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EPS in github\Github China\eps-china2019-smart-trans\InputData\indst\BPoIFUfE\"/>
    </mc:Choice>
  </mc:AlternateContent>
  <xr:revisionPtr revIDLastSave="0" documentId="13_ncr:1_{984DCB77-17F2-46B0-957E-7724B188A535}" xr6:coauthVersionLast="47" xr6:coauthVersionMax="47" xr10:uidLastSave="{00000000-0000-0000-0000-000000000000}"/>
  <bookViews>
    <workbookView xWindow="-120" yWindow="-120" windowWidth="29040" windowHeight="15720" tabRatio="819" firstSheet="48" activeTab="59" xr2:uid="{9B0100EE-2EE6-4CB3-AB40-CD13FEBD5478}"/>
    <workbookView xWindow="-120" yWindow="-120" windowWidth="29040" windowHeight="15720" firstSheet="55" activeTab="58" xr2:uid="{C03BE9A5-9EBF-41FF-A6BE-425249DA8679}"/>
  </bookViews>
  <sheets>
    <sheet name="About" sheetId="13" r:id="rId1"/>
    <sheet name="Sector Match" sheetId="47" r:id="rId2"/>
    <sheet name="Fuel Match" sheetId="48" r:id="rId3"/>
    <sheet name="Heat Value" sheetId="49" r:id="rId4"/>
    <sheet name="Final Energy Consumption-2019" sheetId="52" r:id="rId5"/>
    <sheet name="Feedstock Split-2019" sheetId="50" r:id="rId6"/>
    <sheet name="Final Energy Consumption-2020" sheetId="96" r:id="rId7"/>
    <sheet name="Feedstock Split-2020" sheetId="97" r:id="rId8"/>
    <sheet name="Transformation Match" sheetId="51" r:id="rId9"/>
    <sheet name="Value Added" sheetId="64" r:id="rId10"/>
    <sheet name="Energy Balance-2019" sheetId="12" r:id="rId11"/>
    <sheet name="Energy Balance-2020" sheetId="98" r:id="rId12"/>
    <sheet name="Non-energy Use 2019" sheetId="53" r:id="rId13"/>
    <sheet name="Product Output &amp; Intensity" sheetId="55" r:id="rId14"/>
    <sheet name="Non-energy Use 2020" sheetId="99" r:id="rId15"/>
    <sheet name="Energy Use 2019" sheetId="54" r:id="rId16"/>
    <sheet name="Energy Use 2020" sheetId="100" r:id="rId17"/>
    <sheet name="Non-energy Use &gt;&gt;" sheetId="58" r:id="rId18"/>
    <sheet name="Non-energy Multiplier" sheetId="65" r:id="rId19"/>
    <sheet name="NonE-Coal" sheetId="61" r:id="rId20"/>
    <sheet name="NonE-LPG propane or butane" sheetId="66" r:id="rId21"/>
    <sheet name="NonE-petroleum diesel" sheetId="67" r:id="rId22"/>
    <sheet name="NonE-crude oil" sheetId="68" r:id="rId23"/>
    <sheet name="NonE-heavy fuel oil" sheetId="69" r:id="rId24"/>
    <sheet name="NonE-natural gas" sheetId="70" r:id="rId25"/>
    <sheet name="NonE-biomass" sheetId="71" r:id="rId26"/>
    <sheet name="Energy Use &gt;&gt;" sheetId="62" r:id="rId27"/>
    <sheet name="Energy Efficiency" sheetId="72" r:id="rId28"/>
    <sheet name="Energy Use" sheetId="73" r:id="rId29"/>
    <sheet name="Electrification" sheetId="63" r:id="rId30"/>
    <sheet name="E-electricity" sheetId="74" r:id="rId31"/>
    <sheet name="E-Coal" sheetId="59" r:id="rId32"/>
    <sheet name="E-LPG propane or butane" sheetId="75" r:id="rId33"/>
    <sheet name="E-petroleum diesel" sheetId="76" r:id="rId34"/>
    <sheet name="E-crude oil" sheetId="77" r:id="rId35"/>
    <sheet name="E-heavy fuel oil" sheetId="78" r:id="rId36"/>
    <sheet name="E-natural gas" sheetId="79" r:id="rId37"/>
    <sheet name="E-heat" sheetId="80" r:id="rId38"/>
    <sheet name="E-biomass" sheetId="81" r:id="rId39"/>
    <sheet name="BIFUbC-sum" sheetId="83" r:id="rId40"/>
    <sheet name="BIFUbC-coal" sheetId="23" r:id="rId41"/>
    <sheet name="BIFUbC-LPG-propane-or-butane" sheetId="30" r:id="rId42"/>
    <sheet name="BIFUbC-petroleum-diesel" sheetId="31" r:id="rId43"/>
    <sheet name="BIFUbC-crude-oil" sheetId="25" r:id="rId44"/>
    <sheet name="BIFUbC-heavy-or-residual-oil" sheetId="28" r:id="rId45"/>
    <sheet name="BIFUbC-natural-gas" sheetId="32" r:id="rId46"/>
    <sheet name="BIFUbC-electricity" sheetId="26" r:id="rId47"/>
    <sheet name="BIFUbC-heat" sheetId="27" r:id="rId48"/>
    <sheet name="BIFUbC-biomass" sheetId="22" r:id="rId49"/>
    <sheet name="BIFUbC-hydrogen" sheetId="29" r:id="rId50"/>
    <sheet name="BPoIFUfE-coal" sheetId="84" r:id="rId51"/>
    <sheet name="BPoIFUfE-LPG-propane-or-butane" sheetId="86" r:id="rId52"/>
    <sheet name="BPoIFUfE-petroleum-diesel" sheetId="87" r:id="rId53"/>
    <sheet name="BPoIFUfE-crude-oil" sheetId="88" r:id="rId54"/>
    <sheet name="BPoIFUfE-heavy-or-residual-oil" sheetId="89" r:id="rId55"/>
    <sheet name="BPoIFUfE-natural-gas" sheetId="90" r:id="rId56"/>
    <sheet name="BPoIFUfE-electricity" sheetId="91" r:id="rId57"/>
    <sheet name="BPoIFUfE-heat" sheetId="92" r:id="rId58"/>
    <sheet name="BPoIFUfE-biomass" sheetId="93" r:id="rId59"/>
    <sheet name="BPoIFUfE-hydrogen" sheetId="95" r:id="rId6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3" l="1"/>
  <c r="D2" i="93"/>
  <c r="E2" i="93"/>
  <c r="F2" i="93"/>
  <c r="G2" i="93"/>
  <c r="H2" i="93"/>
  <c r="I2" i="93"/>
  <c r="J2" i="93"/>
  <c r="K2" i="93"/>
  <c r="L2" i="93"/>
  <c r="M2" i="93"/>
  <c r="N2" i="93"/>
  <c r="O2" i="93"/>
  <c r="P2" i="93"/>
  <c r="Q2" i="93"/>
  <c r="R2" i="93"/>
  <c r="S2" i="93"/>
  <c r="T2" i="93"/>
  <c r="U2" i="93"/>
  <c r="V2" i="93"/>
  <c r="W2" i="93"/>
  <c r="X2" i="93"/>
  <c r="Y2" i="93"/>
  <c r="Z2" i="93"/>
  <c r="AA2" i="93"/>
  <c r="AB2" i="93"/>
  <c r="AC2" i="93"/>
  <c r="AD2" i="93"/>
  <c r="AE2" i="93"/>
  <c r="AF2" i="93"/>
  <c r="AG2" i="93"/>
  <c r="AH2" i="93"/>
  <c r="AI2" i="93"/>
  <c r="AJ2" i="93"/>
  <c r="AK2" i="93"/>
  <c r="AL2" i="93"/>
  <c r="AM2" i="93"/>
  <c r="AN2" i="93"/>
  <c r="AO2" i="93"/>
  <c r="AP2" i="93"/>
  <c r="AQ2" i="93"/>
  <c r="C3" i="93"/>
  <c r="D3" i="93"/>
  <c r="E3" i="93"/>
  <c r="F3" i="93"/>
  <c r="G3" i="93"/>
  <c r="H3" i="93"/>
  <c r="I3" i="93"/>
  <c r="J3" i="93"/>
  <c r="K3" i="93"/>
  <c r="L3" i="93"/>
  <c r="M3" i="93"/>
  <c r="N3" i="93"/>
  <c r="O3" i="93"/>
  <c r="P3" i="93"/>
  <c r="Q3" i="93"/>
  <c r="R3" i="93"/>
  <c r="S3" i="93"/>
  <c r="T3" i="93"/>
  <c r="U3" i="93"/>
  <c r="V3" i="93"/>
  <c r="W3" i="93"/>
  <c r="X3" i="93"/>
  <c r="Y3" i="93"/>
  <c r="Z3" i="93"/>
  <c r="AA3" i="93"/>
  <c r="AB3" i="93"/>
  <c r="AC3" i="93"/>
  <c r="AD3" i="93"/>
  <c r="AE3" i="93"/>
  <c r="AF3" i="93"/>
  <c r="AG3" i="93"/>
  <c r="AH3" i="93"/>
  <c r="AI3" i="93"/>
  <c r="AJ3" i="93"/>
  <c r="AK3" i="93"/>
  <c r="AL3" i="93"/>
  <c r="AM3" i="93"/>
  <c r="AN3" i="93"/>
  <c r="AO3" i="93"/>
  <c r="AP3" i="93"/>
  <c r="AQ3" i="93"/>
  <c r="C4" i="93"/>
  <c r="D4" i="93"/>
  <c r="E4" i="93"/>
  <c r="F4" i="93"/>
  <c r="G4" i="93"/>
  <c r="H4" i="93"/>
  <c r="I4" i="93"/>
  <c r="J4" i="93"/>
  <c r="K4" i="93"/>
  <c r="L4" i="93"/>
  <c r="M4" i="93"/>
  <c r="N4" i="93"/>
  <c r="O4" i="93"/>
  <c r="P4" i="93"/>
  <c r="Q4" i="93"/>
  <c r="R4" i="93"/>
  <c r="S4" i="93"/>
  <c r="T4" i="93"/>
  <c r="U4" i="93"/>
  <c r="V4" i="93"/>
  <c r="W4" i="93"/>
  <c r="X4" i="93"/>
  <c r="Y4" i="93"/>
  <c r="Z4" i="93"/>
  <c r="AA4" i="93"/>
  <c r="AB4" i="93"/>
  <c r="AC4" i="93"/>
  <c r="AD4" i="93"/>
  <c r="AE4" i="93"/>
  <c r="AF4" i="93"/>
  <c r="AG4" i="93"/>
  <c r="AH4" i="93"/>
  <c r="AI4" i="93"/>
  <c r="AJ4" i="93"/>
  <c r="AK4" i="93"/>
  <c r="AL4" i="93"/>
  <c r="AM4" i="93"/>
  <c r="AN4" i="93"/>
  <c r="AO4" i="93"/>
  <c r="AP4" i="93"/>
  <c r="AQ4" i="93"/>
  <c r="C5" i="93"/>
  <c r="D5" i="93"/>
  <c r="E5" i="93"/>
  <c r="F5" i="93"/>
  <c r="G5" i="93"/>
  <c r="H5" i="93"/>
  <c r="I5" i="93"/>
  <c r="J5" i="93"/>
  <c r="K5" i="93"/>
  <c r="L5" i="93"/>
  <c r="M5" i="93"/>
  <c r="N5" i="93"/>
  <c r="O5" i="93"/>
  <c r="P5" i="93"/>
  <c r="Q5" i="93"/>
  <c r="R5" i="93"/>
  <c r="S5" i="93"/>
  <c r="T5" i="93"/>
  <c r="U5" i="93"/>
  <c r="V5" i="93"/>
  <c r="W5" i="93"/>
  <c r="X5" i="93"/>
  <c r="Y5" i="93"/>
  <c r="Z5" i="93"/>
  <c r="AA5" i="93"/>
  <c r="AB5" i="93"/>
  <c r="AC5" i="93"/>
  <c r="AD5" i="93"/>
  <c r="AE5" i="93"/>
  <c r="AF5" i="93"/>
  <c r="AG5" i="93"/>
  <c r="AH5" i="93"/>
  <c r="AI5" i="93"/>
  <c r="AJ5" i="93"/>
  <c r="AK5" i="93"/>
  <c r="AL5" i="93"/>
  <c r="AM5" i="93"/>
  <c r="AN5" i="93"/>
  <c r="AO5" i="93"/>
  <c r="AP5" i="93"/>
  <c r="AQ5" i="93"/>
  <c r="C6" i="93"/>
  <c r="D6" i="93"/>
  <c r="E6" i="93"/>
  <c r="F6" i="93"/>
  <c r="G6" i="93"/>
  <c r="H6" i="93"/>
  <c r="I6" i="93"/>
  <c r="J6" i="93"/>
  <c r="K6" i="93"/>
  <c r="L6" i="93"/>
  <c r="M6" i="93"/>
  <c r="N6" i="93"/>
  <c r="O6" i="93"/>
  <c r="P6" i="93"/>
  <c r="Q6" i="93"/>
  <c r="R6" i="93"/>
  <c r="S6" i="93"/>
  <c r="T6" i="93"/>
  <c r="U6" i="93"/>
  <c r="V6" i="93"/>
  <c r="W6" i="93"/>
  <c r="X6" i="93"/>
  <c r="Y6" i="93"/>
  <c r="Z6" i="93"/>
  <c r="AA6" i="93"/>
  <c r="AB6" i="93"/>
  <c r="AC6" i="93"/>
  <c r="AD6" i="93"/>
  <c r="AE6" i="93"/>
  <c r="AF6" i="93"/>
  <c r="AG6" i="93"/>
  <c r="AH6" i="93"/>
  <c r="AI6" i="93"/>
  <c r="AJ6" i="93"/>
  <c r="AK6" i="93"/>
  <c r="AL6" i="93"/>
  <c r="AM6" i="93"/>
  <c r="AN6" i="93"/>
  <c r="AO6" i="93"/>
  <c r="AP6" i="93"/>
  <c r="AQ6" i="93"/>
  <c r="C7" i="93"/>
  <c r="D7" i="93"/>
  <c r="E7" i="93"/>
  <c r="F7" i="93"/>
  <c r="G7" i="93"/>
  <c r="H7" i="93"/>
  <c r="I7" i="93"/>
  <c r="J7" i="93"/>
  <c r="K7" i="93"/>
  <c r="L7" i="93"/>
  <c r="M7" i="93"/>
  <c r="N7" i="93"/>
  <c r="O7" i="93"/>
  <c r="P7" i="93"/>
  <c r="Q7" i="93"/>
  <c r="R7" i="93"/>
  <c r="S7" i="93"/>
  <c r="T7" i="93"/>
  <c r="U7" i="93"/>
  <c r="V7" i="93"/>
  <c r="W7" i="93"/>
  <c r="X7" i="93"/>
  <c r="Y7" i="93"/>
  <c r="Z7" i="93"/>
  <c r="AA7" i="93"/>
  <c r="AB7" i="93"/>
  <c r="AC7" i="93"/>
  <c r="AD7" i="93"/>
  <c r="AE7" i="93"/>
  <c r="AF7" i="93"/>
  <c r="AG7" i="93"/>
  <c r="AH7" i="93"/>
  <c r="AI7" i="93"/>
  <c r="AJ7" i="93"/>
  <c r="AK7" i="93"/>
  <c r="AL7" i="93"/>
  <c r="AM7" i="93"/>
  <c r="AN7" i="93"/>
  <c r="AO7" i="93"/>
  <c r="AP7" i="93"/>
  <c r="AQ7" i="93"/>
  <c r="C8" i="93"/>
  <c r="D8" i="93"/>
  <c r="E8" i="93"/>
  <c r="F8" i="93"/>
  <c r="G8" i="93"/>
  <c r="H8" i="93"/>
  <c r="I8" i="93"/>
  <c r="J8" i="93"/>
  <c r="K8" i="93"/>
  <c r="L8" i="93"/>
  <c r="M8" i="93"/>
  <c r="N8" i="93"/>
  <c r="O8" i="93"/>
  <c r="P8" i="93"/>
  <c r="Q8" i="93"/>
  <c r="R8" i="93"/>
  <c r="S8" i="93"/>
  <c r="T8" i="93"/>
  <c r="U8" i="93"/>
  <c r="V8" i="93"/>
  <c r="W8" i="93"/>
  <c r="X8" i="93"/>
  <c r="Y8" i="93"/>
  <c r="Z8" i="93"/>
  <c r="AA8" i="93"/>
  <c r="AB8" i="93"/>
  <c r="AC8" i="93"/>
  <c r="AD8" i="93"/>
  <c r="AE8" i="93"/>
  <c r="AF8" i="93"/>
  <c r="AG8" i="93"/>
  <c r="AH8" i="93"/>
  <c r="AI8" i="93"/>
  <c r="AJ8" i="93"/>
  <c r="AK8" i="93"/>
  <c r="AL8" i="93"/>
  <c r="AM8" i="93"/>
  <c r="AN8" i="93"/>
  <c r="AO8" i="93"/>
  <c r="AP8" i="93"/>
  <c r="AQ8" i="93"/>
  <c r="C9" i="93"/>
  <c r="D9" i="93"/>
  <c r="E9" i="93"/>
  <c r="F9" i="93"/>
  <c r="G9" i="93"/>
  <c r="H9" i="93"/>
  <c r="I9" i="93"/>
  <c r="J9" i="93"/>
  <c r="K9" i="93"/>
  <c r="L9" i="93"/>
  <c r="M9" i="93"/>
  <c r="N9" i="93"/>
  <c r="O9" i="93"/>
  <c r="P9" i="93"/>
  <c r="Q9" i="93"/>
  <c r="R9" i="93"/>
  <c r="S9" i="93"/>
  <c r="T9" i="93"/>
  <c r="U9" i="93"/>
  <c r="V9" i="93"/>
  <c r="W9" i="93"/>
  <c r="X9" i="93"/>
  <c r="Y9" i="93"/>
  <c r="Z9" i="93"/>
  <c r="AA9" i="93"/>
  <c r="AB9" i="93"/>
  <c r="AC9" i="93"/>
  <c r="AD9" i="93"/>
  <c r="AE9" i="93"/>
  <c r="AF9" i="93"/>
  <c r="AG9" i="93"/>
  <c r="AH9" i="93"/>
  <c r="AI9" i="93"/>
  <c r="AJ9" i="93"/>
  <c r="AK9" i="93"/>
  <c r="AL9" i="93"/>
  <c r="AM9" i="93"/>
  <c r="AN9" i="93"/>
  <c r="AO9" i="93"/>
  <c r="AP9" i="93"/>
  <c r="AQ9" i="93"/>
  <c r="C10" i="93"/>
  <c r="D10" i="93"/>
  <c r="E10" i="93"/>
  <c r="F10" i="93"/>
  <c r="G10" i="93"/>
  <c r="H10" i="93"/>
  <c r="I10" i="93"/>
  <c r="J10" i="93"/>
  <c r="K10" i="93"/>
  <c r="L10" i="93"/>
  <c r="M10" i="93"/>
  <c r="N10" i="93"/>
  <c r="O10" i="93"/>
  <c r="P10" i="93"/>
  <c r="Q10" i="93"/>
  <c r="R10" i="93"/>
  <c r="S10" i="93"/>
  <c r="T10" i="93"/>
  <c r="U10" i="93"/>
  <c r="V10" i="93"/>
  <c r="W10" i="93"/>
  <c r="X10" i="93"/>
  <c r="Y10" i="93"/>
  <c r="Z10" i="93"/>
  <c r="AA10" i="93"/>
  <c r="AB10" i="93"/>
  <c r="AC10" i="93"/>
  <c r="AD10" i="93"/>
  <c r="AE10" i="93"/>
  <c r="AF10" i="93"/>
  <c r="AG10" i="93"/>
  <c r="AH10" i="93"/>
  <c r="AI10" i="93"/>
  <c r="AJ10" i="93"/>
  <c r="AK10" i="93"/>
  <c r="AL10" i="93"/>
  <c r="AM10" i="93"/>
  <c r="AN10" i="93"/>
  <c r="AO10" i="93"/>
  <c r="AP10" i="93"/>
  <c r="AQ10" i="93"/>
  <c r="C11" i="93"/>
  <c r="D11" i="93"/>
  <c r="E11" i="93"/>
  <c r="F11" i="93"/>
  <c r="G11" i="93"/>
  <c r="H11" i="93"/>
  <c r="I11" i="93"/>
  <c r="J11" i="93"/>
  <c r="K11" i="93"/>
  <c r="L11" i="93"/>
  <c r="M11" i="93"/>
  <c r="N11" i="93"/>
  <c r="O11" i="93"/>
  <c r="P11" i="93"/>
  <c r="Q11" i="93"/>
  <c r="R11" i="93"/>
  <c r="S11" i="93"/>
  <c r="T11" i="93"/>
  <c r="U11" i="93"/>
  <c r="V11" i="93"/>
  <c r="W11" i="93"/>
  <c r="X11" i="93"/>
  <c r="Y11" i="93"/>
  <c r="Z11" i="93"/>
  <c r="AA11" i="93"/>
  <c r="AB11" i="93"/>
  <c r="AC11" i="93"/>
  <c r="AD11" i="93"/>
  <c r="AE11" i="93"/>
  <c r="AF11" i="93"/>
  <c r="AG11" i="93"/>
  <c r="AH11" i="93"/>
  <c r="AI11" i="93"/>
  <c r="AJ11" i="93"/>
  <c r="AK11" i="93"/>
  <c r="AL11" i="93"/>
  <c r="AM11" i="93"/>
  <c r="AN11" i="93"/>
  <c r="AO11" i="93"/>
  <c r="AP11" i="93"/>
  <c r="AQ11" i="93"/>
  <c r="C12" i="93"/>
  <c r="D12" i="93"/>
  <c r="E12" i="93"/>
  <c r="F12" i="93"/>
  <c r="G12" i="93"/>
  <c r="H12" i="93"/>
  <c r="I12" i="93"/>
  <c r="J12" i="93"/>
  <c r="K12" i="93"/>
  <c r="L12" i="93"/>
  <c r="M12" i="93"/>
  <c r="N12" i="93"/>
  <c r="O12" i="93"/>
  <c r="P12" i="93"/>
  <c r="Q12" i="93"/>
  <c r="R12" i="93"/>
  <c r="S12" i="93"/>
  <c r="T12" i="93"/>
  <c r="U12" i="93"/>
  <c r="V12" i="93"/>
  <c r="W12" i="93"/>
  <c r="X12" i="93"/>
  <c r="Y12" i="93"/>
  <c r="Z12" i="93"/>
  <c r="AA12" i="93"/>
  <c r="AB12" i="93"/>
  <c r="AC12" i="93"/>
  <c r="AD12" i="93"/>
  <c r="AE12" i="93"/>
  <c r="AF12" i="93"/>
  <c r="AG12" i="93"/>
  <c r="AH12" i="93"/>
  <c r="AI12" i="93"/>
  <c r="AJ12" i="93"/>
  <c r="AK12" i="93"/>
  <c r="AL12" i="93"/>
  <c r="AM12" i="93"/>
  <c r="AN12" i="93"/>
  <c r="AO12" i="93"/>
  <c r="AP12" i="93"/>
  <c r="AQ12" i="93"/>
  <c r="C13" i="93"/>
  <c r="D13" i="93"/>
  <c r="E13" i="93"/>
  <c r="F13" i="93"/>
  <c r="G13" i="93"/>
  <c r="H13" i="93"/>
  <c r="I13" i="93"/>
  <c r="J13" i="93"/>
  <c r="K13" i="93"/>
  <c r="L13" i="93"/>
  <c r="M13" i="93"/>
  <c r="N13" i="93"/>
  <c r="O13" i="93"/>
  <c r="P13" i="93"/>
  <c r="Q13" i="93"/>
  <c r="R13" i="93"/>
  <c r="S13" i="93"/>
  <c r="T13" i="93"/>
  <c r="U13" i="93"/>
  <c r="V13" i="93"/>
  <c r="W13" i="93"/>
  <c r="X13" i="93"/>
  <c r="Y13" i="93"/>
  <c r="Z13" i="93"/>
  <c r="AA13" i="93"/>
  <c r="AB13" i="93"/>
  <c r="AC13" i="93"/>
  <c r="AD13" i="93"/>
  <c r="AE13" i="93"/>
  <c r="AF13" i="93"/>
  <c r="AG13" i="93"/>
  <c r="AH13" i="93"/>
  <c r="AI13" i="93"/>
  <c r="AJ13" i="93"/>
  <c r="AK13" i="93"/>
  <c r="AL13" i="93"/>
  <c r="AM13" i="93"/>
  <c r="AN13" i="93"/>
  <c r="AO13" i="93"/>
  <c r="AP13" i="93"/>
  <c r="AQ13" i="93"/>
  <c r="C14" i="93"/>
  <c r="D14" i="93"/>
  <c r="E14" i="93"/>
  <c r="F14" i="93"/>
  <c r="G14" i="93"/>
  <c r="H14" i="93"/>
  <c r="I14" i="93"/>
  <c r="J14" i="93"/>
  <c r="K14" i="93"/>
  <c r="L14" i="93"/>
  <c r="M14" i="93"/>
  <c r="N14" i="93"/>
  <c r="O14" i="93"/>
  <c r="P14" i="93"/>
  <c r="Q14" i="93"/>
  <c r="R14" i="93"/>
  <c r="S14" i="93"/>
  <c r="T14" i="93"/>
  <c r="U14" i="93"/>
  <c r="V14" i="93"/>
  <c r="W14" i="93"/>
  <c r="X14" i="93"/>
  <c r="Y14" i="93"/>
  <c r="Z14" i="93"/>
  <c r="AA14" i="93"/>
  <c r="AB14" i="93"/>
  <c r="AC14" i="93"/>
  <c r="AD14" i="93"/>
  <c r="AE14" i="93"/>
  <c r="AF14" i="93"/>
  <c r="AG14" i="93"/>
  <c r="AH14" i="93"/>
  <c r="AI14" i="93"/>
  <c r="AJ14" i="93"/>
  <c r="AK14" i="93"/>
  <c r="AL14" i="93"/>
  <c r="AM14" i="93"/>
  <c r="AN14" i="93"/>
  <c r="AO14" i="93"/>
  <c r="AP14" i="93"/>
  <c r="AQ14" i="93"/>
  <c r="C15" i="93"/>
  <c r="D15" i="93"/>
  <c r="E15" i="93"/>
  <c r="F15" i="93"/>
  <c r="G15" i="93"/>
  <c r="H15" i="93"/>
  <c r="I15" i="93"/>
  <c r="J15" i="93"/>
  <c r="K15" i="93"/>
  <c r="L15" i="93"/>
  <c r="M15" i="93"/>
  <c r="N15" i="93"/>
  <c r="O15" i="93"/>
  <c r="P15" i="93"/>
  <c r="Q15" i="93"/>
  <c r="R15" i="93"/>
  <c r="S15" i="93"/>
  <c r="T15" i="93"/>
  <c r="U15" i="93"/>
  <c r="V15" i="93"/>
  <c r="W15" i="93"/>
  <c r="X15" i="93"/>
  <c r="Y15" i="93"/>
  <c r="Z15" i="93"/>
  <c r="AA15" i="93"/>
  <c r="AB15" i="93"/>
  <c r="AC15" i="93"/>
  <c r="AD15" i="93"/>
  <c r="AE15" i="93"/>
  <c r="AF15" i="93"/>
  <c r="AG15" i="93"/>
  <c r="AH15" i="93"/>
  <c r="AI15" i="93"/>
  <c r="AJ15" i="93"/>
  <c r="AK15" i="93"/>
  <c r="AL15" i="93"/>
  <c r="AM15" i="93"/>
  <c r="AN15" i="93"/>
  <c r="AO15" i="93"/>
  <c r="AP15" i="93"/>
  <c r="AQ15" i="93"/>
  <c r="C16" i="93"/>
  <c r="D16" i="93"/>
  <c r="E16" i="93"/>
  <c r="F16" i="93"/>
  <c r="G16" i="93"/>
  <c r="H16" i="93"/>
  <c r="I16" i="93"/>
  <c r="J16" i="93"/>
  <c r="K16" i="93"/>
  <c r="L16" i="93"/>
  <c r="M16" i="93"/>
  <c r="N16" i="93"/>
  <c r="O16" i="93"/>
  <c r="P16" i="93"/>
  <c r="Q16" i="93"/>
  <c r="R16" i="93"/>
  <c r="S16" i="93"/>
  <c r="T16" i="93"/>
  <c r="U16" i="93"/>
  <c r="V16" i="93"/>
  <c r="W16" i="93"/>
  <c r="X16" i="93"/>
  <c r="Y16" i="93"/>
  <c r="Z16" i="93"/>
  <c r="AA16" i="93"/>
  <c r="AB16" i="93"/>
  <c r="AC16" i="93"/>
  <c r="AD16" i="93"/>
  <c r="AE16" i="93"/>
  <c r="AF16" i="93"/>
  <c r="AG16" i="93"/>
  <c r="AH16" i="93"/>
  <c r="AI16" i="93"/>
  <c r="AJ16" i="93"/>
  <c r="AK16" i="93"/>
  <c r="AL16" i="93"/>
  <c r="AM16" i="93"/>
  <c r="AN16" i="93"/>
  <c r="AO16" i="93"/>
  <c r="AP16" i="93"/>
  <c r="AQ16" i="93"/>
  <c r="C17" i="93"/>
  <c r="D17" i="93"/>
  <c r="E17" i="93"/>
  <c r="F17" i="93"/>
  <c r="G17" i="93"/>
  <c r="H17" i="93"/>
  <c r="I17" i="93"/>
  <c r="J17" i="93"/>
  <c r="K17" i="93"/>
  <c r="L17" i="93"/>
  <c r="M17" i="93"/>
  <c r="N17" i="93"/>
  <c r="O17" i="93"/>
  <c r="P17" i="93"/>
  <c r="Q17" i="93"/>
  <c r="R17" i="93"/>
  <c r="S17" i="93"/>
  <c r="T17" i="93"/>
  <c r="U17" i="93"/>
  <c r="V17" i="93"/>
  <c r="W17" i="93"/>
  <c r="X17" i="93"/>
  <c r="Y17" i="93"/>
  <c r="Z17" i="93"/>
  <c r="AA17" i="93"/>
  <c r="AB17" i="93"/>
  <c r="AC17" i="93"/>
  <c r="AD17" i="93"/>
  <c r="AE17" i="93"/>
  <c r="AF17" i="93"/>
  <c r="AG17" i="93"/>
  <c r="AH17" i="93"/>
  <c r="AI17" i="93"/>
  <c r="AJ17" i="93"/>
  <c r="AK17" i="93"/>
  <c r="AL17" i="93"/>
  <c r="AM17" i="93"/>
  <c r="AN17" i="93"/>
  <c r="AO17" i="93"/>
  <c r="AP17" i="93"/>
  <c r="AQ17" i="93"/>
  <c r="C18" i="93"/>
  <c r="D18" i="93"/>
  <c r="E18" i="93"/>
  <c r="F18" i="93"/>
  <c r="G18" i="93"/>
  <c r="H18" i="93"/>
  <c r="I18" i="93"/>
  <c r="J18" i="93"/>
  <c r="K18" i="93"/>
  <c r="L18" i="93"/>
  <c r="M18" i="93"/>
  <c r="N18" i="93"/>
  <c r="O18" i="93"/>
  <c r="P18" i="93"/>
  <c r="Q18" i="93"/>
  <c r="R18" i="93"/>
  <c r="S18" i="93"/>
  <c r="T18" i="93"/>
  <c r="U18" i="93"/>
  <c r="V18" i="93"/>
  <c r="W18" i="93"/>
  <c r="X18" i="93"/>
  <c r="Y18" i="93"/>
  <c r="Z18" i="93"/>
  <c r="AA18" i="93"/>
  <c r="AB18" i="93"/>
  <c r="AC18" i="93"/>
  <c r="AD18" i="93"/>
  <c r="AE18" i="93"/>
  <c r="AF18" i="93"/>
  <c r="AG18" i="93"/>
  <c r="AH18" i="93"/>
  <c r="AI18" i="93"/>
  <c r="AJ18" i="93"/>
  <c r="AK18" i="93"/>
  <c r="AL18" i="93"/>
  <c r="AM18" i="93"/>
  <c r="AN18" i="93"/>
  <c r="AO18" i="93"/>
  <c r="AP18" i="93"/>
  <c r="AQ18" i="93"/>
  <c r="C19" i="93"/>
  <c r="D19" i="93"/>
  <c r="E19" i="93"/>
  <c r="F19" i="93"/>
  <c r="G19" i="93"/>
  <c r="H19" i="93"/>
  <c r="I19" i="93"/>
  <c r="J19" i="93"/>
  <c r="K19" i="93"/>
  <c r="L19" i="93"/>
  <c r="M19" i="93"/>
  <c r="N19" i="93"/>
  <c r="O19" i="93"/>
  <c r="P19" i="93"/>
  <c r="Q19" i="93"/>
  <c r="R19" i="93"/>
  <c r="S19" i="93"/>
  <c r="T19" i="93"/>
  <c r="U19" i="93"/>
  <c r="V19" i="93"/>
  <c r="W19" i="93"/>
  <c r="X19" i="93"/>
  <c r="Y19" i="93"/>
  <c r="Z19" i="93"/>
  <c r="AA19" i="93"/>
  <c r="AB19" i="93"/>
  <c r="AC19" i="93"/>
  <c r="AD19" i="93"/>
  <c r="AE19" i="93"/>
  <c r="AF19" i="93"/>
  <c r="AG19" i="93"/>
  <c r="AH19" i="93"/>
  <c r="AI19" i="93"/>
  <c r="AJ19" i="93"/>
  <c r="AK19" i="93"/>
  <c r="AL19" i="93"/>
  <c r="AM19" i="93"/>
  <c r="AN19" i="93"/>
  <c r="AO19" i="93"/>
  <c r="AP19" i="93"/>
  <c r="AQ19" i="93"/>
  <c r="C20" i="93"/>
  <c r="D20" i="93"/>
  <c r="E20" i="93"/>
  <c r="F20" i="93"/>
  <c r="G20" i="93"/>
  <c r="H20" i="93"/>
  <c r="I20" i="93"/>
  <c r="J20" i="93"/>
  <c r="K20" i="93"/>
  <c r="L20" i="93"/>
  <c r="M20" i="93"/>
  <c r="N20" i="93"/>
  <c r="O20" i="93"/>
  <c r="P20" i="93"/>
  <c r="Q20" i="93"/>
  <c r="R20" i="93"/>
  <c r="S20" i="93"/>
  <c r="T20" i="93"/>
  <c r="U20" i="93"/>
  <c r="V20" i="93"/>
  <c r="W20" i="93"/>
  <c r="X20" i="93"/>
  <c r="Y20" i="93"/>
  <c r="Z20" i="93"/>
  <c r="AA20" i="93"/>
  <c r="AB20" i="93"/>
  <c r="AC20" i="93"/>
  <c r="AD20" i="93"/>
  <c r="AE20" i="93"/>
  <c r="AF20" i="93"/>
  <c r="AG20" i="93"/>
  <c r="AH20" i="93"/>
  <c r="AI20" i="93"/>
  <c r="AJ20" i="93"/>
  <c r="AK20" i="93"/>
  <c r="AL20" i="93"/>
  <c r="AM20" i="93"/>
  <c r="AN20" i="93"/>
  <c r="AO20" i="93"/>
  <c r="AP20" i="93"/>
  <c r="AQ20" i="93"/>
  <c r="C21" i="93"/>
  <c r="D21" i="93"/>
  <c r="E21" i="93"/>
  <c r="F21" i="93"/>
  <c r="G21" i="93"/>
  <c r="H21" i="93"/>
  <c r="I21" i="93"/>
  <c r="J21" i="93"/>
  <c r="K21" i="93"/>
  <c r="L21" i="93"/>
  <c r="M21" i="93"/>
  <c r="N21" i="93"/>
  <c r="O21" i="93"/>
  <c r="P21" i="93"/>
  <c r="Q21" i="93"/>
  <c r="R21" i="93"/>
  <c r="S21" i="93"/>
  <c r="T21" i="93"/>
  <c r="U21" i="93"/>
  <c r="V21" i="93"/>
  <c r="W21" i="93"/>
  <c r="X21" i="93"/>
  <c r="Y21" i="93"/>
  <c r="Z21" i="93"/>
  <c r="AA21" i="93"/>
  <c r="AB21" i="93"/>
  <c r="AC21" i="93"/>
  <c r="AD21" i="93"/>
  <c r="AE21" i="93"/>
  <c r="AF21" i="93"/>
  <c r="AG21" i="93"/>
  <c r="AH21" i="93"/>
  <c r="AI21" i="93"/>
  <c r="AJ21" i="93"/>
  <c r="AK21" i="93"/>
  <c r="AL21" i="93"/>
  <c r="AM21" i="93"/>
  <c r="AN21" i="93"/>
  <c r="AO21" i="93"/>
  <c r="AP21" i="93"/>
  <c r="AQ21" i="93"/>
  <c r="C22" i="93"/>
  <c r="D22" i="93"/>
  <c r="E22" i="93"/>
  <c r="F22" i="93"/>
  <c r="G22" i="93"/>
  <c r="H22" i="93"/>
  <c r="I22" i="93"/>
  <c r="J22" i="93"/>
  <c r="K22" i="93"/>
  <c r="L22" i="93"/>
  <c r="M22" i="93"/>
  <c r="N22" i="93"/>
  <c r="O22" i="93"/>
  <c r="P22" i="93"/>
  <c r="Q22" i="93"/>
  <c r="R22" i="93"/>
  <c r="S22" i="93"/>
  <c r="T22" i="93"/>
  <c r="U22" i="93"/>
  <c r="V22" i="93"/>
  <c r="W22" i="93"/>
  <c r="X22" i="93"/>
  <c r="Y22" i="93"/>
  <c r="Z22" i="93"/>
  <c r="AA22" i="93"/>
  <c r="AB22" i="93"/>
  <c r="AC22" i="93"/>
  <c r="AD22" i="93"/>
  <c r="AE22" i="93"/>
  <c r="AF22" i="93"/>
  <c r="AG22" i="93"/>
  <c r="AH22" i="93"/>
  <c r="AI22" i="93"/>
  <c r="AJ22" i="93"/>
  <c r="AK22" i="93"/>
  <c r="AL22" i="93"/>
  <c r="AM22" i="93"/>
  <c r="AN22" i="93"/>
  <c r="AO22" i="93"/>
  <c r="AP22" i="93"/>
  <c r="AQ22" i="93"/>
  <c r="C23" i="93"/>
  <c r="D23" i="93"/>
  <c r="E23" i="93"/>
  <c r="F23" i="93"/>
  <c r="G23" i="93"/>
  <c r="H23" i="93"/>
  <c r="I23" i="93"/>
  <c r="J23" i="93"/>
  <c r="K23" i="93"/>
  <c r="L23" i="93"/>
  <c r="M23" i="93"/>
  <c r="N23" i="93"/>
  <c r="O23" i="93"/>
  <c r="P23" i="93"/>
  <c r="Q23" i="93"/>
  <c r="R23" i="93"/>
  <c r="S23" i="93"/>
  <c r="T23" i="93"/>
  <c r="U23" i="93"/>
  <c r="V23" i="93"/>
  <c r="W23" i="93"/>
  <c r="X23" i="93"/>
  <c r="Y23" i="93"/>
  <c r="Z23" i="93"/>
  <c r="AA23" i="93"/>
  <c r="AB23" i="93"/>
  <c r="AC23" i="93"/>
  <c r="AD23" i="93"/>
  <c r="AE23" i="93"/>
  <c r="AF23" i="93"/>
  <c r="AG23" i="93"/>
  <c r="AH23" i="93"/>
  <c r="AI23" i="93"/>
  <c r="AJ23" i="93"/>
  <c r="AK23" i="93"/>
  <c r="AL23" i="93"/>
  <c r="AM23" i="93"/>
  <c r="AN23" i="93"/>
  <c r="AO23" i="93"/>
  <c r="AP23" i="93"/>
  <c r="AQ23" i="93"/>
  <c r="C24" i="93"/>
  <c r="D24" i="93"/>
  <c r="E24" i="93"/>
  <c r="F24" i="93"/>
  <c r="G24" i="93"/>
  <c r="H24" i="93"/>
  <c r="I24" i="93"/>
  <c r="J24" i="93"/>
  <c r="K24" i="93"/>
  <c r="L24" i="93"/>
  <c r="M24" i="93"/>
  <c r="N24" i="93"/>
  <c r="O24" i="93"/>
  <c r="P24" i="93"/>
  <c r="Q24" i="93"/>
  <c r="R24" i="93"/>
  <c r="S24" i="93"/>
  <c r="T24" i="93"/>
  <c r="U24" i="93"/>
  <c r="V24" i="93"/>
  <c r="W24" i="93"/>
  <c r="X24" i="93"/>
  <c r="Y24" i="93"/>
  <c r="Z24" i="93"/>
  <c r="AA24" i="93"/>
  <c r="AB24" i="93"/>
  <c r="AC24" i="93"/>
  <c r="AD24" i="93"/>
  <c r="AE24" i="93"/>
  <c r="AF24" i="93"/>
  <c r="AG24" i="93"/>
  <c r="AH24" i="93"/>
  <c r="AI24" i="93"/>
  <c r="AJ24" i="93"/>
  <c r="AK24" i="93"/>
  <c r="AL24" i="93"/>
  <c r="AM24" i="93"/>
  <c r="AN24" i="93"/>
  <c r="AO24" i="93"/>
  <c r="AP24" i="93"/>
  <c r="AQ24" i="93"/>
  <c r="C25" i="93"/>
  <c r="D25" i="93"/>
  <c r="E25" i="93"/>
  <c r="F25" i="93"/>
  <c r="G25" i="93"/>
  <c r="H25" i="93"/>
  <c r="I25" i="93"/>
  <c r="J25" i="93"/>
  <c r="K25" i="93"/>
  <c r="L25" i="93"/>
  <c r="M25" i="93"/>
  <c r="N25" i="93"/>
  <c r="O25" i="93"/>
  <c r="P25" i="93"/>
  <c r="Q25" i="93"/>
  <c r="R25" i="93"/>
  <c r="S25" i="93"/>
  <c r="T25" i="93"/>
  <c r="U25" i="93"/>
  <c r="V25" i="93"/>
  <c r="W25" i="93"/>
  <c r="X25" i="93"/>
  <c r="Y25" i="93"/>
  <c r="Z25" i="93"/>
  <c r="AA25" i="93"/>
  <c r="AB25" i="93"/>
  <c r="AC25" i="93"/>
  <c r="AD25" i="93"/>
  <c r="AE25" i="93"/>
  <c r="AF25" i="93"/>
  <c r="AG25" i="93"/>
  <c r="AH25" i="93"/>
  <c r="AI25" i="93"/>
  <c r="AJ25" i="93"/>
  <c r="AK25" i="93"/>
  <c r="AL25" i="93"/>
  <c r="AM25" i="93"/>
  <c r="AN25" i="93"/>
  <c r="AO25" i="93"/>
  <c r="AP25" i="93"/>
  <c r="AQ25" i="93"/>
  <c r="C26" i="93"/>
  <c r="D26" i="93"/>
  <c r="E26" i="93"/>
  <c r="F26" i="93"/>
  <c r="G26" i="93"/>
  <c r="H26" i="93"/>
  <c r="I26" i="93"/>
  <c r="J26" i="93"/>
  <c r="K26" i="93"/>
  <c r="L26" i="93"/>
  <c r="M26" i="93"/>
  <c r="N26" i="93"/>
  <c r="O26" i="93"/>
  <c r="P26" i="93"/>
  <c r="Q26" i="93"/>
  <c r="R26" i="93"/>
  <c r="S26" i="93"/>
  <c r="T26" i="93"/>
  <c r="U26" i="93"/>
  <c r="V26" i="93"/>
  <c r="W26" i="93"/>
  <c r="X26" i="93"/>
  <c r="Y26" i="93"/>
  <c r="Z26" i="93"/>
  <c r="AA26" i="93"/>
  <c r="AB26" i="93"/>
  <c r="AC26" i="93"/>
  <c r="AD26" i="93"/>
  <c r="AE26" i="93"/>
  <c r="AF26" i="93"/>
  <c r="AG26" i="93"/>
  <c r="AH26" i="93"/>
  <c r="AI26" i="93"/>
  <c r="AJ26" i="93"/>
  <c r="AK26" i="93"/>
  <c r="AL26" i="93"/>
  <c r="AM26" i="93"/>
  <c r="AN26" i="93"/>
  <c r="AO26" i="93"/>
  <c r="AP26" i="93"/>
  <c r="AQ26" i="93"/>
  <c r="C2" i="92"/>
  <c r="D2" i="92"/>
  <c r="E2" i="92"/>
  <c r="F2" i="92"/>
  <c r="G2" i="92"/>
  <c r="H2" i="92"/>
  <c r="I2" i="92"/>
  <c r="J2" i="92"/>
  <c r="K2" i="92"/>
  <c r="L2" i="92"/>
  <c r="M2" i="92"/>
  <c r="N2" i="92"/>
  <c r="O2" i="92"/>
  <c r="P2" i="92"/>
  <c r="Q2" i="92"/>
  <c r="R2" i="92"/>
  <c r="S2" i="92"/>
  <c r="T2" i="92"/>
  <c r="U2" i="92"/>
  <c r="V2" i="92"/>
  <c r="W2" i="92"/>
  <c r="X2" i="92"/>
  <c r="Y2" i="92"/>
  <c r="Z2" i="92"/>
  <c r="AA2" i="92"/>
  <c r="AB2" i="92"/>
  <c r="AC2" i="92"/>
  <c r="AD2" i="92"/>
  <c r="AE2" i="92"/>
  <c r="AF2" i="92"/>
  <c r="AG2" i="92"/>
  <c r="AH2" i="92"/>
  <c r="AI2" i="92"/>
  <c r="AJ2" i="92"/>
  <c r="AK2" i="92"/>
  <c r="AL2" i="92"/>
  <c r="AM2" i="92"/>
  <c r="AN2" i="92"/>
  <c r="AO2" i="92"/>
  <c r="AP2" i="92"/>
  <c r="AQ2" i="92"/>
  <c r="C3" i="92"/>
  <c r="D3" i="92"/>
  <c r="E3" i="92"/>
  <c r="F3" i="92"/>
  <c r="G3" i="92"/>
  <c r="H3" i="92"/>
  <c r="I3" i="92"/>
  <c r="J3" i="92"/>
  <c r="K3" i="92"/>
  <c r="L3" i="92"/>
  <c r="M3" i="92"/>
  <c r="N3" i="92"/>
  <c r="O3" i="92"/>
  <c r="P3" i="92"/>
  <c r="Q3" i="92"/>
  <c r="R3" i="92"/>
  <c r="S3" i="92"/>
  <c r="T3" i="92"/>
  <c r="U3" i="92"/>
  <c r="V3" i="92"/>
  <c r="W3" i="92"/>
  <c r="X3" i="92"/>
  <c r="Y3" i="92"/>
  <c r="Z3" i="92"/>
  <c r="AA3" i="92"/>
  <c r="AB3" i="92"/>
  <c r="AC3" i="92"/>
  <c r="AD3" i="92"/>
  <c r="AE3" i="92"/>
  <c r="AF3" i="92"/>
  <c r="AG3" i="92"/>
  <c r="AH3" i="92"/>
  <c r="AI3" i="92"/>
  <c r="AJ3" i="92"/>
  <c r="AK3" i="92"/>
  <c r="AL3" i="92"/>
  <c r="AM3" i="92"/>
  <c r="AN3" i="92"/>
  <c r="AO3" i="92"/>
  <c r="AP3" i="92"/>
  <c r="AQ3" i="92"/>
  <c r="C4" i="92"/>
  <c r="D4" i="92"/>
  <c r="E4" i="92"/>
  <c r="F4" i="92"/>
  <c r="G4" i="92"/>
  <c r="H4" i="92"/>
  <c r="I4" i="92"/>
  <c r="J4" i="92"/>
  <c r="K4" i="92"/>
  <c r="L4" i="92"/>
  <c r="M4" i="92"/>
  <c r="N4" i="92"/>
  <c r="O4" i="92"/>
  <c r="P4" i="92"/>
  <c r="Q4" i="92"/>
  <c r="R4" i="92"/>
  <c r="S4" i="92"/>
  <c r="T4" i="92"/>
  <c r="U4" i="92"/>
  <c r="V4" i="92"/>
  <c r="W4" i="92"/>
  <c r="X4" i="92"/>
  <c r="Y4" i="92"/>
  <c r="Z4" i="92"/>
  <c r="AA4" i="92"/>
  <c r="AB4" i="92"/>
  <c r="AC4" i="92"/>
  <c r="AD4" i="92"/>
  <c r="AE4" i="92"/>
  <c r="AF4" i="92"/>
  <c r="AG4" i="92"/>
  <c r="AH4" i="92"/>
  <c r="AI4" i="92"/>
  <c r="AJ4" i="92"/>
  <c r="AK4" i="92"/>
  <c r="AL4" i="92"/>
  <c r="AM4" i="92"/>
  <c r="AN4" i="92"/>
  <c r="AO4" i="92"/>
  <c r="AP4" i="92"/>
  <c r="AQ4" i="92"/>
  <c r="C5" i="92"/>
  <c r="D5" i="92"/>
  <c r="E5" i="92"/>
  <c r="F5" i="92"/>
  <c r="G5" i="92"/>
  <c r="H5" i="92"/>
  <c r="I5" i="92"/>
  <c r="J5" i="92"/>
  <c r="K5" i="92"/>
  <c r="L5" i="92"/>
  <c r="M5" i="92"/>
  <c r="N5" i="92"/>
  <c r="O5" i="92"/>
  <c r="P5" i="92"/>
  <c r="Q5" i="92"/>
  <c r="R5" i="92"/>
  <c r="S5" i="92"/>
  <c r="T5" i="92"/>
  <c r="U5" i="92"/>
  <c r="V5" i="92"/>
  <c r="W5" i="92"/>
  <c r="X5" i="92"/>
  <c r="Y5" i="92"/>
  <c r="Z5" i="92"/>
  <c r="AA5" i="92"/>
  <c r="AB5" i="92"/>
  <c r="AC5" i="92"/>
  <c r="AD5" i="92"/>
  <c r="AE5" i="92"/>
  <c r="AF5" i="92"/>
  <c r="AG5" i="92"/>
  <c r="AH5" i="92"/>
  <c r="AI5" i="92"/>
  <c r="AJ5" i="92"/>
  <c r="AK5" i="92"/>
  <c r="AL5" i="92"/>
  <c r="AM5" i="92"/>
  <c r="AN5" i="92"/>
  <c r="AO5" i="92"/>
  <c r="AP5" i="92"/>
  <c r="AQ5" i="92"/>
  <c r="C6" i="92"/>
  <c r="D6" i="92"/>
  <c r="E6" i="92"/>
  <c r="F6" i="92"/>
  <c r="G6" i="92"/>
  <c r="H6" i="92"/>
  <c r="I6" i="92"/>
  <c r="J6" i="92"/>
  <c r="K6" i="92"/>
  <c r="L6" i="92"/>
  <c r="M6" i="92"/>
  <c r="N6" i="92"/>
  <c r="O6" i="92"/>
  <c r="P6" i="92"/>
  <c r="Q6" i="92"/>
  <c r="R6" i="92"/>
  <c r="S6" i="92"/>
  <c r="T6" i="92"/>
  <c r="U6" i="92"/>
  <c r="V6" i="92"/>
  <c r="W6" i="92"/>
  <c r="X6" i="92"/>
  <c r="Y6" i="92"/>
  <c r="Z6" i="92"/>
  <c r="AA6" i="92"/>
  <c r="AB6" i="92"/>
  <c r="AC6" i="92"/>
  <c r="AD6" i="92"/>
  <c r="AE6" i="92"/>
  <c r="AF6" i="92"/>
  <c r="AG6" i="92"/>
  <c r="AH6" i="92"/>
  <c r="AI6" i="92"/>
  <c r="AJ6" i="92"/>
  <c r="AK6" i="92"/>
  <c r="AL6" i="92"/>
  <c r="AM6" i="92"/>
  <c r="AN6" i="92"/>
  <c r="AO6" i="92"/>
  <c r="AP6" i="92"/>
  <c r="AQ6" i="92"/>
  <c r="C7" i="92"/>
  <c r="D7" i="92"/>
  <c r="E7" i="92"/>
  <c r="F7" i="92"/>
  <c r="G7" i="92"/>
  <c r="H7" i="92"/>
  <c r="I7" i="92"/>
  <c r="J7" i="92"/>
  <c r="K7" i="92"/>
  <c r="L7" i="92"/>
  <c r="M7" i="92"/>
  <c r="N7" i="92"/>
  <c r="O7" i="92"/>
  <c r="P7" i="92"/>
  <c r="Q7" i="92"/>
  <c r="R7" i="92"/>
  <c r="S7" i="92"/>
  <c r="T7" i="92"/>
  <c r="U7" i="92"/>
  <c r="V7" i="92"/>
  <c r="W7" i="92"/>
  <c r="X7" i="92"/>
  <c r="Y7" i="92"/>
  <c r="Z7" i="92"/>
  <c r="AA7" i="92"/>
  <c r="AB7" i="92"/>
  <c r="AC7" i="92"/>
  <c r="AD7" i="92"/>
  <c r="AE7" i="92"/>
  <c r="AF7" i="92"/>
  <c r="AG7" i="92"/>
  <c r="AH7" i="92"/>
  <c r="AI7" i="92"/>
  <c r="AJ7" i="92"/>
  <c r="AK7" i="92"/>
  <c r="AL7" i="92"/>
  <c r="AM7" i="92"/>
  <c r="AN7" i="92"/>
  <c r="AO7" i="92"/>
  <c r="AP7" i="92"/>
  <c r="AQ7" i="92"/>
  <c r="C8" i="92"/>
  <c r="D8" i="92"/>
  <c r="E8" i="92"/>
  <c r="F8" i="92"/>
  <c r="G8" i="92"/>
  <c r="H8" i="92"/>
  <c r="I8" i="92"/>
  <c r="J8" i="92"/>
  <c r="K8" i="92"/>
  <c r="L8" i="92"/>
  <c r="M8" i="92"/>
  <c r="N8" i="92"/>
  <c r="O8" i="92"/>
  <c r="P8" i="92"/>
  <c r="Q8" i="92"/>
  <c r="R8" i="92"/>
  <c r="S8" i="92"/>
  <c r="T8" i="92"/>
  <c r="U8" i="92"/>
  <c r="V8" i="92"/>
  <c r="W8" i="92"/>
  <c r="X8" i="92"/>
  <c r="Y8" i="92"/>
  <c r="Z8" i="92"/>
  <c r="AA8" i="92"/>
  <c r="AB8" i="92"/>
  <c r="AC8" i="92"/>
  <c r="AD8" i="92"/>
  <c r="AE8" i="92"/>
  <c r="AF8" i="92"/>
  <c r="AG8" i="92"/>
  <c r="AH8" i="92"/>
  <c r="AI8" i="92"/>
  <c r="AJ8" i="92"/>
  <c r="AK8" i="92"/>
  <c r="AL8" i="92"/>
  <c r="AM8" i="92"/>
  <c r="AN8" i="92"/>
  <c r="AO8" i="92"/>
  <c r="AP8" i="92"/>
  <c r="AQ8" i="92"/>
  <c r="C9" i="92"/>
  <c r="D9" i="92"/>
  <c r="E9" i="92"/>
  <c r="F9" i="92"/>
  <c r="G9" i="92"/>
  <c r="H9" i="92"/>
  <c r="I9" i="92"/>
  <c r="J9" i="92"/>
  <c r="K9" i="92"/>
  <c r="L9" i="92"/>
  <c r="M9" i="92"/>
  <c r="N9" i="92"/>
  <c r="O9" i="92"/>
  <c r="P9" i="92"/>
  <c r="Q9" i="92"/>
  <c r="R9" i="92"/>
  <c r="S9" i="92"/>
  <c r="T9" i="92"/>
  <c r="U9" i="92"/>
  <c r="V9" i="92"/>
  <c r="W9" i="92"/>
  <c r="X9" i="92"/>
  <c r="Y9" i="92"/>
  <c r="Z9" i="92"/>
  <c r="AA9" i="92"/>
  <c r="AB9" i="92"/>
  <c r="AC9" i="92"/>
  <c r="AD9" i="92"/>
  <c r="AE9" i="92"/>
  <c r="AF9" i="92"/>
  <c r="AG9" i="92"/>
  <c r="AH9" i="92"/>
  <c r="AI9" i="92"/>
  <c r="AJ9" i="92"/>
  <c r="AK9" i="92"/>
  <c r="AL9" i="92"/>
  <c r="AM9" i="92"/>
  <c r="AN9" i="92"/>
  <c r="AO9" i="92"/>
  <c r="AP9" i="92"/>
  <c r="AQ9" i="92"/>
  <c r="C10" i="92"/>
  <c r="D10" i="92"/>
  <c r="E10" i="92"/>
  <c r="F10" i="92"/>
  <c r="G10" i="92"/>
  <c r="H10" i="92"/>
  <c r="I10" i="92"/>
  <c r="J10" i="92"/>
  <c r="K10" i="92"/>
  <c r="L10" i="92"/>
  <c r="M10" i="92"/>
  <c r="N10" i="92"/>
  <c r="O10" i="92"/>
  <c r="P10" i="92"/>
  <c r="Q10" i="92"/>
  <c r="R10" i="92"/>
  <c r="S10" i="92"/>
  <c r="T10" i="92"/>
  <c r="U10" i="92"/>
  <c r="V10" i="92"/>
  <c r="W10" i="92"/>
  <c r="X10" i="92"/>
  <c r="Y10" i="92"/>
  <c r="Z10" i="92"/>
  <c r="AA10" i="92"/>
  <c r="AB10" i="92"/>
  <c r="AC10" i="92"/>
  <c r="AD10" i="92"/>
  <c r="AE10" i="92"/>
  <c r="AF10" i="92"/>
  <c r="AG10" i="92"/>
  <c r="AH10" i="92"/>
  <c r="AI10" i="92"/>
  <c r="AJ10" i="92"/>
  <c r="AK10" i="92"/>
  <c r="AL10" i="92"/>
  <c r="AM10" i="92"/>
  <c r="AN10" i="92"/>
  <c r="AO10" i="92"/>
  <c r="AP10" i="92"/>
  <c r="AQ10" i="92"/>
  <c r="C11" i="92"/>
  <c r="D11" i="92"/>
  <c r="E11" i="92"/>
  <c r="F11" i="92"/>
  <c r="G11" i="92"/>
  <c r="H11" i="92"/>
  <c r="I11" i="92"/>
  <c r="J11" i="92"/>
  <c r="K11" i="92"/>
  <c r="L11" i="92"/>
  <c r="M11" i="92"/>
  <c r="N11" i="92"/>
  <c r="O11" i="92"/>
  <c r="P11" i="92"/>
  <c r="Q11" i="92"/>
  <c r="R11" i="92"/>
  <c r="S11" i="92"/>
  <c r="T11" i="92"/>
  <c r="U11" i="92"/>
  <c r="V11" i="92"/>
  <c r="W11" i="92"/>
  <c r="X11" i="92"/>
  <c r="Y11" i="92"/>
  <c r="Z11" i="92"/>
  <c r="AA11" i="92"/>
  <c r="AB11" i="92"/>
  <c r="AC11" i="92"/>
  <c r="AD11" i="92"/>
  <c r="AE11" i="92"/>
  <c r="AF11" i="92"/>
  <c r="AG11" i="92"/>
  <c r="AH11" i="92"/>
  <c r="AI11" i="92"/>
  <c r="AJ11" i="92"/>
  <c r="AK11" i="92"/>
  <c r="AL11" i="92"/>
  <c r="AM11" i="92"/>
  <c r="AN11" i="92"/>
  <c r="AO11" i="92"/>
  <c r="AP11" i="92"/>
  <c r="AQ11" i="92"/>
  <c r="C12" i="92"/>
  <c r="D12" i="92"/>
  <c r="E12" i="92"/>
  <c r="F12" i="92"/>
  <c r="G12" i="92"/>
  <c r="H12" i="92"/>
  <c r="I12" i="92"/>
  <c r="J12" i="92"/>
  <c r="K12" i="92"/>
  <c r="L12" i="92"/>
  <c r="M12" i="92"/>
  <c r="N12" i="92"/>
  <c r="O12" i="92"/>
  <c r="P12" i="92"/>
  <c r="Q12" i="92"/>
  <c r="R12" i="92"/>
  <c r="S12" i="92"/>
  <c r="T12" i="92"/>
  <c r="U12" i="92"/>
  <c r="V12" i="92"/>
  <c r="W12" i="92"/>
  <c r="X12" i="92"/>
  <c r="Y12" i="92"/>
  <c r="Z12" i="92"/>
  <c r="AA12" i="92"/>
  <c r="AB12" i="92"/>
  <c r="AC12" i="92"/>
  <c r="AD12" i="92"/>
  <c r="AE12" i="92"/>
  <c r="AF12" i="92"/>
  <c r="AG12" i="92"/>
  <c r="AH12" i="92"/>
  <c r="AI12" i="92"/>
  <c r="AJ12" i="92"/>
  <c r="AK12" i="92"/>
  <c r="AL12" i="92"/>
  <c r="AM12" i="92"/>
  <c r="AN12" i="92"/>
  <c r="AO12" i="92"/>
  <c r="AP12" i="92"/>
  <c r="AQ12" i="92"/>
  <c r="C13" i="92"/>
  <c r="D13" i="92"/>
  <c r="E13" i="92"/>
  <c r="F13" i="92"/>
  <c r="G13" i="92"/>
  <c r="H13" i="92"/>
  <c r="I13" i="92"/>
  <c r="J13" i="92"/>
  <c r="K13" i="92"/>
  <c r="L13" i="92"/>
  <c r="M13" i="92"/>
  <c r="N13" i="92"/>
  <c r="O13" i="92"/>
  <c r="P13" i="92"/>
  <c r="Q13" i="92"/>
  <c r="R13" i="92"/>
  <c r="S13" i="92"/>
  <c r="T13" i="92"/>
  <c r="U13" i="92"/>
  <c r="V13" i="92"/>
  <c r="W13" i="92"/>
  <c r="X13" i="92"/>
  <c r="Y13" i="92"/>
  <c r="Z13" i="92"/>
  <c r="AA13" i="92"/>
  <c r="AB13" i="92"/>
  <c r="AC13" i="92"/>
  <c r="AD13" i="92"/>
  <c r="AE13" i="92"/>
  <c r="AF13" i="92"/>
  <c r="AG13" i="92"/>
  <c r="AH13" i="92"/>
  <c r="AI13" i="92"/>
  <c r="AJ13" i="92"/>
  <c r="AK13" i="92"/>
  <c r="AL13" i="92"/>
  <c r="AM13" i="92"/>
  <c r="AN13" i="92"/>
  <c r="AO13" i="92"/>
  <c r="AP13" i="92"/>
  <c r="AQ13" i="92"/>
  <c r="C14" i="92"/>
  <c r="D14" i="92"/>
  <c r="E14" i="92"/>
  <c r="F14" i="92"/>
  <c r="G14" i="92"/>
  <c r="H14" i="92"/>
  <c r="I14" i="92"/>
  <c r="J14" i="92"/>
  <c r="K14" i="92"/>
  <c r="L14" i="92"/>
  <c r="M14" i="92"/>
  <c r="N14" i="92"/>
  <c r="O14" i="92"/>
  <c r="P14" i="92"/>
  <c r="Q14" i="92"/>
  <c r="R14" i="92"/>
  <c r="S14" i="92"/>
  <c r="T14" i="92"/>
  <c r="U14" i="92"/>
  <c r="V14" i="92"/>
  <c r="W14" i="92"/>
  <c r="X14" i="92"/>
  <c r="Y14" i="92"/>
  <c r="Z14" i="92"/>
  <c r="AA14" i="92"/>
  <c r="AB14" i="92"/>
  <c r="AC14" i="92"/>
  <c r="AD14" i="92"/>
  <c r="AE14" i="92"/>
  <c r="AF14" i="92"/>
  <c r="AG14" i="92"/>
  <c r="AH14" i="92"/>
  <c r="AI14" i="92"/>
  <c r="AJ14" i="92"/>
  <c r="AK14" i="92"/>
  <c r="AL14" i="92"/>
  <c r="AM14" i="92"/>
  <c r="AN14" i="92"/>
  <c r="AO14" i="92"/>
  <c r="AP14" i="92"/>
  <c r="AQ14" i="92"/>
  <c r="C15" i="92"/>
  <c r="D15" i="92"/>
  <c r="E15" i="92"/>
  <c r="F15" i="92"/>
  <c r="G15" i="92"/>
  <c r="H15" i="92"/>
  <c r="I15" i="92"/>
  <c r="J15" i="92"/>
  <c r="K15" i="92"/>
  <c r="L15" i="92"/>
  <c r="M15" i="92"/>
  <c r="N15" i="92"/>
  <c r="O15" i="92"/>
  <c r="P15" i="92"/>
  <c r="Q15" i="92"/>
  <c r="R15" i="92"/>
  <c r="S15" i="92"/>
  <c r="T15" i="92"/>
  <c r="U15" i="92"/>
  <c r="V15" i="92"/>
  <c r="W15" i="92"/>
  <c r="X15" i="92"/>
  <c r="Y15" i="92"/>
  <c r="Z15" i="92"/>
  <c r="AA15" i="92"/>
  <c r="AB15" i="92"/>
  <c r="AC15" i="92"/>
  <c r="AD15" i="92"/>
  <c r="AE15" i="92"/>
  <c r="AF15" i="92"/>
  <c r="AG15" i="92"/>
  <c r="AH15" i="92"/>
  <c r="AI15" i="92"/>
  <c r="AJ15" i="92"/>
  <c r="AK15" i="92"/>
  <c r="AL15" i="92"/>
  <c r="AM15" i="92"/>
  <c r="AN15" i="92"/>
  <c r="AO15" i="92"/>
  <c r="AP15" i="92"/>
  <c r="AQ15" i="92"/>
  <c r="C16" i="92"/>
  <c r="D16" i="92"/>
  <c r="E16" i="92"/>
  <c r="F16" i="92"/>
  <c r="G16" i="92"/>
  <c r="H16" i="92"/>
  <c r="I16" i="92"/>
  <c r="J16" i="92"/>
  <c r="K16" i="92"/>
  <c r="L16" i="92"/>
  <c r="M16" i="92"/>
  <c r="N16" i="92"/>
  <c r="O16" i="92"/>
  <c r="P16" i="92"/>
  <c r="Q16" i="92"/>
  <c r="R16" i="92"/>
  <c r="S16" i="92"/>
  <c r="T16" i="92"/>
  <c r="U16" i="92"/>
  <c r="V16" i="92"/>
  <c r="W16" i="92"/>
  <c r="X16" i="92"/>
  <c r="Y16" i="92"/>
  <c r="Z16" i="92"/>
  <c r="AA16" i="92"/>
  <c r="AB16" i="92"/>
  <c r="AC16" i="92"/>
  <c r="AD16" i="92"/>
  <c r="AE16" i="92"/>
  <c r="AF16" i="92"/>
  <c r="AG16" i="92"/>
  <c r="AH16" i="92"/>
  <c r="AI16" i="92"/>
  <c r="AJ16" i="92"/>
  <c r="AK16" i="92"/>
  <c r="AL16" i="92"/>
  <c r="AM16" i="92"/>
  <c r="AN16" i="92"/>
  <c r="AO16" i="92"/>
  <c r="AP16" i="92"/>
  <c r="AQ16" i="92"/>
  <c r="C17" i="92"/>
  <c r="D17" i="92"/>
  <c r="E17" i="92"/>
  <c r="F17" i="92"/>
  <c r="G17" i="92"/>
  <c r="H17" i="92"/>
  <c r="I17" i="92"/>
  <c r="J17" i="92"/>
  <c r="K17" i="92"/>
  <c r="L17" i="92"/>
  <c r="M17" i="92"/>
  <c r="N17" i="92"/>
  <c r="O17" i="92"/>
  <c r="P17" i="92"/>
  <c r="Q17" i="92"/>
  <c r="R17" i="92"/>
  <c r="S17" i="92"/>
  <c r="T17" i="92"/>
  <c r="U17" i="92"/>
  <c r="V17" i="92"/>
  <c r="W17" i="92"/>
  <c r="X17" i="92"/>
  <c r="Y17" i="92"/>
  <c r="Z17" i="92"/>
  <c r="AA17" i="92"/>
  <c r="AB17" i="92"/>
  <c r="AC17" i="92"/>
  <c r="AD17" i="92"/>
  <c r="AE17" i="92"/>
  <c r="AF17" i="92"/>
  <c r="AG17" i="92"/>
  <c r="AH17" i="92"/>
  <c r="AI17" i="92"/>
  <c r="AJ17" i="92"/>
  <c r="AK17" i="92"/>
  <c r="AL17" i="92"/>
  <c r="AM17" i="92"/>
  <c r="AN17" i="92"/>
  <c r="AO17" i="92"/>
  <c r="AP17" i="92"/>
  <c r="AQ17" i="92"/>
  <c r="C18" i="92"/>
  <c r="D18" i="92"/>
  <c r="E18" i="92"/>
  <c r="F18" i="92"/>
  <c r="G18" i="92"/>
  <c r="H18" i="92"/>
  <c r="I18" i="92"/>
  <c r="J18" i="92"/>
  <c r="K18" i="92"/>
  <c r="L18" i="92"/>
  <c r="M18" i="92"/>
  <c r="N18" i="92"/>
  <c r="O18" i="92"/>
  <c r="P18" i="92"/>
  <c r="Q18" i="92"/>
  <c r="R18" i="92"/>
  <c r="S18" i="92"/>
  <c r="T18" i="92"/>
  <c r="U18" i="92"/>
  <c r="V18" i="92"/>
  <c r="W18" i="92"/>
  <c r="X18" i="92"/>
  <c r="Y18" i="92"/>
  <c r="Z18" i="92"/>
  <c r="AA18" i="92"/>
  <c r="AB18" i="92"/>
  <c r="AC18" i="92"/>
  <c r="AD18" i="92"/>
  <c r="AE18" i="92"/>
  <c r="AF18" i="92"/>
  <c r="AG18" i="92"/>
  <c r="AH18" i="92"/>
  <c r="AI18" i="92"/>
  <c r="AJ18" i="92"/>
  <c r="AK18" i="92"/>
  <c r="AL18" i="92"/>
  <c r="AM18" i="92"/>
  <c r="AN18" i="92"/>
  <c r="AO18" i="92"/>
  <c r="AP18" i="92"/>
  <c r="AQ18" i="92"/>
  <c r="C19" i="92"/>
  <c r="D19" i="92"/>
  <c r="E19" i="92"/>
  <c r="F19" i="92"/>
  <c r="G19" i="92"/>
  <c r="H19" i="92"/>
  <c r="I19" i="92"/>
  <c r="J19" i="92"/>
  <c r="K19" i="92"/>
  <c r="L19" i="92"/>
  <c r="M19" i="92"/>
  <c r="N19" i="92"/>
  <c r="O19" i="92"/>
  <c r="P19" i="92"/>
  <c r="Q19" i="92"/>
  <c r="R19" i="92"/>
  <c r="S19" i="92"/>
  <c r="T19" i="92"/>
  <c r="U19" i="92"/>
  <c r="V19" i="92"/>
  <c r="W19" i="92"/>
  <c r="X19" i="92"/>
  <c r="Y19" i="92"/>
  <c r="Z19" i="92"/>
  <c r="AA19" i="92"/>
  <c r="AB19" i="92"/>
  <c r="AC19" i="92"/>
  <c r="AD19" i="92"/>
  <c r="AE19" i="92"/>
  <c r="AF19" i="92"/>
  <c r="AG19" i="92"/>
  <c r="AH19" i="92"/>
  <c r="AI19" i="92"/>
  <c r="AJ19" i="92"/>
  <c r="AK19" i="92"/>
  <c r="AL19" i="92"/>
  <c r="AM19" i="92"/>
  <c r="AN19" i="92"/>
  <c r="AO19" i="92"/>
  <c r="AP19" i="92"/>
  <c r="AQ19" i="92"/>
  <c r="C20" i="92"/>
  <c r="D20" i="92"/>
  <c r="E20" i="92"/>
  <c r="F20" i="92"/>
  <c r="G20" i="92"/>
  <c r="H20" i="92"/>
  <c r="I20" i="92"/>
  <c r="J20" i="92"/>
  <c r="K20" i="92"/>
  <c r="L20" i="92"/>
  <c r="M20" i="92"/>
  <c r="N20" i="92"/>
  <c r="O20" i="92"/>
  <c r="P20" i="92"/>
  <c r="Q20" i="92"/>
  <c r="R20" i="92"/>
  <c r="S20" i="92"/>
  <c r="T20" i="92"/>
  <c r="U20" i="92"/>
  <c r="V20" i="92"/>
  <c r="W20" i="92"/>
  <c r="X20" i="92"/>
  <c r="Y20" i="92"/>
  <c r="Z20" i="92"/>
  <c r="AA20" i="92"/>
  <c r="AB20" i="92"/>
  <c r="AC20" i="92"/>
  <c r="AD20" i="92"/>
  <c r="AE20" i="92"/>
  <c r="AF20" i="92"/>
  <c r="AG20" i="92"/>
  <c r="AH20" i="92"/>
  <c r="AI20" i="92"/>
  <c r="AJ20" i="92"/>
  <c r="AK20" i="92"/>
  <c r="AL20" i="92"/>
  <c r="AM20" i="92"/>
  <c r="AN20" i="92"/>
  <c r="AO20" i="92"/>
  <c r="AP20" i="92"/>
  <c r="AQ20" i="92"/>
  <c r="C21" i="92"/>
  <c r="D21" i="92"/>
  <c r="E21" i="92"/>
  <c r="F21" i="92"/>
  <c r="G21" i="92"/>
  <c r="H21" i="92"/>
  <c r="I21" i="92"/>
  <c r="J21" i="92"/>
  <c r="K21" i="92"/>
  <c r="L21" i="92"/>
  <c r="M21" i="92"/>
  <c r="N21" i="92"/>
  <c r="O21" i="92"/>
  <c r="P21" i="92"/>
  <c r="Q21" i="92"/>
  <c r="R21" i="92"/>
  <c r="S21" i="92"/>
  <c r="T21" i="92"/>
  <c r="U21" i="92"/>
  <c r="V21" i="92"/>
  <c r="W21" i="92"/>
  <c r="X21" i="92"/>
  <c r="Y21" i="92"/>
  <c r="Z21" i="92"/>
  <c r="AA21" i="92"/>
  <c r="AB21" i="92"/>
  <c r="AC21" i="92"/>
  <c r="AD21" i="92"/>
  <c r="AE21" i="92"/>
  <c r="AF21" i="92"/>
  <c r="AG21" i="92"/>
  <c r="AH21" i="92"/>
  <c r="AI21" i="92"/>
  <c r="AJ21" i="92"/>
  <c r="AK21" i="92"/>
  <c r="AL21" i="92"/>
  <c r="AM21" i="92"/>
  <c r="AN21" i="92"/>
  <c r="AO21" i="92"/>
  <c r="AP21" i="92"/>
  <c r="AQ21" i="92"/>
  <c r="C22" i="92"/>
  <c r="D22" i="92"/>
  <c r="E22" i="92"/>
  <c r="F22" i="92"/>
  <c r="G22" i="92"/>
  <c r="H22" i="92"/>
  <c r="I22" i="92"/>
  <c r="J22" i="92"/>
  <c r="K22" i="92"/>
  <c r="L22" i="92"/>
  <c r="M22" i="92"/>
  <c r="N22" i="92"/>
  <c r="O22" i="92"/>
  <c r="P22" i="92"/>
  <c r="Q22" i="92"/>
  <c r="R22" i="92"/>
  <c r="S22" i="92"/>
  <c r="T22" i="92"/>
  <c r="U22" i="92"/>
  <c r="V22" i="92"/>
  <c r="W22" i="92"/>
  <c r="X22" i="92"/>
  <c r="Y22" i="92"/>
  <c r="Z22" i="92"/>
  <c r="AA22" i="92"/>
  <c r="AB22" i="92"/>
  <c r="AC22" i="92"/>
  <c r="AD22" i="92"/>
  <c r="AE22" i="92"/>
  <c r="AF22" i="92"/>
  <c r="AG22" i="92"/>
  <c r="AH22" i="92"/>
  <c r="AI22" i="92"/>
  <c r="AJ22" i="92"/>
  <c r="AK22" i="92"/>
  <c r="AL22" i="92"/>
  <c r="AM22" i="92"/>
  <c r="AN22" i="92"/>
  <c r="AO22" i="92"/>
  <c r="AP22" i="92"/>
  <c r="AQ22" i="92"/>
  <c r="C23" i="92"/>
  <c r="D23" i="92"/>
  <c r="E23" i="92"/>
  <c r="F23" i="92"/>
  <c r="G23" i="92"/>
  <c r="H23" i="92"/>
  <c r="I23" i="92"/>
  <c r="J23" i="92"/>
  <c r="K23" i="92"/>
  <c r="L23" i="92"/>
  <c r="M23" i="92"/>
  <c r="N23" i="92"/>
  <c r="O23" i="92"/>
  <c r="P23" i="92"/>
  <c r="Q23" i="92"/>
  <c r="R23" i="92"/>
  <c r="S23" i="92"/>
  <c r="T23" i="92"/>
  <c r="U23" i="92"/>
  <c r="V23" i="92"/>
  <c r="W23" i="92"/>
  <c r="X23" i="92"/>
  <c r="Y23" i="92"/>
  <c r="Z23" i="92"/>
  <c r="AA23" i="92"/>
  <c r="AB23" i="92"/>
  <c r="AC23" i="92"/>
  <c r="AD23" i="92"/>
  <c r="AE23" i="92"/>
  <c r="AF23" i="92"/>
  <c r="AG23" i="92"/>
  <c r="AH23" i="92"/>
  <c r="AI23" i="92"/>
  <c r="AJ23" i="92"/>
  <c r="AK23" i="92"/>
  <c r="AL23" i="92"/>
  <c r="AM23" i="92"/>
  <c r="AN23" i="92"/>
  <c r="AO23" i="92"/>
  <c r="AP23" i="92"/>
  <c r="AQ23" i="92"/>
  <c r="C24" i="92"/>
  <c r="D24" i="92"/>
  <c r="E24" i="92"/>
  <c r="F24" i="92"/>
  <c r="G24" i="92"/>
  <c r="H24" i="92"/>
  <c r="I24" i="92"/>
  <c r="J24" i="92"/>
  <c r="K24" i="92"/>
  <c r="L24" i="92"/>
  <c r="M24" i="92"/>
  <c r="N24" i="92"/>
  <c r="O24" i="92"/>
  <c r="P24" i="92"/>
  <c r="Q24" i="92"/>
  <c r="R24" i="92"/>
  <c r="S24" i="92"/>
  <c r="T24" i="92"/>
  <c r="U24" i="92"/>
  <c r="V24" i="92"/>
  <c r="W24" i="92"/>
  <c r="X24" i="92"/>
  <c r="Y24" i="92"/>
  <c r="Z24" i="92"/>
  <c r="AA24" i="92"/>
  <c r="AB24" i="92"/>
  <c r="AC24" i="92"/>
  <c r="AD24" i="92"/>
  <c r="AE24" i="92"/>
  <c r="AF24" i="92"/>
  <c r="AG24" i="92"/>
  <c r="AH24" i="92"/>
  <c r="AI24" i="92"/>
  <c r="AJ24" i="92"/>
  <c r="AK24" i="92"/>
  <c r="AL24" i="92"/>
  <c r="AM24" i="92"/>
  <c r="AN24" i="92"/>
  <c r="AO24" i="92"/>
  <c r="AP24" i="92"/>
  <c r="AQ24" i="92"/>
  <c r="C25" i="92"/>
  <c r="D25" i="92"/>
  <c r="E25" i="92"/>
  <c r="F25" i="92"/>
  <c r="G25" i="92"/>
  <c r="H25" i="92"/>
  <c r="I25" i="92"/>
  <c r="J25" i="92"/>
  <c r="K25" i="92"/>
  <c r="L25" i="92"/>
  <c r="M25" i="92"/>
  <c r="N25" i="92"/>
  <c r="O25" i="92"/>
  <c r="P25" i="92"/>
  <c r="Q25" i="92"/>
  <c r="R25" i="92"/>
  <c r="S25" i="92"/>
  <c r="T25" i="92"/>
  <c r="U25" i="92"/>
  <c r="V25" i="92"/>
  <c r="W25" i="92"/>
  <c r="X25" i="92"/>
  <c r="Y25" i="92"/>
  <c r="Z25" i="92"/>
  <c r="AA25" i="92"/>
  <c r="AB25" i="92"/>
  <c r="AC25" i="92"/>
  <c r="AD25" i="92"/>
  <c r="AE25" i="92"/>
  <c r="AF25" i="92"/>
  <c r="AG25" i="92"/>
  <c r="AH25" i="92"/>
  <c r="AI25" i="92"/>
  <c r="AJ25" i="92"/>
  <c r="AK25" i="92"/>
  <c r="AL25" i="92"/>
  <c r="AM25" i="92"/>
  <c r="AN25" i="92"/>
  <c r="AO25" i="92"/>
  <c r="AP25" i="92"/>
  <c r="AQ25" i="92"/>
  <c r="C26" i="92"/>
  <c r="D26" i="92"/>
  <c r="E26" i="92"/>
  <c r="F26" i="92"/>
  <c r="G26" i="92"/>
  <c r="H26" i="92"/>
  <c r="I26" i="92"/>
  <c r="J26" i="92"/>
  <c r="K26" i="92"/>
  <c r="L26" i="92"/>
  <c r="M26" i="92"/>
  <c r="N26" i="92"/>
  <c r="O26" i="92"/>
  <c r="P26" i="92"/>
  <c r="Q26" i="92"/>
  <c r="R26" i="92"/>
  <c r="S26" i="92"/>
  <c r="T26" i="92"/>
  <c r="U26" i="92"/>
  <c r="V26" i="92"/>
  <c r="W26" i="92"/>
  <c r="X26" i="92"/>
  <c r="Y26" i="92"/>
  <c r="Z26" i="92"/>
  <c r="AA26" i="92"/>
  <c r="AB26" i="92"/>
  <c r="AC26" i="92"/>
  <c r="AD26" i="92"/>
  <c r="AE26" i="92"/>
  <c r="AF26" i="92"/>
  <c r="AG26" i="92"/>
  <c r="AH26" i="92"/>
  <c r="AI26" i="92"/>
  <c r="AJ26" i="92"/>
  <c r="AK26" i="92"/>
  <c r="AL26" i="92"/>
  <c r="AM26" i="92"/>
  <c r="AN26" i="92"/>
  <c r="AO26" i="92"/>
  <c r="AP26" i="92"/>
  <c r="AQ26" i="92"/>
  <c r="C2" i="91"/>
  <c r="D2" i="91"/>
  <c r="E2" i="91"/>
  <c r="F2" i="91"/>
  <c r="G2" i="91"/>
  <c r="H2" i="91"/>
  <c r="I2" i="91"/>
  <c r="J2" i="91"/>
  <c r="K2" i="91"/>
  <c r="L2" i="91"/>
  <c r="M2" i="91"/>
  <c r="N2" i="91"/>
  <c r="O2" i="91"/>
  <c r="P2" i="91"/>
  <c r="Q2" i="91"/>
  <c r="R2" i="91"/>
  <c r="S2" i="91"/>
  <c r="T2" i="91"/>
  <c r="U2" i="91"/>
  <c r="V2" i="91"/>
  <c r="W2" i="91"/>
  <c r="X2" i="91"/>
  <c r="Y2" i="91"/>
  <c r="Z2" i="91"/>
  <c r="AA2" i="91"/>
  <c r="AB2" i="91"/>
  <c r="AC2" i="91"/>
  <c r="AD2" i="91"/>
  <c r="AE2" i="91"/>
  <c r="AF2" i="91"/>
  <c r="AG2" i="91"/>
  <c r="AH2" i="91"/>
  <c r="AI2" i="91"/>
  <c r="AJ2" i="91"/>
  <c r="AK2" i="91"/>
  <c r="AL2" i="91"/>
  <c r="AM2" i="91"/>
  <c r="AN2" i="91"/>
  <c r="AO2" i="91"/>
  <c r="AP2" i="91"/>
  <c r="AQ2" i="91"/>
  <c r="C3" i="91"/>
  <c r="D3" i="91"/>
  <c r="E3" i="91"/>
  <c r="F3" i="91"/>
  <c r="G3" i="91"/>
  <c r="H3" i="91"/>
  <c r="I3" i="91"/>
  <c r="J3" i="91"/>
  <c r="K3" i="91"/>
  <c r="L3" i="91"/>
  <c r="M3" i="91"/>
  <c r="N3" i="91"/>
  <c r="O3" i="91"/>
  <c r="P3" i="91"/>
  <c r="Q3" i="91"/>
  <c r="R3" i="91"/>
  <c r="S3" i="91"/>
  <c r="T3" i="91"/>
  <c r="U3" i="91"/>
  <c r="V3" i="91"/>
  <c r="W3" i="91"/>
  <c r="X3" i="91"/>
  <c r="Y3" i="91"/>
  <c r="Z3" i="91"/>
  <c r="AA3" i="91"/>
  <c r="AB3" i="91"/>
  <c r="AC3" i="91"/>
  <c r="AD3" i="91"/>
  <c r="AE3" i="91"/>
  <c r="AF3" i="91"/>
  <c r="AG3" i="91"/>
  <c r="AH3" i="91"/>
  <c r="AI3" i="91"/>
  <c r="AJ3" i="91"/>
  <c r="AK3" i="91"/>
  <c r="AL3" i="91"/>
  <c r="AM3" i="91"/>
  <c r="AN3" i="91"/>
  <c r="AO3" i="91"/>
  <c r="AP3" i="91"/>
  <c r="AQ3" i="91"/>
  <c r="C4" i="91"/>
  <c r="D4" i="91"/>
  <c r="E4" i="91"/>
  <c r="F4" i="91"/>
  <c r="G4" i="91"/>
  <c r="H4" i="91"/>
  <c r="I4" i="91"/>
  <c r="J4" i="91"/>
  <c r="K4" i="91"/>
  <c r="L4" i="91"/>
  <c r="M4" i="91"/>
  <c r="N4" i="91"/>
  <c r="O4" i="91"/>
  <c r="P4" i="91"/>
  <c r="Q4" i="91"/>
  <c r="R4" i="91"/>
  <c r="S4" i="91"/>
  <c r="T4" i="91"/>
  <c r="U4" i="91"/>
  <c r="V4" i="91"/>
  <c r="W4" i="91"/>
  <c r="X4" i="91"/>
  <c r="Y4" i="91"/>
  <c r="Z4" i="91"/>
  <c r="AA4" i="91"/>
  <c r="AB4" i="91"/>
  <c r="AC4" i="91"/>
  <c r="AD4" i="91"/>
  <c r="AE4" i="91"/>
  <c r="AF4" i="91"/>
  <c r="AG4" i="91"/>
  <c r="AH4" i="91"/>
  <c r="AI4" i="91"/>
  <c r="AJ4" i="91"/>
  <c r="AK4" i="91"/>
  <c r="AL4" i="91"/>
  <c r="AM4" i="91"/>
  <c r="AN4" i="91"/>
  <c r="AO4" i="91"/>
  <c r="AP4" i="91"/>
  <c r="AQ4" i="91"/>
  <c r="C5" i="91"/>
  <c r="D5" i="91"/>
  <c r="E5" i="91"/>
  <c r="F5" i="91"/>
  <c r="G5" i="91"/>
  <c r="H5" i="91"/>
  <c r="I5" i="91"/>
  <c r="J5" i="91"/>
  <c r="K5" i="91"/>
  <c r="L5" i="91"/>
  <c r="M5" i="91"/>
  <c r="N5" i="91"/>
  <c r="O5" i="91"/>
  <c r="P5" i="91"/>
  <c r="Q5" i="91"/>
  <c r="R5" i="91"/>
  <c r="S5" i="91"/>
  <c r="T5" i="91"/>
  <c r="U5" i="91"/>
  <c r="V5" i="91"/>
  <c r="W5" i="91"/>
  <c r="X5" i="91"/>
  <c r="Y5" i="91"/>
  <c r="Z5" i="91"/>
  <c r="AA5" i="91"/>
  <c r="AB5" i="91"/>
  <c r="AC5" i="91"/>
  <c r="AD5" i="91"/>
  <c r="AE5" i="91"/>
  <c r="AF5" i="91"/>
  <c r="AG5" i="91"/>
  <c r="AH5" i="91"/>
  <c r="AI5" i="91"/>
  <c r="AJ5" i="91"/>
  <c r="AK5" i="91"/>
  <c r="AL5" i="91"/>
  <c r="AM5" i="91"/>
  <c r="AN5" i="91"/>
  <c r="AO5" i="91"/>
  <c r="AP5" i="91"/>
  <c r="AQ5" i="91"/>
  <c r="C6" i="91"/>
  <c r="D6" i="91"/>
  <c r="E6" i="91"/>
  <c r="F6" i="91"/>
  <c r="G6" i="91"/>
  <c r="H6" i="91"/>
  <c r="I6" i="91"/>
  <c r="J6" i="91"/>
  <c r="K6" i="91"/>
  <c r="L6" i="91"/>
  <c r="M6" i="91"/>
  <c r="N6" i="91"/>
  <c r="O6" i="91"/>
  <c r="P6" i="91"/>
  <c r="Q6" i="91"/>
  <c r="R6" i="91"/>
  <c r="S6" i="91"/>
  <c r="T6" i="91"/>
  <c r="U6" i="91"/>
  <c r="V6" i="91"/>
  <c r="W6" i="91"/>
  <c r="X6" i="91"/>
  <c r="Y6" i="91"/>
  <c r="Z6" i="91"/>
  <c r="AA6" i="91"/>
  <c r="AB6" i="91"/>
  <c r="AC6" i="91"/>
  <c r="AD6" i="91"/>
  <c r="AE6" i="91"/>
  <c r="AF6" i="91"/>
  <c r="AG6" i="91"/>
  <c r="AH6" i="91"/>
  <c r="AI6" i="91"/>
  <c r="AJ6" i="91"/>
  <c r="AK6" i="91"/>
  <c r="AL6" i="91"/>
  <c r="AM6" i="91"/>
  <c r="AN6" i="91"/>
  <c r="AO6" i="91"/>
  <c r="AP6" i="91"/>
  <c r="AQ6" i="91"/>
  <c r="C7" i="91"/>
  <c r="D7" i="91"/>
  <c r="E7" i="91"/>
  <c r="F7" i="91"/>
  <c r="G7" i="91"/>
  <c r="H7" i="91"/>
  <c r="I7" i="91"/>
  <c r="J7" i="91"/>
  <c r="K7" i="91"/>
  <c r="L7" i="91"/>
  <c r="M7" i="91"/>
  <c r="N7" i="91"/>
  <c r="O7" i="91"/>
  <c r="P7" i="91"/>
  <c r="Q7" i="91"/>
  <c r="R7" i="91"/>
  <c r="S7" i="91"/>
  <c r="T7" i="91"/>
  <c r="U7" i="91"/>
  <c r="V7" i="91"/>
  <c r="W7" i="91"/>
  <c r="X7" i="91"/>
  <c r="Y7" i="91"/>
  <c r="Z7" i="91"/>
  <c r="AA7" i="91"/>
  <c r="AB7" i="91"/>
  <c r="AC7" i="91"/>
  <c r="AD7" i="91"/>
  <c r="AE7" i="91"/>
  <c r="AF7" i="91"/>
  <c r="AG7" i="91"/>
  <c r="AH7" i="91"/>
  <c r="AI7" i="91"/>
  <c r="AJ7" i="91"/>
  <c r="AK7" i="91"/>
  <c r="AL7" i="91"/>
  <c r="AM7" i="91"/>
  <c r="AN7" i="91"/>
  <c r="AO7" i="91"/>
  <c r="AP7" i="91"/>
  <c r="AQ7" i="91"/>
  <c r="C8" i="91"/>
  <c r="D8" i="91"/>
  <c r="E8" i="91"/>
  <c r="F8" i="91"/>
  <c r="G8" i="91"/>
  <c r="H8" i="91"/>
  <c r="I8" i="91"/>
  <c r="J8" i="91"/>
  <c r="K8" i="91"/>
  <c r="L8" i="91"/>
  <c r="M8" i="91"/>
  <c r="N8" i="91"/>
  <c r="O8" i="91"/>
  <c r="P8" i="91"/>
  <c r="Q8" i="91"/>
  <c r="R8" i="91"/>
  <c r="S8" i="91"/>
  <c r="T8" i="91"/>
  <c r="U8" i="91"/>
  <c r="V8" i="91"/>
  <c r="W8" i="91"/>
  <c r="X8" i="91"/>
  <c r="Y8" i="91"/>
  <c r="Z8" i="91"/>
  <c r="AA8" i="91"/>
  <c r="AB8" i="91"/>
  <c r="AC8" i="91"/>
  <c r="AD8" i="91"/>
  <c r="AE8" i="91"/>
  <c r="AF8" i="91"/>
  <c r="AG8" i="91"/>
  <c r="AH8" i="91"/>
  <c r="AI8" i="91"/>
  <c r="AJ8" i="91"/>
  <c r="AK8" i="91"/>
  <c r="AL8" i="91"/>
  <c r="AM8" i="91"/>
  <c r="AN8" i="91"/>
  <c r="AO8" i="91"/>
  <c r="AP8" i="91"/>
  <c r="AQ8" i="91"/>
  <c r="C9" i="91"/>
  <c r="D9" i="91"/>
  <c r="E9" i="91"/>
  <c r="F9" i="91"/>
  <c r="G9" i="91"/>
  <c r="H9" i="91"/>
  <c r="I9" i="91"/>
  <c r="J9" i="91"/>
  <c r="K9" i="91"/>
  <c r="L9" i="91"/>
  <c r="M9" i="91"/>
  <c r="N9" i="91"/>
  <c r="O9" i="91"/>
  <c r="P9" i="91"/>
  <c r="Q9" i="91"/>
  <c r="R9" i="91"/>
  <c r="S9" i="91"/>
  <c r="T9" i="91"/>
  <c r="U9" i="91"/>
  <c r="V9" i="91"/>
  <c r="W9" i="91"/>
  <c r="X9" i="91"/>
  <c r="Y9" i="91"/>
  <c r="Z9" i="91"/>
  <c r="AA9" i="91"/>
  <c r="AB9" i="91"/>
  <c r="AC9" i="91"/>
  <c r="AD9" i="91"/>
  <c r="AE9" i="91"/>
  <c r="AF9" i="91"/>
  <c r="AG9" i="91"/>
  <c r="AH9" i="91"/>
  <c r="AI9" i="91"/>
  <c r="AJ9" i="91"/>
  <c r="AK9" i="91"/>
  <c r="AL9" i="91"/>
  <c r="AM9" i="91"/>
  <c r="AN9" i="91"/>
  <c r="AO9" i="91"/>
  <c r="AP9" i="91"/>
  <c r="AQ9" i="91"/>
  <c r="C10" i="91"/>
  <c r="D10" i="91"/>
  <c r="E10" i="91"/>
  <c r="F10" i="91"/>
  <c r="G10" i="91"/>
  <c r="H10" i="91"/>
  <c r="I10" i="91"/>
  <c r="J10" i="91"/>
  <c r="K10" i="91"/>
  <c r="L10" i="91"/>
  <c r="M10" i="91"/>
  <c r="N10" i="91"/>
  <c r="O10" i="91"/>
  <c r="P10" i="91"/>
  <c r="Q10" i="91"/>
  <c r="R10" i="91"/>
  <c r="S10" i="91"/>
  <c r="T10" i="91"/>
  <c r="U10" i="91"/>
  <c r="V10" i="91"/>
  <c r="W10" i="91"/>
  <c r="X10" i="91"/>
  <c r="Y10" i="91"/>
  <c r="Z10" i="91"/>
  <c r="AA10" i="91"/>
  <c r="AB10" i="91"/>
  <c r="AC10" i="91"/>
  <c r="AD10" i="91"/>
  <c r="AE10" i="91"/>
  <c r="AF10" i="91"/>
  <c r="AG10" i="91"/>
  <c r="AH10" i="91"/>
  <c r="AI10" i="91"/>
  <c r="AJ10" i="91"/>
  <c r="AK10" i="91"/>
  <c r="AL10" i="91"/>
  <c r="AM10" i="91"/>
  <c r="AN10" i="91"/>
  <c r="AO10" i="91"/>
  <c r="AP10" i="91"/>
  <c r="AQ10" i="91"/>
  <c r="C11" i="91"/>
  <c r="D11" i="91"/>
  <c r="E11" i="91"/>
  <c r="F11" i="91"/>
  <c r="G11" i="91"/>
  <c r="H11" i="91"/>
  <c r="I11" i="91"/>
  <c r="J11" i="91"/>
  <c r="K11" i="91"/>
  <c r="L11" i="91"/>
  <c r="M11" i="91"/>
  <c r="N11" i="91"/>
  <c r="O11" i="91"/>
  <c r="P11" i="91"/>
  <c r="Q11" i="91"/>
  <c r="R11" i="91"/>
  <c r="S11" i="91"/>
  <c r="T11" i="91"/>
  <c r="U11" i="91"/>
  <c r="V11" i="91"/>
  <c r="W11" i="91"/>
  <c r="X11" i="91"/>
  <c r="Y11" i="91"/>
  <c r="Z11" i="91"/>
  <c r="AA11" i="91"/>
  <c r="AB11" i="91"/>
  <c r="AC11" i="91"/>
  <c r="AD11" i="91"/>
  <c r="AE11" i="91"/>
  <c r="AF11" i="91"/>
  <c r="AG11" i="91"/>
  <c r="AH11" i="91"/>
  <c r="AI11" i="91"/>
  <c r="AJ11" i="91"/>
  <c r="AK11" i="91"/>
  <c r="AL11" i="91"/>
  <c r="AM11" i="91"/>
  <c r="AN11" i="91"/>
  <c r="AO11" i="91"/>
  <c r="AP11" i="91"/>
  <c r="AQ11" i="91"/>
  <c r="C12" i="91"/>
  <c r="D12" i="91"/>
  <c r="E12" i="91"/>
  <c r="F12" i="91"/>
  <c r="G12" i="91"/>
  <c r="H12" i="91"/>
  <c r="I12" i="91"/>
  <c r="J12" i="91"/>
  <c r="K12" i="91"/>
  <c r="L12" i="91"/>
  <c r="M12" i="91"/>
  <c r="N12" i="91"/>
  <c r="O12" i="91"/>
  <c r="P12" i="91"/>
  <c r="Q12" i="91"/>
  <c r="R12" i="91"/>
  <c r="S12" i="91"/>
  <c r="T12" i="91"/>
  <c r="U12" i="91"/>
  <c r="V12" i="91"/>
  <c r="W12" i="91"/>
  <c r="X12" i="91"/>
  <c r="Y12" i="91"/>
  <c r="Z12" i="91"/>
  <c r="AA12" i="91"/>
  <c r="AB12" i="91"/>
  <c r="AC12" i="91"/>
  <c r="AD12" i="91"/>
  <c r="AE12" i="91"/>
  <c r="AF12" i="91"/>
  <c r="AG12" i="91"/>
  <c r="AH12" i="91"/>
  <c r="AI12" i="91"/>
  <c r="AJ12" i="91"/>
  <c r="AK12" i="91"/>
  <c r="AL12" i="91"/>
  <c r="AM12" i="91"/>
  <c r="AN12" i="91"/>
  <c r="AO12" i="91"/>
  <c r="AP12" i="91"/>
  <c r="AQ12" i="91"/>
  <c r="C13" i="91"/>
  <c r="D13" i="91"/>
  <c r="E13" i="91"/>
  <c r="F13" i="91"/>
  <c r="G13" i="91"/>
  <c r="H13" i="91"/>
  <c r="I13" i="91"/>
  <c r="J13" i="91"/>
  <c r="K13" i="91"/>
  <c r="L13" i="91"/>
  <c r="M13" i="91"/>
  <c r="N13" i="91"/>
  <c r="O13" i="91"/>
  <c r="P13" i="91"/>
  <c r="Q13" i="91"/>
  <c r="R13" i="91"/>
  <c r="S13" i="91"/>
  <c r="T13" i="91"/>
  <c r="U13" i="91"/>
  <c r="V13" i="91"/>
  <c r="W13" i="91"/>
  <c r="X13" i="91"/>
  <c r="Y13" i="91"/>
  <c r="Z13" i="91"/>
  <c r="AA13" i="91"/>
  <c r="AB13" i="91"/>
  <c r="AC13" i="91"/>
  <c r="AD13" i="91"/>
  <c r="AE13" i="91"/>
  <c r="AF13" i="91"/>
  <c r="AG13" i="91"/>
  <c r="AH13" i="91"/>
  <c r="AI13" i="91"/>
  <c r="AJ13" i="91"/>
  <c r="AK13" i="91"/>
  <c r="AL13" i="91"/>
  <c r="AM13" i="91"/>
  <c r="AN13" i="91"/>
  <c r="AO13" i="91"/>
  <c r="AP13" i="91"/>
  <c r="AQ13" i="91"/>
  <c r="C14" i="91"/>
  <c r="D14" i="91"/>
  <c r="E14" i="91"/>
  <c r="F14" i="91"/>
  <c r="G14" i="91"/>
  <c r="H14" i="91"/>
  <c r="I14" i="91"/>
  <c r="J14" i="91"/>
  <c r="K14" i="91"/>
  <c r="L14" i="91"/>
  <c r="M14" i="91"/>
  <c r="N14" i="91"/>
  <c r="O14" i="91"/>
  <c r="P14" i="91"/>
  <c r="Q14" i="91"/>
  <c r="R14" i="91"/>
  <c r="S14" i="91"/>
  <c r="T14" i="91"/>
  <c r="U14" i="91"/>
  <c r="V14" i="91"/>
  <c r="W14" i="91"/>
  <c r="X14" i="91"/>
  <c r="Y14" i="91"/>
  <c r="Z14" i="91"/>
  <c r="AA14" i="91"/>
  <c r="AB14" i="91"/>
  <c r="AC14" i="91"/>
  <c r="AD14" i="91"/>
  <c r="AE14" i="91"/>
  <c r="AF14" i="91"/>
  <c r="AG14" i="91"/>
  <c r="AH14" i="91"/>
  <c r="AI14" i="91"/>
  <c r="AJ14" i="91"/>
  <c r="AK14" i="91"/>
  <c r="AL14" i="91"/>
  <c r="AM14" i="91"/>
  <c r="AN14" i="91"/>
  <c r="AO14" i="91"/>
  <c r="AP14" i="91"/>
  <c r="AQ14" i="91"/>
  <c r="C15" i="91"/>
  <c r="D15" i="91"/>
  <c r="E15" i="91"/>
  <c r="F15" i="91"/>
  <c r="G15" i="91"/>
  <c r="H15" i="91"/>
  <c r="I15" i="91"/>
  <c r="J15" i="91"/>
  <c r="K15" i="91"/>
  <c r="L15" i="91"/>
  <c r="M15" i="91"/>
  <c r="N15" i="91"/>
  <c r="O15" i="91"/>
  <c r="P15" i="91"/>
  <c r="Q15" i="91"/>
  <c r="R15" i="91"/>
  <c r="S15" i="91"/>
  <c r="T15" i="91"/>
  <c r="U15" i="91"/>
  <c r="V15" i="91"/>
  <c r="W15" i="91"/>
  <c r="X15" i="91"/>
  <c r="Y15" i="91"/>
  <c r="Z15" i="91"/>
  <c r="AA15" i="91"/>
  <c r="AB15" i="91"/>
  <c r="AC15" i="91"/>
  <c r="AD15" i="91"/>
  <c r="AE15" i="91"/>
  <c r="AF15" i="91"/>
  <c r="AG15" i="91"/>
  <c r="AH15" i="91"/>
  <c r="AI15" i="91"/>
  <c r="AJ15" i="91"/>
  <c r="AK15" i="91"/>
  <c r="AL15" i="91"/>
  <c r="AM15" i="91"/>
  <c r="AN15" i="91"/>
  <c r="AO15" i="91"/>
  <c r="AP15" i="91"/>
  <c r="AQ15" i="91"/>
  <c r="C16" i="91"/>
  <c r="D16" i="91"/>
  <c r="E16" i="91"/>
  <c r="F16" i="91"/>
  <c r="G16" i="91"/>
  <c r="H16" i="91"/>
  <c r="I16" i="91"/>
  <c r="J16" i="91"/>
  <c r="K16" i="91"/>
  <c r="L16" i="91"/>
  <c r="M16" i="91"/>
  <c r="N16" i="91"/>
  <c r="O16" i="91"/>
  <c r="P16" i="91"/>
  <c r="Q16" i="91"/>
  <c r="R16" i="91"/>
  <c r="S16" i="91"/>
  <c r="T16" i="91"/>
  <c r="U16" i="91"/>
  <c r="V16" i="91"/>
  <c r="W16" i="91"/>
  <c r="X16" i="91"/>
  <c r="Y16" i="91"/>
  <c r="Z16" i="91"/>
  <c r="AA16" i="91"/>
  <c r="AB16" i="91"/>
  <c r="AC16" i="91"/>
  <c r="AD16" i="91"/>
  <c r="AE16" i="91"/>
  <c r="AF16" i="91"/>
  <c r="AG16" i="91"/>
  <c r="AH16" i="91"/>
  <c r="AI16" i="91"/>
  <c r="AJ16" i="91"/>
  <c r="AK16" i="91"/>
  <c r="AL16" i="91"/>
  <c r="AM16" i="91"/>
  <c r="AN16" i="91"/>
  <c r="AO16" i="91"/>
  <c r="AP16" i="91"/>
  <c r="AQ16" i="91"/>
  <c r="C17" i="91"/>
  <c r="D17" i="91"/>
  <c r="E17" i="91"/>
  <c r="F17" i="91"/>
  <c r="G17" i="91"/>
  <c r="H17" i="91"/>
  <c r="I17" i="91"/>
  <c r="J17" i="91"/>
  <c r="K17" i="91"/>
  <c r="L17" i="91"/>
  <c r="M17" i="91"/>
  <c r="N17" i="91"/>
  <c r="O17" i="91"/>
  <c r="P17" i="91"/>
  <c r="Q17" i="91"/>
  <c r="R17" i="91"/>
  <c r="S17" i="91"/>
  <c r="T17" i="91"/>
  <c r="U17" i="91"/>
  <c r="V17" i="91"/>
  <c r="W17" i="91"/>
  <c r="X17" i="91"/>
  <c r="Y17" i="91"/>
  <c r="Z17" i="91"/>
  <c r="AA17" i="91"/>
  <c r="AB17" i="91"/>
  <c r="AC17" i="91"/>
  <c r="AD17" i="91"/>
  <c r="AE17" i="91"/>
  <c r="AF17" i="91"/>
  <c r="AG17" i="91"/>
  <c r="AH17" i="91"/>
  <c r="AI17" i="91"/>
  <c r="AJ17" i="91"/>
  <c r="AK17" i="91"/>
  <c r="AL17" i="91"/>
  <c r="AM17" i="91"/>
  <c r="AN17" i="91"/>
  <c r="AO17" i="91"/>
  <c r="AP17" i="91"/>
  <c r="AQ17" i="91"/>
  <c r="C18" i="91"/>
  <c r="D18" i="91"/>
  <c r="E18" i="91"/>
  <c r="F18" i="91"/>
  <c r="G18" i="91"/>
  <c r="H18" i="91"/>
  <c r="I18" i="91"/>
  <c r="J18" i="91"/>
  <c r="K18" i="91"/>
  <c r="L18" i="91"/>
  <c r="M18" i="91"/>
  <c r="N18" i="91"/>
  <c r="O18" i="91"/>
  <c r="P18" i="91"/>
  <c r="Q18" i="91"/>
  <c r="R18" i="91"/>
  <c r="S18" i="91"/>
  <c r="T18" i="91"/>
  <c r="U18" i="91"/>
  <c r="V18" i="91"/>
  <c r="W18" i="91"/>
  <c r="X18" i="91"/>
  <c r="Y18" i="91"/>
  <c r="Z18" i="91"/>
  <c r="AA18" i="91"/>
  <c r="AB18" i="91"/>
  <c r="AC18" i="91"/>
  <c r="AD18" i="91"/>
  <c r="AE18" i="91"/>
  <c r="AF18" i="91"/>
  <c r="AG18" i="91"/>
  <c r="AH18" i="91"/>
  <c r="AI18" i="91"/>
  <c r="AJ18" i="91"/>
  <c r="AK18" i="91"/>
  <c r="AL18" i="91"/>
  <c r="AM18" i="91"/>
  <c r="AN18" i="91"/>
  <c r="AO18" i="91"/>
  <c r="AP18" i="91"/>
  <c r="AQ18" i="91"/>
  <c r="C19" i="91"/>
  <c r="D19" i="91"/>
  <c r="E19" i="91"/>
  <c r="F19" i="91"/>
  <c r="G19" i="91"/>
  <c r="H19" i="91"/>
  <c r="I19" i="91"/>
  <c r="J19" i="91"/>
  <c r="K19" i="91"/>
  <c r="L19" i="91"/>
  <c r="M19" i="91"/>
  <c r="N19" i="91"/>
  <c r="O19" i="91"/>
  <c r="P19" i="91"/>
  <c r="Q19" i="91"/>
  <c r="R19" i="91"/>
  <c r="S19" i="91"/>
  <c r="T19" i="91"/>
  <c r="U19" i="91"/>
  <c r="V19" i="91"/>
  <c r="W19" i="91"/>
  <c r="X19" i="91"/>
  <c r="Y19" i="91"/>
  <c r="Z19" i="91"/>
  <c r="AA19" i="91"/>
  <c r="AB19" i="91"/>
  <c r="AC19" i="91"/>
  <c r="AD19" i="91"/>
  <c r="AE19" i="91"/>
  <c r="AF19" i="91"/>
  <c r="AG19" i="91"/>
  <c r="AH19" i="91"/>
  <c r="AI19" i="91"/>
  <c r="AJ19" i="91"/>
  <c r="AK19" i="91"/>
  <c r="AL19" i="91"/>
  <c r="AM19" i="91"/>
  <c r="AN19" i="91"/>
  <c r="AO19" i="91"/>
  <c r="AP19" i="91"/>
  <c r="AQ19" i="91"/>
  <c r="C20" i="91"/>
  <c r="D20" i="91"/>
  <c r="E20" i="91"/>
  <c r="F20" i="91"/>
  <c r="G20" i="91"/>
  <c r="H20" i="91"/>
  <c r="I20" i="91"/>
  <c r="J20" i="91"/>
  <c r="K20" i="91"/>
  <c r="L20" i="91"/>
  <c r="M20" i="91"/>
  <c r="N20" i="91"/>
  <c r="O20" i="91"/>
  <c r="P20" i="91"/>
  <c r="Q20" i="91"/>
  <c r="R20" i="91"/>
  <c r="S20" i="91"/>
  <c r="T20" i="91"/>
  <c r="U20" i="91"/>
  <c r="V20" i="91"/>
  <c r="W20" i="91"/>
  <c r="X20" i="91"/>
  <c r="Y20" i="91"/>
  <c r="Z20" i="91"/>
  <c r="AA20" i="91"/>
  <c r="AB20" i="91"/>
  <c r="AC20" i="91"/>
  <c r="AD20" i="91"/>
  <c r="AE20" i="91"/>
  <c r="AF20" i="91"/>
  <c r="AG20" i="91"/>
  <c r="AH20" i="91"/>
  <c r="AI20" i="91"/>
  <c r="AJ20" i="91"/>
  <c r="AK20" i="91"/>
  <c r="AL20" i="91"/>
  <c r="AM20" i="91"/>
  <c r="AN20" i="91"/>
  <c r="AO20" i="91"/>
  <c r="AP20" i="91"/>
  <c r="AQ20" i="91"/>
  <c r="C21" i="91"/>
  <c r="D21" i="91"/>
  <c r="E21" i="91"/>
  <c r="F21" i="91"/>
  <c r="G21" i="91"/>
  <c r="H21" i="91"/>
  <c r="I21" i="91"/>
  <c r="J21" i="91"/>
  <c r="K21" i="91"/>
  <c r="L21" i="91"/>
  <c r="M21" i="91"/>
  <c r="N21" i="91"/>
  <c r="O21" i="91"/>
  <c r="P21" i="91"/>
  <c r="Q21" i="91"/>
  <c r="R21" i="91"/>
  <c r="S21" i="91"/>
  <c r="T21" i="91"/>
  <c r="U21" i="91"/>
  <c r="V21" i="91"/>
  <c r="W21" i="91"/>
  <c r="X21" i="91"/>
  <c r="Y21" i="91"/>
  <c r="Z21" i="91"/>
  <c r="AA21" i="91"/>
  <c r="AB21" i="91"/>
  <c r="AC21" i="91"/>
  <c r="AD21" i="91"/>
  <c r="AE21" i="91"/>
  <c r="AF21" i="91"/>
  <c r="AG21" i="91"/>
  <c r="AH21" i="91"/>
  <c r="AI21" i="91"/>
  <c r="AJ21" i="91"/>
  <c r="AK21" i="91"/>
  <c r="AL21" i="91"/>
  <c r="AM21" i="91"/>
  <c r="AN21" i="91"/>
  <c r="AO21" i="91"/>
  <c r="AP21" i="91"/>
  <c r="AQ21" i="91"/>
  <c r="C22" i="91"/>
  <c r="D22" i="91"/>
  <c r="E22" i="91"/>
  <c r="F22" i="91"/>
  <c r="G22" i="91"/>
  <c r="H22" i="91"/>
  <c r="I22" i="91"/>
  <c r="J22" i="91"/>
  <c r="K22" i="91"/>
  <c r="L22" i="91"/>
  <c r="M22" i="91"/>
  <c r="N22" i="91"/>
  <c r="O22" i="91"/>
  <c r="P22" i="91"/>
  <c r="Q22" i="91"/>
  <c r="R22" i="91"/>
  <c r="S22" i="91"/>
  <c r="T22" i="91"/>
  <c r="U22" i="91"/>
  <c r="V22" i="91"/>
  <c r="W22" i="91"/>
  <c r="X22" i="91"/>
  <c r="Y22" i="91"/>
  <c r="Z22" i="91"/>
  <c r="AA22" i="91"/>
  <c r="AB22" i="91"/>
  <c r="AC22" i="91"/>
  <c r="AD22" i="91"/>
  <c r="AE22" i="91"/>
  <c r="AF22" i="91"/>
  <c r="AG22" i="91"/>
  <c r="AH22" i="91"/>
  <c r="AI22" i="91"/>
  <c r="AJ22" i="91"/>
  <c r="AK22" i="91"/>
  <c r="AL22" i="91"/>
  <c r="AM22" i="91"/>
  <c r="AN22" i="91"/>
  <c r="AO22" i="91"/>
  <c r="AP22" i="91"/>
  <c r="AQ22" i="91"/>
  <c r="C23" i="91"/>
  <c r="D23" i="91"/>
  <c r="E23" i="91"/>
  <c r="F23" i="91"/>
  <c r="G23" i="91"/>
  <c r="H23" i="91"/>
  <c r="I23" i="91"/>
  <c r="J23" i="91"/>
  <c r="K23" i="91"/>
  <c r="L23" i="91"/>
  <c r="M23" i="91"/>
  <c r="N23" i="91"/>
  <c r="O23" i="91"/>
  <c r="P23" i="91"/>
  <c r="Q23" i="91"/>
  <c r="R23" i="91"/>
  <c r="S23" i="91"/>
  <c r="T23" i="91"/>
  <c r="U23" i="91"/>
  <c r="V23" i="91"/>
  <c r="W23" i="91"/>
  <c r="X23" i="91"/>
  <c r="Y23" i="91"/>
  <c r="Z23" i="91"/>
  <c r="AA23" i="91"/>
  <c r="AB23" i="91"/>
  <c r="AC23" i="91"/>
  <c r="AD23" i="91"/>
  <c r="AE23" i="91"/>
  <c r="AF23" i="91"/>
  <c r="AG23" i="91"/>
  <c r="AH23" i="91"/>
  <c r="AI23" i="91"/>
  <c r="AJ23" i="91"/>
  <c r="AK23" i="91"/>
  <c r="AL23" i="91"/>
  <c r="AM23" i="91"/>
  <c r="AN23" i="91"/>
  <c r="AO23" i="91"/>
  <c r="AP23" i="91"/>
  <c r="AQ23" i="91"/>
  <c r="C24" i="91"/>
  <c r="D24" i="91"/>
  <c r="E24" i="91"/>
  <c r="F24" i="91"/>
  <c r="G24" i="91"/>
  <c r="H24" i="91"/>
  <c r="I24" i="91"/>
  <c r="J24" i="91"/>
  <c r="K24" i="91"/>
  <c r="L24" i="91"/>
  <c r="M24" i="91"/>
  <c r="N24" i="91"/>
  <c r="O24" i="91"/>
  <c r="P24" i="91"/>
  <c r="Q24" i="91"/>
  <c r="R24" i="91"/>
  <c r="S24" i="91"/>
  <c r="T24" i="91"/>
  <c r="U24" i="91"/>
  <c r="V24" i="91"/>
  <c r="W24" i="91"/>
  <c r="X24" i="91"/>
  <c r="Y24" i="91"/>
  <c r="Z24" i="91"/>
  <c r="AA24" i="91"/>
  <c r="AB24" i="91"/>
  <c r="AC24" i="91"/>
  <c r="AD24" i="91"/>
  <c r="AE24" i="91"/>
  <c r="AF24" i="91"/>
  <c r="AG24" i="91"/>
  <c r="AH24" i="91"/>
  <c r="AI24" i="91"/>
  <c r="AJ24" i="91"/>
  <c r="AK24" i="91"/>
  <c r="AL24" i="91"/>
  <c r="AM24" i="91"/>
  <c r="AN24" i="91"/>
  <c r="AO24" i="91"/>
  <c r="AP24" i="91"/>
  <c r="AQ24" i="91"/>
  <c r="C25" i="91"/>
  <c r="D25" i="91"/>
  <c r="E25" i="91"/>
  <c r="F25" i="91"/>
  <c r="G25" i="91"/>
  <c r="H25" i="91"/>
  <c r="I25" i="91"/>
  <c r="J25" i="91"/>
  <c r="K25" i="91"/>
  <c r="L25" i="91"/>
  <c r="M25" i="91"/>
  <c r="N25" i="91"/>
  <c r="O25" i="91"/>
  <c r="P25" i="91"/>
  <c r="Q25" i="91"/>
  <c r="R25" i="91"/>
  <c r="S25" i="91"/>
  <c r="T25" i="91"/>
  <c r="U25" i="91"/>
  <c r="V25" i="91"/>
  <c r="W25" i="91"/>
  <c r="X25" i="91"/>
  <c r="Y25" i="91"/>
  <c r="Z25" i="91"/>
  <c r="AA25" i="91"/>
  <c r="AB25" i="91"/>
  <c r="AC25" i="91"/>
  <c r="AD25" i="91"/>
  <c r="AE25" i="91"/>
  <c r="AF25" i="91"/>
  <c r="AG25" i="91"/>
  <c r="AH25" i="91"/>
  <c r="AI25" i="91"/>
  <c r="AJ25" i="91"/>
  <c r="AK25" i="91"/>
  <c r="AL25" i="91"/>
  <c r="AM25" i="91"/>
  <c r="AN25" i="91"/>
  <c r="AO25" i="91"/>
  <c r="AP25" i="91"/>
  <c r="AQ25" i="91"/>
  <c r="C26" i="91"/>
  <c r="D26" i="91"/>
  <c r="E26" i="91"/>
  <c r="F26" i="91"/>
  <c r="G26" i="91"/>
  <c r="H26" i="91"/>
  <c r="I26" i="91"/>
  <c r="J26" i="91"/>
  <c r="K26" i="91"/>
  <c r="L26" i="91"/>
  <c r="M26" i="91"/>
  <c r="N26" i="91"/>
  <c r="O26" i="91"/>
  <c r="P26" i="91"/>
  <c r="Q26" i="91"/>
  <c r="R26" i="91"/>
  <c r="S26" i="91"/>
  <c r="T26" i="91"/>
  <c r="U26" i="91"/>
  <c r="V26" i="91"/>
  <c r="W26" i="91"/>
  <c r="X26" i="91"/>
  <c r="Y26" i="91"/>
  <c r="Z26" i="91"/>
  <c r="AA26" i="91"/>
  <c r="AB26" i="91"/>
  <c r="AC26" i="91"/>
  <c r="AD26" i="91"/>
  <c r="AE26" i="91"/>
  <c r="AF26" i="91"/>
  <c r="AG26" i="91"/>
  <c r="AH26" i="91"/>
  <c r="AI26" i="91"/>
  <c r="AJ26" i="91"/>
  <c r="AK26" i="91"/>
  <c r="AL26" i="91"/>
  <c r="AM26" i="91"/>
  <c r="AN26" i="91"/>
  <c r="AO26" i="91"/>
  <c r="AP26" i="91"/>
  <c r="AQ26" i="91"/>
  <c r="C2" i="90"/>
  <c r="D2" i="90"/>
  <c r="E2" i="90"/>
  <c r="F2" i="90"/>
  <c r="G2" i="90"/>
  <c r="H2" i="90"/>
  <c r="I2" i="90"/>
  <c r="J2" i="90"/>
  <c r="K2" i="90"/>
  <c r="L2" i="90"/>
  <c r="M2" i="90"/>
  <c r="N2" i="90"/>
  <c r="O2" i="90"/>
  <c r="P2" i="90"/>
  <c r="Q2" i="90"/>
  <c r="R2" i="90"/>
  <c r="S2" i="90"/>
  <c r="T2" i="90"/>
  <c r="U2" i="90"/>
  <c r="V2" i="90"/>
  <c r="W2" i="90"/>
  <c r="X2" i="90"/>
  <c r="Y2" i="90"/>
  <c r="Z2" i="90"/>
  <c r="AA2" i="90"/>
  <c r="AB2" i="90"/>
  <c r="AC2" i="90"/>
  <c r="AD2" i="90"/>
  <c r="AE2" i="90"/>
  <c r="AF2" i="90"/>
  <c r="AG2" i="90"/>
  <c r="AH2" i="90"/>
  <c r="AI2" i="90"/>
  <c r="AJ2" i="90"/>
  <c r="AK2" i="90"/>
  <c r="AL2" i="90"/>
  <c r="AM2" i="90"/>
  <c r="AN2" i="90"/>
  <c r="AO2" i="90"/>
  <c r="AP2" i="90"/>
  <c r="AQ2" i="90"/>
  <c r="C3" i="90"/>
  <c r="D3" i="90"/>
  <c r="E3" i="90"/>
  <c r="F3" i="90"/>
  <c r="G3" i="90"/>
  <c r="H3" i="90"/>
  <c r="I3" i="90"/>
  <c r="J3" i="90"/>
  <c r="K3" i="90"/>
  <c r="L3" i="90"/>
  <c r="M3" i="90"/>
  <c r="N3" i="90"/>
  <c r="O3" i="90"/>
  <c r="P3" i="90"/>
  <c r="Q3" i="90"/>
  <c r="R3" i="90"/>
  <c r="S3" i="90"/>
  <c r="T3" i="90"/>
  <c r="U3" i="90"/>
  <c r="V3" i="90"/>
  <c r="W3" i="90"/>
  <c r="X3" i="90"/>
  <c r="Y3" i="90"/>
  <c r="Z3" i="90"/>
  <c r="AA3" i="90"/>
  <c r="AB3" i="90"/>
  <c r="AC3" i="90"/>
  <c r="AD3" i="90"/>
  <c r="AE3" i="90"/>
  <c r="AF3" i="90"/>
  <c r="AG3" i="90"/>
  <c r="AH3" i="90"/>
  <c r="AI3" i="90"/>
  <c r="AJ3" i="90"/>
  <c r="AK3" i="90"/>
  <c r="AL3" i="90"/>
  <c r="AM3" i="90"/>
  <c r="AN3" i="90"/>
  <c r="AO3" i="90"/>
  <c r="AP3" i="90"/>
  <c r="AQ3" i="90"/>
  <c r="C4" i="90"/>
  <c r="D4" i="90"/>
  <c r="E4" i="90"/>
  <c r="F4" i="90"/>
  <c r="G4" i="90"/>
  <c r="H4" i="90"/>
  <c r="I4" i="90"/>
  <c r="J4" i="90"/>
  <c r="K4" i="90"/>
  <c r="L4" i="90"/>
  <c r="M4" i="90"/>
  <c r="N4" i="90"/>
  <c r="O4" i="90"/>
  <c r="P4" i="90"/>
  <c r="Q4" i="90"/>
  <c r="R4" i="90"/>
  <c r="S4" i="90"/>
  <c r="T4" i="90"/>
  <c r="U4" i="90"/>
  <c r="V4" i="90"/>
  <c r="W4" i="90"/>
  <c r="X4" i="90"/>
  <c r="Y4" i="90"/>
  <c r="Z4" i="90"/>
  <c r="AA4" i="90"/>
  <c r="AB4" i="90"/>
  <c r="AC4" i="90"/>
  <c r="AD4" i="90"/>
  <c r="AE4" i="90"/>
  <c r="AF4" i="90"/>
  <c r="AG4" i="90"/>
  <c r="AH4" i="90"/>
  <c r="AI4" i="90"/>
  <c r="AJ4" i="90"/>
  <c r="AK4" i="90"/>
  <c r="AL4" i="90"/>
  <c r="AM4" i="90"/>
  <c r="AN4" i="90"/>
  <c r="AO4" i="90"/>
  <c r="AP4" i="90"/>
  <c r="AQ4" i="90"/>
  <c r="C5" i="90"/>
  <c r="D5" i="90"/>
  <c r="E5" i="90"/>
  <c r="F5" i="90"/>
  <c r="G5" i="90"/>
  <c r="H5" i="90"/>
  <c r="I5" i="90"/>
  <c r="J5" i="90"/>
  <c r="K5" i="90"/>
  <c r="L5" i="90"/>
  <c r="M5" i="90"/>
  <c r="N5" i="90"/>
  <c r="O5" i="90"/>
  <c r="P5" i="90"/>
  <c r="Q5" i="90"/>
  <c r="R5" i="90"/>
  <c r="S5" i="90"/>
  <c r="T5" i="90"/>
  <c r="U5" i="90"/>
  <c r="V5" i="90"/>
  <c r="W5" i="90"/>
  <c r="X5" i="90"/>
  <c r="Y5" i="90"/>
  <c r="Z5" i="90"/>
  <c r="AA5" i="90"/>
  <c r="AB5" i="90"/>
  <c r="AC5" i="90"/>
  <c r="AD5" i="90"/>
  <c r="AE5" i="90"/>
  <c r="AF5" i="90"/>
  <c r="AG5" i="90"/>
  <c r="AH5" i="90"/>
  <c r="AI5" i="90"/>
  <c r="AJ5" i="90"/>
  <c r="AK5" i="90"/>
  <c r="AL5" i="90"/>
  <c r="AM5" i="90"/>
  <c r="AN5" i="90"/>
  <c r="AO5" i="90"/>
  <c r="AP5" i="90"/>
  <c r="AQ5" i="90"/>
  <c r="C6" i="90"/>
  <c r="D6" i="90"/>
  <c r="E6" i="90"/>
  <c r="F6" i="90"/>
  <c r="G6" i="90"/>
  <c r="H6" i="90"/>
  <c r="I6" i="90"/>
  <c r="J6" i="90"/>
  <c r="K6" i="90"/>
  <c r="L6" i="90"/>
  <c r="M6" i="90"/>
  <c r="N6" i="90"/>
  <c r="O6" i="90"/>
  <c r="P6" i="90"/>
  <c r="Q6" i="90"/>
  <c r="R6" i="90"/>
  <c r="S6" i="90"/>
  <c r="T6" i="90"/>
  <c r="U6" i="90"/>
  <c r="V6" i="90"/>
  <c r="W6" i="90"/>
  <c r="X6" i="90"/>
  <c r="Y6" i="90"/>
  <c r="Z6" i="90"/>
  <c r="AA6" i="90"/>
  <c r="AB6" i="90"/>
  <c r="AC6" i="90"/>
  <c r="AD6" i="90"/>
  <c r="AE6" i="90"/>
  <c r="AF6" i="90"/>
  <c r="AG6" i="90"/>
  <c r="AH6" i="90"/>
  <c r="AI6" i="90"/>
  <c r="AJ6" i="90"/>
  <c r="AK6" i="90"/>
  <c r="AL6" i="90"/>
  <c r="AM6" i="90"/>
  <c r="AN6" i="90"/>
  <c r="AO6" i="90"/>
  <c r="AP6" i="90"/>
  <c r="AQ6" i="90"/>
  <c r="C7" i="90"/>
  <c r="D7" i="90"/>
  <c r="E7" i="90"/>
  <c r="F7" i="90"/>
  <c r="G7" i="90"/>
  <c r="H7" i="90"/>
  <c r="I7" i="90"/>
  <c r="J7" i="90"/>
  <c r="K7" i="90"/>
  <c r="L7" i="90"/>
  <c r="M7" i="90"/>
  <c r="N7" i="90"/>
  <c r="O7" i="90"/>
  <c r="P7" i="90"/>
  <c r="Q7" i="90"/>
  <c r="R7" i="90"/>
  <c r="S7" i="90"/>
  <c r="T7" i="90"/>
  <c r="U7" i="90"/>
  <c r="V7" i="90"/>
  <c r="W7" i="90"/>
  <c r="X7" i="90"/>
  <c r="Y7" i="90"/>
  <c r="Z7" i="90"/>
  <c r="AA7" i="90"/>
  <c r="AB7" i="90"/>
  <c r="AC7" i="90"/>
  <c r="AD7" i="90"/>
  <c r="AE7" i="90"/>
  <c r="AF7" i="90"/>
  <c r="AG7" i="90"/>
  <c r="AH7" i="90"/>
  <c r="AI7" i="90"/>
  <c r="AJ7" i="90"/>
  <c r="AK7" i="90"/>
  <c r="AL7" i="90"/>
  <c r="AM7" i="90"/>
  <c r="AN7" i="90"/>
  <c r="AO7" i="90"/>
  <c r="AP7" i="90"/>
  <c r="AQ7" i="90"/>
  <c r="C8" i="90"/>
  <c r="D8" i="90"/>
  <c r="E8" i="90"/>
  <c r="F8" i="90"/>
  <c r="G8" i="90"/>
  <c r="H8" i="90"/>
  <c r="I8" i="90"/>
  <c r="J8" i="90"/>
  <c r="K8" i="90"/>
  <c r="L8" i="90"/>
  <c r="M8" i="90"/>
  <c r="N8" i="90"/>
  <c r="O8" i="90"/>
  <c r="P8" i="90"/>
  <c r="Q8" i="90"/>
  <c r="R8" i="90"/>
  <c r="S8" i="90"/>
  <c r="T8" i="90"/>
  <c r="U8" i="90"/>
  <c r="V8" i="90"/>
  <c r="W8" i="90"/>
  <c r="X8" i="90"/>
  <c r="Y8" i="90"/>
  <c r="Z8" i="90"/>
  <c r="AA8" i="90"/>
  <c r="AB8" i="90"/>
  <c r="AC8" i="90"/>
  <c r="AD8" i="90"/>
  <c r="AE8" i="90"/>
  <c r="AF8" i="90"/>
  <c r="AG8" i="90"/>
  <c r="AH8" i="90"/>
  <c r="AI8" i="90"/>
  <c r="AJ8" i="90"/>
  <c r="AK8" i="90"/>
  <c r="AL8" i="90"/>
  <c r="AM8" i="90"/>
  <c r="AN8" i="90"/>
  <c r="AO8" i="90"/>
  <c r="AP8" i="90"/>
  <c r="AQ8" i="90"/>
  <c r="C9" i="90"/>
  <c r="D9" i="90"/>
  <c r="E9" i="90"/>
  <c r="F9" i="90"/>
  <c r="G9" i="90"/>
  <c r="H9" i="90"/>
  <c r="I9" i="90"/>
  <c r="J9" i="90"/>
  <c r="K9" i="90"/>
  <c r="L9" i="90"/>
  <c r="M9" i="90"/>
  <c r="N9" i="90"/>
  <c r="O9" i="90"/>
  <c r="P9" i="90"/>
  <c r="Q9" i="90"/>
  <c r="R9" i="90"/>
  <c r="S9" i="90"/>
  <c r="T9" i="90"/>
  <c r="U9" i="90"/>
  <c r="V9" i="90"/>
  <c r="W9" i="90"/>
  <c r="X9" i="90"/>
  <c r="Y9" i="90"/>
  <c r="Z9" i="90"/>
  <c r="AA9" i="90"/>
  <c r="AB9" i="90"/>
  <c r="AC9" i="90"/>
  <c r="AD9" i="90"/>
  <c r="AE9" i="90"/>
  <c r="AF9" i="90"/>
  <c r="AG9" i="90"/>
  <c r="AH9" i="90"/>
  <c r="AI9" i="90"/>
  <c r="AJ9" i="90"/>
  <c r="AK9" i="90"/>
  <c r="AL9" i="90"/>
  <c r="AM9" i="90"/>
  <c r="AN9" i="90"/>
  <c r="AO9" i="90"/>
  <c r="AP9" i="90"/>
  <c r="AQ9" i="90"/>
  <c r="C10" i="90"/>
  <c r="D10" i="90"/>
  <c r="E10" i="90"/>
  <c r="F10" i="90"/>
  <c r="G10" i="90"/>
  <c r="H10" i="90"/>
  <c r="I10" i="90"/>
  <c r="J10" i="90"/>
  <c r="K10" i="90"/>
  <c r="L10" i="90"/>
  <c r="M10" i="90"/>
  <c r="N10" i="90"/>
  <c r="O10" i="90"/>
  <c r="P10" i="90"/>
  <c r="Q10" i="90"/>
  <c r="R10" i="90"/>
  <c r="S10" i="90"/>
  <c r="T10" i="90"/>
  <c r="U10" i="90"/>
  <c r="V10" i="90"/>
  <c r="W10" i="90"/>
  <c r="X10" i="90"/>
  <c r="Y10" i="90"/>
  <c r="Z10" i="90"/>
  <c r="AA10" i="90"/>
  <c r="AB10" i="90"/>
  <c r="AC10" i="90"/>
  <c r="AD10" i="90"/>
  <c r="AE10" i="90"/>
  <c r="AF10" i="90"/>
  <c r="AG10" i="90"/>
  <c r="AH10" i="90"/>
  <c r="AI10" i="90"/>
  <c r="AJ10" i="90"/>
  <c r="AK10" i="90"/>
  <c r="AL10" i="90"/>
  <c r="AM10" i="90"/>
  <c r="AN10" i="90"/>
  <c r="AO10" i="90"/>
  <c r="AP10" i="90"/>
  <c r="AQ10" i="90"/>
  <c r="C11" i="90"/>
  <c r="D11" i="90"/>
  <c r="E11" i="90"/>
  <c r="F11" i="90"/>
  <c r="G11" i="90"/>
  <c r="H11" i="90"/>
  <c r="I11" i="90"/>
  <c r="J11" i="90"/>
  <c r="K11" i="90"/>
  <c r="L11" i="90"/>
  <c r="M11" i="90"/>
  <c r="N11" i="90"/>
  <c r="O11" i="90"/>
  <c r="P11" i="90"/>
  <c r="Q11" i="90"/>
  <c r="R11" i="90"/>
  <c r="S11" i="90"/>
  <c r="T11" i="90"/>
  <c r="U11" i="90"/>
  <c r="V11" i="90"/>
  <c r="W11" i="90"/>
  <c r="X11" i="90"/>
  <c r="Y11" i="90"/>
  <c r="Z11" i="90"/>
  <c r="AA11" i="90"/>
  <c r="AB11" i="90"/>
  <c r="AC11" i="90"/>
  <c r="AD11" i="90"/>
  <c r="AE11" i="90"/>
  <c r="AF11" i="90"/>
  <c r="AG11" i="90"/>
  <c r="AH11" i="90"/>
  <c r="AI11" i="90"/>
  <c r="AJ11" i="90"/>
  <c r="AK11" i="90"/>
  <c r="AL11" i="90"/>
  <c r="AM11" i="90"/>
  <c r="AN11" i="90"/>
  <c r="AO11" i="90"/>
  <c r="AP11" i="90"/>
  <c r="AQ11" i="90"/>
  <c r="C12" i="90"/>
  <c r="D12" i="90"/>
  <c r="E12" i="90"/>
  <c r="F12" i="90"/>
  <c r="G12" i="90"/>
  <c r="H12" i="90"/>
  <c r="I12" i="90"/>
  <c r="J12" i="90"/>
  <c r="K12" i="90"/>
  <c r="L12" i="90"/>
  <c r="M12" i="90"/>
  <c r="N12" i="90"/>
  <c r="O12" i="90"/>
  <c r="P12" i="90"/>
  <c r="Q12" i="90"/>
  <c r="R12" i="90"/>
  <c r="S12" i="90"/>
  <c r="T12" i="90"/>
  <c r="U12" i="90"/>
  <c r="V12" i="90"/>
  <c r="W12" i="90"/>
  <c r="X12" i="90"/>
  <c r="Y12" i="90"/>
  <c r="Z12" i="90"/>
  <c r="AA12" i="90"/>
  <c r="AB12" i="90"/>
  <c r="AC12" i="90"/>
  <c r="AD12" i="90"/>
  <c r="AE12" i="90"/>
  <c r="AF12" i="90"/>
  <c r="AG12" i="90"/>
  <c r="AH12" i="90"/>
  <c r="AI12" i="90"/>
  <c r="AJ12" i="90"/>
  <c r="AK12" i="90"/>
  <c r="AL12" i="90"/>
  <c r="AM12" i="90"/>
  <c r="AN12" i="90"/>
  <c r="AO12" i="90"/>
  <c r="AP12" i="90"/>
  <c r="AQ12" i="90"/>
  <c r="C13" i="90"/>
  <c r="D13" i="90"/>
  <c r="E13" i="90"/>
  <c r="F13" i="90"/>
  <c r="G13" i="90"/>
  <c r="H13" i="90"/>
  <c r="I13" i="90"/>
  <c r="J13" i="90"/>
  <c r="K13" i="90"/>
  <c r="L13" i="90"/>
  <c r="M13" i="90"/>
  <c r="N13" i="90"/>
  <c r="O13" i="90"/>
  <c r="P13" i="90"/>
  <c r="Q13" i="90"/>
  <c r="R13" i="90"/>
  <c r="S13" i="90"/>
  <c r="T13" i="90"/>
  <c r="U13" i="90"/>
  <c r="V13" i="90"/>
  <c r="W13" i="90"/>
  <c r="X13" i="90"/>
  <c r="Y13" i="90"/>
  <c r="Z13" i="90"/>
  <c r="AA13" i="90"/>
  <c r="AB13" i="90"/>
  <c r="AC13" i="90"/>
  <c r="AD13" i="90"/>
  <c r="AE13" i="90"/>
  <c r="AF13" i="90"/>
  <c r="AG13" i="90"/>
  <c r="AH13" i="90"/>
  <c r="AI13" i="90"/>
  <c r="AJ13" i="90"/>
  <c r="AK13" i="90"/>
  <c r="AL13" i="90"/>
  <c r="AM13" i="90"/>
  <c r="AN13" i="90"/>
  <c r="AO13" i="90"/>
  <c r="AP13" i="90"/>
  <c r="AQ13" i="90"/>
  <c r="C14" i="90"/>
  <c r="D14" i="90"/>
  <c r="E14" i="90"/>
  <c r="F14" i="90"/>
  <c r="G14" i="90"/>
  <c r="H14" i="90"/>
  <c r="I14" i="90"/>
  <c r="J14" i="90"/>
  <c r="K14" i="90"/>
  <c r="L14" i="90"/>
  <c r="M14" i="90"/>
  <c r="N14" i="90"/>
  <c r="O14" i="90"/>
  <c r="P14" i="90"/>
  <c r="Q14" i="90"/>
  <c r="R14" i="90"/>
  <c r="S14" i="90"/>
  <c r="T14" i="90"/>
  <c r="U14" i="90"/>
  <c r="V14" i="90"/>
  <c r="W14" i="90"/>
  <c r="X14" i="90"/>
  <c r="Y14" i="90"/>
  <c r="Z14" i="90"/>
  <c r="AA14" i="90"/>
  <c r="AB14" i="90"/>
  <c r="AC14" i="90"/>
  <c r="AD14" i="90"/>
  <c r="AE14" i="90"/>
  <c r="AF14" i="90"/>
  <c r="AG14" i="90"/>
  <c r="AH14" i="90"/>
  <c r="AI14" i="90"/>
  <c r="AJ14" i="90"/>
  <c r="AK14" i="90"/>
  <c r="AL14" i="90"/>
  <c r="AM14" i="90"/>
  <c r="AN14" i="90"/>
  <c r="AO14" i="90"/>
  <c r="AP14" i="90"/>
  <c r="AQ14" i="90"/>
  <c r="C15" i="90"/>
  <c r="D15" i="90"/>
  <c r="E15" i="90"/>
  <c r="F15" i="90"/>
  <c r="G15" i="90"/>
  <c r="H15" i="90"/>
  <c r="I15" i="90"/>
  <c r="J15" i="90"/>
  <c r="K15" i="90"/>
  <c r="L15" i="90"/>
  <c r="M15" i="90"/>
  <c r="N15" i="90"/>
  <c r="O15" i="90"/>
  <c r="P15" i="90"/>
  <c r="Q15" i="90"/>
  <c r="R15" i="90"/>
  <c r="S15" i="90"/>
  <c r="T15" i="90"/>
  <c r="U15" i="90"/>
  <c r="V15" i="90"/>
  <c r="W15" i="90"/>
  <c r="X15" i="90"/>
  <c r="Y15" i="90"/>
  <c r="Z15" i="90"/>
  <c r="AA15" i="90"/>
  <c r="AB15" i="90"/>
  <c r="AC15" i="90"/>
  <c r="AD15" i="90"/>
  <c r="AE15" i="90"/>
  <c r="AF15" i="90"/>
  <c r="AG15" i="90"/>
  <c r="AH15" i="90"/>
  <c r="AI15" i="90"/>
  <c r="AJ15" i="90"/>
  <c r="AK15" i="90"/>
  <c r="AL15" i="90"/>
  <c r="AM15" i="90"/>
  <c r="AN15" i="90"/>
  <c r="AO15" i="90"/>
  <c r="AP15" i="90"/>
  <c r="AQ15" i="90"/>
  <c r="C16" i="90"/>
  <c r="D16" i="90"/>
  <c r="E16" i="90"/>
  <c r="F16" i="90"/>
  <c r="G16" i="90"/>
  <c r="H16" i="90"/>
  <c r="I16" i="90"/>
  <c r="J16" i="90"/>
  <c r="K16" i="90"/>
  <c r="L16" i="90"/>
  <c r="M16" i="90"/>
  <c r="N16" i="90"/>
  <c r="O16" i="90"/>
  <c r="P16" i="90"/>
  <c r="Q16" i="90"/>
  <c r="R16" i="90"/>
  <c r="S16" i="90"/>
  <c r="T16" i="90"/>
  <c r="U16" i="90"/>
  <c r="V16" i="90"/>
  <c r="W16" i="90"/>
  <c r="X16" i="90"/>
  <c r="Y16" i="90"/>
  <c r="Z16" i="90"/>
  <c r="AA16" i="90"/>
  <c r="AB16" i="90"/>
  <c r="AC16" i="90"/>
  <c r="AD16" i="90"/>
  <c r="AE16" i="90"/>
  <c r="AF16" i="90"/>
  <c r="AG16" i="90"/>
  <c r="AH16" i="90"/>
  <c r="AI16" i="90"/>
  <c r="AJ16" i="90"/>
  <c r="AK16" i="90"/>
  <c r="AL16" i="90"/>
  <c r="AM16" i="90"/>
  <c r="AN16" i="90"/>
  <c r="AO16" i="90"/>
  <c r="AP16" i="90"/>
  <c r="AQ16" i="90"/>
  <c r="C17" i="90"/>
  <c r="D17" i="90"/>
  <c r="E17" i="90"/>
  <c r="F17" i="90"/>
  <c r="G17" i="90"/>
  <c r="H17" i="90"/>
  <c r="I17" i="90"/>
  <c r="J17" i="90"/>
  <c r="K17" i="90"/>
  <c r="L17" i="90"/>
  <c r="M17" i="90"/>
  <c r="N17" i="90"/>
  <c r="O17" i="90"/>
  <c r="P17" i="90"/>
  <c r="Q17" i="90"/>
  <c r="R17" i="90"/>
  <c r="S17" i="90"/>
  <c r="T17" i="90"/>
  <c r="U17" i="90"/>
  <c r="V17" i="90"/>
  <c r="W17" i="90"/>
  <c r="X17" i="90"/>
  <c r="Y17" i="90"/>
  <c r="Z17" i="90"/>
  <c r="AA17" i="90"/>
  <c r="AB17" i="90"/>
  <c r="AC17" i="90"/>
  <c r="AD17" i="90"/>
  <c r="AE17" i="90"/>
  <c r="AF17" i="90"/>
  <c r="AG17" i="90"/>
  <c r="AH17" i="90"/>
  <c r="AI17" i="90"/>
  <c r="AJ17" i="90"/>
  <c r="AK17" i="90"/>
  <c r="AL17" i="90"/>
  <c r="AM17" i="90"/>
  <c r="AN17" i="90"/>
  <c r="AO17" i="90"/>
  <c r="AP17" i="90"/>
  <c r="AQ17" i="90"/>
  <c r="C18" i="90"/>
  <c r="D18" i="90"/>
  <c r="E18" i="90"/>
  <c r="F18" i="90"/>
  <c r="G18" i="90"/>
  <c r="H18" i="90"/>
  <c r="I18" i="90"/>
  <c r="J18" i="90"/>
  <c r="K18" i="90"/>
  <c r="L18" i="90"/>
  <c r="M18" i="90"/>
  <c r="N18" i="90"/>
  <c r="O18" i="90"/>
  <c r="P18" i="90"/>
  <c r="Q18" i="90"/>
  <c r="R18" i="90"/>
  <c r="S18" i="90"/>
  <c r="T18" i="90"/>
  <c r="U18" i="90"/>
  <c r="V18" i="90"/>
  <c r="W18" i="90"/>
  <c r="X18" i="90"/>
  <c r="Y18" i="90"/>
  <c r="Z18" i="90"/>
  <c r="AA18" i="90"/>
  <c r="AB18" i="90"/>
  <c r="AC18" i="90"/>
  <c r="AD18" i="90"/>
  <c r="AE18" i="90"/>
  <c r="AF18" i="90"/>
  <c r="AG18" i="90"/>
  <c r="AH18" i="90"/>
  <c r="AI18" i="90"/>
  <c r="AJ18" i="90"/>
  <c r="AK18" i="90"/>
  <c r="AL18" i="90"/>
  <c r="AM18" i="90"/>
  <c r="AN18" i="90"/>
  <c r="AO18" i="90"/>
  <c r="AP18" i="90"/>
  <c r="AQ18" i="90"/>
  <c r="C19" i="90"/>
  <c r="D19" i="90"/>
  <c r="E19" i="90"/>
  <c r="F19" i="90"/>
  <c r="G19" i="90"/>
  <c r="H19" i="90"/>
  <c r="I19" i="90"/>
  <c r="J19" i="90"/>
  <c r="K19" i="90"/>
  <c r="L19" i="90"/>
  <c r="M19" i="90"/>
  <c r="N19" i="90"/>
  <c r="O19" i="90"/>
  <c r="P19" i="90"/>
  <c r="Q19" i="90"/>
  <c r="R19" i="90"/>
  <c r="S19" i="90"/>
  <c r="T19" i="90"/>
  <c r="U19" i="90"/>
  <c r="V19" i="90"/>
  <c r="W19" i="90"/>
  <c r="X19" i="90"/>
  <c r="Y19" i="90"/>
  <c r="Z19" i="90"/>
  <c r="AA19" i="90"/>
  <c r="AB19" i="90"/>
  <c r="AC19" i="90"/>
  <c r="AD19" i="90"/>
  <c r="AE19" i="90"/>
  <c r="AF19" i="90"/>
  <c r="AG19" i="90"/>
  <c r="AH19" i="90"/>
  <c r="AI19" i="90"/>
  <c r="AJ19" i="90"/>
  <c r="AK19" i="90"/>
  <c r="AL19" i="90"/>
  <c r="AM19" i="90"/>
  <c r="AN19" i="90"/>
  <c r="AO19" i="90"/>
  <c r="AP19" i="90"/>
  <c r="AQ19" i="90"/>
  <c r="C20" i="90"/>
  <c r="D20" i="90"/>
  <c r="E20" i="90"/>
  <c r="F20" i="90"/>
  <c r="G20" i="90"/>
  <c r="H20" i="90"/>
  <c r="I20" i="90"/>
  <c r="J20" i="90"/>
  <c r="K20" i="90"/>
  <c r="L20" i="90"/>
  <c r="M20" i="90"/>
  <c r="N20" i="90"/>
  <c r="O20" i="90"/>
  <c r="P20" i="90"/>
  <c r="Q20" i="90"/>
  <c r="R20" i="90"/>
  <c r="S20" i="90"/>
  <c r="T20" i="90"/>
  <c r="U20" i="90"/>
  <c r="V20" i="90"/>
  <c r="W20" i="90"/>
  <c r="X20" i="90"/>
  <c r="Y20" i="90"/>
  <c r="Z20" i="90"/>
  <c r="AA20" i="90"/>
  <c r="AB20" i="90"/>
  <c r="AC20" i="90"/>
  <c r="AD20" i="90"/>
  <c r="AE20" i="90"/>
  <c r="AF20" i="90"/>
  <c r="AG20" i="90"/>
  <c r="AH20" i="90"/>
  <c r="AI20" i="90"/>
  <c r="AJ20" i="90"/>
  <c r="AK20" i="90"/>
  <c r="AL20" i="90"/>
  <c r="AM20" i="90"/>
  <c r="AN20" i="90"/>
  <c r="AO20" i="90"/>
  <c r="AP20" i="90"/>
  <c r="AQ20" i="90"/>
  <c r="C21" i="90"/>
  <c r="D21" i="90"/>
  <c r="E21" i="90"/>
  <c r="F21" i="90"/>
  <c r="G21" i="90"/>
  <c r="H21" i="90"/>
  <c r="I21" i="90"/>
  <c r="J21" i="90"/>
  <c r="K21" i="90"/>
  <c r="L21" i="90"/>
  <c r="M21" i="90"/>
  <c r="N21" i="90"/>
  <c r="O21" i="90"/>
  <c r="P21" i="90"/>
  <c r="Q21" i="90"/>
  <c r="R21" i="90"/>
  <c r="S21" i="90"/>
  <c r="T21" i="90"/>
  <c r="U21" i="90"/>
  <c r="V21" i="90"/>
  <c r="W21" i="90"/>
  <c r="X21" i="90"/>
  <c r="Y21" i="90"/>
  <c r="Z21" i="90"/>
  <c r="AA21" i="90"/>
  <c r="AB21" i="90"/>
  <c r="AC21" i="90"/>
  <c r="AD21" i="90"/>
  <c r="AE21" i="90"/>
  <c r="AF21" i="90"/>
  <c r="AG21" i="90"/>
  <c r="AH21" i="90"/>
  <c r="AI21" i="90"/>
  <c r="AJ21" i="90"/>
  <c r="AK21" i="90"/>
  <c r="AL21" i="90"/>
  <c r="AM21" i="90"/>
  <c r="AN21" i="90"/>
  <c r="AO21" i="90"/>
  <c r="AP21" i="90"/>
  <c r="AQ21" i="90"/>
  <c r="C22" i="90"/>
  <c r="D22" i="90"/>
  <c r="E22" i="90"/>
  <c r="F22" i="90"/>
  <c r="G22" i="90"/>
  <c r="H22" i="90"/>
  <c r="I22" i="90"/>
  <c r="J22" i="90"/>
  <c r="K22" i="90"/>
  <c r="L22" i="90"/>
  <c r="M22" i="90"/>
  <c r="N22" i="90"/>
  <c r="O22" i="90"/>
  <c r="P22" i="90"/>
  <c r="Q22" i="90"/>
  <c r="R22" i="90"/>
  <c r="S22" i="90"/>
  <c r="T22" i="90"/>
  <c r="U22" i="90"/>
  <c r="V22" i="90"/>
  <c r="W22" i="90"/>
  <c r="X22" i="90"/>
  <c r="Y22" i="90"/>
  <c r="Z22" i="90"/>
  <c r="AA22" i="90"/>
  <c r="AB22" i="90"/>
  <c r="AC22" i="90"/>
  <c r="AD22" i="90"/>
  <c r="AE22" i="90"/>
  <c r="AF22" i="90"/>
  <c r="AG22" i="90"/>
  <c r="AH22" i="90"/>
  <c r="AI22" i="90"/>
  <c r="AJ22" i="90"/>
  <c r="AK22" i="90"/>
  <c r="AL22" i="90"/>
  <c r="AM22" i="90"/>
  <c r="AN22" i="90"/>
  <c r="AO22" i="90"/>
  <c r="AP22" i="90"/>
  <c r="AQ22" i="90"/>
  <c r="C23" i="90"/>
  <c r="D23" i="90"/>
  <c r="E23" i="90"/>
  <c r="F23" i="90"/>
  <c r="G23" i="90"/>
  <c r="H23" i="90"/>
  <c r="I23" i="90"/>
  <c r="J23" i="90"/>
  <c r="K23" i="90"/>
  <c r="L23" i="90"/>
  <c r="M23" i="90"/>
  <c r="N23" i="90"/>
  <c r="O23" i="90"/>
  <c r="P23" i="90"/>
  <c r="Q23" i="90"/>
  <c r="R23" i="90"/>
  <c r="S23" i="90"/>
  <c r="T23" i="90"/>
  <c r="U23" i="90"/>
  <c r="V23" i="90"/>
  <c r="W23" i="90"/>
  <c r="X23" i="90"/>
  <c r="Y23" i="90"/>
  <c r="Z23" i="90"/>
  <c r="AA23" i="90"/>
  <c r="AB23" i="90"/>
  <c r="AC23" i="90"/>
  <c r="AD23" i="90"/>
  <c r="AE23" i="90"/>
  <c r="AF23" i="90"/>
  <c r="AG23" i="90"/>
  <c r="AH23" i="90"/>
  <c r="AI23" i="90"/>
  <c r="AJ23" i="90"/>
  <c r="AK23" i="90"/>
  <c r="AL23" i="90"/>
  <c r="AM23" i="90"/>
  <c r="AN23" i="90"/>
  <c r="AO23" i="90"/>
  <c r="AP23" i="90"/>
  <c r="AQ23" i="90"/>
  <c r="C24" i="90"/>
  <c r="D24" i="90"/>
  <c r="E24" i="90"/>
  <c r="F24" i="90"/>
  <c r="G24" i="90"/>
  <c r="H24" i="90"/>
  <c r="I24" i="90"/>
  <c r="J24" i="90"/>
  <c r="K24" i="90"/>
  <c r="L24" i="90"/>
  <c r="M24" i="90"/>
  <c r="N24" i="90"/>
  <c r="O24" i="90"/>
  <c r="P24" i="90"/>
  <c r="Q24" i="90"/>
  <c r="R24" i="90"/>
  <c r="S24" i="90"/>
  <c r="T24" i="90"/>
  <c r="U24" i="90"/>
  <c r="V24" i="90"/>
  <c r="W24" i="90"/>
  <c r="X24" i="90"/>
  <c r="Y24" i="90"/>
  <c r="Z24" i="90"/>
  <c r="AA24" i="90"/>
  <c r="AB24" i="90"/>
  <c r="AC24" i="90"/>
  <c r="AD24" i="90"/>
  <c r="AE24" i="90"/>
  <c r="AF24" i="90"/>
  <c r="AG24" i="90"/>
  <c r="AH24" i="90"/>
  <c r="AI24" i="90"/>
  <c r="AJ24" i="90"/>
  <c r="AK24" i="90"/>
  <c r="AL24" i="90"/>
  <c r="AM24" i="90"/>
  <c r="AN24" i="90"/>
  <c r="AO24" i="90"/>
  <c r="AP24" i="90"/>
  <c r="AQ24" i="90"/>
  <c r="C25" i="90"/>
  <c r="D25" i="90"/>
  <c r="E25" i="90"/>
  <c r="F25" i="90"/>
  <c r="G25" i="90"/>
  <c r="H25" i="90"/>
  <c r="I25" i="90"/>
  <c r="J25" i="90"/>
  <c r="K25" i="90"/>
  <c r="L25" i="90"/>
  <c r="M25" i="90"/>
  <c r="N25" i="90"/>
  <c r="O25" i="90"/>
  <c r="P25" i="90"/>
  <c r="Q25" i="90"/>
  <c r="R25" i="90"/>
  <c r="S25" i="90"/>
  <c r="T25" i="90"/>
  <c r="U25" i="90"/>
  <c r="V25" i="90"/>
  <c r="W25" i="90"/>
  <c r="X25" i="90"/>
  <c r="Y25" i="90"/>
  <c r="Z25" i="90"/>
  <c r="AA25" i="90"/>
  <c r="AB25" i="90"/>
  <c r="AC25" i="90"/>
  <c r="AD25" i="90"/>
  <c r="AE25" i="90"/>
  <c r="AF25" i="90"/>
  <c r="AG25" i="90"/>
  <c r="AH25" i="90"/>
  <c r="AI25" i="90"/>
  <c r="AJ25" i="90"/>
  <c r="AK25" i="90"/>
  <c r="AL25" i="90"/>
  <c r="AM25" i="90"/>
  <c r="AN25" i="90"/>
  <c r="AO25" i="90"/>
  <c r="AP25" i="90"/>
  <c r="AQ25" i="90"/>
  <c r="C26" i="90"/>
  <c r="D26" i="90"/>
  <c r="E26" i="90"/>
  <c r="F26" i="90"/>
  <c r="G26" i="90"/>
  <c r="H26" i="90"/>
  <c r="I26" i="90"/>
  <c r="J26" i="90"/>
  <c r="K26" i="90"/>
  <c r="L26" i="90"/>
  <c r="M26" i="90"/>
  <c r="N26" i="90"/>
  <c r="O26" i="90"/>
  <c r="P26" i="90"/>
  <c r="Q26" i="90"/>
  <c r="R26" i="90"/>
  <c r="S26" i="90"/>
  <c r="T26" i="90"/>
  <c r="U26" i="90"/>
  <c r="V26" i="90"/>
  <c r="W26" i="90"/>
  <c r="X26" i="90"/>
  <c r="Y26" i="90"/>
  <c r="Z26" i="90"/>
  <c r="AA26" i="90"/>
  <c r="AB26" i="90"/>
  <c r="AC26" i="90"/>
  <c r="AD26" i="90"/>
  <c r="AE26" i="90"/>
  <c r="AF26" i="90"/>
  <c r="AG26" i="90"/>
  <c r="AH26" i="90"/>
  <c r="AI26" i="90"/>
  <c r="AJ26" i="90"/>
  <c r="AK26" i="90"/>
  <c r="AL26" i="90"/>
  <c r="AM26" i="90"/>
  <c r="AN26" i="90"/>
  <c r="AO26" i="90"/>
  <c r="AP26" i="90"/>
  <c r="AQ26" i="90"/>
  <c r="C2" i="89"/>
  <c r="D2" i="89"/>
  <c r="E2" i="89"/>
  <c r="F2" i="89"/>
  <c r="G2" i="89"/>
  <c r="H2" i="89"/>
  <c r="I2" i="89"/>
  <c r="J2" i="89"/>
  <c r="K2" i="89"/>
  <c r="L2" i="89"/>
  <c r="M2" i="89"/>
  <c r="N2" i="89"/>
  <c r="O2" i="89"/>
  <c r="P2" i="89"/>
  <c r="Q2" i="89"/>
  <c r="R2" i="89"/>
  <c r="S2" i="89"/>
  <c r="T2" i="89"/>
  <c r="U2" i="89"/>
  <c r="V2" i="89"/>
  <c r="W2" i="89"/>
  <c r="X2" i="89"/>
  <c r="Y2" i="89"/>
  <c r="Z2" i="89"/>
  <c r="AA2" i="89"/>
  <c r="AB2" i="89"/>
  <c r="AC2" i="89"/>
  <c r="AD2" i="89"/>
  <c r="AE2" i="89"/>
  <c r="AF2" i="89"/>
  <c r="AG2" i="89"/>
  <c r="AH2" i="89"/>
  <c r="AI2" i="89"/>
  <c r="AJ2" i="89"/>
  <c r="AK2" i="89"/>
  <c r="AL2" i="89"/>
  <c r="AM2" i="89"/>
  <c r="AN2" i="89"/>
  <c r="AO2" i="89"/>
  <c r="AP2" i="89"/>
  <c r="AQ2" i="89"/>
  <c r="C3" i="89"/>
  <c r="D3" i="89"/>
  <c r="E3" i="89"/>
  <c r="F3" i="89"/>
  <c r="G3" i="89"/>
  <c r="H3" i="89"/>
  <c r="I3" i="89"/>
  <c r="J3" i="89"/>
  <c r="K3" i="89"/>
  <c r="L3" i="89"/>
  <c r="M3" i="89"/>
  <c r="N3" i="89"/>
  <c r="O3" i="89"/>
  <c r="P3" i="89"/>
  <c r="Q3" i="89"/>
  <c r="R3" i="89"/>
  <c r="S3" i="89"/>
  <c r="T3" i="89"/>
  <c r="U3" i="89"/>
  <c r="V3" i="89"/>
  <c r="W3" i="89"/>
  <c r="X3" i="89"/>
  <c r="Y3" i="89"/>
  <c r="Z3" i="89"/>
  <c r="AA3" i="89"/>
  <c r="AB3" i="89"/>
  <c r="AC3" i="89"/>
  <c r="AD3" i="89"/>
  <c r="AE3" i="89"/>
  <c r="AF3" i="89"/>
  <c r="AG3" i="89"/>
  <c r="AH3" i="89"/>
  <c r="AI3" i="89"/>
  <c r="AJ3" i="89"/>
  <c r="AK3" i="89"/>
  <c r="AL3" i="89"/>
  <c r="AM3" i="89"/>
  <c r="AN3" i="89"/>
  <c r="AO3" i="89"/>
  <c r="AP3" i="89"/>
  <c r="AQ3" i="89"/>
  <c r="C4" i="89"/>
  <c r="D4" i="89"/>
  <c r="E4" i="89"/>
  <c r="F4" i="89"/>
  <c r="G4" i="89"/>
  <c r="H4" i="89"/>
  <c r="I4" i="89"/>
  <c r="J4" i="89"/>
  <c r="K4" i="89"/>
  <c r="L4" i="89"/>
  <c r="M4" i="89"/>
  <c r="N4" i="89"/>
  <c r="O4" i="89"/>
  <c r="P4" i="89"/>
  <c r="Q4" i="89"/>
  <c r="R4" i="89"/>
  <c r="S4" i="89"/>
  <c r="T4" i="89"/>
  <c r="U4" i="89"/>
  <c r="V4" i="89"/>
  <c r="W4" i="89"/>
  <c r="X4" i="89"/>
  <c r="Y4" i="89"/>
  <c r="Z4" i="89"/>
  <c r="AA4" i="89"/>
  <c r="AB4" i="89"/>
  <c r="AC4" i="89"/>
  <c r="AD4" i="89"/>
  <c r="AE4" i="89"/>
  <c r="AF4" i="89"/>
  <c r="AG4" i="89"/>
  <c r="AH4" i="89"/>
  <c r="AI4" i="89"/>
  <c r="AJ4" i="89"/>
  <c r="AK4" i="89"/>
  <c r="AL4" i="89"/>
  <c r="AM4" i="89"/>
  <c r="AN4" i="89"/>
  <c r="AO4" i="89"/>
  <c r="AP4" i="89"/>
  <c r="AQ4" i="89"/>
  <c r="C5" i="89"/>
  <c r="D5" i="89"/>
  <c r="E5" i="89"/>
  <c r="F5" i="89"/>
  <c r="G5" i="89"/>
  <c r="H5" i="89"/>
  <c r="I5" i="89"/>
  <c r="J5" i="89"/>
  <c r="K5" i="89"/>
  <c r="L5" i="89"/>
  <c r="M5" i="89"/>
  <c r="N5" i="89"/>
  <c r="O5" i="89"/>
  <c r="P5" i="89"/>
  <c r="Q5" i="89"/>
  <c r="R5" i="89"/>
  <c r="S5" i="89"/>
  <c r="T5" i="89"/>
  <c r="U5" i="89"/>
  <c r="V5" i="89"/>
  <c r="W5" i="89"/>
  <c r="X5" i="89"/>
  <c r="Y5" i="89"/>
  <c r="Z5" i="89"/>
  <c r="AA5" i="89"/>
  <c r="AB5" i="89"/>
  <c r="AC5" i="89"/>
  <c r="AD5" i="89"/>
  <c r="AE5" i="89"/>
  <c r="AF5" i="89"/>
  <c r="AG5" i="89"/>
  <c r="AH5" i="89"/>
  <c r="AI5" i="89"/>
  <c r="AJ5" i="89"/>
  <c r="AK5" i="89"/>
  <c r="AL5" i="89"/>
  <c r="AM5" i="89"/>
  <c r="AN5" i="89"/>
  <c r="AO5" i="89"/>
  <c r="AP5" i="89"/>
  <c r="AQ5" i="89"/>
  <c r="C6" i="89"/>
  <c r="D6" i="89"/>
  <c r="E6" i="89"/>
  <c r="F6" i="89"/>
  <c r="G6" i="89"/>
  <c r="H6" i="89"/>
  <c r="I6" i="89"/>
  <c r="J6" i="89"/>
  <c r="K6" i="89"/>
  <c r="L6" i="89"/>
  <c r="M6" i="89"/>
  <c r="N6" i="89"/>
  <c r="O6" i="89"/>
  <c r="P6" i="89"/>
  <c r="Q6" i="89"/>
  <c r="R6" i="89"/>
  <c r="S6" i="89"/>
  <c r="T6" i="89"/>
  <c r="U6" i="89"/>
  <c r="V6" i="89"/>
  <c r="W6" i="89"/>
  <c r="X6" i="89"/>
  <c r="Y6" i="89"/>
  <c r="Z6" i="89"/>
  <c r="AA6" i="89"/>
  <c r="AB6" i="89"/>
  <c r="AC6" i="89"/>
  <c r="AD6" i="89"/>
  <c r="AE6" i="89"/>
  <c r="AF6" i="89"/>
  <c r="AG6" i="89"/>
  <c r="AH6" i="89"/>
  <c r="AI6" i="89"/>
  <c r="AJ6" i="89"/>
  <c r="AK6" i="89"/>
  <c r="AL6" i="89"/>
  <c r="AM6" i="89"/>
  <c r="AN6" i="89"/>
  <c r="AO6" i="89"/>
  <c r="AP6" i="89"/>
  <c r="AQ6" i="89"/>
  <c r="C7" i="89"/>
  <c r="D7" i="89"/>
  <c r="E7" i="89"/>
  <c r="F7" i="89"/>
  <c r="G7" i="89"/>
  <c r="H7" i="89"/>
  <c r="I7" i="89"/>
  <c r="J7" i="89"/>
  <c r="K7" i="89"/>
  <c r="L7" i="89"/>
  <c r="M7" i="89"/>
  <c r="N7" i="89"/>
  <c r="O7" i="89"/>
  <c r="P7" i="89"/>
  <c r="Q7" i="89"/>
  <c r="R7" i="89"/>
  <c r="S7" i="89"/>
  <c r="T7" i="89"/>
  <c r="U7" i="89"/>
  <c r="V7" i="89"/>
  <c r="W7" i="89"/>
  <c r="X7" i="89"/>
  <c r="Y7" i="89"/>
  <c r="Z7" i="89"/>
  <c r="AA7" i="89"/>
  <c r="AB7" i="89"/>
  <c r="AC7" i="89"/>
  <c r="AD7" i="89"/>
  <c r="AE7" i="89"/>
  <c r="AF7" i="89"/>
  <c r="AG7" i="89"/>
  <c r="AH7" i="89"/>
  <c r="AI7" i="89"/>
  <c r="AJ7" i="89"/>
  <c r="AK7" i="89"/>
  <c r="AL7" i="89"/>
  <c r="AM7" i="89"/>
  <c r="AN7" i="89"/>
  <c r="AO7" i="89"/>
  <c r="AP7" i="89"/>
  <c r="AQ7" i="89"/>
  <c r="C8" i="89"/>
  <c r="D8" i="89"/>
  <c r="E8" i="89"/>
  <c r="F8" i="89"/>
  <c r="G8" i="89"/>
  <c r="H8" i="89"/>
  <c r="I8" i="89"/>
  <c r="J8" i="89"/>
  <c r="K8" i="89"/>
  <c r="L8" i="89"/>
  <c r="M8" i="89"/>
  <c r="N8" i="89"/>
  <c r="O8" i="89"/>
  <c r="P8" i="89"/>
  <c r="Q8" i="89"/>
  <c r="R8" i="89"/>
  <c r="S8" i="89"/>
  <c r="T8" i="89"/>
  <c r="U8" i="89"/>
  <c r="V8" i="89"/>
  <c r="W8" i="89"/>
  <c r="X8" i="89"/>
  <c r="Y8" i="89"/>
  <c r="Z8" i="89"/>
  <c r="AA8" i="89"/>
  <c r="AB8" i="89"/>
  <c r="AC8" i="89"/>
  <c r="AD8" i="89"/>
  <c r="AE8" i="89"/>
  <c r="AF8" i="89"/>
  <c r="AG8" i="89"/>
  <c r="AH8" i="89"/>
  <c r="AI8" i="89"/>
  <c r="AJ8" i="89"/>
  <c r="AK8" i="89"/>
  <c r="AL8" i="89"/>
  <c r="AM8" i="89"/>
  <c r="AN8" i="89"/>
  <c r="AO8" i="89"/>
  <c r="AP8" i="89"/>
  <c r="AQ8" i="89"/>
  <c r="C9" i="89"/>
  <c r="D9" i="89"/>
  <c r="E9" i="89"/>
  <c r="F9" i="89"/>
  <c r="G9" i="89"/>
  <c r="H9" i="89"/>
  <c r="I9" i="89"/>
  <c r="J9" i="89"/>
  <c r="K9" i="89"/>
  <c r="L9" i="89"/>
  <c r="M9" i="89"/>
  <c r="N9" i="89"/>
  <c r="O9" i="89"/>
  <c r="P9" i="89"/>
  <c r="Q9" i="89"/>
  <c r="R9" i="89"/>
  <c r="S9" i="89"/>
  <c r="T9" i="89"/>
  <c r="U9" i="89"/>
  <c r="V9" i="89"/>
  <c r="W9" i="89"/>
  <c r="X9" i="89"/>
  <c r="Y9" i="89"/>
  <c r="Z9" i="89"/>
  <c r="AA9" i="89"/>
  <c r="AB9" i="89"/>
  <c r="AC9" i="89"/>
  <c r="AD9" i="89"/>
  <c r="AE9" i="89"/>
  <c r="AF9" i="89"/>
  <c r="AG9" i="89"/>
  <c r="AH9" i="89"/>
  <c r="AI9" i="89"/>
  <c r="AJ9" i="89"/>
  <c r="AK9" i="89"/>
  <c r="AL9" i="89"/>
  <c r="AM9" i="89"/>
  <c r="AN9" i="89"/>
  <c r="AO9" i="89"/>
  <c r="AP9" i="89"/>
  <c r="AQ9" i="89"/>
  <c r="C10" i="89"/>
  <c r="D10" i="89"/>
  <c r="E10" i="89"/>
  <c r="F10" i="89"/>
  <c r="G10" i="89"/>
  <c r="H10" i="89"/>
  <c r="I10" i="89"/>
  <c r="J10" i="89"/>
  <c r="K10" i="89"/>
  <c r="L10" i="89"/>
  <c r="M10" i="89"/>
  <c r="N10" i="89"/>
  <c r="O10" i="89"/>
  <c r="P10" i="89"/>
  <c r="Q10" i="89"/>
  <c r="R10" i="89"/>
  <c r="S10" i="89"/>
  <c r="T10" i="89"/>
  <c r="U10" i="89"/>
  <c r="V10" i="89"/>
  <c r="W10" i="89"/>
  <c r="X10" i="89"/>
  <c r="Y10" i="89"/>
  <c r="Z10" i="89"/>
  <c r="AA10" i="89"/>
  <c r="AB10" i="89"/>
  <c r="AC10" i="89"/>
  <c r="AD10" i="89"/>
  <c r="AE10" i="89"/>
  <c r="AF10" i="89"/>
  <c r="AG10" i="89"/>
  <c r="AH10" i="89"/>
  <c r="AI10" i="89"/>
  <c r="AJ10" i="89"/>
  <c r="AK10" i="89"/>
  <c r="AL10" i="89"/>
  <c r="AM10" i="89"/>
  <c r="AN10" i="89"/>
  <c r="AO10" i="89"/>
  <c r="AP10" i="89"/>
  <c r="AQ10" i="89"/>
  <c r="C11" i="89"/>
  <c r="D11" i="89"/>
  <c r="E11" i="89"/>
  <c r="F11" i="89"/>
  <c r="G11" i="89"/>
  <c r="H11" i="89"/>
  <c r="I11" i="89"/>
  <c r="J11" i="89"/>
  <c r="K11" i="89"/>
  <c r="L11" i="89"/>
  <c r="M11" i="89"/>
  <c r="N11" i="89"/>
  <c r="O11" i="89"/>
  <c r="P11" i="89"/>
  <c r="Q11" i="89"/>
  <c r="R11" i="89"/>
  <c r="S11" i="89"/>
  <c r="T11" i="89"/>
  <c r="U11" i="89"/>
  <c r="V11" i="89"/>
  <c r="W11" i="89"/>
  <c r="X11" i="89"/>
  <c r="Y11" i="89"/>
  <c r="Z11" i="89"/>
  <c r="AA11" i="89"/>
  <c r="AB11" i="89"/>
  <c r="AC11" i="89"/>
  <c r="AD11" i="89"/>
  <c r="AE11" i="89"/>
  <c r="AF11" i="89"/>
  <c r="AG11" i="89"/>
  <c r="AH11" i="89"/>
  <c r="AI11" i="89"/>
  <c r="AJ11" i="89"/>
  <c r="AK11" i="89"/>
  <c r="AL11" i="89"/>
  <c r="AM11" i="89"/>
  <c r="AN11" i="89"/>
  <c r="AO11" i="89"/>
  <c r="AP11" i="89"/>
  <c r="AQ11" i="89"/>
  <c r="C12" i="89"/>
  <c r="D12" i="89"/>
  <c r="E12" i="89"/>
  <c r="F12" i="89"/>
  <c r="G12" i="89"/>
  <c r="H12" i="89"/>
  <c r="I12" i="89"/>
  <c r="J12" i="89"/>
  <c r="K12" i="89"/>
  <c r="L12" i="89"/>
  <c r="M12" i="89"/>
  <c r="N12" i="89"/>
  <c r="O12" i="89"/>
  <c r="P12" i="89"/>
  <c r="Q12" i="89"/>
  <c r="R12" i="89"/>
  <c r="S12" i="89"/>
  <c r="T12" i="89"/>
  <c r="U12" i="89"/>
  <c r="V12" i="89"/>
  <c r="W12" i="89"/>
  <c r="X12" i="89"/>
  <c r="Y12" i="89"/>
  <c r="Z12" i="89"/>
  <c r="AA12" i="89"/>
  <c r="AB12" i="89"/>
  <c r="AC12" i="89"/>
  <c r="AD12" i="89"/>
  <c r="AE12" i="89"/>
  <c r="AF12" i="89"/>
  <c r="AG12" i="89"/>
  <c r="AH12" i="89"/>
  <c r="AI12" i="89"/>
  <c r="AJ12" i="89"/>
  <c r="AK12" i="89"/>
  <c r="AL12" i="89"/>
  <c r="AM12" i="89"/>
  <c r="AN12" i="89"/>
  <c r="AO12" i="89"/>
  <c r="AP12" i="89"/>
  <c r="AQ12" i="89"/>
  <c r="C13" i="89"/>
  <c r="D13" i="89"/>
  <c r="E13" i="89"/>
  <c r="F13" i="89"/>
  <c r="G13" i="89"/>
  <c r="H13" i="89"/>
  <c r="I13" i="89"/>
  <c r="J13" i="89"/>
  <c r="K13" i="89"/>
  <c r="L13" i="89"/>
  <c r="M13" i="89"/>
  <c r="N13" i="89"/>
  <c r="O13" i="89"/>
  <c r="P13" i="89"/>
  <c r="Q13" i="89"/>
  <c r="R13" i="89"/>
  <c r="S13" i="89"/>
  <c r="T13" i="89"/>
  <c r="U13" i="89"/>
  <c r="V13" i="89"/>
  <c r="W13" i="89"/>
  <c r="X13" i="89"/>
  <c r="Y13" i="89"/>
  <c r="Z13" i="89"/>
  <c r="AA13" i="89"/>
  <c r="AB13" i="89"/>
  <c r="AC13" i="89"/>
  <c r="AD13" i="89"/>
  <c r="AE13" i="89"/>
  <c r="AF13" i="89"/>
  <c r="AG13" i="89"/>
  <c r="AH13" i="89"/>
  <c r="AI13" i="89"/>
  <c r="AJ13" i="89"/>
  <c r="AK13" i="89"/>
  <c r="AL13" i="89"/>
  <c r="AM13" i="89"/>
  <c r="AN13" i="89"/>
  <c r="AO13" i="89"/>
  <c r="AP13" i="89"/>
  <c r="AQ13" i="89"/>
  <c r="C14" i="89"/>
  <c r="D14" i="89"/>
  <c r="E14" i="89"/>
  <c r="F14" i="89"/>
  <c r="G14" i="89"/>
  <c r="H14" i="89"/>
  <c r="I14" i="89"/>
  <c r="J14" i="89"/>
  <c r="K14" i="89"/>
  <c r="L14" i="89"/>
  <c r="M14" i="89"/>
  <c r="N14" i="89"/>
  <c r="O14" i="89"/>
  <c r="P14" i="89"/>
  <c r="Q14" i="89"/>
  <c r="R14" i="89"/>
  <c r="S14" i="89"/>
  <c r="T14" i="89"/>
  <c r="U14" i="89"/>
  <c r="V14" i="89"/>
  <c r="W14" i="89"/>
  <c r="X14" i="89"/>
  <c r="Y14" i="89"/>
  <c r="Z14" i="89"/>
  <c r="AA14" i="89"/>
  <c r="AB14" i="89"/>
  <c r="AC14" i="89"/>
  <c r="AD14" i="89"/>
  <c r="AE14" i="89"/>
  <c r="AF14" i="89"/>
  <c r="AG14" i="89"/>
  <c r="AH14" i="89"/>
  <c r="AI14" i="89"/>
  <c r="AJ14" i="89"/>
  <c r="AK14" i="89"/>
  <c r="AL14" i="89"/>
  <c r="AM14" i="89"/>
  <c r="AN14" i="89"/>
  <c r="AO14" i="89"/>
  <c r="AP14" i="89"/>
  <c r="AQ14" i="89"/>
  <c r="C15" i="89"/>
  <c r="D15" i="89"/>
  <c r="E15" i="89"/>
  <c r="F15" i="89"/>
  <c r="G15" i="89"/>
  <c r="H15" i="89"/>
  <c r="I15" i="89"/>
  <c r="J15" i="89"/>
  <c r="K15" i="89"/>
  <c r="L15" i="89"/>
  <c r="M15" i="89"/>
  <c r="N15" i="89"/>
  <c r="O15" i="89"/>
  <c r="P15" i="89"/>
  <c r="Q15" i="89"/>
  <c r="R15" i="89"/>
  <c r="S15" i="89"/>
  <c r="T15" i="89"/>
  <c r="U15" i="89"/>
  <c r="V15" i="89"/>
  <c r="W15" i="89"/>
  <c r="X15" i="89"/>
  <c r="Y15" i="89"/>
  <c r="Z15" i="89"/>
  <c r="AA15" i="89"/>
  <c r="AB15" i="89"/>
  <c r="AC15" i="89"/>
  <c r="AD15" i="89"/>
  <c r="AE15" i="89"/>
  <c r="AF15" i="89"/>
  <c r="AG15" i="89"/>
  <c r="AH15" i="89"/>
  <c r="AI15" i="89"/>
  <c r="AJ15" i="89"/>
  <c r="AK15" i="89"/>
  <c r="AL15" i="89"/>
  <c r="AM15" i="89"/>
  <c r="AN15" i="89"/>
  <c r="AO15" i="89"/>
  <c r="AP15" i="89"/>
  <c r="AQ15" i="89"/>
  <c r="C16" i="89"/>
  <c r="D16" i="89"/>
  <c r="E16" i="89"/>
  <c r="F16" i="89"/>
  <c r="G16" i="89"/>
  <c r="H16" i="89"/>
  <c r="I16" i="89"/>
  <c r="J16" i="89"/>
  <c r="K16" i="89"/>
  <c r="L16" i="89"/>
  <c r="M16" i="89"/>
  <c r="N16" i="89"/>
  <c r="O16" i="89"/>
  <c r="P16" i="89"/>
  <c r="Q16" i="89"/>
  <c r="R16" i="89"/>
  <c r="S16" i="89"/>
  <c r="T16" i="89"/>
  <c r="U16" i="89"/>
  <c r="V16" i="89"/>
  <c r="W16" i="89"/>
  <c r="X16" i="89"/>
  <c r="Y16" i="89"/>
  <c r="Z16" i="89"/>
  <c r="AA16" i="89"/>
  <c r="AB16" i="89"/>
  <c r="AC16" i="89"/>
  <c r="AD16" i="89"/>
  <c r="AE16" i="89"/>
  <c r="AF16" i="89"/>
  <c r="AG16" i="89"/>
  <c r="AH16" i="89"/>
  <c r="AI16" i="89"/>
  <c r="AJ16" i="89"/>
  <c r="AK16" i="89"/>
  <c r="AL16" i="89"/>
  <c r="AM16" i="89"/>
  <c r="AN16" i="89"/>
  <c r="AO16" i="89"/>
  <c r="AP16" i="89"/>
  <c r="AQ16" i="89"/>
  <c r="C17" i="89"/>
  <c r="D17" i="89"/>
  <c r="E17" i="89"/>
  <c r="F17" i="89"/>
  <c r="G17" i="89"/>
  <c r="H17" i="89"/>
  <c r="I17" i="89"/>
  <c r="J17" i="89"/>
  <c r="K17" i="89"/>
  <c r="L17" i="89"/>
  <c r="M17" i="89"/>
  <c r="N17" i="89"/>
  <c r="O17" i="89"/>
  <c r="P17" i="89"/>
  <c r="Q17" i="89"/>
  <c r="R17" i="89"/>
  <c r="S17" i="89"/>
  <c r="T17" i="89"/>
  <c r="U17" i="89"/>
  <c r="V17" i="89"/>
  <c r="W17" i="89"/>
  <c r="X17" i="89"/>
  <c r="Y17" i="89"/>
  <c r="Z17" i="89"/>
  <c r="AA17" i="89"/>
  <c r="AB17" i="89"/>
  <c r="AC17" i="89"/>
  <c r="AD17" i="89"/>
  <c r="AE17" i="89"/>
  <c r="AF17" i="89"/>
  <c r="AG17" i="89"/>
  <c r="AH17" i="89"/>
  <c r="AI17" i="89"/>
  <c r="AJ17" i="89"/>
  <c r="AK17" i="89"/>
  <c r="AL17" i="89"/>
  <c r="AM17" i="89"/>
  <c r="AN17" i="89"/>
  <c r="AO17" i="89"/>
  <c r="AP17" i="89"/>
  <c r="AQ17" i="89"/>
  <c r="C18" i="89"/>
  <c r="D18" i="89"/>
  <c r="E18" i="89"/>
  <c r="F18" i="89"/>
  <c r="G18" i="89"/>
  <c r="H18" i="89"/>
  <c r="I18" i="89"/>
  <c r="J18" i="89"/>
  <c r="K18" i="89"/>
  <c r="L18" i="89"/>
  <c r="M18" i="89"/>
  <c r="N18" i="89"/>
  <c r="O18" i="89"/>
  <c r="P18" i="89"/>
  <c r="Q18" i="89"/>
  <c r="R18" i="89"/>
  <c r="S18" i="89"/>
  <c r="T18" i="89"/>
  <c r="U18" i="89"/>
  <c r="V18" i="89"/>
  <c r="W18" i="89"/>
  <c r="X18" i="89"/>
  <c r="Y18" i="89"/>
  <c r="Z18" i="89"/>
  <c r="AA18" i="89"/>
  <c r="AB18" i="89"/>
  <c r="AC18" i="89"/>
  <c r="AD18" i="89"/>
  <c r="AE18" i="89"/>
  <c r="AF18" i="89"/>
  <c r="AG18" i="89"/>
  <c r="AH18" i="89"/>
  <c r="AI18" i="89"/>
  <c r="AJ18" i="89"/>
  <c r="AK18" i="89"/>
  <c r="AL18" i="89"/>
  <c r="AM18" i="89"/>
  <c r="AN18" i="89"/>
  <c r="AO18" i="89"/>
  <c r="AP18" i="89"/>
  <c r="AQ18" i="89"/>
  <c r="C19" i="89"/>
  <c r="D19" i="89"/>
  <c r="E19" i="89"/>
  <c r="F19" i="89"/>
  <c r="G19" i="89"/>
  <c r="H19" i="89"/>
  <c r="I19" i="89"/>
  <c r="J19" i="89"/>
  <c r="K19" i="89"/>
  <c r="L19" i="89"/>
  <c r="M19" i="89"/>
  <c r="N19" i="89"/>
  <c r="O19" i="89"/>
  <c r="P19" i="89"/>
  <c r="Q19" i="89"/>
  <c r="R19" i="89"/>
  <c r="S19" i="89"/>
  <c r="T19" i="89"/>
  <c r="U19" i="89"/>
  <c r="V19" i="89"/>
  <c r="W19" i="89"/>
  <c r="X19" i="89"/>
  <c r="Y19" i="89"/>
  <c r="Z19" i="89"/>
  <c r="AA19" i="89"/>
  <c r="AB19" i="89"/>
  <c r="AC19" i="89"/>
  <c r="AD19" i="89"/>
  <c r="AE19" i="89"/>
  <c r="AF19" i="89"/>
  <c r="AG19" i="89"/>
  <c r="AH19" i="89"/>
  <c r="AI19" i="89"/>
  <c r="AJ19" i="89"/>
  <c r="AK19" i="89"/>
  <c r="AL19" i="89"/>
  <c r="AM19" i="89"/>
  <c r="AN19" i="89"/>
  <c r="AO19" i="89"/>
  <c r="AP19" i="89"/>
  <c r="AQ19" i="89"/>
  <c r="C20" i="89"/>
  <c r="D20" i="89"/>
  <c r="E20" i="89"/>
  <c r="F20" i="89"/>
  <c r="G20" i="89"/>
  <c r="H20" i="89"/>
  <c r="I20" i="89"/>
  <c r="J20" i="89"/>
  <c r="K20" i="89"/>
  <c r="L20" i="89"/>
  <c r="M20" i="89"/>
  <c r="N20" i="89"/>
  <c r="O20" i="89"/>
  <c r="P20" i="89"/>
  <c r="Q20" i="89"/>
  <c r="R20" i="89"/>
  <c r="S20" i="89"/>
  <c r="T20" i="89"/>
  <c r="U20" i="89"/>
  <c r="V20" i="89"/>
  <c r="W20" i="89"/>
  <c r="X20" i="89"/>
  <c r="Y20" i="89"/>
  <c r="Z20" i="89"/>
  <c r="AA20" i="89"/>
  <c r="AB20" i="89"/>
  <c r="AC20" i="89"/>
  <c r="AD20" i="89"/>
  <c r="AE20" i="89"/>
  <c r="AF20" i="89"/>
  <c r="AG20" i="89"/>
  <c r="AH20" i="89"/>
  <c r="AI20" i="89"/>
  <c r="AJ20" i="89"/>
  <c r="AK20" i="89"/>
  <c r="AL20" i="89"/>
  <c r="AM20" i="89"/>
  <c r="AN20" i="89"/>
  <c r="AO20" i="89"/>
  <c r="AP20" i="89"/>
  <c r="AQ20" i="89"/>
  <c r="C21" i="89"/>
  <c r="D21" i="89"/>
  <c r="E21" i="89"/>
  <c r="F21" i="89"/>
  <c r="G21" i="89"/>
  <c r="H21" i="89"/>
  <c r="I21" i="89"/>
  <c r="J21" i="89"/>
  <c r="K21" i="89"/>
  <c r="L21" i="89"/>
  <c r="M21" i="89"/>
  <c r="N21" i="89"/>
  <c r="O21" i="89"/>
  <c r="P21" i="89"/>
  <c r="Q21" i="89"/>
  <c r="R21" i="89"/>
  <c r="S21" i="89"/>
  <c r="T21" i="89"/>
  <c r="U21" i="89"/>
  <c r="V21" i="89"/>
  <c r="W21" i="89"/>
  <c r="X21" i="89"/>
  <c r="Y21" i="89"/>
  <c r="Z21" i="89"/>
  <c r="AA21" i="89"/>
  <c r="AB21" i="89"/>
  <c r="AC21" i="89"/>
  <c r="AD21" i="89"/>
  <c r="AE21" i="89"/>
  <c r="AF21" i="89"/>
  <c r="AG21" i="89"/>
  <c r="AH21" i="89"/>
  <c r="AI21" i="89"/>
  <c r="AJ21" i="89"/>
  <c r="AK21" i="89"/>
  <c r="AL21" i="89"/>
  <c r="AM21" i="89"/>
  <c r="AN21" i="89"/>
  <c r="AO21" i="89"/>
  <c r="AP21" i="89"/>
  <c r="AQ21" i="89"/>
  <c r="C22" i="89"/>
  <c r="D22" i="89"/>
  <c r="E22" i="89"/>
  <c r="F22" i="89"/>
  <c r="G22" i="89"/>
  <c r="H22" i="89"/>
  <c r="I22" i="89"/>
  <c r="J22" i="89"/>
  <c r="K22" i="89"/>
  <c r="L22" i="89"/>
  <c r="M22" i="89"/>
  <c r="N22" i="89"/>
  <c r="O22" i="89"/>
  <c r="P22" i="89"/>
  <c r="Q22" i="89"/>
  <c r="R22" i="89"/>
  <c r="S22" i="89"/>
  <c r="T22" i="89"/>
  <c r="U22" i="89"/>
  <c r="V22" i="89"/>
  <c r="W22" i="89"/>
  <c r="X22" i="89"/>
  <c r="Y22" i="89"/>
  <c r="Z22" i="89"/>
  <c r="AA22" i="89"/>
  <c r="AB22" i="89"/>
  <c r="AC22" i="89"/>
  <c r="AD22" i="89"/>
  <c r="AE22" i="89"/>
  <c r="AF22" i="89"/>
  <c r="AG22" i="89"/>
  <c r="AH22" i="89"/>
  <c r="AI22" i="89"/>
  <c r="AJ22" i="89"/>
  <c r="AK22" i="89"/>
  <c r="AL22" i="89"/>
  <c r="AM22" i="89"/>
  <c r="AN22" i="89"/>
  <c r="AO22" i="89"/>
  <c r="AP22" i="89"/>
  <c r="AQ22" i="89"/>
  <c r="C23" i="89"/>
  <c r="D23" i="89"/>
  <c r="E23" i="89"/>
  <c r="F23" i="89"/>
  <c r="G23" i="89"/>
  <c r="H23" i="89"/>
  <c r="I23" i="89"/>
  <c r="J23" i="89"/>
  <c r="K23" i="89"/>
  <c r="L23" i="89"/>
  <c r="M23" i="89"/>
  <c r="N23" i="89"/>
  <c r="O23" i="89"/>
  <c r="P23" i="89"/>
  <c r="Q23" i="89"/>
  <c r="R23" i="89"/>
  <c r="S23" i="89"/>
  <c r="T23" i="89"/>
  <c r="U23" i="89"/>
  <c r="V23" i="89"/>
  <c r="W23" i="89"/>
  <c r="X23" i="89"/>
  <c r="Y23" i="89"/>
  <c r="Z23" i="89"/>
  <c r="AA23" i="89"/>
  <c r="AB23" i="89"/>
  <c r="AC23" i="89"/>
  <c r="AD23" i="89"/>
  <c r="AE23" i="89"/>
  <c r="AF23" i="89"/>
  <c r="AG23" i="89"/>
  <c r="AH23" i="89"/>
  <c r="AI23" i="89"/>
  <c r="AJ23" i="89"/>
  <c r="AK23" i="89"/>
  <c r="AL23" i="89"/>
  <c r="AM23" i="89"/>
  <c r="AN23" i="89"/>
  <c r="AO23" i="89"/>
  <c r="AP23" i="89"/>
  <c r="AQ23" i="89"/>
  <c r="C24" i="89"/>
  <c r="D24" i="89"/>
  <c r="E24" i="89"/>
  <c r="F24" i="89"/>
  <c r="G24" i="89"/>
  <c r="H24" i="89"/>
  <c r="I24" i="89"/>
  <c r="J24" i="89"/>
  <c r="K24" i="89"/>
  <c r="L24" i="89"/>
  <c r="M24" i="89"/>
  <c r="N24" i="89"/>
  <c r="O24" i="89"/>
  <c r="P24" i="89"/>
  <c r="Q24" i="89"/>
  <c r="R24" i="89"/>
  <c r="S24" i="89"/>
  <c r="T24" i="89"/>
  <c r="U24" i="89"/>
  <c r="V24" i="89"/>
  <c r="W24" i="89"/>
  <c r="X24" i="89"/>
  <c r="Y24" i="89"/>
  <c r="Z24" i="89"/>
  <c r="AA24" i="89"/>
  <c r="AB24" i="89"/>
  <c r="AC24" i="89"/>
  <c r="AD24" i="89"/>
  <c r="AE24" i="89"/>
  <c r="AF24" i="89"/>
  <c r="AG24" i="89"/>
  <c r="AH24" i="89"/>
  <c r="AI24" i="89"/>
  <c r="AJ24" i="89"/>
  <c r="AK24" i="89"/>
  <c r="AL24" i="89"/>
  <c r="AM24" i="89"/>
  <c r="AN24" i="89"/>
  <c r="AO24" i="89"/>
  <c r="AP24" i="89"/>
  <c r="AQ24" i="89"/>
  <c r="C25" i="89"/>
  <c r="D25" i="89"/>
  <c r="E25" i="89"/>
  <c r="F25" i="89"/>
  <c r="G25" i="89"/>
  <c r="H25" i="89"/>
  <c r="I25" i="89"/>
  <c r="J25" i="89"/>
  <c r="K25" i="89"/>
  <c r="L25" i="89"/>
  <c r="M25" i="89"/>
  <c r="N25" i="89"/>
  <c r="O25" i="89"/>
  <c r="P25" i="89"/>
  <c r="Q25" i="89"/>
  <c r="R25" i="89"/>
  <c r="S25" i="89"/>
  <c r="T25" i="89"/>
  <c r="U25" i="89"/>
  <c r="V25" i="89"/>
  <c r="W25" i="89"/>
  <c r="X25" i="89"/>
  <c r="Y25" i="89"/>
  <c r="Z25" i="89"/>
  <c r="AA25" i="89"/>
  <c r="AB25" i="89"/>
  <c r="AC25" i="89"/>
  <c r="AD25" i="89"/>
  <c r="AE25" i="89"/>
  <c r="AF25" i="89"/>
  <c r="AG25" i="89"/>
  <c r="AH25" i="89"/>
  <c r="AI25" i="89"/>
  <c r="AJ25" i="89"/>
  <c r="AK25" i="89"/>
  <c r="AL25" i="89"/>
  <c r="AM25" i="89"/>
  <c r="AN25" i="89"/>
  <c r="AO25" i="89"/>
  <c r="AP25" i="89"/>
  <c r="AQ25" i="89"/>
  <c r="C26" i="89"/>
  <c r="D26" i="89"/>
  <c r="E26" i="89"/>
  <c r="F26" i="89"/>
  <c r="G26" i="89"/>
  <c r="H26" i="89"/>
  <c r="I26" i="89"/>
  <c r="J26" i="89"/>
  <c r="K26" i="89"/>
  <c r="L26" i="89"/>
  <c r="M26" i="89"/>
  <c r="N26" i="89"/>
  <c r="O26" i="89"/>
  <c r="P26" i="89"/>
  <c r="Q26" i="89"/>
  <c r="R26" i="89"/>
  <c r="S26" i="89"/>
  <c r="T26" i="89"/>
  <c r="U26" i="89"/>
  <c r="V26" i="89"/>
  <c r="W26" i="89"/>
  <c r="X26" i="89"/>
  <c r="Y26" i="89"/>
  <c r="Z26" i="89"/>
  <c r="AA26" i="89"/>
  <c r="AB26" i="89"/>
  <c r="AC26" i="89"/>
  <c r="AD26" i="89"/>
  <c r="AE26" i="89"/>
  <c r="AF26" i="89"/>
  <c r="AG26" i="89"/>
  <c r="AH26" i="89"/>
  <c r="AI26" i="89"/>
  <c r="AJ26" i="89"/>
  <c r="AK26" i="89"/>
  <c r="AL26" i="89"/>
  <c r="AM26" i="89"/>
  <c r="AN26" i="89"/>
  <c r="AO26" i="89"/>
  <c r="AP26" i="89"/>
  <c r="AQ26" i="89"/>
  <c r="C2" i="88"/>
  <c r="D2" i="88"/>
  <c r="E2" i="88"/>
  <c r="F2" i="88"/>
  <c r="G2" i="88"/>
  <c r="H2" i="88"/>
  <c r="I2" i="88"/>
  <c r="J2" i="88"/>
  <c r="K2" i="88"/>
  <c r="L2" i="88"/>
  <c r="M2" i="88"/>
  <c r="N2" i="88"/>
  <c r="O2" i="88"/>
  <c r="P2" i="88"/>
  <c r="Q2" i="88"/>
  <c r="R2" i="88"/>
  <c r="S2" i="88"/>
  <c r="T2" i="88"/>
  <c r="U2" i="88"/>
  <c r="V2" i="88"/>
  <c r="W2" i="88"/>
  <c r="X2" i="88"/>
  <c r="Y2" i="88"/>
  <c r="Z2" i="88"/>
  <c r="AA2" i="88"/>
  <c r="AB2" i="88"/>
  <c r="AC2" i="88"/>
  <c r="AD2" i="88"/>
  <c r="AE2" i="88"/>
  <c r="AF2" i="88"/>
  <c r="AG2" i="88"/>
  <c r="AH2" i="88"/>
  <c r="AI2" i="88"/>
  <c r="AJ2" i="88"/>
  <c r="AK2" i="88"/>
  <c r="AL2" i="88"/>
  <c r="AM2" i="88"/>
  <c r="AN2" i="88"/>
  <c r="AO2" i="88"/>
  <c r="AP2" i="88"/>
  <c r="AQ2" i="88"/>
  <c r="C3" i="88"/>
  <c r="D3" i="88"/>
  <c r="E3" i="88"/>
  <c r="F3" i="88"/>
  <c r="G3" i="88"/>
  <c r="H3" i="88"/>
  <c r="I3" i="88"/>
  <c r="J3" i="88"/>
  <c r="K3" i="88"/>
  <c r="L3" i="88"/>
  <c r="M3" i="88"/>
  <c r="N3" i="88"/>
  <c r="O3" i="88"/>
  <c r="P3" i="88"/>
  <c r="Q3" i="88"/>
  <c r="R3" i="88"/>
  <c r="S3" i="88"/>
  <c r="T3" i="88"/>
  <c r="U3" i="88"/>
  <c r="V3" i="88"/>
  <c r="W3" i="88"/>
  <c r="X3" i="88"/>
  <c r="Y3" i="88"/>
  <c r="Z3" i="88"/>
  <c r="AA3" i="88"/>
  <c r="AB3" i="88"/>
  <c r="AC3" i="88"/>
  <c r="AD3" i="88"/>
  <c r="AE3" i="88"/>
  <c r="AF3" i="88"/>
  <c r="AG3" i="88"/>
  <c r="AH3" i="88"/>
  <c r="AI3" i="88"/>
  <c r="AJ3" i="88"/>
  <c r="AK3" i="88"/>
  <c r="AL3" i="88"/>
  <c r="AM3" i="88"/>
  <c r="AN3" i="88"/>
  <c r="AO3" i="88"/>
  <c r="AP3" i="88"/>
  <c r="AQ3" i="88"/>
  <c r="C4" i="88"/>
  <c r="D4" i="88"/>
  <c r="E4" i="88"/>
  <c r="F4" i="88"/>
  <c r="G4" i="88"/>
  <c r="H4" i="88"/>
  <c r="I4" i="88"/>
  <c r="J4" i="88"/>
  <c r="K4" i="88"/>
  <c r="L4" i="88"/>
  <c r="M4" i="88"/>
  <c r="N4" i="88"/>
  <c r="O4" i="88"/>
  <c r="P4" i="88"/>
  <c r="Q4" i="88"/>
  <c r="R4" i="88"/>
  <c r="S4" i="88"/>
  <c r="T4" i="88"/>
  <c r="U4" i="88"/>
  <c r="V4" i="88"/>
  <c r="W4" i="88"/>
  <c r="X4" i="88"/>
  <c r="Y4" i="88"/>
  <c r="Z4" i="88"/>
  <c r="AA4" i="88"/>
  <c r="AB4" i="88"/>
  <c r="AC4" i="88"/>
  <c r="AD4" i="88"/>
  <c r="AE4" i="88"/>
  <c r="AF4" i="88"/>
  <c r="AG4" i="88"/>
  <c r="AH4" i="88"/>
  <c r="AI4" i="88"/>
  <c r="AJ4" i="88"/>
  <c r="AK4" i="88"/>
  <c r="AL4" i="88"/>
  <c r="AM4" i="88"/>
  <c r="AN4" i="88"/>
  <c r="AO4" i="88"/>
  <c r="AP4" i="88"/>
  <c r="AQ4" i="88"/>
  <c r="C5" i="88"/>
  <c r="D5" i="88"/>
  <c r="E5" i="88"/>
  <c r="F5" i="88"/>
  <c r="G5" i="88"/>
  <c r="H5" i="88"/>
  <c r="I5" i="88"/>
  <c r="J5" i="88"/>
  <c r="K5" i="88"/>
  <c r="L5" i="88"/>
  <c r="M5" i="88"/>
  <c r="N5" i="88"/>
  <c r="O5" i="88"/>
  <c r="P5" i="88"/>
  <c r="Q5" i="88"/>
  <c r="R5" i="88"/>
  <c r="S5" i="88"/>
  <c r="T5" i="88"/>
  <c r="U5" i="88"/>
  <c r="V5" i="88"/>
  <c r="W5" i="88"/>
  <c r="X5" i="88"/>
  <c r="Y5" i="88"/>
  <c r="Z5" i="88"/>
  <c r="AA5" i="88"/>
  <c r="AB5" i="88"/>
  <c r="AC5" i="88"/>
  <c r="AD5" i="88"/>
  <c r="AE5" i="88"/>
  <c r="AF5" i="88"/>
  <c r="AG5" i="88"/>
  <c r="AH5" i="88"/>
  <c r="AI5" i="88"/>
  <c r="AJ5" i="88"/>
  <c r="AK5" i="88"/>
  <c r="AL5" i="88"/>
  <c r="AM5" i="88"/>
  <c r="AN5" i="88"/>
  <c r="AO5" i="88"/>
  <c r="AP5" i="88"/>
  <c r="AQ5" i="88"/>
  <c r="C6" i="88"/>
  <c r="D6" i="88"/>
  <c r="E6" i="88"/>
  <c r="F6" i="88"/>
  <c r="G6" i="88"/>
  <c r="H6" i="88"/>
  <c r="I6" i="88"/>
  <c r="J6" i="88"/>
  <c r="K6" i="88"/>
  <c r="L6" i="88"/>
  <c r="M6" i="88"/>
  <c r="N6" i="88"/>
  <c r="O6" i="88"/>
  <c r="P6" i="88"/>
  <c r="Q6" i="88"/>
  <c r="R6" i="88"/>
  <c r="S6" i="88"/>
  <c r="T6" i="88"/>
  <c r="U6" i="88"/>
  <c r="V6" i="88"/>
  <c r="W6" i="88"/>
  <c r="X6" i="88"/>
  <c r="Y6" i="88"/>
  <c r="Z6" i="88"/>
  <c r="AA6" i="88"/>
  <c r="AB6" i="88"/>
  <c r="AC6" i="88"/>
  <c r="AD6" i="88"/>
  <c r="AE6" i="88"/>
  <c r="AF6" i="88"/>
  <c r="AG6" i="88"/>
  <c r="AH6" i="88"/>
  <c r="AI6" i="88"/>
  <c r="AJ6" i="88"/>
  <c r="AK6" i="88"/>
  <c r="AL6" i="88"/>
  <c r="AM6" i="88"/>
  <c r="AN6" i="88"/>
  <c r="AO6" i="88"/>
  <c r="AP6" i="88"/>
  <c r="AQ6" i="88"/>
  <c r="C7" i="88"/>
  <c r="D7" i="88"/>
  <c r="E7" i="88"/>
  <c r="F7" i="88"/>
  <c r="G7" i="88"/>
  <c r="H7" i="88"/>
  <c r="I7" i="88"/>
  <c r="J7" i="88"/>
  <c r="K7" i="88"/>
  <c r="L7" i="88"/>
  <c r="M7" i="88"/>
  <c r="N7" i="88"/>
  <c r="O7" i="88"/>
  <c r="P7" i="88"/>
  <c r="Q7" i="88"/>
  <c r="R7" i="88"/>
  <c r="S7" i="88"/>
  <c r="T7" i="88"/>
  <c r="U7" i="88"/>
  <c r="V7" i="88"/>
  <c r="W7" i="88"/>
  <c r="X7" i="88"/>
  <c r="Y7" i="88"/>
  <c r="Z7" i="88"/>
  <c r="AA7" i="88"/>
  <c r="AB7" i="88"/>
  <c r="AC7" i="88"/>
  <c r="AD7" i="88"/>
  <c r="AE7" i="88"/>
  <c r="AF7" i="88"/>
  <c r="AG7" i="88"/>
  <c r="AH7" i="88"/>
  <c r="AI7" i="88"/>
  <c r="AJ7" i="88"/>
  <c r="AK7" i="88"/>
  <c r="AL7" i="88"/>
  <c r="AM7" i="88"/>
  <c r="AN7" i="88"/>
  <c r="AO7" i="88"/>
  <c r="AP7" i="88"/>
  <c r="AQ7" i="88"/>
  <c r="C8" i="88"/>
  <c r="D8" i="88"/>
  <c r="E8" i="88"/>
  <c r="F8" i="88"/>
  <c r="G8" i="88"/>
  <c r="H8" i="88"/>
  <c r="I8" i="88"/>
  <c r="J8" i="88"/>
  <c r="K8" i="88"/>
  <c r="L8" i="88"/>
  <c r="M8" i="88"/>
  <c r="N8" i="88"/>
  <c r="O8" i="88"/>
  <c r="P8" i="88"/>
  <c r="Q8" i="88"/>
  <c r="R8" i="88"/>
  <c r="S8" i="88"/>
  <c r="T8" i="88"/>
  <c r="U8" i="88"/>
  <c r="V8" i="88"/>
  <c r="W8" i="88"/>
  <c r="X8" i="88"/>
  <c r="Y8" i="88"/>
  <c r="Z8" i="88"/>
  <c r="AA8" i="88"/>
  <c r="AB8" i="88"/>
  <c r="AC8" i="88"/>
  <c r="AD8" i="88"/>
  <c r="AE8" i="88"/>
  <c r="AF8" i="88"/>
  <c r="AG8" i="88"/>
  <c r="AH8" i="88"/>
  <c r="AI8" i="88"/>
  <c r="AJ8" i="88"/>
  <c r="AK8" i="88"/>
  <c r="AL8" i="88"/>
  <c r="AM8" i="88"/>
  <c r="AN8" i="88"/>
  <c r="AO8" i="88"/>
  <c r="AP8" i="88"/>
  <c r="AQ8" i="88"/>
  <c r="C9" i="88"/>
  <c r="D9" i="88"/>
  <c r="E9" i="88"/>
  <c r="F9" i="88"/>
  <c r="G9" i="88"/>
  <c r="H9" i="88"/>
  <c r="I9" i="88"/>
  <c r="J9" i="88"/>
  <c r="K9" i="88"/>
  <c r="L9" i="88"/>
  <c r="M9" i="88"/>
  <c r="N9" i="88"/>
  <c r="O9" i="88"/>
  <c r="P9" i="88"/>
  <c r="Q9" i="88"/>
  <c r="R9" i="88"/>
  <c r="S9" i="88"/>
  <c r="T9" i="88"/>
  <c r="U9" i="88"/>
  <c r="V9" i="88"/>
  <c r="W9" i="88"/>
  <c r="X9" i="88"/>
  <c r="Y9" i="88"/>
  <c r="Z9" i="88"/>
  <c r="AA9" i="88"/>
  <c r="AB9" i="88"/>
  <c r="AC9" i="88"/>
  <c r="AD9" i="88"/>
  <c r="AE9" i="88"/>
  <c r="AF9" i="88"/>
  <c r="AG9" i="88"/>
  <c r="AH9" i="88"/>
  <c r="AI9" i="88"/>
  <c r="AJ9" i="88"/>
  <c r="AK9" i="88"/>
  <c r="AL9" i="88"/>
  <c r="AM9" i="88"/>
  <c r="AN9" i="88"/>
  <c r="AO9" i="88"/>
  <c r="AP9" i="88"/>
  <c r="AQ9" i="88"/>
  <c r="C10" i="88"/>
  <c r="D10" i="88"/>
  <c r="E10" i="88"/>
  <c r="F10" i="88"/>
  <c r="G10" i="88"/>
  <c r="H10" i="88"/>
  <c r="I10" i="88"/>
  <c r="J10" i="88"/>
  <c r="K10" i="88"/>
  <c r="L10" i="88"/>
  <c r="M10" i="88"/>
  <c r="N10" i="88"/>
  <c r="O10" i="88"/>
  <c r="P10" i="88"/>
  <c r="Q10" i="88"/>
  <c r="R10" i="88"/>
  <c r="S10" i="88"/>
  <c r="T10" i="88"/>
  <c r="U10" i="88"/>
  <c r="V10" i="88"/>
  <c r="W10" i="88"/>
  <c r="X10" i="88"/>
  <c r="Y10" i="88"/>
  <c r="Z10" i="88"/>
  <c r="AA10" i="88"/>
  <c r="AB10" i="88"/>
  <c r="AC10" i="88"/>
  <c r="AD10" i="88"/>
  <c r="AE10" i="88"/>
  <c r="AF10" i="88"/>
  <c r="AG10" i="88"/>
  <c r="AH10" i="88"/>
  <c r="AI10" i="88"/>
  <c r="AJ10" i="88"/>
  <c r="AK10" i="88"/>
  <c r="AL10" i="88"/>
  <c r="AM10" i="88"/>
  <c r="AN10" i="88"/>
  <c r="AO10" i="88"/>
  <c r="AP10" i="88"/>
  <c r="AQ10" i="88"/>
  <c r="C11" i="88"/>
  <c r="D11" i="88"/>
  <c r="E11" i="88"/>
  <c r="F11" i="88"/>
  <c r="G11" i="88"/>
  <c r="H11" i="88"/>
  <c r="I11" i="88"/>
  <c r="J11" i="88"/>
  <c r="K11" i="88"/>
  <c r="L11" i="88"/>
  <c r="M11" i="88"/>
  <c r="N11" i="88"/>
  <c r="O11" i="88"/>
  <c r="P11" i="88"/>
  <c r="Q11" i="88"/>
  <c r="R11" i="88"/>
  <c r="S11" i="88"/>
  <c r="T11" i="88"/>
  <c r="U11" i="88"/>
  <c r="V11" i="88"/>
  <c r="W11" i="88"/>
  <c r="X11" i="88"/>
  <c r="Y11" i="88"/>
  <c r="Z11" i="88"/>
  <c r="AA11" i="88"/>
  <c r="AB11" i="88"/>
  <c r="AC11" i="88"/>
  <c r="AD11" i="88"/>
  <c r="AE11" i="88"/>
  <c r="AF11" i="88"/>
  <c r="AG11" i="88"/>
  <c r="AH11" i="88"/>
  <c r="AI11" i="88"/>
  <c r="AJ11" i="88"/>
  <c r="AK11" i="88"/>
  <c r="AL11" i="88"/>
  <c r="AM11" i="88"/>
  <c r="AN11" i="88"/>
  <c r="AO11" i="88"/>
  <c r="AP11" i="88"/>
  <c r="AQ11" i="88"/>
  <c r="C12" i="88"/>
  <c r="D12" i="88"/>
  <c r="E12" i="88"/>
  <c r="F12" i="88"/>
  <c r="G12" i="88"/>
  <c r="H12" i="88"/>
  <c r="I12" i="88"/>
  <c r="J12" i="88"/>
  <c r="K12" i="88"/>
  <c r="L12" i="88"/>
  <c r="M12" i="88"/>
  <c r="N12" i="88"/>
  <c r="O12" i="88"/>
  <c r="P12" i="88"/>
  <c r="Q12" i="88"/>
  <c r="R12" i="88"/>
  <c r="S12" i="88"/>
  <c r="T12" i="88"/>
  <c r="U12" i="88"/>
  <c r="V12" i="88"/>
  <c r="W12" i="88"/>
  <c r="X12" i="88"/>
  <c r="Y12" i="88"/>
  <c r="Z12" i="88"/>
  <c r="AA12" i="88"/>
  <c r="AB12" i="88"/>
  <c r="AC12" i="88"/>
  <c r="AD12" i="88"/>
  <c r="AE12" i="88"/>
  <c r="AF12" i="88"/>
  <c r="AG12" i="88"/>
  <c r="AH12" i="88"/>
  <c r="AI12" i="88"/>
  <c r="AJ12" i="88"/>
  <c r="AK12" i="88"/>
  <c r="AL12" i="88"/>
  <c r="AM12" i="88"/>
  <c r="AN12" i="88"/>
  <c r="AO12" i="88"/>
  <c r="AP12" i="88"/>
  <c r="AQ12" i="88"/>
  <c r="C13" i="88"/>
  <c r="D13" i="88"/>
  <c r="E13" i="88"/>
  <c r="F13" i="88"/>
  <c r="G13" i="88"/>
  <c r="H13" i="88"/>
  <c r="I13" i="88"/>
  <c r="J13" i="88"/>
  <c r="K13" i="88"/>
  <c r="L13" i="88"/>
  <c r="M13" i="88"/>
  <c r="N13" i="88"/>
  <c r="O13" i="88"/>
  <c r="P13" i="88"/>
  <c r="Q13" i="88"/>
  <c r="R13" i="88"/>
  <c r="S13" i="88"/>
  <c r="T13" i="88"/>
  <c r="U13" i="88"/>
  <c r="V13" i="88"/>
  <c r="W13" i="88"/>
  <c r="X13" i="88"/>
  <c r="Y13" i="88"/>
  <c r="Z13" i="88"/>
  <c r="AA13" i="88"/>
  <c r="AB13" i="88"/>
  <c r="AC13" i="88"/>
  <c r="AD13" i="88"/>
  <c r="AE13" i="88"/>
  <c r="AF13" i="88"/>
  <c r="AG13" i="88"/>
  <c r="AH13" i="88"/>
  <c r="AI13" i="88"/>
  <c r="AJ13" i="88"/>
  <c r="AK13" i="88"/>
  <c r="AL13" i="88"/>
  <c r="AM13" i="88"/>
  <c r="AN13" i="88"/>
  <c r="AO13" i="88"/>
  <c r="AP13" i="88"/>
  <c r="AQ13" i="88"/>
  <c r="C14" i="88"/>
  <c r="D14" i="88"/>
  <c r="E14" i="88"/>
  <c r="F14" i="88"/>
  <c r="G14" i="88"/>
  <c r="H14" i="88"/>
  <c r="I14" i="88"/>
  <c r="J14" i="88"/>
  <c r="K14" i="88"/>
  <c r="L14" i="88"/>
  <c r="M14" i="88"/>
  <c r="N14" i="88"/>
  <c r="O14" i="88"/>
  <c r="P14" i="88"/>
  <c r="Q14" i="88"/>
  <c r="R14" i="88"/>
  <c r="S14" i="88"/>
  <c r="T14" i="88"/>
  <c r="U14" i="88"/>
  <c r="V14" i="88"/>
  <c r="W14" i="88"/>
  <c r="X14" i="88"/>
  <c r="Y14" i="88"/>
  <c r="Z14" i="88"/>
  <c r="AA14" i="88"/>
  <c r="AB14" i="88"/>
  <c r="AC14" i="88"/>
  <c r="AD14" i="88"/>
  <c r="AE14" i="88"/>
  <c r="AF14" i="88"/>
  <c r="AG14" i="88"/>
  <c r="AH14" i="88"/>
  <c r="AI14" i="88"/>
  <c r="AJ14" i="88"/>
  <c r="AK14" i="88"/>
  <c r="AL14" i="88"/>
  <c r="AM14" i="88"/>
  <c r="AN14" i="88"/>
  <c r="AO14" i="88"/>
  <c r="AP14" i="88"/>
  <c r="AQ14" i="88"/>
  <c r="C15" i="88"/>
  <c r="D15" i="88"/>
  <c r="E15" i="88"/>
  <c r="F15" i="88"/>
  <c r="G15" i="88"/>
  <c r="H15" i="88"/>
  <c r="I15" i="88"/>
  <c r="J15" i="88"/>
  <c r="K15" i="88"/>
  <c r="L15" i="88"/>
  <c r="M15" i="88"/>
  <c r="N15" i="88"/>
  <c r="O15" i="88"/>
  <c r="P15" i="88"/>
  <c r="Q15" i="88"/>
  <c r="R15" i="88"/>
  <c r="S15" i="88"/>
  <c r="T15" i="88"/>
  <c r="U15" i="88"/>
  <c r="V15" i="88"/>
  <c r="W15" i="88"/>
  <c r="X15" i="88"/>
  <c r="Y15" i="88"/>
  <c r="Z15" i="88"/>
  <c r="AA15" i="88"/>
  <c r="AB15" i="88"/>
  <c r="AC15" i="88"/>
  <c r="AD15" i="88"/>
  <c r="AE15" i="88"/>
  <c r="AF15" i="88"/>
  <c r="AG15" i="88"/>
  <c r="AH15" i="88"/>
  <c r="AI15" i="88"/>
  <c r="AJ15" i="88"/>
  <c r="AK15" i="88"/>
  <c r="AL15" i="88"/>
  <c r="AM15" i="88"/>
  <c r="AN15" i="88"/>
  <c r="AO15" i="88"/>
  <c r="AP15" i="88"/>
  <c r="AQ15" i="88"/>
  <c r="C16" i="88"/>
  <c r="D16" i="88"/>
  <c r="E16" i="88"/>
  <c r="F16" i="88"/>
  <c r="G16" i="88"/>
  <c r="H16" i="88"/>
  <c r="I16" i="88"/>
  <c r="J16" i="88"/>
  <c r="K16" i="88"/>
  <c r="L16" i="88"/>
  <c r="M16" i="88"/>
  <c r="N16" i="88"/>
  <c r="O16" i="88"/>
  <c r="P16" i="88"/>
  <c r="Q16" i="88"/>
  <c r="R16" i="88"/>
  <c r="S16" i="88"/>
  <c r="T16" i="88"/>
  <c r="U16" i="88"/>
  <c r="V16" i="88"/>
  <c r="W16" i="88"/>
  <c r="X16" i="88"/>
  <c r="Y16" i="88"/>
  <c r="Z16" i="88"/>
  <c r="AA16" i="88"/>
  <c r="AB16" i="88"/>
  <c r="AC16" i="88"/>
  <c r="AD16" i="88"/>
  <c r="AE16" i="88"/>
  <c r="AF16" i="88"/>
  <c r="AG16" i="88"/>
  <c r="AH16" i="88"/>
  <c r="AI16" i="88"/>
  <c r="AJ16" i="88"/>
  <c r="AK16" i="88"/>
  <c r="AL16" i="88"/>
  <c r="AM16" i="88"/>
  <c r="AN16" i="88"/>
  <c r="AO16" i="88"/>
  <c r="AP16" i="88"/>
  <c r="AQ16" i="88"/>
  <c r="C17" i="88"/>
  <c r="D17" i="88"/>
  <c r="E17" i="88"/>
  <c r="F17" i="88"/>
  <c r="G17" i="88"/>
  <c r="H17" i="88"/>
  <c r="I17" i="88"/>
  <c r="J17" i="88"/>
  <c r="K17" i="88"/>
  <c r="L17" i="88"/>
  <c r="M17" i="88"/>
  <c r="N17" i="88"/>
  <c r="O17" i="88"/>
  <c r="P17" i="88"/>
  <c r="Q17" i="88"/>
  <c r="R17" i="88"/>
  <c r="S17" i="88"/>
  <c r="T17" i="88"/>
  <c r="U17" i="88"/>
  <c r="V17" i="88"/>
  <c r="W17" i="88"/>
  <c r="X17" i="88"/>
  <c r="Y17" i="88"/>
  <c r="Z17" i="88"/>
  <c r="AA17" i="88"/>
  <c r="AB17" i="88"/>
  <c r="AC17" i="88"/>
  <c r="AD17" i="88"/>
  <c r="AE17" i="88"/>
  <c r="AF17" i="88"/>
  <c r="AG17" i="88"/>
  <c r="AH17" i="88"/>
  <c r="AI17" i="88"/>
  <c r="AJ17" i="88"/>
  <c r="AK17" i="88"/>
  <c r="AL17" i="88"/>
  <c r="AM17" i="88"/>
  <c r="AN17" i="88"/>
  <c r="AO17" i="88"/>
  <c r="AP17" i="88"/>
  <c r="AQ17" i="88"/>
  <c r="C18" i="88"/>
  <c r="D18" i="88"/>
  <c r="E18" i="88"/>
  <c r="F18" i="88"/>
  <c r="G18" i="88"/>
  <c r="H18" i="88"/>
  <c r="I18" i="88"/>
  <c r="J18" i="88"/>
  <c r="K18" i="88"/>
  <c r="L18" i="88"/>
  <c r="M18" i="88"/>
  <c r="N18" i="88"/>
  <c r="O18" i="88"/>
  <c r="P18" i="88"/>
  <c r="Q18" i="88"/>
  <c r="R18" i="88"/>
  <c r="S18" i="88"/>
  <c r="T18" i="88"/>
  <c r="U18" i="88"/>
  <c r="V18" i="88"/>
  <c r="W18" i="88"/>
  <c r="X18" i="88"/>
  <c r="Y18" i="88"/>
  <c r="Z18" i="88"/>
  <c r="AA18" i="88"/>
  <c r="AB18" i="88"/>
  <c r="AC18" i="88"/>
  <c r="AD18" i="88"/>
  <c r="AE18" i="88"/>
  <c r="AF18" i="88"/>
  <c r="AG18" i="88"/>
  <c r="AH18" i="88"/>
  <c r="AI18" i="88"/>
  <c r="AJ18" i="88"/>
  <c r="AK18" i="88"/>
  <c r="AL18" i="88"/>
  <c r="AM18" i="88"/>
  <c r="AN18" i="88"/>
  <c r="AO18" i="88"/>
  <c r="AP18" i="88"/>
  <c r="AQ18" i="88"/>
  <c r="C19" i="88"/>
  <c r="D19" i="88"/>
  <c r="E19" i="88"/>
  <c r="F19" i="88"/>
  <c r="G19" i="88"/>
  <c r="H19" i="88"/>
  <c r="I19" i="88"/>
  <c r="J19" i="88"/>
  <c r="K19" i="88"/>
  <c r="L19" i="88"/>
  <c r="M19" i="88"/>
  <c r="N19" i="88"/>
  <c r="O19" i="88"/>
  <c r="P19" i="88"/>
  <c r="Q19" i="88"/>
  <c r="R19" i="88"/>
  <c r="S19" i="88"/>
  <c r="T19" i="88"/>
  <c r="U19" i="88"/>
  <c r="V19" i="88"/>
  <c r="W19" i="88"/>
  <c r="X19" i="88"/>
  <c r="Y19" i="88"/>
  <c r="Z19" i="88"/>
  <c r="AA19" i="88"/>
  <c r="AB19" i="88"/>
  <c r="AC19" i="88"/>
  <c r="AD19" i="88"/>
  <c r="AE19" i="88"/>
  <c r="AF19" i="88"/>
  <c r="AG19" i="88"/>
  <c r="AH19" i="88"/>
  <c r="AI19" i="88"/>
  <c r="AJ19" i="88"/>
  <c r="AK19" i="88"/>
  <c r="AL19" i="88"/>
  <c r="AM19" i="88"/>
  <c r="AN19" i="88"/>
  <c r="AO19" i="88"/>
  <c r="AP19" i="88"/>
  <c r="AQ19" i="88"/>
  <c r="C20" i="88"/>
  <c r="D20" i="88"/>
  <c r="E20" i="88"/>
  <c r="F20" i="88"/>
  <c r="G20" i="88"/>
  <c r="H20" i="88"/>
  <c r="I20" i="88"/>
  <c r="J20" i="88"/>
  <c r="K20" i="88"/>
  <c r="L20" i="88"/>
  <c r="M20" i="88"/>
  <c r="N20" i="88"/>
  <c r="O20" i="88"/>
  <c r="P20" i="88"/>
  <c r="Q20" i="88"/>
  <c r="R20" i="88"/>
  <c r="S20" i="88"/>
  <c r="T20" i="88"/>
  <c r="U20" i="88"/>
  <c r="V20" i="88"/>
  <c r="W20" i="88"/>
  <c r="X20" i="88"/>
  <c r="Y20" i="88"/>
  <c r="Z20" i="88"/>
  <c r="AA20" i="88"/>
  <c r="AB20" i="88"/>
  <c r="AC20" i="88"/>
  <c r="AD20" i="88"/>
  <c r="AE20" i="88"/>
  <c r="AF20" i="88"/>
  <c r="AG20" i="88"/>
  <c r="AH20" i="88"/>
  <c r="AI20" i="88"/>
  <c r="AJ20" i="88"/>
  <c r="AK20" i="88"/>
  <c r="AL20" i="88"/>
  <c r="AM20" i="88"/>
  <c r="AN20" i="88"/>
  <c r="AO20" i="88"/>
  <c r="AP20" i="88"/>
  <c r="AQ20" i="88"/>
  <c r="C21" i="88"/>
  <c r="D21" i="88"/>
  <c r="E21" i="88"/>
  <c r="F21" i="88"/>
  <c r="G21" i="88"/>
  <c r="H21" i="88"/>
  <c r="I21" i="88"/>
  <c r="J21" i="88"/>
  <c r="K21" i="88"/>
  <c r="L21" i="88"/>
  <c r="M21" i="88"/>
  <c r="N21" i="88"/>
  <c r="O21" i="88"/>
  <c r="P21" i="88"/>
  <c r="Q21" i="88"/>
  <c r="R21" i="88"/>
  <c r="S21" i="88"/>
  <c r="T21" i="88"/>
  <c r="U21" i="88"/>
  <c r="V21" i="88"/>
  <c r="W21" i="88"/>
  <c r="X21" i="88"/>
  <c r="Y21" i="88"/>
  <c r="Z21" i="88"/>
  <c r="AA21" i="88"/>
  <c r="AB21" i="88"/>
  <c r="AC21" i="88"/>
  <c r="AD21" i="88"/>
  <c r="AE21" i="88"/>
  <c r="AF21" i="88"/>
  <c r="AG21" i="88"/>
  <c r="AH21" i="88"/>
  <c r="AI21" i="88"/>
  <c r="AJ21" i="88"/>
  <c r="AK21" i="88"/>
  <c r="AL21" i="88"/>
  <c r="AM21" i="88"/>
  <c r="AN21" i="88"/>
  <c r="AO21" i="88"/>
  <c r="AP21" i="88"/>
  <c r="AQ21" i="88"/>
  <c r="C22" i="88"/>
  <c r="D22" i="88"/>
  <c r="E22" i="88"/>
  <c r="F22" i="88"/>
  <c r="G22" i="88"/>
  <c r="H22" i="88"/>
  <c r="I22" i="88"/>
  <c r="J22" i="88"/>
  <c r="K22" i="88"/>
  <c r="L22" i="88"/>
  <c r="M22" i="88"/>
  <c r="N22" i="88"/>
  <c r="O22" i="88"/>
  <c r="P22" i="88"/>
  <c r="Q22" i="88"/>
  <c r="R22" i="88"/>
  <c r="S22" i="88"/>
  <c r="T22" i="88"/>
  <c r="U22" i="88"/>
  <c r="V22" i="88"/>
  <c r="W22" i="88"/>
  <c r="X22" i="88"/>
  <c r="Y22" i="88"/>
  <c r="Z22" i="88"/>
  <c r="AA22" i="88"/>
  <c r="AB22" i="88"/>
  <c r="AC22" i="88"/>
  <c r="AD22" i="88"/>
  <c r="AE22" i="88"/>
  <c r="AF22" i="88"/>
  <c r="AG22" i="88"/>
  <c r="AH22" i="88"/>
  <c r="AI22" i="88"/>
  <c r="AJ22" i="88"/>
  <c r="AK22" i="88"/>
  <c r="AL22" i="88"/>
  <c r="AM22" i="88"/>
  <c r="AN22" i="88"/>
  <c r="AO22" i="88"/>
  <c r="AP22" i="88"/>
  <c r="AQ22" i="88"/>
  <c r="C23" i="88"/>
  <c r="D23" i="88"/>
  <c r="E23" i="88"/>
  <c r="F23" i="88"/>
  <c r="G23" i="88"/>
  <c r="H23" i="88"/>
  <c r="I23" i="88"/>
  <c r="J23" i="88"/>
  <c r="K23" i="88"/>
  <c r="L23" i="88"/>
  <c r="M23" i="88"/>
  <c r="N23" i="88"/>
  <c r="O23" i="88"/>
  <c r="P23" i="88"/>
  <c r="Q23" i="88"/>
  <c r="R23" i="88"/>
  <c r="S23" i="88"/>
  <c r="T23" i="88"/>
  <c r="U23" i="88"/>
  <c r="V23" i="88"/>
  <c r="W23" i="88"/>
  <c r="X23" i="88"/>
  <c r="Y23" i="88"/>
  <c r="Z23" i="88"/>
  <c r="AA23" i="88"/>
  <c r="AB23" i="88"/>
  <c r="AC23" i="88"/>
  <c r="AD23" i="88"/>
  <c r="AE23" i="88"/>
  <c r="AF23" i="88"/>
  <c r="AG23" i="88"/>
  <c r="AH23" i="88"/>
  <c r="AI23" i="88"/>
  <c r="AJ23" i="88"/>
  <c r="AK23" i="88"/>
  <c r="AL23" i="88"/>
  <c r="AM23" i="88"/>
  <c r="AN23" i="88"/>
  <c r="AO23" i="88"/>
  <c r="AP23" i="88"/>
  <c r="AQ23" i="88"/>
  <c r="C24" i="88"/>
  <c r="D24" i="88"/>
  <c r="E24" i="88"/>
  <c r="F24" i="88"/>
  <c r="G24" i="88"/>
  <c r="H24" i="88"/>
  <c r="I24" i="88"/>
  <c r="J24" i="88"/>
  <c r="K24" i="88"/>
  <c r="L24" i="88"/>
  <c r="M24" i="88"/>
  <c r="N24" i="88"/>
  <c r="O24" i="88"/>
  <c r="P24" i="88"/>
  <c r="Q24" i="88"/>
  <c r="R24" i="88"/>
  <c r="S24" i="88"/>
  <c r="T24" i="88"/>
  <c r="U24" i="88"/>
  <c r="V24" i="88"/>
  <c r="W24" i="88"/>
  <c r="X24" i="88"/>
  <c r="Y24" i="88"/>
  <c r="Z24" i="88"/>
  <c r="AA24" i="88"/>
  <c r="AB24" i="88"/>
  <c r="AC24" i="88"/>
  <c r="AD24" i="88"/>
  <c r="AE24" i="88"/>
  <c r="AF24" i="88"/>
  <c r="AG24" i="88"/>
  <c r="AH24" i="88"/>
  <c r="AI24" i="88"/>
  <c r="AJ24" i="88"/>
  <c r="AK24" i="88"/>
  <c r="AL24" i="88"/>
  <c r="AM24" i="88"/>
  <c r="AN24" i="88"/>
  <c r="AO24" i="88"/>
  <c r="AP24" i="88"/>
  <c r="AQ24" i="88"/>
  <c r="C25" i="88"/>
  <c r="D25" i="88"/>
  <c r="E25" i="88"/>
  <c r="F25" i="88"/>
  <c r="G25" i="88"/>
  <c r="H25" i="88"/>
  <c r="I25" i="88"/>
  <c r="J25" i="88"/>
  <c r="K25" i="88"/>
  <c r="L25" i="88"/>
  <c r="M25" i="88"/>
  <c r="N25" i="88"/>
  <c r="O25" i="88"/>
  <c r="P25" i="88"/>
  <c r="Q25" i="88"/>
  <c r="R25" i="88"/>
  <c r="S25" i="88"/>
  <c r="T25" i="88"/>
  <c r="U25" i="88"/>
  <c r="V25" i="88"/>
  <c r="W25" i="88"/>
  <c r="X25" i="88"/>
  <c r="Y25" i="88"/>
  <c r="Z25" i="88"/>
  <c r="AA25" i="88"/>
  <c r="AB25" i="88"/>
  <c r="AC25" i="88"/>
  <c r="AD25" i="88"/>
  <c r="AE25" i="88"/>
  <c r="AF25" i="88"/>
  <c r="AG25" i="88"/>
  <c r="AH25" i="88"/>
  <c r="AI25" i="88"/>
  <c r="AJ25" i="88"/>
  <c r="AK25" i="88"/>
  <c r="AL25" i="88"/>
  <c r="AM25" i="88"/>
  <c r="AN25" i="88"/>
  <c r="AO25" i="88"/>
  <c r="AP25" i="88"/>
  <c r="AQ25" i="88"/>
  <c r="C26" i="88"/>
  <c r="D26" i="88"/>
  <c r="E26" i="88"/>
  <c r="F26" i="88"/>
  <c r="G26" i="88"/>
  <c r="H26" i="88"/>
  <c r="I26" i="88"/>
  <c r="J26" i="88"/>
  <c r="K26" i="88"/>
  <c r="L26" i="88"/>
  <c r="M26" i="88"/>
  <c r="N26" i="88"/>
  <c r="O26" i="88"/>
  <c r="P26" i="88"/>
  <c r="Q26" i="88"/>
  <c r="R26" i="88"/>
  <c r="S26" i="88"/>
  <c r="T26" i="88"/>
  <c r="U26" i="88"/>
  <c r="V26" i="88"/>
  <c r="W26" i="88"/>
  <c r="X26" i="88"/>
  <c r="Y26" i="88"/>
  <c r="Z26" i="88"/>
  <c r="AA26" i="88"/>
  <c r="AB26" i="88"/>
  <c r="AC26" i="88"/>
  <c r="AD26" i="88"/>
  <c r="AE26" i="88"/>
  <c r="AF26" i="88"/>
  <c r="AG26" i="88"/>
  <c r="AH26" i="88"/>
  <c r="AI26" i="88"/>
  <c r="AJ26" i="88"/>
  <c r="AK26" i="88"/>
  <c r="AL26" i="88"/>
  <c r="AM26" i="88"/>
  <c r="AN26" i="88"/>
  <c r="AO26" i="88"/>
  <c r="AP26" i="88"/>
  <c r="AQ26" i="88"/>
  <c r="C2" i="87"/>
  <c r="D2" i="87"/>
  <c r="E2" i="87"/>
  <c r="F2" i="87"/>
  <c r="G2" i="87"/>
  <c r="H2" i="87"/>
  <c r="I2" i="87"/>
  <c r="J2" i="87"/>
  <c r="K2" i="87"/>
  <c r="L2" i="87"/>
  <c r="M2" i="87"/>
  <c r="N2" i="87"/>
  <c r="O2" i="87"/>
  <c r="P2" i="87"/>
  <c r="Q2" i="87"/>
  <c r="R2" i="87"/>
  <c r="S2" i="87"/>
  <c r="T2" i="87"/>
  <c r="U2" i="87"/>
  <c r="V2" i="87"/>
  <c r="W2" i="87"/>
  <c r="X2" i="87"/>
  <c r="Y2" i="87"/>
  <c r="Z2" i="87"/>
  <c r="AA2" i="87"/>
  <c r="AB2" i="87"/>
  <c r="AC2" i="87"/>
  <c r="AD2" i="87"/>
  <c r="AE2" i="87"/>
  <c r="AF2" i="87"/>
  <c r="AG2" i="87"/>
  <c r="AH2" i="87"/>
  <c r="AI2" i="87"/>
  <c r="AJ2" i="87"/>
  <c r="AK2" i="87"/>
  <c r="AL2" i="87"/>
  <c r="AM2" i="87"/>
  <c r="AN2" i="87"/>
  <c r="AO2" i="87"/>
  <c r="AP2" i="87"/>
  <c r="AQ2" i="87"/>
  <c r="C3" i="87"/>
  <c r="D3" i="87"/>
  <c r="E3" i="87"/>
  <c r="F3" i="87"/>
  <c r="G3" i="87"/>
  <c r="H3" i="87"/>
  <c r="I3" i="87"/>
  <c r="J3" i="87"/>
  <c r="K3" i="87"/>
  <c r="L3" i="87"/>
  <c r="M3" i="87"/>
  <c r="N3" i="87"/>
  <c r="O3" i="87"/>
  <c r="P3" i="87"/>
  <c r="Q3" i="87"/>
  <c r="R3" i="87"/>
  <c r="S3" i="87"/>
  <c r="T3" i="87"/>
  <c r="U3" i="87"/>
  <c r="V3" i="87"/>
  <c r="W3" i="87"/>
  <c r="X3" i="87"/>
  <c r="Y3" i="87"/>
  <c r="Z3" i="87"/>
  <c r="AA3" i="87"/>
  <c r="AB3" i="87"/>
  <c r="AC3" i="87"/>
  <c r="AD3" i="87"/>
  <c r="AE3" i="87"/>
  <c r="AF3" i="87"/>
  <c r="AG3" i="87"/>
  <c r="AH3" i="87"/>
  <c r="AI3" i="87"/>
  <c r="AJ3" i="87"/>
  <c r="AK3" i="87"/>
  <c r="AL3" i="87"/>
  <c r="AM3" i="87"/>
  <c r="AN3" i="87"/>
  <c r="AO3" i="87"/>
  <c r="AP3" i="87"/>
  <c r="AQ3" i="87"/>
  <c r="C4" i="87"/>
  <c r="D4" i="87"/>
  <c r="E4" i="87"/>
  <c r="F4" i="87"/>
  <c r="G4" i="87"/>
  <c r="H4" i="87"/>
  <c r="I4" i="87"/>
  <c r="J4" i="87"/>
  <c r="K4" i="87"/>
  <c r="L4" i="87"/>
  <c r="M4" i="87"/>
  <c r="N4" i="87"/>
  <c r="O4" i="87"/>
  <c r="P4" i="87"/>
  <c r="Q4" i="87"/>
  <c r="R4" i="87"/>
  <c r="S4" i="87"/>
  <c r="T4" i="87"/>
  <c r="U4" i="87"/>
  <c r="V4" i="87"/>
  <c r="W4" i="87"/>
  <c r="X4" i="87"/>
  <c r="Y4" i="87"/>
  <c r="Z4" i="87"/>
  <c r="AA4" i="87"/>
  <c r="AB4" i="87"/>
  <c r="AC4" i="87"/>
  <c r="AD4" i="87"/>
  <c r="AE4" i="87"/>
  <c r="AF4" i="87"/>
  <c r="AG4" i="87"/>
  <c r="AH4" i="87"/>
  <c r="AI4" i="87"/>
  <c r="AJ4" i="87"/>
  <c r="AK4" i="87"/>
  <c r="AL4" i="87"/>
  <c r="AM4" i="87"/>
  <c r="AN4" i="87"/>
  <c r="AO4" i="87"/>
  <c r="AP4" i="87"/>
  <c r="AQ4" i="87"/>
  <c r="C5" i="87"/>
  <c r="D5" i="87"/>
  <c r="E5" i="87"/>
  <c r="F5" i="87"/>
  <c r="G5" i="87"/>
  <c r="H5" i="87"/>
  <c r="I5" i="87"/>
  <c r="J5" i="87"/>
  <c r="K5" i="87"/>
  <c r="L5" i="87"/>
  <c r="M5" i="87"/>
  <c r="N5" i="87"/>
  <c r="O5" i="87"/>
  <c r="P5" i="87"/>
  <c r="Q5" i="87"/>
  <c r="R5" i="87"/>
  <c r="S5" i="87"/>
  <c r="T5" i="87"/>
  <c r="U5" i="87"/>
  <c r="V5" i="87"/>
  <c r="W5" i="87"/>
  <c r="X5" i="87"/>
  <c r="Y5" i="87"/>
  <c r="Z5" i="87"/>
  <c r="AA5" i="87"/>
  <c r="AB5" i="87"/>
  <c r="AC5" i="87"/>
  <c r="AD5" i="87"/>
  <c r="AE5" i="87"/>
  <c r="AF5" i="87"/>
  <c r="AG5" i="87"/>
  <c r="AH5" i="87"/>
  <c r="AI5" i="87"/>
  <c r="AJ5" i="87"/>
  <c r="AK5" i="87"/>
  <c r="AL5" i="87"/>
  <c r="AM5" i="87"/>
  <c r="AN5" i="87"/>
  <c r="AO5" i="87"/>
  <c r="AP5" i="87"/>
  <c r="AQ5" i="87"/>
  <c r="C6" i="87"/>
  <c r="D6" i="87"/>
  <c r="E6" i="87"/>
  <c r="F6" i="87"/>
  <c r="G6" i="87"/>
  <c r="H6" i="87"/>
  <c r="I6" i="87"/>
  <c r="J6" i="87"/>
  <c r="K6" i="87"/>
  <c r="L6" i="87"/>
  <c r="M6" i="87"/>
  <c r="N6" i="87"/>
  <c r="O6" i="87"/>
  <c r="P6" i="87"/>
  <c r="Q6" i="87"/>
  <c r="R6" i="87"/>
  <c r="S6" i="87"/>
  <c r="T6" i="87"/>
  <c r="U6" i="87"/>
  <c r="V6" i="87"/>
  <c r="W6" i="87"/>
  <c r="X6" i="87"/>
  <c r="Y6" i="87"/>
  <c r="Z6" i="87"/>
  <c r="AA6" i="87"/>
  <c r="AB6" i="87"/>
  <c r="AC6" i="87"/>
  <c r="AD6" i="87"/>
  <c r="AE6" i="87"/>
  <c r="AF6" i="87"/>
  <c r="AG6" i="87"/>
  <c r="AH6" i="87"/>
  <c r="AI6" i="87"/>
  <c r="AJ6" i="87"/>
  <c r="AK6" i="87"/>
  <c r="AL6" i="87"/>
  <c r="AM6" i="87"/>
  <c r="AN6" i="87"/>
  <c r="AO6" i="87"/>
  <c r="AP6" i="87"/>
  <c r="AQ6" i="87"/>
  <c r="C7" i="87"/>
  <c r="D7" i="87"/>
  <c r="E7" i="87"/>
  <c r="F7" i="87"/>
  <c r="G7" i="87"/>
  <c r="H7" i="87"/>
  <c r="I7" i="87"/>
  <c r="J7" i="87"/>
  <c r="K7" i="87"/>
  <c r="L7" i="87"/>
  <c r="M7" i="87"/>
  <c r="N7" i="87"/>
  <c r="O7" i="87"/>
  <c r="P7" i="87"/>
  <c r="Q7" i="87"/>
  <c r="R7" i="87"/>
  <c r="S7" i="87"/>
  <c r="T7" i="87"/>
  <c r="U7" i="87"/>
  <c r="V7" i="87"/>
  <c r="W7" i="87"/>
  <c r="X7" i="87"/>
  <c r="Y7" i="87"/>
  <c r="Z7" i="87"/>
  <c r="AA7" i="87"/>
  <c r="AB7" i="87"/>
  <c r="AC7" i="87"/>
  <c r="AD7" i="87"/>
  <c r="AE7" i="87"/>
  <c r="AF7" i="87"/>
  <c r="AG7" i="87"/>
  <c r="AH7" i="87"/>
  <c r="AI7" i="87"/>
  <c r="AJ7" i="87"/>
  <c r="AK7" i="87"/>
  <c r="AL7" i="87"/>
  <c r="AM7" i="87"/>
  <c r="AN7" i="87"/>
  <c r="AO7" i="87"/>
  <c r="AP7" i="87"/>
  <c r="AQ7" i="87"/>
  <c r="C8" i="87"/>
  <c r="D8" i="87"/>
  <c r="E8" i="87"/>
  <c r="F8" i="87"/>
  <c r="G8" i="87"/>
  <c r="H8" i="87"/>
  <c r="I8" i="87"/>
  <c r="J8" i="87"/>
  <c r="K8" i="87"/>
  <c r="L8" i="87"/>
  <c r="M8" i="87"/>
  <c r="N8" i="87"/>
  <c r="O8" i="87"/>
  <c r="P8" i="87"/>
  <c r="Q8" i="87"/>
  <c r="R8" i="87"/>
  <c r="S8" i="87"/>
  <c r="T8" i="87"/>
  <c r="U8" i="87"/>
  <c r="V8" i="87"/>
  <c r="W8" i="87"/>
  <c r="X8" i="87"/>
  <c r="Y8" i="87"/>
  <c r="Z8" i="87"/>
  <c r="AA8" i="87"/>
  <c r="AB8" i="87"/>
  <c r="AC8" i="87"/>
  <c r="AD8" i="87"/>
  <c r="AE8" i="87"/>
  <c r="AF8" i="87"/>
  <c r="AG8" i="87"/>
  <c r="AH8" i="87"/>
  <c r="AI8" i="87"/>
  <c r="AJ8" i="87"/>
  <c r="AK8" i="87"/>
  <c r="AL8" i="87"/>
  <c r="AM8" i="87"/>
  <c r="AN8" i="87"/>
  <c r="AO8" i="87"/>
  <c r="AP8" i="87"/>
  <c r="AQ8" i="87"/>
  <c r="C9" i="87"/>
  <c r="D9" i="87"/>
  <c r="E9" i="87"/>
  <c r="F9" i="87"/>
  <c r="G9" i="87"/>
  <c r="H9" i="87"/>
  <c r="I9" i="87"/>
  <c r="J9" i="87"/>
  <c r="K9" i="87"/>
  <c r="L9" i="87"/>
  <c r="M9" i="87"/>
  <c r="N9" i="87"/>
  <c r="O9" i="87"/>
  <c r="P9" i="87"/>
  <c r="Q9" i="87"/>
  <c r="R9" i="87"/>
  <c r="S9" i="87"/>
  <c r="T9" i="87"/>
  <c r="U9" i="87"/>
  <c r="V9" i="87"/>
  <c r="W9" i="87"/>
  <c r="X9" i="87"/>
  <c r="Y9" i="87"/>
  <c r="Z9" i="87"/>
  <c r="AA9" i="87"/>
  <c r="AB9" i="87"/>
  <c r="AC9" i="87"/>
  <c r="AD9" i="87"/>
  <c r="AE9" i="87"/>
  <c r="AF9" i="87"/>
  <c r="AG9" i="87"/>
  <c r="AH9" i="87"/>
  <c r="AI9" i="87"/>
  <c r="AJ9" i="87"/>
  <c r="AK9" i="87"/>
  <c r="AL9" i="87"/>
  <c r="AM9" i="87"/>
  <c r="AN9" i="87"/>
  <c r="AO9" i="87"/>
  <c r="AP9" i="87"/>
  <c r="AQ9" i="87"/>
  <c r="C10" i="87"/>
  <c r="D10" i="87"/>
  <c r="E10" i="87"/>
  <c r="F10" i="87"/>
  <c r="G10" i="87"/>
  <c r="H10" i="87"/>
  <c r="I10" i="87"/>
  <c r="J10" i="87"/>
  <c r="K10" i="87"/>
  <c r="L10" i="87"/>
  <c r="M10" i="87"/>
  <c r="N10" i="87"/>
  <c r="O10" i="87"/>
  <c r="P10" i="87"/>
  <c r="Q10" i="87"/>
  <c r="R10" i="87"/>
  <c r="S10" i="87"/>
  <c r="T10" i="87"/>
  <c r="U10" i="87"/>
  <c r="V10" i="87"/>
  <c r="W10" i="87"/>
  <c r="X10" i="87"/>
  <c r="Y10" i="87"/>
  <c r="Z10" i="87"/>
  <c r="AA10" i="87"/>
  <c r="AB10" i="87"/>
  <c r="AC10" i="87"/>
  <c r="AD10" i="87"/>
  <c r="AE10" i="87"/>
  <c r="AF10" i="87"/>
  <c r="AG10" i="87"/>
  <c r="AH10" i="87"/>
  <c r="AI10" i="87"/>
  <c r="AJ10" i="87"/>
  <c r="AK10" i="87"/>
  <c r="AL10" i="87"/>
  <c r="AM10" i="87"/>
  <c r="AN10" i="87"/>
  <c r="AO10" i="87"/>
  <c r="AP10" i="87"/>
  <c r="AQ10" i="87"/>
  <c r="C11" i="87"/>
  <c r="D11" i="87"/>
  <c r="E11" i="87"/>
  <c r="F11" i="87"/>
  <c r="G11" i="87"/>
  <c r="H11" i="87"/>
  <c r="I11" i="87"/>
  <c r="J11" i="87"/>
  <c r="K11" i="87"/>
  <c r="L11" i="87"/>
  <c r="M11" i="87"/>
  <c r="N11" i="87"/>
  <c r="O11" i="87"/>
  <c r="P11" i="87"/>
  <c r="Q11" i="87"/>
  <c r="R11" i="87"/>
  <c r="S11" i="87"/>
  <c r="T11" i="87"/>
  <c r="U11" i="87"/>
  <c r="V11" i="87"/>
  <c r="W11" i="87"/>
  <c r="X11" i="87"/>
  <c r="Y11" i="87"/>
  <c r="Z11" i="87"/>
  <c r="AA11" i="87"/>
  <c r="AB11" i="87"/>
  <c r="AC11" i="87"/>
  <c r="AD11" i="87"/>
  <c r="AE11" i="87"/>
  <c r="AF11" i="87"/>
  <c r="AG11" i="87"/>
  <c r="AH11" i="87"/>
  <c r="AI11" i="87"/>
  <c r="AJ11" i="87"/>
  <c r="AK11" i="87"/>
  <c r="AL11" i="87"/>
  <c r="AM11" i="87"/>
  <c r="AN11" i="87"/>
  <c r="AO11" i="87"/>
  <c r="AP11" i="87"/>
  <c r="AQ11" i="87"/>
  <c r="C12" i="87"/>
  <c r="D12" i="87"/>
  <c r="E12" i="87"/>
  <c r="F12" i="87"/>
  <c r="G12" i="87"/>
  <c r="H12" i="87"/>
  <c r="I12" i="87"/>
  <c r="J12" i="87"/>
  <c r="K12" i="87"/>
  <c r="L12" i="87"/>
  <c r="M12" i="87"/>
  <c r="N12" i="87"/>
  <c r="O12" i="87"/>
  <c r="P12" i="87"/>
  <c r="Q12" i="87"/>
  <c r="R12" i="87"/>
  <c r="S12" i="87"/>
  <c r="T12" i="87"/>
  <c r="U12" i="87"/>
  <c r="V12" i="87"/>
  <c r="W12" i="87"/>
  <c r="X12" i="87"/>
  <c r="Y12" i="87"/>
  <c r="Z12" i="87"/>
  <c r="AA12" i="87"/>
  <c r="AB12" i="87"/>
  <c r="AC12" i="87"/>
  <c r="AD12" i="87"/>
  <c r="AE12" i="87"/>
  <c r="AF12" i="87"/>
  <c r="AG12" i="87"/>
  <c r="AH12" i="87"/>
  <c r="AI12" i="87"/>
  <c r="AJ12" i="87"/>
  <c r="AK12" i="87"/>
  <c r="AL12" i="87"/>
  <c r="AM12" i="87"/>
  <c r="AN12" i="87"/>
  <c r="AO12" i="87"/>
  <c r="AP12" i="87"/>
  <c r="AQ12" i="87"/>
  <c r="C13" i="87"/>
  <c r="D13" i="87"/>
  <c r="E13" i="87"/>
  <c r="F13" i="87"/>
  <c r="G13" i="87"/>
  <c r="H13" i="87"/>
  <c r="I13" i="87"/>
  <c r="J13" i="87"/>
  <c r="K13" i="87"/>
  <c r="L13" i="87"/>
  <c r="M13" i="87"/>
  <c r="N13" i="87"/>
  <c r="O13" i="87"/>
  <c r="P13" i="87"/>
  <c r="Q13" i="87"/>
  <c r="R13" i="87"/>
  <c r="S13" i="87"/>
  <c r="T13" i="87"/>
  <c r="U13" i="87"/>
  <c r="V13" i="87"/>
  <c r="W13" i="87"/>
  <c r="X13" i="87"/>
  <c r="Y13" i="87"/>
  <c r="Z13" i="87"/>
  <c r="AA13" i="87"/>
  <c r="AB13" i="87"/>
  <c r="AC13" i="87"/>
  <c r="AD13" i="87"/>
  <c r="AE13" i="87"/>
  <c r="AF13" i="87"/>
  <c r="AG13" i="87"/>
  <c r="AH13" i="87"/>
  <c r="AI13" i="87"/>
  <c r="AJ13" i="87"/>
  <c r="AK13" i="87"/>
  <c r="AL13" i="87"/>
  <c r="AM13" i="87"/>
  <c r="AN13" i="87"/>
  <c r="AO13" i="87"/>
  <c r="AP13" i="87"/>
  <c r="AQ13" i="87"/>
  <c r="C14" i="87"/>
  <c r="D14" i="87"/>
  <c r="E14" i="87"/>
  <c r="F14" i="87"/>
  <c r="G14" i="87"/>
  <c r="H14" i="87"/>
  <c r="I14" i="87"/>
  <c r="J14" i="87"/>
  <c r="K14" i="87"/>
  <c r="L14" i="87"/>
  <c r="M14" i="87"/>
  <c r="N14" i="87"/>
  <c r="O14" i="87"/>
  <c r="P14" i="87"/>
  <c r="Q14" i="87"/>
  <c r="R14" i="87"/>
  <c r="S14" i="87"/>
  <c r="T14" i="87"/>
  <c r="U14" i="87"/>
  <c r="V14" i="87"/>
  <c r="W14" i="87"/>
  <c r="X14" i="87"/>
  <c r="Y14" i="87"/>
  <c r="Z14" i="87"/>
  <c r="AA14" i="87"/>
  <c r="AB14" i="87"/>
  <c r="AC14" i="87"/>
  <c r="AD14" i="87"/>
  <c r="AE14" i="87"/>
  <c r="AF14" i="87"/>
  <c r="AG14" i="87"/>
  <c r="AH14" i="87"/>
  <c r="AI14" i="87"/>
  <c r="AJ14" i="87"/>
  <c r="AK14" i="87"/>
  <c r="AL14" i="87"/>
  <c r="AM14" i="87"/>
  <c r="AN14" i="87"/>
  <c r="AO14" i="87"/>
  <c r="AP14" i="87"/>
  <c r="AQ14" i="87"/>
  <c r="C15" i="87"/>
  <c r="D15" i="87"/>
  <c r="E15" i="87"/>
  <c r="F15" i="87"/>
  <c r="G15" i="87"/>
  <c r="H15" i="87"/>
  <c r="I15" i="87"/>
  <c r="J15" i="87"/>
  <c r="K15" i="87"/>
  <c r="L15" i="87"/>
  <c r="M15" i="87"/>
  <c r="N15" i="87"/>
  <c r="O15" i="87"/>
  <c r="P15" i="87"/>
  <c r="Q15" i="87"/>
  <c r="R15" i="87"/>
  <c r="S15" i="87"/>
  <c r="T15" i="87"/>
  <c r="U15" i="87"/>
  <c r="V15" i="87"/>
  <c r="W15" i="87"/>
  <c r="X15" i="87"/>
  <c r="Y15" i="87"/>
  <c r="Z15" i="87"/>
  <c r="AA15" i="87"/>
  <c r="AB15" i="87"/>
  <c r="AC15" i="87"/>
  <c r="AD15" i="87"/>
  <c r="AE15" i="87"/>
  <c r="AF15" i="87"/>
  <c r="AG15" i="87"/>
  <c r="AH15" i="87"/>
  <c r="AI15" i="87"/>
  <c r="AJ15" i="87"/>
  <c r="AK15" i="87"/>
  <c r="AL15" i="87"/>
  <c r="AM15" i="87"/>
  <c r="AN15" i="87"/>
  <c r="AO15" i="87"/>
  <c r="AP15" i="87"/>
  <c r="AQ15" i="87"/>
  <c r="C16" i="87"/>
  <c r="D16" i="87"/>
  <c r="E16" i="87"/>
  <c r="F16" i="87"/>
  <c r="G16" i="87"/>
  <c r="H16" i="87"/>
  <c r="I16" i="87"/>
  <c r="J16" i="87"/>
  <c r="K16" i="87"/>
  <c r="L16" i="87"/>
  <c r="M16" i="87"/>
  <c r="N16" i="87"/>
  <c r="O16" i="87"/>
  <c r="P16" i="87"/>
  <c r="Q16" i="87"/>
  <c r="R16" i="87"/>
  <c r="S16" i="87"/>
  <c r="T16" i="87"/>
  <c r="U16" i="87"/>
  <c r="V16" i="87"/>
  <c r="W16" i="87"/>
  <c r="X16" i="87"/>
  <c r="Y16" i="87"/>
  <c r="Z16" i="87"/>
  <c r="AA16" i="87"/>
  <c r="AB16" i="87"/>
  <c r="AC16" i="87"/>
  <c r="AD16" i="87"/>
  <c r="AE16" i="87"/>
  <c r="AF16" i="87"/>
  <c r="AG16" i="87"/>
  <c r="AH16" i="87"/>
  <c r="AI16" i="87"/>
  <c r="AJ16" i="87"/>
  <c r="AK16" i="87"/>
  <c r="AL16" i="87"/>
  <c r="AM16" i="87"/>
  <c r="AN16" i="87"/>
  <c r="AO16" i="87"/>
  <c r="AP16" i="87"/>
  <c r="AQ16" i="87"/>
  <c r="C17" i="87"/>
  <c r="D17" i="87"/>
  <c r="E17" i="87"/>
  <c r="F17" i="87"/>
  <c r="G17" i="87"/>
  <c r="H17" i="87"/>
  <c r="I17" i="87"/>
  <c r="J17" i="87"/>
  <c r="K17" i="87"/>
  <c r="L17" i="87"/>
  <c r="M17" i="87"/>
  <c r="N17" i="87"/>
  <c r="O17" i="87"/>
  <c r="P17" i="87"/>
  <c r="Q17" i="87"/>
  <c r="R17" i="87"/>
  <c r="S17" i="87"/>
  <c r="T17" i="87"/>
  <c r="U17" i="87"/>
  <c r="V17" i="87"/>
  <c r="W17" i="87"/>
  <c r="X17" i="87"/>
  <c r="Y17" i="87"/>
  <c r="Z17" i="87"/>
  <c r="AA17" i="87"/>
  <c r="AB17" i="87"/>
  <c r="AC17" i="87"/>
  <c r="AD17" i="87"/>
  <c r="AE17" i="87"/>
  <c r="AF17" i="87"/>
  <c r="AG17" i="87"/>
  <c r="AH17" i="87"/>
  <c r="AI17" i="87"/>
  <c r="AJ17" i="87"/>
  <c r="AK17" i="87"/>
  <c r="AL17" i="87"/>
  <c r="AM17" i="87"/>
  <c r="AN17" i="87"/>
  <c r="AO17" i="87"/>
  <c r="AP17" i="87"/>
  <c r="AQ17" i="87"/>
  <c r="C18" i="87"/>
  <c r="D18" i="87"/>
  <c r="E18" i="87"/>
  <c r="F18" i="87"/>
  <c r="G18" i="87"/>
  <c r="H18" i="87"/>
  <c r="I18" i="87"/>
  <c r="J18" i="87"/>
  <c r="K18" i="87"/>
  <c r="L18" i="87"/>
  <c r="M18" i="87"/>
  <c r="N18" i="87"/>
  <c r="O18" i="87"/>
  <c r="P18" i="87"/>
  <c r="Q18" i="87"/>
  <c r="R18" i="87"/>
  <c r="S18" i="87"/>
  <c r="T18" i="87"/>
  <c r="U18" i="87"/>
  <c r="V18" i="87"/>
  <c r="W18" i="87"/>
  <c r="X18" i="87"/>
  <c r="Y18" i="87"/>
  <c r="Z18" i="87"/>
  <c r="AA18" i="87"/>
  <c r="AB18" i="87"/>
  <c r="AC18" i="87"/>
  <c r="AD18" i="87"/>
  <c r="AE18" i="87"/>
  <c r="AF18" i="87"/>
  <c r="AG18" i="87"/>
  <c r="AH18" i="87"/>
  <c r="AI18" i="87"/>
  <c r="AJ18" i="87"/>
  <c r="AK18" i="87"/>
  <c r="AL18" i="87"/>
  <c r="AM18" i="87"/>
  <c r="AN18" i="87"/>
  <c r="AO18" i="87"/>
  <c r="AP18" i="87"/>
  <c r="AQ18" i="87"/>
  <c r="C19" i="87"/>
  <c r="D19" i="87"/>
  <c r="E19" i="87"/>
  <c r="F19" i="87"/>
  <c r="G19" i="87"/>
  <c r="H19" i="87"/>
  <c r="I19" i="87"/>
  <c r="J19" i="87"/>
  <c r="K19" i="87"/>
  <c r="L19" i="87"/>
  <c r="M19" i="87"/>
  <c r="N19" i="87"/>
  <c r="O19" i="87"/>
  <c r="P19" i="87"/>
  <c r="Q19" i="87"/>
  <c r="R19" i="87"/>
  <c r="S19" i="87"/>
  <c r="T19" i="87"/>
  <c r="U19" i="87"/>
  <c r="V19" i="87"/>
  <c r="W19" i="87"/>
  <c r="X19" i="87"/>
  <c r="Y19" i="87"/>
  <c r="Z19" i="87"/>
  <c r="AA19" i="87"/>
  <c r="AB19" i="87"/>
  <c r="AC19" i="87"/>
  <c r="AD19" i="87"/>
  <c r="AE19" i="87"/>
  <c r="AF19" i="87"/>
  <c r="AG19" i="87"/>
  <c r="AH19" i="87"/>
  <c r="AI19" i="87"/>
  <c r="AJ19" i="87"/>
  <c r="AK19" i="87"/>
  <c r="AL19" i="87"/>
  <c r="AM19" i="87"/>
  <c r="AN19" i="87"/>
  <c r="AO19" i="87"/>
  <c r="AP19" i="87"/>
  <c r="AQ19" i="87"/>
  <c r="C20" i="87"/>
  <c r="D20" i="87"/>
  <c r="E20" i="87"/>
  <c r="F20" i="87"/>
  <c r="G20" i="87"/>
  <c r="H20" i="87"/>
  <c r="I20" i="87"/>
  <c r="J20" i="87"/>
  <c r="K20" i="87"/>
  <c r="L20" i="87"/>
  <c r="M20" i="87"/>
  <c r="N20" i="87"/>
  <c r="O20" i="87"/>
  <c r="P20" i="87"/>
  <c r="Q20" i="87"/>
  <c r="R20" i="87"/>
  <c r="S20" i="87"/>
  <c r="T20" i="87"/>
  <c r="U20" i="87"/>
  <c r="V20" i="87"/>
  <c r="W20" i="87"/>
  <c r="X20" i="87"/>
  <c r="Y20" i="87"/>
  <c r="Z20" i="87"/>
  <c r="AA20" i="87"/>
  <c r="AB20" i="87"/>
  <c r="AC20" i="87"/>
  <c r="AD20" i="87"/>
  <c r="AE20" i="87"/>
  <c r="AF20" i="87"/>
  <c r="AG20" i="87"/>
  <c r="AH20" i="87"/>
  <c r="AI20" i="87"/>
  <c r="AJ20" i="87"/>
  <c r="AK20" i="87"/>
  <c r="AL20" i="87"/>
  <c r="AM20" i="87"/>
  <c r="AN20" i="87"/>
  <c r="AO20" i="87"/>
  <c r="AP20" i="87"/>
  <c r="AQ20" i="87"/>
  <c r="C21" i="87"/>
  <c r="D21" i="87"/>
  <c r="E21" i="87"/>
  <c r="F21" i="87"/>
  <c r="G21" i="87"/>
  <c r="H21" i="87"/>
  <c r="I21" i="87"/>
  <c r="J21" i="87"/>
  <c r="K21" i="87"/>
  <c r="L21" i="87"/>
  <c r="M21" i="87"/>
  <c r="N21" i="87"/>
  <c r="O21" i="87"/>
  <c r="P21" i="87"/>
  <c r="Q21" i="87"/>
  <c r="R21" i="87"/>
  <c r="S21" i="87"/>
  <c r="T21" i="87"/>
  <c r="U21" i="87"/>
  <c r="V21" i="87"/>
  <c r="W21" i="87"/>
  <c r="X21" i="87"/>
  <c r="Y21" i="87"/>
  <c r="Z21" i="87"/>
  <c r="AA21" i="87"/>
  <c r="AB21" i="87"/>
  <c r="AC21" i="87"/>
  <c r="AD21" i="87"/>
  <c r="AE21" i="87"/>
  <c r="AF21" i="87"/>
  <c r="AG21" i="87"/>
  <c r="AH21" i="87"/>
  <c r="AI21" i="87"/>
  <c r="AJ21" i="87"/>
  <c r="AK21" i="87"/>
  <c r="AL21" i="87"/>
  <c r="AM21" i="87"/>
  <c r="AN21" i="87"/>
  <c r="AO21" i="87"/>
  <c r="AP21" i="87"/>
  <c r="AQ21" i="87"/>
  <c r="C22" i="87"/>
  <c r="D22" i="87"/>
  <c r="E22" i="87"/>
  <c r="F22" i="87"/>
  <c r="G22" i="87"/>
  <c r="H22" i="87"/>
  <c r="I22" i="87"/>
  <c r="J22" i="87"/>
  <c r="K22" i="87"/>
  <c r="L22" i="87"/>
  <c r="M22" i="87"/>
  <c r="N22" i="87"/>
  <c r="O22" i="87"/>
  <c r="P22" i="87"/>
  <c r="Q22" i="87"/>
  <c r="R22" i="87"/>
  <c r="S22" i="87"/>
  <c r="T22" i="87"/>
  <c r="U22" i="87"/>
  <c r="V22" i="87"/>
  <c r="W22" i="87"/>
  <c r="X22" i="87"/>
  <c r="Y22" i="87"/>
  <c r="Z22" i="87"/>
  <c r="AA22" i="87"/>
  <c r="AB22" i="87"/>
  <c r="AC22" i="87"/>
  <c r="AD22" i="87"/>
  <c r="AE22" i="87"/>
  <c r="AF22" i="87"/>
  <c r="AG22" i="87"/>
  <c r="AH22" i="87"/>
  <c r="AI22" i="87"/>
  <c r="AJ22" i="87"/>
  <c r="AK22" i="87"/>
  <c r="AL22" i="87"/>
  <c r="AM22" i="87"/>
  <c r="AN22" i="87"/>
  <c r="AO22" i="87"/>
  <c r="AP22" i="87"/>
  <c r="AQ22" i="87"/>
  <c r="C23" i="87"/>
  <c r="D23" i="87"/>
  <c r="E23" i="87"/>
  <c r="F23" i="87"/>
  <c r="G23" i="87"/>
  <c r="H23" i="87"/>
  <c r="I23" i="87"/>
  <c r="J23" i="87"/>
  <c r="K23" i="87"/>
  <c r="L23" i="87"/>
  <c r="M23" i="87"/>
  <c r="N23" i="87"/>
  <c r="O23" i="87"/>
  <c r="P23" i="87"/>
  <c r="Q23" i="87"/>
  <c r="R23" i="87"/>
  <c r="S23" i="87"/>
  <c r="T23" i="87"/>
  <c r="U23" i="87"/>
  <c r="V23" i="87"/>
  <c r="W23" i="87"/>
  <c r="X23" i="87"/>
  <c r="Y23" i="87"/>
  <c r="Z23" i="87"/>
  <c r="AA23" i="87"/>
  <c r="AB23" i="87"/>
  <c r="AC23" i="87"/>
  <c r="AD23" i="87"/>
  <c r="AE23" i="87"/>
  <c r="AF23" i="87"/>
  <c r="AG23" i="87"/>
  <c r="AH23" i="87"/>
  <c r="AI23" i="87"/>
  <c r="AJ23" i="87"/>
  <c r="AK23" i="87"/>
  <c r="AL23" i="87"/>
  <c r="AM23" i="87"/>
  <c r="AN23" i="87"/>
  <c r="AO23" i="87"/>
  <c r="AP23" i="87"/>
  <c r="AQ23" i="87"/>
  <c r="C24" i="87"/>
  <c r="D24" i="87"/>
  <c r="E24" i="87"/>
  <c r="F24" i="87"/>
  <c r="G24" i="87"/>
  <c r="H24" i="87"/>
  <c r="I24" i="87"/>
  <c r="J24" i="87"/>
  <c r="K24" i="87"/>
  <c r="L24" i="87"/>
  <c r="M24" i="87"/>
  <c r="N24" i="87"/>
  <c r="O24" i="87"/>
  <c r="P24" i="87"/>
  <c r="Q24" i="87"/>
  <c r="R24" i="87"/>
  <c r="S24" i="87"/>
  <c r="T24" i="87"/>
  <c r="U24" i="87"/>
  <c r="V24" i="87"/>
  <c r="W24" i="87"/>
  <c r="X24" i="87"/>
  <c r="Y24" i="87"/>
  <c r="Z24" i="87"/>
  <c r="AA24" i="87"/>
  <c r="AB24" i="87"/>
  <c r="AC24" i="87"/>
  <c r="AD24" i="87"/>
  <c r="AE24" i="87"/>
  <c r="AF24" i="87"/>
  <c r="AG24" i="87"/>
  <c r="AH24" i="87"/>
  <c r="AI24" i="87"/>
  <c r="AJ24" i="87"/>
  <c r="AK24" i="87"/>
  <c r="AL24" i="87"/>
  <c r="AM24" i="87"/>
  <c r="AN24" i="87"/>
  <c r="AO24" i="87"/>
  <c r="AP24" i="87"/>
  <c r="AQ24" i="87"/>
  <c r="C25" i="87"/>
  <c r="D25" i="87"/>
  <c r="E25" i="87"/>
  <c r="F25" i="87"/>
  <c r="G25" i="87"/>
  <c r="H25" i="87"/>
  <c r="I25" i="87"/>
  <c r="J25" i="87"/>
  <c r="K25" i="87"/>
  <c r="L25" i="87"/>
  <c r="M25" i="87"/>
  <c r="N25" i="87"/>
  <c r="O25" i="87"/>
  <c r="P25" i="87"/>
  <c r="Q25" i="87"/>
  <c r="R25" i="87"/>
  <c r="S25" i="87"/>
  <c r="T25" i="87"/>
  <c r="U25" i="87"/>
  <c r="V25" i="87"/>
  <c r="W25" i="87"/>
  <c r="X25" i="87"/>
  <c r="Y25" i="87"/>
  <c r="Z25" i="87"/>
  <c r="AA25" i="87"/>
  <c r="AB25" i="87"/>
  <c r="AC25" i="87"/>
  <c r="AD25" i="87"/>
  <c r="AE25" i="87"/>
  <c r="AF25" i="87"/>
  <c r="AG25" i="87"/>
  <c r="AH25" i="87"/>
  <c r="AI25" i="87"/>
  <c r="AJ25" i="87"/>
  <c r="AK25" i="87"/>
  <c r="AL25" i="87"/>
  <c r="AM25" i="87"/>
  <c r="AN25" i="87"/>
  <c r="AO25" i="87"/>
  <c r="AP25" i="87"/>
  <c r="AQ25" i="87"/>
  <c r="C26" i="87"/>
  <c r="D26" i="87"/>
  <c r="E26" i="87"/>
  <c r="F26" i="87"/>
  <c r="G26" i="87"/>
  <c r="H26" i="87"/>
  <c r="I26" i="87"/>
  <c r="J26" i="87"/>
  <c r="K26" i="87"/>
  <c r="L26" i="87"/>
  <c r="M26" i="87"/>
  <c r="N26" i="87"/>
  <c r="O26" i="87"/>
  <c r="P26" i="87"/>
  <c r="Q26" i="87"/>
  <c r="R26" i="87"/>
  <c r="S26" i="87"/>
  <c r="T26" i="87"/>
  <c r="U26" i="87"/>
  <c r="V26" i="87"/>
  <c r="W26" i="87"/>
  <c r="X26" i="87"/>
  <c r="Y26" i="87"/>
  <c r="Z26" i="87"/>
  <c r="AA26" i="87"/>
  <c r="AB26" i="87"/>
  <c r="AC26" i="87"/>
  <c r="AD26" i="87"/>
  <c r="AE26" i="87"/>
  <c r="AF26" i="87"/>
  <c r="AG26" i="87"/>
  <c r="AH26" i="87"/>
  <c r="AI26" i="87"/>
  <c r="AJ26" i="87"/>
  <c r="AK26" i="87"/>
  <c r="AL26" i="87"/>
  <c r="AM26" i="87"/>
  <c r="AN26" i="87"/>
  <c r="AO26" i="87"/>
  <c r="AP26" i="87"/>
  <c r="AQ26" i="87"/>
  <c r="C2" i="86"/>
  <c r="D2" i="86"/>
  <c r="E2" i="86"/>
  <c r="F2" i="86"/>
  <c r="G2" i="86"/>
  <c r="H2" i="86"/>
  <c r="I2" i="86"/>
  <c r="J2" i="86"/>
  <c r="K2" i="86"/>
  <c r="L2" i="86"/>
  <c r="M2" i="86"/>
  <c r="N2" i="86"/>
  <c r="O2" i="86"/>
  <c r="P2" i="86"/>
  <c r="Q2" i="86"/>
  <c r="R2" i="86"/>
  <c r="S2" i="86"/>
  <c r="T2" i="86"/>
  <c r="U2" i="86"/>
  <c r="V2" i="86"/>
  <c r="W2" i="86"/>
  <c r="X2" i="86"/>
  <c r="Y2" i="86"/>
  <c r="Z2" i="86"/>
  <c r="AA2" i="86"/>
  <c r="AB2" i="86"/>
  <c r="AC2" i="86"/>
  <c r="AD2" i="86"/>
  <c r="AE2" i="86"/>
  <c r="AF2" i="86"/>
  <c r="AG2" i="86"/>
  <c r="AH2" i="86"/>
  <c r="AI2" i="86"/>
  <c r="AJ2" i="86"/>
  <c r="AK2" i="86"/>
  <c r="AL2" i="86"/>
  <c r="AM2" i="86"/>
  <c r="AN2" i="86"/>
  <c r="AO2" i="86"/>
  <c r="AP2" i="86"/>
  <c r="AQ2" i="86"/>
  <c r="C3" i="86"/>
  <c r="D3" i="86"/>
  <c r="E3" i="86"/>
  <c r="F3" i="86"/>
  <c r="G3" i="86"/>
  <c r="H3" i="86"/>
  <c r="I3" i="86"/>
  <c r="J3" i="86"/>
  <c r="K3" i="86"/>
  <c r="L3" i="86"/>
  <c r="M3" i="86"/>
  <c r="N3" i="86"/>
  <c r="O3" i="86"/>
  <c r="P3" i="86"/>
  <c r="Q3" i="86"/>
  <c r="R3" i="86"/>
  <c r="S3" i="86"/>
  <c r="T3" i="86"/>
  <c r="U3" i="86"/>
  <c r="V3" i="86"/>
  <c r="W3" i="86"/>
  <c r="X3" i="86"/>
  <c r="Y3" i="86"/>
  <c r="Z3" i="86"/>
  <c r="AA3" i="86"/>
  <c r="AB3" i="86"/>
  <c r="AC3" i="86"/>
  <c r="AD3" i="86"/>
  <c r="AE3" i="86"/>
  <c r="AF3" i="86"/>
  <c r="AG3" i="86"/>
  <c r="AH3" i="86"/>
  <c r="AI3" i="86"/>
  <c r="AJ3" i="86"/>
  <c r="AK3" i="86"/>
  <c r="AL3" i="86"/>
  <c r="AM3" i="86"/>
  <c r="AN3" i="86"/>
  <c r="AO3" i="86"/>
  <c r="AP3" i="86"/>
  <c r="AQ3" i="86"/>
  <c r="C4" i="86"/>
  <c r="D4" i="86"/>
  <c r="E4" i="86"/>
  <c r="F4" i="86"/>
  <c r="G4" i="86"/>
  <c r="H4" i="86"/>
  <c r="I4" i="86"/>
  <c r="J4" i="86"/>
  <c r="K4" i="86"/>
  <c r="L4" i="86"/>
  <c r="M4" i="86"/>
  <c r="N4" i="86"/>
  <c r="O4" i="86"/>
  <c r="P4" i="86"/>
  <c r="Q4" i="86"/>
  <c r="R4" i="86"/>
  <c r="S4" i="86"/>
  <c r="T4" i="86"/>
  <c r="U4" i="86"/>
  <c r="V4" i="86"/>
  <c r="W4" i="86"/>
  <c r="X4" i="86"/>
  <c r="Y4" i="86"/>
  <c r="Z4" i="86"/>
  <c r="AA4" i="86"/>
  <c r="AB4" i="86"/>
  <c r="AC4" i="86"/>
  <c r="AD4" i="86"/>
  <c r="AE4" i="86"/>
  <c r="AF4" i="86"/>
  <c r="AG4" i="86"/>
  <c r="AH4" i="86"/>
  <c r="AI4" i="86"/>
  <c r="AJ4" i="86"/>
  <c r="AK4" i="86"/>
  <c r="AL4" i="86"/>
  <c r="AM4" i="86"/>
  <c r="AN4" i="86"/>
  <c r="AO4" i="86"/>
  <c r="AP4" i="86"/>
  <c r="AQ4" i="86"/>
  <c r="C5" i="86"/>
  <c r="D5" i="86"/>
  <c r="E5" i="86"/>
  <c r="F5" i="86"/>
  <c r="G5" i="86"/>
  <c r="H5" i="86"/>
  <c r="I5" i="86"/>
  <c r="J5" i="86"/>
  <c r="K5" i="86"/>
  <c r="L5" i="86"/>
  <c r="M5" i="86"/>
  <c r="N5" i="86"/>
  <c r="O5" i="86"/>
  <c r="P5" i="86"/>
  <c r="Q5" i="86"/>
  <c r="R5" i="86"/>
  <c r="S5" i="86"/>
  <c r="T5" i="86"/>
  <c r="U5" i="86"/>
  <c r="V5" i="86"/>
  <c r="W5" i="86"/>
  <c r="X5" i="86"/>
  <c r="Y5" i="86"/>
  <c r="Z5" i="86"/>
  <c r="AA5" i="86"/>
  <c r="AB5" i="86"/>
  <c r="AC5" i="86"/>
  <c r="AD5" i="86"/>
  <c r="AE5" i="86"/>
  <c r="AF5" i="86"/>
  <c r="AG5" i="86"/>
  <c r="AH5" i="86"/>
  <c r="AI5" i="86"/>
  <c r="AJ5" i="86"/>
  <c r="AK5" i="86"/>
  <c r="AL5" i="86"/>
  <c r="AM5" i="86"/>
  <c r="AN5" i="86"/>
  <c r="AO5" i="86"/>
  <c r="AP5" i="86"/>
  <c r="AQ5" i="86"/>
  <c r="C6" i="86"/>
  <c r="D6" i="86"/>
  <c r="E6" i="86"/>
  <c r="F6" i="86"/>
  <c r="G6" i="86"/>
  <c r="H6" i="86"/>
  <c r="I6" i="86"/>
  <c r="J6" i="86"/>
  <c r="K6" i="86"/>
  <c r="L6" i="86"/>
  <c r="M6" i="86"/>
  <c r="N6" i="86"/>
  <c r="O6" i="86"/>
  <c r="P6" i="86"/>
  <c r="Q6" i="86"/>
  <c r="R6" i="86"/>
  <c r="S6" i="86"/>
  <c r="T6" i="86"/>
  <c r="U6" i="86"/>
  <c r="V6" i="86"/>
  <c r="W6" i="86"/>
  <c r="X6" i="86"/>
  <c r="Y6" i="86"/>
  <c r="Z6" i="86"/>
  <c r="AA6" i="86"/>
  <c r="AB6" i="86"/>
  <c r="AC6" i="86"/>
  <c r="AD6" i="86"/>
  <c r="AE6" i="86"/>
  <c r="AF6" i="86"/>
  <c r="AG6" i="86"/>
  <c r="AH6" i="86"/>
  <c r="AI6" i="86"/>
  <c r="AJ6" i="86"/>
  <c r="AK6" i="86"/>
  <c r="AL6" i="86"/>
  <c r="AM6" i="86"/>
  <c r="AN6" i="86"/>
  <c r="AO6" i="86"/>
  <c r="AP6" i="86"/>
  <c r="AQ6" i="86"/>
  <c r="C7" i="86"/>
  <c r="D7" i="86"/>
  <c r="E7" i="86"/>
  <c r="F7" i="86"/>
  <c r="G7" i="86"/>
  <c r="H7" i="86"/>
  <c r="I7" i="86"/>
  <c r="J7" i="86"/>
  <c r="K7" i="86"/>
  <c r="L7" i="86"/>
  <c r="M7" i="86"/>
  <c r="N7" i="86"/>
  <c r="O7" i="86"/>
  <c r="P7" i="86"/>
  <c r="Q7" i="86"/>
  <c r="R7" i="86"/>
  <c r="S7" i="86"/>
  <c r="T7" i="86"/>
  <c r="U7" i="86"/>
  <c r="V7" i="86"/>
  <c r="W7" i="86"/>
  <c r="X7" i="86"/>
  <c r="Y7" i="86"/>
  <c r="Z7" i="86"/>
  <c r="AA7" i="86"/>
  <c r="AB7" i="86"/>
  <c r="AC7" i="86"/>
  <c r="AD7" i="86"/>
  <c r="AE7" i="86"/>
  <c r="AF7" i="86"/>
  <c r="AG7" i="86"/>
  <c r="AH7" i="86"/>
  <c r="AI7" i="86"/>
  <c r="AJ7" i="86"/>
  <c r="AK7" i="86"/>
  <c r="AL7" i="86"/>
  <c r="AM7" i="86"/>
  <c r="AN7" i="86"/>
  <c r="AO7" i="86"/>
  <c r="AP7" i="86"/>
  <c r="AQ7" i="86"/>
  <c r="C8" i="86"/>
  <c r="D8" i="86"/>
  <c r="E8" i="86"/>
  <c r="F8" i="86"/>
  <c r="G8" i="86"/>
  <c r="H8" i="86"/>
  <c r="I8" i="86"/>
  <c r="J8" i="86"/>
  <c r="K8" i="86"/>
  <c r="L8" i="86"/>
  <c r="M8" i="86"/>
  <c r="N8" i="86"/>
  <c r="O8" i="86"/>
  <c r="P8" i="86"/>
  <c r="Q8" i="86"/>
  <c r="R8" i="86"/>
  <c r="S8" i="86"/>
  <c r="T8" i="86"/>
  <c r="U8" i="86"/>
  <c r="V8" i="86"/>
  <c r="W8" i="86"/>
  <c r="X8" i="86"/>
  <c r="Y8" i="86"/>
  <c r="Z8" i="86"/>
  <c r="AA8" i="86"/>
  <c r="AB8" i="86"/>
  <c r="AC8" i="86"/>
  <c r="AD8" i="86"/>
  <c r="AE8" i="86"/>
  <c r="AF8" i="86"/>
  <c r="AG8" i="86"/>
  <c r="AH8" i="86"/>
  <c r="AI8" i="86"/>
  <c r="AJ8" i="86"/>
  <c r="AK8" i="86"/>
  <c r="AL8" i="86"/>
  <c r="AM8" i="86"/>
  <c r="AN8" i="86"/>
  <c r="AO8" i="86"/>
  <c r="AP8" i="86"/>
  <c r="AQ8" i="86"/>
  <c r="C9" i="86"/>
  <c r="D9" i="86"/>
  <c r="E9" i="86"/>
  <c r="F9" i="86"/>
  <c r="G9" i="86"/>
  <c r="H9" i="86"/>
  <c r="I9" i="86"/>
  <c r="J9" i="86"/>
  <c r="K9" i="86"/>
  <c r="L9" i="86"/>
  <c r="M9" i="86"/>
  <c r="N9" i="86"/>
  <c r="O9" i="86"/>
  <c r="P9" i="86"/>
  <c r="Q9" i="86"/>
  <c r="R9" i="86"/>
  <c r="S9" i="86"/>
  <c r="T9" i="86"/>
  <c r="U9" i="86"/>
  <c r="V9" i="86"/>
  <c r="W9" i="86"/>
  <c r="X9" i="86"/>
  <c r="Y9" i="86"/>
  <c r="Z9" i="86"/>
  <c r="AA9" i="86"/>
  <c r="AB9" i="86"/>
  <c r="AC9" i="86"/>
  <c r="AD9" i="86"/>
  <c r="AE9" i="86"/>
  <c r="AF9" i="86"/>
  <c r="AG9" i="86"/>
  <c r="AH9" i="86"/>
  <c r="AI9" i="86"/>
  <c r="AJ9" i="86"/>
  <c r="AK9" i="86"/>
  <c r="AL9" i="86"/>
  <c r="AM9" i="86"/>
  <c r="AN9" i="86"/>
  <c r="AO9" i="86"/>
  <c r="AP9" i="86"/>
  <c r="AQ9" i="86"/>
  <c r="C10" i="86"/>
  <c r="D10" i="86"/>
  <c r="E10" i="86"/>
  <c r="F10" i="86"/>
  <c r="G10" i="86"/>
  <c r="H10" i="86"/>
  <c r="I10" i="86"/>
  <c r="J10" i="86"/>
  <c r="K10" i="86"/>
  <c r="L10" i="86"/>
  <c r="M10" i="86"/>
  <c r="N10" i="86"/>
  <c r="O10" i="86"/>
  <c r="P10" i="86"/>
  <c r="Q10" i="86"/>
  <c r="R10" i="86"/>
  <c r="S10" i="86"/>
  <c r="T10" i="86"/>
  <c r="U10" i="86"/>
  <c r="V10" i="86"/>
  <c r="W10" i="86"/>
  <c r="X10" i="86"/>
  <c r="Y10" i="86"/>
  <c r="Z10" i="86"/>
  <c r="AA10" i="86"/>
  <c r="AB10" i="86"/>
  <c r="AC10" i="86"/>
  <c r="AD10" i="86"/>
  <c r="AE10" i="86"/>
  <c r="AF10" i="86"/>
  <c r="AG10" i="86"/>
  <c r="AH10" i="86"/>
  <c r="AI10" i="86"/>
  <c r="AJ10" i="86"/>
  <c r="AK10" i="86"/>
  <c r="AL10" i="86"/>
  <c r="AM10" i="86"/>
  <c r="AN10" i="86"/>
  <c r="AO10" i="86"/>
  <c r="AP10" i="86"/>
  <c r="AQ10" i="86"/>
  <c r="C11" i="86"/>
  <c r="D11" i="86"/>
  <c r="E11" i="86"/>
  <c r="F11" i="86"/>
  <c r="G11" i="86"/>
  <c r="H11" i="86"/>
  <c r="I11" i="86"/>
  <c r="J11" i="86"/>
  <c r="K11" i="86"/>
  <c r="L11" i="86"/>
  <c r="M11" i="86"/>
  <c r="N11" i="86"/>
  <c r="O11" i="86"/>
  <c r="P11" i="86"/>
  <c r="Q11" i="86"/>
  <c r="R11" i="86"/>
  <c r="S11" i="86"/>
  <c r="T11" i="86"/>
  <c r="U11" i="86"/>
  <c r="V11" i="86"/>
  <c r="W11" i="86"/>
  <c r="X11" i="86"/>
  <c r="Y11" i="86"/>
  <c r="Z11" i="86"/>
  <c r="AA11" i="86"/>
  <c r="AB11" i="86"/>
  <c r="AC11" i="86"/>
  <c r="AD11" i="86"/>
  <c r="AE11" i="86"/>
  <c r="AF11" i="86"/>
  <c r="AG11" i="86"/>
  <c r="AH11" i="86"/>
  <c r="AI11" i="86"/>
  <c r="AJ11" i="86"/>
  <c r="AK11" i="86"/>
  <c r="AL11" i="86"/>
  <c r="AM11" i="86"/>
  <c r="AN11" i="86"/>
  <c r="AO11" i="86"/>
  <c r="AP11" i="86"/>
  <c r="AQ11" i="86"/>
  <c r="C12" i="86"/>
  <c r="D12" i="86"/>
  <c r="E12" i="86"/>
  <c r="F12" i="86"/>
  <c r="G12" i="86"/>
  <c r="H12" i="86"/>
  <c r="I12" i="86"/>
  <c r="J12" i="86"/>
  <c r="K12" i="86"/>
  <c r="L12" i="86"/>
  <c r="M12" i="86"/>
  <c r="N12" i="86"/>
  <c r="O12" i="86"/>
  <c r="P12" i="86"/>
  <c r="Q12" i="86"/>
  <c r="R12" i="86"/>
  <c r="S12" i="86"/>
  <c r="T12" i="86"/>
  <c r="U12" i="86"/>
  <c r="V12" i="86"/>
  <c r="W12" i="86"/>
  <c r="X12" i="86"/>
  <c r="Y12" i="86"/>
  <c r="Z12" i="86"/>
  <c r="AA12" i="86"/>
  <c r="AB12" i="86"/>
  <c r="AC12" i="86"/>
  <c r="AD12" i="86"/>
  <c r="AE12" i="86"/>
  <c r="AF12" i="86"/>
  <c r="AG12" i="86"/>
  <c r="AH12" i="86"/>
  <c r="AI12" i="86"/>
  <c r="AJ12" i="86"/>
  <c r="AK12" i="86"/>
  <c r="AL12" i="86"/>
  <c r="AM12" i="86"/>
  <c r="AN12" i="86"/>
  <c r="AO12" i="86"/>
  <c r="AP12" i="86"/>
  <c r="AQ12" i="86"/>
  <c r="C13" i="86"/>
  <c r="D13" i="86"/>
  <c r="E13" i="86"/>
  <c r="F13" i="86"/>
  <c r="G13" i="86"/>
  <c r="H13" i="86"/>
  <c r="I13" i="86"/>
  <c r="J13" i="86"/>
  <c r="K13" i="86"/>
  <c r="L13" i="86"/>
  <c r="M13" i="86"/>
  <c r="N13" i="86"/>
  <c r="O13" i="86"/>
  <c r="P13" i="86"/>
  <c r="Q13" i="86"/>
  <c r="R13" i="86"/>
  <c r="S13" i="86"/>
  <c r="T13" i="86"/>
  <c r="U13" i="86"/>
  <c r="V13" i="86"/>
  <c r="W13" i="86"/>
  <c r="X13" i="86"/>
  <c r="Y13" i="86"/>
  <c r="Z13" i="86"/>
  <c r="AA13" i="86"/>
  <c r="AB13" i="86"/>
  <c r="AC13" i="86"/>
  <c r="AD13" i="86"/>
  <c r="AE13" i="86"/>
  <c r="AF13" i="86"/>
  <c r="AG13" i="86"/>
  <c r="AH13" i="86"/>
  <c r="AI13" i="86"/>
  <c r="AJ13" i="86"/>
  <c r="AK13" i="86"/>
  <c r="AL13" i="86"/>
  <c r="AM13" i="86"/>
  <c r="AN13" i="86"/>
  <c r="AO13" i="86"/>
  <c r="AP13" i="86"/>
  <c r="AQ13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AG14" i="86"/>
  <c r="AH14" i="86"/>
  <c r="AI14" i="86"/>
  <c r="AJ14" i="86"/>
  <c r="AK14" i="86"/>
  <c r="AL14" i="86"/>
  <c r="AM14" i="86"/>
  <c r="AN14" i="86"/>
  <c r="AO14" i="86"/>
  <c r="AP14" i="86"/>
  <c r="AQ14" i="86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AG15" i="86"/>
  <c r="AH15" i="86"/>
  <c r="AI15" i="86"/>
  <c r="AJ15" i="86"/>
  <c r="AK15" i="86"/>
  <c r="AL15" i="86"/>
  <c r="AM15" i="86"/>
  <c r="AN15" i="86"/>
  <c r="AO15" i="86"/>
  <c r="AP15" i="86"/>
  <c r="AQ15" i="86"/>
  <c r="C16" i="86"/>
  <c r="D16" i="86"/>
  <c r="E16" i="86"/>
  <c r="F16" i="86"/>
  <c r="G16" i="86"/>
  <c r="H16" i="86"/>
  <c r="I16" i="86"/>
  <c r="J16" i="86"/>
  <c r="K16" i="86"/>
  <c r="L16" i="86"/>
  <c r="M16" i="86"/>
  <c r="N16" i="86"/>
  <c r="O16" i="86"/>
  <c r="P16" i="86"/>
  <c r="Q16" i="86"/>
  <c r="R16" i="86"/>
  <c r="S16" i="86"/>
  <c r="T16" i="86"/>
  <c r="U16" i="86"/>
  <c r="V16" i="86"/>
  <c r="W16" i="86"/>
  <c r="X16" i="86"/>
  <c r="Y16" i="86"/>
  <c r="Z16" i="86"/>
  <c r="AA16" i="86"/>
  <c r="AB16" i="86"/>
  <c r="AC16" i="86"/>
  <c r="AD16" i="86"/>
  <c r="AE16" i="86"/>
  <c r="AF16" i="86"/>
  <c r="AG16" i="86"/>
  <c r="AH16" i="86"/>
  <c r="AI16" i="86"/>
  <c r="AJ16" i="86"/>
  <c r="AK16" i="86"/>
  <c r="AL16" i="86"/>
  <c r="AM16" i="86"/>
  <c r="AN16" i="86"/>
  <c r="AO16" i="86"/>
  <c r="AP16" i="86"/>
  <c r="AQ16" i="86"/>
  <c r="C17" i="86"/>
  <c r="D17" i="86"/>
  <c r="E17" i="86"/>
  <c r="F17" i="86"/>
  <c r="G17" i="86"/>
  <c r="H17" i="86"/>
  <c r="I17" i="86"/>
  <c r="J17" i="86"/>
  <c r="K17" i="86"/>
  <c r="L17" i="86"/>
  <c r="M17" i="86"/>
  <c r="N17" i="86"/>
  <c r="O17" i="86"/>
  <c r="P17" i="86"/>
  <c r="Q17" i="86"/>
  <c r="R17" i="86"/>
  <c r="S17" i="86"/>
  <c r="T17" i="86"/>
  <c r="U17" i="86"/>
  <c r="V17" i="86"/>
  <c r="W17" i="86"/>
  <c r="X17" i="86"/>
  <c r="Y17" i="86"/>
  <c r="Z17" i="86"/>
  <c r="AA17" i="86"/>
  <c r="AB17" i="86"/>
  <c r="AC17" i="86"/>
  <c r="AD17" i="86"/>
  <c r="AE17" i="86"/>
  <c r="AF17" i="86"/>
  <c r="AG17" i="86"/>
  <c r="AH17" i="86"/>
  <c r="AI17" i="86"/>
  <c r="AJ17" i="86"/>
  <c r="AK17" i="86"/>
  <c r="AL17" i="86"/>
  <c r="AM17" i="86"/>
  <c r="AN17" i="86"/>
  <c r="AO17" i="86"/>
  <c r="AP17" i="86"/>
  <c r="AQ17" i="86"/>
  <c r="C18" i="86"/>
  <c r="D18" i="86"/>
  <c r="E18" i="86"/>
  <c r="F18" i="86"/>
  <c r="G18" i="86"/>
  <c r="H18" i="86"/>
  <c r="I18" i="86"/>
  <c r="J18" i="86"/>
  <c r="K18" i="86"/>
  <c r="L18" i="86"/>
  <c r="M18" i="86"/>
  <c r="N18" i="86"/>
  <c r="O18" i="86"/>
  <c r="P18" i="86"/>
  <c r="Q18" i="86"/>
  <c r="R18" i="86"/>
  <c r="S18" i="86"/>
  <c r="T18" i="86"/>
  <c r="U18" i="86"/>
  <c r="V18" i="86"/>
  <c r="W18" i="86"/>
  <c r="X18" i="86"/>
  <c r="Y18" i="86"/>
  <c r="Z18" i="86"/>
  <c r="AA18" i="86"/>
  <c r="AB18" i="86"/>
  <c r="AC18" i="86"/>
  <c r="AD18" i="86"/>
  <c r="AE18" i="86"/>
  <c r="AF18" i="86"/>
  <c r="AG18" i="86"/>
  <c r="AH18" i="86"/>
  <c r="AI18" i="86"/>
  <c r="AJ18" i="86"/>
  <c r="AK18" i="86"/>
  <c r="AL18" i="86"/>
  <c r="AM18" i="86"/>
  <c r="AN18" i="86"/>
  <c r="AO18" i="86"/>
  <c r="AP18" i="86"/>
  <c r="AQ18" i="86"/>
  <c r="C19" i="86"/>
  <c r="D19" i="86"/>
  <c r="E19" i="86"/>
  <c r="F19" i="86"/>
  <c r="G19" i="86"/>
  <c r="H19" i="86"/>
  <c r="I19" i="86"/>
  <c r="J19" i="86"/>
  <c r="K19" i="86"/>
  <c r="L19" i="86"/>
  <c r="M19" i="86"/>
  <c r="N19" i="86"/>
  <c r="O19" i="86"/>
  <c r="P19" i="86"/>
  <c r="Q19" i="86"/>
  <c r="R19" i="86"/>
  <c r="S19" i="86"/>
  <c r="T19" i="86"/>
  <c r="U19" i="86"/>
  <c r="V19" i="86"/>
  <c r="W19" i="86"/>
  <c r="X19" i="86"/>
  <c r="Y19" i="86"/>
  <c r="Z19" i="86"/>
  <c r="AA19" i="86"/>
  <c r="AB19" i="86"/>
  <c r="AC19" i="86"/>
  <c r="AD19" i="86"/>
  <c r="AE19" i="86"/>
  <c r="AF19" i="86"/>
  <c r="AG19" i="86"/>
  <c r="AH19" i="86"/>
  <c r="AI19" i="86"/>
  <c r="AJ19" i="86"/>
  <c r="AK19" i="86"/>
  <c r="AL19" i="86"/>
  <c r="AM19" i="86"/>
  <c r="AN19" i="86"/>
  <c r="AO19" i="86"/>
  <c r="AP19" i="86"/>
  <c r="AQ19" i="86"/>
  <c r="C20" i="86"/>
  <c r="D20" i="86"/>
  <c r="E20" i="86"/>
  <c r="F20" i="86"/>
  <c r="G20" i="86"/>
  <c r="H20" i="86"/>
  <c r="I20" i="86"/>
  <c r="J20" i="86"/>
  <c r="K20" i="86"/>
  <c r="L20" i="86"/>
  <c r="M20" i="86"/>
  <c r="N20" i="86"/>
  <c r="O20" i="86"/>
  <c r="P20" i="86"/>
  <c r="Q20" i="86"/>
  <c r="R20" i="86"/>
  <c r="S20" i="86"/>
  <c r="T20" i="86"/>
  <c r="U20" i="86"/>
  <c r="V20" i="86"/>
  <c r="W20" i="86"/>
  <c r="X20" i="86"/>
  <c r="Y20" i="86"/>
  <c r="Z20" i="86"/>
  <c r="AA20" i="86"/>
  <c r="AB20" i="86"/>
  <c r="AC20" i="86"/>
  <c r="AD20" i="86"/>
  <c r="AE20" i="86"/>
  <c r="AF20" i="86"/>
  <c r="AG20" i="86"/>
  <c r="AH20" i="86"/>
  <c r="AI20" i="86"/>
  <c r="AJ20" i="86"/>
  <c r="AK20" i="86"/>
  <c r="AL20" i="86"/>
  <c r="AM20" i="86"/>
  <c r="AN20" i="86"/>
  <c r="AO20" i="86"/>
  <c r="AP20" i="86"/>
  <c r="AQ20" i="86"/>
  <c r="C21" i="86"/>
  <c r="D21" i="86"/>
  <c r="E21" i="86"/>
  <c r="F21" i="86"/>
  <c r="G21" i="86"/>
  <c r="H21" i="86"/>
  <c r="I21" i="86"/>
  <c r="J21" i="86"/>
  <c r="K21" i="86"/>
  <c r="L21" i="86"/>
  <c r="M21" i="86"/>
  <c r="N21" i="86"/>
  <c r="O21" i="86"/>
  <c r="P21" i="86"/>
  <c r="Q21" i="86"/>
  <c r="R21" i="86"/>
  <c r="S21" i="86"/>
  <c r="T21" i="86"/>
  <c r="U21" i="86"/>
  <c r="V21" i="86"/>
  <c r="W21" i="86"/>
  <c r="X21" i="86"/>
  <c r="Y21" i="86"/>
  <c r="Z21" i="86"/>
  <c r="AA21" i="86"/>
  <c r="AB21" i="86"/>
  <c r="AC21" i="86"/>
  <c r="AD21" i="86"/>
  <c r="AE21" i="86"/>
  <c r="AF21" i="86"/>
  <c r="AG21" i="86"/>
  <c r="AH21" i="86"/>
  <c r="AI21" i="86"/>
  <c r="AJ21" i="86"/>
  <c r="AK21" i="86"/>
  <c r="AL21" i="86"/>
  <c r="AM21" i="86"/>
  <c r="AN21" i="86"/>
  <c r="AO21" i="86"/>
  <c r="AP21" i="86"/>
  <c r="AQ21" i="86"/>
  <c r="C22" i="86"/>
  <c r="D22" i="86"/>
  <c r="E22" i="86"/>
  <c r="F22" i="86"/>
  <c r="G22" i="86"/>
  <c r="H22" i="86"/>
  <c r="I22" i="86"/>
  <c r="J22" i="86"/>
  <c r="K22" i="86"/>
  <c r="L22" i="86"/>
  <c r="M22" i="86"/>
  <c r="N22" i="86"/>
  <c r="O22" i="86"/>
  <c r="P22" i="86"/>
  <c r="Q22" i="86"/>
  <c r="R22" i="86"/>
  <c r="S22" i="86"/>
  <c r="T22" i="86"/>
  <c r="U22" i="86"/>
  <c r="V22" i="86"/>
  <c r="W22" i="86"/>
  <c r="X22" i="86"/>
  <c r="Y22" i="86"/>
  <c r="Z22" i="86"/>
  <c r="AA22" i="86"/>
  <c r="AB22" i="86"/>
  <c r="AC22" i="86"/>
  <c r="AD22" i="86"/>
  <c r="AE22" i="86"/>
  <c r="AF22" i="86"/>
  <c r="AG22" i="86"/>
  <c r="AH22" i="86"/>
  <c r="AI22" i="86"/>
  <c r="AJ22" i="86"/>
  <c r="AK22" i="86"/>
  <c r="AL22" i="86"/>
  <c r="AM22" i="86"/>
  <c r="AN22" i="86"/>
  <c r="AO22" i="86"/>
  <c r="AP22" i="86"/>
  <c r="AQ22" i="86"/>
  <c r="C23" i="86"/>
  <c r="D23" i="86"/>
  <c r="E23" i="86"/>
  <c r="F23" i="86"/>
  <c r="G23" i="86"/>
  <c r="H23" i="86"/>
  <c r="I23" i="86"/>
  <c r="J23" i="86"/>
  <c r="K23" i="86"/>
  <c r="L23" i="86"/>
  <c r="M23" i="86"/>
  <c r="N23" i="86"/>
  <c r="O23" i="86"/>
  <c r="P23" i="86"/>
  <c r="Q23" i="86"/>
  <c r="R23" i="86"/>
  <c r="S23" i="86"/>
  <c r="T23" i="86"/>
  <c r="U23" i="86"/>
  <c r="V23" i="86"/>
  <c r="W23" i="86"/>
  <c r="X23" i="86"/>
  <c r="Y23" i="86"/>
  <c r="Z23" i="86"/>
  <c r="AA23" i="86"/>
  <c r="AB23" i="86"/>
  <c r="AC23" i="86"/>
  <c r="AD23" i="86"/>
  <c r="AE23" i="86"/>
  <c r="AF23" i="86"/>
  <c r="AG23" i="86"/>
  <c r="AH23" i="86"/>
  <c r="AI23" i="86"/>
  <c r="AJ23" i="86"/>
  <c r="AK23" i="86"/>
  <c r="AL23" i="86"/>
  <c r="AM23" i="86"/>
  <c r="AN23" i="86"/>
  <c r="AO23" i="86"/>
  <c r="AP23" i="86"/>
  <c r="AQ23" i="86"/>
  <c r="C24" i="86"/>
  <c r="D24" i="86"/>
  <c r="E24" i="86"/>
  <c r="F24" i="86"/>
  <c r="G24" i="86"/>
  <c r="H24" i="86"/>
  <c r="I24" i="86"/>
  <c r="J24" i="86"/>
  <c r="K24" i="86"/>
  <c r="L24" i="86"/>
  <c r="M24" i="86"/>
  <c r="N24" i="86"/>
  <c r="O24" i="86"/>
  <c r="P24" i="86"/>
  <c r="Q24" i="86"/>
  <c r="R24" i="86"/>
  <c r="S24" i="86"/>
  <c r="T24" i="86"/>
  <c r="U24" i="86"/>
  <c r="V24" i="86"/>
  <c r="W24" i="86"/>
  <c r="X24" i="86"/>
  <c r="Y24" i="86"/>
  <c r="Z24" i="86"/>
  <c r="AA24" i="86"/>
  <c r="AB24" i="86"/>
  <c r="AC24" i="86"/>
  <c r="AD24" i="86"/>
  <c r="AE24" i="86"/>
  <c r="AF24" i="86"/>
  <c r="AG24" i="86"/>
  <c r="AH24" i="86"/>
  <c r="AI24" i="86"/>
  <c r="AJ24" i="86"/>
  <c r="AK24" i="86"/>
  <c r="AL24" i="86"/>
  <c r="AM24" i="86"/>
  <c r="AN24" i="86"/>
  <c r="AO24" i="86"/>
  <c r="AP24" i="86"/>
  <c r="AQ24" i="86"/>
  <c r="C25" i="86"/>
  <c r="D25" i="86"/>
  <c r="E25" i="86"/>
  <c r="F25" i="86"/>
  <c r="G25" i="86"/>
  <c r="H25" i="86"/>
  <c r="I25" i="86"/>
  <c r="J25" i="86"/>
  <c r="K25" i="86"/>
  <c r="L25" i="86"/>
  <c r="M25" i="86"/>
  <c r="N25" i="86"/>
  <c r="O25" i="86"/>
  <c r="P25" i="86"/>
  <c r="Q25" i="86"/>
  <c r="R25" i="86"/>
  <c r="S25" i="86"/>
  <c r="T25" i="86"/>
  <c r="U25" i="86"/>
  <c r="V25" i="86"/>
  <c r="W25" i="86"/>
  <c r="X25" i="86"/>
  <c r="Y25" i="86"/>
  <c r="Z25" i="86"/>
  <c r="AA25" i="86"/>
  <c r="AB25" i="86"/>
  <c r="AC25" i="86"/>
  <c r="AD25" i="86"/>
  <c r="AE25" i="86"/>
  <c r="AF25" i="86"/>
  <c r="AG25" i="86"/>
  <c r="AH25" i="86"/>
  <c r="AI25" i="86"/>
  <c r="AJ25" i="86"/>
  <c r="AK25" i="86"/>
  <c r="AL25" i="86"/>
  <c r="AM25" i="86"/>
  <c r="AN25" i="86"/>
  <c r="AO25" i="86"/>
  <c r="AP25" i="86"/>
  <c r="AQ25" i="86"/>
  <c r="C26" i="86"/>
  <c r="D26" i="86"/>
  <c r="E26" i="86"/>
  <c r="F26" i="86"/>
  <c r="G26" i="86"/>
  <c r="H26" i="86"/>
  <c r="I26" i="86"/>
  <c r="J26" i="86"/>
  <c r="K26" i="86"/>
  <c r="L26" i="86"/>
  <c r="M26" i="86"/>
  <c r="N26" i="86"/>
  <c r="O26" i="86"/>
  <c r="P26" i="86"/>
  <c r="Q26" i="86"/>
  <c r="R26" i="86"/>
  <c r="S26" i="86"/>
  <c r="T26" i="86"/>
  <c r="U26" i="86"/>
  <c r="V26" i="86"/>
  <c r="W26" i="86"/>
  <c r="X26" i="86"/>
  <c r="Y26" i="86"/>
  <c r="Z26" i="86"/>
  <c r="AA26" i="86"/>
  <c r="AB26" i="86"/>
  <c r="AC26" i="86"/>
  <c r="AD26" i="86"/>
  <c r="AE26" i="86"/>
  <c r="AF26" i="86"/>
  <c r="AG26" i="86"/>
  <c r="AH26" i="86"/>
  <c r="AI26" i="86"/>
  <c r="AJ26" i="86"/>
  <c r="AK26" i="86"/>
  <c r="AL26" i="86"/>
  <c r="AM26" i="86"/>
  <c r="AN26" i="86"/>
  <c r="AO26" i="86"/>
  <c r="AP26" i="86"/>
  <c r="AQ26" i="86"/>
  <c r="C2" i="84"/>
  <c r="D2" i="84"/>
  <c r="E2" i="84"/>
  <c r="F2" i="84"/>
  <c r="G2" i="84"/>
  <c r="H2" i="84"/>
  <c r="I2" i="84"/>
  <c r="J2" i="84"/>
  <c r="K2" i="84"/>
  <c r="L2" i="84"/>
  <c r="M2" i="84"/>
  <c r="N2" i="84"/>
  <c r="O2" i="84"/>
  <c r="P2" i="84"/>
  <c r="Q2" i="84"/>
  <c r="R2" i="84"/>
  <c r="S2" i="84"/>
  <c r="T2" i="84"/>
  <c r="U2" i="84"/>
  <c r="V2" i="84"/>
  <c r="W2" i="84"/>
  <c r="X2" i="84"/>
  <c r="Y2" i="84"/>
  <c r="Z2" i="84"/>
  <c r="AA2" i="84"/>
  <c r="AB2" i="84"/>
  <c r="AC2" i="84"/>
  <c r="AD2" i="84"/>
  <c r="AE2" i="84"/>
  <c r="AF2" i="84"/>
  <c r="AG2" i="84"/>
  <c r="AH2" i="84"/>
  <c r="AI2" i="84"/>
  <c r="AJ2" i="84"/>
  <c r="AK2" i="84"/>
  <c r="AL2" i="84"/>
  <c r="AM2" i="84"/>
  <c r="AN2" i="84"/>
  <c r="AO2" i="84"/>
  <c r="AP2" i="84"/>
  <c r="AQ2" i="84"/>
  <c r="C3" i="84"/>
  <c r="D3" i="84"/>
  <c r="E3" i="84"/>
  <c r="F3" i="84"/>
  <c r="G3" i="84"/>
  <c r="H3" i="84"/>
  <c r="I3" i="84"/>
  <c r="J3" i="84"/>
  <c r="K3" i="84"/>
  <c r="L3" i="84"/>
  <c r="M3" i="84"/>
  <c r="N3" i="84"/>
  <c r="O3" i="84"/>
  <c r="P3" i="84"/>
  <c r="Q3" i="84"/>
  <c r="R3" i="84"/>
  <c r="S3" i="84"/>
  <c r="T3" i="84"/>
  <c r="U3" i="84"/>
  <c r="V3" i="84"/>
  <c r="W3" i="84"/>
  <c r="X3" i="84"/>
  <c r="Y3" i="84"/>
  <c r="Z3" i="84"/>
  <c r="AA3" i="84"/>
  <c r="AB3" i="84"/>
  <c r="AC3" i="84"/>
  <c r="AD3" i="84"/>
  <c r="AE3" i="84"/>
  <c r="AF3" i="84"/>
  <c r="AG3" i="84"/>
  <c r="AH3" i="84"/>
  <c r="AI3" i="84"/>
  <c r="AJ3" i="84"/>
  <c r="AK3" i="84"/>
  <c r="AL3" i="84"/>
  <c r="AM3" i="84"/>
  <c r="AN3" i="84"/>
  <c r="AO3" i="84"/>
  <c r="AP3" i="84"/>
  <c r="AQ3" i="84"/>
  <c r="C4" i="84"/>
  <c r="D4" i="84"/>
  <c r="E4" i="84"/>
  <c r="F4" i="84"/>
  <c r="G4" i="84"/>
  <c r="H4" i="84"/>
  <c r="I4" i="84"/>
  <c r="J4" i="84"/>
  <c r="K4" i="84"/>
  <c r="L4" i="84"/>
  <c r="M4" i="84"/>
  <c r="N4" i="84"/>
  <c r="O4" i="84"/>
  <c r="P4" i="84"/>
  <c r="Q4" i="84"/>
  <c r="R4" i="84"/>
  <c r="S4" i="84"/>
  <c r="T4" i="84"/>
  <c r="U4" i="84"/>
  <c r="V4" i="84"/>
  <c r="W4" i="84"/>
  <c r="X4" i="84"/>
  <c r="Y4" i="84"/>
  <c r="Z4" i="84"/>
  <c r="AA4" i="84"/>
  <c r="AB4" i="84"/>
  <c r="AC4" i="84"/>
  <c r="AD4" i="84"/>
  <c r="AE4" i="84"/>
  <c r="AF4" i="84"/>
  <c r="AG4" i="84"/>
  <c r="AH4" i="84"/>
  <c r="AI4" i="84"/>
  <c r="AJ4" i="84"/>
  <c r="AK4" i="84"/>
  <c r="AL4" i="84"/>
  <c r="AM4" i="84"/>
  <c r="AN4" i="84"/>
  <c r="AO4" i="84"/>
  <c r="AP4" i="84"/>
  <c r="AQ4" i="84"/>
  <c r="C5" i="84"/>
  <c r="D5" i="84"/>
  <c r="E5" i="84"/>
  <c r="F5" i="84"/>
  <c r="G5" i="84"/>
  <c r="H5" i="84"/>
  <c r="I5" i="84"/>
  <c r="J5" i="84"/>
  <c r="K5" i="84"/>
  <c r="L5" i="84"/>
  <c r="M5" i="84"/>
  <c r="N5" i="84"/>
  <c r="O5" i="84"/>
  <c r="P5" i="84"/>
  <c r="Q5" i="84"/>
  <c r="R5" i="84"/>
  <c r="S5" i="84"/>
  <c r="T5" i="84"/>
  <c r="U5" i="84"/>
  <c r="V5" i="84"/>
  <c r="W5" i="84"/>
  <c r="X5" i="84"/>
  <c r="Y5" i="84"/>
  <c r="Z5" i="84"/>
  <c r="AA5" i="84"/>
  <c r="AB5" i="84"/>
  <c r="AC5" i="84"/>
  <c r="AD5" i="84"/>
  <c r="AE5" i="84"/>
  <c r="AF5" i="84"/>
  <c r="AG5" i="84"/>
  <c r="AH5" i="84"/>
  <c r="AI5" i="84"/>
  <c r="AJ5" i="84"/>
  <c r="AK5" i="84"/>
  <c r="AL5" i="84"/>
  <c r="AM5" i="84"/>
  <c r="AN5" i="84"/>
  <c r="AO5" i="84"/>
  <c r="AP5" i="84"/>
  <c r="AQ5" i="84"/>
  <c r="C6" i="84"/>
  <c r="D6" i="84"/>
  <c r="E6" i="84"/>
  <c r="F6" i="84"/>
  <c r="G6" i="84"/>
  <c r="H6" i="84"/>
  <c r="I6" i="84"/>
  <c r="J6" i="84"/>
  <c r="K6" i="84"/>
  <c r="L6" i="84"/>
  <c r="M6" i="84"/>
  <c r="N6" i="84"/>
  <c r="O6" i="84"/>
  <c r="P6" i="84"/>
  <c r="Q6" i="84"/>
  <c r="R6" i="84"/>
  <c r="S6" i="84"/>
  <c r="T6" i="84"/>
  <c r="U6" i="84"/>
  <c r="V6" i="84"/>
  <c r="W6" i="84"/>
  <c r="X6" i="84"/>
  <c r="Y6" i="84"/>
  <c r="Z6" i="84"/>
  <c r="AA6" i="84"/>
  <c r="AB6" i="84"/>
  <c r="AC6" i="84"/>
  <c r="AD6" i="84"/>
  <c r="AE6" i="84"/>
  <c r="AF6" i="84"/>
  <c r="AG6" i="84"/>
  <c r="AH6" i="84"/>
  <c r="AI6" i="84"/>
  <c r="AJ6" i="84"/>
  <c r="AK6" i="84"/>
  <c r="AL6" i="84"/>
  <c r="AM6" i="84"/>
  <c r="AN6" i="84"/>
  <c r="AO6" i="84"/>
  <c r="AP6" i="84"/>
  <c r="AQ6" i="84"/>
  <c r="C7" i="84"/>
  <c r="D7" i="84"/>
  <c r="E7" i="84"/>
  <c r="F7" i="84"/>
  <c r="G7" i="84"/>
  <c r="H7" i="84"/>
  <c r="I7" i="84"/>
  <c r="J7" i="84"/>
  <c r="K7" i="84"/>
  <c r="L7" i="84"/>
  <c r="M7" i="84"/>
  <c r="N7" i="84"/>
  <c r="O7" i="84"/>
  <c r="P7" i="84"/>
  <c r="Q7" i="84"/>
  <c r="R7" i="84"/>
  <c r="S7" i="84"/>
  <c r="T7" i="84"/>
  <c r="U7" i="84"/>
  <c r="V7" i="84"/>
  <c r="W7" i="84"/>
  <c r="X7" i="84"/>
  <c r="Y7" i="84"/>
  <c r="Z7" i="84"/>
  <c r="AA7" i="84"/>
  <c r="AB7" i="84"/>
  <c r="AC7" i="84"/>
  <c r="AD7" i="84"/>
  <c r="AE7" i="84"/>
  <c r="AF7" i="84"/>
  <c r="AG7" i="84"/>
  <c r="AH7" i="84"/>
  <c r="AI7" i="84"/>
  <c r="AJ7" i="84"/>
  <c r="AK7" i="84"/>
  <c r="AL7" i="84"/>
  <c r="AM7" i="84"/>
  <c r="AN7" i="84"/>
  <c r="AO7" i="84"/>
  <c r="AP7" i="84"/>
  <c r="AQ7" i="84"/>
  <c r="C8" i="84"/>
  <c r="D8" i="84"/>
  <c r="E8" i="84"/>
  <c r="F8" i="84"/>
  <c r="G8" i="84"/>
  <c r="H8" i="84"/>
  <c r="I8" i="84"/>
  <c r="J8" i="84"/>
  <c r="K8" i="84"/>
  <c r="L8" i="84"/>
  <c r="M8" i="84"/>
  <c r="N8" i="84"/>
  <c r="O8" i="84"/>
  <c r="P8" i="84"/>
  <c r="Q8" i="84"/>
  <c r="R8" i="84"/>
  <c r="S8" i="84"/>
  <c r="T8" i="84"/>
  <c r="U8" i="84"/>
  <c r="V8" i="84"/>
  <c r="W8" i="84"/>
  <c r="X8" i="84"/>
  <c r="Y8" i="84"/>
  <c r="Z8" i="84"/>
  <c r="AA8" i="84"/>
  <c r="AB8" i="84"/>
  <c r="AC8" i="84"/>
  <c r="AD8" i="84"/>
  <c r="AE8" i="84"/>
  <c r="AF8" i="84"/>
  <c r="AG8" i="84"/>
  <c r="AH8" i="84"/>
  <c r="AI8" i="84"/>
  <c r="AJ8" i="84"/>
  <c r="AK8" i="84"/>
  <c r="AL8" i="84"/>
  <c r="AM8" i="84"/>
  <c r="AN8" i="84"/>
  <c r="AO8" i="84"/>
  <c r="AP8" i="84"/>
  <c r="AQ8" i="84"/>
  <c r="C9" i="84"/>
  <c r="D9" i="84"/>
  <c r="E9" i="84"/>
  <c r="F9" i="84"/>
  <c r="G9" i="84"/>
  <c r="H9" i="84"/>
  <c r="I9" i="84"/>
  <c r="J9" i="84"/>
  <c r="K9" i="84"/>
  <c r="L9" i="84"/>
  <c r="M9" i="84"/>
  <c r="N9" i="84"/>
  <c r="O9" i="84"/>
  <c r="P9" i="84"/>
  <c r="Q9" i="84"/>
  <c r="R9" i="84"/>
  <c r="S9" i="84"/>
  <c r="T9" i="84"/>
  <c r="U9" i="84"/>
  <c r="V9" i="84"/>
  <c r="W9" i="84"/>
  <c r="X9" i="84"/>
  <c r="Y9" i="84"/>
  <c r="Z9" i="84"/>
  <c r="AA9" i="84"/>
  <c r="AB9" i="84"/>
  <c r="AC9" i="84"/>
  <c r="AD9" i="84"/>
  <c r="AE9" i="84"/>
  <c r="AF9" i="84"/>
  <c r="AG9" i="84"/>
  <c r="AH9" i="84"/>
  <c r="AI9" i="84"/>
  <c r="AJ9" i="84"/>
  <c r="AK9" i="84"/>
  <c r="AL9" i="84"/>
  <c r="AM9" i="84"/>
  <c r="AN9" i="84"/>
  <c r="AO9" i="84"/>
  <c r="AP9" i="84"/>
  <c r="AQ9" i="84"/>
  <c r="C10" i="84"/>
  <c r="D10" i="84"/>
  <c r="E10" i="84"/>
  <c r="F10" i="84"/>
  <c r="G10" i="84"/>
  <c r="H10" i="84"/>
  <c r="I10" i="84"/>
  <c r="J10" i="84"/>
  <c r="K10" i="84"/>
  <c r="L10" i="84"/>
  <c r="M10" i="84"/>
  <c r="N10" i="84"/>
  <c r="O10" i="84"/>
  <c r="P10" i="84"/>
  <c r="Q10" i="84"/>
  <c r="R10" i="84"/>
  <c r="S10" i="84"/>
  <c r="T10" i="84"/>
  <c r="U10" i="84"/>
  <c r="V10" i="84"/>
  <c r="W10" i="84"/>
  <c r="X10" i="84"/>
  <c r="Y10" i="84"/>
  <c r="Z10" i="84"/>
  <c r="AA10" i="84"/>
  <c r="AB10" i="84"/>
  <c r="AC10" i="84"/>
  <c r="AD10" i="84"/>
  <c r="AE10" i="84"/>
  <c r="AF10" i="84"/>
  <c r="AG10" i="84"/>
  <c r="AH10" i="84"/>
  <c r="AI10" i="84"/>
  <c r="AJ10" i="84"/>
  <c r="AK10" i="84"/>
  <c r="AL10" i="84"/>
  <c r="AM10" i="84"/>
  <c r="AN10" i="84"/>
  <c r="AO10" i="84"/>
  <c r="AP10" i="84"/>
  <c r="AQ10" i="84"/>
  <c r="C11" i="84"/>
  <c r="D11" i="84"/>
  <c r="E11" i="84"/>
  <c r="F11" i="84"/>
  <c r="G11" i="84"/>
  <c r="H11" i="84"/>
  <c r="I11" i="84"/>
  <c r="J11" i="84"/>
  <c r="K11" i="84"/>
  <c r="L11" i="84"/>
  <c r="M11" i="84"/>
  <c r="N11" i="84"/>
  <c r="O11" i="84"/>
  <c r="P11" i="84"/>
  <c r="Q11" i="84"/>
  <c r="R11" i="84"/>
  <c r="S11" i="84"/>
  <c r="T11" i="84"/>
  <c r="U11" i="84"/>
  <c r="V11" i="84"/>
  <c r="W11" i="84"/>
  <c r="X11" i="84"/>
  <c r="Y11" i="84"/>
  <c r="Z11" i="84"/>
  <c r="AA11" i="84"/>
  <c r="AB11" i="84"/>
  <c r="AC11" i="84"/>
  <c r="AD11" i="84"/>
  <c r="AE11" i="84"/>
  <c r="AF11" i="84"/>
  <c r="AG11" i="84"/>
  <c r="AH11" i="84"/>
  <c r="AI11" i="84"/>
  <c r="AJ11" i="84"/>
  <c r="AK11" i="84"/>
  <c r="AL11" i="84"/>
  <c r="AM11" i="84"/>
  <c r="AN11" i="84"/>
  <c r="AO11" i="84"/>
  <c r="AP11" i="84"/>
  <c r="AQ11" i="84"/>
  <c r="C12" i="84"/>
  <c r="D12" i="84"/>
  <c r="E12" i="84"/>
  <c r="F12" i="84"/>
  <c r="G12" i="84"/>
  <c r="H12" i="84"/>
  <c r="I12" i="84"/>
  <c r="J12" i="84"/>
  <c r="K12" i="84"/>
  <c r="L12" i="84"/>
  <c r="M12" i="84"/>
  <c r="N12" i="84"/>
  <c r="O12" i="84"/>
  <c r="P12" i="84"/>
  <c r="Q12" i="84"/>
  <c r="R12" i="84"/>
  <c r="S12" i="84"/>
  <c r="T12" i="84"/>
  <c r="U12" i="84"/>
  <c r="V12" i="84"/>
  <c r="W12" i="84"/>
  <c r="X12" i="84"/>
  <c r="Y12" i="84"/>
  <c r="Z12" i="84"/>
  <c r="AA12" i="84"/>
  <c r="AB12" i="84"/>
  <c r="AC12" i="84"/>
  <c r="AD12" i="84"/>
  <c r="AE12" i="84"/>
  <c r="AF12" i="84"/>
  <c r="AG12" i="84"/>
  <c r="AH12" i="84"/>
  <c r="AI12" i="84"/>
  <c r="AJ12" i="84"/>
  <c r="AK12" i="84"/>
  <c r="AL12" i="84"/>
  <c r="AM12" i="84"/>
  <c r="AN12" i="84"/>
  <c r="AO12" i="84"/>
  <c r="AP12" i="84"/>
  <c r="AQ12" i="84"/>
  <c r="C13" i="84"/>
  <c r="D13" i="84"/>
  <c r="E13" i="84"/>
  <c r="F13" i="84"/>
  <c r="G13" i="84"/>
  <c r="H13" i="84"/>
  <c r="I13" i="84"/>
  <c r="J13" i="84"/>
  <c r="K13" i="84"/>
  <c r="L13" i="84"/>
  <c r="M13" i="84"/>
  <c r="N13" i="84"/>
  <c r="O13" i="84"/>
  <c r="P13" i="84"/>
  <c r="Q13" i="84"/>
  <c r="R13" i="84"/>
  <c r="S13" i="84"/>
  <c r="T13" i="84"/>
  <c r="U13" i="84"/>
  <c r="V13" i="84"/>
  <c r="W13" i="84"/>
  <c r="X13" i="84"/>
  <c r="Y13" i="84"/>
  <c r="Z13" i="84"/>
  <c r="AA13" i="84"/>
  <c r="AB13" i="84"/>
  <c r="AC13" i="84"/>
  <c r="AD13" i="84"/>
  <c r="AE13" i="84"/>
  <c r="AF13" i="84"/>
  <c r="AG13" i="84"/>
  <c r="AH13" i="84"/>
  <c r="AI13" i="84"/>
  <c r="AJ13" i="84"/>
  <c r="AK13" i="84"/>
  <c r="AL13" i="84"/>
  <c r="AM13" i="84"/>
  <c r="AN13" i="84"/>
  <c r="AO13" i="84"/>
  <c r="AP13" i="84"/>
  <c r="AQ13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AG14" i="84"/>
  <c r="AH14" i="84"/>
  <c r="AI14" i="84"/>
  <c r="AJ14" i="84"/>
  <c r="AK14" i="84"/>
  <c r="AL14" i="84"/>
  <c r="AM14" i="84"/>
  <c r="AN14" i="84"/>
  <c r="AO14" i="84"/>
  <c r="AP14" i="84"/>
  <c r="AQ14" i="84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AG15" i="84"/>
  <c r="AH15" i="84"/>
  <c r="AI15" i="84"/>
  <c r="AJ15" i="84"/>
  <c r="AK15" i="84"/>
  <c r="AL15" i="84"/>
  <c r="AM15" i="84"/>
  <c r="AN15" i="84"/>
  <c r="AO15" i="84"/>
  <c r="AP15" i="84"/>
  <c r="AQ15" i="84"/>
  <c r="C16" i="84"/>
  <c r="D16" i="84"/>
  <c r="E16" i="84"/>
  <c r="F16" i="84"/>
  <c r="G16" i="84"/>
  <c r="H16" i="84"/>
  <c r="I16" i="84"/>
  <c r="J16" i="84"/>
  <c r="K16" i="84"/>
  <c r="L16" i="84"/>
  <c r="M16" i="84"/>
  <c r="N16" i="84"/>
  <c r="O16" i="84"/>
  <c r="P16" i="84"/>
  <c r="Q16" i="84"/>
  <c r="R16" i="84"/>
  <c r="S16" i="84"/>
  <c r="T16" i="84"/>
  <c r="U16" i="84"/>
  <c r="V16" i="84"/>
  <c r="W16" i="84"/>
  <c r="X16" i="84"/>
  <c r="Y16" i="84"/>
  <c r="Z16" i="84"/>
  <c r="AA16" i="84"/>
  <c r="AB16" i="84"/>
  <c r="AC16" i="84"/>
  <c r="AD16" i="84"/>
  <c r="AE16" i="84"/>
  <c r="AF16" i="84"/>
  <c r="AG16" i="84"/>
  <c r="AH16" i="84"/>
  <c r="AI16" i="84"/>
  <c r="AJ16" i="84"/>
  <c r="AK16" i="84"/>
  <c r="AL16" i="84"/>
  <c r="AM16" i="84"/>
  <c r="AN16" i="84"/>
  <c r="AO16" i="84"/>
  <c r="AP16" i="84"/>
  <c r="AQ16" i="84"/>
  <c r="C17" i="84"/>
  <c r="D17" i="84"/>
  <c r="E17" i="84"/>
  <c r="F17" i="84"/>
  <c r="G17" i="84"/>
  <c r="H17" i="84"/>
  <c r="I17" i="84"/>
  <c r="J17" i="84"/>
  <c r="K17" i="84"/>
  <c r="L17" i="84"/>
  <c r="M17" i="84"/>
  <c r="N17" i="84"/>
  <c r="O17" i="84"/>
  <c r="P17" i="84"/>
  <c r="Q17" i="84"/>
  <c r="R17" i="84"/>
  <c r="S17" i="84"/>
  <c r="T17" i="84"/>
  <c r="U17" i="84"/>
  <c r="V17" i="84"/>
  <c r="W17" i="84"/>
  <c r="X17" i="84"/>
  <c r="Y17" i="84"/>
  <c r="Z17" i="84"/>
  <c r="AA17" i="84"/>
  <c r="AB17" i="84"/>
  <c r="AC17" i="84"/>
  <c r="AD17" i="84"/>
  <c r="AE17" i="84"/>
  <c r="AF17" i="84"/>
  <c r="AG17" i="84"/>
  <c r="AH17" i="84"/>
  <c r="AI17" i="84"/>
  <c r="AJ17" i="84"/>
  <c r="AK17" i="84"/>
  <c r="AL17" i="84"/>
  <c r="AM17" i="84"/>
  <c r="AN17" i="84"/>
  <c r="AO17" i="84"/>
  <c r="AP17" i="84"/>
  <c r="AQ17" i="84"/>
  <c r="C18" i="84"/>
  <c r="D18" i="84"/>
  <c r="E18" i="84"/>
  <c r="F18" i="84"/>
  <c r="G18" i="84"/>
  <c r="H18" i="84"/>
  <c r="I18" i="84"/>
  <c r="J18" i="84"/>
  <c r="K18" i="84"/>
  <c r="L18" i="84"/>
  <c r="M18" i="84"/>
  <c r="N18" i="84"/>
  <c r="O18" i="84"/>
  <c r="P18" i="84"/>
  <c r="Q18" i="84"/>
  <c r="R18" i="84"/>
  <c r="S18" i="84"/>
  <c r="T18" i="84"/>
  <c r="U18" i="84"/>
  <c r="V18" i="84"/>
  <c r="W18" i="84"/>
  <c r="X18" i="84"/>
  <c r="Y18" i="84"/>
  <c r="Z18" i="84"/>
  <c r="AA18" i="84"/>
  <c r="AB18" i="84"/>
  <c r="AC18" i="84"/>
  <c r="AD18" i="84"/>
  <c r="AE18" i="84"/>
  <c r="AF18" i="84"/>
  <c r="AG18" i="84"/>
  <c r="AH18" i="84"/>
  <c r="AI18" i="84"/>
  <c r="AJ18" i="84"/>
  <c r="AK18" i="84"/>
  <c r="AL18" i="84"/>
  <c r="AM18" i="84"/>
  <c r="AN18" i="84"/>
  <c r="AO18" i="84"/>
  <c r="AP18" i="84"/>
  <c r="AQ18" i="84"/>
  <c r="C19" i="84"/>
  <c r="D19" i="84"/>
  <c r="E19" i="84"/>
  <c r="F19" i="84"/>
  <c r="G19" i="84"/>
  <c r="H19" i="84"/>
  <c r="I19" i="84"/>
  <c r="J19" i="84"/>
  <c r="K19" i="84"/>
  <c r="L19" i="84"/>
  <c r="M19" i="84"/>
  <c r="N19" i="84"/>
  <c r="O19" i="84"/>
  <c r="P19" i="84"/>
  <c r="Q19" i="84"/>
  <c r="R19" i="84"/>
  <c r="S19" i="84"/>
  <c r="T19" i="84"/>
  <c r="U19" i="84"/>
  <c r="V19" i="84"/>
  <c r="W19" i="84"/>
  <c r="X19" i="84"/>
  <c r="Y19" i="84"/>
  <c r="Z19" i="84"/>
  <c r="AA19" i="84"/>
  <c r="AB19" i="84"/>
  <c r="AC19" i="84"/>
  <c r="AD19" i="84"/>
  <c r="AE19" i="84"/>
  <c r="AF19" i="84"/>
  <c r="AG19" i="84"/>
  <c r="AH19" i="84"/>
  <c r="AI19" i="84"/>
  <c r="AJ19" i="84"/>
  <c r="AK19" i="84"/>
  <c r="AL19" i="84"/>
  <c r="AM19" i="84"/>
  <c r="AN19" i="84"/>
  <c r="AO19" i="84"/>
  <c r="AP19" i="84"/>
  <c r="AQ19" i="84"/>
  <c r="C20" i="84"/>
  <c r="D20" i="84"/>
  <c r="E20" i="84"/>
  <c r="F20" i="84"/>
  <c r="G20" i="84"/>
  <c r="H20" i="84"/>
  <c r="I20" i="84"/>
  <c r="J20" i="84"/>
  <c r="K20" i="84"/>
  <c r="L20" i="84"/>
  <c r="M20" i="84"/>
  <c r="N20" i="84"/>
  <c r="O20" i="84"/>
  <c r="P20" i="84"/>
  <c r="Q20" i="84"/>
  <c r="R20" i="84"/>
  <c r="S20" i="84"/>
  <c r="T20" i="84"/>
  <c r="U20" i="84"/>
  <c r="V20" i="84"/>
  <c r="W20" i="84"/>
  <c r="X20" i="84"/>
  <c r="Y20" i="84"/>
  <c r="Z20" i="84"/>
  <c r="AA20" i="84"/>
  <c r="AB20" i="84"/>
  <c r="AC20" i="84"/>
  <c r="AD20" i="84"/>
  <c r="AE20" i="84"/>
  <c r="AF20" i="84"/>
  <c r="AG20" i="84"/>
  <c r="AH20" i="84"/>
  <c r="AI20" i="84"/>
  <c r="AJ20" i="84"/>
  <c r="AK20" i="84"/>
  <c r="AL20" i="84"/>
  <c r="AM20" i="84"/>
  <c r="AN20" i="84"/>
  <c r="AO20" i="84"/>
  <c r="AP20" i="84"/>
  <c r="AQ20" i="84"/>
  <c r="C21" i="84"/>
  <c r="D21" i="84"/>
  <c r="E21" i="84"/>
  <c r="F21" i="84"/>
  <c r="G21" i="84"/>
  <c r="H21" i="84"/>
  <c r="I21" i="84"/>
  <c r="J21" i="84"/>
  <c r="K21" i="84"/>
  <c r="L21" i="84"/>
  <c r="M21" i="84"/>
  <c r="N21" i="84"/>
  <c r="O21" i="84"/>
  <c r="P21" i="84"/>
  <c r="Q21" i="84"/>
  <c r="R21" i="84"/>
  <c r="S21" i="84"/>
  <c r="T21" i="84"/>
  <c r="U21" i="84"/>
  <c r="V21" i="84"/>
  <c r="W21" i="84"/>
  <c r="X21" i="84"/>
  <c r="Y21" i="84"/>
  <c r="Z21" i="84"/>
  <c r="AA21" i="84"/>
  <c r="AB21" i="84"/>
  <c r="AC21" i="84"/>
  <c r="AD21" i="84"/>
  <c r="AE21" i="84"/>
  <c r="AF21" i="84"/>
  <c r="AG21" i="84"/>
  <c r="AH21" i="84"/>
  <c r="AI21" i="84"/>
  <c r="AJ21" i="84"/>
  <c r="AK21" i="84"/>
  <c r="AL21" i="84"/>
  <c r="AM21" i="84"/>
  <c r="AN21" i="84"/>
  <c r="AO21" i="84"/>
  <c r="AP21" i="84"/>
  <c r="AQ21" i="84"/>
  <c r="C22" i="84"/>
  <c r="D22" i="84"/>
  <c r="E22" i="84"/>
  <c r="F22" i="84"/>
  <c r="G22" i="84"/>
  <c r="H22" i="84"/>
  <c r="I22" i="84"/>
  <c r="J22" i="84"/>
  <c r="K22" i="84"/>
  <c r="L22" i="84"/>
  <c r="M22" i="84"/>
  <c r="N22" i="84"/>
  <c r="O22" i="84"/>
  <c r="P22" i="84"/>
  <c r="Q22" i="84"/>
  <c r="R22" i="84"/>
  <c r="S22" i="84"/>
  <c r="T22" i="84"/>
  <c r="U22" i="84"/>
  <c r="V22" i="84"/>
  <c r="W22" i="84"/>
  <c r="X22" i="84"/>
  <c r="Y22" i="84"/>
  <c r="Z22" i="84"/>
  <c r="AA22" i="84"/>
  <c r="AB22" i="84"/>
  <c r="AC22" i="84"/>
  <c r="AD22" i="84"/>
  <c r="AE22" i="84"/>
  <c r="AF22" i="84"/>
  <c r="AG22" i="84"/>
  <c r="AH22" i="84"/>
  <c r="AI22" i="84"/>
  <c r="AJ22" i="84"/>
  <c r="AK22" i="84"/>
  <c r="AL22" i="84"/>
  <c r="AM22" i="84"/>
  <c r="AN22" i="84"/>
  <c r="AO22" i="84"/>
  <c r="AP22" i="84"/>
  <c r="AQ22" i="84"/>
  <c r="C23" i="84"/>
  <c r="D23" i="84"/>
  <c r="E23" i="84"/>
  <c r="F23" i="84"/>
  <c r="G23" i="84"/>
  <c r="H23" i="84"/>
  <c r="I23" i="84"/>
  <c r="J23" i="84"/>
  <c r="K23" i="84"/>
  <c r="L23" i="84"/>
  <c r="M23" i="84"/>
  <c r="N23" i="84"/>
  <c r="O23" i="84"/>
  <c r="P23" i="84"/>
  <c r="Q23" i="84"/>
  <c r="R23" i="84"/>
  <c r="S23" i="84"/>
  <c r="T23" i="84"/>
  <c r="U23" i="84"/>
  <c r="V23" i="84"/>
  <c r="W23" i="84"/>
  <c r="X23" i="84"/>
  <c r="Y23" i="84"/>
  <c r="Z23" i="84"/>
  <c r="AA23" i="84"/>
  <c r="AB23" i="84"/>
  <c r="AC23" i="84"/>
  <c r="AD23" i="84"/>
  <c r="AE23" i="84"/>
  <c r="AF23" i="84"/>
  <c r="AG23" i="84"/>
  <c r="AH23" i="84"/>
  <c r="AI23" i="84"/>
  <c r="AJ23" i="84"/>
  <c r="AK23" i="84"/>
  <c r="AL23" i="84"/>
  <c r="AM23" i="84"/>
  <c r="AN23" i="84"/>
  <c r="AO23" i="84"/>
  <c r="AP23" i="84"/>
  <c r="AQ23" i="84"/>
  <c r="C24" i="84"/>
  <c r="D24" i="84"/>
  <c r="E24" i="84"/>
  <c r="F24" i="84"/>
  <c r="G24" i="84"/>
  <c r="H24" i="84"/>
  <c r="I24" i="84"/>
  <c r="J24" i="84"/>
  <c r="K24" i="84"/>
  <c r="L24" i="84"/>
  <c r="M24" i="84"/>
  <c r="N24" i="84"/>
  <c r="O24" i="84"/>
  <c r="P24" i="84"/>
  <c r="Q24" i="84"/>
  <c r="R24" i="84"/>
  <c r="S24" i="84"/>
  <c r="T24" i="84"/>
  <c r="U24" i="84"/>
  <c r="V24" i="84"/>
  <c r="W24" i="84"/>
  <c r="X24" i="84"/>
  <c r="Y24" i="84"/>
  <c r="Z24" i="84"/>
  <c r="AA24" i="84"/>
  <c r="AB24" i="84"/>
  <c r="AC24" i="84"/>
  <c r="AD24" i="84"/>
  <c r="AE24" i="84"/>
  <c r="AF24" i="84"/>
  <c r="AG24" i="84"/>
  <c r="AH24" i="84"/>
  <c r="AI24" i="84"/>
  <c r="AJ24" i="84"/>
  <c r="AK24" i="84"/>
  <c r="AL24" i="84"/>
  <c r="AM24" i="84"/>
  <c r="AN24" i="84"/>
  <c r="AO24" i="84"/>
  <c r="AP24" i="84"/>
  <c r="AQ24" i="84"/>
  <c r="C25" i="84"/>
  <c r="D25" i="84"/>
  <c r="E25" i="84"/>
  <c r="F25" i="84"/>
  <c r="G25" i="84"/>
  <c r="H25" i="84"/>
  <c r="I25" i="84"/>
  <c r="J25" i="84"/>
  <c r="K25" i="84"/>
  <c r="L25" i="84"/>
  <c r="M25" i="84"/>
  <c r="N25" i="84"/>
  <c r="O25" i="84"/>
  <c r="P25" i="84"/>
  <c r="Q25" i="84"/>
  <c r="R25" i="84"/>
  <c r="S25" i="84"/>
  <c r="T25" i="84"/>
  <c r="U25" i="84"/>
  <c r="V25" i="84"/>
  <c r="W25" i="84"/>
  <c r="X25" i="84"/>
  <c r="Y25" i="84"/>
  <c r="Z25" i="84"/>
  <c r="AA25" i="84"/>
  <c r="AB25" i="84"/>
  <c r="AC25" i="84"/>
  <c r="AD25" i="84"/>
  <c r="AE25" i="84"/>
  <c r="AF25" i="84"/>
  <c r="AG25" i="84"/>
  <c r="AH25" i="84"/>
  <c r="AI25" i="84"/>
  <c r="AJ25" i="84"/>
  <c r="AK25" i="84"/>
  <c r="AL25" i="84"/>
  <c r="AM25" i="84"/>
  <c r="AN25" i="84"/>
  <c r="AO25" i="84"/>
  <c r="AP25" i="84"/>
  <c r="AQ25" i="84"/>
  <c r="C26" i="84"/>
  <c r="D26" i="84"/>
  <c r="E26" i="84"/>
  <c r="F26" i="84"/>
  <c r="G26" i="84"/>
  <c r="H26" i="84"/>
  <c r="I26" i="84"/>
  <c r="J26" i="84"/>
  <c r="K26" i="84"/>
  <c r="L26" i="84"/>
  <c r="M26" i="84"/>
  <c r="N26" i="84"/>
  <c r="O26" i="84"/>
  <c r="P26" i="84"/>
  <c r="Q26" i="84"/>
  <c r="R26" i="84"/>
  <c r="S26" i="84"/>
  <c r="T26" i="84"/>
  <c r="U26" i="84"/>
  <c r="V26" i="84"/>
  <c r="W26" i="84"/>
  <c r="X26" i="84"/>
  <c r="Y26" i="84"/>
  <c r="Z26" i="84"/>
  <c r="AA26" i="84"/>
  <c r="AB26" i="84"/>
  <c r="AC26" i="84"/>
  <c r="AD26" i="84"/>
  <c r="AE26" i="84"/>
  <c r="AF26" i="84"/>
  <c r="AG26" i="84"/>
  <c r="AH26" i="84"/>
  <c r="AI26" i="84"/>
  <c r="AJ26" i="84"/>
  <c r="AK26" i="84"/>
  <c r="AL26" i="84"/>
  <c r="AM26" i="84"/>
  <c r="AN26" i="84"/>
  <c r="AO26" i="84"/>
  <c r="AP26" i="84"/>
  <c r="AQ26" i="84"/>
  <c r="C2" i="22"/>
  <c r="D2" i="22"/>
  <c r="E2" i="22"/>
  <c r="F2" i="22"/>
  <c r="G2" i="22"/>
  <c r="H2" i="22"/>
  <c r="I2" i="22"/>
  <c r="J2" i="22"/>
  <c r="K2" i="22"/>
  <c r="L2" i="22"/>
  <c r="M2" i="22"/>
  <c r="N2" i="22"/>
  <c r="O2" i="22"/>
  <c r="P2" i="22"/>
  <c r="Q2" i="22"/>
  <c r="R2" i="22"/>
  <c r="S2" i="22"/>
  <c r="T2" i="22"/>
  <c r="U2" i="22"/>
  <c r="V2" i="22"/>
  <c r="W2" i="22"/>
  <c r="X2" i="22"/>
  <c r="Y2" i="22"/>
  <c r="Z2" i="22"/>
  <c r="AA2" i="22"/>
  <c r="AB2" i="22"/>
  <c r="AC2" i="22"/>
  <c r="AD2" i="22"/>
  <c r="AE2" i="22"/>
  <c r="AF2" i="22"/>
  <c r="AG2" i="22"/>
  <c r="AH2" i="22"/>
  <c r="AI2" i="22"/>
  <c r="AJ2" i="22"/>
  <c r="AK2" i="22"/>
  <c r="AL2" i="22"/>
  <c r="AM2" i="22"/>
  <c r="AN2" i="22"/>
  <c r="AO2" i="22"/>
  <c r="AP2" i="22"/>
  <c r="AQ2" i="22"/>
  <c r="C3" i="22"/>
  <c r="D3" i="22"/>
  <c r="E3" i="22"/>
  <c r="F3" i="22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AH3" i="22"/>
  <c r="AI3" i="22"/>
  <c r="AJ3" i="22"/>
  <c r="AK3" i="22"/>
  <c r="AL3" i="22"/>
  <c r="AM3" i="22"/>
  <c r="AN3" i="22"/>
  <c r="AO3" i="22"/>
  <c r="AP3" i="22"/>
  <c r="AQ3" i="22"/>
  <c r="C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AC4" i="22"/>
  <c r="AD4" i="22"/>
  <c r="AE4" i="22"/>
  <c r="AF4" i="22"/>
  <c r="AG4" i="22"/>
  <c r="AH4" i="22"/>
  <c r="AI4" i="22"/>
  <c r="AJ4" i="22"/>
  <c r="AK4" i="22"/>
  <c r="AL4" i="22"/>
  <c r="AM4" i="22"/>
  <c r="AN4" i="22"/>
  <c r="AO4" i="22"/>
  <c r="AP4" i="22"/>
  <c r="AQ4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AC5" i="22"/>
  <c r="AD5" i="22"/>
  <c r="AE5" i="22"/>
  <c r="AF5" i="22"/>
  <c r="AG5" i="22"/>
  <c r="AH5" i="22"/>
  <c r="AI5" i="22"/>
  <c r="AJ5" i="22"/>
  <c r="AK5" i="22"/>
  <c r="AL5" i="22"/>
  <c r="AM5" i="22"/>
  <c r="AN5" i="22"/>
  <c r="AO5" i="22"/>
  <c r="AP5" i="22"/>
  <c r="AQ5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AH6" i="22"/>
  <c r="AI6" i="22"/>
  <c r="AJ6" i="22"/>
  <c r="AK6" i="22"/>
  <c r="AL6" i="22"/>
  <c r="AM6" i="22"/>
  <c r="AN6" i="22"/>
  <c r="AO6" i="22"/>
  <c r="AP6" i="22"/>
  <c r="AQ6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AH7" i="22"/>
  <c r="AI7" i="22"/>
  <c r="AJ7" i="22"/>
  <c r="AK7" i="22"/>
  <c r="AL7" i="22"/>
  <c r="AM7" i="22"/>
  <c r="AN7" i="22"/>
  <c r="AO7" i="22"/>
  <c r="AP7" i="22"/>
  <c r="AQ7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AH8" i="22"/>
  <c r="AI8" i="22"/>
  <c r="AJ8" i="22"/>
  <c r="AK8" i="22"/>
  <c r="AL8" i="22"/>
  <c r="AM8" i="22"/>
  <c r="AN8" i="22"/>
  <c r="AO8" i="22"/>
  <c r="AP8" i="22"/>
  <c r="AQ8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AH9" i="22"/>
  <c r="AI9" i="22"/>
  <c r="AJ9" i="22"/>
  <c r="AK9" i="22"/>
  <c r="AL9" i="22"/>
  <c r="AM9" i="22"/>
  <c r="AN9" i="22"/>
  <c r="AO9" i="22"/>
  <c r="AP9" i="22"/>
  <c r="AQ9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AH10" i="22"/>
  <c r="AI10" i="22"/>
  <c r="AJ10" i="22"/>
  <c r="AK10" i="22"/>
  <c r="AL10" i="22"/>
  <c r="AM10" i="22"/>
  <c r="AN10" i="22"/>
  <c r="AO10" i="22"/>
  <c r="AP10" i="22"/>
  <c r="AQ10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AH11" i="22"/>
  <c r="AI11" i="22"/>
  <c r="AJ11" i="22"/>
  <c r="AK11" i="22"/>
  <c r="AL11" i="22"/>
  <c r="AM11" i="22"/>
  <c r="AN11" i="22"/>
  <c r="AO11" i="22"/>
  <c r="AP11" i="22"/>
  <c r="AQ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AH12" i="22"/>
  <c r="AI12" i="22"/>
  <c r="AJ12" i="22"/>
  <c r="AK12" i="22"/>
  <c r="AL12" i="22"/>
  <c r="AM12" i="22"/>
  <c r="AN12" i="22"/>
  <c r="AO12" i="22"/>
  <c r="AP12" i="22"/>
  <c r="AQ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AH13" i="22"/>
  <c r="AI13" i="22"/>
  <c r="AJ13" i="22"/>
  <c r="AK13" i="22"/>
  <c r="AL13" i="22"/>
  <c r="AM13" i="22"/>
  <c r="AN13" i="22"/>
  <c r="AO13" i="22"/>
  <c r="AP13" i="22"/>
  <c r="AQ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AH14" i="22"/>
  <c r="AI14" i="22"/>
  <c r="AJ14" i="22"/>
  <c r="AK14" i="22"/>
  <c r="AL14" i="22"/>
  <c r="AM14" i="22"/>
  <c r="AN14" i="22"/>
  <c r="AO14" i="22"/>
  <c r="AP14" i="22"/>
  <c r="AQ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AH15" i="22"/>
  <c r="AI15" i="22"/>
  <c r="AJ15" i="22"/>
  <c r="AK15" i="22"/>
  <c r="AL15" i="22"/>
  <c r="AM15" i="22"/>
  <c r="AN15" i="22"/>
  <c r="AO15" i="22"/>
  <c r="AP15" i="22"/>
  <c r="AQ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AH16" i="22"/>
  <c r="AI16" i="22"/>
  <c r="AJ16" i="22"/>
  <c r="AK16" i="22"/>
  <c r="AL16" i="22"/>
  <c r="AM16" i="22"/>
  <c r="AN16" i="22"/>
  <c r="AO16" i="22"/>
  <c r="AP16" i="22"/>
  <c r="AQ16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AH17" i="22"/>
  <c r="AI17" i="22"/>
  <c r="AJ17" i="22"/>
  <c r="AK17" i="22"/>
  <c r="AL17" i="22"/>
  <c r="AM17" i="22"/>
  <c r="AN17" i="22"/>
  <c r="AO17" i="22"/>
  <c r="AP17" i="22"/>
  <c r="AQ17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AC18" i="22"/>
  <c r="AD18" i="22"/>
  <c r="AE18" i="22"/>
  <c r="AF18" i="22"/>
  <c r="AG18" i="22"/>
  <c r="AH18" i="22"/>
  <c r="AI18" i="22"/>
  <c r="AJ18" i="22"/>
  <c r="AK18" i="22"/>
  <c r="AL18" i="22"/>
  <c r="AM18" i="22"/>
  <c r="AN18" i="22"/>
  <c r="AO18" i="22"/>
  <c r="AP18" i="22"/>
  <c r="AQ18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AH19" i="22"/>
  <c r="AI19" i="22"/>
  <c r="AJ19" i="22"/>
  <c r="AK19" i="22"/>
  <c r="AL19" i="22"/>
  <c r="AM19" i="22"/>
  <c r="AN19" i="22"/>
  <c r="AO19" i="22"/>
  <c r="AP19" i="22"/>
  <c r="AQ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AH20" i="22"/>
  <c r="AI20" i="22"/>
  <c r="AJ20" i="22"/>
  <c r="AK20" i="22"/>
  <c r="AL20" i="22"/>
  <c r="AM20" i="22"/>
  <c r="AN20" i="22"/>
  <c r="AO20" i="22"/>
  <c r="AP20" i="22"/>
  <c r="AQ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AH21" i="22"/>
  <c r="AI21" i="22"/>
  <c r="AJ21" i="22"/>
  <c r="AK21" i="22"/>
  <c r="AL21" i="22"/>
  <c r="AM21" i="22"/>
  <c r="AN21" i="22"/>
  <c r="AO21" i="22"/>
  <c r="AP21" i="22"/>
  <c r="AQ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AH22" i="22"/>
  <c r="AI22" i="22"/>
  <c r="AJ22" i="22"/>
  <c r="AK22" i="22"/>
  <c r="AL22" i="22"/>
  <c r="AM22" i="22"/>
  <c r="AN22" i="22"/>
  <c r="AO22" i="22"/>
  <c r="AP22" i="22"/>
  <c r="AQ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AH23" i="22"/>
  <c r="AI23" i="22"/>
  <c r="AJ23" i="22"/>
  <c r="AK23" i="22"/>
  <c r="AL23" i="22"/>
  <c r="AM23" i="22"/>
  <c r="AN23" i="22"/>
  <c r="AO23" i="22"/>
  <c r="AP23" i="22"/>
  <c r="AQ23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AH24" i="22"/>
  <c r="AI24" i="22"/>
  <c r="AJ24" i="22"/>
  <c r="AK24" i="22"/>
  <c r="AL24" i="22"/>
  <c r="AM24" i="22"/>
  <c r="AN24" i="22"/>
  <c r="AO24" i="22"/>
  <c r="AP24" i="22"/>
  <c r="AQ24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AH25" i="22"/>
  <c r="AI25" i="22"/>
  <c r="AJ25" i="22"/>
  <c r="AK25" i="22"/>
  <c r="AL25" i="22"/>
  <c r="AM25" i="22"/>
  <c r="AN25" i="22"/>
  <c r="AO25" i="22"/>
  <c r="AP25" i="22"/>
  <c r="AQ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AH26" i="22"/>
  <c r="AI26" i="22"/>
  <c r="AJ26" i="22"/>
  <c r="AK26" i="22"/>
  <c r="AL26" i="22"/>
  <c r="AM26" i="22"/>
  <c r="AN26" i="22"/>
  <c r="AO26" i="22"/>
  <c r="AP26" i="22"/>
  <c r="AQ26" i="22"/>
  <c r="C2" i="27"/>
  <c r="D2" i="27"/>
  <c r="E2" i="27"/>
  <c r="F2" i="27"/>
  <c r="G2" i="27"/>
  <c r="H2" i="27"/>
  <c r="I2" i="27"/>
  <c r="J2" i="27"/>
  <c r="K2" i="27"/>
  <c r="L2" i="27"/>
  <c r="M2" i="27"/>
  <c r="N2" i="27"/>
  <c r="O2" i="27"/>
  <c r="P2" i="27"/>
  <c r="Q2" i="27"/>
  <c r="R2" i="27"/>
  <c r="S2" i="27"/>
  <c r="T2" i="27"/>
  <c r="U2" i="27"/>
  <c r="V2" i="27"/>
  <c r="W2" i="27"/>
  <c r="X2" i="27"/>
  <c r="Y2" i="27"/>
  <c r="Z2" i="27"/>
  <c r="AA2" i="27"/>
  <c r="AB2" i="27"/>
  <c r="AC2" i="27"/>
  <c r="AD2" i="27"/>
  <c r="AE2" i="27"/>
  <c r="AF2" i="27"/>
  <c r="AG2" i="27"/>
  <c r="AH2" i="27"/>
  <c r="AI2" i="27"/>
  <c r="AJ2" i="27"/>
  <c r="AK2" i="27"/>
  <c r="AL2" i="27"/>
  <c r="AM2" i="27"/>
  <c r="AN2" i="27"/>
  <c r="AO2" i="27"/>
  <c r="AP2" i="27"/>
  <c r="AQ2" i="27"/>
  <c r="C3" i="27"/>
  <c r="D3" i="27"/>
  <c r="E3" i="27"/>
  <c r="F3" i="27"/>
  <c r="G3" i="27"/>
  <c r="H3" i="27"/>
  <c r="I3" i="27"/>
  <c r="J3" i="27"/>
  <c r="K3" i="27"/>
  <c r="L3" i="27"/>
  <c r="M3" i="27"/>
  <c r="N3" i="27"/>
  <c r="O3" i="27"/>
  <c r="P3" i="27"/>
  <c r="Q3" i="27"/>
  <c r="R3" i="27"/>
  <c r="S3" i="27"/>
  <c r="T3" i="27"/>
  <c r="U3" i="27"/>
  <c r="V3" i="27"/>
  <c r="W3" i="27"/>
  <c r="X3" i="27"/>
  <c r="Y3" i="27"/>
  <c r="Z3" i="27"/>
  <c r="AA3" i="27"/>
  <c r="AB3" i="27"/>
  <c r="AC3" i="27"/>
  <c r="AD3" i="27"/>
  <c r="AE3" i="27"/>
  <c r="AF3" i="27"/>
  <c r="AG3" i="27"/>
  <c r="AH3" i="27"/>
  <c r="AI3" i="27"/>
  <c r="AJ3" i="27"/>
  <c r="AK3" i="27"/>
  <c r="AL3" i="27"/>
  <c r="AM3" i="27"/>
  <c r="AN3" i="27"/>
  <c r="AO3" i="27"/>
  <c r="AP3" i="27"/>
  <c r="AQ3" i="27"/>
  <c r="C4" i="27"/>
  <c r="D4" i="27"/>
  <c r="E4" i="27"/>
  <c r="F4" i="27"/>
  <c r="G4" i="27"/>
  <c r="H4" i="27"/>
  <c r="I4" i="27"/>
  <c r="J4" i="27"/>
  <c r="K4" i="27"/>
  <c r="L4" i="27"/>
  <c r="M4" i="27"/>
  <c r="N4" i="27"/>
  <c r="O4" i="27"/>
  <c r="P4" i="27"/>
  <c r="Q4" i="27"/>
  <c r="R4" i="27"/>
  <c r="S4" i="27"/>
  <c r="T4" i="27"/>
  <c r="U4" i="27"/>
  <c r="V4" i="27"/>
  <c r="W4" i="27"/>
  <c r="X4" i="27"/>
  <c r="Y4" i="27"/>
  <c r="Z4" i="27"/>
  <c r="AA4" i="27"/>
  <c r="AB4" i="27"/>
  <c r="AC4" i="27"/>
  <c r="AD4" i="27"/>
  <c r="AE4" i="27"/>
  <c r="AF4" i="27"/>
  <c r="AG4" i="27"/>
  <c r="AH4" i="27"/>
  <c r="AI4" i="27"/>
  <c r="AJ4" i="27"/>
  <c r="AK4" i="27"/>
  <c r="AL4" i="27"/>
  <c r="AM4" i="27"/>
  <c r="AN4" i="27"/>
  <c r="AO4" i="27"/>
  <c r="AP4" i="27"/>
  <c r="AQ4" i="27"/>
  <c r="C5" i="27"/>
  <c r="D5" i="27"/>
  <c r="E5" i="27"/>
  <c r="F5" i="27"/>
  <c r="G5" i="27"/>
  <c r="H5" i="27"/>
  <c r="I5" i="27"/>
  <c r="J5" i="27"/>
  <c r="K5" i="27"/>
  <c r="L5" i="27"/>
  <c r="M5" i="27"/>
  <c r="N5" i="27"/>
  <c r="O5" i="27"/>
  <c r="P5" i="27"/>
  <c r="Q5" i="27"/>
  <c r="R5" i="27"/>
  <c r="S5" i="27"/>
  <c r="T5" i="27"/>
  <c r="U5" i="27"/>
  <c r="V5" i="27"/>
  <c r="W5" i="27"/>
  <c r="X5" i="27"/>
  <c r="Y5" i="27"/>
  <c r="Z5" i="27"/>
  <c r="AA5" i="27"/>
  <c r="AB5" i="27"/>
  <c r="AC5" i="27"/>
  <c r="AD5" i="27"/>
  <c r="AE5" i="27"/>
  <c r="AF5" i="27"/>
  <c r="AG5" i="27"/>
  <c r="AH5" i="27"/>
  <c r="AI5" i="27"/>
  <c r="AJ5" i="27"/>
  <c r="AK5" i="27"/>
  <c r="AL5" i="27"/>
  <c r="AM5" i="27"/>
  <c r="AN5" i="27"/>
  <c r="AO5" i="27"/>
  <c r="AP5" i="27"/>
  <c r="AQ5" i="27"/>
  <c r="C6" i="27"/>
  <c r="D6" i="27"/>
  <c r="E6" i="27"/>
  <c r="F6" i="27"/>
  <c r="G6" i="27"/>
  <c r="H6" i="27"/>
  <c r="I6" i="27"/>
  <c r="J6" i="27"/>
  <c r="K6" i="27"/>
  <c r="L6" i="27"/>
  <c r="M6" i="27"/>
  <c r="N6" i="27"/>
  <c r="O6" i="27"/>
  <c r="P6" i="27"/>
  <c r="Q6" i="27"/>
  <c r="R6" i="27"/>
  <c r="S6" i="27"/>
  <c r="T6" i="27"/>
  <c r="U6" i="27"/>
  <c r="V6" i="27"/>
  <c r="W6" i="27"/>
  <c r="X6" i="27"/>
  <c r="Y6" i="27"/>
  <c r="Z6" i="27"/>
  <c r="AA6" i="27"/>
  <c r="AB6" i="27"/>
  <c r="AC6" i="27"/>
  <c r="AD6" i="27"/>
  <c r="AE6" i="27"/>
  <c r="AF6" i="27"/>
  <c r="AG6" i="27"/>
  <c r="AH6" i="27"/>
  <c r="AI6" i="27"/>
  <c r="AJ6" i="27"/>
  <c r="AK6" i="27"/>
  <c r="AL6" i="27"/>
  <c r="AM6" i="27"/>
  <c r="AN6" i="27"/>
  <c r="AO6" i="27"/>
  <c r="AP6" i="27"/>
  <c r="AQ6" i="27"/>
  <c r="C7" i="27"/>
  <c r="D7" i="27"/>
  <c r="E7" i="27"/>
  <c r="F7" i="27"/>
  <c r="G7" i="27"/>
  <c r="H7" i="27"/>
  <c r="I7" i="27"/>
  <c r="J7" i="27"/>
  <c r="K7" i="27"/>
  <c r="L7" i="27"/>
  <c r="M7" i="27"/>
  <c r="N7" i="27"/>
  <c r="O7" i="27"/>
  <c r="P7" i="27"/>
  <c r="Q7" i="27"/>
  <c r="R7" i="27"/>
  <c r="S7" i="27"/>
  <c r="T7" i="27"/>
  <c r="U7" i="27"/>
  <c r="V7" i="27"/>
  <c r="W7" i="27"/>
  <c r="X7" i="27"/>
  <c r="Y7" i="27"/>
  <c r="Z7" i="27"/>
  <c r="AA7" i="27"/>
  <c r="AB7" i="27"/>
  <c r="AC7" i="27"/>
  <c r="AD7" i="27"/>
  <c r="AE7" i="27"/>
  <c r="AF7" i="27"/>
  <c r="AG7" i="27"/>
  <c r="AH7" i="27"/>
  <c r="AI7" i="27"/>
  <c r="AJ7" i="27"/>
  <c r="AK7" i="27"/>
  <c r="AL7" i="27"/>
  <c r="AM7" i="27"/>
  <c r="AN7" i="27"/>
  <c r="AO7" i="27"/>
  <c r="AP7" i="27"/>
  <c r="AQ7" i="27"/>
  <c r="C8" i="27"/>
  <c r="D8" i="27"/>
  <c r="E8" i="27"/>
  <c r="F8" i="27"/>
  <c r="G8" i="27"/>
  <c r="H8" i="27"/>
  <c r="I8" i="27"/>
  <c r="J8" i="27"/>
  <c r="K8" i="27"/>
  <c r="L8" i="27"/>
  <c r="M8" i="27"/>
  <c r="N8" i="27"/>
  <c r="O8" i="27"/>
  <c r="P8" i="27"/>
  <c r="Q8" i="27"/>
  <c r="R8" i="27"/>
  <c r="S8" i="27"/>
  <c r="T8" i="27"/>
  <c r="U8" i="27"/>
  <c r="V8" i="27"/>
  <c r="W8" i="27"/>
  <c r="X8" i="27"/>
  <c r="Y8" i="27"/>
  <c r="Z8" i="27"/>
  <c r="AA8" i="27"/>
  <c r="AB8" i="27"/>
  <c r="AC8" i="27"/>
  <c r="AD8" i="27"/>
  <c r="AE8" i="27"/>
  <c r="AF8" i="27"/>
  <c r="AG8" i="27"/>
  <c r="AH8" i="27"/>
  <c r="AI8" i="27"/>
  <c r="AJ8" i="27"/>
  <c r="AK8" i="27"/>
  <c r="AL8" i="27"/>
  <c r="AM8" i="27"/>
  <c r="AN8" i="27"/>
  <c r="AO8" i="27"/>
  <c r="AP8" i="27"/>
  <c r="AQ8" i="27"/>
  <c r="C9" i="27"/>
  <c r="D9" i="27"/>
  <c r="E9" i="27"/>
  <c r="F9" i="27"/>
  <c r="G9" i="27"/>
  <c r="H9" i="27"/>
  <c r="I9" i="27"/>
  <c r="J9" i="27"/>
  <c r="K9" i="27"/>
  <c r="L9" i="27"/>
  <c r="M9" i="27"/>
  <c r="N9" i="27"/>
  <c r="O9" i="27"/>
  <c r="P9" i="27"/>
  <c r="Q9" i="27"/>
  <c r="R9" i="27"/>
  <c r="S9" i="27"/>
  <c r="T9" i="27"/>
  <c r="U9" i="27"/>
  <c r="V9" i="27"/>
  <c r="W9" i="27"/>
  <c r="X9" i="27"/>
  <c r="Y9" i="27"/>
  <c r="Z9" i="27"/>
  <c r="AA9" i="27"/>
  <c r="AB9" i="27"/>
  <c r="AC9" i="27"/>
  <c r="AD9" i="27"/>
  <c r="AE9" i="27"/>
  <c r="AF9" i="27"/>
  <c r="AG9" i="27"/>
  <c r="AH9" i="27"/>
  <c r="AI9" i="27"/>
  <c r="AJ9" i="27"/>
  <c r="AK9" i="27"/>
  <c r="AL9" i="27"/>
  <c r="AM9" i="27"/>
  <c r="AN9" i="27"/>
  <c r="AO9" i="27"/>
  <c r="AP9" i="27"/>
  <c r="AQ9" i="27"/>
  <c r="C10" i="27"/>
  <c r="D10" i="27"/>
  <c r="E10" i="27"/>
  <c r="F10" i="27"/>
  <c r="G10" i="27"/>
  <c r="H10" i="27"/>
  <c r="I10" i="27"/>
  <c r="J10" i="27"/>
  <c r="K10" i="27"/>
  <c r="L10" i="27"/>
  <c r="M10" i="27"/>
  <c r="N10" i="27"/>
  <c r="O10" i="27"/>
  <c r="P10" i="27"/>
  <c r="Q10" i="27"/>
  <c r="R10" i="27"/>
  <c r="S10" i="27"/>
  <c r="T10" i="27"/>
  <c r="U10" i="27"/>
  <c r="V10" i="27"/>
  <c r="W10" i="27"/>
  <c r="X10" i="27"/>
  <c r="Y10" i="27"/>
  <c r="Z10" i="27"/>
  <c r="AA10" i="27"/>
  <c r="AB10" i="27"/>
  <c r="AC10" i="27"/>
  <c r="AD10" i="27"/>
  <c r="AE10" i="27"/>
  <c r="AF10" i="27"/>
  <c r="AG10" i="27"/>
  <c r="AH10" i="27"/>
  <c r="AI10" i="27"/>
  <c r="AJ10" i="27"/>
  <c r="AK10" i="27"/>
  <c r="AL10" i="27"/>
  <c r="AM10" i="27"/>
  <c r="AN10" i="27"/>
  <c r="AO10" i="27"/>
  <c r="AP10" i="27"/>
  <c r="AQ10" i="27"/>
  <c r="C11" i="27"/>
  <c r="D11" i="27"/>
  <c r="E11" i="27"/>
  <c r="F11" i="27"/>
  <c r="G11" i="27"/>
  <c r="H11" i="27"/>
  <c r="I11" i="27"/>
  <c r="J11" i="27"/>
  <c r="K11" i="27"/>
  <c r="L11" i="27"/>
  <c r="M11" i="27"/>
  <c r="N11" i="27"/>
  <c r="O11" i="27"/>
  <c r="P11" i="27"/>
  <c r="Q11" i="27"/>
  <c r="R11" i="27"/>
  <c r="S11" i="27"/>
  <c r="T11" i="27"/>
  <c r="U11" i="27"/>
  <c r="V11" i="27"/>
  <c r="W11" i="27"/>
  <c r="X11" i="27"/>
  <c r="Y11" i="27"/>
  <c r="Z11" i="27"/>
  <c r="AA11" i="27"/>
  <c r="AB11" i="27"/>
  <c r="AC11" i="27"/>
  <c r="AD11" i="27"/>
  <c r="AE11" i="27"/>
  <c r="AF11" i="27"/>
  <c r="AG11" i="27"/>
  <c r="AH11" i="27"/>
  <c r="AI11" i="27"/>
  <c r="AJ11" i="27"/>
  <c r="AK11" i="27"/>
  <c r="AL11" i="27"/>
  <c r="AM11" i="27"/>
  <c r="AN11" i="27"/>
  <c r="AO11" i="27"/>
  <c r="AP11" i="27"/>
  <c r="AQ11" i="27"/>
  <c r="C12" i="27"/>
  <c r="D12" i="27"/>
  <c r="E12" i="27"/>
  <c r="F12" i="27"/>
  <c r="G12" i="27"/>
  <c r="H12" i="27"/>
  <c r="I12" i="27"/>
  <c r="J12" i="27"/>
  <c r="K12" i="27"/>
  <c r="L12" i="27"/>
  <c r="M12" i="27"/>
  <c r="N12" i="27"/>
  <c r="O12" i="27"/>
  <c r="P12" i="27"/>
  <c r="Q12" i="27"/>
  <c r="R12" i="27"/>
  <c r="S12" i="27"/>
  <c r="T12" i="27"/>
  <c r="U12" i="27"/>
  <c r="V12" i="27"/>
  <c r="W12" i="27"/>
  <c r="X12" i="27"/>
  <c r="Y12" i="27"/>
  <c r="Z12" i="27"/>
  <c r="AA12" i="27"/>
  <c r="AB12" i="27"/>
  <c r="AC12" i="27"/>
  <c r="AD12" i="27"/>
  <c r="AE12" i="27"/>
  <c r="AF12" i="27"/>
  <c r="AG12" i="27"/>
  <c r="AH12" i="27"/>
  <c r="AI12" i="27"/>
  <c r="AJ12" i="27"/>
  <c r="AK12" i="27"/>
  <c r="AL12" i="27"/>
  <c r="AM12" i="27"/>
  <c r="AN12" i="27"/>
  <c r="AO12" i="27"/>
  <c r="AP12" i="27"/>
  <c r="AQ12" i="27"/>
  <c r="C13" i="27"/>
  <c r="D13" i="27"/>
  <c r="E13" i="27"/>
  <c r="F13" i="27"/>
  <c r="G13" i="27"/>
  <c r="H13" i="27"/>
  <c r="I13" i="27"/>
  <c r="J13" i="27"/>
  <c r="K13" i="27"/>
  <c r="L13" i="27"/>
  <c r="M13" i="27"/>
  <c r="N13" i="27"/>
  <c r="O13" i="27"/>
  <c r="P13" i="27"/>
  <c r="Q13" i="27"/>
  <c r="R13" i="27"/>
  <c r="S13" i="27"/>
  <c r="T13" i="27"/>
  <c r="U13" i="27"/>
  <c r="V13" i="27"/>
  <c r="W13" i="27"/>
  <c r="X13" i="27"/>
  <c r="Y13" i="27"/>
  <c r="Z13" i="27"/>
  <c r="AA13" i="27"/>
  <c r="AB13" i="27"/>
  <c r="AC13" i="27"/>
  <c r="AD13" i="27"/>
  <c r="AE13" i="27"/>
  <c r="AF13" i="27"/>
  <c r="AG13" i="27"/>
  <c r="AH13" i="27"/>
  <c r="AI13" i="27"/>
  <c r="AJ13" i="27"/>
  <c r="AK13" i="27"/>
  <c r="AL13" i="27"/>
  <c r="AM13" i="27"/>
  <c r="AN13" i="27"/>
  <c r="AO13" i="27"/>
  <c r="AP13" i="27"/>
  <c r="AQ13" i="27"/>
  <c r="C14" i="27"/>
  <c r="D14" i="27"/>
  <c r="E14" i="27"/>
  <c r="F14" i="27"/>
  <c r="G14" i="27"/>
  <c r="H14" i="27"/>
  <c r="I14" i="27"/>
  <c r="J14" i="27"/>
  <c r="K14" i="27"/>
  <c r="L14" i="27"/>
  <c r="M14" i="27"/>
  <c r="N14" i="27"/>
  <c r="O14" i="27"/>
  <c r="P14" i="27"/>
  <c r="Q14" i="27"/>
  <c r="R14" i="27"/>
  <c r="S14" i="27"/>
  <c r="T14" i="27"/>
  <c r="U14" i="27"/>
  <c r="V14" i="27"/>
  <c r="W14" i="27"/>
  <c r="X14" i="27"/>
  <c r="Y14" i="27"/>
  <c r="Z14" i="27"/>
  <c r="AA14" i="27"/>
  <c r="AB14" i="27"/>
  <c r="AC14" i="27"/>
  <c r="AD14" i="27"/>
  <c r="AE14" i="27"/>
  <c r="AF14" i="27"/>
  <c r="AG14" i="27"/>
  <c r="AH14" i="27"/>
  <c r="AI14" i="27"/>
  <c r="AJ14" i="27"/>
  <c r="AK14" i="27"/>
  <c r="AL14" i="27"/>
  <c r="AM14" i="27"/>
  <c r="AN14" i="27"/>
  <c r="AO14" i="27"/>
  <c r="AP14" i="27"/>
  <c r="AQ14" i="27"/>
  <c r="C15" i="27"/>
  <c r="D15" i="27"/>
  <c r="E15" i="27"/>
  <c r="F15" i="27"/>
  <c r="G15" i="27"/>
  <c r="H15" i="27"/>
  <c r="I15" i="27"/>
  <c r="J15" i="27"/>
  <c r="K15" i="27"/>
  <c r="L15" i="27"/>
  <c r="M15" i="27"/>
  <c r="N15" i="27"/>
  <c r="O15" i="27"/>
  <c r="P15" i="27"/>
  <c r="Q15" i="27"/>
  <c r="R15" i="27"/>
  <c r="S15" i="27"/>
  <c r="T15" i="27"/>
  <c r="U15" i="27"/>
  <c r="V15" i="27"/>
  <c r="W15" i="27"/>
  <c r="X15" i="27"/>
  <c r="Y15" i="27"/>
  <c r="Z15" i="27"/>
  <c r="AA15" i="27"/>
  <c r="AB15" i="27"/>
  <c r="AC15" i="27"/>
  <c r="AD15" i="27"/>
  <c r="AE15" i="27"/>
  <c r="AF15" i="27"/>
  <c r="AG15" i="27"/>
  <c r="AH15" i="27"/>
  <c r="AI15" i="27"/>
  <c r="AJ15" i="27"/>
  <c r="AK15" i="27"/>
  <c r="AL15" i="27"/>
  <c r="AM15" i="27"/>
  <c r="AN15" i="27"/>
  <c r="AO15" i="27"/>
  <c r="AP15" i="27"/>
  <c r="AQ15" i="27"/>
  <c r="C16" i="27"/>
  <c r="D16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Q16" i="27"/>
  <c r="R16" i="27"/>
  <c r="S16" i="27"/>
  <c r="T16" i="27"/>
  <c r="U16" i="27"/>
  <c r="V16" i="27"/>
  <c r="W16" i="27"/>
  <c r="X16" i="27"/>
  <c r="Y16" i="27"/>
  <c r="Z16" i="27"/>
  <c r="AA16" i="27"/>
  <c r="AB16" i="27"/>
  <c r="AC16" i="27"/>
  <c r="AD16" i="27"/>
  <c r="AE16" i="27"/>
  <c r="AF16" i="27"/>
  <c r="AG16" i="27"/>
  <c r="AH16" i="27"/>
  <c r="AI16" i="27"/>
  <c r="AJ16" i="27"/>
  <c r="AK16" i="27"/>
  <c r="AL16" i="27"/>
  <c r="AM16" i="27"/>
  <c r="AN16" i="27"/>
  <c r="AO16" i="27"/>
  <c r="AP16" i="27"/>
  <c r="AQ16" i="27"/>
  <c r="C17" i="27"/>
  <c r="D17" i="27"/>
  <c r="E17" i="27"/>
  <c r="F17" i="27"/>
  <c r="G17" i="27"/>
  <c r="H17" i="27"/>
  <c r="I17" i="27"/>
  <c r="J17" i="27"/>
  <c r="K17" i="27"/>
  <c r="L17" i="27"/>
  <c r="M17" i="27"/>
  <c r="N17" i="27"/>
  <c r="O17" i="27"/>
  <c r="P17" i="27"/>
  <c r="Q17" i="27"/>
  <c r="R17" i="27"/>
  <c r="S17" i="27"/>
  <c r="T17" i="27"/>
  <c r="U17" i="27"/>
  <c r="V17" i="27"/>
  <c r="W17" i="27"/>
  <c r="X17" i="27"/>
  <c r="Y17" i="27"/>
  <c r="Z17" i="27"/>
  <c r="AA17" i="27"/>
  <c r="AB17" i="27"/>
  <c r="AC17" i="27"/>
  <c r="AD17" i="27"/>
  <c r="AE17" i="27"/>
  <c r="AF17" i="27"/>
  <c r="AG17" i="27"/>
  <c r="AH17" i="27"/>
  <c r="AI17" i="27"/>
  <c r="AJ17" i="27"/>
  <c r="AK17" i="27"/>
  <c r="AL17" i="27"/>
  <c r="AM17" i="27"/>
  <c r="AN17" i="27"/>
  <c r="AO17" i="27"/>
  <c r="AP17" i="27"/>
  <c r="AQ17" i="27"/>
  <c r="C18" i="27"/>
  <c r="D18" i="27"/>
  <c r="E18" i="27"/>
  <c r="F18" i="27"/>
  <c r="G18" i="27"/>
  <c r="H18" i="27"/>
  <c r="I18" i="27"/>
  <c r="J18" i="27"/>
  <c r="K18" i="27"/>
  <c r="L18" i="27"/>
  <c r="M18" i="27"/>
  <c r="N18" i="27"/>
  <c r="O18" i="27"/>
  <c r="P18" i="27"/>
  <c r="Q18" i="27"/>
  <c r="R18" i="27"/>
  <c r="S18" i="27"/>
  <c r="T18" i="27"/>
  <c r="U18" i="27"/>
  <c r="V18" i="27"/>
  <c r="W18" i="27"/>
  <c r="X18" i="27"/>
  <c r="Y18" i="27"/>
  <c r="Z18" i="27"/>
  <c r="AA18" i="27"/>
  <c r="AB18" i="27"/>
  <c r="AC18" i="27"/>
  <c r="AD18" i="27"/>
  <c r="AE18" i="27"/>
  <c r="AF18" i="27"/>
  <c r="AG18" i="27"/>
  <c r="AH18" i="27"/>
  <c r="AI18" i="27"/>
  <c r="AJ18" i="27"/>
  <c r="AK18" i="27"/>
  <c r="AL18" i="27"/>
  <c r="AM18" i="27"/>
  <c r="AN18" i="27"/>
  <c r="AO18" i="27"/>
  <c r="AP18" i="27"/>
  <c r="AQ18" i="27"/>
  <c r="C19" i="27"/>
  <c r="D19" i="27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X19" i="27"/>
  <c r="Y19" i="27"/>
  <c r="Z19" i="27"/>
  <c r="AA19" i="27"/>
  <c r="AB19" i="27"/>
  <c r="AC19" i="27"/>
  <c r="AD19" i="27"/>
  <c r="AE19" i="27"/>
  <c r="AF19" i="27"/>
  <c r="AG19" i="27"/>
  <c r="AH19" i="27"/>
  <c r="AI19" i="27"/>
  <c r="AJ19" i="27"/>
  <c r="AK19" i="27"/>
  <c r="AL19" i="27"/>
  <c r="AM19" i="27"/>
  <c r="AN19" i="27"/>
  <c r="AO19" i="27"/>
  <c r="AP19" i="27"/>
  <c r="AQ19" i="27"/>
  <c r="C20" i="27"/>
  <c r="D20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Q20" i="27"/>
  <c r="R20" i="27"/>
  <c r="S20" i="27"/>
  <c r="T20" i="27"/>
  <c r="U20" i="27"/>
  <c r="V20" i="27"/>
  <c r="W20" i="27"/>
  <c r="X20" i="27"/>
  <c r="Y20" i="27"/>
  <c r="Z20" i="27"/>
  <c r="AA20" i="27"/>
  <c r="AB20" i="27"/>
  <c r="AC20" i="27"/>
  <c r="AD20" i="27"/>
  <c r="AE20" i="27"/>
  <c r="AF20" i="27"/>
  <c r="AG20" i="27"/>
  <c r="AH20" i="27"/>
  <c r="AI20" i="27"/>
  <c r="AJ20" i="27"/>
  <c r="AK20" i="27"/>
  <c r="AL20" i="27"/>
  <c r="AM20" i="27"/>
  <c r="AN20" i="27"/>
  <c r="AO20" i="27"/>
  <c r="AP20" i="27"/>
  <c r="AQ20" i="27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AH21" i="27"/>
  <c r="AI21" i="27"/>
  <c r="AJ21" i="27"/>
  <c r="AK21" i="27"/>
  <c r="AL21" i="27"/>
  <c r="AM21" i="27"/>
  <c r="AN21" i="27"/>
  <c r="AO21" i="27"/>
  <c r="AP21" i="27"/>
  <c r="AQ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AH22" i="27"/>
  <c r="AI22" i="27"/>
  <c r="AJ22" i="27"/>
  <c r="AK22" i="27"/>
  <c r="AL22" i="27"/>
  <c r="AM22" i="27"/>
  <c r="AN22" i="27"/>
  <c r="AO22" i="27"/>
  <c r="AP22" i="27"/>
  <c r="AQ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AH23" i="27"/>
  <c r="AI23" i="27"/>
  <c r="AJ23" i="27"/>
  <c r="AK23" i="27"/>
  <c r="AL23" i="27"/>
  <c r="AM23" i="27"/>
  <c r="AN23" i="27"/>
  <c r="AO23" i="27"/>
  <c r="AP23" i="27"/>
  <c r="AQ23" i="27"/>
  <c r="C24" i="27"/>
  <c r="D24" i="27"/>
  <c r="E24" i="27"/>
  <c r="F24" i="27"/>
  <c r="G24" i="27"/>
  <c r="H24" i="27"/>
  <c r="I24" i="27"/>
  <c r="J24" i="27"/>
  <c r="K24" i="27"/>
  <c r="L24" i="27"/>
  <c r="M24" i="27"/>
  <c r="N24" i="27"/>
  <c r="O24" i="27"/>
  <c r="P24" i="27"/>
  <c r="Q24" i="27"/>
  <c r="R24" i="27"/>
  <c r="S24" i="27"/>
  <c r="T24" i="27"/>
  <c r="U24" i="27"/>
  <c r="V24" i="27"/>
  <c r="W24" i="27"/>
  <c r="X24" i="27"/>
  <c r="Y24" i="27"/>
  <c r="Z24" i="27"/>
  <c r="AA24" i="27"/>
  <c r="AB24" i="27"/>
  <c r="AC24" i="27"/>
  <c r="AD24" i="27"/>
  <c r="AE24" i="27"/>
  <c r="AF24" i="27"/>
  <c r="AG24" i="27"/>
  <c r="AH24" i="27"/>
  <c r="AI24" i="27"/>
  <c r="AJ24" i="27"/>
  <c r="AK24" i="27"/>
  <c r="AL24" i="27"/>
  <c r="AM24" i="27"/>
  <c r="AN24" i="27"/>
  <c r="AO24" i="27"/>
  <c r="AP24" i="27"/>
  <c r="AQ24" i="27"/>
  <c r="C25" i="27"/>
  <c r="D25" i="27"/>
  <c r="E25" i="27"/>
  <c r="F25" i="27"/>
  <c r="G25" i="27"/>
  <c r="H25" i="27"/>
  <c r="I25" i="27"/>
  <c r="J25" i="27"/>
  <c r="K25" i="27"/>
  <c r="L25" i="27"/>
  <c r="M25" i="27"/>
  <c r="N25" i="27"/>
  <c r="O25" i="27"/>
  <c r="P25" i="27"/>
  <c r="Q25" i="27"/>
  <c r="R25" i="27"/>
  <c r="S25" i="27"/>
  <c r="T25" i="27"/>
  <c r="U25" i="27"/>
  <c r="V25" i="27"/>
  <c r="W25" i="27"/>
  <c r="X25" i="27"/>
  <c r="Y25" i="27"/>
  <c r="Z25" i="27"/>
  <c r="AA25" i="27"/>
  <c r="AB25" i="27"/>
  <c r="AC25" i="27"/>
  <c r="AD25" i="27"/>
  <c r="AE25" i="27"/>
  <c r="AF25" i="27"/>
  <c r="AG25" i="27"/>
  <c r="AH25" i="27"/>
  <c r="AI25" i="27"/>
  <c r="AJ25" i="27"/>
  <c r="AK25" i="27"/>
  <c r="AL25" i="27"/>
  <c r="AM25" i="27"/>
  <c r="AN25" i="27"/>
  <c r="AO25" i="27"/>
  <c r="AP25" i="27"/>
  <c r="AQ25" i="27"/>
  <c r="C26" i="27"/>
  <c r="D26" i="27"/>
  <c r="E26" i="27"/>
  <c r="F26" i="27"/>
  <c r="G26" i="27"/>
  <c r="H26" i="27"/>
  <c r="I26" i="27"/>
  <c r="J26" i="27"/>
  <c r="K26" i="27"/>
  <c r="L26" i="27"/>
  <c r="M26" i="27"/>
  <c r="N26" i="27"/>
  <c r="O26" i="27"/>
  <c r="P26" i="27"/>
  <c r="Q26" i="27"/>
  <c r="R26" i="27"/>
  <c r="S26" i="27"/>
  <c r="T26" i="27"/>
  <c r="U26" i="27"/>
  <c r="V26" i="27"/>
  <c r="W26" i="27"/>
  <c r="X26" i="27"/>
  <c r="Y26" i="27"/>
  <c r="Z26" i="27"/>
  <c r="AA26" i="27"/>
  <c r="AB26" i="27"/>
  <c r="AC26" i="27"/>
  <c r="AD26" i="27"/>
  <c r="AE26" i="27"/>
  <c r="AF26" i="27"/>
  <c r="AG26" i="27"/>
  <c r="AH26" i="27"/>
  <c r="AI26" i="27"/>
  <c r="AJ26" i="27"/>
  <c r="AK26" i="27"/>
  <c r="AL26" i="27"/>
  <c r="AM26" i="27"/>
  <c r="AN26" i="27"/>
  <c r="AO26" i="27"/>
  <c r="AP26" i="27"/>
  <c r="AQ26" i="27"/>
  <c r="C2" i="26"/>
  <c r="D2" i="26"/>
  <c r="E2" i="26"/>
  <c r="F2" i="26"/>
  <c r="G2" i="26"/>
  <c r="H2" i="26"/>
  <c r="I2" i="26"/>
  <c r="J2" i="26"/>
  <c r="K2" i="26"/>
  <c r="L2" i="26"/>
  <c r="M2" i="26"/>
  <c r="N2" i="26"/>
  <c r="O2" i="26"/>
  <c r="P2" i="26"/>
  <c r="Q2" i="26"/>
  <c r="R2" i="26"/>
  <c r="S2" i="26"/>
  <c r="T2" i="26"/>
  <c r="U2" i="26"/>
  <c r="V2" i="26"/>
  <c r="W2" i="26"/>
  <c r="X2" i="26"/>
  <c r="Y2" i="26"/>
  <c r="Z2" i="26"/>
  <c r="AA2" i="26"/>
  <c r="AB2" i="26"/>
  <c r="AC2" i="26"/>
  <c r="AD2" i="26"/>
  <c r="AE2" i="26"/>
  <c r="AF2" i="26"/>
  <c r="AG2" i="26"/>
  <c r="AH2" i="26"/>
  <c r="AI2" i="26"/>
  <c r="AJ2" i="26"/>
  <c r="AK2" i="26"/>
  <c r="AL2" i="26"/>
  <c r="AM2" i="26"/>
  <c r="AN2" i="26"/>
  <c r="AO2" i="26"/>
  <c r="AP2" i="26"/>
  <c r="AQ2" i="26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AJ3" i="26"/>
  <c r="AK3" i="26"/>
  <c r="AL3" i="26"/>
  <c r="AM3" i="26"/>
  <c r="AN3" i="26"/>
  <c r="AO3" i="26"/>
  <c r="AP3" i="26"/>
  <c r="AQ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AJ4" i="26"/>
  <c r="AK4" i="26"/>
  <c r="AL4" i="26"/>
  <c r="AM4" i="26"/>
  <c r="AN4" i="26"/>
  <c r="AO4" i="26"/>
  <c r="AP4" i="26"/>
  <c r="AQ4" i="26"/>
  <c r="C5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Q5" i="26"/>
  <c r="R5" i="26"/>
  <c r="S5" i="26"/>
  <c r="T5" i="26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AJ5" i="26"/>
  <c r="AK5" i="26"/>
  <c r="AL5" i="26"/>
  <c r="AM5" i="26"/>
  <c r="AN5" i="26"/>
  <c r="AO5" i="26"/>
  <c r="AP5" i="26"/>
  <c r="AQ5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AJ6" i="26"/>
  <c r="AK6" i="26"/>
  <c r="AL6" i="26"/>
  <c r="AM6" i="26"/>
  <c r="AN6" i="26"/>
  <c r="AO6" i="26"/>
  <c r="AP6" i="26"/>
  <c r="AQ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AJ7" i="26"/>
  <c r="AK7" i="26"/>
  <c r="AL7" i="26"/>
  <c r="AM7" i="26"/>
  <c r="AN7" i="26"/>
  <c r="AO7" i="26"/>
  <c r="AP7" i="26"/>
  <c r="AQ7" i="26"/>
  <c r="C8" i="26"/>
  <c r="D8" i="26"/>
  <c r="E8" i="26"/>
  <c r="F8" i="26"/>
  <c r="G8" i="26"/>
  <c r="H8" i="26"/>
  <c r="I8" i="26"/>
  <c r="J8" i="26"/>
  <c r="K8" i="26"/>
  <c r="L8" i="26"/>
  <c r="M8" i="26"/>
  <c r="N8" i="26"/>
  <c r="O8" i="26"/>
  <c r="P8" i="26"/>
  <c r="Q8" i="26"/>
  <c r="R8" i="26"/>
  <c r="S8" i="26"/>
  <c r="T8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AJ8" i="26"/>
  <c r="AK8" i="26"/>
  <c r="AL8" i="26"/>
  <c r="AM8" i="26"/>
  <c r="AN8" i="26"/>
  <c r="AO8" i="26"/>
  <c r="AP8" i="26"/>
  <c r="AQ8" i="26"/>
  <c r="C9" i="26"/>
  <c r="D9" i="26"/>
  <c r="E9" i="26"/>
  <c r="F9" i="26"/>
  <c r="G9" i="26"/>
  <c r="H9" i="26"/>
  <c r="I9" i="26"/>
  <c r="J9" i="26"/>
  <c r="K9" i="26"/>
  <c r="L9" i="26"/>
  <c r="M9" i="26"/>
  <c r="N9" i="26"/>
  <c r="O9" i="26"/>
  <c r="P9" i="26"/>
  <c r="Q9" i="26"/>
  <c r="R9" i="26"/>
  <c r="S9" i="26"/>
  <c r="T9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AJ9" i="26"/>
  <c r="AK9" i="26"/>
  <c r="AL9" i="26"/>
  <c r="AM9" i="26"/>
  <c r="AN9" i="26"/>
  <c r="AO9" i="26"/>
  <c r="AP9" i="26"/>
  <c r="AQ9" i="26"/>
  <c r="C10" i="26"/>
  <c r="D10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Q10" i="26"/>
  <c r="R10" i="26"/>
  <c r="S10" i="26"/>
  <c r="T10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AJ10" i="26"/>
  <c r="AK10" i="26"/>
  <c r="AL10" i="26"/>
  <c r="AM10" i="26"/>
  <c r="AN10" i="26"/>
  <c r="AO10" i="26"/>
  <c r="AP10" i="26"/>
  <c r="AQ10" i="26"/>
  <c r="C11" i="26"/>
  <c r="D11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Q11" i="26"/>
  <c r="R11" i="26"/>
  <c r="S11" i="26"/>
  <c r="T11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AJ11" i="26"/>
  <c r="AK11" i="26"/>
  <c r="AL11" i="26"/>
  <c r="AM11" i="26"/>
  <c r="AN11" i="26"/>
  <c r="AO11" i="26"/>
  <c r="AP11" i="26"/>
  <c r="AQ11" i="26"/>
  <c r="C12" i="26"/>
  <c r="D12" i="26"/>
  <c r="E12" i="26"/>
  <c r="F12" i="26"/>
  <c r="G12" i="26"/>
  <c r="H12" i="26"/>
  <c r="I12" i="26"/>
  <c r="J12" i="26"/>
  <c r="K12" i="26"/>
  <c r="L12" i="26"/>
  <c r="M12" i="26"/>
  <c r="N12" i="26"/>
  <c r="O12" i="26"/>
  <c r="P12" i="26"/>
  <c r="Q12" i="26"/>
  <c r="R12" i="26"/>
  <c r="S12" i="26"/>
  <c r="T12" i="26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AJ12" i="26"/>
  <c r="AK12" i="26"/>
  <c r="AL12" i="26"/>
  <c r="AM12" i="26"/>
  <c r="AN12" i="26"/>
  <c r="AO12" i="26"/>
  <c r="AP12" i="26"/>
  <c r="AQ12" i="26"/>
  <c r="C13" i="26"/>
  <c r="D13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Q13" i="26"/>
  <c r="R13" i="26"/>
  <c r="S13" i="26"/>
  <c r="T13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AJ13" i="26"/>
  <c r="AK13" i="26"/>
  <c r="AL13" i="26"/>
  <c r="AM13" i="26"/>
  <c r="AN13" i="26"/>
  <c r="AO13" i="26"/>
  <c r="AP13" i="26"/>
  <c r="AQ13" i="26"/>
  <c r="C14" i="26"/>
  <c r="D14" i="26"/>
  <c r="E14" i="26"/>
  <c r="F14" i="26"/>
  <c r="G14" i="26"/>
  <c r="H14" i="26"/>
  <c r="I14" i="26"/>
  <c r="J14" i="26"/>
  <c r="K14" i="26"/>
  <c r="L14" i="26"/>
  <c r="M14" i="26"/>
  <c r="N14" i="26"/>
  <c r="O14" i="26"/>
  <c r="P14" i="26"/>
  <c r="Q14" i="26"/>
  <c r="R14" i="26"/>
  <c r="S14" i="26"/>
  <c r="T14" i="26"/>
  <c r="U14" i="26"/>
  <c r="V14" i="26"/>
  <c r="W14" i="26"/>
  <c r="X14" i="26"/>
  <c r="Y14" i="26"/>
  <c r="Z14" i="26"/>
  <c r="AA14" i="26"/>
  <c r="AB14" i="26"/>
  <c r="AC14" i="26"/>
  <c r="AD14" i="26"/>
  <c r="AE14" i="26"/>
  <c r="AF14" i="26"/>
  <c r="AG14" i="26"/>
  <c r="AH14" i="26"/>
  <c r="AI14" i="26"/>
  <c r="AJ14" i="26"/>
  <c r="AK14" i="26"/>
  <c r="AL14" i="26"/>
  <c r="AM14" i="26"/>
  <c r="AN14" i="26"/>
  <c r="AO14" i="26"/>
  <c r="AP14" i="26"/>
  <c r="AQ14" i="26"/>
  <c r="C15" i="26"/>
  <c r="D15" i="26"/>
  <c r="E15" i="26"/>
  <c r="F15" i="26"/>
  <c r="G15" i="26"/>
  <c r="H15" i="26"/>
  <c r="I15" i="26"/>
  <c r="J15" i="26"/>
  <c r="K15" i="26"/>
  <c r="L15" i="26"/>
  <c r="M15" i="26"/>
  <c r="N15" i="26"/>
  <c r="O15" i="26"/>
  <c r="P15" i="26"/>
  <c r="Q15" i="26"/>
  <c r="R15" i="26"/>
  <c r="S15" i="26"/>
  <c r="T15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AJ15" i="26"/>
  <c r="AK15" i="26"/>
  <c r="AL15" i="26"/>
  <c r="AM15" i="26"/>
  <c r="AN15" i="26"/>
  <c r="AO15" i="26"/>
  <c r="AP15" i="26"/>
  <c r="AQ15" i="26"/>
  <c r="C16" i="26"/>
  <c r="D16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Q16" i="26"/>
  <c r="R16" i="26"/>
  <c r="S16" i="26"/>
  <c r="T16" i="26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AJ16" i="26"/>
  <c r="AK16" i="26"/>
  <c r="AL16" i="26"/>
  <c r="AM16" i="26"/>
  <c r="AN16" i="26"/>
  <c r="AO16" i="26"/>
  <c r="AP16" i="26"/>
  <c r="AQ16" i="26"/>
  <c r="C17" i="26"/>
  <c r="D17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Q17" i="26"/>
  <c r="R17" i="26"/>
  <c r="S17" i="26"/>
  <c r="T17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AJ17" i="26"/>
  <c r="AK17" i="26"/>
  <c r="AL17" i="26"/>
  <c r="AM17" i="26"/>
  <c r="AN17" i="26"/>
  <c r="AO17" i="26"/>
  <c r="AP17" i="26"/>
  <c r="AQ17" i="26"/>
  <c r="C18" i="26"/>
  <c r="D18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Q18" i="26"/>
  <c r="R18" i="26"/>
  <c r="S18" i="26"/>
  <c r="T18" i="26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AJ18" i="26"/>
  <c r="AK18" i="26"/>
  <c r="AL18" i="26"/>
  <c r="AM18" i="26"/>
  <c r="AN18" i="26"/>
  <c r="AO18" i="26"/>
  <c r="AP18" i="26"/>
  <c r="AQ18" i="26"/>
  <c r="C19" i="26"/>
  <c r="D19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Q19" i="26"/>
  <c r="R19" i="26"/>
  <c r="S19" i="26"/>
  <c r="T19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AJ19" i="26"/>
  <c r="AK19" i="26"/>
  <c r="AL19" i="26"/>
  <c r="AM19" i="26"/>
  <c r="AN19" i="26"/>
  <c r="AO19" i="26"/>
  <c r="AP19" i="26"/>
  <c r="AQ19" i="26"/>
  <c r="C20" i="26"/>
  <c r="D20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Q20" i="26"/>
  <c r="R20" i="26"/>
  <c r="S20" i="26"/>
  <c r="T20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AJ20" i="26"/>
  <c r="AK20" i="26"/>
  <c r="AL20" i="26"/>
  <c r="AM20" i="26"/>
  <c r="AN20" i="26"/>
  <c r="AO20" i="26"/>
  <c r="AP20" i="26"/>
  <c r="AQ20" i="26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AJ21" i="26"/>
  <c r="AK21" i="26"/>
  <c r="AL21" i="26"/>
  <c r="AM21" i="26"/>
  <c r="AN21" i="26"/>
  <c r="AO21" i="26"/>
  <c r="AP21" i="26"/>
  <c r="AQ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AJ22" i="26"/>
  <c r="AK22" i="26"/>
  <c r="AL22" i="26"/>
  <c r="AM22" i="26"/>
  <c r="AN22" i="26"/>
  <c r="AO22" i="26"/>
  <c r="AP22" i="26"/>
  <c r="AQ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AJ23" i="26"/>
  <c r="AK23" i="26"/>
  <c r="AL23" i="26"/>
  <c r="AM23" i="26"/>
  <c r="AN23" i="26"/>
  <c r="AO23" i="26"/>
  <c r="AP23" i="26"/>
  <c r="AQ23" i="26"/>
  <c r="C24" i="26"/>
  <c r="D24" i="26"/>
  <c r="E24" i="26"/>
  <c r="F24" i="26"/>
  <c r="G24" i="26"/>
  <c r="H24" i="26"/>
  <c r="I24" i="26"/>
  <c r="J24" i="26"/>
  <c r="K24" i="26"/>
  <c r="L24" i="26"/>
  <c r="M24" i="26"/>
  <c r="N24" i="26"/>
  <c r="O24" i="26"/>
  <c r="P24" i="26"/>
  <c r="Q24" i="26"/>
  <c r="R24" i="26"/>
  <c r="S24" i="26"/>
  <c r="T24" i="26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AJ24" i="26"/>
  <c r="AK24" i="26"/>
  <c r="AL24" i="26"/>
  <c r="AM24" i="26"/>
  <c r="AN24" i="26"/>
  <c r="AO24" i="26"/>
  <c r="AP24" i="26"/>
  <c r="AQ24" i="26"/>
  <c r="C25" i="26"/>
  <c r="D25" i="26"/>
  <c r="E25" i="26"/>
  <c r="F25" i="26"/>
  <c r="G25" i="26"/>
  <c r="H25" i="26"/>
  <c r="I25" i="26"/>
  <c r="J25" i="26"/>
  <c r="K25" i="26"/>
  <c r="L25" i="26"/>
  <c r="M25" i="26"/>
  <c r="N25" i="26"/>
  <c r="O25" i="26"/>
  <c r="P25" i="26"/>
  <c r="Q25" i="26"/>
  <c r="R25" i="26"/>
  <c r="S25" i="26"/>
  <c r="T25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AJ25" i="26"/>
  <c r="AK25" i="26"/>
  <c r="AL25" i="26"/>
  <c r="AM25" i="26"/>
  <c r="AN25" i="26"/>
  <c r="AO25" i="26"/>
  <c r="AP25" i="26"/>
  <c r="AQ25" i="26"/>
  <c r="C26" i="26"/>
  <c r="D26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Q26" i="26"/>
  <c r="R26" i="26"/>
  <c r="S26" i="26"/>
  <c r="T26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AJ26" i="26"/>
  <c r="AK26" i="26"/>
  <c r="AL26" i="26"/>
  <c r="AM26" i="26"/>
  <c r="AN26" i="26"/>
  <c r="AO26" i="26"/>
  <c r="AP26" i="26"/>
  <c r="AQ26" i="26"/>
  <c r="C2" i="32"/>
  <c r="D2" i="32"/>
  <c r="E2" i="32"/>
  <c r="F2" i="32"/>
  <c r="G2" i="32"/>
  <c r="H2" i="32"/>
  <c r="I2" i="32"/>
  <c r="J2" i="32"/>
  <c r="K2" i="32"/>
  <c r="L2" i="32"/>
  <c r="M2" i="32"/>
  <c r="N2" i="32"/>
  <c r="O2" i="32"/>
  <c r="P2" i="32"/>
  <c r="Q2" i="32"/>
  <c r="R2" i="32"/>
  <c r="S2" i="32"/>
  <c r="T2" i="32"/>
  <c r="U2" i="32"/>
  <c r="V2" i="32"/>
  <c r="W2" i="32"/>
  <c r="X2" i="32"/>
  <c r="Y2" i="32"/>
  <c r="Z2" i="32"/>
  <c r="AA2" i="32"/>
  <c r="AB2" i="32"/>
  <c r="AC2" i="32"/>
  <c r="AD2" i="32"/>
  <c r="AE2" i="32"/>
  <c r="AF2" i="32"/>
  <c r="AG2" i="32"/>
  <c r="AH2" i="32"/>
  <c r="AI2" i="32"/>
  <c r="AJ2" i="32"/>
  <c r="AK2" i="32"/>
  <c r="AL2" i="32"/>
  <c r="AM2" i="32"/>
  <c r="AN2" i="32"/>
  <c r="AO2" i="32"/>
  <c r="AP2" i="32"/>
  <c r="AQ2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Q4" i="32"/>
  <c r="R4" i="32"/>
  <c r="S4" i="32"/>
  <c r="T4" i="32"/>
  <c r="U4" i="32"/>
  <c r="V4" i="32"/>
  <c r="W4" i="32"/>
  <c r="X4" i="32"/>
  <c r="Y4" i="32"/>
  <c r="Z4" i="32"/>
  <c r="AA4" i="32"/>
  <c r="AB4" i="32"/>
  <c r="AC4" i="32"/>
  <c r="AD4" i="32"/>
  <c r="AE4" i="32"/>
  <c r="AF4" i="32"/>
  <c r="AG4" i="32"/>
  <c r="AH4" i="32"/>
  <c r="AI4" i="32"/>
  <c r="AJ4" i="32"/>
  <c r="AK4" i="32"/>
  <c r="AL4" i="32"/>
  <c r="AM4" i="32"/>
  <c r="AN4" i="32"/>
  <c r="AO4" i="32"/>
  <c r="AP4" i="32"/>
  <c r="AQ4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Q6" i="32"/>
  <c r="R6" i="32"/>
  <c r="S6" i="32"/>
  <c r="T6" i="32"/>
  <c r="U6" i="32"/>
  <c r="V6" i="32"/>
  <c r="W6" i="32"/>
  <c r="X6" i="32"/>
  <c r="Y6" i="32"/>
  <c r="Z6" i="32"/>
  <c r="AA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Q7" i="32"/>
  <c r="R7" i="32"/>
  <c r="S7" i="32"/>
  <c r="T7" i="32"/>
  <c r="U7" i="32"/>
  <c r="V7" i="32"/>
  <c r="W7" i="32"/>
  <c r="X7" i="32"/>
  <c r="Y7" i="32"/>
  <c r="Z7" i="32"/>
  <c r="AA7" i="32"/>
  <c r="AB7" i="32"/>
  <c r="AC7" i="32"/>
  <c r="AD7" i="32"/>
  <c r="AE7" i="32"/>
  <c r="AF7" i="32"/>
  <c r="AG7" i="32"/>
  <c r="AH7" i="32"/>
  <c r="AI7" i="32"/>
  <c r="AJ7" i="32"/>
  <c r="AK7" i="32"/>
  <c r="AL7" i="32"/>
  <c r="AM7" i="32"/>
  <c r="AN7" i="32"/>
  <c r="AO7" i="32"/>
  <c r="AP7" i="32"/>
  <c r="AQ7" i="32"/>
  <c r="C8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Q8" i="32"/>
  <c r="R8" i="32"/>
  <c r="S8" i="32"/>
  <c r="T8" i="32"/>
  <c r="U8" i="32"/>
  <c r="V8" i="32"/>
  <c r="W8" i="32"/>
  <c r="X8" i="32"/>
  <c r="Y8" i="32"/>
  <c r="Z8" i="32"/>
  <c r="AA8" i="32"/>
  <c r="AB8" i="32"/>
  <c r="AC8" i="32"/>
  <c r="AD8" i="32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Q9" i="32"/>
  <c r="R9" i="32"/>
  <c r="S9" i="32"/>
  <c r="T9" i="32"/>
  <c r="U9" i="32"/>
  <c r="V9" i="32"/>
  <c r="W9" i="32"/>
  <c r="X9" i="32"/>
  <c r="Y9" i="32"/>
  <c r="Z9" i="32"/>
  <c r="AA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C10" i="32"/>
  <c r="D10" i="32"/>
  <c r="E10" i="32"/>
  <c r="F10" i="32"/>
  <c r="G10" i="32"/>
  <c r="H10" i="32"/>
  <c r="I10" i="32"/>
  <c r="J10" i="32"/>
  <c r="K10" i="32"/>
  <c r="L10" i="32"/>
  <c r="M10" i="32"/>
  <c r="N10" i="32"/>
  <c r="O10" i="32"/>
  <c r="P10" i="32"/>
  <c r="Q10" i="32"/>
  <c r="R10" i="32"/>
  <c r="S10" i="32"/>
  <c r="T10" i="32"/>
  <c r="U10" i="32"/>
  <c r="V10" i="32"/>
  <c r="W10" i="32"/>
  <c r="X10" i="32"/>
  <c r="Y10" i="32"/>
  <c r="Z10" i="32"/>
  <c r="AA10" i="32"/>
  <c r="AB10" i="32"/>
  <c r="AC10" i="32"/>
  <c r="AD10" i="32"/>
  <c r="AE10" i="32"/>
  <c r="AF10" i="32"/>
  <c r="AG10" i="32"/>
  <c r="AH10" i="32"/>
  <c r="AI10" i="32"/>
  <c r="AJ10" i="32"/>
  <c r="AK10" i="32"/>
  <c r="AL10" i="32"/>
  <c r="AM10" i="32"/>
  <c r="AN10" i="32"/>
  <c r="AO10" i="32"/>
  <c r="AP10" i="32"/>
  <c r="AQ10" i="32"/>
  <c r="C11" i="32"/>
  <c r="D11" i="32"/>
  <c r="E11" i="32"/>
  <c r="F11" i="32"/>
  <c r="G11" i="32"/>
  <c r="H11" i="32"/>
  <c r="I11" i="32"/>
  <c r="J11" i="32"/>
  <c r="K11" i="32"/>
  <c r="L11" i="32"/>
  <c r="M11" i="32"/>
  <c r="N11" i="32"/>
  <c r="O11" i="32"/>
  <c r="P11" i="32"/>
  <c r="Q11" i="32"/>
  <c r="R11" i="32"/>
  <c r="S11" i="32"/>
  <c r="T11" i="32"/>
  <c r="U11" i="32"/>
  <c r="V11" i="32"/>
  <c r="W11" i="32"/>
  <c r="X11" i="32"/>
  <c r="Y11" i="32"/>
  <c r="Z11" i="32"/>
  <c r="AA11" i="32"/>
  <c r="AB11" i="32"/>
  <c r="AC11" i="32"/>
  <c r="AD11" i="32"/>
  <c r="AE11" i="32"/>
  <c r="AF11" i="32"/>
  <c r="AG11" i="32"/>
  <c r="AH11" i="32"/>
  <c r="AI11" i="32"/>
  <c r="AJ11" i="32"/>
  <c r="AK11" i="32"/>
  <c r="AL11" i="32"/>
  <c r="AM11" i="32"/>
  <c r="AN11" i="32"/>
  <c r="AO11" i="32"/>
  <c r="AP11" i="32"/>
  <c r="AQ11" i="32"/>
  <c r="C12" i="32"/>
  <c r="D12" i="32"/>
  <c r="E12" i="32"/>
  <c r="F12" i="32"/>
  <c r="G12" i="32"/>
  <c r="H12" i="32"/>
  <c r="I12" i="32"/>
  <c r="J12" i="32"/>
  <c r="K12" i="32"/>
  <c r="L12" i="32"/>
  <c r="M12" i="32"/>
  <c r="N12" i="32"/>
  <c r="O12" i="32"/>
  <c r="P12" i="32"/>
  <c r="Q12" i="32"/>
  <c r="R12" i="32"/>
  <c r="S12" i="32"/>
  <c r="T12" i="32"/>
  <c r="U12" i="32"/>
  <c r="V12" i="32"/>
  <c r="W12" i="32"/>
  <c r="X12" i="32"/>
  <c r="Y12" i="32"/>
  <c r="Z12" i="32"/>
  <c r="AA12" i="32"/>
  <c r="AB12" i="32"/>
  <c r="AC12" i="32"/>
  <c r="AD12" i="32"/>
  <c r="AE12" i="32"/>
  <c r="AF12" i="32"/>
  <c r="AG12" i="32"/>
  <c r="AH12" i="32"/>
  <c r="AI12" i="32"/>
  <c r="AJ12" i="32"/>
  <c r="AK12" i="32"/>
  <c r="AL12" i="32"/>
  <c r="AM12" i="32"/>
  <c r="AN12" i="32"/>
  <c r="AO12" i="32"/>
  <c r="AP12" i="32"/>
  <c r="AQ12" i="32"/>
  <c r="C13" i="32"/>
  <c r="D13" i="32"/>
  <c r="E13" i="32"/>
  <c r="F13" i="32"/>
  <c r="G13" i="32"/>
  <c r="H13" i="32"/>
  <c r="I13" i="32"/>
  <c r="J13" i="32"/>
  <c r="K13" i="32"/>
  <c r="L13" i="32"/>
  <c r="M13" i="32"/>
  <c r="N13" i="32"/>
  <c r="O13" i="32"/>
  <c r="P13" i="32"/>
  <c r="Q13" i="32"/>
  <c r="R13" i="32"/>
  <c r="S13" i="32"/>
  <c r="T13" i="32"/>
  <c r="U13" i="32"/>
  <c r="V13" i="32"/>
  <c r="W13" i="32"/>
  <c r="X13" i="32"/>
  <c r="Y13" i="32"/>
  <c r="Z13" i="32"/>
  <c r="AA13" i="32"/>
  <c r="AB13" i="32"/>
  <c r="AC13" i="32"/>
  <c r="AD13" i="32"/>
  <c r="AE13" i="32"/>
  <c r="AF13" i="32"/>
  <c r="AG13" i="32"/>
  <c r="AH13" i="32"/>
  <c r="AI13" i="32"/>
  <c r="AJ13" i="32"/>
  <c r="AK13" i="32"/>
  <c r="AL13" i="32"/>
  <c r="AM13" i="32"/>
  <c r="AN13" i="32"/>
  <c r="AO13" i="32"/>
  <c r="AP13" i="32"/>
  <c r="AQ13" i="32"/>
  <c r="C14" i="32"/>
  <c r="D14" i="32"/>
  <c r="E14" i="32"/>
  <c r="F14" i="32"/>
  <c r="G14" i="32"/>
  <c r="H14" i="32"/>
  <c r="I14" i="32"/>
  <c r="J14" i="32"/>
  <c r="K14" i="32"/>
  <c r="L14" i="32"/>
  <c r="M14" i="32"/>
  <c r="N14" i="32"/>
  <c r="O14" i="32"/>
  <c r="P14" i="32"/>
  <c r="Q14" i="32"/>
  <c r="R14" i="32"/>
  <c r="S14" i="32"/>
  <c r="T14" i="32"/>
  <c r="U14" i="32"/>
  <c r="V14" i="32"/>
  <c r="W14" i="32"/>
  <c r="X14" i="32"/>
  <c r="Y14" i="32"/>
  <c r="Z14" i="32"/>
  <c r="AA14" i="32"/>
  <c r="AB14" i="32"/>
  <c r="AC14" i="32"/>
  <c r="AD14" i="32"/>
  <c r="AE14" i="32"/>
  <c r="AF14" i="32"/>
  <c r="AG14" i="32"/>
  <c r="AH14" i="32"/>
  <c r="AI14" i="32"/>
  <c r="AJ14" i="32"/>
  <c r="AK14" i="32"/>
  <c r="AL14" i="32"/>
  <c r="AM14" i="32"/>
  <c r="AN14" i="32"/>
  <c r="AO14" i="32"/>
  <c r="AP14" i="32"/>
  <c r="AQ14" i="32"/>
  <c r="C15" i="32"/>
  <c r="D15" i="32"/>
  <c r="E15" i="32"/>
  <c r="F15" i="32"/>
  <c r="G15" i="32"/>
  <c r="H15" i="32"/>
  <c r="I15" i="32"/>
  <c r="J15" i="32"/>
  <c r="K15" i="32"/>
  <c r="L15" i="32"/>
  <c r="M15" i="32"/>
  <c r="N15" i="32"/>
  <c r="O15" i="32"/>
  <c r="P15" i="32"/>
  <c r="Q15" i="32"/>
  <c r="R15" i="32"/>
  <c r="S15" i="32"/>
  <c r="T15" i="32"/>
  <c r="U15" i="32"/>
  <c r="V15" i="32"/>
  <c r="W15" i="32"/>
  <c r="X15" i="32"/>
  <c r="Y15" i="32"/>
  <c r="Z15" i="32"/>
  <c r="AA15" i="32"/>
  <c r="AB15" i="32"/>
  <c r="AC15" i="32"/>
  <c r="AD15" i="32"/>
  <c r="AE15" i="32"/>
  <c r="AF15" i="32"/>
  <c r="AG15" i="32"/>
  <c r="AH15" i="32"/>
  <c r="AI15" i="32"/>
  <c r="AJ15" i="32"/>
  <c r="AK15" i="32"/>
  <c r="AL15" i="32"/>
  <c r="AM15" i="32"/>
  <c r="AN15" i="32"/>
  <c r="AO15" i="32"/>
  <c r="AP15" i="32"/>
  <c r="AQ15" i="32"/>
  <c r="C16" i="32"/>
  <c r="D16" i="32"/>
  <c r="E16" i="32"/>
  <c r="F16" i="32"/>
  <c r="G16" i="32"/>
  <c r="H16" i="32"/>
  <c r="I16" i="32"/>
  <c r="J16" i="32"/>
  <c r="K16" i="32"/>
  <c r="L16" i="32"/>
  <c r="M16" i="32"/>
  <c r="N16" i="32"/>
  <c r="O16" i="32"/>
  <c r="P16" i="32"/>
  <c r="Q16" i="32"/>
  <c r="R16" i="32"/>
  <c r="S16" i="32"/>
  <c r="T16" i="32"/>
  <c r="U16" i="32"/>
  <c r="V16" i="32"/>
  <c r="W16" i="32"/>
  <c r="X16" i="32"/>
  <c r="Y16" i="32"/>
  <c r="Z16" i="32"/>
  <c r="AA16" i="32"/>
  <c r="AB16" i="32"/>
  <c r="AC16" i="32"/>
  <c r="AD16" i="32"/>
  <c r="AE16" i="32"/>
  <c r="AF16" i="32"/>
  <c r="AG16" i="32"/>
  <c r="AH16" i="32"/>
  <c r="AI16" i="32"/>
  <c r="AJ16" i="32"/>
  <c r="AK16" i="32"/>
  <c r="AL16" i="32"/>
  <c r="AM16" i="32"/>
  <c r="AN16" i="32"/>
  <c r="AO16" i="32"/>
  <c r="AP16" i="32"/>
  <c r="AQ16" i="32"/>
  <c r="C17" i="32"/>
  <c r="D17" i="32"/>
  <c r="E17" i="32"/>
  <c r="F17" i="32"/>
  <c r="G17" i="32"/>
  <c r="H17" i="32"/>
  <c r="I17" i="32"/>
  <c r="J17" i="32"/>
  <c r="K17" i="32"/>
  <c r="L17" i="32"/>
  <c r="M17" i="32"/>
  <c r="N17" i="32"/>
  <c r="O17" i="32"/>
  <c r="P17" i="32"/>
  <c r="Q17" i="32"/>
  <c r="R17" i="32"/>
  <c r="S17" i="32"/>
  <c r="T17" i="32"/>
  <c r="U17" i="32"/>
  <c r="V17" i="32"/>
  <c r="W17" i="32"/>
  <c r="X17" i="32"/>
  <c r="Y17" i="32"/>
  <c r="Z17" i="32"/>
  <c r="AA17" i="32"/>
  <c r="AB17" i="32"/>
  <c r="AC17" i="32"/>
  <c r="AD17" i="32"/>
  <c r="AE17" i="32"/>
  <c r="AF17" i="32"/>
  <c r="AG17" i="32"/>
  <c r="AH17" i="32"/>
  <c r="AI17" i="32"/>
  <c r="AJ17" i="32"/>
  <c r="AK17" i="32"/>
  <c r="AL17" i="32"/>
  <c r="AM17" i="32"/>
  <c r="AN17" i="32"/>
  <c r="AO17" i="32"/>
  <c r="AP17" i="32"/>
  <c r="AQ17" i="32"/>
  <c r="C18" i="32"/>
  <c r="D18" i="32"/>
  <c r="E18" i="32"/>
  <c r="F18" i="32"/>
  <c r="G18" i="32"/>
  <c r="H18" i="32"/>
  <c r="I18" i="32"/>
  <c r="J18" i="32"/>
  <c r="K18" i="32"/>
  <c r="L18" i="32"/>
  <c r="M18" i="32"/>
  <c r="N18" i="32"/>
  <c r="O18" i="32"/>
  <c r="P18" i="32"/>
  <c r="Q18" i="32"/>
  <c r="R18" i="32"/>
  <c r="S18" i="32"/>
  <c r="T18" i="32"/>
  <c r="U18" i="32"/>
  <c r="V18" i="32"/>
  <c r="W18" i="32"/>
  <c r="X18" i="32"/>
  <c r="Y18" i="32"/>
  <c r="Z18" i="32"/>
  <c r="AA18" i="32"/>
  <c r="AB18" i="32"/>
  <c r="AC18" i="32"/>
  <c r="AD18" i="32"/>
  <c r="AE18" i="32"/>
  <c r="AF18" i="32"/>
  <c r="AG18" i="32"/>
  <c r="AH18" i="32"/>
  <c r="AI18" i="32"/>
  <c r="AJ18" i="32"/>
  <c r="AK18" i="32"/>
  <c r="AL18" i="32"/>
  <c r="AM18" i="32"/>
  <c r="AN18" i="32"/>
  <c r="AO18" i="32"/>
  <c r="AP18" i="32"/>
  <c r="AQ18" i="32"/>
  <c r="C19" i="32"/>
  <c r="D19" i="32"/>
  <c r="E19" i="32"/>
  <c r="F19" i="32"/>
  <c r="G19" i="32"/>
  <c r="H19" i="32"/>
  <c r="I19" i="32"/>
  <c r="J19" i="32"/>
  <c r="K19" i="32"/>
  <c r="L19" i="32"/>
  <c r="M19" i="32"/>
  <c r="N19" i="32"/>
  <c r="O19" i="32"/>
  <c r="P19" i="32"/>
  <c r="Q19" i="32"/>
  <c r="R19" i="32"/>
  <c r="S19" i="32"/>
  <c r="T19" i="32"/>
  <c r="U19" i="32"/>
  <c r="V19" i="32"/>
  <c r="W19" i="32"/>
  <c r="X19" i="32"/>
  <c r="Y19" i="32"/>
  <c r="Z19" i="32"/>
  <c r="AA19" i="32"/>
  <c r="AB19" i="32"/>
  <c r="AC19" i="32"/>
  <c r="AD19" i="32"/>
  <c r="AE19" i="32"/>
  <c r="AF19" i="32"/>
  <c r="AG19" i="32"/>
  <c r="AH19" i="32"/>
  <c r="AI19" i="32"/>
  <c r="AJ19" i="32"/>
  <c r="AK19" i="32"/>
  <c r="AL19" i="32"/>
  <c r="AM19" i="32"/>
  <c r="AN19" i="32"/>
  <c r="AO19" i="32"/>
  <c r="AP19" i="32"/>
  <c r="AQ19" i="32"/>
  <c r="C20" i="32"/>
  <c r="D20" i="32"/>
  <c r="E20" i="32"/>
  <c r="F20" i="32"/>
  <c r="G20" i="32"/>
  <c r="H20" i="32"/>
  <c r="I20" i="32"/>
  <c r="J20" i="32"/>
  <c r="K20" i="32"/>
  <c r="L20" i="32"/>
  <c r="M20" i="32"/>
  <c r="N20" i="32"/>
  <c r="O20" i="32"/>
  <c r="P20" i="32"/>
  <c r="Q20" i="32"/>
  <c r="R20" i="32"/>
  <c r="S20" i="32"/>
  <c r="T20" i="32"/>
  <c r="U20" i="32"/>
  <c r="V20" i="32"/>
  <c r="W20" i="32"/>
  <c r="X20" i="32"/>
  <c r="Y20" i="32"/>
  <c r="Z20" i="32"/>
  <c r="AA20" i="32"/>
  <c r="AB20" i="32"/>
  <c r="AC20" i="32"/>
  <c r="AD20" i="32"/>
  <c r="AE20" i="32"/>
  <c r="AF20" i="32"/>
  <c r="AG20" i="32"/>
  <c r="AH20" i="32"/>
  <c r="AI20" i="32"/>
  <c r="AJ20" i="32"/>
  <c r="AK20" i="32"/>
  <c r="AL20" i="32"/>
  <c r="AM20" i="32"/>
  <c r="AN20" i="32"/>
  <c r="AO20" i="32"/>
  <c r="AP20" i="32"/>
  <c r="AQ20" i="32"/>
  <c r="C21" i="32"/>
  <c r="D21" i="32"/>
  <c r="E21" i="32"/>
  <c r="F21" i="32"/>
  <c r="G21" i="32"/>
  <c r="H21" i="32"/>
  <c r="I21" i="32"/>
  <c r="J21" i="32"/>
  <c r="K21" i="32"/>
  <c r="L21" i="32"/>
  <c r="M21" i="32"/>
  <c r="N21" i="32"/>
  <c r="O21" i="32"/>
  <c r="P21" i="32"/>
  <c r="Q21" i="32"/>
  <c r="R21" i="32"/>
  <c r="S21" i="32"/>
  <c r="T21" i="32"/>
  <c r="U21" i="32"/>
  <c r="V21" i="32"/>
  <c r="W21" i="32"/>
  <c r="X21" i="32"/>
  <c r="Y21" i="32"/>
  <c r="Z21" i="32"/>
  <c r="AA21" i="32"/>
  <c r="AB21" i="32"/>
  <c r="AC21" i="32"/>
  <c r="AD21" i="32"/>
  <c r="AE21" i="32"/>
  <c r="AF21" i="32"/>
  <c r="AG21" i="32"/>
  <c r="AH21" i="32"/>
  <c r="AI21" i="32"/>
  <c r="AJ21" i="32"/>
  <c r="AK21" i="32"/>
  <c r="AL21" i="32"/>
  <c r="AM21" i="32"/>
  <c r="AN21" i="32"/>
  <c r="AO21" i="32"/>
  <c r="AP21" i="32"/>
  <c r="AQ21" i="32"/>
  <c r="C22" i="32"/>
  <c r="D22" i="32"/>
  <c r="E22" i="32"/>
  <c r="F22" i="32"/>
  <c r="G22" i="32"/>
  <c r="H22" i="32"/>
  <c r="I22" i="32"/>
  <c r="J22" i="32"/>
  <c r="K22" i="32"/>
  <c r="L22" i="32"/>
  <c r="M22" i="32"/>
  <c r="N22" i="32"/>
  <c r="O22" i="32"/>
  <c r="P22" i="32"/>
  <c r="Q22" i="32"/>
  <c r="R22" i="32"/>
  <c r="S22" i="32"/>
  <c r="T22" i="32"/>
  <c r="U22" i="32"/>
  <c r="V22" i="32"/>
  <c r="W22" i="32"/>
  <c r="X22" i="32"/>
  <c r="Y22" i="32"/>
  <c r="Z22" i="32"/>
  <c r="AA22" i="32"/>
  <c r="AB22" i="32"/>
  <c r="AC22" i="32"/>
  <c r="AD22" i="32"/>
  <c r="AE22" i="32"/>
  <c r="AF22" i="32"/>
  <c r="AG22" i="32"/>
  <c r="AH22" i="32"/>
  <c r="AI22" i="32"/>
  <c r="AJ22" i="32"/>
  <c r="AK22" i="32"/>
  <c r="AL22" i="32"/>
  <c r="AM22" i="32"/>
  <c r="AN22" i="32"/>
  <c r="AO22" i="32"/>
  <c r="AP22" i="32"/>
  <c r="AQ22" i="32"/>
  <c r="C23" i="32"/>
  <c r="D23" i="32"/>
  <c r="E23" i="32"/>
  <c r="F23" i="32"/>
  <c r="G23" i="32"/>
  <c r="H23" i="32"/>
  <c r="I23" i="32"/>
  <c r="J23" i="32"/>
  <c r="K23" i="32"/>
  <c r="L23" i="32"/>
  <c r="M23" i="32"/>
  <c r="N23" i="32"/>
  <c r="O23" i="32"/>
  <c r="P23" i="32"/>
  <c r="Q23" i="32"/>
  <c r="R23" i="32"/>
  <c r="S23" i="32"/>
  <c r="T23" i="32"/>
  <c r="U23" i="32"/>
  <c r="V23" i="32"/>
  <c r="W23" i="32"/>
  <c r="X23" i="32"/>
  <c r="Y23" i="32"/>
  <c r="Z23" i="32"/>
  <c r="AA23" i="32"/>
  <c r="AB23" i="32"/>
  <c r="AC23" i="32"/>
  <c r="AD23" i="32"/>
  <c r="AE23" i="32"/>
  <c r="AF23" i="32"/>
  <c r="AG23" i="32"/>
  <c r="AH23" i="32"/>
  <c r="AI23" i="32"/>
  <c r="AJ23" i="32"/>
  <c r="AK23" i="32"/>
  <c r="AL23" i="32"/>
  <c r="AM23" i="32"/>
  <c r="AN23" i="32"/>
  <c r="AO23" i="32"/>
  <c r="AP23" i="32"/>
  <c r="AQ23" i="32"/>
  <c r="C24" i="32"/>
  <c r="D24" i="32"/>
  <c r="E24" i="32"/>
  <c r="F24" i="32"/>
  <c r="G24" i="32"/>
  <c r="H24" i="32"/>
  <c r="I24" i="32"/>
  <c r="J24" i="32"/>
  <c r="K24" i="32"/>
  <c r="L24" i="32"/>
  <c r="M24" i="32"/>
  <c r="N24" i="32"/>
  <c r="O24" i="32"/>
  <c r="P24" i="32"/>
  <c r="Q24" i="32"/>
  <c r="R24" i="32"/>
  <c r="S24" i="32"/>
  <c r="T24" i="32"/>
  <c r="U24" i="32"/>
  <c r="V24" i="32"/>
  <c r="W24" i="32"/>
  <c r="X24" i="32"/>
  <c r="Y24" i="32"/>
  <c r="Z24" i="32"/>
  <c r="AA24" i="32"/>
  <c r="AB24" i="32"/>
  <c r="AC24" i="32"/>
  <c r="AD24" i="32"/>
  <c r="AE24" i="32"/>
  <c r="AF24" i="32"/>
  <c r="AG24" i="32"/>
  <c r="AH24" i="32"/>
  <c r="AI24" i="32"/>
  <c r="AJ24" i="32"/>
  <c r="AK24" i="32"/>
  <c r="AL24" i="32"/>
  <c r="AM24" i="32"/>
  <c r="AN24" i="32"/>
  <c r="AO24" i="32"/>
  <c r="AP24" i="32"/>
  <c r="AQ24" i="32"/>
  <c r="C25" i="32"/>
  <c r="D25" i="32"/>
  <c r="E25" i="32"/>
  <c r="F25" i="32"/>
  <c r="G25" i="32"/>
  <c r="H25" i="32"/>
  <c r="I25" i="32"/>
  <c r="J25" i="32"/>
  <c r="K25" i="32"/>
  <c r="L25" i="32"/>
  <c r="M25" i="32"/>
  <c r="N25" i="32"/>
  <c r="O25" i="32"/>
  <c r="P25" i="32"/>
  <c r="Q25" i="32"/>
  <c r="R25" i="32"/>
  <c r="S25" i="32"/>
  <c r="T25" i="32"/>
  <c r="U25" i="32"/>
  <c r="V25" i="32"/>
  <c r="W25" i="32"/>
  <c r="X25" i="32"/>
  <c r="Y25" i="32"/>
  <c r="Z25" i="32"/>
  <c r="AA25" i="32"/>
  <c r="AB25" i="32"/>
  <c r="AC25" i="32"/>
  <c r="AD25" i="32"/>
  <c r="AE25" i="32"/>
  <c r="AF25" i="32"/>
  <c r="AG25" i="32"/>
  <c r="AH25" i="32"/>
  <c r="AI25" i="32"/>
  <c r="AJ25" i="32"/>
  <c r="AK25" i="32"/>
  <c r="AL25" i="32"/>
  <c r="AM25" i="32"/>
  <c r="AN25" i="32"/>
  <c r="AO25" i="32"/>
  <c r="AP25" i="32"/>
  <c r="AQ25" i="32"/>
  <c r="C26" i="32"/>
  <c r="D26" i="32"/>
  <c r="E26" i="32"/>
  <c r="F26" i="32"/>
  <c r="G26" i="32"/>
  <c r="H26" i="32"/>
  <c r="I26" i="32"/>
  <c r="J26" i="32"/>
  <c r="K26" i="32"/>
  <c r="L26" i="32"/>
  <c r="M26" i="32"/>
  <c r="N26" i="32"/>
  <c r="O26" i="32"/>
  <c r="P26" i="32"/>
  <c r="Q26" i="32"/>
  <c r="R26" i="32"/>
  <c r="S26" i="32"/>
  <c r="T26" i="32"/>
  <c r="U26" i="32"/>
  <c r="V26" i="32"/>
  <c r="W26" i="32"/>
  <c r="X26" i="32"/>
  <c r="Y26" i="32"/>
  <c r="Z26" i="32"/>
  <c r="AA26" i="32"/>
  <c r="AB26" i="32"/>
  <c r="AC26" i="32"/>
  <c r="AD26" i="32"/>
  <c r="AE26" i="32"/>
  <c r="AF26" i="32"/>
  <c r="AG26" i="32"/>
  <c r="AH26" i="32"/>
  <c r="AI26" i="32"/>
  <c r="AJ26" i="32"/>
  <c r="AK26" i="32"/>
  <c r="AL26" i="32"/>
  <c r="AM26" i="32"/>
  <c r="AN26" i="32"/>
  <c r="AO26" i="32"/>
  <c r="AP26" i="32"/>
  <c r="AQ26" i="32"/>
  <c r="C2" i="28"/>
  <c r="D2" i="28"/>
  <c r="E2" i="28"/>
  <c r="F2" i="28"/>
  <c r="G2" i="28"/>
  <c r="H2" i="28"/>
  <c r="I2" i="28"/>
  <c r="J2" i="28"/>
  <c r="K2" i="28"/>
  <c r="L2" i="28"/>
  <c r="M2" i="28"/>
  <c r="N2" i="28"/>
  <c r="O2" i="28"/>
  <c r="P2" i="28"/>
  <c r="Q2" i="28"/>
  <c r="R2" i="28"/>
  <c r="S2" i="28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C4" i="28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C11" i="28"/>
  <c r="D11" i="28"/>
  <c r="E11" i="28"/>
  <c r="F11" i="28"/>
  <c r="G11" i="28"/>
  <c r="H11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C12" i="28"/>
  <c r="D12" i="28"/>
  <c r="E12" i="28"/>
  <c r="F12" i="28"/>
  <c r="G12" i="28"/>
  <c r="H12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C13" i="28"/>
  <c r="D13" i="28"/>
  <c r="E13" i="28"/>
  <c r="F13" i="28"/>
  <c r="G13" i="28"/>
  <c r="H13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C15" i="28"/>
  <c r="D15" i="28"/>
  <c r="E15" i="28"/>
  <c r="F15" i="28"/>
  <c r="G15" i="28"/>
  <c r="H15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C16" i="28"/>
  <c r="D16" i="28"/>
  <c r="E16" i="28"/>
  <c r="F16" i="28"/>
  <c r="G16" i="28"/>
  <c r="H16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C17" i="28"/>
  <c r="D17" i="28"/>
  <c r="E17" i="28"/>
  <c r="F17" i="28"/>
  <c r="G17" i="28"/>
  <c r="H17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C18" i="28"/>
  <c r="D18" i="28"/>
  <c r="E18" i="28"/>
  <c r="F18" i="28"/>
  <c r="G18" i="28"/>
  <c r="H18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C19" i="28"/>
  <c r="D19" i="28"/>
  <c r="E19" i="28"/>
  <c r="F19" i="28"/>
  <c r="G19" i="28"/>
  <c r="H19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C20" i="28"/>
  <c r="D20" i="28"/>
  <c r="E20" i="28"/>
  <c r="F20" i="28"/>
  <c r="G20" i="28"/>
  <c r="H20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C24" i="28"/>
  <c r="D24" i="28"/>
  <c r="E24" i="28"/>
  <c r="F24" i="28"/>
  <c r="G24" i="28"/>
  <c r="H24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C25" i="28"/>
  <c r="D25" i="28"/>
  <c r="E25" i="28"/>
  <c r="F25" i="28"/>
  <c r="G25" i="28"/>
  <c r="H25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C26" i="28"/>
  <c r="D26" i="28"/>
  <c r="E26" i="28"/>
  <c r="F26" i="28"/>
  <c r="G26" i="28"/>
  <c r="H26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C2" i="25"/>
  <c r="D2" i="25"/>
  <c r="E2" i="25"/>
  <c r="F2" i="25"/>
  <c r="G2" i="25"/>
  <c r="H2" i="25"/>
  <c r="I2" i="25"/>
  <c r="J2" i="25"/>
  <c r="K2" i="25"/>
  <c r="L2" i="25"/>
  <c r="M2" i="25"/>
  <c r="N2" i="25"/>
  <c r="O2" i="25"/>
  <c r="P2" i="25"/>
  <c r="Q2" i="25"/>
  <c r="R2" i="25"/>
  <c r="S2" i="25"/>
  <c r="T2" i="25"/>
  <c r="U2" i="25"/>
  <c r="V2" i="25"/>
  <c r="W2" i="25"/>
  <c r="X2" i="25"/>
  <c r="Y2" i="25"/>
  <c r="Z2" i="25"/>
  <c r="AA2" i="25"/>
  <c r="AB2" i="25"/>
  <c r="AC2" i="25"/>
  <c r="AD2" i="25"/>
  <c r="AE2" i="25"/>
  <c r="AF2" i="25"/>
  <c r="AG2" i="25"/>
  <c r="AH2" i="25"/>
  <c r="AI2" i="25"/>
  <c r="AJ2" i="25"/>
  <c r="AK2" i="25"/>
  <c r="AL2" i="25"/>
  <c r="AM2" i="25"/>
  <c r="AN2" i="25"/>
  <c r="AO2" i="25"/>
  <c r="AP2" i="25"/>
  <c r="AQ2" i="25"/>
  <c r="C3" i="25"/>
  <c r="D3" i="25"/>
  <c r="E3" i="25"/>
  <c r="F3" i="25"/>
  <c r="G3" i="25"/>
  <c r="H3" i="25"/>
  <c r="I3" i="25"/>
  <c r="J3" i="25"/>
  <c r="K3" i="25"/>
  <c r="L3" i="25"/>
  <c r="M3" i="25"/>
  <c r="N3" i="25"/>
  <c r="O3" i="25"/>
  <c r="P3" i="25"/>
  <c r="Q3" i="25"/>
  <c r="R3" i="25"/>
  <c r="S3" i="25"/>
  <c r="T3" i="25"/>
  <c r="U3" i="25"/>
  <c r="V3" i="25"/>
  <c r="W3" i="25"/>
  <c r="X3" i="25"/>
  <c r="Y3" i="25"/>
  <c r="Z3" i="25"/>
  <c r="AA3" i="25"/>
  <c r="AB3" i="25"/>
  <c r="AC3" i="25"/>
  <c r="AD3" i="25"/>
  <c r="AE3" i="25"/>
  <c r="AF3" i="25"/>
  <c r="AG3" i="25"/>
  <c r="AH3" i="25"/>
  <c r="AI3" i="25"/>
  <c r="AJ3" i="25"/>
  <c r="AK3" i="25"/>
  <c r="AL3" i="25"/>
  <c r="AM3" i="25"/>
  <c r="AN3" i="25"/>
  <c r="AO3" i="25"/>
  <c r="AP3" i="25"/>
  <c r="AQ3" i="25"/>
  <c r="C4" i="25"/>
  <c r="D4" i="25"/>
  <c r="E4" i="25"/>
  <c r="F4" i="25"/>
  <c r="G4" i="25"/>
  <c r="H4" i="25"/>
  <c r="I4" i="25"/>
  <c r="J4" i="25"/>
  <c r="K4" i="25"/>
  <c r="L4" i="25"/>
  <c r="M4" i="25"/>
  <c r="N4" i="25"/>
  <c r="O4" i="25"/>
  <c r="P4" i="25"/>
  <c r="Q4" i="25"/>
  <c r="R4" i="25"/>
  <c r="S4" i="25"/>
  <c r="T4" i="25"/>
  <c r="U4" i="25"/>
  <c r="V4" i="25"/>
  <c r="W4" i="25"/>
  <c r="X4" i="25"/>
  <c r="Y4" i="25"/>
  <c r="Z4" i="25"/>
  <c r="AA4" i="25"/>
  <c r="AB4" i="25"/>
  <c r="AC4" i="25"/>
  <c r="AD4" i="25"/>
  <c r="AE4" i="25"/>
  <c r="AF4" i="25"/>
  <c r="AG4" i="25"/>
  <c r="AH4" i="25"/>
  <c r="AI4" i="25"/>
  <c r="AJ4" i="25"/>
  <c r="AK4" i="25"/>
  <c r="AL4" i="25"/>
  <c r="AM4" i="25"/>
  <c r="AN4" i="25"/>
  <c r="AO4" i="25"/>
  <c r="AP4" i="25"/>
  <c r="AQ4" i="25"/>
  <c r="C5" i="25"/>
  <c r="D5" i="25"/>
  <c r="E5" i="25"/>
  <c r="F5" i="25"/>
  <c r="G5" i="25"/>
  <c r="H5" i="25"/>
  <c r="I5" i="25"/>
  <c r="J5" i="25"/>
  <c r="K5" i="25"/>
  <c r="L5" i="25"/>
  <c r="M5" i="25"/>
  <c r="N5" i="25"/>
  <c r="O5" i="25"/>
  <c r="P5" i="25"/>
  <c r="Q5" i="25"/>
  <c r="R5" i="25"/>
  <c r="S5" i="25"/>
  <c r="T5" i="25"/>
  <c r="U5" i="25"/>
  <c r="V5" i="25"/>
  <c r="W5" i="25"/>
  <c r="X5" i="25"/>
  <c r="Y5" i="25"/>
  <c r="Z5" i="25"/>
  <c r="AA5" i="25"/>
  <c r="AB5" i="25"/>
  <c r="AC5" i="25"/>
  <c r="AD5" i="25"/>
  <c r="AE5" i="25"/>
  <c r="AF5" i="25"/>
  <c r="AG5" i="25"/>
  <c r="AH5" i="25"/>
  <c r="AI5" i="25"/>
  <c r="AJ5" i="25"/>
  <c r="AK5" i="25"/>
  <c r="AL5" i="25"/>
  <c r="AM5" i="25"/>
  <c r="AN5" i="25"/>
  <c r="AO5" i="25"/>
  <c r="AP5" i="25"/>
  <c r="AQ5" i="25"/>
  <c r="C6" i="25"/>
  <c r="D6" i="25"/>
  <c r="E6" i="25"/>
  <c r="F6" i="25"/>
  <c r="G6" i="25"/>
  <c r="H6" i="25"/>
  <c r="I6" i="25"/>
  <c r="J6" i="25"/>
  <c r="K6" i="25"/>
  <c r="L6" i="25"/>
  <c r="M6" i="25"/>
  <c r="N6" i="25"/>
  <c r="O6" i="25"/>
  <c r="P6" i="25"/>
  <c r="Q6" i="25"/>
  <c r="R6" i="25"/>
  <c r="S6" i="25"/>
  <c r="T6" i="25"/>
  <c r="U6" i="25"/>
  <c r="V6" i="25"/>
  <c r="W6" i="25"/>
  <c r="X6" i="25"/>
  <c r="Y6" i="25"/>
  <c r="Z6" i="25"/>
  <c r="AA6" i="25"/>
  <c r="AB6" i="25"/>
  <c r="AC6" i="25"/>
  <c r="AD6" i="25"/>
  <c r="AE6" i="25"/>
  <c r="AF6" i="25"/>
  <c r="AG6" i="25"/>
  <c r="AH6" i="25"/>
  <c r="AI6" i="25"/>
  <c r="AJ6" i="25"/>
  <c r="AK6" i="25"/>
  <c r="AL6" i="25"/>
  <c r="AM6" i="25"/>
  <c r="AN6" i="25"/>
  <c r="AO6" i="25"/>
  <c r="AP6" i="25"/>
  <c r="AQ6" i="25"/>
  <c r="C7" i="25"/>
  <c r="D7" i="25"/>
  <c r="E7" i="25"/>
  <c r="F7" i="25"/>
  <c r="G7" i="25"/>
  <c r="H7" i="25"/>
  <c r="I7" i="25"/>
  <c r="J7" i="25"/>
  <c r="K7" i="25"/>
  <c r="L7" i="25"/>
  <c r="M7" i="25"/>
  <c r="N7" i="25"/>
  <c r="O7" i="25"/>
  <c r="P7" i="25"/>
  <c r="Q7" i="25"/>
  <c r="R7" i="25"/>
  <c r="S7" i="25"/>
  <c r="T7" i="25"/>
  <c r="U7" i="25"/>
  <c r="V7" i="25"/>
  <c r="W7" i="25"/>
  <c r="X7" i="25"/>
  <c r="Y7" i="25"/>
  <c r="Z7" i="25"/>
  <c r="AA7" i="25"/>
  <c r="AB7" i="25"/>
  <c r="AC7" i="25"/>
  <c r="AD7" i="25"/>
  <c r="AE7" i="25"/>
  <c r="AF7" i="25"/>
  <c r="AG7" i="25"/>
  <c r="AH7" i="25"/>
  <c r="AI7" i="25"/>
  <c r="AJ7" i="25"/>
  <c r="AK7" i="25"/>
  <c r="AL7" i="25"/>
  <c r="AM7" i="25"/>
  <c r="AN7" i="25"/>
  <c r="AO7" i="25"/>
  <c r="AP7" i="25"/>
  <c r="AQ7" i="25"/>
  <c r="C8" i="25"/>
  <c r="D8" i="25"/>
  <c r="E8" i="25"/>
  <c r="F8" i="25"/>
  <c r="G8" i="25"/>
  <c r="H8" i="25"/>
  <c r="I8" i="25"/>
  <c r="J8" i="25"/>
  <c r="K8" i="25"/>
  <c r="L8" i="25"/>
  <c r="M8" i="25"/>
  <c r="N8" i="25"/>
  <c r="O8" i="25"/>
  <c r="P8" i="25"/>
  <c r="Q8" i="25"/>
  <c r="R8" i="25"/>
  <c r="S8" i="25"/>
  <c r="T8" i="25"/>
  <c r="U8" i="25"/>
  <c r="V8" i="25"/>
  <c r="W8" i="25"/>
  <c r="X8" i="25"/>
  <c r="Y8" i="25"/>
  <c r="Z8" i="25"/>
  <c r="AA8" i="25"/>
  <c r="AB8" i="25"/>
  <c r="AC8" i="25"/>
  <c r="AD8" i="25"/>
  <c r="AE8" i="25"/>
  <c r="AF8" i="25"/>
  <c r="AG8" i="25"/>
  <c r="AH8" i="25"/>
  <c r="AI8" i="25"/>
  <c r="AJ8" i="25"/>
  <c r="AK8" i="25"/>
  <c r="AL8" i="25"/>
  <c r="AM8" i="25"/>
  <c r="AN8" i="25"/>
  <c r="AO8" i="25"/>
  <c r="AP8" i="25"/>
  <c r="AQ8" i="25"/>
  <c r="C9" i="25"/>
  <c r="D9" i="25"/>
  <c r="E9" i="25"/>
  <c r="F9" i="25"/>
  <c r="G9" i="25"/>
  <c r="H9" i="25"/>
  <c r="I9" i="25"/>
  <c r="J9" i="25"/>
  <c r="K9" i="25"/>
  <c r="L9" i="25"/>
  <c r="M9" i="25"/>
  <c r="N9" i="25"/>
  <c r="O9" i="25"/>
  <c r="P9" i="25"/>
  <c r="Q9" i="25"/>
  <c r="R9" i="25"/>
  <c r="S9" i="25"/>
  <c r="T9" i="25"/>
  <c r="U9" i="25"/>
  <c r="V9" i="25"/>
  <c r="W9" i="25"/>
  <c r="X9" i="25"/>
  <c r="Y9" i="25"/>
  <c r="Z9" i="25"/>
  <c r="AA9" i="25"/>
  <c r="AB9" i="25"/>
  <c r="AC9" i="25"/>
  <c r="AD9" i="25"/>
  <c r="AE9" i="25"/>
  <c r="AF9" i="25"/>
  <c r="AG9" i="25"/>
  <c r="AH9" i="25"/>
  <c r="AI9" i="25"/>
  <c r="AJ9" i="25"/>
  <c r="AK9" i="25"/>
  <c r="AL9" i="25"/>
  <c r="AM9" i="25"/>
  <c r="AN9" i="25"/>
  <c r="AO9" i="25"/>
  <c r="AP9" i="25"/>
  <c r="AQ9" i="25"/>
  <c r="C10" i="25"/>
  <c r="D10" i="25"/>
  <c r="E10" i="25"/>
  <c r="F10" i="25"/>
  <c r="G10" i="25"/>
  <c r="H10" i="25"/>
  <c r="I10" i="25"/>
  <c r="J10" i="25"/>
  <c r="K10" i="25"/>
  <c r="L10" i="25"/>
  <c r="M10" i="25"/>
  <c r="N10" i="25"/>
  <c r="O10" i="25"/>
  <c r="P10" i="25"/>
  <c r="Q10" i="25"/>
  <c r="R10" i="25"/>
  <c r="S10" i="25"/>
  <c r="T10" i="25"/>
  <c r="U10" i="25"/>
  <c r="V10" i="25"/>
  <c r="W10" i="25"/>
  <c r="X10" i="25"/>
  <c r="Y10" i="25"/>
  <c r="Z10" i="25"/>
  <c r="AA10" i="25"/>
  <c r="AB10" i="25"/>
  <c r="AC10" i="25"/>
  <c r="AD10" i="25"/>
  <c r="AE10" i="25"/>
  <c r="AF10" i="25"/>
  <c r="AG10" i="25"/>
  <c r="AH10" i="25"/>
  <c r="AI10" i="25"/>
  <c r="AJ10" i="25"/>
  <c r="AK10" i="25"/>
  <c r="AL10" i="25"/>
  <c r="AM10" i="25"/>
  <c r="AN10" i="25"/>
  <c r="AO10" i="25"/>
  <c r="AP10" i="25"/>
  <c r="AQ10" i="25"/>
  <c r="C11" i="25"/>
  <c r="D11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Q11" i="25"/>
  <c r="R11" i="25"/>
  <c r="S11" i="25"/>
  <c r="T11" i="25"/>
  <c r="U11" i="25"/>
  <c r="V11" i="25"/>
  <c r="W11" i="25"/>
  <c r="X11" i="25"/>
  <c r="Y11" i="25"/>
  <c r="Z11" i="25"/>
  <c r="AA11" i="25"/>
  <c r="AB11" i="25"/>
  <c r="AC11" i="25"/>
  <c r="AD11" i="25"/>
  <c r="AE11" i="25"/>
  <c r="AF11" i="25"/>
  <c r="AG11" i="25"/>
  <c r="AH11" i="25"/>
  <c r="AI11" i="25"/>
  <c r="AJ11" i="25"/>
  <c r="AK11" i="25"/>
  <c r="AL11" i="25"/>
  <c r="AM11" i="25"/>
  <c r="AN11" i="25"/>
  <c r="AO11" i="25"/>
  <c r="AP11" i="25"/>
  <c r="AQ11" i="25"/>
  <c r="C12" i="25"/>
  <c r="D12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Q12" i="25"/>
  <c r="R12" i="25"/>
  <c r="S12" i="25"/>
  <c r="T12" i="25"/>
  <c r="U12" i="25"/>
  <c r="V12" i="25"/>
  <c r="W12" i="25"/>
  <c r="X12" i="25"/>
  <c r="Y12" i="25"/>
  <c r="Z12" i="25"/>
  <c r="AA12" i="25"/>
  <c r="AB12" i="25"/>
  <c r="AC12" i="25"/>
  <c r="AD12" i="25"/>
  <c r="AE12" i="25"/>
  <c r="AF12" i="25"/>
  <c r="AG12" i="25"/>
  <c r="AH12" i="25"/>
  <c r="AI12" i="25"/>
  <c r="AJ12" i="25"/>
  <c r="AK12" i="25"/>
  <c r="AL12" i="25"/>
  <c r="AM12" i="25"/>
  <c r="AN12" i="25"/>
  <c r="AO12" i="25"/>
  <c r="AP12" i="25"/>
  <c r="AQ12" i="25"/>
  <c r="C13" i="25"/>
  <c r="D13" i="25"/>
  <c r="E13" i="25"/>
  <c r="F13" i="25"/>
  <c r="G13" i="25"/>
  <c r="H13" i="25"/>
  <c r="I13" i="25"/>
  <c r="J13" i="25"/>
  <c r="K13" i="25"/>
  <c r="L13" i="25"/>
  <c r="M13" i="25"/>
  <c r="N13" i="25"/>
  <c r="O13" i="25"/>
  <c r="P13" i="25"/>
  <c r="Q13" i="25"/>
  <c r="R13" i="25"/>
  <c r="S13" i="25"/>
  <c r="T13" i="25"/>
  <c r="U13" i="25"/>
  <c r="V13" i="25"/>
  <c r="W13" i="25"/>
  <c r="X13" i="25"/>
  <c r="Y13" i="25"/>
  <c r="Z13" i="25"/>
  <c r="AA13" i="25"/>
  <c r="AB13" i="25"/>
  <c r="AC13" i="25"/>
  <c r="AD13" i="25"/>
  <c r="AE13" i="25"/>
  <c r="AF13" i="25"/>
  <c r="AG13" i="25"/>
  <c r="AH13" i="25"/>
  <c r="AI13" i="25"/>
  <c r="AJ13" i="25"/>
  <c r="AK13" i="25"/>
  <c r="AL13" i="25"/>
  <c r="AM13" i="25"/>
  <c r="AN13" i="25"/>
  <c r="AO13" i="25"/>
  <c r="AP13" i="25"/>
  <c r="AQ13" i="25"/>
  <c r="C14" i="25"/>
  <c r="D14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Q14" i="25"/>
  <c r="R14" i="25"/>
  <c r="S14" i="25"/>
  <c r="T14" i="25"/>
  <c r="U14" i="25"/>
  <c r="V14" i="25"/>
  <c r="W14" i="25"/>
  <c r="X14" i="25"/>
  <c r="Y14" i="25"/>
  <c r="Z14" i="25"/>
  <c r="AA14" i="25"/>
  <c r="AB14" i="25"/>
  <c r="AC14" i="25"/>
  <c r="AD14" i="25"/>
  <c r="AE14" i="25"/>
  <c r="AF14" i="25"/>
  <c r="AG14" i="25"/>
  <c r="AH14" i="25"/>
  <c r="AI14" i="25"/>
  <c r="AJ14" i="25"/>
  <c r="AK14" i="25"/>
  <c r="AL14" i="25"/>
  <c r="AM14" i="25"/>
  <c r="AN14" i="25"/>
  <c r="AO14" i="25"/>
  <c r="AP14" i="25"/>
  <c r="AQ14" i="25"/>
  <c r="C15" i="25"/>
  <c r="D15" i="25"/>
  <c r="E15" i="25"/>
  <c r="F15" i="25"/>
  <c r="G15" i="25"/>
  <c r="H15" i="25"/>
  <c r="I15" i="25"/>
  <c r="J15" i="25"/>
  <c r="K15" i="25"/>
  <c r="L15" i="25"/>
  <c r="M15" i="25"/>
  <c r="N15" i="25"/>
  <c r="O15" i="25"/>
  <c r="P15" i="25"/>
  <c r="Q15" i="25"/>
  <c r="R15" i="25"/>
  <c r="S15" i="25"/>
  <c r="T15" i="25"/>
  <c r="U15" i="25"/>
  <c r="V15" i="25"/>
  <c r="W15" i="25"/>
  <c r="X15" i="25"/>
  <c r="Y15" i="25"/>
  <c r="Z15" i="25"/>
  <c r="AA15" i="25"/>
  <c r="AB15" i="25"/>
  <c r="AC15" i="25"/>
  <c r="AD15" i="25"/>
  <c r="AE15" i="25"/>
  <c r="AF15" i="25"/>
  <c r="AG15" i="25"/>
  <c r="AH15" i="25"/>
  <c r="AI15" i="25"/>
  <c r="AJ15" i="25"/>
  <c r="AK15" i="25"/>
  <c r="AL15" i="25"/>
  <c r="AM15" i="25"/>
  <c r="AN15" i="25"/>
  <c r="AO15" i="25"/>
  <c r="AP15" i="25"/>
  <c r="AQ15" i="25"/>
  <c r="C16" i="25"/>
  <c r="D16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Q16" i="25"/>
  <c r="R16" i="25"/>
  <c r="S16" i="25"/>
  <c r="T16" i="25"/>
  <c r="U16" i="25"/>
  <c r="V16" i="25"/>
  <c r="W16" i="25"/>
  <c r="X16" i="25"/>
  <c r="Y16" i="25"/>
  <c r="Z16" i="25"/>
  <c r="AA16" i="25"/>
  <c r="AB16" i="25"/>
  <c r="AC16" i="25"/>
  <c r="AD16" i="25"/>
  <c r="AE16" i="25"/>
  <c r="AF16" i="25"/>
  <c r="AG16" i="25"/>
  <c r="AH16" i="25"/>
  <c r="AI16" i="25"/>
  <c r="AJ16" i="25"/>
  <c r="AK16" i="25"/>
  <c r="AL16" i="25"/>
  <c r="AM16" i="25"/>
  <c r="AN16" i="25"/>
  <c r="AO16" i="25"/>
  <c r="AP16" i="25"/>
  <c r="AQ16" i="25"/>
  <c r="C17" i="25"/>
  <c r="D17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Q17" i="25"/>
  <c r="R17" i="25"/>
  <c r="S17" i="25"/>
  <c r="T17" i="25"/>
  <c r="U17" i="25"/>
  <c r="V17" i="25"/>
  <c r="W17" i="25"/>
  <c r="X17" i="25"/>
  <c r="Y17" i="25"/>
  <c r="Z17" i="25"/>
  <c r="AA17" i="25"/>
  <c r="AB17" i="25"/>
  <c r="AC17" i="25"/>
  <c r="AD17" i="25"/>
  <c r="AE17" i="25"/>
  <c r="AF17" i="25"/>
  <c r="AG17" i="25"/>
  <c r="AH17" i="25"/>
  <c r="AI17" i="25"/>
  <c r="AJ17" i="25"/>
  <c r="AK17" i="25"/>
  <c r="AL17" i="25"/>
  <c r="AM17" i="25"/>
  <c r="AN17" i="25"/>
  <c r="AO17" i="25"/>
  <c r="AP17" i="25"/>
  <c r="AQ17" i="25"/>
  <c r="C18" i="25"/>
  <c r="D18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Q18" i="25"/>
  <c r="R18" i="25"/>
  <c r="S18" i="25"/>
  <c r="T18" i="25"/>
  <c r="U18" i="25"/>
  <c r="V18" i="25"/>
  <c r="W18" i="25"/>
  <c r="X18" i="25"/>
  <c r="Y18" i="25"/>
  <c r="Z18" i="25"/>
  <c r="AA18" i="25"/>
  <c r="AB18" i="25"/>
  <c r="AC18" i="25"/>
  <c r="AD18" i="25"/>
  <c r="AE18" i="25"/>
  <c r="AF18" i="25"/>
  <c r="AG18" i="25"/>
  <c r="AH18" i="25"/>
  <c r="AI18" i="25"/>
  <c r="AJ18" i="25"/>
  <c r="AK18" i="25"/>
  <c r="AL18" i="25"/>
  <c r="AM18" i="25"/>
  <c r="AN18" i="25"/>
  <c r="AO18" i="25"/>
  <c r="AP18" i="25"/>
  <c r="AQ18" i="25"/>
  <c r="C19" i="25"/>
  <c r="D19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Q19" i="25"/>
  <c r="R19" i="25"/>
  <c r="S19" i="25"/>
  <c r="T19" i="25"/>
  <c r="U19" i="25"/>
  <c r="V19" i="25"/>
  <c r="W19" i="25"/>
  <c r="X19" i="25"/>
  <c r="Y19" i="25"/>
  <c r="Z19" i="25"/>
  <c r="AA19" i="25"/>
  <c r="AB19" i="25"/>
  <c r="AC19" i="25"/>
  <c r="AD19" i="25"/>
  <c r="AE19" i="25"/>
  <c r="AF19" i="25"/>
  <c r="AG19" i="25"/>
  <c r="AH19" i="25"/>
  <c r="AI19" i="25"/>
  <c r="AJ19" i="25"/>
  <c r="AK19" i="25"/>
  <c r="AL19" i="25"/>
  <c r="AM19" i="25"/>
  <c r="AN19" i="25"/>
  <c r="AO19" i="25"/>
  <c r="AP19" i="25"/>
  <c r="AQ19" i="25"/>
  <c r="C20" i="25"/>
  <c r="D20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Q20" i="25"/>
  <c r="R20" i="25"/>
  <c r="S20" i="25"/>
  <c r="T20" i="25"/>
  <c r="U20" i="25"/>
  <c r="V20" i="25"/>
  <c r="W20" i="25"/>
  <c r="X20" i="25"/>
  <c r="Y20" i="25"/>
  <c r="Z20" i="25"/>
  <c r="AA20" i="25"/>
  <c r="AB20" i="25"/>
  <c r="AC20" i="25"/>
  <c r="AD20" i="25"/>
  <c r="AE20" i="25"/>
  <c r="AF20" i="25"/>
  <c r="AG20" i="25"/>
  <c r="AH20" i="25"/>
  <c r="AI20" i="25"/>
  <c r="AJ20" i="25"/>
  <c r="AK20" i="25"/>
  <c r="AL20" i="25"/>
  <c r="AM20" i="25"/>
  <c r="AN20" i="25"/>
  <c r="AO20" i="25"/>
  <c r="AP20" i="25"/>
  <c r="AQ20" i="25"/>
  <c r="C21" i="25"/>
  <c r="D21" i="25"/>
  <c r="E21" i="25"/>
  <c r="F21" i="25"/>
  <c r="G21" i="25"/>
  <c r="H21" i="25"/>
  <c r="I21" i="25"/>
  <c r="J21" i="25"/>
  <c r="K21" i="25"/>
  <c r="L21" i="25"/>
  <c r="M21" i="25"/>
  <c r="N21" i="25"/>
  <c r="O21" i="25"/>
  <c r="P21" i="25"/>
  <c r="Q21" i="25"/>
  <c r="R21" i="25"/>
  <c r="S21" i="25"/>
  <c r="T21" i="25"/>
  <c r="U21" i="25"/>
  <c r="V21" i="25"/>
  <c r="W21" i="25"/>
  <c r="X21" i="25"/>
  <c r="Y21" i="25"/>
  <c r="Z21" i="25"/>
  <c r="AA21" i="25"/>
  <c r="AB21" i="25"/>
  <c r="AC21" i="25"/>
  <c r="AD21" i="25"/>
  <c r="AE21" i="25"/>
  <c r="AF21" i="25"/>
  <c r="AG21" i="25"/>
  <c r="AH21" i="25"/>
  <c r="AI21" i="25"/>
  <c r="AJ21" i="25"/>
  <c r="AK21" i="25"/>
  <c r="AL21" i="25"/>
  <c r="AM21" i="25"/>
  <c r="AN21" i="25"/>
  <c r="AO21" i="25"/>
  <c r="AP21" i="25"/>
  <c r="AQ21" i="25"/>
  <c r="C22" i="25"/>
  <c r="D22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Q22" i="25"/>
  <c r="R22" i="25"/>
  <c r="S22" i="25"/>
  <c r="T22" i="25"/>
  <c r="U22" i="25"/>
  <c r="V22" i="25"/>
  <c r="W22" i="25"/>
  <c r="X22" i="25"/>
  <c r="Y22" i="25"/>
  <c r="Z22" i="25"/>
  <c r="AA22" i="25"/>
  <c r="AB22" i="25"/>
  <c r="AC22" i="25"/>
  <c r="AD22" i="25"/>
  <c r="AE22" i="25"/>
  <c r="AF22" i="25"/>
  <c r="AG22" i="25"/>
  <c r="AH22" i="25"/>
  <c r="AI22" i="25"/>
  <c r="AJ22" i="25"/>
  <c r="AK22" i="25"/>
  <c r="AL22" i="25"/>
  <c r="AM22" i="25"/>
  <c r="AN22" i="25"/>
  <c r="AO22" i="25"/>
  <c r="AP22" i="25"/>
  <c r="AQ22" i="25"/>
  <c r="C23" i="25"/>
  <c r="D23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Q23" i="25"/>
  <c r="R23" i="25"/>
  <c r="S23" i="25"/>
  <c r="T23" i="25"/>
  <c r="U23" i="25"/>
  <c r="V23" i="25"/>
  <c r="W23" i="25"/>
  <c r="X23" i="25"/>
  <c r="Y23" i="25"/>
  <c r="Z23" i="25"/>
  <c r="AA23" i="25"/>
  <c r="AB23" i="25"/>
  <c r="AC23" i="25"/>
  <c r="AD23" i="25"/>
  <c r="AE23" i="25"/>
  <c r="AF23" i="25"/>
  <c r="AG23" i="25"/>
  <c r="AH23" i="25"/>
  <c r="AI23" i="25"/>
  <c r="AJ23" i="25"/>
  <c r="AK23" i="25"/>
  <c r="AL23" i="25"/>
  <c r="AM23" i="25"/>
  <c r="AN23" i="25"/>
  <c r="AO23" i="25"/>
  <c r="AP23" i="25"/>
  <c r="AQ23" i="25"/>
  <c r="C24" i="25"/>
  <c r="D24" i="25"/>
  <c r="E24" i="25"/>
  <c r="F24" i="25"/>
  <c r="G24" i="25"/>
  <c r="H24" i="25"/>
  <c r="I24" i="25"/>
  <c r="J24" i="25"/>
  <c r="K24" i="25"/>
  <c r="L24" i="25"/>
  <c r="M24" i="25"/>
  <c r="N24" i="25"/>
  <c r="O24" i="25"/>
  <c r="P24" i="25"/>
  <c r="Q24" i="25"/>
  <c r="R24" i="25"/>
  <c r="S24" i="25"/>
  <c r="T24" i="25"/>
  <c r="U24" i="25"/>
  <c r="V24" i="25"/>
  <c r="W24" i="25"/>
  <c r="X24" i="25"/>
  <c r="Y24" i="25"/>
  <c r="Z24" i="25"/>
  <c r="AA24" i="25"/>
  <c r="AB24" i="25"/>
  <c r="AC24" i="25"/>
  <c r="AD24" i="25"/>
  <c r="AE24" i="25"/>
  <c r="AF24" i="25"/>
  <c r="AG24" i="25"/>
  <c r="AH24" i="25"/>
  <c r="AI24" i="25"/>
  <c r="AJ24" i="25"/>
  <c r="AK24" i="25"/>
  <c r="AL24" i="25"/>
  <c r="AM24" i="25"/>
  <c r="AN24" i="25"/>
  <c r="AO24" i="25"/>
  <c r="AP24" i="25"/>
  <c r="AQ24" i="25"/>
  <c r="C25" i="25"/>
  <c r="D25" i="25"/>
  <c r="E25" i="25"/>
  <c r="F25" i="25"/>
  <c r="G25" i="25"/>
  <c r="H25" i="25"/>
  <c r="I25" i="25"/>
  <c r="J25" i="25"/>
  <c r="K25" i="25"/>
  <c r="L25" i="25"/>
  <c r="M25" i="25"/>
  <c r="N25" i="25"/>
  <c r="O25" i="25"/>
  <c r="P25" i="25"/>
  <c r="Q25" i="25"/>
  <c r="R25" i="25"/>
  <c r="S25" i="25"/>
  <c r="T25" i="25"/>
  <c r="U25" i="25"/>
  <c r="V25" i="25"/>
  <c r="W25" i="25"/>
  <c r="X25" i="25"/>
  <c r="Y25" i="25"/>
  <c r="Z25" i="25"/>
  <c r="AA25" i="25"/>
  <c r="AB25" i="25"/>
  <c r="AC25" i="25"/>
  <c r="AD25" i="25"/>
  <c r="AE25" i="25"/>
  <c r="AF25" i="25"/>
  <c r="AG25" i="25"/>
  <c r="AH25" i="25"/>
  <c r="AI25" i="25"/>
  <c r="AJ25" i="25"/>
  <c r="AK25" i="25"/>
  <c r="AL25" i="25"/>
  <c r="AM25" i="25"/>
  <c r="AN25" i="25"/>
  <c r="AO25" i="25"/>
  <c r="AP25" i="25"/>
  <c r="AQ25" i="25"/>
  <c r="C26" i="25"/>
  <c r="D26" i="25"/>
  <c r="E26" i="25"/>
  <c r="F26" i="25"/>
  <c r="G26" i="25"/>
  <c r="H26" i="25"/>
  <c r="I26" i="25"/>
  <c r="J26" i="25"/>
  <c r="K26" i="25"/>
  <c r="L26" i="25"/>
  <c r="M26" i="25"/>
  <c r="N26" i="25"/>
  <c r="O26" i="25"/>
  <c r="P26" i="25"/>
  <c r="Q26" i="25"/>
  <c r="R26" i="25"/>
  <c r="S26" i="25"/>
  <c r="T26" i="25"/>
  <c r="U26" i="25"/>
  <c r="V26" i="25"/>
  <c r="W26" i="25"/>
  <c r="X26" i="25"/>
  <c r="Y26" i="25"/>
  <c r="Z26" i="25"/>
  <c r="AA26" i="25"/>
  <c r="AB26" i="25"/>
  <c r="AC26" i="25"/>
  <c r="AD26" i="25"/>
  <c r="AE26" i="25"/>
  <c r="AF26" i="25"/>
  <c r="AG26" i="25"/>
  <c r="AH26" i="25"/>
  <c r="AI26" i="25"/>
  <c r="AJ26" i="25"/>
  <c r="AK26" i="25"/>
  <c r="AL26" i="25"/>
  <c r="AM26" i="25"/>
  <c r="AN26" i="25"/>
  <c r="AO26" i="25"/>
  <c r="AP26" i="25"/>
  <c r="AQ26" i="25"/>
  <c r="C2" i="31"/>
  <c r="D2" i="31"/>
  <c r="E2" i="31"/>
  <c r="F2" i="31"/>
  <c r="G2" i="31"/>
  <c r="H2" i="31"/>
  <c r="I2" i="31"/>
  <c r="J2" i="31"/>
  <c r="K2" i="31"/>
  <c r="L2" i="31"/>
  <c r="M2" i="31"/>
  <c r="N2" i="31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AG3" i="31"/>
  <c r="AH3" i="31"/>
  <c r="AI3" i="31"/>
  <c r="AJ3" i="31"/>
  <c r="AK3" i="31"/>
  <c r="AL3" i="31"/>
  <c r="AM3" i="31"/>
  <c r="AN3" i="31"/>
  <c r="AO3" i="31"/>
  <c r="AP3" i="31"/>
  <c r="AQ3" i="31"/>
  <c r="C4" i="31"/>
  <c r="D4" i="31"/>
  <c r="E4" i="31"/>
  <c r="F4" i="31"/>
  <c r="G4" i="31"/>
  <c r="H4" i="31"/>
  <c r="I4" i="31"/>
  <c r="J4" i="31"/>
  <c r="K4" i="31"/>
  <c r="L4" i="31"/>
  <c r="M4" i="31"/>
  <c r="N4" i="31"/>
  <c r="O4" i="31"/>
  <c r="P4" i="31"/>
  <c r="Q4" i="31"/>
  <c r="R4" i="31"/>
  <c r="S4" i="31"/>
  <c r="T4" i="31"/>
  <c r="U4" i="31"/>
  <c r="V4" i="31"/>
  <c r="W4" i="31"/>
  <c r="X4" i="31"/>
  <c r="Y4" i="31"/>
  <c r="Z4" i="31"/>
  <c r="AA4" i="31"/>
  <c r="AB4" i="31"/>
  <c r="AC4" i="31"/>
  <c r="AD4" i="31"/>
  <c r="AE4" i="31"/>
  <c r="AF4" i="31"/>
  <c r="AG4" i="31"/>
  <c r="AH4" i="31"/>
  <c r="AI4" i="31"/>
  <c r="AJ4" i="31"/>
  <c r="AK4" i="31"/>
  <c r="AL4" i="31"/>
  <c r="AM4" i="31"/>
  <c r="AN4" i="31"/>
  <c r="AO4" i="31"/>
  <c r="AP4" i="31"/>
  <c r="AQ4" i="31"/>
  <c r="C5" i="31"/>
  <c r="D5" i="31"/>
  <c r="E5" i="31"/>
  <c r="F5" i="31"/>
  <c r="G5" i="31"/>
  <c r="H5" i="31"/>
  <c r="I5" i="31"/>
  <c r="J5" i="31"/>
  <c r="K5" i="31"/>
  <c r="L5" i="31"/>
  <c r="M5" i="31"/>
  <c r="N5" i="31"/>
  <c r="O5" i="31"/>
  <c r="P5" i="31"/>
  <c r="Q5" i="31"/>
  <c r="R5" i="31"/>
  <c r="S5" i="31"/>
  <c r="T5" i="31"/>
  <c r="U5" i="31"/>
  <c r="V5" i="31"/>
  <c r="W5" i="31"/>
  <c r="X5" i="31"/>
  <c r="Y5" i="31"/>
  <c r="Z5" i="31"/>
  <c r="AA5" i="31"/>
  <c r="AB5" i="31"/>
  <c r="AC5" i="31"/>
  <c r="AD5" i="31"/>
  <c r="AE5" i="31"/>
  <c r="AF5" i="31"/>
  <c r="AG5" i="31"/>
  <c r="AH5" i="31"/>
  <c r="AI5" i="31"/>
  <c r="AJ5" i="31"/>
  <c r="AK5" i="31"/>
  <c r="AL5" i="31"/>
  <c r="AM5" i="31"/>
  <c r="AN5" i="31"/>
  <c r="AO5" i="31"/>
  <c r="AP5" i="31"/>
  <c r="AQ5" i="31"/>
  <c r="C6" i="31"/>
  <c r="D6" i="31"/>
  <c r="E6" i="31"/>
  <c r="F6" i="31"/>
  <c r="G6" i="31"/>
  <c r="H6" i="31"/>
  <c r="I6" i="31"/>
  <c r="J6" i="31"/>
  <c r="K6" i="31"/>
  <c r="L6" i="31"/>
  <c r="M6" i="31"/>
  <c r="N6" i="31"/>
  <c r="O6" i="31"/>
  <c r="P6" i="31"/>
  <c r="Q6" i="31"/>
  <c r="R6" i="31"/>
  <c r="S6" i="31"/>
  <c r="T6" i="31"/>
  <c r="U6" i="31"/>
  <c r="V6" i="31"/>
  <c r="W6" i="31"/>
  <c r="X6" i="31"/>
  <c r="Y6" i="31"/>
  <c r="Z6" i="31"/>
  <c r="AA6" i="31"/>
  <c r="AB6" i="31"/>
  <c r="AC6" i="31"/>
  <c r="AD6" i="31"/>
  <c r="AE6" i="31"/>
  <c r="AF6" i="31"/>
  <c r="AG6" i="31"/>
  <c r="AH6" i="31"/>
  <c r="AI6" i="31"/>
  <c r="AJ6" i="31"/>
  <c r="AK6" i="31"/>
  <c r="AL6" i="31"/>
  <c r="AM6" i="31"/>
  <c r="AN6" i="31"/>
  <c r="AO6" i="31"/>
  <c r="AP6" i="31"/>
  <c r="AQ6" i="31"/>
  <c r="C7" i="31"/>
  <c r="D7" i="31"/>
  <c r="E7" i="31"/>
  <c r="F7" i="31"/>
  <c r="G7" i="31"/>
  <c r="H7" i="31"/>
  <c r="I7" i="31"/>
  <c r="J7" i="31"/>
  <c r="K7" i="31"/>
  <c r="L7" i="31"/>
  <c r="M7" i="31"/>
  <c r="N7" i="31"/>
  <c r="O7" i="31"/>
  <c r="P7" i="31"/>
  <c r="Q7" i="31"/>
  <c r="R7" i="31"/>
  <c r="S7" i="31"/>
  <c r="T7" i="31"/>
  <c r="U7" i="31"/>
  <c r="V7" i="31"/>
  <c r="W7" i="31"/>
  <c r="X7" i="31"/>
  <c r="Y7" i="31"/>
  <c r="Z7" i="31"/>
  <c r="AA7" i="31"/>
  <c r="AB7" i="31"/>
  <c r="AC7" i="31"/>
  <c r="AD7" i="31"/>
  <c r="AE7" i="31"/>
  <c r="AF7" i="31"/>
  <c r="AG7" i="31"/>
  <c r="AH7" i="31"/>
  <c r="AI7" i="31"/>
  <c r="AJ7" i="31"/>
  <c r="AK7" i="31"/>
  <c r="AL7" i="31"/>
  <c r="AM7" i="31"/>
  <c r="AN7" i="31"/>
  <c r="AO7" i="31"/>
  <c r="AP7" i="31"/>
  <c r="AQ7" i="31"/>
  <c r="C8" i="31"/>
  <c r="D8" i="31"/>
  <c r="E8" i="31"/>
  <c r="F8" i="31"/>
  <c r="G8" i="31"/>
  <c r="H8" i="31"/>
  <c r="I8" i="31"/>
  <c r="J8" i="31"/>
  <c r="K8" i="31"/>
  <c r="L8" i="31"/>
  <c r="M8" i="31"/>
  <c r="N8" i="31"/>
  <c r="O8" i="31"/>
  <c r="P8" i="31"/>
  <c r="Q8" i="31"/>
  <c r="R8" i="31"/>
  <c r="S8" i="31"/>
  <c r="T8" i="31"/>
  <c r="U8" i="31"/>
  <c r="V8" i="31"/>
  <c r="W8" i="31"/>
  <c r="X8" i="31"/>
  <c r="Y8" i="31"/>
  <c r="Z8" i="31"/>
  <c r="AA8" i="31"/>
  <c r="AB8" i="31"/>
  <c r="AC8" i="31"/>
  <c r="AD8" i="31"/>
  <c r="AE8" i="31"/>
  <c r="AF8" i="31"/>
  <c r="AG8" i="31"/>
  <c r="AH8" i="31"/>
  <c r="AI8" i="31"/>
  <c r="AJ8" i="31"/>
  <c r="AK8" i="31"/>
  <c r="AL8" i="31"/>
  <c r="AM8" i="31"/>
  <c r="AN8" i="31"/>
  <c r="AO8" i="31"/>
  <c r="AP8" i="31"/>
  <c r="AQ8" i="31"/>
  <c r="C9" i="31"/>
  <c r="D9" i="31"/>
  <c r="E9" i="31"/>
  <c r="F9" i="31"/>
  <c r="G9" i="31"/>
  <c r="H9" i="31"/>
  <c r="I9" i="31"/>
  <c r="J9" i="31"/>
  <c r="K9" i="31"/>
  <c r="L9" i="31"/>
  <c r="M9" i="31"/>
  <c r="N9" i="31"/>
  <c r="O9" i="31"/>
  <c r="P9" i="31"/>
  <c r="Q9" i="31"/>
  <c r="R9" i="31"/>
  <c r="S9" i="31"/>
  <c r="T9" i="31"/>
  <c r="U9" i="31"/>
  <c r="V9" i="31"/>
  <c r="W9" i="31"/>
  <c r="X9" i="31"/>
  <c r="Y9" i="31"/>
  <c r="Z9" i="31"/>
  <c r="AA9" i="31"/>
  <c r="AB9" i="31"/>
  <c r="AC9" i="31"/>
  <c r="AD9" i="31"/>
  <c r="AE9" i="31"/>
  <c r="AF9" i="31"/>
  <c r="AG9" i="31"/>
  <c r="AH9" i="31"/>
  <c r="AI9" i="31"/>
  <c r="AJ9" i="31"/>
  <c r="AK9" i="31"/>
  <c r="AL9" i="31"/>
  <c r="AM9" i="31"/>
  <c r="AN9" i="31"/>
  <c r="AO9" i="31"/>
  <c r="AP9" i="31"/>
  <c r="AQ9" i="31"/>
  <c r="C10" i="31"/>
  <c r="D10" i="31"/>
  <c r="E10" i="31"/>
  <c r="F10" i="31"/>
  <c r="G10" i="31"/>
  <c r="H10" i="31"/>
  <c r="I10" i="31"/>
  <c r="J10" i="31"/>
  <c r="K10" i="31"/>
  <c r="L10" i="31"/>
  <c r="M10" i="31"/>
  <c r="N10" i="31"/>
  <c r="O10" i="31"/>
  <c r="P10" i="31"/>
  <c r="Q10" i="31"/>
  <c r="R10" i="31"/>
  <c r="S10" i="31"/>
  <c r="T10" i="31"/>
  <c r="U10" i="31"/>
  <c r="V10" i="31"/>
  <c r="W10" i="31"/>
  <c r="X10" i="31"/>
  <c r="Y10" i="31"/>
  <c r="Z10" i="31"/>
  <c r="AA10" i="31"/>
  <c r="AB10" i="31"/>
  <c r="AC10" i="31"/>
  <c r="AD10" i="31"/>
  <c r="AE10" i="31"/>
  <c r="AF10" i="31"/>
  <c r="AG10" i="31"/>
  <c r="AH10" i="31"/>
  <c r="AI10" i="31"/>
  <c r="AJ10" i="31"/>
  <c r="AK10" i="31"/>
  <c r="AL10" i="31"/>
  <c r="AM10" i="31"/>
  <c r="AN10" i="31"/>
  <c r="AO10" i="31"/>
  <c r="AP10" i="31"/>
  <c r="AQ10" i="31"/>
  <c r="C11" i="31"/>
  <c r="D11" i="31"/>
  <c r="E11" i="31"/>
  <c r="F11" i="31"/>
  <c r="G11" i="31"/>
  <c r="H11" i="31"/>
  <c r="I11" i="31"/>
  <c r="J11" i="31"/>
  <c r="K11" i="31"/>
  <c r="L11" i="31"/>
  <c r="M11" i="31"/>
  <c r="N11" i="31"/>
  <c r="O11" i="31"/>
  <c r="P11" i="31"/>
  <c r="Q11" i="31"/>
  <c r="R11" i="31"/>
  <c r="S11" i="31"/>
  <c r="T11" i="31"/>
  <c r="U11" i="31"/>
  <c r="V11" i="31"/>
  <c r="W11" i="31"/>
  <c r="X11" i="31"/>
  <c r="Y11" i="31"/>
  <c r="Z11" i="31"/>
  <c r="AA11" i="31"/>
  <c r="AB11" i="31"/>
  <c r="AC11" i="31"/>
  <c r="AD11" i="31"/>
  <c r="AE11" i="31"/>
  <c r="AF11" i="31"/>
  <c r="AG11" i="31"/>
  <c r="AH11" i="31"/>
  <c r="AI11" i="31"/>
  <c r="AJ11" i="31"/>
  <c r="AK11" i="31"/>
  <c r="AL11" i="31"/>
  <c r="AM11" i="31"/>
  <c r="AN11" i="31"/>
  <c r="AO11" i="31"/>
  <c r="AP11" i="31"/>
  <c r="AQ11" i="31"/>
  <c r="C12" i="31"/>
  <c r="D12" i="31"/>
  <c r="E12" i="31"/>
  <c r="F12" i="31"/>
  <c r="G12" i="31"/>
  <c r="H12" i="31"/>
  <c r="I12" i="31"/>
  <c r="J12" i="31"/>
  <c r="K12" i="31"/>
  <c r="L12" i="31"/>
  <c r="M12" i="31"/>
  <c r="N12" i="31"/>
  <c r="O12" i="31"/>
  <c r="P12" i="31"/>
  <c r="Q12" i="31"/>
  <c r="R12" i="31"/>
  <c r="S12" i="31"/>
  <c r="T12" i="31"/>
  <c r="U12" i="31"/>
  <c r="V12" i="31"/>
  <c r="W12" i="31"/>
  <c r="X12" i="31"/>
  <c r="Y12" i="31"/>
  <c r="Z12" i="31"/>
  <c r="AA12" i="31"/>
  <c r="AB12" i="31"/>
  <c r="AC12" i="31"/>
  <c r="AD12" i="31"/>
  <c r="AE12" i="31"/>
  <c r="AF12" i="31"/>
  <c r="AG12" i="31"/>
  <c r="AH12" i="31"/>
  <c r="AI12" i="31"/>
  <c r="AJ12" i="31"/>
  <c r="AK12" i="31"/>
  <c r="AL12" i="31"/>
  <c r="AM12" i="31"/>
  <c r="AN12" i="31"/>
  <c r="AO12" i="31"/>
  <c r="AP12" i="31"/>
  <c r="AQ12" i="31"/>
  <c r="C13" i="31"/>
  <c r="D13" i="31"/>
  <c r="E13" i="31"/>
  <c r="F13" i="31"/>
  <c r="G13" i="31"/>
  <c r="H13" i="31"/>
  <c r="I13" i="31"/>
  <c r="J13" i="31"/>
  <c r="K13" i="31"/>
  <c r="L13" i="31"/>
  <c r="M13" i="31"/>
  <c r="N13" i="31"/>
  <c r="O13" i="31"/>
  <c r="P13" i="31"/>
  <c r="Q13" i="31"/>
  <c r="R13" i="31"/>
  <c r="S13" i="31"/>
  <c r="T13" i="31"/>
  <c r="U13" i="31"/>
  <c r="V13" i="31"/>
  <c r="W13" i="31"/>
  <c r="X13" i="31"/>
  <c r="Y13" i="31"/>
  <c r="Z13" i="31"/>
  <c r="AA13" i="31"/>
  <c r="AB13" i="31"/>
  <c r="AC13" i="31"/>
  <c r="AD13" i="31"/>
  <c r="AE13" i="31"/>
  <c r="AF13" i="31"/>
  <c r="AG13" i="31"/>
  <c r="AH13" i="31"/>
  <c r="AI13" i="31"/>
  <c r="AJ13" i="31"/>
  <c r="AK13" i="31"/>
  <c r="AL13" i="31"/>
  <c r="AM13" i="31"/>
  <c r="AN13" i="31"/>
  <c r="AO13" i="31"/>
  <c r="AP13" i="31"/>
  <c r="AQ13" i="31"/>
  <c r="C14" i="31"/>
  <c r="D14" i="31"/>
  <c r="E14" i="31"/>
  <c r="F14" i="31"/>
  <c r="G14" i="31"/>
  <c r="H14" i="31"/>
  <c r="I14" i="31"/>
  <c r="J14" i="31"/>
  <c r="K14" i="31"/>
  <c r="L14" i="31"/>
  <c r="M14" i="31"/>
  <c r="N14" i="31"/>
  <c r="O14" i="31"/>
  <c r="P14" i="31"/>
  <c r="Q14" i="31"/>
  <c r="R14" i="31"/>
  <c r="S14" i="31"/>
  <c r="T14" i="31"/>
  <c r="U14" i="31"/>
  <c r="V14" i="31"/>
  <c r="W14" i="31"/>
  <c r="X14" i="31"/>
  <c r="Y14" i="31"/>
  <c r="Z14" i="31"/>
  <c r="AA14" i="31"/>
  <c r="AB14" i="31"/>
  <c r="AC14" i="31"/>
  <c r="AD14" i="31"/>
  <c r="AE14" i="31"/>
  <c r="AF14" i="31"/>
  <c r="AG14" i="31"/>
  <c r="AH14" i="31"/>
  <c r="AI14" i="31"/>
  <c r="AJ14" i="31"/>
  <c r="AK14" i="31"/>
  <c r="AL14" i="31"/>
  <c r="AM14" i="31"/>
  <c r="AN14" i="31"/>
  <c r="AO14" i="31"/>
  <c r="AP14" i="31"/>
  <c r="AQ14" i="31"/>
  <c r="C15" i="31"/>
  <c r="D15" i="31"/>
  <c r="E15" i="31"/>
  <c r="F15" i="31"/>
  <c r="G15" i="31"/>
  <c r="H15" i="31"/>
  <c r="I15" i="31"/>
  <c r="J15" i="31"/>
  <c r="K15" i="31"/>
  <c r="L15" i="31"/>
  <c r="M15" i="31"/>
  <c r="N15" i="31"/>
  <c r="O15" i="31"/>
  <c r="P15" i="31"/>
  <c r="Q15" i="31"/>
  <c r="R15" i="31"/>
  <c r="S15" i="31"/>
  <c r="T15" i="31"/>
  <c r="U15" i="31"/>
  <c r="V15" i="31"/>
  <c r="W15" i="31"/>
  <c r="X15" i="31"/>
  <c r="Y15" i="31"/>
  <c r="Z15" i="31"/>
  <c r="AA15" i="31"/>
  <c r="AB15" i="31"/>
  <c r="AC15" i="31"/>
  <c r="AD15" i="31"/>
  <c r="AE15" i="31"/>
  <c r="AF15" i="31"/>
  <c r="AG15" i="31"/>
  <c r="AH15" i="31"/>
  <c r="AI15" i="31"/>
  <c r="AJ15" i="31"/>
  <c r="AK15" i="31"/>
  <c r="AL15" i="31"/>
  <c r="AM15" i="31"/>
  <c r="AN15" i="31"/>
  <c r="AO15" i="31"/>
  <c r="AP15" i="31"/>
  <c r="AQ15" i="31"/>
  <c r="C16" i="31"/>
  <c r="D16" i="31"/>
  <c r="E16" i="31"/>
  <c r="F16" i="31"/>
  <c r="G16" i="31"/>
  <c r="H16" i="31"/>
  <c r="I16" i="31"/>
  <c r="J16" i="31"/>
  <c r="K16" i="31"/>
  <c r="L16" i="31"/>
  <c r="M16" i="31"/>
  <c r="N16" i="31"/>
  <c r="O16" i="31"/>
  <c r="P16" i="31"/>
  <c r="Q16" i="31"/>
  <c r="R16" i="31"/>
  <c r="S16" i="31"/>
  <c r="T16" i="31"/>
  <c r="U16" i="31"/>
  <c r="V16" i="31"/>
  <c r="W16" i="31"/>
  <c r="X16" i="31"/>
  <c r="Y16" i="31"/>
  <c r="Z16" i="31"/>
  <c r="AA16" i="31"/>
  <c r="AB16" i="31"/>
  <c r="AC16" i="31"/>
  <c r="AD16" i="31"/>
  <c r="AE16" i="31"/>
  <c r="AF16" i="31"/>
  <c r="AG16" i="31"/>
  <c r="AH16" i="31"/>
  <c r="AI16" i="31"/>
  <c r="AJ16" i="31"/>
  <c r="AK16" i="31"/>
  <c r="AL16" i="31"/>
  <c r="AM16" i="31"/>
  <c r="AN16" i="31"/>
  <c r="AO16" i="31"/>
  <c r="AP16" i="31"/>
  <c r="AQ16" i="31"/>
  <c r="C17" i="31"/>
  <c r="D17" i="31"/>
  <c r="E17" i="31"/>
  <c r="F17" i="31"/>
  <c r="G17" i="31"/>
  <c r="H17" i="31"/>
  <c r="I17" i="31"/>
  <c r="J17" i="31"/>
  <c r="K17" i="31"/>
  <c r="L17" i="31"/>
  <c r="M17" i="31"/>
  <c r="N17" i="31"/>
  <c r="O17" i="31"/>
  <c r="P17" i="31"/>
  <c r="Q17" i="31"/>
  <c r="R17" i="31"/>
  <c r="S17" i="31"/>
  <c r="T17" i="31"/>
  <c r="U17" i="31"/>
  <c r="V17" i="31"/>
  <c r="W17" i="31"/>
  <c r="X17" i="31"/>
  <c r="Y17" i="31"/>
  <c r="Z17" i="31"/>
  <c r="AA17" i="31"/>
  <c r="AB17" i="31"/>
  <c r="AC17" i="31"/>
  <c r="AD17" i="31"/>
  <c r="AE17" i="31"/>
  <c r="AF17" i="31"/>
  <c r="AG17" i="31"/>
  <c r="AH17" i="31"/>
  <c r="AI17" i="31"/>
  <c r="AJ17" i="31"/>
  <c r="AK17" i="31"/>
  <c r="AL17" i="31"/>
  <c r="AM17" i="31"/>
  <c r="AN17" i="31"/>
  <c r="AO17" i="31"/>
  <c r="AP17" i="31"/>
  <c r="AQ17" i="31"/>
  <c r="C18" i="31"/>
  <c r="D18" i="31"/>
  <c r="E18" i="31"/>
  <c r="F18" i="31"/>
  <c r="G18" i="31"/>
  <c r="H18" i="31"/>
  <c r="I18" i="31"/>
  <c r="J18" i="31"/>
  <c r="K18" i="31"/>
  <c r="L18" i="31"/>
  <c r="M18" i="31"/>
  <c r="N18" i="31"/>
  <c r="O18" i="31"/>
  <c r="P18" i="31"/>
  <c r="Q18" i="31"/>
  <c r="R18" i="31"/>
  <c r="S18" i="31"/>
  <c r="T18" i="31"/>
  <c r="U18" i="31"/>
  <c r="V18" i="31"/>
  <c r="W18" i="31"/>
  <c r="X18" i="31"/>
  <c r="Y18" i="31"/>
  <c r="Z18" i="31"/>
  <c r="AA18" i="31"/>
  <c r="AB18" i="31"/>
  <c r="AC18" i="31"/>
  <c r="AD18" i="31"/>
  <c r="AE18" i="31"/>
  <c r="AF18" i="31"/>
  <c r="AG18" i="31"/>
  <c r="AH18" i="31"/>
  <c r="AI18" i="31"/>
  <c r="AJ18" i="31"/>
  <c r="AK18" i="31"/>
  <c r="AL18" i="31"/>
  <c r="AM18" i="31"/>
  <c r="AN18" i="31"/>
  <c r="AO18" i="31"/>
  <c r="AP18" i="31"/>
  <c r="AQ18" i="31"/>
  <c r="C19" i="31"/>
  <c r="D19" i="31"/>
  <c r="E19" i="31"/>
  <c r="F19" i="31"/>
  <c r="G19" i="31"/>
  <c r="H19" i="31"/>
  <c r="I19" i="31"/>
  <c r="J19" i="31"/>
  <c r="K19" i="31"/>
  <c r="L19" i="31"/>
  <c r="M19" i="31"/>
  <c r="N19" i="31"/>
  <c r="O19" i="31"/>
  <c r="P19" i="31"/>
  <c r="Q19" i="31"/>
  <c r="R19" i="31"/>
  <c r="S19" i="31"/>
  <c r="T19" i="31"/>
  <c r="U19" i="31"/>
  <c r="V19" i="31"/>
  <c r="W19" i="31"/>
  <c r="X19" i="31"/>
  <c r="Y19" i="31"/>
  <c r="Z19" i="31"/>
  <c r="AA19" i="31"/>
  <c r="AB19" i="31"/>
  <c r="AC19" i="31"/>
  <c r="AD19" i="31"/>
  <c r="AE19" i="31"/>
  <c r="AF19" i="31"/>
  <c r="AG19" i="31"/>
  <c r="AH19" i="31"/>
  <c r="AI19" i="31"/>
  <c r="AJ19" i="31"/>
  <c r="AK19" i="31"/>
  <c r="AL19" i="31"/>
  <c r="AM19" i="31"/>
  <c r="AN19" i="31"/>
  <c r="AO19" i="31"/>
  <c r="AP19" i="31"/>
  <c r="AQ19" i="31"/>
  <c r="C20" i="31"/>
  <c r="D20" i="31"/>
  <c r="E20" i="31"/>
  <c r="F20" i="31"/>
  <c r="G20" i="31"/>
  <c r="H20" i="31"/>
  <c r="I20" i="31"/>
  <c r="J20" i="31"/>
  <c r="K20" i="31"/>
  <c r="L20" i="31"/>
  <c r="M20" i="31"/>
  <c r="N20" i="31"/>
  <c r="O20" i="31"/>
  <c r="P20" i="31"/>
  <c r="Q20" i="31"/>
  <c r="R20" i="31"/>
  <c r="S20" i="31"/>
  <c r="T20" i="31"/>
  <c r="U20" i="31"/>
  <c r="V20" i="31"/>
  <c r="W20" i="31"/>
  <c r="X20" i="31"/>
  <c r="Y20" i="31"/>
  <c r="Z20" i="31"/>
  <c r="AA20" i="31"/>
  <c r="AB20" i="31"/>
  <c r="AC20" i="31"/>
  <c r="AD20" i="31"/>
  <c r="AE20" i="31"/>
  <c r="AF20" i="31"/>
  <c r="AG20" i="31"/>
  <c r="AH20" i="31"/>
  <c r="AI20" i="31"/>
  <c r="AJ20" i="31"/>
  <c r="AK20" i="31"/>
  <c r="AL20" i="31"/>
  <c r="AM20" i="31"/>
  <c r="AN20" i="31"/>
  <c r="AO20" i="31"/>
  <c r="AP20" i="31"/>
  <c r="AQ20" i="31"/>
  <c r="C21" i="31"/>
  <c r="D21" i="31"/>
  <c r="E21" i="31"/>
  <c r="F21" i="31"/>
  <c r="G21" i="31"/>
  <c r="H21" i="31"/>
  <c r="I21" i="31"/>
  <c r="J21" i="31"/>
  <c r="K21" i="31"/>
  <c r="L21" i="31"/>
  <c r="M21" i="31"/>
  <c r="N21" i="31"/>
  <c r="O21" i="31"/>
  <c r="P21" i="31"/>
  <c r="Q21" i="31"/>
  <c r="R21" i="31"/>
  <c r="S21" i="31"/>
  <c r="T21" i="31"/>
  <c r="U21" i="31"/>
  <c r="V21" i="31"/>
  <c r="W21" i="31"/>
  <c r="X21" i="31"/>
  <c r="Y21" i="31"/>
  <c r="Z21" i="31"/>
  <c r="AA21" i="31"/>
  <c r="AB21" i="31"/>
  <c r="AC21" i="31"/>
  <c r="AD21" i="31"/>
  <c r="AE21" i="31"/>
  <c r="AF21" i="31"/>
  <c r="AG21" i="31"/>
  <c r="AH21" i="31"/>
  <c r="AI21" i="31"/>
  <c r="AJ21" i="31"/>
  <c r="AK21" i="31"/>
  <c r="AL21" i="31"/>
  <c r="AM21" i="31"/>
  <c r="AN21" i="31"/>
  <c r="AO21" i="31"/>
  <c r="AP21" i="31"/>
  <c r="AQ21" i="31"/>
  <c r="C22" i="31"/>
  <c r="D22" i="31"/>
  <c r="E22" i="31"/>
  <c r="F22" i="31"/>
  <c r="G22" i="31"/>
  <c r="H22" i="31"/>
  <c r="I22" i="31"/>
  <c r="J22" i="31"/>
  <c r="K22" i="31"/>
  <c r="L22" i="31"/>
  <c r="M22" i="31"/>
  <c r="N22" i="31"/>
  <c r="O22" i="31"/>
  <c r="P22" i="31"/>
  <c r="Q22" i="31"/>
  <c r="R22" i="31"/>
  <c r="S22" i="31"/>
  <c r="T22" i="31"/>
  <c r="U22" i="31"/>
  <c r="V22" i="31"/>
  <c r="W22" i="31"/>
  <c r="X22" i="31"/>
  <c r="Y22" i="31"/>
  <c r="Z22" i="31"/>
  <c r="AA22" i="31"/>
  <c r="AB22" i="31"/>
  <c r="AC22" i="31"/>
  <c r="AD22" i="31"/>
  <c r="AE22" i="31"/>
  <c r="AF22" i="31"/>
  <c r="AG22" i="31"/>
  <c r="AH22" i="31"/>
  <c r="AI22" i="31"/>
  <c r="AJ22" i="31"/>
  <c r="AK22" i="31"/>
  <c r="AL22" i="31"/>
  <c r="AM22" i="31"/>
  <c r="AN22" i="31"/>
  <c r="AO22" i="31"/>
  <c r="AP22" i="31"/>
  <c r="AQ22" i="31"/>
  <c r="C23" i="31"/>
  <c r="D23" i="31"/>
  <c r="E23" i="31"/>
  <c r="F23" i="31"/>
  <c r="G23" i="31"/>
  <c r="H23" i="31"/>
  <c r="I23" i="31"/>
  <c r="J23" i="31"/>
  <c r="K23" i="31"/>
  <c r="L23" i="31"/>
  <c r="M23" i="31"/>
  <c r="N23" i="31"/>
  <c r="O23" i="31"/>
  <c r="P23" i="31"/>
  <c r="Q23" i="31"/>
  <c r="R23" i="31"/>
  <c r="S23" i="31"/>
  <c r="T23" i="31"/>
  <c r="U23" i="31"/>
  <c r="V23" i="31"/>
  <c r="W23" i="31"/>
  <c r="X23" i="31"/>
  <c r="Y23" i="31"/>
  <c r="Z23" i="31"/>
  <c r="AA23" i="31"/>
  <c r="AB23" i="31"/>
  <c r="AC23" i="31"/>
  <c r="AD23" i="31"/>
  <c r="AE23" i="31"/>
  <c r="AF23" i="31"/>
  <c r="AG23" i="31"/>
  <c r="AH23" i="31"/>
  <c r="AI23" i="31"/>
  <c r="AJ23" i="31"/>
  <c r="AK23" i="31"/>
  <c r="AL23" i="31"/>
  <c r="AM23" i="31"/>
  <c r="AN23" i="31"/>
  <c r="AO23" i="31"/>
  <c r="AP23" i="31"/>
  <c r="AQ23" i="31"/>
  <c r="C24" i="31"/>
  <c r="D24" i="31"/>
  <c r="E24" i="31"/>
  <c r="F24" i="31"/>
  <c r="G24" i="31"/>
  <c r="H24" i="31"/>
  <c r="I24" i="31"/>
  <c r="J24" i="31"/>
  <c r="K24" i="31"/>
  <c r="L24" i="31"/>
  <c r="M24" i="31"/>
  <c r="N24" i="31"/>
  <c r="O24" i="31"/>
  <c r="P24" i="31"/>
  <c r="Q24" i="31"/>
  <c r="R24" i="31"/>
  <c r="S24" i="31"/>
  <c r="T24" i="31"/>
  <c r="U24" i="31"/>
  <c r="V24" i="31"/>
  <c r="W24" i="31"/>
  <c r="X24" i="31"/>
  <c r="Y24" i="31"/>
  <c r="Z24" i="31"/>
  <c r="AA24" i="31"/>
  <c r="AB24" i="31"/>
  <c r="AC24" i="31"/>
  <c r="AD24" i="31"/>
  <c r="AE24" i="31"/>
  <c r="AF24" i="31"/>
  <c r="AG24" i="31"/>
  <c r="AH24" i="31"/>
  <c r="AI24" i="31"/>
  <c r="AJ24" i="31"/>
  <c r="AK24" i="31"/>
  <c r="AL24" i="31"/>
  <c r="AM24" i="31"/>
  <c r="AN24" i="31"/>
  <c r="AO24" i="31"/>
  <c r="AP24" i="31"/>
  <c r="AQ24" i="31"/>
  <c r="C25" i="31"/>
  <c r="D25" i="31"/>
  <c r="E25" i="31"/>
  <c r="F25" i="31"/>
  <c r="G25" i="31"/>
  <c r="H25" i="31"/>
  <c r="I25" i="31"/>
  <c r="J25" i="31"/>
  <c r="K25" i="31"/>
  <c r="L25" i="31"/>
  <c r="M25" i="31"/>
  <c r="N25" i="31"/>
  <c r="O25" i="31"/>
  <c r="P25" i="31"/>
  <c r="Q25" i="31"/>
  <c r="R25" i="31"/>
  <c r="S25" i="31"/>
  <c r="T25" i="31"/>
  <c r="U25" i="31"/>
  <c r="V25" i="31"/>
  <c r="W25" i="31"/>
  <c r="X25" i="31"/>
  <c r="Y25" i="31"/>
  <c r="Z25" i="31"/>
  <c r="AA25" i="31"/>
  <c r="AB25" i="31"/>
  <c r="AC25" i="31"/>
  <c r="AD25" i="31"/>
  <c r="AE25" i="31"/>
  <c r="AF25" i="31"/>
  <c r="AG25" i="31"/>
  <c r="AH25" i="31"/>
  <c r="AI25" i="31"/>
  <c r="AJ25" i="31"/>
  <c r="AK25" i="31"/>
  <c r="AL25" i="31"/>
  <c r="AM25" i="31"/>
  <c r="AN25" i="31"/>
  <c r="AO25" i="31"/>
  <c r="AP25" i="31"/>
  <c r="AQ25" i="31"/>
  <c r="C26" i="31"/>
  <c r="D26" i="31"/>
  <c r="E26" i="31"/>
  <c r="F26" i="31"/>
  <c r="G26" i="31"/>
  <c r="H26" i="31"/>
  <c r="I26" i="31"/>
  <c r="J26" i="31"/>
  <c r="K26" i="31"/>
  <c r="L26" i="31"/>
  <c r="M26" i="31"/>
  <c r="N26" i="31"/>
  <c r="O26" i="31"/>
  <c r="P26" i="31"/>
  <c r="Q26" i="31"/>
  <c r="R26" i="31"/>
  <c r="S26" i="31"/>
  <c r="T26" i="31"/>
  <c r="U26" i="31"/>
  <c r="V26" i="31"/>
  <c r="W26" i="31"/>
  <c r="X26" i="31"/>
  <c r="Y26" i="31"/>
  <c r="Z26" i="31"/>
  <c r="AA26" i="31"/>
  <c r="AB26" i="31"/>
  <c r="AC26" i="31"/>
  <c r="AD26" i="31"/>
  <c r="AE26" i="31"/>
  <c r="AF26" i="31"/>
  <c r="AG26" i="31"/>
  <c r="AH26" i="31"/>
  <c r="AI26" i="31"/>
  <c r="AJ26" i="31"/>
  <c r="AK26" i="31"/>
  <c r="AL26" i="31"/>
  <c r="AM26" i="31"/>
  <c r="AN26" i="31"/>
  <c r="AO26" i="31"/>
  <c r="AP26" i="31"/>
  <c r="AQ26" i="31"/>
  <c r="C2" i="30"/>
  <c r="D2" i="30"/>
  <c r="E2" i="30"/>
  <c r="F2" i="30"/>
  <c r="G2" i="30"/>
  <c r="H2" i="30"/>
  <c r="I2" i="30"/>
  <c r="J2" i="30"/>
  <c r="K2" i="30"/>
  <c r="L2" i="30"/>
  <c r="M2" i="30"/>
  <c r="N2" i="30"/>
  <c r="O2" i="30"/>
  <c r="P2" i="30"/>
  <c r="Q2" i="30"/>
  <c r="R2" i="30"/>
  <c r="S2" i="30"/>
  <c r="T2" i="30"/>
  <c r="U2" i="30"/>
  <c r="V2" i="30"/>
  <c r="W2" i="30"/>
  <c r="X2" i="30"/>
  <c r="Y2" i="30"/>
  <c r="Z2" i="30"/>
  <c r="AA2" i="30"/>
  <c r="AB2" i="30"/>
  <c r="AC2" i="30"/>
  <c r="AD2" i="30"/>
  <c r="AE2" i="30"/>
  <c r="AF2" i="30"/>
  <c r="AG2" i="30"/>
  <c r="AH2" i="30"/>
  <c r="AI2" i="30"/>
  <c r="AJ2" i="30"/>
  <c r="AK2" i="30"/>
  <c r="AL2" i="30"/>
  <c r="AM2" i="30"/>
  <c r="AN2" i="30"/>
  <c r="AO2" i="30"/>
  <c r="AP2" i="30"/>
  <c r="AQ2" i="30"/>
  <c r="C3" i="30"/>
  <c r="D3" i="30"/>
  <c r="E3" i="30"/>
  <c r="F3" i="30"/>
  <c r="G3" i="30"/>
  <c r="H3" i="30"/>
  <c r="I3" i="30"/>
  <c r="J3" i="30"/>
  <c r="K3" i="30"/>
  <c r="L3" i="30"/>
  <c r="M3" i="30"/>
  <c r="N3" i="30"/>
  <c r="O3" i="30"/>
  <c r="P3" i="30"/>
  <c r="Q3" i="30"/>
  <c r="R3" i="30"/>
  <c r="S3" i="30"/>
  <c r="T3" i="30"/>
  <c r="U3" i="30"/>
  <c r="V3" i="30"/>
  <c r="W3" i="30"/>
  <c r="X3" i="30"/>
  <c r="Y3" i="30"/>
  <c r="Z3" i="30"/>
  <c r="AA3" i="30"/>
  <c r="AB3" i="30"/>
  <c r="AC3" i="30"/>
  <c r="AD3" i="30"/>
  <c r="AE3" i="30"/>
  <c r="AF3" i="30"/>
  <c r="AG3" i="30"/>
  <c r="AH3" i="30"/>
  <c r="AI3" i="30"/>
  <c r="AJ3" i="30"/>
  <c r="AK3" i="30"/>
  <c r="AL3" i="30"/>
  <c r="AM3" i="30"/>
  <c r="AN3" i="30"/>
  <c r="AO3" i="30"/>
  <c r="AP3" i="30"/>
  <c r="AQ3" i="30"/>
  <c r="C4" i="30"/>
  <c r="D4" i="30"/>
  <c r="E4" i="30"/>
  <c r="F4" i="30"/>
  <c r="G4" i="30"/>
  <c r="H4" i="30"/>
  <c r="I4" i="30"/>
  <c r="J4" i="30"/>
  <c r="K4" i="30"/>
  <c r="L4" i="30"/>
  <c r="M4" i="30"/>
  <c r="N4" i="30"/>
  <c r="O4" i="30"/>
  <c r="P4" i="30"/>
  <c r="Q4" i="30"/>
  <c r="R4" i="30"/>
  <c r="S4" i="30"/>
  <c r="T4" i="30"/>
  <c r="U4" i="30"/>
  <c r="V4" i="30"/>
  <c r="W4" i="30"/>
  <c r="X4" i="30"/>
  <c r="Y4" i="30"/>
  <c r="Z4" i="30"/>
  <c r="AA4" i="30"/>
  <c r="AB4" i="30"/>
  <c r="AC4" i="30"/>
  <c r="AD4" i="30"/>
  <c r="AE4" i="30"/>
  <c r="AF4" i="30"/>
  <c r="AG4" i="30"/>
  <c r="AH4" i="30"/>
  <c r="AI4" i="30"/>
  <c r="AJ4" i="30"/>
  <c r="AK4" i="30"/>
  <c r="AL4" i="30"/>
  <c r="AM4" i="30"/>
  <c r="AN4" i="30"/>
  <c r="AO4" i="30"/>
  <c r="AP4" i="30"/>
  <c r="AQ4" i="30"/>
  <c r="C5" i="30"/>
  <c r="D5" i="30"/>
  <c r="E5" i="30"/>
  <c r="F5" i="30"/>
  <c r="G5" i="30"/>
  <c r="H5" i="30"/>
  <c r="I5" i="30"/>
  <c r="J5" i="30"/>
  <c r="K5" i="30"/>
  <c r="L5" i="30"/>
  <c r="M5" i="30"/>
  <c r="N5" i="30"/>
  <c r="O5" i="30"/>
  <c r="P5" i="30"/>
  <c r="Q5" i="30"/>
  <c r="R5" i="30"/>
  <c r="S5" i="30"/>
  <c r="T5" i="30"/>
  <c r="U5" i="30"/>
  <c r="V5" i="30"/>
  <c r="W5" i="30"/>
  <c r="X5" i="30"/>
  <c r="Y5" i="30"/>
  <c r="Z5" i="30"/>
  <c r="AA5" i="30"/>
  <c r="AB5" i="30"/>
  <c r="AC5" i="30"/>
  <c r="AD5" i="30"/>
  <c r="AE5" i="30"/>
  <c r="AF5" i="30"/>
  <c r="AG5" i="30"/>
  <c r="AH5" i="30"/>
  <c r="AI5" i="30"/>
  <c r="AJ5" i="30"/>
  <c r="AK5" i="30"/>
  <c r="AL5" i="30"/>
  <c r="AM5" i="30"/>
  <c r="AN5" i="30"/>
  <c r="AO5" i="30"/>
  <c r="AP5" i="30"/>
  <c r="AQ5" i="30"/>
  <c r="C6" i="30"/>
  <c r="D6" i="30"/>
  <c r="E6" i="30"/>
  <c r="F6" i="30"/>
  <c r="G6" i="30"/>
  <c r="H6" i="30"/>
  <c r="I6" i="30"/>
  <c r="J6" i="30"/>
  <c r="K6" i="30"/>
  <c r="L6" i="30"/>
  <c r="M6" i="30"/>
  <c r="N6" i="30"/>
  <c r="O6" i="30"/>
  <c r="P6" i="30"/>
  <c r="Q6" i="30"/>
  <c r="R6" i="30"/>
  <c r="S6" i="30"/>
  <c r="T6" i="30"/>
  <c r="U6" i="30"/>
  <c r="V6" i="30"/>
  <c r="W6" i="30"/>
  <c r="X6" i="30"/>
  <c r="Y6" i="30"/>
  <c r="Z6" i="30"/>
  <c r="AA6" i="30"/>
  <c r="AB6" i="30"/>
  <c r="AC6" i="30"/>
  <c r="AD6" i="30"/>
  <c r="AE6" i="30"/>
  <c r="AF6" i="30"/>
  <c r="AG6" i="30"/>
  <c r="AH6" i="30"/>
  <c r="AI6" i="30"/>
  <c r="AJ6" i="30"/>
  <c r="AK6" i="30"/>
  <c r="AL6" i="30"/>
  <c r="AM6" i="30"/>
  <c r="AN6" i="30"/>
  <c r="AO6" i="30"/>
  <c r="AP6" i="30"/>
  <c r="AQ6" i="30"/>
  <c r="C7" i="30"/>
  <c r="D7" i="30"/>
  <c r="E7" i="30"/>
  <c r="F7" i="30"/>
  <c r="G7" i="30"/>
  <c r="H7" i="30"/>
  <c r="I7" i="30"/>
  <c r="J7" i="30"/>
  <c r="K7" i="30"/>
  <c r="L7" i="30"/>
  <c r="M7" i="30"/>
  <c r="N7" i="30"/>
  <c r="O7" i="30"/>
  <c r="P7" i="30"/>
  <c r="Q7" i="30"/>
  <c r="R7" i="30"/>
  <c r="S7" i="30"/>
  <c r="T7" i="30"/>
  <c r="U7" i="30"/>
  <c r="V7" i="30"/>
  <c r="W7" i="30"/>
  <c r="X7" i="30"/>
  <c r="Y7" i="30"/>
  <c r="Z7" i="30"/>
  <c r="AA7" i="30"/>
  <c r="AB7" i="30"/>
  <c r="AC7" i="30"/>
  <c r="AD7" i="30"/>
  <c r="AE7" i="30"/>
  <c r="AF7" i="30"/>
  <c r="AG7" i="30"/>
  <c r="AH7" i="30"/>
  <c r="AI7" i="30"/>
  <c r="AJ7" i="30"/>
  <c r="AK7" i="30"/>
  <c r="AL7" i="30"/>
  <c r="AM7" i="30"/>
  <c r="AN7" i="30"/>
  <c r="AO7" i="30"/>
  <c r="AP7" i="30"/>
  <c r="AQ7" i="30"/>
  <c r="C8" i="30"/>
  <c r="D8" i="30"/>
  <c r="E8" i="30"/>
  <c r="F8" i="30"/>
  <c r="G8" i="30"/>
  <c r="H8" i="30"/>
  <c r="I8" i="30"/>
  <c r="J8" i="30"/>
  <c r="K8" i="30"/>
  <c r="L8" i="30"/>
  <c r="M8" i="30"/>
  <c r="N8" i="30"/>
  <c r="O8" i="30"/>
  <c r="P8" i="30"/>
  <c r="Q8" i="30"/>
  <c r="R8" i="30"/>
  <c r="S8" i="30"/>
  <c r="T8" i="30"/>
  <c r="U8" i="30"/>
  <c r="V8" i="30"/>
  <c r="W8" i="30"/>
  <c r="X8" i="30"/>
  <c r="Y8" i="30"/>
  <c r="Z8" i="30"/>
  <c r="AA8" i="30"/>
  <c r="AB8" i="30"/>
  <c r="AC8" i="30"/>
  <c r="AD8" i="30"/>
  <c r="AE8" i="30"/>
  <c r="AF8" i="30"/>
  <c r="AG8" i="30"/>
  <c r="AH8" i="30"/>
  <c r="AI8" i="30"/>
  <c r="AJ8" i="30"/>
  <c r="AK8" i="30"/>
  <c r="AL8" i="30"/>
  <c r="AM8" i="30"/>
  <c r="AN8" i="30"/>
  <c r="AO8" i="30"/>
  <c r="AP8" i="30"/>
  <c r="AQ8" i="30"/>
  <c r="C9" i="30"/>
  <c r="D9" i="30"/>
  <c r="E9" i="30"/>
  <c r="F9" i="30"/>
  <c r="G9" i="30"/>
  <c r="H9" i="30"/>
  <c r="I9" i="30"/>
  <c r="J9" i="30"/>
  <c r="K9" i="30"/>
  <c r="L9" i="30"/>
  <c r="M9" i="30"/>
  <c r="N9" i="30"/>
  <c r="O9" i="30"/>
  <c r="P9" i="30"/>
  <c r="Q9" i="30"/>
  <c r="R9" i="30"/>
  <c r="S9" i="30"/>
  <c r="T9" i="30"/>
  <c r="U9" i="30"/>
  <c r="V9" i="30"/>
  <c r="W9" i="30"/>
  <c r="X9" i="30"/>
  <c r="Y9" i="30"/>
  <c r="Z9" i="30"/>
  <c r="AA9" i="30"/>
  <c r="AB9" i="30"/>
  <c r="AC9" i="30"/>
  <c r="AD9" i="30"/>
  <c r="AE9" i="30"/>
  <c r="AF9" i="30"/>
  <c r="AG9" i="30"/>
  <c r="AH9" i="30"/>
  <c r="AI9" i="30"/>
  <c r="AJ9" i="30"/>
  <c r="AK9" i="30"/>
  <c r="AL9" i="30"/>
  <c r="AM9" i="30"/>
  <c r="AN9" i="30"/>
  <c r="AO9" i="30"/>
  <c r="AP9" i="30"/>
  <c r="AQ9" i="30"/>
  <c r="C10" i="30"/>
  <c r="D10" i="30"/>
  <c r="E10" i="30"/>
  <c r="F10" i="30"/>
  <c r="G10" i="30"/>
  <c r="H10" i="30"/>
  <c r="I10" i="30"/>
  <c r="J10" i="30"/>
  <c r="K10" i="30"/>
  <c r="L10" i="30"/>
  <c r="M10" i="30"/>
  <c r="N10" i="30"/>
  <c r="O10" i="30"/>
  <c r="P10" i="30"/>
  <c r="Q10" i="30"/>
  <c r="R10" i="30"/>
  <c r="S10" i="30"/>
  <c r="T10" i="30"/>
  <c r="U10" i="30"/>
  <c r="V10" i="30"/>
  <c r="W10" i="30"/>
  <c r="X10" i="30"/>
  <c r="Y10" i="30"/>
  <c r="Z10" i="30"/>
  <c r="AA10" i="30"/>
  <c r="AB10" i="30"/>
  <c r="AC10" i="30"/>
  <c r="AD10" i="30"/>
  <c r="AE10" i="30"/>
  <c r="AF10" i="30"/>
  <c r="AG10" i="30"/>
  <c r="AH10" i="30"/>
  <c r="AI10" i="30"/>
  <c r="AJ10" i="30"/>
  <c r="AK10" i="30"/>
  <c r="AL10" i="30"/>
  <c r="AM10" i="30"/>
  <c r="AN10" i="30"/>
  <c r="AO10" i="30"/>
  <c r="AP10" i="30"/>
  <c r="AQ10" i="30"/>
  <c r="C11" i="30"/>
  <c r="D11" i="30"/>
  <c r="E11" i="30"/>
  <c r="F11" i="30"/>
  <c r="G11" i="30"/>
  <c r="H11" i="30"/>
  <c r="I11" i="30"/>
  <c r="J11" i="30"/>
  <c r="K11" i="30"/>
  <c r="L11" i="30"/>
  <c r="M11" i="30"/>
  <c r="N11" i="30"/>
  <c r="O11" i="30"/>
  <c r="P11" i="30"/>
  <c r="Q11" i="30"/>
  <c r="R11" i="30"/>
  <c r="S11" i="30"/>
  <c r="T11" i="30"/>
  <c r="U11" i="30"/>
  <c r="V11" i="30"/>
  <c r="W11" i="30"/>
  <c r="X11" i="30"/>
  <c r="Y11" i="30"/>
  <c r="Z11" i="30"/>
  <c r="AA11" i="30"/>
  <c r="AB11" i="30"/>
  <c r="AC11" i="30"/>
  <c r="AD11" i="30"/>
  <c r="AE11" i="30"/>
  <c r="AF11" i="30"/>
  <c r="AG11" i="30"/>
  <c r="AH11" i="30"/>
  <c r="AI11" i="30"/>
  <c r="AJ11" i="30"/>
  <c r="AK11" i="30"/>
  <c r="AL11" i="30"/>
  <c r="AM11" i="30"/>
  <c r="AN11" i="30"/>
  <c r="AO11" i="30"/>
  <c r="AP11" i="30"/>
  <c r="AQ11" i="30"/>
  <c r="C12" i="30"/>
  <c r="D12" i="30"/>
  <c r="E12" i="30"/>
  <c r="F12" i="30"/>
  <c r="G12" i="30"/>
  <c r="H12" i="30"/>
  <c r="I12" i="30"/>
  <c r="J12" i="30"/>
  <c r="K12" i="30"/>
  <c r="L12" i="30"/>
  <c r="M12" i="30"/>
  <c r="N12" i="30"/>
  <c r="O12" i="30"/>
  <c r="P12" i="30"/>
  <c r="Q12" i="30"/>
  <c r="R12" i="30"/>
  <c r="S12" i="30"/>
  <c r="T12" i="30"/>
  <c r="U12" i="30"/>
  <c r="V12" i="30"/>
  <c r="W12" i="30"/>
  <c r="X12" i="30"/>
  <c r="Y12" i="30"/>
  <c r="Z12" i="30"/>
  <c r="AA12" i="30"/>
  <c r="AB12" i="30"/>
  <c r="AC12" i="30"/>
  <c r="AD12" i="30"/>
  <c r="AE12" i="30"/>
  <c r="AF12" i="30"/>
  <c r="AG12" i="30"/>
  <c r="AH12" i="30"/>
  <c r="AI12" i="30"/>
  <c r="AJ12" i="30"/>
  <c r="AK12" i="30"/>
  <c r="AL12" i="30"/>
  <c r="AM12" i="30"/>
  <c r="AN12" i="30"/>
  <c r="AO12" i="30"/>
  <c r="AP12" i="30"/>
  <c r="AQ12" i="30"/>
  <c r="C13" i="30"/>
  <c r="D13" i="30"/>
  <c r="E13" i="30"/>
  <c r="F13" i="30"/>
  <c r="G13" i="30"/>
  <c r="H13" i="30"/>
  <c r="I13" i="30"/>
  <c r="J13" i="30"/>
  <c r="K13" i="30"/>
  <c r="L13" i="30"/>
  <c r="M13" i="30"/>
  <c r="N13" i="30"/>
  <c r="O13" i="30"/>
  <c r="P13" i="30"/>
  <c r="Q13" i="30"/>
  <c r="R13" i="30"/>
  <c r="S13" i="30"/>
  <c r="T13" i="30"/>
  <c r="U13" i="30"/>
  <c r="V13" i="30"/>
  <c r="W13" i="30"/>
  <c r="X13" i="30"/>
  <c r="Y13" i="30"/>
  <c r="Z13" i="30"/>
  <c r="AA13" i="30"/>
  <c r="AB13" i="30"/>
  <c r="AC13" i="30"/>
  <c r="AD13" i="30"/>
  <c r="AE13" i="30"/>
  <c r="AF13" i="30"/>
  <c r="AG13" i="30"/>
  <c r="AH13" i="30"/>
  <c r="AI13" i="30"/>
  <c r="AJ13" i="30"/>
  <c r="AK13" i="30"/>
  <c r="AL13" i="30"/>
  <c r="AM13" i="30"/>
  <c r="AN13" i="30"/>
  <c r="AO13" i="30"/>
  <c r="AP13" i="30"/>
  <c r="AQ13" i="30"/>
  <c r="C14" i="30"/>
  <c r="D14" i="30"/>
  <c r="E14" i="30"/>
  <c r="F14" i="30"/>
  <c r="G14" i="30"/>
  <c r="H14" i="30"/>
  <c r="I14" i="30"/>
  <c r="J14" i="30"/>
  <c r="K14" i="30"/>
  <c r="L14" i="30"/>
  <c r="M14" i="30"/>
  <c r="N14" i="30"/>
  <c r="O14" i="30"/>
  <c r="P14" i="30"/>
  <c r="Q14" i="30"/>
  <c r="R14" i="30"/>
  <c r="S14" i="30"/>
  <c r="T14" i="30"/>
  <c r="U14" i="30"/>
  <c r="V14" i="30"/>
  <c r="W14" i="30"/>
  <c r="X14" i="30"/>
  <c r="Y14" i="30"/>
  <c r="Z14" i="30"/>
  <c r="AA14" i="30"/>
  <c r="AB14" i="30"/>
  <c r="AC14" i="30"/>
  <c r="AD14" i="30"/>
  <c r="AE14" i="30"/>
  <c r="AF14" i="30"/>
  <c r="AG14" i="30"/>
  <c r="AH14" i="30"/>
  <c r="AI14" i="30"/>
  <c r="AJ14" i="30"/>
  <c r="AK14" i="30"/>
  <c r="AL14" i="30"/>
  <c r="AM14" i="30"/>
  <c r="AN14" i="30"/>
  <c r="AO14" i="30"/>
  <c r="AP14" i="30"/>
  <c r="AQ14" i="30"/>
  <c r="C15" i="30"/>
  <c r="D15" i="30"/>
  <c r="E15" i="30"/>
  <c r="F15" i="30"/>
  <c r="G15" i="30"/>
  <c r="H15" i="30"/>
  <c r="I15" i="30"/>
  <c r="J15" i="30"/>
  <c r="K15" i="30"/>
  <c r="L15" i="30"/>
  <c r="M15" i="30"/>
  <c r="N15" i="30"/>
  <c r="O15" i="30"/>
  <c r="P15" i="30"/>
  <c r="Q15" i="30"/>
  <c r="R15" i="30"/>
  <c r="S15" i="30"/>
  <c r="T15" i="30"/>
  <c r="U15" i="30"/>
  <c r="V15" i="30"/>
  <c r="W15" i="30"/>
  <c r="X15" i="30"/>
  <c r="Y15" i="30"/>
  <c r="Z15" i="30"/>
  <c r="AA15" i="30"/>
  <c r="AB15" i="30"/>
  <c r="AC15" i="30"/>
  <c r="AD15" i="30"/>
  <c r="AE15" i="30"/>
  <c r="AF15" i="30"/>
  <c r="AG15" i="30"/>
  <c r="AH15" i="30"/>
  <c r="AI15" i="30"/>
  <c r="AJ15" i="30"/>
  <c r="AK15" i="30"/>
  <c r="AL15" i="30"/>
  <c r="AM15" i="30"/>
  <c r="AN15" i="30"/>
  <c r="AO15" i="30"/>
  <c r="AP15" i="30"/>
  <c r="AQ15" i="30"/>
  <c r="C16" i="30"/>
  <c r="D16" i="30"/>
  <c r="E16" i="30"/>
  <c r="F16" i="30"/>
  <c r="G16" i="30"/>
  <c r="H16" i="30"/>
  <c r="I16" i="30"/>
  <c r="J16" i="30"/>
  <c r="K16" i="30"/>
  <c r="L16" i="30"/>
  <c r="M16" i="30"/>
  <c r="N16" i="30"/>
  <c r="O16" i="30"/>
  <c r="P16" i="30"/>
  <c r="Q16" i="30"/>
  <c r="R16" i="30"/>
  <c r="S16" i="30"/>
  <c r="T16" i="30"/>
  <c r="U16" i="30"/>
  <c r="V16" i="30"/>
  <c r="W16" i="30"/>
  <c r="X16" i="30"/>
  <c r="Y16" i="30"/>
  <c r="Z16" i="30"/>
  <c r="AA16" i="30"/>
  <c r="AB16" i="30"/>
  <c r="AC16" i="30"/>
  <c r="AD16" i="30"/>
  <c r="AE16" i="30"/>
  <c r="AF16" i="30"/>
  <c r="AG16" i="30"/>
  <c r="AH16" i="30"/>
  <c r="AI16" i="30"/>
  <c r="AJ16" i="30"/>
  <c r="AK16" i="30"/>
  <c r="AL16" i="30"/>
  <c r="AM16" i="30"/>
  <c r="AN16" i="30"/>
  <c r="AO16" i="30"/>
  <c r="AP16" i="30"/>
  <c r="AQ16" i="30"/>
  <c r="C17" i="30"/>
  <c r="D17" i="30"/>
  <c r="E17" i="30"/>
  <c r="F17" i="30"/>
  <c r="G17" i="30"/>
  <c r="H17" i="30"/>
  <c r="I17" i="30"/>
  <c r="J17" i="30"/>
  <c r="K17" i="30"/>
  <c r="L17" i="30"/>
  <c r="M17" i="30"/>
  <c r="N17" i="30"/>
  <c r="O17" i="30"/>
  <c r="P17" i="30"/>
  <c r="Q17" i="30"/>
  <c r="R17" i="30"/>
  <c r="S17" i="30"/>
  <c r="T17" i="30"/>
  <c r="U17" i="30"/>
  <c r="V17" i="30"/>
  <c r="W17" i="30"/>
  <c r="X17" i="30"/>
  <c r="Y17" i="30"/>
  <c r="Z17" i="30"/>
  <c r="AA17" i="30"/>
  <c r="AB17" i="30"/>
  <c r="AC17" i="30"/>
  <c r="AD17" i="30"/>
  <c r="AE17" i="30"/>
  <c r="AF17" i="30"/>
  <c r="AG17" i="30"/>
  <c r="AH17" i="30"/>
  <c r="AI17" i="30"/>
  <c r="AJ17" i="30"/>
  <c r="AK17" i="30"/>
  <c r="AL17" i="30"/>
  <c r="AM17" i="30"/>
  <c r="AN17" i="30"/>
  <c r="AO17" i="30"/>
  <c r="AP17" i="30"/>
  <c r="AQ17" i="30"/>
  <c r="C18" i="30"/>
  <c r="D18" i="30"/>
  <c r="E18" i="30"/>
  <c r="F18" i="30"/>
  <c r="G18" i="30"/>
  <c r="H18" i="30"/>
  <c r="I18" i="30"/>
  <c r="J18" i="30"/>
  <c r="K18" i="30"/>
  <c r="L18" i="30"/>
  <c r="M18" i="30"/>
  <c r="N18" i="30"/>
  <c r="O18" i="30"/>
  <c r="P18" i="30"/>
  <c r="Q18" i="30"/>
  <c r="R18" i="30"/>
  <c r="S18" i="30"/>
  <c r="T18" i="30"/>
  <c r="U18" i="30"/>
  <c r="V18" i="30"/>
  <c r="W18" i="30"/>
  <c r="X18" i="30"/>
  <c r="Y18" i="30"/>
  <c r="Z18" i="30"/>
  <c r="AA18" i="30"/>
  <c r="AB18" i="30"/>
  <c r="AC18" i="30"/>
  <c r="AD18" i="30"/>
  <c r="AE18" i="30"/>
  <c r="AF18" i="30"/>
  <c r="AG18" i="30"/>
  <c r="AH18" i="30"/>
  <c r="AI18" i="30"/>
  <c r="AJ18" i="30"/>
  <c r="AK18" i="30"/>
  <c r="AL18" i="30"/>
  <c r="AM18" i="30"/>
  <c r="AN18" i="30"/>
  <c r="AO18" i="30"/>
  <c r="AP18" i="30"/>
  <c r="AQ18" i="30"/>
  <c r="C19" i="30"/>
  <c r="D19" i="30"/>
  <c r="E19" i="30"/>
  <c r="F19" i="30"/>
  <c r="G19" i="30"/>
  <c r="H19" i="30"/>
  <c r="I19" i="30"/>
  <c r="J19" i="30"/>
  <c r="K19" i="30"/>
  <c r="L19" i="30"/>
  <c r="M19" i="30"/>
  <c r="N19" i="30"/>
  <c r="O19" i="30"/>
  <c r="P19" i="30"/>
  <c r="Q19" i="30"/>
  <c r="R19" i="30"/>
  <c r="S19" i="30"/>
  <c r="T19" i="30"/>
  <c r="U19" i="30"/>
  <c r="V19" i="30"/>
  <c r="W19" i="30"/>
  <c r="X19" i="30"/>
  <c r="Y19" i="30"/>
  <c r="Z19" i="30"/>
  <c r="AA19" i="30"/>
  <c r="AB19" i="30"/>
  <c r="AC19" i="30"/>
  <c r="AD19" i="30"/>
  <c r="AE19" i="30"/>
  <c r="AF19" i="30"/>
  <c r="AG19" i="30"/>
  <c r="AH19" i="30"/>
  <c r="AI19" i="30"/>
  <c r="AJ19" i="30"/>
  <c r="AK19" i="30"/>
  <c r="AL19" i="30"/>
  <c r="AM19" i="30"/>
  <c r="AN19" i="30"/>
  <c r="AO19" i="30"/>
  <c r="AP19" i="30"/>
  <c r="AQ19" i="30"/>
  <c r="C20" i="30"/>
  <c r="D20" i="30"/>
  <c r="E20" i="30"/>
  <c r="F20" i="30"/>
  <c r="G20" i="30"/>
  <c r="H20" i="30"/>
  <c r="I20" i="30"/>
  <c r="J20" i="30"/>
  <c r="K20" i="30"/>
  <c r="L20" i="30"/>
  <c r="M20" i="30"/>
  <c r="N20" i="30"/>
  <c r="O20" i="30"/>
  <c r="P20" i="30"/>
  <c r="Q20" i="30"/>
  <c r="R20" i="30"/>
  <c r="S20" i="30"/>
  <c r="T20" i="30"/>
  <c r="U20" i="30"/>
  <c r="V20" i="30"/>
  <c r="W20" i="30"/>
  <c r="X20" i="30"/>
  <c r="Y20" i="30"/>
  <c r="Z20" i="30"/>
  <c r="AA20" i="30"/>
  <c r="AB20" i="30"/>
  <c r="AC20" i="30"/>
  <c r="AD20" i="30"/>
  <c r="AE20" i="30"/>
  <c r="AF20" i="30"/>
  <c r="AG20" i="30"/>
  <c r="AH20" i="30"/>
  <c r="AI20" i="30"/>
  <c r="AJ20" i="30"/>
  <c r="AK20" i="30"/>
  <c r="AL20" i="30"/>
  <c r="AM20" i="30"/>
  <c r="AN20" i="30"/>
  <c r="AO20" i="30"/>
  <c r="AP20" i="30"/>
  <c r="AQ20" i="30"/>
  <c r="C21" i="30"/>
  <c r="D21" i="30"/>
  <c r="E21" i="30"/>
  <c r="F21" i="30"/>
  <c r="G21" i="30"/>
  <c r="H21" i="30"/>
  <c r="I21" i="30"/>
  <c r="J21" i="30"/>
  <c r="K21" i="30"/>
  <c r="L21" i="30"/>
  <c r="M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AN21" i="30"/>
  <c r="AO21" i="30"/>
  <c r="AP21" i="30"/>
  <c r="AQ21" i="30"/>
  <c r="C22" i="30"/>
  <c r="D22" i="30"/>
  <c r="E22" i="30"/>
  <c r="F22" i="30"/>
  <c r="G22" i="30"/>
  <c r="H22" i="30"/>
  <c r="I22" i="30"/>
  <c r="J22" i="30"/>
  <c r="K22" i="30"/>
  <c r="L22" i="30"/>
  <c r="M22" i="30"/>
  <c r="N22" i="30"/>
  <c r="O22" i="30"/>
  <c r="P22" i="30"/>
  <c r="Q22" i="30"/>
  <c r="R22" i="30"/>
  <c r="S22" i="30"/>
  <c r="T22" i="30"/>
  <c r="U22" i="30"/>
  <c r="V22" i="30"/>
  <c r="W22" i="30"/>
  <c r="X22" i="30"/>
  <c r="Y22" i="30"/>
  <c r="Z22" i="30"/>
  <c r="AA22" i="30"/>
  <c r="AB22" i="30"/>
  <c r="AC22" i="30"/>
  <c r="AD22" i="30"/>
  <c r="AE22" i="30"/>
  <c r="AF22" i="30"/>
  <c r="AG22" i="30"/>
  <c r="AH22" i="30"/>
  <c r="AI22" i="30"/>
  <c r="AJ22" i="30"/>
  <c r="AK22" i="30"/>
  <c r="AL22" i="30"/>
  <c r="AM22" i="30"/>
  <c r="AN22" i="30"/>
  <c r="AO22" i="30"/>
  <c r="AP22" i="30"/>
  <c r="AQ22" i="30"/>
  <c r="C23" i="30"/>
  <c r="D23" i="30"/>
  <c r="E23" i="30"/>
  <c r="F23" i="30"/>
  <c r="G23" i="30"/>
  <c r="H23" i="30"/>
  <c r="I23" i="30"/>
  <c r="J23" i="30"/>
  <c r="K23" i="30"/>
  <c r="L23" i="30"/>
  <c r="M23" i="30"/>
  <c r="N23" i="30"/>
  <c r="O23" i="30"/>
  <c r="P23" i="30"/>
  <c r="Q23" i="30"/>
  <c r="R23" i="30"/>
  <c r="S23" i="30"/>
  <c r="T23" i="30"/>
  <c r="U23" i="30"/>
  <c r="V23" i="30"/>
  <c r="W23" i="30"/>
  <c r="X23" i="30"/>
  <c r="Y23" i="30"/>
  <c r="Z23" i="30"/>
  <c r="AA23" i="30"/>
  <c r="AB23" i="30"/>
  <c r="AC23" i="30"/>
  <c r="AD23" i="30"/>
  <c r="AE23" i="30"/>
  <c r="AF23" i="30"/>
  <c r="AG23" i="30"/>
  <c r="AH23" i="30"/>
  <c r="AI23" i="30"/>
  <c r="AJ23" i="30"/>
  <c r="AK23" i="30"/>
  <c r="AL23" i="30"/>
  <c r="AM23" i="30"/>
  <c r="AN23" i="30"/>
  <c r="AO23" i="30"/>
  <c r="AP23" i="30"/>
  <c r="AQ23" i="30"/>
  <c r="C24" i="30"/>
  <c r="D24" i="30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AH24" i="30"/>
  <c r="AI24" i="30"/>
  <c r="AJ24" i="30"/>
  <c r="AK24" i="30"/>
  <c r="AL24" i="30"/>
  <c r="AM24" i="30"/>
  <c r="AN24" i="30"/>
  <c r="AO24" i="30"/>
  <c r="AP24" i="30"/>
  <c r="AQ24" i="30"/>
  <c r="C25" i="30"/>
  <c r="D25" i="30"/>
  <c r="E25" i="30"/>
  <c r="F25" i="30"/>
  <c r="G25" i="30"/>
  <c r="H25" i="30"/>
  <c r="I25" i="30"/>
  <c r="J25" i="30"/>
  <c r="K25" i="30"/>
  <c r="L25" i="30"/>
  <c r="M25" i="30"/>
  <c r="N25" i="30"/>
  <c r="O25" i="30"/>
  <c r="P25" i="30"/>
  <c r="Q25" i="30"/>
  <c r="R25" i="30"/>
  <c r="S25" i="30"/>
  <c r="T25" i="30"/>
  <c r="U25" i="30"/>
  <c r="V25" i="30"/>
  <c r="W25" i="30"/>
  <c r="X25" i="30"/>
  <c r="Y25" i="30"/>
  <c r="Z25" i="30"/>
  <c r="AA25" i="30"/>
  <c r="AB25" i="30"/>
  <c r="AC25" i="30"/>
  <c r="AD25" i="30"/>
  <c r="AE25" i="30"/>
  <c r="AF25" i="30"/>
  <c r="AG25" i="30"/>
  <c r="AH25" i="30"/>
  <c r="AI25" i="30"/>
  <c r="AJ25" i="30"/>
  <c r="AK25" i="30"/>
  <c r="AL25" i="30"/>
  <c r="AM25" i="30"/>
  <c r="AN25" i="30"/>
  <c r="AO25" i="30"/>
  <c r="AP25" i="30"/>
  <c r="AQ25" i="30"/>
  <c r="C26" i="30"/>
  <c r="D26" i="30"/>
  <c r="E26" i="30"/>
  <c r="F26" i="30"/>
  <c r="G26" i="30"/>
  <c r="H26" i="30"/>
  <c r="I26" i="30"/>
  <c r="J26" i="30"/>
  <c r="K26" i="30"/>
  <c r="L26" i="30"/>
  <c r="M26" i="30"/>
  <c r="N26" i="30"/>
  <c r="O26" i="30"/>
  <c r="P26" i="30"/>
  <c r="Q26" i="30"/>
  <c r="R26" i="30"/>
  <c r="S26" i="30"/>
  <c r="T26" i="30"/>
  <c r="U26" i="30"/>
  <c r="V26" i="30"/>
  <c r="W26" i="30"/>
  <c r="X26" i="30"/>
  <c r="Y26" i="30"/>
  <c r="Z26" i="30"/>
  <c r="AA26" i="30"/>
  <c r="AB26" i="30"/>
  <c r="AC26" i="30"/>
  <c r="AD26" i="30"/>
  <c r="AE26" i="30"/>
  <c r="AF26" i="30"/>
  <c r="AG26" i="30"/>
  <c r="AH26" i="30"/>
  <c r="AI26" i="30"/>
  <c r="AJ26" i="30"/>
  <c r="AK26" i="30"/>
  <c r="AL26" i="30"/>
  <c r="AM26" i="30"/>
  <c r="AN26" i="30"/>
  <c r="AO26" i="30"/>
  <c r="AP26" i="30"/>
  <c r="AQ26" i="30"/>
  <c r="C2" i="23"/>
  <c r="D2" i="23"/>
  <c r="E2" i="23"/>
  <c r="F2" i="23"/>
  <c r="G2" i="23"/>
  <c r="H2" i="23"/>
  <c r="I2" i="23"/>
  <c r="J2" i="23"/>
  <c r="K2" i="23"/>
  <c r="L2" i="23"/>
  <c r="M2" i="23"/>
  <c r="N2" i="23"/>
  <c r="O2" i="23"/>
  <c r="P2" i="23"/>
  <c r="Q2" i="23"/>
  <c r="R2" i="23"/>
  <c r="S2" i="23"/>
  <c r="T2" i="23"/>
  <c r="U2" i="23"/>
  <c r="V2" i="23"/>
  <c r="W2" i="23"/>
  <c r="X2" i="23"/>
  <c r="Y2" i="23"/>
  <c r="Z2" i="23"/>
  <c r="AA2" i="23"/>
  <c r="AB2" i="23"/>
  <c r="AC2" i="23"/>
  <c r="AD2" i="23"/>
  <c r="AE2" i="23"/>
  <c r="AF2" i="23"/>
  <c r="AG2" i="23"/>
  <c r="AH2" i="23"/>
  <c r="AI2" i="23"/>
  <c r="AJ2" i="23"/>
  <c r="AK2" i="23"/>
  <c r="AL2" i="23"/>
  <c r="AM2" i="23"/>
  <c r="AN2" i="23"/>
  <c r="AO2" i="23"/>
  <c r="AP2" i="23"/>
  <c r="AQ2" i="23"/>
  <c r="C3" i="23"/>
  <c r="D3" i="23"/>
  <c r="E3" i="23"/>
  <c r="F3" i="23"/>
  <c r="G3" i="23"/>
  <c r="H3" i="23"/>
  <c r="I3" i="23"/>
  <c r="J3" i="23"/>
  <c r="K3" i="23"/>
  <c r="L3" i="23"/>
  <c r="M3" i="23"/>
  <c r="N3" i="23"/>
  <c r="O3" i="23"/>
  <c r="P3" i="23"/>
  <c r="Q3" i="23"/>
  <c r="R3" i="23"/>
  <c r="S3" i="23"/>
  <c r="T3" i="23"/>
  <c r="U3" i="23"/>
  <c r="V3" i="23"/>
  <c r="W3" i="23"/>
  <c r="X3" i="23"/>
  <c r="Y3" i="23"/>
  <c r="Z3" i="23"/>
  <c r="AA3" i="23"/>
  <c r="AB3" i="23"/>
  <c r="AC3" i="23"/>
  <c r="AD3" i="23"/>
  <c r="AE3" i="23"/>
  <c r="AF3" i="23"/>
  <c r="AG3" i="23"/>
  <c r="AH3" i="23"/>
  <c r="AI3" i="23"/>
  <c r="AJ3" i="23"/>
  <c r="AK3" i="23"/>
  <c r="AL3" i="23"/>
  <c r="AM3" i="23"/>
  <c r="AN3" i="23"/>
  <c r="AO3" i="23"/>
  <c r="AP3" i="23"/>
  <c r="AQ3" i="23"/>
  <c r="C4" i="23"/>
  <c r="D4" i="23"/>
  <c r="E4" i="23"/>
  <c r="F4" i="23"/>
  <c r="G4" i="23"/>
  <c r="H4" i="23"/>
  <c r="I4" i="23"/>
  <c r="J4" i="23"/>
  <c r="K4" i="23"/>
  <c r="L4" i="23"/>
  <c r="M4" i="23"/>
  <c r="N4" i="23"/>
  <c r="O4" i="23"/>
  <c r="P4" i="23"/>
  <c r="Q4" i="23"/>
  <c r="R4" i="23"/>
  <c r="S4" i="23"/>
  <c r="T4" i="23"/>
  <c r="U4" i="23"/>
  <c r="V4" i="23"/>
  <c r="W4" i="23"/>
  <c r="X4" i="23"/>
  <c r="Y4" i="23"/>
  <c r="Z4" i="23"/>
  <c r="AA4" i="23"/>
  <c r="AB4" i="23"/>
  <c r="AC4" i="23"/>
  <c r="AD4" i="23"/>
  <c r="AE4" i="23"/>
  <c r="AF4" i="23"/>
  <c r="AG4" i="23"/>
  <c r="AH4" i="23"/>
  <c r="AI4" i="23"/>
  <c r="AJ4" i="23"/>
  <c r="AK4" i="23"/>
  <c r="AL4" i="23"/>
  <c r="AM4" i="23"/>
  <c r="AN4" i="23"/>
  <c r="AO4" i="23"/>
  <c r="AP4" i="23"/>
  <c r="AQ4" i="23"/>
  <c r="C5" i="23"/>
  <c r="D5" i="23"/>
  <c r="E5" i="23"/>
  <c r="F5" i="23"/>
  <c r="G5" i="23"/>
  <c r="H5" i="23"/>
  <c r="I5" i="23"/>
  <c r="J5" i="23"/>
  <c r="K5" i="23"/>
  <c r="L5" i="23"/>
  <c r="M5" i="23"/>
  <c r="N5" i="23"/>
  <c r="O5" i="23"/>
  <c r="P5" i="23"/>
  <c r="Q5" i="23"/>
  <c r="R5" i="23"/>
  <c r="S5" i="23"/>
  <c r="T5" i="23"/>
  <c r="U5" i="23"/>
  <c r="V5" i="23"/>
  <c r="W5" i="23"/>
  <c r="X5" i="23"/>
  <c r="Y5" i="23"/>
  <c r="Z5" i="23"/>
  <c r="AA5" i="23"/>
  <c r="AB5" i="23"/>
  <c r="AC5" i="23"/>
  <c r="AD5" i="23"/>
  <c r="AE5" i="23"/>
  <c r="AF5" i="23"/>
  <c r="AG5" i="23"/>
  <c r="AH5" i="23"/>
  <c r="AI5" i="23"/>
  <c r="AJ5" i="23"/>
  <c r="AK5" i="23"/>
  <c r="AL5" i="23"/>
  <c r="AM5" i="23"/>
  <c r="AN5" i="23"/>
  <c r="AO5" i="23"/>
  <c r="AP5" i="23"/>
  <c r="AQ5" i="23"/>
  <c r="C6" i="23"/>
  <c r="D6" i="23"/>
  <c r="E6" i="23"/>
  <c r="F6" i="23"/>
  <c r="G6" i="23"/>
  <c r="H6" i="23"/>
  <c r="I6" i="23"/>
  <c r="J6" i="23"/>
  <c r="K6" i="23"/>
  <c r="L6" i="23"/>
  <c r="M6" i="23"/>
  <c r="N6" i="23"/>
  <c r="O6" i="23"/>
  <c r="P6" i="23"/>
  <c r="Q6" i="23"/>
  <c r="R6" i="23"/>
  <c r="S6" i="23"/>
  <c r="T6" i="23"/>
  <c r="U6" i="23"/>
  <c r="V6" i="23"/>
  <c r="W6" i="23"/>
  <c r="X6" i="23"/>
  <c r="Y6" i="23"/>
  <c r="Z6" i="23"/>
  <c r="AA6" i="23"/>
  <c r="AB6" i="23"/>
  <c r="AC6" i="23"/>
  <c r="AD6" i="23"/>
  <c r="AE6" i="23"/>
  <c r="AF6" i="23"/>
  <c r="AG6" i="23"/>
  <c r="AH6" i="23"/>
  <c r="AI6" i="23"/>
  <c r="AJ6" i="23"/>
  <c r="AK6" i="23"/>
  <c r="AL6" i="23"/>
  <c r="AM6" i="23"/>
  <c r="AN6" i="23"/>
  <c r="AO6" i="23"/>
  <c r="AP6" i="23"/>
  <c r="AQ6" i="23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AK7" i="23"/>
  <c r="AL7" i="23"/>
  <c r="AM7" i="23"/>
  <c r="AN7" i="23"/>
  <c r="AO7" i="23"/>
  <c r="AP7" i="23"/>
  <c r="AQ7" i="23"/>
  <c r="C8" i="23"/>
  <c r="D8" i="23"/>
  <c r="E8" i="23"/>
  <c r="F8" i="23"/>
  <c r="G8" i="23"/>
  <c r="H8" i="23"/>
  <c r="I8" i="23"/>
  <c r="J8" i="23"/>
  <c r="K8" i="23"/>
  <c r="L8" i="23"/>
  <c r="M8" i="23"/>
  <c r="N8" i="23"/>
  <c r="O8" i="23"/>
  <c r="P8" i="23"/>
  <c r="Q8" i="23"/>
  <c r="R8" i="23"/>
  <c r="S8" i="23"/>
  <c r="T8" i="23"/>
  <c r="U8" i="23"/>
  <c r="V8" i="23"/>
  <c r="W8" i="23"/>
  <c r="X8" i="23"/>
  <c r="Y8" i="23"/>
  <c r="Z8" i="23"/>
  <c r="AA8" i="23"/>
  <c r="AB8" i="23"/>
  <c r="AC8" i="23"/>
  <c r="AD8" i="23"/>
  <c r="AE8" i="23"/>
  <c r="AF8" i="23"/>
  <c r="AG8" i="23"/>
  <c r="AH8" i="23"/>
  <c r="AI8" i="23"/>
  <c r="AJ8" i="23"/>
  <c r="AK8" i="23"/>
  <c r="AL8" i="23"/>
  <c r="AM8" i="23"/>
  <c r="AN8" i="23"/>
  <c r="AO8" i="23"/>
  <c r="AP8" i="23"/>
  <c r="AQ8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Z9" i="23"/>
  <c r="AA9" i="23"/>
  <c r="AB9" i="23"/>
  <c r="AC9" i="23"/>
  <c r="AD9" i="23"/>
  <c r="AE9" i="23"/>
  <c r="AF9" i="23"/>
  <c r="AG9" i="23"/>
  <c r="AH9" i="23"/>
  <c r="AI9" i="23"/>
  <c r="AJ9" i="23"/>
  <c r="AK9" i="23"/>
  <c r="AL9" i="23"/>
  <c r="AM9" i="23"/>
  <c r="AN9" i="23"/>
  <c r="AO9" i="23"/>
  <c r="AP9" i="23"/>
  <c r="AQ9" i="23"/>
  <c r="C10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Q10" i="23"/>
  <c r="R10" i="23"/>
  <c r="S10" i="23"/>
  <c r="T10" i="23"/>
  <c r="U10" i="23"/>
  <c r="V10" i="23"/>
  <c r="W10" i="23"/>
  <c r="X10" i="23"/>
  <c r="Y10" i="23"/>
  <c r="Z10" i="23"/>
  <c r="AA10" i="23"/>
  <c r="AB10" i="23"/>
  <c r="AC10" i="23"/>
  <c r="AD10" i="23"/>
  <c r="AE10" i="23"/>
  <c r="AF10" i="23"/>
  <c r="AG10" i="23"/>
  <c r="AH10" i="23"/>
  <c r="AI10" i="23"/>
  <c r="AJ10" i="23"/>
  <c r="AK10" i="23"/>
  <c r="AL10" i="23"/>
  <c r="AM10" i="23"/>
  <c r="AN10" i="23"/>
  <c r="AO10" i="23"/>
  <c r="AP10" i="23"/>
  <c r="AQ10" i="23"/>
  <c r="C11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AG11" i="23"/>
  <c r="AH11" i="23"/>
  <c r="AI11" i="23"/>
  <c r="AJ11" i="23"/>
  <c r="AK11" i="23"/>
  <c r="AL11" i="23"/>
  <c r="AM11" i="23"/>
  <c r="AN11" i="23"/>
  <c r="AO11" i="23"/>
  <c r="AP11" i="23"/>
  <c r="AQ11" i="23"/>
  <c r="C12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P12" i="23"/>
  <c r="Q12" i="23"/>
  <c r="R12" i="23"/>
  <c r="S12" i="23"/>
  <c r="T12" i="23"/>
  <c r="U12" i="23"/>
  <c r="V12" i="23"/>
  <c r="W12" i="23"/>
  <c r="X12" i="23"/>
  <c r="Y12" i="23"/>
  <c r="Z12" i="23"/>
  <c r="AA12" i="23"/>
  <c r="AB12" i="23"/>
  <c r="AC12" i="23"/>
  <c r="AD12" i="23"/>
  <c r="AE12" i="23"/>
  <c r="AF12" i="23"/>
  <c r="AG12" i="23"/>
  <c r="AH12" i="23"/>
  <c r="AI12" i="23"/>
  <c r="AJ12" i="23"/>
  <c r="AK12" i="23"/>
  <c r="AL12" i="23"/>
  <c r="AM12" i="23"/>
  <c r="AN12" i="23"/>
  <c r="AO12" i="23"/>
  <c r="AP12" i="23"/>
  <c r="AQ12" i="23"/>
  <c r="C13" i="23"/>
  <c r="D13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Q13" i="23"/>
  <c r="R13" i="23"/>
  <c r="S13" i="23"/>
  <c r="T13" i="23"/>
  <c r="U13" i="23"/>
  <c r="V13" i="23"/>
  <c r="W13" i="23"/>
  <c r="X13" i="23"/>
  <c r="Y13" i="23"/>
  <c r="Z13" i="23"/>
  <c r="AA13" i="23"/>
  <c r="AB13" i="23"/>
  <c r="AC13" i="23"/>
  <c r="AD13" i="23"/>
  <c r="AE13" i="23"/>
  <c r="AF13" i="23"/>
  <c r="AG13" i="23"/>
  <c r="AH13" i="23"/>
  <c r="AI13" i="23"/>
  <c r="AJ13" i="23"/>
  <c r="AK13" i="23"/>
  <c r="AL13" i="23"/>
  <c r="AM13" i="23"/>
  <c r="AN13" i="23"/>
  <c r="AO13" i="23"/>
  <c r="AP13" i="23"/>
  <c r="AQ13" i="23"/>
  <c r="C14" i="23"/>
  <c r="D14" i="23"/>
  <c r="E14" i="23"/>
  <c r="F14" i="23"/>
  <c r="G14" i="23"/>
  <c r="H14" i="23"/>
  <c r="I14" i="23"/>
  <c r="J14" i="23"/>
  <c r="K14" i="23"/>
  <c r="L14" i="23"/>
  <c r="M14" i="23"/>
  <c r="N14" i="23"/>
  <c r="O14" i="23"/>
  <c r="P14" i="23"/>
  <c r="Q14" i="23"/>
  <c r="R14" i="23"/>
  <c r="S14" i="23"/>
  <c r="T14" i="23"/>
  <c r="U14" i="23"/>
  <c r="V14" i="23"/>
  <c r="W14" i="23"/>
  <c r="X14" i="23"/>
  <c r="Y14" i="23"/>
  <c r="Z14" i="23"/>
  <c r="AA14" i="23"/>
  <c r="AB14" i="23"/>
  <c r="AC14" i="23"/>
  <c r="AD14" i="23"/>
  <c r="AE14" i="23"/>
  <c r="AF14" i="23"/>
  <c r="AG14" i="23"/>
  <c r="AH14" i="23"/>
  <c r="AI14" i="23"/>
  <c r="AJ14" i="23"/>
  <c r="AK14" i="23"/>
  <c r="AL14" i="23"/>
  <c r="AM14" i="23"/>
  <c r="AN14" i="23"/>
  <c r="AO14" i="23"/>
  <c r="AP14" i="23"/>
  <c r="AQ14" i="23"/>
  <c r="C15" i="23"/>
  <c r="D15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Q15" i="23"/>
  <c r="R15" i="23"/>
  <c r="S15" i="23"/>
  <c r="T15" i="23"/>
  <c r="U15" i="23"/>
  <c r="V15" i="23"/>
  <c r="W15" i="23"/>
  <c r="X15" i="23"/>
  <c r="Y15" i="23"/>
  <c r="Z15" i="23"/>
  <c r="AA15" i="23"/>
  <c r="AB15" i="23"/>
  <c r="AC15" i="23"/>
  <c r="AD15" i="23"/>
  <c r="AE15" i="23"/>
  <c r="AF15" i="23"/>
  <c r="AG15" i="23"/>
  <c r="AH15" i="23"/>
  <c r="AI15" i="23"/>
  <c r="AJ15" i="23"/>
  <c r="AK15" i="23"/>
  <c r="AL15" i="23"/>
  <c r="AM15" i="23"/>
  <c r="AN15" i="23"/>
  <c r="AO15" i="23"/>
  <c r="AP15" i="23"/>
  <c r="AQ15" i="23"/>
  <c r="C16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AF16" i="23"/>
  <c r="AG16" i="23"/>
  <c r="AH16" i="23"/>
  <c r="AI16" i="23"/>
  <c r="AJ16" i="23"/>
  <c r="AK16" i="23"/>
  <c r="AL16" i="23"/>
  <c r="AM16" i="23"/>
  <c r="AN16" i="23"/>
  <c r="AO16" i="23"/>
  <c r="AP16" i="23"/>
  <c r="AQ16" i="23"/>
  <c r="C17" i="23"/>
  <c r="D17" i="23"/>
  <c r="E17" i="23"/>
  <c r="F17" i="23"/>
  <c r="G17" i="23"/>
  <c r="H17" i="23"/>
  <c r="I17" i="23"/>
  <c r="J17" i="23"/>
  <c r="K17" i="23"/>
  <c r="L17" i="23"/>
  <c r="M17" i="23"/>
  <c r="N17" i="23"/>
  <c r="O17" i="23"/>
  <c r="P17" i="23"/>
  <c r="Q17" i="23"/>
  <c r="R17" i="23"/>
  <c r="S17" i="23"/>
  <c r="T17" i="23"/>
  <c r="U17" i="23"/>
  <c r="V17" i="23"/>
  <c r="W17" i="23"/>
  <c r="X17" i="23"/>
  <c r="Y17" i="23"/>
  <c r="Z17" i="23"/>
  <c r="AA17" i="23"/>
  <c r="AB17" i="23"/>
  <c r="AC17" i="23"/>
  <c r="AD17" i="23"/>
  <c r="AE17" i="23"/>
  <c r="AF17" i="23"/>
  <c r="AG17" i="23"/>
  <c r="AH17" i="23"/>
  <c r="AI17" i="23"/>
  <c r="AJ17" i="23"/>
  <c r="AK17" i="23"/>
  <c r="AL17" i="23"/>
  <c r="AM17" i="23"/>
  <c r="AN17" i="23"/>
  <c r="AO17" i="23"/>
  <c r="AP17" i="23"/>
  <c r="AQ17" i="23"/>
  <c r="C18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P18" i="23"/>
  <c r="Q18" i="23"/>
  <c r="R18" i="23"/>
  <c r="S18" i="23"/>
  <c r="T18" i="23"/>
  <c r="U18" i="23"/>
  <c r="V18" i="23"/>
  <c r="W18" i="23"/>
  <c r="X18" i="23"/>
  <c r="Y18" i="23"/>
  <c r="Z18" i="23"/>
  <c r="AA18" i="23"/>
  <c r="AB18" i="23"/>
  <c r="AC18" i="23"/>
  <c r="AD18" i="23"/>
  <c r="AE18" i="23"/>
  <c r="AF18" i="23"/>
  <c r="AG18" i="23"/>
  <c r="AH18" i="23"/>
  <c r="AI18" i="23"/>
  <c r="AJ18" i="23"/>
  <c r="AK18" i="23"/>
  <c r="AL18" i="23"/>
  <c r="AM18" i="23"/>
  <c r="AN18" i="23"/>
  <c r="AO18" i="23"/>
  <c r="AP18" i="23"/>
  <c r="AQ18" i="23"/>
  <c r="C19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Q19" i="23"/>
  <c r="R19" i="23"/>
  <c r="S19" i="23"/>
  <c r="T19" i="23"/>
  <c r="U19" i="23"/>
  <c r="V19" i="23"/>
  <c r="W19" i="23"/>
  <c r="X19" i="23"/>
  <c r="Y19" i="23"/>
  <c r="Z19" i="23"/>
  <c r="AA19" i="23"/>
  <c r="AB19" i="23"/>
  <c r="AC19" i="23"/>
  <c r="AD19" i="23"/>
  <c r="AE19" i="23"/>
  <c r="AF19" i="23"/>
  <c r="AG19" i="23"/>
  <c r="AH19" i="23"/>
  <c r="AI19" i="23"/>
  <c r="AJ19" i="23"/>
  <c r="AK19" i="23"/>
  <c r="AL19" i="23"/>
  <c r="AM19" i="23"/>
  <c r="AN19" i="23"/>
  <c r="AO19" i="23"/>
  <c r="AP19" i="23"/>
  <c r="AQ19" i="23"/>
  <c r="C20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Q20" i="23"/>
  <c r="R20" i="23"/>
  <c r="S20" i="23"/>
  <c r="T20" i="23"/>
  <c r="U20" i="23"/>
  <c r="V20" i="23"/>
  <c r="W20" i="23"/>
  <c r="X20" i="23"/>
  <c r="Y20" i="23"/>
  <c r="Z20" i="23"/>
  <c r="AA20" i="23"/>
  <c r="AB20" i="23"/>
  <c r="AC20" i="23"/>
  <c r="AD20" i="23"/>
  <c r="AE20" i="23"/>
  <c r="AF20" i="23"/>
  <c r="AG20" i="23"/>
  <c r="AH20" i="23"/>
  <c r="AI20" i="23"/>
  <c r="AJ20" i="23"/>
  <c r="AK20" i="23"/>
  <c r="AL20" i="23"/>
  <c r="AM20" i="23"/>
  <c r="AN20" i="23"/>
  <c r="AO20" i="23"/>
  <c r="AP20" i="23"/>
  <c r="AQ20" i="23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AH21" i="23"/>
  <c r="AI21" i="23"/>
  <c r="AJ21" i="23"/>
  <c r="AK21" i="23"/>
  <c r="AL21" i="23"/>
  <c r="AM21" i="23"/>
  <c r="AN21" i="23"/>
  <c r="AO21" i="23"/>
  <c r="AP21" i="23"/>
  <c r="AQ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AH22" i="23"/>
  <c r="AI22" i="23"/>
  <c r="AJ22" i="23"/>
  <c r="AK22" i="23"/>
  <c r="AL22" i="23"/>
  <c r="AM22" i="23"/>
  <c r="AN22" i="23"/>
  <c r="AO22" i="23"/>
  <c r="AP22" i="23"/>
  <c r="AQ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AH23" i="23"/>
  <c r="AI23" i="23"/>
  <c r="AJ23" i="23"/>
  <c r="AK23" i="23"/>
  <c r="AL23" i="23"/>
  <c r="AM23" i="23"/>
  <c r="AN23" i="23"/>
  <c r="AO23" i="23"/>
  <c r="AP23" i="23"/>
  <c r="AQ23" i="23"/>
  <c r="C24" i="23"/>
  <c r="D24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AH24" i="23"/>
  <c r="AI24" i="23"/>
  <c r="AJ24" i="23"/>
  <c r="AK24" i="23"/>
  <c r="AL24" i="23"/>
  <c r="AM24" i="23"/>
  <c r="AN24" i="23"/>
  <c r="AO24" i="23"/>
  <c r="AP24" i="23"/>
  <c r="AQ24" i="23"/>
  <c r="C25" i="23"/>
  <c r="D25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AH25" i="23"/>
  <c r="AI25" i="23"/>
  <c r="AJ25" i="23"/>
  <c r="AK25" i="23"/>
  <c r="AL25" i="23"/>
  <c r="AM25" i="23"/>
  <c r="AN25" i="23"/>
  <c r="AO25" i="23"/>
  <c r="AP25" i="23"/>
  <c r="AQ25" i="23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AH26" i="23"/>
  <c r="AI26" i="23"/>
  <c r="AJ26" i="23"/>
  <c r="AK26" i="23"/>
  <c r="AL26" i="23"/>
  <c r="AM26" i="23"/>
  <c r="AN26" i="23"/>
  <c r="AO26" i="23"/>
  <c r="AP26" i="23"/>
  <c r="AQ26" i="23"/>
  <c r="C50" i="81"/>
  <c r="D50" i="81"/>
  <c r="E50" i="81"/>
  <c r="F50" i="81"/>
  <c r="G50" i="81"/>
  <c r="H50" i="81"/>
  <c r="I50" i="81"/>
  <c r="J50" i="81"/>
  <c r="K50" i="81"/>
  <c r="L50" i="81"/>
  <c r="M50" i="81"/>
  <c r="N50" i="81"/>
  <c r="O50" i="81"/>
  <c r="P50" i="81"/>
  <c r="Q50" i="81"/>
  <c r="R50" i="81"/>
  <c r="S50" i="81"/>
  <c r="T50" i="81"/>
  <c r="U50" i="81"/>
  <c r="V50" i="81"/>
  <c r="W50" i="81"/>
  <c r="X50" i="81"/>
  <c r="Y50" i="81"/>
  <c r="Z50" i="81"/>
  <c r="AA50" i="81"/>
  <c r="AB50" i="81"/>
  <c r="AC50" i="81"/>
  <c r="AD50" i="81"/>
  <c r="AE50" i="81"/>
  <c r="AF50" i="81"/>
  <c r="AG50" i="81"/>
  <c r="AH50" i="81"/>
  <c r="AI50" i="81"/>
  <c r="AJ50" i="81"/>
  <c r="AK50" i="81"/>
  <c r="AL50" i="81"/>
  <c r="AM50" i="81"/>
  <c r="AN50" i="81"/>
  <c r="AO50" i="81"/>
  <c r="AP50" i="81"/>
  <c r="AQ50" i="81"/>
  <c r="C51" i="81"/>
  <c r="D51" i="81"/>
  <c r="E51" i="81"/>
  <c r="F51" i="81"/>
  <c r="G51" i="81"/>
  <c r="H51" i="81"/>
  <c r="I51" i="81"/>
  <c r="J51" i="81"/>
  <c r="K51" i="81"/>
  <c r="L51" i="81"/>
  <c r="M51" i="81"/>
  <c r="N51" i="81"/>
  <c r="O51" i="81"/>
  <c r="P51" i="81"/>
  <c r="Q51" i="81"/>
  <c r="R51" i="81"/>
  <c r="S51" i="81"/>
  <c r="T51" i="81"/>
  <c r="U51" i="81"/>
  <c r="V51" i="81"/>
  <c r="W51" i="81"/>
  <c r="X51" i="81"/>
  <c r="Y51" i="81"/>
  <c r="Z51" i="81"/>
  <c r="AA51" i="81"/>
  <c r="AB51" i="81"/>
  <c r="AC51" i="81"/>
  <c r="AD51" i="81"/>
  <c r="AE51" i="81"/>
  <c r="AF51" i="81"/>
  <c r="AG51" i="81"/>
  <c r="AH51" i="81"/>
  <c r="AI51" i="81"/>
  <c r="AJ51" i="81"/>
  <c r="AK51" i="81"/>
  <c r="AL51" i="81"/>
  <c r="AM51" i="81"/>
  <c r="AN51" i="81"/>
  <c r="AO51" i="81"/>
  <c r="AP51" i="81"/>
  <c r="AQ51" i="81"/>
  <c r="C52" i="81"/>
  <c r="D52" i="81"/>
  <c r="E52" i="81"/>
  <c r="F52" i="81"/>
  <c r="G52" i="81"/>
  <c r="H52" i="81"/>
  <c r="I52" i="81"/>
  <c r="J52" i="81"/>
  <c r="K52" i="81"/>
  <c r="L52" i="81"/>
  <c r="M52" i="81"/>
  <c r="N52" i="81"/>
  <c r="O52" i="81"/>
  <c r="P52" i="81"/>
  <c r="Q52" i="81"/>
  <c r="R52" i="81"/>
  <c r="S52" i="81"/>
  <c r="T52" i="81"/>
  <c r="U52" i="81"/>
  <c r="V52" i="81"/>
  <c r="W52" i="81"/>
  <c r="X52" i="81"/>
  <c r="Y52" i="81"/>
  <c r="Z52" i="81"/>
  <c r="AA52" i="81"/>
  <c r="AB52" i="81"/>
  <c r="AC52" i="81"/>
  <c r="AD52" i="81"/>
  <c r="AE52" i="81"/>
  <c r="AF52" i="81"/>
  <c r="AG52" i="81"/>
  <c r="AH52" i="81"/>
  <c r="AI52" i="81"/>
  <c r="AJ52" i="81"/>
  <c r="AK52" i="81"/>
  <c r="AL52" i="81"/>
  <c r="AM52" i="81"/>
  <c r="AN52" i="81"/>
  <c r="AO52" i="81"/>
  <c r="AP52" i="81"/>
  <c r="AQ52" i="81"/>
  <c r="C53" i="81"/>
  <c r="D53" i="81"/>
  <c r="E53" i="81"/>
  <c r="F53" i="81"/>
  <c r="G53" i="81"/>
  <c r="H53" i="81"/>
  <c r="I53" i="81"/>
  <c r="J53" i="81"/>
  <c r="K53" i="81"/>
  <c r="L53" i="81"/>
  <c r="M53" i="81"/>
  <c r="N53" i="81"/>
  <c r="O53" i="81"/>
  <c r="P53" i="81"/>
  <c r="Q53" i="81"/>
  <c r="R53" i="81"/>
  <c r="S53" i="81"/>
  <c r="T53" i="81"/>
  <c r="U53" i="81"/>
  <c r="V53" i="81"/>
  <c r="W53" i="81"/>
  <c r="X53" i="81"/>
  <c r="Y53" i="81"/>
  <c r="Z53" i="81"/>
  <c r="AA53" i="81"/>
  <c r="AB53" i="81"/>
  <c r="AC53" i="81"/>
  <c r="AD53" i="81"/>
  <c r="AE53" i="81"/>
  <c r="AF53" i="81"/>
  <c r="AG53" i="81"/>
  <c r="AH53" i="81"/>
  <c r="AI53" i="81"/>
  <c r="AJ53" i="81"/>
  <c r="AK53" i="81"/>
  <c r="AL53" i="81"/>
  <c r="AM53" i="81"/>
  <c r="AN53" i="81"/>
  <c r="AO53" i="81"/>
  <c r="AP53" i="81"/>
  <c r="AQ53" i="81"/>
  <c r="C54" i="81"/>
  <c r="D54" i="81"/>
  <c r="E54" i="81"/>
  <c r="F54" i="81"/>
  <c r="G54" i="81"/>
  <c r="H54" i="81"/>
  <c r="I54" i="81"/>
  <c r="J54" i="81"/>
  <c r="K54" i="81"/>
  <c r="L54" i="81"/>
  <c r="M54" i="81"/>
  <c r="N54" i="81"/>
  <c r="O54" i="81"/>
  <c r="P54" i="81"/>
  <c r="Q54" i="81"/>
  <c r="R54" i="81"/>
  <c r="S54" i="81"/>
  <c r="T54" i="81"/>
  <c r="U54" i="81"/>
  <c r="V54" i="81"/>
  <c r="W54" i="81"/>
  <c r="X54" i="81"/>
  <c r="Y54" i="81"/>
  <c r="Z54" i="81"/>
  <c r="AA54" i="81"/>
  <c r="AB54" i="81"/>
  <c r="AC54" i="81"/>
  <c r="AD54" i="81"/>
  <c r="AE54" i="81"/>
  <c r="AF54" i="81"/>
  <c r="AG54" i="81"/>
  <c r="AH54" i="81"/>
  <c r="AI54" i="81"/>
  <c r="AJ54" i="81"/>
  <c r="AK54" i="81"/>
  <c r="AL54" i="81"/>
  <c r="AM54" i="81"/>
  <c r="AN54" i="81"/>
  <c r="AO54" i="81"/>
  <c r="AP54" i="81"/>
  <c r="AQ54" i="81"/>
  <c r="C55" i="81"/>
  <c r="D55" i="81"/>
  <c r="E55" i="81"/>
  <c r="F55" i="81"/>
  <c r="G55" i="81"/>
  <c r="H55" i="81"/>
  <c r="I55" i="81"/>
  <c r="J55" i="81"/>
  <c r="K55" i="81"/>
  <c r="L55" i="81"/>
  <c r="M55" i="81"/>
  <c r="N55" i="81"/>
  <c r="O55" i="81"/>
  <c r="P55" i="81"/>
  <c r="Q55" i="81"/>
  <c r="R55" i="81"/>
  <c r="S55" i="81"/>
  <c r="T55" i="81"/>
  <c r="U55" i="81"/>
  <c r="V55" i="81"/>
  <c r="W55" i="81"/>
  <c r="X55" i="81"/>
  <c r="Y55" i="81"/>
  <c r="Z55" i="81"/>
  <c r="AA55" i="81"/>
  <c r="AB55" i="81"/>
  <c r="AC55" i="81"/>
  <c r="AD55" i="81"/>
  <c r="AE55" i="81"/>
  <c r="AF55" i="81"/>
  <c r="AG55" i="81"/>
  <c r="AH55" i="81"/>
  <c r="AI55" i="81"/>
  <c r="AJ55" i="81"/>
  <c r="AK55" i="81"/>
  <c r="AL55" i="81"/>
  <c r="AM55" i="81"/>
  <c r="AN55" i="81"/>
  <c r="AO55" i="81"/>
  <c r="AP55" i="81"/>
  <c r="AQ55" i="81"/>
  <c r="C56" i="81"/>
  <c r="D56" i="81"/>
  <c r="E56" i="81"/>
  <c r="F56" i="81"/>
  <c r="G56" i="81"/>
  <c r="H56" i="81"/>
  <c r="I56" i="81"/>
  <c r="J56" i="81"/>
  <c r="K56" i="81"/>
  <c r="L56" i="81"/>
  <c r="M56" i="81"/>
  <c r="N56" i="81"/>
  <c r="O56" i="81"/>
  <c r="P56" i="81"/>
  <c r="Q56" i="81"/>
  <c r="R56" i="81"/>
  <c r="S56" i="81"/>
  <c r="T56" i="81"/>
  <c r="U56" i="81"/>
  <c r="V56" i="81"/>
  <c r="W56" i="81"/>
  <c r="X56" i="81"/>
  <c r="Y56" i="81"/>
  <c r="Z56" i="81"/>
  <c r="AA56" i="81"/>
  <c r="AB56" i="81"/>
  <c r="AC56" i="81"/>
  <c r="AD56" i="81"/>
  <c r="AE56" i="81"/>
  <c r="AF56" i="81"/>
  <c r="AG56" i="81"/>
  <c r="AH56" i="81"/>
  <c r="AI56" i="81"/>
  <c r="AJ56" i="81"/>
  <c r="AK56" i="81"/>
  <c r="AL56" i="81"/>
  <c r="AM56" i="81"/>
  <c r="AN56" i="81"/>
  <c r="AO56" i="81"/>
  <c r="AP56" i="81"/>
  <c r="AQ56" i="81"/>
  <c r="C57" i="81"/>
  <c r="D57" i="81"/>
  <c r="E57" i="81"/>
  <c r="F57" i="81"/>
  <c r="G57" i="81"/>
  <c r="H57" i="81"/>
  <c r="I57" i="81"/>
  <c r="J57" i="81"/>
  <c r="K57" i="81"/>
  <c r="L57" i="81"/>
  <c r="M57" i="81"/>
  <c r="N57" i="81"/>
  <c r="O57" i="81"/>
  <c r="P57" i="81"/>
  <c r="Q57" i="81"/>
  <c r="R57" i="81"/>
  <c r="S57" i="81"/>
  <c r="T57" i="81"/>
  <c r="U57" i="81"/>
  <c r="V57" i="81"/>
  <c r="W57" i="81"/>
  <c r="X57" i="81"/>
  <c r="Y57" i="81"/>
  <c r="Z57" i="81"/>
  <c r="AA57" i="81"/>
  <c r="AB57" i="81"/>
  <c r="AC57" i="81"/>
  <c r="AD57" i="81"/>
  <c r="AE57" i="81"/>
  <c r="AF57" i="81"/>
  <c r="AG57" i="81"/>
  <c r="AH57" i="81"/>
  <c r="AI57" i="81"/>
  <c r="AJ57" i="81"/>
  <c r="AK57" i="81"/>
  <c r="AL57" i="81"/>
  <c r="AM57" i="81"/>
  <c r="AN57" i="81"/>
  <c r="AO57" i="81"/>
  <c r="AP57" i="81"/>
  <c r="AQ57" i="81"/>
  <c r="C58" i="81"/>
  <c r="D58" i="81"/>
  <c r="E58" i="81"/>
  <c r="F58" i="81"/>
  <c r="G58" i="81"/>
  <c r="H58" i="81"/>
  <c r="I58" i="81"/>
  <c r="J58" i="81"/>
  <c r="K58" i="81"/>
  <c r="L58" i="81"/>
  <c r="M58" i="81"/>
  <c r="N58" i="81"/>
  <c r="O58" i="81"/>
  <c r="P58" i="81"/>
  <c r="Q58" i="81"/>
  <c r="R58" i="81"/>
  <c r="S58" i="81"/>
  <c r="T58" i="81"/>
  <c r="U58" i="81"/>
  <c r="V58" i="81"/>
  <c r="W58" i="81"/>
  <c r="X58" i="81"/>
  <c r="Y58" i="81"/>
  <c r="Z58" i="81"/>
  <c r="AA58" i="81"/>
  <c r="AB58" i="81"/>
  <c r="AC58" i="81"/>
  <c r="AD58" i="81"/>
  <c r="AE58" i="81"/>
  <c r="AF58" i="81"/>
  <c r="AG58" i="81"/>
  <c r="AH58" i="81"/>
  <c r="AI58" i="81"/>
  <c r="AJ58" i="81"/>
  <c r="AK58" i="81"/>
  <c r="AL58" i="81"/>
  <c r="AM58" i="81"/>
  <c r="AN58" i="81"/>
  <c r="AO58" i="81"/>
  <c r="AP58" i="81"/>
  <c r="AQ58" i="81"/>
  <c r="C59" i="81"/>
  <c r="D59" i="81"/>
  <c r="E59" i="81"/>
  <c r="F59" i="81"/>
  <c r="G59" i="81"/>
  <c r="H59" i="81"/>
  <c r="I59" i="81"/>
  <c r="J59" i="81"/>
  <c r="K59" i="81"/>
  <c r="L59" i="81"/>
  <c r="M59" i="81"/>
  <c r="N59" i="81"/>
  <c r="O59" i="81"/>
  <c r="P59" i="81"/>
  <c r="Q59" i="81"/>
  <c r="R59" i="81"/>
  <c r="S59" i="81"/>
  <c r="T59" i="81"/>
  <c r="U59" i="81"/>
  <c r="V59" i="81"/>
  <c r="W59" i="81"/>
  <c r="X59" i="81"/>
  <c r="Y59" i="81"/>
  <c r="Z59" i="81"/>
  <c r="AA59" i="81"/>
  <c r="AB59" i="81"/>
  <c r="AC59" i="81"/>
  <c r="AD59" i="81"/>
  <c r="AE59" i="81"/>
  <c r="AF59" i="81"/>
  <c r="AG59" i="81"/>
  <c r="AH59" i="81"/>
  <c r="AI59" i="81"/>
  <c r="AJ59" i="81"/>
  <c r="AK59" i="81"/>
  <c r="AL59" i="81"/>
  <c r="AM59" i="81"/>
  <c r="AN59" i="81"/>
  <c r="AO59" i="81"/>
  <c r="AP59" i="81"/>
  <c r="AQ59" i="81"/>
  <c r="C60" i="81"/>
  <c r="D60" i="81"/>
  <c r="E60" i="81"/>
  <c r="F60" i="81"/>
  <c r="G60" i="81"/>
  <c r="H60" i="81"/>
  <c r="I60" i="81"/>
  <c r="J60" i="81"/>
  <c r="K60" i="81"/>
  <c r="L60" i="81"/>
  <c r="M60" i="81"/>
  <c r="N60" i="81"/>
  <c r="O60" i="81"/>
  <c r="P60" i="81"/>
  <c r="Q60" i="81"/>
  <c r="R60" i="81"/>
  <c r="S60" i="81"/>
  <c r="T60" i="81"/>
  <c r="U60" i="81"/>
  <c r="V60" i="81"/>
  <c r="W60" i="81"/>
  <c r="X60" i="81"/>
  <c r="Y60" i="81"/>
  <c r="Z60" i="81"/>
  <c r="AA60" i="81"/>
  <c r="AB60" i="81"/>
  <c r="AC60" i="81"/>
  <c r="AD60" i="81"/>
  <c r="AE60" i="81"/>
  <c r="AF60" i="81"/>
  <c r="AG60" i="81"/>
  <c r="AH60" i="81"/>
  <c r="AI60" i="81"/>
  <c r="AJ60" i="81"/>
  <c r="AK60" i="81"/>
  <c r="AL60" i="81"/>
  <c r="AM60" i="81"/>
  <c r="AN60" i="81"/>
  <c r="AO60" i="81"/>
  <c r="AP60" i="81"/>
  <c r="AQ60" i="81"/>
  <c r="C61" i="81"/>
  <c r="D61" i="81"/>
  <c r="E61" i="81"/>
  <c r="F61" i="81"/>
  <c r="G61" i="81"/>
  <c r="H61" i="81"/>
  <c r="I61" i="81"/>
  <c r="J61" i="81"/>
  <c r="K61" i="81"/>
  <c r="L61" i="81"/>
  <c r="M61" i="81"/>
  <c r="N61" i="81"/>
  <c r="O61" i="81"/>
  <c r="P61" i="81"/>
  <c r="Q61" i="81"/>
  <c r="R61" i="81"/>
  <c r="S61" i="81"/>
  <c r="T61" i="81"/>
  <c r="U61" i="81"/>
  <c r="V61" i="81"/>
  <c r="W61" i="81"/>
  <c r="X61" i="81"/>
  <c r="Y61" i="81"/>
  <c r="Z61" i="81"/>
  <c r="AA61" i="81"/>
  <c r="AB61" i="81"/>
  <c r="AC61" i="81"/>
  <c r="AD61" i="81"/>
  <c r="AE61" i="81"/>
  <c r="AF61" i="81"/>
  <c r="AG61" i="81"/>
  <c r="AH61" i="81"/>
  <c r="AI61" i="81"/>
  <c r="AJ61" i="81"/>
  <c r="AK61" i="81"/>
  <c r="AL61" i="81"/>
  <c r="AM61" i="81"/>
  <c r="AN61" i="81"/>
  <c r="AO61" i="81"/>
  <c r="AP61" i="81"/>
  <c r="AQ61" i="81"/>
  <c r="C62" i="81"/>
  <c r="D62" i="81"/>
  <c r="E62" i="81"/>
  <c r="F62" i="81"/>
  <c r="G62" i="81"/>
  <c r="H62" i="81"/>
  <c r="I62" i="81"/>
  <c r="J62" i="81"/>
  <c r="K62" i="81"/>
  <c r="L62" i="81"/>
  <c r="M62" i="81"/>
  <c r="N62" i="81"/>
  <c r="O62" i="81"/>
  <c r="P62" i="81"/>
  <c r="Q62" i="81"/>
  <c r="R62" i="81"/>
  <c r="S62" i="81"/>
  <c r="T62" i="81"/>
  <c r="U62" i="81"/>
  <c r="V62" i="81"/>
  <c r="W62" i="81"/>
  <c r="X62" i="81"/>
  <c r="Y62" i="81"/>
  <c r="Z62" i="81"/>
  <c r="AA62" i="81"/>
  <c r="AB62" i="81"/>
  <c r="AC62" i="81"/>
  <c r="AD62" i="81"/>
  <c r="AE62" i="81"/>
  <c r="AF62" i="81"/>
  <c r="AG62" i="81"/>
  <c r="AH62" i="81"/>
  <c r="AI62" i="81"/>
  <c r="AJ62" i="81"/>
  <c r="AK62" i="81"/>
  <c r="AL62" i="81"/>
  <c r="AM62" i="81"/>
  <c r="AN62" i="81"/>
  <c r="AO62" i="81"/>
  <c r="AP62" i="81"/>
  <c r="AQ62" i="81"/>
  <c r="C63" i="81"/>
  <c r="D63" i="81"/>
  <c r="E63" i="81"/>
  <c r="F63" i="81"/>
  <c r="G63" i="81"/>
  <c r="H63" i="81"/>
  <c r="I63" i="81"/>
  <c r="J63" i="81"/>
  <c r="K63" i="81"/>
  <c r="L63" i="81"/>
  <c r="M63" i="81"/>
  <c r="N63" i="81"/>
  <c r="O63" i="81"/>
  <c r="P63" i="81"/>
  <c r="Q63" i="81"/>
  <c r="R63" i="81"/>
  <c r="S63" i="81"/>
  <c r="T63" i="81"/>
  <c r="U63" i="81"/>
  <c r="V63" i="81"/>
  <c r="W63" i="81"/>
  <c r="X63" i="81"/>
  <c r="Y63" i="81"/>
  <c r="Z63" i="81"/>
  <c r="AA63" i="81"/>
  <c r="AB63" i="81"/>
  <c r="AC63" i="81"/>
  <c r="AD63" i="81"/>
  <c r="AE63" i="81"/>
  <c r="AF63" i="81"/>
  <c r="AG63" i="81"/>
  <c r="AH63" i="81"/>
  <c r="AI63" i="81"/>
  <c r="AJ63" i="81"/>
  <c r="AK63" i="81"/>
  <c r="AL63" i="81"/>
  <c r="AM63" i="81"/>
  <c r="AN63" i="81"/>
  <c r="AO63" i="81"/>
  <c r="AP63" i="81"/>
  <c r="AQ63" i="81"/>
  <c r="C64" i="81"/>
  <c r="D64" i="81"/>
  <c r="E64" i="81"/>
  <c r="F64" i="81"/>
  <c r="G64" i="81"/>
  <c r="H64" i="81"/>
  <c r="I64" i="81"/>
  <c r="J64" i="81"/>
  <c r="K64" i="81"/>
  <c r="L64" i="81"/>
  <c r="M64" i="81"/>
  <c r="N64" i="81"/>
  <c r="O64" i="81"/>
  <c r="P64" i="81"/>
  <c r="Q64" i="81"/>
  <c r="R64" i="81"/>
  <c r="S64" i="81"/>
  <c r="T64" i="81"/>
  <c r="U64" i="81"/>
  <c r="V64" i="81"/>
  <c r="W64" i="81"/>
  <c r="X64" i="81"/>
  <c r="Y64" i="81"/>
  <c r="Z64" i="81"/>
  <c r="AA64" i="81"/>
  <c r="AB64" i="81"/>
  <c r="AC64" i="81"/>
  <c r="AD64" i="81"/>
  <c r="AE64" i="81"/>
  <c r="AF64" i="81"/>
  <c r="AG64" i="81"/>
  <c r="AH64" i="81"/>
  <c r="AI64" i="81"/>
  <c r="AJ64" i="81"/>
  <c r="AK64" i="81"/>
  <c r="AL64" i="81"/>
  <c r="AM64" i="81"/>
  <c r="AN64" i="81"/>
  <c r="AO64" i="81"/>
  <c r="AP64" i="81"/>
  <c r="AQ64" i="81"/>
  <c r="C65" i="81"/>
  <c r="D65" i="81"/>
  <c r="E65" i="81"/>
  <c r="F65" i="81"/>
  <c r="G65" i="81"/>
  <c r="H65" i="81"/>
  <c r="I65" i="81"/>
  <c r="J65" i="81"/>
  <c r="K65" i="81"/>
  <c r="L65" i="81"/>
  <c r="M65" i="81"/>
  <c r="N65" i="81"/>
  <c r="O65" i="81"/>
  <c r="P65" i="81"/>
  <c r="Q65" i="81"/>
  <c r="R65" i="81"/>
  <c r="S65" i="81"/>
  <c r="T65" i="81"/>
  <c r="U65" i="81"/>
  <c r="V65" i="81"/>
  <c r="W65" i="81"/>
  <c r="X65" i="81"/>
  <c r="Y65" i="81"/>
  <c r="Z65" i="81"/>
  <c r="AA65" i="81"/>
  <c r="AB65" i="81"/>
  <c r="AC65" i="81"/>
  <c r="AD65" i="81"/>
  <c r="AE65" i="81"/>
  <c r="AF65" i="81"/>
  <c r="AG65" i="81"/>
  <c r="AH65" i="81"/>
  <c r="AI65" i="81"/>
  <c r="AJ65" i="81"/>
  <c r="AK65" i="81"/>
  <c r="AL65" i="81"/>
  <c r="AM65" i="81"/>
  <c r="AN65" i="81"/>
  <c r="AO65" i="81"/>
  <c r="AP65" i="81"/>
  <c r="AQ65" i="81"/>
  <c r="C66" i="81"/>
  <c r="D66" i="81"/>
  <c r="E66" i="81"/>
  <c r="F66" i="81"/>
  <c r="G66" i="81"/>
  <c r="H66" i="81"/>
  <c r="I66" i="81"/>
  <c r="J66" i="81"/>
  <c r="K66" i="81"/>
  <c r="L66" i="81"/>
  <c r="M66" i="81"/>
  <c r="N66" i="81"/>
  <c r="O66" i="81"/>
  <c r="P66" i="81"/>
  <c r="Q66" i="81"/>
  <c r="R66" i="81"/>
  <c r="S66" i="81"/>
  <c r="T66" i="81"/>
  <c r="U66" i="81"/>
  <c r="V66" i="81"/>
  <c r="W66" i="81"/>
  <c r="X66" i="81"/>
  <c r="Y66" i="81"/>
  <c r="Z66" i="81"/>
  <c r="AA66" i="81"/>
  <c r="AB66" i="81"/>
  <c r="AC66" i="81"/>
  <c r="AD66" i="81"/>
  <c r="AE66" i="81"/>
  <c r="AF66" i="81"/>
  <c r="AG66" i="81"/>
  <c r="AH66" i="81"/>
  <c r="AI66" i="81"/>
  <c r="AJ66" i="81"/>
  <c r="AK66" i="81"/>
  <c r="AL66" i="81"/>
  <c r="AM66" i="81"/>
  <c r="AN66" i="81"/>
  <c r="AO66" i="81"/>
  <c r="AP66" i="81"/>
  <c r="AQ66" i="81"/>
  <c r="C67" i="81"/>
  <c r="D67" i="81"/>
  <c r="E67" i="81"/>
  <c r="F67" i="81"/>
  <c r="G67" i="81"/>
  <c r="H67" i="81"/>
  <c r="I67" i="81"/>
  <c r="J67" i="81"/>
  <c r="K67" i="81"/>
  <c r="L67" i="81"/>
  <c r="M67" i="81"/>
  <c r="N67" i="81"/>
  <c r="O67" i="81"/>
  <c r="P67" i="81"/>
  <c r="Q67" i="81"/>
  <c r="R67" i="81"/>
  <c r="S67" i="81"/>
  <c r="T67" i="81"/>
  <c r="U67" i="81"/>
  <c r="V67" i="81"/>
  <c r="W67" i="81"/>
  <c r="X67" i="81"/>
  <c r="Y67" i="81"/>
  <c r="Z67" i="81"/>
  <c r="AA67" i="81"/>
  <c r="AB67" i="81"/>
  <c r="AC67" i="81"/>
  <c r="AD67" i="81"/>
  <c r="AE67" i="81"/>
  <c r="AF67" i="81"/>
  <c r="AG67" i="81"/>
  <c r="AH67" i="81"/>
  <c r="AI67" i="81"/>
  <c r="AJ67" i="81"/>
  <c r="AK67" i="81"/>
  <c r="AL67" i="81"/>
  <c r="AM67" i="81"/>
  <c r="AN67" i="81"/>
  <c r="AO67" i="81"/>
  <c r="AP67" i="81"/>
  <c r="AQ67" i="81"/>
  <c r="C68" i="81"/>
  <c r="D68" i="81"/>
  <c r="E68" i="81"/>
  <c r="F68" i="81"/>
  <c r="G68" i="81"/>
  <c r="H68" i="81"/>
  <c r="I68" i="81"/>
  <c r="J68" i="81"/>
  <c r="K68" i="81"/>
  <c r="L68" i="81"/>
  <c r="M68" i="81"/>
  <c r="N68" i="81"/>
  <c r="O68" i="81"/>
  <c r="P68" i="81"/>
  <c r="Q68" i="81"/>
  <c r="R68" i="81"/>
  <c r="S68" i="81"/>
  <c r="T68" i="81"/>
  <c r="U68" i="81"/>
  <c r="V68" i="81"/>
  <c r="W68" i="81"/>
  <c r="X68" i="81"/>
  <c r="Y68" i="81"/>
  <c r="Z68" i="81"/>
  <c r="AA68" i="81"/>
  <c r="AB68" i="81"/>
  <c r="AC68" i="81"/>
  <c r="AD68" i="81"/>
  <c r="AE68" i="81"/>
  <c r="AF68" i="81"/>
  <c r="AG68" i="81"/>
  <c r="AH68" i="81"/>
  <c r="AI68" i="81"/>
  <c r="AJ68" i="81"/>
  <c r="AK68" i="81"/>
  <c r="AL68" i="81"/>
  <c r="AM68" i="81"/>
  <c r="AN68" i="81"/>
  <c r="AO68" i="81"/>
  <c r="AP68" i="81"/>
  <c r="AQ68" i="81"/>
  <c r="C69" i="81"/>
  <c r="D69" i="81"/>
  <c r="E69" i="81"/>
  <c r="F69" i="81"/>
  <c r="G69" i="81"/>
  <c r="H69" i="81"/>
  <c r="I69" i="81"/>
  <c r="J69" i="81"/>
  <c r="K69" i="81"/>
  <c r="L69" i="81"/>
  <c r="M69" i="81"/>
  <c r="N69" i="81"/>
  <c r="O69" i="81"/>
  <c r="P69" i="81"/>
  <c r="Q69" i="81"/>
  <c r="R69" i="81"/>
  <c r="S69" i="81"/>
  <c r="T69" i="81"/>
  <c r="U69" i="81"/>
  <c r="V69" i="81"/>
  <c r="W69" i="81"/>
  <c r="X69" i="81"/>
  <c r="Y69" i="81"/>
  <c r="Z69" i="81"/>
  <c r="AA69" i="81"/>
  <c r="AB69" i="81"/>
  <c r="AC69" i="81"/>
  <c r="AD69" i="81"/>
  <c r="AE69" i="81"/>
  <c r="AF69" i="81"/>
  <c r="AG69" i="81"/>
  <c r="AH69" i="81"/>
  <c r="AI69" i="81"/>
  <c r="AJ69" i="81"/>
  <c r="AK69" i="81"/>
  <c r="AL69" i="81"/>
  <c r="AM69" i="81"/>
  <c r="AN69" i="81"/>
  <c r="AO69" i="81"/>
  <c r="AP69" i="81"/>
  <c r="AQ69" i="81"/>
  <c r="C70" i="81"/>
  <c r="D70" i="81"/>
  <c r="E70" i="81"/>
  <c r="F70" i="81"/>
  <c r="G70" i="81"/>
  <c r="H70" i="81"/>
  <c r="I70" i="81"/>
  <c r="J70" i="81"/>
  <c r="K70" i="81"/>
  <c r="L70" i="81"/>
  <c r="M70" i="81"/>
  <c r="N70" i="81"/>
  <c r="O70" i="81"/>
  <c r="P70" i="81"/>
  <c r="Q70" i="81"/>
  <c r="R70" i="81"/>
  <c r="S70" i="81"/>
  <c r="T70" i="81"/>
  <c r="U70" i="81"/>
  <c r="V70" i="81"/>
  <c r="W70" i="81"/>
  <c r="X70" i="81"/>
  <c r="Y70" i="81"/>
  <c r="Z70" i="81"/>
  <c r="AA70" i="81"/>
  <c r="AB70" i="81"/>
  <c r="AC70" i="81"/>
  <c r="AD70" i="81"/>
  <c r="AE70" i="81"/>
  <c r="AF70" i="81"/>
  <c r="AG70" i="81"/>
  <c r="AH70" i="81"/>
  <c r="AI70" i="81"/>
  <c r="AJ70" i="81"/>
  <c r="AK70" i="81"/>
  <c r="AL70" i="81"/>
  <c r="AM70" i="81"/>
  <c r="AN70" i="81"/>
  <c r="AO70" i="81"/>
  <c r="AP70" i="81"/>
  <c r="AQ70" i="81"/>
  <c r="C71" i="81"/>
  <c r="D71" i="81"/>
  <c r="E71" i="81"/>
  <c r="F71" i="81"/>
  <c r="G71" i="81"/>
  <c r="H71" i="81"/>
  <c r="I71" i="81"/>
  <c r="J71" i="81"/>
  <c r="K71" i="81"/>
  <c r="L71" i="81"/>
  <c r="M71" i="81"/>
  <c r="N71" i="81"/>
  <c r="O71" i="81"/>
  <c r="P71" i="81"/>
  <c r="Q71" i="81"/>
  <c r="R71" i="81"/>
  <c r="S71" i="81"/>
  <c r="T71" i="81"/>
  <c r="U71" i="81"/>
  <c r="V71" i="81"/>
  <c r="W71" i="81"/>
  <c r="X71" i="81"/>
  <c r="Y71" i="81"/>
  <c r="Z71" i="81"/>
  <c r="AA71" i="81"/>
  <c r="AB71" i="81"/>
  <c r="AC71" i="81"/>
  <c r="AD71" i="81"/>
  <c r="AE71" i="81"/>
  <c r="AF71" i="81"/>
  <c r="AG71" i="81"/>
  <c r="AH71" i="81"/>
  <c r="AI71" i="81"/>
  <c r="AJ71" i="81"/>
  <c r="AK71" i="81"/>
  <c r="AL71" i="81"/>
  <c r="AM71" i="81"/>
  <c r="AN71" i="81"/>
  <c r="AO71" i="81"/>
  <c r="AP71" i="81"/>
  <c r="AQ71" i="81"/>
  <c r="C72" i="81"/>
  <c r="D72" i="81"/>
  <c r="E72" i="81"/>
  <c r="F72" i="81"/>
  <c r="G72" i="81"/>
  <c r="H72" i="81"/>
  <c r="I72" i="81"/>
  <c r="J72" i="81"/>
  <c r="K72" i="81"/>
  <c r="L72" i="81"/>
  <c r="M72" i="81"/>
  <c r="N72" i="81"/>
  <c r="O72" i="81"/>
  <c r="P72" i="81"/>
  <c r="Q72" i="81"/>
  <c r="R72" i="81"/>
  <c r="S72" i="81"/>
  <c r="T72" i="81"/>
  <c r="U72" i="81"/>
  <c r="V72" i="81"/>
  <c r="W72" i="81"/>
  <c r="X72" i="81"/>
  <c r="Y72" i="81"/>
  <c r="Z72" i="81"/>
  <c r="AA72" i="81"/>
  <c r="AB72" i="81"/>
  <c r="AC72" i="81"/>
  <c r="AD72" i="81"/>
  <c r="AE72" i="81"/>
  <c r="AF72" i="81"/>
  <c r="AG72" i="81"/>
  <c r="AH72" i="81"/>
  <c r="AI72" i="81"/>
  <c r="AJ72" i="81"/>
  <c r="AK72" i="81"/>
  <c r="AL72" i="81"/>
  <c r="AM72" i="81"/>
  <c r="AN72" i="81"/>
  <c r="AO72" i="81"/>
  <c r="AP72" i="81"/>
  <c r="AQ72" i="81"/>
  <c r="C73" i="81"/>
  <c r="D73" i="81"/>
  <c r="E73" i="81"/>
  <c r="F73" i="81"/>
  <c r="G73" i="81"/>
  <c r="H73" i="81"/>
  <c r="I73" i="81"/>
  <c r="J73" i="81"/>
  <c r="K73" i="81"/>
  <c r="L73" i="81"/>
  <c r="M73" i="81"/>
  <c r="N73" i="81"/>
  <c r="O73" i="81"/>
  <c r="P73" i="81"/>
  <c r="Q73" i="81"/>
  <c r="R73" i="81"/>
  <c r="S73" i="81"/>
  <c r="T73" i="81"/>
  <c r="U73" i="81"/>
  <c r="V73" i="81"/>
  <c r="W73" i="81"/>
  <c r="X73" i="81"/>
  <c r="Y73" i="81"/>
  <c r="Z73" i="81"/>
  <c r="AA73" i="81"/>
  <c r="AB73" i="81"/>
  <c r="AC73" i="81"/>
  <c r="AD73" i="81"/>
  <c r="AE73" i="81"/>
  <c r="AF73" i="81"/>
  <c r="AG73" i="81"/>
  <c r="AH73" i="81"/>
  <c r="AI73" i="81"/>
  <c r="AJ73" i="81"/>
  <c r="AK73" i="81"/>
  <c r="AL73" i="81"/>
  <c r="AM73" i="81"/>
  <c r="AN73" i="81"/>
  <c r="AO73" i="81"/>
  <c r="AP73" i="81"/>
  <c r="AQ73" i="81"/>
  <c r="C74" i="81"/>
  <c r="D74" i="81"/>
  <c r="E74" i="81"/>
  <c r="F74" i="81"/>
  <c r="G74" i="81"/>
  <c r="H74" i="81"/>
  <c r="I74" i="81"/>
  <c r="J74" i="81"/>
  <c r="K74" i="81"/>
  <c r="L74" i="81"/>
  <c r="M74" i="81"/>
  <c r="N74" i="81"/>
  <c r="O74" i="81"/>
  <c r="P74" i="81"/>
  <c r="Q74" i="81"/>
  <c r="R74" i="81"/>
  <c r="S74" i="81"/>
  <c r="T74" i="81"/>
  <c r="U74" i="81"/>
  <c r="V74" i="81"/>
  <c r="W74" i="81"/>
  <c r="X74" i="81"/>
  <c r="Y74" i="81"/>
  <c r="Z74" i="81"/>
  <c r="AA74" i="81"/>
  <c r="AB74" i="81"/>
  <c r="AC74" i="81"/>
  <c r="AD74" i="81"/>
  <c r="AE74" i="81"/>
  <c r="AF74" i="81"/>
  <c r="AG74" i="81"/>
  <c r="AH74" i="81"/>
  <c r="AI74" i="81"/>
  <c r="AJ74" i="81"/>
  <c r="AK74" i="81"/>
  <c r="AL74" i="81"/>
  <c r="AM74" i="81"/>
  <c r="AN74" i="81"/>
  <c r="AO74" i="81"/>
  <c r="AP74" i="81"/>
  <c r="AQ74" i="81"/>
  <c r="D2" i="81"/>
  <c r="E2" i="81"/>
  <c r="F2" i="81"/>
  <c r="G2" i="81"/>
  <c r="H2" i="81"/>
  <c r="I2" i="81"/>
  <c r="J2" i="81"/>
  <c r="K2" i="81"/>
  <c r="L2" i="81"/>
  <c r="M2" i="81"/>
  <c r="N2" i="81"/>
  <c r="O2" i="81"/>
  <c r="P2" i="81"/>
  <c r="Q2" i="81"/>
  <c r="R2" i="81"/>
  <c r="S2" i="81"/>
  <c r="T2" i="81"/>
  <c r="U2" i="81"/>
  <c r="V2" i="81"/>
  <c r="W2" i="81"/>
  <c r="X2" i="81"/>
  <c r="Y2" i="81"/>
  <c r="Z2" i="81"/>
  <c r="AA2" i="81"/>
  <c r="AB2" i="81"/>
  <c r="AC2" i="81"/>
  <c r="AD2" i="81"/>
  <c r="AE2" i="81"/>
  <c r="AF2" i="81"/>
  <c r="AG2" i="81"/>
  <c r="AH2" i="81"/>
  <c r="AI2" i="81"/>
  <c r="AJ2" i="81"/>
  <c r="AK2" i="81"/>
  <c r="AL2" i="81"/>
  <c r="AM2" i="81"/>
  <c r="AN2" i="81"/>
  <c r="AO2" i="81"/>
  <c r="AP2" i="81"/>
  <c r="AQ2" i="81"/>
  <c r="D3" i="81"/>
  <c r="E3" i="81"/>
  <c r="F3" i="81"/>
  <c r="G3" i="81"/>
  <c r="H3" i="81"/>
  <c r="I3" i="81"/>
  <c r="J3" i="81"/>
  <c r="K3" i="81"/>
  <c r="L3" i="81"/>
  <c r="M3" i="81"/>
  <c r="N3" i="81"/>
  <c r="O3" i="81"/>
  <c r="P3" i="81"/>
  <c r="Q3" i="81"/>
  <c r="R3" i="81"/>
  <c r="S3" i="81"/>
  <c r="T3" i="81"/>
  <c r="U3" i="81"/>
  <c r="V3" i="81"/>
  <c r="W3" i="81"/>
  <c r="X3" i="81"/>
  <c r="Y3" i="81"/>
  <c r="Z3" i="81"/>
  <c r="AA3" i="81"/>
  <c r="AB3" i="81"/>
  <c r="AC3" i="81"/>
  <c r="AD3" i="81"/>
  <c r="AE3" i="81"/>
  <c r="AF3" i="81"/>
  <c r="AG3" i="81"/>
  <c r="AH3" i="81"/>
  <c r="AI3" i="81"/>
  <c r="AJ3" i="81"/>
  <c r="AK3" i="81"/>
  <c r="AL3" i="81"/>
  <c r="AM3" i="81"/>
  <c r="AN3" i="81"/>
  <c r="AO3" i="81"/>
  <c r="AP3" i="81"/>
  <c r="AQ3" i="81"/>
  <c r="D4" i="81"/>
  <c r="E4" i="81"/>
  <c r="F4" i="81"/>
  <c r="G4" i="81"/>
  <c r="H4" i="81"/>
  <c r="I4" i="81"/>
  <c r="J4" i="81"/>
  <c r="K4" i="81"/>
  <c r="L4" i="81"/>
  <c r="M4" i="81"/>
  <c r="N4" i="81"/>
  <c r="O4" i="81"/>
  <c r="P4" i="81"/>
  <c r="Q4" i="81"/>
  <c r="R4" i="81"/>
  <c r="S4" i="81"/>
  <c r="T4" i="81"/>
  <c r="U4" i="81"/>
  <c r="V4" i="81"/>
  <c r="W4" i="81"/>
  <c r="X4" i="81"/>
  <c r="Y4" i="81"/>
  <c r="Z4" i="81"/>
  <c r="AA4" i="81"/>
  <c r="AB4" i="81"/>
  <c r="AC4" i="81"/>
  <c r="AD4" i="81"/>
  <c r="AE4" i="81"/>
  <c r="AF4" i="81"/>
  <c r="AG4" i="81"/>
  <c r="AH4" i="81"/>
  <c r="AI4" i="81"/>
  <c r="AJ4" i="81"/>
  <c r="AK4" i="81"/>
  <c r="AL4" i="81"/>
  <c r="AM4" i="81"/>
  <c r="AN4" i="81"/>
  <c r="AO4" i="81"/>
  <c r="AP4" i="81"/>
  <c r="AQ4" i="81"/>
  <c r="D5" i="81"/>
  <c r="E5" i="81"/>
  <c r="F5" i="81"/>
  <c r="G5" i="81"/>
  <c r="H5" i="81"/>
  <c r="I5" i="81"/>
  <c r="J5" i="81"/>
  <c r="K5" i="81"/>
  <c r="L5" i="81"/>
  <c r="M5" i="81"/>
  <c r="N5" i="81"/>
  <c r="O5" i="81"/>
  <c r="P5" i="81"/>
  <c r="Q5" i="81"/>
  <c r="R5" i="81"/>
  <c r="S5" i="81"/>
  <c r="T5" i="81"/>
  <c r="U5" i="81"/>
  <c r="V5" i="81"/>
  <c r="W5" i="81"/>
  <c r="X5" i="81"/>
  <c r="Y5" i="81"/>
  <c r="Z5" i="81"/>
  <c r="AA5" i="81"/>
  <c r="AB5" i="81"/>
  <c r="AC5" i="81"/>
  <c r="AD5" i="81"/>
  <c r="AE5" i="81"/>
  <c r="AF5" i="81"/>
  <c r="AG5" i="81"/>
  <c r="AH5" i="81"/>
  <c r="AI5" i="81"/>
  <c r="AJ5" i="81"/>
  <c r="AK5" i="81"/>
  <c r="AL5" i="81"/>
  <c r="AM5" i="81"/>
  <c r="AN5" i="81"/>
  <c r="AO5" i="81"/>
  <c r="AP5" i="81"/>
  <c r="AQ5" i="81"/>
  <c r="D6" i="81"/>
  <c r="E6" i="81"/>
  <c r="F6" i="81"/>
  <c r="G6" i="81"/>
  <c r="H6" i="81"/>
  <c r="I6" i="81"/>
  <c r="J6" i="81"/>
  <c r="K6" i="81"/>
  <c r="L6" i="81"/>
  <c r="M6" i="81"/>
  <c r="N6" i="81"/>
  <c r="O6" i="81"/>
  <c r="P6" i="81"/>
  <c r="Q6" i="81"/>
  <c r="R6" i="81"/>
  <c r="S6" i="81"/>
  <c r="T6" i="81"/>
  <c r="U6" i="81"/>
  <c r="V6" i="81"/>
  <c r="W6" i="81"/>
  <c r="X6" i="81"/>
  <c r="Y6" i="81"/>
  <c r="Z6" i="81"/>
  <c r="AA6" i="81"/>
  <c r="AB6" i="81"/>
  <c r="AC6" i="81"/>
  <c r="AD6" i="81"/>
  <c r="AE6" i="81"/>
  <c r="AF6" i="81"/>
  <c r="AG6" i="81"/>
  <c r="AH6" i="81"/>
  <c r="AI6" i="81"/>
  <c r="AJ6" i="81"/>
  <c r="AK6" i="81"/>
  <c r="AL6" i="81"/>
  <c r="AM6" i="81"/>
  <c r="AN6" i="81"/>
  <c r="AO6" i="81"/>
  <c r="AP6" i="81"/>
  <c r="AQ6" i="81"/>
  <c r="D7" i="81"/>
  <c r="E7" i="81"/>
  <c r="F7" i="81"/>
  <c r="G7" i="81"/>
  <c r="H7" i="81"/>
  <c r="I7" i="81"/>
  <c r="J7" i="81"/>
  <c r="K7" i="81"/>
  <c r="L7" i="81"/>
  <c r="M7" i="81"/>
  <c r="N7" i="81"/>
  <c r="O7" i="81"/>
  <c r="P7" i="81"/>
  <c r="Q7" i="81"/>
  <c r="R7" i="81"/>
  <c r="S7" i="81"/>
  <c r="T7" i="81"/>
  <c r="U7" i="81"/>
  <c r="V7" i="81"/>
  <c r="W7" i="81"/>
  <c r="X7" i="81"/>
  <c r="Y7" i="81"/>
  <c r="Z7" i="81"/>
  <c r="AA7" i="81"/>
  <c r="AB7" i="81"/>
  <c r="AC7" i="81"/>
  <c r="AD7" i="81"/>
  <c r="AE7" i="81"/>
  <c r="AF7" i="81"/>
  <c r="AG7" i="81"/>
  <c r="AH7" i="81"/>
  <c r="AI7" i="81"/>
  <c r="AJ7" i="81"/>
  <c r="AK7" i="81"/>
  <c r="AL7" i="81"/>
  <c r="AM7" i="81"/>
  <c r="AN7" i="81"/>
  <c r="AO7" i="81"/>
  <c r="AP7" i="81"/>
  <c r="AQ7" i="81"/>
  <c r="D8" i="81"/>
  <c r="E8" i="81"/>
  <c r="F8" i="81"/>
  <c r="G8" i="81"/>
  <c r="H8" i="81"/>
  <c r="I8" i="81"/>
  <c r="J8" i="81"/>
  <c r="K8" i="81"/>
  <c r="L8" i="81"/>
  <c r="M8" i="81"/>
  <c r="N8" i="81"/>
  <c r="O8" i="81"/>
  <c r="P8" i="81"/>
  <c r="Q8" i="81"/>
  <c r="R8" i="81"/>
  <c r="S8" i="81"/>
  <c r="T8" i="81"/>
  <c r="U8" i="81"/>
  <c r="V8" i="81"/>
  <c r="W8" i="81"/>
  <c r="X8" i="81"/>
  <c r="Y8" i="81"/>
  <c r="Z8" i="81"/>
  <c r="AA8" i="81"/>
  <c r="AB8" i="81"/>
  <c r="AC8" i="81"/>
  <c r="AD8" i="81"/>
  <c r="AE8" i="81"/>
  <c r="AF8" i="81"/>
  <c r="AG8" i="81"/>
  <c r="AH8" i="81"/>
  <c r="AI8" i="81"/>
  <c r="AJ8" i="81"/>
  <c r="AK8" i="81"/>
  <c r="AL8" i="81"/>
  <c r="AM8" i="81"/>
  <c r="AN8" i="81"/>
  <c r="AO8" i="81"/>
  <c r="AP8" i="81"/>
  <c r="AQ8" i="81"/>
  <c r="D9" i="81"/>
  <c r="E9" i="81"/>
  <c r="F9" i="81"/>
  <c r="G9" i="81"/>
  <c r="H9" i="81"/>
  <c r="I9" i="81"/>
  <c r="J9" i="81"/>
  <c r="K9" i="81"/>
  <c r="L9" i="81"/>
  <c r="M9" i="81"/>
  <c r="N9" i="81"/>
  <c r="O9" i="81"/>
  <c r="P9" i="81"/>
  <c r="Q9" i="81"/>
  <c r="R9" i="81"/>
  <c r="S9" i="81"/>
  <c r="T9" i="81"/>
  <c r="U9" i="81"/>
  <c r="V9" i="81"/>
  <c r="W9" i="81"/>
  <c r="X9" i="81"/>
  <c r="Y9" i="81"/>
  <c r="Z9" i="81"/>
  <c r="AA9" i="81"/>
  <c r="AB9" i="81"/>
  <c r="AC9" i="81"/>
  <c r="AD9" i="81"/>
  <c r="AE9" i="81"/>
  <c r="AF9" i="81"/>
  <c r="AG9" i="81"/>
  <c r="AH9" i="81"/>
  <c r="AI9" i="81"/>
  <c r="AJ9" i="81"/>
  <c r="AK9" i="81"/>
  <c r="AL9" i="81"/>
  <c r="AM9" i="81"/>
  <c r="AN9" i="81"/>
  <c r="AO9" i="81"/>
  <c r="AP9" i="81"/>
  <c r="AQ9" i="81"/>
  <c r="D10" i="81"/>
  <c r="E10" i="81"/>
  <c r="F10" i="81"/>
  <c r="G10" i="81"/>
  <c r="H10" i="81"/>
  <c r="I10" i="81"/>
  <c r="J10" i="81"/>
  <c r="K10" i="81"/>
  <c r="L10" i="81"/>
  <c r="M10" i="81"/>
  <c r="N10" i="81"/>
  <c r="O10" i="81"/>
  <c r="P10" i="81"/>
  <c r="Q10" i="81"/>
  <c r="R10" i="81"/>
  <c r="S10" i="81"/>
  <c r="T10" i="81"/>
  <c r="U10" i="81"/>
  <c r="V10" i="81"/>
  <c r="W10" i="81"/>
  <c r="X10" i="81"/>
  <c r="Y10" i="81"/>
  <c r="Z10" i="81"/>
  <c r="AA10" i="81"/>
  <c r="AB10" i="81"/>
  <c r="AC10" i="81"/>
  <c r="AD10" i="81"/>
  <c r="AE10" i="81"/>
  <c r="AF10" i="81"/>
  <c r="AG10" i="81"/>
  <c r="AH10" i="81"/>
  <c r="AI10" i="81"/>
  <c r="AJ10" i="81"/>
  <c r="AK10" i="81"/>
  <c r="AL10" i="81"/>
  <c r="AM10" i="81"/>
  <c r="AN10" i="81"/>
  <c r="AO10" i="81"/>
  <c r="AP10" i="81"/>
  <c r="AQ10" i="81"/>
  <c r="D11" i="81"/>
  <c r="E11" i="81"/>
  <c r="F11" i="81"/>
  <c r="G11" i="81"/>
  <c r="H11" i="81"/>
  <c r="I11" i="81"/>
  <c r="J11" i="81"/>
  <c r="K11" i="81"/>
  <c r="L11" i="81"/>
  <c r="M11" i="81"/>
  <c r="N11" i="81"/>
  <c r="O11" i="81"/>
  <c r="P11" i="81"/>
  <c r="Q11" i="81"/>
  <c r="R11" i="81"/>
  <c r="S11" i="81"/>
  <c r="T11" i="81"/>
  <c r="U11" i="81"/>
  <c r="V11" i="81"/>
  <c r="W11" i="81"/>
  <c r="X11" i="81"/>
  <c r="Y11" i="81"/>
  <c r="Z11" i="81"/>
  <c r="AA11" i="81"/>
  <c r="AB11" i="81"/>
  <c r="AC11" i="81"/>
  <c r="AD11" i="81"/>
  <c r="AE11" i="81"/>
  <c r="AF11" i="81"/>
  <c r="AG11" i="81"/>
  <c r="AH11" i="81"/>
  <c r="AI11" i="81"/>
  <c r="AJ11" i="81"/>
  <c r="AK11" i="81"/>
  <c r="AL11" i="81"/>
  <c r="AM11" i="81"/>
  <c r="AN11" i="81"/>
  <c r="AO11" i="81"/>
  <c r="AP11" i="81"/>
  <c r="AQ11" i="81"/>
  <c r="D12" i="81"/>
  <c r="E12" i="81"/>
  <c r="F12" i="81"/>
  <c r="G12" i="81"/>
  <c r="H12" i="81"/>
  <c r="I12" i="81"/>
  <c r="J12" i="81"/>
  <c r="K12" i="81"/>
  <c r="L12" i="81"/>
  <c r="M12" i="81"/>
  <c r="N12" i="81"/>
  <c r="O12" i="81"/>
  <c r="P12" i="81"/>
  <c r="Q12" i="81"/>
  <c r="R12" i="81"/>
  <c r="S12" i="81"/>
  <c r="T12" i="81"/>
  <c r="U12" i="81"/>
  <c r="V12" i="81"/>
  <c r="W12" i="81"/>
  <c r="X12" i="81"/>
  <c r="Y12" i="81"/>
  <c r="Z12" i="81"/>
  <c r="AA12" i="81"/>
  <c r="AB12" i="81"/>
  <c r="AC12" i="81"/>
  <c r="AD12" i="81"/>
  <c r="AE12" i="81"/>
  <c r="AF12" i="81"/>
  <c r="AG12" i="81"/>
  <c r="AH12" i="81"/>
  <c r="AI12" i="81"/>
  <c r="AJ12" i="81"/>
  <c r="AK12" i="81"/>
  <c r="AL12" i="81"/>
  <c r="AM12" i="81"/>
  <c r="AN12" i="81"/>
  <c r="AO12" i="81"/>
  <c r="AP12" i="81"/>
  <c r="AQ12" i="81"/>
  <c r="D13" i="81"/>
  <c r="E13" i="81"/>
  <c r="F13" i="81"/>
  <c r="G13" i="81"/>
  <c r="H13" i="81"/>
  <c r="I13" i="81"/>
  <c r="J13" i="81"/>
  <c r="K13" i="81"/>
  <c r="L13" i="81"/>
  <c r="M13" i="81"/>
  <c r="N13" i="81"/>
  <c r="O13" i="81"/>
  <c r="P13" i="81"/>
  <c r="Q13" i="81"/>
  <c r="R13" i="81"/>
  <c r="S13" i="81"/>
  <c r="T13" i="81"/>
  <c r="U13" i="81"/>
  <c r="V13" i="81"/>
  <c r="W13" i="81"/>
  <c r="X13" i="81"/>
  <c r="Y13" i="81"/>
  <c r="Z13" i="81"/>
  <c r="AA13" i="81"/>
  <c r="AB13" i="81"/>
  <c r="AC13" i="81"/>
  <c r="AD13" i="81"/>
  <c r="AE13" i="81"/>
  <c r="AF13" i="81"/>
  <c r="AG13" i="81"/>
  <c r="AH13" i="81"/>
  <c r="AI13" i="81"/>
  <c r="AJ13" i="81"/>
  <c r="AK13" i="81"/>
  <c r="AL13" i="81"/>
  <c r="AM13" i="81"/>
  <c r="AN13" i="81"/>
  <c r="AO13" i="81"/>
  <c r="AP13" i="81"/>
  <c r="AQ13" i="81"/>
  <c r="D14" i="81"/>
  <c r="E14" i="81"/>
  <c r="F14" i="81"/>
  <c r="G14" i="81"/>
  <c r="H14" i="81"/>
  <c r="I14" i="81"/>
  <c r="J14" i="81"/>
  <c r="K14" i="81"/>
  <c r="L14" i="81"/>
  <c r="M14" i="81"/>
  <c r="N14" i="81"/>
  <c r="O14" i="81"/>
  <c r="P14" i="81"/>
  <c r="Q14" i="81"/>
  <c r="R14" i="81"/>
  <c r="S14" i="81"/>
  <c r="T14" i="81"/>
  <c r="U14" i="81"/>
  <c r="V14" i="81"/>
  <c r="W14" i="81"/>
  <c r="X14" i="81"/>
  <c r="Y14" i="81"/>
  <c r="Z14" i="81"/>
  <c r="AA14" i="81"/>
  <c r="AB14" i="81"/>
  <c r="AC14" i="81"/>
  <c r="AD14" i="81"/>
  <c r="AE14" i="81"/>
  <c r="AF14" i="81"/>
  <c r="AG14" i="81"/>
  <c r="AH14" i="81"/>
  <c r="AI14" i="81"/>
  <c r="AJ14" i="81"/>
  <c r="AK14" i="81"/>
  <c r="AL14" i="81"/>
  <c r="AM14" i="81"/>
  <c r="AN14" i="81"/>
  <c r="AO14" i="81"/>
  <c r="AP14" i="81"/>
  <c r="AQ14" i="81"/>
  <c r="D15" i="81"/>
  <c r="E15" i="81"/>
  <c r="F15" i="81"/>
  <c r="G15" i="81"/>
  <c r="H15" i="81"/>
  <c r="I15" i="81"/>
  <c r="J15" i="81"/>
  <c r="K15" i="81"/>
  <c r="L15" i="81"/>
  <c r="M15" i="81"/>
  <c r="N15" i="81"/>
  <c r="O15" i="81"/>
  <c r="P15" i="81"/>
  <c r="Q15" i="81"/>
  <c r="R15" i="81"/>
  <c r="S15" i="81"/>
  <c r="T15" i="81"/>
  <c r="U15" i="81"/>
  <c r="V15" i="81"/>
  <c r="W15" i="81"/>
  <c r="X15" i="81"/>
  <c r="Y15" i="81"/>
  <c r="Z15" i="81"/>
  <c r="AA15" i="81"/>
  <c r="AB15" i="81"/>
  <c r="AC15" i="81"/>
  <c r="AD15" i="81"/>
  <c r="AE15" i="81"/>
  <c r="AF15" i="81"/>
  <c r="AG15" i="81"/>
  <c r="AH15" i="81"/>
  <c r="AI15" i="81"/>
  <c r="AJ15" i="81"/>
  <c r="AK15" i="81"/>
  <c r="AL15" i="81"/>
  <c r="AM15" i="81"/>
  <c r="AN15" i="81"/>
  <c r="AO15" i="81"/>
  <c r="AP15" i="81"/>
  <c r="AQ15" i="81"/>
  <c r="D16" i="81"/>
  <c r="E16" i="81"/>
  <c r="F16" i="81"/>
  <c r="G16" i="81"/>
  <c r="H16" i="81"/>
  <c r="I16" i="81"/>
  <c r="J16" i="81"/>
  <c r="K16" i="81"/>
  <c r="L16" i="81"/>
  <c r="M16" i="81"/>
  <c r="N16" i="81"/>
  <c r="O16" i="81"/>
  <c r="P16" i="81"/>
  <c r="Q16" i="81"/>
  <c r="R16" i="81"/>
  <c r="S16" i="81"/>
  <c r="T16" i="81"/>
  <c r="U16" i="81"/>
  <c r="V16" i="81"/>
  <c r="W16" i="81"/>
  <c r="X16" i="81"/>
  <c r="Y16" i="81"/>
  <c r="Z16" i="81"/>
  <c r="AA16" i="81"/>
  <c r="AB16" i="81"/>
  <c r="AC16" i="81"/>
  <c r="AD16" i="81"/>
  <c r="AE16" i="81"/>
  <c r="AF16" i="81"/>
  <c r="AG16" i="81"/>
  <c r="AH16" i="81"/>
  <c r="AI16" i="81"/>
  <c r="AJ16" i="81"/>
  <c r="AK16" i="81"/>
  <c r="AL16" i="81"/>
  <c r="AM16" i="81"/>
  <c r="AN16" i="81"/>
  <c r="AO16" i="81"/>
  <c r="AP16" i="81"/>
  <c r="AQ16" i="81"/>
  <c r="D17" i="81"/>
  <c r="E17" i="81"/>
  <c r="F17" i="81"/>
  <c r="G17" i="81"/>
  <c r="H17" i="81"/>
  <c r="I17" i="81"/>
  <c r="J17" i="81"/>
  <c r="K17" i="81"/>
  <c r="L17" i="81"/>
  <c r="M17" i="81"/>
  <c r="N17" i="81"/>
  <c r="O17" i="81"/>
  <c r="P17" i="81"/>
  <c r="Q17" i="81"/>
  <c r="R17" i="81"/>
  <c r="S17" i="81"/>
  <c r="T17" i="81"/>
  <c r="U17" i="81"/>
  <c r="V17" i="81"/>
  <c r="W17" i="81"/>
  <c r="X17" i="81"/>
  <c r="Y17" i="81"/>
  <c r="Z17" i="81"/>
  <c r="AA17" i="81"/>
  <c r="AB17" i="81"/>
  <c r="AC17" i="81"/>
  <c r="AD17" i="81"/>
  <c r="AE17" i="81"/>
  <c r="AF17" i="81"/>
  <c r="AG17" i="81"/>
  <c r="AH17" i="81"/>
  <c r="AI17" i="81"/>
  <c r="AJ17" i="81"/>
  <c r="AK17" i="81"/>
  <c r="AL17" i="81"/>
  <c r="AM17" i="81"/>
  <c r="AN17" i="81"/>
  <c r="AO17" i="81"/>
  <c r="AP17" i="81"/>
  <c r="AQ17" i="81"/>
  <c r="D18" i="81"/>
  <c r="E18" i="81"/>
  <c r="F18" i="81"/>
  <c r="G18" i="81"/>
  <c r="H18" i="81"/>
  <c r="I18" i="81"/>
  <c r="J18" i="81"/>
  <c r="K18" i="81"/>
  <c r="L18" i="81"/>
  <c r="M18" i="81"/>
  <c r="N18" i="81"/>
  <c r="O18" i="81"/>
  <c r="P18" i="81"/>
  <c r="Q18" i="81"/>
  <c r="R18" i="81"/>
  <c r="S18" i="81"/>
  <c r="T18" i="81"/>
  <c r="U18" i="81"/>
  <c r="V18" i="81"/>
  <c r="W18" i="81"/>
  <c r="X18" i="81"/>
  <c r="Y18" i="81"/>
  <c r="Z18" i="81"/>
  <c r="AA18" i="81"/>
  <c r="AB18" i="81"/>
  <c r="AC18" i="81"/>
  <c r="AD18" i="81"/>
  <c r="AE18" i="81"/>
  <c r="AF18" i="81"/>
  <c r="AG18" i="81"/>
  <c r="AH18" i="81"/>
  <c r="AI18" i="81"/>
  <c r="AJ18" i="81"/>
  <c r="AK18" i="81"/>
  <c r="AL18" i="81"/>
  <c r="AM18" i="81"/>
  <c r="AN18" i="81"/>
  <c r="AO18" i="81"/>
  <c r="AP18" i="81"/>
  <c r="AQ18" i="81"/>
  <c r="D19" i="81"/>
  <c r="E19" i="81"/>
  <c r="F19" i="81"/>
  <c r="G19" i="81"/>
  <c r="H19" i="81"/>
  <c r="I19" i="81"/>
  <c r="J19" i="81"/>
  <c r="K19" i="81"/>
  <c r="L19" i="81"/>
  <c r="M19" i="81"/>
  <c r="N19" i="81"/>
  <c r="O19" i="81"/>
  <c r="P19" i="81"/>
  <c r="Q19" i="81"/>
  <c r="R19" i="81"/>
  <c r="S19" i="81"/>
  <c r="T19" i="81"/>
  <c r="U19" i="81"/>
  <c r="V19" i="81"/>
  <c r="W19" i="81"/>
  <c r="X19" i="81"/>
  <c r="Y19" i="81"/>
  <c r="Z19" i="81"/>
  <c r="AA19" i="81"/>
  <c r="AB19" i="81"/>
  <c r="AC19" i="81"/>
  <c r="AD19" i="81"/>
  <c r="AE19" i="81"/>
  <c r="AF19" i="81"/>
  <c r="AG19" i="81"/>
  <c r="AH19" i="81"/>
  <c r="AI19" i="81"/>
  <c r="AJ19" i="81"/>
  <c r="AK19" i="81"/>
  <c r="AL19" i="81"/>
  <c r="AM19" i="81"/>
  <c r="AN19" i="81"/>
  <c r="AO19" i="81"/>
  <c r="AP19" i="81"/>
  <c r="AQ19" i="81"/>
  <c r="D20" i="81"/>
  <c r="E20" i="81"/>
  <c r="F20" i="81"/>
  <c r="G20" i="81"/>
  <c r="H20" i="81"/>
  <c r="I20" i="81"/>
  <c r="J20" i="81"/>
  <c r="K20" i="81"/>
  <c r="L20" i="81"/>
  <c r="M20" i="81"/>
  <c r="N20" i="81"/>
  <c r="O20" i="81"/>
  <c r="P20" i="81"/>
  <c r="Q20" i="81"/>
  <c r="R20" i="81"/>
  <c r="S20" i="81"/>
  <c r="T20" i="81"/>
  <c r="U20" i="81"/>
  <c r="V20" i="81"/>
  <c r="W20" i="81"/>
  <c r="X20" i="81"/>
  <c r="Y20" i="81"/>
  <c r="Z20" i="81"/>
  <c r="AA20" i="81"/>
  <c r="AB20" i="81"/>
  <c r="AC20" i="81"/>
  <c r="AD20" i="81"/>
  <c r="AE20" i="81"/>
  <c r="AF20" i="81"/>
  <c r="AG20" i="81"/>
  <c r="AH20" i="81"/>
  <c r="AI20" i="81"/>
  <c r="AJ20" i="81"/>
  <c r="AK20" i="81"/>
  <c r="AL20" i="81"/>
  <c r="AM20" i="81"/>
  <c r="AN20" i="81"/>
  <c r="AO20" i="81"/>
  <c r="AP20" i="81"/>
  <c r="AQ20" i="81"/>
  <c r="D21" i="81"/>
  <c r="E21" i="81"/>
  <c r="F21" i="81"/>
  <c r="G21" i="81"/>
  <c r="H21" i="81"/>
  <c r="I21" i="81"/>
  <c r="J21" i="81"/>
  <c r="K21" i="81"/>
  <c r="L21" i="81"/>
  <c r="M21" i="81"/>
  <c r="N21" i="81"/>
  <c r="O21" i="81"/>
  <c r="P21" i="81"/>
  <c r="Q21" i="81"/>
  <c r="R21" i="81"/>
  <c r="S21" i="81"/>
  <c r="T21" i="81"/>
  <c r="U21" i="81"/>
  <c r="V21" i="81"/>
  <c r="W21" i="81"/>
  <c r="X21" i="81"/>
  <c r="Y21" i="81"/>
  <c r="Z21" i="81"/>
  <c r="AA21" i="81"/>
  <c r="AB21" i="81"/>
  <c r="AC21" i="81"/>
  <c r="AD21" i="81"/>
  <c r="AE21" i="81"/>
  <c r="AF21" i="81"/>
  <c r="AG21" i="81"/>
  <c r="AH21" i="81"/>
  <c r="AI21" i="81"/>
  <c r="AJ21" i="81"/>
  <c r="AK21" i="81"/>
  <c r="AL21" i="81"/>
  <c r="AM21" i="81"/>
  <c r="AN21" i="81"/>
  <c r="AO21" i="81"/>
  <c r="AP21" i="81"/>
  <c r="AQ21" i="81"/>
  <c r="D22" i="81"/>
  <c r="E22" i="81"/>
  <c r="F22" i="81"/>
  <c r="G22" i="81"/>
  <c r="H22" i="81"/>
  <c r="I22" i="81"/>
  <c r="J22" i="81"/>
  <c r="K22" i="81"/>
  <c r="L22" i="81"/>
  <c r="M22" i="81"/>
  <c r="N22" i="81"/>
  <c r="O22" i="81"/>
  <c r="P22" i="81"/>
  <c r="Q22" i="81"/>
  <c r="R22" i="81"/>
  <c r="S22" i="81"/>
  <c r="T22" i="81"/>
  <c r="U22" i="81"/>
  <c r="V22" i="81"/>
  <c r="W22" i="81"/>
  <c r="X22" i="81"/>
  <c r="Y22" i="81"/>
  <c r="Z22" i="81"/>
  <c r="AA22" i="81"/>
  <c r="AB22" i="81"/>
  <c r="AC22" i="81"/>
  <c r="AD22" i="81"/>
  <c r="AE22" i="81"/>
  <c r="AF22" i="81"/>
  <c r="AG22" i="81"/>
  <c r="AH22" i="81"/>
  <c r="AI22" i="81"/>
  <c r="AJ22" i="81"/>
  <c r="AK22" i="81"/>
  <c r="AL22" i="81"/>
  <c r="AM22" i="81"/>
  <c r="AN22" i="81"/>
  <c r="AO22" i="81"/>
  <c r="AP22" i="81"/>
  <c r="AQ22" i="81"/>
  <c r="D23" i="81"/>
  <c r="E23" i="81"/>
  <c r="F23" i="81"/>
  <c r="G23" i="81"/>
  <c r="H23" i="81"/>
  <c r="I23" i="81"/>
  <c r="J23" i="81"/>
  <c r="K23" i="81"/>
  <c r="L23" i="81"/>
  <c r="M23" i="81"/>
  <c r="N23" i="81"/>
  <c r="O23" i="81"/>
  <c r="P23" i="81"/>
  <c r="Q23" i="81"/>
  <c r="R23" i="81"/>
  <c r="S23" i="81"/>
  <c r="T23" i="81"/>
  <c r="U23" i="81"/>
  <c r="V23" i="81"/>
  <c r="W23" i="81"/>
  <c r="X23" i="81"/>
  <c r="Y23" i="81"/>
  <c r="Z23" i="81"/>
  <c r="AA23" i="81"/>
  <c r="AB23" i="81"/>
  <c r="AC23" i="81"/>
  <c r="AD23" i="81"/>
  <c r="AE23" i="81"/>
  <c r="AF23" i="81"/>
  <c r="AG23" i="81"/>
  <c r="AH23" i="81"/>
  <c r="AI23" i="81"/>
  <c r="AJ23" i="81"/>
  <c r="AK23" i="81"/>
  <c r="AL23" i="81"/>
  <c r="AM23" i="81"/>
  <c r="AN23" i="81"/>
  <c r="AO23" i="81"/>
  <c r="AP23" i="81"/>
  <c r="AQ23" i="81"/>
  <c r="D24" i="81"/>
  <c r="E24" i="81"/>
  <c r="F24" i="81"/>
  <c r="G24" i="81"/>
  <c r="H24" i="81"/>
  <c r="I24" i="81"/>
  <c r="J24" i="81"/>
  <c r="K24" i="81"/>
  <c r="L24" i="81"/>
  <c r="M24" i="81"/>
  <c r="N24" i="81"/>
  <c r="O24" i="81"/>
  <c r="P24" i="81"/>
  <c r="Q24" i="81"/>
  <c r="R24" i="81"/>
  <c r="S24" i="81"/>
  <c r="T24" i="81"/>
  <c r="U24" i="81"/>
  <c r="V24" i="81"/>
  <c r="W24" i="81"/>
  <c r="X24" i="81"/>
  <c r="Y24" i="81"/>
  <c r="Z24" i="81"/>
  <c r="AA24" i="81"/>
  <c r="AB24" i="81"/>
  <c r="AC24" i="81"/>
  <c r="AD24" i="81"/>
  <c r="AE24" i="81"/>
  <c r="AF24" i="81"/>
  <c r="AG24" i="81"/>
  <c r="AH24" i="81"/>
  <c r="AI24" i="81"/>
  <c r="AJ24" i="81"/>
  <c r="AK24" i="81"/>
  <c r="AL24" i="81"/>
  <c r="AM24" i="81"/>
  <c r="AN24" i="81"/>
  <c r="AO24" i="81"/>
  <c r="AP24" i="81"/>
  <c r="AQ24" i="81"/>
  <c r="D25" i="81"/>
  <c r="E25" i="81"/>
  <c r="F25" i="81"/>
  <c r="G25" i="81"/>
  <c r="H25" i="81"/>
  <c r="I25" i="81"/>
  <c r="J25" i="81"/>
  <c r="K25" i="81"/>
  <c r="L25" i="81"/>
  <c r="M25" i="81"/>
  <c r="N25" i="81"/>
  <c r="O25" i="81"/>
  <c r="P25" i="81"/>
  <c r="Q25" i="81"/>
  <c r="R25" i="81"/>
  <c r="S25" i="81"/>
  <c r="T25" i="81"/>
  <c r="U25" i="81"/>
  <c r="V25" i="81"/>
  <c r="W25" i="81"/>
  <c r="X25" i="81"/>
  <c r="Y25" i="81"/>
  <c r="Z25" i="81"/>
  <c r="AA25" i="81"/>
  <c r="AB25" i="81"/>
  <c r="AC25" i="81"/>
  <c r="AD25" i="81"/>
  <c r="AE25" i="81"/>
  <c r="AF25" i="81"/>
  <c r="AG25" i="81"/>
  <c r="AH25" i="81"/>
  <c r="AI25" i="81"/>
  <c r="AJ25" i="81"/>
  <c r="AK25" i="81"/>
  <c r="AL25" i="81"/>
  <c r="AM25" i="81"/>
  <c r="AN25" i="81"/>
  <c r="AO25" i="81"/>
  <c r="AP25" i="81"/>
  <c r="AQ25" i="81"/>
  <c r="D26" i="81"/>
  <c r="E26" i="81"/>
  <c r="F26" i="81"/>
  <c r="G26" i="81"/>
  <c r="H26" i="81"/>
  <c r="I26" i="81"/>
  <c r="J26" i="81"/>
  <c r="K26" i="81"/>
  <c r="L26" i="81"/>
  <c r="M26" i="81"/>
  <c r="N26" i="81"/>
  <c r="O26" i="81"/>
  <c r="P26" i="81"/>
  <c r="Q26" i="81"/>
  <c r="R26" i="81"/>
  <c r="S26" i="81"/>
  <c r="T26" i="81"/>
  <c r="U26" i="81"/>
  <c r="V26" i="81"/>
  <c r="W26" i="81"/>
  <c r="X26" i="81"/>
  <c r="Y26" i="81"/>
  <c r="Z26" i="81"/>
  <c r="AA26" i="81"/>
  <c r="AB26" i="81"/>
  <c r="AC26" i="81"/>
  <c r="AD26" i="81"/>
  <c r="AE26" i="81"/>
  <c r="AF26" i="81"/>
  <c r="AG26" i="81"/>
  <c r="AH26" i="81"/>
  <c r="AI26" i="81"/>
  <c r="AJ26" i="81"/>
  <c r="AK26" i="81"/>
  <c r="AL26" i="81"/>
  <c r="AM26" i="81"/>
  <c r="AN26" i="81"/>
  <c r="AO26" i="81"/>
  <c r="AP26" i="81"/>
  <c r="AQ26" i="81"/>
  <c r="D27" i="81"/>
  <c r="E27" i="81"/>
  <c r="F27" i="81"/>
  <c r="G27" i="81"/>
  <c r="H27" i="81"/>
  <c r="I27" i="81"/>
  <c r="J27" i="81"/>
  <c r="K27" i="81"/>
  <c r="L27" i="81"/>
  <c r="M27" i="81"/>
  <c r="N27" i="81"/>
  <c r="O27" i="81"/>
  <c r="P27" i="81"/>
  <c r="Q27" i="81"/>
  <c r="R27" i="81"/>
  <c r="S27" i="81"/>
  <c r="T27" i="81"/>
  <c r="U27" i="81"/>
  <c r="V27" i="81"/>
  <c r="W27" i="81"/>
  <c r="X27" i="81"/>
  <c r="Y27" i="81"/>
  <c r="Z27" i="81"/>
  <c r="AA27" i="81"/>
  <c r="AB27" i="81"/>
  <c r="AC27" i="81"/>
  <c r="AD27" i="81"/>
  <c r="AE27" i="81"/>
  <c r="AF27" i="81"/>
  <c r="AG27" i="81"/>
  <c r="AH27" i="81"/>
  <c r="AI27" i="81"/>
  <c r="AJ27" i="81"/>
  <c r="AK27" i="81"/>
  <c r="AL27" i="81"/>
  <c r="AM27" i="81"/>
  <c r="AN27" i="81"/>
  <c r="AO27" i="81"/>
  <c r="AP27" i="81"/>
  <c r="AQ27" i="81"/>
  <c r="D28" i="81"/>
  <c r="E28" i="81"/>
  <c r="F28" i="81"/>
  <c r="G28" i="81"/>
  <c r="H28" i="81"/>
  <c r="I28" i="81"/>
  <c r="J28" i="81"/>
  <c r="K28" i="81"/>
  <c r="L28" i="81"/>
  <c r="M28" i="81"/>
  <c r="N28" i="81"/>
  <c r="O28" i="81"/>
  <c r="P28" i="81"/>
  <c r="Q28" i="81"/>
  <c r="R28" i="81"/>
  <c r="S28" i="81"/>
  <c r="T28" i="81"/>
  <c r="U28" i="81"/>
  <c r="V28" i="81"/>
  <c r="W28" i="81"/>
  <c r="X28" i="81"/>
  <c r="Y28" i="81"/>
  <c r="Z28" i="81"/>
  <c r="AA28" i="81"/>
  <c r="AB28" i="81"/>
  <c r="AC28" i="81"/>
  <c r="AD28" i="81"/>
  <c r="AE28" i="81"/>
  <c r="AF28" i="81"/>
  <c r="AG28" i="81"/>
  <c r="AH28" i="81"/>
  <c r="AI28" i="81"/>
  <c r="AJ28" i="81"/>
  <c r="AK28" i="81"/>
  <c r="AL28" i="81"/>
  <c r="AM28" i="81"/>
  <c r="AN28" i="81"/>
  <c r="AO28" i="81"/>
  <c r="AP28" i="81"/>
  <c r="AQ28" i="81"/>
  <c r="D29" i="81"/>
  <c r="E29" i="81"/>
  <c r="F29" i="81"/>
  <c r="G29" i="81"/>
  <c r="H29" i="81"/>
  <c r="I29" i="81"/>
  <c r="J29" i="81"/>
  <c r="K29" i="81"/>
  <c r="L29" i="81"/>
  <c r="M29" i="81"/>
  <c r="N29" i="81"/>
  <c r="O29" i="81"/>
  <c r="P29" i="81"/>
  <c r="Q29" i="81"/>
  <c r="R29" i="81"/>
  <c r="S29" i="81"/>
  <c r="T29" i="81"/>
  <c r="U29" i="81"/>
  <c r="V29" i="81"/>
  <c r="W29" i="81"/>
  <c r="X29" i="81"/>
  <c r="Y29" i="81"/>
  <c r="Z29" i="81"/>
  <c r="AA29" i="81"/>
  <c r="AB29" i="81"/>
  <c r="AC29" i="81"/>
  <c r="AD29" i="81"/>
  <c r="AE29" i="81"/>
  <c r="AF29" i="81"/>
  <c r="AG29" i="81"/>
  <c r="AH29" i="81"/>
  <c r="AI29" i="81"/>
  <c r="AJ29" i="81"/>
  <c r="AK29" i="81"/>
  <c r="AL29" i="81"/>
  <c r="AM29" i="81"/>
  <c r="AN29" i="81"/>
  <c r="AO29" i="81"/>
  <c r="AP29" i="81"/>
  <c r="AQ29" i="81"/>
  <c r="D30" i="81"/>
  <c r="E30" i="81"/>
  <c r="F30" i="81"/>
  <c r="G30" i="81"/>
  <c r="H30" i="81"/>
  <c r="I30" i="81"/>
  <c r="J30" i="81"/>
  <c r="K30" i="81"/>
  <c r="L30" i="81"/>
  <c r="M30" i="81"/>
  <c r="N30" i="81"/>
  <c r="O30" i="81"/>
  <c r="P30" i="81"/>
  <c r="Q30" i="81"/>
  <c r="R30" i="81"/>
  <c r="S30" i="81"/>
  <c r="T30" i="81"/>
  <c r="U30" i="81"/>
  <c r="V30" i="81"/>
  <c r="W30" i="81"/>
  <c r="X30" i="81"/>
  <c r="Y30" i="81"/>
  <c r="Z30" i="81"/>
  <c r="AA30" i="81"/>
  <c r="AB30" i="81"/>
  <c r="AC30" i="81"/>
  <c r="AD30" i="81"/>
  <c r="AE30" i="81"/>
  <c r="AF30" i="81"/>
  <c r="AG30" i="81"/>
  <c r="AH30" i="81"/>
  <c r="AI30" i="81"/>
  <c r="AJ30" i="81"/>
  <c r="AK30" i="81"/>
  <c r="AL30" i="81"/>
  <c r="AM30" i="81"/>
  <c r="AN30" i="81"/>
  <c r="AO30" i="81"/>
  <c r="AP30" i="81"/>
  <c r="AQ30" i="81"/>
  <c r="D31" i="81"/>
  <c r="E31" i="81"/>
  <c r="F31" i="81"/>
  <c r="G31" i="81"/>
  <c r="H31" i="81"/>
  <c r="I31" i="81"/>
  <c r="J31" i="81"/>
  <c r="K31" i="81"/>
  <c r="L31" i="81"/>
  <c r="M31" i="81"/>
  <c r="N31" i="81"/>
  <c r="O31" i="81"/>
  <c r="P31" i="81"/>
  <c r="Q31" i="81"/>
  <c r="R31" i="81"/>
  <c r="S31" i="81"/>
  <c r="T31" i="81"/>
  <c r="U31" i="81"/>
  <c r="V31" i="81"/>
  <c r="W31" i="81"/>
  <c r="X31" i="81"/>
  <c r="Y31" i="81"/>
  <c r="Z31" i="81"/>
  <c r="AA31" i="81"/>
  <c r="AB31" i="81"/>
  <c r="AC31" i="81"/>
  <c r="AD31" i="81"/>
  <c r="AE31" i="81"/>
  <c r="AF31" i="81"/>
  <c r="AG31" i="81"/>
  <c r="AH31" i="81"/>
  <c r="AI31" i="81"/>
  <c r="AJ31" i="81"/>
  <c r="AK31" i="81"/>
  <c r="AL31" i="81"/>
  <c r="AM31" i="81"/>
  <c r="AN31" i="81"/>
  <c r="AO31" i="81"/>
  <c r="AP31" i="81"/>
  <c r="AQ31" i="81"/>
  <c r="D32" i="81"/>
  <c r="E32" i="81"/>
  <c r="F32" i="81"/>
  <c r="G32" i="81"/>
  <c r="H32" i="81"/>
  <c r="I32" i="81"/>
  <c r="J32" i="81"/>
  <c r="K32" i="81"/>
  <c r="L32" i="81"/>
  <c r="M32" i="81"/>
  <c r="N32" i="81"/>
  <c r="O32" i="81"/>
  <c r="P32" i="81"/>
  <c r="Q32" i="81"/>
  <c r="R32" i="81"/>
  <c r="S32" i="81"/>
  <c r="T32" i="81"/>
  <c r="U32" i="81"/>
  <c r="V32" i="81"/>
  <c r="W32" i="81"/>
  <c r="X32" i="81"/>
  <c r="Y32" i="81"/>
  <c r="Z32" i="81"/>
  <c r="AA32" i="81"/>
  <c r="AB32" i="81"/>
  <c r="AC32" i="81"/>
  <c r="AD32" i="81"/>
  <c r="AE32" i="81"/>
  <c r="AF32" i="81"/>
  <c r="AG32" i="81"/>
  <c r="AH32" i="81"/>
  <c r="AI32" i="81"/>
  <c r="AJ32" i="81"/>
  <c r="AK32" i="81"/>
  <c r="AL32" i="81"/>
  <c r="AM32" i="81"/>
  <c r="AN32" i="81"/>
  <c r="AO32" i="81"/>
  <c r="AP32" i="81"/>
  <c r="AQ32" i="81"/>
  <c r="D33" i="81"/>
  <c r="E33" i="81"/>
  <c r="F33" i="81"/>
  <c r="G33" i="81"/>
  <c r="H33" i="81"/>
  <c r="I33" i="81"/>
  <c r="J33" i="81"/>
  <c r="K33" i="81"/>
  <c r="L33" i="81"/>
  <c r="M33" i="81"/>
  <c r="N33" i="81"/>
  <c r="O33" i="81"/>
  <c r="P33" i="81"/>
  <c r="Q33" i="81"/>
  <c r="R33" i="81"/>
  <c r="S33" i="81"/>
  <c r="T33" i="81"/>
  <c r="U33" i="81"/>
  <c r="V33" i="81"/>
  <c r="W33" i="81"/>
  <c r="X33" i="81"/>
  <c r="Y33" i="81"/>
  <c r="Z33" i="81"/>
  <c r="AA33" i="81"/>
  <c r="AB33" i="81"/>
  <c r="AC33" i="81"/>
  <c r="AD33" i="81"/>
  <c r="AE33" i="81"/>
  <c r="AF33" i="81"/>
  <c r="AG33" i="81"/>
  <c r="AH33" i="81"/>
  <c r="AI33" i="81"/>
  <c r="AJ33" i="81"/>
  <c r="AK33" i="81"/>
  <c r="AL33" i="81"/>
  <c r="AM33" i="81"/>
  <c r="AN33" i="81"/>
  <c r="AO33" i="81"/>
  <c r="AP33" i="81"/>
  <c r="AQ33" i="81"/>
  <c r="D34" i="81"/>
  <c r="E34" i="81"/>
  <c r="F34" i="81"/>
  <c r="G34" i="81"/>
  <c r="H34" i="81"/>
  <c r="I34" i="81"/>
  <c r="J34" i="81"/>
  <c r="K34" i="81"/>
  <c r="L34" i="81"/>
  <c r="M34" i="81"/>
  <c r="N34" i="81"/>
  <c r="O34" i="81"/>
  <c r="P34" i="81"/>
  <c r="Q34" i="81"/>
  <c r="R34" i="81"/>
  <c r="S34" i="81"/>
  <c r="T34" i="81"/>
  <c r="U34" i="81"/>
  <c r="V34" i="81"/>
  <c r="W34" i="81"/>
  <c r="X34" i="81"/>
  <c r="Y34" i="81"/>
  <c r="Z34" i="81"/>
  <c r="AA34" i="81"/>
  <c r="AB34" i="81"/>
  <c r="AC34" i="81"/>
  <c r="AD34" i="81"/>
  <c r="AE34" i="81"/>
  <c r="AF34" i="81"/>
  <c r="AG34" i="81"/>
  <c r="AH34" i="81"/>
  <c r="AI34" i="81"/>
  <c r="AJ34" i="81"/>
  <c r="AK34" i="81"/>
  <c r="AL34" i="81"/>
  <c r="AM34" i="81"/>
  <c r="AN34" i="81"/>
  <c r="AO34" i="81"/>
  <c r="AP34" i="81"/>
  <c r="AQ34" i="81"/>
  <c r="D35" i="81"/>
  <c r="E35" i="81"/>
  <c r="F35" i="81"/>
  <c r="G35" i="81"/>
  <c r="H35" i="81"/>
  <c r="I35" i="81"/>
  <c r="J35" i="81"/>
  <c r="K35" i="81"/>
  <c r="L35" i="81"/>
  <c r="M35" i="81"/>
  <c r="N35" i="81"/>
  <c r="O35" i="81"/>
  <c r="P35" i="81"/>
  <c r="Q35" i="81"/>
  <c r="R35" i="81"/>
  <c r="S35" i="81"/>
  <c r="T35" i="81"/>
  <c r="U35" i="81"/>
  <c r="V35" i="81"/>
  <c r="W35" i="81"/>
  <c r="X35" i="81"/>
  <c r="Y35" i="81"/>
  <c r="Z35" i="81"/>
  <c r="AA35" i="81"/>
  <c r="AB35" i="81"/>
  <c r="AC35" i="81"/>
  <c r="AD35" i="81"/>
  <c r="AE35" i="81"/>
  <c r="AF35" i="81"/>
  <c r="AG35" i="81"/>
  <c r="AH35" i="81"/>
  <c r="AI35" i="81"/>
  <c r="AJ35" i="81"/>
  <c r="AK35" i="81"/>
  <c r="AL35" i="81"/>
  <c r="AM35" i="81"/>
  <c r="AN35" i="81"/>
  <c r="AO35" i="81"/>
  <c r="AP35" i="81"/>
  <c r="AQ35" i="81"/>
  <c r="D36" i="81"/>
  <c r="E36" i="81"/>
  <c r="F36" i="81"/>
  <c r="G36" i="81"/>
  <c r="H36" i="81"/>
  <c r="I36" i="81"/>
  <c r="J36" i="81"/>
  <c r="K36" i="81"/>
  <c r="L36" i="81"/>
  <c r="M36" i="81"/>
  <c r="N36" i="81"/>
  <c r="O36" i="81"/>
  <c r="P36" i="81"/>
  <c r="Q36" i="81"/>
  <c r="R36" i="81"/>
  <c r="S36" i="81"/>
  <c r="T36" i="81"/>
  <c r="U36" i="81"/>
  <c r="V36" i="81"/>
  <c r="W36" i="81"/>
  <c r="X36" i="81"/>
  <c r="Y36" i="81"/>
  <c r="Z36" i="81"/>
  <c r="AA36" i="81"/>
  <c r="AB36" i="81"/>
  <c r="AC36" i="81"/>
  <c r="AD36" i="81"/>
  <c r="AE36" i="81"/>
  <c r="AF36" i="81"/>
  <c r="AG36" i="81"/>
  <c r="AH36" i="81"/>
  <c r="AI36" i="81"/>
  <c r="AJ36" i="81"/>
  <c r="AK36" i="81"/>
  <c r="AL36" i="81"/>
  <c r="AM36" i="81"/>
  <c r="AN36" i="81"/>
  <c r="AO36" i="81"/>
  <c r="AP36" i="81"/>
  <c r="AQ36" i="81"/>
  <c r="D37" i="81"/>
  <c r="E37" i="81"/>
  <c r="F37" i="81"/>
  <c r="G37" i="81"/>
  <c r="H37" i="81"/>
  <c r="I37" i="81"/>
  <c r="J37" i="81"/>
  <c r="K37" i="81"/>
  <c r="L37" i="81"/>
  <c r="M37" i="81"/>
  <c r="N37" i="81"/>
  <c r="O37" i="81"/>
  <c r="P37" i="81"/>
  <c r="Q37" i="81"/>
  <c r="R37" i="81"/>
  <c r="S37" i="81"/>
  <c r="T37" i="81"/>
  <c r="U37" i="81"/>
  <c r="V37" i="81"/>
  <c r="W37" i="81"/>
  <c r="X37" i="81"/>
  <c r="Y37" i="81"/>
  <c r="Z37" i="81"/>
  <c r="AA37" i="81"/>
  <c r="AB37" i="81"/>
  <c r="AC37" i="81"/>
  <c r="AD37" i="81"/>
  <c r="AE37" i="81"/>
  <c r="AF37" i="81"/>
  <c r="AG37" i="81"/>
  <c r="AH37" i="81"/>
  <c r="AI37" i="81"/>
  <c r="AJ37" i="81"/>
  <c r="AK37" i="81"/>
  <c r="AL37" i="81"/>
  <c r="AM37" i="81"/>
  <c r="AN37" i="81"/>
  <c r="AO37" i="81"/>
  <c r="AP37" i="81"/>
  <c r="AQ37" i="81"/>
  <c r="D38" i="81"/>
  <c r="E38" i="81"/>
  <c r="F38" i="81"/>
  <c r="G38" i="81"/>
  <c r="H38" i="81"/>
  <c r="I38" i="81"/>
  <c r="J38" i="81"/>
  <c r="K38" i="81"/>
  <c r="L38" i="81"/>
  <c r="M38" i="81"/>
  <c r="N38" i="81"/>
  <c r="O38" i="81"/>
  <c r="P38" i="81"/>
  <c r="Q38" i="81"/>
  <c r="R38" i="81"/>
  <c r="S38" i="81"/>
  <c r="T38" i="81"/>
  <c r="U38" i="81"/>
  <c r="V38" i="81"/>
  <c r="W38" i="81"/>
  <c r="X38" i="81"/>
  <c r="Y38" i="81"/>
  <c r="Z38" i="81"/>
  <c r="AA38" i="81"/>
  <c r="AB38" i="81"/>
  <c r="AC38" i="81"/>
  <c r="AD38" i="81"/>
  <c r="AE38" i="81"/>
  <c r="AF38" i="81"/>
  <c r="AG38" i="81"/>
  <c r="AH38" i="81"/>
  <c r="AI38" i="81"/>
  <c r="AJ38" i="81"/>
  <c r="AK38" i="81"/>
  <c r="AL38" i="81"/>
  <c r="AM38" i="81"/>
  <c r="AN38" i="81"/>
  <c r="AO38" i="81"/>
  <c r="AP38" i="81"/>
  <c r="AQ38" i="81"/>
  <c r="D39" i="81"/>
  <c r="E39" i="81"/>
  <c r="F39" i="81"/>
  <c r="G39" i="81"/>
  <c r="H39" i="81"/>
  <c r="I39" i="81"/>
  <c r="J39" i="81"/>
  <c r="K39" i="81"/>
  <c r="L39" i="81"/>
  <c r="M39" i="81"/>
  <c r="N39" i="81"/>
  <c r="O39" i="81"/>
  <c r="P39" i="81"/>
  <c r="Q39" i="81"/>
  <c r="R39" i="81"/>
  <c r="S39" i="81"/>
  <c r="T39" i="81"/>
  <c r="U39" i="81"/>
  <c r="V39" i="81"/>
  <c r="W39" i="81"/>
  <c r="X39" i="81"/>
  <c r="Y39" i="81"/>
  <c r="Z39" i="81"/>
  <c r="AA39" i="81"/>
  <c r="AB39" i="81"/>
  <c r="AC39" i="81"/>
  <c r="AD39" i="81"/>
  <c r="AE39" i="81"/>
  <c r="AF39" i="81"/>
  <c r="AG39" i="81"/>
  <c r="AH39" i="81"/>
  <c r="AI39" i="81"/>
  <c r="AJ39" i="81"/>
  <c r="AK39" i="81"/>
  <c r="AL39" i="81"/>
  <c r="AM39" i="81"/>
  <c r="AN39" i="81"/>
  <c r="AO39" i="81"/>
  <c r="AP39" i="81"/>
  <c r="AQ39" i="81"/>
  <c r="D40" i="81"/>
  <c r="E40" i="81"/>
  <c r="F40" i="81"/>
  <c r="G40" i="81"/>
  <c r="H40" i="81"/>
  <c r="I40" i="81"/>
  <c r="J40" i="81"/>
  <c r="K40" i="81"/>
  <c r="L40" i="81"/>
  <c r="M40" i="81"/>
  <c r="N40" i="81"/>
  <c r="O40" i="81"/>
  <c r="P40" i="81"/>
  <c r="Q40" i="81"/>
  <c r="R40" i="81"/>
  <c r="S40" i="81"/>
  <c r="T40" i="81"/>
  <c r="U40" i="81"/>
  <c r="V40" i="81"/>
  <c r="W40" i="81"/>
  <c r="X40" i="81"/>
  <c r="Y40" i="81"/>
  <c r="Z40" i="81"/>
  <c r="AA40" i="81"/>
  <c r="AB40" i="81"/>
  <c r="AC40" i="81"/>
  <c r="AD40" i="81"/>
  <c r="AE40" i="81"/>
  <c r="AF40" i="81"/>
  <c r="AG40" i="81"/>
  <c r="AH40" i="81"/>
  <c r="AI40" i="81"/>
  <c r="AJ40" i="81"/>
  <c r="AK40" i="81"/>
  <c r="AL40" i="81"/>
  <c r="AM40" i="81"/>
  <c r="AN40" i="81"/>
  <c r="AO40" i="81"/>
  <c r="AP40" i="81"/>
  <c r="AQ40" i="81"/>
  <c r="D41" i="81"/>
  <c r="E41" i="81"/>
  <c r="F41" i="81"/>
  <c r="G41" i="81"/>
  <c r="H41" i="81"/>
  <c r="I41" i="81"/>
  <c r="J41" i="81"/>
  <c r="K41" i="81"/>
  <c r="L41" i="81"/>
  <c r="M41" i="81"/>
  <c r="N41" i="81"/>
  <c r="O41" i="81"/>
  <c r="P41" i="81"/>
  <c r="Q41" i="81"/>
  <c r="R41" i="81"/>
  <c r="S41" i="81"/>
  <c r="T41" i="81"/>
  <c r="U41" i="81"/>
  <c r="V41" i="81"/>
  <c r="W41" i="81"/>
  <c r="X41" i="81"/>
  <c r="Y41" i="81"/>
  <c r="Z41" i="81"/>
  <c r="AA41" i="81"/>
  <c r="AB41" i="81"/>
  <c r="AC41" i="81"/>
  <c r="AD41" i="81"/>
  <c r="AE41" i="81"/>
  <c r="AF41" i="81"/>
  <c r="AG41" i="81"/>
  <c r="AH41" i="81"/>
  <c r="AI41" i="81"/>
  <c r="AJ41" i="81"/>
  <c r="AK41" i="81"/>
  <c r="AL41" i="81"/>
  <c r="AM41" i="81"/>
  <c r="AN41" i="81"/>
  <c r="AO41" i="81"/>
  <c r="AP41" i="81"/>
  <c r="AQ41" i="81"/>
  <c r="D42" i="81"/>
  <c r="E42" i="81"/>
  <c r="F42" i="81"/>
  <c r="G42" i="81"/>
  <c r="H42" i="81"/>
  <c r="I42" i="81"/>
  <c r="J42" i="81"/>
  <c r="K42" i="81"/>
  <c r="L42" i="81"/>
  <c r="M42" i="81"/>
  <c r="N42" i="81"/>
  <c r="O42" i="81"/>
  <c r="P42" i="81"/>
  <c r="Q42" i="81"/>
  <c r="R42" i="81"/>
  <c r="S42" i="81"/>
  <c r="T42" i="81"/>
  <c r="U42" i="81"/>
  <c r="V42" i="81"/>
  <c r="W42" i="81"/>
  <c r="X42" i="81"/>
  <c r="Y42" i="81"/>
  <c r="Z42" i="81"/>
  <c r="AA42" i="81"/>
  <c r="AB42" i="81"/>
  <c r="AC42" i="81"/>
  <c r="AD42" i="81"/>
  <c r="AE42" i="81"/>
  <c r="AF42" i="81"/>
  <c r="AG42" i="81"/>
  <c r="AH42" i="81"/>
  <c r="AI42" i="81"/>
  <c r="AJ42" i="81"/>
  <c r="AK42" i="81"/>
  <c r="AL42" i="81"/>
  <c r="AM42" i="81"/>
  <c r="AN42" i="81"/>
  <c r="AO42" i="81"/>
  <c r="AP42" i="81"/>
  <c r="AQ42" i="81"/>
  <c r="D43" i="81"/>
  <c r="E43" i="81"/>
  <c r="F43" i="81"/>
  <c r="G43" i="81"/>
  <c r="H43" i="81"/>
  <c r="I43" i="81"/>
  <c r="J43" i="81"/>
  <c r="K43" i="81"/>
  <c r="L43" i="81"/>
  <c r="M43" i="81"/>
  <c r="N43" i="81"/>
  <c r="O43" i="81"/>
  <c r="P43" i="81"/>
  <c r="Q43" i="81"/>
  <c r="R43" i="81"/>
  <c r="S43" i="81"/>
  <c r="T43" i="81"/>
  <c r="U43" i="81"/>
  <c r="V43" i="81"/>
  <c r="W43" i="81"/>
  <c r="X43" i="81"/>
  <c r="Y43" i="81"/>
  <c r="Z43" i="81"/>
  <c r="AA43" i="81"/>
  <c r="AB43" i="81"/>
  <c r="AC43" i="81"/>
  <c r="AD43" i="81"/>
  <c r="AE43" i="81"/>
  <c r="AF43" i="81"/>
  <c r="AG43" i="81"/>
  <c r="AH43" i="81"/>
  <c r="AI43" i="81"/>
  <c r="AJ43" i="81"/>
  <c r="AK43" i="81"/>
  <c r="AL43" i="81"/>
  <c r="AM43" i="81"/>
  <c r="AN43" i="81"/>
  <c r="AO43" i="81"/>
  <c r="AP43" i="81"/>
  <c r="AQ43" i="81"/>
  <c r="D44" i="81"/>
  <c r="E44" i="81"/>
  <c r="F44" i="81"/>
  <c r="G44" i="81"/>
  <c r="H44" i="81"/>
  <c r="I44" i="81"/>
  <c r="J44" i="81"/>
  <c r="K44" i="81"/>
  <c r="L44" i="81"/>
  <c r="M44" i="81"/>
  <c r="N44" i="81"/>
  <c r="O44" i="81"/>
  <c r="P44" i="81"/>
  <c r="Q44" i="81"/>
  <c r="R44" i="81"/>
  <c r="S44" i="81"/>
  <c r="T44" i="81"/>
  <c r="U44" i="81"/>
  <c r="V44" i="81"/>
  <c r="W44" i="81"/>
  <c r="X44" i="81"/>
  <c r="Y44" i="81"/>
  <c r="Z44" i="81"/>
  <c r="AA44" i="81"/>
  <c r="AB44" i="81"/>
  <c r="AC44" i="81"/>
  <c r="AD44" i="81"/>
  <c r="AE44" i="81"/>
  <c r="AF44" i="81"/>
  <c r="AG44" i="81"/>
  <c r="AH44" i="81"/>
  <c r="AI44" i="81"/>
  <c r="AJ44" i="81"/>
  <c r="AK44" i="81"/>
  <c r="AL44" i="81"/>
  <c r="AM44" i="81"/>
  <c r="AN44" i="81"/>
  <c r="AO44" i="81"/>
  <c r="AP44" i="81"/>
  <c r="AQ44" i="81"/>
  <c r="C3" i="81"/>
  <c r="C4" i="81"/>
  <c r="C5" i="81"/>
  <c r="C6" i="81"/>
  <c r="C7" i="81"/>
  <c r="C8" i="81"/>
  <c r="C9" i="81"/>
  <c r="C10" i="81"/>
  <c r="C11" i="81"/>
  <c r="C12" i="81"/>
  <c r="C13" i="81"/>
  <c r="C14" i="81"/>
  <c r="C15" i="81"/>
  <c r="C16" i="81"/>
  <c r="C17" i="81"/>
  <c r="C18" i="81"/>
  <c r="C19" i="81"/>
  <c r="C20" i="81"/>
  <c r="C21" i="81"/>
  <c r="C22" i="81"/>
  <c r="C23" i="81"/>
  <c r="C24" i="81"/>
  <c r="C25" i="81"/>
  <c r="C26" i="81"/>
  <c r="C27" i="81"/>
  <c r="C28" i="81"/>
  <c r="C29" i="81"/>
  <c r="C30" i="81"/>
  <c r="C31" i="81"/>
  <c r="C32" i="81"/>
  <c r="C33" i="81"/>
  <c r="C34" i="81"/>
  <c r="C35" i="81"/>
  <c r="C36" i="81"/>
  <c r="C37" i="81"/>
  <c r="C38" i="81"/>
  <c r="C39" i="81"/>
  <c r="C40" i="81"/>
  <c r="C41" i="81"/>
  <c r="C42" i="81"/>
  <c r="C43" i="81"/>
  <c r="C44" i="81"/>
  <c r="C2" i="81"/>
  <c r="B3" i="81"/>
  <c r="B4" i="81"/>
  <c r="B5" i="81"/>
  <c r="B6" i="81"/>
  <c r="B7" i="81"/>
  <c r="B8" i="81"/>
  <c r="B9" i="81"/>
  <c r="B10" i="81"/>
  <c r="B11" i="81"/>
  <c r="B12" i="81"/>
  <c r="B13" i="81"/>
  <c r="B14" i="81"/>
  <c r="B15" i="81"/>
  <c r="B16" i="81"/>
  <c r="B17" i="81"/>
  <c r="B18" i="81"/>
  <c r="B19" i="81"/>
  <c r="B20" i="81"/>
  <c r="B21" i="81"/>
  <c r="B22" i="81"/>
  <c r="B23" i="81"/>
  <c r="B24" i="81"/>
  <c r="B25" i="81"/>
  <c r="B26" i="81"/>
  <c r="B27" i="81"/>
  <c r="B28" i="81"/>
  <c r="B29" i="81"/>
  <c r="B30" i="81"/>
  <c r="B31" i="81"/>
  <c r="B32" i="81"/>
  <c r="B33" i="81"/>
  <c r="B34" i="81"/>
  <c r="B35" i="81"/>
  <c r="B36" i="81"/>
  <c r="B37" i="81"/>
  <c r="B38" i="81"/>
  <c r="B39" i="81"/>
  <c r="B40" i="81"/>
  <c r="B41" i="81"/>
  <c r="B42" i="81"/>
  <c r="B43" i="81"/>
  <c r="B44" i="81"/>
  <c r="B2" i="81"/>
  <c r="C50" i="80"/>
  <c r="D50" i="80"/>
  <c r="E50" i="80"/>
  <c r="F50" i="80"/>
  <c r="G50" i="80"/>
  <c r="H50" i="80"/>
  <c r="I50" i="80"/>
  <c r="J50" i="80"/>
  <c r="K50" i="80"/>
  <c r="L50" i="80"/>
  <c r="M50" i="80"/>
  <c r="N50" i="80"/>
  <c r="O50" i="80"/>
  <c r="P50" i="80"/>
  <c r="Q50" i="80"/>
  <c r="R50" i="80"/>
  <c r="S50" i="80"/>
  <c r="T50" i="80"/>
  <c r="U50" i="80"/>
  <c r="V50" i="80"/>
  <c r="W50" i="80"/>
  <c r="X50" i="80"/>
  <c r="Y50" i="80"/>
  <c r="Z50" i="80"/>
  <c r="AA50" i="80"/>
  <c r="AB50" i="80"/>
  <c r="AC50" i="80"/>
  <c r="AD50" i="80"/>
  <c r="AE50" i="80"/>
  <c r="AF50" i="80"/>
  <c r="AG50" i="80"/>
  <c r="AH50" i="80"/>
  <c r="AI50" i="80"/>
  <c r="AJ50" i="80"/>
  <c r="AK50" i="80"/>
  <c r="AL50" i="80"/>
  <c r="AM50" i="80"/>
  <c r="AN50" i="80"/>
  <c r="AO50" i="80"/>
  <c r="AP50" i="80"/>
  <c r="AQ50" i="80"/>
  <c r="C51" i="80"/>
  <c r="D51" i="80"/>
  <c r="E51" i="80"/>
  <c r="F51" i="80"/>
  <c r="G51" i="80"/>
  <c r="H51" i="80"/>
  <c r="I51" i="80"/>
  <c r="J51" i="80"/>
  <c r="K51" i="80"/>
  <c r="L51" i="80"/>
  <c r="M51" i="80"/>
  <c r="N51" i="80"/>
  <c r="O51" i="80"/>
  <c r="P51" i="80"/>
  <c r="Q51" i="80"/>
  <c r="R51" i="80"/>
  <c r="S51" i="80"/>
  <c r="T51" i="80"/>
  <c r="U51" i="80"/>
  <c r="V51" i="80"/>
  <c r="W51" i="80"/>
  <c r="X51" i="80"/>
  <c r="Y51" i="80"/>
  <c r="Z51" i="80"/>
  <c r="AA51" i="80"/>
  <c r="AB51" i="80"/>
  <c r="AC51" i="80"/>
  <c r="AD51" i="80"/>
  <c r="AE51" i="80"/>
  <c r="AF51" i="80"/>
  <c r="AG51" i="80"/>
  <c r="AH51" i="80"/>
  <c r="AI51" i="80"/>
  <c r="AJ51" i="80"/>
  <c r="AK51" i="80"/>
  <c r="AL51" i="80"/>
  <c r="AM51" i="80"/>
  <c r="AN51" i="80"/>
  <c r="AO51" i="80"/>
  <c r="AP51" i="80"/>
  <c r="AQ51" i="80"/>
  <c r="C52" i="80"/>
  <c r="D52" i="80"/>
  <c r="E52" i="80"/>
  <c r="F52" i="80"/>
  <c r="G52" i="80"/>
  <c r="H52" i="80"/>
  <c r="I52" i="80"/>
  <c r="J52" i="80"/>
  <c r="K52" i="80"/>
  <c r="L52" i="80"/>
  <c r="M52" i="80"/>
  <c r="N52" i="80"/>
  <c r="O52" i="80"/>
  <c r="P52" i="80"/>
  <c r="Q52" i="80"/>
  <c r="R52" i="80"/>
  <c r="S52" i="80"/>
  <c r="T52" i="80"/>
  <c r="U52" i="80"/>
  <c r="V52" i="80"/>
  <c r="W52" i="80"/>
  <c r="X52" i="80"/>
  <c r="Y52" i="80"/>
  <c r="Z52" i="80"/>
  <c r="AA52" i="80"/>
  <c r="AB52" i="80"/>
  <c r="AC52" i="80"/>
  <c r="AD52" i="80"/>
  <c r="AE52" i="80"/>
  <c r="AF52" i="80"/>
  <c r="AG52" i="80"/>
  <c r="AH52" i="80"/>
  <c r="AI52" i="80"/>
  <c r="AJ52" i="80"/>
  <c r="AK52" i="80"/>
  <c r="AL52" i="80"/>
  <c r="AM52" i="80"/>
  <c r="AN52" i="80"/>
  <c r="AO52" i="80"/>
  <c r="AP52" i="80"/>
  <c r="AQ52" i="80"/>
  <c r="C53" i="80"/>
  <c r="D53" i="80"/>
  <c r="E53" i="80"/>
  <c r="F53" i="80"/>
  <c r="G53" i="80"/>
  <c r="H53" i="80"/>
  <c r="I53" i="80"/>
  <c r="J53" i="80"/>
  <c r="K53" i="80"/>
  <c r="L53" i="80"/>
  <c r="M53" i="80"/>
  <c r="N53" i="80"/>
  <c r="O53" i="80"/>
  <c r="P53" i="80"/>
  <c r="Q53" i="80"/>
  <c r="R53" i="80"/>
  <c r="S53" i="80"/>
  <c r="T53" i="80"/>
  <c r="U53" i="80"/>
  <c r="V53" i="80"/>
  <c r="W53" i="80"/>
  <c r="X53" i="80"/>
  <c r="Y53" i="80"/>
  <c r="Z53" i="80"/>
  <c r="AA53" i="80"/>
  <c r="AB53" i="80"/>
  <c r="AC53" i="80"/>
  <c r="AD53" i="80"/>
  <c r="AE53" i="80"/>
  <c r="AF53" i="80"/>
  <c r="AG53" i="80"/>
  <c r="AH53" i="80"/>
  <c r="AI53" i="80"/>
  <c r="AJ53" i="80"/>
  <c r="AK53" i="80"/>
  <c r="AL53" i="80"/>
  <c r="AM53" i="80"/>
  <c r="AN53" i="80"/>
  <c r="AO53" i="80"/>
  <c r="AP53" i="80"/>
  <c r="AQ53" i="80"/>
  <c r="C54" i="80"/>
  <c r="D54" i="80"/>
  <c r="E54" i="80"/>
  <c r="F54" i="80"/>
  <c r="G54" i="80"/>
  <c r="H54" i="80"/>
  <c r="I54" i="80"/>
  <c r="J54" i="80"/>
  <c r="K54" i="80"/>
  <c r="L54" i="80"/>
  <c r="M54" i="80"/>
  <c r="N54" i="80"/>
  <c r="O54" i="80"/>
  <c r="P54" i="80"/>
  <c r="Q54" i="80"/>
  <c r="R54" i="80"/>
  <c r="S54" i="80"/>
  <c r="T54" i="80"/>
  <c r="U54" i="80"/>
  <c r="V54" i="80"/>
  <c r="W54" i="80"/>
  <c r="X54" i="80"/>
  <c r="Y54" i="80"/>
  <c r="Z54" i="80"/>
  <c r="AA54" i="80"/>
  <c r="AB54" i="80"/>
  <c r="AC54" i="80"/>
  <c r="AD54" i="80"/>
  <c r="AE54" i="80"/>
  <c r="AF54" i="80"/>
  <c r="AG54" i="80"/>
  <c r="AH54" i="80"/>
  <c r="AI54" i="80"/>
  <c r="AJ54" i="80"/>
  <c r="AK54" i="80"/>
  <c r="AL54" i="80"/>
  <c r="AM54" i="80"/>
  <c r="AN54" i="80"/>
  <c r="AO54" i="80"/>
  <c r="AP54" i="80"/>
  <c r="AQ54" i="80"/>
  <c r="C55" i="80"/>
  <c r="D55" i="80"/>
  <c r="E55" i="80"/>
  <c r="F55" i="80"/>
  <c r="G55" i="80"/>
  <c r="H55" i="80"/>
  <c r="I55" i="80"/>
  <c r="J55" i="80"/>
  <c r="K55" i="80"/>
  <c r="L55" i="80"/>
  <c r="M55" i="80"/>
  <c r="N55" i="80"/>
  <c r="O55" i="80"/>
  <c r="P55" i="80"/>
  <c r="Q55" i="80"/>
  <c r="R55" i="80"/>
  <c r="S55" i="80"/>
  <c r="T55" i="80"/>
  <c r="U55" i="80"/>
  <c r="V55" i="80"/>
  <c r="W55" i="80"/>
  <c r="X55" i="80"/>
  <c r="Y55" i="80"/>
  <c r="Z55" i="80"/>
  <c r="AA55" i="80"/>
  <c r="AB55" i="80"/>
  <c r="AC55" i="80"/>
  <c r="AD55" i="80"/>
  <c r="AE55" i="80"/>
  <c r="AF55" i="80"/>
  <c r="AG55" i="80"/>
  <c r="AH55" i="80"/>
  <c r="AI55" i="80"/>
  <c r="AJ55" i="80"/>
  <c r="AK55" i="80"/>
  <c r="AL55" i="80"/>
  <c r="AM55" i="80"/>
  <c r="AN55" i="80"/>
  <c r="AO55" i="80"/>
  <c r="AP55" i="80"/>
  <c r="AQ55" i="80"/>
  <c r="C56" i="80"/>
  <c r="D56" i="80"/>
  <c r="E56" i="80"/>
  <c r="F56" i="80"/>
  <c r="G56" i="80"/>
  <c r="H56" i="80"/>
  <c r="I56" i="80"/>
  <c r="J56" i="80"/>
  <c r="K56" i="80"/>
  <c r="L56" i="80"/>
  <c r="M56" i="80"/>
  <c r="N56" i="80"/>
  <c r="O56" i="80"/>
  <c r="P56" i="80"/>
  <c r="Q56" i="80"/>
  <c r="R56" i="80"/>
  <c r="S56" i="80"/>
  <c r="T56" i="80"/>
  <c r="U56" i="80"/>
  <c r="V56" i="80"/>
  <c r="W56" i="80"/>
  <c r="X56" i="80"/>
  <c r="Y56" i="80"/>
  <c r="Z56" i="80"/>
  <c r="AA56" i="80"/>
  <c r="AB56" i="80"/>
  <c r="AC56" i="80"/>
  <c r="AD56" i="80"/>
  <c r="AE56" i="80"/>
  <c r="AF56" i="80"/>
  <c r="AG56" i="80"/>
  <c r="AH56" i="80"/>
  <c r="AI56" i="80"/>
  <c r="AJ56" i="80"/>
  <c r="AK56" i="80"/>
  <c r="AL56" i="80"/>
  <c r="AM56" i="80"/>
  <c r="AN56" i="80"/>
  <c r="AO56" i="80"/>
  <c r="AP56" i="80"/>
  <c r="AQ56" i="80"/>
  <c r="C57" i="80"/>
  <c r="D57" i="80"/>
  <c r="E57" i="80"/>
  <c r="F57" i="80"/>
  <c r="G57" i="80"/>
  <c r="H57" i="80"/>
  <c r="I57" i="80"/>
  <c r="J57" i="80"/>
  <c r="K57" i="80"/>
  <c r="L57" i="80"/>
  <c r="M57" i="80"/>
  <c r="N57" i="80"/>
  <c r="O57" i="80"/>
  <c r="P57" i="80"/>
  <c r="Q57" i="80"/>
  <c r="R57" i="80"/>
  <c r="S57" i="80"/>
  <c r="T57" i="80"/>
  <c r="U57" i="80"/>
  <c r="V57" i="80"/>
  <c r="W57" i="80"/>
  <c r="X57" i="80"/>
  <c r="Y57" i="80"/>
  <c r="Z57" i="80"/>
  <c r="AA57" i="80"/>
  <c r="AB57" i="80"/>
  <c r="AC57" i="80"/>
  <c r="AD57" i="80"/>
  <c r="AE57" i="80"/>
  <c r="AF57" i="80"/>
  <c r="AG57" i="80"/>
  <c r="AH57" i="80"/>
  <c r="AI57" i="80"/>
  <c r="AJ57" i="80"/>
  <c r="AK57" i="80"/>
  <c r="AL57" i="80"/>
  <c r="AM57" i="80"/>
  <c r="AN57" i="80"/>
  <c r="AO57" i="80"/>
  <c r="AP57" i="80"/>
  <c r="AQ57" i="80"/>
  <c r="C58" i="80"/>
  <c r="D58" i="80"/>
  <c r="E58" i="80"/>
  <c r="F58" i="80"/>
  <c r="G58" i="80"/>
  <c r="H58" i="80"/>
  <c r="I58" i="80"/>
  <c r="J58" i="80"/>
  <c r="K58" i="80"/>
  <c r="L58" i="80"/>
  <c r="M58" i="80"/>
  <c r="N58" i="80"/>
  <c r="O58" i="80"/>
  <c r="P58" i="80"/>
  <c r="Q58" i="80"/>
  <c r="R58" i="80"/>
  <c r="S58" i="80"/>
  <c r="T58" i="80"/>
  <c r="U58" i="80"/>
  <c r="V58" i="80"/>
  <c r="W58" i="80"/>
  <c r="X58" i="80"/>
  <c r="Y58" i="80"/>
  <c r="Z58" i="80"/>
  <c r="AA58" i="80"/>
  <c r="AB58" i="80"/>
  <c r="AC58" i="80"/>
  <c r="AD58" i="80"/>
  <c r="AE58" i="80"/>
  <c r="AF58" i="80"/>
  <c r="AG58" i="80"/>
  <c r="AH58" i="80"/>
  <c r="AI58" i="80"/>
  <c r="AJ58" i="80"/>
  <c r="AK58" i="80"/>
  <c r="AL58" i="80"/>
  <c r="AM58" i="80"/>
  <c r="AN58" i="80"/>
  <c r="AO58" i="80"/>
  <c r="AP58" i="80"/>
  <c r="AQ58" i="80"/>
  <c r="C59" i="80"/>
  <c r="D59" i="80"/>
  <c r="E59" i="80"/>
  <c r="F59" i="80"/>
  <c r="G59" i="80"/>
  <c r="H59" i="80"/>
  <c r="I59" i="80"/>
  <c r="J59" i="80"/>
  <c r="K59" i="80"/>
  <c r="L59" i="80"/>
  <c r="M59" i="80"/>
  <c r="N59" i="80"/>
  <c r="O59" i="80"/>
  <c r="P59" i="80"/>
  <c r="Q59" i="80"/>
  <c r="R59" i="80"/>
  <c r="S59" i="80"/>
  <c r="T59" i="80"/>
  <c r="U59" i="80"/>
  <c r="V59" i="80"/>
  <c r="W59" i="80"/>
  <c r="X59" i="80"/>
  <c r="Y59" i="80"/>
  <c r="Z59" i="80"/>
  <c r="AA59" i="80"/>
  <c r="AB59" i="80"/>
  <c r="AC59" i="80"/>
  <c r="AD59" i="80"/>
  <c r="AE59" i="80"/>
  <c r="AF59" i="80"/>
  <c r="AG59" i="80"/>
  <c r="AH59" i="80"/>
  <c r="AI59" i="80"/>
  <c r="AJ59" i="80"/>
  <c r="AK59" i="80"/>
  <c r="AL59" i="80"/>
  <c r="AM59" i="80"/>
  <c r="AN59" i="80"/>
  <c r="AO59" i="80"/>
  <c r="AP59" i="80"/>
  <c r="AQ59" i="80"/>
  <c r="C60" i="80"/>
  <c r="D60" i="80"/>
  <c r="E60" i="80"/>
  <c r="F60" i="80"/>
  <c r="G60" i="80"/>
  <c r="H60" i="80"/>
  <c r="I60" i="80"/>
  <c r="J60" i="80"/>
  <c r="K60" i="80"/>
  <c r="L60" i="80"/>
  <c r="M60" i="80"/>
  <c r="N60" i="80"/>
  <c r="O60" i="80"/>
  <c r="P60" i="80"/>
  <c r="Q60" i="80"/>
  <c r="R60" i="80"/>
  <c r="S60" i="80"/>
  <c r="T60" i="80"/>
  <c r="U60" i="80"/>
  <c r="V60" i="80"/>
  <c r="W60" i="80"/>
  <c r="X60" i="80"/>
  <c r="Y60" i="80"/>
  <c r="Z60" i="80"/>
  <c r="AA60" i="80"/>
  <c r="AB60" i="80"/>
  <c r="AC60" i="80"/>
  <c r="AD60" i="80"/>
  <c r="AE60" i="80"/>
  <c r="AF60" i="80"/>
  <c r="AG60" i="80"/>
  <c r="AH60" i="80"/>
  <c r="AI60" i="80"/>
  <c r="AJ60" i="80"/>
  <c r="AK60" i="80"/>
  <c r="AL60" i="80"/>
  <c r="AM60" i="80"/>
  <c r="AN60" i="80"/>
  <c r="AO60" i="80"/>
  <c r="AP60" i="80"/>
  <c r="AQ60" i="80"/>
  <c r="C61" i="80"/>
  <c r="D61" i="80"/>
  <c r="E61" i="80"/>
  <c r="F61" i="80"/>
  <c r="G61" i="80"/>
  <c r="H61" i="80"/>
  <c r="I61" i="80"/>
  <c r="J61" i="80"/>
  <c r="K61" i="80"/>
  <c r="L61" i="80"/>
  <c r="M61" i="80"/>
  <c r="N61" i="80"/>
  <c r="O61" i="80"/>
  <c r="P61" i="80"/>
  <c r="Q61" i="80"/>
  <c r="R61" i="80"/>
  <c r="S61" i="80"/>
  <c r="T61" i="80"/>
  <c r="U61" i="80"/>
  <c r="V61" i="80"/>
  <c r="W61" i="80"/>
  <c r="X61" i="80"/>
  <c r="Y61" i="80"/>
  <c r="Z61" i="80"/>
  <c r="AA61" i="80"/>
  <c r="AB61" i="80"/>
  <c r="AC61" i="80"/>
  <c r="AD61" i="80"/>
  <c r="AE61" i="80"/>
  <c r="AF61" i="80"/>
  <c r="AG61" i="80"/>
  <c r="AH61" i="80"/>
  <c r="AI61" i="80"/>
  <c r="AJ61" i="80"/>
  <c r="AK61" i="80"/>
  <c r="AL61" i="80"/>
  <c r="AM61" i="80"/>
  <c r="AN61" i="80"/>
  <c r="AO61" i="80"/>
  <c r="AP61" i="80"/>
  <c r="AQ61" i="80"/>
  <c r="C62" i="80"/>
  <c r="D62" i="80"/>
  <c r="E62" i="80"/>
  <c r="F62" i="80"/>
  <c r="G62" i="80"/>
  <c r="H62" i="80"/>
  <c r="I62" i="80"/>
  <c r="J62" i="80"/>
  <c r="K62" i="80"/>
  <c r="L62" i="80"/>
  <c r="M62" i="80"/>
  <c r="N62" i="80"/>
  <c r="O62" i="80"/>
  <c r="P62" i="80"/>
  <c r="Q62" i="80"/>
  <c r="R62" i="80"/>
  <c r="S62" i="80"/>
  <c r="T62" i="80"/>
  <c r="U62" i="80"/>
  <c r="V62" i="80"/>
  <c r="W62" i="80"/>
  <c r="X62" i="80"/>
  <c r="Y62" i="80"/>
  <c r="Z62" i="80"/>
  <c r="AA62" i="80"/>
  <c r="AB62" i="80"/>
  <c r="AC62" i="80"/>
  <c r="AD62" i="80"/>
  <c r="AE62" i="80"/>
  <c r="AF62" i="80"/>
  <c r="AG62" i="80"/>
  <c r="AH62" i="80"/>
  <c r="AI62" i="80"/>
  <c r="AJ62" i="80"/>
  <c r="AK62" i="80"/>
  <c r="AL62" i="80"/>
  <c r="AM62" i="80"/>
  <c r="AN62" i="80"/>
  <c r="AO62" i="80"/>
  <c r="AP62" i="80"/>
  <c r="AQ62" i="80"/>
  <c r="C63" i="80"/>
  <c r="D63" i="80"/>
  <c r="E63" i="80"/>
  <c r="F63" i="80"/>
  <c r="G63" i="80"/>
  <c r="H63" i="80"/>
  <c r="I63" i="80"/>
  <c r="J63" i="80"/>
  <c r="K63" i="80"/>
  <c r="L63" i="80"/>
  <c r="M63" i="80"/>
  <c r="N63" i="80"/>
  <c r="O63" i="80"/>
  <c r="P63" i="80"/>
  <c r="Q63" i="80"/>
  <c r="R63" i="80"/>
  <c r="S63" i="80"/>
  <c r="T63" i="80"/>
  <c r="U63" i="80"/>
  <c r="V63" i="80"/>
  <c r="W63" i="80"/>
  <c r="X63" i="80"/>
  <c r="Y63" i="80"/>
  <c r="Z63" i="80"/>
  <c r="AA63" i="80"/>
  <c r="AB63" i="80"/>
  <c r="AC63" i="80"/>
  <c r="AD63" i="80"/>
  <c r="AE63" i="80"/>
  <c r="AF63" i="80"/>
  <c r="AG63" i="80"/>
  <c r="AH63" i="80"/>
  <c r="AI63" i="80"/>
  <c r="AJ63" i="80"/>
  <c r="AK63" i="80"/>
  <c r="AL63" i="80"/>
  <c r="AM63" i="80"/>
  <c r="AN63" i="80"/>
  <c r="AO63" i="80"/>
  <c r="AP63" i="80"/>
  <c r="AQ63" i="80"/>
  <c r="C64" i="80"/>
  <c r="D64" i="80"/>
  <c r="E64" i="80"/>
  <c r="F64" i="80"/>
  <c r="G64" i="80"/>
  <c r="H64" i="80"/>
  <c r="I64" i="80"/>
  <c r="J64" i="80"/>
  <c r="K64" i="80"/>
  <c r="L64" i="80"/>
  <c r="M64" i="80"/>
  <c r="N64" i="80"/>
  <c r="O64" i="80"/>
  <c r="P64" i="80"/>
  <c r="Q64" i="80"/>
  <c r="R64" i="80"/>
  <c r="S64" i="80"/>
  <c r="T64" i="80"/>
  <c r="U64" i="80"/>
  <c r="V64" i="80"/>
  <c r="W64" i="80"/>
  <c r="X64" i="80"/>
  <c r="Y64" i="80"/>
  <c r="Z64" i="80"/>
  <c r="AA64" i="80"/>
  <c r="AB64" i="80"/>
  <c r="AC64" i="80"/>
  <c r="AD64" i="80"/>
  <c r="AE64" i="80"/>
  <c r="AF64" i="80"/>
  <c r="AG64" i="80"/>
  <c r="AH64" i="80"/>
  <c r="AI64" i="80"/>
  <c r="AJ64" i="80"/>
  <c r="AK64" i="80"/>
  <c r="AL64" i="80"/>
  <c r="AM64" i="80"/>
  <c r="AN64" i="80"/>
  <c r="AO64" i="80"/>
  <c r="AP64" i="80"/>
  <c r="AQ64" i="80"/>
  <c r="C65" i="80"/>
  <c r="D65" i="80"/>
  <c r="E65" i="80"/>
  <c r="F65" i="80"/>
  <c r="G65" i="80"/>
  <c r="H65" i="80"/>
  <c r="I65" i="80"/>
  <c r="J65" i="80"/>
  <c r="K65" i="80"/>
  <c r="L65" i="80"/>
  <c r="M65" i="80"/>
  <c r="N65" i="80"/>
  <c r="O65" i="80"/>
  <c r="P65" i="80"/>
  <c r="Q65" i="80"/>
  <c r="R65" i="80"/>
  <c r="S65" i="80"/>
  <c r="T65" i="80"/>
  <c r="U65" i="80"/>
  <c r="V65" i="80"/>
  <c r="W65" i="80"/>
  <c r="X65" i="80"/>
  <c r="Y65" i="80"/>
  <c r="Z65" i="80"/>
  <c r="AA65" i="80"/>
  <c r="AB65" i="80"/>
  <c r="AC65" i="80"/>
  <c r="AD65" i="80"/>
  <c r="AE65" i="80"/>
  <c r="AF65" i="80"/>
  <c r="AG65" i="80"/>
  <c r="AH65" i="80"/>
  <c r="AI65" i="80"/>
  <c r="AJ65" i="80"/>
  <c r="AK65" i="80"/>
  <c r="AL65" i="80"/>
  <c r="AM65" i="80"/>
  <c r="AN65" i="80"/>
  <c r="AO65" i="80"/>
  <c r="AP65" i="80"/>
  <c r="AQ65" i="80"/>
  <c r="C66" i="80"/>
  <c r="D66" i="80"/>
  <c r="E66" i="80"/>
  <c r="F66" i="80"/>
  <c r="G66" i="80"/>
  <c r="H66" i="80"/>
  <c r="I66" i="80"/>
  <c r="J66" i="80"/>
  <c r="K66" i="80"/>
  <c r="L66" i="80"/>
  <c r="M66" i="80"/>
  <c r="N66" i="80"/>
  <c r="O66" i="80"/>
  <c r="P66" i="80"/>
  <c r="Q66" i="80"/>
  <c r="R66" i="80"/>
  <c r="S66" i="80"/>
  <c r="T66" i="80"/>
  <c r="U66" i="80"/>
  <c r="V66" i="80"/>
  <c r="W66" i="80"/>
  <c r="X66" i="80"/>
  <c r="Y66" i="80"/>
  <c r="Z66" i="80"/>
  <c r="AA66" i="80"/>
  <c r="AB66" i="80"/>
  <c r="AC66" i="80"/>
  <c r="AD66" i="80"/>
  <c r="AE66" i="80"/>
  <c r="AF66" i="80"/>
  <c r="AG66" i="80"/>
  <c r="AH66" i="80"/>
  <c r="AI66" i="80"/>
  <c r="AJ66" i="80"/>
  <c r="AK66" i="80"/>
  <c r="AL66" i="80"/>
  <c r="AM66" i="80"/>
  <c r="AN66" i="80"/>
  <c r="AO66" i="80"/>
  <c r="AP66" i="80"/>
  <c r="AQ66" i="80"/>
  <c r="C67" i="80"/>
  <c r="D67" i="80"/>
  <c r="E67" i="80"/>
  <c r="F67" i="80"/>
  <c r="G67" i="80"/>
  <c r="H67" i="80"/>
  <c r="I67" i="80"/>
  <c r="J67" i="80"/>
  <c r="K67" i="80"/>
  <c r="L67" i="80"/>
  <c r="M67" i="80"/>
  <c r="N67" i="80"/>
  <c r="O67" i="80"/>
  <c r="P67" i="80"/>
  <c r="Q67" i="80"/>
  <c r="R67" i="80"/>
  <c r="S67" i="80"/>
  <c r="T67" i="80"/>
  <c r="U67" i="80"/>
  <c r="V67" i="80"/>
  <c r="W67" i="80"/>
  <c r="X67" i="80"/>
  <c r="Y67" i="80"/>
  <c r="Z67" i="80"/>
  <c r="AA67" i="80"/>
  <c r="AB67" i="80"/>
  <c r="AC67" i="80"/>
  <c r="AD67" i="80"/>
  <c r="AE67" i="80"/>
  <c r="AF67" i="80"/>
  <c r="AG67" i="80"/>
  <c r="AH67" i="80"/>
  <c r="AI67" i="80"/>
  <c r="AJ67" i="80"/>
  <c r="AK67" i="80"/>
  <c r="AL67" i="80"/>
  <c r="AM67" i="80"/>
  <c r="AN67" i="80"/>
  <c r="AO67" i="80"/>
  <c r="AP67" i="80"/>
  <c r="AQ67" i="80"/>
  <c r="C68" i="80"/>
  <c r="D68" i="80"/>
  <c r="E68" i="80"/>
  <c r="F68" i="80"/>
  <c r="G68" i="80"/>
  <c r="H68" i="80"/>
  <c r="I68" i="80"/>
  <c r="J68" i="80"/>
  <c r="K68" i="80"/>
  <c r="L68" i="80"/>
  <c r="M68" i="80"/>
  <c r="N68" i="80"/>
  <c r="O68" i="80"/>
  <c r="P68" i="80"/>
  <c r="Q68" i="80"/>
  <c r="R68" i="80"/>
  <c r="S68" i="80"/>
  <c r="T68" i="80"/>
  <c r="U68" i="80"/>
  <c r="V68" i="80"/>
  <c r="W68" i="80"/>
  <c r="X68" i="80"/>
  <c r="Y68" i="80"/>
  <c r="Z68" i="80"/>
  <c r="AA68" i="80"/>
  <c r="AB68" i="80"/>
  <c r="AC68" i="80"/>
  <c r="AD68" i="80"/>
  <c r="AE68" i="80"/>
  <c r="AF68" i="80"/>
  <c r="AG68" i="80"/>
  <c r="AH68" i="80"/>
  <c r="AI68" i="80"/>
  <c r="AJ68" i="80"/>
  <c r="AK68" i="80"/>
  <c r="AL68" i="80"/>
  <c r="AM68" i="80"/>
  <c r="AN68" i="80"/>
  <c r="AO68" i="80"/>
  <c r="AP68" i="80"/>
  <c r="AQ68" i="80"/>
  <c r="C69" i="80"/>
  <c r="D69" i="80"/>
  <c r="E69" i="80"/>
  <c r="F69" i="80"/>
  <c r="G69" i="80"/>
  <c r="H69" i="80"/>
  <c r="I69" i="80"/>
  <c r="J69" i="80"/>
  <c r="K69" i="80"/>
  <c r="L69" i="80"/>
  <c r="M69" i="80"/>
  <c r="N69" i="80"/>
  <c r="O69" i="80"/>
  <c r="P69" i="80"/>
  <c r="Q69" i="80"/>
  <c r="R69" i="80"/>
  <c r="S69" i="80"/>
  <c r="T69" i="80"/>
  <c r="U69" i="80"/>
  <c r="V69" i="80"/>
  <c r="W69" i="80"/>
  <c r="X69" i="80"/>
  <c r="Y69" i="80"/>
  <c r="Z69" i="80"/>
  <c r="AA69" i="80"/>
  <c r="AB69" i="80"/>
  <c r="AC69" i="80"/>
  <c r="AD69" i="80"/>
  <c r="AE69" i="80"/>
  <c r="AF69" i="80"/>
  <c r="AG69" i="80"/>
  <c r="AH69" i="80"/>
  <c r="AI69" i="80"/>
  <c r="AJ69" i="80"/>
  <c r="AK69" i="80"/>
  <c r="AL69" i="80"/>
  <c r="AM69" i="80"/>
  <c r="AN69" i="80"/>
  <c r="AO69" i="80"/>
  <c r="AP69" i="80"/>
  <c r="AQ69" i="80"/>
  <c r="C70" i="80"/>
  <c r="D70" i="80"/>
  <c r="E70" i="80"/>
  <c r="F70" i="80"/>
  <c r="G70" i="80"/>
  <c r="H70" i="80"/>
  <c r="I70" i="80"/>
  <c r="J70" i="80"/>
  <c r="K70" i="80"/>
  <c r="L70" i="80"/>
  <c r="M70" i="80"/>
  <c r="N70" i="80"/>
  <c r="O70" i="80"/>
  <c r="P70" i="80"/>
  <c r="Q70" i="80"/>
  <c r="R70" i="80"/>
  <c r="S70" i="80"/>
  <c r="T70" i="80"/>
  <c r="U70" i="80"/>
  <c r="V70" i="80"/>
  <c r="W70" i="80"/>
  <c r="X70" i="80"/>
  <c r="Y70" i="80"/>
  <c r="Z70" i="80"/>
  <c r="AA70" i="80"/>
  <c r="AB70" i="80"/>
  <c r="AC70" i="80"/>
  <c r="AD70" i="80"/>
  <c r="AE70" i="80"/>
  <c r="AF70" i="80"/>
  <c r="AG70" i="80"/>
  <c r="AH70" i="80"/>
  <c r="AI70" i="80"/>
  <c r="AJ70" i="80"/>
  <c r="AK70" i="80"/>
  <c r="AL70" i="80"/>
  <c r="AM70" i="80"/>
  <c r="AN70" i="80"/>
  <c r="AO70" i="80"/>
  <c r="AP70" i="80"/>
  <c r="AQ70" i="80"/>
  <c r="C71" i="80"/>
  <c r="D71" i="80"/>
  <c r="E71" i="80"/>
  <c r="F71" i="80"/>
  <c r="G71" i="80"/>
  <c r="H71" i="80"/>
  <c r="I71" i="80"/>
  <c r="J71" i="80"/>
  <c r="K71" i="80"/>
  <c r="L71" i="80"/>
  <c r="M71" i="80"/>
  <c r="N71" i="80"/>
  <c r="O71" i="80"/>
  <c r="P71" i="80"/>
  <c r="Q71" i="80"/>
  <c r="R71" i="80"/>
  <c r="S71" i="80"/>
  <c r="T71" i="80"/>
  <c r="U71" i="80"/>
  <c r="V71" i="80"/>
  <c r="W71" i="80"/>
  <c r="X71" i="80"/>
  <c r="Y71" i="80"/>
  <c r="Z71" i="80"/>
  <c r="AA71" i="80"/>
  <c r="AB71" i="80"/>
  <c r="AC71" i="80"/>
  <c r="AD71" i="80"/>
  <c r="AE71" i="80"/>
  <c r="AF71" i="80"/>
  <c r="AG71" i="80"/>
  <c r="AH71" i="80"/>
  <c r="AI71" i="80"/>
  <c r="AJ71" i="80"/>
  <c r="AK71" i="80"/>
  <c r="AL71" i="80"/>
  <c r="AM71" i="80"/>
  <c r="AN71" i="80"/>
  <c r="AO71" i="80"/>
  <c r="AP71" i="80"/>
  <c r="AQ71" i="80"/>
  <c r="C72" i="80"/>
  <c r="D72" i="80"/>
  <c r="E72" i="80"/>
  <c r="F72" i="80"/>
  <c r="G72" i="80"/>
  <c r="H72" i="80"/>
  <c r="I72" i="80"/>
  <c r="J72" i="80"/>
  <c r="K72" i="80"/>
  <c r="L72" i="80"/>
  <c r="M72" i="80"/>
  <c r="N72" i="80"/>
  <c r="O72" i="80"/>
  <c r="P72" i="80"/>
  <c r="Q72" i="80"/>
  <c r="R72" i="80"/>
  <c r="S72" i="80"/>
  <c r="T72" i="80"/>
  <c r="U72" i="80"/>
  <c r="V72" i="80"/>
  <c r="W72" i="80"/>
  <c r="X72" i="80"/>
  <c r="Y72" i="80"/>
  <c r="Z72" i="80"/>
  <c r="AA72" i="80"/>
  <c r="AB72" i="80"/>
  <c r="AC72" i="80"/>
  <c r="AD72" i="80"/>
  <c r="AE72" i="80"/>
  <c r="AF72" i="80"/>
  <c r="AG72" i="80"/>
  <c r="AH72" i="80"/>
  <c r="AI72" i="80"/>
  <c r="AJ72" i="80"/>
  <c r="AK72" i="80"/>
  <c r="AL72" i="80"/>
  <c r="AM72" i="80"/>
  <c r="AN72" i="80"/>
  <c r="AO72" i="80"/>
  <c r="AP72" i="80"/>
  <c r="AQ72" i="80"/>
  <c r="C73" i="80"/>
  <c r="D73" i="80"/>
  <c r="E73" i="80"/>
  <c r="F73" i="80"/>
  <c r="G73" i="80"/>
  <c r="H73" i="80"/>
  <c r="I73" i="80"/>
  <c r="J73" i="80"/>
  <c r="K73" i="80"/>
  <c r="L73" i="80"/>
  <c r="M73" i="80"/>
  <c r="N73" i="80"/>
  <c r="O73" i="80"/>
  <c r="P73" i="80"/>
  <c r="Q73" i="80"/>
  <c r="R73" i="80"/>
  <c r="S73" i="80"/>
  <c r="T73" i="80"/>
  <c r="U73" i="80"/>
  <c r="V73" i="80"/>
  <c r="W73" i="80"/>
  <c r="X73" i="80"/>
  <c r="Y73" i="80"/>
  <c r="Z73" i="80"/>
  <c r="AA73" i="80"/>
  <c r="AB73" i="80"/>
  <c r="AC73" i="80"/>
  <c r="AD73" i="80"/>
  <c r="AE73" i="80"/>
  <c r="AF73" i="80"/>
  <c r="AG73" i="80"/>
  <c r="AH73" i="80"/>
  <c r="AI73" i="80"/>
  <c r="AJ73" i="80"/>
  <c r="AK73" i="80"/>
  <c r="AL73" i="80"/>
  <c r="AM73" i="80"/>
  <c r="AN73" i="80"/>
  <c r="AO73" i="80"/>
  <c r="AP73" i="80"/>
  <c r="AQ73" i="80"/>
  <c r="C74" i="80"/>
  <c r="D74" i="80"/>
  <c r="E74" i="80"/>
  <c r="F74" i="80"/>
  <c r="G74" i="80"/>
  <c r="H74" i="80"/>
  <c r="I74" i="80"/>
  <c r="J74" i="80"/>
  <c r="K74" i="80"/>
  <c r="L74" i="80"/>
  <c r="M74" i="80"/>
  <c r="N74" i="80"/>
  <c r="O74" i="80"/>
  <c r="P74" i="80"/>
  <c r="Q74" i="80"/>
  <c r="R74" i="80"/>
  <c r="S74" i="80"/>
  <c r="T74" i="80"/>
  <c r="U74" i="80"/>
  <c r="V74" i="80"/>
  <c r="W74" i="80"/>
  <c r="X74" i="80"/>
  <c r="Y74" i="80"/>
  <c r="Z74" i="80"/>
  <c r="AA74" i="80"/>
  <c r="AB74" i="80"/>
  <c r="AC74" i="80"/>
  <c r="AD74" i="80"/>
  <c r="AE74" i="80"/>
  <c r="AF74" i="80"/>
  <c r="AG74" i="80"/>
  <c r="AH74" i="80"/>
  <c r="AI74" i="80"/>
  <c r="AJ74" i="80"/>
  <c r="AK74" i="80"/>
  <c r="AL74" i="80"/>
  <c r="AM74" i="80"/>
  <c r="AN74" i="80"/>
  <c r="AO74" i="80"/>
  <c r="AP74" i="80"/>
  <c r="AQ74" i="80"/>
  <c r="D2" i="80"/>
  <c r="E2" i="80"/>
  <c r="F2" i="80"/>
  <c r="G2" i="80"/>
  <c r="H2" i="80"/>
  <c r="I2" i="80"/>
  <c r="J2" i="80"/>
  <c r="K2" i="80"/>
  <c r="L2" i="80"/>
  <c r="M2" i="80"/>
  <c r="N2" i="80"/>
  <c r="O2" i="80"/>
  <c r="P2" i="80"/>
  <c r="Q2" i="80"/>
  <c r="R2" i="80"/>
  <c r="S2" i="80"/>
  <c r="T2" i="80"/>
  <c r="U2" i="80"/>
  <c r="V2" i="80"/>
  <c r="W2" i="80"/>
  <c r="X2" i="80"/>
  <c r="Y2" i="80"/>
  <c r="Z2" i="80"/>
  <c r="AA2" i="80"/>
  <c r="AB2" i="80"/>
  <c r="AC2" i="80"/>
  <c r="AD2" i="80"/>
  <c r="AE2" i="80"/>
  <c r="AF2" i="80"/>
  <c r="AG2" i="80"/>
  <c r="AH2" i="80"/>
  <c r="AI2" i="80"/>
  <c r="AJ2" i="80"/>
  <c r="AK2" i="80"/>
  <c r="AL2" i="80"/>
  <c r="AM2" i="80"/>
  <c r="AN2" i="80"/>
  <c r="AO2" i="80"/>
  <c r="AP2" i="80"/>
  <c r="AQ2" i="80"/>
  <c r="D3" i="80"/>
  <c r="E3" i="80"/>
  <c r="F3" i="80"/>
  <c r="G3" i="80"/>
  <c r="H3" i="80"/>
  <c r="I3" i="80"/>
  <c r="J3" i="80"/>
  <c r="K3" i="80"/>
  <c r="L3" i="80"/>
  <c r="M3" i="80"/>
  <c r="N3" i="80"/>
  <c r="O3" i="80"/>
  <c r="P3" i="80"/>
  <c r="Q3" i="80"/>
  <c r="R3" i="80"/>
  <c r="S3" i="80"/>
  <c r="T3" i="80"/>
  <c r="U3" i="80"/>
  <c r="V3" i="80"/>
  <c r="W3" i="80"/>
  <c r="X3" i="80"/>
  <c r="Y3" i="80"/>
  <c r="Z3" i="80"/>
  <c r="AA3" i="80"/>
  <c r="AB3" i="80"/>
  <c r="AC3" i="80"/>
  <c r="AD3" i="80"/>
  <c r="AE3" i="80"/>
  <c r="AF3" i="80"/>
  <c r="AG3" i="80"/>
  <c r="AH3" i="80"/>
  <c r="AI3" i="80"/>
  <c r="AJ3" i="80"/>
  <c r="AK3" i="80"/>
  <c r="AL3" i="80"/>
  <c r="AM3" i="80"/>
  <c r="AN3" i="80"/>
  <c r="AO3" i="80"/>
  <c r="AP3" i="80"/>
  <c r="AQ3" i="80"/>
  <c r="D4" i="80"/>
  <c r="E4" i="80"/>
  <c r="F4" i="80"/>
  <c r="G4" i="80"/>
  <c r="H4" i="80"/>
  <c r="I4" i="80"/>
  <c r="J4" i="80"/>
  <c r="K4" i="80"/>
  <c r="L4" i="80"/>
  <c r="M4" i="80"/>
  <c r="N4" i="80"/>
  <c r="O4" i="80"/>
  <c r="P4" i="80"/>
  <c r="Q4" i="80"/>
  <c r="R4" i="80"/>
  <c r="S4" i="80"/>
  <c r="T4" i="80"/>
  <c r="U4" i="80"/>
  <c r="V4" i="80"/>
  <c r="W4" i="80"/>
  <c r="X4" i="80"/>
  <c r="Y4" i="80"/>
  <c r="Z4" i="80"/>
  <c r="AA4" i="80"/>
  <c r="AB4" i="80"/>
  <c r="AC4" i="80"/>
  <c r="AD4" i="80"/>
  <c r="AE4" i="80"/>
  <c r="AF4" i="80"/>
  <c r="AG4" i="80"/>
  <c r="AH4" i="80"/>
  <c r="AI4" i="80"/>
  <c r="AJ4" i="80"/>
  <c r="AK4" i="80"/>
  <c r="AL4" i="80"/>
  <c r="AM4" i="80"/>
  <c r="AN4" i="80"/>
  <c r="AO4" i="80"/>
  <c r="AP4" i="80"/>
  <c r="AQ4" i="80"/>
  <c r="D5" i="80"/>
  <c r="E5" i="80"/>
  <c r="F5" i="80"/>
  <c r="G5" i="80"/>
  <c r="H5" i="80"/>
  <c r="I5" i="80"/>
  <c r="J5" i="80"/>
  <c r="K5" i="80"/>
  <c r="L5" i="80"/>
  <c r="M5" i="80"/>
  <c r="N5" i="80"/>
  <c r="O5" i="80"/>
  <c r="P5" i="80"/>
  <c r="Q5" i="80"/>
  <c r="R5" i="80"/>
  <c r="S5" i="80"/>
  <c r="T5" i="80"/>
  <c r="U5" i="80"/>
  <c r="V5" i="80"/>
  <c r="W5" i="80"/>
  <c r="X5" i="80"/>
  <c r="Y5" i="80"/>
  <c r="Z5" i="80"/>
  <c r="AA5" i="80"/>
  <c r="AB5" i="80"/>
  <c r="AC5" i="80"/>
  <c r="AD5" i="80"/>
  <c r="AE5" i="80"/>
  <c r="AF5" i="80"/>
  <c r="AG5" i="80"/>
  <c r="AH5" i="80"/>
  <c r="AI5" i="80"/>
  <c r="AJ5" i="80"/>
  <c r="AK5" i="80"/>
  <c r="AL5" i="80"/>
  <c r="AM5" i="80"/>
  <c r="AN5" i="80"/>
  <c r="AO5" i="80"/>
  <c r="AP5" i="80"/>
  <c r="AQ5" i="80"/>
  <c r="D6" i="80"/>
  <c r="E6" i="80"/>
  <c r="F6" i="80"/>
  <c r="G6" i="80"/>
  <c r="H6" i="80"/>
  <c r="I6" i="80"/>
  <c r="J6" i="80"/>
  <c r="K6" i="80"/>
  <c r="L6" i="80"/>
  <c r="M6" i="80"/>
  <c r="N6" i="80"/>
  <c r="O6" i="80"/>
  <c r="P6" i="80"/>
  <c r="Q6" i="80"/>
  <c r="R6" i="80"/>
  <c r="S6" i="80"/>
  <c r="T6" i="80"/>
  <c r="U6" i="80"/>
  <c r="V6" i="80"/>
  <c r="W6" i="80"/>
  <c r="X6" i="80"/>
  <c r="Y6" i="80"/>
  <c r="Z6" i="80"/>
  <c r="AA6" i="80"/>
  <c r="AB6" i="80"/>
  <c r="AC6" i="80"/>
  <c r="AD6" i="80"/>
  <c r="AE6" i="80"/>
  <c r="AF6" i="80"/>
  <c r="AG6" i="80"/>
  <c r="AH6" i="80"/>
  <c r="AI6" i="80"/>
  <c r="AJ6" i="80"/>
  <c r="AK6" i="80"/>
  <c r="AL6" i="80"/>
  <c r="AM6" i="80"/>
  <c r="AN6" i="80"/>
  <c r="AO6" i="80"/>
  <c r="AP6" i="80"/>
  <c r="AQ6" i="80"/>
  <c r="D7" i="80"/>
  <c r="E7" i="80"/>
  <c r="F7" i="80"/>
  <c r="G7" i="80"/>
  <c r="H7" i="80"/>
  <c r="I7" i="80"/>
  <c r="J7" i="80"/>
  <c r="K7" i="80"/>
  <c r="L7" i="80"/>
  <c r="M7" i="80"/>
  <c r="N7" i="80"/>
  <c r="O7" i="80"/>
  <c r="P7" i="80"/>
  <c r="Q7" i="80"/>
  <c r="R7" i="80"/>
  <c r="S7" i="80"/>
  <c r="T7" i="80"/>
  <c r="U7" i="80"/>
  <c r="V7" i="80"/>
  <c r="W7" i="80"/>
  <c r="X7" i="80"/>
  <c r="Y7" i="80"/>
  <c r="Z7" i="80"/>
  <c r="AA7" i="80"/>
  <c r="AB7" i="80"/>
  <c r="AC7" i="80"/>
  <c r="AD7" i="80"/>
  <c r="AE7" i="80"/>
  <c r="AF7" i="80"/>
  <c r="AG7" i="80"/>
  <c r="AH7" i="80"/>
  <c r="AI7" i="80"/>
  <c r="AJ7" i="80"/>
  <c r="AK7" i="80"/>
  <c r="AL7" i="80"/>
  <c r="AM7" i="80"/>
  <c r="AN7" i="80"/>
  <c r="AO7" i="80"/>
  <c r="AP7" i="80"/>
  <c r="AQ7" i="80"/>
  <c r="D8" i="80"/>
  <c r="E8" i="80"/>
  <c r="F8" i="80"/>
  <c r="G8" i="80"/>
  <c r="H8" i="80"/>
  <c r="I8" i="80"/>
  <c r="J8" i="80"/>
  <c r="K8" i="80"/>
  <c r="L8" i="80"/>
  <c r="M8" i="80"/>
  <c r="N8" i="80"/>
  <c r="O8" i="80"/>
  <c r="P8" i="80"/>
  <c r="Q8" i="80"/>
  <c r="R8" i="80"/>
  <c r="S8" i="80"/>
  <c r="T8" i="80"/>
  <c r="U8" i="80"/>
  <c r="V8" i="80"/>
  <c r="W8" i="80"/>
  <c r="X8" i="80"/>
  <c r="Y8" i="80"/>
  <c r="Z8" i="80"/>
  <c r="AA8" i="80"/>
  <c r="AB8" i="80"/>
  <c r="AC8" i="80"/>
  <c r="AD8" i="80"/>
  <c r="AE8" i="80"/>
  <c r="AF8" i="80"/>
  <c r="AG8" i="80"/>
  <c r="AH8" i="80"/>
  <c r="AI8" i="80"/>
  <c r="AJ8" i="80"/>
  <c r="AK8" i="80"/>
  <c r="AL8" i="80"/>
  <c r="AM8" i="80"/>
  <c r="AN8" i="80"/>
  <c r="AO8" i="80"/>
  <c r="AP8" i="80"/>
  <c r="AQ8" i="80"/>
  <c r="D9" i="80"/>
  <c r="E9" i="80"/>
  <c r="F9" i="80"/>
  <c r="G9" i="80"/>
  <c r="H9" i="80"/>
  <c r="I9" i="80"/>
  <c r="J9" i="80"/>
  <c r="K9" i="80"/>
  <c r="L9" i="80"/>
  <c r="M9" i="80"/>
  <c r="N9" i="80"/>
  <c r="O9" i="80"/>
  <c r="P9" i="80"/>
  <c r="Q9" i="80"/>
  <c r="R9" i="80"/>
  <c r="S9" i="80"/>
  <c r="T9" i="80"/>
  <c r="U9" i="80"/>
  <c r="V9" i="80"/>
  <c r="W9" i="80"/>
  <c r="X9" i="80"/>
  <c r="Y9" i="80"/>
  <c r="Z9" i="80"/>
  <c r="AA9" i="80"/>
  <c r="AB9" i="80"/>
  <c r="AC9" i="80"/>
  <c r="AD9" i="80"/>
  <c r="AE9" i="80"/>
  <c r="AF9" i="80"/>
  <c r="AG9" i="80"/>
  <c r="AH9" i="80"/>
  <c r="AI9" i="80"/>
  <c r="AJ9" i="80"/>
  <c r="AK9" i="80"/>
  <c r="AL9" i="80"/>
  <c r="AM9" i="80"/>
  <c r="AN9" i="80"/>
  <c r="AO9" i="80"/>
  <c r="AP9" i="80"/>
  <c r="AQ9" i="80"/>
  <c r="D10" i="80"/>
  <c r="E10" i="80"/>
  <c r="F10" i="80"/>
  <c r="G10" i="80"/>
  <c r="H10" i="80"/>
  <c r="I10" i="80"/>
  <c r="J10" i="80"/>
  <c r="K10" i="80"/>
  <c r="L10" i="80"/>
  <c r="M10" i="80"/>
  <c r="N10" i="80"/>
  <c r="O10" i="80"/>
  <c r="P10" i="80"/>
  <c r="Q10" i="80"/>
  <c r="R10" i="80"/>
  <c r="S10" i="80"/>
  <c r="T10" i="80"/>
  <c r="U10" i="80"/>
  <c r="V10" i="80"/>
  <c r="W10" i="80"/>
  <c r="X10" i="80"/>
  <c r="Y10" i="80"/>
  <c r="Z10" i="80"/>
  <c r="AA10" i="80"/>
  <c r="AB10" i="80"/>
  <c r="AC10" i="80"/>
  <c r="AD10" i="80"/>
  <c r="AE10" i="80"/>
  <c r="AF10" i="80"/>
  <c r="AG10" i="80"/>
  <c r="AH10" i="80"/>
  <c r="AI10" i="80"/>
  <c r="AJ10" i="80"/>
  <c r="AK10" i="80"/>
  <c r="AL10" i="80"/>
  <c r="AM10" i="80"/>
  <c r="AN10" i="80"/>
  <c r="AO10" i="80"/>
  <c r="AP10" i="80"/>
  <c r="AQ10" i="80"/>
  <c r="D11" i="80"/>
  <c r="E11" i="80"/>
  <c r="F11" i="80"/>
  <c r="G11" i="80"/>
  <c r="H11" i="80"/>
  <c r="I11" i="80"/>
  <c r="J11" i="80"/>
  <c r="K11" i="80"/>
  <c r="L11" i="80"/>
  <c r="M11" i="80"/>
  <c r="N11" i="80"/>
  <c r="O11" i="80"/>
  <c r="P11" i="80"/>
  <c r="Q11" i="80"/>
  <c r="R11" i="80"/>
  <c r="S11" i="80"/>
  <c r="T11" i="80"/>
  <c r="U11" i="80"/>
  <c r="V11" i="80"/>
  <c r="W11" i="80"/>
  <c r="X11" i="80"/>
  <c r="Y11" i="80"/>
  <c r="Z11" i="80"/>
  <c r="AA11" i="80"/>
  <c r="AB11" i="80"/>
  <c r="AC11" i="80"/>
  <c r="AD11" i="80"/>
  <c r="AE11" i="80"/>
  <c r="AF11" i="80"/>
  <c r="AG11" i="80"/>
  <c r="AH11" i="80"/>
  <c r="AI11" i="80"/>
  <c r="AJ11" i="80"/>
  <c r="AK11" i="80"/>
  <c r="AL11" i="80"/>
  <c r="AM11" i="80"/>
  <c r="AN11" i="80"/>
  <c r="AO11" i="80"/>
  <c r="AP11" i="80"/>
  <c r="AQ11" i="80"/>
  <c r="D12" i="80"/>
  <c r="E12" i="80"/>
  <c r="F12" i="80"/>
  <c r="G12" i="80"/>
  <c r="H12" i="80"/>
  <c r="I12" i="80"/>
  <c r="J12" i="80"/>
  <c r="K12" i="80"/>
  <c r="L12" i="80"/>
  <c r="M12" i="80"/>
  <c r="N12" i="80"/>
  <c r="O12" i="80"/>
  <c r="P12" i="80"/>
  <c r="Q12" i="80"/>
  <c r="R12" i="80"/>
  <c r="S12" i="80"/>
  <c r="T12" i="80"/>
  <c r="U12" i="80"/>
  <c r="V12" i="80"/>
  <c r="W12" i="80"/>
  <c r="X12" i="80"/>
  <c r="Y12" i="80"/>
  <c r="Z12" i="80"/>
  <c r="AA12" i="80"/>
  <c r="AB12" i="80"/>
  <c r="AC12" i="80"/>
  <c r="AD12" i="80"/>
  <c r="AE12" i="80"/>
  <c r="AF12" i="80"/>
  <c r="AG12" i="80"/>
  <c r="AH12" i="80"/>
  <c r="AI12" i="80"/>
  <c r="AJ12" i="80"/>
  <c r="AK12" i="80"/>
  <c r="AL12" i="80"/>
  <c r="AM12" i="80"/>
  <c r="AN12" i="80"/>
  <c r="AO12" i="80"/>
  <c r="AP12" i="80"/>
  <c r="AQ12" i="80"/>
  <c r="D13" i="80"/>
  <c r="E13" i="80"/>
  <c r="F13" i="80"/>
  <c r="G13" i="80"/>
  <c r="H13" i="80"/>
  <c r="I13" i="80"/>
  <c r="J13" i="80"/>
  <c r="K13" i="80"/>
  <c r="L13" i="80"/>
  <c r="M13" i="80"/>
  <c r="N13" i="80"/>
  <c r="O13" i="80"/>
  <c r="P13" i="80"/>
  <c r="Q13" i="80"/>
  <c r="R13" i="80"/>
  <c r="S13" i="80"/>
  <c r="T13" i="80"/>
  <c r="U13" i="80"/>
  <c r="V13" i="80"/>
  <c r="W13" i="80"/>
  <c r="X13" i="80"/>
  <c r="Y13" i="80"/>
  <c r="Z13" i="80"/>
  <c r="AA13" i="80"/>
  <c r="AB13" i="80"/>
  <c r="AC13" i="80"/>
  <c r="AD13" i="80"/>
  <c r="AE13" i="80"/>
  <c r="AF13" i="80"/>
  <c r="AG13" i="80"/>
  <c r="AH13" i="80"/>
  <c r="AI13" i="80"/>
  <c r="AJ13" i="80"/>
  <c r="AK13" i="80"/>
  <c r="AL13" i="80"/>
  <c r="AM13" i="80"/>
  <c r="AN13" i="80"/>
  <c r="AO13" i="80"/>
  <c r="AP13" i="80"/>
  <c r="AQ13" i="80"/>
  <c r="D14" i="80"/>
  <c r="E14" i="80"/>
  <c r="F14" i="80"/>
  <c r="G14" i="80"/>
  <c r="H14" i="80"/>
  <c r="I14" i="80"/>
  <c r="J14" i="80"/>
  <c r="K14" i="80"/>
  <c r="L14" i="80"/>
  <c r="M14" i="80"/>
  <c r="N14" i="80"/>
  <c r="O14" i="80"/>
  <c r="P14" i="80"/>
  <c r="Q14" i="80"/>
  <c r="R14" i="80"/>
  <c r="S14" i="80"/>
  <c r="T14" i="80"/>
  <c r="U14" i="80"/>
  <c r="V14" i="80"/>
  <c r="W14" i="80"/>
  <c r="X14" i="80"/>
  <c r="Y14" i="80"/>
  <c r="Z14" i="80"/>
  <c r="AA14" i="80"/>
  <c r="AB14" i="80"/>
  <c r="AC14" i="80"/>
  <c r="AD14" i="80"/>
  <c r="AE14" i="80"/>
  <c r="AF14" i="80"/>
  <c r="AG14" i="80"/>
  <c r="AH14" i="80"/>
  <c r="AI14" i="80"/>
  <c r="AJ14" i="80"/>
  <c r="AK14" i="80"/>
  <c r="AL14" i="80"/>
  <c r="AM14" i="80"/>
  <c r="AN14" i="80"/>
  <c r="AO14" i="80"/>
  <c r="AP14" i="80"/>
  <c r="AQ14" i="80"/>
  <c r="D15" i="80"/>
  <c r="E15" i="80"/>
  <c r="F15" i="80"/>
  <c r="G15" i="80"/>
  <c r="H15" i="80"/>
  <c r="I15" i="80"/>
  <c r="J15" i="80"/>
  <c r="K15" i="80"/>
  <c r="L15" i="80"/>
  <c r="M15" i="80"/>
  <c r="N15" i="80"/>
  <c r="O15" i="80"/>
  <c r="P15" i="80"/>
  <c r="Q15" i="80"/>
  <c r="R15" i="80"/>
  <c r="S15" i="80"/>
  <c r="T15" i="80"/>
  <c r="U15" i="80"/>
  <c r="V15" i="80"/>
  <c r="W15" i="80"/>
  <c r="X15" i="80"/>
  <c r="Y15" i="80"/>
  <c r="Z15" i="80"/>
  <c r="AA15" i="80"/>
  <c r="AB15" i="80"/>
  <c r="AC15" i="80"/>
  <c r="AD15" i="80"/>
  <c r="AE15" i="80"/>
  <c r="AF15" i="80"/>
  <c r="AG15" i="80"/>
  <c r="AH15" i="80"/>
  <c r="AI15" i="80"/>
  <c r="AJ15" i="80"/>
  <c r="AK15" i="80"/>
  <c r="AL15" i="80"/>
  <c r="AM15" i="80"/>
  <c r="AN15" i="80"/>
  <c r="AO15" i="80"/>
  <c r="AP15" i="80"/>
  <c r="AQ15" i="80"/>
  <c r="D16" i="80"/>
  <c r="E16" i="80"/>
  <c r="F16" i="80"/>
  <c r="G16" i="80"/>
  <c r="H16" i="80"/>
  <c r="I16" i="80"/>
  <c r="J16" i="80"/>
  <c r="K16" i="80"/>
  <c r="L16" i="80"/>
  <c r="M16" i="80"/>
  <c r="N16" i="80"/>
  <c r="O16" i="80"/>
  <c r="P16" i="80"/>
  <c r="Q16" i="80"/>
  <c r="R16" i="80"/>
  <c r="S16" i="80"/>
  <c r="T16" i="80"/>
  <c r="U16" i="80"/>
  <c r="V16" i="80"/>
  <c r="W16" i="80"/>
  <c r="X16" i="80"/>
  <c r="Y16" i="80"/>
  <c r="Z16" i="80"/>
  <c r="AA16" i="80"/>
  <c r="AB16" i="80"/>
  <c r="AC16" i="80"/>
  <c r="AD16" i="80"/>
  <c r="AE16" i="80"/>
  <c r="AF16" i="80"/>
  <c r="AG16" i="80"/>
  <c r="AH16" i="80"/>
  <c r="AI16" i="80"/>
  <c r="AJ16" i="80"/>
  <c r="AK16" i="80"/>
  <c r="AL16" i="80"/>
  <c r="AM16" i="80"/>
  <c r="AN16" i="80"/>
  <c r="AO16" i="80"/>
  <c r="AP16" i="80"/>
  <c r="AQ16" i="80"/>
  <c r="D17" i="80"/>
  <c r="E17" i="80"/>
  <c r="F17" i="80"/>
  <c r="G17" i="80"/>
  <c r="H17" i="80"/>
  <c r="I17" i="80"/>
  <c r="J17" i="80"/>
  <c r="K17" i="80"/>
  <c r="L17" i="80"/>
  <c r="M17" i="80"/>
  <c r="N17" i="80"/>
  <c r="O17" i="80"/>
  <c r="P17" i="80"/>
  <c r="Q17" i="80"/>
  <c r="R17" i="80"/>
  <c r="S17" i="80"/>
  <c r="T17" i="80"/>
  <c r="U17" i="80"/>
  <c r="V17" i="80"/>
  <c r="W17" i="80"/>
  <c r="X17" i="80"/>
  <c r="Y17" i="80"/>
  <c r="Z17" i="80"/>
  <c r="AA17" i="80"/>
  <c r="AB17" i="80"/>
  <c r="AC17" i="80"/>
  <c r="AD17" i="80"/>
  <c r="AE17" i="80"/>
  <c r="AF17" i="80"/>
  <c r="AG17" i="80"/>
  <c r="AH17" i="80"/>
  <c r="AI17" i="80"/>
  <c r="AJ17" i="80"/>
  <c r="AK17" i="80"/>
  <c r="AL17" i="80"/>
  <c r="AM17" i="80"/>
  <c r="AN17" i="80"/>
  <c r="AO17" i="80"/>
  <c r="AP17" i="80"/>
  <c r="AQ17" i="80"/>
  <c r="D18" i="80"/>
  <c r="E18" i="80"/>
  <c r="F18" i="80"/>
  <c r="G18" i="80"/>
  <c r="H18" i="80"/>
  <c r="I18" i="80"/>
  <c r="J18" i="80"/>
  <c r="K18" i="80"/>
  <c r="L18" i="80"/>
  <c r="M18" i="80"/>
  <c r="N18" i="80"/>
  <c r="O18" i="80"/>
  <c r="P18" i="80"/>
  <c r="Q18" i="80"/>
  <c r="R18" i="80"/>
  <c r="S18" i="80"/>
  <c r="T18" i="80"/>
  <c r="U18" i="80"/>
  <c r="V18" i="80"/>
  <c r="W18" i="80"/>
  <c r="X18" i="80"/>
  <c r="Y18" i="80"/>
  <c r="Z18" i="80"/>
  <c r="AA18" i="80"/>
  <c r="AB18" i="80"/>
  <c r="AC18" i="80"/>
  <c r="AD18" i="80"/>
  <c r="AE18" i="80"/>
  <c r="AF18" i="80"/>
  <c r="AG18" i="80"/>
  <c r="AH18" i="80"/>
  <c r="AI18" i="80"/>
  <c r="AJ18" i="80"/>
  <c r="AK18" i="80"/>
  <c r="AL18" i="80"/>
  <c r="AM18" i="80"/>
  <c r="AN18" i="80"/>
  <c r="AO18" i="80"/>
  <c r="AP18" i="80"/>
  <c r="AQ18" i="80"/>
  <c r="D19" i="80"/>
  <c r="E19" i="80"/>
  <c r="F19" i="80"/>
  <c r="G19" i="80"/>
  <c r="H19" i="80"/>
  <c r="I19" i="80"/>
  <c r="J19" i="80"/>
  <c r="K19" i="80"/>
  <c r="L19" i="80"/>
  <c r="M19" i="80"/>
  <c r="N19" i="80"/>
  <c r="O19" i="80"/>
  <c r="P19" i="80"/>
  <c r="Q19" i="80"/>
  <c r="R19" i="80"/>
  <c r="S19" i="80"/>
  <c r="T19" i="80"/>
  <c r="U19" i="80"/>
  <c r="V19" i="80"/>
  <c r="W19" i="80"/>
  <c r="X19" i="80"/>
  <c r="Y19" i="80"/>
  <c r="Z19" i="80"/>
  <c r="AA19" i="80"/>
  <c r="AB19" i="80"/>
  <c r="AC19" i="80"/>
  <c r="AD19" i="80"/>
  <c r="AE19" i="80"/>
  <c r="AF19" i="80"/>
  <c r="AG19" i="80"/>
  <c r="AH19" i="80"/>
  <c r="AI19" i="80"/>
  <c r="AJ19" i="80"/>
  <c r="AK19" i="80"/>
  <c r="AL19" i="80"/>
  <c r="AM19" i="80"/>
  <c r="AN19" i="80"/>
  <c r="AO19" i="80"/>
  <c r="AP19" i="80"/>
  <c r="AQ19" i="80"/>
  <c r="D20" i="80"/>
  <c r="E20" i="80"/>
  <c r="F20" i="80"/>
  <c r="G20" i="80"/>
  <c r="H20" i="80"/>
  <c r="I20" i="80"/>
  <c r="J20" i="80"/>
  <c r="K20" i="80"/>
  <c r="L20" i="80"/>
  <c r="M20" i="80"/>
  <c r="N20" i="80"/>
  <c r="O20" i="80"/>
  <c r="P20" i="80"/>
  <c r="Q20" i="80"/>
  <c r="R20" i="80"/>
  <c r="S20" i="80"/>
  <c r="T20" i="80"/>
  <c r="U20" i="80"/>
  <c r="V20" i="80"/>
  <c r="W20" i="80"/>
  <c r="X20" i="80"/>
  <c r="Y20" i="80"/>
  <c r="Z20" i="80"/>
  <c r="AA20" i="80"/>
  <c r="AB20" i="80"/>
  <c r="AC20" i="80"/>
  <c r="AD20" i="80"/>
  <c r="AE20" i="80"/>
  <c r="AF20" i="80"/>
  <c r="AG20" i="80"/>
  <c r="AH20" i="80"/>
  <c r="AI20" i="80"/>
  <c r="AJ20" i="80"/>
  <c r="AK20" i="80"/>
  <c r="AL20" i="80"/>
  <c r="AM20" i="80"/>
  <c r="AN20" i="80"/>
  <c r="AO20" i="80"/>
  <c r="AP20" i="80"/>
  <c r="AQ20" i="80"/>
  <c r="D21" i="80"/>
  <c r="E21" i="80"/>
  <c r="F21" i="80"/>
  <c r="G21" i="80"/>
  <c r="H21" i="80"/>
  <c r="I21" i="80"/>
  <c r="J21" i="80"/>
  <c r="K21" i="80"/>
  <c r="L21" i="80"/>
  <c r="M21" i="80"/>
  <c r="N21" i="80"/>
  <c r="O21" i="80"/>
  <c r="P21" i="80"/>
  <c r="Q21" i="80"/>
  <c r="R21" i="80"/>
  <c r="S21" i="80"/>
  <c r="T21" i="80"/>
  <c r="U21" i="80"/>
  <c r="V21" i="80"/>
  <c r="W21" i="80"/>
  <c r="X21" i="80"/>
  <c r="Y21" i="80"/>
  <c r="Z21" i="80"/>
  <c r="AA21" i="80"/>
  <c r="AB21" i="80"/>
  <c r="AC21" i="80"/>
  <c r="AD21" i="80"/>
  <c r="AE21" i="80"/>
  <c r="AF21" i="80"/>
  <c r="AG21" i="80"/>
  <c r="AH21" i="80"/>
  <c r="AI21" i="80"/>
  <c r="AJ21" i="80"/>
  <c r="AK21" i="80"/>
  <c r="AL21" i="80"/>
  <c r="AM21" i="80"/>
  <c r="AN21" i="80"/>
  <c r="AO21" i="80"/>
  <c r="AP21" i="80"/>
  <c r="AQ21" i="80"/>
  <c r="D22" i="80"/>
  <c r="E22" i="80"/>
  <c r="F22" i="80"/>
  <c r="G22" i="80"/>
  <c r="H22" i="80"/>
  <c r="I22" i="80"/>
  <c r="J22" i="80"/>
  <c r="K22" i="80"/>
  <c r="L22" i="80"/>
  <c r="M22" i="80"/>
  <c r="N22" i="80"/>
  <c r="O22" i="80"/>
  <c r="P22" i="80"/>
  <c r="Q22" i="80"/>
  <c r="R22" i="80"/>
  <c r="S22" i="80"/>
  <c r="T22" i="80"/>
  <c r="U22" i="80"/>
  <c r="V22" i="80"/>
  <c r="W22" i="80"/>
  <c r="X22" i="80"/>
  <c r="Y22" i="80"/>
  <c r="Z22" i="80"/>
  <c r="AA22" i="80"/>
  <c r="AB22" i="80"/>
  <c r="AC22" i="80"/>
  <c r="AD22" i="80"/>
  <c r="AE22" i="80"/>
  <c r="AF22" i="80"/>
  <c r="AG22" i="80"/>
  <c r="AH22" i="80"/>
  <c r="AI22" i="80"/>
  <c r="AJ22" i="80"/>
  <c r="AK22" i="80"/>
  <c r="AL22" i="80"/>
  <c r="AM22" i="80"/>
  <c r="AN22" i="80"/>
  <c r="AO22" i="80"/>
  <c r="AP22" i="80"/>
  <c r="AQ22" i="80"/>
  <c r="D23" i="80"/>
  <c r="E23" i="80"/>
  <c r="F23" i="80"/>
  <c r="G23" i="80"/>
  <c r="H23" i="80"/>
  <c r="I23" i="80"/>
  <c r="J23" i="80"/>
  <c r="K23" i="80"/>
  <c r="L23" i="80"/>
  <c r="M23" i="80"/>
  <c r="N23" i="80"/>
  <c r="O23" i="80"/>
  <c r="P23" i="80"/>
  <c r="Q23" i="80"/>
  <c r="R23" i="80"/>
  <c r="S23" i="80"/>
  <c r="T23" i="80"/>
  <c r="U23" i="80"/>
  <c r="V23" i="80"/>
  <c r="W23" i="80"/>
  <c r="X23" i="80"/>
  <c r="Y23" i="80"/>
  <c r="Z23" i="80"/>
  <c r="AA23" i="80"/>
  <c r="AB23" i="80"/>
  <c r="AC23" i="80"/>
  <c r="AD23" i="80"/>
  <c r="AE23" i="80"/>
  <c r="AF23" i="80"/>
  <c r="AG23" i="80"/>
  <c r="AH23" i="80"/>
  <c r="AI23" i="80"/>
  <c r="AJ23" i="80"/>
  <c r="AK23" i="80"/>
  <c r="AL23" i="80"/>
  <c r="AM23" i="80"/>
  <c r="AN23" i="80"/>
  <c r="AO23" i="80"/>
  <c r="AP23" i="80"/>
  <c r="AQ23" i="80"/>
  <c r="D24" i="80"/>
  <c r="E24" i="80"/>
  <c r="F24" i="80"/>
  <c r="G24" i="80"/>
  <c r="H24" i="80"/>
  <c r="I24" i="80"/>
  <c r="J24" i="80"/>
  <c r="K24" i="80"/>
  <c r="L24" i="80"/>
  <c r="M24" i="80"/>
  <c r="N24" i="80"/>
  <c r="O24" i="80"/>
  <c r="P24" i="80"/>
  <c r="Q24" i="80"/>
  <c r="R24" i="80"/>
  <c r="S24" i="80"/>
  <c r="T24" i="80"/>
  <c r="U24" i="80"/>
  <c r="V24" i="80"/>
  <c r="W24" i="80"/>
  <c r="X24" i="80"/>
  <c r="Y24" i="80"/>
  <c r="Z24" i="80"/>
  <c r="AA24" i="80"/>
  <c r="AB24" i="80"/>
  <c r="AC24" i="80"/>
  <c r="AD24" i="80"/>
  <c r="AE24" i="80"/>
  <c r="AF24" i="80"/>
  <c r="AG24" i="80"/>
  <c r="AH24" i="80"/>
  <c r="AI24" i="80"/>
  <c r="AJ24" i="80"/>
  <c r="AK24" i="80"/>
  <c r="AL24" i="80"/>
  <c r="AM24" i="80"/>
  <c r="AN24" i="80"/>
  <c r="AO24" i="80"/>
  <c r="AP24" i="80"/>
  <c r="AQ24" i="80"/>
  <c r="D25" i="80"/>
  <c r="E25" i="80"/>
  <c r="F25" i="80"/>
  <c r="G25" i="80"/>
  <c r="H25" i="80"/>
  <c r="I25" i="80"/>
  <c r="J25" i="80"/>
  <c r="K25" i="80"/>
  <c r="L25" i="80"/>
  <c r="M25" i="80"/>
  <c r="N25" i="80"/>
  <c r="O25" i="80"/>
  <c r="P25" i="80"/>
  <c r="Q25" i="80"/>
  <c r="R25" i="80"/>
  <c r="S25" i="80"/>
  <c r="T25" i="80"/>
  <c r="U25" i="80"/>
  <c r="V25" i="80"/>
  <c r="W25" i="80"/>
  <c r="X25" i="80"/>
  <c r="Y25" i="80"/>
  <c r="Z25" i="80"/>
  <c r="AA25" i="80"/>
  <c r="AB25" i="80"/>
  <c r="AC25" i="80"/>
  <c r="AD25" i="80"/>
  <c r="AE25" i="80"/>
  <c r="AF25" i="80"/>
  <c r="AG25" i="80"/>
  <c r="AH25" i="80"/>
  <c r="AI25" i="80"/>
  <c r="AJ25" i="80"/>
  <c r="AK25" i="80"/>
  <c r="AL25" i="80"/>
  <c r="AM25" i="80"/>
  <c r="AN25" i="80"/>
  <c r="AO25" i="80"/>
  <c r="AP25" i="80"/>
  <c r="AQ25" i="80"/>
  <c r="D26" i="80"/>
  <c r="E26" i="80"/>
  <c r="F26" i="80"/>
  <c r="G26" i="80"/>
  <c r="H26" i="80"/>
  <c r="I26" i="80"/>
  <c r="J26" i="80"/>
  <c r="K26" i="80"/>
  <c r="L26" i="80"/>
  <c r="M26" i="80"/>
  <c r="N26" i="80"/>
  <c r="O26" i="80"/>
  <c r="P26" i="80"/>
  <c r="Q26" i="80"/>
  <c r="R26" i="80"/>
  <c r="S26" i="80"/>
  <c r="T26" i="80"/>
  <c r="U26" i="80"/>
  <c r="V26" i="80"/>
  <c r="W26" i="80"/>
  <c r="X26" i="80"/>
  <c r="Y26" i="80"/>
  <c r="Z26" i="80"/>
  <c r="AA26" i="80"/>
  <c r="AB26" i="80"/>
  <c r="AC26" i="80"/>
  <c r="AD26" i="80"/>
  <c r="AE26" i="80"/>
  <c r="AF26" i="80"/>
  <c r="AG26" i="80"/>
  <c r="AH26" i="80"/>
  <c r="AI26" i="80"/>
  <c r="AJ26" i="80"/>
  <c r="AK26" i="80"/>
  <c r="AL26" i="80"/>
  <c r="AM26" i="80"/>
  <c r="AN26" i="80"/>
  <c r="AO26" i="80"/>
  <c r="AP26" i="80"/>
  <c r="AQ26" i="80"/>
  <c r="D27" i="80"/>
  <c r="E27" i="80"/>
  <c r="F27" i="80"/>
  <c r="G27" i="80"/>
  <c r="H27" i="80"/>
  <c r="I27" i="80"/>
  <c r="J27" i="80"/>
  <c r="K27" i="80"/>
  <c r="L27" i="80"/>
  <c r="M27" i="80"/>
  <c r="N27" i="80"/>
  <c r="O27" i="80"/>
  <c r="P27" i="80"/>
  <c r="Q27" i="80"/>
  <c r="R27" i="80"/>
  <c r="S27" i="80"/>
  <c r="T27" i="80"/>
  <c r="U27" i="80"/>
  <c r="V27" i="80"/>
  <c r="W27" i="80"/>
  <c r="X27" i="80"/>
  <c r="Y27" i="80"/>
  <c r="Z27" i="80"/>
  <c r="AA27" i="80"/>
  <c r="AB27" i="80"/>
  <c r="AC27" i="80"/>
  <c r="AD27" i="80"/>
  <c r="AE27" i="80"/>
  <c r="AF27" i="80"/>
  <c r="AG27" i="80"/>
  <c r="AH27" i="80"/>
  <c r="AI27" i="80"/>
  <c r="AJ27" i="80"/>
  <c r="AK27" i="80"/>
  <c r="AL27" i="80"/>
  <c r="AM27" i="80"/>
  <c r="AN27" i="80"/>
  <c r="AO27" i="80"/>
  <c r="AP27" i="80"/>
  <c r="AQ27" i="80"/>
  <c r="D28" i="80"/>
  <c r="E28" i="80"/>
  <c r="F28" i="80"/>
  <c r="G28" i="80"/>
  <c r="H28" i="80"/>
  <c r="I28" i="80"/>
  <c r="J28" i="80"/>
  <c r="K28" i="80"/>
  <c r="L28" i="80"/>
  <c r="M28" i="80"/>
  <c r="N28" i="80"/>
  <c r="O28" i="80"/>
  <c r="P28" i="80"/>
  <c r="Q28" i="80"/>
  <c r="R28" i="80"/>
  <c r="S28" i="80"/>
  <c r="T28" i="80"/>
  <c r="U28" i="80"/>
  <c r="V28" i="80"/>
  <c r="W28" i="80"/>
  <c r="X28" i="80"/>
  <c r="Y28" i="80"/>
  <c r="Z28" i="80"/>
  <c r="AA28" i="80"/>
  <c r="AB28" i="80"/>
  <c r="AC28" i="80"/>
  <c r="AD28" i="80"/>
  <c r="AE28" i="80"/>
  <c r="AF28" i="80"/>
  <c r="AG28" i="80"/>
  <c r="AH28" i="80"/>
  <c r="AI28" i="80"/>
  <c r="AJ28" i="80"/>
  <c r="AK28" i="80"/>
  <c r="AL28" i="80"/>
  <c r="AM28" i="80"/>
  <c r="AN28" i="80"/>
  <c r="AO28" i="80"/>
  <c r="AP28" i="80"/>
  <c r="AQ28" i="80"/>
  <c r="D29" i="80"/>
  <c r="E29" i="80"/>
  <c r="F29" i="80"/>
  <c r="G29" i="80"/>
  <c r="H29" i="80"/>
  <c r="I29" i="80"/>
  <c r="J29" i="80"/>
  <c r="K29" i="80"/>
  <c r="L29" i="80"/>
  <c r="M29" i="80"/>
  <c r="N29" i="80"/>
  <c r="O29" i="80"/>
  <c r="P29" i="80"/>
  <c r="Q29" i="80"/>
  <c r="R29" i="80"/>
  <c r="S29" i="80"/>
  <c r="T29" i="80"/>
  <c r="U29" i="80"/>
  <c r="V29" i="80"/>
  <c r="W29" i="80"/>
  <c r="X29" i="80"/>
  <c r="Y29" i="80"/>
  <c r="Z29" i="80"/>
  <c r="AA29" i="80"/>
  <c r="AB29" i="80"/>
  <c r="AC29" i="80"/>
  <c r="AD29" i="80"/>
  <c r="AE29" i="80"/>
  <c r="AF29" i="80"/>
  <c r="AG29" i="80"/>
  <c r="AH29" i="80"/>
  <c r="AI29" i="80"/>
  <c r="AJ29" i="80"/>
  <c r="AK29" i="80"/>
  <c r="AL29" i="80"/>
  <c r="AM29" i="80"/>
  <c r="AN29" i="80"/>
  <c r="AO29" i="80"/>
  <c r="AP29" i="80"/>
  <c r="AQ29" i="80"/>
  <c r="D30" i="80"/>
  <c r="E30" i="80"/>
  <c r="F30" i="80"/>
  <c r="G30" i="80"/>
  <c r="H30" i="80"/>
  <c r="I30" i="80"/>
  <c r="J30" i="80"/>
  <c r="K30" i="80"/>
  <c r="L30" i="80"/>
  <c r="M30" i="80"/>
  <c r="N30" i="80"/>
  <c r="O30" i="80"/>
  <c r="P30" i="80"/>
  <c r="Q30" i="80"/>
  <c r="R30" i="80"/>
  <c r="S30" i="80"/>
  <c r="T30" i="80"/>
  <c r="U30" i="80"/>
  <c r="V30" i="80"/>
  <c r="W30" i="80"/>
  <c r="X30" i="80"/>
  <c r="Y30" i="80"/>
  <c r="Z30" i="80"/>
  <c r="AA30" i="80"/>
  <c r="AB30" i="80"/>
  <c r="AC30" i="80"/>
  <c r="AD30" i="80"/>
  <c r="AE30" i="80"/>
  <c r="AF30" i="80"/>
  <c r="AG30" i="80"/>
  <c r="AH30" i="80"/>
  <c r="AI30" i="80"/>
  <c r="AJ30" i="80"/>
  <c r="AK30" i="80"/>
  <c r="AL30" i="80"/>
  <c r="AM30" i="80"/>
  <c r="AN30" i="80"/>
  <c r="AO30" i="80"/>
  <c r="AP30" i="80"/>
  <c r="AQ30" i="80"/>
  <c r="D31" i="80"/>
  <c r="E31" i="80"/>
  <c r="F31" i="80"/>
  <c r="G31" i="80"/>
  <c r="H31" i="80"/>
  <c r="I31" i="80"/>
  <c r="J31" i="80"/>
  <c r="K31" i="80"/>
  <c r="L31" i="80"/>
  <c r="M31" i="80"/>
  <c r="N31" i="80"/>
  <c r="O31" i="80"/>
  <c r="P31" i="80"/>
  <c r="Q31" i="80"/>
  <c r="R31" i="80"/>
  <c r="S31" i="80"/>
  <c r="T31" i="80"/>
  <c r="U31" i="80"/>
  <c r="V31" i="80"/>
  <c r="W31" i="80"/>
  <c r="X31" i="80"/>
  <c r="Y31" i="80"/>
  <c r="Z31" i="80"/>
  <c r="AA31" i="80"/>
  <c r="AB31" i="80"/>
  <c r="AC31" i="80"/>
  <c r="AD31" i="80"/>
  <c r="AE31" i="80"/>
  <c r="AF31" i="80"/>
  <c r="AG31" i="80"/>
  <c r="AH31" i="80"/>
  <c r="AI31" i="80"/>
  <c r="AJ31" i="80"/>
  <c r="AK31" i="80"/>
  <c r="AL31" i="80"/>
  <c r="AM31" i="80"/>
  <c r="AN31" i="80"/>
  <c r="AO31" i="80"/>
  <c r="AP31" i="80"/>
  <c r="AQ31" i="80"/>
  <c r="D32" i="80"/>
  <c r="E32" i="80"/>
  <c r="F32" i="80"/>
  <c r="G32" i="80"/>
  <c r="H32" i="80"/>
  <c r="I32" i="80"/>
  <c r="J32" i="80"/>
  <c r="K32" i="80"/>
  <c r="L32" i="80"/>
  <c r="M32" i="80"/>
  <c r="N32" i="80"/>
  <c r="O32" i="80"/>
  <c r="P32" i="80"/>
  <c r="Q32" i="80"/>
  <c r="R32" i="80"/>
  <c r="S32" i="80"/>
  <c r="T32" i="80"/>
  <c r="U32" i="80"/>
  <c r="V32" i="80"/>
  <c r="W32" i="80"/>
  <c r="X32" i="80"/>
  <c r="Y32" i="80"/>
  <c r="Z32" i="80"/>
  <c r="AA32" i="80"/>
  <c r="AB32" i="80"/>
  <c r="AC32" i="80"/>
  <c r="AD32" i="80"/>
  <c r="AE32" i="80"/>
  <c r="AF32" i="80"/>
  <c r="AG32" i="80"/>
  <c r="AH32" i="80"/>
  <c r="AI32" i="80"/>
  <c r="AJ32" i="80"/>
  <c r="AK32" i="80"/>
  <c r="AL32" i="80"/>
  <c r="AM32" i="80"/>
  <c r="AN32" i="80"/>
  <c r="AO32" i="80"/>
  <c r="AP32" i="80"/>
  <c r="AQ32" i="80"/>
  <c r="D33" i="80"/>
  <c r="E33" i="80"/>
  <c r="F33" i="80"/>
  <c r="G33" i="80"/>
  <c r="H33" i="80"/>
  <c r="I33" i="80"/>
  <c r="J33" i="80"/>
  <c r="K33" i="80"/>
  <c r="L33" i="80"/>
  <c r="M33" i="80"/>
  <c r="N33" i="80"/>
  <c r="O33" i="80"/>
  <c r="P33" i="80"/>
  <c r="Q33" i="80"/>
  <c r="R33" i="80"/>
  <c r="S33" i="80"/>
  <c r="T33" i="80"/>
  <c r="U33" i="80"/>
  <c r="V33" i="80"/>
  <c r="W33" i="80"/>
  <c r="X33" i="80"/>
  <c r="Y33" i="80"/>
  <c r="Z33" i="80"/>
  <c r="AA33" i="80"/>
  <c r="AB33" i="80"/>
  <c r="AC33" i="80"/>
  <c r="AD33" i="80"/>
  <c r="AE33" i="80"/>
  <c r="AF33" i="80"/>
  <c r="AG33" i="80"/>
  <c r="AH33" i="80"/>
  <c r="AI33" i="80"/>
  <c r="AJ33" i="80"/>
  <c r="AK33" i="80"/>
  <c r="AL33" i="80"/>
  <c r="AM33" i="80"/>
  <c r="AN33" i="80"/>
  <c r="AO33" i="80"/>
  <c r="AP33" i="80"/>
  <c r="AQ33" i="80"/>
  <c r="D34" i="80"/>
  <c r="E34" i="80"/>
  <c r="F34" i="80"/>
  <c r="G34" i="80"/>
  <c r="H34" i="80"/>
  <c r="I34" i="80"/>
  <c r="J34" i="80"/>
  <c r="K34" i="80"/>
  <c r="L34" i="80"/>
  <c r="M34" i="80"/>
  <c r="N34" i="80"/>
  <c r="O34" i="80"/>
  <c r="P34" i="80"/>
  <c r="Q34" i="80"/>
  <c r="R34" i="80"/>
  <c r="S34" i="80"/>
  <c r="T34" i="80"/>
  <c r="U34" i="80"/>
  <c r="V34" i="80"/>
  <c r="W34" i="80"/>
  <c r="X34" i="80"/>
  <c r="Y34" i="80"/>
  <c r="Z34" i="80"/>
  <c r="AA34" i="80"/>
  <c r="AB34" i="80"/>
  <c r="AC34" i="80"/>
  <c r="AD34" i="80"/>
  <c r="AE34" i="80"/>
  <c r="AF34" i="80"/>
  <c r="AG34" i="80"/>
  <c r="AH34" i="80"/>
  <c r="AI34" i="80"/>
  <c r="AJ34" i="80"/>
  <c r="AK34" i="80"/>
  <c r="AL34" i="80"/>
  <c r="AM34" i="80"/>
  <c r="AN34" i="80"/>
  <c r="AO34" i="80"/>
  <c r="AP34" i="80"/>
  <c r="AQ34" i="80"/>
  <c r="D35" i="80"/>
  <c r="E35" i="80"/>
  <c r="F35" i="80"/>
  <c r="G35" i="80"/>
  <c r="H35" i="80"/>
  <c r="I35" i="80"/>
  <c r="J35" i="80"/>
  <c r="K35" i="80"/>
  <c r="L35" i="80"/>
  <c r="M35" i="80"/>
  <c r="N35" i="80"/>
  <c r="O35" i="80"/>
  <c r="P35" i="80"/>
  <c r="Q35" i="80"/>
  <c r="R35" i="80"/>
  <c r="S35" i="80"/>
  <c r="T35" i="80"/>
  <c r="U35" i="80"/>
  <c r="V35" i="80"/>
  <c r="W35" i="80"/>
  <c r="X35" i="80"/>
  <c r="Y35" i="80"/>
  <c r="Z35" i="80"/>
  <c r="AA35" i="80"/>
  <c r="AB35" i="80"/>
  <c r="AC35" i="80"/>
  <c r="AD35" i="80"/>
  <c r="AE35" i="80"/>
  <c r="AF35" i="80"/>
  <c r="AG35" i="80"/>
  <c r="AH35" i="80"/>
  <c r="AI35" i="80"/>
  <c r="AJ35" i="80"/>
  <c r="AK35" i="80"/>
  <c r="AL35" i="80"/>
  <c r="AM35" i="80"/>
  <c r="AN35" i="80"/>
  <c r="AO35" i="80"/>
  <c r="AP35" i="80"/>
  <c r="AQ35" i="80"/>
  <c r="D36" i="80"/>
  <c r="E36" i="80"/>
  <c r="F36" i="80"/>
  <c r="G36" i="80"/>
  <c r="H36" i="80"/>
  <c r="I36" i="80"/>
  <c r="J36" i="80"/>
  <c r="K36" i="80"/>
  <c r="L36" i="80"/>
  <c r="M36" i="80"/>
  <c r="N36" i="80"/>
  <c r="O36" i="80"/>
  <c r="P36" i="80"/>
  <c r="Q36" i="80"/>
  <c r="R36" i="80"/>
  <c r="S36" i="80"/>
  <c r="T36" i="80"/>
  <c r="U36" i="80"/>
  <c r="V36" i="80"/>
  <c r="W36" i="80"/>
  <c r="X36" i="80"/>
  <c r="Y36" i="80"/>
  <c r="Z36" i="80"/>
  <c r="AA36" i="80"/>
  <c r="AB36" i="80"/>
  <c r="AC36" i="80"/>
  <c r="AD36" i="80"/>
  <c r="AE36" i="80"/>
  <c r="AF36" i="80"/>
  <c r="AG36" i="80"/>
  <c r="AH36" i="80"/>
  <c r="AI36" i="80"/>
  <c r="AJ36" i="80"/>
  <c r="AK36" i="80"/>
  <c r="AL36" i="80"/>
  <c r="AM36" i="80"/>
  <c r="AN36" i="80"/>
  <c r="AO36" i="80"/>
  <c r="AP36" i="80"/>
  <c r="AQ36" i="80"/>
  <c r="D37" i="80"/>
  <c r="E37" i="80"/>
  <c r="F37" i="80"/>
  <c r="G37" i="80"/>
  <c r="H37" i="80"/>
  <c r="I37" i="80"/>
  <c r="J37" i="80"/>
  <c r="K37" i="80"/>
  <c r="L37" i="80"/>
  <c r="M37" i="80"/>
  <c r="N37" i="80"/>
  <c r="O37" i="80"/>
  <c r="P37" i="80"/>
  <c r="Q37" i="80"/>
  <c r="R37" i="80"/>
  <c r="S37" i="80"/>
  <c r="T37" i="80"/>
  <c r="U37" i="80"/>
  <c r="V37" i="80"/>
  <c r="W37" i="80"/>
  <c r="X37" i="80"/>
  <c r="Y37" i="80"/>
  <c r="Z37" i="80"/>
  <c r="AA37" i="80"/>
  <c r="AB37" i="80"/>
  <c r="AC37" i="80"/>
  <c r="AD37" i="80"/>
  <c r="AE37" i="80"/>
  <c r="AF37" i="80"/>
  <c r="AG37" i="80"/>
  <c r="AH37" i="80"/>
  <c r="AI37" i="80"/>
  <c r="AJ37" i="80"/>
  <c r="AK37" i="80"/>
  <c r="AL37" i="80"/>
  <c r="AM37" i="80"/>
  <c r="AN37" i="80"/>
  <c r="AO37" i="80"/>
  <c r="AP37" i="80"/>
  <c r="AQ37" i="80"/>
  <c r="D38" i="80"/>
  <c r="E38" i="80"/>
  <c r="F38" i="80"/>
  <c r="G38" i="80"/>
  <c r="H38" i="80"/>
  <c r="I38" i="80"/>
  <c r="J38" i="80"/>
  <c r="K38" i="80"/>
  <c r="L38" i="80"/>
  <c r="M38" i="80"/>
  <c r="N38" i="80"/>
  <c r="O38" i="80"/>
  <c r="P38" i="80"/>
  <c r="Q38" i="80"/>
  <c r="R38" i="80"/>
  <c r="S38" i="80"/>
  <c r="T38" i="80"/>
  <c r="U38" i="80"/>
  <c r="V38" i="80"/>
  <c r="W38" i="80"/>
  <c r="X38" i="80"/>
  <c r="Y38" i="80"/>
  <c r="Z38" i="80"/>
  <c r="AA38" i="80"/>
  <c r="AB38" i="80"/>
  <c r="AC38" i="80"/>
  <c r="AD38" i="80"/>
  <c r="AE38" i="80"/>
  <c r="AF38" i="80"/>
  <c r="AG38" i="80"/>
  <c r="AH38" i="80"/>
  <c r="AI38" i="80"/>
  <c r="AJ38" i="80"/>
  <c r="AK38" i="80"/>
  <c r="AL38" i="80"/>
  <c r="AM38" i="80"/>
  <c r="AN38" i="80"/>
  <c r="AO38" i="80"/>
  <c r="AP38" i="80"/>
  <c r="AQ38" i="80"/>
  <c r="D39" i="80"/>
  <c r="E39" i="80"/>
  <c r="F39" i="80"/>
  <c r="G39" i="80"/>
  <c r="H39" i="80"/>
  <c r="I39" i="80"/>
  <c r="J39" i="80"/>
  <c r="K39" i="80"/>
  <c r="L39" i="80"/>
  <c r="M39" i="80"/>
  <c r="N39" i="80"/>
  <c r="O39" i="80"/>
  <c r="P39" i="80"/>
  <c r="Q39" i="80"/>
  <c r="R39" i="80"/>
  <c r="S39" i="80"/>
  <c r="T39" i="80"/>
  <c r="U39" i="80"/>
  <c r="V39" i="80"/>
  <c r="W39" i="80"/>
  <c r="X39" i="80"/>
  <c r="Y39" i="80"/>
  <c r="Z39" i="80"/>
  <c r="AA39" i="80"/>
  <c r="AB39" i="80"/>
  <c r="AC39" i="80"/>
  <c r="AD39" i="80"/>
  <c r="AE39" i="80"/>
  <c r="AF39" i="80"/>
  <c r="AG39" i="80"/>
  <c r="AH39" i="80"/>
  <c r="AI39" i="80"/>
  <c r="AJ39" i="80"/>
  <c r="AK39" i="80"/>
  <c r="AL39" i="80"/>
  <c r="AM39" i="80"/>
  <c r="AN39" i="80"/>
  <c r="AO39" i="80"/>
  <c r="AP39" i="80"/>
  <c r="AQ39" i="80"/>
  <c r="D40" i="80"/>
  <c r="E40" i="80"/>
  <c r="F40" i="80"/>
  <c r="G40" i="80"/>
  <c r="H40" i="80"/>
  <c r="I40" i="80"/>
  <c r="J40" i="80"/>
  <c r="K40" i="80"/>
  <c r="L40" i="80"/>
  <c r="M40" i="80"/>
  <c r="N40" i="80"/>
  <c r="O40" i="80"/>
  <c r="P40" i="80"/>
  <c r="Q40" i="80"/>
  <c r="R40" i="80"/>
  <c r="S40" i="80"/>
  <c r="T40" i="80"/>
  <c r="U40" i="80"/>
  <c r="V40" i="80"/>
  <c r="W40" i="80"/>
  <c r="X40" i="80"/>
  <c r="Y40" i="80"/>
  <c r="Z40" i="80"/>
  <c r="AA40" i="80"/>
  <c r="AB40" i="80"/>
  <c r="AC40" i="80"/>
  <c r="AD40" i="80"/>
  <c r="AE40" i="80"/>
  <c r="AF40" i="80"/>
  <c r="AG40" i="80"/>
  <c r="AH40" i="80"/>
  <c r="AI40" i="80"/>
  <c r="AJ40" i="80"/>
  <c r="AK40" i="80"/>
  <c r="AL40" i="80"/>
  <c r="AM40" i="80"/>
  <c r="AN40" i="80"/>
  <c r="AO40" i="80"/>
  <c r="AP40" i="80"/>
  <c r="AQ40" i="80"/>
  <c r="D41" i="80"/>
  <c r="E41" i="80"/>
  <c r="F41" i="80"/>
  <c r="G41" i="80"/>
  <c r="H41" i="80"/>
  <c r="I41" i="80"/>
  <c r="J41" i="80"/>
  <c r="K41" i="80"/>
  <c r="L41" i="80"/>
  <c r="M41" i="80"/>
  <c r="N41" i="80"/>
  <c r="O41" i="80"/>
  <c r="P41" i="80"/>
  <c r="Q41" i="80"/>
  <c r="R41" i="80"/>
  <c r="S41" i="80"/>
  <c r="T41" i="80"/>
  <c r="U41" i="80"/>
  <c r="V41" i="80"/>
  <c r="W41" i="80"/>
  <c r="X41" i="80"/>
  <c r="Y41" i="80"/>
  <c r="Z41" i="80"/>
  <c r="AA41" i="80"/>
  <c r="AB41" i="80"/>
  <c r="AC41" i="80"/>
  <c r="AD41" i="80"/>
  <c r="AE41" i="80"/>
  <c r="AF41" i="80"/>
  <c r="AG41" i="80"/>
  <c r="AH41" i="80"/>
  <c r="AI41" i="80"/>
  <c r="AJ41" i="80"/>
  <c r="AK41" i="80"/>
  <c r="AL41" i="80"/>
  <c r="AM41" i="80"/>
  <c r="AN41" i="80"/>
  <c r="AO41" i="80"/>
  <c r="AP41" i="80"/>
  <c r="AQ41" i="80"/>
  <c r="D42" i="80"/>
  <c r="E42" i="80"/>
  <c r="F42" i="80"/>
  <c r="G42" i="80"/>
  <c r="H42" i="80"/>
  <c r="I42" i="80"/>
  <c r="J42" i="80"/>
  <c r="K42" i="80"/>
  <c r="L42" i="80"/>
  <c r="M42" i="80"/>
  <c r="N42" i="80"/>
  <c r="O42" i="80"/>
  <c r="P42" i="80"/>
  <c r="Q42" i="80"/>
  <c r="R42" i="80"/>
  <c r="S42" i="80"/>
  <c r="T42" i="80"/>
  <c r="U42" i="80"/>
  <c r="V42" i="80"/>
  <c r="W42" i="80"/>
  <c r="X42" i="80"/>
  <c r="Y42" i="80"/>
  <c r="Z42" i="80"/>
  <c r="AA42" i="80"/>
  <c r="AB42" i="80"/>
  <c r="AC42" i="80"/>
  <c r="AD42" i="80"/>
  <c r="AE42" i="80"/>
  <c r="AF42" i="80"/>
  <c r="AG42" i="80"/>
  <c r="AH42" i="80"/>
  <c r="AI42" i="80"/>
  <c r="AJ42" i="80"/>
  <c r="AK42" i="80"/>
  <c r="AL42" i="80"/>
  <c r="AM42" i="80"/>
  <c r="AN42" i="80"/>
  <c r="AO42" i="80"/>
  <c r="AP42" i="80"/>
  <c r="AQ42" i="80"/>
  <c r="D43" i="80"/>
  <c r="E43" i="80"/>
  <c r="F43" i="80"/>
  <c r="G43" i="80"/>
  <c r="H43" i="80"/>
  <c r="I43" i="80"/>
  <c r="J43" i="80"/>
  <c r="K43" i="80"/>
  <c r="L43" i="80"/>
  <c r="M43" i="80"/>
  <c r="N43" i="80"/>
  <c r="O43" i="80"/>
  <c r="P43" i="80"/>
  <c r="Q43" i="80"/>
  <c r="R43" i="80"/>
  <c r="S43" i="80"/>
  <c r="T43" i="80"/>
  <c r="U43" i="80"/>
  <c r="V43" i="80"/>
  <c r="W43" i="80"/>
  <c r="X43" i="80"/>
  <c r="Y43" i="80"/>
  <c r="Z43" i="80"/>
  <c r="AA43" i="80"/>
  <c r="AB43" i="80"/>
  <c r="AC43" i="80"/>
  <c r="AD43" i="80"/>
  <c r="AE43" i="80"/>
  <c r="AF43" i="80"/>
  <c r="AG43" i="80"/>
  <c r="AH43" i="80"/>
  <c r="AI43" i="80"/>
  <c r="AJ43" i="80"/>
  <c r="AK43" i="80"/>
  <c r="AL43" i="80"/>
  <c r="AM43" i="80"/>
  <c r="AN43" i="80"/>
  <c r="AO43" i="80"/>
  <c r="AP43" i="80"/>
  <c r="AQ43" i="80"/>
  <c r="D44" i="80"/>
  <c r="E44" i="80"/>
  <c r="F44" i="80"/>
  <c r="G44" i="80"/>
  <c r="H44" i="80"/>
  <c r="I44" i="80"/>
  <c r="J44" i="80"/>
  <c r="K44" i="80"/>
  <c r="L44" i="80"/>
  <c r="M44" i="80"/>
  <c r="N44" i="80"/>
  <c r="O44" i="80"/>
  <c r="P44" i="80"/>
  <c r="Q44" i="80"/>
  <c r="R44" i="80"/>
  <c r="S44" i="80"/>
  <c r="T44" i="80"/>
  <c r="U44" i="80"/>
  <c r="V44" i="80"/>
  <c r="W44" i="80"/>
  <c r="X44" i="80"/>
  <c r="Y44" i="80"/>
  <c r="Z44" i="80"/>
  <c r="AA44" i="80"/>
  <c r="AB44" i="80"/>
  <c r="AC44" i="80"/>
  <c r="AD44" i="80"/>
  <c r="AE44" i="80"/>
  <c r="AF44" i="80"/>
  <c r="AG44" i="80"/>
  <c r="AH44" i="80"/>
  <c r="AI44" i="80"/>
  <c r="AJ44" i="80"/>
  <c r="AK44" i="80"/>
  <c r="AL44" i="80"/>
  <c r="AM44" i="80"/>
  <c r="AN44" i="80"/>
  <c r="AO44" i="80"/>
  <c r="AP44" i="80"/>
  <c r="AQ44" i="80"/>
  <c r="C3" i="80"/>
  <c r="C4" i="80"/>
  <c r="C5" i="80"/>
  <c r="C6" i="80"/>
  <c r="C7" i="80"/>
  <c r="C8" i="80"/>
  <c r="C9" i="80"/>
  <c r="C10" i="80"/>
  <c r="C11" i="80"/>
  <c r="C12" i="80"/>
  <c r="C13" i="80"/>
  <c r="C14" i="80"/>
  <c r="C15" i="80"/>
  <c r="C16" i="80"/>
  <c r="C17" i="80"/>
  <c r="C18" i="80"/>
  <c r="C19" i="80"/>
  <c r="C20" i="80"/>
  <c r="C21" i="80"/>
  <c r="C22" i="80"/>
  <c r="C23" i="80"/>
  <c r="C24" i="80"/>
  <c r="C25" i="80"/>
  <c r="C26" i="80"/>
  <c r="C27" i="80"/>
  <c r="C28" i="80"/>
  <c r="C29" i="80"/>
  <c r="C30" i="80"/>
  <c r="C31" i="80"/>
  <c r="C32" i="80"/>
  <c r="C33" i="80"/>
  <c r="C34" i="80"/>
  <c r="C35" i="80"/>
  <c r="C36" i="80"/>
  <c r="C37" i="80"/>
  <c r="C38" i="80"/>
  <c r="C39" i="80"/>
  <c r="C40" i="80"/>
  <c r="C41" i="80"/>
  <c r="C42" i="80"/>
  <c r="C43" i="80"/>
  <c r="C44" i="80"/>
  <c r="C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32" i="80"/>
  <c r="B33" i="80"/>
  <c r="B34" i="80"/>
  <c r="B35" i="80"/>
  <c r="B36" i="80"/>
  <c r="B37" i="80"/>
  <c r="B38" i="80"/>
  <c r="B39" i="80"/>
  <c r="B40" i="80"/>
  <c r="B41" i="80"/>
  <c r="B42" i="80"/>
  <c r="B43" i="80"/>
  <c r="B44" i="80"/>
  <c r="B2" i="80"/>
  <c r="C50" i="79"/>
  <c r="D50" i="79"/>
  <c r="E50" i="79"/>
  <c r="F50" i="79"/>
  <c r="G50" i="79"/>
  <c r="H50" i="79"/>
  <c r="I50" i="79"/>
  <c r="J50" i="79"/>
  <c r="K50" i="79"/>
  <c r="L50" i="79"/>
  <c r="M50" i="79"/>
  <c r="N50" i="79"/>
  <c r="O50" i="79"/>
  <c r="P50" i="79"/>
  <c r="Q50" i="79"/>
  <c r="R50" i="79"/>
  <c r="S50" i="79"/>
  <c r="T50" i="79"/>
  <c r="U50" i="79"/>
  <c r="V50" i="79"/>
  <c r="W50" i="79"/>
  <c r="X50" i="79"/>
  <c r="Y50" i="79"/>
  <c r="Z50" i="79"/>
  <c r="AA50" i="79"/>
  <c r="AB50" i="79"/>
  <c r="AC50" i="79"/>
  <c r="AD50" i="79"/>
  <c r="AE50" i="79"/>
  <c r="AF50" i="79"/>
  <c r="AG50" i="79"/>
  <c r="AH50" i="79"/>
  <c r="AI50" i="79"/>
  <c r="AJ50" i="79"/>
  <c r="AK50" i="79"/>
  <c r="AL50" i="79"/>
  <c r="AM50" i="79"/>
  <c r="AN50" i="79"/>
  <c r="AO50" i="79"/>
  <c r="AP50" i="79"/>
  <c r="AQ50" i="79"/>
  <c r="C51" i="79"/>
  <c r="D51" i="79"/>
  <c r="E51" i="79"/>
  <c r="F51" i="79"/>
  <c r="G51" i="79"/>
  <c r="H51" i="79"/>
  <c r="I51" i="79"/>
  <c r="J51" i="79"/>
  <c r="K51" i="79"/>
  <c r="L51" i="79"/>
  <c r="M51" i="79"/>
  <c r="N51" i="79"/>
  <c r="O51" i="79"/>
  <c r="P51" i="79"/>
  <c r="Q51" i="79"/>
  <c r="R51" i="79"/>
  <c r="S51" i="79"/>
  <c r="T51" i="79"/>
  <c r="U51" i="79"/>
  <c r="V51" i="79"/>
  <c r="W51" i="79"/>
  <c r="X51" i="79"/>
  <c r="Y51" i="79"/>
  <c r="Z51" i="79"/>
  <c r="AA51" i="79"/>
  <c r="AB51" i="79"/>
  <c r="AC51" i="79"/>
  <c r="AD51" i="79"/>
  <c r="AE51" i="79"/>
  <c r="AF51" i="79"/>
  <c r="AG51" i="79"/>
  <c r="AH51" i="79"/>
  <c r="AI51" i="79"/>
  <c r="AJ51" i="79"/>
  <c r="AK51" i="79"/>
  <c r="AL51" i="79"/>
  <c r="AM51" i="79"/>
  <c r="AN51" i="79"/>
  <c r="AO51" i="79"/>
  <c r="AP51" i="79"/>
  <c r="AQ51" i="79"/>
  <c r="C52" i="79"/>
  <c r="D52" i="79"/>
  <c r="E52" i="79"/>
  <c r="F52" i="79"/>
  <c r="G52" i="79"/>
  <c r="H52" i="79"/>
  <c r="I52" i="79"/>
  <c r="J52" i="79"/>
  <c r="K52" i="79"/>
  <c r="L52" i="79"/>
  <c r="M52" i="79"/>
  <c r="N52" i="79"/>
  <c r="O52" i="79"/>
  <c r="P52" i="79"/>
  <c r="Q52" i="79"/>
  <c r="R52" i="79"/>
  <c r="S52" i="79"/>
  <c r="T52" i="79"/>
  <c r="U52" i="79"/>
  <c r="V52" i="79"/>
  <c r="W52" i="79"/>
  <c r="X52" i="79"/>
  <c r="Y52" i="79"/>
  <c r="Z52" i="79"/>
  <c r="AA52" i="79"/>
  <c r="AB52" i="79"/>
  <c r="AC52" i="79"/>
  <c r="AD52" i="79"/>
  <c r="AE52" i="79"/>
  <c r="AF52" i="79"/>
  <c r="AG52" i="79"/>
  <c r="AH52" i="79"/>
  <c r="AI52" i="79"/>
  <c r="AJ52" i="79"/>
  <c r="AK52" i="79"/>
  <c r="AL52" i="79"/>
  <c r="AM52" i="79"/>
  <c r="AN52" i="79"/>
  <c r="AO52" i="79"/>
  <c r="AP52" i="79"/>
  <c r="AQ52" i="79"/>
  <c r="C53" i="79"/>
  <c r="D53" i="79"/>
  <c r="E53" i="79"/>
  <c r="F53" i="79"/>
  <c r="G53" i="79"/>
  <c r="H53" i="79"/>
  <c r="I53" i="79"/>
  <c r="J53" i="79"/>
  <c r="K53" i="79"/>
  <c r="L53" i="79"/>
  <c r="M53" i="79"/>
  <c r="N53" i="79"/>
  <c r="O53" i="79"/>
  <c r="P53" i="79"/>
  <c r="Q53" i="79"/>
  <c r="R53" i="79"/>
  <c r="S53" i="79"/>
  <c r="T53" i="79"/>
  <c r="U53" i="79"/>
  <c r="V53" i="79"/>
  <c r="W53" i="79"/>
  <c r="X53" i="79"/>
  <c r="Y53" i="79"/>
  <c r="Z53" i="79"/>
  <c r="AA53" i="79"/>
  <c r="AB53" i="79"/>
  <c r="AC53" i="79"/>
  <c r="AD53" i="79"/>
  <c r="AE53" i="79"/>
  <c r="AF53" i="79"/>
  <c r="AG53" i="79"/>
  <c r="AH53" i="79"/>
  <c r="AI53" i="79"/>
  <c r="AJ53" i="79"/>
  <c r="AK53" i="79"/>
  <c r="AL53" i="79"/>
  <c r="AM53" i="79"/>
  <c r="AN53" i="79"/>
  <c r="AO53" i="79"/>
  <c r="AP53" i="79"/>
  <c r="AQ53" i="79"/>
  <c r="C54" i="79"/>
  <c r="D54" i="79"/>
  <c r="E54" i="79"/>
  <c r="F54" i="79"/>
  <c r="G54" i="79"/>
  <c r="H54" i="79"/>
  <c r="I54" i="79"/>
  <c r="J54" i="79"/>
  <c r="K54" i="79"/>
  <c r="L54" i="79"/>
  <c r="M54" i="79"/>
  <c r="N54" i="79"/>
  <c r="O54" i="79"/>
  <c r="P54" i="79"/>
  <c r="Q54" i="79"/>
  <c r="R54" i="79"/>
  <c r="S54" i="79"/>
  <c r="T54" i="79"/>
  <c r="U54" i="79"/>
  <c r="V54" i="79"/>
  <c r="W54" i="79"/>
  <c r="X54" i="79"/>
  <c r="Y54" i="79"/>
  <c r="Z54" i="79"/>
  <c r="AA54" i="79"/>
  <c r="AB54" i="79"/>
  <c r="AC54" i="79"/>
  <c r="AD54" i="79"/>
  <c r="AE54" i="79"/>
  <c r="AF54" i="79"/>
  <c r="AG54" i="79"/>
  <c r="AH54" i="79"/>
  <c r="AI54" i="79"/>
  <c r="AJ54" i="79"/>
  <c r="AK54" i="79"/>
  <c r="AL54" i="79"/>
  <c r="AM54" i="79"/>
  <c r="AN54" i="79"/>
  <c r="AO54" i="79"/>
  <c r="AP54" i="79"/>
  <c r="AQ54" i="79"/>
  <c r="C55" i="79"/>
  <c r="D55" i="79"/>
  <c r="E55" i="79"/>
  <c r="F55" i="79"/>
  <c r="G55" i="79"/>
  <c r="H55" i="79"/>
  <c r="I55" i="79"/>
  <c r="J55" i="79"/>
  <c r="K55" i="79"/>
  <c r="L55" i="79"/>
  <c r="M55" i="79"/>
  <c r="N55" i="79"/>
  <c r="O55" i="79"/>
  <c r="P55" i="79"/>
  <c r="Q55" i="79"/>
  <c r="R55" i="79"/>
  <c r="S55" i="79"/>
  <c r="T55" i="79"/>
  <c r="U55" i="79"/>
  <c r="V55" i="79"/>
  <c r="W55" i="79"/>
  <c r="X55" i="79"/>
  <c r="Y55" i="79"/>
  <c r="Z55" i="79"/>
  <c r="AA55" i="79"/>
  <c r="AB55" i="79"/>
  <c r="AC55" i="79"/>
  <c r="AD55" i="79"/>
  <c r="AE55" i="79"/>
  <c r="AF55" i="79"/>
  <c r="AG55" i="79"/>
  <c r="AH55" i="79"/>
  <c r="AI55" i="79"/>
  <c r="AJ55" i="79"/>
  <c r="AK55" i="79"/>
  <c r="AL55" i="79"/>
  <c r="AM55" i="79"/>
  <c r="AN55" i="79"/>
  <c r="AO55" i="79"/>
  <c r="AP55" i="79"/>
  <c r="AQ55" i="79"/>
  <c r="C56" i="79"/>
  <c r="D56" i="79"/>
  <c r="E56" i="79"/>
  <c r="F56" i="79"/>
  <c r="G56" i="79"/>
  <c r="H56" i="79"/>
  <c r="I56" i="79"/>
  <c r="J56" i="79"/>
  <c r="K56" i="79"/>
  <c r="L56" i="79"/>
  <c r="M56" i="79"/>
  <c r="N56" i="79"/>
  <c r="O56" i="79"/>
  <c r="P56" i="79"/>
  <c r="Q56" i="79"/>
  <c r="R56" i="79"/>
  <c r="S56" i="79"/>
  <c r="T56" i="79"/>
  <c r="U56" i="79"/>
  <c r="V56" i="79"/>
  <c r="W56" i="79"/>
  <c r="X56" i="79"/>
  <c r="Y56" i="79"/>
  <c r="Z56" i="79"/>
  <c r="AA56" i="79"/>
  <c r="AB56" i="79"/>
  <c r="AC56" i="79"/>
  <c r="AD56" i="79"/>
  <c r="AE56" i="79"/>
  <c r="AF56" i="79"/>
  <c r="AG56" i="79"/>
  <c r="AH56" i="79"/>
  <c r="AI56" i="79"/>
  <c r="AJ56" i="79"/>
  <c r="AK56" i="79"/>
  <c r="AL56" i="79"/>
  <c r="AM56" i="79"/>
  <c r="AN56" i="79"/>
  <c r="AO56" i="79"/>
  <c r="AP56" i="79"/>
  <c r="AQ56" i="79"/>
  <c r="C57" i="79"/>
  <c r="D57" i="79"/>
  <c r="E57" i="79"/>
  <c r="F57" i="79"/>
  <c r="G57" i="79"/>
  <c r="H57" i="79"/>
  <c r="I57" i="79"/>
  <c r="J57" i="79"/>
  <c r="K57" i="79"/>
  <c r="L57" i="79"/>
  <c r="M57" i="79"/>
  <c r="N57" i="79"/>
  <c r="O57" i="79"/>
  <c r="P57" i="79"/>
  <c r="Q57" i="79"/>
  <c r="R57" i="79"/>
  <c r="S57" i="79"/>
  <c r="T57" i="79"/>
  <c r="U57" i="79"/>
  <c r="V57" i="79"/>
  <c r="W57" i="79"/>
  <c r="X57" i="79"/>
  <c r="Y57" i="79"/>
  <c r="Z57" i="79"/>
  <c r="AA57" i="79"/>
  <c r="AB57" i="79"/>
  <c r="AC57" i="79"/>
  <c r="AD57" i="79"/>
  <c r="AE57" i="79"/>
  <c r="AF57" i="79"/>
  <c r="AG57" i="79"/>
  <c r="AH57" i="79"/>
  <c r="AI57" i="79"/>
  <c r="AJ57" i="79"/>
  <c r="AK57" i="79"/>
  <c r="AL57" i="79"/>
  <c r="AM57" i="79"/>
  <c r="AN57" i="79"/>
  <c r="AO57" i="79"/>
  <c r="AP57" i="79"/>
  <c r="AQ57" i="79"/>
  <c r="C58" i="79"/>
  <c r="D58" i="79"/>
  <c r="E58" i="79"/>
  <c r="F58" i="79"/>
  <c r="G58" i="79"/>
  <c r="H58" i="79"/>
  <c r="I58" i="79"/>
  <c r="J58" i="79"/>
  <c r="K58" i="79"/>
  <c r="L58" i="79"/>
  <c r="M58" i="79"/>
  <c r="N58" i="79"/>
  <c r="O58" i="79"/>
  <c r="P58" i="79"/>
  <c r="Q58" i="79"/>
  <c r="R58" i="79"/>
  <c r="S58" i="79"/>
  <c r="T58" i="79"/>
  <c r="U58" i="79"/>
  <c r="V58" i="79"/>
  <c r="W58" i="79"/>
  <c r="X58" i="79"/>
  <c r="Y58" i="79"/>
  <c r="Z58" i="79"/>
  <c r="AA58" i="79"/>
  <c r="AB58" i="79"/>
  <c r="AC58" i="79"/>
  <c r="AD58" i="79"/>
  <c r="AE58" i="79"/>
  <c r="AF58" i="79"/>
  <c r="AG58" i="79"/>
  <c r="AH58" i="79"/>
  <c r="AI58" i="79"/>
  <c r="AJ58" i="79"/>
  <c r="AK58" i="79"/>
  <c r="AL58" i="79"/>
  <c r="AM58" i="79"/>
  <c r="AN58" i="79"/>
  <c r="AO58" i="79"/>
  <c r="AP58" i="79"/>
  <c r="AQ58" i="79"/>
  <c r="C59" i="79"/>
  <c r="D59" i="79"/>
  <c r="E59" i="79"/>
  <c r="F59" i="79"/>
  <c r="G59" i="79"/>
  <c r="H59" i="79"/>
  <c r="I59" i="79"/>
  <c r="J59" i="79"/>
  <c r="K59" i="79"/>
  <c r="L59" i="79"/>
  <c r="M59" i="79"/>
  <c r="N59" i="79"/>
  <c r="O59" i="79"/>
  <c r="P59" i="79"/>
  <c r="Q59" i="79"/>
  <c r="R59" i="79"/>
  <c r="S59" i="79"/>
  <c r="T59" i="79"/>
  <c r="U59" i="79"/>
  <c r="V59" i="79"/>
  <c r="W59" i="79"/>
  <c r="X59" i="79"/>
  <c r="Y59" i="79"/>
  <c r="Z59" i="79"/>
  <c r="AA59" i="79"/>
  <c r="AB59" i="79"/>
  <c r="AC59" i="79"/>
  <c r="AD59" i="79"/>
  <c r="AE59" i="79"/>
  <c r="AF59" i="79"/>
  <c r="AG59" i="79"/>
  <c r="AH59" i="79"/>
  <c r="AI59" i="79"/>
  <c r="AJ59" i="79"/>
  <c r="AK59" i="79"/>
  <c r="AL59" i="79"/>
  <c r="AM59" i="79"/>
  <c r="AN59" i="79"/>
  <c r="AO59" i="79"/>
  <c r="AP59" i="79"/>
  <c r="AQ59" i="79"/>
  <c r="C60" i="79"/>
  <c r="D60" i="79"/>
  <c r="E60" i="79"/>
  <c r="F60" i="79"/>
  <c r="G60" i="79"/>
  <c r="H60" i="79"/>
  <c r="I60" i="79"/>
  <c r="J60" i="79"/>
  <c r="K60" i="79"/>
  <c r="L60" i="79"/>
  <c r="M60" i="79"/>
  <c r="N60" i="79"/>
  <c r="O60" i="79"/>
  <c r="P60" i="79"/>
  <c r="Q60" i="79"/>
  <c r="R60" i="79"/>
  <c r="S60" i="79"/>
  <c r="T60" i="79"/>
  <c r="U60" i="79"/>
  <c r="V60" i="79"/>
  <c r="W60" i="79"/>
  <c r="X60" i="79"/>
  <c r="Y60" i="79"/>
  <c r="Z60" i="79"/>
  <c r="AA60" i="79"/>
  <c r="AB60" i="79"/>
  <c r="AC60" i="79"/>
  <c r="AD60" i="79"/>
  <c r="AE60" i="79"/>
  <c r="AF60" i="79"/>
  <c r="AG60" i="79"/>
  <c r="AH60" i="79"/>
  <c r="AI60" i="79"/>
  <c r="AJ60" i="79"/>
  <c r="AK60" i="79"/>
  <c r="AL60" i="79"/>
  <c r="AM60" i="79"/>
  <c r="AN60" i="79"/>
  <c r="AO60" i="79"/>
  <c r="AP60" i="79"/>
  <c r="AQ60" i="79"/>
  <c r="C61" i="79"/>
  <c r="D61" i="79"/>
  <c r="E61" i="79"/>
  <c r="F61" i="79"/>
  <c r="G61" i="79"/>
  <c r="H61" i="79"/>
  <c r="I61" i="79"/>
  <c r="J61" i="79"/>
  <c r="K61" i="79"/>
  <c r="L61" i="79"/>
  <c r="M61" i="79"/>
  <c r="N61" i="79"/>
  <c r="O61" i="79"/>
  <c r="P61" i="79"/>
  <c r="Q61" i="79"/>
  <c r="R61" i="79"/>
  <c r="S61" i="79"/>
  <c r="T61" i="79"/>
  <c r="U61" i="79"/>
  <c r="V61" i="79"/>
  <c r="W61" i="79"/>
  <c r="X61" i="79"/>
  <c r="Y61" i="79"/>
  <c r="Z61" i="79"/>
  <c r="AA61" i="79"/>
  <c r="AB61" i="79"/>
  <c r="AC61" i="79"/>
  <c r="AD61" i="79"/>
  <c r="AE61" i="79"/>
  <c r="AF61" i="79"/>
  <c r="AG61" i="79"/>
  <c r="AH61" i="79"/>
  <c r="AI61" i="79"/>
  <c r="AJ61" i="79"/>
  <c r="AK61" i="79"/>
  <c r="AL61" i="79"/>
  <c r="AM61" i="79"/>
  <c r="AN61" i="79"/>
  <c r="AO61" i="79"/>
  <c r="AP61" i="79"/>
  <c r="AQ61" i="79"/>
  <c r="C62" i="79"/>
  <c r="D62" i="79"/>
  <c r="E62" i="79"/>
  <c r="F62" i="79"/>
  <c r="G62" i="79"/>
  <c r="H62" i="79"/>
  <c r="I62" i="79"/>
  <c r="J62" i="79"/>
  <c r="K62" i="79"/>
  <c r="L62" i="79"/>
  <c r="M62" i="79"/>
  <c r="N62" i="79"/>
  <c r="O62" i="79"/>
  <c r="P62" i="79"/>
  <c r="Q62" i="79"/>
  <c r="R62" i="79"/>
  <c r="S62" i="79"/>
  <c r="T62" i="79"/>
  <c r="U62" i="79"/>
  <c r="V62" i="79"/>
  <c r="W62" i="79"/>
  <c r="X62" i="79"/>
  <c r="Y62" i="79"/>
  <c r="Z62" i="79"/>
  <c r="AA62" i="79"/>
  <c r="AB62" i="79"/>
  <c r="AC62" i="79"/>
  <c r="AD62" i="79"/>
  <c r="AE62" i="79"/>
  <c r="AF62" i="79"/>
  <c r="AG62" i="79"/>
  <c r="AH62" i="79"/>
  <c r="AI62" i="79"/>
  <c r="AJ62" i="79"/>
  <c r="AK62" i="79"/>
  <c r="AL62" i="79"/>
  <c r="AM62" i="79"/>
  <c r="AN62" i="79"/>
  <c r="AO62" i="79"/>
  <c r="AP62" i="79"/>
  <c r="AQ62" i="79"/>
  <c r="C63" i="79"/>
  <c r="D63" i="79"/>
  <c r="E63" i="79"/>
  <c r="F63" i="79"/>
  <c r="G63" i="79"/>
  <c r="H63" i="79"/>
  <c r="I63" i="79"/>
  <c r="J63" i="79"/>
  <c r="K63" i="79"/>
  <c r="L63" i="79"/>
  <c r="M63" i="79"/>
  <c r="N63" i="79"/>
  <c r="O63" i="79"/>
  <c r="P63" i="79"/>
  <c r="Q63" i="79"/>
  <c r="R63" i="79"/>
  <c r="S63" i="79"/>
  <c r="T63" i="79"/>
  <c r="U63" i="79"/>
  <c r="V63" i="79"/>
  <c r="W63" i="79"/>
  <c r="X63" i="79"/>
  <c r="Y63" i="79"/>
  <c r="Z63" i="79"/>
  <c r="AA63" i="79"/>
  <c r="AB63" i="79"/>
  <c r="AC63" i="79"/>
  <c r="AD63" i="79"/>
  <c r="AE63" i="79"/>
  <c r="AF63" i="79"/>
  <c r="AG63" i="79"/>
  <c r="AH63" i="79"/>
  <c r="AI63" i="79"/>
  <c r="AJ63" i="79"/>
  <c r="AK63" i="79"/>
  <c r="AL63" i="79"/>
  <c r="AM63" i="79"/>
  <c r="AN63" i="79"/>
  <c r="AO63" i="79"/>
  <c r="AP63" i="79"/>
  <c r="AQ63" i="79"/>
  <c r="C64" i="79"/>
  <c r="D64" i="79"/>
  <c r="E64" i="79"/>
  <c r="F64" i="79"/>
  <c r="G64" i="79"/>
  <c r="H64" i="79"/>
  <c r="I64" i="79"/>
  <c r="J64" i="79"/>
  <c r="K64" i="79"/>
  <c r="L64" i="79"/>
  <c r="M64" i="79"/>
  <c r="N64" i="79"/>
  <c r="O64" i="79"/>
  <c r="P64" i="79"/>
  <c r="Q64" i="79"/>
  <c r="R64" i="79"/>
  <c r="S64" i="79"/>
  <c r="T64" i="79"/>
  <c r="U64" i="79"/>
  <c r="V64" i="79"/>
  <c r="W64" i="79"/>
  <c r="X64" i="79"/>
  <c r="Y64" i="79"/>
  <c r="Z64" i="79"/>
  <c r="AA64" i="79"/>
  <c r="AB64" i="79"/>
  <c r="AC64" i="79"/>
  <c r="AD64" i="79"/>
  <c r="AE64" i="79"/>
  <c r="AF64" i="79"/>
  <c r="AG64" i="79"/>
  <c r="AH64" i="79"/>
  <c r="AI64" i="79"/>
  <c r="AJ64" i="79"/>
  <c r="AK64" i="79"/>
  <c r="AL64" i="79"/>
  <c r="AM64" i="79"/>
  <c r="AN64" i="79"/>
  <c r="AO64" i="79"/>
  <c r="AP64" i="79"/>
  <c r="AQ64" i="79"/>
  <c r="C65" i="79"/>
  <c r="D65" i="79"/>
  <c r="E65" i="79"/>
  <c r="F65" i="79"/>
  <c r="G65" i="79"/>
  <c r="H65" i="79"/>
  <c r="I65" i="79"/>
  <c r="J65" i="79"/>
  <c r="K65" i="79"/>
  <c r="L65" i="79"/>
  <c r="M65" i="79"/>
  <c r="N65" i="79"/>
  <c r="O65" i="79"/>
  <c r="P65" i="79"/>
  <c r="Q65" i="79"/>
  <c r="R65" i="79"/>
  <c r="S65" i="79"/>
  <c r="T65" i="79"/>
  <c r="U65" i="79"/>
  <c r="V65" i="79"/>
  <c r="W65" i="79"/>
  <c r="X65" i="79"/>
  <c r="Y65" i="79"/>
  <c r="Z65" i="79"/>
  <c r="AA65" i="79"/>
  <c r="AB65" i="79"/>
  <c r="AC65" i="79"/>
  <c r="AD65" i="79"/>
  <c r="AE65" i="79"/>
  <c r="AF65" i="79"/>
  <c r="AG65" i="79"/>
  <c r="AH65" i="79"/>
  <c r="AI65" i="79"/>
  <c r="AJ65" i="79"/>
  <c r="AK65" i="79"/>
  <c r="AL65" i="79"/>
  <c r="AM65" i="79"/>
  <c r="AN65" i="79"/>
  <c r="AO65" i="79"/>
  <c r="AP65" i="79"/>
  <c r="AQ65" i="79"/>
  <c r="C66" i="79"/>
  <c r="D66" i="79"/>
  <c r="E66" i="79"/>
  <c r="F66" i="79"/>
  <c r="G66" i="79"/>
  <c r="H66" i="79"/>
  <c r="I66" i="79"/>
  <c r="J66" i="79"/>
  <c r="K66" i="79"/>
  <c r="L66" i="79"/>
  <c r="M66" i="79"/>
  <c r="N66" i="79"/>
  <c r="O66" i="79"/>
  <c r="P66" i="79"/>
  <c r="Q66" i="79"/>
  <c r="R66" i="79"/>
  <c r="S66" i="79"/>
  <c r="T66" i="79"/>
  <c r="U66" i="79"/>
  <c r="V66" i="79"/>
  <c r="W66" i="79"/>
  <c r="X66" i="79"/>
  <c r="Y66" i="79"/>
  <c r="Z66" i="79"/>
  <c r="AA66" i="79"/>
  <c r="AB66" i="79"/>
  <c r="AC66" i="79"/>
  <c r="AD66" i="79"/>
  <c r="AE66" i="79"/>
  <c r="AF66" i="79"/>
  <c r="AG66" i="79"/>
  <c r="AH66" i="79"/>
  <c r="AI66" i="79"/>
  <c r="AJ66" i="79"/>
  <c r="AK66" i="79"/>
  <c r="AL66" i="79"/>
  <c r="AM66" i="79"/>
  <c r="AN66" i="79"/>
  <c r="AO66" i="79"/>
  <c r="AP66" i="79"/>
  <c r="AQ66" i="79"/>
  <c r="C67" i="79"/>
  <c r="D67" i="79"/>
  <c r="E67" i="79"/>
  <c r="F67" i="79"/>
  <c r="G67" i="79"/>
  <c r="H67" i="79"/>
  <c r="I67" i="79"/>
  <c r="J67" i="79"/>
  <c r="K67" i="79"/>
  <c r="L67" i="79"/>
  <c r="M67" i="79"/>
  <c r="N67" i="79"/>
  <c r="O67" i="79"/>
  <c r="P67" i="79"/>
  <c r="Q67" i="79"/>
  <c r="R67" i="79"/>
  <c r="S67" i="79"/>
  <c r="T67" i="79"/>
  <c r="U67" i="79"/>
  <c r="V67" i="79"/>
  <c r="W67" i="79"/>
  <c r="X67" i="79"/>
  <c r="Y67" i="79"/>
  <c r="Z67" i="79"/>
  <c r="AA67" i="79"/>
  <c r="AB67" i="79"/>
  <c r="AC67" i="79"/>
  <c r="AD67" i="79"/>
  <c r="AE67" i="79"/>
  <c r="AF67" i="79"/>
  <c r="AG67" i="79"/>
  <c r="AH67" i="79"/>
  <c r="AI67" i="79"/>
  <c r="AJ67" i="79"/>
  <c r="AK67" i="79"/>
  <c r="AL67" i="79"/>
  <c r="AM67" i="79"/>
  <c r="AN67" i="79"/>
  <c r="AO67" i="79"/>
  <c r="AP67" i="79"/>
  <c r="AQ67" i="79"/>
  <c r="C68" i="79"/>
  <c r="D68" i="79"/>
  <c r="E68" i="79"/>
  <c r="F68" i="79"/>
  <c r="G68" i="79"/>
  <c r="H68" i="79"/>
  <c r="I68" i="79"/>
  <c r="J68" i="79"/>
  <c r="K68" i="79"/>
  <c r="L68" i="79"/>
  <c r="M68" i="79"/>
  <c r="N68" i="79"/>
  <c r="O68" i="79"/>
  <c r="P68" i="79"/>
  <c r="Q68" i="79"/>
  <c r="R68" i="79"/>
  <c r="S68" i="79"/>
  <c r="T68" i="79"/>
  <c r="U68" i="79"/>
  <c r="V68" i="79"/>
  <c r="W68" i="79"/>
  <c r="X68" i="79"/>
  <c r="Y68" i="79"/>
  <c r="Z68" i="79"/>
  <c r="AA68" i="79"/>
  <c r="AB68" i="79"/>
  <c r="AC68" i="79"/>
  <c r="AD68" i="79"/>
  <c r="AE68" i="79"/>
  <c r="AF68" i="79"/>
  <c r="AG68" i="79"/>
  <c r="AH68" i="79"/>
  <c r="AI68" i="79"/>
  <c r="AJ68" i="79"/>
  <c r="AK68" i="79"/>
  <c r="AL68" i="79"/>
  <c r="AM68" i="79"/>
  <c r="AN68" i="79"/>
  <c r="AO68" i="79"/>
  <c r="AP68" i="79"/>
  <c r="AQ68" i="79"/>
  <c r="C69" i="79"/>
  <c r="D69" i="79"/>
  <c r="E69" i="79"/>
  <c r="F69" i="79"/>
  <c r="G69" i="79"/>
  <c r="H69" i="79"/>
  <c r="I69" i="79"/>
  <c r="J69" i="79"/>
  <c r="K69" i="79"/>
  <c r="L69" i="79"/>
  <c r="M69" i="79"/>
  <c r="N69" i="79"/>
  <c r="O69" i="79"/>
  <c r="P69" i="79"/>
  <c r="Q69" i="79"/>
  <c r="R69" i="79"/>
  <c r="S69" i="79"/>
  <c r="T69" i="79"/>
  <c r="U69" i="79"/>
  <c r="V69" i="79"/>
  <c r="W69" i="79"/>
  <c r="X69" i="79"/>
  <c r="Y69" i="79"/>
  <c r="Z69" i="79"/>
  <c r="AA69" i="79"/>
  <c r="AB69" i="79"/>
  <c r="AC69" i="79"/>
  <c r="AD69" i="79"/>
  <c r="AE69" i="79"/>
  <c r="AF69" i="79"/>
  <c r="AG69" i="79"/>
  <c r="AH69" i="79"/>
  <c r="AI69" i="79"/>
  <c r="AJ69" i="79"/>
  <c r="AK69" i="79"/>
  <c r="AL69" i="79"/>
  <c r="AM69" i="79"/>
  <c r="AN69" i="79"/>
  <c r="AO69" i="79"/>
  <c r="AP69" i="79"/>
  <c r="AQ69" i="79"/>
  <c r="C70" i="79"/>
  <c r="D70" i="79"/>
  <c r="E70" i="79"/>
  <c r="F70" i="79"/>
  <c r="G70" i="79"/>
  <c r="H70" i="79"/>
  <c r="I70" i="79"/>
  <c r="J70" i="79"/>
  <c r="K70" i="79"/>
  <c r="L70" i="79"/>
  <c r="M70" i="79"/>
  <c r="N70" i="79"/>
  <c r="O70" i="79"/>
  <c r="P70" i="79"/>
  <c r="Q70" i="79"/>
  <c r="R70" i="79"/>
  <c r="S70" i="79"/>
  <c r="T70" i="79"/>
  <c r="U70" i="79"/>
  <c r="V70" i="79"/>
  <c r="W70" i="79"/>
  <c r="X70" i="79"/>
  <c r="Y70" i="79"/>
  <c r="Z70" i="79"/>
  <c r="AA70" i="79"/>
  <c r="AB70" i="79"/>
  <c r="AC70" i="79"/>
  <c r="AD70" i="79"/>
  <c r="AE70" i="79"/>
  <c r="AF70" i="79"/>
  <c r="AG70" i="79"/>
  <c r="AH70" i="79"/>
  <c r="AI70" i="79"/>
  <c r="AJ70" i="79"/>
  <c r="AK70" i="79"/>
  <c r="AL70" i="79"/>
  <c r="AM70" i="79"/>
  <c r="AN70" i="79"/>
  <c r="AO70" i="79"/>
  <c r="AP70" i="79"/>
  <c r="AQ70" i="79"/>
  <c r="C71" i="79"/>
  <c r="D71" i="79"/>
  <c r="E71" i="79"/>
  <c r="F71" i="79"/>
  <c r="G71" i="79"/>
  <c r="H71" i="79"/>
  <c r="I71" i="79"/>
  <c r="J71" i="79"/>
  <c r="K71" i="79"/>
  <c r="L71" i="79"/>
  <c r="M71" i="79"/>
  <c r="N71" i="79"/>
  <c r="O71" i="79"/>
  <c r="P71" i="79"/>
  <c r="Q71" i="79"/>
  <c r="R71" i="79"/>
  <c r="S71" i="79"/>
  <c r="T71" i="79"/>
  <c r="U71" i="79"/>
  <c r="V71" i="79"/>
  <c r="W71" i="79"/>
  <c r="X71" i="79"/>
  <c r="Y71" i="79"/>
  <c r="Z71" i="79"/>
  <c r="AA71" i="79"/>
  <c r="AB71" i="79"/>
  <c r="AC71" i="79"/>
  <c r="AD71" i="79"/>
  <c r="AE71" i="79"/>
  <c r="AF71" i="79"/>
  <c r="AG71" i="79"/>
  <c r="AH71" i="79"/>
  <c r="AI71" i="79"/>
  <c r="AJ71" i="79"/>
  <c r="AK71" i="79"/>
  <c r="AL71" i="79"/>
  <c r="AM71" i="79"/>
  <c r="AN71" i="79"/>
  <c r="AO71" i="79"/>
  <c r="AP71" i="79"/>
  <c r="AQ71" i="79"/>
  <c r="C72" i="79"/>
  <c r="D72" i="79"/>
  <c r="E72" i="79"/>
  <c r="F72" i="79"/>
  <c r="G72" i="79"/>
  <c r="H72" i="79"/>
  <c r="I72" i="79"/>
  <c r="J72" i="79"/>
  <c r="K72" i="79"/>
  <c r="L72" i="79"/>
  <c r="M72" i="79"/>
  <c r="N72" i="79"/>
  <c r="O72" i="79"/>
  <c r="P72" i="79"/>
  <c r="Q72" i="79"/>
  <c r="R72" i="79"/>
  <c r="S72" i="79"/>
  <c r="T72" i="79"/>
  <c r="U72" i="79"/>
  <c r="V72" i="79"/>
  <c r="W72" i="79"/>
  <c r="X72" i="79"/>
  <c r="Y72" i="79"/>
  <c r="Z72" i="79"/>
  <c r="AA72" i="79"/>
  <c r="AB72" i="79"/>
  <c r="AC72" i="79"/>
  <c r="AD72" i="79"/>
  <c r="AE72" i="79"/>
  <c r="AF72" i="79"/>
  <c r="AG72" i="79"/>
  <c r="AH72" i="79"/>
  <c r="AI72" i="79"/>
  <c r="AJ72" i="79"/>
  <c r="AK72" i="79"/>
  <c r="AL72" i="79"/>
  <c r="AM72" i="79"/>
  <c r="AN72" i="79"/>
  <c r="AO72" i="79"/>
  <c r="AP72" i="79"/>
  <c r="AQ72" i="79"/>
  <c r="C73" i="79"/>
  <c r="D73" i="79"/>
  <c r="E73" i="79"/>
  <c r="F73" i="79"/>
  <c r="G73" i="79"/>
  <c r="H73" i="79"/>
  <c r="I73" i="79"/>
  <c r="J73" i="79"/>
  <c r="K73" i="79"/>
  <c r="L73" i="79"/>
  <c r="M73" i="79"/>
  <c r="N73" i="79"/>
  <c r="O73" i="79"/>
  <c r="P73" i="79"/>
  <c r="Q73" i="79"/>
  <c r="R73" i="79"/>
  <c r="S73" i="79"/>
  <c r="T73" i="79"/>
  <c r="U73" i="79"/>
  <c r="V73" i="79"/>
  <c r="W73" i="79"/>
  <c r="X73" i="79"/>
  <c r="Y73" i="79"/>
  <c r="Z73" i="79"/>
  <c r="AA73" i="79"/>
  <c r="AB73" i="79"/>
  <c r="AC73" i="79"/>
  <c r="AD73" i="79"/>
  <c r="AE73" i="79"/>
  <c r="AF73" i="79"/>
  <c r="AG73" i="79"/>
  <c r="AH73" i="79"/>
  <c r="AI73" i="79"/>
  <c r="AJ73" i="79"/>
  <c r="AK73" i="79"/>
  <c r="AL73" i="79"/>
  <c r="AM73" i="79"/>
  <c r="AN73" i="79"/>
  <c r="AO73" i="79"/>
  <c r="AP73" i="79"/>
  <c r="AQ73" i="79"/>
  <c r="C74" i="79"/>
  <c r="D74" i="79"/>
  <c r="E74" i="79"/>
  <c r="F74" i="79"/>
  <c r="G74" i="79"/>
  <c r="H74" i="79"/>
  <c r="I74" i="79"/>
  <c r="J74" i="79"/>
  <c r="K74" i="79"/>
  <c r="L74" i="79"/>
  <c r="M74" i="79"/>
  <c r="N74" i="79"/>
  <c r="O74" i="79"/>
  <c r="P74" i="79"/>
  <c r="Q74" i="79"/>
  <c r="R74" i="79"/>
  <c r="S74" i="79"/>
  <c r="T74" i="79"/>
  <c r="U74" i="79"/>
  <c r="V74" i="79"/>
  <c r="W74" i="79"/>
  <c r="X74" i="79"/>
  <c r="Y74" i="79"/>
  <c r="Z74" i="79"/>
  <c r="AA74" i="79"/>
  <c r="AB74" i="79"/>
  <c r="AC74" i="79"/>
  <c r="AD74" i="79"/>
  <c r="AE74" i="79"/>
  <c r="AF74" i="79"/>
  <c r="AG74" i="79"/>
  <c r="AH74" i="79"/>
  <c r="AI74" i="79"/>
  <c r="AJ74" i="79"/>
  <c r="AK74" i="79"/>
  <c r="AL74" i="79"/>
  <c r="AM74" i="79"/>
  <c r="AN74" i="79"/>
  <c r="AO74" i="79"/>
  <c r="AP74" i="79"/>
  <c r="AQ74" i="79"/>
  <c r="D2" i="79"/>
  <c r="E2" i="79"/>
  <c r="F2" i="79"/>
  <c r="G2" i="79"/>
  <c r="H2" i="79"/>
  <c r="I2" i="79"/>
  <c r="J2" i="79"/>
  <c r="K2" i="79"/>
  <c r="L2" i="79"/>
  <c r="M2" i="79"/>
  <c r="N2" i="79"/>
  <c r="O2" i="79"/>
  <c r="P2" i="79"/>
  <c r="Q2" i="79"/>
  <c r="R2" i="79"/>
  <c r="S2" i="79"/>
  <c r="T2" i="79"/>
  <c r="U2" i="79"/>
  <c r="V2" i="79"/>
  <c r="W2" i="79"/>
  <c r="X2" i="79"/>
  <c r="Y2" i="79"/>
  <c r="Z2" i="79"/>
  <c r="AA2" i="79"/>
  <c r="AB2" i="79"/>
  <c r="AC2" i="79"/>
  <c r="AD2" i="79"/>
  <c r="AE2" i="79"/>
  <c r="AF2" i="79"/>
  <c r="AG2" i="79"/>
  <c r="AH2" i="79"/>
  <c r="AI2" i="79"/>
  <c r="AJ2" i="79"/>
  <c r="AK2" i="79"/>
  <c r="AL2" i="79"/>
  <c r="AM2" i="79"/>
  <c r="AN2" i="79"/>
  <c r="AO2" i="79"/>
  <c r="AP2" i="79"/>
  <c r="AQ2" i="79"/>
  <c r="D3" i="79"/>
  <c r="E3" i="79"/>
  <c r="F3" i="79"/>
  <c r="G3" i="79"/>
  <c r="H3" i="79"/>
  <c r="I3" i="79"/>
  <c r="J3" i="79"/>
  <c r="K3" i="79"/>
  <c r="L3" i="79"/>
  <c r="M3" i="79"/>
  <c r="N3" i="79"/>
  <c r="O3" i="79"/>
  <c r="P3" i="79"/>
  <c r="Q3" i="79"/>
  <c r="R3" i="79"/>
  <c r="S3" i="79"/>
  <c r="T3" i="79"/>
  <c r="U3" i="79"/>
  <c r="V3" i="79"/>
  <c r="W3" i="79"/>
  <c r="X3" i="79"/>
  <c r="Y3" i="79"/>
  <c r="Z3" i="79"/>
  <c r="AA3" i="79"/>
  <c r="AB3" i="79"/>
  <c r="AC3" i="79"/>
  <c r="AD3" i="79"/>
  <c r="AE3" i="79"/>
  <c r="AF3" i="79"/>
  <c r="AG3" i="79"/>
  <c r="AH3" i="79"/>
  <c r="AI3" i="79"/>
  <c r="AJ3" i="79"/>
  <c r="AK3" i="79"/>
  <c r="AL3" i="79"/>
  <c r="AM3" i="79"/>
  <c r="AN3" i="79"/>
  <c r="AO3" i="79"/>
  <c r="AP3" i="79"/>
  <c r="AQ3" i="79"/>
  <c r="D4" i="79"/>
  <c r="E4" i="79"/>
  <c r="F4" i="79"/>
  <c r="G4" i="79"/>
  <c r="H4" i="79"/>
  <c r="I4" i="79"/>
  <c r="J4" i="79"/>
  <c r="K4" i="79"/>
  <c r="L4" i="79"/>
  <c r="M4" i="79"/>
  <c r="N4" i="79"/>
  <c r="O4" i="79"/>
  <c r="P4" i="79"/>
  <c r="Q4" i="79"/>
  <c r="R4" i="79"/>
  <c r="S4" i="79"/>
  <c r="T4" i="79"/>
  <c r="U4" i="79"/>
  <c r="V4" i="79"/>
  <c r="W4" i="79"/>
  <c r="X4" i="79"/>
  <c r="Y4" i="79"/>
  <c r="Z4" i="79"/>
  <c r="AA4" i="79"/>
  <c r="AB4" i="79"/>
  <c r="AC4" i="79"/>
  <c r="AD4" i="79"/>
  <c r="AE4" i="79"/>
  <c r="AF4" i="79"/>
  <c r="AG4" i="79"/>
  <c r="AH4" i="79"/>
  <c r="AI4" i="79"/>
  <c r="AJ4" i="79"/>
  <c r="AK4" i="79"/>
  <c r="AL4" i="79"/>
  <c r="AM4" i="79"/>
  <c r="AN4" i="79"/>
  <c r="AO4" i="79"/>
  <c r="AP4" i="79"/>
  <c r="AQ4" i="79"/>
  <c r="D5" i="79"/>
  <c r="E5" i="79"/>
  <c r="F5" i="79"/>
  <c r="G5" i="79"/>
  <c r="H5" i="79"/>
  <c r="I5" i="79"/>
  <c r="J5" i="79"/>
  <c r="K5" i="79"/>
  <c r="L5" i="79"/>
  <c r="M5" i="79"/>
  <c r="N5" i="79"/>
  <c r="O5" i="79"/>
  <c r="P5" i="79"/>
  <c r="Q5" i="79"/>
  <c r="R5" i="79"/>
  <c r="S5" i="79"/>
  <c r="T5" i="79"/>
  <c r="U5" i="79"/>
  <c r="V5" i="79"/>
  <c r="W5" i="79"/>
  <c r="X5" i="79"/>
  <c r="Y5" i="79"/>
  <c r="Z5" i="79"/>
  <c r="AA5" i="79"/>
  <c r="AB5" i="79"/>
  <c r="AC5" i="79"/>
  <c r="AD5" i="79"/>
  <c r="AE5" i="79"/>
  <c r="AF5" i="79"/>
  <c r="AG5" i="79"/>
  <c r="AH5" i="79"/>
  <c r="AI5" i="79"/>
  <c r="AJ5" i="79"/>
  <c r="AK5" i="79"/>
  <c r="AL5" i="79"/>
  <c r="AM5" i="79"/>
  <c r="AN5" i="79"/>
  <c r="AO5" i="79"/>
  <c r="AP5" i="79"/>
  <c r="AQ5" i="79"/>
  <c r="D6" i="79"/>
  <c r="E6" i="79"/>
  <c r="F6" i="79"/>
  <c r="G6" i="79"/>
  <c r="H6" i="79"/>
  <c r="I6" i="79"/>
  <c r="J6" i="79"/>
  <c r="K6" i="79"/>
  <c r="L6" i="79"/>
  <c r="M6" i="79"/>
  <c r="N6" i="79"/>
  <c r="O6" i="79"/>
  <c r="P6" i="79"/>
  <c r="Q6" i="79"/>
  <c r="R6" i="79"/>
  <c r="S6" i="79"/>
  <c r="T6" i="79"/>
  <c r="U6" i="79"/>
  <c r="V6" i="79"/>
  <c r="W6" i="79"/>
  <c r="X6" i="79"/>
  <c r="Y6" i="79"/>
  <c r="Z6" i="79"/>
  <c r="AA6" i="79"/>
  <c r="AB6" i="79"/>
  <c r="AC6" i="79"/>
  <c r="AD6" i="79"/>
  <c r="AE6" i="79"/>
  <c r="AF6" i="79"/>
  <c r="AG6" i="79"/>
  <c r="AH6" i="79"/>
  <c r="AI6" i="79"/>
  <c r="AJ6" i="79"/>
  <c r="AK6" i="79"/>
  <c r="AL6" i="79"/>
  <c r="AM6" i="79"/>
  <c r="AN6" i="79"/>
  <c r="AO6" i="79"/>
  <c r="AP6" i="79"/>
  <c r="AQ6" i="79"/>
  <c r="D7" i="79"/>
  <c r="E7" i="79"/>
  <c r="F7" i="79"/>
  <c r="G7" i="79"/>
  <c r="H7" i="79"/>
  <c r="I7" i="79"/>
  <c r="J7" i="79"/>
  <c r="K7" i="79"/>
  <c r="L7" i="79"/>
  <c r="M7" i="79"/>
  <c r="N7" i="79"/>
  <c r="O7" i="79"/>
  <c r="P7" i="79"/>
  <c r="Q7" i="79"/>
  <c r="R7" i="79"/>
  <c r="S7" i="79"/>
  <c r="T7" i="79"/>
  <c r="U7" i="79"/>
  <c r="V7" i="79"/>
  <c r="W7" i="79"/>
  <c r="X7" i="79"/>
  <c r="Y7" i="79"/>
  <c r="Z7" i="79"/>
  <c r="AA7" i="79"/>
  <c r="AB7" i="79"/>
  <c r="AC7" i="79"/>
  <c r="AD7" i="79"/>
  <c r="AE7" i="79"/>
  <c r="AF7" i="79"/>
  <c r="AG7" i="79"/>
  <c r="AH7" i="79"/>
  <c r="AI7" i="79"/>
  <c r="AJ7" i="79"/>
  <c r="AK7" i="79"/>
  <c r="AL7" i="79"/>
  <c r="AM7" i="79"/>
  <c r="AN7" i="79"/>
  <c r="AO7" i="79"/>
  <c r="AP7" i="79"/>
  <c r="AQ7" i="79"/>
  <c r="D8" i="79"/>
  <c r="E8" i="79"/>
  <c r="F8" i="79"/>
  <c r="G8" i="79"/>
  <c r="H8" i="79"/>
  <c r="I8" i="79"/>
  <c r="J8" i="79"/>
  <c r="K8" i="79"/>
  <c r="L8" i="79"/>
  <c r="M8" i="79"/>
  <c r="N8" i="79"/>
  <c r="O8" i="79"/>
  <c r="P8" i="79"/>
  <c r="Q8" i="79"/>
  <c r="R8" i="79"/>
  <c r="S8" i="79"/>
  <c r="T8" i="79"/>
  <c r="U8" i="79"/>
  <c r="V8" i="79"/>
  <c r="W8" i="79"/>
  <c r="X8" i="79"/>
  <c r="Y8" i="79"/>
  <c r="Z8" i="79"/>
  <c r="AA8" i="79"/>
  <c r="AB8" i="79"/>
  <c r="AC8" i="79"/>
  <c r="AD8" i="79"/>
  <c r="AE8" i="79"/>
  <c r="AF8" i="79"/>
  <c r="AG8" i="79"/>
  <c r="AH8" i="79"/>
  <c r="AI8" i="79"/>
  <c r="AJ8" i="79"/>
  <c r="AK8" i="79"/>
  <c r="AL8" i="79"/>
  <c r="AM8" i="79"/>
  <c r="AN8" i="79"/>
  <c r="AO8" i="79"/>
  <c r="AP8" i="79"/>
  <c r="AQ8" i="79"/>
  <c r="D9" i="79"/>
  <c r="E9" i="79"/>
  <c r="F9" i="79"/>
  <c r="G9" i="79"/>
  <c r="H9" i="79"/>
  <c r="I9" i="79"/>
  <c r="J9" i="79"/>
  <c r="K9" i="79"/>
  <c r="L9" i="79"/>
  <c r="M9" i="79"/>
  <c r="N9" i="79"/>
  <c r="O9" i="79"/>
  <c r="P9" i="79"/>
  <c r="Q9" i="79"/>
  <c r="R9" i="79"/>
  <c r="S9" i="79"/>
  <c r="T9" i="79"/>
  <c r="U9" i="79"/>
  <c r="V9" i="79"/>
  <c r="W9" i="79"/>
  <c r="X9" i="79"/>
  <c r="Y9" i="79"/>
  <c r="Z9" i="79"/>
  <c r="AA9" i="79"/>
  <c r="AB9" i="79"/>
  <c r="AC9" i="79"/>
  <c r="AD9" i="79"/>
  <c r="AE9" i="79"/>
  <c r="AF9" i="79"/>
  <c r="AG9" i="79"/>
  <c r="AH9" i="79"/>
  <c r="AI9" i="79"/>
  <c r="AJ9" i="79"/>
  <c r="AK9" i="79"/>
  <c r="AL9" i="79"/>
  <c r="AM9" i="79"/>
  <c r="AN9" i="79"/>
  <c r="AO9" i="79"/>
  <c r="AP9" i="79"/>
  <c r="AQ9" i="79"/>
  <c r="D10" i="79"/>
  <c r="E10" i="79"/>
  <c r="F10" i="79"/>
  <c r="G10" i="79"/>
  <c r="H10" i="79"/>
  <c r="I10" i="79"/>
  <c r="J10" i="79"/>
  <c r="K10" i="79"/>
  <c r="L10" i="79"/>
  <c r="M10" i="79"/>
  <c r="N10" i="79"/>
  <c r="O10" i="79"/>
  <c r="P10" i="79"/>
  <c r="Q10" i="79"/>
  <c r="R10" i="79"/>
  <c r="S10" i="79"/>
  <c r="T10" i="79"/>
  <c r="U10" i="79"/>
  <c r="V10" i="79"/>
  <c r="W10" i="79"/>
  <c r="X10" i="79"/>
  <c r="Y10" i="79"/>
  <c r="Z10" i="79"/>
  <c r="AA10" i="79"/>
  <c r="AB10" i="79"/>
  <c r="AC10" i="79"/>
  <c r="AD10" i="79"/>
  <c r="AE10" i="79"/>
  <c r="AF10" i="79"/>
  <c r="AG10" i="79"/>
  <c r="AH10" i="79"/>
  <c r="AI10" i="79"/>
  <c r="AJ10" i="79"/>
  <c r="AK10" i="79"/>
  <c r="AL10" i="79"/>
  <c r="AM10" i="79"/>
  <c r="AN10" i="79"/>
  <c r="AO10" i="79"/>
  <c r="AP10" i="79"/>
  <c r="AQ10" i="79"/>
  <c r="D11" i="79"/>
  <c r="E11" i="79"/>
  <c r="F11" i="79"/>
  <c r="G11" i="79"/>
  <c r="H11" i="79"/>
  <c r="I11" i="79"/>
  <c r="J11" i="79"/>
  <c r="K11" i="79"/>
  <c r="L11" i="79"/>
  <c r="M11" i="79"/>
  <c r="N11" i="79"/>
  <c r="O11" i="79"/>
  <c r="P11" i="79"/>
  <c r="Q11" i="79"/>
  <c r="R11" i="79"/>
  <c r="S11" i="79"/>
  <c r="T11" i="79"/>
  <c r="U11" i="79"/>
  <c r="V11" i="79"/>
  <c r="W11" i="79"/>
  <c r="X11" i="79"/>
  <c r="Y11" i="79"/>
  <c r="Z11" i="79"/>
  <c r="AA11" i="79"/>
  <c r="AB11" i="79"/>
  <c r="AC11" i="79"/>
  <c r="AD11" i="79"/>
  <c r="AE11" i="79"/>
  <c r="AF11" i="79"/>
  <c r="AG11" i="79"/>
  <c r="AH11" i="79"/>
  <c r="AI11" i="79"/>
  <c r="AJ11" i="79"/>
  <c r="AK11" i="79"/>
  <c r="AL11" i="79"/>
  <c r="AM11" i="79"/>
  <c r="AN11" i="79"/>
  <c r="AO11" i="79"/>
  <c r="AP11" i="79"/>
  <c r="AQ11" i="79"/>
  <c r="D12" i="79"/>
  <c r="E12" i="79"/>
  <c r="F12" i="79"/>
  <c r="G12" i="79"/>
  <c r="H12" i="79"/>
  <c r="I12" i="79"/>
  <c r="J12" i="79"/>
  <c r="K12" i="79"/>
  <c r="L12" i="79"/>
  <c r="M12" i="79"/>
  <c r="N12" i="79"/>
  <c r="O12" i="79"/>
  <c r="P12" i="79"/>
  <c r="Q12" i="79"/>
  <c r="R12" i="79"/>
  <c r="S12" i="79"/>
  <c r="T12" i="79"/>
  <c r="U12" i="79"/>
  <c r="V12" i="79"/>
  <c r="W12" i="79"/>
  <c r="X12" i="79"/>
  <c r="Y12" i="79"/>
  <c r="Z12" i="79"/>
  <c r="AA12" i="79"/>
  <c r="AB12" i="79"/>
  <c r="AC12" i="79"/>
  <c r="AD12" i="79"/>
  <c r="AE12" i="79"/>
  <c r="AF12" i="79"/>
  <c r="AG12" i="79"/>
  <c r="AH12" i="79"/>
  <c r="AI12" i="79"/>
  <c r="AJ12" i="79"/>
  <c r="AK12" i="79"/>
  <c r="AL12" i="79"/>
  <c r="AM12" i="79"/>
  <c r="AN12" i="79"/>
  <c r="AO12" i="79"/>
  <c r="AP12" i="79"/>
  <c r="AQ12" i="79"/>
  <c r="D13" i="79"/>
  <c r="E13" i="79"/>
  <c r="F13" i="79"/>
  <c r="G13" i="79"/>
  <c r="H13" i="79"/>
  <c r="I13" i="79"/>
  <c r="J13" i="79"/>
  <c r="K13" i="79"/>
  <c r="L13" i="79"/>
  <c r="M13" i="79"/>
  <c r="N13" i="79"/>
  <c r="O13" i="79"/>
  <c r="P13" i="79"/>
  <c r="Q13" i="79"/>
  <c r="R13" i="79"/>
  <c r="S13" i="79"/>
  <c r="T13" i="79"/>
  <c r="U13" i="79"/>
  <c r="V13" i="79"/>
  <c r="W13" i="79"/>
  <c r="X13" i="79"/>
  <c r="Y13" i="79"/>
  <c r="Z13" i="79"/>
  <c r="AA13" i="79"/>
  <c r="AB13" i="79"/>
  <c r="AC13" i="79"/>
  <c r="AD13" i="79"/>
  <c r="AE13" i="79"/>
  <c r="AF13" i="79"/>
  <c r="AG13" i="79"/>
  <c r="AH13" i="79"/>
  <c r="AI13" i="79"/>
  <c r="AJ13" i="79"/>
  <c r="AK13" i="79"/>
  <c r="AL13" i="79"/>
  <c r="AM13" i="79"/>
  <c r="AN13" i="79"/>
  <c r="AO13" i="79"/>
  <c r="AP13" i="79"/>
  <c r="AQ13" i="79"/>
  <c r="D14" i="79"/>
  <c r="E14" i="79"/>
  <c r="F14" i="79"/>
  <c r="G14" i="79"/>
  <c r="H14" i="79"/>
  <c r="I14" i="79"/>
  <c r="J14" i="79"/>
  <c r="K14" i="79"/>
  <c r="L14" i="79"/>
  <c r="M14" i="79"/>
  <c r="N14" i="79"/>
  <c r="O14" i="79"/>
  <c r="P14" i="79"/>
  <c r="Q14" i="79"/>
  <c r="R14" i="79"/>
  <c r="S14" i="79"/>
  <c r="T14" i="79"/>
  <c r="U14" i="79"/>
  <c r="V14" i="79"/>
  <c r="W14" i="79"/>
  <c r="X14" i="79"/>
  <c r="Y14" i="79"/>
  <c r="Z14" i="79"/>
  <c r="AA14" i="79"/>
  <c r="AB14" i="79"/>
  <c r="AC14" i="79"/>
  <c r="AD14" i="79"/>
  <c r="AE14" i="79"/>
  <c r="AF14" i="79"/>
  <c r="AG14" i="79"/>
  <c r="AH14" i="79"/>
  <c r="AI14" i="79"/>
  <c r="AJ14" i="79"/>
  <c r="AK14" i="79"/>
  <c r="AL14" i="79"/>
  <c r="AM14" i="79"/>
  <c r="AN14" i="79"/>
  <c r="AO14" i="79"/>
  <c r="AP14" i="79"/>
  <c r="AQ14" i="79"/>
  <c r="D15" i="79"/>
  <c r="E15" i="79"/>
  <c r="F15" i="79"/>
  <c r="G15" i="79"/>
  <c r="H15" i="79"/>
  <c r="I15" i="79"/>
  <c r="J15" i="79"/>
  <c r="K15" i="79"/>
  <c r="L15" i="79"/>
  <c r="M15" i="79"/>
  <c r="N15" i="79"/>
  <c r="O15" i="79"/>
  <c r="P15" i="79"/>
  <c r="Q15" i="79"/>
  <c r="R15" i="79"/>
  <c r="S15" i="79"/>
  <c r="T15" i="79"/>
  <c r="U15" i="79"/>
  <c r="V15" i="79"/>
  <c r="W15" i="79"/>
  <c r="X15" i="79"/>
  <c r="Y15" i="79"/>
  <c r="Z15" i="79"/>
  <c r="AA15" i="79"/>
  <c r="AB15" i="79"/>
  <c r="AC15" i="79"/>
  <c r="AD15" i="79"/>
  <c r="AE15" i="79"/>
  <c r="AF15" i="79"/>
  <c r="AG15" i="79"/>
  <c r="AH15" i="79"/>
  <c r="AI15" i="79"/>
  <c r="AJ15" i="79"/>
  <c r="AK15" i="79"/>
  <c r="AL15" i="79"/>
  <c r="AM15" i="79"/>
  <c r="AN15" i="79"/>
  <c r="AO15" i="79"/>
  <c r="AP15" i="79"/>
  <c r="AQ15" i="79"/>
  <c r="D16" i="79"/>
  <c r="E16" i="79"/>
  <c r="F16" i="79"/>
  <c r="G16" i="79"/>
  <c r="H16" i="79"/>
  <c r="I16" i="79"/>
  <c r="J16" i="79"/>
  <c r="K16" i="79"/>
  <c r="L16" i="79"/>
  <c r="M16" i="79"/>
  <c r="N16" i="79"/>
  <c r="O16" i="79"/>
  <c r="P16" i="79"/>
  <c r="Q16" i="79"/>
  <c r="R16" i="79"/>
  <c r="S16" i="79"/>
  <c r="T16" i="79"/>
  <c r="U16" i="79"/>
  <c r="V16" i="79"/>
  <c r="W16" i="79"/>
  <c r="X16" i="79"/>
  <c r="Y16" i="79"/>
  <c r="Z16" i="79"/>
  <c r="AA16" i="79"/>
  <c r="AB16" i="79"/>
  <c r="AC16" i="79"/>
  <c r="AD16" i="79"/>
  <c r="AE16" i="79"/>
  <c r="AF16" i="79"/>
  <c r="AG16" i="79"/>
  <c r="AH16" i="79"/>
  <c r="AI16" i="79"/>
  <c r="AJ16" i="79"/>
  <c r="AK16" i="79"/>
  <c r="AL16" i="79"/>
  <c r="AM16" i="79"/>
  <c r="AN16" i="79"/>
  <c r="AO16" i="79"/>
  <c r="AP16" i="79"/>
  <c r="AQ16" i="79"/>
  <c r="D17" i="79"/>
  <c r="E17" i="79"/>
  <c r="F17" i="79"/>
  <c r="G17" i="79"/>
  <c r="H17" i="79"/>
  <c r="I17" i="79"/>
  <c r="J17" i="79"/>
  <c r="K17" i="79"/>
  <c r="L17" i="79"/>
  <c r="M17" i="79"/>
  <c r="N17" i="79"/>
  <c r="O17" i="79"/>
  <c r="P17" i="79"/>
  <c r="Q17" i="79"/>
  <c r="R17" i="79"/>
  <c r="S17" i="79"/>
  <c r="T17" i="79"/>
  <c r="U17" i="79"/>
  <c r="V17" i="79"/>
  <c r="W17" i="79"/>
  <c r="X17" i="79"/>
  <c r="Y17" i="79"/>
  <c r="Z17" i="79"/>
  <c r="AA17" i="79"/>
  <c r="AB17" i="79"/>
  <c r="AC17" i="79"/>
  <c r="AD17" i="79"/>
  <c r="AE17" i="79"/>
  <c r="AF17" i="79"/>
  <c r="AG17" i="79"/>
  <c r="AH17" i="79"/>
  <c r="AI17" i="79"/>
  <c r="AJ17" i="79"/>
  <c r="AK17" i="79"/>
  <c r="AL17" i="79"/>
  <c r="AM17" i="79"/>
  <c r="AN17" i="79"/>
  <c r="AO17" i="79"/>
  <c r="AP17" i="79"/>
  <c r="AQ17" i="79"/>
  <c r="D18" i="79"/>
  <c r="E18" i="79"/>
  <c r="F18" i="79"/>
  <c r="G18" i="79"/>
  <c r="H18" i="79"/>
  <c r="I18" i="79"/>
  <c r="J18" i="79"/>
  <c r="K18" i="79"/>
  <c r="L18" i="79"/>
  <c r="M18" i="79"/>
  <c r="N18" i="79"/>
  <c r="O18" i="79"/>
  <c r="P18" i="79"/>
  <c r="Q18" i="79"/>
  <c r="R18" i="79"/>
  <c r="S18" i="79"/>
  <c r="T18" i="79"/>
  <c r="U18" i="79"/>
  <c r="V18" i="79"/>
  <c r="W18" i="79"/>
  <c r="X18" i="79"/>
  <c r="Y18" i="79"/>
  <c r="Z18" i="79"/>
  <c r="AA18" i="79"/>
  <c r="AB18" i="79"/>
  <c r="AC18" i="79"/>
  <c r="AD18" i="79"/>
  <c r="AE18" i="79"/>
  <c r="AF18" i="79"/>
  <c r="AG18" i="79"/>
  <c r="AH18" i="79"/>
  <c r="AI18" i="79"/>
  <c r="AJ18" i="79"/>
  <c r="AK18" i="79"/>
  <c r="AL18" i="79"/>
  <c r="AM18" i="79"/>
  <c r="AN18" i="79"/>
  <c r="AO18" i="79"/>
  <c r="AP18" i="79"/>
  <c r="AQ18" i="79"/>
  <c r="D19" i="79"/>
  <c r="E19" i="79"/>
  <c r="F19" i="79"/>
  <c r="G19" i="79"/>
  <c r="H19" i="79"/>
  <c r="I19" i="79"/>
  <c r="J19" i="79"/>
  <c r="K19" i="79"/>
  <c r="L19" i="79"/>
  <c r="M19" i="79"/>
  <c r="N19" i="79"/>
  <c r="O19" i="79"/>
  <c r="P19" i="79"/>
  <c r="Q19" i="79"/>
  <c r="R19" i="79"/>
  <c r="S19" i="79"/>
  <c r="T19" i="79"/>
  <c r="U19" i="79"/>
  <c r="V19" i="79"/>
  <c r="W19" i="79"/>
  <c r="X19" i="79"/>
  <c r="Y19" i="79"/>
  <c r="Z19" i="79"/>
  <c r="AA19" i="79"/>
  <c r="AB19" i="79"/>
  <c r="AC19" i="79"/>
  <c r="AD19" i="79"/>
  <c r="AE19" i="79"/>
  <c r="AF19" i="79"/>
  <c r="AG19" i="79"/>
  <c r="AH19" i="79"/>
  <c r="AI19" i="79"/>
  <c r="AJ19" i="79"/>
  <c r="AK19" i="79"/>
  <c r="AL19" i="79"/>
  <c r="AM19" i="79"/>
  <c r="AN19" i="79"/>
  <c r="AO19" i="79"/>
  <c r="AP19" i="79"/>
  <c r="AQ19" i="79"/>
  <c r="D20" i="79"/>
  <c r="E20" i="79"/>
  <c r="F20" i="79"/>
  <c r="G20" i="79"/>
  <c r="H20" i="79"/>
  <c r="I20" i="79"/>
  <c r="J20" i="79"/>
  <c r="K20" i="79"/>
  <c r="L20" i="79"/>
  <c r="M20" i="79"/>
  <c r="N20" i="79"/>
  <c r="O20" i="79"/>
  <c r="P20" i="79"/>
  <c r="Q20" i="79"/>
  <c r="R20" i="79"/>
  <c r="S20" i="79"/>
  <c r="T20" i="79"/>
  <c r="U20" i="79"/>
  <c r="V20" i="79"/>
  <c r="W20" i="79"/>
  <c r="X20" i="79"/>
  <c r="Y20" i="79"/>
  <c r="Z20" i="79"/>
  <c r="AA20" i="79"/>
  <c r="AB20" i="79"/>
  <c r="AC20" i="79"/>
  <c r="AD20" i="79"/>
  <c r="AE20" i="79"/>
  <c r="AF20" i="79"/>
  <c r="AG20" i="79"/>
  <c r="AH20" i="79"/>
  <c r="AI20" i="79"/>
  <c r="AJ20" i="79"/>
  <c r="AK20" i="79"/>
  <c r="AL20" i="79"/>
  <c r="AM20" i="79"/>
  <c r="AN20" i="79"/>
  <c r="AO20" i="79"/>
  <c r="AP20" i="79"/>
  <c r="AQ20" i="79"/>
  <c r="D21" i="79"/>
  <c r="E21" i="79"/>
  <c r="F21" i="79"/>
  <c r="G21" i="79"/>
  <c r="H21" i="79"/>
  <c r="I21" i="79"/>
  <c r="J21" i="79"/>
  <c r="K21" i="79"/>
  <c r="L21" i="79"/>
  <c r="M21" i="79"/>
  <c r="N21" i="79"/>
  <c r="O21" i="79"/>
  <c r="P21" i="79"/>
  <c r="Q21" i="79"/>
  <c r="R21" i="79"/>
  <c r="S21" i="79"/>
  <c r="T21" i="79"/>
  <c r="U21" i="79"/>
  <c r="V21" i="79"/>
  <c r="W21" i="79"/>
  <c r="X21" i="79"/>
  <c r="Y21" i="79"/>
  <c r="Z21" i="79"/>
  <c r="AA21" i="79"/>
  <c r="AB21" i="79"/>
  <c r="AC21" i="79"/>
  <c r="AD21" i="79"/>
  <c r="AE21" i="79"/>
  <c r="AF21" i="79"/>
  <c r="AG21" i="79"/>
  <c r="AH21" i="79"/>
  <c r="AI21" i="79"/>
  <c r="AJ21" i="79"/>
  <c r="AK21" i="79"/>
  <c r="AL21" i="79"/>
  <c r="AM21" i="79"/>
  <c r="AN21" i="79"/>
  <c r="AO21" i="79"/>
  <c r="AP21" i="79"/>
  <c r="AQ21" i="79"/>
  <c r="D22" i="79"/>
  <c r="E22" i="79"/>
  <c r="F22" i="79"/>
  <c r="G22" i="79"/>
  <c r="H22" i="79"/>
  <c r="I22" i="79"/>
  <c r="J22" i="79"/>
  <c r="K22" i="79"/>
  <c r="L22" i="79"/>
  <c r="M22" i="79"/>
  <c r="N22" i="79"/>
  <c r="O22" i="79"/>
  <c r="P22" i="79"/>
  <c r="Q22" i="79"/>
  <c r="R22" i="79"/>
  <c r="S22" i="79"/>
  <c r="T22" i="79"/>
  <c r="U22" i="79"/>
  <c r="V22" i="79"/>
  <c r="W22" i="79"/>
  <c r="X22" i="79"/>
  <c r="Y22" i="79"/>
  <c r="Z22" i="79"/>
  <c r="AA22" i="79"/>
  <c r="AB22" i="79"/>
  <c r="AC22" i="79"/>
  <c r="AD22" i="79"/>
  <c r="AE22" i="79"/>
  <c r="AF22" i="79"/>
  <c r="AG22" i="79"/>
  <c r="AH22" i="79"/>
  <c r="AI22" i="79"/>
  <c r="AJ22" i="79"/>
  <c r="AK22" i="79"/>
  <c r="AL22" i="79"/>
  <c r="AM22" i="79"/>
  <c r="AN22" i="79"/>
  <c r="AO22" i="79"/>
  <c r="AP22" i="79"/>
  <c r="AQ22" i="79"/>
  <c r="D23" i="79"/>
  <c r="E23" i="79"/>
  <c r="F23" i="79"/>
  <c r="G23" i="79"/>
  <c r="H23" i="79"/>
  <c r="I23" i="79"/>
  <c r="J23" i="79"/>
  <c r="K23" i="79"/>
  <c r="L23" i="79"/>
  <c r="M23" i="79"/>
  <c r="N23" i="79"/>
  <c r="O23" i="79"/>
  <c r="P23" i="79"/>
  <c r="Q23" i="79"/>
  <c r="R23" i="79"/>
  <c r="S23" i="79"/>
  <c r="T23" i="79"/>
  <c r="U23" i="79"/>
  <c r="V23" i="79"/>
  <c r="W23" i="79"/>
  <c r="X23" i="79"/>
  <c r="Y23" i="79"/>
  <c r="Z23" i="79"/>
  <c r="AA23" i="79"/>
  <c r="AB23" i="79"/>
  <c r="AC23" i="79"/>
  <c r="AD23" i="79"/>
  <c r="AE23" i="79"/>
  <c r="AF23" i="79"/>
  <c r="AG23" i="79"/>
  <c r="AH23" i="79"/>
  <c r="AI23" i="79"/>
  <c r="AJ23" i="79"/>
  <c r="AK23" i="79"/>
  <c r="AL23" i="79"/>
  <c r="AM23" i="79"/>
  <c r="AN23" i="79"/>
  <c r="AO23" i="79"/>
  <c r="AP23" i="79"/>
  <c r="AQ23" i="79"/>
  <c r="D24" i="79"/>
  <c r="E24" i="79"/>
  <c r="F24" i="79"/>
  <c r="G24" i="79"/>
  <c r="H24" i="79"/>
  <c r="I24" i="79"/>
  <c r="J24" i="79"/>
  <c r="K24" i="79"/>
  <c r="L24" i="79"/>
  <c r="M24" i="79"/>
  <c r="N24" i="79"/>
  <c r="O24" i="79"/>
  <c r="P24" i="79"/>
  <c r="Q24" i="79"/>
  <c r="R24" i="79"/>
  <c r="S24" i="79"/>
  <c r="T24" i="79"/>
  <c r="U24" i="79"/>
  <c r="V24" i="79"/>
  <c r="W24" i="79"/>
  <c r="X24" i="79"/>
  <c r="Y24" i="79"/>
  <c r="Z24" i="79"/>
  <c r="AA24" i="79"/>
  <c r="AB24" i="79"/>
  <c r="AC24" i="79"/>
  <c r="AD24" i="79"/>
  <c r="AE24" i="79"/>
  <c r="AF24" i="79"/>
  <c r="AG24" i="79"/>
  <c r="AH24" i="79"/>
  <c r="AI24" i="79"/>
  <c r="AJ24" i="79"/>
  <c r="AK24" i="79"/>
  <c r="AL24" i="79"/>
  <c r="AM24" i="79"/>
  <c r="AN24" i="79"/>
  <c r="AO24" i="79"/>
  <c r="AP24" i="79"/>
  <c r="AQ24" i="79"/>
  <c r="D25" i="79"/>
  <c r="E25" i="79"/>
  <c r="F25" i="79"/>
  <c r="G25" i="79"/>
  <c r="H25" i="79"/>
  <c r="I25" i="79"/>
  <c r="J25" i="79"/>
  <c r="K25" i="79"/>
  <c r="L25" i="79"/>
  <c r="M25" i="79"/>
  <c r="N25" i="79"/>
  <c r="O25" i="79"/>
  <c r="P25" i="79"/>
  <c r="Q25" i="79"/>
  <c r="R25" i="79"/>
  <c r="S25" i="79"/>
  <c r="T25" i="79"/>
  <c r="U25" i="79"/>
  <c r="V25" i="79"/>
  <c r="W25" i="79"/>
  <c r="X25" i="79"/>
  <c r="Y25" i="79"/>
  <c r="Z25" i="79"/>
  <c r="AA25" i="79"/>
  <c r="AB25" i="79"/>
  <c r="AC25" i="79"/>
  <c r="AD25" i="79"/>
  <c r="AE25" i="79"/>
  <c r="AF25" i="79"/>
  <c r="AG25" i="79"/>
  <c r="AH25" i="79"/>
  <c r="AI25" i="79"/>
  <c r="AJ25" i="79"/>
  <c r="AK25" i="79"/>
  <c r="AL25" i="79"/>
  <c r="AM25" i="79"/>
  <c r="AN25" i="79"/>
  <c r="AO25" i="79"/>
  <c r="AP25" i="79"/>
  <c r="AQ25" i="79"/>
  <c r="D26" i="79"/>
  <c r="E26" i="79"/>
  <c r="F26" i="79"/>
  <c r="G26" i="79"/>
  <c r="H26" i="79"/>
  <c r="I26" i="79"/>
  <c r="J26" i="79"/>
  <c r="K26" i="79"/>
  <c r="L26" i="79"/>
  <c r="M26" i="79"/>
  <c r="N26" i="79"/>
  <c r="O26" i="79"/>
  <c r="P26" i="79"/>
  <c r="Q26" i="79"/>
  <c r="R26" i="79"/>
  <c r="S26" i="79"/>
  <c r="T26" i="79"/>
  <c r="U26" i="79"/>
  <c r="V26" i="79"/>
  <c r="W26" i="79"/>
  <c r="X26" i="79"/>
  <c r="Y26" i="79"/>
  <c r="Z26" i="79"/>
  <c r="AA26" i="79"/>
  <c r="AB26" i="79"/>
  <c r="AC26" i="79"/>
  <c r="AD26" i="79"/>
  <c r="AE26" i="79"/>
  <c r="AF26" i="79"/>
  <c r="AG26" i="79"/>
  <c r="AH26" i="79"/>
  <c r="AI26" i="79"/>
  <c r="AJ26" i="79"/>
  <c r="AK26" i="79"/>
  <c r="AL26" i="79"/>
  <c r="AM26" i="79"/>
  <c r="AN26" i="79"/>
  <c r="AO26" i="79"/>
  <c r="AP26" i="79"/>
  <c r="AQ26" i="79"/>
  <c r="D27" i="79"/>
  <c r="E27" i="79"/>
  <c r="F27" i="79"/>
  <c r="G27" i="79"/>
  <c r="H27" i="79"/>
  <c r="I27" i="79"/>
  <c r="J27" i="79"/>
  <c r="K27" i="79"/>
  <c r="L27" i="79"/>
  <c r="M27" i="79"/>
  <c r="N27" i="79"/>
  <c r="O27" i="79"/>
  <c r="P27" i="79"/>
  <c r="Q27" i="79"/>
  <c r="R27" i="79"/>
  <c r="S27" i="79"/>
  <c r="T27" i="79"/>
  <c r="U27" i="79"/>
  <c r="V27" i="79"/>
  <c r="W27" i="79"/>
  <c r="X27" i="79"/>
  <c r="Y27" i="79"/>
  <c r="Z27" i="79"/>
  <c r="AA27" i="79"/>
  <c r="AB27" i="79"/>
  <c r="AC27" i="79"/>
  <c r="AD27" i="79"/>
  <c r="AE27" i="79"/>
  <c r="AF27" i="79"/>
  <c r="AG27" i="79"/>
  <c r="AH27" i="79"/>
  <c r="AI27" i="79"/>
  <c r="AJ27" i="79"/>
  <c r="AK27" i="79"/>
  <c r="AL27" i="79"/>
  <c r="AM27" i="79"/>
  <c r="AN27" i="79"/>
  <c r="AO27" i="79"/>
  <c r="AP27" i="79"/>
  <c r="AQ27" i="79"/>
  <c r="D28" i="79"/>
  <c r="E28" i="79"/>
  <c r="F28" i="79"/>
  <c r="G28" i="79"/>
  <c r="H28" i="79"/>
  <c r="I28" i="79"/>
  <c r="J28" i="79"/>
  <c r="K28" i="79"/>
  <c r="L28" i="79"/>
  <c r="M28" i="79"/>
  <c r="N28" i="79"/>
  <c r="O28" i="79"/>
  <c r="P28" i="79"/>
  <c r="Q28" i="79"/>
  <c r="R28" i="79"/>
  <c r="S28" i="79"/>
  <c r="T28" i="79"/>
  <c r="U28" i="79"/>
  <c r="V28" i="79"/>
  <c r="W28" i="79"/>
  <c r="X28" i="79"/>
  <c r="Y28" i="79"/>
  <c r="Z28" i="79"/>
  <c r="AA28" i="79"/>
  <c r="AB28" i="79"/>
  <c r="AC28" i="79"/>
  <c r="AD28" i="79"/>
  <c r="AE28" i="79"/>
  <c r="AF28" i="79"/>
  <c r="AG28" i="79"/>
  <c r="AH28" i="79"/>
  <c r="AI28" i="79"/>
  <c r="AJ28" i="79"/>
  <c r="AK28" i="79"/>
  <c r="AL28" i="79"/>
  <c r="AM28" i="79"/>
  <c r="AN28" i="79"/>
  <c r="AO28" i="79"/>
  <c r="AP28" i="79"/>
  <c r="AQ28" i="79"/>
  <c r="D29" i="79"/>
  <c r="E29" i="79"/>
  <c r="F29" i="79"/>
  <c r="G29" i="79"/>
  <c r="H29" i="79"/>
  <c r="I29" i="79"/>
  <c r="J29" i="79"/>
  <c r="K29" i="79"/>
  <c r="L29" i="79"/>
  <c r="M29" i="79"/>
  <c r="N29" i="79"/>
  <c r="O29" i="79"/>
  <c r="P29" i="79"/>
  <c r="Q29" i="79"/>
  <c r="R29" i="79"/>
  <c r="S29" i="79"/>
  <c r="T29" i="79"/>
  <c r="U29" i="79"/>
  <c r="V29" i="79"/>
  <c r="W29" i="79"/>
  <c r="X29" i="79"/>
  <c r="Y29" i="79"/>
  <c r="Z29" i="79"/>
  <c r="AA29" i="79"/>
  <c r="AB29" i="79"/>
  <c r="AC29" i="79"/>
  <c r="AD29" i="79"/>
  <c r="AE29" i="79"/>
  <c r="AF29" i="79"/>
  <c r="AG29" i="79"/>
  <c r="AH29" i="79"/>
  <c r="AI29" i="79"/>
  <c r="AJ29" i="79"/>
  <c r="AK29" i="79"/>
  <c r="AL29" i="79"/>
  <c r="AM29" i="79"/>
  <c r="AN29" i="79"/>
  <c r="AO29" i="79"/>
  <c r="AP29" i="79"/>
  <c r="AQ29" i="79"/>
  <c r="D30" i="79"/>
  <c r="E30" i="79"/>
  <c r="F30" i="79"/>
  <c r="G30" i="79"/>
  <c r="H30" i="79"/>
  <c r="I30" i="79"/>
  <c r="J30" i="79"/>
  <c r="K30" i="79"/>
  <c r="L30" i="79"/>
  <c r="M30" i="79"/>
  <c r="N30" i="79"/>
  <c r="O30" i="79"/>
  <c r="P30" i="79"/>
  <c r="Q30" i="79"/>
  <c r="R30" i="79"/>
  <c r="S30" i="79"/>
  <c r="T30" i="79"/>
  <c r="U30" i="79"/>
  <c r="V30" i="79"/>
  <c r="W30" i="79"/>
  <c r="X30" i="79"/>
  <c r="Y30" i="79"/>
  <c r="Z30" i="79"/>
  <c r="AA30" i="79"/>
  <c r="AB30" i="79"/>
  <c r="AC30" i="79"/>
  <c r="AD30" i="79"/>
  <c r="AE30" i="79"/>
  <c r="AF30" i="79"/>
  <c r="AG30" i="79"/>
  <c r="AH30" i="79"/>
  <c r="AI30" i="79"/>
  <c r="AJ30" i="79"/>
  <c r="AK30" i="79"/>
  <c r="AL30" i="79"/>
  <c r="AM30" i="79"/>
  <c r="AN30" i="79"/>
  <c r="AO30" i="79"/>
  <c r="AP30" i="79"/>
  <c r="AQ30" i="79"/>
  <c r="D31" i="79"/>
  <c r="E31" i="79"/>
  <c r="F31" i="79"/>
  <c r="G31" i="79"/>
  <c r="H31" i="79"/>
  <c r="I31" i="79"/>
  <c r="J31" i="79"/>
  <c r="K31" i="79"/>
  <c r="L31" i="79"/>
  <c r="M31" i="79"/>
  <c r="N31" i="79"/>
  <c r="O31" i="79"/>
  <c r="P31" i="79"/>
  <c r="Q31" i="79"/>
  <c r="R31" i="79"/>
  <c r="S31" i="79"/>
  <c r="T31" i="79"/>
  <c r="U31" i="79"/>
  <c r="V31" i="79"/>
  <c r="W31" i="79"/>
  <c r="X31" i="79"/>
  <c r="Y31" i="79"/>
  <c r="Z31" i="79"/>
  <c r="AA31" i="79"/>
  <c r="AB31" i="79"/>
  <c r="AC31" i="79"/>
  <c r="AD31" i="79"/>
  <c r="AE31" i="79"/>
  <c r="AF31" i="79"/>
  <c r="AG31" i="79"/>
  <c r="AH31" i="79"/>
  <c r="AI31" i="79"/>
  <c r="AJ31" i="79"/>
  <c r="AK31" i="79"/>
  <c r="AL31" i="79"/>
  <c r="AM31" i="79"/>
  <c r="AN31" i="79"/>
  <c r="AO31" i="79"/>
  <c r="AP31" i="79"/>
  <c r="AQ31" i="79"/>
  <c r="D32" i="79"/>
  <c r="E32" i="79"/>
  <c r="F32" i="79"/>
  <c r="G32" i="79"/>
  <c r="H32" i="79"/>
  <c r="I32" i="79"/>
  <c r="J32" i="79"/>
  <c r="K32" i="79"/>
  <c r="L32" i="79"/>
  <c r="M32" i="79"/>
  <c r="N32" i="79"/>
  <c r="O32" i="79"/>
  <c r="P32" i="79"/>
  <c r="Q32" i="79"/>
  <c r="R32" i="79"/>
  <c r="S32" i="79"/>
  <c r="T32" i="79"/>
  <c r="U32" i="79"/>
  <c r="V32" i="79"/>
  <c r="W32" i="79"/>
  <c r="X32" i="79"/>
  <c r="Y32" i="79"/>
  <c r="Z32" i="79"/>
  <c r="AA32" i="79"/>
  <c r="AB32" i="79"/>
  <c r="AC32" i="79"/>
  <c r="AD32" i="79"/>
  <c r="AE32" i="79"/>
  <c r="AF32" i="79"/>
  <c r="AG32" i="79"/>
  <c r="AH32" i="79"/>
  <c r="AI32" i="79"/>
  <c r="AJ32" i="79"/>
  <c r="AK32" i="79"/>
  <c r="AL32" i="79"/>
  <c r="AM32" i="79"/>
  <c r="AN32" i="79"/>
  <c r="AO32" i="79"/>
  <c r="AP32" i="79"/>
  <c r="AQ32" i="79"/>
  <c r="D33" i="79"/>
  <c r="E33" i="79"/>
  <c r="F33" i="79"/>
  <c r="G33" i="79"/>
  <c r="H33" i="79"/>
  <c r="I33" i="79"/>
  <c r="J33" i="79"/>
  <c r="K33" i="79"/>
  <c r="L33" i="79"/>
  <c r="M33" i="79"/>
  <c r="N33" i="79"/>
  <c r="O33" i="79"/>
  <c r="P33" i="79"/>
  <c r="Q33" i="79"/>
  <c r="R33" i="79"/>
  <c r="S33" i="79"/>
  <c r="T33" i="79"/>
  <c r="U33" i="79"/>
  <c r="V33" i="79"/>
  <c r="W33" i="79"/>
  <c r="X33" i="79"/>
  <c r="Y33" i="79"/>
  <c r="Z33" i="79"/>
  <c r="AA33" i="79"/>
  <c r="AB33" i="79"/>
  <c r="AC33" i="79"/>
  <c r="AD33" i="79"/>
  <c r="AE33" i="79"/>
  <c r="AF33" i="79"/>
  <c r="AG33" i="79"/>
  <c r="AH33" i="79"/>
  <c r="AI33" i="79"/>
  <c r="AJ33" i="79"/>
  <c r="AK33" i="79"/>
  <c r="AL33" i="79"/>
  <c r="AM33" i="79"/>
  <c r="AN33" i="79"/>
  <c r="AO33" i="79"/>
  <c r="AP33" i="79"/>
  <c r="AQ33" i="79"/>
  <c r="D34" i="79"/>
  <c r="E34" i="79"/>
  <c r="F34" i="79"/>
  <c r="G34" i="79"/>
  <c r="H34" i="79"/>
  <c r="I34" i="79"/>
  <c r="J34" i="79"/>
  <c r="K34" i="79"/>
  <c r="L34" i="79"/>
  <c r="M34" i="79"/>
  <c r="N34" i="79"/>
  <c r="O34" i="79"/>
  <c r="P34" i="79"/>
  <c r="Q34" i="79"/>
  <c r="R34" i="79"/>
  <c r="S34" i="79"/>
  <c r="T34" i="79"/>
  <c r="U34" i="79"/>
  <c r="V34" i="79"/>
  <c r="W34" i="79"/>
  <c r="X34" i="79"/>
  <c r="Y34" i="79"/>
  <c r="Z34" i="79"/>
  <c r="AA34" i="79"/>
  <c r="AB34" i="79"/>
  <c r="AC34" i="79"/>
  <c r="AD34" i="79"/>
  <c r="AE34" i="79"/>
  <c r="AF34" i="79"/>
  <c r="AG34" i="79"/>
  <c r="AH34" i="79"/>
  <c r="AI34" i="79"/>
  <c r="AJ34" i="79"/>
  <c r="AK34" i="79"/>
  <c r="AL34" i="79"/>
  <c r="AM34" i="79"/>
  <c r="AN34" i="79"/>
  <c r="AO34" i="79"/>
  <c r="AP34" i="79"/>
  <c r="AQ34" i="79"/>
  <c r="D35" i="79"/>
  <c r="E35" i="79"/>
  <c r="F35" i="79"/>
  <c r="G35" i="79"/>
  <c r="H35" i="79"/>
  <c r="I35" i="79"/>
  <c r="J35" i="79"/>
  <c r="K35" i="79"/>
  <c r="L35" i="79"/>
  <c r="M35" i="79"/>
  <c r="N35" i="79"/>
  <c r="O35" i="79"/>
  <c r="P35" i="79"/>
  <c r="Q35" i="79"/>
  <c r="R35" i="79"/>
  <c r="S35" i="79"/>
  <c r="T35" i="79"/>
  <c r="U35" i="79"/>
  <c r="V35" i="79"/>
  <c r="W35" i="79"/>
  <c r="X35" i="79"/>
  <c r="Y35" i="79"/>
  <c r="Z35" i="79"/>
  <c r="AA35" i="79"/>
  <c r="AB35" i="79"/>
  <c r="AC35" i="79"/>
  <c r="AD35" i="79"/>
  <c r="AE35" i="79"/>
  <c r="AF35" i="79"/>
  <c r="AG35" i="79"/>
  <c r="AH35" i="79"/>
  <c r="AI35" i="79"/>
  <c r="AJ35" i="79"/>
  <c r="AK35" i="79"/>
  <c r="AL35" i="79"/>
  <c r="AM35" i="79"/>
  <c r="AN35" i="79"/>
  <c r="AO35" i="79"/>
  <c r="AP35" i="79"/>
  <c r="AQ35" i="79"/>
  <c r="D36" i="79"/>
  <c r="E36" i="79"/>
  <c r="F36" i="79"/>
  <c r="G36" i="79"/>
  <c r="H36" i="79"/>
  <c r="I36" i="79"/>
  <c r="J36" i="79"/>
  <c r="K36" i="79"/>
  <c r="L36" i="79"/>
  <c r="M36" i="79"/>
  <c r="N36" i="79"/>
  <c r="O36" i="79"/>
  <c r="P36" i="79"/>
  <c r="Q36" i="79"/>
  <c r="R36" i="79"/>
  <c r="S36" i="79"/>
  <c r="T36" i="79"/>
  <c r="U36" i="79"/>
  <c r="V36" i="79"/>
  <c r="W36" i="79"/>
  <c r="X36" i="79"/>
  <c r="Y36" i="79"/>
  <c r="Z36" i="79"/>
  <c r="AA36" i="79"/>
  <c r="AB36" i="79"/>
  <c r="AC36" i="79"/>
  <c r="AD36" i="79"/>
  <c r="AE36" i="79"/>
  <c r="AF36" i="79"/>
  <c r="AG36" i="79"/>
  <c r="AH36" i="79"/>
  <c r="AI36" i="79"/>
  <c r="AJ36" i="79"/>
  <c r="AK36" i="79"/>
  <c r="AL36" i="79"/>
  <c r="AM36" i="79"/>
  <c r="AN36" i="79"/>
  <c r="AO36" i="79"/>
  <c r="AP36" i="79"/>
  <c r="AQ36" i="79"/>
  <c r="D37" i="79"/>
  <c r="E37" i="79"/>
  <c r="F37" i="79"/>
  <c r="G37" i="79"/>
  <c r="H37" i="79"/>
  <c r="I37" i="79"/>
  <c r="J37" i="79"/>
  <c r="K37" i="79"/>
  <c r="L37" i="79"/>
  <c r="M37" i="79"/>
  <c r="N37" i="79"/>
  <c r="O37" i="79"/>
  <c r="P37" i="79"/>
  <c r="Q37" i="79"/>
  <c r="R37" i="79"/>
  <c r="S37" i="79"/>
  <c r="T37" i="79"/>
  <c r="U37" i="79"/>
  <c r="V37" i="79"/>
  <c r="W37" i="79"/>
  <c r="X37" i="79"/>
  <c r="Y37" i="79"/>
  <c r="Z37" i="79"/>
  <c r="AA37" i="79"/>
  <c r="AB37" i="79"/>
  <c r="AC37" i="79"/>
  <c r="AD37" i="79"/>
  <c r="AE37" i="79"/>
  <c r="AF37" i="79"/>
  <c r="AG37" i="79"/>
  <c r="AH37" i="79"/>
  <c r="AI37" i="79"/>
  <c r="AJ37" i="79"/>
  <c r="AK37" i="79"/>
  <c r="AL37" i="79"/>
  <c r="AM37" i="79"/>
  <c r="AN37" i="79"/>
  <c r="AO37" i="79"/>
  <c r="AP37" i="79"/>
  <c r="AQ37" i="79"/>
  <c r="D38" i="79"/>
  <c r="E38" i="79"/>
  <c r="F38" i="79"/>
  <c r="G38" i="79"/>
  <c r="H38" i="79"/>
  <c r="I38" i="79"/>
  <c r="J38" i="79"/>
  <c r="K38" i="79"/>
  <c r="L38" i="79"/>
  <c r="M38" i="79"/>
  <c r="N38" i="79"/>
  <c r="O38" i="79"/>
  <c r="P38" i="79"/>
  <c r="Q38" i="79"/>
  <c r="R38" i="79"/>
  <c r="S38" i="79"/>
  <c r="T38" i="79"/>
  <c r="U38" i="79"/>
  <c r="V38" i="79"/>
  <c r="W38" i="79"/>
  <c r="X38" i="79"/>
  <c r="Y38" i="79"/>
  <c r="Z38" i="79"/>
  <c r="AA38" i="79"/>
  <c r="AB38" i="79"/>
  <c r="AC38" i="79"/>
  <c r="AD38" i="79"/>
  <c r="AE38" i="79"/>
  <c r="AF38" i="79"/>
  <c r="AG38" i="79"/>
  <c r="AH38" i="79"/>
  <c r="AI38" i="79"/>
  <c r="AJ38" i="79"/>
  <c r="AK38" i="79"/>
  <c r="AL38" i="79"/>
  <c r="AM38" i="79"/>
  <c r="AN38" i="79"/>
  <c r="AO38" i="79"/>
  <c r="AP38" i="79"/>
  <c r="AQ38" i="79"/>
  <c r="D39" i="79"/>
  <c r="E39" i="79"/>
  <c r="F39" i="79"/>
  <c r="G39" i="79"/>
  <c r="H39" i="79"/>
  <c r="I39" i="79"/>
  <c r="J39" i="79"/>
  <c r="K39" i="79"/>
  <c r="L39" i="79"/>
  <c r="M39" i="79"/>
  <c r="N39" i="79"/>
  <c r="O39" i="79"/>
  <c r="P39" i="79"/>
  <c r="Q39" i="79"/>
  <c r="R39" i="79"/>
  <c r="S39" i="79"/>
  <c r="T39" i="79"/>
  <c r="U39" i="79"/>
  <c r="V39" i="79"/>
  <c r="W39" i="79"/>
  <c r="X39" i="79"/>
  <c r="Y39" i="79"/>
  <c r="Z39" i="79"/>
  <c r="AA39" i="79"/>
  <c r="AB39" i="79"/>
  <c r="AC39" i="79"/>
  <c r="AD39" i="79"/>
  <c r="AE39" i="79"/>
  <c r="AF39" i="79"/>
  <c r="AG39" i="79"/>
  <c r="AH39" i="79"/>
  <c r="AI39" i="79"/>
  <c r="AJ39" i="79"/>
  <c r="AK39" i="79"/>
  <c r="AL39" i="79"/>
  <c r="AM39" i="79"/>
  <c r="AN39" i="79"/>
  <c r="AO39" i="79"/>
  <c r="AP39" i="79"/>
  <c r="AQ39" i="79"/>
  <c r="D40" i="79"/>
  <c r="E40" i="79"/>
  <c r="F40" i="79"/>
  <c r="G40" i="79"/>
  <c r="H40" i="79"/>
  <c r="I40" i="79"/>
  <c r="J40" i="79"/>
  <c r="K40" i="79"/>
  <c r="L40" i="79"/>
  <c r="M40" i="79"/>
  <c r="N40" i="79"/>
  <c r="O40" i="79"/>
  <c r="P40" i="79"/>
  <c r="Q40" i="79"/>
  <c r="R40" i="79"/>
  <c r="S40" i="79"/>
  <c r="T40" i="79"/>
  <c r="U40" i="79"/>
  <c r="V40" i="79"/>
  <c r="W40" i="79"/>
  <c r="X40" i="79"/>
  <c r="Y40" i="79"/>
  <c r="Z40" i="79"/>
  <c r="AA40" i="79"/>
  <c r="AB40" i="79"/>
  <c r="AC40" i="79"/>
  <c r="AD40" i="79"/>
  <c r="AE40" i="79"/>
  <c r="AF40" i="79"/>
  <c r="AG40" i="79"/>
  <c r="AH40" i="79"/>
  <c r="AI40" i="79"/>
  <c r="AJ40" i="79"/>
  <c r="AK40" i="79"/>
  <c r="AL40" i="79"/>
  <c r="AM40" i="79"/>
  <c r="AN40" i="79"/>
  <c r="AO40" i="79"/>
  <c r="AP40" i="79"/>
  <c r="AQ40" i="79"/>
  <c r="D41" i="79"/>
  <c r="E41" i="79"/>
  <c r="F41" i="79"/>
  <c r="G41" i="79"/>
  <c r="H41" i="79"/>
  <c r="I41" i="79"/>
  <c r="J41" i="79"/>
  <c r="K41" i="79"/>
  <c r="L41" i="79"/>
  <c r="M41" i="79"/>
  <c r="N41" i="79"/>
  <c r="O41" i="79"/>
  <c r="P41" i="79"/>
  <c r="Q41" i="79"/>
  <c r="R41" i="79"/>
  <c r="S41" i="79"/>
  <c r="T41" i="79"/>
  <c r="U41" i="79"/>
  <c r="V41" i="79"/>
  <c r="W41" i="79"/>
  <c r="X41" i="79"/>
  <c r="Y41" i="79"/>
  <c r="Z41" i="79"/>
  <c r="AA41" i="79"/>
  <c r="AB41" i="79"/>
  <c r="AC41" i="79"/>
  <c r="AD41" i="79"/>
  <c r="AE41" i="79"/>
  <c r="AF41" i="79"/>
  <c r="AG41" i="79"/>
  <c r="AH41" i="79"/>
  <c r="AI41" i="79"/>
  <c r="AJ41" i="79"/>
  <c r="AK41" i="79"/>
  <c r="AL41" i="79"/>
  <c r="AM41" i="79"/>
  <c r="AN41" i="79"/>
  <c r="AO41" i="79"/>
  <c r="AP41" i="79"/>
  <c r="AQ41" i="79"/>
  <c r="D42" i="79"/>
  <c r="E42" i="79"/>
  <c r="F42" i="79"/>
  <c r="G42" i="79"/>
  <c r="H42" i="79"/>
  <c r="I42" i="79"/>
  <c r="J42" i="79"/>
  <c r="K42" i="79"/>
  <c r="L42" i="79"/>
  <c r="M42" i="79"/>
  <c r="N42" i="79"/>
  <c r="O42" i="79"/>
  <c r="P42" i="79"/>
  <c r="Q42" i="79"/>
  <c r="R42" i="79"/>
  <c r="S42" i="79"/>
  <c r="T42" i="79"/>
  <c r="U42" i="79"/>
  <c r="V42" i="79"/>
  <c r="W42" i="79"/>
  <c r="X42" i="79"/>
  <c r="Y42" i="79"/>
  <c r="Z42" i="79"/>
  <c r="AA42" i="79"/>
  <c r="AB42" i="79"/>
  <c r="AC42" i="79"/>
  <c r="AD42" i="79"/>
  <c r="AE42" i="79"/>
  <c r="AF42" i="79"/>
  <c r="AG42" i="79"/>
  <c r="AH42" i="79"/>
  <c r="AI42" i="79"/>
  <c r="AJ42" i="79"/>
  <c r="AK42" i="79"/>
  <c r="AL42" i="79"/>
  <c r="AM42" i="79"/>
  <c r="AN42" i="79"/>
  <c r="AO42" i="79"/>
  <c r="AP42" i="79"/>
  <c r="AQ42" i="79"/>
  <c r="D43" i="79"/>
  <c r="E43" i="79"/>
  <c r="F43" i="79"/>
  <c r="G43" i="79"/>
  <c r="H43" i="79"/>
  <c r="I43" i="79"/>
  <c r="J43" i="79"/>
  <c r="K43" i="79"/>
  <c r="L43" i="79"/>
  <c r="M43" i="79"/>
  <c r="N43" i="79"/>
  <c r="O43" i="79"/>
  <c r="P43" i="79"/>
  <c r="Q43" i="79"/>
  <c r="R43" i="79"/>
  <c r="S43" i="79"/>
  <c r="T43" i="79"/>
  <c r="U43" i="79"/>
  <c r="V43" i="79"/>
  <c r="W43" i="79"/>
  <c r="X43" i="79"/>
  <c r="Y43" i="79"/>
  <c r="Z43" i="79"/>
  <c r="AA43" i="79"/>
  <c r="AB43" i="79"/>
  <c r="AC43" i="79"/>
  <c r="AD43" i="79"/>
  <c r="AE43" i="79"/>
  <c r="AF43" i="79"/>
  <c r="AG43" i="79"/>
  <c r="AH43" i="79"/>
  <c r="AI43" i="79"/>
  <c r="AJ43" i="79"/>
  <c r="AK43" i="79"/>
  <c r="AL43" i="79"/>
  <c r="AM43" i="79"/>
  <c r="AN43" i="79"/>
  <c r="AO43" i="79"/>
  <c r="AP43" i="79"/>
  <c r="AQ43" i="79"/>
  <c r="D44" i="79"/>
  <c r="E44" i="79"/>
  <c r="F44" i="79"/>
  <c r="G44" i="79"/>
  <c r="H44" i="79"/>
  <c r="I44" i="79"/>
  <c r="J44" i="79"/>
  <c r="K44" i="79"/>
  <c r="L44" i="79"/>
  <c r="M44" i="79"/>
  <c r="N44" i="79"/>
  <c r="O44" i="79"/>
  <c r="P44" i="79"/>
  <c r="Q44" i="79"/>
  <c r="R44" i="79"/>
  <c r="S44" i="79"/>
  <c r="T44" i="79"/>
  <c r="U44" i="79"/>
  <c r="V44" i="79"/>
  <c r="W44" i="79"/>
  <c r="X44" i="79"/>
  <c r="Y44" i="79"/>
  <c r="Z44" i="79"/>
  <c r="AA44" i="79"/>
  <c r="AB44" i="79"/>
  <c r="AC44" i="79"/>
  <c r="AD44" i="79"/>
  <c r="AE44" i="79"/>
  <c r="AF44" i="79"/>
  <c r="AG44" i="79"/>
  <c r="AH44" i="79"/>
  <c r="AI44" i="79"/>
  <c r="AJ44" i="79"/>
  <c r="AK44" i="79"/>
  <c r="AL44" i="79"/>
  <c r="AM44" i="79"/>
  <c r="AN44" i="79"/>
  <c r="AO44" i="79"/>
  <c r="AP44" i="79"/>
  <c r="AQ44" i="79"/>
  <c r="C3" i="79"/>
  <c r="C4" i="79"/>
  <c r="C5" i="79"/>
  <c r="C6" i="79"/>
  <c r="C7" i="79"/>
  <c r="C8" i="79"/>
  <c r="C9" i="79"/>
  <c r="C10" i="79"/>
  <c r="C11" i="79"/>
  <c r="C12" i="79"/>
  <c r="C13" i="79"/>
  <c r="C14" i="79"/>
  <c r="C15" i="79"/>
  <c r="C16" i="79"/>
  <c r="C17" i="79"/>
  <c r="C18" i="79"/>
  <c r="C19" i="79"/>
  <c r="C20" i="79"/>
  <c r="C21" i="79"/>
  <c r="C22" i="79"/>
  <c r="C23" i="79"/>
  <c r="C24" i="79"/>
  <c r="C25" i="79"/>
  <c r="C26" i="79"/>
  <c r="C27" i="79"/>
  <c r="C28" i="79"/>
  <c r="C29" i="79"/>
  <c r="C30" i="79"/>
  <c r="C31" i="79"/>
  <c r="C32" i="79"/>
  <c r="C33" i="79"/>
  <c r="C34" i="79"/>
  <c r="C35" i="79"/>
  <c r="C36" i="79"/>
  <c r="C37" i="79"/>
  <c r="C38" i="79"/>
  <c r="C39" i="79"/>
  <c r="C40" i="79"/>
  <c r="C41" i="79"/>
  <c r="C42" i="79"/>
  <c r="C43" i="79"/>
  <c r="C44" i="79"/>
  <c r="C2" i="79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17" i="79"/>
  <c r="B18" i="79"/>
  <c r="B19" i="79"/>
  <c r="B20" i="79"/>
  <c r="B21" i="79"/>
  <c r="B22" i="79"/>
  <c r="B23" i="79"/>
  <c r="B24" i="79"/>
  <c r="B25" i="79"/>
  <c r="B26" i="79"/>
  <c r="B27" i="79"/>
  <c r="B28" i="79"/>
  <c r="B29" i="79"/>
  <c r="B30" i="79"/>
  <c r="B31" i="79"/>
  <c r="B32" i="79"/>
  <c r="B33" i="79"/>
  <c r="B34" i="79"/>
  <c r="B35" i="79"/>
  <c r="B36" i="79"/>
  <c r="B37" i="79"/>
  <c r="B38" i="79"/>
  <c r="B39" i="79"/>
  <c r="B40" i="79"/>
  <c r="B41" i="79"/>
  <c r="B42" i="79"/>
  <c r="B43" i="79"/>
  <c r="B44" i="79"/>
  <c r="B2" i="79"/>
  <c r="C50" i="78"/>
  <c r="D50" i="78"/>
  <c r="E50" i="78"/>
  <c r="F50" i="78"/>
  <c r="G50" i="78"/>
  <c r="H50" i="78"/>
  <c r="I50" i="78"/>
  <c r="J50" i="78"/>
  <c r="K50" i="78"/>
  <c r="L50" i="78"/>
  <c r="M50" i="78"/>
  <c r="N50" i="78"/>
  <c r="O50" i="78"/>
  <c r="P50" i="78"/>
  <c r="Q50" i="78"/>
  <c r="R50" i="78"/>
  <c r="S50" i="78"/>
  <c r="T50" i="78"/>
  <c r="U50" i="78"/>
  <c r="V50" i="78"/>
  <c r="W50" i="78"/>
  <c r="X50" i="78"/>
  <c r="Y50" i="78"/>
  <c r="Z50" i="78"/>
  <c r="AA50" i="78"/>
  <c r="AB50" i="78"/>
  <c r="AC50" i="78"/>
  <c r="AD50" i="78"/>
  <c r="AE50" i="78"/>
  <c r="AF50" i="78"/>
  <c r="AG50" i="78"/>
  <c r="AH50" i="78"/>
  <c r="AI50" i="78"/>
  <c r="AJ50" i="78"/>
  <c r="AK50" i="78"/>
  <c r="AL50" i="78"/>
  <c r="AM50" i="78"/>
  <c r="AN50" i="78"/>
  <c r="AO50" i="78"/>
  <c r="AP50" i="78"/>
  <c r="AQ50" i="78"/>
  <c r="C51" i="78"/>
  <c r="D51" i="78"/>
  <c r="E51" i="78"/>
  <c r="F51" i="78"/>
  <c r="G51" i="78"/>
  <c r="H51" i="78"/>
  <c r="I51" i="78"/>
  <c r="J51" i="78"/>
  <c r="K51" i="78"/>
  <c r="L51" i="78"/>
  <c r="M51" i="78"/>
  <c r="N51" i="78"/>
  <c r="O51" i="78"/>
  <c r="P51" i="78"/>
  <c r="Q51" i="78"/>
  <c r="R51" i="78"/>
  <c r="S51" i="78"/>
  <c r="T51" i="78"/>
  <c r="U51" i="78"/>
  <c r="V51" i="78"/>
  <c r="W51" i="78"/>
  <c r="X51" i="78"/>
  <c r="Y51" i="78"/>
  <c r="Z51" i="78"/>
  <c r="AA51" i="78"/>
  <c r="AB51" i="78"/>
  <c r="AC51" i="78"/>
  <c r="AD51" i="78"/>
  <c r="AE51" i="78"/>
  <c r="AF51" i="78"/>
  <c r="AG51" i="78"/>
  <c r="AH51" i="78"/>
  <c r="AI51" i="78"/>
  <c r="AJ51" i="78"/>
  <c r="AK51" i="78"/>
  <c r="AL51" i="78"/>
  <c r="AM51" i="78"/>
  <c r="AN51" i="78"/>
  <c r="AO51" i="78"/>
  <c r="AP51" i="78"/>
  <c r="AQ51" i="78"/>
  <c r="C52" i="78"/>
  <c r="D52" i="78"/>
  <c r="E52" i="78"/>
  <c r="F52" i="78"/>
  <c r="G52" i="78"/>
  <c r="H52" i="78"/>
  <c r="I52" i="78"/>
  <c r="J52" i="78"/>
  <c r="K52" i="78"/>
  <c r="L52" i="78"/>
  <c r="M52" i="78"/>
  <c r="N52" i="78"/>
  <c r="O52" i="78"/>
  <c r="P52" i="78"/>
  <c r="Q52" i="78"/>
  <c r="R52" i="78"/>
  <c r="S52" i="78"/>
  <c r="T52" i="78"/>
  <c r="U52" i="78"/>
  <c r="V52" i="78"/>
  <c r="W52" i="78"/>
  <c r="X52" i="78"/>
  <c r="Y52" i="78"/>
  <c r="Z52" i="78"/>
  <c r="AA52" i="78"/>
  <c r="AB52" i="78"/>
  <c r="AC52" i="78"/>
  <c r="AD52" i="78"/>
  <c r="AE52" i="78"/>
  <c r="AF52" i="78"/>
  <c r="AG52" i="78"/>
  <c r="AH52" i="78"/>
  <c r="AI52" i="78"/>
  <c r="AJ52" i="78"/>
  <c r="AK52" i="78"/>
  <c r="AL52" i="78"/>
  <c r="AM52" i="78"/>
  <c r="AN52" i="78"/>
  <c r="AO52" i="78"/>
  <c r="AP52" i="78"/>
  <c r="AQ52" i="78"/>
  <c r="C53" i="78"/>
  <c r="D53" i="78"/>
  <c r="E53" i="78"/>
  <c r="F53" i="78"/>
  <c r="G53" i="78"/>
  <c r="H53" i="78"/>
  <c r="I53" i="78"/>
  <c r="J53" i="78"/>
  <c r="K53" i="78"/>
  <c r="L53" i="78"/>
  <c r="M53" i="78"/>
  <c r="N53" i="78"/>
  <c r="O53" i="78"/>
  <c r="P53" i="78"/>
  <c r="Q53" i="78"/>
  <c r="R53" i="78"/>
  <c r="S53" i="78"/>
  <c r="T53" i="78"/>
  <c r="U53" i="78"/>
  <c r="V53" i="78"/>
  <c r="W53" i="78"/>
  <c r="X53" i="78"/>
  <c r="Y53" i="78"/>
  <c r="Z53" i="78"/>
  <c r="AA53" i="78"/>
  <c r="AB53" i="78"/>
  <c r="AC53" i="78"/>
  <c r="AD53" i="78"/>
  <c r="AE53" i="78"/>
  <c r="AF53" i="78"/>
  <c r="AG53" i="78"/>
  <c r="AH53" i="78"/>
  <c r="AI53" i="78"/>
  <c r="AJ53" i="78"/>
  <c r="AK53" i="78"/>
  <c r="AL53" i="78"/>
  <c r="AM53" i="78"/>
  <c r="AN53" i="78"/>
  <c r="AO53" i="78"/>
  <c r="AP53" i="78"/>
  <c r="AQ53" i="78"/>
  <c r="C54" i="78"/>
  <c r="D54" i="78"/>
  <c r="E54" i="78"/>
  <c r="F54" i="78"/>
  <c r="G54" i="78"/>
  <c r="H54" i="78"/>
  <c r="I54" i="78"/>
  <c r="J54" i="78"/>
  <c r="K54" i="78"/>
  <c r="L54" i="78"/>
  <c r="M54" i="78"/>
  <c r="N54" i="78"/>
  <c r="O54" i="78"/>
  <c r="P54" i="78"/>
  <c r="Q54" i="78"/>
  <c r="R54" i="78"/>
  <c r="S54" i="78"/>
  <c r="T54" i="78"/>
  <c r="U54" i="78"/>
  <c r="V54" i="78"/>
  <c r="W54" i="78"/>
  <c r="X54" i="78"/>
  <c r="Y54" i="78"/>
  <c r="Z54" i="78"/>
  <c r="AA54" i="78"/>
  <c r="AB54" i="78"/>
  <c r="AC54" i="78"/>
  <c r="AD54" i="78"/>
  <c r="AE54" i="78"/>
  <c r="AF54" i="78"/>
  <c r="AG54" i="78"/>
  <c r="AH54" i="78"/>
  <c r="AI54" i="78"/>
  <c r="AJ54" i="78"/>
  <c r="AK54" i="78"/>
  <c r="AL54" i="78"/>
  <c r="AM54" i="78"/>
  <c r="AN54" i="78"/>
  <c r="AO54" i="78"/>
  <c r="AP54" i="78"/>
  <c r="AQ54" i="78"/>
  <c r="C55" i="78"/>
  <c r="D55" i="78"/>
  <c r="E55" i="78"/>
  <c r="F55" i="78"/>
  <c r="G55" i="78"/>
  <c r="H55" i="78"/>
  <c r="I55" i="78"/>
  <c r="J55" i="78"/>
  <c r="K55" i="78"/>
  <c r="L55" i="78"/>
  <c r="M55" i="78"/>
  <c r="N55" i="78"/>
  <c r="O55" i="78"/>
  <c r="P55" i="78"/>
  <c r="Q55" i="78"/>
  <c r="R55" i="78"/>
  <c r="S55" i="78"/>
  <c r="T55" i="78"/>
  <c r="U55" i="78"/>
  <c r="V55" i="78"/>
  <c r="W55" i="78"/>
  <c r="X55" i="78"/>
  <c r="Y55" i="78"/>
  <c r="Z55" i="78"/>
  <c r="AA55" i="78"/>
  <c r="AB55" i="78"/>
  <c r="AC55" i="78"/>
  <c r="AD55" i="78"/>
  <c r="AE55" i="78"/>
  <c r="AF55" i="78"/>
  <c r="AG55" i="78"/>
  <c r="AH55" i="78"/>
  <c r="AI55" i="78"/>
  <c r="AJ55" i="78"/>
  <c r="AK55" i="78"/>
  <c r="AL55" i="78"/>
  <c r="AM55" i="78"/>
  <c r="AN55" i="78"/>
  <c r="AO55" i="78"/>
  <c r="AP55" i="78"/>
  <c r="AQ55" i="78"/>
  <c r="C56" i="78"/>
  <c r="D56" i="78"/>
  <c r="E56" i="78"/>
  <c r="F56" i="78"/>
  <c r="G56" i="78"/>
  <c r="H56" i="78"/>
  <c r="I56" i="78"/>
  <c r="J56" i="78"/>
  <c r="K56" i="78"/>
  <c r="L56" i="78"/>
  <c r="M56" i="78"/>
  <c r="N56" i="78"/>
  <c r="O56" i="78"/>
  <c r="P56" i="78"/>
  <c r="Q56" i="78"/>
  <c r="R56" i="78"/>
  <c r="S56" i="78"/>
  <c r="T56" i="78"/>
  <c r="U56" i="78"/>
  <c r="V56" i="78"/>
  <c r="W56" i="78"/>
  <c r="X56" i="78"/>
  <c r="Y56" i="78"/>
  <c r="Z56" i="78"/>
  <c r="AA56" i="78"/>
  <c r="AB56" i="78"/>
  <c r="AC56" i="78"/>
  <c r="AD56" i="78"/>
  <c r="AE56" i="78"/>
  <c r="AF56" i="78"/>
  <c r="AG56" i="78"/>
  <c r="AH56" i="78"/>
  <c r="AI56" i="78"/>
  <c r="AJ56" i="78"/>
  <c r="AK56" i="78"/>
  <c r="AL56" i="78"/>
  <c r="AM56" i="78"/>
  <c r="AN56" i="78"/>
  <c r="AO56" i="78"/>
  <c r="AP56" i="78"/>
  <c r="AQ56" i="78"/>
  <c r="C57" i="78"/>
  <c r="D57" i="78"/>
  <c r="E57" i="78"/>
  <c r="F57" i="78"/>
  <c r="G57" i="78"/>
  <c r="H57" i="78"/>
  <c r="I57" i="78"/>
  <c r="J57" i="78"/>
  <c r="K57" i="78"/>
  <c r="L57" i="78"/>
  <c r="M57" i="78"/>
  <c r="N57" i="78"/>
  <c r="O57" i="78"/>
  <c r="P57" i="78"/>
  <c r="Q57" i="78"/>
  <c r="R57" i="78"/>
  <c r="S57" i="78"/>
  <c r="T57" i="78"/>
  <c r="U57" i="78"/>
  <c r="V57" i="78"/>
  <c r="W57" i="78"/>
  <c r="X57" i="78"/>
  <c r="Y57" i="78"/>
  <c r="Z57" i="78"/>
  <c r="AA57" i="78"/>
  <c r="AB57" i="78"/>
  <c r="AC57" i="78"/>
  <c r="AD57" i="78"/>
  <c r="AE57" i="78"/>
  <c r="AF57" i="78"/>
  <c r="AG57" i="78"/>
  <c r="AH57" i="78"/>
  <c r="AI57" i="78"/>
  <c r="AJ57" i="78"/>
  <c r="AK57" i="78"/>
  <c r="AL57" i="78"/>
  <c r="AM57" i="78"/>
  <c r="AN57" i="78"/>
  <c r="AO57" i="78"/>
  <c r="AP57" i="78"/>
  <c r="AQ57" i="78"/>
  <c r="C58" i="78"/>
  <c r="D58" i="78"/>
  <c r="E58" i="78"/>
  <c r="F58" i="78"/>
  <c r="G58" i="78"/>
  <c r="H58" i="78"/>
  <c r="I58" i="78"/>
  <c r="J58" i="78"/>
  <c r="K58" i="78"/>
  <c r="L58" i="78"/>
  <c r="M58" i="78"/>
  <c r="N58" i="78"/>
  <c r="O58" i="78"/>
  <c r="P58" i="78"/>
  <c r="Q58" i="78"/>
  <c r="R58" i="78"/>
  <c r="S58" i="78"/>
  <c r="T58" i="78"/>
  <c r="U58" i="78"/>
  <c r="V58" i="78"/>
  <c r="W58" i="78"/>
  <c r="X58" i="78"/>
  <c r="Y58" i="78"/>
  <c r="Z58" i="78"/>
  <c r="AA58" i="78"/>
  <c r="AB58" i="78"/>
  <c r="AC58" i="78"/>
  <c r="AD58" i="78"/>
  <c r="AE58" i="78"/>
  <c r="AF58" i="78"/>
  <c r="AG58" i="78"/>
  <c r="AH58" i="78"/>
  <c r="AI58" i="78"/>
  <c r="AJ58" i="78"/>
  <c r="AK58" i="78"/>
  <c r="AL58" i="78"/>
  <c r="AM58" i="78"/>
  <c r="AN58" i="78"/>
  <c r="AO58" i="78"/>
  <c r="AP58" i="78"/>
  <c r="AQ58" i="78"/>
  <c r="C59" i="78"/>
  <c r="D59" i="78"/>
  <c r="E59" i="78"/>
  <c r="F59" i="78"/>
  <c r="G59" i="78"/>
  <c r="H59" i="78"/>
  <c r="I59" i="78"/>
  <c r="J59" i="78"/>
  <c r="K59" i="78"/>
  <c r="L59" i="78"/>
  <c r="M59" i="78"/>
  <c r="N59" i="78"/>
  <c r="O59" i="78"/>
  <c r="P59" i="78"/>
  <c r="Q59" i="78"/>
  <c r="R59" i="78"/>
  <c r="S59" i="78"/>
  <c r="T59" i="78"/>
  <c r="U59" i="78"/>
  <c r="V59" i="78"/>
  <c r="W59" i="78"/>
  <c r="X59" i="78"/>
  <c r="Y59" i="78"/>
  <c r="Z59" i="78"/>
  <c r="AA59" i="78"/>
  <c r="AB59" i="78"/>
  <c r="AC59" i="78"/>
  <c r="AD59" i="78"/>
  <c r="AE59" i="78"/>
  <c r="AF59" i="78"/>
  <c r="AG59" i="78"/>
  <c r="AH59" i="78"/>
  <c r="AI59" i="78"/>
  <c r="AJ59" i="78"/>
  <c r="AK59" i="78"/>
  <c r="AL59" i="78"/>
  <c r="AM59" i="78"/>
  <c r="AN59" i="78"/>
  <c r="AO59" i="78"/>
  <c r="AP59" i="78"/>
  <c r="AQ59" i="78"/>
  <c r="C60" i="78"/>
  <c r="D60" i="78"/>
  <c r="E60" i="78"/>
  <c r="F60" i="78"/>
  <c r="G60" i="78"/>
  <c r="H60" i="78"/>
  <c r="I60" i="78"/>
  <c r="J60" i="78"/>
  <c r="K60" i="78"/>
  <c r="L60" i="78"/>
  <c r="M60" i="78"/>
  <c r="N60" i="78"/>
  <c r="O60" i="78"/>
  <c r="P60" i="78"/>
  <c r="Q60" i="78"/>
  <c r="R60" i="78"/>
  <c r="S60" i="78"/>
  <c r="T60" i="78"/>
  <c r="U60" i="78"/>
  <c r="V60" i="78"/>
  <c r="W60" i="78"/>
  <c r="X60" i="78"/>
  <c r="Y60" i="78"/>
  <c r="Z60" i="78"/>
  <c r="AA60" i="78"/>
  <c r="AB60" i="78"/>
  <c r="AC60" i="78"/>
  <c r="AD60" i="78"/>
  <c r="AE60" i="78"/>
  <c r="AF60" i="78"/>
  <c r="AG60" i="78"/>
  <c r="AH60" i="78"/>
  <c r="AI60" i="78"/>
  <c r="AJ60" i="78"/>
  <c r="AK60" i="78"/>
  <c r="AL60" i="78"/>
  <c r="AM60" i="78"/>
  <c r="AN60" i="78"/>
  <c r="AO60" i="78"/>
  <c r="AP60" i="78"/>
  <c r="AQ60" i="78"/>
  <c r="C61" i="78"/>
  <c r="D61" i="78"/>
  <c r="E61" i="78"/>
  <c r="F61" i="78"/>
  <c r="G61" i="78"/>
  <c r="H61" i="78"/>
  <c r="I61" i="78"/>
  <c r="J61" i="78"/>
  <c r="K61" i="78"/>
  <c r="L61" i="78"/>
  <c r="M61" i="78"/>
  <c r="N61" i="78"/>
  <c r="O61" i="78"/>
  <c r="P61" i="78"/>
  <c r="Q61" i="78"/>
  <c r="R61" i="78"/>
  <c r="S61" i="78"/>
  <c r="T61" i="78"/>
  <c r="U61" i="78"/>
  <c r="V61" i="78"/>
  <c r="W61" i="78"/>
  <c r="X61" i="78"/>
  <c r="Y61" i="78"/>
  <c r="Z61" i="78"/>
  <c r="AA61" i="78"/>
  <c r="AB61" i="78"/>
  <c r="AC61" i="78"/>
  <c r="AD61" i="78"/>
  <c r="AE61" i="78"/>
  <c r="AF61" i="78"/>
  <c r="AG61" i="78"/>
  <c r="AH61" i="78"/>
  <c r="AI61" i="78"/>
  <c r="AJ61" i="78"/>
  <c r="AK61" i="78"/>
  <c r="AL61" i="78"/>
  <c r="AM61" i="78"/>
  <c r="AN61" i="78"/>
  <c r="AO61" i="78"/>
  <c r="AP61" i="78"/>
  <c r="AQ61" i="78"/>
  <c r="C62" i="78"/>
  <c r="D62" i="78"/>
  <c r="E62" i="78"/>
  <c r="F62" i="78"/>
  <c r="G62" i="78"/>
  <c r="H62" i="78"/>
  <c r="I62" i="78"/>
  <c r="J62" i="78"/>
  <c r="K62" i="78"/>
  <c r="L62" i="78"/>
  <c r="M62" i="78"/>
  <c r="N62" i="78"/>
  <c r="O62" i="78"/>
  <c r="P62" i="78"/>
  <c r="Q62" i="78"/>
  <c r="R62" i="78"/>
  <c r="S62" i="78"/>
  <c r="T62" i="78"/>
  <c r="U62" i="78"/>
  <c r="V62" i="78"/>
  <c r="W62" i="78"/>
  <c r="X62" i="78"/>
  <c r="Y62" i="78"/>
  <c r="Z62" i="78"/>
  <c r="AA62" i="78"/>
  <c r="AB62" i="78"/>
  <c r="AC62" i="78"/>
  <c r="AD62" i="78"/>
  <c r="AE62" i="78"/>
  <c r="AF62" i="78"/>
  <c r="AG62" i="78"/>
  <c r="AH62" i="78"/>
  <c r="AI62" i="78"/>
  <c r="AJ62" i="78"/>
  <c r="AK62" i="78"/>
  <c r="AL62" i="78"/>
  <c r="AM62" i="78"/>
  <c r="AN62" i="78"/>
  <c r="AO62" i="78"/>
  <c r="AP62" i="78"/>
  <c r="AQ62" i="78"/>
  <c r="C63" i="78"/>
  <c r="D63" i="78"/>
  <c r="E63" i="78"/>
  <c r="F63" i="78"/>
  <c r="G63" i="78"/>
  <c r="H63" i="78"/>
  <c r="I63" i="78"/>
  <c r="J63" i="78"/>
  <c r="K63" i="78"/>
  <c r="L63" i="78"/>
  <c r="M63" i="78"/>
  <c r="N63" i="78"/>
  <c r="O63" i="78"/>
  <c r="P63" i="78"/>
  <c r="Q63" i="78"/>
  <c r="R63" i="78"/>
  <c r="S63" i="78"/>
  <c r="T63" i="78"/>
  <c r="U63" i="78"/>
  <c r="V63" i="78"/>
  <c r="W63" i="78"/>
  <c r="X63" i="78"/>
  <c r="Y63" i="78"/>
  <c r="Z63" i="78"/>
  <c r="AA63" i="78"/>
  <c r="AB63" i="78"/>
  <c r="AC63" i="78"/>
  <c r="AD63" i="78"/>
  <c r="AE63" i="78"/>
  <c r="AF63" i="78"/>
  <c r="AG63" i="78"/>
  <c r="AH63" i="78"/>
  <c r="AI63" i="78"/>
  <c r="AJ63" i="78"/>
  <c r="AK63" i="78"/>
  <c r="AL63" i="78"/>
  <c r="AM63" i="78"/>
  <c r="AN63" i="78"/>
  <c r="AO63" i="78"/>
  <c r="AP63" i="78"/>
  <c r="AQ63" i="78"/>
  <c r="C64" i="78"/>
  <c r="D64" i="78"/>
  <c r="E64" i="78"/>
  <c r="F64" i="78"/>
  <c r="G64" i="78"/>
  <c r="H64" i="78"/>
  <c r="I64" i="78"/>
  <c r="J64" i="78"/>
  <c r="K64" i="78"/>
  <c r="L64" i="78"/>
  <c r="M64" i="78"/>
  <c r="N64" i="78"/>
  <c r="O64" i="78"/>
  <c r="P64" i="78"/>
  <c r="Q64" i="78"/>
  <c r="R64" i="78"/>
  <c r="S64" i="78"/>
  <c r="T64" i="78"/>
  <c r="U64" i="78"/>
  <c r="V64" i="78"/>
  <c r="W64" i="78"/>
  <c r="X64" i="78"/>
  <c r="Y64" i="78"/>
  <c r="Z64" i="78"/>
  <c r="AA64" i="78"/>
  <c r="AB64" i="78"/>
  <c r="AC64" i="78"/>
  <c r="AD64" i="78"/>
  <c r="AE64" i="78"/>
  <c r="AF64" i="78"/>
  <c r="AG64" i="78"/>
  <c r="AH64" i="78"/>
  <c r="AI64" i="78"/>
  <c r="AJ64" i="78"/>
  <c r="AK64" i="78"/>
  <c r="AL64" i="78"/>
  <c r="AM64" i="78"/>
  <c r="AN64" i="78"/>
  <c r="AO64" i="78"/>
  <c r="AP64" i="78"/>
  <c r="AQ64" i="78"/>
  <c r="C65" i="78"/>
  <c r="D65" i="78"/>
  <c r="E65" i="78"/>
  <c r="F65" i="78"/>
  <c r="G65" i="78"/>
  <c r="H65" i="78"/>
  <c r="I65" i="78"/>
  <c r="J65" i="78"/>
  <c r="K65" i="78"/>
  <c r="L65" i="78"/>
  <c r="M65" i="78"/>
  <c r="N65" i="78"/>
  <c r="O65" i="78"/>
  <c r="P65" i="78"/>
  <c r="Q65" i="78"/>
  <c r="R65" i="78"/>
  <c r="S65" i="78"/>
  <c r="T65" i="78"/>
  <c r="U65" i="78"/>
  <c r="V65" i="78"/>
  <c r="W65" i="78"/>
  <c r="X65" i="78"/>
  <c r="Y65" i="78"/>
  <c r="Z65" i="78"/>
  <c r="AA65" i="78"/>
  <c r="AB65" i="78"/>
  <c r="AC65" i="78"/>
  <c r="AD65" i="78"/>
  <c r="AE65" i="78"/>
  <c r="AF65" i="78"/>
  <c r="AG65" i="78"/>
  <c r="AH65" i="78"/>
  <c r="AI65" i="78"/>
  <c r="AJ65" i="78"/>
  <c r="AK65" i="78"/>
  <c r="AL65" i="78"/>
  <c r="AM65" i="78"/>
  <c r="AN65" i="78"/>
  <c r="AO65" i="78"/>
  <c r="AP65" i="78"/>
  <c r="AQ65" i="78"/>
  <c r="C66" i="78"/>
  <c r="D66" i="78"/>
  <c r="E66" i="78"/>
  <c r="F66" i="78"/>
  <c r="G66" i="78"/>
  <c r="H66" i="78"/>
  <c r="I66" i="78"/>
  <c r="J66" i="78"/>
  <c r="K66" i="78"/>
  <c r="L66" i="78"/>
  <c r="M66" i="78"/>
  <c r="N66" i="78"/>
  <c r="O66" i="78"/>
  <c r="P66" i="78"/>
  <c r="Q66" i="78"/>
  <c r="R66" i="78"/>
  <c r="S66" i="78"/>
  <c r="T66" i="78"/>
  <c r="U66" i="78"/>
  <c r="V66" i="78"/>
  <c r="W66" i="78"/>
  <c r="X66" i="78"/>
  <c r="Y66" i="78"/>
  <c r="Z66" i="78"/>
  <c r="AA66" i="78"/>
  <c r="AB66" i="78"/>
  <c r="AC66" i="78"/>
  <c r="AD66" i="78"/>
  <c r="AE66" i="78"/>
  <c r="AF66" i="78"/>
  <c r="AG66" i="78"/>
  <c r="AH66" i="78"/>
  <c r="AI66" i="78"/>
  <c r="AJ66" i="78"/>
  <c r="AK66" i="78"/>
  <c r="AL66" i="78"/>
  <c r="AM66" i="78"/>
  <c r="AN66" i="78"/>
  <c r="AO66" i="78"/>
  <c r="AP66" i="78"/>
  <c r="AQ66" i="78"/>
  <c r="C67" i="78"/>
  <c r="D67" i="78"/>
  <c r="E67" i="78"/>
  <c r="F67" i="78"/>
  <c r="G67" i="78"/>
  <c r="H67" i="78"/>
  <c r="I67" i="78"/>
  <c r="J67" i="78"/>
  <c r="K67" i="78"/>
  <c r="L67" i="78"/>
  <c r="M67" i="78"/>
  <c r="N67" i="78"/>
  <c r="O67" i="78"/>
  <c r="P67" i="78"/>
  <c r="Q67" i="78"/>
  <c r="R67" i="78"/>
  <c r="S67" i="78"/>
  <c r="T67" i="78"/>
  <c r="U67" i="78"/>
  <c r="V67" i="78"/>
  <c r="W67" i="78"/>
  <c r="X67" i="78"/>
  <c r="Y67" i="78"/>
  <c r="Z67" i="78"/>
  <c r="AA67" i="78"/>
  <c r="AB67" i="78"/>
  <c r="AC67" i="78"/>
  <c r="AD67" i="78"/>
  <c r="AE67" i="78"/>
  <c r="AF67" i="78"/>
  <c r="AG67" i="78"/>
  <c r="AH67" i="78"/>
  <c r="AI67" i="78"/>
  <c r="AJ67" i="78"/>
  <c r="AK67" i="78"/>
  <c r="AL67" i="78"/>
  <c r="AM67" i="78"/>
  <c r="AN67" i="78"/>
  <c r="AO67" i="78"/>
  <c r="AP67" i="78"/>
  <c r="AQ67" i="78"/>
  <c r="C68" i="78"/>
  <c r="D68" i="78"/>
  <c r="E68" i="78"/>
  <c r="F68" i="78"/>
  <c r="G68" i="78"/>
  <c r="H68" i="78"/>
  <c r="I68" i="78"/>
  <c r="J68" i="78"/>
  <c r="K68" i="78"/>
  <c r="L68" i="78"/>
  <c r="M68" i="78"/>
  <c r="N68" i="78"/>
  <c r="O68" i="78"/>
  <c r="P68" i="78"/>
  <c r="Q68" i="78"/>
  <c r="R68" i="78"/>
  <c r="S68" i="78"/>
  <c r="T68" i="78"/>
  <c r="U68" i="78"/>
  <c r="V68" i="78"/>
  <c r="W68" i="78"/>
  <c r="X68" i="78"/>
  <c r="Y68" i="78"/>
  <c r="Z68" i="78"/>
  <c r="AA68" i="78"/>
  <c r="AB68" i="78"/>
  <c r="AC68" i="78"/>
  <c r="AD68" i="78"/>
  <c r="AE68" i="78"/>
  <c r="AF68" i="78"/>
  <c r="AG68" i="78"/>
  <c r="AH68" i="78"/>
  <c r="AI68" i="78"/>
  <c r="AJ68" i="78"/>
  <c r="AK68" i="78"/>
  <c r="AL68" i="78"/>
  <c r="AM68" i="78"/>
  <c r="AN68" i="78"/>
  <c r="AO68" i="78"/>
  <c r="AP68" i="78"/>
  <c r="AQ68" i="78"/>
  <c r="C69" i="78"/>
  <c r="D69" i="78"/>
  <c r="E69" i="78"/>
  <c r="F69" i="78"/>
  <c r="G69" i="78"/>
  <c r="H69" i="78"/>
  <c r="I69" i="78"/>
  <c r="J69" i="78"/>
  <c r="K69" i="78"/>
  <c r="L69" i="78"/>
  <c r="M69" i="78"/>
  <c r="N69" i="78"/>
  <c r="O69" i="78"/>
  <c r="P69" i="78"/>
  <c r="Q69" i="78"/>
  <c r="R69" i="78"/>
  <c r="S69" i="78"/>
  <c r="T69" i="78"/>
  <c r="U69" i="78"/>
  <c r="V69" i="78"/>
  <c r="W69" i="78"/>
  <c r="X69" i="78"/>
  <c r="Y69" i="78"/>
  <c r="Z69" i="78"/>
  <c r="AA69" i="78"/>
  <c r="AB69" i="78"/>
  <c r="AC69" i="78"/>
  <c r="AD69" i="78"/>
  <c r="AE69" i="78"/>
  <c r="AF69" i="78"/>
  <c r="AG69" i="78"/>
  <c r="AH69" i="78"/>
  <c r="AI69" i="78"/>
  <c r="AJ69" i="78"/>
  <c r="AK69" i="78"/>
  <c r="AL69" i="78"/>
  <c r="AM69" i="78"/>
  <c r="AN69" i="78"/>
  <c r="AO69" i="78"/>
  <c r="AP69" i="78"/>
  <c r="AQ69" i="78"/>
  <c r="C70" i="78"/>
  <c r="D70" i="78"/>
  <c r="E70" i="78"/>
  <c r="F70" i="78"/>
  <c r="G70" i="78"/>
  <c r="H70" i="78"/>
  <c r="I70" i="78"/>
  <c r="J70" i="78"/>
  <c r="K70" i="78"/>
  <c r="L70" i="78"/>
  <c r="M70" i="78"/>
  <c r="N70" i="78"/>
  <c r="O70" i="78"/>
  <c r="P70" i="78"/>
  <c r="Q70" i="78"/>
  <c r="R70" i="78"/>
  <c r="S70" i="78"/>
  <c r="T70" i="78"/>
  <c r="U70" i="78"/>
  <c r="V70" i="78"/>
  <c r="W70" i="78"/>
  <c r="X70" i="78"/>
  <c r="Y70" i="78"/>
  <c r="Z70" i="78"/>
  <c r="AA70" i="78"/>
  <c r="AB70" i="78"/>
  <c r="AC70" i="78"/>
  <c r="AD70" i="78"/>
  <c r="AE70" i="78"/>
  <c r="AF70" i="78"/>
  <c r="AG70" i="78"/>
  <c r="AH70" i="78"/>
  <c r="AI70" i="78"/>
  <c r="AJ70" i="78"/>
  <c r="AK70" i="78"/>
  <c r="AL70" i="78"/>
  <c r="AM70" i="78"/>
  <c r="AN70" i="78"/>
  <c r="AO70" i="78"/>
  <c r="AP70" i="78"/>
  <c r="AQ70" i="78"/>
  <c r="C71" i="78"/>
  <c r="D71" i="78"/>
  <c r="E71" i="78"/>
  <c r="F71" i="78"/>
  <c r="G71" i="78"/>
  <c r="H71" i="78"/>
  <c r="I71" i="78"/>
  <c r="J71" i="78"/>
  <c r="K71" i="78"/>
  <c r="L71" i="78"/>
  <c r="M71" i="78"/>
  <c r="N71" i="78"/>
  <c r="O71" i="78"/>
  <c r="P71" i="78"/>
  <c r="Q71" i="78"/>
  <c r="R71" i="78"/>
  <c r="S71" i="78"/>
  <c r="T71" i="78"/>
  <c r="U71" i="78"/>
  <c r="V71" i="78"/>
  <c r="W71" i="78"/>
  <c r="X71" i="78"/>
  <c r="Y71" i="78"/>
  <c r="Z71" i="78"/>
  <c r="AA71" i="78"/>
  <c r="AB71" i="78"/>
  <c r="AC71" i="78"/>
  <c r="AD71" i="78"/>
  <c r="AE71" i="78"/>
  <c r="AF71" i="78"/>
  <c r="AG71" i="78"/>
  <c r="AH71" i="78"/>
  <c r="AI71" i="78"/>
  <c r="AJ71" i="78"/>
  <c r="AK71" i="78"/>
  <c r="AL71" i="78"/>
  <c r="AM71" i="78"/>
  <c r="AN71" i="78"/>
  <c r="AO71" i="78"/>
  <c r="AP71" i="78"/>
  <c r="AQ71" i="78"/>
  <c r="C72" i="78"/>
  <c r="D72" i="78"/>
  <c r="E72" i="78"/>
  <c r="F72" i="78"/>
  <c r="G72" i="78"/>
  <c r="H72" i="78"/>
  <c r="I72" i="78"/>
  <c r="J72" i="78"/>
  <c r="K72" i="78"/>
  <c r="L72" i="78"/>
  <c r="M72" i="78"/>
  <c r="N72" i="78"/>
  <c r="O72" i="78"/>
  <c r="P72" i="78"/>
  <c r="Q72" i="78"/>
  <c r="R72" i="78"/>
  <c r="S72" i="78"/>
  <c r="T72" i="78"/>
  <c r="U72" i="78"/>
  <c r="V72" i="78"/>
  <c r="W72" i="78"/>
  <c r="X72" i="78"/>
  <c r="Y72" i="78"/>
  <c r="Z72" i="78"/>
  <c r="AA72" i="78"/>
  <c r="AB72" i="78"/>
  <c r="AC72" i="78"/>
  <c r="AD72" i="78"/>
  <c r="AE72" i="78"/>
  <c r="AF72" i="78"/>
  <c r="AG72" i="78"/>
  <c r="AH72" i="78"/>
  <c r="AI72" i="78"/>
  <c r="AJ72" i="78"/>
  <c r="AK72" i="78"/>
  <c r="AL72" i="78"/>
  <c r="AM72" i="78"/>
  <c r="AN72" i="78"/>
  <c r="AO72" i="78"/>
  <c r="AP72" i="78"/>
  <c r="AQ72" i="78"/>
  <c r="C73" i="78"/>
  <c r="D73" i="78"/>
  <c r="E73" i="78"/>
  <c r="F73" i="78"/>
  <c r="G73" i="78"/>
  <c r="H73" i="78"/>
  <c r="I73" i="78"/>
  <c r="J73" i="78"/>
  <c r="K73" i="78"/>
  <c r="L73" i="78"/>
  <c r="M73" i="78"/>
  <c r="N73" i="78"/>
  <c r="O73" i="78"/>
  <c r="P73" i="78"/>
  <c r="Q73" i="78"/>
  <c r="R73" i="78"/>
  <c r="S73" i="78"/>
  <c r="T73" i="78"/>
  <c r="U73" i="78"/>
  <c r="V73" i="78"/>
  <c r="W73" i="78"/>
  <c r="X73" i="78"/>
  <c r="Y73" i="78"/>
  <c r="Z73" i="78"/>
  <c r="AA73" i="78"/>
  <c r="AB73" i="78"/>
  <c r="AC73" i="78"/>
  <c r="AD73" i="78"/>
  <c r="AE73" i="78"/>
  <c r="AF73" i="78"/>
  <c r="AG73" i="78"/>
  <c r="AH73" i="78"/>
  <c r="AI73" i="78"/>
  <c r="AJ73" i="78"/>
  <c r="AK73" i="78"/>
  <c r="AL73" i="78"/>
  <c r="AM73" i="78"/>
  <c r="AN73" i="78"/>
  <c r="AO73" i="78"/>
  <c r="AP73" i="78"/>
  <c r="AQ73" i="78"/>
  <c r="C74" i="78"/>
  <c r="D74" i="78"/>
  <c r="E74" i="78"/>
  <c r="F74" i="78"/>
  <c r="G74" i="78"/>
  <c r="H74" i="78"/>
  <c r="I74" i="78"/>
  <c r="J74" i="78"/>
  <c r="K74" i="78"/>
  <c r="L74" i="78"/>
  <c r="M74" i="78"/>
  <c r="N74" i="78"/>
  <c r="O74" i="78"/>
  <c r="P74" i="78"/>
  <c r="Q74" i="78"/>
  <c r="R74" i="78"/>
  <c r="S74" i="78"/>
  <c r="T74" i="78"/>
  <c r="U74" i="78"/>
  <c r="V74" i="78"/>
  <c r="W74" i="78"/>
  <c r="X74" i="78"/>
  <c r="Y74" i="78"/>
  <c r="Z74" i="78"/>
  <c r="AA74" i="78"/>
  <c r="AB74" i="78"/>
  <c r="AC74" i="78"/>
  <c r="AD74" i="78"/>
  <c r="AE74" i="78"/>
  <c r="AF74" i="78"/>
  <c r="AG74" i="78"/>
  <c r="AH74" i="78"/>
  <c r="AI74" i="78"/>
  <c r="AJ74" i="78"/>
  <c r="AK74" i="78"/>
  <c r="AL74" i="78"/>
  <c r="AM74" i="78"/>
  <c r="AN74" i="78"/>
  <c r="AO74" i="78"/>
  <c r="AP74" i="78"/>
  <c r="AQ74" i="78"/>
  <c r="D2" i="78"/>
  <c r="E2" i="78"/>
  <c r="F2" i="78"/>
  <c r="G2" i="78"/>
  <c r="H2" i="78"/>
  <c r="I2" i="78"/>
  <c r="J2" i="78"/>
  <c r="K2" i="78"/>
  <c r="L2" i="78"/>
  <c r="M2" i="78"/>
  <c r="N2" i="78"/>
  <c r="O2" i="78"/>
  <c r="P2" i="78"/>
  <c r="Q2" i="78"/>
  <c r="R2" i="78"/>
  <c r="S2" i="78"/>
  <c r="T2" i="78"/>
  <c r="U2" i="78"/>
  <c r="V2" i="78"/>
  <c r="W2" i="78"/>
  <c r="X2" i="78"/>
  <c r="Y2" i="78"/>
  <c r="Z2" i="78"/>
  <c r="AA2" i="78"/>
  <c r="AB2" i="78"/>
  <c r="AC2" i="78"/>
  <c r="AD2" i="78"/>
  <c r="AE2" i="78"/>
  <c r="AF2" i="78"/>
  <c r="AG2" i="78"/>
  <c r="AH2" i="78"/>
  <c r="AI2" i="78"/>
  <c r="AJ2" i="78"/>
  <c r="AK2" i="78"/>
  <c r="AL2" i="78"/>
  <c r="AM2" i="78"/>
  <c r="AN2" i="78"/>
  <c r="AO2" i="78"/>
  <c r="AP2" i="78"/>
  <c r="AQ2" i="78"/>
  <c r="D3" i="78"/>
  <c r="E3" i="78"/>
  <c r="F3" i="78"/>
  <c r="G3" i="78"/>
  <c r="H3" i="78"/>
  <c r="I3" i="78"/>
  <c r="J3" i="78"/>
  <c r="K3" i="78"/>
  <c r="L3" i="78"/>
  <c r="M3" i="78"/>
  <c r="N3" i="78"/>
  <c r="O3" i="78"/>
  <c r="P3" i="78"/>
  <c r="Q3" i="78"/>
  <c r="R3" i="78"/>
  <c r="S3" i="78"/>
  <c r="T3" i="78"/>
  <c r="U3" i="78"/>
  <c r="V3" i="78"/>
  <c r="W3" i="78"/>
  <c r="X3" i="78"/>
  <c r="Y3" i="78"/>
  <c r="Z3" i="78"/>
  <c r="AA3" i="78"/>
  <c r="AB3" i="78"/>
  <c r="AC3" i="78"/>
  <c r="AD3" i="78"/>
  <c r="AE3" i="78"/>
  <c r="AF3" i="78"/>
  <c r="AG3" i="78"/>
  <c r="AH3" i="78"/>
  <c r="AI3" i="78"/>
  <c r="AJ3" i="78"/>
  <c r="AK3" i="78"/>
  <c r="AL3" i="78"/>
  <c r="AM3" i="78"/>
  <c r="AN3" i="78"/>
  <c r="AO3" i="78"/>
  <c r="AP3" i="78"/>
  <c r="AQ3" i="78"/>
  <c r="D4" i="78"/>
  <c r="E4" i="78"/>
  <c r="F4" i="78"/>
  <c r="G4" i="78"/>
  <c r="H4" i="78"/>
  <c r="I4" i="78"/>
  <c r="J4" i="78"/>
  <c r="K4" i="78"/>
  <c r="L4" i="78"/>
  <c r="M4" i="78"/>
  <c r="N4" i="78"/>
  <c r="O4" i="78"/>
  <c r="P4" i="78"/>
  <c r="Q4" i="78"/>
  <c r="R4" i="78"/>
  <c r="S4" i="78"/>
  <c r="T4" i="78"/>
  <c r="U4" i="78"/>
  <c r="V4" i="78"/>
  <c r="W4" i="78"/>
  <c r="X4" i="78"/>
  <c r="Y4" i="78"/>
  <c r="Z4" i="78"/>
  <c r="AA4" i="78"/>
  <c r="AB4" i="78"/>
  <c r="AC4" i="78"/>
  <c r="AD4" i="78"/>
  <c r="AE4" i="78"/>
  <c r="AF4" i="78"/>
  <c r="AG4" i="78"/>
  <c r="AH4" i="78"/>
  <c r="AI4" i="78"/>
  <c r="AJ4" i="78"/>
  <c r="AK4" i="78"/>
  <c r="AL4" i="78"/>
  <c r="AM4" i="78"/>
  <c r="AN4" i="78"/>
  <c r="AO4" i="78"/>
  <c r="AP4" i="78"/>
  <c r="AQ4" i="78"/>
  <c r="D5" i="78"/>
  <c r="E5" i="78"/>
  <c r="F5" i="78"/>
  <c r="G5" i="78"/>
  <c r="H5" i="78"/>
  <c r="I5" i="78"/>
  <c r="J5" i="78"/>
  <c r="K5" i="78"/>
  <c r="L5" i="78"/>
  <c r="M5" i="78"/>
  <c r="N5" i="78"/>
  <c r="O5" i="78"/>
  <c r="P5" i="78"/>
  <c r="Q5" i="78"/>
  <c r="R5" i="78"/>
  <c r="S5" i="78"/>
  <c r="T5" i="78"/>
  <c r="U5" i="78"/>
  <c r="V5" i="78"/>
  <c r="W5" i="78"/>
  <c r="X5" i="78"/>
  <c r="Y5" i="78"/>
  <c r="Z5" i="78"/>
  <c r="AA5" i="78"/>
  <c r="AB5" i="78"/>
  <c r="AC5" i="78"/>
  <c r="AD5" i="78"/>
  <c r="AE5" i="78"/>
  <c r="AF5" i="78"/>
  <c r="AG5" i="78"/>
  <c r="AH5" i="78"/>
  <c r="AI5" i="78"/>
  <c r="AJ5" i="78"/>
  <c r="AK5" i="78"/>
  <c r="AL5" i="78"/>
  <c r="AM5" i="78"/>
  <c r="AN5" i="78"/>
  <c r="AO5" i="78"/>
  <c r="AP5" i="78"/>
  <c r="AQ5" i="78"/>
  <c r="D6" i="78"/>
  <c r="E6" i="78"/>
  <c r="F6" i="78"/>
  <c r="G6" i="78"/>
  <c r="H6" i="78"/>
  <c r="I6" i="78"/>
  <c r="J6" i="78"/>
  <c r="K6" i="78"/>
  <c r="L6" i="78"/>
  <c r="M6" i="78"/>
  <c r="N6" i="78"/>
  <c r="O6" i="78"/>
  <c r="P6" i="78"/>
  <c r="Q6" i="78"/>
  <c r="R6" i="78"/>
  <c r="S6" i="78"/>
  <c r="T6" i="78"/>
  <c r="U6" i="78"/>
  <c r="V6" i="78"/>
  <c r="W6" i="78"/>
  <c r="X6" i="78"/>
  <c r="Y6" i="78"/>
  <c r="Z6" i="78"/>
  <c r="AA6" i="78"/>
  <c r="AB6" i="78"/>
  <c r="AC6" i="78"/>
  <c r="AD6" i="78"/>
  <c r="AE6" i="78"/>
  <c r="AF6" i="78"/>
  <c r="AG6" i="78"/>
  <c r="AH6" i="78"/>
  <c r="AI6" i="78"/>
  <c r="AJ6" i="78"/>
  <c r="AK6" i="78"/>
  <c r="AL6" i="78"/>
  <c r="AM6" i="78"/>
  <c r="AN6" i="78"/>
  <c r="AO6" i="78"/>
  <c r="AP6" i="78"/>
  <c r="AQ6" i="78"/>
  <c r="D7" i="78"/>
  <c r="E7" i="78"/>
  <c r="F7" i="78"/>
  <c r="G7" i="78"/>
  <c r="H7" i="78"/>
  <c r="I7" i="78"/>
  <c r="J7" i="78"/>
  <c r="K7" i="78"/>
  <c r="L7" i="78"/>
  <c r="M7" i="78"/>
  <c r="N7" i="78"/>
  <c r="O7" i="78"/>
  <c r="P7" i="78"/>
  <c r="Q7" i="78"/>
  <c r="R7" i="78"/>
  <c r="S7" i="78"/>
  <c r="T7" i="78"/>
  <c r="U7" i="78"/>
  <c r="V7" i="78"/>
  <c r="W7" i="78"/>
  <c r="X7" i="78"/>
  <c r="Y7" i="78"/>
  <c r="Z7" i="78"/>
  <c r="AA7" i="78"/>
  <c r="AB7" i="78"/>
  <c r="AC7" i="78"/>
  <c r="AD7" i="78"/>
  <c r="AE7" i="78"/>
  <c r="AF7" i="78"/>
  <c r="AG7" i="78"/>
  <c r="AH7" i="78"/>
  <c r="AI7" i="78"/>
  <c r="AJ7" i="78"/>
  <c r="AK7" i="78"/>
  <c r="AL7" i="78"/>
  <c r="AM7" i="78"/>
  <c r="AN7" i="78"/>
  <c r="AO7" i="78"/>
  <c r="AP7" i="78"/>
  <c r="AQ7" i="78"/>
  <c r="D8" i="78"/>
  <c r="E8" i="78"/>
  <c r="F8" i="78"/>
  <c r="G8" i="78"/>
  <c r="H8" i="78"/>
  <c r="I8" i="78"/>
  <c r="J8" i="78"/>
  <c r="K8" i="78"/>
  <c r="L8" i="78"/>
  <c r="M8" i="78"/>
  <c r="N8" i="78"/>
  <c r="O8" i="78"/>
  <c r="P8" i="78"/>
  <c r="Q8" i="78"/>
  <c r="R8" i="78"/>
  <c r="S8" i="78"/>
  <c r="T8" i="78"/>
  <c r="U8" i="78"/>
  <c r="V8" i="78"/>
  <c r="W8" i="78"/>
  <c r="X8" i="78"/>
  <c r="Y8" i="78"/>
  <c r="Z8" i="78"/>
  <c r="AA8" i="78"/>
  <c r="AB8" i="78"/>
  <c r="AC8" i="78"/>
  <c r="AD8" i="78"/>
  <c r="AE8" i="78"/>
  <c r="AF8" i="78"/>
  <c r="AG8" i="78"/>
  <c r="AH8" i="78"/>
  <c r="AI8" i="78"/>
  <c r="AJ8" i="78"/>
  <c r="AK8" i="78"/>
  <c r="AL8" i="78"/>
  <c r="AM8" i="78"/>
  <c r="AN8" i="78"/>
  <c r="AO8" i="78"/>
  <c r="AP8" i="78"/>
  <c r="AQ8" i="78"/>
  <c r="D9" i="78"/>
  <c r="E9" i="78"/>
  <c r="F9" i="78"/>
  <c r="G9" i="78"/>
  <c r="H9" i="78"/>
  <c r="I9" i="78"/>
  <c r="J9" i="78"/>
  <c r="K9" i="78"/>
  <c r="L9" i="78"/>
  <c r="M9" i="78"/>
  <c r="N9" i="78"/>
  <c r="O9" i="78"/>
  <c r="P9" i="78"/>
  <c r="Q9" i="78"/>
  <c r="R9" i="78"/>
  <c r="S9" i="78"/>
  <c r="T9" i="78"/>
  <c r="U9" i="78"/>
  <c r="V9" i="78"/>
  <c r="W9" i="78"/>
  <c r="X9" i="78"/>
  <c r="Y9" i="78"/>
  <c r="Z9" i="78"/>
  <c r="AA9" i="78"/>
  <c r="AB9" i="78"/>
  <c r="AC9" i="78"/>
  <c r="AD9" i="78"/>
  <c r="AE9" i="78"/>
  <c r="AF9" i="78"/>
  <c r="AG9" i="78"/>
  <c r="AH9" i="78"/>
  <c r="AI9" i="78"/>
  <c r="AJ9" i="78"/>
  <c r="AK9" i="78"/>
  <c r="AL9" i="78"/>
  <c r="AM9" i="78"/>
  <c r="AN9" i="78"/>
  <c r="AO9" i="78"/>
  <c r="AP9" i="78"/>
  <c r="AQ9" i="78"/>
  <c r="D10" i="78"/>
  <c r="E10" i="78"/>
  <c r="F10" i="78"/>
  <c r="G10" i="78"/>
  <c r="H10" i="78"/>
  <c r="I10" i="78"/>
  <c r="J10" i="78"/>
  <c r="K10" i="78"/>
  <c r="L10" i="78"/>
  <c r="M10" i="78"/>
  <c r="N10" i="78"/>
  <c r="O10" i="78"/>
  <c r="P10" i="78"/>
  <c r="Q10" i="78"/>
  <c r="R10" i="78"/>
  <c r="S10" i="78"/>
  <c r="T10" i="78"/>
  <c r="U10" i="78"/>
  <c r="V10" i="78"/>
  <c r="W10" i="78"/>
  <c r="X10" i="78"/>
  <c r="Y10" i="78"/>
  <c r="Z10" i="78"/>
  <c r="AA10" i="78"/>
  <c r="AB10" i="78"/>
  <c r="AC10" i="78"/>
  <c r="AD10" i="78"/>
  <c r="AE10" i="78"/>
  <c r="AF10" i="78"/>
  <c r="AG10" i="78"/>
  <c r="AH10" i="78"/>
  <c r="AI10" i="78"/>
  <c r="AJ10" i="78"/>
  <c r="AK10" i="78"/>
  <c r="AL10" i="78"/>
  <c r="AM10" i="78"/>
  <c r="AN10" i="78"/>
  <c r="AO10" i="78"/>
  <c r="AP10" i="78"/>
  <c r="AQ10" i="78"/>
  <c r="D11" i="78"/>
  <c r="E11" i="78"/>
  <c r="F11" i="78"/>
  <c r="G11" i="78"/>
  <c r="H11" i="78"/>
  <c r="I11" i="78"/>
  <c r="J11" i="78"/>
  <c r="K11" i="78"/>
  <c r="L11" i="78"/>
  <c r="M11" i="78"/>
  <c r="N11" i="78"/>
  <c r="O11" i="78"/>
  <c r="P11" i="78"/>
  <c r="Q11" i="78"/>
  <c r="R11" i="78"/>
  <c r="S11" i="78"/>
  <c r="T11" i="78"/>
  <c r="U11" i="78"/>
  <c r="V11" i="78"/>
  <c r="W11" i="78"/>
  <c r="X11" i="78"/>
  <c r="Y11" i="78"/>
  <c r="Z11" i="78"/>
  <c r="AA11" i="78"/>
  <c r="AB11" i="78"/>
  <c r="AC11" i="78"/>
  <c r="AD11" i="78"/>
  <c r="AE11" i="78"/>
  <c r="AF11" i="78"/>
  <c r="AG11" i="78"/>
  <c r="AH11" i="78"/>
  <c r="AI11" i="78"/>
  <c r="AJ11" i="78"/>
  <c r="AK11" i="78"/>
  <c r="AL11" i="78"/>
  <c r="AM11" i="78"/>
  <c r="AN11" i="78"/>
  <c r="AO11" i="78"/>
  <c r="AP11" i="78"/>
  <c r="AQ11" i="78"/>
  <c r="D12" i="78"/>
  <c r="E12" i="78"/>
  <c r="F12" i="78"/>
  <c r="G12" i="78"/>
  <c r="H12" i="78"/>
  <c r="I12" i="78"/>
  <c r="J12" i="78"/>
  <c r="K12" i="78"/>
  <c r="L12" i="78"/>
  <c r="M12" i="78"/>
  <c r="N12" i="78"/>
  <c r="O12" i="78"/>
  <c r="P12" i="78"/>
  <c r="Q12" i="78"/>
  <c r="R12" i="78"/>
  <c r="S12" i="78"/>
  <c r="T12" i="78"/>
  <c r="U12" i="78"/>
  <c r="V12" i="78"/>
  <c r="W12" i="78"/>
  <c r="X12" i="78"/>
  <c r="Y12" i="78"/>
  <c r="Z12" i="78"/>
  <c r="AA12" i="78"/>
  <c r="AB12" i="78"/>
  <c r="AC12" i="78"/>
  <c r="AD12" i="78"/>
  <c r="AE12" i="78"/>
  <c r="AF12" i="78"/>
  <c r="AG12" i="78"/>
  <c r="AH12" i="78"/>
  <c r="AI12" i="78"/>
  <c r="AJ12" i="78"/>
  <c r="AK12" i="78"/>
  <c r="AL12" i="78"/>
  <c r="AM12" i="78"/>
  <c r="AN12" i="78"/>
  <c r="AO12" i="78"/>
  <c r="AP12" i="78"/>
  <c r="AQ12" i="78"/>
  <c r="D13" i="78"/>
  <c r="E13" i="78"/>
  <c r="F13" i="78"/>
  <c r="G13" i="78"/>
  <c r="H13" i="78"/>
  <c r="I13" i="78"/>
  <c r="J13" i="78"/>
  <c r="K13" i="78"/>
  <c r="L13" i="78"/>
  <c r="M13" i="78"/>
  <c r="N13" i="78"/>
  <c r="O13" i="78"/>
  <c r="P13" i="78"/>
  <c r="Q13" i="78"/>
  <c r="R13" i="78"/>
  <c r="S13" i="78"/>
  <c r="T13" i="78"/>
  <c r="U13" i="78"/>
  <c r="V13" i="78"/>
  <c r="W13" i="78"/>
  <c r="X13" i="78"/>
  <c r="Y13" i="78"/>
  <c r="Z13" i="78"/>
  <c r="AA13" i="78"/>
  <c r="AB13" i="78"/>
  <c r="AC13" i="78"/>
  <c r="AD13" i="78"/>
  <c r="AE13" i="78"/>
  <c r="AF13" i="78"/>
  <c r="AG13" i="78"/>
  <c r="AH13" i="78"/>
  <c r="AI13" i="78"/>
  <c r="AJ13" i="78"/>
  <c r="AK13" i="78"/>
  <c r="AL13" i="78"/>
  <c r="AM13" i="78"/>
  <c r="AN13" i="78"/>
  <c r="AO13" i="78"/>
  <c r="AP13" i="78"/>
  <c r="AQ13" i="78"/>
  <c r="D14" i="78"/>
  <c r="E14" i="78"/>
  <c r="F14" i="78"/>
  <c r="G14" i="78"/>
  <c r="H14" i="78"/>
  <c r="I14" i="78"/>
  <c r="J14" i="78"/>
  <c r="K14" i="78"/>
  <c r="L14" i="78"/>
  <c r="M14" i="78"/>
  <c r="N14" i="78"/>
  <c r="O14" i="78"/>
  <c r="P14" i="78"/>
  <c r="Q14" i="78"/>
  <c r="R14" i="78"/>
  <c r="S14" i="78"/>
  <c r="T14" i="78"/>
  <c r="U14" i="78"/>
  <c r="V14" i="78"/>
  <c r="W14" i="78"/>
  <c r="X14" i="78"/>
  <c r="Y14" i="78"/>
  <c r="Z14" i="78"/>
  <c r="AA14" i="78"/>
  <c r="AB14" i="78"/>
  <c r="AC14" i="78"/>
  <c r="AD14" i="78"/>
  <c r="AE14" i="78"/>
  <c r="AF14" i="78"/>
  <c r="AG14" i="78"/>
  <c r="AH14" i="78"/>
  <c r="AI14" i="78"/>
  <c r="AJ14" i="78"/>
  <c r="AK14" i="78"/>
  <c r="AL14" i="78"/>
  <c r="AM14" i="78"/>
  <c r="AN14" i="78"/>
  <c r="AO14" i="78"/>
  <c r="AP14" i="78"/>
  <c r="AQ14" i="78"/>
  <c r="D15" i="78"/>
  <c r="E15" i="78"/>
  <c r="F15" i="78"/>
  <c r="G15" i="78"/>
  <c r="H15" i="78"/>
  <c r="I15" i="78"/>
  <c r="J15" i="78"/>
  <c r="K15" i="78"/>
  <c r="L15" i="78"/>
  <c r="M15" i="78"/>
  <c r="N15" i="78"/>
  <c r="O15" i="78"/>
  <c r="P15" i="78"/>
  <c r="Q15" i="78"/>
  <c r="R15" i="78"/>
  <c r="S15" i="78"/>
  <c r="T15" i="78"/>
  <c r="U15" i="78"/>
  <c r="V15" i="78"/>
  <c r="W15" i="78"/>
  <c r="X15" i="78"/>
  <c r="Y15" i="78"/>
  <c r="Z15" i="78"/>
  <c r="AA15" i="78"/>
  <c r="AB15" i="78"/>
  <c r="AC15" i="78"/>
  <c r="AD15" i="78"/>
  <c r="AE15" i="78"/>
  <c r="AF15" i="78"/>
  <c r="AG15" i="78"/>
  <c r="AH15" i="78"/>
  <c r="AI15" i="78"/>
  <c r="AJ15" i="78"/>
  <c r="AK15" i="78"/>
  <c r="AL15" i="78"/>
  <c r="AM15" i="78"/>
  <c r="AN15" i="78"/>
  <c r="AO15" i="78"/>
  <c r="AP15" i="78"/>
  <c r="AQ15" i="78"/>
  <c r="D16" i="78"/>
  <c r="E16" i="78"/>
  <c r="F16" i="78"/>
  <c r="G16" i="78"/>
  <c r="H16" i="78"/>
  <c r="I16" i="78"/>
  <c r="J16" i="78"/>
  <c r="K16" i="78"/>
  <c r="L16" i="78"/>
  <c r="M16" i="78"/>
  <c r="N16" i="78"/>
  <c r="O16" i="78"/>
  <c r="P16" i="78"/>
  <c r="Q16" i="78"/>
  <c r="R16" i="78"/>
  <c r="S16" i="78"/>
  <c r="T16" i="78"/>
  <c r="U16" i="78"/>
  <c r="V16" i="78"/>
  <c r="W16" i="78"/>
  <c r="X16" i="78"/>
  <c r="Y16" i="78"/>
  <c r="Z16" i="78"/>
  <c r="AA16" i="78"/>
  <c r="AB16" i="78"/>
  <c r="AC16" i="78"/>
  <c r="AD16" i="78"/>
  <c r="AE16" i="78"/>
  <c r="AF16" i="78"/>
  <c r="AG16" i="78"/>
  <c r="AH16" i="78"/>
  <c r="AI16" i="78"/>
  <c r="AJ16" i="78"/>
  <c r="AK16" i="78"/>
  <c r="AL16" i="78"/>
  <c r="AM16" i="78"/>
  <c r="AN16" i="78"/>
  <c r="AO16" i="78"/>
  <c r="AP16" i="78"/>
  <c r="AQ16" i="78"/>
  <c r="D17" i="78"/>
  <c r="E17" i="78"/>
  <c r="F17" i="78"/>
  <c r="G17" i="78"/>
  <c r="H17" i="78"/>
  <c r="I17" i="78"/>
  <c r="J17" i="78"/>
  <c r="K17" i="78"/>
  <c r="L17" i="78"/>
  <c r="M17" i="78"/>
  <c r="N17" i="78"/>
  <c r="O17" i="78"/>
  <c r="P17" i="78"/>
  <c r="Q17" i="78"/>
  <c r="R17" i="78"/>
  <c r="S17" i="78"/>
  <c r="T17" i="78"/>
  <c r="U17" i="78"/>
  <c r="V17" i="78"/>
  <c r="W17" i="78"/>
  <c r="X17" i="78"/>
  <c r="Y17" i="78"/>
  <c r="Z17" i="78"/>
  <c r="AA17" i="78"/>
  <c r="AB17" i="78"/>
  <c r="AC17" i="78"/>
  <c r="AD17" i="78"/>
  <c r="AE17" i="78"/>
  <c r="AF17" i="78"/>
  <c r="AG17" i="78"/>
  <c r="AH17" i="78"/>
  <c r="AI17" i="78"/>
  <c r="AJ17" i="78"/>
  <c r="AK17" i="78"/>
  <c r="AL17" i="78"/>
  <c r="AM17" i="78"/>
  <c r="AN17" i="78"/>
  <c r="AO17" i="78"/>
  <c r="AP17" i="78"/>
  <c r="AQ17" i="78"/>
  <c r="D18" i="78"/>
  <c r="E18" i="78"/>
  <c r="F18" i="78"/>
  <c r="G18" i="78"/>
  <c r="H18" i="78"/>
  <c r="I18" i="78"/>
  <c r="J18" i="78"/>
  <c r="K18" i="78"/>
  <c r="L18" i="78"/>
  <c r="M18" i="78"/>
  <c r="N18" i="78"/>
  <c r="O18" i="78"/>
  <c r="P18" i="78"/>
  <c r="Q18" i="78"/>
  <c r="R18" i="78"/>
  <c r="S18" i="78"/>
  <c r="T18" i="78"/>
  <c r="U18" i="78"/>
  <c r="V18" i="78"/>
  <c r="W18" i="78"/>
  <c r="X18" i="78"/>
  <c r="Y18" i="78"/>
  <c r="Z18" i="78"/>
  <c r="AA18" i="78"/>
  <c r="AB18" i="78"/>
  <c r="AC18" i="78"/>
  <c r="AD18" i="78"/>
  <c r="AE18" i="78"/>
  <c r="AF18" i="78"/>
  <c r="AG18" i="78"/>
  <c r="AH18" i="78"/>
  <c r="AI18" i="78"/>
  <c r="AJ18" i="78"/>
  <c r="AK18" i="78"/>
  <c r="AL18" i="78"/>
  <c r="AM18" i="78"/>
  <c r="AN18" i="78"/>
  <c r="AO18" i="78"/>
  <c r="AP18" i="78"/>
  <c r="AQ18" i="78"/>
  <c r="D19" i="78"/>
  <c r="E19" i="78"/>
  <c r="F19" i="78"/>
  <c r="G19" i="78"/>
  <c r="H19" i="78"/>
  <c r="I19" i="78"/>
  <c r="J19" i="78"/>
  <c r="K19" i="78"/>
  <c r="L19" i="78"/>
  <c r="M19" i="78"/>
  <c r="N19" i="78"/>
  <c r="O19" i="78"/>
  <c r="P19" i="78"/>
  <c r="Q19" i="78"/>
  <c r="R19" i="78"/>
  <c r="S19" i="78"/>
  <c r="T19" i="78"/>
  <c r="U19" i="78"/>
  <c r="V19" i="78"/>
  <c r="W19" i="78"/>
  <c r="X19" i="78"/>
  <c r="Y19" i="78"/>
  <c r="Z19" i="78"/>
  <c r="AA19" i="78"/>
  <c r="AB19" i="78"/>
  <c r="AC19" i="78"/>
  <c r="AD19" i="78"/>
  <c r="AE19" i="78"/>
  <c r="AF19" i="78"/>
  <c r="AG19" i="78"/>
  <c r="AH19" i="78"/>
  <c r="AI19" i="78"/>
  <c r="AJ19" i="78"/>
  <c r="AK19" i="78"/>
  <c r="AL19" i="78"/>
  <c r="AM19" i="78"/>
  <c r="AN19" i="78"/>
  <c r="AO19" i="78"/>
  <c r="AP19" i="78"/>
  <c r="AQ19" i="78"/>
  <c r="D20" i="78"/>
  <c r="E20" i="78"/>
  <c r="F20" i="78"/>
  <c r="G20" i="78"/>
  <c r="H20" i="78"/>
  <c r="I20" i="78"/>
  <c r="J20" i="78"/>
  <c r="K20" i="78"/>
  <c r="L20" i="78"/>
  <c r="M20" i="78"/>
  <c r="N20" i="78"/>
  <c r="O20" i="78"/>
  <c r="P20" i="78"/>
  <c r="Q20" i="78"/>
  <c r="R20" i="78"/>
  <c r="S20" i="78"/>
  <c r="T20" i="78"/>
  <c r="U20" i="78"/>
  <c r="V20" i="78"/>
  <c r="W20" i="78"/>
  <c r="X20" i="78"/>
  <c r="Y20" i="78"/>
  <c r="Z20" i="78"/>
  <c r="AA20" i="78"/>
  <c r="AB20" i="78"/>
  <c r="AC20" i="78"/>
  <c r="AD20" i="78"/>
  <c r="AE20" i="78"/>
  <c r="AF20" i="78"/>
  <c r="AG20" i="78"/>
  <c r="AH20" i="78"/>
  <c r="AI20" i="78"/>
  <c r="AJ20" i="78"/>
  <c r="AK20" i="78"/>
  <c r="AL20" i="78"/>
  <c r="AM20" i="78"/>
  <c r="AN20" i="78"/>
  <c r="AO20" i="78"/>
  <c r="AP20" i="78"/>
  <c r="AQ20" i="78"/>
  <c r="D21" i="78"/>
  <c r="E21" i="78"/>
  <c r="F21" i="78"/>
  <c r="G21" i="78"/>
  <c r="H21" i="78"/>
  <c r="I21" i="78"/>
  <c r="J21" i="78"/>
  <c r="K21" i="78"/>
  <c r="L21" i="78"/>
  <c r="M21" i="78"/>
  <c r="N21" i="78"/>
  <c r="O21" i="78"/>
  <c r="P21" i="78"/>
  <c r="Q21" i="78"/>
  <c r="R21" i="78"/>
  <c r="S21" i="78"/>
  <c r="T21" i="78"/>
  <c r="U21" i="78"/>
  <c r="V21" i="78"/>
  <c r="W21" i="78"/>
  <c r="X21" i="78"/>
  <c r="Y21" i="78"/>
  <c r="Z21" i="78"/>
  <c r="AA21" i="78"/>
  <c r="AB21" i="78"/>
  <c r="AC21" i="78"/>
  <c r="AD21" i="78"/>
  <c r="AE21" i="78"/>
  <c r="AF21" i="78"/>
  <c r="AG21" i="78"/>
  <c r="AH21" i="78"/>
  <c r="AI21" i="78"/>
  <c r="AJ21" i="78"/>
  <c r="AK21" i="78"/>
  <c r="AL21" i="78"/>
  <c r="AM21" i="78"/>
  <c r="AN21" i="78"/>
  <c r="AO21" i="78"/>
  <c r="AP21" i="78"/>
  <c r="AQ21" i="78"/>
  <c r="D22" i="78"/>
  <c r="E22" i="78"/>
  <c r="F22" i="78"/>
  <c r="G22" i="78"/>
  <c r="H22" i="78"/>
  <c r="I22" i="78"/>
  <c r="J22" i="78"/>
  <c r="K22" i="78"/>
  <c r="L22" i="78"/>
  <c r="M22" i="78"/>
  <c r="N22" i="78"/>
  <c r="O22" i="78"/>
  <c r="P22" i="78"/>
  <c r="Q22" i="78"/>
  <c r="R22" i="78"/>
  <c r="S22" i="78"/>
  <c r="T22" i="78"/>
  <c r="U22" i="78"/>
  <c r="V22" i="78"/>
  <c r="W22" i="78"/>
  <c r="X22" i="78"/>
  <c r="Y22" i="78"/>
  <c r="Z22" i="78"/>
  <c r="AA22" i="78"/>
  <c r="AB22" i="78"/>
  <c r="AC22" i="78"/>
  <c r="AD22" i="78"/>
  <c r="AE22" i="78"/>
  <c r="AF22" i="78"/>
  <c r="AG22" i="78"/>
  <c r="AH22" i="78"/>
  <c r="AI22" i="78"/>
  <c r="AJ22" i="78"/>
  <c r="AK22" i="78"/>
  <c r="AL22" i="78"/>
  <c r="AM22" i="78"/>
  <c r="AN22" i="78"/>
  <c r="AO22" i="78"/>
  <c r="AP22" i="78"/>
  <c r="AQ22" i="78"/>
  <c r="D23" i="78"/>
  <c r="E23" i="78"/>
  <c r="F23" i="78"/>
  <c r="G23" i="78"/>
  <c r="H23" i="78"/>
  <c r="I23" i="78"/>
  <c r="J23" i="78"/>
  <c r="K23" i="78"/>
  <c r="L23" i="78"/>
  <c r="M23" i="78"/>
  <c r="N23" i="78"/>
  <c r="O23" i="78"/>
  <c r="P23" i="78"/>
  <c r="Q23" i="78"/>
  <c r="R23" i="78"/>
  <c r="S23" i="78"/>
  <c r="T23" i="78"/>
  <c r="U23" i="78"/>
  <c r="V23" i="78"/>
  <c r="W23" i="78"/>
  <c r="X23" i="78"/>
  <c r="Y23" i="78"/>
  <c r="Z23" i="78"/>
  <c r="AA23" i="78"/>
  <c r="AB23" i="78"/>
  <c r="AC23" i="78"/>
  <c r="AD23" i="78"/>
  <c r="AE23" i="78"/>
  <c r="AF23" i="78"/>
  <c r="AG23" i="78"/>
  <c r="AH23" i="78"/>
  <c r="AI23" i="78"/>
  <c r="AJ23" i="78"/>
  <c r="AK23" i="78"/>
  <c r="AL23" i="78"/>
  <c r="AM23" i="78"/>
  <c r="AN23" i="78"/>
  <c r="AO23" i="78"/>
  <c r="AP23" i="78"/>
  <c r="AQ23" i="78"/>
  <c r="D24" i="78"/>
  <c r="E24" i="78"/>
  <c r="F24" i="78"/>
  <c r="G24" i="78"/>
  <c r="H24" i="78"/>
  <c r="I24" i="78"/>
  <c r="J24" i="78"/>
  <c r="K24" i="78"/>
  <c r="L24" i="78"/>
  <c r="M24" i="78"/>
  <c r="N24" i="78"/>
  <c r="O24" i="78"/>
  <c r="P24" i="78"/>
  <c r="Q24" i="78"/>
  <c r="R24" i="78"/>
  <c r="S24" i="78"/>
  <c r="T24" i="78"/>
  <c r="U24" i="78"/>
  <c r="V24" i="78"/>
  <c r="W24" i="78"/>
  <c r="X24" i="78"/>
  <c r="Y24" i="78"/>
  <c r="Z24" i="78"/>
  <c r="AA24" i="78"/>
  <c r="AB24" i="78"/>
  <c r="AC24" i="78"/>
  <c r="AD24" i="78"/>
  <c r="AE24" i="78"/>
  <c r="AF24" i="78"/>
  <c r="AG24" i="78"/>
  <c r="AH24" i="78"/>
  <c r="AI24" i="78"/>
  <c r="AJ24" i="78"/>
  <c r="AK24" i="78"/>
  <c r="AL24" i="78"/>
  <c r="AM24" i="78"/>
  <c r="AN24" i="78"/>
  <c r="AO24" i="78"/>
  <c r="AP24" i="78"/>
  <c r="AQ24" i="78"/>
  <c r="D25" i="78"/>
  <c r="E25" i="78"/>
  <c r="F25" i="78"/>
  <c r="G25" i="78"/>
  <c r="H25" i="78"/>
  <c r="I25" i="78"/>
  <c r="J25" i="78"/>
  <c r="K25" i="78"/>
  <c r="L25" i="78"/>
  <c r="M25" i="78"/>
  <c r="N25" i="78"/>
  <c r="O25" i="78"/>
  <c r="P25" i="78"/>
  <c r="Q25" i="78"/>
  <c r="R25" i="78"/>
  <c r="S25" i="78"/>
  <c r="T25" i="78"/>
  <c r="U25" i="78"/>
  <c r="V25" i="78"/>
  <c r="W25" i="78"/>
  <c r="X25" i="78"/>
  <c r="Y25" i="78"/>
  <c r="Z25" i="78"/>
  <c r="AA25" i="78"/>
  <c r="AB25" i="78"/>
  <c r="AC25" i="78"/>
  <c r="AD25" i="78"/>
  <c r="AE25" i="78"/>
  <c r="AF25" i="78"/>
  <c r="AG25" i="78"/>
  <c r="AH25" i="78"/>
  <c r="AI25" i="78"/>
  <c r="AJ25" i="78"/>
  <c r="AK25" i="78"/>
  <c r="AL25" i="78"/>
  <c r="AM25" i="78"/>
  <c r="AN25" i="78"/>
  <c r="AO25" i="78"/>
  <c r="AP25" i="78"/>
  <c r="AQ25" i="78"/>
  <c r="D26" i="78"/>
  <c r="E26" i="78"/>
  <c r="F26" i="78"/>
  <c r="G26" i="78"/>
  <c r="H26" i="78"/>
  <c r="I26" i="78"/>
  <c r="J26" i="78"/>
  <c r="K26" i="78"/>
  <c r="L26" i="78"/>
  <c r="M26" i="78"/>
  <c r="N26" i="78"/>
  <c r="O26" i="78"/>
  <c r="P26" i="78"/>
  <c r="Q26" i="78"/>
  <c r="R26" i="78"/>
  <c r="S26" i="78"/>
  <c r="T26" i="78"/>
  <c r="U26" i="78"/>
  <c r="V26" i="78"/>
  <c r="W26" i="78"/>
  <c r="X26" i="78"/>
  <c r="Y26" i="78"/>
  <c r="Z26" i="78"/>
  <c r="AA26" i="78"/>
  <c r="AB26" i="78"/>
  <c r="AC26" i="78"/>
  <c r="AD26" i="78"/>
  <c r="AE26" i="78"/>
  <c r="AF26" i="78"/>
  <c r="AG26" i="78"/>
  <c r="AH26" i="78"/>
  <c r="AI26" i="78"/>
  <c r="AJ26" i="78"/>
  <c r="AK26" i="78"/>
  <c r="AL26" i="78"/>
  <c r="AM26" i="78"/>
  <c r="AN26" i="78"/>
  <c r="AO26" i="78"/>
  <c r="AP26" i="78"/>
  <c r="AQ26" i="78"/>
  <c r="D27" i="78"/>
  <c r="E27" i="78"/>
  <c r="F27" i="78"/>
  <c r="G27" i="78"/>
  <c r="H27" i="78"/>
  <c r="I27" i="78"/>
  <c r="J27" i="78"/>
  <c r="K27" i="78"/>
  <c r="L27" i="78"/>
  <c r="M27" i="78"/>
  <c r="N27" i="78"/>
  <c r="O27" i="78"/>
  <c r="P27" i="78"/>
  <c r="Q27" i="78"/>
  <c r="R27" i="78"/>
  <c r="S27" i="78"/>
  <c r="T27" i="78"/>
  <c r="U27" i="78"/>
  <c r="V27" i="78"/>
  <c r="W27" i="78"/>
  <c r="X27" i="78"/>
  <c r="Y27" i="78"/>
  <c r="Z27" i="78"/>
  <c r="AA27" i="78"/>
  <c r="AB27" i="78"/>
  <c r="AC27" i="78"/>
  <c r="AD27" i="78"/>
  <c r="AE27" i="78"/>
  <c r="AF27" i="78"/>
  <c r="AG27" i="78"/>
  <c r="AH27" i="78"/>
  <c r="AI27" i="78"/>
  <c r="AJ27" i="78"/>
  <c r="AK27" i="78"/>
  <c r="AL27" i="78"/>
  <c r="AM27" i="78"/>
  <c r="AN27" i="78"/>
  <c r="AO27" i="78"/>
  <c r="AP27" i="78"/>
  <c r="AQ27" i="78"/>
  <c r="D28" i="78"/>
  <c r="E28" i="78"/>
  <c r="F28" i="78"/>
  <c r="G28" i="78"/>
  <c r="H28" i="78"/>
  <c r="I28" i="78"/>
  <c r="J28" i="78"/>
  <c r="K28" i="78"/>
  <c r="L28" i="78"/>
  <c r="M28" i="78"/>
  <c r="N28" i="78"/>
  <c r="O28" i="78"/>
  <c r="P28" i="78"/>
  <c r="Q28" i="78"/>
  <c r="R28" i="78"/>
  <c r="S28" i="78"/>
  <c r="T28" i="78"/>
  <c r="U28" i="78"/>
  <c r="V28" i="78"/>
  <c r="W28" i="78"/>
  <c r="X28" i="78"/>
  <c r="Y28" i="78"/>
  <c r="Z28" i="78"/>
  <c r="AA28" i="78"/>
  <c r="AB28" i="78"/>
  <c r="AC28" i="78"/>
  <c r="AD28" i="78"/>
  <c r="AE28" i="78"/>
  <c r="AF28" i="78"/>
  <c r="AG28" i="78"/>
  <c r="AH28" i="78"/>
  <c r="AI28" i="78"/>
  <c r="AJ28" i="78"/>
  <c r="AK28" i="78"/>
  <c r="AL28" i="78"/>
  <c r="AM28" i="78"/>
  <c r="AN28" i="78"/>
  <c r="AO28" i="78"/>
  <c r="AP28" i="78"/>
  <c r="AQ28" i="78"/>
  <c r="D29" i="78"/>
  <c r="E29" i="78"/>
  <c r="F29" i="78"/>
  <c r="G29" i="78"/>
  <c r="H29" i="78"/>
  <c r="I29" i="78"/>
  <c r="J29" i="78"/>
  <c r="K29" i="78"/>
  <c r="L29" i="78"/>
  <c r="M29" i="78"/>
  <c r="N29" i="78"/>
  <c r="O29" i="78"/>
  <c r="P29" i="78"/>
  <c r="Q29" i="78"/>
  <c r="R29" i="78"/>
  <c r="S29" i="78"/>
  <c r="T29" i="78"/>
  <c r="U29" i="78"/>
  <c r="V29" i="78"/>
  <c r="W29" i="78"/>
  <c r="X29" i="78"/>
  <c r="Y29" i="78"/>
  <c r="Z29" i="78"/>
  <c r="AA29" i="78"/>
  <c r="AB29" i="78"/>
  <c r="AC29" i="78"/>
  <c r="AD29" i="78"/>
  <c r="AE29" i="78"/>
  <c r="AF29" i="78"/>
  <c r="AG29" i="78"/>
  <c r="AH29" i="78"/>
  <c r="AI29" i="78"/>
  <c r="AJ29" i="78"/>
  <c r="AK29" i="78"/>
  <c r="AL29" i="78"/>
  <c r="AM29" i="78"/>
  <c r="AN29" i="78"/>
  <c r="AO29" i="78"/>
  <c r="AP29" i="78"/>
  <c r="AQ29" i="78"/>
  <c r="D30" i="78"/>
  <c r="E30" i="78"/>
  <c r="F30" i="78"/>
  <c r="G30" i="78"/>
  <c r="H30" i="78"/>
  <c r="I30" i="78"/>
  <c r="J30" i="78"/>
  <c r="K30" i="78"/>
  <c r="L30" i="78"/>
  <c r="M30" i="78"/>
  <c r="N30" i="78"/>
  <c r="O30" i="78"/>
  <c r="P30" i="78"/>
  <c r="Q30" i="78"/>
  <c r="R30" i="78"/>
  <c r="S30" i="78"/>
  <c r="T30" i="78"/>
  <c r="U30" i="78"/>
  <c r="V30" i="78"/>
  <c r="W30" i="78"/>
  <c r="X30" i="78"/>
  <c r="Y30" i="78"/>
  <c r="Z30" i="78"/>
  <c r="AA30" i="78"/>
  <c r="AB30" i="78"/>
  <c r="AC30" i="78"/>
  <c r="AD30" i="78"/>
  <c r="AE30" i="78"/>
  <c r="AF30" i="78"/>
  <c r="AG30" i="78"/>
  <c r="AH30" i="78"/>
  <c r="AI30" i="78"/>
  <c r="AJ30" i="78"/>
  <c r="AK30" i="78"/>
  <c r="AL30" i="78"/>
  <c r="AM30" i="78"/>
  <c r="AN30" i="78"/>
  <c r="AO30" i="78"/>
  <c r="AP30" i="78"/>
  <c r="AQ30" i="78"/>
  <c r="D31" i="78"/>
  <c r="E31" i="78"/>
  <c r="F31" i="78"/>
  <c r="G31" i="78"/>
  <c r="H31" i="78"/>
  <c r="I31" i="78"/>
  <c r="J31" i="78"/>
  <c r="K31" i="78"/>
  <c r="L31" i="78"/>
  <c r="M31" i="78"/>
  <c r="N31" i="78"/>
  <c r="O31" i="78"/>
  <c r="P31" i="78"/>
  <c r="Q31" i="78"/>
  <c r="R31" i="78"/>
  <c r="S31" i="78"/>
  <c r="T31" i="78"/>
  <c r="U31" i="78"/>
  <c r="V31" i="78"/>
  <c r="W31" i="78"/>
  <c r="X31" i="78"/>
  <c r="Y31" i="78"/>
  <c r="Z31" i="78"/>
  <c r="AA31" i="78"/>
  <c r="AB31" i="78"/>
  <c r="AC31" i="78"/>
  <c r="AD31" i="78"/>
  <c r="AE31" i="78"/>
  <c r="AF31" i="78"/>
  <c r="AG31" i="78"/>
  <c r="AH31" i="78"/>
  <c r="AI31" i="78"/>
  <c r="AJ31" i="78"/>
  <c r="AK31" i="78"/>
  <c r="AL31" i="78"/>
  <c r="AM31" i="78"/>
  <c r="AN31" i="78"/>
  <c r="AO31" i="78"/>
  <c r="AP31" i="78"/>
  <c r="AQ31" i="78"/>
  <c r="D32" i="78"/>
  <c r="E32" i="78"/>
  <c r="F32" i="78"/>
  <c r="G32" i="78"/>
  <c r="H32" i="78"/>
  <c r="I32" i="78"/>
  <c r="J32" i="78"/>
  <c r="K32" i="78"/>
  <c r="L32" i="78"/>
  <c r="M32" i="78"/>
  <c r="N32" i="78"/>
  <c r="O32" i="78"/>
  <c r="P32" i="78"/>
  <c r="Q32" i="78"/>
  <c r="R32" i="78"/>
  <c r="S32" i="78"/>
  <c r="T32" i="78"/>
  <c r="U32" i="78"/>
  <c r="V32" i="78"/>
  <c r="W32" i="78"/>
  <c r="X32" i="78"/>
  <c r="Y32" i="78"/>
  <c r="Z32" i="78"/>
  <c r="AA32" i="78"/>
  <c r="AB32" i="78"/>
  <c r="AC32" i="78"/>
  <c r="AD32" i="78"/>
  <c r="AE32" i="78"/>
  <c r="AF32" i="78"/>
  <c r="AG32" i="78"/>
  <c r="AH32" i="78"/>
  <c r="AI32" i="78"/>
  <c r="AJ32" i="78"/>
  <c r="AK32" i="78"/>
  <c r="AL32" i="78"/>
  <c r="AM32" i="78"/>
  <c r="AN32" i="78"/>
  <c r="AO32" i="78"/>
  <c r="AP32" i="78"/>
  <c r="AQ32" i="78"/>
  <c r="D33" i="78"/>
  <c r="E33" i="78"/>
  <c r="F33" i="78"/>
  <c r="G33" i="78"/>
  <c r="H33" i="78"/>
  <c r="I33" i="78"/>
  <c r="J33" i="78"/>
  <c r="K33" i="78"/>
  <c r="L33" i="78"/>
  <c r="M33" i="78"/>
  <c r="N33" i="78"/>
  <c r="O33" i="78"/>
  <c r="P33" i="78"/>
  <c r="Q33" i="78"/>
  <c r="R33" i="78"/>
  <c r="S33" i="78"/>
  <c r="T33" i="78"/>
  <c r="U33" i="78"/>
  <c r="V33" i="78"/>
  <c r="W33" i="78"/>
  <c r="X33" i="78"/>
  <c r="Y33" i="78"/>
  <c r="Z33" i="78"/>
  <c r="AA33" i="78"/>
  <c r="AB33" i="78"/>
  <c r="AC33" i="78"/>
  <c r="AD33" i="78"/>
  <c r="AE33" i="78"/>
  <c r="AF33" i="78"/>
  <c r="AG33" i="78"/>
  <c r="AH33" i="78"/>
  <c r="AI33" i="78"/>
  <c r="AJ33" i="78"/>
  <c r="AK33" i="78"/>
  <c r="AL33" i="78"/>
  <c r="AM33" i="78"/>
  <c r="AN33" i="78"/>
  <c r="AO33" i="78"/>
  <c r="AP33" i="78"/>
  <c r="AQ33" i="78"/>
  <c r="D34" i="78"/>
  <c r="E34" i="78"/>
  <c r="F34" i="78"/>
  <c r="G34" i="78"/>
  <c r="H34" i="78"/>
  <c r="I34" i="78"/>
  <c r="J34" i="78"/>
  <c r="K34" i="78"/>
  <c r="L34" i="78"/>
  <c r="M34" i="78"/>
  <c r="N34" i="78"/>
  <c r="O34" i="78"/>
  <c r="P34" i="78"/>
  <c r="Q34" i="78"/>
  <c r="R34" i="78"/>
  <c r="S34" i="78"/>
  <c r="T34" i="78"/>
  <c r="U34" i="78"/>
  <c r="V34" i="78"/>
  <c r="W34" i="78"/>
  <c r="X34" i="78"/>
  <c r="Y34" i="78"/>
  <c r="Z34" i="78"/>
  <c r="AA34" i="78"/>
  <c r="AB34" i="78"/>
  <c r="AC34" i="78"/>
  <c r="AD34" i="78"/>
  <c r="AE34" i="78"/>
  <c r="AF34" i="78"/>
  <c r="AG34" i="78"/>
  <c r="AH34" i="78"/>
  <c r="AI34" i="78"/>
  <c r="AJ34" i="78"/>
  <c r="AK34" i="78"/>
  <c r="AL34" i="78"/>
  <c r="AM34" i="78"/>
  <c r="AN34" i="78"/>
  <c r="AO34" i="78"/>
  <c r="AP34" i="78"/>
  <c r="AQ34" i="78"/>
  <c r="D35" i="78"/>
  <c r="E35" i="78"/>
  <c r="F35" i="78"/>
  <c r="G35" i="78"/>
  <c r="H35" i="78"/>
  <c r="I35" i="78"/>
  <c r="J35" i="78"/>
  <c r="K35" i="78"/>
  <c r="L35" i="78"/>
  <c r="M35" i="78"/>
  <c r="N35" i="78"/>
  <c r="O35" i="78"/>
  <c r="P35" i="78"/>
  <c r="Q35" i="78"/>
  <c r="R35" i="78"/>
  <c r="S35" i="78"/>
  <c r="T35" i="78"/>
  <c r="U35" i="78"/>
  <c r="V35" i="78"/>
  <c r="W35" i="78"/>
  <c r="X35" i="78"/>
  <c r="Y35" i="78"/>
  <c r="Z35" i="78"/>
  <c r="AA35" i="78"/>
  <c r="AB35" i="78"/>
  <c r="AC35" i="78"/>
  <c r="AD35" i="78"/>
  <c r="AE35" i="78"/>
  <c r="AF35" i="78"/>
  <c r="AG35" i="78"/>
  <c r="AH35" i="78"/>
  <c r="AI35" i="78"/>
  <c r="AJ35" i="78"/>
  <c r="AK35" i="78"/>
  <c r="AL35" i="78"/>
  <c r="AM35" i="78"/>
  <c r="AN35" i="78"/>
  <c r="AO35" i="78"/>
  <c r="AP35" i="78"/>
  <c r="AQ35" i="78"/>
  <c r="D36" i="78"/>
  <c r="E36" i="78"/>
  <c r="F36" i="78"/>
  <c r="G36" i="78"/>
  <c r="H36" i="78"/>
  <c r="I36" i="78"/>
  <c r="J36" i="78"/>
  <c r="K36" i="78"/>
  <c r="L36" i="78"/>
  <c r="M36" i="78"/>
  <c r="N36" i="78"/>
  <c r="O36" i="78"/>
  <c r="P36" i="78"/>
  <c r="Q36" i="78"/>
  <c r="R36" i="78"/>
  <c r="S36" i="78"/>
  <c r="T36" i="78"/>
  <c r="U36" i="78"/>
  <c r="V36" i="78"/>
  <c r="W36" i="78"/>
  <c r="X36" i="78"/>
  <c r="Y36" i="78"/>
  <c r="Z36" i="78"/>
  <c r="AA36" i="78"/>
  <c r="AB36" i="78"/>
  <c r="AC36" i="78"/>
  <c r="AD36" i="78"/>
  <c r="AE36" i="78"/>
  <c r="AF36" i="78"/>
  <c r="AG36" i="78"/>
  <c r="AH36" i="78"/>
  <c r="AI36" i="78"/>
  <c r="AJ36" i="78"/>
  <c r="AK36" i="78"/>
  <c r="AL36" i="78"/>
  <c r="AM36" i="78"/>
  <c r="AN36" i="78"/>
  <c r="AO36" i="78"/>
  <c r="AP36" i="78"/>
  <c r="AQ36" i="78"/>
  <c r="D37" i="78"/>
  <c r="E37" i="78"/>
  <c r="F37" i="78"/>
  <c r="G37" i="78"/>
  <c r="H37" i="78"/>
  <c r="I37" i="78"/>
  <c r="J37" i="78"/>
  <c r="K37" i="78"/>
  <c r="L37" i="78"/>
  <c r="M37" i="78"/>
  <c r="N37" i="78"/>
  <c r="O37" i="78"/>
  <c r="P37" i="78"/>
  <c r="Q37" i="78"/>
  <c r="R37" i="78"/>
  <c r="S37" i="78"/>
  <c r="T37" i="78"/>
  <c r="U37" i="78"/>
  <c r="V37" i="78"/>
  <c r="W37" i="78"/>
  <c r="X37" i="78"/>
  <c r="Y37" i="78"/>
  <c r="Z37" i="78"/>
  <c r="AA37" i="78"/>
  <c r="AB37" i="78"/>
  <c r="AC37" i="78"/>
  <c r="AD37" i="78"/>
  <c r="AE37" i="78"/>
  <c r="AF37" i="78"/>
  <c r="AG37" i="78"/>
  <c r="AH37" i="78"/>
  <c r="AI37" i="78"/>
  <c r="AJ37" i="78"/>
  <c r="AK37" i="78"/>
  <c r="AL37" i="78"/>
  <c r="AM37" i="78"/>
  <c r="AN37" i="78"/>
  <c r="AO37" i="78"/>
  <c r="AP37" i="78"/>
  <c r="AQ37" i="78"/>
  <c r="D38" i="78"/>
  <c r="E38" i="78"/>
  <c r="F38" i="78"/>
  <c r="G38" i="78"/>
  <c r="H38" i="78"/>
  <c r="I38" i="78"/>
  <c r="J38" i="78"/>
  <c r="K38" i="78"/>
  <c r="L38" i="78"/>
  <c r="M38" i="78"/>
  <c r="N38" i="78"/>
  <c r="O38" i="78"/>
  <c r="P38" i="78"/>
  <c r="Q38" i="78"/>
  <c r="R38" i="78"/>
  <c r="S38" i="78"/>
  <c r="T38" i="78"/>
  <c r="U38" i="78"/>
  <c r="V38" i="78"/>
  <c r="W38" i="78"/>
  <c r="X38" i="78"/>
  <c r="Y38" i="78"/>
  <c r="Z38" i="78"/>
  <c r="AA38" i="78"/>
  <c r="AB38" i="78"/>
  <c r="AC38" i="78"/>
  <c r="AD38" i="78"/>
  <c r="AE38" i="78"/>
  <c r="AF38" i="78"/>
  <c r="AG38" i="78"/>
  <c r="AH38" i="78"/>
  <c r="AI38" i="78"/>
  <c r="AJ38" i="78"/>
  <c r="AK38" i="78"/>
  <c r="AL38" i="78"/>
  <c r="AM38" i="78"/>
  <c r="AN38" i="78"/>
  <c r="AO38" i="78"/>
  <c r="AP38" i="78"/>
  <c r="AQ38" i="78"/>
  <c r="D39" i="78"/>
  <c r="E39" i="78"/>
  <c r="F39" i="78"/>
  <c r="G39" i="78"/>
  <c r="H39" i="78"/>
  <c r="I39" i="78"/>
  <c r="J39" i="78"/>
  <c r="K39" i="78"/>
  <c r="L39" i="78"/>
  <c r="M39" i="78"/>
  <c r="N39" i="78"/>
  <c r="O39" i="78"/>
  <c r="P39" i="78"/>
  <c r="Q39" i="78"/>
  <c r="R39" i="78"/>
  <c r="S39" i="78"/>
  <c r="T39" i="78"/>
  <c r="U39" i="78"/>
  <c r="V39" i="78"/>
  <c r="W39" i="78"/>
  <c r="X39" i="78"/>
  <c r="Y39" i="78"/>
  <c r="Z39" i="78"/>
  <c r="AA39" i="78"/>
  <c r="AB39" i="78"/>
  <c r="AC39" i="78"/>
  <c r="AD39" i="78"/>
  <c r="AE39" i="78"/>
  <c r="AF39" i="78"/>
  <c r="AG39" i="78"/>
  <c r="AH39" i="78"/>
  <c r="AI39" i="78"/>
  <c r="AJ39" i="78"/>
  <c r="AK39" i="78"/>
  <c r="AL39" i="78"/>
  <c r="AM39" i="78"/>
  <c r="AN39" i="78"/>
  <c r="AO39" i="78"/>
  <c r="AP39" i="78"/>
  <c r="AQ39" i="78"/>
  <c r="D40" i="78"/>
  <c r="E40" i="78"/>
  <c r="F40" i="78"/>
  <c r="G40" i="78"/>
  <c r="H40" i="78"/>
  <c r="I40" i="78"/>
  <c r="J40" i="78"/>
  <c r="K40" i="78"/>
  <c r="L40" i="78"/>
  <c r="M40" i="78"/>
  <c r="N40" i="78"/>
  <c r="O40" i="78"/>
  <c r="P40" i="78"/>
  <c r="Q40" i="78"/>
  <c r="R40" i="78"/>
  <c r="S40" i="78"/>
  <c r="T40" i="78"/>
  <c r="U40" i="78"/>
  <c r="V40" i="78"/>
  <c r="W40" i="78"/>
  <c r="X40" i="78"/>
  <c r="Y40" i="78"/>
  <c r="Z40" i="78"/>
  <c r="AA40" i="78"/>
  <c r="AB40" i="78"/>
  <c r="AC40" i="78"/>
  <c r="AD40" i="78"/>
  <c r="AE40" i="78"/>
  <c r="AF40" i="78"/>
  <c r="AG40" i="78"/>
  <c r="AH40" i="78"/>
  <c r="AI40" i="78"/>
  <c r="AJ40" i="78"/>
  <c r="AK40" i="78"/>
  <c r="AL40" i="78"/>
  <c r="AM40" i="78"/>
  <c r="AN40" i="78"/>
  <c r="AO40" i="78"/>
  <c r="AP40" i="78"/>
  <c r="AQ40" i="78"/>
  <c r="D41" i="78"/>
  <c r="E41" i="78"/>
  <c r="F41" i="78"/>
  <c r="G41" i="78"/>
  <c r="H41" i="78"/>
  <c r="I41" i="78"/>
  <c r="J41" i="78"/>
  <c r="K41" i="78"/>
  <c r="L41" i="78"/>
  <c r="M41" i="78"/>
  <c r="N41" i="78"/>
  <c r="O41" i="78"/>
  <c r="P41" i="78"/>
  <c r="Q41" i="78"/>
  <c r="R41" i="78"/>
  <c r="S41" i="78"/>
  <c r="T41" i="78"/>
  <c r="U41" i="78"/>
  <c r="V41" i="78"/>
  <c r="W41" i="78"/>
  <c r="X41" i="78"/>
  <c r="Y41" i="78"/>
  <c r="Z41" i="78"/>
  <c r="AA41" i="78"/>
  <c r="AB41" i="78"/>
  <c r="AC41" i="78"/>
  <c r="AD41" i="78"/>
  <c r="AE41" i="78"/>
  <c r="AF41" i="78"/>
  <c r="AG41" i="78"/>
  <c r="AH41" i="78"/>
  <c r="AI41" i="78"/>
  <c r="AJ41" i="78"/>
  <c r="AK41" i="78"/>
  <c r="AL41" i="78"/>
  <c r="AM41" i="78"/>
  <c r="AN41" i="78"/>
  <c r="AO41" i="78"/>
  <c r="AP41" i="78"/>
  <c r="AQ41" i="78"/>
  <c r="D42" i="78"/>
  <c r="E42" i="78"/>
  <c r="F42" i="78"/>
  <c r="G42" i="78"/>
  <c r="H42" i="78"/>
  <c r="I42" i="78"/>
  <c r="J42" i="78"/>
  <c r="K42" i="78"/>
  <c r="L42" i="78"/>
  <c r="M42" i="78"/>
  <c r="N42" i="78"/>
  <c r="O42" i="78"/>
  <c r="P42" i="78"/>
  <c r="Q42" i="78"/>
  <c r="R42" i="78"/>
  <c r="S42" i="78"/>
  <c r="T42" i="78"/>
  <c r="U42" i="78"/>
  <c r="V42" i="78"/>
  <c r="W42" i="78"/>
  <c r="X42" i="78"/>
  <c r="Y42" i="78"/>
  <c r="Z42" i="78"/>
  <c r="AA42" i="78"/>
  <c r="AB42" i="78"/>
  <c r="AC42" i="78"/>
  <c r="AD42" i="78"/>
  <c r="AE42" i="78"/>
  <c r="AF42" i="78"/>
  <c r="AG42" i="78"/>
  <c r="AH42" i="78"/>
  <c r="AI42" i="78"/>
  <c r="AJ42" i="78"/>
  <c r="AK42" i="78"/>
  <c r="AL42" i="78"/>
  <c r="AM42" i="78"/>
  <c r="AN42" i="78"/>
  <c r="AO42" i="78"/>
  <c r="AP42" i="78"/>
  <c r="AQ42" i="78"/>
  <c r="D43" i="78"/>
  <c r="E43" i="78"/>
  <c r="F43" i="78"/>
  <c r="G43" i="78"/>
  <c r="H43" i="78"/>
  <c r="I43" i="78"/>
  <c r="J43" i="78"/>
  <c r="K43" i="78"/>
  <c r="L43" i="78"/>
  <c r="M43" i="78"/>
  <c r="N43" i="78"/>
  <c r="O43" i="78"/>
  <c r="P43" i="78"/>
  <c r="Q43" i="78"/>
  <c r="R43" i="78"/>
  <c r="S43" i="78"/>
  <c r="T43" i="78"/>
  <c r="U43" i="78"/>
  <c r="V43" i="78"/>
  <c r="W43" i="78"/>
  <c r="X43" i="78"/>
  <c r="Y43" i="78"/>
  <c r="Z43" i="78"/>
  <c r="AA43" i="78"/>
  <c r="AB43" i="78"/>
  <c r="AC43" i="78"/>
  <c r="AD43" i="78"/>
  <c r="AE43" i="78"/>
  <c r="AF43" i="78"/>
  <c r="AG43" i="78"/>
  <c r="AH43" i="78"/>
  <c r="AI43" i="78"/>
  <c r="AJ43" i="78"/>
  <c r="AK43" i="78"/>
  <c r="AL43" i="78"/>
  <c r="AM43" i="78"/>
  <c r="AN43" i="78"/>
  <c r="AO43" i="78"/>
  <c r="AP43" i="78"/>
  <c r="AQ43" i="78"/>
  <c r="D44" i="78"/>
  <c r="E44" i="78"/>
  <c r="F44" i="78"/>
  <c r="G44" i="78"/>
  <c r="H44" i="78"/>
  <c r="I44" i="78"/>
  <c r="J44" i="78"/>
  <c r="K44" i="78"/>
  <c r="L44" i="78"/>
  <c r="M44" i="78"/>
  <c r="N44" i="78"/>
  <c r="O44" i="78"/>
  <c r="P44" i="78"/>
  <c r="Q44" i="78"/>
  <c r="R44" i="78"/>
  <c r="S44" i="78"/>
  <c r="T44" i="78"/>
  <c r="U44" i="78"/>
  <c r="V44" i="78"/>
  <c r="W44" i="78"/>
  <c r="X44" i="78"/>
  <c r="Y44" i="78"/>
  <c r="Z44" i="78"/>
  <c r="AA44" i="78"/>
  <c r="AB44" i="78"/>
  <c r="AC44" i="78"/>
  <c r="AD44" i="78"/>
  <c r="AE44" i="78"/>
  <c r="AF44" i="78"/>
  <c r="AG44" i="78"/>
  <c r="AH44" i="78"/>
  <c r="AI44" i="78"/>
  <c r="AJ44" i="78"/>
  <c r="AK44" i="78"/>
  <c r="AL44" i="78"/>
  <c r="AM44" i="78"/>
  <c r="AN44" i="78"/>
  <c r="AO44" i="78"/>
  <c r="AP44" i="78"/>
  <c r="AQ44" i="78"/>
  <c r="B3" i="78"/>
  <c r="C3" i="78"/>
  <c r="B4" i="78"/>
  <c r="C4" i="78"/>
  <c r="B5" i="78"/>
  <c r="C5" i="78"/>
  <c r="B6" i="78"/>
  <c r="C6" i="78"/>
  <c r="B7" i="78"/>
  <c r="C7" i="78"/>
  <c r="B8" i="78"/>
  <c r="C8" i="78"/>
  <c r="B9" i="78"/>
  <c r="C9" i="78"/>
  <c r="B10" i="78"/>
  <c r="C10" i="78"/>
  <c r="B11" i="78"/>
  <c r="C11" i="78"/>
  <c r="B12" i="78"/>
  <c r="C12" i="78"/>
  <c r="B13" i="78"/>
  <c r="C13" i="78"/>
  <c r="B14" i="78"/>
  <c r="C14" i="78"/>
  <c r="B15" i="78"/>
  <c r="C15" i="78"/>
  <c r="B16" i="78"/>
  <c r="C16" i="78"/>
  <c r="B17" i="78"/>
  <c r="C17" i="78"/>
  <c r="B18" i="78"/>
  <c r="C18" i="78"/>
  <c r="B19" i="78"/>
  <c r="C19" i="78"/>
  <c r="B20" i="78"/>
  <c r="C20" i="78"/>
  <c r="B21" i="78"/>
  <c r="C21" i="78"/>
  <c r="B22" i="78"/>
  <c r="C22" i="78"/>
  <c r="B23" i="78"/>
  <c r="C23" i="78"/>
  <c r="B24" i="78"/>
  <c r="C24" i="78"/>
  <c r="B25" i="78"/>
  <c r="C25" i="78"/>
  <c r="B26" i="78"/>
  <c r="C26" i="78"/>
  <c r="B27" i="78"/>
  <c r="C27" i="78"/>
  <c r="B28" i="78"/>
  <c r="C28" i="78"/>
  <c r="B29" i="78"/>
  <c r="C29" i="78"/>
  <c r="B30" i="78"/>
  <c r="C30" i="78"/>
  <c r="B31" i="78"/>
  <c r="C31" i="78"/>
  <c r="B32" i="78"/>
  <c r="C32" i="78"/>
  <c r="B33" i="78"/>
  <c r="C33" i="78"/>
  <c r="B34" i="78"/>
  <c r="C34" i="78"/>
  <c r="B35" i="78"/>
  <c r="C35" i="78"/>
  <c r="B36" i="78"/>
  <c r="C36" i="78"/>
  <c r="B37" i="78"/>
  <c r="C37" i="78"/>
  <c r="B38" i="78"/>
  <c r="C38" i="78"/>
  <c r="B39" i="78"/>
  <c r="C39" i="78"/>
  <c r="B40" i="78"/>
  <c r="C40" i="78"/>
  <c r="B41" i="78"/>
  <c r="C41" i="78"/>
  <c r="B42" i="78"/>
  <c r="C42" i="78"/>
  <c r="B43" i="78"/>
  <c r="C43" i="78"/>
  <c r="B44" i="78"/>
  <c r="C44" i="78"/>
  <c r="C2" i="78"/>
  <c r="B2" i="78"/>
  <c r="C50" i="77"/>
  <c r="D50" i="77"/>
  <c r="E50" i="77"/>
  <c r="F50" i="77"/>
  <c r="G50" i="77"/>
  <c r="H50" i="77"/>
  <c r="I50" i="77"/>
  <c r="J50" i="77"/>
  <c r="K50" i="77"/>
  <c r="L50" i="77"/>
  <c r="M50" i="77"/>
  <c r="N50" i="77"/>
  <c r="O50" i="77"/>
  <c r="P50" i="77"/>
  <c r="Q50" i="77"/>
  <c r="R50" i="77"/>
  <c r="S50" i="77"/>
  <c r="T50" i="77"/>
  <c r="U50" i="77"/>
  <c r="V50" i="77"/>
  <c r="W50" i="77"/>
  <c r="X50" i="77"/>
  <c r="Y50" i="77"/>
  <c r="Z50" i="77"/>
  <c r="AA50" i="77"/>
  <c r="AB50" i="77"/>
  <c r="AC50" i="77"/>
  <c r="AD50" i="77"/>
  <c r="AE50" i="77"/>
  <c r="AF50" i="77"/>
  <c r="AG50" i="77"/>
  <c r="AH50" i="77"/>
  <c r="AI50" i="77"/>
  <c r="AJ50" i="77"/>
  <c r="AK50" i="77"/>
  <c r="AL50" i="77"/>
  <c r="AM50" i="77"/>
  <c r="AN50" i="77"/>
  <c r="AO50" i="77"/>
  <c r="AP50" i="77"/>
  <c r="AQ50" i="77"/>
  <c r="C51" i="77"/>
  <c r="D51" i="77"/>
  <c r="E51" i="77"/>
  <c r="F51" i="77"/>
  <c r="G51" i="77"/>
  <c r="H51" i="77"/>
  <c r="I51" i="77"/>
  <c r="J51" i="77"/>
  <c r="K51" i="77"/>
  <c r="L51" i="77"/>
  <c r="M51" i="77"/>
  <c r="N51" i="77"/>
  <c r="O51" i="77"/>
  <c r="P51" i="77"/>
  <c r="Q51" i="77"/>
  <c r="R51" i="77"/>
  <c r="S51" i="77"/>
  <c r="T51" i="77"/>
  <c r="U51" i="77"/>
  <c r="V51" i="77"/>
  <c r="W51" i="77"/>
  <c r="X51" i="77"/>
  <c r="Y51" i="77"/>
  <c r="Z51" i="77"/>
  <c r="AA51" i="77"/>
  <c r="AB51" i="77"/>
  <c r="AC51" i="77"/>
  <c r="AD51" i="77"/>
  <c r="AE51" i="77"/>
  <c r="AF51" i="77"/>
  <c r="AG51" i="77"/>
  <c r="AH51" i="77"/>
  <c r="AI51" i="77"/>
  <c r="AJ51" i="77"/>
  <c r="AK51" i="77"/>
  <c r="AL51" i="77"/>
  <c r="AM51" i="77"/>
  <c r="AN51" i="77"/>
  <c r="AO51" i="77"/>
  <c r="AP51" i="77"/>
  <c r="AQ51" i="77"/>
  <c r="C52" i="77"/>
  <c r="D52" i="77"/>
  <c r="E52" i="77"/>
  <c r="F52" i="77"/>
  <c r="G52" i="77"/>
  <c r="H52" i="77"/>
  <c r="I52" i="77"/>
  <c r="J52" i="77"/>
  <c r="K52" i="77"/>
  <c r="L52" i="77"/>
  <c r="M52" i="77"/>
  <c r="N52" i="77"/>
  <c r="O52" i="77"/>
  <c r="P52" i="77"/>
  <c r="Q52" i="77"/>
  <c r="R52" i="77"/>
  <c r="S52" i="77"/>
  <c r="T52" i="77"/>
  <c r="U52" i="77"/>
  <c r="V52" i="77"/>
  <c r="W52" i="77"/>
  <c r="X52" i="77"/>
  <c r="Y52" i="77"/>
  <c r="Z52" i="77"/>
  <c r="AA52" i="77"/>
  <c r="AB52" i="77"/>
  <c r="AC52" i="77"/>
  <c r="AD52" i="77"/>
  <c r="AE52" i="77"/>
  <c r="AF52" i="77"/>
  <c r="AG52" i="77"/>
  <c r="AH52" i="77"/>
  <c r="AI52" i="77"/>
  <c r="AJ52" i="77"/>
  <c r="AK52" i="77"/>
  <c r="AL52" i="77"/>
  <c r="AM52" i="77"/>
  <c r="AN52" i="77"/>
  <c r="AO52" i="77"/>
  <c r="AP52" i="77"/>
  <c r="AQ52" i="77"/>
  <c r="C53" i="77"/>
  <c r="D53" i="77"/>
  <c r="E53" i="77"/>
  <c r="F53" i="77"/>
  <c r="G53" i="77"/>
  <c r="H53" i="77"/>
  <c r="I53" i="77"/>
  <c r="J53" i="77"/>
  <c r="K53" i="77"/>
  <c r="L53" i="77"/>
  <c r="M53" i="77"/>
  <c r="N53" i="77"/>
  <c r="O53" i="77"/>
  <c r="P53" i="77"/>
  <c r="Q53" i="77"/>
  <c r="R53" i="77"/>
  <c r="S53" i="77"/>
  <c r="T53" i="77"/>
  <c r="U53" i="77"/>
  <c r="V53" i="77"/>
  <c r="W53" i="77"/>
  <c r="X53" i="77"/>
  <c r="Y53" i="77"/>
  <c r="Z53" i="77"/>
  <c r="AA53" i="77"/>
  <c r="AB53" i="77"/>
  <c r="AC53" i="77"/>
  <c r="AD53" i="77"/>
  <c r="AE53" i="77"/>
  <c r="AF53" i="77"/>
  <c r="AG53" i="77"/>
  <c r="AH53" i="77"/>
  <c r="AI53" i="77"/>
  <c r="AJ53" i="77"/>
  <c r="AK53" i="77"/>
  <c r="AL53" i="77"/>
  <c r="AM53" i="77"/>
  <c r="AN53" i="77"/>
  <c r="AO53" i="77"/>
  <c r="AP53" i="77"/>
  <c r="AQ53" i="77"/>
  <c r="C54" i="77"/>
  <c r="D54" i="77"/>
  <c r="E54" i="77"/>
  <c r="F54" i="77"/>
  <c r="G54" i="77"/>
  <c r="H54" i="77"/>
  <c r="I54" i="77"/>
  <c r="J54" i="77"/>
  <c r="K54" i="77"/>
  <c r="L54" i="77"/>
  <c r="M54" i="77"/>
  <c r="N54" i="77"/>
  <c r="O54" i="77"/>
  <c r="P54" i="77"/>
  <c r="Q54" i="77"/>
  <c r="R54" i="77"/>
  <c r="S54" i="77"/>
  <c r="T54" i="77"/>
  <c r="U54" i="77"/>
  <c r="V54" i="77"/>
  <c r="W54" i="77"/>
  <c r="X54" i="77"/>
  <c r="Y54" i="77"/>
  <c r="Z54" i="77"/>
  <c r="AA54" i="77"/>
  <c r="AB54" i="77"/>
  <c r="AC54" i="77"/>
  <c r="AD54" i="77"/>
  <c r="AE54" i="77"/>
  <c r="AF54" i="77"/>
  <c r="AG54" i="77"/>
  <c r="AH54" i="77"/>
  <c r="AI54" i="77"/>
  <c r="AJ54" i="77"/>
  <c r="AK54" i="77"/>
  <c r="AL54" i="77"/>
  <c r="AM54" i="77"/>
  <c r="AN54" i="77"/>
  <c r="AO54" i="77"/>
  <c r="AP54" i="77"/>
  <c r="AQ54" i="77"/>
  <c r="C55" i="77"/>
  <c r="D55" i="77"/>
  <c r="E55" i="77"/>
  <c r="F55" i="77"/>
  <c r="G55" i="77"/>
  <c r="H55" i="77"/>
  <c r="I55" i="77"/>
  <c r="J55" i="77"/>
  <c r="K55" i="77"/>
  <c r="L55" i="77"/>
  <c r="M55" i="77"/>
  <c r="N55" i="77"/>
  <c r="O55" i="77"/>
  <c r="P55" i="77"/>
  <c r="Q55" i="77"/>
  <c r="R55" i="77"/>
  <c r="S55" i="77"/>
  <c r="T55" i="77"/>
  <c r="U55" i="77"/>
  <c r="V55" i="77"/>
  <c r="W55" i="77"/>
  <c r="X55" i="77"/>
  <c r="Y55" i="77"/>
  <c r="Z55" i="77"/>
  <c r="AA55" i="77"/>
  <c r="AB55" i="77"/>
  <c r="AC55" i="77"/>
  <c r="AD55" i="77"/>
  <c r="AE55" i="77"/>
  <c r="AF55" i="77"/>
  <c r="AG55" i="77"/>
  <c r="AH55" i="77"/>
  <c r="AI55" i="77"/>
  <c r="AJ55" i="77"/>
  <c r="AK55" i="77"/>
  <c r="AL55" i="77"/>
  <c r="AM55" i="77"/>
  <c r="AN55" i="77"/>
  <c r="AO55" i="77"/>
  <c r="AP55" i="77"/>
  <c r="AQ55" i="77"/>
  <c r="C56" i="77"/>
  <c r="D56" i="77"/>
  <c r="E56" i="77"/>
  <c r="F56" i="77"/>
  <c r="G56" i="77"/>
  <c r="H56" i="77"/>
  <c r="I56" i="77"/>
  <c r="J56" i="77"/>
  <c r="K56" i="77"/>
  <c r="L56" i="77"/>
  <c r="M56" i="77"/>
  <c r="N56" i="77"/>
  <c r="O56" i="77"/>
  <c r="P56" i="77"/>
  <c r="Q56" i="77"/>
  <c r="R56" i="77"/>
  <c r="S56" i="77"/>
  <c r="T56" i="77"/>
  <c r="U56" i="77"/>
  <c r="V56" i="77"/>
  <c r="W56" i="77"/>
  <c r="X56" i="77"/>
  <c r="Y56" i="77"/>
  <c r="Z56" i="77"/>
  <c r="AA56" i="77"/>
  <c r="AB56" i="77"/>
  <c r="AC56" i="77"/>
  <c r="AD56" i="77"/>
  <c r="AE56" i="77"/>
  <c r="AF56" i="77"/>
  <c r="AG56" i="77"/>
  <c r="AH56" i="77"/>
  <c r="AI56" i="77"/>
  <c r="AJ56" i="77"/>
  <c r="AK56" i="77"/>
  <c r="AL56" i="77"/>
  <c r="AM56" i="77"/>
  <c r="AN56" i="77"/>
  <c r="AO56" i="77"/>
  <c r="AP56" i="77"/>
  <c r="AQ56" i="77"/>
  <c r="C57" i="77"/>
  <c r="D57" i="77"/>
  <c r="E57" i="77"/>
  <c r="F57" i="77"/>
  <c r="G57" i="77"/>
  <c r="H57" i="77"/>
  <c r="I57" i="77"/>
  <c r="J57" i="77"/>
  <c r="K57" i="77"/>
  <c r="L57" i="77"/>
  <c r="M57" i="77"/>
  <c r="N57" i="77"/>
  <c r="O57" i="77"/>
  <c r="P57" i="77"/>
  <c r="Q57" i="77"/>
  <c r="R57" i="77"/>
  <c r="S57" i="77"/>
  <c r="T57" i="77"/>
  <c r="U57" i="77"/>
  <c r="V57" i="77"/>
  <c r="W57" i="77"/>
  <c r="X57" i="77"/>
  <c r="Y57" i="77"/>
  <c r="Z57" i="77"/>
  <c r="AA57" i="77"/>
  <c r="AB57" i="77"/>
  <c r="AC57" i="77"/>
  <c r="AD57" i="77"/>
  <c r="AE57" i="77"/>
  <c r="AF57" i="77"/>
  <c r="AG57" i="77"/>
  <c r="AH57" i="77"/>
  <c r="AI57" i="77"/>
  <c r="AJ57" i="77"/>
  <c r="AK57" i="77"/>
  <c r="AL57" i="77"/>
  <c r="AM57" i="77"/>
  <c r="AN57" i="77"/>
  <c r="AO57" i="77"/>
  <c r="AP57" i="77"/>
  <c r="AQ57" i="77"/>
  <c r="C58" i="77"/>
  <c r="D58" i="77"/>
  <c r="E58" i="77"/>
  <c r="F58" i="77"/>
  <c r="G58" i="77"/>
  <c r="H58" i="77"/>
  <c r="I58" i="77"/>
  <c r="J58" i="77"/>
  <c r="K58" i="77"/>
  <c r="L58" i="77"/>
  <c r="M58" i="77"/>
  <c r="N58" i="77"/>
  <c r="O58" i="77"/>
  <c r="P58" i="77"/>
  <c r="Q58" i="77"/>
  <c r="R58" i="77"/>
  <c r="S58" i="77"/>
  <c r="T58" i="77"/>
  <c r="U58" i="77"/>
  <c r="V58" i="77"/>
  <c r="W58" i="77"/>
  <c r="X58" i="77"/>
  <c r="Y58" i="77"/>
  <c r="Z58" i="77"/>
  <c r="AA58" i="77"/>
  <c r="AB58" i="77"/>
  <c r="AC58" i="77"/>
  <c r="AD58" i="77"/>
  <c r="AE58" i="77"/>
  <c r="AF58" i="77"/>
  <c r="AG58" i="77"/>
  <c r="AH58" i="77"/>
  <c r="AI58" i="77"/>
  <c r="AJ58" i="77"/>
  <c r="AK58" i="77"/>
  <c r="AL58" i="77"/>
  <c r="AM58" i="77"/>
  <c r="AN58" i="77"/>
  <c r="AO58" i="77"/>
  <c r="AP58" i="77"/>
  <c r="AQ58" i="77"/>
  <c r="C59" i="77"/>
  <c r="D59" i="77"/>
  <c r="E59" i="77"/>
  <c r="F59" i="77"/>
  <c r="G59" i="77"/>
  <c r="H59" i="77"/>
  <c r="I59" i="77"/>
  <c r="J59" i="77"/>
  <c r="K59" i="77"/>
  <c r="L59" i="77"/>
  <c r="M59" i="77"/>
  <c r="N59" i="77"/>
  <c r="O59" i="77"/>
  <c r="P59" i="77"/>
  <c r="Q59" i="77"/>
  <c r="R59" i="77"/>
  <c r="S59" i="77"/>
  <c r="T59" i="77"/>
  <c r="U59" i="77"/>
  <c r="V59" i="77"/>
  <c r="W59" i="77"/>
  <c r="X59" i="77"/>
  <c r="Y59" i="77"/>
  <c r="Z59" i="77"/>
  <c r="AA59" i="77"/>
  <c r="AB59" i="77"/>
  <c r="AC59" i="77"/>
  <c r="AD59" i="77"/>
  <c r="AE59" i="77"/>
  <c r="AF59" i="77"/>
  <c r="AG59" i="77"/>
  <c r="AH59" i="77"/>
  <c r="AI59" i="77"/>
  <c r="AJ59" i="77"/>
  <c r="AK59" i="77"/>
  <c r="AL59" i="77"/>
  <c r="AM59" i="77"/>
  <c r="AN59" i="77"/>
  <c r="AO59" i="77"/>
  <c r="AP59" i="77"/>
  <c r="AQ59" i="77"/>
  <c r="C60" i="77"/>
  <c r="D60" i="77"/>
  <c r="E60" i="77"/>
  <c r="F60" i="77"/>
  <c r="G60" i="77"/>
  <c r="H60" i="77"/>
  <c r="I60" i="77"/>
  <c r="J60" i="77"/>
  <c r="K60" i="77"/>
  <c r="L60" i="77"/>
  <c r="M60" i="77"/>
  <c r="N60" i="77"/>
  <c r="O60" i="77"/>
  <c r="P60" i="77"/>
  <c r="Q60" i="77"/>
  <c r="R60" i="77"/>
  <c r="S60" i="77"/>
  <c r="T60" i="77"/>
  <c r="U60" i="77"/>
  <c r="V60" i="77"/>
  <c r="W60" i="77"/>
  <c r="X60" i="77"/>
  <c r="Y60" i="77"/>
  <c r="Z60" i="77"/>
  <c r="AA60" i="77"/>
  <c r="AB60" i="77"/>
  <c r="AC60" i="77"/>
  <c r="AD60" i="77"/>
  <c r="AE60" i="77"/>
  <c r="AF60" i="77"/>
  <c r="AG60" i="77"/>
  <c r="AH60" i="77"/>
  <c r="AI60" i="77"/>
  <c r="AJ60" i="77"/>
  <c r="AK60" i="77"/>
  <c r="AL60" i="77"/>
  <c r="AM60" i="77"/>
  <c r="AN60" i="77"/>
  <c r="AO60" i="77"/>
  <c r="AP60" i="77"/>
  <c r="AQ60" i="77"/>
  <c r="C61" i="77"/>
  <c r="D61" i="77"/>
  <c r="E61" i="77"/>
  <c r="F61" i="77"/>
  <c r="G61" i="77"/>
  <c r="H61" i="77"/>
  <c r="I61" i="77"/>
  <c r="J61" i="77"/>
  <c r="K61" i="77"/>
  <c r="L61" i="77"/>
  <c r="M61" i="77"/>
  <c r="N61" i="77"/>
  <c r="O61" i="77"/>
  <c r="P61" i="77"/>
  <c r="Q61" i="77"/>
  <c r="R61" i="77"/>
  <c r="S61" i="77"/>
  <c r="T61" i="77"/>
  <c r="U61" i="77"/>
  <c r="V61" i="77"/>
  <c r="W61" i="77"/>
  <c r="X61" i="77"/>
  <c r="Y61" i="77"/>
  <c r="Z61" i="77"/>
  <c r="AA61" i="77"/>
  <c r="AB61" i="77"/>
  <c r="AC61" i="77"/>
  <c r="AD61" i="77"/>
  <c r="AE61" i="77"/>
  <c r="AF61" i="77"/>
  <c r="AG61" i="77"/>
  <c r="AH61" i="77"/>
  <c r="AI61" i="77"/>
  <c r="AJ61" i="77"/>
  <c r="AK61" i="77"/>
  <c r="AL61" i="77"/>
  <c r="AM61" i="77"/>
  <c r="AN61" i="77"/>
  <c r="AO61" i="77"/>
  <c r="AP61" i="77"/>
  <c r="AQ61" i="77"/>
  <c r="C62" i="77"/>
  <c r="D62" i="77"/>
  <c r="E62" i="77"/>
  <c r="F62" i="77"/>
  <c r="G62" i="77"/>
  <c r="H62" i="77"/>
  <c r="I62" i="77"/>
  <c r="J62" i="77"/>
  <c r="K62" i="77"/>
  <c r="L62" i="77"/>
  <c r="M62" i="77"/>
  <c r="N62" i="77"/>
  <c r="O62" i="77"/>
  <c r="P62" i="77"/>
  <c r="Q62" i="77"/>
  <c r="R62" i="77"/>
  <c r="S62" i="77"/>
  <c r="T62" i="77"/>
  <c r="U62" i="77"/>
  <c r="V62" i="77"/>
  <c r="W62" i="77"/>
  <c r="X62" i="77"/>
  <c r="Y62" i="77"/>
  <c r="Z62" i="77"/>
  <c r="AA62" i="77"/>
  <c r="AB62" i="77"/>
  <c r="AC62" i="77"/>
  <c r="AD62" i="77"/>
  <c r="AE62" i="77"/>
  <c r="AF62" i="77"/>
  <c r="AG62" i="77"/>
  <c r="AH62" i="77"/>
  <c r="AI62" i="77"/>
  <c r="AJ62" i="77"/>
  <c r="AK62" i="77"/>
  <c r="AL62" i="77"/>
  <c r="AM62" i="77"/>
  <c r="AN62" i="77"/>
  <c r="AO62" i="77"/>
  <c r="AP62" i="77"/>
  <c r="AQ62" i="77"/>
  <c r="C63" i="77"/>
  <c r="D63" i="77"/>
  <c r="E63" i="77"/>
  <c r="F63" i="77"/>
  <c r="G63" i="77"/>
  <c r="H63" i="77"/>
  <c r="I63" i="77"/>
  <c r="J63" i="77"/>
  <c r="K63" i="77"/>
  <c r="L63" i="77"/>
  <c r="M63" i="77"/>
  <c r="N63" i="77"/>
  <c r="O63" i="77"/>
  <c r="P63" i="77"/>
  <c r="Q63" i="77"/>
  <c r="R63" i="77"/>
  <c r="S63" i="77"/>
  <c r="T63" i="77"/>
  <c r="U63" i="77"/>
  <c r="V63" i="77"/>
  <c r="W63" i="77"/>
  <c r="X63" i="77"/>
  <c r="Y63" i="77"/>
  <c r="Z63" i="77"/>
  <c r="AA63" i="77"/>
  <c r="AB63" i="77"/>
  <c r="AC63" i="77"/>
  <c r="AD63" i="77"/>
  <c r="AE63" i="77"/>
  <c r="AF63" i="77"/>
  <c r="AG63" i="77"/>
  <c r="AH63" i="77"/>
  <c r="AI63" i="77"/>
  <c r="AJ63" i="77"/>
  <c r="AK63" i="77"/>
  <c r="AL63" i="77"/>
  <c r="AM63" i="77"/>
  <c r="AN63" i="77"/>
  <c r="AO63" i="77"/>
  <c r="AP63" i="77"/>
  <c r="AQ63" i="77"/>
  <c r="C64" i="77"/>
  <c r="D64" i="77"/>
  <c r="E64" i="77"/>
  <c r="F64" i="77"/>
  <c r="G64" i="77"/>
  <c r="H64" i="77"/>
  <c r="I64" i="77"/>
  <c r="J64" i="77"/>
  <c r="K64" i="77"/>
  <c r="L64" i="77"/>
  <c r="M64" i="77"/>
  <c r="N64" i="77"/>
  <c r="O64" i="77"/>
  <c r="P64" i="77"/>
  <c r="Q64" i="77"/>
  <c r="R64" i="77"/>
  <c r="S64" i="77"/>
  <c r="T64" i="77"/>
  <c r="U64" i="77"/>
  <c r="V64" i="77"/>
  <c r="W64" i="77"/>
  <c r="X64" i="77"/>
  <c r="Y64" i="77"/>
  <c r="Z64" i="77"/>
  <c r="AA64" i="77"/>
  <c r="AB64" i="77"/>
  <c r="AC64" i="77"/>
  <c r="AD64" i="77"/>
  <c r="AE64" i="77"/>
  <c r="AF64" i="77"/>
  <c r="AG64" i="77"/>
  <c r="AH64" i="77"/>
  <c r="AI64" i="77"/>
  <c r="AJ64" i="77"/>
  <c r="AK64" i="77"/>
  <c r="AL64" i="77"/>
  <c r="AM64" i="77"/>
  <c r="AN64" i="77"/>
  <c r="AO64" i="77"/>
  <c r="AP64" i="77"/>
  <c r="AQ64" i="77"/>
  <c r="C65" i="77"/>
  <c r="D65" i="77"/>
  <c r="E65" i="77"/>
  <c r="F65" i="77"/>
  <c r="G65" i="77"/>
  <c r="H65" i="77"/>
  <c r="I65" i="77"/>
  <c r="J65" i="77"/>
  <c r="K65" i="77"/>
  <c r="L65" i="77"/>
  <c r="M65" i="77"/>
  <c r="N65" i="77"/>
  <c r="O65" i="77"/>
  <c r="P65" i="77"/>
  <c r="Q65" i="77"/>
  <c r="R65" i="77"/>
  <c r="S65" i="77"/>
  <c r="T65" i="77"/>
  <c r="U65" i="77"/>
  <c r="V65" i="77"/>
  <c r="W65" i="77"/>
  <c r="X65" i="77"/>
  <c r="Y65" i="77"/>
  <c r="Z65" i="77"/>
  <c r="AA65" i="77"/>
  <c r="AB65" i="77"/>
  <c r="AC65" i="77"/>
  <c r="AD65" i="77"/>
  <c r="AE65" i="77"/>
  <c r="AF65" i="77"/>
  <c r="AG65" i="77"/>
  <c r="AH65" i="77"/>
  <c r="AI65" i="77"/>
  <c r="AJ65" i="77"/>
  <c r="AK65" i="77"/>
  <c r="AL65" i="77"/>
  <c r="AM65" i="77"/>
  <c r="AN65" i="77"/>
  <c r="AO65" i="77"/>
  <c r="AP65" i="77"/>
  <c r="AQ65" i="77"/>
  <c r="C66" i="77"/>
  <c r="D66" i="77"/>
  <c r="E66" i="77"/>
  <c r="F66" i="77"/>
  <c r="G66" i="77"/>
  <c r="H66" i="77"/>
  <c r="I66" i="77"/>
  <c r="J66" i="77"/>
  <c r="K66" i="77"/>
  <c r="L66" i="77"/>
  <c r="M66" i="77"/>
  <c r="N66" i="77"/>
  <c r="O66" i="77"/>
  <c r="P66" i="77"/>
  <c r="Q66" i="77"/>
  <c r="R66" i="77"/>
  <c r="S66" i="77"/>
  <c r="T66" i="77"/>
  <c r="U66" i="77"/>
  <c r="V66" i="77"/>
  <c r="W66" i="77"/>
  <c r="X66" i="77"/>
  <c r="Y66" i="77"/>
  <c r="Z66" i="77"/>
  <c r="AA66" i="77"/>
  <c r="AB66" i="77"/>
  <c r="AC66" i="77"/>
  <c r="AD66" i="77"/>
  <c r="AE66" i="77"/>
  <c r="AF66" i="77"/>
  <c r="AG66" i="77"/>
  <c r="AH66" i="77"/>
  <c r="AI66" i="77"/>
  <c r="AJ66" i="77"/>
  <c r="AK66" i="77"/>
  <c r="AL66" i="77"/>
  <c r="AM66" i="77"/>
  <c r="AN66" i="77"/>
  <c r="AO66" i="77"/>
  <c r="AP66" i="77"/>
  <c r="AQ66" i="77"/>
  <c r="C67" i="77"/>
  <c r="D67" i="77"/>
  <c r="E67" i="77"/>
  <c r="F67" i="77"/>
  <c r="G67" i="77"/>
  <c r="H67" i="77"/>
  <c r="I67" i="77"/>
  <c r="J67" i="77"/>
  <c r="K67" i="77"/>
  <c r="L67" i="77"/>
  <c r="M67" i="77"/>
  <c r="N67" i="77"/>
  <c r="O67" i="77"/>
  <c r="P67" i="77"/>
  <c r="Q67" i="77"/>
  <c r="R67" i="77"/>
  <c r="S67" i="77"/>
  <c r="T67" i="77"/>
  <c r="U67" i="77"/>
  <c r="V67" i="77"/>
  <c r="W67" i="77"/>
  <c r="X67" i="77"/>
  <c r="Y67" i="77"/>
  <c r="Z67" i="77"/>
  <c r="AA67" i="77"/>
  <c r="AB67" i="77"/>
  <c r="AC67" i="77"/>
  <c r="AD67" i="77"/>
  <c r="AE67" i="77"/>
  <c r="AF67" i="77"/>
  <c r="AG67" i="77"/>
  <c r="AH67" i="77"/>
  <c r="AI67" i="77"/>
  <c r="AJ67" i="77"/>
  <c r="AK67" i="77"/>
  <c r="AL67" i="77"/>
  <c r="AM67" i="77"/>
  <c r="AN67" i="77"/>
  <c r="AO67" i="77"/>
  <c r="AP67" i="77"/>
  <c r="AQ67" i="77"/>
  <c r="C68" i="77"/>
  <c r="D68" i="77"/>
  <c r="E68" i="77"/>
  <c r="F68" i="77"/>
  <c r="G68" i="77"/>
  <c r="H68" i="77"/>
  <c r="I68" i="77"/>
  <c r="J68" i="77"/>
  <c r="K68" i="77"/>
  <c r="L68" i="77"/>
  <c r="M68" i="77"/>
  <c r="N68" i="77"/>
  <c r="O68" i="77"/>
  <c r="P68" i="77"/>
  <c r="Q68" i="77"/>
  <c r="R68" i="77"/>
  <c r="S68" i="77"/>
  <c r="T68" i="77"/>
  <c r="U68" i="77"/>
  <c r="V68" i="77"/>
  <c r="W68" i="77"/>
  <c r="X68" i="77"/>
  <c r="Y68" i="77"/>
  <c r="Z68" i="77"/>
  <c r="AA68" i="77"/>
  <c r="AB68" i="77"/>
  <c r="AC68" i="77"/>
  <c r="AD68" i="77"/>
  <c r="AE68" i="77"/>
  <c r="AF68" i="77"/>
  <c r="AG68" i="77"/>
  <c r="AH68" i="77"/>
  <c r="AI68" i="77"/>
  <c r="AJ68" i="77"/>
  <c r="AK68" i="77"/>
  <c r="AL68" i="77"/>
  <c r="AM68" i="77"/>
  <c r="AN68" i="77"/>
  <c r="AO68" i="77"/>
  <c r="AP68" i="77"/>
  <c r="AQ68" i="77"/>
  <c r="C69" i="77"/>
  <c r="D69" i="77"/>
  <c r="E69" i="77"/>
  <c r="F69" i="77"/>
  <c r="G69" i="77"/>
  <c r="H69" i="77"/>
  <c r="I69" i="77"/>
  <c r="J69" i="77"/>
  <c r="K69" i="77"/>
  <c r="L69" i="77"/>
  <c r="M69" i="77"/>
  <c r="N69" i="77"/>
  <c r="O69" i="77"/>
  <c r="P69" i="77"/>
  <c r="Q69" i="77"/>
  <c r="R69" i="77"/>
  <c r="S69" i="77"/>
  <c r="T69" i="77"/>
  <c r="U69" i="77"/>
  <c r="V69" i="77"/>
  <c r="W69" i="77"/>
  <c r="X69" i="77"/>
  <c r="Y69" i="77"/>
  <c r="Z69" i="77"/>
  <c r="AA69" i="77"/>
  <c r="AB69" i="77"/>
  <c r="AC69" i="77"/>
  <c r="AD69" i="77"/>
  <c r="AE69" i="77"/>
  <c r="AF69" i="77"/>
  <c r="AG69" i="77"/>
  <c r="AH69" i="77"/>
  <c r="AI69" i="77"/>
  <c r="AJ69" i="77"/>
  <c r="AK69" i="77"/>
  <c r="AL69" i="77"/>
  <c r="AM69" i="77"/>
  <c r="AN69" i="77"/>
  <c r="AO69" i="77"/>
  <c r="AP69" i="77"/>
  <c r="AQ69" i="77"/>
  <c r="C70" i="77"/>
  <c r="D70" i="77"/>
  <c r="E70" i="77"/>
  <c r="F70" i="77"/>
  <c r="G70" i="77"/>
  <c r="H70" i="77"/>
  <c r="I70" i="77"/>
  <c r="J70" i="77"/>
  <c r="K70" i="77"/>
  <c r="L70" i="77"/>
  <c r="M70" i="77"/>
  <c r="N70" i="77"/>
  <c r="O70" i="77"/>
  <c r="P70" i="77"/>
  <c r="Q70" i="77"/>
  <c r="R70" i="77"/>
  <c r="S70" i="77"/>
  <c r="T70" i="77"/>
  <c r="U70" i="77"/>
  <c r="V70" i="77"/>
  <c r="W70" i="77"/>
  <c r="X70" i="77"/>
  <c r="Y70" i="77"/>
  <c r="Z70" i="77"/>
  <c r="AA70" i="77"/>
  <c r="AB70" i="77"/>
  <c r="AC70" i="77"/>
  <c r="AD70" i="77"/>
  <c r="AE70" i="77"/>
  <c r="AF70" i="77"/>
  <c r="AG70" i="77"/>
  <c r="AH70" i="77"/>
  <c r="AI70" i="77"/>
  <c r="AJ70" i="77"/>
  <c r="AK70" i="77"/>
  <c r="AL70" i="77"/>
  <c r="AM70" i="77"/>
  <c r="AN70" i="77"/>
  <c r="AO70" i="77"/>
  <c r="AP70" i="77"/>
  <c r="AQ70" i="77"/>
  <c r="C71" i="77"/>
  <c r="D71" i="77"/>
  <c r="E71" i="77"/>
  <c r="F71" i="77"/>
  <c r="G71" i="77"/>
  <c r="H71" i="77"/>
  <c r="I71" i="77"/>
  <c r="J71" i="77"/>
  <c r="K71" i="77"/>
  <c r="L71" i="77"/>
  <c r="M71" i="77"/>
  <c r="N71" i="77"/>
  <c r="O71" i="77"/>
  <c r="P71" i="77"/>
  <c r="Q71" i="77"/>
  <c r="R71" i="77"/>
  <c r="S71" i="77"/>
  <c r="T71" i="77"/>
  <c r="U71" i="77"/>
  <c r="V71" i="77"/>
  <c r="W71" i="77"/>
  <c r="X71" i="77"/>
  <c r="Y71" i="77"/>
  <c r="Z71" i="77"/>
  <c r="AA71" i="77"/>
  <c r="AB71" i="77"/>
  <c r="AC71" i="77"/>
  <c r="AD71" i="77"/>
  <c r="AE71" i="77"/>
  <c r="AF71" i="77"/>
  <c r="AG71" i="77"/>
  <c r="AH71" i="77"/>
  <c r="AI71" i="77"/>
  <c r="AJ71" i="77"/>
  <c r="AK71" i="77"/>
  <c r="AL71" i="77"/>
  <c r="AM71" i="77"/>
  <c r="AN71" i="77"/>
  <c r="AO71" i="77"/>
  <c r="AP71" i="77"/>
  <c r="AQ71" i="77"/>
  <c r="C72" i="77"/>
  <c r="D72" i="77"/>
  <c r="E72" i="77"/>
  <c r="F72" i="77"/>
  <c r="G72" i="77"/>
  <c r="H72" i="77"/>
  <c r="I72" i="77"/>
  <c r="J72" i="77"/>
  <c r="K72" i="77"/>
  <c r="L72" i="77"/>
  <c r="M72" i="77"/>
  <c r="N72" i="77"/>
  <c r="O72" i="77"/>
  <c r="P72" i="77"/>
  <c r="Q72" i="77"/>
  <c r="R72" i="77"/>
  <c r="S72" i="77"/>
  <c r="T72" i="77"/>
  <c r="U72" i="77"/>
  <c r="V72" i="77"/>
  <c r="W72" i="77"/>
  <c r="X72" i="77"/>
  <c r="Y72" i="77"/>
  <c r="Z72" i="77"/>
  <c r="AA72" i="77"/>
  <c r="AB72" i="77"/>
  <c r="AC72" i="77"/>
  <c r="AD72" i="77"/>
  <c r="AE72" i="77"/>
  <c r="AF72" i="77"/>
  <c r="AG72" i="77"/>
  <c r="AH72" i="77"/>
  <c r="AI72" i="77"/>
  <c r="AJ72" i="77"/>
  <c r="AK72" i="77"/>
  <c r="AL72" i="77"/>
  <c r="AM72" i="77"/>
  <c r="AN72" i="77"/>
  <c r="AO72" i="77"/>
  <c r="AP72" i="77"/>
  <c r="AQ72" i="77"/>
  <c r="C73" i="77"/>
  <c r="D73" i="77"/>
  <c r="E73" i="77"/>
  <c r="F73" i="77"/>
  <c r="G73" i="77"/>
  <c r="H73" i="77"/>
  <c r="I73" i="77"/>
  <c r="J73" i="77"/>
  <c r="K73" i="77"/>
  <c r="L73" i="77"/>
  <c r="M73" i="77"/>
  <c r="N73" i="77"/>
  <c r="O73" i="77"/>
  <c r="P73" i="77"/>
  <c r="Q73" i="77"/>
  <c r="R73" i="77"/>
  <c r="S73" i="77"/>
  <c r="T73" i="77"/>
  <c r="U73" i="77"/>
  <c r="V73" i="77"/>
  <c r="W73" i="77"/>
  <c r="X73" i="77"/>
  <c r="Y73" i="77"/>
  <c r="Z73" i="77"/>
  <c r="AA73" i="77"/>
  <c r="AB73" i="77"/>
  <c r="AC73" i="77"/>
  <c r="AD73" i="77"/>
  <c r="AE73" i="77"/>
  <c r="AF73" i="77"/>
  <c r="AG73" i="77"/>
  <c r="AH73" i="77"/>
  <c r="AI73" i="77"/>
  <c r="AJ73" i="77"/>
  <c r="AK73" i="77"/>
  <c r="AL73" i="77"/>
  <c r="AM73" i="77"/>
  <c r="AN73" i="77"/>
  <c r="AO73" i="77"/>
  <c r="AP73" i="77"/>
  <c r="AQ73" i="77"/>
  <c r="C74" i="77"/>
  <c r="D74" i="77"/>
  <c r="E74" i="77"/>
  <c r="F74" i="77"/>
  <c r="G74" i="77"/>
  <c r="H74" i="77"/>
  <c r="I74" i="77"/>
  <c r="J74" i="77"/>
  <c r="K74" i="77"/>
  <c r="L74" i="77"/>
  <c r="M74" i="77"/>
  <c r="N74" i="77"/>
  <c r="O74" i="77"/>
  <c r="P74" i="77"/>
  <c r="Q74" i="77"/>
  <c r="R74" i="77"/>
  <c r="S74" i="77"/>
  <c r="T74" i="77"/>
  <c r="U74" i="77"/>
  <c r="V74" i="77"/>
  <c r="W74" i="77"/>
  <c r="X74" i="77"/>
  <c r="Y74" i="77"/>
  <c r="Z74" i="77"/>
  <c r="AA74" i="77"/>
  <c r="AB74" i="77"/>
  <c r="AC74" i="77"/>
  <c r="AD74" i="77"/>
  <c r="AE74" i="77"/>
  <c r="AF74" i="77"/>
  <c r="AG74" i="77"/>
  <c r="AH74" i="77"/>
  <c r="AI74" i="77"/>
  <c r="AJ74" i="77"/>
  <c r="AK74" i="77"/>
  <c r="AL74" i="77"/>
  <c r="AM74" i="77"/>
  <c r="AN74" i="77"/>
  <c r="AO74" i="77"/>
  <c r="AP74" i="77"/>
  <c r="AQ74" i="77"/>
  <c r="D2" i="77"/>
  <c r="E2" i="77"/>
  <c r="F2" i="77"/>
  <c r="G2" i="77"/>
  <c r="H2" i="77"/>
  <c r="I2" i="77"/>
  <c r="J2" i="77"/>
  <c r="K2" i="77"/>
  <c r="L2" i="77"/>
  <c r="M2" i="77"/>
  <c r="N2" i="77"/>
  <c r="O2" i="77"/>
  <c r="P2" i="77"/>
  <c r="Q2" i="77"/>
  <c r="R2" i="77"/>
  <c r="S2" i="77"/>
  <c r="T2" i="77"/>
  <c r="U2" i="77"/>
  <c r="V2" i="77"/>
  <c r="W2" i="77"/>
  <c r="X2" i="77"/>
  <c r="Y2" i="77"/>
  <c r="Z2" i="77"/>
  <c r="AA2" i="77"/>
  <c r="AB2" i="77"/>
  <c r="AC2" i="77"/>
  <c r="AD2" i="77"/>
  <c r="AE2" i="77"/>
  <c r="AF2" i="77"/>
  <c r="AG2" i="77"/>
  <c r="AH2" i="77"/>
  <c r="AI2" i="77"/>
  <c r="AJ2" i="77"/>
  <c r="AK2" i="77"/>
  <c r="AL2" i="77"/>
  <c r="AM2" i="77"/>
  <c r="AN2" i="77"/>
  <c r="AO2" i="77"/>
  <c r="AP2" i="77"/>
  <c r="AQ2" i="77"/>
  <c r="D3" i="77"/>
  <c r="E3" i="77"/>
  <c r="F3" i="77"/>
  <c r="G3" i="77"/>
  <c r="H3" i="77"/>
  <c r="I3" i="77"/>
  <c r="J3" i="77"/>
  <c r="K3" i="77"/>
  <c r="L3" i="77"/>
  <c r="M3" i="77"/>
  <c r="N3" i="77"/>
  <c r="O3" i="77"/>
  <c r="P3" i="77"/>
  <c r="Q3" i="77"/>
  <c r="R3" i="77"/>
  <c r="S3" i="77"/>
  <c r="T3" i="77"/>
  <c r="U3" i="77"/>
  <c r="V3" i="77"/>
  <c r="W3" i="77"/>
  <c r="X3" i="77"/>
  <c r="Y3" i="77"/>
  <c r="Z3" i="77"/>
  <c r="AA3" i="77"/>
  <c r="AB3" i="77"/>
  <c r="AC3" i="77"/>
  <c r="AD3" i="77"/>
  <c r="AE3" i="77"/>
  <c r="AF3" i="77"/>
  <c r="AG3" i="77"/>
  <c r="AH3" i="77"/>
  <c r="AI3" i="77"/>
  <c r="AJ3" i="77"/>
  <c r="AK3" i="77"/>
  <c r="AL3" i="77"/>
  <c r="AM3" i="77"/>
  <c r="AN3" i="77"/>
  <c r="AO3" i="77"/>
  <c r="AP3" i="77"/>
  <c r="AQ3" i="77"/>
  <c r="D4" i="77"/>
  <c r="E4" i="77"/>
  <c r="F4" i="77"/>
  <c r="G4" i="77"/>
  <c r="H4" i="77"/>
  <c r="I4" i="77"/>
  <c r="J4" i="77"/>
  <c r="K4" i="77"/>
  <c r="L4" i="77"/>
  <c r="M4" i="77"/>
  <c r="N4" i="77"/>
  <c r="O4" i="77"/>
  <c r="P4" i="77"/>
  <c r="Q4" i="77"/>
  <c r="R4" i="77"/>
  <c r="S4" i="77"/>
  <c r="T4" i="77"/>
  <c r="U4" i="77"/>
  <c r="V4" i="77"/>
  <c r="W4" i="77"/>
  <c r="X4" i="77"/>
  <c r="Y4" i="77"/>
  <c r="Z4" i="77"/>
  <c r="AA4" i="77"/>
  <c r="AB4" i="77"/>
  <c r="AC4" i="77"/>
  <c r="AD4" i="77"/>
  <c r="AE4" i="77"/>
  <c r="AF4" i="77"/>
  <c r="AG4" i="77"/>
  <c r="AH4" i="77"/>
  <c r="AI4" i="77"/>
  <c r="AJ4" i="77"/>
  <c r="AK4" i="77"/>
  <c r="AL4" i="77"/>
  <c r="AM4" i="77"/>
  <c r="AN4" i="77"/>
  <c r="AO4" i="77"/>
  <c r="AP4" i="77"/>
  <c r="AQ4" i="77"/>
  <c r="D5" i="77"/>
  <c r="E5" i="77"/>
  <c r="F5" i="77"/>
  <c r="G5" i="77"/>
  <c r="H5" i="77"/>
  <c r="I5" i="77"/>
  <c r="J5" i="77"/>
  <c r="K5" i="77"/>
  <c r="L5" i="77"/>
  <c r="M5" i="77"/>
  <c r="N5" i="77"/>
  <c r="O5" i="77"/>
  <c r="P5" i="77"/>
  <c r="Q5" i="77"/>
  <c r="R5" i="77"/>
  <c r="S5" i="77"/>
  <c r="T5" i="77"/>
  <c r="U5" i="77"/>
  <c r="V5" i="77"/>
  <c r="W5" i="77"/>
  <c r="X5" i="77"/>
  <c r="Y5" i="77"/>
  <c r="Z5" i="77"/>
  <c r="AA5" i="77"/>
  <c r="AB5" i="77"/>
  <c r="AC5" i="77"/>
  <c r="AD5" i="77"/>
  <c r="AE5" i="77"/>
  <c r="AF5" i="77"/>
  <c r="AG5" i="77"/>
  <c r="AH5" i="77"/>
  <c r="AI5" i="77"/>
  <c r="AJ5" i="77"/>
  <c r="AK5" i="77"/>
  <c r="AL5" i="77"/>
  <c r="AM5" i="77"/>
  <c r="AN5" i="77"/>
  <c r="AO5" i="77"/>
  <c r="AP5" i="77"/>
  <c r="AQ5" i="77"/>
  <c r="D6" i="77"/>
  <c r="E6" i="77"/>
  <c r="F6" i="77"/>
  <c r="G6" i="77"/>
  <c r="H6" i="77"/>
  <c r="I6" i="77"/>
  <c r="J6" i="77"/>
  <c r="K6" i="77"/>
  <c r="L6" i="77"/>
  <c r="M6" i="77"/>
  <c r="N6" i="77"/>
  <c r="O6" i="77"/>
  <c r="P6" i="77"/>
  <c r="Q6" i="77"/>
  <c r="R6" i="77"/>
  <c r="S6" i="77"/>
  <c r="T6" i="77"/>
  <c r="U6" i="77"/>
  <c r="V6" i="77"/>
  <c r="W6" i="77"/>
  <c r="X6" i="77"/>
  <c r="Y6" i="77"/>
  <c r="Z6" i="77"/>
  <c r="AA6" i="77"/>
  <c r="AB6" i="77"/>
  <c r="AC6" i="77"/>
  <c r="AD6" i="77"/>
  <c r="AE6" i="77"/>
  <c r="AF6" i="77"/>
  <c r="AG6" i="77"/>
  <c r="AH6" i="77"/>
  <c r="AI6" i="77"/>
  <c r="AJ6" i="77"/>
  <c r="AK6" i="77"/>
  <c r="AL6" i="77"/>
  <c r="AM6" i="77"/>
  <c r="AN6" i="77"/>
  <c r="AO6" i="77"/>
  <c r="AP6" i="77"/>
  <c r="AQ6" i="77"/>
  <c r="D7" i="77"/>
  <c r="E7" i="77"/>
  <c r="F7" i="77"/>
  <c r="G7" i="77"/>
  <c r="H7" i="77"/>
  <c r="I7" i="77"/>
  <c r="J7" i="77"/>
  <c r="K7" i="77"/>
  <c r="L7" i="77"/>
  <c r="M7" i="77"/>
  <c r="N7" i="77"/>
  <c r="O7" i="77"/>
  <c r="P7" i="77"/>
  <c r="Q7" i="77"/>
  <c r="R7" i="77"/>
  <c r="S7" i="77"/>
  <c r="T7" i="77"/>
  <c r="U7" i="77"/>
  <c r="V7" i="77"/>
  <c r="W7" i="77"/>
  <c r="X7" i="77"/>
  <c r="Y7" i="77"/>
  <c r="Z7" i="77"/>
  <c r="AA7" i="77"/>
  <c r="AB7" i="77"/>
  <c r="AC7" i="77"/>
  <c r="AD7" i="77"/>
  <c r="AE7" i="77"/>
  <c r="AF7" i="77"/>
  <c r="AG7" i="77"/>
  <c r="AH7" i="77"/>
  <c r="AI7" i="77"/>
  <c r="AJ7" i="77"/>
  <c r="AK7" i="77"/>
  <c r="AL7" i="77"/>
  <c r="AM7" i="77"/>
  <c r="AN7" i="77"/>
  <c r="AO7" i="77"/>
  <c r="AP7" i="77"/>
  <c r="AQ7" i="77"/>
  <c r="D8" i="77"/>
  <c r="E8" i="77"/>
  <c r="F8" i="77"/>
  <c r="G8" i="77"/>
  <c r="H8" i="77"/>
  <c r="I8" i="77"/>
  <c r="J8" i="77"/>
  <c r="K8" i="77"/>
  <c r="L8" i="77"/>
  <c r="M8" i="77"/>
  <c r="N8" i="77"/>
  <c r="O8" i="77"/>
  <c r="P8" i="77"/>
  <c r="Q8" i="77"/>
  <c r="R8" i="77"/>
  <c r="S8" i="77"/>
  <c r="T8" i="77"/>
  <c r="U8" i="77"/>
  <c r="V8" i="77"/>
  <c r="W8" i="77"/>
  <c r="X8" i="77"/>
  <c r="Y8" i="77"/>
  <c r="Z8" i="77"/>
  <c r="AA8" i="77"/>
  <c r="AB8" i="77"/>
  <c r="AC8" i="77"/>
  <c r="AD8" i="77"/>
  <c r="AE8" i="77"/>
  <c r="AF8" i="77"/>
  <c r="AG8" i="77"/>
  <c r="AH8" i="77"/>
  <c r="AI8" i="77"/>
  <c r="AJ8" i="77"/>
  <c r="AK8" i="77"/>
  <c r="AL8" i="77"/>
  <c r="AM8" i="77"/>
  <c r="AN8" i="77"/>
  <c r="AO8" i="77"/>
  <c r="AP8" i="77"/>
  <c r="AQ8" i="77"/>
  <c r="D9" i="77"/>
  <c r="E9" i="77"/>
  <c r="F9" i="77"/>
  <c r="G9" i="77"/>
  <c r="H9" i="77"/>
  <c r="I9" i="77"/>
  <c r="J9" i="77"/>
  <c r="K9" i="77"/>
  <c r="L9" i="77"/>
  <c r="M9" i="77"/>
  <c r="N9" i="77"/>
  <c r="O9" i="77"/>
  <c r="P9" i="77"/>
  <c r="Q9" i="77"/>
  <c r="R9" i="77"/>
  <c r="S9" i="77"/>
  <c r="T9" i="77"/>
  <c r="U9" i="77"/>
  <c r="V9" i="77"/>
  <c r="W9" i="77"/>
  <c r="X9" i="77"/>
  <c r="Y9" i="77"/>
  <c r="Z9" i="77"/>
  <c r="AA9" i="77"/>
  <c r="AB9" i="77"/>
  <c r="AC9" i="77"/>
  <c r="AD9" i="77"/>
  <c r="AE9" i="77"/>
  <c r="AF9" i="77"/>
  <c r="AG9" i="77"/>
  <c r="AH9" i="77"/>
  <c r="AI9" i="77"/>
  <c r="AJ9" i="77"/>
  <c r="AK9" i="77"/>
  <c r="AL9" i="77"/>
  <c r="AM9" i="77"/>
  <c r="AN9" i="77"/>
  <c r="AO9" i="77"/>
  <c r="AP9" i="77"/>
  <c r="AQ9" i="77"/>
  <c r="D10" i="77"/>
  <c r="E10" i="77"/>
  <c r="F10" i="77"/>
  <c r="G10" i="77"/>
  <c r="H10" i="77"/>
  <c r="I10" i="77"/>
  <c r="J10" i="77"/>
  <c r="K10" i="77"/>
  <c r="L10" i="77"/>
  <c r="M10" i="77"/>
  <c r="N10" i="77"/>
  <c r="O10" i="77"/>
  <c r="P10" i="77"/>
  <c r="Q10" i="77"/>
  <c r="R10" i="77"/>
  <c r="S10" i="77"/>
  <c r="T10" i="77"/>
  <c r="U10" i="77"/>
  <c r="V10" i="77"/>
  <c r="W10" i="77"/>
  <c r="X10" i="77"/>
  <c r="Y10" i="77"/>
  <c r="Z10" i="77"/>
  <c r="AA10" i="77"/>
  <c r="AB10" i="77"/>
  <c r="AC10" i="77"/>
  <c r="AD10" i="77"/>
  <c r="AE10" i="77"/>
  <c r="AF10" i="77"/>
  <c r="AG10" i="77"/>
  <c r="AH10" i="77"/>
  <c r="AI10" i="77"/>
  <c r="AJ10" i="77"/>
  <c r="AK10" i="77"/>
  <c r="AL10" i="77"/>
  <c r="AM10" i="77"/>
  <c r="AN10" i="77"/>
  <c r="AO10" i="77"/>
  <c r="AP10" i="77"/>
  <c r="AQ10" i="77"/>
  <c r="D11" i="77"/>
  <c r="E11" i="77"/>
  <c r="F11" i="77"/>
  <c r="G11" i="77"/>
  <c r="H11" i="77"/>
  <c r="I11" i="77"/>
  <c r="J11" i="77"/>
  <c r="K11" i="77"/>
  <c r="L11" i="77"/>
  <c r="M11" i="77"/>
  <c r="N11" i="77"/>
  <c r="O11" i="77"/>
  <c r="P11" i="77"/>
  <c r="Q11" i="77"/>
  <c r="R11" i="77"/>
  <c r="S11" i="77"/>
  <c r="T11" i="77"/>
  <c r="U11" i="77"/>
  <c r="V11" i="77"/>
  <c r="W11" i="77"/>
  <c r="X11" i="77"/>
  <c r="Y11" i="77"/>
  <c r="Z11" i="77"/>
  <c r="AA11" i="77"/>
  <c r="AB11" i="77"/>
  <c r="AC11" i="77"/>
  <c r="AD11" i="77"/>
  <c r="AE11" i="77"/>
  <c r="AF11" i="77"/>
  <c r="AG11" i="77"/>
  <c r="AH11" i="77"/>
  <c r="AI11" i="77"/>
  <c r="AJ11" i="77"/>
  <c r="AK11" i="77"/>
  <c r="AL11" i="77"/>
  <c r="AM11" i="77"/>
  <c r="AN11" i="77"/>
  <c r="AO11" i="77"/>
  <c r="AP11" i="77"/>
  <c r="AQ11" i="77"/>
  <c r="D12" i="77"/>
  <c r="E12" i="77"/>
  <c r="F12" i="77"/>
  <c r="G12" i="77"/>
  <c r="H12" i="77"/>
  <c r="I12" i="77"/>
  <c r="J12" i="77"/>
  <c r="K12" i="77"/>
  <c r="L12" i="77"/>
  <c r="M12" i="77"/>
  <c r="N12" i="77"/>
  <c r="O12" i="77"/>
  <c r="P12" i="77"/>
  <c r="Q12" i="77"/>
  <c r="R12" i="77"/>
  <c r="S12" i="77"/>
  <c r="T12" i="77"/>
  <c r="U12" i="77"/>
  <c r="V12" i="77"/>
  <c r="W12" i="77"/>
  <c r="X12" i="77"/>
  <c r="Y12" i="77"/>
  <c r="Z12" i="77"/>
  <c r="AA12" i="77"/>
  <c r="AB12" i="77"/>
  <c r="AC12" i="77"/>
  <c r="AD12" i="77"/>
  <c r="AE12" i="77"/>
  <c r="AF12" i="77"/>
  <c r="AG12" i="77"/>
  <c r="AH12" i="77"/>
  <c r="AI12" i="77"/>
  <c r="AJ12" i="77"/>
  <c r="AK12" i="77"/>
  <c r="AL12" i="77"/>
  <c r="AM12" i="77"/>
  <c r="AN12" i="77"/>
  <c r="AO12" i="77"/>
  <c r="AP12" i="77"/>
  <c r="AQ12" i="77"/>
  <c r="D13" i="77"/>
  <c r="E13" i="77"/>
  <c r="F13" i="77"/>
  <c r="G13" i="77"/>
  <c r="H13" i="77"/>
  <c r="I13" i="77"/>
  <c r="J13" i="77"/>
  <c r="K13" i="77"/>
  <c r="L13" i="77"/>
  <c r="M13" i="77"/>
  <c r="N13" i="77"/>
  <c r="O13" i="77"/>
  <c r="P13" i="77"/>
  <c r="Q13" i="77"/>
  <c r="R13" i="77"/>
  <c r="S13" i="77"/>
  <c r="T13" i="77"/>
  <c r="U13" i="77"/>
  <c r="V13" i="77"/>
  <c r="W13" i="77"/>
  <c r="X13" i="77"/>
  <c r="Y13" i="77"/>
  <c r="Z13" i="77"/>
  <c r="AA13" i="77"/>
  <c r="AB13" i="77"/>
  <c r="AC13" i="77"/>
  <c r="AD13" i="77"/>
  <c r="AE13" i="77"/>
  <c r="AF13" i="77"/>
  <c r="AG13" i="77"/>
  <c r="AH13" i="77"/>
  <c r="AI13" i="77"/>
  <c r="AJ13" i="77"/>
  <c r="AK13" i="77"/>
  <c r="AL13" i="77"/>
  <c r="AM13" i="77"/>
  <c r="AN13" i="77"/>
  <c r="AO13" i="77"/>
  <c r="AP13" i="77"/>
  <c r="AQ13" i="77"/>
  <c r="D14" i="77"/>
  <c r="E14" i="77"/>
  <c r="F14" i="77"/>
  <c r="G14" i="77"/>
  <c r="H14" i="77"/>
  <c r="I14" i="77"/>
  <c r="J14" i="77"/>
  <c r="K14" i="77"/>
  <c r="L14" i="77"/>
  <c r="M14" i="77"/>
  <c r="N14" i="77"/>
  <c r="O14" i="77"/>
  <c r="P14" i="77"/>
  <c r="Q14" i="77"/>
  <c r="R14" i="77"/>
  <c r="S14" i="77"/>
  <c r="T14" i="77"/>
  <c r="U14" i="77"/>
  <c r="V14" i="77"/>
  <c r="W14" i="77"/>
  <c r="X14" i="77"/>
  <c r="Y14" i="77"/>
  <c r="Z14" i="77"/>
  <c r="AA14" i="77"/>
  <c r="AB14" i="77"/>
  <c r="AC14" i="77"/>
  <c r="AD14" i="77"/>
  <c r="AE14" i="77"/>
  <c r="AF14" i="77"/>
  <c r="AG14" i="77"/>
  <c r="AH14" i="77"/>
  <c r="AI14" i="77"/>
  <c r="AJ14" i="77"/>
  <c r="AK14" i="77"/>
  <c r="AL14" i="77"/>
  <c r="AM14" i="77"/>
  <c r="AN14" i="77"/>
  <c r="AO14" i="77"/>
  <c r="AP14" i="77"/>
  <c r="AQ14" i="77"/>
  <c r="D15" i="77"/>
  <c r="E15" i="77"/>
  <c r="F15" i="77"/>
  <c r="G15" i="77"/>
  <c r="H15" i="77"/>
  <c r="I15" i="77"/>
  <c r="J15" i="77"/>
  <c r="K15" i="77"/>
  <c r="L15" i="77"/>
  <c r="M15" i="77"/>
  <c r="N15" i="77"/>
  <c r="O15" i="77"/>
  <c r="P15" i="77"/>
  <c r="Q15" i="77"/>
  <c r="R15" i="77"/>
  <c r="S15" i="77"/>
  <c r="T15" i="77"/>
  <c r="U15" i="77"/>
  <c r="V15" i="77"/>
  <c r="W15" i="77"/>
  <c r="X15" i="77"/>
  <c r="Y15" i="77"/>
  <c r="Z15" i="77"/>
  <c r="AA15" i="77"/>
  <c r="AB15" i="77"/>
  <c r="AC15" i="77"/>
  <c r="AD15" i="77"/>
  <c r="AE15" i="77"/>
  <c r="AF15" i="77"/>
  <c r="AG15" i="77"/>
  <c r="AH15" i="77"/>
  <c r="AI15" i="77"/>
  <c r="AJ15" i="77"/>
  <c r="AK15" i="77"/>
  <c r="AL15" i="77"/>
  <c r="AM15" i="77"/>
  <c r="AN15" i="77"/>
  <c r="AO15" i="77"/>
  <c r="AP15" i="77"/>
  <c r="AQ15" i="77"/>
  <c r="D16" i="77"/>
  <c r="E16" i="77"/>
  <c r="F16" i="77"/>
  <c r="G16" i="77"/>
  <c r="H16" i="77"/>
  <c r="I16" i="77"/>
  <c r="J16" i="77"/>
  <c r="K16" i="77"/>
  <c r="L16" i="77"/>
  <c r="M16" i="77"/>
  <c r="N16" i="77"/>
  <c r="O16" i="77"/>
  <c r="P16" i="77"/>
  <c r="Q16" i="77"/>
  <c r="R16" i="77"/>
  <c r="S16" i="77"/>
  <c r="T16" i="77"/>
  <c r="U16" i="77"/>
  <c r="V16" i="77"/>
  <c r="W16" i="77"/>
  <c r="X16" i="77"/>
  <c r="Y16" i="77"/>
  <c r="Z16" i="77"/>
  <c r="AA16" i="77"/>
  <c r="AB16" i="77"/>
  <c r="AC16" i="77"/>
  <c r="AD16" i="77"/>
  <c r="AE16" i="77"/>
  <c r="AF16" i="77"/>
  <c r="AG16" i="77"/>
  <c r="AH16" i="77"/>
  <c r="AI16" i="77"/>
  <c r="AJ16" i="77"/>
  <c r="AK16" i="77"/>
  <c r="AL16" i="77"/>
  <c r="AM16" i="77"/>
  <c r="AN16" i="77"/>
  <c r="AO16" i="77"/>
  <c r="AP16" i="77"/>
  <c r="AQ16" i="77"/>
  <c r="D17" i="77"/>
  <c r="E17" i="77"/>
  <c r="F17" i="77"/>
  <c r="G17" i="77"/>
  <c r="H17" i="77"/>
  <c r="I17" i="77"/>
  <c r="J17" i="77"/>
  <c r="K17" i="77"/>
  <c r="L17" i="77"/>
  <c r="M17" i="77"/>
  <c r="N17" i="77"/>
  <c r="O17" i="77"/>
  <c r="P17" i="77"/>
  <c r="Q17" i="77"/>
  <c r="R17" i="77"/>
  <c r="S17" i="77"/>
  <c r="T17" i="77"/>
  <c r="U17" i="77"/>
  <c r="V17" i="77"/>
  <c r="W17" i="77"/>
  <c r="X17" i="77"/>
  <c r="Y17" i="77"/>
  <c r="Z17" i="77"/>
  <c r="AA17" i="77"/>
  <c r="AB17" i="77"/>
  <c r="AC17" i="77"/>
  <c r="AD17" i="77"/>
  <c r="AE17" i="77"/>
  <c r="AF17" i="77"/>
  <c r="AG17" i="77"/>
  <c r="AH17" i="77"/>
  <c r="AI17" i="77"/>
  <c r="AJ17" i="77"/>
  <c r="AK17" i="77"/>
  <c r="AL17" i="77"/>
  <c r="AM17" i="77"/>
  <c r="AN17" i="77"/>
  <c r="AO17" i="77"/>
  <c r="AP17" i="77"/>
  <c r="AQ17" i="77"/>
  <c r="D18" i="77"/>
  <c r="E18" i="77"/>
  <c r="F18" i="77"/>
  <c r="G18" i="77"/>
  <c r="H18" i="77"/>
  <c r="I18" i="77"/>
  <c r="J18" i="77"/>
  <c r="K18" i="77"/>
  <c r="L18" i="77"/>
  <c r="M18" i="77"/>
  <c r="N18" i="77"/>
  <c r="O18" i="77"/>
  <c r="P18" i="77"/>
  <c r="Q18" i="77"/>
  <c r="R18" i="77"/>
  <c r="S18" i="77"/>
  <c r="T18" i="77"/>
  <c r="U18" i="77"/>
  <c r="V18" i="77"/>
  <c r="W18" i="77"/>
  <c r="X18" i="77"/>
  <c r="Y18" i="77"/>
  <c r="Z18" i="77"/>
  <c r="AA18" i="77"/>
  <c r="AB18" i="77"/>
  <c r="AC18" i="77"/>
  <c r="AD18" i="77"/>
  <c r="AE18" i="77"/>
  <c r="AF18" i="77"/>
  <c r="AG18" i="77"/>
  <c r="AH18" i="77"/>
  <c r="AI18" i="77"/>
  <c r="AJ18" i="77"/>
  <c r="AK18" i="77"/>
  <c r="AL18" i="77"/>
  <c r="AM18" i="77"/>
  <c r="AN18" i="77"/>
  <c r="AO18" i="77"/>
  <c r="AP18" i="77"/>
  <c r="AQ18" i="77"/>
  <c r="D19" i="77"/>
  <c r="E19" i="77"/>
  <c r="F19" i="77"/>
  <c r="G19" i="77"/>
  <c r="H19" i="77"/>
  <c r="I19" i="77"/>
  <c r="J19" i="77"/>
  <c r="K19" i="77"/>
  <c r="L19" i="77"/>
  <c r="M19" i="77"/>
  <c r="N19" i="77"/>
  <c r="O19" i="77"/>
  <c r="P19" i="77"/>
  <c r="Q19" i="77"/>
  <c r="R19" i="77"/>
  <c r="S19" i="77"/>
  <c r="T19" i="77"/>
  <c r="U19" i="77"/>
  <c r="V19" i="77"/>
  <c r="W19" i="77"/>
  <c r="X19" i="77"/>
  <c r="Y19" i="77"/>
  <c r="Z19" i="77"/>
  <c r="AA19" i="77"/>
  <c r="AB19" i="77"/>
  <c r="AC19" i="77"/>
  <c r="AD19" i="77"/>
  <c r="AE19" i="77"/>
  <c r="AF19" i="77"/>
  <c r="AG19" i="77"/>
  <c r="AH19" i="77"/>
  <c r="AI19" i="77"/>
  <c r="AJ19" i="77"/>
  <c r="AK19" i="77"/>
  <c r="AL19" i="77"/>
  <c r="AM19" i="77"/>
  <c r="AN19" i="77"/>
  <c r="AO19" i="77"/>
  <c r="AP19" i="77"/>
  <c r="AQ19" i="77"/>
  <c r="D20" i="77"/>
  <c r="E20" i="77"/>
  <c r="F20" i="77"/>
  <c r="G20" i="77"/>
  <c r="H20" i="77"/>
  <c r="I20" i="77"/>
  <c r="J20" i="77"/>
  <c r="K20" i="77"/>
  <c r="L20" i="77"/>
  <c r="M20" i="77"/>
  <c r="N20" i="77"/>
  <c r="O20" i="77"/>
  <c r="P20" i="77"/>
  <c r="Q20" i="77"/>
  <c r="R20" i="77"/>
  <c r="S20" i="77"/>
  <c r="T20" i="77"/>
  <c r="U20" i="77"/>
  <c r="V20" i="77"/>
  <c r="W20" i="77"/>
  <c r="X20" i="77"/>
  <c r="Y20" i="77"/>
  <c r="Z20" i="77"/>
  <c r="AA20" i="77"/>
  <c r="AB20" i="77"/>
  <c r="AC20" i="77"/>
  <c r="AD20" i="77"/>
  <c r="AE20" i="77"/>
  <c r="AF20" i="77"/>
  <c r="AG20" i="77"/>
  <c r="AH20" i="77"/>
  <c r="AI20" i="77"/>
  <c r="AJ20" i="77"/>
  <c r="AK20" i="77"/>
  <c r="AL20" i="77"/>
  <c r="AM20" i="77"/>
  <c r="AN20" i="77"/>
  <c r="AO20" i="77"/>
  <c r="AP20" i="77"/>
  <c r="AQ20" i="77"/>
  <c r="D21" i="77"/>
  <c r="E21" i="77"/>
  <c r="F21" i="77"/>
  <c r="G21" i="77"/>
  <c r="H21" i="77"/>
  <c r="I21" i="77"/>
  <c r="J21" i="77"/>
  <c r="K21" i="77"/>
  <c r="L21" i="77"/>
  <c r="M21" i="77"/>
  <c r="N21" i="77"/>
  <c r="O21" i="77"/>
  <c r="P21" i="77"/>
  <c r="Q21" i="77"/>
  <c r="R21" i="77"/>
  <c r="S21" i="77"/>
  <c r="T21" i="77"/>
  <c r="U21" i="77"/>
  <c r="V21" i="77"/>
  <c r="W21" i="77"/>
  <c r="X21" i="77"/>
  <c r="Y21" i="77"/>
  <c r="Z21" i="77"/>
  <c r="AA21" i="77"/>
  <c r="AB21" i="77"/>
  <c r="AC21" i="77"/>
  <c r="AD21" i="77"/>
  <c r="AE21" i="77"/>
  <c r="AF21" i="77"/>
  <c r="AG21" i="77"/>
  <c r="AH21" i="77"/>
  <c r="AI21" i="77"/>
  <c r="AJ21" i="77"/>
  <c r="AK21" i="77"/>
  <c r="AL21" i="77"/>
  <c r="AM21" i="77"/>
  <c r="AN21" i="77"/>
  <c r="AO21" i="77"/>
  <c r="AP21" i="77"/>
  <c r="AQ21" i="77"/>
  <c r="D22" i="77"/>
  <c r="E22" i="77"/>
  <c r="F22" i="77"/>
  <c r="G22" i="77"/>
  <c r="H22" i="77"/>
  <c r="I22" i="77"/>
  <c r="J22" i="77"/>
  <c r="K22" i="77"/>
  <c r="L22" i="77"/>
  <c r="M22" i="77"/>
  <c r="N22" i="77"/>
  <c r="O22" i="77"/>
  <c r="P22" i="77"/>
  <c r="Q22" i="77"/>
  <c r="R22" i="77"/>
  <c r="S22" i="77"/>
  <c r="T22" i="77"/>
  <c r="U22" i="77"/>
  <c r="V22" i="77"/>
  <c r="W22" i="77"/>
  <c r="X22" i="77"/>
  <c r="Y22" i="77"/>
  <c r="Z22" i="77"/>
  <c r="AA22" i="77"/>
  <c r="AB22" i="77"/>
  <c r="AC22" i="77"/>
  <c r="AD22" i="77"/>
  <c r="AE22" i="77"/>
  <c r="AF22" i="77"/>
  <c r="AG22" i="77"/>
  <c r="AH22" i="77"/>
  <c r="AI22" i="77"/>
  <c r="AJ22" i="77"/>
  <c r="AK22" i="77"/>
  <c r="AL22" i="77"/>
  <c r="AM22" i="77"/>
  <c r="AN22" i="77"/>
  <c r="AO22" i="77"/>
  <c r="AP22" i="77"/>
  <c r="AQ22" i="77"/>
  <c r="D23" i="77"/>
  <c r="E23" i="77"/>
  <c r="F23" i="77"/>
  <c r="G23" i="77"/>
  <c r="H23" i="77"/>
  <c r="I23" i="77"/>
  <c r="J23" i="77"/>
  <c r="K23" i="77"/>
  <c r="L23" i="77"/>
  <c r="M23" i="77"/>
  <c r="N23" i="77"/>
  <c r="O23" i="77"/>
  <c r="P23" i="77"/>
  <c r="Q23" i="77"/>
  <c r="R23" i="77"/>
  <c r="S23" i="77"/>
  <c r="T23" i="77"/>
  <c r="U23" i="77"/>
  <c r="V23" i="77"/>
  <c r="W23" i="77"/>
  <c r="X23" i="77"/>
  <c r="Y23" i="77"/>
  <c r="Z23" i="77"/>
  <c r="AA23" i="77"/>
  <c r="AB23" i="77"/>
  <c r="AC23" i="77"/>
  <c r="AD23" i="77"/>
  <c r="AE23" i="77"/>
  <c r="AF23" i="77"/>
  <c r="AG23" i="77"/>
  <c r="AH23" i="77"/>
  <c r="AI23" i="77"/>
  <c r="AJ23" i="77"/>
  <c r="AK23" i="77"/>
  <c r="AL23" i="77"/>
  <c r="AM23" i="77"/>
  <c r="AN23" i="77"/>
  <c r="AO23" i="77"/>
  <c r="AP23" i="77"/>
  <c r="AQ23" i="77"/>
  <c r="D24" i="77"/>
  <c r="E24" i="77"/>
  <c r="F24" i="77"/>
  <c r="G24" i="77"/>
  <c r="H24" i="77"/>
  <c r="I24" i="77"/>
  <c r="J24" i="77"/>
  <c r="K24" i="77"/>
  <c r="L24" i="77"/>
  <c r="M24" i="77"/>
  <c r="N24" i="77"/>
  <c r="O24" i="77"/>
  <c r="P24" i="77"/>
  <c r="Q24" i="77"/>
  <c r="R24" i="77"/>
  <c r="S24" i="77"/>
  <c r="T24" i="77"/>
  <c r="U24" i="77"/>
  <c r="V24" i="77"/>
  <c r="W24" i="77"/>
  <c r="X24" i="77"/>
  <c r="Y24" i="77"/>
  <c r="Z24" i="77"/>
  <c r="AA24" i="77"/>
  <c r="AB24" i="77"/>
  <c r="AC24" i="77"/>
  <c r="AD24" i="77"/>
  <c r="AE24" i="77"/>
  <c r="AF24" i="77"/>
  <c r="AG24" i="77"/>
  <c r="AH24" i="77"/>
  <c r="AI24" i="77"/>
  <c r="AJ24" i="77"/>
  <c r="AK24" i="77"/>
  <c r="AL24" i="77"/>
  <c r="AM24" i="77"/>
  <c r="AN24" i="77"/>
  <c r="AO24" i="77"/>
  <c r="AP24" i="77"/>
  <c r="AQ24" i="77"/>
  <c r="D25" i="77"/>
  <c r="E25" i="77"/>
  <c r="F25" i="77"/>
  <c r="G25" i="77"/>
  <c r="H25" i="77"/>
  <c r="I25" i="77"/>
  <c r="J25" i="77"/>
  <c r="K25" i="77"/>
  <c r="L25" i="77"/>
  <c r="M25" i="77"/>
  <c r="N25" i="77"/>
  <c r="O25" i="77"/>
  <c r="P25" i="77"/>
  <c r="Q25" i="77"/>
  <c r="R25" i="77"/>
  <c r="S25" i="77"/>
  <c r="T25" i="77"/>
  <c r="U25" i="77"/>
  <c r="V25" i="77"/>
  <c r="W25" i="77"/>
  <c r="X25" i="77"/>
  <c r="Y25" i="77"/>
  <c r="Z25" i="77"/>
  <c r="AA25" i="77"/>
  <c r="AB25" i="77"/>
  <c r="AC25" i="77"/>
  <c r="AD25" i="77"/>
  <c r="AE25" i="77"/>
  <c r="AF25" i="77"/>
  <c r="AG25" i="77"/>
  <c r="AH25" i="77"/>
  <c r="AI25" i="77"/>
  <c r="AJ25" i="77"/>
  <c r="AK25" i="77"/>
  <c r="AL25" i="77"/>
  <c r="AM25" i="77"/>
  <c r="AN25" i="77"/>
  <c r="AO25" i="77"/>
  <c r="AP25" i="77"/>
  <c r="AQ25" i="77"/>
  <c r="D26" i="77"/>
  <c r="E26" i="77"/>
  <c r="F26" i="77"/>
  <c r="G26" i="77"/>
  <c r="H26" i="77"/>
  <c r="I26" i="77"/>
  <c r="J26" i="77"/>
  <c r="K26" i="77"/>
  <c r="L26" i="77"/>
  <c r="M26" i="77"/>
  <c r="N26" i="77"/>
  <c r="O26" i="77"/>
  <c r="P26" i="77"/>
  <c r="Q26" i="77"/>
  <c r="R26" i="77"/>
  <c r="S26" i="77"/>
  <c r="T26" i="77"/>
  <c r="U26" i="77"/>
  <c r="V26" i="77"/>
  <c r="W26" i="77"/>
  <c r="X26" i="77"/>
  <c r="Y26" i="77"/>
  <c r="Z26" i="77"/>
  <c r="AA26" i="77"/>
  <c r="AB26" i="77"/>
  <c r="AC26" i="77"/>
  <c r="AD26" i="77"/>
  <c r="AE26" i="77"/>
  <c r="AF26" i="77"/>
  <c r="AG26" i="77"/>
  <c r="AH26" i="77"/>
  <c r="AI26" i="77"/>
  <c r="AJ26" i="77"/>
  <c r="AK26" i="77"/>
  <c r="AL26" i="77"/>
  <c r="AM26" i="77"/>
  <c r="AN26" i="77"/>
  <c r="AO26" i="77"/>
  <c r="AP26" i="77"/>
  <c r="AQ26" i="77"/>
  <c r="D27" i="77"/>
  <c r="E27" i="77"/>
  <c r="F27" i="77"/>
  <c r="G27" i="77"/>
  <c r="H27" i="77"/>
  <c r="I27" i="77"/>
  <c r="J27" i="77"/>
  <c r="K27" i="77"/>
  <c r="L27" i="77"/>
  <c r="M27" i="77"/>
  <c r="N27" i="77"/>
  <c r="O27" i="77"/>
  <c r="P27" i="77"/>
  <c r="Q27" i="77"/>
  <c r="R27" i="77"/>
  <c r="S27" i="77"/>
  <c r="T27" i="77"/>
  <c r="U27" i="77"/>
  <c r="V27" i="77"/>
  <c r="W27" i="77"/>
  <c r="X27" i="77"/>
  <c r="Y27" i="77"/>
  <c r="Z27" i="77"/>
  <c r="AA27" i="77"/>
  <c r="AB27" i="77"/>
  <c r="AC27" i="77"/>
  <c r="AD27" i="77"/>
  <c r="AE27" i="77"/>
  <c r="AF27" i="77"/>
  <c r="AG27" i="77"/>
  <c r="AH27" i="77"/>
  <c r="AI27" i="77"/>
  <c r="AJ27" i="77"/>
  <c r="AK27" i="77"/>
  <c r="AL27" i="77"/>
  <c r="AM27" i="77"/>
  <c r="AN27" i="77"/>
  <c r="AO27" i="77"/>
  <c r="AP27" i="77"/>
  <c r="AQ27" i="77"/>
  <c r="D28" i="77"/>
  <c r="E28" i="77"/>
  <c r="F28" i="77"/>
  <c r="G28" i="77"/>
  <c r="H28" i="77"/>
  <c r="I28" i="77"/>
  <c r="J28" i="77"/>
  <c r="K28" i="77"/>
  <c r="L28" i="77"/>
  <c r="M28" i="77"/>
  <c r="N28" i="77"/>
  <c r="O28" i="77"/>
  <c r="P28" i="77"/>
  <c r="Q28" i="77"/>
  <c r="R28" i="77"/>
  <c r="S28" i="77"/>
  <c r="T28" i="77"/>
  <c r="U28" i="77"/>
  <c r="V28" i="77"/>
  <c r="W28" i="77"/>
  <c r="X28" i="77"/>
  <c r="Y28" i="77"/>
  <c r="Z28" i="77"/>
  <c r="AA28" i="77"/>
  <c r="AB28" i="77"/>
  <c r="AC28" i="77"/>
  <c r="AD28" i="77"/>
  <c r="AE28" i="77"/>
  <c r="AF28" i="77"/>
  <c r="AG28" i="77"/>
  <c r="AH28" i="77"/>
  <c r="AI28" i="77"/>
  <c r="AJ28" i="77"/>
  <c r="AK28" i="77"/>
  <c r="AL28" i="77"/>
  <c r="AM28" i="77"/>
  <c r="AN28" i="77"/>
  <c r="AO28" i="77"/>
  <c r="AP28" i="77"/>
  <c r="AQ28" i="77"/>
  <c r="D29" i="77"/>
  <c r="E29" i="77"/>
  <c r="F29" i="77"/>
  <c r="G29" i="77"/>
  <c r="H29" i="77"/>
  <c r="I29" i="77"/>
  <c r="J29" i="77"/>
  <c r="K29" i="77"/>
  <c r="L29" i="77"/>
  <c r="M29" i="77"/>
  <c r="N29" i="77"/>
  <c r="O29" i="77"/>
  <c r="P29" i="77"/>
  <c r="Q29" i="77"/>
  <c r="R29" i="77"/>
  <c r="S29" i="77"/>
  <c r="T29" i="77"/>
  <c r="U29" i="77"/>
  <c r="V29" i="77"/>
  <c r="W29" i="77"/>
  <c r="X29" i="77"/>
  <c r="Y29" i="77"/>
  <c r="Z29" i="77"/>
  <c r="AA29" i="77"/>
  <c r="AB29" i="77"/>
  <c r="AC29" i="77"/>
  <c r="AD29" i="77"/>
  <c r="AE29" i="77"/>
  <c r="AF29" i="77"/>
  <c r="AG29" i="77"/>
  <c r="AH29" i="77"/>
  <c r="AI29" i="77"/>
  <c r="AJ29" i="77"/>
  <c r="AK29" i="77"/>
  <c r="AL29" i="77"/>
  <c r="AM29" i="77"/>
  <c r="AN29" i="77"/>
  <c r="AO29" i="77"/>
  <c r="AP29" i="77"/>
  <c r="AQ29" i="77"/>
  <c r="D30" i="77"/>
  <c r="E30" i="77"/>
  <c r="F30" i="77"/>
  <c r="G30" i="77"/>
  <c r="H30" i="77"/>
  <c r="I30" i="77"/>
  <c r="J30" i="77"/>
  <c r="K30" i="77"/>
  <c r="L30" i="77"/>
  <c r="M30" i="77"/>
  <c r="N30" i="77"/>
  <c r="O30" i="77"/>
  <c r="P30" i="77"/>
  <c r="Q30" i="77"/>
  <c r="R30" i="77"/>
  <c r="S30" i="77"/>
  <c r="T30" i="77"/>
  <c r="U30" i="77"/>
  <c r="V30" i="77"/>
  <c r="W30" i="77"/>
  <c r="X30" i="77"/>
  <c r="Y30" i="77"/>
  <c r="Z30" i="77"/>
  <c r="AA30" i="77"/>
  <c r="AB30" i="77"/>
  <c r="AC30" i="77"/>
  <c r="AD30" i="77"/>
  <c r="AE30" i="77"/>
  <c r="AF30" i="77"/>
  <c r="AG30" i="77"/>
  <c r="AH30" i="77"/>
  <c r="AI30" i="77"/>
  <c r="AJ30" i="77"/>
  <c r="AK30" i="77"/>
  <c r="AL30" i="77"/>
  <c r="AM30" i="77"/>
  <c r="AN30" i="77"/>
  <c r="AO30" i="77"/>
  <c r="AP30" i="77"/>
  <c r="AQ30" i="77"/>
  <c r="D31" i="77"/>
  <c r="E31" i="77"/>
  <c r="F31" i="77"/>
  <c r="G31" i="77"/>
  <c r="H31" i="77"/>
  <c r="I31" i="77"/>
  <c r="J31" i="77"/>
  <c r="K31" i="77"/>
  <c r="L31" i="77"/>
  <c r="M31" i="77"/>
  <c r="N31" i="77"/>
  <c r="O31" i="77"/>
  <c r="P31" i="77"/>
  <c r="Q31" i="77"/>
  <c r="R31" i="77"/>
  <c r="S31" i="77"/>
  <c r="T31" i="77"/>
  <c r="U31" i="77"/>
  <c r="V31" i="77"/>
  <c r="W31" i="77"/>
  <c r="X31" i="77"/>
  <c r="Y31" i="77"/>
  <c r="Z31" i="77"/>
  <c r="AA31" i="77"/>
  <c r="AB31" i="77"/>
  <c r="AC31" i="77"/>
  <c r="AD31" i="77"/>
  <c r="AE31" i="77"/>
  <c r="AF31" i="77"/>
  <c r="AG31" i="77"/>
  <c r="AH31" i="77"/>
  <c r="AI31" i="77"/>
  <c r="AJ31" i="77"/>
  <c r="AK31" i="77"/>
  <c r="AL31" i="77"/>
  <c r="AM31" i="77"/>
  <c r="AN31" i="77"/>
  <c r="AO31" i="77"/>
  <c r="AP31" i="77"/>
  <c r="AQ31" i="77"/>
  <c r="D32" i="77"/>
  <c r="E32" i="77"/>
  <c r="F32" i="77"/>
  <c r="G32" i="77"/>
  <c r="H32" i="77"/>
  <c r="I32" i="77"/>
  <c r="J32" i="77"/>
  <c r="K32" i="77"/>
  <c r="L32" i="77"/>
  <c r="M32" i="77"/>
  <c r="N32" i="77"/>
  <c r="O32" i="77"/>
  <c r="P32" i="77"/>
  <c r="Q32" i="77"/>
  <c r="R32" i="77"/>
  <c r="S32" i="77"/>
  <c r="T32" i="77"/>
  <c r="U32" i="77"/>
  <c r="V32" i="77"/>
  <c r="W32" i="77"/>
  <c r="X32" i="77"/>
  <c r="Y32" i="77"/>
  <c r="Z32" i="77"/>
  <c r="AA32" i="77"/>
  <c r="AB32" i="77"/>
  <c r="AC32" i="77"/>
  <c r="AD32" i="77"/>
  <c r="AE32" i="77"/>
  <c r="AF32" i="77"/>
  <c r="AG32" i="77"/>
  <c r="AH32" i="77"/>
  <c r="AI32" i="77"/>
  <c r="AJ32" i="77"/>
  <c r="AK32" i="77"/>
  <c r="AL32" i="77"/>
  <c r="AM32" i="77"/>
  <c r="AN32" i="77"/>
  <c r="AO32" i="77"/>
  <c r="AP32" i="77"/>
  <c r="AQ32" i="77"/>
  <c r="D33" i="77"/>
  <c r="E33" i="77"/>
  <c r="F33" i="77"/>
  <c r="G33" i="77"/>
  <c r="H33" i="77"/>
  <c r="I33" i="77"/>
  <c r="J33" i="77"/>
  <c r="K33" i="77"/>
  <c r="L33" i="77"/>
  <c r="M33" i="77"/>
  <c r="N33" i="77"/>
  <c r="O33" i="77"/>
  <c r="P33" i="77"/>
  <c r="Q33" i="77"/>
  <c r="R33" i="77"/>
  <c r="S33" i="77"/>
  <c r="T33" i="77"/>
  <c r="U33" i="77"/>
  <c r="V33" i="77"/>
  <c r="W33" i="77"/>
  <c r="X33" i="77"/>
  <c r="Y33" i="77"/>
  <c r="Z33" i="77"/>
  <c r="AA33" i="77"/>
  <c r="AB33" i="77"/>
  <c r="AC33" i="77"/>
  <c r="AD33" i="77"/>
  <c r="AE33" i="77"/>
  <c r="AF33" i="77"/>
  <c r="AG33" i="77"/>
  <c r="AH33" i="77"/>
  <c r="AI33" i="77"/>
  <c r="AJ33" i="77"/>
  <c r="AK33" i="77"/>
  <c r="AL33" i="77"/>
  <c r="AM33" i="77"/>
  <c r="AN33" i="77"/>
  <c r="AO33" i="77"/>
  <c r="AP33" i="77"/>
  <c r="AQ33" i="77"/>
  <c r="D34" i="77"/>
  <c r="E34" i="77"/>
  <c r="F34" i="77"/>
  <c r="G34" i="77"/>
  <c r="H34" i="77"/>
  <c r="I34" i="77"/>
  <c r="J34" i="77"/>
  <c r="K34" i="77"/>
  <c r="L34" i="77"/>
  <c r="M34" i="77"/>
  <c r="N34" i="77"/>
  <c r="O34" i="77"/>
  <c r="P34" i="77"/>
  <c r="Q34" i="77"/>
  <c r="R34" i="77"/>
  <c r="S34" i="77"/>
  <c r="T34" i="77"/>
  <c r="U34" i="77"/>
  <c r="V34" i="77"/>
  <c r="W34" i="77"/>
  <c r="X34" i="77"/>
  <c r="Y34" i="77"/>
  <c r="Z34" i="77"/>
  <c r="AA34" i="77"/>
  <c r="AB34" i="77"/>
  <c r="AC34" i="77"/>
  <c r="AD34" i="77"/>
  <c r="AE34" i="77"/>
  <c r="AF34" i="77"/>
  <c r="AG34" i="77"/>
  <c r="AH34" i="77"/>
  <c r="AI34" i="77"/>
  <c r="AJ34" i="77"/>
  <c r="AK34" i="77"/>
  <c r="AL34" i="77"/>
  <c r="AM34" i="77"/>
  <c r="AN34" i="77"/>
  <c r="AO34" i="77"/>
  <c r="AP34" i="77"/>
  <c r="AQ34" i="77"/>
  <c r="D35" i="77"/>
  <c r="E35" i="77"/>
  <c r="F35" i="77"/>
  <c r="G35" i="77"/>
  <c r="H35" i="77"/>
  <c r="I35" i="77"/>
  <c r="J35" i="77"/>
  <c r="K35" i="77"/>
  <c r="L35" i="77"/>
  <c r="M35" i="77"/>
  <c r="N35" i="77"/>
  <c r="O35" i="77"/>
  <c r="P35" i="77"/>
  <c r="Q35" i="77"/>
  <c r="R35" i="77"/>
  <c r="S35" i="77"/>
  <c r="T35" i="77"/>
  <c r="U35" i="77"/>
  <c r="V35" i="77"/>
  <c r="W35" i="77"/>
  <c r="X35" i="77"/>
  <c r="Y35" i="77"/>
  <c r="Z35" i="77"/>
  <c r="AA35" i="77"/>
  <c r="AB35" i="77"/>
  <c r="AC35" i="77"/>
  <c r="AD35" i="77"/>
  <c r="AE35" i="77"/>
  <c r="AF35" i="77"/>
  <c r="AG35" i="77"/>
  <c r="AH35" i="77"/>
  <c r="AI35" i="77"/>
  <c r="AJ35" i="77"/>
  <c r="AK35" i="77"/>
  <c r="AL35" i="77"/>
  <c r="AM35" i="77"/>
  <c r="AN35" i="77"/>
  <c r="AO35" i="77"/>
  <c r="AP35" i="77"/>
  <c r="AQ35" i="77"/>
  <c r="D36" i="77"/>
  <c r="E36" i="77"/>
  <c r="F36" i="77"/>
  <c r="G36" i="77"/>
  <c r="H36" i="77"/>
  <c r="I36" i="77"/>
  <c r="J36" i="77"/>
  <c r="K36" i="77"/>
  <c r="L36" i="77"/>
  <c r="M36" i="77"/>
  <c r="N36" i="77"/>
  <c r="O36" i="77"/>
  <c r="P36" i="77"/>
  <c r="Q36" i="77"/>
  <c r="R36" i="77"/>
  <c r="S36" i="77"/>
  <c r="T36" i="77"/>
  <c r="U36" i="77"/>
  <c r="V36" i="77"/>
  <c r="W36" i="77"/>
  <c r="X36" i="77"/>
  <c r="Y36" i="77"/>
  <c r="Z36" i="77"/>
  <c r="AA36" i="77"/>
  <c r="AB36" i="77"/>
  <c r="AC36" i="77"/>
  <c r="AD36" i="77"/>
  <c r="AE36" i="77"/>
  <c r="AF36" i="77"/>
  <c r="AG36" i="77"/>
  <c r="AH36" i="77"/>
  <c r="AI36" i="77"/>
  <c r="AJ36" i="77"/>
  <c r="AK36" i="77"/>
  <c r="AL36" i="77"/>
  <c r="AM36" i="77"/>
  <c r="AN36" i="77"/>
  <c r="AO36" i="77"/>
  <c r="AP36" i="77"/>
  <c r="AQ36" i="77"/>
  <c r="D37" i="77"/>
  <c r="E37" i="77"/>
  <c r="F37" i="77"/>
  <c r="G37" i="77"/>
  <c r="H37" i="77"/>
  <c r="I37" i="77"/>
  <c r="J37" i="77"/>
  <c r="K37" i="77"/>
  <c r="L37" i="77"/>
  <c r="M37" i="77"/>
  <c r="N37" i="77"/>
  <c r="O37" i="77"/>
  <c r="P37" i="77"/>
  <c r="Q37" i="77"/>
  <c r="R37" i="77"/>
  <c r="S37" i="77"/>
  <c r="T37" i="77"/>
  <c r="U37" i="77"/>
  <c r="V37" i="77"/>
  <c r="W37" i="77"/>
  <c r="X37" i="77"/>
  <c r="Y37" i="77"/>
  <c r="Z37" i="77"/>
  <c r="AA37" i="77"/>
  <c r="AB37" i="77"/>
  <c r="AC37" i="77"/>
  <c r="AD37" i="77"/>
  <c r="AE37" i="77"/>
  <c r="AF37" i="77"/>
  <c r="AG37" i="77"/>
  <c r="AH37" i="77"/>
  <c r="AI37" i="77"/>
  <c r="AJ37" i="77"/>
  <c r="AK37" i="77"/>
  <c r="AL37" i="77"/>
  <c r="AM37" i="77"/>
  <c r="AN37" i="77"/>
  <c r="AO37" i="77"/>
  <c r="AP37" i="77"/>
  <c r="AQ37" i="77"/>
  <c r="D38" i="77"/>
  <c r="E38" i="77"/>
  <c r="F38" i="77"/>
  <c r="G38" i="77"/>
  <c r="H38" i="77"/>
  <c r="I38" i="77"/>
  <c r="J38" i="77"/>
  <c r="K38" i="77"/>
  <c r="L38" i="77"/>
  <c r="M38" i="77"/>
  <c r="N38" i="77"/>
  <c r="O38" i="77"/>
  <c r="P38" i="77"/>
  <c r="Q38" i="77"/>
  <c r="R38" i="77"/>
  <c r="S38" i="77"/>
  <c r="T38" i="77"/>
  <c r="U38" i="77"/>
  <c r="V38" i="77"/>
  <c r="W38" i="77"/>
  <c r="X38" i="77"/>
  <c r="Y38" i="77"/>
  <c r="Z38" i="77"/>
  <c r="AA38" i="77"/>
  <c r="AB38" i="77"/>
  <c r="AC38" i="77"/>
  <c r="AD38" i="77"/>
  <c r="AE38" i="77"/>
  <c r="AF38" i="77"/>
  <c r="AG38" i="77"/>
  <c r="AH38" i="77"/>
  <c r="AI38" i="77"/>
  <c r="AJ38" i="77"/>
  <c r="AK38" i="77"/>
  <c r="AL38" i="77"/>
  <c r="AM38" i="77"/>
  <c r="AN38" i="77"/>
  <c r="AO38" i="77"/>
  <c r="AP38" i="77"/>
  <c r="AQ38" i="77"/>
  <c r="D39" i="77"/>
  <c r="E39" i="77"/>
  <c r="F39" i="77"/>
  <c r="G39" i="77"/>
  <c r="H39" i="77"/>
  <c r="I39" i="77"/>
  <c r="J39" i="77"/>
  <c r="K39" i="77"/>
  <c r="L39" i="77"/>
  <c r="M39" i="77"/>
  <c r="N39" i="77"/>
  <c r="O39" i="77"/>
  <c r="P39" i="77"/>
  <c r="Q39" i="77"/>
  <c r="R39" i="77"/>
  <c r="S39" i="77"/>
  <c r="T39" i="77"/>
  <c r="U39" i="77"/>
  <c r="V39" i="77"/>
  <c r="W39" i="77"/>
  <c r="X39" i="77"/>
  <c r="Y39" i="77"/>
  <c r="Z39" i="77"/>
  <c r="AA39" i="77"/>
  <c r="AB39" i="77"/>
  <c r="AC39" i="77"/>
  <c r="AD39" i="77"/>
  <c r="AE39" i="77"/>
  <c r="AF39" i="77"/>
  <c r="AG39" i="77"/>
  <c r="AH39" i="77"/>
  <c r="AI39" i="77"/>
  <c r="AJ39" i="77"/>
  <c r="AK39" i="77"/>
  <c r="AL39" i="77"/>
  <c r="AM39" i="77"/>
  <c r="AN39" i="77"/>
  <c r="AO39" i="77"/>
  <c r="AP39" i="77"/>
  <c r="AQ39" i="77"/>
  <c r="D40" i="77"/>
  <c r="E40" i="77"/>
  <c r="F40" i="77"/>
  <c r="G40" i="77"/>
  <c r="H40" i="77"/>
  <c r="I40" i="77"/>
  <c r="J40" i="77"/>
  <c r="K40" i="77"/>
  <c r="L40" i="77"/>
  <c r="M40" i="77"/>
  <c r="N40" i="77"/>
  <c r="O40" i="77"/>
  <c r="P40" i="77"/>
  <c r="Q40" i="77"/>
  <c r="R40" i="77"/>
  <c r="S40" i="77"/>
  <c r="T40" i="77"/>
  <c r="U40" i="77"/>
  <c r="V40" i="77"/>
  <c r="W40" i="77"/>
  <c r="X40" i="77"/>
  <c r="Y40" i="77"/>
  <c r="Z40" i="77"/>
  <c r="AA40" i="77"/>
  <c r="AB40" i="77"/>
  <c r="AC40" i="77"/>
  <c r="AD40" i="77"/>
  <c r="AE40" i="77"/>
  <c r="AF40" i="77"/>
  <c r="AG40" i="77"/>
  <c r="AH40" i="77"/>
  <c r="AI40" i="77"/>
  <c r="AJ40" i="77"/>
  <c r="AK40" i="77"/>
  <c r="AL40" i="77"/>
  <c r="AM40" i="77"/>
  <c r="AN40" i="77"/>
  <c r="AO40" i="77"/>
  <c r="AP40" i="77"/>
  <c r="AQ40" i="77"/>
  <c r="D41" i="77"/>
  <c r="E41" i="77"/>
  <c r="F41" i="77"/>
  <c r="G41" i="77"/>
  <c r="H41" i="77"/>
  <c r="I41" i="77"/>
  <c r="J41" i="77"/>
  <c r="K41" i="77"/>
  <c r="L41" i="77"/>
  <c r="M41" i="77"/>
  <c r="N41" i="77"/>
  <c r="O41" i="77"/>
  <c r="P41" i="77"/>
  <c r="Q41" i="77"/>
  <c r="R41" i="77"/>
  <c r="S41" i="77"/>
  <c r="T41" i="77"/>
  <c r="U41" i="77"/>
  <c r="V41" i="77"/>
  <c r="W41" i="77"/>
  <c r="X41" i="77"/>
  <c r="Y41" i="77"/>
  <c r="Z41" i="77"/>
  <c r="AA41" i="77"/>
  <c r="AB41" i="77"/>
  <c r="AC41" i="77"/>
  <c r="AD41" i="77"/>
  <c r="AE41" i="77"/>
  <c r="AF41" i="77"/>
  <c r="AG41" i="77"/>
  <c r="AH41" i="77"/>
  <c r="AI41" i="77"/>
  <c r="AJ41" i="77"/>
  <c r="AK41" i="77"/>
  <c r="AL41" i="77"/>
  <c r="AM41" i="77"/>
  <c r="AN41" i="77"/>
  <c r="AO41" i="77"/>
  <c r="AP41" i="77"/>
  <c r="AQ41" i="77"/>
  <c r="D42" i="77"/>
  <c r="E42" i="77"/>
  <c r="F42" i="77"/>
  <c r="G42" i="77"/>
  <c r="H42" i="77"/>
  <c r="I42" i="77"/>
  <c r="J42" i="77"/>
  <c r="K42" i="77"/>
  <c r="L42" i="77"/>
  <c r="M42" i="77"/>
  <c r="N42" i="77"/>
  <c r="O42" i="77"/>
  <c r="P42" i="77"/>
  <c r="Q42" i="77"/>
  <c r="R42" i="77"/>
  <c r="S42" i="77"/>
  <c r="T42" i="77"/>
  <c r="U42" i="77"/>
  <c r="V42" i="77"/>
  <c r="W42" i="77"/>
  <c r="X42" i="77"/>
  <c r="Y42" i="77"/>
  <c r="Z42" i="77"/>
  <c r="AA42" i="77"/>
  <c r="AB42" i="77"/>
  <c r="AC42" i="77"/>
  <c r="AD42" i="77"/>
  <c r="AE42" i="77"/>
  <c r="AF42" i="77"/>
  <c r="AG42" i="77"/>
  <c r="AH42" i="77"/>
  <c r="AI42" i="77"/>
  <c r="AJ42" i="77"/>
  <c r="AK42" i="77"/>
  <c r="AL42" i="77"/>
  <c r="AM42" i="77"/>
  <c r="AN42" i="77"/>
  <c r="AO42" i="77"/>
  <c r="AP42" i="77"/>
  <c r="AQ42" i="77"/>
  <c r="D43" i="77"/>
  <c r="E43" i="77"/>
  <c r="F43" i="77"/>
  <c r="G43" i="77"/>
  <c r="H43" i="77"/>
  <c r="I43" i="77"/>
  <c r="J43" i="77"/>
  <c r="K43" i="77"/>
  <c r="L43" i="77"/>
  <c r="M43" i="77"/>
  <c r="N43" i="77"/>
  <c r="O43" i="77"/>
  <c r="P43" i="77"/>
  <c r="Q43" i="77"/>
  <c r="R43" i="77"/>
  <c r="S43" i="77"/>
  <c r="T43" i="77"/>
  <c r="U43" i="77"/>
  <c r="V43" i="77"/>
  <c r="W43" i="77"/>
  <c r="X43" i="77"/>
  <c r="Y43" i="77"/>
  <c r="Z43" i="77"/>
  <c r="AA43" i="77"/>
  <c r="AB43" i="77"/>
  <c r="AC43" i="77"/>
  <c r="AD43" i="77"/>
  <c r="AE43" i="77"/>
  <c r="AF43" i="77"/>
  <c r="AG43" i="77"/>
  <c r="AH43" i="77"/>
  <c r="AI43" i="77"/>
  <c r="AJ43" i="77"/>
  <c r="AK43" i="77"/>
  <c r="AL43" i="77"/>
  <c r="AM43" i="77"/>
  <c r="AN43" i="77"/>
  <c r="AO43" i="77"/>
  <c r="AP43" i="77"/>
  <c r="AQ43" i="77"/>
  <c r="D44" i="77"/>
  <c r="E44" i="77"/>
  <c r="F44" i="77"/>
  <c r="G44" i="77"/>
  <c r="H44" i="77"/>
  <c r="I44" i="77"/>
  <c r="J44" i="77"/>
  <c r="K44" i="77"/>
  <c r="L44" i="77"/>
  <c r="M44" i="77"/>
  <c r="N44" i="77"/>
  <c r="O44" i="77"/>
  <c r="P44" i="77"/>
  <c r="Q44" i="77"/>
  <c r="R44" i="77"/>
  <c r="S44" i="77"/>
  <c r="T44" i="77"/>
  <c r="U44" i="77"/>
  <c r="V44" i="77"/>
  <c r="W44" i="77"/>
  <c r="X44" i="77"/>
  <c r="Y44" i="77"/>
  <c r="Z44" i="77"/>
  <c r="AA44" i="77"/>
  <c r="AB44" i="77"/>
  <c r="AC44" i="77"/>
  <c r="AD44" i="77"/>
  <c r="AE44" i="77"/>
  <c r="AF44" i="77"/>
  <c r="AG44" i="77"/>
  <c r="AH44" i="77"/>
  <c r="AI44" i="77"/>
  <c r="AJ44" i="77"/>
  <c r="AK44" i="77"/>
  <c r="AL44" i="77"/>
  <c r="AM44" i="77"/>
  <c r="AN44" i="77"/>
  <c r="AO44" i="77"/>
  <c r="AP44" i="77"/>
  <c r="AQ44" i="77"/>
  <c r="C3" i="77"/>
  <c r="C4" i="77"/>
  <c r="C5" i="77"/>
  <c r="C6" i="77"/>
  <c r="C7" i="77"/>
  <c r="C8" i="77"/>
  <c r="C9" i="77"/>
  <c r="C10" i="77"/>
  <c r="C11" i="77"/>
  <c r="C12" i="77"/>
  <c r="C13" i="77"/>
  <c r="C14" i="77"/>
  <c r="C15" i="77"/>
  <c r="C16" i="77"/>
  <c r="C17" i="77"/>
  <c r="C18" i="77"/>
  <c r="C19" i="77"/>
  <c r="C20" i="77"/>
  <c r="C21" i="77"/>
  <c r="C22" i="77"/>
  <c r="C23" i="77"/>
  <c r="C24" i="77"/>
  <c r="C25" i="77"/>
  <c r="C26" i="77"/>
  <c r="C27" i="77"/>
  <c r="C28" i="77"/>
  <c r="C29" i="77"/>
  <c r="C30" i="77"/>
  <c r="C31" i="77"/>
  <c r="C32" i="77"/>
  <c r="C33" i="77"/>
  <c r="C34" i="77"/>
  <c r="C35" i="77"/>
  <c r="C36" i="77"/>
  <c r="C37" i="77"/>
  <c r="C38" i="77"/>
  <c r="C39" i="77"/>
  <c r="C40" i="77"/>
  <c r="C41" i="77"/>
  <c r="C42" i="77"/>
  <c r="C43" i="77"/>
  <c r="C44" i="77"/>
  <c r="C2" i="7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0" i="77"/>
  <c r="B21" i="77"/>
  <c r="B22" i="77"/>
  <c r="B23" i="77"/>
  <c r="B24" i="77"/>
  <c r="B25" i="77"/>
  <c r="B26" i="77"/>
  <c r="B27" i="77"/>
  <c r="B28" i="77"/>
  <c r="B29" i="77"/>
  <c r="B30" i="77"/>
  <c r="B31" i="77"/>
  <c r="B32" i="77"/>
  <c r="B33" i="77"/>
  <c r="B34" i="77"/>
  <c r="B35" i="77"/>
  <c r="B36" i="77"/>
  <c r="B37" i="77"/>
  <c r="B38" i="77"/>
  <c r="B39" i="77"/>
  <c r="B40" i="77"/>
  <c r="B41" i="77"/>
  <c r="B42" i="77"/>
  <c r="B43" i="77"/>
  <c r="B44" i="77"/>
  <c r="B2" i="77"/>
  <c r="C50" i="76"/>
  <c r="D50" i="76"/>
  <c r="E50" i="76"/>
  <c r="F50" i="76"/>
  <c r="G50" i="76"/>
  <c r="H50" i="76"/>
  <c r="I50" i="76"/>
  <c r="J50" i="76"/>
  <c r="K50" i="76"/>
  <c r="L50" i="76"/>
  <c r="M50" i="76"/>
  <c r="N50" i="76"/>
  <c r="O50" i="76"/>
  <c r="P50" i="76"/>
  <c r="Q50" i="76"/>
  <c r="R50" i="76"/>
  <c r="S50" i="76"/>
  <c r="T50" i="76"/>
  <c r="U50" i="76"/>
  <c r="V50" i="76"/>
  <c r="W50" i="76"/>
  <c r="X50" i="76"/>
  <c r="Y50" i="76"/>
  <c r="Z50" i="76"/>
  <c r="AA50" i="76"/>
  <c r="AB50" i="76"/>
  <c r="AC50" i="76"/>
  <c r="AD50" i="76"/>
  <c r="AE50" i="76"/>
  <c r="AF50" i="76"/>
  <c r="AG50" i="76"/>
  <c r="AH50" i="76"/>
  <c r="AI50" i="76"/>
  <c r="AJ50" i="76"/>
  <c r="AK50" i="76"/>
  <c r="AL50" i="76"/>
  <c r="AM50" i="76"/>
  <c r="AN50" i="76"/>
  <c r="AO50" i="76"/>
  <c r="AP50" i="76"/>
  <c r="AQ50" i="76"/>
  <c r="C51" i="76"/>
  <c r="D51" i="76"/>
  <c r="E51" i="76"/>
  <c r="F51" i="76"/>
  <c r="G51" i="76"/>
  <c r="H51" i="76"/>
  <c r="I51" i="76"/>
  <c r="J51" i="76"/>
  <c r="K51" i="76"/>
  <c r="L51" i="76"/>
  <c r="M51" i="76"/>
  <c r="N51" i="76"/>
  <c r="O51" i="76"/>
  <c r="P51" i="76"/>
  <c r="Q51" i="76"/>
  <c r="R51" i="76"/>
  <c r="S51" i="76"/>
  <c r="T51" i="76"/>
  <c r="U51" i="76"/>
  <c r="V51" i="76"/>
  <c r="W51" i="76"/>
  <c r="X51" i="76"/>
  <c r="Y51" i="76"/>
  <c r="Z51" i="76"/>
  <c r="AA51" i="76"/>
  <c r="AB51" i="76"/>
  <c r="AC51" i="76"/>
  <c r="AD51" i="76"/>
  <c r="AE51" i="76"/>
  <c r="AF51" i="76"/>
  <c r="AG51" i="76"/>
  <c r="AH51" i="76"/>
  <c r="AI51" i="76"/>
  <c r="AJ51" i="76"/>
  <c r="AK51" i="76"/>
  <c r="AL51" i="76"/>
  <c r="AM51" i="76"/>
  <c r="AN51" i="76"/>
  <c r="AO51" i="76"/>
  <c r="AP51" i="76"/>
  <c r="AQ51" i="76"/>
  <c r="C52" i="76"/>
  <c r="D52" i="76"/>
  <c r="E52" i="76"/>
  <c r="F52" i="76"/>
  <c r="G52" i="76"/>
  <c r="H52" i="76"/>
  <c r="I52" i="76"/>
  <c r="J52" i="76"/>
  <c r="K52" i="76"/>
  <c r="L52" i="76"/>
  <c r="M52" i="76"/>
  <c r="N52" i="76"/>
  <c r="O52" i="76"/>
  <c r="P52" i="76"/>
  <c r="Q52" i="76"/>
  <c r="R52" i="76"/>
  <c r="S52" i="76"/>
  <c r="T52" i="76"/>
  <c r="U52" i="76"/>
  <c r="V52" i="76"/>
  <c r="W52" i="76"/>
  <c r="X52" i="76"/>
  <c r="Y52" i="76"/>
  <c r="Z52" i="76"/>
  <c r="AA52" i="76"/>
  <c r="AB52" i="76"/>
  <c r="AC52" i="76"/>
  <c r="AD52" i="76"/>
  <c r="AE52" i="76"/>
  <c r="AF52" i="76"/>
  <c r="AG52" i="76"/>
  <c r="AH52" i="76"/>
  <c r="AI52" i="76"/>
  <c r="AJ52" i="76"/>
  <c r="AK52" i="76"/>
  <c r="AL52" i="76"/>
  <c r="AM52" i="76"/>
  <c r="AN52" i="76"/>
  <c r="AO52" i="76"/>
  <c r="AP52" i="76"/>
  <c r="AQ52" i="76"/>
  <c r="C53" i="76"/>
  <c r="D53" i="76"/>
  <c r="E53" i="76"/>
  <c r="F53" i="76"/>
  <c r="G53" i="76"/>
  <c r="H53" i="76"/>
  <c r="I53" i="76"/>
  <c r="J53" i="76"/>
  <c r="K53" i="76"/>
  <c r="L53" i="76"/>
  <c r="M53" i="76"/>
  <c r="N53" i="76"/>
  <c r="O53" i="76"/>
  <c r="P53" i="76"/>
  <c r="Q53" i="76"/>
  <c r="R53" i="76"/>
  <c r="S53" i="76"/>
  <c r="T53" i="76"/>
  <c r="U53" i="76"/>
  <c r="V53" i="76"/>
  <c r="W53" i="76"/>
  <c r="X53" i="76"/>
  <c r="Y53" i="76"/>
  <c r="Z53" i="76"/>
  <c r="AA53" i="76"/>
  <c r="AB53" i="76"/>
  <c r="AC53" i="76"/>
  <c r="AD53" i="76"/>
  <c r="AE53" i="76"/>
  <c r="AF53" i="76"/>
  <c r="AG53" i="76"/>
  <c r="AH53" i="76"/>
  <c r="AI53" i="76"/>
  <c r="AJ53" i="76"/>
  <c r="AK53" i="76"/>
  <c r="AL53" i="76"/>
  <c r="AM53" i="76"/>
  <c r="AN53" i="76"/>
  <c r="AO53" i="76"/>
  <c r="AP53" i="76"/>
  <c r="AQ53" i="76"/>
  <c r="C54" i="76"/>
  <c r="D54" i="76"/>
  <c r="E54" i="76"/>
  <c r="F54" i="76"/>
  <c r="G54" i="76"/>
  <c r="H54" i="76"/>
  <c r="I54" i="76"/>
  <c r="J54" i="76"/>
  <c r="K54" i="76"/>
  <c r="L54" i="76"/>
  <c r="M54" i="76"/>
  <c r="N54" i="76"/>
  <c r="O54" i="76"/>
  <c r="P54" i="76"/>
  <c r="Q54" i="76"/>
  <c r="R54" i="76"/>
  <c r="S54" i="76"/>
  <c r="T54" i="76"/>
  <c r="U54" i="76"/>
  <c r="V54" i="76"/>
  <c r="W54" i="76"/>
  <c r="X54" i="76"/>
  <c r="Y54" i="76"/>
  <c r="Z54" i="76"/>
  <c r="AA54" i="76"/>
  <c r="AB54" i="76"/>
  <c r="AC54" i="76"/>
  <c r="AD54" i="76"/>
  <c r="AE54" i="76"/>
  <c r="AF54" i="76"/>
  <c r="AG54" i="76"/>
  <c r="AH54" i="76"/>
  <c r="AI54" i="76"/>
  <c r="AJ54" i="76"/>
  <c r="AK54" i="76"/>
  <c r="AL54" i="76"/>
  <c r="AM54" i="76"/>
  <c r="AN54" i="76"/>
  <c r="AO54" i="76"/>
  <c r="AP54" i="76"/>
  <c r="AQ54" i="76"/>
  <c r="C55" i="76"/>
  <c r="D55" i="76"/>
  <c r="E55" i="76"/>
  <c r="F55" i="76"/>
  <c r="G55" i="76"/>
  <c r="H55" i="76"/>
  <c r="I55" i="76"/>
  <c r="J55" i="76"/>
  <c r="K55" i="76"/>
  <c r="L55" i="76"/>
  <c r="M55" i="76"/>
  <c r="N55" i="76"/>
  <c r="O55" i="76"/>
  <c r="P55" i="76"/>
  <c r="Q55" i="76"/>
  <c r="R55" i="76"/>
  <c r="S55" i="76"/>
  <c r="T55" i="76"/>
  <c r="U55" i="76"/>
  <c r="V55" i="76"/>
  <c r="W55" i="76"/>
  <c r="X55" i="76"/>
  <c r="Y55" i="76"/>
  <c r="Z55" i="76"/>
  <c r="AA55" i="76"/>
  <c r="AB55" i="76"/>
  <c r="AC55" i="76"/>
  <c r="AD55" i="76"/>
  <c r="AE55" i="76"/>
  <c r="AF55" i="76"/>
  <c r="AG55" i="76"/>
  <c r="AH55" i="76"/>
  <c r="AI55" i="76"/>
  <c r="AJ55" i="76"/>
  <c r="AK55" i="76"/>
  <c r="AL55" i="76"/>
  <c r="AM55" i="76"/>
  <c r="AN55" i="76"/>
  <c r="AO55" i="76"/>
  <c r="AP55" i="76"/>
  <c r="AQ55" i="76"/>
  <c r="C56" i="76"/>
  <c r="D56" i="76"/>
  <c r="E56" i="76"/>
  <c r="F56" i="76"/>
  <c r="G56" i="76"/>
  <c r="H56" i="76"/>
  <c r="I56" i="76"/>
  <c r="J56" i="76"/>
  <c r="K56" i="76"/>
  <c r="L56" i="76"/>
  <c r="M56" i="76"/>
  <c r="N56" i="76"/>
  <c r="O56" i="76"/>
  <c r="P56" i="76"/>
  <c r="Q56" i="76"/>
  <c r="R56" i="76"/>
  <c r="S56" i="76"/>
  <c r="T56" i="76"/>
  <c r="U56" i="76"/>
  <c r="V56" i="76"/>
  <c r="W56" i="76"/>
  <c r="X56" i="76"/>
  <c r="Y56" i="76"/>
  <c r="Z56" i="76"/>
  <c r="AA56" i="76"/>
  <c r="AB56" i="76"/>
  <c r="AC56" i="76"/>
  <c r="AD56" i="76"/>
  <c r="AE56" i="76"/>
  <c r="AF56" i="76"/>
  <c r="AG56" i="76"/>
  <c r="AH56" i="76"/>
  <c r="AI56" i="76"/>
  <c r="AJ56" i="76"/>
  <c r="AK56" i="76"/>
  <c r="AL56" i="76"/>
  <c r="AM56" i="76"/>
  <c r="AN56" i="76"/>
  <c r="AO56" i="76"/>
  <c r="AP56" i="76"/>
  <c r="AQ56" i="76"/>
  <c r="C57" i="76"/>
  <c r="D57" i="76"/>
  <c r="E57" i="76"/>
  <c r="F57" i="76"/>
  <c r="G57" i="76"/>
  <c r="H57" i="76"/>
  <c r="I57" i="76"/>
  <c r="J57" i="76"/>
  <c r="K57" i="76"/>
  <c r="L57" i="76"/>
  <c r="M57" i="76"/>
  <c r="N57" i="76"/>
  <c r="O57" i="76"/>
  <c r="P57" i="76"/>
  <c r="Q57" i="76"/>
  <c r="R57" i="76"/>
  <c r="S57" i="76"/>
  <c r="T57" i="76"/>
  <c r="U57" i="76"/>
  <c r="V57" i="76"/>
  <c r="W57" i="76"/>
  <c r="X57" i="76"/>
  <c r="Y57" i="76"/>
  <c r="Z57" i="76"/>
  <c r="AA57" i="76"/>
  <c r="AB57" i="76"/>
  <c r="AC57" i="76"/>
  <c r="AD57" i="76"/>
  <c r="AE57" i="76"/>
  <c r="AF57" i="76"/>
  <c r="AG57" i="76"/>
  <c r="AH57" i="76"/>
  <c r="AI57" i="76"/>
  <c r="AJ57" i="76"/>
  <c r="AK57" i="76"/>
  <c r="AL57" i="76"/>
  <c r="AM57" i="76"/>
  <c r="AN57" i="76"/>
  <c r="AO57" i="76"/>
  <c r="AP57" i="76"/>
  <c r="AQ57" i="76"/>
  <c r="C58" i="76"/>
  <c r="D58" i="76"/>
  <c r="E58" i="76"/>
  <c r="F58" i="76"/>
  <c r="G58" i="76"/>
  <c r="H58" i="76"/>
  <c r="I58" i="76"/>
  <c r="J58" i="76"/>
  <c r="K58" i="76"/>
  <c r="L58" i="76"/>
  <c r="M58" i="76"/>
  <c r="N58" i="76"/>
  <c r="O58" i="76"/>
  <c r="P58" i="76"/>
  <c r="Q58" i="76"/>
  <c r="R58" i="76"/>
  <c r="S58" i="76"/>
  <c r="T58" i="76"/>
  <c r="U58" i="76"/>
  <c r="V58" i="76"/>
  <c r="W58" i="76"/>
  <c r="X58" i="76"/>
  <c r="Y58" i="76"/>
  <c r="Z58" i="76"/>
  <c r="AA58" i="76"/>
  <c r="AB58" i="76"/>
  <c r="AC58" i="76"/>
  <c r="AD58" i="76"/>
  <c r="AE58" i="76"/>
  <c r="AF58" i="76"/>
  <c r="AG58" i="76"/>
  <c r="AH58" i="76"/>
  <c r="AI58" i="76"/>
  <c r="AJ58" i="76"/>
  <c r="AK58" i="76"/>
  <c r="AL58" i="76"/>
  <c r="AM58" i="76"/>
  <c r="AN58" i="76"/>
  <c r="AO58" i="76"/>
  <c r="AP58" i="76"/>
  <c r="AQ58" i="76"/>
  <c r="C59" i="76"/>
  <c r="D59" i="76"/>
  <c r="E59" i="76"/>
  <c r="F59" i="76"/>
  <c r="G59" i="76"/>
  <c r="H59" i="76"/>
  <c r="I59" i="76"/>
  <c r="J59" i="76"/>
  <c r="K59" i="76"/>
  <c r="L59" i="76"/>
  <c r="M59" i="76"/>
  <c r="N59" i="76"/>
  <c r="O59" i="76"/>
  <c r="P59" i="76"/>
  <c r="Q59" i="76"/>
  <c r="R59" i="76"/>
  <c r="S59" i="76"/>
  <c r="T59" i="76"/>
  <c r="U59" i="76"/>
  <c r="V59" i="76"/>
  <c r="W59" i="76"/>
  <c r="X59" i="76"/>
  <c r="Y59" i="76"/>
  <c r="Z59" i="76"/>
  <c r="AA59" i="76"/>
  <c r="AB59" i="76"/>
  <c r="AC59" i="76"/>
  <c r="AD59" i="76"/>
  <c r="AE59" i="76"/>
  <c r="AF59" i="76"/>
  <c r="AG59" i="76"/>
  <c r="AH59" i="76"/>
  <c r="AI59" i="76"/>
  <c r="AJ59" i="76"/>
  <c r="AK59" i="76"/>
  <c r="AL59" i="76"/>
  <c r="AM59" i="76"/>
  <c r="AN59" i="76"/>
  <c r="AO59" i="76"/>
  <c r="AP59" i="76"/>
  <c r="AQ59" i="76"/>
  <c r="C60" i="76"/>
  <c r="D60" i="76"/>
  <c r="E60" i="76"/>
  <c r="F60" i="76"/>
  <c r="G60" i="76"/>
  <c r="H60" i="76"/>
  <c r="I60" i="76"/>
  <c r="J60" i="76"/>
  <c r="K60" i="76"/>
  <c r="L60" i="76"/>
  <c r="M60" i="76"/>
  <c r="N60" i="76"/>
  <c r="O60" i="76"/>
  <c r="P60" i="76"/>
  <c r="Q60" i="76"/>
  <c r="R60" i="76"/>
  <c r="S60" i="76"/>
  <c r="T60" i="76"/>
  <c r="U60" i="76"/>
  <c r="V60" i="76"/>
  <c r="W60" i="76"/>
  <c r="X60" i="76"/>
  <c r="Y60" i="76"/>
  <c r="Z60" i="76"/>
  <c r="AA60" i="76"/>
  <c r="AB60" i="76"/>
  <c r="AC60" i="76"/>
  <c r="AD60" i="76"/>
  <c r="AE60" i="76"/>
  <c r="AF60" i="76"/>
  <c r="AG60" i="76"/>
  <c r="AH60" i="76"/>
  <c r="AI60" i="76"/>
  <c r="AJ60" i="76"/>
  <c r="AK60" i="76"/>
  <c r="AL60" i="76"/>
  <c r="AM60" i="76"/>
  <c r="AN60" i="76"/>
  <c r="AO60" i="76"/>
  <c r="AP60" i="76"/>
  <c r="AQ60" i="76"/>
  <c r="C61" i="76"/>
  <c r="D61" i="76"/>
  <c r="E61" i="76"/>
  <c r="F61" i="76"/>
  <c r="G61" i="76"/>
  <c r="H61" i="76"/>
  <c r="I61" i="76"/>
  <c r="J61" i="76"/>
  <c r="K61" i="76"/>
  <c r="L61" i="76"/>
  <c r="M61" i="76"/>
  <c r="N61" i="76"/>
  <c r="O61" i="76"/>
  <c r="P61" i="76"/>
  <c r="Q61" i="76"/>
  <c r="R61" i="76"/>
  <c r="S61" i="76"/>
  <c r="T61" i="76"/>
  <c r="U61" i="76"/>
  <c r="V61" i="76"/>
  <c r="W61" i="76"/>
  <c r="X61" i="76"/>
  <c r="Y61" i="76"/>
  <c r="Z61" i="76"/>
  <c r="AA61" i="76"/>
  <c r="AB61" i="76"/>
  <c r="AC61" i="76"/>
  <c r="AD61" i="76"/>
  <c r="AE61" i="76"/>
  <c r="AF61" i="76"/>
  <c r="AG61" i="76"/>
  <c r="AH61" i="76"/>
  <c r="AI61" i="76"/>
  <c r="AJ61" i="76"/>
  <c r="AK61" i="76"/>
  <c r="AL61" i="76"/>
  <c r="AM61" i="76"/>
  <c r="AN61" i="76"/>
  <c r="AO61" i="76"/>
  <c r="AP61" i="76"/>
  <c r="AQ61" i="76"/>
  <c r="C62" i="76"/>
  <c r="D62" i="76"/>
  <c r="E62" i="76"/>
  <c r="F62" i="76"/>
  <c r="G62" i="76"/>
  <c r="H62" i="76"/>
  <c r="I62" i="76"/>
  <c r="J62" i="76"/>
  <c r="K62" i="76"/>
  <c r="L62" i="76"/>
  <c r="M62" i="76"/>
  <c r="N62" i="76"/>
  <c r="O62" i="76"/>
  <c r="P62" i="76"/>
  <c r="Q62" i="76"/>
  <c r="R62" i="76"/>
  <c r="S62" i="76"/>
  <c r="T62" i="76"/>
  <c r="U62" i="76"/>
  <c r="V62" i="76"/>
  <c r="W62" i="76"/>
  <c r="X62" i="76"/>
  <c r="Y62" i="76"/>
  <c r="Z62" i="76"/>
  <c r="AA62" i="76"/>
  <c r="AB62" i="76"/>
  <c r="AC62" i="76"/>
  <c r="AD62" i="76"/>
  <c r="AE62" i="76"/>
  <c r="AF62" i="76"/>
  <c r="AG62" i="76"/>
  <c r="AH62" i="76"/>
  <c r="AI62" i="76"/>
  <c r="AJ62" i="76"/>
  <c r="AK62" i="76"/>
  <c r="AL62" i="76"/>
  <c r="AM62" i="76"/>
  <c r="AN62" i="76"/>
  <c r="AO62" i="76"/>
  <c r="AP62" i="76"/>
  <c r="AQ62" i="76"/>
  <c r="C63" i="76"/>
  <c r="D63" i="76"/>
  <c r="E63" i="76"/>
  <c r="F63" i="76"/>
  <c r="G63" i="76"/>
  <c r="H63" i="76"/>
  <c r="I63" i="76"/>
  <c r="J63" i="76"/>
  <c r="K63" i="76"/>
  <c r="L63" i="76"/>
  <c r="M63" i="76"/>
  <c r="N63" i="76"/>
  <c r="O63" i="76"/>
  <c r="P63" i="76"/>
  <c r="Q63" i="76"/>
  <c r="R63" i="76"/>
  <c r="S63" i="76"/>
  <c r="T63" i="76"/>
  <c r="U63" i="76"/>
  <c r="V63" i="76"/>
  <c r="W63" i="76"/>
  <c r="X63" i="76"/>
  <c r="Y63" i="76"/>
  <c r="Z63" i="76"/>
  <c r="AA63" i="76"/>
  <c r="AB63" i="76"/>
  <c r="AC63" i="76"/>
  <c r="AD63" i="76"/>
  <c r="AE63" i="76"/>
  <c r="AF63" i="76"/>
  <c r="AG63" i="76"/>
  <c r="AH63" i="76"/>
  <c r="AI63" i="76"/>
  <c r="AJ63" i="76"/>
  <c r="AK63" i="76"/>
  <c r="AL63" i="76"/>
  <c r="AM63" i="76"/>
  <c r="AN63" i="76"/>
  <c r="AO63" i="76"/>
  <c r="AP63" i="76"/>
  <c r="AQ63" i="76"/>
  <c r="C64" i="76"/>
  <c r="D64" i="76"/>
  <c r="E64" i="76"/>
  <c r="F64" i="76"/>
  <c r="G64" i="76"/>
  <c r="H64" i="76"/>
  <c r="I64" i="76"/>
  <c r="J64" i="76"/>
  <c r="K64" i="76"/>
  <c r="L64" i="76"/>
  <c r="M64" i="76"/>
  <c r="N64" i="76"/>
  <c r="O64" i="76"/>
  <c r="P64" i="76"/>
  <c r="Q64" i="76"/>
  <c r="R64" i="76"/>
  <c r="S64" i="76"/>
  <c r="T64" i="76"/>
  <c r="U64" i="76"/>
  <c r="V64" i="76"/>
  <c r="W64" i="76"/>
  <c r="X64" i="76"/>
  <c r="Y64" i="76"/>
  <c r="Z64" i="76"/>
  <c r="AA64" i="76"/>
  <c r="AB64" i="76"/>
  <c r="AC64" i="76"/>
  <c r="AD64" i="76"/>
  <c r="AE64" i="76"/>
  <c r="AF64" i="76"/>
  <c r="AG64" i="76"/>
  <c r="AH64" i="76"/>
  <c r="AI64" i="76"/>
  <c r="AJ64" i="76"/>
  <c r="AK64" i="76"/>
  <c r="AL64" i="76"/>
  <c r="AM64" i="76"/>
  <c r="AN64" i="76"/>
  <c r="AO64" i="76"/>
  <c r="AP64" i="76"/>
  <c r="AQ64" i="76"/>
  <c r="C65" i="76"/>
  <c r="D65" i="76"/>
  <c r="E65" i="76"/>
  <c r="F65" i="76"/>
  <c r="G65" i="76"/>
  <c r="H65" i="76"/>
  <c r="I65" i="76"/>
  <c r="J65" i="76"/>
  <c r="K65" i="76"/>
  <c r="L65" i="76"/>
  <c r="M65" i="76"/>
  <c r="N65" i="76"/>
  <c r="O65" i="76"/>
  <c r="P65" i="76"/>
  <c r="Q65" i="76"/>
  <c r="R65" i="76"/>
  <c r="S65" i="76"/>
  <c r="T65" i="76"/>
  <c r="U65" i="76"/>
  <c r="V65" i="76"/>
  <c r="W65" i="76"/>
  <c r="X65" i="76"/>
  <c r="Y65" i="76"/>
  <c r="Z65" i="76"/>
  <c r="AA65" i="76"/>
  <c r="AB65" i="76"/>
  <c r="AC65" i="76"/>
  <c r="AD65" i="76"/>
  <c r="AE65" i="76"/>
  <c r="AF65" i="76"/>
  <c r="AG65" i="76"/>
  <c r="AH65" i="76"/>
  <c r="AI65" i="76"/>
  <c r="AJ65" i="76"/>
  <c r="AK65" i="76"/>
  <c r="AL65" i="76"/>
  <c r="AM65" i="76"/>
  <c r="AN65" i="76"/>
  <c r="AO65" i="76"/>
  <c r="AP65" i="76"/>
  <c r="AQ65" i="76"/>
  <c r="C66" i="76"/>
  <c r="D66" i="76"/>
  <c r="E66" i="76"/>
  <c r="F66" i="76"/>
  <c r="G66" i="76"/>
  <c r="H66" i="76"/>
  <c r="I66" i="76"/>
  <c r="J66" i="76"/>
  <c r="K66" i="76"/>
  <c r="L66" i="76"/>
  <c r="M66" i="76"/>
  <c r="N66" i="76"/>
  <c r="O66" i="76"/>
  <c r="P66" i="76"/>
  <c r="Q66" i="76"/>
  <c r="R66" i="76"/>
  <c r="S66" i="76"/>
  <c r="T66" i="76"/>
  <c r="U66" i="76"/>
  <c r="V66" i="76"/>
  <c r="W66" i="76"/>
  <c r="X66" i="76"/>
  <c r="Y66" i="76"/>
  <c r="Z66" i="76"/>
  <c r="AA66" i="76"/>
  <c r="AB66" i="76"/>
  <c r="AC66" i="76"/>
  <c r="AD66" i="76"/>
  <c r="AE66" i="76"/>
  <c r="AF66" i="76"/>
  <c r="AG66" i="76"/>
  <c r="AH66" i="76"/>
  <c r="AI66" i="76"/>
  <c r="AJ66" i="76"/>
  <c r="AK66" i="76"/>
  <c r="AL66" i="76"/>
  <c r="AM66" i="76"/>
  <c r="AN66" i="76"/>
  <c r="AO66" i="76"/>
  <c r="AP66" i="76"/>
  <c r="AQ66" i="76"/>
  <c r="C67" i="76"/>
  <c r="D67" i="76"/>
  <c r="E67" i="76"/>
  <c r="F67" i="76"/>
  <c r="G67" i="76"/>
  <c r="H67" i="76"/>
  <c r="I67" i="76"/>
  <c r="J67" i="76"/>
  <c r="K67" i="76"/>
  <c r="L67" i="76"/>
  <c r="M67" i="76"/>
  <c r="N67" i="76"/>
  <c r="O67" i="76"/>
  <c r="P67" i="76"/>
  <c r="Q67" i="76"/>
  <c r="R67" i="76"/>
  <c r="S67" i="76"/>
  <c r="T67" i="76"/>
  <c r="U67" i="76"/>
  <c r="V67" i="76"/>
  <c r="W67" i="76"/>
  <c r="X67" i="76"/>
  <c r="Y67" i="76"/>
  <c r="Z67" i="76"/>
  <c r="AA67" i="76"/>
  <c r="AB67" i="76"/>
  <c r="AC67" i="76"/>
  <c r="AD67" i="76"/>
  <c r="AE67" i="76"/>
  <c r="AF67" i="76"/>
  <c r="AG67" i="76"/>
  <c r="AH67" i="76"/>
  <c r="AI67" i="76"/>
  <c r="AJ67" i="76"/>
  <c r="AK67" i="76"/>
  <c r="AL67" i="76"/>
  <c r="AM67" i="76"/>
  <c r="AN67" i="76"/>
  <c r="AO67" i="76"/>
  <c r="AP67" i="76"/>
  <c r="AQ67" i="76"/>
  <c r="C68" i="76"/>
  <c r="D68" i="76"/>
  <c r="E68" i="76"/>
  <c r="F68" i="76"/>
  <c r="G68" i="76"/>
  <c r="H68" i="76"/>
  <c r="I68" i="76"/>
  <c r="J68" i="76"/>
  <c r="K68" i="76"/>
  <c r="L68" i="76"/>
  <c r="M68" i="76"/>
  <c r="N68" i="76"/>
  <c r="O68" i="76"/>
  <c r="P68" i="76"/>
  <c r="Q68" i="76"/>
  <c r="R68" i="76"/>
  <c r="S68" i="76"/>
  <c r="T68" i="76"/>
  <c r="U68" i="76"/>
  <c r="V68" i="76"/>
  <c r="W68" i="76"/>
  <c r="X68" i="76"/>
  <c r="Y68" i="76"/>
  <c r="Z68" i="76"/>
  <c r="AA68" i="76"/>
  <c r="AB68" i="76"/>
  <c r="AC68" i="76"/>
  <c r="AD68" i="76"/>
  <c r="AE68" i="76"/>
  <c r="AF68" i="76"/>
  <c r="AG68" i="76"/>
  <c r="AH68" i="76"/>
  <c r="AI68" i="76"/>
  <c r="AJ68" i="76"/>
  <c r="AK68" i="76"/>
  <c r="AL68" i="76"/>
  <c r="AM68" i="76"/>
  <c r="AN68" i="76"/>
  <c r="AO68" i="76"/>
  <c r="AP68" i="76"/>
  <c r="AQ68" i="76"/>
  <c r="C69" i="76"/>
  <c r="D69" i="76"/>
  <c r="E69" i="76"/>
  <c r="F69" i="76"/>
  <c r="G69" i="76"/>
  <c r="H69" i="76"/>
  <c r="I69" i="76"/>
  <c r="J69" i="76"/>
  <c r="K69" i="76"/>
  <c r="L69" i="76"/>
  <c r="M69" i="76"/>
  <c r="N69" i="76"/>
  <c r="O69" i="76"/>
  <c r="P69" i="76"/>
  <c r="Q69" i="76"/>
  <c r="R69" i="76"/>
  <c r="S69" i="76"/>
  <c r="T69" i="76"/>
  <c r="U69" i="76"/>
  <c r="V69" i="76"/>
  <c r="W69" i="76"/>
  <c r="X69" i="76"/>
  <c r="Y69" i="76"/>
  <c r="Z69" i="76"/>
  <c r="AA69" i="76"/>
  <c r="AB69" i="76"/>
  <c r="AC69" i="76"/>
  <c r="AD69" i="76"/>
  <c r="AE69" i="76"/>
  <c r="AF69" i="76"/>
  <c r="AG69" i="76"/>
  <c r="AH69" i="76"/>
  <c r="AI69" i="76"/>
  <c r="AJ69" i="76"/>
  <c r="AK69" i="76"/>
  <c r="AL69" i="76"/>
  <c r="AM69" i="76"/>
  <c r="AN69" i="76"/>
  <c r="AO69" i="76"/>
  <c r="AP69" i="76"/>
  <c r="AQ69" i="76"/>
  <c r="C70" i="76"/>
  <c r="D70" i="76"/>
  <c r="E70" i="76"/>
  <c r="F70" i="76"/>
  <c r="G70" i="76"/>
  <c r="H70" i="76"/>
  <c r="I70" i="76"/>
  <c r="J70" i="76"/>
  <c r="K70" i="76"/>
  <c r="L70" i="76"/>
  <c r="M70" i="76"/>
  <c r="N70" i="76"/>
  <c r="O70" i="76"/>
  <c r="P70" i="76"/>
  <c r="Q70" i="76"/>
  <c r="R70" i="76"/>
  <c r="S70" i="76"/>
  <c r="T70" i="76"/>
  <c r="U70" i="76"/>
  <c r="V70" i="76"/>
  <c r="W70" i="76"/>
  <c r="X70" i="76"/>
  <c r="Y70" i="76"/>
  <c r="Z70" i="76"/>
  <c r="AA70" i="76"/>
  <c r="AB70" i="76"/>
  <c r="AC70" i="76"/>
  <c r="AD70" i="76"/>
  <c r="AE70" i="76"/>
  <c r="AF70" i="76"/>
  <c r="AG70" i="76"/>
  <c r="AH70" i="76"/>
  <c r="AI70" i="76"/>
  <c r="AJ70" i="76"/>
  <c r="AK70" i="76"/>
  <c r="AL70" i="76"/>
  <c r="AM70" i="76"/>
  <c r="AN70" i="76"/>
  <c r="AO70" i="76"/>
  <c r="AP70" i="76"/>
  <c r="AQ70" i="76"/>
  <c r="C71" i="76"/>
  <c r="D71" i="76"/>
  <c r="E71" i="76"/>
  <c r="F71" i="76"/>
  <c r="G71" i="76"/>
  <c r="H71" i="76"/>
  <c r="I71" i="76"/>
  <c r="J71" i="76"/>
  <c r="K71" i="76"/>
  <c r="L71" i="76"/>
  <c r="M71" i="76"/>
  <c r="N71" i="76"/>
  <c r="O71" i="76"/>
  <c r="P71" i="76"/>
  <c r="Q71" i="76"/>
  <c r="R71" i="76"/>
  <c r="S71" i="76"/>
  <c r="T71" i="76"/>
  <c r="U71" i="76"/>
  <c r="V71" i="76"/>
  <c r="W71" i="76"/>
  <c r="X71" i="76"/>
  <c r="Y71" i="76"/>
  <c r="Z71" i="76"/>
  <c r="AA71" i="76"/>
  <c r="AB71" i="76"/>
  <c r="AC71" i="76"/>
  <c r="AD71" i="76"/>
  <c r="AE71" i="76"/>
  <c r="AF71" i="76"/>
  <c r="AG71" i="76"/>
  <c r="AH71" i="76"/>
  <c r="AI71" i="76"/>
  <c r="AJ71" i="76"/>
  <c r="AK71" i="76"/>
  <c r="AL71" i="76"/>
  <c r="AM71" i="76"/>
  <c r="AN71" i="76"/>
  <c r="AO71" i="76"/>
  <c r="AP71" i="76"/>
  <c r="AQ71" i="76"/>
  <c r="C72" i="76"/>
  <c r="D72" i="76"/>
  <c r="E72" i="76"/>
  <c r="F72" i="76"/>
  <c r="G72" i="76"/>
  <c r="H72" i="76"/>
  <c r="I72" i="76"/>
  <c r="J72" i="76"/>
  <c r="K72" i="76"/>
  <c r="L72" i="76"/>
  <c r="M72" i="76"/>
  <c r="N72" i="76"/>
  <c r="O72" i="76"/>
  <c r="P72" i="76"/>
  <c r="Q72" i="76"/>
  <c r="R72" i="76"/>
  <c r="S72" i="76"/>
  <c r="T72" i="76"/>
  <c r="U72" i="76"/>
  <c r="V72" i="76"/>
  <c r="W72" i="76"/>
  <c r="X72" i="76"/>
  <c r="Y72" i="76"/>
  <c r="Z72" i="76"/>
  <c r="AA72" i="76"/>
  <c r="AB72" i="76"/>
  <c r="AC72" i="76"/>
  <c r="AD72" i="76"/>
  <c r="AE72" i="76"/>
  <c r="AF72" i="76"/>
  <c r="AG72" i="76"/>
  <c r="AH72" i="76"/>
  <c r="AI72" i="76"/>
  <c r="AJ72" i="76"/>
  <c r="AK72" i="76"/>
  <c r="AL72" i="76"/>
  <c r="AM72" i="76"/>
  <c r="AN72" i="76"/>
  <c r="AO72" i="76"/>
  <c r="AP72" i="76"/>
  <c r="AQ72" i="76"/>
  <c r="C73" i="76"/>
  <c r="D73" i="76"/>
  <c r="E73" i="76"/>
  <c r="F73" i="76"/>
  <c r="G73" i="76"/>
  <c r="H73" i="76"/>
  <c r="I73" i="76"/>
  <c r="J73" i="76"/>
  <c r="K73" i="76"/>
  <c r="L73" i="76"/>
  <c r="M73" i="76"/>
  <c r="N73" i="76"/>
  <c r="O73" i="76"/>
  <c r="P73" i="76"/>
  <c r="Q73" i="76"/>
  <c r="R73" i="76"/>
  <c r="S73" i="76"/>
  <c r="T73" i="76"/>
  <c r="U73" i="76"/>
  <c r="V73" i="76"/>
  <c r="W73" i="76"/>
  <c r="X73" i="76"/>
  <c r="Y73" i="76"/>
  <c r="Z73" i="76"/>
  <c r="AA73" i="76"/>
  <c r="AB73" i="76"/>
  <c r="AC73" i="76"/>
  <c r="AD73" i="76"/>
  <c r="AE73" i="76"/>
  <c r="AF73" i="76"/>
  <c r="AG73" i="76"/>
  <c r="AH73" i="76"/>
  <c r="AI73" i="76"/>
  <c r="AJ73" i="76"/>
  <c r="AK73" i="76"/>
  <c r="AL73" i="76"/>
  <c r="AM73" i="76"/>
  <c r="AN73" i="76"/>
  <c r="AO73" i="76"/>
  <c r="AP73" i="76"/>
  <c r="AQ73" i="76"/>
  <c r="C74" i="76"/>
  <c r="D74" i="76"/>
  <c r="E74" i="76"/>
  <c r="F74" i="76"/>
  <c r="G74" i="76"/>
  <c r="H74" i="76"/>
  <c r="I74" i="76"/>
  <c r="J74" i="76"/>
  <c r="K74" i="76"/>
  <c r="L74" i="76"/>
  <c r="M74" i="76"/>
  <c r="N74" i="76"/>
  <c r="O74" i="76"/>
  <c r="P74" i="76"/>
  <c r="Q74" i="76"/>
  <c r="R74" i="76"/>
  <c r="S74" i="76"/>
  <c r="T74" i="76"/>
  <c r="U74" i="76"/>
  <c r="V74" i="76"/>
  <c r="W74" i="76"/>
  <c r="X74" i="76"/>
  <c r="Y74" i="76"/>
  <c r="Z74" i="76"/>
  <c r="AA74" i="76"/>
  <c r="AB74" i="76"/>
  <c r="AC74" i="76"/>
  <c r="AD74" i="76"/>
  <c r="AE74" i="76"/>
  <c r="AF74" i="76"/>
  <c r="AG74" i="76"/>
  <c r="AH74" i="76"/>
  <c r="AI74" i="76"/>
  <c r="AJ74" i="76"/>
  <c r="AK74" i="76"/>
  <c r="AL74" i="76"/>
  <c r="AM74" i="76"/>
  <c r="AN74" i="76"/>
  <c r="AO74" i="76"/>
  <c r="AP74" i="76"/>
  <c r="AQ74" i="76"/>
  <c r="D2" i="76"/>
  <c r="E2" i="76"/>
  <c r="F2" i="76"/>
  <c r="G2" i="76"/>
  <c r="H2" i="76"/>
  <c r="I2" i="76"/>
  <c r="J2" i="76"/>
  <c r="K2" i="76"/>
  <c r="L2" i="76"/>
  <c r="M2" i="76"/>
  <c r="N2" i="76"/>
  <c r="O2" i="76"/>
  <c r="P2" i="76"/>
  <c r="Q2" i="76"/>
  <c r="R2" i="76"/>
  <c r="S2" i="76"/>
  <c r="T2" i="76"/>
  <c r="U2" i="76"/>
  <c r="V2" i="76"/>
  <c r="W2" i="76"/>
  <c r="X2" i="76"/>
  <c r="Y2" i="76"/>
  <c r="Z2" i="76"/>
  <c r="AA2" i="76"/>
  <c r="AB2" i="76"/>
  <c r="AC2" i="76"/>
  <c r="AD2" i="76"/>
  <c r="AE2" i="76"/>
  <c r="AF2" i="76"/>
  <c r="AG2" i="76"/>
  <c r="AH2" i="76"/>
  <c r="AI2" i="76"/>
  <c r="AJ2" i="76"/>
  <c r="AK2" i="76"/>
  <c r="AL2" i="76"/>
  <c r="AM2" i="76"/>
  <c r="AN2" i="76"/>
  <c r="AO2" i="76"/>
  <c r="AP2" i="76"/>
  <c r="AQ2" i="76"/>
  <c r="D3" i="76"/>
  <c r="E3" i="76"/>
  <c r="F3" i="76"/>
  <c r="G3" i="76"/>
  <c r="H3" i="76"/>
  <c r="I3" i="76"/>
  <c r="J3" i="76"/>
  <c r="K3" i="76"/>
  <c r="L3" i="76"/>
  <c r="M3" i="76"/>
  <c r="N3" i="76"/>
  <c r="O3" i="76"/>
  <c r="P3" i="76"/>
  <c r="Q3" i="76"/>
  <c r="R3" i="76"/>
  <c r="S3" i="76"/>
  <c r="T3" i="76"/>
  <c r="U3" i="76"/>
  <c r="V3" i="76"/>
  <c r="W3" i="76"/>
  <c r="X3" i="76"/>
  <c r="Y3" i="76"/>
  <c r="Z3" i="76"/>
  <c r="AA3" i="76"/>
  <c r="AB3" i="76"/>
  <c r="AC3" i="76"/>
  <c r="AD3" i="76"/>
  <c r="AE3" i="76"/>
  <c r="AF3" i="76"/>
  <c r="AG3" i="76"/>
  <c r="AH3" i="76"/>
  <c r="AI3" i="76"/>
  <c r="AJ3" i="76"/>
  <c r="AK3" i="76"/>
  <c r="AL3" i="76"/>
  <c r="AM3" i="76"/>
  <c r="AN3" i="76"/>
  <c r="AO3" i="76"/>
  <c r="AP3" i="76"/>
  <c r="AQ3" i="76"/>
  <c r="D4" i="76"/>
  <c r="E4" i="76"/>
  <c r="F4" i="76"/>
  <c r="G4" i="76"/>
  <c r="H4" i="76"/>
  <c r="I4" i="76"/>
  <c r="J4" i="76"/>
  <c r="K4" i="76"/>
  <c r="L4" i="76"/>
  <c r="M4" i="76"/>
  <c r="N4" i="76"/>
  <c r="O4" i="76"/>
  <c r="P4" i="76"/>
  <c r="Q4" i="76"/>
  <c r="R4" i="76"/>
  <c r="S4" i="76"/>
  <c r="T4" i="76"/>
  <c r="U4" i="76"/>
  <c r="V4" i="76"/>
  <c r="W4" i="76"/>
  <c r="X4" i="76"/>
  <c r="Y4" i="76"/>
  <c r="Z4" i="76"/>
  <c r="AA4" i="76"/>
  <c r="AB4" i="76"/>
  <c r="AC4" i="76"/>
  <c r="AD4" i="76"/>
  <c r="AE4" i="76"/>
  <c r="AF4" i="76"/>
  <c r="AG4" i="76"/>
  <c r="AH4" i="76"/>
  <c r="AI4" i="76"/>
  <c r="AJ4" i="76"/>
  <c r="AK4" i="76"/>
  <c r="AL4" i="76"/>
  <c r="AM4" i="76"/>
  <c r="AN4" i="76"/>
  <c r="AO4" i="76"/>
  <c r="AP4" i="76"/>
  <c r="AQ4" i="76"/>
  <c r="D5" i="76"/>
  <c r="E5" i="76"/>
  <c r="F5" i="76"/>
  <c r="G5" i="76"/>
  <c r="H5" i="76"/>
  <c r="I5" i="76"/>
  <c r="J5" i="76"/>
  <c r="K5" i="76"/>
  <c r="L5" i="76"/>
  <c r="M5" i="76"/>
  <c r="N5" i="76"/>
  <c r="O5" i="76"/>
  <c r="P5" i="76"/>
  <c r="Q5" i="76"/>
  <c r="R5" i="76"/>
  <c r="S5" i="76"/>
  <c r="T5" i="76"/>
  <c r="U5" i="76"/>
  <c r="V5" i="76"/>
  <c r="W5" i="76"/>
  <c r="X5" i="76"/>
  <c r="Y5" i="76"/>
  <c r="Z5" i="76"/>
  <c r="AA5" i="76"/>
  <c r="AB5" i="76"/>
  <c r="AC5" i="76"/>
  <c r="AD5" i="76"/>
  <c r="AE5" i="76"/>
  <c r="AF5" i="76"/>
  <c r="AG5" i="76"/>
  <c r="AH5" i="76"/>
  <c r="AI5" i="76"/>
  <c r="AJ5" i="76"/>
  <c r="AK5" i="76"/>
  <c r="AL5" i="76"/>
  <c r="AM5" i="76"/>
  <c r="AN5" i="76"/>
  <c r="AO5" i="76"/>
  <c r="AP5" i="76"/>
  <c r="AQ5" i="76"/>
  <c r="D6" i="76"/>
  <c r="E6" i="76"/>
  <c r="F6" i="76"/>
  <c r="G6" i="76"/>
  <c r="H6" i="76"/>
  <c r="I6" i="76"/>
  <c r="J6" i="76"/>
  <c r="K6" i="76"/>
  <c r="L6" i="76"/>
  <c r="M6" i="76"/>
  <c r="N6" i="76"/>
  <c r="O6" i="76"/>
  <c r="P6" i="76"/>
  <c r="Q6" i="76"/>
  <c r="R6" i="76"/>
  <c r="S6" i="76"/>
  <c r="T6" i="76"/>
  <c r="U6" i="76"/>
  <c r="V6" i="76"/>
  <c r="W6" i="76"/>
  <c r="X6" i="76"/>
  <c r="Y6" i="76"/>
  <c r="Z6" i="76"/>
  <c r="AA6" i="76"/>
  <c r="AB6" i="76"/>
  <c r="AC6" i="76"/>
  <c r="AD6" i="76"/>
  <c r="AE6" i="76"/>
  <c r="AF6" i="76"/>
  <c r="AG6" i="76"/>
  <c r="AH6" i="76"/>
  <c r="AI6" i="76"/>
  <c r="AJ6" i="76"/>
  <c r="AK6" i="76"/>
  <c r="AL6" i="76"/>
  <c r="AM6" i="76"/>
  <c r="AN6" i="76"/>
  <c r="AO6" i="76"/>
  <c r="AP6" i="76"/>
  <c r="AQ6" i="76"/>
  <c r="D7" i="76"/>
  <c r="E7" i="76"/>
  <c r="F7" i="76"/>
  <c r="G7" i="76"/>
  <c r="H7" i="76"/>
  <c r="I7" i="76"/>
  <c r="J7" i="76"/>
  <c r="K7" i="76"/>
  <c r="L7" i="76"/>
  <c r="M7" i="76"/>
  <c r="N7" i="76"/>
  <c r="O7" i="76"/>
  <c r="P7" i="76"/>
  <c r="Q7" i="76"/>
  <c r="R7" i="76"/>
  <c r="S7" i="76"/>
  <c r="T7" i="76"/>
  <c r="U7" i="76"/>
  <c r="V7" i="76"/>
  <c r="W7" i="76"/>
  <c r="X7" i="76"/>
  <c r="Y7" i="76"/>
  <c r="Z7" i="76"/>
  <c r="AA7" i="76"/>
  <c r="AB7" i="76"/>
  <c r="AC7" i="76"/>
  <c r="AD7" i="76"/>
  <c r="AE7" i="76"/>
  <c r="AF7" i="76"/>
  <c r="AG7" i="76"/>
  <c r="AH7" i="76"/>
  <c r="AI7" i="76"/>
  <c r="AJ7" i="76"/>
  <c r="AK7" i="76"/>
  <c r="AL7" i="76"/>
  <c r="AM7" i="76"/>
  <c r="AN7" i="76"/>
  <c r="AO7" i="76"/>
  <c r="AP7" i="76"/>
  <c r="AQ7" i="76"/>
  <c r="D8" i="76"/>
  <c r="E8" i="76"/>
  <c r="F8" i="76"/>
  <c r="G8" i="76"/>
  <c r="H8" i="76"/>
  <c r="I8" i="76"/>
  <c r="J8" i="76"/>
  <c r="K8" i="76"/>
  <c r="L8" i="76"/>
  <c r="M8" i="76"/>
  <c r="N8" i="76"/>
  <c r="O8" i="76"/>
  <c r="P8" i="76"/>
  <c r="Q8" i="76"/>
  <c r="R8" i="76"/>
  <c r="S8" i="76"/>
  <c r="T8" i="76"/>
  <c r="U8" i="76"/>
  <c r="V8" i="76"/>
  <c r="W8" i="76"/>
  <c r="X8" i="76"/>
  <c r="Y8" i="76"/>
  <c r="Z8" i="76"/>
  <c r="AA8" i="76"/>
  <c r="AB8" i="76"/>
  <c r="AC8" i="76"/>
  <c r="AD8" i="76"/>
  <c r="AE8" i="76"/>
  <c r="AF8" i="76"/>
  <c r="AG8" i="76"/>
  <c r="AH8" i="76"/>
  <c r="AI8" i="76"/>
  <c r="AJ8" i="76"/>
  <c r="AK8" i="76"/>
  <c r="AL8" i="76"/>
  <c r="AM8" i="76"/>
  <c r="AN8" i="76"/>
  <c r="AO8" i="76"/>
  <c r="AP8" i="76"/>
  <c r="AQ8" i="76"/>
  <c r="D9" i="76"/>
  <c r="E9" i="76"/>
  <c r="F9" i="76"/>
  <c r="G9" i="76"/>
  <c r="H9" i="76"/>
  <c r="I9" i="76"/>
  <c r="J9" i="76"/>
  <c r="K9" i="76"/>
  <c r="L9" i="76"/>
  <c r="M9" i="76"/>
  <c r="N9" i="76"/>
  <c r="O9" i="76"/>
  <c r="P9" i="76"/>
  <c r="Q9" i="76"/>
  <c r="R9" i="76"/>
  <c r="S9" i="76"/>
  <c r="T9" i="76"/>
  <c r="U9" i="76"/>
  <c r="V9" i="76"/>
  <c r="W9" i="76"/>
  <c r="X9" i="76"/>
  <c r="Y9" i="76"/>
  <c r="Z9" i="76"/>
  <c r="AA9" i="76"/>
  <c r="AB9" i="76"/>
  <c r="AC9" i="76"/>
  <c r="AD9" i="76"/>
  <c r="AE9" i="76"/>
  <c r="AF9" i="76"/>
  <c r="AG9" i="76"/>
  <c r="AH9" i="76"/>
  <c r="AI9" i="76"/>
  <c r="AJ9" i="76"/>
  <c r="AK9" i="76"/>
  <c r="AL9" i="76"/>
  <c r="AM9" i="76"/>
  <c r="AN9" i="76"/>
  <c r="AO9" i="76"/>
  <c r="AP9" i="76"/>
  <c r="AQ9" i="76"/>
  <c r="D10" i="76"/>
  <c r="E10" i="76"/>
  <c r="F10" i="76"/>
  <c r="G10" i="76"/>
  <c r="H10" i="76"/>
  <c r="I10" i="76"/>
  <c r="J10" i="76"/>
  <c r="K10" i="76"/>
  <c r="L10" i="76"/>
  <c r="M10" i="76"/>
  <c r="N10" i="76"/>
  <c r="O10" i="76"/>
  <c r="P10" i="76"/>
  <c r="Q10" i="76"/>
  <c r="R10" i="76"/>
  <c r="S10" i="76"/>
  <c r="T10" i="76"/>
  <c r="U10" i="76"/>
  <c r="V10" i="76"/>
  <c r="W10" i="76"/>
  <c r="X10" i="76"/>
  <c r="Y10" i="76"/>
  <c r="Z10" i="76"/>
  <c r="AA10" i="76"/>
  <c r="AB10" i="76"/>
  <c r="AC10" i="76"/>
  <c r="AD10" i="76"/>
  <c r="AE10" i="76"/>
  <c r="AF10" i="76"/>
  <c r="AG10" i="76"/>
  <c r="AH10" i="76"/>
  <c r="AI10" i="76"/>
  <c r="AJ10" i="76"/>
  <c r="AK10" i="76"/>
  <c r="AL10" i="76"/>
  <c r="AM10" i="76"/>
  <c r="AN10" i="76"/>
  <c r="AO10" i="76"/>
  <c r="AP10" i="76"/>
  <c r="AQ10" i="76"/>
  <c r="D11" i="76"/>
  <c r="E11" i="76"/>
  <c r="F11" i="76"/>
  <c r="G11" i="76"/>
  <c r="H11" i="76"/>
  <c r="I11" i="76"/>
  <c r="J11" i="76"/>
  <c r="K11" i="76"/>
  <c r="L11" i="76"/>
  <c r="M11" i="76"/>
  <c r="N11" i="76"/>
  <c r="O11" i="76"/>
  <c r="P11" i="76"/>
  <c r="Q11" i="76"/>
  <c r="R11" i="76"/>
  <c r="S11" i="76"/>
  <c r="T11" i="76"/>
  <c r="U11" i="76"/>
  <c r="V11" i="76"/>
  <c r="W11" i="76"/>
  <c r="X11" i="76"/>
  <c r="Y11" i="76"/>
  <c r="Z11" i="76"/>
  <c r="AA11" i="76"/>
  <c r="AB11" i="76"/>
  <c r="AC11" i="76"/>
  <c r="AD11" i="76"/>
  <c r="AE11" i="76"/>
  <c r="AF11" i="76"/>
  <c r="AG11" i="76"/>
  <c r="AH11" i="76"/>
  <c r="AI11" i="76"/>
  <c r="AJ11" i="76"/>
  <c r="AK11" i="76"/>
  <c r="AL11" i="76"/>
  <c r="AM11" i="76"/>
  <c r="AN11" i="76"/>
  <c r="AO11" i="76"/>
  <c r="AP11" i="76"/>
  <c r="AQ11" i="76"/>
  <c r="D12" i="76"/>
  <c r="E12" i="76"/>
  <c r="F12" i="76"/>
  <c r="G12" i="76"/>
  <c r="H12" i="76"/>
  <c r="I12" i="76"/>
  <c r="J12" i="76"/>
  <c r="K12" i="76"/>
  <c r="L12" i="76"/>
  <c r="M12" i="76"/>
  <c r="N12" i="76"/>
  <c r="O12" i="76"/>
  <c r="P12" i="76"/>
  <c r="Q12" i="76"/>
  <c r="R12" i="76"/>
  <c r="S12" i="76"/>
  <c r="T12" i="76"/>
  <c r="U12" i="76"/>
  <c r="V12" i="76"/>
  <c r="W12" i="76"/>
  <c r="X12" i="76"/>
  <c r="Y12" i="76"/>
  <c r="Z12" i="76"/>
  <c r="AA12" i="76"/>
  <c r="AB12" i="76"/>
  <c r="AC12" i="76"/>
  <c r="AD12" i="76"/>
  <c r="AE12" i="76"/>
  <c r="AF12" i="76"/>
  <c r="AG12" i="76"/>
  <c r="AH12" i="76"/>
  <c r="AI12" i="76"/>
  <c r="AJ12" i="76"/>
  <c r="AK12" i="76"/>
  <c r="AL12" i="76"/>
  <c r="AM12" i="76"/>
  <c r="AN12" i="76"/>
  <c r="AO12" i="76"/>
  <c r="AP12" i="76"/>
  <c r="AQ12" i="76"/>
  <c r="D13" i="76"/>
  <c r="E13" i="76"/>
  <c r="F13" i="76"/>
  <c r="G13" i="76"/>
  <c r="H13" i="76"/>
  <c r="I13" i="76"/>
  <c r="J13" i="76"/>
  <c r="K13" i="76"/>
  <c r="L13" i="76"/>
  <c r="M13" i="76"/>
  <c r="N13" i="76"/>
  <c r="O13" i="76"/>
  <c r="P13" i="76"/>
  <c r="Q13" i="76"/>
  <c r="R13" i="76"/>
  <c r="S13" i="76"/>
  <c r="T13" i="76"/>
  <c r="U13" i="76"/>
  <c r="V13" i="76"/>
  <c r="W13" i="76"/>
  <c r="X13" i="76"/>
  <c r="Y13" i="76"/>
  <c r="Z13" i="76"/>
  <c r="AA13" i="76"/>
  <c r="AB13" i="76"/>
  <c r="AC13" i="76"/>
  <c r="AD13" i="76"/>
  <c r="AE13" i="76"/>
  <c r="AF13" i="76"/>
  <c r="AG13" i="76"/>
  <c r="AH13" i="76"/>
  <c r="AI13" i="76"/>
  <c r="AJ13" i="76"/>
  <c r="AK13" i="76"/>
  <c r="AL13" i="76"/>
  <c r="AM13" i="76"/>
  <c r="AN13" i="76"/>
  <c r="AO13" i="76"/>
  <c r="AP13" i="76"/>
  <c r="AQ13" i="76"/>
  <c r="D14" i="76"/>
  <c r="E14" i="76"/>
  <c r="F14" i="76"/>
  <c r="G14" i="76"/>
  <c r="H14" i="76"/>
  <c r="I14" i="76"/>
  <c r="J14" i="76"/>
  <c r="K14" i="76"/>
  <c r="L14" i="76"/>
  <c r="M14" i="76"/>
  <c r="N14" i="76"/>
  <c r="O14" i="76"/>
  <c r="P14" i="76"/>
  <c r="Q14" i="76"/>
  <c r="R14" i="76"/>
  <c r="S14" i="76"/>
  <c r="T14" i="76"/>
  <c r="U14" i="76"/>
  <c r="V14" i="76"/>
  <c r="W14" i="76"/>
  <c r="X14" i="76"/>
  <c r="Y14" i="76"/>
  <c r="Z14" i="76"/>
  <c r="AA14" i="76"/>
  <c r="AB14" i="76"/>
  <c r="AC14" i="76"/>
  <c r="AD14" i="76"/>
  <c r="AE14" i="76"/>
  <c r="AF14" i="76"/>
  <c r="AG14" i="76"/>
  <c r="AH14" i="76"/>
  <c r="AI14" i="76"/>
  <c r="AJ14" i="76"/>
  <c r="AK14" i="76"/>
  <c r="AL14" i="76"/>
  <c r="AM14" i="76"/>
  <c r="AN14" i="76"/>
  <c r="AO14" i="76"/>
  <c r="AP14" i="76"/>
  <c r="AQ14" i="76"/>
  <c r="D15" i="76"/>
  <c r="E15" i="76"/>
  <c r="F15" i="76"/>
  <c r="G15" i="76"/>
  <c r="H15" i="76"/>
  <c r="I15" i="76"/>
  <c r="J15" i="76"/>
  <c r="K15" i="76"/>
  <c r="L15" i="76"/>
  <c r="M15" i="76"/>
  <c r="N15" i="76"/>
  <c r="O15" i="76"/>
  <c r="P15" i="76"/>
  <c r="Q15" i="76"/>
  <c r="R15" i="76"/>
  <c r="S15" i="76"/>
  <c r="T15" i="76"/>
  <c r="U15" i="76"/>
  <c r="V15" i="76"/>
  <c r="W15" i="76"/>
  <c r="X15" i="76"/>
  <c r="Y15" i="76"/>
  <c r="Z15" i="76"/>
  <c r="AA15" i="76"/>
  <c r="AB15" i="76"/>
  <c r="AC15" i="76"/>
  <c r="AD15" i="76"/>
  <c r="AE15" i="76"/>
  <c r="AF15" i="76"/>
  <c r="AG15" i="76"/>
  <c r="AH15" i="76"/>
  <c r="AI15" i="76"/>
  <c r="AJ15" i="76"/>
  <c r="AK15" i="76"/>
  <c r="AL15" i="76"/>
  <c r="AM15" i="76"/>
  <c r="AN15" i="76"/>
  <c r="AO15" i="76"/>
  <c r="AP15" i="76"/>
  <c r="AQ15" i="76"/>
  <c r="D16" i="76"/>
  <c r="E16" i="76"/>
  <c r="F16" i="76"/>
  <c r="G16" i="76"/>
  <c r="H16" i="76"/>
  <c r="I16" i="76"/>
  <c r="J16" i="76"/>
  <c r="K16" i="76"/>
  <c r="L16" i="76"/>
  <c r="M16" i="76"/>
  <c r="N16" i="76"/>
  <c r="O16" i="76"/>
  <c r="P16" i="76"/>
  <c r="Q16" i="76"/>
  <c r="R16" i="76"/>
  <c r="S16" i="76"/>
  <c r="T16" i="76"/>
  <c r="U16" i="76"/>
  <c r="V16" i="76"/>
  <c r="W16" i="76"/>
  <c r="X16" i="76"/>
  <c r="Y16" i="76"/>
  <c r="Z16" i="76"/>
  <c r="AA16" i="76"/>
  <c r="AB16" i="76"/>
  <c r="AC16" i="76"/>
  <c r="AD16" i="76"/>
  <c r="AE16" i="76"/>
  <c r="AF16" i="76"/>
  <c r="AG16" i="76"/>
  <c r="AH16" i="76"/>
  <c r="AI16" i="76"/>
  <c r="AJ16" i="76"/>
  <c r="AK16" i="76"/>
  <c r="AL16" i="76"/>
  <c r="AM16" i="76"/>
  <c r="AN16" i="76"/>
  <c r="AO16" i="76"/>
  <c r="AP16" i="76"/>
  <c r="AQ16" i="76"/>
  <c r="D17" i="76"/>
  <c r="E17" i="76"/>
  <c r="F17" i="76"/>
  <c r="G17" i="76"/>
  <c r="H17" i="76"/>
  <c r="I17" i="76"/>
  <c r="J17" i="76"/>
  <c r="K17" i="76"/>
  <c r="L17" i="76"/>
  <c r="M17" i="76"/>
  <c r="N17" i="76"/>
  <c r="O17" i="76"/>
  <c r="P17" i="76"/>
  <c r="Q17" i="76"/>
  <c r="R17" i="76"/>
  <c r="S17" i="76"/>
  <c r="T17" i="76"/>
  <c r="U17" i="76"/>
  <c r="V17" i="76"/>
  <c r="W17" i="76"/>
  <c r="X17" i="76"/>
  <c r="Y17" i="76"/>
  <c r="Z17" i="76"/>
  <c r="AA17" i="76"/>
  <c r="AB17" i="76"/>
  <c r="AC17" i="76"/>
  <c r="AD17" i="76"/>
  <c r="AE17" i="76"/>
  <c r="AF17" i="76"/>
  <c r="AG17" i="76"/>
  <c r="AH17" i="76"/>
  <c r="AI17" i="76"/>
  <c r="AJ17" i="76"/>
  <c r="AK17" i="76"/>
  <c r="AL17" i="76"/>
  <c r="AM17" i="76"/>
  <c r="AN17" i="76"/>
  <c r="AO17" i="76"/>
  <c r="AP17" i="76"/>
  <c r="AQ17" i="76"/>
  <c r="D18" i="76"/>
  <c r="E18" i="76"/>
  <c r="F18" i="76"/>
  <c r="G18" i="76"/>
  <c r="H18" i="76"/>
  <c r="I18" i="76"/>
  <c r="J18" i="76"/>
  <c r="K18" i="76"/>
  <c r="L18" i="76"/>
  <c r="M18" i="76"/>
  <c r="N18" i="76"/>
  <c r="O18" i="76"/>
  <c r="P18" i="76"/>
  <c r="Q18" i="76"/>
  <c r="R18" i="76"/>
  <c r="S18" i="76"/>
  <c r="T18" i="76"/>
  <c r="U18" i="76"/>
  <c r="V18" i="76"/>
  <c r="W18" i="76"/>
  <c r="X18" i="76"/>
  <c r="Y18" i="76"/>
  <c r="Z18" i="76"/>
  <c r="AA18" i="76"/>
  <c r="AB18" i="76"/>
  <c r="AC18" i="76"/>
  <c r="AD18" i="76"/>
  <c r="AE18" i="76"/>
  <c r="AF18" i="76"/>
  <c r="AG18" i="76"/>
  <c r="AH18" i="76"/>
  <c r="AI18" i="76"/>
  <c r="AJ18" i="76"/>
  <c r="AK18" i="76"/>
  <c r="AL18" i="76"/>
  <c r="AM18" i="76"/>
  <c r="AN18" i="76"/>
  <c r="AO18" i="76"/>
  <c r="AP18" i="76"/>
  <c r="AQ18" i="76"/>
  <c r="D19" i="76"/>
  <c r="E19" i="76"/>
  <c r="F19" i="76"/>
  <c r="G19" i="76"/>
  <c r="H19" i="76"/>
  <c r="I19" i="76"/>
  <c r="J19" i="76"/>
  <c r="K19" i="76"/>
  <c r="L19" i="76"/>
  <c r="M19" i="76"/>
  <c r="N19" i="76"/>
  <c r="O19" i="76"/>
  <c r="P19" i="76"/>
  <c r="Q19" i="76"/>
  <c r="R19" i="76"/>
  <c r="S19" i="76"/>
  <c r="T19" i="76"/>
  <c r="U19" i="76"/>
  <c r="V19" i="76"/>
  <c r="W19" i="76"/>
  <c r="X19" i="76"/>
  <c r="Y19" i="76"/>
  <c r="Z19" i="76"/>
  <c r="AA19" i="76"/>
  <c r="AB19" i="76"/>
  <c r="AC19" i="76"/>
  <c r="AD19" i="76"/>
  <c r="AE19" i="76"/>
  <c r="AF19" i="76"/>
  <c r="AG19" i="76"/>
  <c r="AH19" i="76"/>
  <c r="AI19" i="76"/>
  <c r="AJ19" i="76"/>
  <c r="AK19" i="76"/>
  <c r="AL19" i="76"/>
  <c r="AM19" i="76"/>
  <c r="AN19" i="76"/>
  <c r="AO19" i="76"/>
  <c r="AP19" i="76"/>
  <c r="AQ19" i="76"/>
  <c r="D20" i="76"/>
  <c r="E20" i="76"/>
  <c r="F20" i="76"/>
  <c r="G20" i="76"/>
  <c r="H20" i="76"/>
  <c r="I20" i="76"/>
  <c r="J20" i="76"/>
  <c r="K20" i="76"/>
  <c r="L20" i="76"/>
  <c r="M20" i="76"/>
  <c r="N20" i="76"/>
  <c r="O20" i="76"/>
  <c r="P20" i="76"/>
  <c r="Q20" i="76"/>
  <c r="R20" i="76"/>
  <c r="S20" i="76"/>
  <c r="T20" i="76"/>
  <c r="U20" i="76"/>
  <c r="V20" i="76"/>
  <c r="W20" i="76"/>
  <c r="X20" i="76"/>
  <c r="Y20" i="76"/>
  <c r="Z20" i="76"/>
  <c r="AA20" i="76"/>
  <c r="AB20" i="76"/>
  <c r="AC20" i="76"/>
  <c r="AD20" i="76"/>
  <c r="AE20" i="76"/>
  <c r="AF20" i="76"/>
  <c r="AG20" i="76"/>
  <c r="AH20" i="76"/>
  <c r="AI20" i="76"/>
  <c r="AJ20" i="76"/>
  <c r="AK20" i="76"/>
  <c r="AL20" i="76"/>
  <c r="AM20" i="76"/>
  <c r="AN20" i="76"/>
  <c r="AO20" i="76"/>
  <c r="AP20" i="76"/>
  <c r="AQ20" i="76"/>
  <c r="D21" i="76"/>
  <c r="E21" i="76"/>
  <c r="F21" i="76"/>
  <c r="G21" i="76"/>
  <c r="H21" i="76"/>
  <c r="I21" i="76"/>
  <c r="J21" i="76"/>
  <c r="K21" i="76"/>
  <c r="L21" i="76"/>
  <c r="M21" i="76"/>
  <c r="N21" i="76"/>
  <c r="O21" i="76"/>
  <c r="P21" i="76"/>
  <c r="Q21" i="76"/>
  <c r="R21" i="76"/>
  <c r="S21" i="76"/>
  <c r="T21" i="76"/>
  <c r="U21" i="76"/>
  <c r="V21" i="76"/>
  <c r="W21" i="76"/>
  <c r="X21" i="76"/>
  <c r="Y21" i="76"/>
  <c r="Z21" i="76"/>
  <c r="AA21" i="76"/>
  <c r="AB21" i="76"/>
  <c r="AC21" i="76"/>
  <c r="AD21" i="76"/>
  <c r="AE21" i="76"/>
  <c r="AF21" i="76"/>
  <c r="AG21" i="76"/>
  <c r="AH21" i="76"/>
  <c r="AI21" i="76"/>
  <c r="AJ21" i="76"/>
  <c r="AK21" i="76"/>
  <c r="AL21" i="76"/>
  <c r="AM21" i="76"/>
  <c r="AN21" i="76"/>
  <c r="AO21" i="76"/>
  <c r="AP21" i="76"/>
  <c r="AQ21" i="76"/>
  <c r="D22" i="76"/>
  <c r="E22" i="76"/>
  <c r="F22" i="76"/>
  <c r="G22" i="76"/>
  <c r="H22" i="76"/>
  <c r="I22" i="76"/>
  <c r="J22" i="76"/>
  <c r="K22" i="76"/>
  <c r="L22" i="76"/>
  <c r="M22" i="76"/>
  <c r="N22" i="76"/>
  <c r="O22" i="76"/>
  <c r="P22" i="76"/>
  <c r="Q22" i="76"/>
  <c r="R22" i="76"/>
  <c r="S22" i="76"/>
  <c r="T22" i="76"/>
  <c r="U22" i="76"/>
  <c r="V22" i="76"/>
  <c r="W22" i="76"/>
  <c r="X22" i="76"/>
  <c r="Y22" i="76"/>
  <c r="Z22" i="76"/>
  <c r="AA22" i="76"/>
  <c r="AB22" i="76"/>
  <c r="AC22" i="76"/>
  <c r="AD22" i="76"/>
  <c r="AE22" i="76"/>
  <c r="AF22" i="76"/>
  <c r="AG22" i="76"/>
  <c r="AH22" i="76"/>
  <c r="AI22" i="76"/>
  <c r="AJ22" i="76"/>
  <c r="AK22" i="76"/>
  <c r="AL22" i="76"/>
  <c r="AM22" i="76"/>
  <c r="AN22" i="76"/>
  <c r="AO22" i="76"/>
  <c r="AP22" i="76"/>
  <c r="AQ22" i="76"/>
  <c r="D23" i="76"/>
  <c r="E23" i="76"/>
  <c r="F23" i="76"/>
  <c r="G23" i="76"/>
  <c r="H23" i="76"/>
  <c r="I23" i="76"/>
  <c r="J23" i="76"/>
  <c r="K23" i="76"/>
  <c r="L23" i="76"/>
  <c r="M23" i="76"/>
  <c r="N23" i="76"/>
  <c r="O23" i="76"/>
  <c r="P23" i="76"/>
  <c r="Q23" i="76"/>
  <c r="R23" i="76"/>
  <c r="S23" i="76"/>
  <c r="T23" i="76"/>
  <c r="U23" i="76"/>
  <c r="V23" i="76"/>
  <c r="W23" i="76"/>
  <c r="X23" i="76"/>
  <c r="Y23" i="76"/>
  <c r="Z23" i="76"/>
  <c r="AA23" i="76"/>
  <c r="AB23" i="76"/>
  <c r="AC23" i="76"/>
  <c r="AD23" i="76"/>
  <c r="AE23" i="76"/>
  <c r="AF23" i="76"/>
  <c r="AG23" i="76"/>
  <c r="AH23" i="76"/>
  <c r="AI23" i="76"/>
  <c r="AJ23" i="76"/>
  <c r="AK23" i="76"/>
  <c r="AL23" i="76"/>
  <c r="AM23" i="76"/>
  <c r="AN23" i="76"/>
  <c r="AO23" i="76"/>
  <c r="AP23" i="76"/>
  <c r="AQ23" i="76"/>
  <c r="D24" i="76"/>
  <c r="E24" i="76"/>
  <c r="F24" i="76"/>
  <c r="G24" i="76"/>
  <c r="H24" i="76"/>
  <c r="I24" i="76"/>
  <c r="J24" i="76"/>
  <c r="K24" i="76"/>
  <c r="L24" i="76"/>
  <c r="M24" i="76"/>
  <c r="N24" i="76"/>
  <c r="O24" i="76"/>
  <c r="P24" i="76"/>
  <c r="Q24" i="76"/>
  <c r="R24" i="76"/>
  <c r="S24" i="76"/>
  <c r="T24" i="76"/>
  <c r="U24" i="76"/>
  <c r="V24" i="76"/>
  <c r="W24" i="76"/>
  <c r="X24" i="76"/>
  <c r="Y24" i="76"/>
  <c r="Z24" i="76"/>
  <c r="AA24" i="76"/>
  <c r="AB24" i="76"/>
  <c r="AC24" i="76"/>
  <c r="AD24" i="76"/>
  <c r="AE24" i="76"/>
  <c r="AF24" i="76"/>
  <c r="AG24" i="76"/>
  <c r="AH24" i="76"/>
  <c r="AI24" i="76"/>
  <c r="AJ24" i="76"/>
  <c r="AK24" i="76"/>
  <c r="AL24" i="76"/>
  <c r="AM24" i="76"/>
  <c r="AN24" i="76"/>
  <c r="AO24" i="76"/>
  <c r="AP24" i="76"/>
  <c r="AQ24" i="76"/>
  <c r="D25" i="76"/>
  <c r="E25" i="76"/>
  <c r="F25" i="76"/>
  <c r="G25" i="76"/>
  <c r="H25" i="76"/>
  <c r="I25" i="76"/>
  <c r="J25" i="76"/>
  <c r="K25" i="76"/>
  <c r="L25" i="76"/>
  <c r="M25" i="76"/>
  <c r="N25" i="76"/>
  <c r="O25" i="76"/>
  <c r="P25" i="76"/>
  <c r="Q25" i="76"/>
  <c r="R25" i="76"/>
  <c r="S25" i="76"/>
  <c r="T25" i="76"/>
  <c r="U25" i="76"/>
  <c r="V25" i="76"/>
  <c r="W25" i="76"/>
  <c r="X25" i="76"/>
  <c r="Y25" i="76"/>
  <c r="Z25" i="76"/>
  <c r="AA25" i="76"/>
  <c r="AB25" i="76"/>
  <c r="AC25" i="76"/>
  <c r="AD25" i="76"/>
  <c r="AE25" i="76"/>
  <c r="AF25" i="76"/>
  <c r="AG25" i="76"/>
  <c r="AH25" i="76"/>
  <c r="AI25" i="76"/>
  <c r="AJ25" i="76"/>
  <c r="AK25" i="76"/>
  <c r="AL25" i="76"/>
  <c r="AM25" i="76"/>
  <c r="AN25" i="76"/>
  <c r="AO25" i="76"/>
  <c r="AP25" i="76"/>
  <c r="AQ25" i="76"/>
  <c r="D26" i="76"/>
  <c r="E26" i="76"/>
  <c r="F26" i="76"/>
  <c r="G26" i="76"/>
  <c r="H26" i="76"/>
  <c r="I26" i="76"/>
  <c r="J26" i="76"/>
  <c r="K26" i="76"/>
  <c r="L26" i="76"/>
  <c r="M26" i="76"/>
  <c r="N26" i="76"/>
  <c r="O26" i="76"/>
  <c r="P26" i="76"/>
  <c r="Q26" i="76"/>
  <c r="R26" i="76"/>
  <c r="S26" i="76"/>
  <c r="T26" i="76"/>
  <c r="U26" i="76"/>
  <c r="V26" i="76"/>
  <c r="W26" i="76"/>
  <c r="X26" i="76"/>
  <c r="Y26" i="76"/>
  <c r="Z26" i="76"/>
  <c r="AA26" i="76"/>
  <c r="AB26" i="76"/>
  <c r="AC26" i="76"/>
  <c r="AD26" i="76"/>
  <c r="AE26" i="76"/>
  <c r="AF26" i="76"/>
  <c r="AG26" i="76"/>
  <c r="AH26" i="76"/>
  <c r="AI26" i="76"/>
  <c r="AJ26" i="76"/>
  <c r="AK26" i="76"/>
  <c r="AL26" i="76"/>
  <c r="AM26" i="76"/>
  <c r="AN26" i="76"/>
  <c r="AO26" i="76"/>
  <c r="AP26" i="76"/>
  <c r="AQ26" i="76"/>
  <c r="D27" i="76"/>
  <c r="E27" i="76"/>
  <c r="F27" i="76"/>
  <c r="G27" i="76"/>
  <c r="H27" i="76"/>
  <c r="I27" i="76"/>
  <c r="J27" i="76"/>
  <c r="K27" i="76"/>
  <c r="L27" i="76"/>
  <c r="M27" i="76"/>
  <c r="N27" i="76"/>
  <c r="O27" i="76"/>
  <c r="P27" i="76"/>
  <c r="Q27" i="76"/>
  <c r="R27" i="76"/>
  <c r="S27" i="76"/>
  <c r="T27" i="76"/>
  <c r="U27" i="76"/>
  <c r="V27" i="76"/>
  <c r="W27" i="76"/>
  <c r="X27" i="76"/>
  <c r="Y27" i="76"/>
  <c r="Z27" i="76"/>
  <c r="AA27" i="76"/>
  <c r="AB27" i="76"/>
  <c r="AC27" i="76"/>
  <c r="AD27" i="76"/>
  <c r="AE27" i="76"/>
  <c r="AF27" i="76"/>
  <c r="AG27" i="76"/>
  <c r="AH27" i="76"/>
  <c r="AI27" i="76"/>
  <c r="AJ27" i="76"/>
  <c r="AK27" i="76"/>
  <c r="AL27" i="76"/>
  <c r="AM27" i="76"/>
  <c r="AN27" i="76"/>
  <c r="AO27" i="76"/>
  <c r="AP27" i="76"/>
  <c r="AQ27" i="76"/>
  <c r="D28" i="76"/>
  <c r="E28" i="76"/>
  <c r="F28" i="76"/>
  <c r="G28" i="76"/>
  <c r="H28" i="76"/>
  <c r="I28" i="76"/>
  <c r="J28" i="76"/>
  <c r="K28" i="76"/>
  <c r="L28" i="76"/>
  <c r="M28" i="76"/>
  <c r="N28" i="76"/>
  <c r="O28" i="76"/>
  <c r="P28" i="76"/>
  <c r="Q28" i="76"/>
  <c r="R28" i="76"/>
  <c r="S28" i="76"/>
  <c r="T28" i="76"/>
  <c r="U28" i="76"/>
  <c r="V28" i="76"/>
  <c r="W28" i="76"/>
  <c r="X28" i="76"/>
  <c r="Y28" i="76"/>
  <c r="Z28" i="76"/>
  <c r="AA28" i="76"/>
  <c r="AB28" i="76"/>
  <c r="AC28" i="76"/>
  <c r="AD28" i="76"/>
  <c r="AE28" i="76"/>
  <c r="AF28" i="76"/>
  <c r="AG28" i="76"/>
  <c r="AH28" i="76"/>
  <c r="AI28" i="76"/>
  <c r="AJ28" i="76"/>
  <c r="AK28" i="76"/>
  <c r="AL28" i="76"/>
  <c r="AM28" i="76"/>
  <c r="AN28" i="76"/>
  <c r="AO28" i="76"/>
  <c r="AP28" i="76"/>
  <c r="AQ28" i="76"/>
  <c r="D29" i="76"/>
  <c r="E29" i="76"/>
  <c r="F29" i="76"/>
  <c r="G29" i="76"/>
  <c r="H29" i="76"/>
  <c r="I29" i="76"/>
  <c r="J29" i="76"/>
  <c r="K29" i="76"/>
  <c r="L29" i="76"/>
  <c r="M29" i="76"/>
  <c r="N29" i="76"/>
  <c r="O29" i="76"/>
  <c r="P29" i="76"/>
  <c r="Q29" i="76"/>
  <c r="R29" i="76"/>
  <c r="S29" i="76"/>
  <c r="T29" i="76"/>
  <c r="U29" i="76"/>
  <c r="V29" i="76"/>
  <c r="W29" i="76"/>
  <c r="X29" i="76"/>
  <c r="Y29" i="76"/>
  <c r="Z29" i="76"/>
  <c r="AA29" i="76"/>
  <c r="AB29" i="76"/>
  <c r="AC29" i="76"/>
  <c r="AD29" i="76"/>
  <c r="AE29" i="76"/>
  <c r="AF29" i="76"/>
  <c r="AG29" i="76"/>
  <c r="AH29" i="76"/>
  <c r="AI29" i="76"/>
  <c r="AJ29" i="76"/>
  <c r="AK29" i="76"/>
  <c r="AL29" i="76"/>
  <c r="AM29" i="76"/>
  <c r="AN29" i="76"/>
  <c r="AO29" i="76"/>
  <c r="AP29" i="76"/>
  <c r="AQ29" i="76"/>
  <c r="D30" i="76"/>
  <c r="E30" i="76"/>
  <c r="F30" i="76"/>
  <c r="G30" i="76"/>
  <c r="H30" i="76"/>
  <c r="I30" i="76"/>
  <c r="J30" i="76"/>
  <c r="K30" i="76"/>
  <c r="L30" i="76"/>
  <c r="M30" i="76"/>
  <c r="N30" i="76"/>
  <c r="O30" i="76"/>
  <c r="P30" i="76"/>
  <c r="Q30" i="76"/>
  <c r="R30" i="76"/>
  <c r="S30" i="76"/>
  <c r="T30" i="76"/>
  <c r="U30" i="76"/>
  <c r="V30" i="76"/>
  <c r="W30" i="76"/>
  <c r="X30" i="76"/>
  <c r="Y30" i="76"/>
  <c r="Z30" i="76"/>
  <c r="AA30" i="76"/>
  <c r="AB30" i="76"/>
  <c r="AC30" i="76"/>
  <c r="AD30" i="76"/>
  <c r="AE30" i="76"/>
  <c r="AF30" i="76"/>
  <c r="AG30" i="76"/>
  <c r="AH30" i="76"/>
  <c r="AI30" i="76"/>
  <c r="AJ30" i="76"/>
  <c r="AK30" i="76"/>
  <c r="AL30" i="76"/>
  <c r="AM30" i="76"/>
  <c r="AN30" i="76"/>
  <c r="AO30" i="76"/>
  <c r="AP30" i="76"/>
  <c r="AQ30" i="76"/>
  <c r="D31" i="76"/>
  <c r="E31" i="76"/>
  <c r="F31" i="76"/>
  <c r="G31" i="76"/>
  <c r="H31" i="76"/>
  <c r="I31" i="76"/>
  <c r="J31" i="76"/>
  <c r="K31" i="76"/>
  <c r="L31" i="76"/>
  <c r="M31" i="76"/>
  <c r="N31" i="76"/>
  <c r="O31" i="76"/>
  <c r="P31" i="76"/>
  <c r="Q31" i="76"/>
  <c r="R31" i="76"/>
  <c r="S31" i="76"/>
  <c r="T31" i="76"/>
  <c r="U31" i="76"/>
  <c r="V31" i="76"/>
  <c r="W31" i="76"/>
  <c r="X31" i="76"/>
  <c r="Y31" i="76"/>
  <c r="Z31" i="76"/>
  <c r="AA31" i="76"/>
  <c r="AB31" i="76"/>
  <c r="AC31" i="76"/>
  <c r="AD31" i="76"/>
  <c r="AE31" i="76"/>
  <c r="AF31" i="76"/>
  <c r="AG31" i="76"/>
  <c r="AH31" i="76"/>
  <c r="AI31" i="76"/>
  <c r="AJ31" i="76"/>
  <c r="AK31" i="76"/>
  <c r="AL31" i="76"/>
  <c r="AM31" i="76"/>
  <c r="AN31" i="76"/>
  <c r="AO31" i="76"/>
  <c r="AP31" i="76"/>
  <c r="AQ31" i="76"/>
  <c r="D32" i="76"/>
  <c r="E32" i="76"/>
  <c r="F32" i="76"/>
  <c r="G32" i="76"/>
  <c r="H32" i="76"/>
  <c r="I32" i="76"/>
  <c r="J32" i="76"/>
  <c r="K32" i="76"/>
  <c r="L32" i="76"/>
  <c r="M32" i="76"/>
  <c r="N32" i="76"/>
  <c r="O32" i="76"/>
  <c r="P32" i="76"/>
  <c r="Q32" i="76"/>
  <c r="R32" i="76"/>
  <c r="S32" i="76"/>
  <c r="T32" i="76"/>
  <c r="U32" i="76"/>
  <c r="V32" i="76"/>
  <c r="W32" i="76"/>
  <c r="X32" i="76"/>
  <c r="Y32" i="76"/>
  <c r="Z32" i="76"/>
  <c r="AA32" i="76"/>
  <c r="AB32" i="76"/>
  <c r="AC32" i="76"/>
  <c r="AD32" i="76"/>
  <c r="AE32" i="76"/>
  <c r="AF32" i="76"/>
  <c r="AG32" i="76"/>
  <c r="AH32" i="76"/>
  <c r="AI32" i="76"/>
  <c r="AJ32" i="76"/>
  <c r="AK32" i="76"/>
  <c r="AL32" i="76"/>
  <c r="AM32" i="76"/>
  <c r="AN32" i="76"/>
  <c r="AO32" i="76"/>
  <c r="AP32" i="76"/>
  <c r="AQ32" i="76"/>
  <c r="D33" i="76"/>
  <c r="E33" i="76"/>
  <c r="F33" i="76"/>
  <c r="G33" i="76"/>
  <c r="H33" i="76"/>
  <c r="I33" i="76"/>
  <c r="J33" i="76"/>
  <c r="K33" i="76"/>
  <c r="L33" i="76"/>
  <c r="M33" i="76"/>
  <c r="N33" i="76"/>
  <c r="O33" i="76"/>
  <c r="P33" i="76"/>
  <c r="Q33" i="76"/>
  <c r="R33" i="76"/>
  <c r="S33" i="76"/>
  <c r="T33" i="76"/>
  <c r="U33" i="76"/>
  <c r="V33" i="76"/>
  <c r="W33" i="76"/>
  <c r="X33" i="76"/>
  <c r="Y33" i="76"/>
  <c r="Z33" i="76"/>
  <c r="AA33" i="76"/>
  <c r="AB33" i="76"/>
  <c r="AC33" i="76"/>
  <c r="AD33" i="76"/>
  <c r="AE33" i="76"/>
  <c r="AF33" i="76"/>
  <c r="AG33" i="76"/>
  <c r="AH33" i="76"/>
  <c r="AI33" i="76"/>
  <c r="AJ33" i="76"/>
  <c r="AK33" i="76"/>
  <c r="AL33" i="76"/>
  <c r="AM33" i="76"/>
  <c r="AN33" i="76"/>
  <c r="AO33" i="76"/>
  <c r="AP33" i="76"/>
  <c r="AQ33" i="76"/>
  <c r="D34" i="76"/>
  <c r="E34" i="76"/>
  <c r="F34" i="76"/>
  <c r="G34" i="76"/>
  <c r="H34" i="76"/>
  <c r="I34" i="76"/>
  <c r="J34" i="76"/>
  <c r="K34" i="76"/>
  <c r="L34" i="76"/>
  <c r="M34" i="76"/>
  <c r="N34" i="76"/>
  <c r="O34" i="76"/>
  <c r="P34" i="76"/>
  <c r="Q34" i="76"/>
  <c r="R34" i="76"/>
  <c r="S34" i="76"/>
  <c r="T34" i="76"/>
  <c r="U34" i="76"/>
  <c r="V34" i="76"/>
  <c r="W34" i="76"/>
  <c r="X34" i="76"/>
  <c r="Y34" i="76"/>
  <c r="Z34" i="76"/>
  <c r="AA34" i="76"/>
  <c r="AB34" i="76"/>
  <c r="AC34" i="76"/>
  <c r="AD34" i="76"/>
  <c r="AE34" i="76"/>
  <c r="AF34" i="76"/>
  <c r="AG34" i="76"/>
  <c r="AH34" i="76"/>
  <c r="AI34" i="76"/>
  <c r="AJ34" i="76"/>
  <c r="AK34" i="76"/>
  <c r="AL34" i="76"/>
  <c r="AM34" i="76"/>
  <c r="AN34" i="76"/>
  <c r="AO34" i="76"/>
  <c r="AP34" i="76"/>
  <c r="AQ34" i="76"/>
  <c r="D35" i="76"/>
  <c r="E35" i="76"/>
  <c r="F35" i="76"/>
  <c r="G35" i="76"/>
  <c r="H35" i="76"/>
  <c r="I35" i="76"/>
  <c r="J35" i="76"/>
  <c r="K35" i="76"/>
  <c r="L35" i="76"/>
  <c r="M35" i="76"/>
  <c r="N35" i="76"/>
  <c r="O35" i="76"/>
  <c r="P35" i="76"/>
  <c r="Q35" i="76"/>
  <c r="R35" i="76"/>
  <c r="S35" i="76"/>
  <c r="T35" i="76"/>
  <c r="U35" i="76"/>
  <c r="V35" i="76"/>
  <c r="W35" i="76"/>
  <c r="X35" i="76"/>
  <c r="Y35" i="76"/>
  <c r="Z35" i="76"/>
  <c r="AA35" i="76"/>
  <c r="AB35" i="76"/>
  <c r="AC35" i="76"/>
  <c r="AD35" i="76"/>
  <c r="AE35" i="76"/>
  <c r="AF35" i="76"/>
  <c r="AG35" i="76"/>
  <c r="AH35" i="76"/>
  <c r="AI35" i="76"/>
  <c r="AJ35" i="76"/>
  <c r="AK35" i="76"/>
  <c r="AL35" i="76"/>
  <c r="AM35" i="76"/>
  <c r="AN35" i="76"/>
  <c r="AO35" i="76"/>
  <c r="AP35" i="76"/>
  <c r="AQ35" i="76"/>
  <c r="D36" i="76"/>
  <c r="E36" i="76"/>
  <c r="F36" i="76"/>
  <c r="G36" i="76"/>
  <c r="H36" i="76"/>
  <c r="I36" i="76"/>
  <c r="J36" i="76"/>
  <c r="K36" i="76"/>
  <c r="L36" i="76"/>
  <c r="M36" i="76"/>
  <c r="N36" i="76"/>
  <c r="O36" i="76"/>
  <c r="P36" i="76"/>
  <c r="Q36" i="76"/>
  <c r="R36" i="76"/>
  <c r="S36" i="76"/>
  <c r="T36" i="76"/>
  <c r="U36" i="76"/>
  <c r="V36" i="76"/>
  <c r="W36" i="76"/>
  <c r="X36" i="76"/>
  <c r="Y36" i="76"/>
  <c r="Z36" i="76"/>
  <c r="AA36" i="76"/>
  <c r="AB36" i="76"/>
  <c r="AC36" i="76"/>
  <c r="AD36" i="76"/>
  <c r="AE36" i="76"/>
  <c r="AF36" i="76"/>
  <c r="AG36" i="76"/>
  <c r="AH36" i="76"/>
  <c r="AI36" i="76"/>
  <c r="AJ36" i="76"/>
  <c r="AK36" i="76"/>
  <c r="AL36" i="76"/>
  <c r="AM36" i="76"/>
  <c r="AN36" i="76"/>
  <c r="AO36" i="76"/>
  <c r="AP36" i="76"/>
  <c r="AQ36" i="76"/>
  <c r="D37" i="76"/>
  <c r="E37" i="76"/>
  <c r="F37" i="76"/>
  <c r="G37" i="76"/>
  <c r="H37" i="76"/>
  <c r="I37" i="76"/>
  <c r="J37" i="76"/>
  <c r="K37" i="76"/>
  <c r="L37" i="76"/>
  <c r="M37" i="76"/>
  <c r="N37" i="76"/>
  <c r="O37" i="76"/>
  <c r="P37" i="76"/>
  <c r="Q37" i="76"/>
  <c r="R37" i="76"/>
  <c r="S37" i="76"/>
  <c r="T37" i="76"/>
  <c r="U37" i="76"/>
  <c r="V37" i="76"/>
  <c r="W37" i="76"/>
  <c r="X37" i="76"/>
  <c r="Y37" i="76"/>
  <c r="Z37" i="76"/>
  <c r="AA37" i="76"/>
  <c r="AB37" i="76"/>
  <c r="AC37" i="76"/>
  <c r="AD37" i="76"/>
  <c r="AE37" i="76"/>
  <c r="AF37" i="76"/>
  <c r="AG37" i="76"/>
  <c r="AH37" i="76"/>
  <c r="AI37" i="76"/>
  <c r="AJ37" i="76"/>
  <c r="AK37" i="76"/>
  <c r="AL37" i="76"/>
  <c r="AM37" i="76"/>
  <c r="AN37" i="76"/>
  <c r="AO37" i="76"/>
  <c r="AP37" i="76"/>
  <c r="AQ37" i="76"/>
  <c r="D38" i="76"/>
  <c r="E38" i="76"/>
  <c r="F38" i="76"/>
  <c r="G38" i="76"/>
  <c r="H38" i="76"/>
  <c r="I38" i="76"/>
  <c r="J38" i="76"/>
  <c r="K38" i="76"/>
  <c r="L38" i="76"/>
  <c r="M38" i="76"/>
  <c r="N38" i="76"/>
  <c r="O38" i="76"/>
  <c r="P38" i="76"/>
  <c r="Q38" i="76"/>
  <c r="R38" i="76"/>
  <c r="S38" i="76"/>
  <c r="T38" i="76"/>
  <c r="U38" i="76"/>
  <c r="V38" i="76"/>
  <c r="W38" i="76"/>
  <c r="X38" i="76"/>
  <c r="Y38" i="76"/>
  <c r="Z38" i="76"/>
  <c r="AA38" i="76"/>
  <c r="AB38" i="76"/>
  <c r="AC38" i="76"/>
  <c r="AD38" i="76"/>
  <c r="AE38" i="76"/>
  <c r="AF38" i="76"/>
  <c r="AG38" i="76"/>
  <c r="AH38" i="76"/>
  <c r="AI38" i="76"/>
  <c r="AJ38" i="76"/>
  <c r="AK38" i="76"/>
  <c r="AL38" i="76"/>
  <c r="AM38" i="76"/>
  <c r="AN38" i="76"/>
  <c r="AO38" i="76"/>
  <c r="AP38" i="76"/>
  <c r="AQ38" i="76"/>
  <c r="D39" i="76"/>
  <c r="E39" i="76"/>
  <c r="F39" i="76"/>
  <c r="G39" i="76"/>
  <c r="H39" i="76"/>
  <c r="I39" i="76"/>
  <c r="J39" i="76"/>
  <c r="K39" i="76"/>
  <c r="L39" i="76"/>
  <c r="M39" i="76"/>
  <c r="N39" i="76"/>
  <c r="O39" i="76"/>
  <c r="P39" i="76"/>
  <c r="Q39" i="76"/>
  <c r="R39" i="76"/>
  <c r="S39" i="76"/>
  <c r="T39" i="76"/>
  <c r="U39" i="76"/>
  <c r="V39" i="76"/>
  <c r="W39" i="76"/>
  <c r="X39" i="76"/>
  <c r="Y39" i="76"/>
  <c r="Z39" i="76"/>
  <c r="AA39" i="76"/>
  <c r="AB39" i="76"/>
  <c r="AC39" i="76"/>
  <c r="AD39" i="76"/>
  <c r="AE39" i="76"/>
  <c r="AF39" i="76"/>
  <c r="AG39" i="76"/>
  <c r="AH39" i="76"/>
  <c r="AI39" i="76"/>
  <c r="AJ39" i="76"/>
  <c r="AK39" i="76"/>
  <c r="AL39" i="76"/>
  <c r="AM39" i="76"/>
  <c r="AN39" i="76"/>
  <c r="AO39" i="76"/>
  <c r="AP39" i="76"/>
  <c r="AQ39" i="76"/>
  <c r="D40" i="76"/>
  <c r="E40" i="76"/>
  <c r="F40" i="76"/>
  <c r="G40" i="76"/>
  <c r="H40" i="76"/>
  <c r="I40" i="76"/>
  <c r="J40" i="76"/>
  <c r="K40" i="76"/>
  <c r="L40" i="76"/>
  <c r="M40" i="76"/>
  <c r="N40" i="76"/>
  <c r="O40" i="76"/>
  <c r="P40" i="76"/>
  <c r="Q40" i="76"/>
  <c r="R40" i="76"/>
  <c r="S40" i="76"/>
  <c r="T40" i="76"/>
  <c r="U40" i="76"/>
  <c r="V40" i="76"/>
  <c r="W40" i="76"/>
  <c r="X40" i="76"/>
  <c r="Y40" i="76"/>
  <c r="Z40" i="76"/>
  <c r="AA40" i="76"/>
  <c r="AB40" i="76"/>
  <c r="AC40" i="76"/>
  <c r="AD40" i="76"/>
  <c r="AE40" i="76"/>
  <c r="AF40" i="76"/>
  <c r="AG40" i="76"/>
  <c r="AH40" i="76"/>
  <c r="AI40" i="76"/>
  <c r="AJ40" i="76"/>
  <c r="AK40" i="76"/>
  <c r="AL40" i="76"/>
  <c r="AM40" i="76"/>
  <c r="AN40" i="76"/>
  <c r="AO40" i="76"/>
  <c r="AP40" i="76"/>
  <c r="AQ40" i="76"/>
  <c r="D41" i="76"/>
  <c r="E41" i="76"/>
  <c r="F41" i="76"/>
  <c r="G41" i="76"/>
  <c r="H41" i="76"/>
  <c r="I41" i="76"/>
  <c r="J41" i="76"/>
  <c r="K41" i="76"/>
  <c r="L41" i="76"/>
  <c r="M41" i="76"/>
  <c r="N41" i="76"/>
  <c r="O41" i="76"/>
  <c r="P41" i="76"/>
  <c r="Q41" i="76"/>
  <c r="R41" i="76"/>
  <c r="S41" i="76"/>
  <c r="T41" i="76"/>
  <c r="U41" i="76"/>
  <c r="V41" i="76"/>
  <c r="W41" i="76"/>
  <c r="X41" i="76"/>
  <c r="Y41" i="76"/>
  <c r="Z41" i="76"/>
  <c r="AA41" i="76"/>
  <c r="AB41" i="76"/>
  <c r="AC41" i="76"/>
  <c r="AD41" i="76"/>
  <c r="AE41" i="76"/>
  <c r="AF41" i="76"/>
  <c r="AG41" i="76"/>
  <c r="AH41" i="76"/>
  <c r="AI41" i="76"/>
  <c r="AJ41" i="76"/>
  <c r="AK41" i="76"/>
  <c r="AL41" i="76"/>
  <c r="AM41" i="76"/>
  <c r="AN41" i="76"/>
  <c r="AO41" i="76"/>
  <c r="AP41" i="76"/>
  <c r="AQ41" i="76"/>
  <c r="D42" i="76"/>
  <c r="E42" i="76"/>
  <c r="F42" i="76"/>
  <c r="G42" i="76"/>
  <c r="H42" i="76"/>
  <c r="I42" i="76"/>
  <c r="J42" i="76"/>
  <c r="K42" i="76"/>
  <c r="L42" i="76"/>
  <c r="M42" i="76"/>
  <c r="N42" i="76"/>
  <c r="O42" i="76"/>
  <c r="P42" i="76"/>
  <c r="Q42" i="76"/>
  <c r="R42" i="76"/>
  <c r="S42" i="76"/>
  <c r="T42" i="76"/>
  <c r="U42" i="76"/>
  <c r="V42" i="76"/>
  <c r="W42" i="76"/>
  <c r="X42" i="76"/>
  <c r="Y42" i="76"/>
  <c r="Z42" i="76"/>
  <c r="AA42" i="76"/>
  <c r="AB42" i="76"/>
  <c r="AC42" i="76"/>
  <c r="AD42" i="76"/>
  <c r="AE42" i="76"/>
  <c r="AF42" i="76"/>
  <c r="AG42" i="76"/>
  <c r="AH42" i="76"/>
  <c r="AI42" i="76"/>
  <c r="AJ42" i="76"/>
  <c r="AK42" i="76"/>
  <c r="AL42" i="76"/>
  <c r="AM42" i="76"/>
  <c r="AN42" i="76"/>
  <c r="AO42" i="76"/>
  <c r="AP42" i="76"/>
  <c r="AQ42" i="76"/>
  <c r="D43" i="76"/>
  <c r="E43" i="76"/>
  <c r="F43" i="76"/>
  <c r="G43" i="76"/>
  <c r="H43" i="76"/>
  <c r="I43" i="76"/>
  <c r="J43" i="76"/>
  <c r="K43" i="76"/>
  <c r="L43" i="76"/>
  <c r="M43" i="76"/>
  <c r="N43" i="76"/>
  <c r="O43" i="76"/>
  <c r="P43" i="76"/>
  <c r="Q43" i="76"/>
  <c r="R43" i="76"/>
  <c r="S43" i="76"/>
  <c r="T43" i="76"/>
  <c r="U43" i="76"/>
  <c r="V43" i="76"/>
  <c r="W43" i="76"/>
  <c r="X43" i="76"/>
  <c r="Y43" i="76"/>
  <c r="Z43" i="76"/>
  <c r="AA43" i="76"/>
  <c r="AB43" i="76"/>
  <c r="AC43" i="76"/>
  <c r="AD43" i="76"/>
  <c r="AE43" i="76"/>
  <c r="AF43" i="76"/>
  <c r="AG43" i="76"/>
  <c r="AH43" i="76"/>
  <c r="AI43" i="76"/>
  <c r="AJ43" i="76"/>
  <c r="AK43" i="76"/>
  <c r="AL43" i="76"/>
  <c r="AM43" i="76"/>
  <c r="AN43" i="76"/>
  <c r="AO43" i="76"/>
  <c r="AP43" i="76"/>
  <c r="AQ43" i="76"/>
  <c r="D44" i="76"/>
  <c r="E44" i="76"/>
  <c r="F44" i="76"/>
  <c r="G44" i="76"/>
  <c r="H44" i="76"/>
  <c r="I44" i="76"/>
  <c r="J44" i="76"/>
  <c r="K44" i="76"/>
  <c r="L44" i="76"/>
  <c r="M44" i="76"/>
  <c r="N44" i="76"/>
  <c r="O44" i="76"/>
  <c r="P44" i="76"/>
  <c r="Q44" i="76"/>
  <c r="R44" i="76"/>
  <c r="S44" i="76"/>
  <c r="T44" i="76"/>
  <c r="U44" i="76"/>
  <c r="V44" i="76"/>
  <c r="W44" i="76"/>
  <c r="X44" i="76"/>
  <c r="Y44" i="76"/>
  <c r="Z44" i="76"/>
  <c r="AA44" i="76"/>
  <c r="AB44" i="76"/>
  <c r="AC44" i="76"/>
  <c r="AD44" i="76"/>
  <c r="AE44" i="76"/>
  <c r="AF44" i="76"/>
  <c r="AG44" i="76"/>
  <c r="AH44" i="76"/>
  <c r="AI44" i="76"/>
  <c r="AJ44" i="76"/>
  <c r="AK44" i="76"/>
  <c r="AL44" i="76"/>
  <c r="AM44" i="76"/>
  <c r="AN44" i="76"/>
  <c r="AO44" i="76"/>
  <c r="AP44" i="76"/>
  <c r="AQ44" i="76"/>
  <c r="C3" i="76"/>
  <c r="C4" i="76"/>
  <c r="C5" i="76"/>
  <c r="C6" i="76"/>
  <c r="C7" i="76"/>
  <c r="C8" i="76"/>
  <c r="C9" i="76"/>
  <c r="C10" i="76"/>
  <c r="C11" i="76"/>
  <c r="C12" i="76"/>
  <c r="C13" i="76"/>
  <c r="C14" i="76"/>
  <c r="C15" i="76"/>
  <c r="C16" i="76"/>
  <c r="C17" i="76"/>
  <c r="C18" i="76"/>
  <c r="C19" i="76"/>
  <c r="C20" i="76"/>
  <c r="C21" i="76"/>
  <c r="C22" i="76"/>
  <c r="C23" i="76"/>
  <c r="C24" i="76"/>
  <c r="C25" i="76"/>
  <c r="C26" i="76"/>
  <c r="C27" i="76"/>
  <c r="C28" i="76"/>
  <c r="C29" i="76"/>
  <c r="C30" i="76"/>
  <c r="C31" i="76"/>
  <c r="C32" i="76"/>
  <c r="C33" i="76"/>
  <c r="C34" i="76"/>
  <c r="C35" i="76"/>
  <c r="C36" i="76"/>
  <c r="C37" i="76"/>
  <c r="C38" i="76"/>
  <c r="C39" i="76"/>
  <c r="C40" i="76"/>
  <c r="C41" i="76"/>
  <c r="C42" i="76"/>
  <c r="C43" i="76"/>
  <c r="C44" i="76"/>
  <c r="C2" i="76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17" i="76"/>
  <c r="B18" i="76"/>
  <c r="B19" i="76"/>
  <c r="B20" i="76"/>
  <c r="B21" i="76"/>
  <c r="B22" i="76"/>
  <c r="B23" i="76"/>
  <c r="B24" i="76"/>
  <c r="B25" i="76"/>
  <c r="B26" i="76"/>
  <c r="B27" i="76"/>
  <c r="B28" i="76"/>
  <c r="B29" i="76"/>
  <c r="B30" i="76"/>
  <c r="B31" i="76"/>
  <c r="B32" i="76"/>
  <c r="B33" i="76"/>
  <c r="B34" i="76"/>
  <c r="B35" i="76"/>
  <c r="B36" i="76"/>
  <c r="B37" i="76"/>
  <c r="B38" i="76"/>
  <c r="B39" i="76"/>
  <c r="B40" i="76"/>
  <c r="B41" i="76"/>
  <c r="B42" i="76"/>
  <c r="B43" i="76"/>
  <c r="B44" i="76"/>
  <c r="B2" i="76"/>
  <c r="C50" i="75"/>
  <c r="D50" i="75"/>
  <c r="E50" i="75"/>
  <c r="F50" i="75"/>
  <c r="G50" i="75"/>
  <c r="H50" i="75"/>
  <c r="I50" i="75"/>
  <c r="J50" i="75"/>
  <c r="K50" i="75"/>
  <c r="L50" i="75"/>
  <c r="M50" i="75"/>
  <c r="N50" i="75"/>
  <c r="O50" i="75"/>
  <c r="P50" i="75"/>
  <c r="Q50" i="75"/>
  <c r="R50" i="75"/>
  <c r="S50" i="75"/>
  <c r="T50" i="75"/>
  <c r="U50" i="75"/>
  <c r="V50" i="75"/>
  <c r="W50" i="75"/>
  <c r="X50" i="75"/>
  <c r="Y50" i="75"/>
  <c r="Z50" i="75"/>
  <c r="AA50" i="75"/>
  <c r="AB50" i="75"/>
  <c r="AC50" i="75"/>
  <c r="AD50" i="75"/>
  <c r="AE50" i="75"/>
  <c r="AF50" i="75"/>
  <c r="AG50" i="75"/>
  <c r="AH50" i="75"/>
  <c r="AI50" i="75"/>
  <c r="AJ50" i="75"/>
  <c r="AK50" i="75"/>
  <c r="AL50" i="75"/>
  <c r="AM50" i="75"/>
  <c r="AN50" i="75"/>
  <c r="AO50" i="75"/>
  <c r="AP50" i="75"/>
  <c r="AQ50" i="75"/>
  <c r="C51" i="75"/>
  <c r="D51" i="75"/>
  <c r="E51" i="75"/>
  <c r="F51" i="75"/>
  <c r="G51" i="75"/>
  <c r="H51" i="75"/>
  <c r="I51" i="75"/>
  <c r="J51" i="75"/>
  <c r="K51" i="75"/>
  <c r="L51" i="75"/>
  <c r="M51" i="75"/>
  <c r="N51" i="75"/>
  <c r="O51" i="75"/>
  <c r="P51" i="75"/>
  <c r="Q51" i="75"/>
  <c r="R51" i="75"/>
  <c r="S51" i="75"/>
  <c r="T51" i="75"/>
  <c r="U51" i="75"/>
  <c r="V51" i="75"/>
  <c r="W51" i="75"/>
  <c r="X51" i="75"/>
  <c r="Y51" i="75"/>
  <c r="Z51" i="75"/>
  <c r="AA51" i="75"/>
  <c r="AB51" i="75"/>
  <c r="AC51" i="75"/>
  <c r="AD51" i="75"/>
  <c r="AE51" i="75"/>
  <c r="AF51" i="75"/>
  <c r="AG51" i="75"/>
  <c r="AH51" i="75"/>
  <c r="AI51" i="75"/>
  <c r="AJ51" i="75"/>
  <c r="AK51" i="75"/>
  <c r="AL51" i="75"/>
  <c r="AM51" i="75"/>
  <c r="AN51" i="75"/>
  <c r="AO51" i="75"/>
  <c r="AP51" i="75"/>
  <c r="AQ51" i="75"/>
  <c r="C52" i="75"/>
  <c r="D52" i="75"/>
  <c r="E52" i="75"/>
  <c r="F52" i="75"/>
  <c r="G52" i="75"/>
  <c r="H52" i="75"/>
  <c r="I52" i="75"/>
  <c r="J52" i="75"/>
  <c r="K52" i="75"/>
  <c r="L52" i="75"/>
  <c r="M52" i="75"/>
  <c r="N52" i="75"/>
  <c r="O52" i="75"/>
  <c r="P52" i="75"/>
  <c r="Q52" i="75"/>
  <c r="R52" i="75"/>
  <c r="S52" i="75"/>
  <c r="T52" i="75"/>
  <c r="U52" i="75"/>
  <c r="V52" i="75"/>
  <c r="W52" i="75"/>
  <c r="X52" i="75"/>
  <c r="Y52" i="75"/>
  <c r="Z52" i="75"/>
  <c r="AA52" i="75"/>
  <c r="AB52" i="75"/>
  <c r="AC52" i="75"/>
  <c r="AD52" i="75"/>
  <c r="AE52" i="75"/>
  <c r="AF52" i="75"/>
  <c r="AG52" i="75"/>
  <c r="AH52" i="75"/>
  <c r="AI52" i="75"/>
  <c r="AJ52" i="75"/>
  <c r="AK52" i="75"/>
  <c r="AL52" i="75"/>
  <c r="AM52" i="75"/>
  <c r="AN52" i="75"/>
  <c r="AO52" i="75"/>
  <c r="AP52" i="75"/>
  <c r="AQ52" i="75"/>
  <c r="C53" i="75"/>
  <c r="D53" i="75"/>
  <c r="E53" i="75"/>
  <c r="F53" i="75"/>
  <c r="G53" i="75"/>
  <c r="H53" i="75"/>
  <c r="I53" i="75"/>
  <c r="J53" i="75"/>
  <c r="K53" i="75"/>
  <c r="L53" i="75"/>
  <c r="M53" i="75"/>
  <c r="N53" i="75"/>
  <c r="O53" i="75"/>
  <c r="P53" i="75"/>
  <c r="Q53" i="75"/>
  <c r="R53" i="75"/>
  <c r="S53" i="75"/>
  <c r="T53" i="75"/>
  <c r="U53" i="75"/>
  <c r="V53" i="75"/>
  <c r="W53" i="75"/>
  <c r="X53" i="75"/>
  <c r="Y53" i="75"/>
  <c r="Z53" i="75"/>
  <c r="AA53" i="75"/>
  <c r="AB53" i="75"/>
  <c r="AC53" i="75"/>
  <c r="AD53" i="75"/>
  <c r="AE53" i="75"/>
  <c r="AF53" i="75"/>
  <c r="AG53" i="75"/>
  <c r="AH53" i="75"/>
  <c r="AI53" i="75"/>
  <c r="AJ53" i="75"/>
  <c r="AK53" i="75"/>
  <c r="AL53" i="75"/>
  <c r="AM53" i="75"/>
  <c r="AN53" i="75"/>
  <c r="AO53" i="75"/>
  <c r="AP53" i="75"/>
  <c r="AQ53" i="75"/>
  <c r="C54" i="75"/>
  <c r="D54" i="75"/>
  <c r="E54" i="75"/>
  <c r="F54" i="75"/>
  <c r="G54" i="75"/>
  <c r="H54" i="75"/>
  <c r="I54" i="75"/>
  <c r="J54" i="75"/>
  <c r="K54" i="75"/>
  <c r="L54" i="75"/>
  <c r="M54" i="75"/>
  <c r="N54" i="75"/>
  <c r="O54" i="75"/>
  <c r="P54" i="75"/>
  <c r="Q54" i="75"/>
  <c r="R54" i="75"/>
  <c r="S54" i="75"/>
  <c r="T54" i="75"/>
  <c r="U54" i="75"/>
  <c r="V54" i="75"/>
  <c r="W54" i="75"/>
  <c r="X54" i="75"/>
  <c r="Y54" i="75"/>
  <c r="Z54" i="75"/>
  <c r="AA54" i="75"/>
  <c r="AB54" i="75"/>
  <c r="AC54" i="75"/>
  <c r="AD54" i="75"/>
  <c r="AE54" i="75"/>
  <c r="AF54" i="75"/>
  <c r="AG54" i="75"/>
  <c r="AH54" i="75"/>
  <c r="AI54" i="75"/>
  <c r="AJ54" i="75"/>
  <c r="AK54" i="75"/>
  <c r="AL54" i="75"/>
  <c r="AM54" i="75"/>
  <c r="AN54" i="75"/>
  <c r="AO54" i="75"/>
  <c r="AP54" i="75"/>
  <c r="AQ54" i="75"/>
  <c r="C55" i="75"/>
  <c r="D55" i="75"/>
  <c r="E55" i="75"/>
  <c r="F55" i="75"/>
  <c r="G55" i="75"/>
  <c r="H55" i="75"/>
  <c r="I55" i="75"/>
  <c r="J55" i="75"/>
  <c r="K55" i="75"/>
  <c r="L55" i="75"/>
  <c r="M55" i="75"/>
  <c r="N55" i="75"/>
  <c r="O55" i="75"/>
  <c r="P55" i="75"/>
  <c r="Q55" i="75"/>
  <c r="R55" i="75"/>
  <c r="S55" i="75"/>
  <c r="T55" i="75"/>
  <c r="U55" i="75"/>
  <c r="V55" i="75"/>
  <c r="W55" i="75"/>
  <c r="X55" i="75"/>
  <c r="Y55" i="75"/>
  <c r="Z55" i="75"/>
  <c r="AA55" i="75"/>
  <c r="AB55" i="75"/>
  <c r="AC55" i="75"/>
  <c r="AD55" i="75"/>
  <c r="AE55" i="75"/>
  <c r="AF55" i="75"/>
  <c r="AG55" i="75"/>
  <c r="AH55" i="75"/>
  <c r="AI55" i="75"/>
  <c r="AJ55" i="75"/>
  <c r="AK55" i="75"/>
  <c r="AL55" i="75"/>
  <c r="AM55" i="75"/>
  <c r="AN55" i="75"/>
  <c r="AO55" i="75"/>
  <c r="AP55" i="75"/>
  <c r="AQ55" i="75"/>
  <c r="C56" i="75"/>
  <c r="D56" i="75"/>
  <c r="E56" i="75"/>
  <c r="F56" i="75"/>
  <c r="G56" i="75"/>
  <c r="H56" i="75"/>
  <c r="I56" i="75"/>
  <c r="J56" i="75"/>
  <c r="K56" i="75"/>
  <c r="L56" i="75"/>
  <c r="M56" i="75"/>
  <c r="N56" i="75"/>
  <c r="O56" i="75"/>
  <c r="P56" i="75"/>
  <c r="Q56" i="75"/>
  <c r="R56" i="75"/>
  <c r="S56" i="75"/>
  <c r="T56" i="75"/>
  <c r="U56" i="75"/>
  <c r="V56" i="75"/>
  <c r="W56" i="75"/>
  <c r="X56" i="75"/>
  <c r="Y56" i="75"/>
  <c r="Z56" i="75"/>
  <c r="AA56" i="75"/>
  <c r="AB56" i="75"/>
  <c r="AC56" i="75"/>
  <c r="AD56" i="75"/>
  <c r="AE56" i="75"/>
  <c r="AF56" i="75"/>
  <c r="AG56" i="75"/>
  <c r="AH56" i="75"/>
  <c r="AI56" i="75"/>
  <c r="AJ56" i="75"/>
  <c r="AK56" i="75"/>
  <c r="AL56" i="75"/>
  <c r="AM56" i="75"/>
  <c r="AN56" i="75"/>
  <c r="AO56" i="75"/>
  <c r="AP56" i="75"/>
  <c r="AQ56" i="75"/>
  <c r="C57" i="75"/>
  <c r="D57" i="75"/>
  <c r="E57" i="75"/>
  <c r="F57" i="75"/>
  <c r="G57" i="75"/>
  <c r="H57" i="75"/>
  <c r="I57" i="75"/>
  <c r="J57" i="75"/>
  <c r="K57" i="75"/>
  <c r="L57" i="75"/>
  <c r="M57" i="75"/>
  <c r="N57" i="75"/>
  <c r="O57" i="75"/>
  <c r="P57" i="75"/>
  <c r="Q57" i="75"/>
  <c r="R57" i="75"/>
  <c r="S57" i="75"/>
  <c r="T57" i="75"/>
  <c r="U57" i="75"/>
  <c r="V57" i="75"/>
  <c r="W57" i="75"/>
  <c r="X57" i="75"/>
  <c r="Y57" i="75"/>
  <c r="Z57" i="75"/>
  <c r="AA57" i="75"/>
  <c r="AB57" i="75"/>
  <c r="AC57" i="75"/>
  <c r="AD57" i="75"/>
  <c r="AE57" i="75"/>
  <c r="AF57" i="75"/>
  <c r="AG57" i="75"/>
  <c r="AH57" i="75"/>
  <c r="AI57" i="75"/>
  <c r="AJ57" i="75"/>
  <c r="AK57" i="75"/>
  <c r="AL57" i="75"/>
  <c r="AM57" i="75"/>
  <c r="AN57" i="75"/>
  <c r="AO57" i="75"/>
  <c r="AP57" i="75"/>
  <c r="AQ57" i="75"/>
  <c r="C58" i="75"/>
  <c r="D58" i="75"/>
  <c r="E58" i="75"/>
  <c r="F58" i="75"/>
  <c r="G58" i="75"/>
  <c r="H58" i="75"/>
  <c r="I58" i="75"/>
  <c r="J58" i="75"/>
  <c r="K58" i="75"/>
  <c r="L58" i="75"/>
  <c r="M58" i="75"/>
  <c r="N58" i="75"/>
  <c r="O58" i="75"/>
  <c r="P58" i="75"/>
  <c r="Q58" i="75"/>
  <c r="R58" i="75"/>
  <c r="S58" i="75"/>
  <c r="T58" i="75"/>
  <c r="U58" i="75"/>
  <c r="V58" i="75"/>
  <c r="W58" i="75"/>
  <c r="X58" i="75"/>
  <c r="Y58" i="75"/>
  <c r="Z58" i="75"/>
  <c r="AA58" i="75"/>
  <c r="AB58" i="75"/>
  <c r="AC58" i="75"/>
  <c r="AD58" i="75"/>
  <c r="AE58" i="75"/>
  <c r="AF58" i="75"/>
  <c r="AG58" i="75"/>
  <c r="AH58" i="75"/>
  <c r="AI58" i="75"/>
  <c r="AJ58" i="75"/>
  <c r="AK58" i="75"/>
  <c r="AL58" i="75"/>
  <c r="AM58" i="75"/>
  <c r="AN58" i="75"/>
  <c r="AO58" i="75"/>
  <c r="AP58" i="75"/>
  <c r="AQ58" i="75"/>
  <c r="C59" i="75"/>
  <c r="D59" i="75"/>
  <c r="E59" i="75"/>
  <c r="F59" i="75"/>
  <c r="G59" i="75"/>
  <c r="H59" i="75"/>
  <c r="I59" i="75"/>
  <c r="J59" i="75"/>
  <c r="K59" i="75"/>
  <c r="L59" i="75"/>
  <c r="M59" i="75"/>
  <c r="N59" i="75"/>
  <c r="O59" i="75"/>
  <c r="P59" i="75"/>
  <c r="Q59" i="75"/>
  <c r="R59" i="75"/>
  <c r="S59" i="75"/>
  <c r="T59" i="75"/>
  <c r="U59" i="75"/>
  <c r="V59" i="75"/>
  <c r="W59" i="75"/>
  <c r="X59" i="75"/>
  <c r="Y59" i="75"/>
  <c r="Z59" i="75"/>
  <c r="AA59" i="75"/>
  <c r="AB59" i="75"/>
  <c r="AC59" i="75"/>
  <c r="AD59" i="75"/>
  <c r="AE59" i="75"/>
  <c r="AF59" i="75"/>
  <c r="AG59" i="75"/>
  <c r="AH59" i="75"/>
  <c r="AI59" i="75"/>
  <c r="AJ59" i="75"/>
  <c r="AK59" i="75"/>
  <c r="AL59" i="75"/>
  <c r="AM59" i="75"/>
  <c r="AN59" i="75"/>
  <c r="AO59" i="75"/>
  <c r="AP59" i="75"/>
  <c r="AQ59" i="75"/>
  <c r="C60" i="75"/>
  <c r="D60" i="75"/>
  <c r="E60" i="75"/>
  <c r="F60" i="75"/>
  <c r="G60" i="75"/>
  <c r="H60" i="75"/>
  <c r="I60" i="75"/>
  <c r="J60" i="75"/>
  <c r="K60" i="75"/>
  <c r="L60" i="75"/>
  <c r="M60" i="75"/>
  <c r="N60" i="75"/>
  <c r="O60" i="75"/>
  <c r="P60" i="75"/>
  <c r="Q60" i="75"/>
  <c r="R60" i="75"/>
  <c r="S60" i="75"/>
  <c r="T60" i="75"/>
  <c r="U60" i="75"/>
  <c r="V60" i="75"/>
  <c r="W60" i="75"/>
  <c r="X60" i="75"/>
  <c r="Y60" i="75"/>
  <c r="Z60" i="75"/>
  <c r="AA60" i="75"/>
  <c r="AB60" i="75"/>
  <c r="AC60" i="75"/>
  <c r="AD60" i="75"/>
  <c r="AE60" i="75"/>
  <c r="AF60" i="75"/>
  <c r="AG60" i="75"/>
  <c r="AH60" i="75"/>
  <c r="AI60" i="75"/>
  <c r="AJ60" i="75"/>
  <c r="AK60" i="75"/>
  <c r="AL60" i="75"/>
  <c r="AM60" i="75"/>
  <c r="AN60" i="75"/>
  <c r="AO60" i="75"/>
  <c r="AP60" i="75"/>
  <c r="AQ60" i="75"/>
  <c r="C61" i="75"/>
  <c r="D61" i="75"/>
  <c r="E61" i="75"/>
  <c r="F61" i="75"/>
  <c r="G61" i="75"/>
  <c r="H61" i="75"/>
  <c r="I61" i="75"/>
  <c r="J61" i="75"/>
  <c r="K61" i="75"/>
  <c r="L61" i="75"/>
  <c r="M61" i="75"/>
  <c r="N61" i="75"/>
  <c r="O61" i="75"/>
  <c r="P61" i="75"/>
  <c r="Q61" i="75"/>
  <c r="R61" i="75"/>
  <c r="S61" i="75"/>
  <c r="T61" i="75"/>
  <c r="U61" i="75"/>
  <c r="V61" i="75"/>
  <c r="W61" i="75"/>
  <c r="X61" i="75"/>
  <c r="Y61" i="75"/>
  <c r="Z61" i="75"/>
  <c r="AA61" i="75"/>
  <c r="AB61" i="75"/>
  <c r="AC61" i="75"/>
  <c r="AD61" i="75"/>
  <c r="AE61" i="75"/>
  <c r="AF61" i="75"/>
  <c r="AG61" i="75"/>
  <c r="AH61" i="75"/>
  <c r="AI61" i="75"/>
  <c r="AJ61" i="75"/>
  <c r="AK61" i="75"/>
  <c r="AL61" i="75"/>
  <c r="AM61" i="75"/>
  <c r="AN61" i="75"/>
  <c r="AO61" i="75"/>
  <c r="AP61" i="75"/>
  <c r="AQ61" i="75"/>
  <c r="C62" i="75"/>
  <c r="D62" i="75"/>
  <c r="E62" i="75"/>
  <c r="F62" i="75"/>
  <c r="G62" i="75"/>
  <c r="H62" i="75"/>
  <c r="I62" i="75"/>
  <c r="J62" i="75"/>
  <c r="K62" i="75"/>
  <c r="L62" i="75"/>
  <c r="M62" i="75"/>
  <c r="N62" i="75"/>
  <c r="O62" i="75"/>
  <c r="P62" i="75"/>
  <c r="Q62" i="75"/>
  <c r="R62" i="75"/>
  <c r="S62" i="75"/>
  <c r="T62" i="75"/>
  <c r="U62" i="75"/>
  <c r="V62" i="75"/>
  <c r="W62" i="75"/>
  <c r="X62" i="75"/>
  <c r="Y62" i="75"/>
  <c r="Z62" i="75"/>
  <c r="AA62" i="75"/>
  <c r="AB62" i="75"/>
  <c r="AC62" i="75"/>
  <c r="AD62" i="75"/>
  <c r="AE62" i="75"/>
  <c r="AF62" i="75"/>
  <c r="AG62" i="75"/>
  <c r="AH62" i="75"/>
  <c r="AI62" i="75"/>
  <c r="AJ62" i="75"/>
  <c r="AK62" i="75"/>
  <c r="AL62" i="75"/>
  <c r="AM62" i="75"/>
  <c r="AN62" i="75"/>
  <c r="AO62" i="75"/>
  <c r="AP62" i="75"/>
  <c r="AQ62" i="75"/>
  <c r="C63" i="75"/>
  <c r="D63" i="75"/>
  <c r="E63" i="75"/>
  <c r="F63" i="75"/>
  <c r="G63" i="75"/>
  <c r="H63" i="75"/>
  <c r="I63" i="75"/>
  <c r="J63" i="75"/>
  <c r="K63" i="75"/>
  <c r="L63" i="75"/>
  <c r="M63" i="75"/>
  <c r="N63" i="75"/>
  <c r="O63" i="75"/>
  <c r="P63" i="75"/>
  <c r="Q63" i="75"/>
  <c r="R63" i="75"/>
  <c r="S63" i="75"/>
  <c r="T63" i="75"/>
  <c r="U63" i="75"/>
  <c r="V63" i="75"/>
  <c r="W63" i="75"/>
  <c r="X63" i="75"/>
  <c r="Y63" i="75"/>
  <c r="Z63" i="75"/>
  <c r="AA63" i="75"/>
  <c r="AB63" i="75"/>
  <c r="AC63" i="75"/>
  <c r="AD63" i="75"/>
  <c r="AE63" i="75"/>
  <c r="AF63" i="75"/>
  <c r="AG63" i="75"/>
  <c r="AH63" i="75"/>
  <c r="AI63" i="75"/>
  <c r="AJ63" i="75"/>
  <c r="AK63" i="75"/>
  <c r="AL63" i="75"/>
  <c r="AM63" i="75"/>
  <c r="AN63" i="75"/>
  <c r="AO63" i="75"/>
  <c r="AP63" i="75"/>
  <c r="AQ63" i="75"/>
  <c r="C64" i="75"/>
  <c r="D64" i="75"/>
  <c r="E64" i="75"/>
  <c r="F64" i="75"/>
  <c r="G64" i="75"/>
  <c r="H64" i="75"/>
  <c r="I64" i="75"/>
  <c r="J64" i="75"/>
  <c r="K64" i="75"/>
  <c r="L64" i="75"/>
  <c r="M64" i="75"/>
  <c r="N64" i="75"/>
  <c r="O64" i="75"/>
  <c r="P64" i="75"/>
  <c r="Q64" i="75"/>
  <c r="R64" i="75"/>
  <c r="S64" i="75"/>
  <c r="T64" i="75"/>
  <c r="U64" i="75"/>
  <c r="V64" i="75"/>
  <c r="W64" i="75"/>
  <c r="X64" i="75"/>
  <c r="Y64" i="75"/>
  <c r="Z64" i="75"/>
  <c r="AA64" i="75"/>
  <c r="AB64" i="75"/>
  <c r="AC64" i="75"/>
  <c r="AD64" i="75"/>
  <c r="AE64" i="75"/>
  <c r="AF64" i="75"/>
  <c r="AG64" i="75"/>
  <c r="AH64" i="75"/>
  <c r="AI64" i="75"/>
  <c r="AJ64" i="75"/>
  <c r="AK64" i="75"/>
  <c r="AL64" i="75"/>
  <c r="AM64" i="75"/>
  <c r="AN64" i="75"/>
  <c r="AO64" i="75"/>
  <c r="AP64" i="75"/>
  <c r="AQ64" i="75"/>
  <c r="C65" i="75"/>
  <c r="D65" i="75"/>
  <c r="E65" i="75"/>
  <c r="F65" i="75"/>
  <c r="G65" i="75"/>
  <c r="H65" i="75"/>
  <c r="I65" i="75"/>
  <c r="J65" i="75"/>
  <c r="K65" i="75"/>
  <c r="L65" i="75"/>
  <c r="M65" i="75"/>
  <c r="N65" i="75"/>
  <c r="O65" i="75"/>
  <c r="P65" i="75"/>
  <c r="Q65" i="75"/>
  <c r="R65" i="75"/>
  <c r="S65" i="75"/>
  <c r="T65" i="75"/>
  <c r="U65" i="75"/>
  <c r="V65" i="75"/>
  <c r="W65" i="75"/>
  <c r="X65" i="75"/>
  <c r="Y65" i="75"/>
  <c r="Z65" i="75"/>
  <c r="AA65" i="75"/>
  <c r="AB65" i="75"/>
  <c r="AC65" i="75"/>
  <c r="AD65" i="75"/>
  <c r="AE65" i="75"/>
  <c r="AF65" i="75"/>
  <c r="AG65" i="75"/>
  <c r="AH65" i="75"/>
  <c r="AI65" i="75"/>
  <c r="AJ65" i="75"/>
  <c r="AK65" i="75"/>
  <c r="AL65" i="75"/>
  <c r="AM65" i="75"/>
  <c r="AN65" i="75"/>
  <c r="AO65" i="75"/>
  <c r="AP65" i="75"/>
  <c r="AQ65" i="75"/>
  <c r="C66" i="75"/>
  <c r="D66" i="75"/>
  <c r="E66" i="75"/>
  <c r="F66" i="75"/>
  <c r="G66" i="75"/>
  <c r="H66" i="75"/>
  <c r="I66" i="75"/>
  <c r="J66" i="75"/>
  <c r="K66" i="75"/>
  <c r="L66" i="75"/>
  <c r="M66" i="75"/>
  <c r="N66" i="75"/>
  <c r="O66" i="75"/>
  <c r="P66" i="75"/>
  <c r="Q66" i="75"/>
  <c r="R66" i="75"/>
  <c r="S66" i="75"/>
  <c r="T66" i="75"/>
  <c r="U66" i="75"/>
  <c r="V66" i="75"/>
  <c r="W66" i="75"/>
  <c r="X66" i="75"/>
  <c r="Y66" i="75"/>
  <c r="Z66" i="75"/>
  <c r="AA66" i="75"/>
  <c r="AB66" i="75"/>
  <c r="AC66" i="75"/>
  <c r="AD66" i="75"/>
  <c r="AE66" i="75"/>
  <c r="AF66" i="75"/>
  <c r="AG66" i="75"/>
  <c r="AH66" i="75"/>
  <c r="AI66" i="75"/>
  <c r="AJ66" i="75"/>
  <c r="AK66" i="75"/>
  <c r="AL66" i="75"/>
  <c r="AM66" i="75"/>
  <c r="AN66" i="75"/>
  <c r="AO66" i="75"/>
  <c r="AP66" i="75"/>
  <c r="AQ66" i="75"/>
  <c r="C67" i="75"/>
  <c r="D67" i="75"/>
  <c r="E67" i="75"/>
  <c r="F67" i="75"/>
  <c r="G67" i="75"/>
  <c r="H67" i="75"/>
  <c r="I67" i="75"/>
  <c r="J67" i="75"/>
  <c r="K67" i="75"/>
  <c r="L67" i="75"/>
  <c r="M67" i="75"/>
  <c r="N67" i="75"/>
  <c r="O67" i="75"/>
  <c r="P67" i="75"/>
  <c r="Q67" i="75"/>
  <c r="R67" i="75"/>
  <c r="S67" i="75"/>
  <c r="T67" i="75"/>
  <c r="U67" i="75"/>
  <c r="V67" i="75"/>
  <c r="W67" i="75"/>
  <c r="X67" i="75"/>
  <c r="Y67" i="75"/>
  <c r="Z67" i="75"/>
  <c r="AA67" i="75"/>
  <c r="AB67" i="75"/>
  <c r="AC67" i="75"/>
  <c r="AD67" i="75"/>
  <c r="AE67" i="75"/>
  <c r="AF67" i="75"/>
  <c r="AG67" i="75"/>
  <c r="AH67" i="75"/>
  <c r="AI67" i="75"/>
  <c r="AJ67" i="75"/>
  <c r="AK67" i="75"/>
  <c r="AL67" i="75"/>
  <c r="AM67" i="75"/>
  <c r="AN67" i="75"/>
  <c r="AO67" i="75"/>
  <c r="AP67" i="75"/>
  <c r="AQ67" i="75"/>
  <c r="C68" i="75"/>
  <c r="D68" i="75"/>
  <c r="E68" i="75"/>
  <c r="F68" i="75"/>
  <c r="G68" i="75"/>
  <c r="H68" i="75"/>
  <c r="I68" i="75"/>
  <c r="J68" i="75"/>
  <c r="K68" i="75"/>
  <c r="L68" i="75"/>
  <c r="M68" i="75"/>
  <c r="N68" i="75"/>
  <c r="O68" i="75"/>
  <c r="P68" i="75"/>
  <c r="Q68" i="75"/>
  <c r="R68" i="75"/>
  <c r="S68" i="75"/>
  <c r="T68" i="75"/>
  <c r="U68" i="75"/>
  <c r="V68" i="75"/>
  <c r="W68" i="75"/>
  <c r="X68" i="75"/>
  <c r="Y68" i="75"/>
  <c r="Z68" i="75"/>
  <c r="AA68" i="75"/>
  <c r="AB68" i="75"/>
  <c r="AC68" i="75"/>
  <c r="AD68" i="75"/>
  <c r="AE68" i="75"/>
  <c r="AF68" i="75"/>
  <c r="AG68" i="75"/>
  <c r="AH68" i="75"/>
  <c r="AI68" i="75"/>
  <c r="AJ68" i="75"/>
  <c r="AK68" i="75"/>
  <c r="AL68" i="75"/>
  <c r="AM68" i="75"/>
  <c r="AN68" i="75"/>
  <c r="AO68" i="75"/>
  <c r="AP68" i="75"/>
  <c r="AQ68" i="75"/>
  <c r="C69" i="75"/>
  <c r="D69" i="75"/>
  <c r="E69" i="75"/>
  <c r="F69" i="75"/>
  <c r="G69" i="75"/>
  <c r="H69" i="75"/>
  <c r="I69" i="75"/>
  <c r="J69" i="75"/>
  <c r="K69" i="75"/>
  <c r="L69" i="75"/>
  <c r="M69" i="75"/>
  <c r="N69" i="75"/>
  <c r="O69" i="75"/>
  <c r="P69" i="75"/>
  <c r="Q69" i="75"/>
  <c r="R69" i="75"/>
  <c r="S69" i="75"/>
  <c r="T69" i="75"/>
  <c r="U69" i="75"/>
  <c r="V69" i="75"/>
  <c r="W69" i="75"/>
  <c r="X69" i="75"/>
  <c r="Y69" i="75"/>
  <c r="Z69" i="75"/>
  <c r="AA69" i="75"/>
  <c r="AB69" i="75"/>
  <c r="AC69" i="75"/>
  <c r="AD69" i="75"/>
  <c r="AE69" i="75"/>
  <c r="AF69" i="75"/>
  <c r="AG69" i="75"/>
  <c r="AH69" i="75"/>
  <c r="AI69" i="75"/>
  <c r="AJ69" i="75"/>
  <c r="AK69" i="75"/>
  <c r="AL69" i="75"/>
  <c r="AM69" i="75"/>
  <c r="AN69" i="75"/>
  <c r="AO69" i="75"/>
  <c r="AP69" i="75"/>
  <c r="AQ69" i="75"/>
  <c r="C70" i="75"/>
  <c r="D70" i="75"/>
  <c r="E70" i="75"/>
  <c r="F70" i="75"/>
  <c r="G70" i="75"/>
  <c r="H70" i="75"/>
  <c r="I70" i="75"/>
  <c r="J70" i="75"/>
  <c r="K70" i="75"/>
  <c r="L70" i="75"/>
  <c r="M70" i="75"/>
  <c r="N70" i="75"/>
  <c r="O70" i="75"/>
  <c r="P70" i="75"/>
  <c r="Q70" i="75"/>
  <c r="R70" i="75"/>
  <c r="S70" i="75"/>
  <c r="T70" i="75"/>
  <c r="U70" i="75"/>
  <c r="V70" i="75"/>
  <c r="W70" i="75"/>
  <c r="X70" i="75"/>
  <c r="Y70" i="75"/>
  <c r="Z70" i="75"/>
  <c r="AA70" i="75"/>
  <c r="AB70" i="75"/>
  <c r="AC70" i="75"/>
  <c r="AD70" i="75"/>
  <c r="AE70" i="75"/>
  <c r="AF70" i="75"/>
  <c r="AG70" i="75"/>
  <c r="AH70" i="75"/>
  <c r="AI70" i="75"/>
  <c r="AJ70" i="75"/>
  <c r="AK70" i="75"/>
  <c r="AL70" i="75"/>
  <c r="AM70" i="75"/>
  <c r="AN70" i="75"/>
  <c r="AO70" i="75"/>
  <c r="AP70" i="75"/>
  <c r="AQ70" i="75"/>
  <c r="C71" i="75"/>
  <c r="D71" i="75"/>
  <c r="E71" i="75"/>
  <c r="F71" i="75"/>
  <c r="G71" i="75"/>
  <c r="H71" i="75"/>
  <c r="I71" i="75"/>
  <c r="J71" i="75"/>
  <c r="K71" i="75"/>
  <c r="L71" i="75"/>
  <c r="M71" i="75"/>
  <c r="N71" i="75"/>
  <c r="O71" i="75"/>
  <c r="P71" i="75"/>
  <c r="Q71" i="75"/>
  <c r="R71" i="75"/>
  <c r="S71" i="75"/>
  <c r="T71" i="75"/>
  <c r="U71" i="75"/>
  <c r="V71" i="75"/>
  <c r="W71" i="75"/>
  <c r="X71" i="75"/>
  <c r="Y71" i="75"/>
  <c r="Z71" i="75"/>
  <c r="AA71" i="75"/>
  <c r="AB71" i="75"/>
  <c r="AC71" i="75"/>
  <c r="AD71" i="75"/>
  <c r="AE71" i="75"/>
  <c r="AF71" i="75"/>
  <c r="AG71" i="75"/>
  <c r="AH71" i="75"/>
  <c r="AI71" i="75"/>
  <c r="AJ71" i="75"/>
  <c r="AK71" i="75"/>
  <c r="AL71" i="75"/>
  <c r="AM71" i="75"/>
  <c r="AN71" i="75"/>
  <c r="AO71" i="75"/>
  <c r="AP71" i="75"/>
  <c r="AQ71" i="75"/>
  <c r="C72" i="75"/>
  <c r="D72" i="75"/>
  <c r="E72" i="75"/>
  <c r="F72" i="75"/>
  <c r="G72" i="75"/>
  <c r="H72" i="75"/>
  <c r="I72" i="75"/>
  <c r="J72" i="75"/>
  <c r="K72" i="75"/>
  <c r="L72" i="75"/>
  <c r="M72" i="75"/>
  <c r="N72" i="75"/>
  <c r="O72" i="75"/>
  <c r="P72" i="75"/>
  <c r="Q72" i="75"/>
  <c r="R72" i="75"/>
  <c r="S72" i="75"/>
  <c r="T72" i="75"/>
  <c r="U72" i="75"/>
  <c r="V72" i="75"/>
  <c r="W72" i="75"/>
  <c r="X72" i="75"/>
  <c r="Y72" i="75"/>
  <c r="Z72" i="75"/>
  <c r="AA72" i="75"/>
  <c r="AB72" i="75"/>
  <c r="AC72" i="75"/>
  <c r="AD72" i="75"/>
  <c r="AE72" i="75"/>
  <c r="AF72" i="75"/>
  <c r="AG72" i="75"/>
  <c r="AH72" i="75"/>
  <c r="AI72" i="75"/>
  <c r="AJ72" i="75"/>
  <c r="AK72" i="75"/>
  <c r="AL72" i="75"/>
  <c r="AM72" i="75"/>
  <c r="AN72" i="75"/>
  <c r="AO72" i="75"/>
  <c r="AP72" i="75"/>
  <c r="AQ72" i="75"/>
  <c r="C73" i="75"/>
  <c r="D73" i="75"/>
  <c r="E73" i="75"/>
  <c r="F73" i="75"/>
  <c r="G73" i="75"/>
  <c r="H73" i="75"/>
  <c r="I73" i="75"/>
  <c r="J73" i="75"/>
  <c r="K73" i="75"/>
  <c r="L73" i="75"/>
  <c r="M73" i="75"/>
  <c r="N73" i="75"/>
  <c r="O73" i="75"/>
  <c r="P73" i="75"/>
  <c r="Q73" i="75"/>
  <c r="R73" i="75"/>
  <c r="S73" i="75"/>
  <c r="T73" i="75"/>
  <c r="U73" i="75"/>
  <c r="V73" i="75"/>
  <c r="W73" i="75"/>
  <c r="X73" i="75"/>
  <c r="Y73" i="75"/>
  <c r="Z73" i="75"/>
  <c r="AA73" i="75"/>
  <c r="AB73" i="75"/>
  <c r="AC73" i="75"/>
  <c r="AD73" i="75"/>
  <c r="AE73" i="75"/>
  <c r="AF73" i="75"/>
  <c r="AG73" i="75"/>
  <c r="AH73" i="75"/>
  <c r="AI73" i="75"/>
  <c r="AJ73" i="75"/>
  <c r="AK73" i="75"/>
  <c r="AL73" i="75"/>
  <c r="AM73" i="75"/>
  <c r="AN73" i="75"/>
  <c r="AO73" i="75"/>
  <c r="AP73" i="75"/>
  <c r="AQ73" i="75"/>
  <c r="C74" i="75"/>
  <c r="D74" i="75"/>
  <c r="E74" i="75"/>
  <c r="F74" i="75"/>
  <c r="G74" i="75"/>
  <c r="H74" i="75"/>
  <c r="I74" i="75"/>
  <c r="J74" i="75"/>
  <c r="K74" i="75"/>
  <c r="L74" i="75"/>
  <c r="M74" i="75"/>
  <c r="N74" i="75"/>
  <c r="O74" i="75"/>
  <c r="P74" i="75"/>
  <c r="Q74" i="75"/>
  <c r="R74" i="75"/>
  <c r="S74" i="75"/>
  <c r="T74" i="75"/>
  <c r="U74" i="75"/>
  <c r="V74" i="75"/>
  <c r="W74" i="75"/>
  <c r="X74" i="75"/>
  <c r="Y74" i="75"/>
  <c r="Z74" i="75"/>
  <c r="AA74" i="75"/>
  <c r="AB74" i="75"/>
  <c r="AC74" i="75"/>
  <c r="AD74" i="75"/>
  <c r="AE74" i="75"/>
  <c r="AF74" i="75"/>
  <c r="AG74" i="75"/>
  <c r="AH74" i="75"/>
  <c r="AI74" i="75"/>
  <c r="AJ74" i="75"/>
  <c r="AK74" i="75"/>
  <c r="AL74" i="75"/>
  <c r="AM74" i="75"/>
  <c r="AN74" i="75"/>
  <c r="AO74" i="75"/>
  <c r="AP74" i="75"/>
  <c r="AQ74" i="75"/>
  <c r="AO3" i="75"/>
  <c r="AP3" i="75"/>
  <c r="AQ3" i="75"/>
  <c r="AO4" i="75"/>
  <c r="AP4" i="75"/>
  <c r="AQ4" i="75"/>
  <c r="AO5" i="75"/>
  <c r="AP5" i="75"/>
  <c r="AQ5" i="75"/>
  <c r="AO6" i="75"/>
  <c r="AP6" i="75"/>
  <c r="AQ6" i="75"/>
  <c r="AO7" i="75"/>
  <c r="AP7" i="75"/>
  <c r="AQ7" i="75"/>
  <c r="AO8" i="75"/>
  <c r="AP8" i="75"/>
  <c r="AQ8" i="75"/>
  <c r="AO9" i="75"/>
  <c r="AP9" i="75"/>
  <c r="AQ9" i="75"/>
  <c r="AO10" i="75"/>
  <c r="AP10" i="75"/>
  <c r="AQ10" i="75"/>
  <c r="AO11" i="75"/>
  <c r="AP11" i="75"/>
  <c r="AQ11" i="75"/>
  <c r="AO12" i="75"/>
  <c r="AP12" i="75"/>
  <c r="AQ12" i="75"/>
  <c r="AO13" i="75"/>
  <c r="AP13" i="75"/>
  <c r="AQ13" i="75"/>
  <c r="AO14" i="75"/>
  <c r="AP14" i="75"/>
  <c r="AQ14" i="75"/>
  <c r="AO15" i="75"/>
  <c r="AP15" i="75"/>
  <c r="AQ15" i="75"/>
  <c r="AO16" i="75"/>
  <c r="AP16" i="75"/>
  <c r="AQ16" i="75"/>
  <c r="AO17" i="75"/>
  <c r="AP17" i="75"/>
  <c r="AQ17" i="75"/>
  <c r="AO18" i="75"/>
  <c r="AP18" i="75"/>
  <c r="AQ18" i="75"/>
  <c r="AO19" i="75"/>
  <c r="AP19" i="75"/>
  <c r="AQ19" i="75"/>
  <c r="AO20" i="75"/>
  <c r="AP20" i="75"/>
  <c r="AQ20" i="75"/>
  <c r="AO21" i="75"/>
  <c r="AP21" i="75"/>
  <c r="AQ21" i="75"/>
  <c r="AO22" i="75"/>
  <c r="AP22" i="75"/>
  <c r="AQ22" i="75"/>
  <c r="AO23" i="75"/>
  <c r="AP23" i="75"/>
  <c r="AQ23" i="75"/>
  <c r="AO24" i="75"/>
  <c r="AP24" i="75"/>
  <c r="AQ24" i="75"/>
  <c r="AO25" i="75"/>
  <c r="AP25" i="75"/>
  <c r="AQ25" i="75"/>
  <c r="AO26" i="75"/>
  <c r="AP26" i="75"/>
  <c r="AQ26" i="75"/>
  <c r="AO27" i="75"/>
  <c r="AP27" i="75"/>
  <c r="AQ27" i="75"/>
  <c r="AO28" i="75"/>
  <c r="AP28" i="75"/>
  <c r="AQ28" i="75"/>
  <c r="AO29" i="75"/>
  <c r="AP29" i="75"/>
  <c r="AQ29" i="75"/>
  <c r="AO30" i="75"/>
  <c r="AP30" i="75"/>
  <c r="AQ30" i="75"/>
  <c r="AO31" i="75"/>
  <c r="AP31" i="75"/>
  <c r="AQ31" i="75"/>
  <c r="AO32" i="75"/>
  <c r="AP32" i="75"/>
  <c r="AQ32" i="75"/>
  <c r="AO33" i="75"/>
  <c r="AP33" i="75"/>
  <c r="AQ33" i="75"/>
  <c r="AO34" i="75"/>
  <c r="AP34" i="75"/>
  <c r="AQ34" i="75"/>
  <c r="AO35" i="75"/>
  <c r="AP35" i="75"/>
  <c r="AQ35" i="75"/>
  <c r="AO36" i="75"/>
  <c r="AP36" i="75"/>
  <c r="AQ36" i="75"/>
  <c r="AO37" i="75"/>
  <c r="AP37" i="75"/>
  <c r="AQ37" i="75"/>
  <c r="AO38" i="75"/>
  <c r="AP38" i="75"/>
  <c r="AQ38" i="75"/>
  <c r="AO39" i="75"/>
  <c r="AP39" i="75"/>
  <c r="AQ39" i="75"/>
  <c r="AO40" i="75"/>
  <c r="AP40" i="75"/>
  <c r="AQ40" i="75"/>
  <c r="AO41" i="75"/>
  <c r="AP41" i="75"/>
  <c r="AQ41" i="75"/>
  <c r="AO42" i="75"/>
  <c r="AP42" i="75"/>
  <c r="AQ42" i="75"/>
  <c r="AO43" i="75"/>
  <c r="AP43" i="75"/>
  <c r="AQ43" i="75"/>
  <c r="AO44" i="75"/>
  <c r="AP44" i="75"/>
  <c r="AQ44" i="75"/>
  <c r="AO2" i="75"/>
  <c r="AP2" i="75"/>
  <c r="AQ2" i="75"/>
  <c r="D2" i="75"/>
  <c r="E2" i="75"/>
  <c r="F2" i="75"/>
  <c r="G2" i="75"/>
  <c r="H2" i="75"/>
  <c r="I2" i="75"/>
  <c r="J2" i="75"/>
  <c r="K2" i="75"/>
  <c r="L2" i="75"/>
  <c r="M2" i="75"/>
  <c r="N2" i="75"/>
  <c r="O2" i="75"/>
  <c r="P2" i="75"/>
  <c r="Q2" i="75"/>
  <c r="R2" i="75"/>
  <c r="S2" i="75"/>
  <c r="T2" i="75"/>
  <c r="U2" i="75"/>
  <c r="V2" i="75"/>
  <c r="W2" i="75"/>
  <c r="X2" i="75"/>
  <c r="Y2" i="75"/>
  <c r="Z2" i="75"/>
  <c r="AA2" i="75"/>
  <c r="AB2" i="75"/>
  <c r="AC2" i="75"/>
  <c r="AD2" i="75"/>
  <c r="AE2" i="75"/>
  <c r="AF2" i="75"/>
  <c r="AG2" i="75"/>
  <c r="AH2" i="75"/>
  <c r="AI2" i="75"/>
  <c r="AJ2" i="75"/>
  <c r="AK2" i="75"/>
  <c r="AL2" i="75"/>
  <c r="AM2" i="75"/>
  <c r="AN2" i="75"/>
  <c r="D3" i="75"/>
  <c r="E3" i="75"/>
  <c r="F3" i="75"/>
  <c r="G3" i="75"/>
  <c r="H3" i="75"/>
  <c r="I3" i="75"/>
  <c r="J3" i="75"/>
  <c r="K3" i="75"/>
  <c r="L3" i="75"/>
  <c r="M3" i="75"/>
  <c r="N3" i="75"/>
  <c r="O3" i="75"/>
  <c r="P3" i="75"/>
  <c r="Q3" i="75"/>
  <c r="R3" i="75"/>
  <c r="S3" i="75"/>
  <c r="T3" i="75"/>
  <c r="U3" i="75"/>
  <c r="V3" i="75"/>
  <c r="W3" i="75"/>
  <c r="X3" i="75"/>
  <c r="Y3" i="75"/>
  <c r="Z3" i="75"/>
  <c r="AA3" i="75"/>
  <c r="AB3" i="75"/>
  <c r="AC3" i="75"/>
  <c r="AD3" i="75"/>
  <c r="AE3" i="75"/>
  <c r="AF3" i="75"/>
  <c r="AG3" i="75"/>
  <c r="AH3" i="75"/>
  <c r="AI3" i="75"/>
  <c r="AJ3" i="75"/>
  <c r="AK3" i="75"/>
  <c r="AL3" i="75"/>
  <c r="AM3" i="75"/>
  <c r="AN3" i="75"/>
  <c r="D4" i="75"/>
  <c r="E4" i="75"/>
  <c r="F4" i="75"/>
  <c r="G4" i="75"/>
  <c r="H4" i="75"/>
  <c r="I4" i="75"/>
  <c r="J4" i="75"/>
  <c r="K4" i="75"/>
  <c r="L4" i="75"/>
  <c r="M4" i="75"/>
  <c r="N4" i="75"/>
  <c r="O4" i="75"/>
  <c r="P4" i="75"/>
  <c r="Q4" i="75"/>
  <c r="R4" i="75"/>
  <c r="S4" i="75"/>
  <c r="T4" i="75"/>
  <c r="U4" i="75"/>
  <c r="V4" i="75"/>
  <c r="W4" i="75"/>
  <c r="X4" i="75"/>
  <c r="Y4" i="75"/>
  <c r="Z4" i="75"/>
  <c r="AA4" i="75"/>
  <c r="AB4" i="75"/>
  <c r="AC4" i="75"/>
  <c r="AD4" i="75"/>
  <c r="AE4" i="75"/>
  <c r="AF4" i="75"/>
  <c r="AG4" i="75"/>
  <c r="AH4" i="75"/>
  <c r="AI4" i="75"/>
  <c r="AJ4" i="75"/>
  <c r="AK4" i="75"/>
  <c r="AL4" i="75"/>
  <c r="AM4" i="75"/>
  <c r="AN4" i="75"/>
  <c r="D5" i="75"/>
  <c r="E5" i="75"/>
  <c r="F5" i="75"/>
  <c r="G5" i="75"/>
  <c r="H5" i="75"/>
  <c r="I5" i="75"/>
  <c r="J5" i="75"/>
  <c r="K5" i="75"/>
  <c r="L5" i="75"/>
  <c r="M5" i="75"/>
  <c r="N5" i="75"/>
  <c r="O5" i="75"/>
  <c r="P5" i="75"/>
  <c r="Q5" i="75"/>
  <c r="R5" i="75"/>
  <c r="S5" i="75"/>
  <c r="T5" i="75"/>
  <c r="U5" i="75"/>
  <c r="V5" i="75"/>
  <c r="W5" i="75"/>
  <c r="X5" i="75"/>
  <c r="Y5" i="75"/>
  <c r="Z5" i="75"/>
  <c r="AA5" i="75"/>
  <c r="AB5" i="75"/>
  <c r="AC5" i="75"/>
  <c r="AD5" i="75"/>
  <c r="AE5" i="75"/>
  <c r="AF5" i="75"/>
  <c r="AG5" i="75"/>
  <c r="AH5" i="75"/>
  <c r="AI5" i="75"/>
  <c r="AJ5" i="75"/>
  <c r="AK5" i="75"/>
  <c r="AL5" i="75"/>
  <c r="AM5" i="75"/>
  <c r="AN5" i="75"/>
  <c r="D6" i="75"/>
  <c r="E6" i="75"/>
  <c r="F6" i="75"/>
  <c r="G6" i="75"/>
  <c r="H6" i="75"/>
  <c r="I6" i="75"/>
  <c r="J6" i="75"/>
  <c r="K6" i="75"/>
  <c r="L6" i="75"/>
  <c r="M6" i="75"/>
  <c r="N6" i="75"/>
  <c r="O6" i="75"/>
  <c r="P6" i="75"/>
  <c r="Q6" i="75"/>
  <c r="R6" i="75"/>
  <c r="S6" i="75"/>
  <c r="T6" i="75"/>
  <c r="U6" i="75"/>
  <c r="V6" i="75"/>
  <c r="W6" i="75"/>
  <c r="X6" i="75"/>
  <c r="Y6" i="75"/>
  <c r="Z6" i="75"/>
  <c r="AA6" i="75"/>
  <c r="AB6" i="75"/>
  <c r="AC6" i="75"/>
  <c r="AD6" i="75"/>
  <c r="AE6" i="75"/>
  <c r="AF6" i="75"/>
  <c r="AG6" i="75"/>
  <c r="AH6" i="75"/>
  <c r="AI6" i="75"/>
  <c r="AJ6" i="75"/>
  <c r="AK6" i="75"/>
  <c r="AL6" i="75"/>
  <c r="AM6" i="75"/>
  <c r="AN6" i="75"/>
  <c r="D7" i="75"/>
  <c r="E7" i="75"/>
  <c r="F7" i="75"/>
  <c r="G7" i="75"/>
  <c r="H7" i="75"/>
  <c r="I7" i="75"/>
  <c r="J7" i="75"/>
  <c r="K7" i="75"/>
  <c r="L7" i="75"/>
  <c r="M7" i="75"/>
  <c r="N7" i="75"/>
  <c r="O7" i="75"/>
  <c r="P7" i="75"/>
  <c r="Q7" i="75"/>
  <c r="R7" i="75"/>
  <c r="S7" i="75"/>
  <c r="T7" i="75"/>
  <c r="U7" i="75"/>
  <c r="V7" i="75"/>
  <c r="W7" i="75"/>
  <c r="X7" i="75"/>
  <c r="Y7" i="75"/>
  <c r="Z7" i="75"/>
  <c r="AA7" i="75"/>
  <c r="AB7" i="75"/>
  <c r="AC7" i="75"/>
  <c r="AD7" i="75"/>
  <c r="AE7" i="75"/>
  <c r="AF7" i="75"/>
  <c r="AG7" i="75"/>
  <c r="AH7" i="75"/>
  <c r="AI7" i="75"/>
  <c r="AJ7" i="75"/>
  <c r="AK7" i="75"/>
  <c r="AL7" i="75"/>
  <c r="AM7" i="75"/>
  <c r="AN7" i="75"/>
  <c r="D8" i="75"/>
  <c r="E8" i="75"/>
  <c r="F8" i="75"/>
  <c r="G8" i="75"/>
  <c r="H8" i="75"/>
  <c r="I8" i="75"/>
  <c r="J8" i="75"/>
  <c r="K8" i="75"/>
  <c r="L8" i="75"/>
  <c r="M8" i="75"/>
  <c r="N8" i="75"/>
  <c r="O8" i="75"/>
  <c r="P8" i="75"/>
  <c r="Q8" i="75"/>
  <c r="R8" i="75"/>
  <c r="S8" i="75"/>
  <c r="T8" i="75"/>
  <c r="U8" i="75"/>
  <c r="V8" i="75"/>
  <c r="W8" i="75"/>
  <c r="X8" i="75"/>
  <c r="Y8" i="75"/>
  <c r="Z8" i="75"/>
  <c r="AA8" i="75"/>
  <c r="AB8" i="75"/>
  <c r="AC8" i="75"/>
  <c r="AD8" i="75"/>
  <c r="AE8" i="75"/>
  <c r="AF8" i="75"/>
  <c r="AG8" i="75"/>
  <c r="AH8" i="75"/>
  <c r="AI8" i="75"/>
  <c r="AJ8" i="75"/>
  <c r="AK8" i="75"/>
  <c r="AL8" i="75"/>
  <c r="AM8" i="75"/>
  <c r="AN8" i="75"/>
  <c r="D9" i="75"/>
  <c r="E9" i="75"/>
  <c r="F9" i="75"/>
  <c r="G9" i="75"/>
  <c r="H9" i="75"/>
  <c r="I9" i="75"/>
  <c r="J9" i="75"/>
  <c r="K9" i="75"/>
  <c r="L9" i="75"/>
  <c r="M9" i="75"/>
  <c r="N9" i="75"/>
  <c r="O9" i="75"/>
  <c r="P9" i="75"/>
  <c r="Q9" i="75"/>
  <c r="R9" i="75"/>
  <c r="S9" i="75"/>
  <c r="T9" i="75"/>
  <c r="U9" i="75"/>
  <c r="V9" i="75"/>
  <c r="W9" i="75"/>
  <c r="X9" i="75"/>
  <c r="Y9" i="75"/>
  <c r="Z9" i="75"/>
  <c r="AA9" i="75"/>
  <c r="AB9" i="75"/>
  <c r="AC9" i="75"/>
  <c r="AD9" i="75"/>
  <c r="AE9" i="75"/>
  <c r="AF9" i="75"/>
  <c r="AG9" i="75"/>
  <c r="AH9" i="75"/>
  <c r="AI9" i="75"/>
  <c r="AJ9" i="75"/>
  <c r="AK9" i="75"/>
  <c r="AL9" i="75"/>
  <c r="AM9" i="75"/>
  <c r="AN9" i="75"/>
  <c r="D10" i="75"/>
  <c r="E10" i="75"/>
  <c r="F10" i="75"/>
  <c r="G10" i="75"/>
  <c r="H10" i="75"/>
  <c r="I10" i="75"/>
  <c r="J10" i="75"/>
  <c r="K10" i="75"/>
  <c r="L10" i="75"/>
  <c r="M10" i="75"/>
  <c r="N10" i="75"/>
  <c r="O10" i="75"/>
  <c r="P10" i="75"/>
  <c r="Q10" i="75"/>
  <c r="R10" i="75"/>
  <c r="S10" i="75"/>
  <c r="T10" i="75"/>
  <c r="U10" i="75"/>
  <c r="V10" i="75"/>
  <c r="W10" i="75"/>
  <c r="X10" i="75"/>
  <c r="Y10" i="75"/>
  <c r="Z10" i="75"/>
  <c r="AA10" i="75"/>
  <c r="AB10" i="75"/>
  <c r="AC10" i="75"/>
  <c r="AD10" i="75"/>
  <c r="AE10" i="75"/>
  <c r="AF10" i="75"/>
  <c r="AG10" i="75"/>
  <c r="AH10" i="75"/>
  <c r="AI10" i="75"/>
  <c r="AJ10" i="75"/>
  <c r="AK10" i="75"/>
  <c r="AL10" i="75"/>
  <c r="AM10" i="75"/>
  <c r="AN10" i="75"/>
  <c r="D11" i="75"/>
  <c r="E11" i="75"/>
  <c r="F11" i="75"/>
  <c r="G11" i="75"/>
  <c r="H11" i="75"/>
  <c r="I11" i="75"/>
  <c r="J11" i="75"/>
  <c r="K11" i="75"/>
  <c r="L11" i="75"/>
  <c r="M11" i="75"/>
  <c r="N11" i="75"/>
  <c r="O11" i="75"/>
  <c r="P11" i="75"/>
  <c r="Q11" i="75"/>
  <c r="R11" i="75"/>
  <c r="S11" i="75"/>
  <c r="T11" i="75"/>
  <c r="U11" i="75"/>
  <c r="V11" i="75"/>
  <c r="W11" i="75"/>
  <c r="X11" i="75"/>
  <c r="Y11" i="75"/>
  <c r="Z11" i="75"/>
  <c r="AA11" i="75"/>
  <c r="AB11" i="75"/>
  <c r="AC11" i="75"/>
  <c r="AD11" i="75"/>
  <c r="AE11" i="75"/>
  <c r="AF11" i="75"/>
  <c r="AG11" i="75"/>
  <c r="AH11" i="75"/>
  <c r="AI11" i="75"/>
  <c r="AJ11" i="75"/>
  <c r="AK11" i="75"/>
  <c r="AL11" i="75"/>
  <c r="AM11" i="75"/>
  <c r="AN11" i="75"/>
  <c r="D12" i="75"/>
  <c r="E12" i="75"/>
  <c r="F12" i="75"/>
  <c r="G12" i="75"/>
  <c r="H12" i="75"/>
  <c r="I12" i="75"/>
  <c r="J12" i="75"/>
  <c r="K12" i="75"/>
  <c r="L12" i="75"/>
  <c r="M12" i="75"/>
  <c r="N12" i="75"/>
  <c r="O12" i="75"/>
  <c r="P12" i="75"/>
  <c r="Q12" i="75"/>
  <c r="R12" i="75"/>
  <c r="S12" i="75"/>
  <c r="T12" i="75"/>
  <c r="U12" i="75"/>
  <c r="V12" i="75"/>
  <c r="W12" i="75"/>
  <c r="X12" i="75"/>
  <c r="Y12" i="75"/>
  <c r="Z12" i="75"/>
  <c r="AA12" i="75"/>
  <c r="AB12" i="75"/>
  <c r="AC12" i="75"/>
  <c r="AD12" i="75"/>
  <c r="AE12" i="75"/>
  <c r="AF12" i="75"/>
  <c r="AG12" i="75"/>
  <c r="AH12" i="75"/>
  <c r="AI12" i="75"/>
  <c r="AJ12" i="75"/>
  <c r="AK12" i="75"/>
  <c r="AL12" i="75"/>
  <c r="AM12" i="75"/>
  <c r="AN12" i="75"/>
  <c r="D13" i="75"/>
  <c r="E13" i="75"/>
  <c r="F13" i="75"/>
  <c r="G13" i="75"/>
  <c r="H13" i="75"/>
  <c r="I13" i="75"/>
  <c r="J13" i="75"/>
  <c r="K13" i="75"/>
  <c r="L13" i="75"/>
  <c r="M13" i="75"/>
  <c r="N13" i="75"/>
  <c r="O13" i="75"/>
  <c r="P13" i="75"/>
  <c r="Q13" i="75"/>
  <c r="R13" i="75"/>
  <c r="S13" i="75"/>
  <c r="T13" i="75"/>
  <c r="U13" i="75"/>
  <c r="V13" i="75"/>
  <c r="W13" i="75"/>
  <c r="X13" i="75"/>
  <c r="Y13" i="75"/>
  <c r="Z13" i="75"/>
  <c r="AA13" i="75"/>
  <c r="AB13" i="75"/>
  <c r="AC13" i="75"/>
  <c r="AD13" i="75"/>
  <c r="AE13" i="75"/>
  <c r="AF13" i="75"/>
  <c r="AG13" i="75"/>
  <c r="AH13" i="75"/>
  <c r="AI13" i="75"/>
  <c r="AJ13" i="75"/>
  <c r="AK13" i="75"/>
  <c r="AL13" i="75"/>
  <c r="AM13" i="75"/>
  <c r="AN13" i="75"/>
  <c r="D14" i="75"/>
  <c r="E14" i="75"/>
  <c r="F14" i="75"/>
  <c r="G14" i="75"/>
  <c r="H14" i="75"/>
  <c r="I14" i="75"/>
  <c r="J14" i="75"/>
  <c r="K14" i="75"/>
  <c r="L14" i="75"/>
  <c r="M14" i="75"/>
  <c r="N14" i="75"/>
  <c r="O14" i="75"/>
  <c r="P14" i="75"/>
  <c r="Q14" i="75"/>
  <c r="R14" i="75"/>
  <c r="S14" i="75"/>
  <c r="T14" i="75"/>
  <c r="U14" i="75"/>
  <c r="V14" i="75"/>
  <c r="W14" i="75"/>
  <c r="X14" i="75"/>
  <c r="Y14" i="75"/>
  <c r="Z14" i="75"/>
  <c r="AA14" i="75"/>
  <c r="AB14" i="75"/>
  <c r="AC14" i="75"/>
  <c r="AD14" i="75"/>
  <c r="AE14" i="75"/>
  <c r="AF14" i="75"/>
  <c r="AG14" i="75"/>
  <c r="AH14" i="75"/>
  <c r="AI14" i="75"/>
  <c r="AJ14" i="75"/>
  <c r="AK14" i="75"/>
  <c r="AL14" i="75"/>
  <c r="AM14" i="75"/>
  <c r="AN14" i="75"/>
  <c r="D15" i="75"/>
  <c r="E15" i="75"/>
  <c r="F15" i="75"/>
  <c r="G15" i="75"/>
  <c r="H15" i="75"/>
  <c r="I15" i="75"/>
  <c r="J15" i="75"/>
  <c r="K15" i="75"/>
  <c r="L15" i="75"/>
  <c r="M15" i="75"/>
  <c r="N15" i="75"/>
  <c r="O15" i="75"/>
  <c r="P15" i="75"/>
  <c r="Q15" i="75"/>
  <c r="R15" i="75"/>
  <c r="S15" i="75"/>
  <c r="T15" i="75"/>
  <c r="U15" i="75"/>
  <c r="V15" i="75"/>
  <c r="W15" i="75"/>
  <c r="X15" i="75"/>
  <c r="Y15" i="75"/>
  <c r="Z15" i="75"/>
  <c r="AA15" i="75"/>
  <c r="AB15" i="75"/>
  <c r="AC15" i="75"/>
  <c r="AD15" i="75"/>
  <c r="AE15" i="75"/>
  <c r="AF15" i="75"/>
  <c r="AG15" i="75"/>
  <c r="AH15" i="75"/>
  <c r="AI15" i="75"/>
  <c r="AJ15" i="75"/>
  <c r="AK15" i="75"/>
  <c r="AL15" i="75"/>
  <c r="AM15" i="75"/>
  <c r="AN15" i="75"/>
  <c r="D16" i="75"/>
  <c r="E16" i="75"/>
  <c r="F16" i="75"/>
  <c r="G16" i="75"/>
  <c r="H16" i="75"/>
  <c r="I16" i="75"/>
  <c r="J16" i="75"/>
  <c r="K16" i="75"/>
  <c r="L16" i="75"/>
  <c r="M16" i="75"/>
  <c r="N16" i="75"/>
  <c r="O16" i="75"/>
  <c r="P16" i="75"/>
  <c r="Q16" i="75"/>
  <c r="R16" i="75"/>
  <c r="S16" i="75"/>
  <c r="T16" i="75"/>
  <c r="U16" i="75"/>
  <c r="V16" i="75"/>
  <c r="W16" i="75"/>
  <c r="X16" i="75"/>
  <c r="Y16" i="75"/>
  <c r="Z16" i="75"/>
  <c r="AA16" i="75"/>
  <c r="AB16" i="75"/>
  <c r="AC16" i="75"/>
  <c r="AD16" i="75"/>
  <c r="AE16" i="75"/>
  <c r="AF16" i="75"/>
  <c r="AG16" i="75"/>
  <c r="AH16" i="75"/>
  <c r="AI16" i="75"/>
  <c r="AJ16" i="75"/>
  <c r="AK16" i="75"/>
  <c r="AL16" i="75"/>
  <c r="AM16" i="75"/>
  <c r="AN16" i="75"/>
  <c r="D17" i="75"/>
  <c r="E17" i="75"/>
  <c r="F17" i="75"/>
  <c r="G17" i="75"/>
  <c r="H17" i="75"/>
  <c r="I17" i="75"/>
  <c r="J17" i="75"/>
  <c r="K17" i="75"/>
  <c r="L17" i="75"/>
  <c r="M17" i="75"/>
  <c r="N17" i="75"/>
  <c r="O17" i="75"/>
  <c r="P17" i="75"/>
  <c r="Q17" i="75"/>
  <c r="R17" i="75"/>
  <c r="S17" i="75"/>
  <c r="T17" i="75"/>
  <c r="U17" i="75"/>
  <c r="V17" i="75"/>
  <c r="W17" i="75"/>
  <c r="X17" i="75"/>
  <c r="Y17" i="75"/>
  <c r="Z17" i="75"/>
  <c r="AA17" i="75"/>
  <c r="AB17" i="75"/>
  <c r="AC17" i="75"/>
  <c r="AD17" i="75"/>
  <c r="AE17" i="75"/>
  <c r="AF17" i="75"/>
  <c r="AG17" i="75"/>
  <c r="AH17" i="75"/>
  <c r="AI17" i="75"/>
  <c r="AJ17" i="75"/>
  <c r="AK17" i="75"/>
  <c r="AL17" i="75"/>
  <c r="AM17" i="75"/>
  <c r="AN17" i="75"/>
  <c r="D18" i="75"/>
  <c r="E18" i="75"/>
  <c r="F18" i="75"/>
  <c r="G18" i="75"/>
  <c r="H18" i="75"/>
  <c r="I18" i="75"/>
  <c r="J18" i="75"/>
  <c r="K18" i="75"/>
  <c r="L18" i="75"/>
  <c r="M18" i="75"/>
  <c r="N18" i="75"/>
  <c r="O18" i="75"/>
  <c r="P18" i="75"/>
  <c r="Q18" i="75"/>
  <c r="R18" i="75"/>
  <c r="S18" i="75"/>
  <c r="T18" i="75"/>
  <c r="U18" i="75"/>
  <c r="V18" i="75"/>
  <c r="W18" i="75"/>
  <c r="X18" i="75"/>
  <c r="Y18" i="75"/>
  <c r="Z18" i="75"/>
  <c r="AA18" i="75"/>
  <c r="AB18" i="75"/>
  <c r="AC18" i="75"/>
  <c r="AD18" i="75"/>
  <c r="AE18" i="75"/>
  <c r="AF18" i="75"/>
  <c r="AG18" i="75"/>
  <c r="AH18" i="75"/>
  <c r="AI18" i="75"/>
  <c r="AJ18" i="75"/>
  <c r="AK18" i="75"/>
  <c r="AL18" i="75"/>
  <c r="AM18" i="75"/>
  <c r="AN18" i="75"/>
  <c r="D19" i="75"/>
  <c r="E19" i="75"/>
  <c r="F19" i="75"/>
  <c r="G19" i="75"/>
  <c r="H19" i="75"/>
  <c r="I19" i="75"/>
  <c r="J19" i="75"/>
  <c r="K19" i="75"/>
  <c r="L19" i="75"/>
  <c r="M19" i="75"/>
  <c r="N19" i="75"/>
  <c r="O19" i="75"/>
  <c r="P19" i="75"/>
  <c r="Q19" i="75"/>
  <c r="R19" i="75"/>
  <c r="S19" i="75"/>
  <c r="T19" i="75"/>
  <c r="U19" i="75"/>
  <c r="V19" i="75"/>
  <c r="W19" i="75"/>
  <c r="X19" i="75"/>
  <c r="Y19" i="75"/>
  <c r="Z19" i="75"/>
  <c r="AA19" i="75"/>
  <c r="AB19" i="75"/>
  <c r="AC19" i="75"/>
  <c r="AD19" i="75"/>
  <c r="AE19" i="75"/>
  <c r="AF19" i="75"/>
  <c r="AG19" i="75"/>
  <c r="AH19" i="75"/>
  <c r="AI19" i="75"/>
  <c r="AJ19" i="75"/>
  <c r="AK19" i="75"/>
  <c r="AL19" i="75"/>
  <c r="AM19" i="75"/>
  <c r="AN19" i="75"/>
  <c r="D20" i="75"/>
  <c r="E20" i="75"/>
  <c r="F20" i="75"/>
  <c r="G20" i="75"/>
  <c r="H20" i="75"/>
  <c r="I20" i="75"/>
  <c r="J20" i="75"/>
  <c r="K20" i="75"/>
  <c r="L20" i="75"/>
  <c r="M20" i="75"/>
  <c r="N20" i="75"/>
  <c r="O20" i="75"/>
  <c r="P20" i="75"/>
  <c r="Q20" i="75"/>
  <c r="R20" i="75"/>
  <c r="S20" i="75"/>
  <c r="T20" i="75"/>
  <c r="U20" i="75"/>
  <c r="V20" i="75"/>
  <c r="W20" i="75"/>
  <c r="X20" i="75"/>
  <c r="Y20" i="75"/>
  <c r="Z20" i="75"/>
  <c r="AA20" i="75"/>
  <c r="AB20" i="75"/>
  <c r="AC20" i="75"/>
  <c r="AD20" i="75"/>
  <c r="AE20" i="75"/>
  <c r="AF20" i="75"/>
  <c r="AG20" i="75"/>
  <c r="AH20" i="75"/>
  <c r="AI20" i="75"/>
  <c r="AJ20" i="75"/>
  <c r="AK20" i="75"/>
  <c r="AL20" i="75"/>
  <c r="AM20" i="75"/>
  <c r="AN20" i="75"/>
  <c r="D21" i="75"/>
  <c r="E21" i="75"/>
  <c r="F21" i="75"/>
  <c r="G21" i="75"/>
  <c r="H21" i="75"/>
  <c r="I21" i="75"/>
  <c r="J21" i="75"/>
  <c r="K21" i="75"/>
  <c r="L21" i="75"/>
  <c r="M21" i="75"/>
  <c r="N21" i="75"/>
  <c r="O21" i="75"/>
  <c r="P21" i="75"/>
  <c r="Q21" i="75"/>
  <c r="R21" i="75"/>
  <c r="S21" i="75"/>
  <c r="T21" i="75"/>
  <c r="U21" i="75"/>
  <c r="V21" i="75"/>
  <c r="W21" i="75"/>
  <c r="X21" i="75"/>
  <c r="Y21" i="75"/>
  <c r="Z21" i="75"/>
  <c r="AA21" i="75"/>
  <c r="AB21" i="75"/>
  <c r="AC21" i="75"/>
  <c r="AD21" i="75"/>
  <c r="AE21" i="75"/>
  <c r="AF21" i="75"/>
  <c r="AG21" i="75"/>
  <c r="AH21" i="75"/>
  <c r="AI21" i="75"/>
  <c r="AJ21" i="75"/>
  <c r="AK21" i="75"/>
  <c r="AL21" i="75"/>
  <c r="AM21" i="75"/>
  <c r="AN21" i="75"/>
  <c r="D22" i="75"/>
  <c r="E22" i="75"/>
  <c r="F22" i="75"/>
  <c r="G22" i="75"/>
  <c r="H22" i="75"/>
  <c r="I22" i="75"/>
  <c r="J22" i="75"/>
  <c r="K22" i="75"/>
  <c r="L22" i="75"/>
  <c r="M22" i="75"/>
  <c r="N22" i="75"/>
  <c r="O22" i="75"/>
  <c r="P22" i="75"/>
  <c r="Q22" i="75"/>
  <c r="R22" i="75"/>
  <c r="S22" i="75"/>
  <c r="T22" i="75"/>
  <c r="U22" i="75"/>
  <c r="V22" i="75"/>
  <c r="W22" i="75"/>
  <c r="X22" i="75"/>
  <c r="Y22" i="75"/>
  <c r="Z22" i="75"/>
  <c r="AA22" i="75"/>
  <c r="AB22" i="75"/>
  <c r="AC22" i="75"/>
  <c r="AD22" i="75"/>
  <c r="AE22" i="75"/>
  <c r="AF22" i="75"/>
  <c r="AG22" i="75"/>
  <c r="AH22" i="75"/>
  <c r="AI22" i="75"/>
  <c r="AJ22" i="75"/>
  <c r="AK22" i="75"/>
  <c r="AL22" i="75"/>
  <c r="AM22" i="75"/>
  <c r="AN22" i="75"/>
  <c r="D23" i="75"/>
  <c r="E23" i="75"/>
  <c r="F23" i="75"/>
  <c r="G23" i="75"/>
  <c r="H23" i="75"/>
  <c r="I23" i="75"/>
  <c r="J23" i="75"/>
  <c r="K23" i="75"/>
  <c r="L23" i="75"/>
  <c r="M23" i="75"/>
  <c r="N23" i="75"/>
  <c r="O23" i="75"/>
  <c r="P23" i="75"/>
  <c r="Q23" i="75"/>
  <c r="R23" i="75"/>
  <c r="S23" i="75"/>
  <c r="T23" i="75"/>
  <c r="U23" i="75"/>
  <c r="V23" i="75"/>
  <c r="W23" i="75"/>
  <c r="X23" i="75"/>
  <c r="Y23" i="75"/>
  <c r="Z23" i="75"/>
  <c r="AA23" i="75"/>
  <c r="AB23" i="75"/>
  <c r="AC23" i="75"/>
  <c r="AD23" i="75"/>
  <c r="AE23" i="75"/>
  <c r="AF23" i="75"/>
  <c r="AG23" i="75"/>
  <c r="AH23" i="75"/>
  <c r="AI23" i="75"/>
  <c r="AJ23" i="75"/>
  <c r="AK23" i="75"/>
  <c r="AL23" i="75"/>
  <c r="AM23" i="75"/>
  <c r="AN23" i="75"/>
  <c r="D24" i="75"/>
  <c r="E24" i="75"/>
  <c r="F24" i="75"/>
  <c r="G24" i="75"/>
  <c r="H24" i="75"/>
  <c r="I24" i="75"/>
  <c r="J24" i="75"/>
  <c r="K24" i="75"/>
  <c r="L24" i="75"/>
  <c r="M24" i="75"/>
  <c r="N24" i="75"/>
  <c r="O24" i="75"/>
  <c r="P24" i="75"/>
  <c r="Q24" i="75"/>
  <c r="R24" i="75"/>
  <c r="S24" i="75"/>
  <c r="T24" i="75"/>
  <c r="U24" i="75"/>
  <c r="V24" i="75"/>
  <c r="W24" i="75"/>
  <c r="X24" i="75"/>
  <c r="Y24" i="75"/>
  <c r="Z24" i="75"/>
  <c r="AA24" i="75"/>
  <c r="AB24" i="75"/>
  <c r="AC24" i="75"/>
  <c r="AD24" i="75"/>
  <c r="AE24" i="75"/>
  <c r="AF24" i="75"/>
  <c r="AG24" i="75"/>
  <c r="AH24" i="75"/>
  <c r="AI24" i="75"/>
  <c r="AJ24" i="75"/>
  <c r="AK24" i="75"/>
  <c r="AL24" i="75"/>
  <c r="AM24" i="75"/>
  <c r="AN24" i="75"/>
  <c r="D25" i="75"/>
  <c r="E25" i="75"/>
  <c r="F25" i="75"/>
  <c r="G25" i="75"/>
  <c r="H25" i="75"/>
  <c r="I25" i="75"/>
  <c r="J25" i="75"/>
  <c r="K25" i="75"/>
  <c r="L25" i="75"/>
  <c r="M25" i="75"/>
  <c r="N25" i="75"/>
  <c r="O25" i="75"/>
  <c r="P25" i="75"/>
  <c r="Q25" i="75"/>
  <c r="R25" i="75"/>
  <c r="S25" i="75"/>
  <c r="T25" i="75"/>
  <c r="U25" i="75"/>
  <c r="V25" i="75"/>
  <c r="W25" i="75"/>
  <c r="X25" i="75"/>
  <c r="Y25" i="75"/>
  <c r="Z25" i="75"/>
  <c r="AA25" i="75"/>
  <c r="AB25" i="75"/>
  <c r="AC25" i="75"/>
  <c r="AD25" i="75"/>
  <c r="AE25" i="75"/>
  <c r="AF25" i="75"/>
  <c r="AG25" i="75"/>
  <c r="AH25" i="75"/>
  <c r="AI25" i="75"/>
  <c r="AJ25" i="75"/>
  <c r="AK25" i="75"/>
  <c r="AL25" i="75"/>
  <c r="AM25" i="75"/>
  <c r="AN25" i="75"/>
  <c r="D26" i="75"/>
  <c r="E26" i="75"/>
  <c r="F26" i="75"/>
  <c r="G26" i="75"/>
  <c r="H26" i="75"/>
  <c r="I26" i="75"/>
  <c r="J26" i="75"/>
  <c r="K26" i="75"/>
  <c r="L26" i="75"/>
  <c r="M26" i="75"/>
  <c r="N26" i="75"/>
  <c r="O26" i="75"/>
  <c r="P26" i="75"/>
  <c r="Q26" i="75"/>
  <c r="R26" i="75"/>
  <c r="S26" i="75"/>
  <c r="T26" i="75"/>
  <c r="U26" i="75"/>
  <c r="V26" i="75"/>
  <c r="W26" i="75"/>
  <c r="X26" i="75"/>
  <c r="Y26" i="75"/>
  <c r="Z26" i="75"/>
  <c r="AA26" i="75"/>
  <c r="AB26" i="75"/>
  <c r="AC26" i="75"/>
  <c r="AD26" i="75"/>
  <c r="AE26" i="75"/>
  <c r="AF26" i="75"/>
  <c r="AG26" i="75"/>
  <c r="AH26" i="75"/>
  <c r="AI26" i="75"/>
  <c r="AJ26" i="75"/>
  <c r="AK26" i="75"/>
  <c r="AL26" i="75"/>
  <c r="AM26" i="75"/>
  <c r="AN26" i="75"/>
  <c r="D27" i="75"/>
  <c r="E27" i="75"/>
  <c r="F27" i="75"/>
  <c r="G27" i="75"/>
  <c r="H27" i="75"/>
  <c r="I27" i="75"/>
  <c r="J27" i="75"/>
  <c r="K27" i="75"/>
  <c r="L27" i="75"/>
  <c r="M27" i="75"/>
  <c r="N27" i="75"/>
  <c r="O27" i="75"/>
  <c r="P27" i="75"/>
  <c r="Q27" i="75"/>
  <c r="R27" i="75"/>
  <c r="S27" i="75"/>
  <c r="T27" i="75"/>
  <c r="U27" i="75"/>
  <c r="V27" i="75"/>
  <c r="W27" i="75"/>
  <c r="X27" i="75"/>
  <c r="Y27" i="75"/>
  <c r="Z27" i="75"/>
  <c r="AA27" i="75"/>
  <c r="AB27" i="75"/>
  <c r="AC27" i="75"/>
  <c r="AD27" i="75"/>
  <c r="AE27" i="75"/>
  <c r="AF27" i="75"/>
  <c r="AG27" i="75"/>
  <c r="AH27" i="75"/>
  <c r="AI27" i="75"/>
  <c r="AJ27" i="75"/>
  <c r="AK27" i="75"/>
  <c r="AL27" i="75"/>
  <c r="AM27" i="75"/>
  <c r="AN27" i="75"/>
  <c r="D28" i="75"/>
  <c r="E28" i="75"/>
  <c r="F28" i="75"/>
  <c r="G28" i="75"/>
  <c r="H28" i="75"/>
  <c r="I28" i="75"/>
  <c r="J28" i="75"/>
  <c r="K28" i="75"/>
  <c r="L28" i="75"/>
  <c r="M28" i="75"/>
  <c r="N28" i="75"/>
  <c r="O28" i="75"/>
  <c r="P28" i="75"/>
  <c r="Q28" i="75"/>
  <c r="R28" i="75"/>
  <c r="S28" i="75"/>
  <c r="T28" i="75"/>
  <c r="U28" i="75"/>
  <c r="V28" i="75"/>
  <c r="W28" i="75"/>
  <c r="X28" i="75"/>
  <c r="Y28" i="75"/>
  <c r="Z28" i="75"/>
  <c r="AA28" i="75"/>
  <c r="AB28" i="75"/>
  <c r="AC28" i="75"/>
  <c r="AD28" i="75"/>
  <c r="AE28" i="75"/>
  <c r="AF28" i="75"/>
  <c r="AG28" i="75"/>
  <c r="AH28" i="75"/>
  <c r="AI28" i="75"/>
  <c r="AJ28" i="75"/>
  <c r="AK28" i="75"/>
  <c r="AL28" i="75"/>
  <c r="AM28" i="75"/>
  <c r="AN28" i="75"/>
  <c r="D29" i="75"/>
  <c r="E29" i="75"/>
  <c r="F29" i="75"/>
  <c r="G29" i="75"/>
  <c r="H29" i="75"/>
  <c r="I29" i="75"/>
  <c r="J29" i="75"/>
  <c r="K29" i="75"/>
  <c r="L29" i="75"/>
  <c r="M29" i="75"/>
  <c r="N29" i="75"/>
  <c r="O29" i="75"/>
  <c r="P29" i="75"/>
  <c r="Q29" i="75"/>
  <c r="R29" i="75"/>
  <c r="S29" i="75"/>
  <c r="T29" i="75"/>
  <c r="U29" i="75"/>
  <c r="V29" i="75"/>
  <c r="W29" i="75"/>
  <c r="X29" i="75"/>
  <c r="Y29" i="75"/>
  <c r="Z29" i="75"/>
  <c r="AA29" i="75"/>
  <c r="AB29" i="75"/>
  <c r="AC29" i="75"/>
  <c r="AD29" i="75"/>
  <c r="AE29" i="75"/>
  <c r="AF29" i="75"/>
  <c r="AG29" i="75"/>
  <c r="AH29" i="75"/>
  <c r="AI29" i="75"/>
  <c r="AJ29" i="75"/>
  <c r="AK29" i="75"/>
  <c r="AL29" i="75"/>
  <c r="AM29" i="75"/>
  <c r="AN29" i="75"/>
  <c r="D30" i="75"/>
  <c r="E30" i="75"/>
  <c r="F30" i="75"/>
  <c r="G30" i="75"/>
  <c r="H30" i="75"/>
  <c r="I30" i="75"/>
  <c r="J30" i="75"/>
  <c r="K30" i="75"/>
  <c r="L30" i="75"/>
  <c r="M30" i="75"/>
  <c r="N30" i="75"/>
  <c r="O30" i="75"/>
  <c r="P30" i="75"/>
  <c r="Q30" i="75"/>
  <c r="R30" i="75"/>
  <c r="S30" i="75"/>
  <c r="T30" i="75"/>
  <c r="U30" i="75"/>
  <c r="V30" i="75"/>
  <c r="W30" i="75"/>
  <c r="X30" i="75"/>
  <c r="Y30" i="75"/>
  <c r="Z30" i="75"/>
  <c r="AA30" i="75"/>
  <c r="AB30" i="75"/>
  <c r="AC30" i="75"/>
  <c r="AD30" i="75"/>
  <c r="AE30" i="75"/>
  <c r="AF30" i="75"/>
  <c r="AG30" i="75"/>
  <c r="AH30" i="75"/>
  <c r="AI30" i="75"/>
  <c r="AJ30" i="75"/>
  <c r="AK30" i="75"/>
  <c r="AL30" i="75"/>
  <c r="AM30" i="75"/>
  <c r="AN30" i="75"/>
  <c r="D31" i="75"/>
  <c r="E31" i="75"/>
  <c r="F31" i="75"/>
  <c r="G31" i="75"/>
  <c r="H31" i="75"/>
  <c r="I31" i="75"/>
  <c r="J31" i="75"/>
  <c r="K31" i="75"/>
  <c r="L31" i="75"/>
  <c r="M31" i="75"/>
  <c r="N31" i="75"/>
  <c r="O31" i="75"/>
  <c r="P31" i="75"/>
  <c r="Q31" i="75"/>
  <c r="R31" i="75"/>
  <c r="S31" i="75"/>
  <c r="T31" i="75"/>
  <c r="U31" i="75"/>
  <c r="V31" i="75"/>
  <c r="W31" i="75"/>
  <c r="X31" i="75"/>
  <c r="Y31" i="75"/>
  <c r="Z31" i="75"/>
  <c r="AA31" i="75"/>
  <c r="AB31" i="75"/>
  <c r="AC31" i="75"/>
  <c r="AD31" i="75"/>
  <c r="AE31" i="75"/>
  <c r="AF31" i="75"/>
  <c r="AG31" i="75"/>
  <c r="AH31" i="75"/>
  <c r="AI31" i="75"/>
  <c r="AJ31" i="75"/>
  <c r="AK31" i="75"/>
  <c r="AL31" i="75"/>
  <c r="AM31" i="75"/>
  <c r="AN31" i="75"/>
  <c r="D32" i="75"/>
  <c r="E32" i="75"/>
  <c r="F32" i="75"/>
  <c r="G32" i="75"/>
  <c r="H32" i="75"/>
  <c r="I32" i="75"/>
  <c r="J32" i="75"/>
  <c r="K32" i="75"/>
  <c r="L32" i="75"/>
  <c r="M32" i="75"/>
  <c r="N32" i="75"/>
  <c r="O32" i="75"/>
  <c r="P32" i="75"/>
  <c r="Q32" i="75"/>
  <c r="R32" i="75"/>
  <c r="S32" i="75"/>
  <c r="T32" i="75"/>
  <c r="U32" i="75"/>
  <c r="V32" i="75"/>
  <c r="W32" i="75"/>
  <c r="X32" i="75"/>
  <c r="Y32" i="75"/>
  <c r="Z32" i="75"/>
  <c r="AA32" i="75"/>
  <c r="AB32" i="75"/>
  <c r="AC32" i="75"/>
  <c r="AD32" i="75"/>
  <c r="AE32" i="75"/>
  <c r="AF32" i="75"/>
  <c r="AG32" i="75"/>
  <c r="AH32" i="75"/>
  <c r="AI32" i="75"/>
  <c r="AJ32" i="75"/>
  <c r="AK32" i="75"/>
  <c r="AL32" i="75"/>
  <c r="AM32" i="75"/>
  <c r="AN32" i="75"/>
  <c r="D33" i="75"/>
  <c r="E33" i="75"/>
  <c r="F33" i="75"/>
  <c r="G33" i="75"/>
  <c r="H33" i="75"/>
  <c r="I33" i="75"/>
  <c r="J33" i="75"/>
  <c r="K33" i="75"/>
  <c r="L33" i="75"/>
  <c r="M33" i="75"/>
  <c r="N33" i="75"/>
  <c r="O33" i="75"/>
  <c r="P33" i="75"/>
  <c r="Q33" i="75"/>
  <c r="R33" i="75"/>
  <c r="S33" i="75"/>
  <c r="T33" i="75"/>
  <c r="U33" i="75"/>
  <c r="V33" i="75"/>
  <c r="W33" i="75"/>
  <c r="X33" i="75"/>
  <c r="Y33" i="75"/>
  <c r="Z33" i="75"/>
  <c r="AA33" i="75"/>
  <c r="AB33" i="75"/>
  <c r="AC33" i="75"/>
  <c r="AD33" i="75"/>
  <c r="AE33" i="75"/>
  <c r="AF33" i="75"/>
  <c r="AG33" i="75"/>
  <c r="AH33" i="75"/>
  <c r="AI33" i="75"/>
  <c r="AJ33" i="75"/>
  <c r="AK33" i="75"/>
  <c r="AL33" i="75"/>
  <c r="AM33" i="75"/>
  <c r="AN33" i="75"/>
  <c r="D34" i="75"/>
  <c r="E34" i="75"/>
  <c r="F34" i="75"/>
  <c r="G34" i="75"/>
  <c r="H34" i="75"/>
  <c r="I34" i="75"/>
  <c r="J34" i="75"/>
  <c r="K34" i="75"/>
  <c r="L34" i="75"/>
  <c r="M34" i="75"/>
  <c r="N34" i="75"/>
  <c r="O34" i="75"/>
  <c r="P34" i="75"/>
  <c r="Q34" i="75"/>
  <c r="R34" i="75"/>
  <c r="S34" i="75"/>
  <c r="T34" i="75"/>
  <c r="U34" i="75"/>
  <c r="V34" i="75"/>
  <c r="W34" i="75"/>
  <c r="X34" i="75"/>
  <c r="Y34" i="75"/>
  <c r="Z34" i="75"/>
  <c r="AA34" i="75"/>
  <c r="AB34" i="75"/>
  <c r="AC34" i="75"/>
  <c r="AD34" i="75"/>
  <c r="AE34" i="75"/>
  <c r="AF34" i="75"/>
  <c r="AG34" i="75"/>
  <c r="AH34" i="75"/>
  <c r="AI34" i="75"/>
  <c r="AJ34" i="75"/>
  <c r="AK34" i="75"/>
  <c r="AL34" i="75"/>
  <c r="AM34" i="75"/>
  <c r="AN34" i="75"/>
  <c r="D35" i="75"/>
  <c r="E35" i="75"/>
  <c r="F35" i="75"/>
  <c r="G35" i="75"/>
  <c r="H35" i="75"/>
  <c r="I35" i="75"/>
  <c r="J35" i="75"/>
  <c r="K35" i="75"/>
  <c r="L35" i="75"/>
  <c r="M35" i="75"/>
  <c r="N35" i="75"/>
  <c r="O35" i="75"/>
  <c r="P35" i="75"/>
  <c r="Q35" i="75"/>
  <c r="R35" i="75"/>
  <c r="S35" i="75"/>
  <c r="T35" i="75"/>
  <c r="U35" i="75"/>
  <c r="V35" i="75"/>
  <c r="W35" i="75"/>
  <c r="X35" i="75"/>
  <c r="Y35" i="75"/>
  <c r="Z35" i="75"/>
  <c r="AA35" i="75"/>
  <c r="AB35" i="75"/>
  <c r="AC35" i="75"/>
  <c r="AD35" i="75"/>
  <c r="AE35" i="75"/>
  <c r="AF35" i="75"/>
  <c r="AG35" i="75"/>
  <c r="AH35" i="75"/>
  <c r="AI35" i="75"/>
  <c r="AJ35" i="75"/>
  <c r="AK35" i="75"/>
  <c r="AL35" i="75"/>
  <c r="AM35" i="75"/>
  <c r="AN35" i="75"/>
  <c r="D36" i="75"/>
  <c r="E36" i="75"/>
  <c r="F36" i="75"/>
  <c r="G36" i="75"/>
  <c r="H36" i="75"/>
  <c r="I36" i="75"/>
  <c r="J36" i="75"/>
  <c r="K36" i="75"/>
  <c r="L36" i="75"/>
  <c r="M36" i="75"/>
  <c r="N36" i="75"/>
  <c r="O36" i="75"/>
  <c r="P36" i="75"/>
  <c r="Q36" i="75"/>
  <c r="R36" i="75"/>
  <c r="S36" i="75"/>
  <c r="T36" i="75"/>
  <c r="U36" i="75"/>
  <c r="V36" i="75"/>
  <c r="W36" i="75"/>
  <c r="X36" i="75"/>
  <c r="Y36" i="75"/>
  <c r="Z36" i="75"/>
  <c r="AA36" i="75"/>
  <c r="AB36" i="75"/>
  <c r="AC36" i="75"/>
  <c r="AD36" i="75"/>
  <c r="AE36" i="75"/>
  <c r="AF36" i="75"/>
  <c r="AG36" i="75"/>
  <c r="AH36" i="75"/>
  <c r="AI36" i="75"/>
  <c r="AJ36" i="75"/>
  <c r="AK36" i="75"/>
  <c r="AL36" i="75"/>
  <c r="AM36" i="75"/>
  <c r="AN36" i="75"/>
  <c r="D37" i="75"/>
  <c r="E37" i="75"/>
  <c r="F37" i="75"/>
  <c r="G37" i="75"/>
  <c r="H37" i="75"/>
  <c r="I37" i="75"/>
  <c r="J37" i="75"/>
  <c r="K37" i="75"/>
  <c r="L37" i="75"/>
  <c r="M37" i="75"/>
  <c r="N37" i="75"/>
  <c r="O37" i="75"/>
  <c r="P37" i="75"/>
  <c r="Q37" i="75"/>
  <c r="R37" i="75"/>
  <c r="S37" i="75"/>
  <c r="T37" i="75"/>
  <c r="U37" i="75"/>
  <c r="V37" i="75"/>
  <c r="W37" i="75"/>
  <c r="X37" i="75"/>
  <c r="Y37" i="75"/>
  <c r="Z37" i="75"/>
  <c r="AA37" i="75"/>
  <c r="AB37" i="75"/>
  <c r="AC37" i="75"/>
  <c r="AD37" i="75"/>
  <c r="AE37" i="75"/>
  <c r="AF37" i="75"/>
  <c r="AG37" i="75"/>
  <c r="AH37" i="75"/>
  <c r="AI37" i="75"/>
  <c r="AJ37" i="75"/>
  <c r="AK37" i="75"/>
  <c r="AL37" i="75"/>
  <c r="AM37" i="75"/>
  <c r="AN37" i="75"/>
  <c r="D38" i="75"/>
  <c r="E38" i="75"/>
  <c r="F38" i="75"/>
  <c r="G38" i="75"/>
  <c r="H38" i="75"/>
  <c r="I38" i="75"/>
  <c r="J38" i="75"/>
  <c r="K38" i="75"/>
  <c r="L38" i="75"/>
  <c r="M38" i="75"/>
  <c r="N38" i="75"/>
  <c r="O38" i="75"/>
  <c r="P38" i="75"/>
  <c r="Q38" i="75"/>
  <c r="R38" i="75"/>
  <c r="S38" i="75"/>
  <c r="T38" i="75"/>
  <c r="U38" i="75"/>
  <c r="V38" i="75"/>
  <c r="W38" i="75"/>
  <c r="X38" i="75"/>
  <c r="Y38" i="75"/>
  <c r="Z38" i="75"/>
  <c r="AA38" i="75"/>
  <c r="AB38" i="75"/>
  <c r="AC38" i="75"/>
  <c r="AD38" i="75"/>
  <c r="AE38" i="75"/>
  <c r="AF38" i="75"/>
  <c r="AG38" i="75"/>
  <c r="AH38" i="75"/>
  <c r="AI38" i="75"/>
  <c r="AJ38" i="75"/>
  <c r="AK38" i="75"/>
  <c r="AL38" i="75"/>
  <c r="AM38" i="75"/>
  <c r="AN38" i="75"/>
  <c r="D39" i="75"/>
  <c r="E39" i="75"/>
  <c r="F39" i="75"/>
  <c r="G39" i="75"/>
  <c r="H39" i="75"/>
  <c r="I39" i="75"/>
  <c r="J39" i="75"/>
  <c r="K39" i="75"/>
  <c r="L39" i="75"/>
  <c r="M39" i="75"/>
  <c r="N39" i="75"/>
  <c r="O39" i="75"/>
  <c r="P39" i="75"/>
  <c r="Q39" i="75"/>
  <c r="R39" i="75"/>
  <c r="S39" i="75"/>
  <c r="T39" i="75"/>
  <c r="U39" i="75"/>
  <c r="V39" i="75"/>
  <c r="W39" i="75"/>
  <c r="X39" i="75"/>
  <c r="Y39" i="75"/>
  <c r="Z39" i="75"/>
  <c r="AA39" i="75"/>
  <c r="AB39" i="75"/>
  <c r="AC39" i="75"/>
  <c r="AD39" i="75"/>
  <c r="AE39" i="75"/>
  <c r="AF39" i="75"/>
  <c r="AG39" i="75"/>
  <c r="AH39" i="75"/>
  <c r="AI39" i="75"/>
  <c r="AJ39" i="75"/>
  <c r="AK39" i="75"/>
  <c r="AL39" i="75"/>
  <c r="AM39" i="75"/>
  <c r="AN39" i="75"/>
  <c r="D40" i="75"/>
  <c r="E40" i="75"/>
  <c r="F40" i="75"/>
  <c r="G40" i="75"/>
  <c r="H40" i="75"/>
  <c r="I40" i="75"/>
  <c r="J40" i="75"/>
  <c r="K40" i="75"/>
  <c r="L40" i="75"/>
  <c r="M40" i="75"/>
  <c r="N40" i="75"/>
  <c r="O40" i="75"/>
  <c r="P40" i="75"/>
  <c r="Q40" i="75"/>
  <c r="R40" i="75"/>
  <c r="S40" i="75"/>
  <c r="T40" i="75"/>
  <c r="U40" i="75"/>
  <c r="V40" i="75"/>
  <c r="W40" i="75"/>
  <c r="X40" i="75"/>
  <c r="Y40" i="75"/>
  <c r="Z40" i="75"/>
  <c r="AA40" i="75"/>
  <c r="AB40" i="75"/>
  <c r="AC40" i="75"/>
  <c r="AD40" i="75"/>
  <c r="AE40" i="75"/>
  <c r="AF40" i="75"/>
  <c r="AG40" i="75"/>
  <c r="AH40" i="75"/>
  <c r="AI40" i="75"/>
  <c r="AJ40" i="75"/>
  <c r="AK40" i="75"/>
  <c r="AL40" i="75"/>
  <c r="AM40" i="75"/>
  <c r="AN40" i="75"/>
  <c r="D41" i="75"/>
  <c r="E41" i="75"/>
  <c r="F41" i="75"/>
  <c r="G41" i="75"/>
  <c r="H41" i="75"/>
  <c r="I41" i="75"/>
  <c r="J41" i="75"/>
  <c r="K41" i="75"/>
  <c r="L41" i="75"/>
  <c r="M41" i="75"/>
  <c r="N41" i="75"/>
  <c r="O41" i="75"/>
  <c r="P41" i="75"/>
  <c r="Q41" i="75"/>
  <c r="R41" i="75"/>
  <c r="S41" i="75"/>
  <c r="T41" i="75"/>
  <c r="U41" i="75"/>
  <c r="V41" i="75"/>
  <c r="W41" i="75"/>
  <c r="X41" i="75"/>
  <c r="Y41" i="75"/>
  <c r="Z41" i="75"/>
  <c r="AA41" i="75"/>
  <c r="AB41" i="75"/>
  <c r="AC41" i="75"/>
  <c r="AD41" i="75"/>
  <c r="AE41" i="75"/>
  <c r="AF41" i="75"/>
  <c r="AG41" i="75"/>
  <c r="AH41" i="75"/>
  <c r="AI41" i="75"/>
  <c r="AJ41" i="75"/>
  <c r="AK41" i="75"/>
  <c r="AL41" i="75"/>
  <c r="AM41" i="75"/>
  <c r="AN41" i="75"/>
  <c r="D42" i="75"/>
  <c r="E42" i="75"/>
  <c r="F42" i="75"/>
  <c r="G42" i="75"/>
  <c r="H42" i="75"/>
  <c r="I42" i="75"/>
  <c r="J42" i="75"/>
  <c r="K42" i="75"/>
  <c r="L42" i="75"/>
  <c r="M42" i="75"/>
  <c r="N42" i="75"/>
  <c r="O42" i="75"/>
  <c r="P42" i="75"/>
  <c r="Q42" i="75"/>
  <c r="R42" i="75"/>
  <c r="S42" i="75"/>
  <c r="T42" i="75"/>
  <c r="U42" i="75"/>
  <c r="V42" i="75"/>
  <c r="W42" i="75"/>
  <c r="X42" i="75"/>
  <c r="Y42" i="75"/>
  <c r="Z42" i="75"/>
  <c r="AA42" i="75"/>
  <c r="AB42" i="75"/>
  <c r="AC42" i="75"/>
  <c r="AD42" i="75"/>
  <c r="AE42" i="75"/>
  <c r="AF42" i="75"/>
  <c r="AG42" i="75"/>
  <c r="AH42" i="75"/>
  <c r="AI42" i="75"/>
  <c r="AJ42" i="75"/>
  <c r="AK42" i="75"/>
  <c r="AL42" i="75"/>
  <c r="AM42" i="75"/>
  <c r="AN42" i="75"/>
  <c r="D43" i="75"/>
  <c r="E43" i="75"/>
  <c r="F43" i="75"/>
  <c r="G43" i="75"/>
  <c r="H43" i="75"/>
  <c r="I43" i="75"/>
  <c r="J43" i="75"/>
  <c r="K43" i="75"/>
  <c r="L43" i="75"/>
  <c r="M43" i="75"/>
  <c r="N43" i="75"/>
  <c r="O43" i="75"/>
  <c r="P43" i="75"/>
  <c r="Q43" i="75"/>
  <c r="R43" i="75"/>
  <c r="S43" i="75"/>
  <c r="T43" i="75"/>
  <c r="U43" i="75"/>
  <c r="V43" i="75"/>
  <c r="W43" i="75"/>
  <c r="X43" i="75"/>
  <c r="Y43" i="75"/>
  <c r="Z43" i="75"/>
  <c r="AA43" i="75"/>
  <c r="AB43" i="75"/>
  <c r="AC43" i="75"/>
  <c r="AD43" i="75"/>
  <c r="AE43" i="75"/>
  <c r="AF43" i="75"/>
  <c r="AG43" i="75"/>
  <c r="AH43" i="75"/>
  <c r="AI43" i="75"/>
  <c r="AJ43" i="75"/>
  <c r="AK43" i="75"/>
  <c r="AL43" i="75"/>
  <c r="AM43" i="75"/>
  <c r="AN43" i="75"/>
  <c r="D44" i="75"/>
  <c r="E44" i="75"/>
  <c r="F44" i="75"/>
  <c r="G44" i="75"/>
  <c r="H44" i="75"/>
  <c r="I44" i="75"/>
  <c r="J44" i="75"/>
  <c r="K44" i="75"/>
  <c r="L44" i="75"/>
  <c r="M44" i="75"/>
  <c r="N44" i="75"/>
  <c r="O44" i="75"/>
  <c r="P44" i="75"/>
  <c r="Q44" i="75"/>
  <c r="R44" i="75"/>
  <c r="S44" i="75"/>
  <c r="T44" i="75"/>
  <c r="U44" i="75"/>
  <c r="V44" i="75"/>
  <c r="W44" i="75"/>
  <c r="X44" i="75"/>
  <c r="Y44" i="75"/>
  <c r="Z44" i="75"/>
  <c r="AA44" i="75"/>
  <c r="AB44" i="75"/>
  <c r="AC44" i="75"/>
  <c r="AD44" i="75"/>
  <c r="AE44" i="75"/>
  <c r="AF44" i="75"/>
  <c r="AG44" i="75"/>
  <c r="AH44" i="75"/>
  <c r="AI44" i="75"/>
  <c r="AJ44" i="75"/>
  <c r="AK44" i="75"/>
  <c r="AL44" i="75"/>
  <c r="AM44" i="75"/>
  <c r="AN44" i="75"/>
  <c r="C3" i="75"/>
  <c r="C4" i="75"/>
  <c r="C5" i="75"/>
  <c r="C6" i="75"/>
  <c r="C7" i="75"/>
  <c r="C8" i="75"/>
  <c r="C9" i="75"/>
  <c r="C10" i="75"/>
  <c r="C11" i="75"/>
  <c r="C12" i="75"/>
  <c r="C13" i="75"/>
  <c r="C14" i="75"/>
  <c r="C15" i="75"/>
  <c r="C16" i="75"/>
  <c r="C17" i="75"/>
  <c r="C18" i="75"/>
  <c r="C19" i="75"/>
  <c r="C20" i="75"/>
  <c r="C21" i="75"/>
  <c r="C22" i="75"/>
  <c r="C23" i="75"/>
  <c r="C24" i="75"/>
  <c r="C25" i="75"/>
  <c r="C26" i="75"/>
  <c r="C27" i="75"/>
  <c r="C28" i="75"/>
  <c r="C29" i="75"/>
  <c r="C30" i="75"/>
  <c r="C31" i="75"/>
  <c r="C32" i="75"/>
  <c r="C33" i="75"/>
  <c r="C34" i="75"/>
  <c r="C35" i="75"/>
  <c r="C36" i="75"/>
  <c r="C37" i="75"/>
  <c r="C38" i="75"/>
  <c r="C39" i="75"/>
  <c r="C40" i="75"/>
  <c r="C41" i="75"/>
  <c r="C42" i="75"/>
  <c r="C43" i="75"/>
  <c r="C44" i="75"/>
  <c r="C2" i="75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16" i="75"/>
  <c r="B17" i="75"/>
  <c r="B18" i="75"/>
  <c r="B19" i="75"/>
  <c r="B20" i="75"/>
  <c r="B21" i="75"/>
  <c r="B22" i="75"/>
  <c r="B23" i="75"/>
  <c r="B24" i="75"/>
  <c r="B25" i="75"/>
  <c r="B26" i="75"/>
  <c r="B27" i="75"/>
  <c r="B28" i="75"/>
  <c r="B29" i="75"/>
  <c r="B30" i="75"/>
  <c r="B31" i="75"/>
  <c r="B32" i="75"/>
  <c r="B33" i="75"/>
  <c r="B34" i="75"/>
  <c r="B35" i="75"/>
  <c r="B36" i="75"/>
  <c r="B37" i="75"/>
  <c r="B38" i="75"/>
  <c r="B39" i="75"/>
  <c r="B40" i="75"/>
  <c r="B41" i="75"/>
  <c r="B42" i="75"/>
  <c r="B43" i="75"/>
  <c r="B44" i="75"/>
  <c r="B2" i="75"/>
  <c r="D2" i="59"/>
  <c r="E2" i="59"/>
  <c r="F2" i="59"/>
  <c r="G2" i="59"/>
  <c r="H2" i="59"/>
  <c r="I2" i="59"/>
  <c r="J2" i="59"/>
  <c r="K2" i="59"/>
  <c r="L2" i="59"/>
  <c r="M2" i="59"/>
  <c r="N2" i="59"/>
  <c r="O2" i="59"/>
  <c r="P2" i="59"/>
  <c r="Q2" i="59"/>
  <c r="R2" i="59"/>
  <c r="S2" i="59"/>
  <c r="T2" i="59"/>
  <c r="U2" i="59"/>
  <c r="V2" i="59"/>
  <c r="W2" i="59"/>
  <c r="X2" i="59"/>
  <c r="Y2" i="59"/>
  <c r="Z2" i="59"/>
  <c r="AA2" i="59"/>
  <c r="AB2" i="59"/>
  <c r="AC2" i="59"/>
  <c r="AD2" i="59"/>
  <c r="AE2" i="59"/>
  <c r="AF2" i="59"/>
  <c r="AG2" i="59"/>
  <c r="AH2" i="59"/>
  <c r="AI2" i="59"/>
  <c r="AJ2" i="59"/>
  <c r="AK2" i="59"/>
  <c r="AL2" i="59"/>
  <c r="AM2" i="59"/>
  <c r="AN2" i="59"/>
  <c r="AO2" i="59"/>
  <c r="AP2" i="59"/>
  <c r="AQ2" i="59"/>
  <c r="D3" i="59"/>
  <c r="E3" i="59"/>
  <c r="F3" i="59"/>
  <c r="G3" i="59"/>
  <c r="H3" i="59"/>
  <c r="I3" i="59"/>
  <c r="J3" i="59"/>
  <c r="K3" i="59"/>
  <c r="L3" i="59"/>
  <c r="M3" i="59"/>
  <c r="N3" i="59"/>
  <c r="O3" i="59"/>
  <c r="P3" i="59"/>
  <c r="Q3" i="59"/>
  <c r="R3" i="59"/>
  <c r="S3" i="59"/>
  <c r="T3" i="59"/>
  <c r="U3" i="59"/>
  <c r="V3" i="59"/>
  <c r="W3" i="59"/>
  <c r="X3" i="59"/>
  <c r="Y3" i="59"/>
  <c r="Z3" i="59"/>
  <c r="AA3" i="59"/>
  <c r="AB3" i="59"/>
  <c r="AC3" i="59"/>
  <c r="AD3" i="59"/>
  <c r="AE3" i="59"/>
  <c r="AF3" i="59"/>
  <c r="AG3" i="59"/>
  <c r="AH3" i="59"/>
  <c r="AI3" i="59"/>
  <c r="AJ3" i="59"/>
  <c r="AK3" i="59"/>
  <c r="AL3" i="59"/>
  <c r="AM3" i="59"/>
  <c r="AN3" i="59"/>
  <c r="AO3" i="59"/>
  <c r="AP3" i="59"/>
  <c r="AQ3" i="59"/>
  <c r="D4" i="59"/>
  <c r="E4" i="59"/>
  <c r="F4" i="59"/>
  <c r="G4" i="59"/>
  <c r="H4" i="59"/>
  <c r="I4" i="59"/>
  <c r="J4" i="59"/>
  <c r="K4" i="59"/>
  <c r="L4" i="59"/>
  <c r="M4" i="59"/>
  <c r="N4" i="59"/>
  <c r="O4" i="59"/>
  <c r="P4" i="59"/>
  <c r="Q4" i="59"/>
  <c r="R4" i="59"/>
  <c r="S4" i="59"/>
  <c r="T4" i="59"/>
  <c r="U4" i="59"/>
  <c r="V4" i="59"/>
  <c r="W4" i="59"/>
  <c r="X4" i="59"/>
  <c r="Y4" i="59"/>
  <c r="Z4" i="59"/>
  <c r="AA4" i="59"/>
  <c r="AB4" i="59"/>
  <c r="AC4" i="59"/>
  <c r="AD4" i="59"/>
  <c r="AE4" i="59"/>
  <c r="AF4" i="59"/>
  <c r="AG4" i="59"/>
  <c r="AH4" i="59"/>
  <c r="AI4" i="59"/>
  <c r="AJ4" i="59"/>
  <c r="AK4" i="59"/>
  <c r="AL4" i="59"/>
  <c r="AM4" i="59"/>
  <c r="AN4" i="59"/>
  <c r="AO4" i="59"/>
  <c r="AP4" i="59"/>
  <c r="AQ4" i="59"/>
  <c r="D5" i="59"/>
  <c r="E5" i="59"/>
  <c r="F5" i="59"/>
  <c r="G5" i="59"/>
  <c r="H5" i="59"/>
  <c r="I5" i="59"/>
  <c r="J5" i="59"/>
  <c r="K5" i="59"/>
  <c r="L5" i="59"/>
  <c r="M5" i="59"/>
  <c r="N5" i="59"/>
  <c r="O5" i="59"/>
  <c r="P5" i="59"/>
  <c r="Q5" i="59"/>
  <c r="R5" i="59"/>
  <c r="S5" i="59"/>
  <c r="T5" i="59"/>
  <c r="U5" i="59"/>
  <c r="V5" i="59"/>
  <c r="W5" i="59"/>
  <c r="X5" i="59"/>
  <c r="Y5" i="59"/>
  <c r="Z5" i="59"/>
  <c r="AA5" i="59"/>
  <c r="AB5" i="59"/>
  <c r="AC5" i="59"/>
  <c r="AD5" i="59"/>
  <c r="AE5" i="59"/>
  <c r="AF5" i="59"/>
  <c r="AG5" i="59"/>
  <c r="AH5" i="59"/>
  <c r="AI5" i="59"/>
  <c r="AJ5" i="59"/>
  <c r="AK5" i="59"/>
  <c r="AL5" i="59"/>
  <c r="AM5" i="59"/>
  <c r="AN5" i="59"/>
  <c r="AO5" i="59"/>
  <c r="AP5" i="59"/>
  <c r="AQ5" i="59"/>
  <c r="D6" i="59"/>
  <c r="E6" i="59"/>
  <c r="F6" i="59"/>
  <c r="G6" i="59"/>
  <c r="H6" i="59"/>
  <c r="I6" i="59"/>
  <c r="J6" i="59"/>
  <c r="K6" i="59"/>
  <c r="L6" i="59"/>
  <c r="M6" i="59"/>
  <c r="N6" i="59"/>
  <c r="O6" i="59"/>
  <c r="P6" i="59"/>
  <c r="Q6" i="59"/>
  <c r="R6" i="59"/>
  <c r="S6" i="59"/>
  <c r="T6" i="59"/>
  <c r="U6" i="59"/>
  <c r="V6" i="59"/>
  <c r="W6" i="59"/>
  <c r="X6" i="59"/>
  <c r="Y6" i="59"/>
  <c r="Z6" i="59"/>
  <c r="AA6" i="59"/>
  <c r="AB6" i="59"/>
  <c r="AC6" i="59"/>
  <c r="AD6" i="59"/>
  <c r="AE6" i="59"/>
  <c r="AF6" i="59"/>
  <c r="AG6" i="59"/>
  <c r="AH6" i="59"/>
  <c r="AI6" i="59"/>
  <c r="AJ6" i="59"/>
  <c r="AK6" i="59"/>
  <c r="AL6" i="59"/>
  <c r="AM6" i="59"/>
  <c r="AN6" i="59"/>
  <c r="AO6" i="59"/>
  <c r="AP6" i="59"/>
  <c r="AQ6" i="59"/>
  <c r="D7" i="59"/>
  <c r="E7" i="59"/>
  <c r="F7" i="59"/>
  <c r="G7" i="59"/>
  <c r="H7" i="59"/>
  <c r="I7" i="59"/>
  <c r="J7" i="59"/>
  <c r="K7" i="59"/>
  <c r="L7" i="59"/>
  <c r="M7" i="59"/>
  <c r="N7" i="59"/>
  <c r="O7" i="59"/>
  <c r="P7" i="59"/>
  <c r="Q7" i="59"/>
  <c r="R7" i="59"/>
  <c r="S7" i="59"/>
  <c r="T7" i="59"/>
  <c r="U7" i="59"/>
  <c r="V7" i="59"/>
  <c r="W7" i="59"/>
  <c r="X7" i="59"/>
  <c r="Y7" i="59"/>
  <c r="Z7" i="59"/>
  <c r="AA7" i="59"/>
  <c r="AB7" i="59"/>
  <c r="AC7" i="59"/>
  <c r="AD7" i="59"/>
  <c r="AE7" i="59"/>
  <c r="AF7" i="59"/>
  <c r="AG7" i="59"/>
  <c r="AH7" i="59"/>
  <c r="AI7" i="59"/>
  <c r="AJ7" i="59"/>
  <c r="AK7" i="59"/>
  <c r="AL7" i="59"/>
  <c r="AM7" i="59"/>
  <c r="AN7" i="59"/>
  <c r="AO7" i="59"/>
  <c r="AP7" i="59"/>
  <c r="AQ7" i="59"/>
  <c r="D8" i="59"/>
  <c r="E8" i="59"/>
  <c r="F8" i="59"/>
  <c r="G8" i="59"/>
  <c r="H8" i="59"/>
  <c r="I8" i="59"/>
  <c r="J8" i="59"/>
  <c r="K8" i="59"/>
  <c r="L8" i="59"/>
  <c r="M8" i="59"/>
  <c r="N8" i="59"/>
  <c r="O8" i="59"/>
  <c r="P8" i="59"/>
  <c r="Q8" i="59"/>
  <c r="R8" i="59"/>
  <c r="S8" i="59"/>
  <c r="T8" i="59"/>
  <c r="U8" i="59"/>
  <c r="V8" i="59"/>
  <c r="W8" i="59"/>
  <c r="X8" i="59"/>
  <c r="Y8" i="59"/>
  <c r="Z8" i="59"/>
  <c r="AA8" i="59"/>
  <c r="AB8" i="59"/>
  <c r="AC8" i="59"/>
  <c r="AD8" i="59"/>
  <c r="AE8" i="59"/>
  <c r="AF8" i="59"/>
  <c r="AG8" i="59"/>
  <c r="AH8" i="59"/>
  <c r="AI8" i="59"/>
  <c r="AJ8" i="59"/>
  <c r="AK8" i="59"/>
  <c r="AL8" i="59"/>
  <c r="AM8" i="59"/>
  <c r="AN8" i="59"/>
  <c r="AO8" i="59"/>
  <c r="AP8" i="59"/>
  <c r="AQ8" i="59"/>
  <c r="D9" i="59"/>
  <c r="E9" i="59"/>
  <c r="F9" i="59"/>
  <c r="G9" i="59"/>
  <c r="H9" i="59"/>
  <c r="I9" i="59"/>
  <c r="J9" i="59"/>
  <c r="K9" i="59"/>
  <c r="L9" i="59"/>
  <c r="M9" i="59"/>
  <c r="N9" i="59"/>
  <c r="O9" i="59"/>
  <c r="P9" i="59"/>
  <c r="Q9" i="59"/>
  <c r="R9" i="59"/>
  <c r="S9" i="59"/>
  <c r="T9" i="59"/>
  <c r="U9" i="59"/>
  <c r="V9" i="59"/>
  <c r="W9" i="59"/>
  <c r="X9" i="59"/>
  <c r="Y9" i="59"/>
  <c r="Z9" i="59"/>
  <c r="AA9" i="59"/>
  <c r="AB9" i="59"/>
  <c r="AC9" i="59"/>
  <c r="AD9" i="59"/>
  <c r="AE9" i="59"/>
  <c r="AF9" i="59"/>
  <c r="AG9" i="59"/>
  <c r="AH9" i="59"/>
  <c r="AI9" i="59"/>
  <c r="AJ9" i="59"/>
  <c r="AK9" i="59"/>
  <c r="AL9" i="59"/>
  <c r="AM9" i="59"/>
  <c r="AN9" i="59"/>
  <c r="AO9" i="59"/>
  <c r="AP9" i="59"/>
  <c r="AQ9" i="59"/>
  <c r="D10" i="59"/>
  <c r="E10" i="59"/>
  <c r="F10" i="59"/>
  <c r="G10" i="59"/>
  <c r="H10" i="59"/>
  <c r="I10" i="59"/>
  <c r="J10" i="59"/>
  <c r="K10" i="59"/>
  <c r="L10" i="59"/>
  <c r="M10" i="59"/>
  <c r="N10" i="59"/>
  <c r="O10" i="59"/>
  <c r="P10" i="59"/>
  <c r="Q10" i="59"/>
  <c r="R10" i="59"/>
  <c r="S10" i="59"/>
  <c r="T10" i="59"/>
  <c r="U10" i="59"/>
  <c r="V10" i="59"/>
  <c r="W10" i="59"/>
  <c r="X10" i="59"/>
  <c r="Y10" i="59"/>
  <c r="Z10" i="59"/>
  <c r="AA10" i="59"/>
  <c r="AB10" i="59"/>
  <c r="AC10" i="59"/>
  <c r="AD10" i="59"/>
  <c r="AE10" i="59"/>
  <c r="AF10" i="59"/>
  <c r="AG10" i="59"/>
  <c r="AH10" i="59"/>
  <c r="AI10" i="59"/>
  <c r="AJ10" i="59"/>
  <c r="AK10" i="59"/>
  <c r="AL10" i="59"/>
  <c r="AM10" i="59"/>
  <c r="AN10" i="59"/>
  <c r="AO10" i="59"/>
  <c r="AP10" i="59"/>
  <c r="AQ10" i="59"/>
  <c r="D11" i="59"/>
  <c r="E11" i="59"/>
  <c r="F11" i="59"/>
  <c r="G11" i="59"/>
  <c r="H11" i="59"/>
  <c r="I11" i="59"/>
  <c r="J11" i="59"/>
  <c r="K11" i="59"/>
  <c r="L11" i="59"/>
  <c r="M11" i="59"/>
  <c r="N11" i="59"/>
  <c r="O11" i="59"/>
  <c r="P11" i="59"/>
  <c r="Q11" i="59"/>
  <c r="R11" i="59"/>
  <c r="S11" i="59"/>
  <c r="T11" i="59"/>
  <c r="U11" i="59"/>
  <c r="V11" i="59"/>
  <c r="W11" i="59"/>
  <c r="X11" i="59"/>
  <c r="Y11" i="59"/>
  <c r="Z11" i="59"/>
  <c r="AA11" i="59"/>
  <c r="AB11" i="59"/>
  <c r="AC11" i="59"/>
  <c r="AD11" i="59"/>
  <c r="AE11" i="59"/>
  <c r="AF11" i="59"/>
  <c r="AG11" i="59"/>
  <c r="AH11" i="59"/>
  <c r="AI11" i="59"/>
  <c r="AJ11" i="59"/>
  <c r="AK11" i="59"/>
  <c r="AL11" i="59"/>
  <c r="AM11" i="59"/>
  <c r="AN11" i="59"/>
  <c r="AO11" i="59"/>
  <c r="AP11" i="59"/>
  <c r="AQ11" i="59"/>
  <c r="D12" i="59"/>
  <c r="E12" i="59"/>
  <c r="F12" i="59"/>
  <c r="G12" i="59"/>
  <c r="H12" i="59"/>
  <c r="I12" i="59"/>
  <c r="J12" i="59"/>
  <c r="K12" i="59"/>
  <c r="L12" i="59"/>
  <c r="M12" i="59"/>
  <c r="N12" i="59"/>
  <c r="O12" i="59"/>
  <c r="P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AO12" i="59"/>
  <c r="AP12" i="59"/>
  <c r="AQ12" i="59"/>
  <c r="D13" i="59"/>
  <c r="E13" i="59"/>
  <c r="F13" i="59"/>
  <c r="G13" i="59"/>
  <c r="H13" i="59"/>
  <c r="I13" i="59"/>
  <c r="J13" i="59"/>
  <c r="K13" i="59"/>
  <c r="L13" i="59"/>
  <c r="M13" i="59"/>
  <c r="N13" i="59"/>
  <c r="O13" i="59"/>
  <c r="P13" i="59"/>
  <c r="Q13" i="59"/>
  <c r="R13" i="59"/>
  <c r="S13" i="59"/>
  <c r="T13" i="59"/>
  <c r="U13" i="59"/>
  <c r="V13" i="59"/>
  <c r="W13" i="59"/>
  <c r="X13" i="59"/>
  <c r="Y13" i="59"/>
  <c r="Z13" i="59"/>
  <c r="AA13" i="59"/>
  <c r="AB13" i="59"/>
  <c r="AC13" i="59"/>
  <c r="AD13" i="59"/>
  <c r="AE13" i="59"/>
  <c r="AF13" i="59"/>
  <c r="AG13" i="59"/>
  <c r="AH13" i="59"/>
  <c r="AI13" i="59"/>
  <c r="AJ13" i="59"/>
  <c r="AK13" i="59"/>
  <c r="AL13" i="59"/>
  <c r="AM13" i="59"/>
  <c r="AN13" i="59"/>
  <c r="AO13" i="59"/>
  <c r="AP13" i="59"/>
  <c r="AQ13" i="59"/>
  <c r="D14" i="59"/>
  <c r="E14" i="59"/>
  <c r="F14" i="59"/>
  <c r="G14" i="59"/>
  <c r="H14" i="59"/>
  <c r="I14" i="59"/>
  <c r="J14" i="59"/>
  <c r="K14" i="59"/>
  <c r="L14" i="59"/>
  <c r="M14" i="59"/>
  <c r="N14" i="59"/>
  <c r="O14" i="59"/>
  <c r="P14" i="59"/>
  <c r="Q14" i="59"/>
  <c r="R14" i="59"/>
  <c r="S14" i="59"/>
  <c r="T14" i="59"/>
  <c r="U14" i="59"/>
  <c r="V14" i="59"/>
  <c r="W14" i="59"/>
  <c r="X14" i="59"/>
  <c r="Y14" i="59"/>
  <c r="Z14" i="59"/>
  <c r="AA14" i="59"/>
  <c r="AB14" i="59"/>
  <c r="AC14" i="59"/>
  <c r="AD14" i="59"/>
  <c r="AE14" i="59"/>
  <c r="AF14" i="59"/>
  <c r="AG14" i="59"/>
  <c r="AH14" i="59"/>
  <c r="AI14" i="59"/>
  <c r="AJ14" i="59"/>
  <c r="AK14" i="59"/>
  <c r="AL14" i="59"/>
  <c r="AM14" i="59"/>
  <c r="AN14" i="59"/>
  <c r="AO14" i="59"/>
  <c r="AP14" i="59"/>
  <c r="AQ14" i="59"/>
  <c r="D15" i="59"/>
  <c r="E15" i="59"/>
  <c r="F15" i="59"/>
  <c r="G15" i="59"/>
  <c r="H15" i="59"/>
  <c r="I15" i="59"/>
  <c r="J15" i="59"/>
  <c r="K15" i="59"/>
  <c r="L15" i="59"/>
  <c r="M15" i="59"/>
  <c r="N15" i="59"/>
  <c r="O15" i="59"/>
  <c r="P15" i="59"/>
  <c r="Q15" i="59"/>
  <c r="R15" i="59"/>
  <c r="S15" i="59"/>
  <c r="T15" i="59"/>
  <c r="U15" i="59"/>
  <c r="V15" i="59"/>
  <c r="W15" i="59"/>
  <c r="X15" i="59"/>
  <c r="Y15" i="59"/>
  <c r="Z15" i="59"/>
  <c r="AA15" i="59"/>
  <c r="AB15" i="59"/>
  <c r="AC15" i="59"/>
  <c r="AD15" i="59"/>
  <c r="AE15" i="59"/>
  <c r="AF15" i="59"/>
  <c r="AG15" i="59"/>
  <c r="AH15" i="59"/>
  <c r="AI15" i="59"/>
  <c r="AJ15" i="59"/>
  <c r="AK15" i="59"/>
  <c r="AL15" i="59"/>
  <c r="AM15" i="59"/>
  <c r="AN15" i="59"/>
  <c r="AO15" i="59"/>
  <c r="AP15" i="59"/>
  <c r="AQ15" i="59"/>
  <c r="D16" i="59"/>
  <c r="E16" i="59"/>
  <c r="F16" i="59"/>
  <c r="G16" i="59"/>
  <c r="H16" i="59"/>
  <c r="I16" i="59"/>
  <c r="J16" i="59"/>
  <c r="K16" i="59"/>
  <c r="L16" i="59"/>
  <c r="M16" i="59"/>
  <c r="N16" i="59"/>
  <c r="O16" i="59"/>
  <c r="P16" i="59"/>
  <c r="Q16" i="59"/>
  <c r="R16" i="59"/>
  <c r="S16" i="59"/>
  <c r="T16" i="59"/>
  <c r="U16" i="59"/>
  <c r="V16" i="59"/>
  <c r="W16" i="59"/>
  <c r="X16" i="59"/>
  <c r="Y16" i="59"/>
  <c r="Z16" i="59"/>
  <c r="AA16" i="59"/>
  <c r="AB16" i="59"/>
  <c r="AC16" i="59"/>
  <c r="AD16" i="59"/>
  <c r="AE16" i="59"/>
  <c r="AF16" i="59"/>
  <c r="AG16" i="59"/>
  <c r="AH16" i="59"/>
  <c r="AI16" i="59"/>
  <c r="AJ16" i="59"/>
  <c r="AK16" i="59"/>
  <c r="AL16" i="59"/>
  <c r="AM16" i="59"/>
  <c r="AN16" i="59"/>
  <c r="AO16" i="59"/>
  <c r="AP16" i="59"/>
  <c r="AQ16" i="59"/>
  <c r="D17" i="59"/>
  <c r="E17" i="59"/>
  <c r="F17" i="59"/>
  <c r="G17" i="59"/>
  <c r="H17" i="59"/>
  <c r="I17" i="59"/>
  <c r="J17" i="59"/>
  <c r="K17" i="59"/>
  <c r="L17" i="59"/>
  <c r="M17" i="59"/>
  <c r="N17" i="59"/>
  <c r="O17" i="59"/>
  <c r="P17" i="59"/>
  <c r="Q17" i="59"/>
  <c r="R17" i="59"/>
  <c r="S17" i="59"/>
  <c r="T17" i="59"/>
  <c r="U17" i="59"/>
  <c r="V17" i="59"/>
  <c r="W17" i="59"/>
  <c r="X17" i="59"/>
  <c r="Y17" i="59"/>
  <c r="Z17" i="59"/>
  <c r="AA17" i="59"/>
  <c r="AB17" i="59"/>
  <c r="AC17" i="59"/>
  <c r="AD17" i="59"/>
  <c r="AE17" i="59"/>
  <c r="AF17" i="59"/>
  <c r="AG17" i="59"/>
  <c r="AH17" i="59"/>
  <c r="AI17" i="59"/>
  <c r="AJ17" i="59"/>
  <c r="AK17" i="59"/>
  <c r="AL17" i="59"/>
  <c r="AM17" i="59"/>
  <c r="AN17" i="59"/>
  <c r="AO17" i="59"/>
  <c r="AP17" i="59"/>
  <c r="AQ17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AN18" i="59"/>
  <c r="AO18" i="59"/>
  <c r="AP18" i="59"/>
  <c r="AQ18" i="59"/>
  <c r="D19" i="59"/>
  <c r="E19" i="59"/>
  <c r="F19" i="59"/>
  <c r="G19" i="59"/>
  <c r="H19" i="59"/>
  <c r="I19" i="59"/>
  <c r="J19" i="59"/>
  <c r="K19" i="59"/>
  <c r="L19" i="59"/>
  <c r="M19" i="59"/>
  <c r="N19" i="59"/>
  <c r="O19" i="59"/>
  <c r="P19" i="59"/>
  <c r="Q19" i="59"/>
  <c r="R19" i="59"/>
  <c r="S19" i="59"/>
  <c r="T19" i="59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N19" i="59"/>
  <c r="AO19" i="59"/>
  <c r="AP19" i="59"/>
  <c r="AQ19" i="59"/>
  <c r="D20" i="59"/>
  <c r="E20" i="59"/>
  <c r="F20" i="59"/>
  <c r="G20" i="59"/>
  <c r="H20" i="59"/>
  <c r="I20" i="59"/>
  <c r="J20" i="59"/>
  <c r="K20" i="59"/>
  <c r="L20" i="59"/>
  <c r="M20" i="59"/>
  <c r="N20" i="59"/>
  <c r="O20" i="59"/>
  <c r="P20" i="59"/>
  <c r="Q20" i="59"/>
  <c r="R20" i="59"/>
  <c r="S20" i="59"/>
  <c r="T20" i="59"/>
  <c r="U20" i="59"/>
  <c r="V20" i="59"/>
  <c r="W20" i="59"/>
  <c r="X20" i="59"/>
  <c r="Y20" i="59"/>
  <c r="Z20" i="59"/>
  <c r="AA20" i="59"/>
  <c r="AB20" i="59"/>
  <c r="AC20" i="59"/>
  <c r="AD20" i="59"/>
  <c r="AE20" i="59"/>
  <c r="AF20" i="59"/>
  <c r="AG20" i="59"/>
  <c r="AH20" i="59"/>
  <c r="AI20" i="59"/>
  <c r="AJ20" i="59"/>
  <c r="AK20" i="59"/>
  <c r="AL20" i="59"/>
  <c r="AM20" i="59"/>
  <c r="AN20" i="59"/>
  <c r="AO20" i="59"/>
  <c r="AP20" i="59"/>
  <c r="AQ20" i="59"/>
  <c r="D21" i="59"/>
  <c r="E21" i="59"/>
  <c r="F21" i="59"/>
  <c r="G21" i="59"/>
  <c r="H21" i="59"/>
  <c r="I21" i="59"/>
  <c r="J21" i="59"/>
  <c r="K21" i="59"/>
  <c r="L21" i="59"/>
  <c r="M21" i="59"/>
  <c r="N21" i="59"/>
  <c r="O21" i="59"/>
  <c r="P21" i="59"/>
  <c r="Q21" i="59"/>
  <c r="R21" i="59"/>
  <c r="S21" i="59"/>
  <c r="T21" i="59"/>
  <c r="U21" i="59"/>
  <c r="V21" i="59"/>
  <c r="W21" i="59"/>
  <c r="X21" i="59"/>
  <c r="Y21" i="59"/>
  <c r="Z21" i="59"/>
  <c r="AA21" i="59"/>
  <c r="AB21" i="59"/>
  <c r="AC21" i="59"/>
  <c r="AD21" i="59"/>
  <c r="AE21" i="59"/>
  <c r="AF21" i="59"/>
  <c r="AG21" i="59"/>
  <c r="AH21" i="59"/>
  <c r="AI21" i="59"/>
  <c r="AJ21" i="59"/>
  <c r="AK21" i="59"/>
  <c r="AL21" i="59"/>
  <c r="AM21" i="59"/>
  <c r="AN21" i="59"/>
  <c r="AO21" i="59"/>
  <c r="AP21" i="59"/>
  <c r="AQ21" i="59"/>
  <c r="D22" i="59"/>
  <c r="E22" i="59"/>
  <c r="F22" i="59"/>
  <c r="G22" i="59"/>
  <c r="H22" i="59"/>
  <c r="I22" i="59"/>
  <c r="J22" i="59"/>
  <c r="K22" i="59"/>
  <c r="L22" i="59"/>
  <c r="M22" i="59"/>
  <c r="N22" i="59"/>
  <c r="O22" i="59"/>
  <c r="P22" i="59"/>
  <c r="Q22" i="59"/>
  <c r="R22" i="59"/>
  <c r="S22" i="59"/>
  <c r="T22" i="59"/>
  <c r="U22" i="59"/>
  <c r="V22" i="59"/>
  <c r="W22" i="59"/>
  <c r="X22" i="59"/>
  <c r="Y22" i="59"/>
  <c r="Z22" i="59"/>
  <c r="AA22" i="59"/>
  <c r="AB22" i="59"/>
  <c r="AC22" i="59"/>
  <c r="AD22" i="59"/>
  <c r="AE22" i="59"/>
  <c r="AF22" i="59"/>
  <c r="AG22" i="59"/>
  <c r="AH22" i="59"/>
  <c r="AI22" i="59"/>
  <c r="AJ22" i="59"/>
  <c r="AK22" i="59"/>
  <c r="AL22" i="59"/>
  <c r="AM22" i="59"/>
  <c r="AN22" i="59"/>
  <c r="AO22" i="59"/>
  <c r="AP22" i="59"/>
  <c r="AQ22" i="59"/>
  <c r="D23" i="59"/>
  <c r="E23" i="59"/>
  <c r="F23" i="59"/>
  <c r="G23" i="59"/>
  <c r="H23" i="59"/>
  <c r="I23" i="59"/>
  <c r="J23" i="59"/>
  <c r="K23" i="59"/>
  <c r="L23" i="59"/>
  <c r="M23" i="59"/>
  <c r="N23" i="59"/>
  <c r="O23" i="59"/>
  <c r="P23" i="59"/>
  <c r="Q23" i="59"/>
  <c r="R23" i="59"/>
  <c r="S23" i="59"/>
  <c r="T23" i="59"/>
  <c r="U23" i="59"/>
  <c r="V23" i="59"/>
  <c r="W23" i="59"/>
  <c r="X23" i="59"/>
  <c r="Y23" i="59"/>
  <c r="Z23" i="59"/>
  <c r="AA23" i="59"/>
  <c r="AB23" i="59"/>
  <c r="AC23" i="59"/>
  <c r="AD23" i="59"/>
  <c r="AE23" i="59"/>
  <c r="AF23" i="59"/>
  <c r="AG23" i="59"/>
  <c r="AH23" i="59"/>
  <c r="AI23" i="59"/>
  <c r="AJ23" i="59"/>
  <c r="AK23" i="59"/>
  <c r="AL23" i="59"/>
  <c r="AM23" i="59"/>
  <c r="AN23" i="59"/>
  <c r="AO23" i="59"/>
  <c r="AP23" i="59"/>
  <c r="AQ23" i="59"/>
  <c r="D24" i="59"/>
  <c r="E24" i="59"/>
  <c r="F24" i="59"/>
  <c r="G24" i="59"/>
  <c r="H24" i="59"/>
  <c r="I24" i="59"/>
  <c r="J24" i="59"/>
  <c r="K24" i="59"/>
  <c r="L24" i="59"/>
  <c r="M24" i="59"/>
  <c r="N24" i="59"/>
  <c r="O24" i="59"/>
  <c r="P24" i="59"/>
  <c r="Q24" i="59"/>
  <c r="R24" i="59"/>
  <c r="S24" i="59"/>
  <c r="T24" i="59"/>
  <c r="U24" i="59"/>
  <c r="V24" i="59"/>
  <c r="W24" i="59"/>
  <c r="X24" i="59"/>
  <c r="Y24" i="59"/>
  <c r="Z24" i="59"/>
  <c r="AA24" i="59"/>
  <c r="AB24" i="59"/>
  <c r="AC24" i="59"/>
  <c r="AD24" i="59"/>
  <c r="AE24" i="59"/>
  <c r="AF24" i="59"/>
  <c r="AG24" i="59"/>
  <c r="AH24" i="59"/>
  <c r="AI24" i="59"/>
  <c r="AJ24" i="59"/>
  <c r="AK24" i="59"/>
  <c r="AL24" i="59"/>
  <c r="AM24" i="59"/>
  <c r="AN24" i="59"/>
  <c r="AO24" i="59"/>
  <c r="AP24" i="59"/>
  <c r="AQ24" i="59"/>
  <c r="D25" i="59"/>
  <c r="E25" i="59"/>
  <c r="F25" i="59"/>
  <c r="G25" i="59"/>
  <c r="H25" i="59"/>
  <c r="I25" i="59"/>
  <c r="J25" i="59"/>
  <c r="K25" i="59"/>
  <c r="L25" i="59"/>
  <c r="M25" i="59"/>
  <c r="N25" i="59"/>
  <c r="O25" i="59"/>
  <c r="P25" i="59"/>
  <c r="Q25" i="59"/>
  <c r="R25" i="59"/>
  <c r="S25" i="59"/>
  <c r="T25" i="59"/>
  <c r="U25" i="59"/>
  <c r="V25" i="59"/>
  <c r="W25" i="59"/>
  <c r="X25" i="59"/>
  <c r="Y25" i="59"/>
  <c r="Z25" i="59"/>
  <c r="AA25" i="59"/>
  <c r="AB25" i="59"/>
  <c r="AC25" i="59"/>
  <c r="AD25" i="59"/>
  <c r="AE25" i="59"/>
  <c r="AF25" i="59"/>
  <c r="AG25" i="59"/>
  <c r="AH25" i="59"/>
  <c r="AI25" i="59"/>
  <c r="AJ25" i="59"/>
  <c r="AK25" i="59"/>
  <c r="AL25" i="59"/>
  <c r="AM25" i="59"/>
  <c r="AN25" i="59"/>
  <c r="AO25" i="59"/>
  <c r="AP25" i="59"/>
  <c r="AQ25" i="59"/>
  <c r="D26" i="59"/>
  <c r="E26" i="59"/>
  <c r="F26" i="59"/>
  <c r="G26" i="59"/>
  <c r="H26" i="59"/>
  <c r="I26" i="59"/>
  <c r="J26" i="59"/>
  <c r="K26" i="59"/>
  <c r="L26" i="59"/>
  <c r="M26" i="59"/>
  <c r="N26" i="59"/>
  <c r="O26" i="59"/>
  <c r="P26" i="59"/>
  <c r="Q26" i="59"/>
  <c r="R26" i="59"/>
  <c r="S26" i="59"/>
  <c r="T26" i="59"/>
  <c r="U26" i="59"/>
  <c r="V26" i="59"/>
  <c r="W26" i="59"/>
  <c r="X26" i="59"/>
  <c r="Y26" i="59"/>
  <c r="Z26" i="59"/>
  <c r="AA26" i="59"/>
  <c r="AB26" i="59"/>
  <c r="AC26" i="59"/>
  <c r="AD26" i="59"/>
  <c r="AE26" i="59"/>
  <c r="AF26" i="59"/>
  <c r="AG26" i="59"/>
  <c r="AH26" i="59"/>
  <c r="AI26" i="59"/>
  <c r="AJ26" i="59"/>
  <c r="AK26" i="59"/>
  <c r="AL26" i="59"/>
  <c r="AM26" i="59"/>
  <c r="AN26" i="59"/>
  <c r="AO26" i="59"/>
  <c r="AP26" i="59"/>
  <c r="AQ26" i="59"/>
  <c r="D27" i="59"/>
  <c r="E27" i="59"/>
  <c r="F27" i="59"/>
  <c r="G27" i="59"/>
  <c r="H27" i="59"/>
  <c r="I27" i="59"/>
  <c r="J27" i="59"/>
  <c r="K27" i="59"/>
  <c r="L27" i="59"/>
  <c r="M27" i="59"/>
  <c r="N27" i="59"/>
  <c r="O27" i="59"/>
  <c r="P27" i="59"/>
  <c r="Q27" i="59"/>
  <c r="R27" i="59"/>
  <c r="S27" i="59"/>
  <c r="T27" i="59"/>
  <c r="U27" i="59"/>
  <c r="V27" i="59"/>
  <c r="W27" i="59"/>
  <c r="X27" i="59"/>
  <c r="Y27" i="59"/>
  <c r="Z27" i="59"/>
  <c r="AA27" i="59"/>
  <c r="AB27" i="59"/>
  <c r="AC27" i="59"/>
  <c r="AD27" i="59"/>
  <c r="AE27" i="59"/>
  <c r="AF27" i="59"/>
  <c r="AG27" i="59"/>
  <c r="AH27" i="59"/>
  <c r="AI27" i="59"/>
  <c r="AJ27" i="59"/>
  <c r="AK27" i="59"/>
  <c r="AL27" i="59"/>
  <c r="AM27" i="59"/>
  <c r="AN27" i="59"/>
  <c r="AO27" i="59"/>
  <c r="AP27" i="59"/>
  <c r="AQ27" i="59"/>
  <c r="D28" i="59"/>
  <c r="E28" i="59"/>
  <c r="F28" i="59"/>
  <c r="G28" i="59"/>
  <c r="H28" i="59"/>
  <c r="I28" i="59"/>
  <c r="J28" i="59"/>
  <c r="K28" i="59"/>
  <c r="L28" i="59"/>
  <c r="M28" i="59"/>
  <c r="N28" i="59"/>
  <c r="O28" i="59"/>
  <c r="P28" i="59"/>
  <c r="Q28" i="59"/>
  <c r="R28" i="59"/>
  <c r="S28" i="59"/>
  <c r="T28" i="59"/>
  <c r="U28" i="59"/>
  <c r="V28" i="59"/>
  <c r="W28" i="59"/>
  <c r="X28" i="59"/>
  <c r="Y28" i="59"/>
  <c r="Z28" i="59"/>
  <c r="AA28" i="59"/>
  <c r="AB28" i="59"/>
  <c r="AC28" i="59"/>
  <c r="AD28" i="59"/>
  <c r="AE28" i="59"/>
  <c r="AF28" i="59"/>
  <c r="AG28" i="59"/>
  <c r="AH28" i="59"/>
  <c r="AI28" i="59"/>
  <c r="AJ28" i="59"/>
  <c r="AK28" i="59"/>
  <c r="AL28" i="59"/>
  <c r="AM28" i="59"/>
  <c r="AN28" i="59"/>
  <c r="AO28" i="59"/>
  <c r="AP28" i="59"/>
  <c r="AQ28" i="59"/>
  <c r="D29" i="59"/>
  <c r="E29" i="59"/>
  <c r="F29" i="59"/>
  <c r="G29" i="59"/>
  <c r="H29" i="59"/>
  <c r="I29" i="59"/>
  <c r="J29" i="59"/>
  <c r="K29" i="59"/>
  <c r="L29" i="59"/>
  <c r="M29" i="59"/>
  <c r="N29" i="59"/>
  <c r="O29" i="59"/>
  <c r="P29" i="59"/>
  <c r="Q29" i="59"/>
  <c r="R29" i="59"/>
  <c r="S29" i="59"/>
  <c r="T29" i="59"/>
  <c r="U29" i="59"/>
  <c r="V29" i="59"/>
  <c r="W29" i="59"/>
  <c r="X29" i="59"/>
  <c r="Y29" i="59"/>
  <c r="Z29" i="59"/>
  <c r="AA29" i="59"/>
  <c r="AB29" i="59"/>
  <c r="AC29" i="59"/>
  <c r="AD29" i="59"/>
  <c r="AE29" i="59"/>
  <c r="AF29" i="59"/>
  <c r="AG29" i="59"/>
  <c r="AH29" i="59"/>
  <c r="AI29" i="59"/>
  <c r="AJ29" i="59"/>
  <c r="AK29" i="59"/>
  <c r="AL29" i="59"/>
  <c r="AM29" i="59"/>
  <c r="AN29" i="59"/>
  <c r="AO29" i="59"/>
  <c r="AP29" i="59"/>
  <c r="AQ29" i="59"/>
  <c r="D30" i="59"/>
  <c r="E30" i="59"/>
  <c r="F30" i="59"/>
  <c r="G30" i="59"/>
  <c r="H30" i="59"/>
  <c r="I30" i="59"/>
  <c r="J30" i="59"/>
  <c r="K30" i="59"/>
  <c r="L30" i="59"/>
  <c r="M30" i="59"/>
  <c r="N30" i="59"/>
  <c r="O30" i="59"/>
  <c r="P30" i="59"/>
  <c r="Q30" i="59"/>
  <c r="R30" i="59"/>
  <c r="S30" i="59"/>
  <c r="T30" i="59"/>
  <c r="U30" i="59"/>
  <c r="V30" i="59"/>
  <c r="W30" i="59"/>
  <c r="X30" i="59"/>
  <c r="Y30" i="59"/>
  <c r="Z30" i="59"/>
  <c r="AA30" i="59"/>
  <c r="AB30" i="59"/>
  <c r="AC30" i="59"/>
  <c r="AD30" i="59"/>
  <c r="AE30" i="59"/>
  <c r="AF30" i="59"/>
  <c r="AG30" i="59"/>
  <c r="AH30" i="59"/>
  <c r="AI30" i="59"/>
  <c r="AJ30" i="59"/>
  <c r="AK30" i="59"/>
  <c r="AL30" i="59"/>
  <c r="AM30" i="59"/>
  <c r="AN30" i="59"/>
  <c r="AO30" i="59"/>
  <c r="AP30" i="59"/>
  <c r="AQ30" i="59"/>
  <c r="D31" i="59"/>
  <c r="E31" i="59"/>
  <c r="F31" i="59"/>
  <c r="G31" i="59"/>
  <c r="H31" i="59"/>
  <c r="I31" i="59"/>
  <c r="J31" i="59"/>
  <c r="K31" i="59"/>
  <c r="L31" i="59"/>
  <c r="M31" i="59"/>
  <c r="N31" i="59"/>
  <c r="O31" i="59"/>
  <c r="P31" i="59"/>
  <c r="Q31" i="59"/>
  <c r="R31" i="59"/>
  <c r="S31" i="59"/>
  <c r="T31" i="59"/>
  <c r="U31" i="59"/>
  <c r="V31" i="59"/>
  <c r="W31" i="59"/>
  <c r="X31" i="59"/>
  <c r="Y31" i="59"/>
  <c r="Z31" i="59"/>
  <c r="AA31" i="59"/>
  <c r="AB31" i="59"/>
  <c r="AC31" i="59"/>
  <c r="AD31" i="59"/>
  <c r="AE31" i="59"/>
  <c r="AF31" i="59"/>
  <c r="AG31" i="59"/>
  <c r="AH31" i="59"/>
  <c r="AI31" i="59"/>
  <c r="AJ31" i="59"/>
  <c r="AK31" i="59"/>
  <c r="AL31" i="59"/>
  <c r="AM31" i="59"/>
  <c r="AN31" i="59"/>
  <c r="AO31" i="59"/>
  <c r="AP31" i="59"/>
  <c r="AQ31" i="59"/>
  <c r="D32" i="59"/>
  <c r="E32" i="59"/>
  <c r="F32" i="59"/>
  <c r="G32" i="59"/>
  <c r="H32" i="59"/>
  <c r="I32" i="59"/>
  <c r="J32" i="59"/>
  <c r="K32" i="59"/>
  <c r="L32" i="59"/>
  <c r="M32" i="59"/>
  <c r="N32" i="59"/>
  <c r="O32" i="59"/>
  <c r="P32" i="59"/>
  <c r="Q32" i="59"/>
  <c r="R32" i="59"/>
  <c r="S32" i="59"/>
  <c r="T32" i="59"/>
  <c r="U32" i="59"/>
  <c r="V32" i="59"/>
  <c r="W32" i="59"/>
  <c r="X32" i="59"/>
  <c r="Y32" i="59"/>
  <c r="Z32" i="59"/>
  <c r="AA32" i="59"/>
  <c r="AB32" i="59"/>
  <c r="AC32" i="59"/>
  <c r="AD32" i="59"/>
  <c r="AE32" i="59"/>
  <c r="AF32" i="59"/>
  <c r="AG32" i="59"/>
  <c r="AH32" i="59"/>
  <c r="AI32" i="59"/>
  <c r="AJ32" i="59"/>
  <c r="AK32" i="59"/>
  <c r="AL32" i="59"/>
  <c r="AM32" i="59"/>
  <c r="AN32" i="59"/>
  <c r="AO32" i="59"/>
  <c r="AP32" i="59"/>
  <c r="AQ32" i="59"/>
  <c r="D33" i="59"/>
  <c r="E33" i="59"/>
  <c r="F33" i="59"/>
  <c r="G33" i="59"/>
  <c r="H33" i="59"/>
  <c r="I33" i="59"/>
  <c r="J33" i="59"/>
  <c r="K33" i="59"/>
  <c r="L33" i="59"/>
  <c r="M33" i="59"/>
  <c r="N33" i="59"/>
  <c r="O33" i="59"/>
  <c r="P33" i="59"/>
  <c r="Q33" i="59"/>
  <c r="R33" i="59"/>
  <c r="S33" i="59"/>
  <c r="T33" i="59"/>
  <c r="U33" i="59"/>
  <c r="V33" i="59"/>
  <c r="W33" i="59"/>
  <c r="X33" i="59"/>
  <c r="Y33" i="59"/>
  <c r="Z33" i="59"/>
  <c r="AA33" i="59"/>
  <c r="AB33" i="59"/>
  <c r="AC33" i="59"/>
  <c r="AD33" i="59"/>
  <c r="AE33" i="59"/>
  <c r="AF33" i="59"/>
  <c r="AG33" i="59"/>
  <c r="AH33" i="59"/>
  <c r="AI33" i="59"/>
  <c r="AJ33" i="59"/>
  <c r="AK33" i="59"/>
  <c r="AL33" i="59"/>
  <c r="AM33" i="59"/>
  <c r="AN33" i="59"/>
  <c r="AO33" i="59"/>
  <c r="AP33" i="59"/>
  <c r="AQ33" i="59"/>
  <c r="D34" i="59"/>
  <c r="E34" i="59"/>
  <c r="F34" i="59"/>
  <c r="G34" i="59"/>
  <c r="H34" i="59"/>
  <c r="I34" i="59"/>
  <c r="J34" i="59"/>
  <c r="K34" i="59"/>
  <c r="L34" i="59"/>
  <c r="M34" i="59"/>
  <c r="N34" i="59"/>
  <c r="O34" i="59"/>
  <c r="P34" i="59"/>
  <c r="Q34" i="59"/>
  <c r="R34" i="59"/>
  <c r="S34" i="59"/>
  <c r="T34" i="59"/>
  <c r="U34" i="59"/>
  <c r="V34" i="59"/>
  <c r="W34" i="59"/>
  <c r="X34" i="59"/>
  <c r="Y34" i="59"/>
  <c r="Z34" i="59"/>
  <c r="AA34" i="59"/>
  <c r="AB34" i="59"/>
  <c r="AC34" i="59"/>
  <c r="AD34" i="59"/>
  <c r="AE34" i="59"/>
  <c r="AF34" i="59"/>
  <c r="AG34" i="59"/>
  <c r="AH34" i="59"/>
  <c r="AI34" i="59"/>
  <c r="AJ34" i="59"/>
  <c r="AK34" i="59"/>
  <c r="AL34" i="59"/>
  <c r="AM34" i="59"/>
  <c r="AN34" i="59"/>
  <c r="AO34" i="59"/>
  <c r="AP34" i="59"/>
  <c r="AQ34" i="59"/>
  <c r="D35" i="59"/>
  <c r="E35" i="59"/>
  <c r="F35" i="59"/>
  <c r="G35" i="59"/>
  <c r="H35" i="59"/>
  <c r="I35" i="59"/>
  <c r="J35" i="59"/>
  <c r="K35" i="59"/>
  <c r="L35" i="59"/>
  <c r="M35" i="59"/>
  <c r="N35" i="59"/>
  <c r="O35" i="59"/>
  <c r="P35" i="59"/>
  <c r="Q35" i="59"/>
  <c r="R35" i="59"/>
  <c r="S35" i="59"/>
  <c r="T35" i="59"/>
  <c r="U35" i="59"/>
  <c r="V35" i="59"/>
  <c r="W35" i="59"/>
  <c r="X35" i="59"/>
  <c r="Y35" i="59"/>
  <c r="Z35" i="59"/>
  <c r="AA35" i="59"/>
  <c r="AB35" i="59"/>
  <c r="AC35" i="59"/>
  <c r="AD35" i="59"/>
  <c r="AE35" i="59"/>
  <c r="AF35" i="59"/>
  <c r="AG35" i="59"/>
  <c r="AH35" i="59"/>
  <c r="AI35" i="59"/>
  <c r="AJ35" i="59"/>
  <c r="AK35" i="59"/>
  <c r="AL35" i="59"/>
  <c r="AM35" i="59"/>
  <c r="AN35" i="59"/>
  <c r="AO35" i="59"/>
  <c r="AP35" i="59"/>
  <c r="AQ35" i="59"/>
  <c r="D36" i="59"/>
  <c r="E36" i="59"/>
  <c r="F36" i="59"/>
  <c r="G36" i="59"/>
  <c r="H36" i="59"/>
  <c r="I36" i="59"/>
  <c r="J36" i="59"/>
  <c r="K36" i="59"/>
  <c r="L36" i="59"/>
  <c r="M36" i="59"/>
  <c r="N36" i="59"/>
  <c r="O36" i="59"/>
  <c r="P36" i="59"/>
  <c r="Q36" i="59"/>
  <c r="R36" i="59"/>
  <c r="S36" i="59"/>
  <c r="T36" i="59"/>
  <c r="U36" i="59"/>
  <c r="V36" i="59"/>
  <c r="W36" i="59"/>
  <c r="X36" i="59"/>
  <c r="Y36" i="59"/>
  <c r="Z36" i="59"/>
  <c r="AA36" i="59"/>
  <c r="AB36" i="59"/>
  <c r="AC36" i="59"/>
  <c r="AD36" i="59"/>
  <c r="AE36" i="59"/>
  <c r="AF36" i="59"/>
  <c r="AG36" i="59"/>
  <c r="AH36" i="59"/>
  <c r="AI36" i="59"/>
  <c r="AJ36" i="59"/>
  <c r="AK36" i="59"/>
  <c r="AL36" i="59"/>
  <c r="AM36" i="59"/>
  <c r="AN36" i="59"/>
  <c r="AO36" i="59"/>
  <c r="AP36" i="59"/>
  <c r="AQ36" i="59"/>
  <c r="D37" i="59"/>
  <c r="E37" i="59"/>
  <c r="F37" i="59"/>
  <c r="G37" i="59"/>
  <c r="H37" i="59"/>
  <c r="I37" i="59"/>
  <c r="J37" i="59"/>
  <c r="K37" i="59"/>
  <c r="L37" i="59"/>
  <c r="M37" i="59"/>
  <c r="N37" i="59"/>
  <c r="O37" i="59"/>
  <c r="P37" i="59"/>
  <c r="Q37" i="59"/>
  <c r="R37" i="59"/>
  <c r="S37" i="59"/>
  <c r="T37" i="59"/>
  <c r="U37" i="59"/>
  <c r="V37" i="59"/>
  <c r="W37" i="59"/>
  <c r="X37" i="59"/>
  <c r="Y37" i="59"/>
  <c r="Z37" i="59"/>
  <c r="AA37" i="59"/>
  <c r="AB37" i="59"/>
  <c r="AC37" i="59"/>
  <c r="AD37" i="59"/>
  <c r="AE37" i="59"/>
  <c r="AF37" i="59"/>
  <c r="AG37" i="59"/>
  <c r="AH37" i="59"/>
  <c r="AI37" i="59"/>
  <c r="AJ37" i="59"/>
  <c r="AK37" i="59"/>
  <c r="AL37" i="59"/>
  <c r="AM37" i="59"/>
  <c r="AN37" i="59"/>
  <c r="AO37" i="59"/>
  <c r="AP37" i="59"/>
  <c r="AQ37" i="59"/>
  <c r="D38" i="59"/>
  <c r="E38" i="59"/>
  <c r="F38" i="59"/>
  <c r="G38" i="59"/>
  <c r="H38" i="59"/>
  <c r="I38" i="59"/>
  <c r="J38" i="59"/>
  <c r="K38" i="59"/>
  <c r="L38" i="59"/>
  <c r="M38" i="59"/>
  <c r="N38" i="59"/>
  <c r="O38" i="59"/>
  <c r="P38" i="59"/>
  <c r="Q38" i="59"/>
  <c r="R38" i="59"/>
  <c r="S38" i="59"/>
  <c r="T38" i="59"/>
  <c r="U38" i="59"/>
  <c r="V38" i="59"/>
  <c r="W38" i="59"/>
  <c r="X38" i="59"/>
  <c r="Y38" i="59"/>
  <c r="Z38" i="59"/>
  <c r="AA38" i="59"/>
  <c r="AB38" i="59"/>
  <c r="AC38" i="59"/>
  <c r="AD38" i="59"/>
  <c r="AE38" i="59"/>
  <c r="AF38" i="59"/>
  <c r="AG38" i="59"/>
  <c r="AH38" i="59"/>
  <c r="AI38" i="59"/>
  <c r="AJ38" i="59"/>
  <c r="AK38" i="59"/>
  <c r="AL38" i="59"/>
  <c r="AM38" i="59"/>
  <c r="AN38" i="59"/>
  <c r="AO38" i="59"/>
  <c r="AP38" i="59"/>
  <c r="AQ38" i="59"/>
  <c r="D39" i="59"/>
  <c r="E39" i="59"/>
  <c r="F39" i="59"/>
  <c r="G39" i="59"/>
  <c r="H39" i="59"/>
  <c r="I39" i="59"/>
  <c r="J39" i="59"/>
  <c r="K39" i="59"/>
  <c r="L39" i="59"/>
  <c r="M39" i="59"/>
  <c r="N39" i="59"/>
  <c r="O39" i="59"/>
  <c r="P39" i="59"/>
  <c r="Q39" i="59"/>
  <c r="R39" i="59"/>
  <c r="S39" i="59"/>
  <c r="T39" i="59"/>
  <c r="U39" i="59"/>
  <c r="V39" i="59"/>
  <c r="W39" i="59"/>
  <c r="X39" i="59"/>
  <c r="Y39" i="59"/>
  <c r="Z39" i="59"/>
  <c r="AA39" i="59"/>
  <c r="AB39" i="59"/>
  <c r="AC39" i="59"/>
  <c r="AD39" i="59"/>
  <c r="AE39" i="59"/>
  <c r="AF39" i="59"/>
  <c r="AG39" i="59"/>
  <c r="AH39" i="59"/>
  <c r="AI39" i="59"/>
  <c r="AJ39" i="59"/>
  <c r="AK39" i="59"/>
  <c r="AL39" i="59"/>
  <c r="AM39" i="59"/>
  <c r="AN39" i="59"/>
  <c r="AO39" i="59"/>
  <c r="AP39" i="59"/>
  <c r="AQ39" i="59"/>
  <c r="D40" i="59"/>
  <c r="E40" i="59"/>
  <c r="F40" i="59"/>
  <c r="G40" i="59"/>
  <c r="H40" i="59"/>
  <c r="I40" i="59"/>
  <c r="J40" i="59"/>
  <c r="K40" i="59"/>
  <c r="L40" i="59"/>
  <c r="M40" i="59"/>
  <c r="N40" i="59"/>
  <c r="O40" i="59"/>
  <c r="P40" i="59"/>
  <c r="Q40" i="59"/>
  <c r="R40" i="59"/>
  <c r="S40" i="59"/>
  <c r="T40" i="59"/>
  <c r="U40" i="59"/>
  <c r="V40" i="59"/>
  <c r="W40" i="59"/>
  <c r="X40" i="59"/>
  <c r="Y40" i="59"/>
  <c r="Z40" i="59"/>
  <c r="AA40" i="59"/>
  <c r="AB40" i="59"/>
  <c r="AC40" i="59"/>
  <c r="AD40" i="59"/>
  <c r="AE40" i="59"/>
  <c r="AF40" i="59"/>
  <c r="AG40" i="59"/>
  <c r="AH40" i="59"/>
  <c r="AI40" i="59"/>
  <c r="AJ40" i="59"/>
  <c r="AK40" i="59"/>
  <c r="AL40" i="59"/>
  <c r="AM40" i="59"/>
  <c r="AN40" i="59"/>
  <c r="AO40" i="59"/>
  <c r="AP40" i="59"/>
  <c r="AQ40" i="59"/>
  <c r="D41" i="59"/>
  <c r="E41" i="59"/>
  <c r="F41" i="59"/>
  <c r="G41" i="59"/>
  <c r="H41" i="59"/>
  <c r="I41" i="59"/>
  <c r="J41" i="59"/>
  <c r="K41" i="59"/>
  <c r="L41" i="59"/>
  <c r="M41" i="59"/>
  <c r="N41" i="59"/>
  <c r="O41" i="59"/>
  <c r="P41" i="59"/>
  <c r="Q41" i="59"/>
  <c r="R41" i="59"/>
  <c r="S41" i="59"/>
  <c r="T41" i="59"/>
  <c r="U41" i="59"/>
  <c r="V41" i="59"/>
  <c r="W41" i="59"/>
  <c r="X41" i="59"/>
  <c r="Y41" i="59"/>
  <c r="Z41" i="59"/>
  <c r="AA41" i="59"/>
  <c r="AB41" i="59"/>
  <c r="AC41" i="59"/>
  <c r="AD41" i="59"/>
  <c r="AE41" i="59"/>
  <c r="AF41" i="59"/>
  <c r="AG41" i="59"/>
  <c r="AH41" i="59"/>
  <c r="AI41" i="59"/>
  <c r="AJ41" i="59"/>
  <c r="AK41" i="59"/>
  <c r="AL41" i="59"/>
  <c r="AM41" i="59"/>
  <c r="AN41" i="59"/>
  <c r="AO41" i="59"/>
  <c r="AP41" i="59"/>
  <c r="AQ41" i="59"/>
  <c r="D42" i="59"/>
  <c r="E42" i="59"/>
  <c r="F42" i="59"/>
  <c r="G42" i="59"/>
  <c r="H42" i="59"/>
  <c r="I42" i="59"/>
  <c r="J42" i="59"/>
  <c r="K42" i="59"/>
  <c r="L42" i="59"/>
  <c r="M42" i="59"/>
  <c r="N42" i="59"/>
  <c r="O42" i="59"/>
  <c r="P42" i="59"/>
  <c r="Q42" i="59"/>
  <c r="R42" i="59"/>
  <c r="S42" i="59"/>
  <c r="T42" i="59"/>
  <c r="U42" i="59"/>
  <c r="V42" i="59"/>
  <c r="W42" i="59"/>
  <c r="X42" i="59"/>
  <c r="Y42" i="59"/>
  <c r="Z42" i="59"/>
  <c r="AA42" i="59"/>
  <c r="AB42" i="59"/>
  <c r="AC42" i="59"/>
  <c r="AD42" i="59"/>
  <c r="AE42" i="59"/>
  <c r="AF42" i="59"/>
  <c r="AG42" i="59"/>
  <c r="AH42" i="59"/>
  <c r="AI42" i="59"/>
  <c r="AJ42" i="59"/>
  <c r="AK42" i="59"/>
  <c r="AL42" i="59"/>
  <c r="AM42" i="59"/>
  <c r="AN42" i="59"/>
  <c r="AO42" i="59"/>
  <c r="AP42" i="59"/>
  <c r="AQ42" i="59"/>
  <c r="D43" i="59"/>
  <c r="E43" i="59"/>
  <c r="F43" i="59"/>
  <c r="G43" i="59"/>
  <c r="H43" i="59"/>
  <c r="I43" i="59"/>
  <c r="J43" i="59"/>
  <c r="K43" i="59"/>
  <c r="L43" i="59"/>
  <c r="M43" i="59"/>
  <c r="N43" i="59"/>
  <c r="O43" i="59"/>
  <c r="P43" i="59"/>
  <c r="Q43" i="59"/>
  <c r="R43" i="59"/>
  <c r="S43" i="59"/>
  <c r="T43" i="59"/>
  <c r="U43" i="59"/>
  <c r="V43" i="59"/>
  <c r="W43" i="59"/>
  <c r="X43" i="59"/>
  <c r="Y43" i="59"/>
  <c r="Z43" i="59"/>
  <c r="AA43" i="59"/>
  <c r="AB43" i="59"/>
  <c r="AC43" i="59"/>
  <c r="AD43" i="59"/>
  <c r="AE43" i="59"/>
  <c r="AF43" i="59"/>
  <c r="AG43" i="59"/>
  <c r="AH43" i="59"/>
  <c r="AI43" i="59"/>
  <c r="AJ43" i="59"/>
  <c r="AK43" i="59"/>
  <c r="AL43" i="59"/>
  <c r="AM43" i="59"/>
  <c r="AN43" i="59"/>
  <c r="AO43" i="59"/>
  <c r="AP43" i="59"/>
  <c r="AQ43" i="59"/>
  <c r="D44" i="59"/>
  <c r="E44" i="59"/>
  <c r="F44" i="59"/>
  <c r="G44" i="59"/>
  <c r="H44" i="59"/>
  <c r="I44" i="59"/>
  <c r="J44" i="59"/>
  <c r="K44" i="59"/>
  <c r="L44" i="59"/>
  <c r="M44" i="59"/>
  <c r="N44" i="59"/>
  <c r="O44" i="59"/>
  <c r="P44" i="59"/>
  <c r="Q44" i="59"/>
  <c r="R44" i="59"/>
  <c r="S44" i="59"/>
  <c r="T44" i="59"/>
  <c r="U44" i="59"/>
  <c r="V44" i="59"/>
  <c r="W44" i="59"/>
  <c r="X44" i="59"/>
  <c r="Y44" i="59"/>
  <c r="Z44" i="59"/>
  <c r="AA44" i="59"/>
  <c r="AB44" i="59"/>
  <c r="AC44" i="59"/>
  <c r="AD44" i="59"/>
  <c r="AE44" i="59"/>
  <c r="AF44" i="59"/>
  <c r="AG44" i="59"/>
  <c r="AH44" i="59"/>
  <c r="AI44" i="59"/>
  <c r="AJ44" i="59"/>
  <c r="AK44" i="59"/>
  <c r="AL44" i="59"/>
  <c r="AM44" i="59"/>
  <c r="AN44" i="59"/>
  <c r="AO44" i="59"/>
  <c r="AP44" i="59"/>
  <c r="AQ44" i="59"/>
  <c r="C3" i="59"/>
  <c r="C4" i="59"/>
  <c r="C5" i="59"/>
  <c r="C6" i="59"/>
  <c r="C7" i="59"/>
  <c r="C8" i="59"/>
  <c r="C9" i="59"/>
  <c r="C10" i="59"/>
  <c r="C11" i="59"/>
  <c r="C12" i="59"/>
  <c r="C13" i="59"/>
  <c r="C14" i="59"/>
  <c r="C15" i="59"/>
  <c r="C16" i="59"/>
  <c r="C17" i="59"/>
  <c r="C18" i="59"/>
  <c r="C19" i="59"/>
  <c r="C20" i="59"/>
  <c r="C21" i="59"/>
  <c r="C22" i="59"/>
  <c r="C23" i="59"/>
  <c r="C24" i="59"/>
  <c r="C25" i="59"/>
  <c r="C26" i="59"/>
  <c r="C27" i="59"/>
  <c r="C28" i="59"/>
  <c r="C29" i="59"/>
  <c r="C30" i="59"/>
  <c r="C31" i="59"/>
  <c r="C32" i="59"/>
  <c r="C33" i="59"/>
  <c r="C34" i="59"/>
  <c r="C35" i="59"/>
  <c r="C36" i="59"/>
  <c r="C37" i="59"/>
  <c r="C38" i="59"/>
  <c r="C39" i="59"/>
  <c r="C40" i="59"/>
  <c r="C41" i="59"/>
  <c r="C42" i="59"/>
  <c r="C43" i="59"/>
  <c r="C44" i="59"/>
  <c r="C2" i="59"/>
  <c r="B3" i="59"/>
  <c r="B4" i="59"/>
  <c r="B5" i="59"/>
  <c r="B6" i="59"/>
  <c r="B7" i="59"/>
  <c r="B8" i="59"/>
  <c r="B9" i="59"/>
  <c r="B10" i="59"/>
  <c r="B11" i="59"/>
  <c r="B12" i="59"/>
  <c r="B13" i="59"/>
  <c r="B14" i="59"/>
  <c r="B15" i="59"/>
  <c r="B16" i="59"/>
  <c r="B17" i="59"/>
  <c r="B18" i="59"/>
  <c r="B19" i="59"/>
  <c r="B20" i="59"/>
  <c r="B21" i="59"/>
  <c r="B22" i="59"/>
  <c r="B23" i="59"/>
  <c r="B24" i="59"/>
  <c r="B25" i="59"/>
  <c r="B26" i="59"/>
  <c r="B27" i="59"/>
  <c r="B28" i="59"/>
  <c r="B29" i="59"/>
  <c r="B30" i="59"/>
  <c r="B31" i="59"/>
  <c r="B32" i="59"/>
  <c r="B33" i="59"/>
  <c r="B34" i="59"/>
  <c r="B35" i="59"/>
  <c r="B36" i="59"/>
  <c r="B37" i="59"/>
  <c r="B38" i="59"/>
  <c r="B39" i="59"/>
  <c r="B40" i="59"/>
  <c r="B41" i="59"/>
  <c r="B42" i="59"/>
  <c r="B43" i="59"/>
  <c r="B44" i="59"/>
  <c r="B2" i="59"/>
  <c r="C95" i="63"/>
  <c r="D95" i="63"/>
  <c r="E95" i="63"/>
  <c r="F95" i="63"/>
  <c r="G95" i="63"/>
  <c r="H95" i="63"/>
  <c r="I95" i="63"/>
  <c r="J95" i="63"/>
  <c r="K95" i="63"/>
  <c r="L95" i="63"/>
  <c r="M95" i="63"/>
  <c r="N95" i="63"/>
  <c r="O95" i="63"/>
  <c r="P95" i="63"/>
  <c r="Q95" i="63"/>
  <c r="R95" i="63"/>
  <c r="S95" i="63"/>
  <c r="T95" i="63"/>
  <c r="U95" i="63"/>
  <c r="V95" i="63"/>
  <c r="W95" i="63"/>
  <c r="X95" i="63"/>
  <c r="Y95" i="63"/>
  <c r="Z95" i="63"/>
  <c r="AA95" i="63"/>
  <c r="AB95" i="63"/>
  <c r="AC95" i="63"/>
  <c r="AD95" i="63"/>
  <c r="AE95" i="63"/>
  <c r="AF95" i="63"/>
  <c r="AG95" i="63"/>
  <c r="AH95" i="63"/>
  <c r="AI95" i="63"/>
  <c r="AJ95" i="63"/>
  <c r="AK95" i="63"/>
  <c r="AL95" i="63"/>
  <c r="AM95" i="63"/>
  <c r="AN95" i="63"/>
  <c r="AO95" i="63"/>
  <c r="AP95" i="63"/>
  <c r="B95" i="63"/>
  <c r="C2" i="74"/>
  <c r="D2" i="74"/>
  <c r="E2" i="74"/>
  <c r="F2" i="74"/>
  <c r="G2" i="74"/>
  <c r="H2" i="74"/>
  <c r="I2" i="74"/>
  <c r="J2" i="74"/>
  <c r="K2" i="74"/>
  <c r="L2" i="74"/>
  <c r="M2" i="74"/>
  <c r="N2" i="74"/>
  <c r="O2" i="74"/>
  <c r="P2" i="74"/>
  <c r="Q2" i="74"/>
  <c r="R2" i="74"/>
  <c r="S2" i="74"/>
  <c r="T2" i="74"/>
  <c r="U2" i="74"/>
  <c r="V2" i="74"/>
  <c r="W2" i="74"/>
  <c r="X2" i="74"/>
  <c r="Y2" i="74"/>
  <c r="Z2" i="74"/>
  <c r="AA2" i="74"/>
  <c r="AB2" i="74"/>
  <c r="AC2" i="74"/>
  <c r="AD2" i="74"/>
  <c r="AE2" i="74"/>
  <c r="AF2" i="74"/>
  <c r="AG2" i="74"/>
  <c r="AH2" i="74"/>
  <c r="AI2" i="74"/>
  <c r="AJ2" i="74"/>
  <c r="AK2" i="74"/>
  <c r="AL2" i="74"/>
  <c r="AM2" i="74"/>
  <c r="AN2" i="74"/>
  <c r="AO2" i="74"/>
  <c r="AP2" i="74"/>
  <c r="AQ2" i="74"/>
  <c r="C3" i="74"/>
  <c r="D3" i="74"/>
  <c r="E3" i="74"/>
  <c r="F3" i="74"/>
  <c r="G3" i="74"/>
  <c r="H3" i="74"/>
  <c r="I3" i="74"/>
  <c r="J3" i="74"/>
  <c r="K3" i="74"/>
  <c r="L3" i="74"/>
  <c r="M3" i="74"/>
  <c r="N3" i="74"/>
  <c r="O3" i="74"/>
  <c r="P3" i="74"/>
  <c r="Q3" i="74"/>
  <c r="R3" i="74"/>
  <c r="S3" i="74"/>
  <c r="T3" i="74"/>
  <c r="U3" i="74"/>
  <c r="V3" i="74"/>
  <c r="W3" i="74"/>
  <c r="X3" i="74"/>
  <c r="Y3" i="74"/>
  <c r="Z3" i="74"/>
  <c r="AA3" i="74"/>
  <c r="AB3" i="74"/>
  <c r="AC3" i="74"/>
  <c r="AD3" i="74"/>
  <c r="AE3" i="74"/>
  <c r="AF3" i="74"/>
  <c r="AG3" i="74"/>
  <c r="AH3" i="74"/>
  <c r="AI3" i="74"/>
  <c r="AJ3" i="74"/>
  <c r="AK3" i="74"/>
  <c r="AL3" i="74"/>
  <c r="AM3" i="74"/>
  <c r="AN3" i="74"/>
  <c r="AO3" i="74"/>
  <c r="AP3" i="74"/>
  <c r="AQ3" i="74"/>
  <c r="C4" i="74"/>
  <c r="D4" i="74"/>
  <c r="E4" i="74"/>
  <c r="F4" i="74"/>
  <c r="G4" i="74"/>
  <c r="H4" i="74"/>
  <c r="I4" i="74"/>
  <c r="J4" i="74"/>
  <c r="K4" i="74"/>
  <c r="L4" i="74"/>
  <c r="M4" i="74"/>
  <c r="N4" i="74"/>
  <c r="O4" i="74"/>
  <c r="P4" i="74"/>
  <c r="Q4" i="74"/>
  <c r="R4" i="74"/>
  <c r="S4" i="74"/>
  <c r="T4" i="74"/>
  <c r="U4" i="74"/>
  <c r="V4" i="74"/>
  <c r="W4" i="74"/>
  <c r="X4" i="74"/>
  <c r="Y4" i="74"/>
  <c r="Z4" i="74"/>
  <c r="AA4" i="74"/>
  <c r="AB4" i="74"/>
  <c r="AC4" i="74"/>
  <c r="AD4" i="74"/>
  <c r="AE4" i="74"/>
  <c r="AF4" i="74"/>
  <c r="AG4" i="74"/>
  <c r="AH4" i="74"/>
  <c r="AI4" i="74"/>
  <c r="AJ4" i="74"/>
  <c r="AK4" i="74"/>
  <c r="AL4" i="74"/>
  <c r="AM4" i="74"/>
  <c r="AN4" i="74"/>
  <c r="AO4" i="74"/>
  <c r="AP4" i="74"/>
  <c r="AQ4" i="74"/>
  <c r="C5" i="74"/>
  <c r="D5" i="74"/>
  <c r="E5" i="74"/>
  <c r="F5" i="74"/>
  <c r="G5" i="74"/>
  <c r="H5" i="74"/>
  <c r="I5" i="74"/>
  <c r="J5" i="74"/>
  <c r="K5" i="74"/>
  <c r="L5" i="74"/>
  <c r="M5" i="74"/>
  <c r="N5" i="74"/>
  <c r="O5" i="74"/>
  <c r="P5" i="74"/>
  <c r="Q5" i="74"/>
  <c r="R5" i="74"/>
  <c r="S5" i="74"/>
  <c r="T5" i="74"/>
  <c r="U5" i="74"/>
  <c r="V5" i="74"/>
  <c r="W5" i="74"/>
  <c r="X5" i="74"/>
  <c r="Y5" i="74"/>
  <c r="Z5" i="74"/>
  <c r="AA5" i="74"/>
  <c r="AB5" i="74"/>
  <c r="AC5" i="74"/>
  <c r="AD5" i="74"/>
  <c r="AE5" i="74"/>
  <c r="AF5" i="74"/>
  <c r="AG5" i="74"/>
  <c r="AH5" i="74"/>
  <c r="AI5" i="74"/>
  <c r="AJ5" i="74"/>
  <c r="AK5" i="74"/>
  <c r="AL5" i="74"/>
  <c r="AM5" i="74"/>
  <c r="AN5" i="74"/>
  <c r="AO5" i="74"/>
  <c r="AP5" i="74"/>
  <c r="AQ5" i="74"/>
  <c r="C6" i="74"/>
  <c r="D6" i="74"/>
  <c r="E6" i="74"/>
  <c r="F6" i="74"/>
  <c r="G6" i="74"/>
  <c r="H6" i="74"/>
  <c r="I6" i="74"/>
  <c r="J6" i="74"/>
  <c r="K6" i="74"/>
  <c r="L6" i="74"/>
  <c r="M6" i="74"/>
  <c r="N6" i="74"/>
  <c r="O6" i="74"/>
  <c r="P6" i="74"/>
  <c r="Q6" i="74"/>
  <c r="R6" i="74"/>
  <c r="S6" i="74"/>
  <c r="T6" i="74"/>
  <c r="U6" i="74"/>
  <c r="V6" i="74"/>
  <c r="W6" i="74"/>
  <c r="X6" i="74"/>
  <c r="Y6" i="74"/>
  <c r="Z6" i="74"/>
  <c r="AA6" i="74"/>
  <c r="AB6" i="74"/>
  <c r="AC6" i="74"/>
  <c r="AD6" i="74"/>
  <c r="AE6" i="74"/>
  <c r="AF6" i="74"/>
  <c r="AG6" i="74"/>
  <c r="AH6" i="74"/>
  <c r="AI6" i="74"/>
  <c r="AJ6" i="74"/>
  <c r="AK6" i="74"/>
  <c r="AL6" i="74"/>
  <c r="AM6" i="74"/>
  <c r="AN6" i="74"/>
  <c r="AO6" i="74"/>
  <c r="AP6" i="74"/>
  <c r="AQ6" i="74"/>
  <c r="C7" i="74"/>
  <c r="D7" i="74"/>
  <c r="E7" i="74"/>
  <c r="F7" i="74"/>
  <c r="G7" i="74"/>
  <c r="H7" i="74"/>
  <c r="I7" i="74"/>
  <c r="J7" i="74"/>
  <c r="K7" i="74"/>
  <c r="L7" i="74"/>
  <c r="M7" i="74"/>
  <c r="N7" i="74"/>
  <c r="O7" i="74"/>
  <c r="P7" i="74"/>
  <c r="Q7" i="74"/>
  <c r="R7" i="74"/>
  <c r="S7" i="74"/>
  <c r="T7" i="74"/>
  <c r="U7" i="74"/>
  <c r="V7" i="74"/>
  <c r="W7" i="74"/>
  <c r="X7" i="74"/>
  <c r="Y7" i="74"/>
  <c r="Z7" i="74"/>
  <c r="AA7" i="74"/>
  <c r="AB7" i="74"/>
  <c r="AC7" i="74"/>
  <c r="AD7" i="74"/>
  <c r="AE7" i="74"/>
  <c r="AF7" i="74"/>
  <c r="AG7" i="74"/>
  <c r="AH7" i="74"/>
  <c r="AI7" i="74"/>
  <c r="AJ7" i="74"/>
  <c r="AK7" i="74"/>
  <c r="AL7" i="74"/>
  <c r="AM7" i="74"/>
  <c r="AN7" i="74"/>
  <c r="AO7" i="74"/>
  <c r="AP7" i="74"/>
  <c r="AQ7" i="74"/>
  <c r="C8" i="74"/>
  <c r="D8" i="74"/>
  <c r="E8" i="74"/>
  <c r="F8" i="74"/>
  <c r="G8" i="74"/>
  <c r="H8" i="74"/>
  <c r="I8" i="74"/>
  <c r="J8" i="74"/>
  <c r="K8" i="74"/>
  <c r="L8" i="74"/>
  <c r="M8" i="74"/>
  <c r="N8" i="74"/>
  <c r="O8" i="74"/>
  <c r="P8" i="74"/>
  <c r="Q8" i="74"/>
  <c r="R8" i="74"/>
  <c r="S8" i="74"/>
  <c r="T8" i="74"/>
  <c r="U8" i="74"/>
  <c r="V8" i="74"/>
  <c r="W8" i="74"/>
  <c r="X8" i="74"/>
  <c r="Y8" i="74"/>
  <c r="Z8" i="74"/>
  <c r="AA8" i="74"/>
  <c r="AB8" i="74"/>
  <c r="AC8" i="74"/>
  <c r="AD8" i="74"/>
  <c r="AE8" i="74"/>
  <c r="AF8" i="74"/>
  <c r="AG8" i="74"/>
  <c r="AH8" i="74"/>
  <c r="AI8" i="74"/>
  <c r="AJ8" i="74"/>
  <c r="AK8" i="74"/>
  <c r="AL8" i="74"/>
  <c r="AM8" i="74"/>
  <c r="AN8" i="74"/>
  <c r="AO8" i="74"/>
  <c r="AP8" i="74"/>
  <c r="AQ8" i="74"/>
  <c r="C9" i="74"/>
  <c r="D9" i="74"/>
  <c r="E9" i="74"/>
  <c r="F9" i="74"/>
  <c r="G9" i="74"/>
  <c r="H9" i="74"/>
  <c r="I9" i="74"/>
  <c r="J9" i="74"/>
  <c r="K9" i="74"/>
  <c r="L9" i="74"/>
  <c r="M9" i="74"/>
  <c r="N9" i="74"/>
  <c r="O9" i="74"/>
  <c r="P9" i="74"/>
  <c r="Q9" i="74"/>
  <c r="R9" i="74"/>
  <c r="S9" i="74"/>
  <c r="T9" i="74"/>
  <c r="U9" i="74"/>
  <c r="V9" i="74"/>
  <c r="W9" i="74"/>
  <c r="X9" i="74"/>
  <c r="Y9" i="74"/>
  <c r="Z9" i="74"/>
  <c r="AA9" i="74"/>
  <c r="AB9" i="74"/>
  <c r="AC9" i="74"/>
  <c r="AD9" i="74"/>
  <c r="AE9" i="74"/>
  <c r="AF9" i="74"/>
  <c r="AG9" i="74"/>
  <c r="AH9" i="74"/>
  <c r="AI9" i="74"/>
  <c r="AJ9" i="74"/>
  <c r="AK9" i="74"/>
  <c r="AL9" i="74"/>
  <c r="AM9" i="74"/>
  <c r="AN9" i="74"/>
  <c r="AO9" i="74"/>
  <c r="AP9" i="74"/>
  <c r="AQ9" i="74"/>
  <c r="C10" i="74"/>
  <c r="D10" i="74"/>
  <c r="E10" i="74"/>
  <c r="F10" i="74"/>
  <c r="G10" i="74"/>
  <c r="H10" i="74"/>
  <c r="I10" i="74"/>
  <c r="J10" i="74"/>
  <c r="K10" i="74"/>
  <c r="L10" i="74"/>
  <c r="M10" i="74"/>
  <c r="N10" i="74"/>
  <c r="O10" i="74"/>
  <c r="P10" i="74"/>
  <c r="Q10" i="74"/>
  <c r="R10" i="74"/>
  <c r="S10" i="74"/>
  <c r="T10" i="74"/>
  <c r="U10" i="74"/>
  <c r="V10" i="74"/>
  <c r="W10" i="74"/>
  <c r="X10" i="74"/>
  <c r="Y10" i="74"/>
  <c r="Z10" i="74"/>
  <c r="AA10" i="74"/>
  <c r="AB10" i="74"/>
  <c r="AC10" i="74"/>
  <c r="AD10" i="74"/>
  <c r="AE10" i="74"/>
  <c r="AF10" i="74"/>
  <c r="AG10" i="74"/>
  <c r="AH10" i="74"/>
  <c r="AI10" i="74"/>
  <c r="AJ10" i="74"/>
  <c r="AK10" i="74"/>
  <c r="AL10" i="74"/>
  <c r="AM10" i="74"/>
  <c r="AN10" i="74"/>
  <c r="AO10" i="74"/>
  <c r="AP10" i="74"/>
  <c r="AQ10" i="74"/>
  <c r="C11" i="74"/>
  <c r="D11" i="74"/>
  <c r="E11" i="74"/>
  <c r="F11" i="74"/>
  <c r="G11" i="74"/>
  <c r="H11" i="74"/>
  <c r="I11" i="74"/>
  <c r="J11" i="74"/>
  <c r="K11" i="74"/>
  <c r="L11" i="74"/>
  <c r="M11" i="74"/>
  <c r="N11" i="74"/>
  <c r="O11" i="74"/>
  <c r="P11" i="74"/>
  <c r="Q11" i="74"/>
  <c r="R11" i="74"/>
  <c r="S11" i="74"/>
  <c r="T11" i="74"/>
  <c r="U11" i="74"/>
  <c r="V11" i="74"/>
  <c r="W11" i="74"/>
  <c r="X11" i="74"/>
  <c r="Y11" i="74"/>
  <c r="Z11" i="74"/>
  <c r="AA11" i="74"/>
  <c r="AB11" i="74"/>
  <c r="AC11" i="74"/>
  <c r="AD11" i="74"/>
  <c r="AE11" i="74"/>
  <c r="AF11" i="74"/>
  <c r="AG11" i="74"/>
  <c r="AH11" i="74"/>
  <c r="AI11" i="74"/>
  <c r="AJ11" i="74"/>
  <c r="AK11" i="74"/>
  <c r="AL11" i="74"/>
  <c r="AM11" i="74"/>
  <c r="AN11" i="74"/>
  <c r="AO11" i="74"/>
  <c r="AP11" i="74"/>
  <c r="AQ11" i="74"/>
  <c r="C12" i="74"/>
  <c r="D12" i="74"/>
  <c r="E12" i="74"/>
  <c r="F12" i="74"/>
  <c r="G12" i="74"/>
  <c r="H12" i="74"/>
  <c r="I12" i="74"/>
  <c r="J12" i="74"/>
  <c r="K12" i="74"/>
  <c r="L12" i="74"/>
  <c r="M12" i="74"/>
  <c r="N12" i="74"/>
  <c r="O12" i="74"/>
  <c r="P12" i="74"/>
  <c r="Q12" i="74"/>
  <c r="R12" i="74"/>
  <c r="S12" i="74"/>
  <c r="T12" i="74"/>
  <c r="U12" i="74"/>
  <c r="V12" i="74"/>
  <c r="W12" i="74"/>
  <c r="X12" i="74"/>
  <c r="Y12" i="74"/>
  <c r="Z12" i="74"/>
  <c r="AA12" i="74"/>
  <c r="AB12" i="74"/>
  <c r="AC12" i="74"/>
  <c r="AD12" i="74"/>
  <c r="AE12" i="74"/>
  <c r="AF12" i="74"/>
  <c r="AG12" i="74"/>
  <c r="AH12" i="74"/>
  <c r="AI12" i="74"/>
  <c r="AJ12" i="74"/>
  <c r="AK12" i="74"/>
  <c r="AL12" i="74"/>
  <c r="AM12" i="74"/>
  <c r="AN12" i="74"/>
  <c r="AO12" i="74"/>
  <c r="AP12" i="74"/>
  <c r="AQ12" i="74"/>
  <c r="C13" i="74"/>
  <c r="D13" i="74"/>
  <c r="E13" i="74"/>
  <c r="F13" i="74"/>
  <c r="G13" i="74"/>
  <c r="H13" i="74"/>
  <c r="I13" i="74"/>
  <c r="J13" i="74"/>
  <c r="K13" i="74"/>
  <c r="L13" i="74"/>
  <c r="M13" i="74"/>
  <c r="N13" i="74"/>
  <c r="O13" i="74"/>
  <c r="P13" i="74"/>
  <c r="Q13" i="74"/>
  <c r="R13" i="74"/>
  <c r="S13" i="74"/>
  <c r="T13" i="74"/>
  <c r="U13" i="74"/>
  <c r="V13" i="74"/>
  <c r="W13" i="74"/>
  <c r="X13" i="74"/>
  <c r="Y13" i="74"/>
  <c r="Z13" i="74"/>
  <c r="AA13" i="74"/>
  <c r="AB13" i="74"/>
  <c r="AC13" i="74"/>
  <c r="AD13" i="74"/>
  <c r="AE13" i="74"/>
  <c r="AF13" i="74"/>
  <c r="AG13" i="74"/>
  <c r="AH13" i="74"/>
  <c r="AI13" i="74"/>
  <c r="AJ13" i="74"/>
  <c r="AK13" i="74"/>
  <c r="AL13" i="74"/>
  <c r="AM13" i="74"/>
  <c r="AN13" i="74"/>
  <c r="AO13" i="74"/>
  <c r="AP13" i="74"/>
  <c r="AQ13" i="74"/>
  <c r="C14" i="74"/>
  <c r="D14" i="74"/>
  <c r="E14" i="74"/>
  <c r="F14" i="74"/>
  <c r="G14" i="74"/>
  <c r="H14" i="74"/>
  <c r="I14" i="74"/>
  <c r="J14" i="74"/>
  <c r="K14" i="74"/>
  <c r="L14" i="74"/>
  <c r="M14" i="74"/>
  <c r="N14" i="74"/>
  <c r="O14" i="74"/>
  <c r="P14" i="74"/>
  <c r="Q14" i="74"/>
  <c r="R14" i="74"/>
  <c r="S14" i="74"/>
  <c r="T14" i="74"/>
  <c r="U14" i="74"/>
  <c r="V14" i="74"/>
  <c r="W14" i="74"/>
  <c r="X14" i="74"/>
  <c r="Y14" i="74"/>
  <c r="Z14" i="74"/>
  <c r="AA14" i="74"/>
  <c r="AB14" i="74"/>
  <c r="AC14" i="74"/>
  <c r="AD14" i="74"/>
  <c r="AE14" i="74"/>
  <c r="AF14" i="74"/>
  <c r="AG14" i="74"/>
  <c r="AH14" i="74"/>
  <c r="AI14" i="74"/>
  <c r="AJ14" i="74"/>
  <c r="AK14" i="74"/>
  <c r="AL14" i="74"/>
  <c r="AM14" i="74"/>
  <c r="AN14" i="74"/>
  <c r="AO14" i="74"/>
  <c r="AP14" i="74"/>
  <c r="AQ14" i="74"/>
  <c r="C15" i="74"/>
  <c r="D15" i="74"/>
  <c r="E15" i="74"/>
  <c r="F15" i="74"/>
  <c r="G15" i="74"/>
  <c r="H15" i="74"/>
  <c r="I15" i="74"/>
  <c r="J15" i="74"/>
  <c r="K15" i="74"/>
  <c r="L15" i="74"/>
  <c r="M15" i="74"/>
  <c r="N15" i="74"/>
  <c r="O15" i="74"/>
  <c r="P15" i="74"/>
  <c r="Q15" i="74"/>
  <c r="R15" i="74"/>
  <c r="S15" i="74"/>
  <c r="T15" i="74"/>
  <c r="U15" i="74"/>
  <c r="V15" i="74"/>
  <c r="W15" i="74"/>
  <c r="X15" i="74"/>
  <c r="Y15" i="74"/>
  <c r="Z15" i="74"/>
  <c r="AA15" i="74"/>
  <c r="AB15" i="74"/>
  <c r="AC15" i="74"/>
  <c r="AD15" i="74"/>
  <c r="AE15" i="74"/>
  <c r="AF15" i="74"/>
  <c r="AG15" i="74"/>
  <c r="AH15" i="74"/>
  <c r="AI15" i="74"/>
  <c r="AJ15" i="74"/>
  <c r="AK15" i="74"/>
  <c r="AL15" i="74"/>
  <c r="AM15" i="74"/>
  <c r="AN15" i="74"/>
  <c r="AO15" i="74"/>
  <c r="AP15" i="74"/>
  <c r="AQ15" i="74"/>
  <c r="C16" i="74"/>
  <c r="D16" i="74"/>
  <c r="E16" i="74"/>
  <c r="F16" i="74"/>
  <c r="G16" i="74"/>
  <c r="H16" i="74"/>
  <c r="I16" i="74"/>
  <c r="J16" i="74"/>
  <c r="K16" i="74"/>
  <c r="L16" i="74"/>
  <c r="M16" i="74"/>
  <c r="N16" i="74"/>
  <c r="O16" i="74"/>
  <c r="P16" i="74"/>
  <c r="Q16" i="74"/>
  <c r="R16" i="74"/>
  <c r="S16" i="74"/>
  <c r="T16" i="74"/>
  <c r="U16" i="74"/>
  <c r="V16" i="74"/>
  <c r="W16" i="74"/>
  <c r="X16" i="74"/>
  <c r="Y16" i="74"/>
  <c r="Z16" i="74"/>
  <c r="AA16" i="74"/>
  <c r="AB16" i="74"/>
  <c r="AC16" i="74"/>
  <c r="AD16" i="74"/>
  <c r="AE16" i="74"/>
  <c r="AF16" i="74"/>
  <c r="AG16" i="74"/>
  <c r="AH16" i="74"/>
  <c r="AI16" i="74"/>
  <c r="AJ16" i="74"/>
  <c r="AK16" i="74"/>
  <c r="AL16" i="74"/>
  <c r="AM16" i="74"/>
  <c r="AN16" i="74"/>
  <c r="AO16" i="74"/>
  <c r="AP16" i="74"/>
  <c r="AQ16" i="74"/>
  <c r="C17" i="74"/>
  <c r="D17" i="74"/>
  <c r="E17" i="74"/>
  <c r="F17" i="74"/>
  <c r="G17" i="74"/>
  <c r="H17" i="74"/>
  <c r="I17" i="74"/>
  <c r="J17" i="74"/>
  <c r="K17" i="74"/>
  <c r="L17" i="74"/>
  <c r="M17" i="74"/>
  <c r="N17" i="74"/>
  <c r="O17" i="74"/>
  <c r="P17" i="74"/>
  <c r="Q17" i="74"/>
  <c r="R17" i="74"/>
  <c r="S17" i="74"/>
  <c r="T17" i="74"/>
  <c r="U17" i="74"/>
  <c r="V17" i="74"/>
  <c r="W17" i="74"/>
  <c r="X17" i="74"/>
  <c r="Y17" i="74"/>
  <c r="Z17" i="74"/>
  <c r="AA17" i="74"/>
  <c r="AB17" i="74"/>
  <c r="AC17" i="74"/>
  <c r="AD17" i="74"/>
  <c r="AE17" i="74"/>
  <c r="AF17" i="74"/>
  <c r="AG17" i="74"/>
  <c r="AH17" i="74"/>
  <c r="AI17" i="74"/>
  <c r="AJ17" i="74"/>
  <c r="AK17" i="74"/>
  <c r="AL17" i="74"/>
  <c r="AM17" i="74"/>
  <c r="AN17" i="74"/>
  <c r="AO17" i="74"/>
  <c r="AP17" i="74"/>
  <c r="AQ17" i="74"/>
  <c r="C18" i="74"/>
  <c r="D18" i="74"/>
  <c r="E18" i="74"/>
  <c r="F18" i="74"/>
  <c r="G18" i="74"/>
  <c r="H18" i="74"/>
  <c r="I18" i="74"/>
  <c r="J18" i="74"/>
  <c r="K18" i="74"/>
  <c r="L18" i="74"/>
  <c r="M18" i="74"/>
  <c r="N18" i="74"/>
  <c r="O18" i="74"/>
  <c r="P18" i="74"/>
  <c r="Q18" i="74"/>
  <c r="R18" i="74"/>
  <c r="S18" i="74"/>
  <c r="T18" i="74"/>
  <c r="U18" i="74"/>
  <c r="V18" i="74"/>
  <c r="W18" i="74"/>
  <c r="X18" i="74"/>
  <c r="Y18" i="74"/>
  <c r="Z18" i="74"/>
  <c r="AA18" i="74"/>
  <c r="AB18" i="74"/>
  <c r="AC18" i="74"/>
  <c r="AD18" i="74"/>
  <c r="AE18" i="74"/>
  <c r="AF18" i="74"/>
  <c r="AG18" i="74"/>
  <c r="AH18" i="74"/>
  <c r="AI18" i="74"/>
  <c r="AJ18" i="74"/>
  <c r="AK18" i="74"/>
  <c r="AL18" i="74"/>
  <c r="AM18" i="74"/>
  <c r="AN18" i="74"/>
  <c r="AO18" i="74"/>
  <c r="AP18" i="74"/>
  <c r="AQ18" i="74"/>
  <c r="C19" i="74"/>
  <c r="D19" i="74"/>
  <c r="E19" i="74"/>
  <c r="F19" i="74"/>
  <c r="G19" i="74"/>
  <c r="H19" i="74"/>
  <c r="I19" i="74"/>
  <c r="J19" i="74"/>
  <c r="K19" i="74"/>
  <c r="L19" i="74"/>
  <c r="M19" i="74"/>
  <c r="N19" i="74"/>
  <c r="O19" i="74"/>
  <c r="P19" i="74"/>
  <c r="Q19" i="74"/>
  <c r="R19" i="74"/>
  <c r="S19" i="74"/>
  <c r="T19" i="74"/>
  <c r="U19" i="74"/>
  <c r="V19" i="74"/>
  <c r="W19" i="74"/>
  <c r="X19" i="74"/>
  <c r="Y19" i="74"/>
  <c r="Z19" i="74"/>
  <c r="AA19" i="74"/>
  <c r="AB19" i="74"/>
  <c r="AC19" i="74"/>
  <c r="AD19" i="74"/>
  <c r="AE19" i="74"/>
  <c r="AF19" i="74"/>
  <c r="AG19" i="74"/>
  <c r="AH19" i="74"/>
  <c r="AI19" i="74"/>
  <c r="AJ19" i="74"/>
  <c r="AK19" i="74"/>
  <c r="AL19" i="74"/>
  <c r="AM19" i="74"/>
  <c r="AN19" i="74"/>
  <c r="AO19" i="74"/>
  <c r="AP19" i="74"/>
  <c r="AQ19" i="74"/>
  <c r="C20" i="74"/>
  <c r="D20" i="74"/>
  <c r="E20" i="74"/>
  <c r="F20" i="74"/>
  <c r="G20" i="74"/>
  <c r="H20" i="74"/>
  <c r="I20" i="74"/>
  <c r="J20" i="74"/>
  <c r="K20" i="74"/>
  <c r="L20" i="74"/>
  <c r="M20" i="74"/>
  <c r="N20" i="74"/>
  <c r="O20" i="74"/>
  <c r="P20" i="74"/>
  <c r="Q20" i="74"/>
  <c r="R20" i="74"/>
  <c r="S20" i="74"/>
  <c r="T20" i="74"/>
  <c r="U20" i="74"/>
  <c r="V20" i="74"/>
  <c r="W20" i="74"/>
  <c r="X20" i="74"/>
  <c r="Y20" i="74"/>
  <c r="Z20" i="74"/>
  <c r="AA20" i="74"/>
  <c r="AB20" i="74"/>
  <c r="AC20" i="74"/>
  <c r="AD20" i="74"/>
  <c r="AE20" i="74"/>
  <c r="AF20" i="74"/>
  <c r="AG20" i="74"/>
  <c r="AH20" i="74"/>
  <c r="AI20" i="74"/>
  <c r="AJ20" i="74"/>
  <c r="AK20" i="74"/>
  <c r="AL20" i="74"/>
  <c r="AM20" i="74"/>
  <c r="AN20" i="74"/>
  <c r="AO20" i="74"/>
  <c r="AP20" i="74"/>
  <c r="AQ20" i="74"/>
  <c r="C21" i="74"/>
  <c r="D21" i="74"/>
  <c r="E21" i="74"/>
  <c r="F21" i="74"/>
  <c r="G21" i="74"/>
  <c r="H21" i="74"/>
  <c r="I21" i="74"/>
  <c r="J21" i="74"/>
  <c r="K21" i="74"/>
  <c r="L21" i="74"/>
  <c r="M21" i="74"/>
  <c r="N21" i="74"/>
  <c r="O21" i="74"/>
  <c r="P21" i="74"/>
  <c r="Q21" i="74"/>
  <c r="R21" i="74"/>
  <c r="S21" i="74"/>
  <c r="T21" i="74"/>
  <c r="U21" i="74"/>
  <c r="V21" i="74"/>
  <c r="W21" i="74"/>
  <c r="X21" i="74"/>
  <c r="Y21" i="74"/>
  <c r="Z21" i="74"/>
  <c r="AA21" i="74"/>
  <c r="AB21" i="74"/>
  <c r="AC21" i="74"/>
  <c r="AD21" i="74"/>
  <c r="AE21" i="74"/>
  <c r="AF21" i="74"/>
  <c r="AG21" i="74"/>
  <c r="AH21" i="74"/>
  <c r="AI21" i="74"/>
  <c r="AJ21" i="74"/>
  <c r="AK21" i="74"/>
  <c r="AL21" i="74"/>
  <c r="AM21" i="74"/>
  <c r="AN21" i="74"/>
  <c r="AO21" i="74"/>
  <c r="AP21" i="74"/>
  <c r="AQ21" i="74"/>
  <c r="C22" i="74"/>
  <c r="D22" i="74"/>
  <c r="E22" i="74"/>
  <c r="F22" i="74"/>
  <c r="G22" i="74"/>
  <c r="H22" i="74"/>
  <c r="I22" i="74"/>
  <c r="J22" i="74"/>
  <c r="K22" i="74"/>
  <c r="L22" i="74"/>
  <c r="M22" i="74"/>
  <c r="N22" i="74"/>
  <c r="O22" i="74"/>
  <c r="P22" i="74"/>
  <c r="Q22" i="74"/>
  <c r="R22" i="74"/>
  <c r="S22" i="74"/>
  <c r="T22" i="74"/>
  <c r="U22" i="74"/>
  <c r="V22" i="74"/>
  <c r="W22" i="74"/>
  <c r="X22" i="74"/>
  <c r="Y22" i="74"/>
  <c r="Z22" i="74"/>
  <c r="AA22" i="74"/>
  <c r="AB22" i="74"/>
  <c r="AC22" i="74"/>
  <c r="AD22" i="74"/>
  <c r="AE22" i="74"/>
  <c r="AF22" i="74"/>
  <c r="AG22" i="74"/>
  <c r="AH22" i="74"/>
  <c r="AI22" i="74"/>
  <c r="AJ22" i="74"/>
  <c r="AK22" i="74"/>
  <c r="AL22" i="74"/>
  <c r="AM22" i="74"/>
  <c r="AN22" i="74"/>
  <c r="AO22" i="74"/>
  <c r="AP22" i="74"/>
  <c r="AQ22" i="74"/>
  <c r="C23" i="74"/>
  <c r="D23" i="74"/>
  <c r="E23" i="74"/>
  <c r="F23" i="74"/>
  <c r="G23" i="74"/>
  <c r="H23" i="74"/>
  <c r="I23" i="74"/>
  <c r="J23" i="74"/>
  <c r="K23" i="74"/>
  <c r="L23" i="74"/>
  <c r="M23" i="74"/>
  <c r="N23" i="74"/>
  <c r="O23" i="74"/>
  <c r="P23" i="74"/>
  <c r="Q23" i="74"/>
  <c r="R23" i="74"/>
  <c r="S23" i="74"/>
  <c r="T23" i="74"/>
  <c r="U23" i="74"/>
  <c r="V23" i="74"/>
  <c r="W23" i="74"/>
  <c r="X23" i="74"/>
  <c r="Y23" i="74"/>
  <c r="Z23" i="74"/>
  <c r="AA23" i="74"/>
  <c r="AB23" i="74"/>
  <c r="AC23" i="74"/>
  <c r="AD23" i="74"/>
  <c r="AE23" i="74"/>
  <c r="AF23" i="74"/>
  <c r="AG23" i="74"/>
  <c r="AH23" i="74"/>
  <c r="AI23" i="74"/>
  <c r="AJ23" i="74"/>
  <c r="AK23" i="74"/>
  <c r="AL23" i="74"/>
  <c r="AM23" i="74"/>
  <c r="AN23" i="74"/>
  <c r="AO23" i="74"/>
  <c r="AP23" i="74"/>
  <c r="AQ23" i="74"/>
  <c r="C24" i="74"/>
  <c r="D24" i="74"/>
  <c r="E24" i="74"/>
  <c r="F24" i="74"/>
  <c r="G24" i="74"/>
  <c r="H24" i="74"/>
  <c r="I24" i="74"/>
  <c r="J24" i="74"/>
  <c r="K24" i="74"/>
  <c r="L24" i="74"/>
  <c r="M24" i="74"/>
  <c r="N24" i="74"/>
  <c r="O24" i="74"/>
  <c r="P24" i="74"/>
  <c r="Q24" i="74"/>
  <c r="R24" i="74"/>
  <c r="S24" i="74"/>
  <c r="T24" i="74"/>
  <c r="U24" i="74"/>
  <c r="V24" i="74"/>
  <c r="W24" i="74"/>
  <c r="X24" i="74"/>
  <c r="Y24" i="74"/>
  <c r="Z24" i="74"/>
  <c r="AA24" i="74"/>
  <c r="AB24" i="74"/>
  <c r="AC24" i="74"/>
  <c r="AD24" i="74"/>
  <c r="AE24" i="74"/>
  <c r="AF24" i="74"/>
  <c r="AG24" i="74"/>
  <c r="AH24" i="74"/>
  <c r="AI24" i="74"/>
  <c r="AJ24" i="74"/>
  <c r="AK24" i="74"/>
  <c r="AL24" i="74"/>
  <c r="AM24" i="74"/>
  <c r="AN24" i="74"/>
  <c r="AO24" i="74"/>
  <c r="AP24" i="74"/>
  <c r="AQ24" i="74"/>
  <c r="C25" i="74"/>
  <c r="D25" i="74"/>
  <c r="E25" i="74"/>
  <c r="F25" i="74"/>
  <c r="G25" i="74"/>
  <c r="H25" i="74"/>
  <c r="I25" i="74"/>
  <c r="J25" i="74"/>
  <c r="K25" i="74"/>
  <c r="L25" i="74"/>
  <c r="M25" i="74"/>
  <c r="N25" i="74"/>
  <c r="O25" i="74"/>
  <c r="P25" i="74"/>
  <c r="Q25" i="74"/>
  <c r="R25" i="74"/>
  <c r="S25" i="74"/>
  <c r="T25" i="74"/>
  <c r="U25" i="74"/>
  <c r="V25" i="74"/>
  <c r="W25" i="74"/>
  <c r="X25" i="74"/>
  <c r="Y25" i="74"/>
  <c r="Z25" i="74"/>
  <c r="AA25" i="74"/>
  <c r="AB25" i="74"/>
  <c r="AC25" i="74"/>
  <c r="AD25" i="74"/>
  <c r="AE25" i="74"/>
  <c r="AF25" i="74"/>
  <c r="AG25" i="74"/>
  <c r="AH25" i="74"/>
  <c r="AI25" i="74"/>
  <c r="AJ25" i="74"/>
  <c r="AK25" i="74"/>
  <c r="AL25" i="74"/>
  <c r="AM25" i="74"/>
  <c r="AN25" i="74"/>
  <c r="AO25" i="74"/>
  <c r="AP25" i="74"/>
  <c r="AQ25" i="74"/>
  <c r="C26" i="74"/>
  <c r="D26" i="74"/>
  <c r="E26" i="74"/>
  <c r="F26" i="74"/>
  <c r="G26" i="74"/>
  <c r="H26" i="74"/>
  <c r="I26" i="74"/>
  <c r="J26" i="74"/>
  <c r="K26" i="74"/>
  <c r="L26" i="74"/>
  <c r="M26" i="74"/>
  <c r="N26" i="74"/>
  <c r="O26" i="74"/>
  <c r="P26" i="74"/>
  <c r="Q26" i="74"/>
  <c r="R26" i="74"/>
  <c r="S26" i="74"/>
  <c r="T26" i="74"/>
  <c r="U26" i="74"/>
  <c r="V26" i="74"/>
  <c r="W26" i="74"/>
  <c r="X26" i="74"/>
  <c r="Y26" i="74"/>
  <c r="Z26" i="74"/>
  <c r="AA26" i="74"/>
  <c r="AB26" i="74"/>
  <c r="AC26" i="74"/>
  <c r="AD26" i="74"/>
  <c r="AE26" i="74"/>
  <c r="AF26" i="74"/>
  <c r="AG26" i="74"/>
  <c r="AH26" i="74"/>
  <c r="AI26" i="74"/>
  <c r="AJ26" i="74"/>
  <c r="AK26" i="74"/>
  <c r="AL26" i="74"/>
  <c r="AM26" i="74"/>
  <c r="AN26" i="74"/>
  <c r="AO26" i="74"/>
  <c r="AP26" i="74"/>
  <c r="AQ26" i="74"/>
  <c r="C27" i="74"/>
  <c r="D27" i="74"/>
  <c r="E27" i="74"/>
  <c r="F27" i="74"/>
  <c r="G27" i="74"/>
  <c r="H27" i="74"/>
  <c r="I27" i="74"/>
  <c r="J27" i="74"/>
  <c r="K27" i="74"/>
  <c r="L27" i="74"/>
  <c r="M27" i="74"/>
  <c r="N27" i="74"/>
  <c r="O27" i="74"/>
  <c r="P27" i="74"/>
  <c r="Q27" i="74"/>
  <c r="R27" i="74"/>
  <c r="S27" i="74"/>
  <c r="T27" i="74"/>
  <c r="U27" i="74"/>
  <c r="V27" i="74"/>
  <c r="W27" i="74"/>
  <c r="X27" i="74"/>
  <c r="Y27" i="74"/>
  <c r="Z27" i="74"/>
  <c r="AA27" i="74"/>
  <c r="AB27" i="74"/>
  <c r="AC27" i="74"/>
  <c r="AD27" i="74"/>
  <c r="AE27" i="74"/>
  <c r="AF27" i="74"/>
  <c r="AG27" i="74"/>
  <c r="AH27" i="74"/>
  <c r="AI27" i="74"/>
  <c r="AJ27" i="74"/>
  <c r="AK27" i="74"/>
  <c r="AL27" i="74"/>
  <c r="AM27" i="74"/>
  <c r="AN27" i="74"/>
  <c r="AO27" i="74"/>
  <c r="AP27" i="74"/>
  <c r="AQ27" i="74"/>
  <c r="C28" i="74"/>
  <c r="D28" i="74"/>
  <c r="E28" i="74"/>
  <c r="F28" i="74"/>
  <c r="G28" i="74"/>
  <c r="H28" i="74"/>
  <c r="I28" i="74"/>
  <c r="J28" i="74"/>
  <c r="K28" i="74"/>
  <c r="L28" i="74"/>
  <c r="M28" i="74"/>
  <c r="N28" i="74"/>
  <c r="O28" i="74"/>
  <c r="P28" i="74"/>
  <c r="Q28" i="74"/>
  <c r="R28" i="74"/>
  <c r="S28" i="74"/>
  <c r="T28" i="74"/>
  <c r="U28" i="74"/>
  <c r="V28" i="74"/>
  <c r="W28" i="74"/>
  <c r="X28" i="74"/>
  <c r="Y28" i="74"/>
  <c r="Z28" i="74"/>
  <c r="AA28" i="74"/>
  <c r="AB28" i="74"/>
  <c r="AC28" i="74"/>
  <c r="AD28" i="74"/>
  <c r="AE28" i="74"/>
  <c r="AF28" i="74"/>
  <c r="AG28" i="74"/>
  <c r="AH28" i="74"/>
  <c r="AI28" i="74"/>
  <c r="AJ28" i="74"/>
  <c r="AK28" i="74"/>
  <c r="AL28" i="74"/>
  <c r="AM28" i="74"/>
  <c r="AN28" i="74"/>
  <c r="AO28" i="74"/>
  <c r="AP28" i="74"/>
  <c r="AQ28" i="74"/>
  <c r="C29" i="74"/>
  <c r="D29" i="74"/>
  <c r="E29" i="74"/>
  <c r="F29" i="74"/>
  <c r="G29" i="74"/>
  <c r="H29" i="74"/>
  <c r="I29" i="74"/>
  <c r="J29" i="74"/>
  <c r="K29" i="74"/>
  <c r="L29" i="74"/>
  <c r="M29" i="74"/>
  <c r="N29" i="74"/>
  <c r="O29" i="74"/>
  <c r="P29" i="74"/>
  <c r="Q29" i="74"/>
  <c r="R29" i="74"/>
  <c r="S29" i="74"/>
  <c r="T29" i="74"/>
  <c r="U29" i="74"/>
  <c r="V29" i="74"/>
  <c r="W29" i="74"/>
  <c r="X29" i="74"/>
  <c r="Y29" i="74"/>
  <c r="Z29" i="74"/>
  <c r="AA29" i="74"/>
  <c r="AB29" i="74"/>
  <c r="AC29" i="74"/>
  <c r="AD29" i="74"/>
  <c r="AE29" i="74"/>
  <c r="AF29" i="74"/>
  <c r="AG29" i="74"/>
  <c r="AH29" i="74"/>
  <c r="AI29" i="74"/>
  <c r="AJ29" i="74"/>
  <c r="AK29" i="74"/>
  <c r="AL29" i="74"/>
  <c r="AM29" i="74"/>
  <c r="AN29" i="74"/>
  <c r="AO29" i="74"/>
  <c r="AP29" i="74"/>
  <c r="AQ29" i="74"/>
  <c r="C30" i="74"/>
  <c r="D30" i="74"/>
  <c r="E30" i="74"/>
  <c r="F30" i="74"/>
  <c r="G30" i="74"/>
  <c r="H30" i="74"/>
  <c r="I30" i="74"/>
  <c r="J30" i="74"/>
  <c r="K30" i="74"/>
  <c r="L30" i="74"/>
  <c r="M30" i="74"/>
  <c r="N30" i="74"/>
  <c r="O30" i="74"/>
  <c r="P30" i="74"/>
  <c r="Q30" i="74"/>
  <c r="R30" i="74"/>
  <c r="S30" i="74"/>
  <c r="T30" i="74"/>
  <c r="U30" i="74"/>
  <c r="V30" i="74"/>
  <c r="W30" i="74"/>
  <c r="X30" i="74"/>
  <c r="Y30" i="74"/>
  <c r="Z30" i="74"/>
  <c r="AA30" i="74"/>
  <c r="AB30" i="74"/>
  <c r="AC30" i="74"/>
  <c r="AD30" i="74"/>
  <c r="AE30" i="74"/>
  <c r="AF30" i="74"/>
  <c r="AG30" i="74"/>
  <c r="AH30" i="74"/>
  <c r="AI30" i="74"/>
  <c r="AJ30" i="74"/>
  <c r="AK30" i="74"/>
  <c r="AL30" i="74"/>
  <c r="AM30" i="74"/>
  <c r="AN30" i="74"/>
  <c r="AO30" i="74"/>
  <c r="AP30" i="74"/>
  <c r="AQ30" i="74"/>
  <c r="C31" i="74"/>
  <c r="D31" i="74"/>
  <c r="E31" i="74"/>
  <c r="F31" i="74"/>
  <c r="G31" i="74"/>
  <c r="H31" i="74"/>
  <c r="I31" i="74"/>
  <c r="J31" i="74"/>
  <c r="K31" i="74"/>
  <c r="L31" i="74"/>
  <c r="M31" i="74"/>
  <c r="N31" i="74"/>
  <c r="O31" i="74"/>
  <c r="P31" i="74"/>
  <c r="Q31" i="74"/>
  <c r="R31" i="74"/>
  <c r="S31" i="74"/>
  <c r="T31" i="74"/>
  <c r="U31" i="74"/>
  <c r="V31" i="74"/>
  <c r="W31" i="74"/>
  <c r="X31" i="74"/>
  <c r="Y31" i="74"/>
  <c r="Z31" i="74"/>
  <c r="AA31" i="74"/>
  <c r="AB31" i="74"/>
  <c r="AC31" i="74"/>
  <c r="AD31" i="74"/>
  <c r="AE31" i="74"/>
  <c r="AF31" i="74"/>
  <c r="AG31" i="74"/>
  <c r="AH31" i="74"/>
  <c r="AI31" i="74"/>
  <c r="AJ31" i="74"/>
  <c r="AK31" i="74"/>
  <c r="AL31" i="74"/>
  <c r="AM31" i="74"/>
  <c r="AN31" i="74"/>
  <c r="AO31" i="74"/>
  <c r="AP31" i="74"/>
  <c r="AQ31" i="74"/>
  <c r="C32" i="74"/>
  <c r="D32" i="74"/>
  <c r="E32" i="74"/>
  <c r="F32" i="74"/>
  <c r="G32" i="74"/>
  <c r="H32" i="74"/>
  <c r="I32" i="74"/>
  <c r="J32" i="74"/>
  <c r="K32" i="74"/>
  <c r="L32" i="74"/>
  <c r="M32" i="74"/>
  <c r="N32" i="74"/>
  <c r="O32" i="74"/>
  <c r="P32" i="74"/>
  <c r="Q32" i="74"/>
  <c r="R32" i="74"/>
  <c r="S32" i="74"/>
  <c r="T32" i="74"/>
  <c r="U32" i="74"/>
  <c r="V32" i="74"/>
  <c r="W32" i="74"/>
  <c r="X32" i="74"/>
  <c r="Y32" i="74"/>
  <c r="Z32" i="74"/>
  <c r="AA32" i="74"/>
  <c r="AB32" i="74"/>
  <c r="AC32" i="74"/>
  <c r="AD32" i="74"/>
  <c r="AE32" i="74"/>
  <c r="AF32" i="74"/>
  <c r="AG32" i="74"/>
  <c r="AH32" i="74"/>
  <c r="AI32" i="74"/>
  <c r="AJ32" i="74"/>
  <c r="AK32" i="74"/>
  <c r="AL32" i="74"/>
  <c r="AM32" i="74"/>
  <c r="AN32" i="74"/>
  <c r="AO32" i="74"/>
  <c r="AP32" i="74"/>
  <c r="AQ32" i="74"/>
  <c r="C33" i="74"/>
  <c r="D33" i="74"/>
  <c r="E33" i="74"/>
  <c r="F33" i="74"/>
  <c r="G33" i="74"/>
  <c r="H33" i="74"/>
  <c r="I33" i="74"/>
  <c r="J33" i="74"/>
  <c r="K33" i="74"/>
  <c r="L33" i="74"/>
  <c r="M33" i="74"/>
  <c r="N33" i="74"/>
  <c r="O33" i="74"/>
  <c r="P33" i="74"/>
  <c r="Q33" i="74"/>
  <c r="R33" i="74"/>
  <c r="S33" i="74"/>
  <c r="T33" i="74"/>
  <c r="U33" i="74"/>
  <c r="V33" i="74"/>
  <c r="W33" i="74"/>
  <c r="X33" i="74"/>
  <c r="Y33" i="74"/>
  <c r="Z33" i="74"/>
  <c r="AA33" i="74"/>
  <c r="AB33" i="74"/>
  <c r="AC33" i="74"/>
  <c r="AD33" i="74"/>
  <c r="AE33" i="74"/>
  <c r="AF33" i="74"/>
  <c r="AG33" i="74"/>
  <c r="AH33" i="74"/>
  <c r="AI33" i="74"/>
  <c r="AJ33" i="74"/>
  <c r="AK33" i="74"/>
  <c r="AL33" i="74"/>
  <c r="AM33" i="74"/>
  <c r="AN33" i="74"/>
  <c r="AO33" i="74"/>
  <c r="AP33" i="74"/>
  <c r="AQ33" i="74"/>
  <c r="C34" i="74"/>
  <c r="D34" i="74"/>
  <c r="E34" i="74"/>
  <c r="F34" i="74"/>
  <c r="G34" i="74"/>
  <c r="H34" i="74"/>
  <c r="I34" i="74"/>
  <c r="J34" i="74"/>
  <c r="K34" i="74"/>
  <c r="L34" i="74"/>
  <c r="M34" i="74"/>
  <c r="N34" i="74"/>
  <c r="O34" i="74"/>
  <c r="P34" i="74"/>
  <c r="Q34" i="74"/>
  <c r="R34" i="74"/>
  <c r="S34" i="74"/>
  <c r="T34" i="74"/>
  <c r="U34" i="74"/>
  <c r="V34" i="74"/>
  <c r="W34" i="74"/>
  <c r="X34" i="74"/>
  <c r="Y34" i="74"/>
  <c r="Z34" i="74"/>
  <c r="AA34" i="74"/>
  <c r="AB34" i="74"/>
  <c r="AC34" i="74"/>
  <c r="AD34" i="74"/>
  <c r="AE34" i="74"/>
  <c r="AF34" i="74"/>
  <c r="AG34" i="74"/>
  <c r="AH34" i="74"/>
  <c r="AI34" i="74"/>
  <c r="AJ34" i="74"/>
  <c r="AK34" i="74"/>
  <c r="AL34" i="74"/>
  <c r="AM34" i="74"/>
  <c r="AN34" i="74"/>
  <c r="AO34" i="74"/>
  <c r="AP34" i="74"/>
  <c r="AQ34" i="74"/>
  <c r="C35" i="74"/>
  <c r="D35" i="74"/>
  <c r="E35" i="74"/>
  <c r="F35" i="74"/>
  <c r="G35" i="74"/>
  <c r="H35" i="74"/>
  <c r="I35" i="74"/>
  <c r="J35" i="74"/>
  <c r="K35" i="74"/>
  <c r="L35" i="74"/>
  <c r="M35" i="74"/>
  <c r="N35" i="74"/>
  <c r="O35" i="74"/>
  <c r="P35" i="74"/>
  <c r="Q35" i="74"/>
  <c r="R35" i="74"/>
  <c r="S35" i="74"/>
  <c r="T35" i="74"/>
  <c r="U35" i="74"/>
  <c r="V35" i="74"/>
  <c r="W35" i="74"/>
  <c r="X35" i="74"/>
  <c r="Y35" i="74"/>
  <c r="Z35" i="74"/>
  <c r="AA35" i="74"/>
  <c r="AB35" i="74"/>
  <c r="AC35" i="74"/>
  <c r="AD35" i="74"/>
  <c r="AE35" i="74"/>
  <c r="AF35" i="74"/>
  <c r="AG35" i="74"/>
  <c r="AH35" i="74"/>
  <c r="AI35" i="74"/>
  <c r="AJ35" i="74"/>
  <c r="AK35" i="74"/>
  <c r="AL35" i="74"/>
  <c r="AM35" i="74"/>
  <c r="AN35" i="74"/>
  <c r="AO35" i="74"/>
  <c r="AP35" i="74"/>
  <c r="AQ35" i="74"/>
  <c r="C36" i="74"/>
  <c r="D36" i="74"/>
  <c r="E36" i="74"/>
  <c r="F36" i="74"/>
  <c r="G36" i="74"/>
  <c r="H36" i="74"/>
  <c r="I36" i="74"/>
  <c r="J36" i="74"/>
  <c r="K36" i="74"/>
  <c r="L36" i="74"/>
  <c r="M36" i="74"/>
  <c r="N36" i="74"/>
  <c r="O36" i="74"/>
  <c r="P36" i="74"/>
  <c r="Q36" i="74"/>
  <c r="R36" i="74"/>
  <c r="S36" i="74"/>
  <c r="T36" i="74"/>
  <c r="U36" i="74"/>
  <c r="V36" i="74"/>
  <c r="W36" i="74"/>
  <c r="X36" i="74"/>
  <c r="Y36" i="74"/>
  <c r="Z36" i="74"/>
  <c r="AA36" i="74"/>
  <c r="AB36" i="74"/>
  <c r="AC36" i="74"/>
  <c r="AD36" i="74"/>
  <c r="AE36" i="74"/>
  <c r="AF36" i="74"/>
  <c r="AG36" i="74"/>
  <c r="AH36" i="74"/>
  <c r="AI36" i="74"/>
  <c r="AJ36" i="74"/>
  <c r="AK36" i="74"/>
  <c r="AL36" i="74"/>
  <c r="AM36" i="74"/>
  <c r="AN36" i="74"/>
  <c r="AO36" i="74"/>
  <c r="AP36" i="74"/>
  <c r="AQ36" i="74"/>
  <c r="C37" i="74"/>
  <c r="D37" i="74"/>
  <c r="E37" i="74"/>
  <c r="F37" i="74"/>
  <c r="G37" i="74"/>
  <c r="H37" i="74"/>
  <c r="I37" i="74"/>
  <c r="J37" i="74"/>
  <c r="K37" i="74"/>
  <c r="L37" i="74"/>
  <c r="M37" i="74"/>
  <c r="N37" i="74"/>
  <c r="O37" i="74"/>
  <c r="P37" i="74"/>
  <c r="Q37" i="74"/>
  <c r="R37" i="74"/>
  <c r="S37" i="74"/>
  <c r="T37" i="74"/>
  <c r="U37" i="74"/>
  <c r="V37" i="74"/>
  <c r="W37" i="74"/>
  <c r="X37" i="74"/>
  <c r="Y37" i="74"/>
  <c r="Z37" i="74"/>
  <c r="AA37" i="74"/>
  <c r="AB37" i="74"/>
  <c r="AC37" i="74"/>
  <c r="AD37" i="74"/>
  <c r="AE37" i="74"/>
  <c r="AF37" i="74"/>
  <c r="AG37" i="74"/>
  <c r="AH37" i="74"/>
  <c r="AI37" i="74"/>
  <c r="AJ37" i="74"/>
  <c r="AK37" i="74"/>
  <c r="AL37" i="74"/>
  <c r="AM37" i="74"/>
  <c r="AN37" i="74"/>
  <c r="AO37" i="74"/>
  <c r="AP37" i="74"/>
  <c r="AQ37" i="74"/>
  <c r="C38" i="74"/>
  <c r="D38" i="74"/>
  <c r="E38" i="74"/>
  <c r="F38" i="74"/>
  <c r="G38" i="74"/>
  <c r="H38" i="74"/>
  <c r="I38" i="74"/>
  <c r="J38" i="74"/>
  <c r="K38" i="74"/>
  <c r="L38" i="74"/>
  <c r="M38" i="74"/>
  <c r="N38" i="74"/>
  <c r="O38" i="74"/>
  <c r="P38" i="74"/>
  <c r="Q38" i="74"/>
  <c r="R38" i="74"/>
  <c r="S38" i="74"/>
  <c r="T38" i="74"/>
  <c r="U38" i="74"/>
  <c r="V38" i="74"/>
  <c r="W38" i="74"/>
  <c r="X38" i="74"/>
  <c r="Y38" i="74"/>
  <c r="Z38" i="74"/>
  <c r="AA38" i="74"/>
  <c r="AB38" i="74"/>
  <c r="AC38" i="74"/>
  <c r="AD38" i="74"/>
  <c r="AE38" i="74"/>
  <c r="AF38" i="74"/>
  <c r="AG38" i="74"/>
  <c r="AH38" i="74"/>
  <c r="AI38" i="74"/>
  <c r="AJ38" i="74"/>
  <c r="AK38" i="74"/>
  <c r="AL38" i="74"/>
  <c r="AM38" i="74"/>
  <c r="AN38" i="74"/>
  <c r="AO38" i="74"/>
  <c r="AP38" i="74"/>
  <c r="AQ38" i="74"/>
  <c r="C39" i="74"/>
  <c r="D39" i="74"/>
  <c r="E39" i="74"/>
  <c r="F39" i="74"/>
  <c r="G39" i="74"/>
  <c r="H39" i="74"/>
  <c r="I39" i="74"/>
  <c r="J39" i="74"/>
  <c r="K39" i="74"/>
  <c r="L39" i="74"/>
  <c r="M39" i="74"/>
  <c r="N39" i="74"/>
  <c r="O39" i="74"/>
  <c r="P39" i="74"/>
  <c r="Q39" i="74"/>
  <c r="R39" i="74"/>
  <c r="S39" i="74"/>
  <c r="T39" i="74"/>
  <c r="U39" i="74"/>
  <c r="V39" i="74"/>
  <c r="W39" i="74"/>
  <c r="X39" i="74"/>
  <c r="Y39" i="74"/>
  <c r="Z39" i="74"/>
  <c r="AA39" i="74"/>
  <c r="AB39" i="74"/>
  <c r="AC39" i="74"/>
  <c r="AD39" i="74"/>
  <c r="AE39" i="74"/>
  <c r="AF39" i="74"/>
  <c r="AG39" i="74"/>
  <c r="AH39" i="74"/>
  <c r="AI39" i="74"/>
  <c r="AJ39" i="74"/>
  <c r="AK39" i="74"/>
  <c r="AL39" i="74"/>
  <c r="AM39" i="74"/>
  <c r="AN39" i="74"/>
  <c r="AO39" i="74"/>
  <c r="AP39" i="74"/>
  <c r="AQ39" i="74"/>
  <c r="C40" i="74"/>
  <c r="D40" i="74"/>
  <c r="E40" i="74"/>
  <c r="F40" i="74"/>
  <c r="G40" i="74"/>
  <c r="H40" i="74"/>
  <c r="I40" i="74"/>
  <c r="J40" i="74"/>
  <c r="K40" i="74"/>
  <c r="L40" i="74"/>
  <c r="M40" i="74"/>
  <c r="N40" i="74"/>
  <c r="O40" i="74"/>
  <c r="P40" i="74"/>
  <c r="Q40" i="74"/>
  <c r="R40" i="74"/>
  <c r="S40" i="74"/>
  <c r="T40" i="74"/>
  <c r="U40" i="74"/>
  <c r="V40" i="74"/>
  <c r="W40" i="74"/>
  <c r="X40" i="74"/>
  <c r="Y40" i="74"/>
  <c r="Z40" i="74"/>
  <c r="AA40" i="74"/>
  <c r="AB40" i="74"/>
  <c r="AC40" i="74"/>
  <c r="AD40" i="74"/>
  <c r="AE40" i="74"/>
  <c r="AF40" i="74"/>
  <c r="AG40" i="74"/>
  <c r="AH40" i="74"/>
  <c r="AI40" i="74"/>
  <c r="AJ40" i="74"/>
  <c r="AK40" i="74"/>
  <c r="AL40" i="74"/>
  <c r="AM40" i="74"/>
  <c r="AN40" i="74"/>
  <c r="AO40" i="74"/>
  <c r="AP40" i="74"/>
  <c r="AQ40" i="74"/>
  <c r="C41" i="74"/>
  <c r="D41" i="74"/>
  <c r="E41" i="74"/>
  <c r="F41" i="74"/>
  <c r="G41" i="74"/>
  <c r="H41" i="74"/>
  <c r="I41" i="74"/>
  <c r="J41" i="74"/>
  <c r="K41" i="74"/>
  <c r="L41" i="74"/>
  <c r="M41" i="74"/>
  <c r="N41" i="74"/>
  <c r="O41" i="74"/>
  <c r="P41" i="74"/>
  <c r="Q41" i="74"/>
  <c r="R41" i="74"/>
  <c r="S41" i="74"/>
  <c r="T41" i="74"/>
  <c r="U41" i="74"/>
  <c r="V41" i="74"/>
  <c r="W41" i="74"/>
  <c r="X41" i="74"/>
  <c r="Y41" i="74"/>
  <c r="Z41" i="74"/>
  <c r="AA41" i="74"/>
  <c r="AB41" i="74"/>
  <c r="AC41" i="74"/>
  <c r="AD41" i="74"/>
  <c r="AE41" i="74"/>
  <c r="AF41" i="74"/>
  <c r="AG41" i="74"/>
  <c r="AH41" i="74"/>
  <c r="AI41" i="74"/>
  <c r="AJ41" i="74"/>
  <c r="AK41" i="74"/>
  <c r="AL41" i="74"/>
  <c r="AM41" i="74"/>
  <c r="AN41" i="74"/>
  <c r="AO41" i="74"/>
  <c r="AP41" i="74"/>
  <c r="AQ41" i="74"/>
  <c r="C42" i="74"/>
  <c r="D42" i="74"/>
  <c r="E42" i="74"/>
  <c r="F42" i="74"/>
  <c r="G42" i="74"/>
  <c r="H42" i="74"/>
  <c r="I42" i="74"/>
  <c r="J42" i="74"/>
  <c r="K42" i="74"/>
  <c r="L42" i="74"/>
  <c r="M42" i="74"/>
  <c r="N42" i="74"/>
  <c r="O42" i="74"/>
  <c r="P42" i="74"/>
  <c r="Q42" i="74"/>
  <c r="R42" i="74"/>
  <c r="S42" i="74"/>
  <c r="T42" i="74"/>
  <c r="U42" i="74"/>
  <c r="V42" i="74"/>
  <c r="W42" i="74"/>
  <c r="X42" i="74"/>
  <c r="Y42" i="74"/>
  <c r="Z42" i="74"/>
  <c r="AA42" i="74"/>
  <c r="AB42" i="74"/>
  <c r="AC42" i="74"/>
  <c r="AD42" i="74"/>
  <c r="AE42" i="74"/>
  <c r="AF42" i="74"/>
  <c r="AG42" i="74"/>
  <c r="AH42" i="74"/>
  <c r="AI42" i="74"/>
  <c r="AJ42" i="74"/>
  <c r="AK42" i="74"/>
  <c r="AL42" i="74"/>
  <c r="AM42" i="74"/>
  <c r="AN42" i="74"/>
  <c r="AO42" i="74"/>
  <c r="AP42" i="74"/>
  <c r="AQ42" i="74"/>
  <c r="C43" i="74"/>
  <c r="D43" i="74"/>
  <c r="E43" i="74"/>
  <c r="F43" i="74"/>
  <c r="G43" i="74"/>
  <c r="H43" i="74"/>
  <c r="I43" i="74"/>
  <c r="J43" i="74"/>
  <c r="K43" i="74"/>
  <c r="L43" i="74"/>
  <c r="M43" i="74"/>
  <c r="N43" i="74"/>
  <c r="O43" i="74"/>
  <c r="P43" i="74"/>
  <c r="Q43" i="74"/>
  <c r="R43" i="74"/>
  <c r="S43" i="74"/>
  <c r="T43" i="74"/>
  <c r="U43" i="74"/>
  <c r="V43" i="74"/>
  <c r="W43" i="74"/>
  <c r="X43" i="74"/>
  <c r="Y43" i="74"/>
  <c r="Z43" i="74"/>
  <c r="AA43" i="74"/>
  <c r="AB43" i="74"/>
  <c r="AC43" i="74"/>
  <c r="AD43" i="74"/>
  <c r="AE43" i="74"/>
  <c r="AF43" i="74"/>
  <c r="AG43" i="74"/>
  <c r="AH43" i="74"/>
  <c r="AI43" i="74"/>
  <c r="AJ43" i="74"/>
  <c r="AK43" i="74"/>
  <c r="AL43" i="74"/>
  <c r="AM43" i="74"/>
  <c r="AN43" i="74"/>
  <c r="AO43" i="74"/>
  <c r="AP43" i="74"/>
  <c r="AQ43" i="74"/>
  <c r="C44" i="74"/>
  <c r="D44" i="74"/>
  <c r="E44" i="74"/>
  <c r="F44" i="74"/>
  <c r="G44" i="74"/>
  <c r="H44" i="74"/>
  <c r="I44" i="74"/>
  <c r="J44" i="74"/>
  <c r="K44" i="74"/>
  <c r="L44" i="74"/>
  <c r="M44" i="74"/>
  <c r="N44" i="74"/>
  <c r="O44" i="74"/>
  <c r="P44" i="74"/>
  <c r="Q44" i="74"/>
  <c r="R44" i="74"/>
  <c r="S44" i="74"/>
  <c r="T44" i="74"/>
  <c r="U44" i="74"/>
  <c r="V44" i="74"/>
  <c r="W44" i="74"/>
  <c r="X44" i="74"/>
  <c r="Y44" i="74"/>
  <c r="Z44" i="74"/>
  <c r="AA44" i="74"/>
  <c r="AB44" i="74"/>
  <c r="AC44" i="74"/>
  <c r="AD44" i="74"/>
  <c r="AE44" i="74"/>
  <c r="AF44" i="74"/>
  <c r="AG44" i="74"/>
  <c r="AH44" i="74"/>
  <c r="AI44" i="74"/>
  <c r="AJ44" i="74"/>
  <c r="AK44" i="74"/>
  <c r="AL44" i="74"/>
  <c r="AM44" i="74"/>
  <c r="AN44" i="74"/>
  <c r="AO44" i="74"/>
  <c r="AP44" i="74"/>
  <c r="AQ44" i="74"/>
  <c r="B3" i="74"/>
  <c r="B4" i="74"/>
  <c r="B5" i="74"/>
  <c r="B6" i="74"/>
  <c r="B7" i="74"/>
  <c r="B8" i="74"/>
  <c r="B9" i="74"/>
  <c r="B10" i="74"/>
  <c r="B11" i="74"/>
  <c r="B12" i="74"/>
  <c r="B13" i="74"/>
  <c r="B14" i="74"/>
  <c r="B15" i="74"/>
  <c r="B16" i="74"/>
  <c r="B17" i="74"/>
  <c r="B18" i="74"/>
  <c r="B19" i="74"/>
  <c r="B20" i="74"/>
  <c r="B21" i="74"/>
  <c r="B22" i="74"/>
  <c r="B23" i="74"/>
  <c r="B24" i="74"/>
  <c r="B25" i="74"/>
  <c r="B26" i="74"/>
  <c r="B27" i="74"/>
  <c r="B28" i="74"/>
  <c r="B29" i="74"/>
  <c r="B30" i="74"/>
  <c r="B31" i="74"/>
  <c r="B32" i="74"/>
  <c r="B33" i="74"/>
  <c r="B34" i="74"/>
  <c r="B35" i="74"/>
  <c r="B36" i="74"/>
  <c r="B37" i="74"/>
  <c r="B38" i="74"/>
  <c r="B39" i="74"/>
  <c r="B40" i="74"/>
  <c r="B41" i="74"/>
  <c r="B42" i="74"/>
  <c r="B43" i="74"/>
  <c r="B44" i="74"/>
  <c r="B2" i="74"/>
  <c r="D84" i="63"/>
  <c r="E84" i="63" s="1"/>
  <c r="F84" i="63" s="1"/>
  <c r="G84" i="63" s="1"/>
  <c r="D92" i="63"/>
  <c r="E92" i="63" s="1"/>
  <c r="F92" i="63" s="1"/>
  <c r="G92" i="63" s="1"/>
  <c r="H52" i="63"/>
  <c r="M52" i="63" s="1"/>
  <c r="C60" i="63"/>
  <c r="H60" i="63" s="1"/>
  <c r="C68" i="63"/>
  <c r="H68" i="63" s="1"/>
  <c r="C76" i="63"/>
  <c r="H76" i="63" s="1"/>
  <c r="C84" i="63"/>
  <c r="H84" i="63" s="1"/>
  <c r="C92" i="63"/>
  <c r="H92" i="63" s="1"/>
  <c r="C52" i="63"/>
  <c r="B52" i="63"/>
  <c r="AE37" i="63"/>
  <c r="C5" i="63"/>
  <c r="C54" i="63" s="1"/>
  <c r="C6" i="63"/>
  <c r="C55" i="63" s="1"/>
  <c r="C7" i="63"/>
  <c r="C56" i="63" s="1"/>
  <c r="C8" i="63"/>
  <c r="AD8" i="63" s="1"/>
  <c r="C9" i="63"/>
  <c r="D9" i="63" s="1"/>
  <c r="C10" i="63"/>
  <c r="C11" i="63"/>
  <c r="AO11" i="63" s="1"/>
  <c r="C12" i="63"/>
  <c r="C61" i="63" s="1"/>
  <c r="C13" i="63"/>
  <c r="AA13" i="63" s="1"/>
  <c r="C14" i="63"/>
  <c r="C63" i="63" s="1"/>
  <c r="C15" i="63"/>
  <c r="C64" i="63" s="1"/>
  <c r="C16" i="63"/>
  <c r="C65" i="63" s="1"/>
  <c r="C17" i="63"/>
  <c r="D17" i="63" s="1"/>
  <c r="C18" i="63"/>
  <c r="C67" i="63" s="1"/>
  <c r="C19" i="63"/>
  <c r="C20" i="63"/>
  <c r="C69" i="63" s="1"/>
  <c r="C21" i="63"/>
  <c r="AJ21" i="63" s="1"/>
  <c r="C22" i="63"/>
  <c r="E22" i="63" s="1"/>
  <c r="C23" i="63"/>
  <c r="V23" i="63" s="1"/>
  <c r="C24" i="63"/>
  <c r="G24" i="63" s="1"/>
  <c r="C25" i="63"/>
  <c r="AN25" i="63" s="1"/>
  <c r="C26" i="63"/>
  <c r="C27" i="63"/>
  <c r="AP27" i="63" s="1"/>
  <c r="C28" i="63"/>
  <c r="K28" i="63" s="1"/>
  <c r="C29" i="63"/>
  <c r="C78" i="63" s="1"/>
  <c r="C30" i="63"/>
  <c r="M30" i="63" s="1"/>
  <c r="C31" i="63"/>
  <c r="AD31" i="63" s="1"/>
  <c r="C32" i="63"/>
  <c r="O32" i="63" s="1"/>
  <c r="C33" i="63"/>
  <c r="H33" i="63" s="1"/>
  <c r="C34" i="63"/>
  <c r="C35" i="63"/>
  <c r="AH35" i="63" s="1"/>
  <c r="C36" i="63"/>
  <c r="AA36" i="63" s="1"/>
  <c r="C37" i="63"/>
  <c r="F37" i="63" s="1"/>
  <c r="C38" i="63"/>
  <c r="J38" i="63" s="1"/>
  <c r="C39" i="63"/>
  <c r="K39" i="63" s="1"/>
  <c r="C40" i="63"/>
  <c r="L40" i="63" s="1"/>
  <c r="C41" i="63"/>
  <c r="E41" i="63" s="1"/>
  <c r="C42" i="63"/>
  <c r="C43" i="63"/>
  <c r="G43" i="63" s="1"/>
  <c r="C44" i="63"/>
  <c r="H44" i="63" s="1"/>
  <c r="C45" i="63"/>
  <c r="I45" i="63" s="1"/>
  <c r="C4" i="63"/>
  <c r="C53" i="63" s="1"/>
  <c r="AQ58" i="73"/>
  <c r="AQ59" i="73"/>
  <c r="AQ60" i="73"/>
  <c r="AQ61" i="73"/>
  <c r="AQ62" i="73"/>
  <c r="AQ63" i="73"/>
  <c r="AQ64" i="73"/>
  <c r="AQ65" i="73"/>
  <c r="AQ66" i="73"/>
  <c r="AQ67" i="73"/>
  <c r="AQ68" i="73"/>
  <c r="AQ69" i="73"/>
  <c r="AQ70" i="73"/>
  <c r="AQ71" i="73"/>
  <c r="AQ72" i="73"/>
  <c r="AQ73" i="73"/>
  <c r="AQ74" i="73"/>
  <c r="AQ75" i="73"/>
  <c r="AQ76" i="73"/>
  <c r="AQ77" i="73"/>
  <c r="AQ78" i="73"/>
  <c r="AQ79" i="73"/>
  <c r="AQ80" i="73"/>
  <c r="AQ81" i="73"/>
  <c r="AQ82" i="73"/>
  <c r="AQ83" i="73"/>
  <c r="AQ84" i="73"/>
  <c r="AQ85" i="73"/>
  <c r="AQ86" i="73"/>
  <c r="AQ87" i="73"/>
  <c r="AQ88" i="73"/>
  <c r="AQ89" i="73"/>
  <c r="AQ90" i="73"/>
  <c r="AQ91" i="73"/>
  <c r="AQ92" i="73"/>
  <c r="AQ93" i="73"/>
  <c r="AQ94" i="73"/>
  <c r="AQ95" i="73"/>
  <c r="AQ96" i="73"/>
  <c r="AQ97" i="73"/>
  <c r="AQ98" i="73"/>
  <c r="AQ99" i="73"/>
  <c r="AQ100" i="73"/>
  <c r="AP58" i="73"/>
  <c r="B58" i="73"/>
  <c r="F22" i="73"/>
  <c r="G22" i="73"/>
  <c r="H22" i="73"/>
  <c r="I22" i="73"/>
  <c r="J22" i="73"/>
  <c r="K22" i="73"/>
  <c r="L22" i="73"/>
  <c r="M22" i="73"/>
  <c r="N22" i="73"/>
  <c r="O22" i="73"/>
  <c r="P22" i="73"/>
  <c r="Q22" i="73"/>
  <c r="R22" i="73"/>
  <c r="S22" i="73"/>
  <c r="T22" i="73"/>
  <c r="U22" i="73"/>
  <c r="V22" i="73"/>
  <c r="W22" i="73"/>
  <c r="X22" i="73"/>
  <c r="Y22" i="73"/>
  <c r="Z22" i="73"/>
  <c r="AA22" i="73"/>
  <c r="AB22" i="73"/>
  <c r="AC22" i="73"/>
  <c r="AD22" i="73"/>
  <c r="AE22" i="73"/>
  <c r="AF22" i="73"/>
  <c r="AG22" i="73"/>
  <c r="AH22" i="73"/>
  <c r="AI22" i="73"/>
  <c r="AJ22" i="73"/>
  <c r="AK22" i="73"/>
  <c r="AL22" i="73"/>
  <c r="AM22" i="73"/>
  <c r="AN22" i="73"/>
  <c r="AO22" i="73"/>
  <c r="AP22" i="73"/>
  <c r="AQ22" i="73"/>
  <c r="AR22" i="73"/>
  <c r="AS22" i="73"/>
  <c r="F23" i="73"/>
  <c r="G23" i="73"/>
  <c r="H23" i="73"/>
  <c r="I23" i="73"/>
  <c r="J23" i="73"/>
  <c r="K23" i="73"/>
  <c r="L23" i="73"/>
  <c r="M23" i="73"/>
  <c r="N23" i="73"/>
  <c r="O23" i="73"/>
  <c r="P23" i="73"/>
  <c r="Q23" i="73"/>
  <c r="R23" i="73"/>
  <c r="S23" i="73"/>
  <c r="T23" i="73"/>
  <c r="U23" i="73"/>
  <c r="V23" i="73"/>
  <c r="W23" i="73"/>
  <c r="X23" i="73"/>
  <c r="Y23" i="73"/>
  <c r="Z23" i="73"/>
  <c r="AA23" i="73"/>
  <c r="AB23" i="73"/>
  <c r="AC23" i="73"/>
  <c r="AD23" i="73"/>
  <c r="AE23" i="73"/>
  <c r="AF23" i="73"/>
  <c r="AG23" i="73"/>
  <c r="AH23" i="73"/>
  <c r="AI23" i="73"/>
  <c r="AJ23" i="73"/>
  <c r="AK23" i="73"/>
  <c r="AL23" i="73"/>
  <c r="AM23" i="73"/>
  <c r="AN23" i="73"/>
  <c r="AO23" i="73"/>
  <c r="AP23" i="73"/>
  <c r="AQ23" i="73"/>
  <c r="AR23" i="73"/>
  <c r="AS23" i="73"/>
  <c r="F24" i="73"/>
  <c r="G24" i="73"/>
  <c r="H24" i="73"/>
  <c r="I24" i="73"/>
  <c r="J24" i="73"/>
  <c r="K24" i="73"/>
  <c r="L24" i="73"/>
  <c r="M24" i="73"/>
  <c r="N24" i="73"/>
  <c r="O24" i="73"/>
  <c r="P24" i="73"/>
  <c r="Q24" i="73"/>
  <c r="R24" i="73"/>
  <c r="S24" i="73"/>
  <c r="T24" i="73"/>
  <c r="U24" i="73"/>
  <c r="V24" i="73"/>
  <c r="W24" i="73"/>
  <c r="X24" i="73"/>
  <c r="Y24" i="73"/>
  <c r="Z24" i="73"/>
  <c r="AA24" i="73"/>
  <c r="AB24" i="73"/>
  <c r="AC24" i="73"/>
  <c r="AD24" i="73"/>
  <c r="AE24" i="73"/>
  <c r="AF24" i="73"/>
  <c r="AG24" i="73"/>
  <c r="AH24" i="73"/>
  <c r="AI24" i="73"/>
  <c r="AJ24" i="73"/>
  <c r="AK24" i="73"/>
  <c r="AL24" i="73"/>
  <c r="AM24" i="73"/>
  <c r="AN24" i="73"/>
  <c r="AO24" i="73"/>
  <c r="AP24" i="73"/>
  <c r="AQ24" i="73"/>
  <c r="AR24" i="73"/>
  <c r="AS24" i="73"/>
  <c r="F25" i="73"/>
  <c r="G25" i="73"/>
  <c r="H25" i="73"/>
  <c r="I25" i="73"/>
  <c r="J25" i="73"/>
  <c r="K25" i="73"/>
  <c r="L25" i="73"/>
  <c r="M25" i="73"/>
  <c r="N25" i="73"/>
  <c r="O25" i="73"/>
  <c r="P25" i="73"/>
  <c r="Q25" i="73"/>
  <c r="R25" i="73"/>
  <c r="S25" i="73"/>
  <c r="T25" i="73"/>
  <c r="U25" i="73"/>
  <c r="V25" i="73"/>
  <c r="W25" i="73"/>
  <c r="X25" i="73"/>
  <c r="Y25" i="73"/>
  <c r="Z25" i="73"/>
  <c r="AA25" i="73"/>
  <c r="AB25" i="73"/>
  <c r="AC25" i="73"/>
  <c r="AD25" i="73"/>
  <c r="AE25" i="73"/>
  <c r="AF25" i="73"/>
  <c r="AG25" i="73"/>
  <c r="AH25" i="73"/>
  <c r="AI25" i="73"/>
  <c r="AJ25" i="73"/>
  <c r="AK25" i="73"/>
  <c r="AL25" i="73"/>
  <c r="AM25" i="73"/>
  <c r="AN25" i="73"/>
  <c r="AO25" i="73"/>
  <c r="AP25" i="73"/>
  <c r="AQ25" i="73"/>
  <c r="AR25" i="73"/>
  <c r="AS25" i="73"/>
  <c r="F26" i="73"/>
  <c r="G26" i="73"/>
  <c r="H26" i="73"/>
  <c r="I26" i="73"/>
  <c r="J26" i="73"/>
  <c r="K26" i="73"/>
  <c r="L26" i="73"/>
  <c r="M26" i="73"/>
  <c r="N26" i="73"/>
  <c r="O26" i="73"/>
  <c r="P26" i="73"/>
  <c r="Q26" i="73"/>
  <c r="R26" i="73"/>
  <c r="S26" i="73"/>
  <c r="T26" i="73"/>
  <c r="U26" i="73"/>
  <c r="V26" i="73"/>
  <c r="W26" i="73"/>
  <c r="X26" i="73"/>
  <c r="Y26" i="73"/>
  <c r="Z26" i="73"/>
  <c r="AA26" i="73"/>
  <c r="AB26" i="73"/>
  <c r="AC26" i="73"/>
  <c r="AD26" i="73"/>
  <c r="AE26" i="73"/>
  <c r="AF26" i="73"/>
  <c r="AG26" i="73"/>
  <c r="AH26" i="73"/>
  <c r="AI26" i="73"/>
  <c r="AJ26" i="73"/>
  <c r="AK26" i="73"/>
  <c r="AL26" i="73"/>
  <c r="AM26" i="73"/>
  <c r="AN26" i="73"/>
  <c r="AO26" i="73"/>
  <c r="AP26" i="73"/>
  <c r="AQ26" i="73"/>
  <c r="AR26" i="73"/>
  <c r="AS26" i="73"/>
  <c r="F27" i="73"/>
  <c r="G27" i="73"/>
  <c r="H27" i="73"/>
  <c r="I27" i="73"/>
  <c r="J27" i="73"/>
  <c r="K27" i="73"/>
  <c r="L27" i="73"/>
  <c r="M27" i="73"/>
  <c r="N27" i="73"/>
  <c r="O27" i="73"/>
  <c r="P27" i="73"/>
  <c r="Q27" i="73"/>
  <c r="R27" i="73"/>
  <c r="S27" i="73"/>
  <c r="T27" i="73"/>
  <c r="U27" i="73"/>
  <c r="V27" i="73"/>
  <c r="W27" i="73"/>
  <c r="X27" i="73"/>
  <c r="Y27" i="73"/>
  <c r="Z27" i="73"/>
  <c r="AA27" i="73"/>
  <c r="AB27" i="73"/>
  <c r="AC27" i="73"/>
  <c r="AD27" i="73"/>
  <c r="AE27" i="73"/>
  <c r="AF27" i="73"/>
  <c r="AG27" i="73"/>
  <c r="AH27" i="73"/>
  <c r="AI27" i="73"/>
  <c r="AJ27" i="73"/>
  <c r="AK27" i="73"/>
  <c r="AL27" i="73"/>
  <c r="AM27" i="73"/>
  <c r="AN27" i="73"/>
  <c r="AO27" i="73"/>
  <c r="AP27" i="73"/>
  <c r="AQ27" i="73"/>
  <c r="AR27" i="73"/>
  <c r="AS27" i="73"/>
  <c r="F28" i="73"/>
  <c r="G28" i="73"/>
  <c r="H28" i="73"/>
  <c r="I28" i="73"/>
  <c r="J28" i="73"/>
  <c r="K28" i="73"/>
  <c r="L28" i="73"/>
  <c r="M28" i="73"/>
  <c r="N28" i="73"/>
  <c r="O28" i="73"/>
  <c r="P28" i="73"/>
  <c r="Q28" i="73"/>
  <c r="R28" i="73"/>
  <c r="S28" i="73"/>
  <c r="T28" i="73"/>
  <c r="U28" i="73"/>
  <c r="V28" i="73"/>
  <c r="W28" i="73"/>
  <c r="X28" i="73"/>
  <c r="Y28" i="73"/>
  <c r="Z28" i="73"/>
  <c r="AA28" i="73"/>
  <c r="AB28" i="73"/>
  <c r="AC28" i="73"/>
  <c r="AD28" i="73"/>
  <c r="AE28" i="73"/>
  <c r="AF28" i="73"/>
  <c r="AG28" i="73"/>
  <c r="AH28" i="73"/>
  <c r="AI28" i="73"/>
  <c r="AJ28" i="73"/>
  <c r="AK28" i="73"/>
  <c r="AL28" i="73"/>
  <c r="AM28" i="73"/>
  <c r="AN28" i="73"/>
  <c r="AO28" i="73"/>
  <c r="AP28" i="73"/>
  <c r="AQ28" i="73"/>
  <c r="AR28" i="73"/>
  <c r="AS28" i="73"/>
  <c r="F29" i="73"/>
  <c r="G29" i="73"/>
  <c r="H29" i="73"/>
  <c r="I29" i="73"/>
  <c r="J29" i="73"/>
  <c r="K29" i="73"/>
  <c r="L29" i="73"/>
  <c r="M29" i="73"/>
  <c r="N29" i="73"/>
  <c r="O29" i="73"/>
  <c r="P29" i="73"/>
  <c r="Q29" i="73"/>
  <c r="R29" i="73"/>
  <c r="S29" i="73"/>
  <c r="T29" i="73"/>
  <c r="U29" i="73"/>
  <c r="V29" i="73"/>
  <c r="W29" i="73"/>
  <c r="X29" i="73"/>
  <c r="Y29" i="73"/>
  <c r="Z29" i="73"/>
  <c r="AA29" i="73"/>
  <c r="AB29" i="73"/>
  <c r="AC29" i="73"/>
  <c r="AD29" i="73"/>
  <c r="AE29" i="73"/>
  <c r="AF29" i="73"/>
  <c r="AG29" i="73"/>
  <c r="AH29" i="73"/>
  <c r="AI29" i="73"/>
  <c r="AJ29" i="73"/>
  <c r="AK29" i="73"/>
  <c r="AL29" i="73"/>
  <c r="AM29" i="73"/>
  <c r="AN29" i="73"/>
  <c r="AO29" i="73"/>
  <c r="AP29" i="73"/>
  <c r="AQ29" i="73"/>
  <c r="AR29" i="73"/>
  <c r="AS29" i="73"/>
  <c r="F30" i="73"/>
  <c r="G30" i="73"/>
  <c r="H30" i="73"/>
  <c r="I30" i="73"/>
  <c r="J30" i="73"/>
  <c r="K30" i="73"/>
  <c r="L30" i="73"/>
  <c r="M30" i="73"/>
  <c r="N30" i="73"/>
  <c r="O30" i="73"/>
  <c r="P30" i="73"/>
  <c r="Q30" i="73"/>
  <c r="R30" i="73"/>
  <c r="S30" i="73"/>
  <c r="T30" i="73"/>
  <c r="U30" i="73"/>
  <c r="V30" i="73"/>
  <c r="W30" i="73"/>
  <c r="X30" i="73"/>
  <c r="Y30" i="73"/>
  <c r="Z30" i="73"/>
  <c r="AA30" i="73"/>
  <c r="AB30" i="73"/>
  <c r="AC30" i="73"/>
  <c r="AD30" i="73"/>
  <c r="AE30" i="73"/>
  <c r="AF30" i="73"/>
  <c r="AG30" i="73"/>
  <c r="AH30" i="73"/>
  <c r="AI30" i="73"/>
  <c r="AJ30" i="73"/>
  <c r="AK30" i="73"/>
  <c r="AL30" i="73"/>
  <c r="AM30" i="73"/>
  <c r="AN30" i="73"/>
  <c r="AO30" i="73"/>
  <c r="AP30" i="73"/>
  <c r="AQ30" i="73"/>
  <c r="AR30" i="73"/>
  <c r="AS30" i="73"/>
  <c r="F31" i="73"/>
  <c r="G31" i="73"/>
  <c r="H31" i="73"/>
  <c r="I31" i="73"/>
  <c r="J31" i="73"/>
  <c r="K31" i="73"/>
  <c r="L31" i="73"/>
  <c r="M31" i="73"/>
  <c r="N31" i="73"/>
  <c r="O31" i="73"/>
  <c r="P31" i="73"/>
  <c r="Q31" i="73"/>
  <c r="R31" i="73"/>
  <c r="S31" i="73"/>
  <c r="T31" i="73"/>
  <c r="U31" i="73"/>
  <c r="V31" i="73"/>
  <c r="W31" i="73"/>
  <c r="X31" i="73"/>
  <c r="Y31" i="73"/>
  <c r="Z31" i="73"/>
  <c r="AA31" i="73"/>
  <c r="AB31" i="73"/>
  <c r="AC31" i="73"/>
  <c r="AD31" i="73"/>
  <c r="AE31" i="73"/>
  <c r="AF31" i="73"/>
  <c r="AG31" i="73"/>
  <c r="AH31" i="73"/>
  <c r="AI31" i="73"/>
  <c r="AJ31" i="73"/>
  <c r="AK31" i="73"/>
  <c r="AL31" i="73"/>
  <c r="AM31" i="73"/>
  <c r="AN31" i="73"/>
  <c r="AO31" i="73"/>
  <c r="AP31" i="73"/>
  <c r="AQ31" i="73"/>
  <c r="AR31" i="73"/>
  <c r="AS31" i="73"/>
  <c r="F32" i="73"/>
  <c r="G32" i="73"/>
  <c r="H32" i="73"/>
  <c r="I32" i="73"/>
  <c r="J32" i="73"/>
  <c r="K32" i="73"/>
  <c r="L32" i="73"/>
  <c r="M32" i="73"/>
  <c r="N32" i="73"/>
  <c r="O32" i="73"/>
  <c r="P32" i="73"/>
  <c r="Q32" i="73"/>
  <c r="R32" i="73"/>
  <c r="S32" i="73"/>
  <c r="T32" i="73"/>
  <c r="U32" i="73"/>
  <c r="V32" i="73"/>
  <c r="W32" i="73"/>
  <c r="X32" i="73"/>
  <c r="Y32" i="73"/>
  <c r="Z32" i="73"/>
  <c r="AA32" i="73"/>
  <c r="AB32" i="73"/>
  <c r="AC32" i="73"/>
  <c r="AD32" i="73"/>
  <c r="AE32" i="73"/>
  <c r="AF32" i="73"/>
  <c r="AG32" i="73"/>
  <c r="AH32" i="73"/>
  <c r="AI32" i="73"/>
  <c r="AJ32" i="73"/>
  <c r="AK32" i="73"/>
  <c r="AL32" i="73"/>
  <c r="AM32" i="73"/>
  <c r="AN32" i="73"/>
  <c r="AO32" i="73"/>
  <c r="AP32" i="73"/>
  <c r="AQ32" i="73"/>
  <c r="AR32" i="73"/>
  <c r="AS32" i="73"/>
  <c r="F33" i="73"/>
  <c r="G33" i="73"/>
  <c r="H33" i="73"/>
  <c r="I33" i="73"/>
  <c r="J33" i="73"/>
  <c r="K33" i="73"/>
  <c r="L33" i="73"/>
  <c r="M33" i="73"/>
  <c r="N33" i="73"/>
  <c r="O33" i="73"/>
  <c r="P33" i="73"/>
  <c r="Q33" i="73"/>
  <c r="R33" i="73"/>
  <c r="S33" i="73"/>
  <c r="T33" i="73"/>
  <c r="U33" i="73"/>
  <c r="V33" i="73"/>
  <c r="W33" i="73"/>
  <c r="X33" i="73"/>
  <c r="Y33" i="73"/>
  <c r="Z33" i="73"/>
  <c r="AA33" i="73"/>
  <c r="AB33" i="73"/>
  <c r="AC33" i="73"/>
  <c r="AD33" i="73"/>
  <c r="AE33" i="73"/>
  <c r="AF33" i="73"/>
  <c r="AG33" i="73"/>
  <c r="AH33" i="73"/>
  <c r="AI33" i="73"/>
  <c r="AJ33" i="73"/>
  <c r="AK33" i="73"/>
  <c r="AL33" i="73"/>
  <c r="AM33" i="73"/>
  <c r="AN33" i="73"/>
  <c r="AO33" i="73"/>
  <c r="AP33" i="73"/>
  <c r="AQ33" i="73"/>
  <c r="AR33" i="73"/>
  <c r="AS33" i="73"/>
  <c r="F34" i="73"/>
  <c r="G34" i="73"/>
  <c r="H34" i="73"/>
  <c r="I34" i="73"/>
  <c r="J34" i="73"/>
  <c r="K34" i="73"/>
  <c r="L34" i="73"/>
  <c r="M34" i="73"/>
  <c r="N34" i="73"/>
  <c r="O34" i="73"/>
  <c r="P34" i="73"/>
  <c r="Q34" i="73"/>
  <c r="R34" i="73"/>
  <c r="S34" i="73"/>
  <c r="T34" i="73"/>
  <c r="U34" i="73"/>
  <c r="V34" i="73"/>
  <c r="W34" i="73"/>
  <c r="X34" i="73"/>
  <c r="Y34" i="73"/>
  <c r="Z34" i="73"/>
  <c r="AA34" i="73"/>
  <c r="AB34" i="73"/>
  <c r="AC34" i="73"/>
  <c r="AD34" i="73"/>
  <c r="AE34" i="73"/>
  <c r="AF34" i="73"/>
  <c r="AG34" i="73"/>
  <c r="AH34" i="73"/>
  <c r="AI34" i="73"/>
  <c r="AJ34" i="73"/>
  <c r="AK34" i="73"/>
  <c r="AL34" i="73"/>
  <c r="AM34" i="73"/>
  <c r="AN34" i="73"/>
  <c r="AO34" i="73"/>
  <c r="AP34" i="73"/>
  <c r="AQ34" i="73"/>
  <c r="AR34" i="73"/>
  <c r="AS34" i="73"/>
  <c r="F35" i="73"/>
  <c r="G35" i="73"/>
  <c r="H35" i="73"/>
  <c r="I35" i="73"/>
  <c r="J35" i="73"/>
  <c r="K35" i="73"/>
  <c r="L35" i="73"/>
  <c r="M35" i="73"/>
  <c r="N35" i="73"/>
  <c r="O35" i="73"/>
  <c r="P35" i="73"/>
  <c r="Q35" i="73"/>
  <c r="R35" i="73"/>
  <c r="S35" i="73"/>
  <c r="T35" i="73"/>
  <c r="U35" i="73"/>
  <c r="V35" i="73"/>
  <c r="W35" i="73"/>
  <c r="X35" i="73"/>
  <c r="Y35" i="73"/>
  <c r="Z35" i="73"/>
  <c r="AA35" i="73"/>
  <c r="AB35" i="73"/>
  <c r="AC35" i="73"/>
  <c r="AD35" i="73"/>
  <c r="AE35" i="73"/>
  <c r="AF35" i="73"/>
  <c r="AG35" i="73"/>
  <c r="AH35" i="73"/>
  <c r="AI35" i="73"/>
  <c r="AJ35" i="73"/>
  <c r="AK35" i="73"/>
  <c r="AL35" i="73"/>
  <c r="AM35" i="73"/>
  <c r="AN35" i="73"/>
  <c r="AO35" i="73"/>
  <c r="AP35" i="73"/>
  <c r="AQ35" i="73"/>
  <c r="AR35" i="73"/>
  <c r="AS35" i="73"/>
  <c r="F36" i="73"/>
  <c r="G36" i="73"/>
  <c r="H36" i="73"/>
  <c r="I36" i="73"/>
  <c r="J36" i="73"/>
  <c r="K36" i="73"/>
  <c r="L36" i="73"/>
  <c r="M36" i="73"/>
  <c r="N36" i="73"/>
  <c r="O36" i="73"/>
  <c r="P36" i="73"/>
  <c r="Q36" i="73"/>
  <c r="R36" i="73"/>
  <c r="S36" i="73"/>
  <c r="T36" i="73"/>
  <c r="U36" i="73"/>
  <c r="V36" i="73"/>
  <c r="W36" i="73"/>
  <c r="X36" i="73"/>
  <c r="Y36" i="73"/>
  <c r="Z36" i="73"/>
  <c r="AA36" i="73"/>
  <c r="AB36" i="73"/>
  <c r="AC36" i="73"/>
  <c r="AD36" i="73"/>
  <c r="AE36" i="73"/>
  <c r="AF36" i="73"/>
  <c r="AG36" i="73"/>
  <c r="AH36" i="73"/>
  <c r="AI36" i="73"/>
  <c r="AJ36" i="73"/>
  <c r="AK36" i="73"/>
  <c r="AL36" i="73"/>
  <c r="AM36" i="73"/>
  <c r="AN36" i="73"/>
  <c r="AO36" i="73"/>
  <c r="AP36" i="73"/>
  <c r="AQ36" i="73"/>
  <c r="AR36" i="73"/>
  <c r="AS36" i="73"/>
  <c r="F37" i="73"/>
  <c r="G37" i="73"/>
  <c r="H37" i="73"/>
  <c r="I37" i="73"/>
  <c r="J37" i="73"/>
  <c r="K37" i="73"/>
  <c r="L37" i="73"/>
  <c r="M37" i="73"/>
  <c r="N37" i="73"/>
  <c r="O37" i="73"/>
  <c r="P37" i="73"/>
  <c r="Q37" i="73"/>
  <c r="R37" i="73"/>
  <c r="S37" i="73"/>
  <c r="T37" i="73"/>
  <c r="U37" i="73"/>
  <c r="V37" i="73"/>
  <c r="W37" i="73"/>
  <c r="X37" i="73"/>
  <c r="Y37" i="73"/>
  <c r="Z37" i="73"/>
  <c r="AA37" i="73"/>
  <c r="AB37" i="73"/>
  <c r="AC37" i="73"/>
  <c r="AD37" i="73"/>
  <c r="AE37" i="73"/>
  <c r="AF37" i="73"/>
  <c r="AG37" i="73"/>
  <c r="AH37" i="73"/>
  <c r="AI37" i="73"/>
  <c r="AJ37" i="73"/>
  <c r="AK37" i="73"/>
  <c r="AL37" i="73"/>
  <c r="AM37" i="73"/>
  <c r="AN37" i="73"/>
  <c r="AO37" i="73"/>
  <c r="AP37" i="73"/>
  <c r="AQ37" i="73"/>
  <c r="AR37" i="73"/>
  <c r="AS37" i="73"/>
  <c r="F38" i="73"/>
  <c r="G38" i="73"/>
  <c r="H38" i="73"/>
  <c r="I38" i="73"/>
  <c r="J38" i="73"/>
  <c r="K38" i="73"/>
  <c r="L38" i="73"/>
  <c r="M38" i="73"/>
  <c r="N38" i="73"/>
  <c r="O38" i="73"/>
  <c r="P38" i="73"/>
  <c r="Q38" i="73"/>
  <c r="R38" i="73"/>
  <c r="S38" i="73"/>
  <c r="T38" i="73"/>
  <c r="U38" i="73"/>
  <c r="V38" i="73"/>
  <c r="W38" i="73"/>
  <c r="X38" i="73"/>
  <c r="Y38" i="73"/>
  <c r="Z38" i="73"/>
  <c r="AA38" i="73"/>
  <c r="AB38" i="73"/>
  <c r="AC38" i="73"/>
  <c r="AD38" i="73"/>
  <c r="AE38" i="73"/>
  <c r="AF38" i="73"/>
  <c r="AG38" i="73"/>
  <c r="AH38" i="73"/>
  <c r="AI38" i="73"/>
  <c r="AJ38" i="73"/>
  <c r="AK38" i="73"/>
  <c r="AL38" i="73"/>
  <c r="AM38" i="73"/>
  <c r="AN38" i="73"/>
  <c r="AO38" i="73"/>
  <c r="AP38" i="73"/>
  <c r="AQ38" i="73"/>
  <c r="AR38" i="73"/>
  <c r="AS38" i="73"/>
  <c r="F39" i="73"/>
  <c r="G39" i="73"/>
  <c r="H39" i="73"/>
  <c r="I39" i="73"/>
  <c r="J39" i="73"/>
  <c r="K39" i="73"/>
  <c r="L39" i="73"/>
  <c r="M39" i="73"/>
  <c r="N39" i="73"/>
  <c r="O39" i="73"/>
  <c r="P39" i="73"/>
  <c r="Q39" i="73"/>
  <c r="R39" i="73"/>
  <c r="S39" i="73"/>
  <c r="T39" i="73"/>
  <c r="U39" i="73"/>
  <c r="V39" i="73"/>
  <c r="W39" i="73"/>
  <c r="X39" i="73"/>
  <c r="Y39" i="73"/>
  <c r="Z39" i="73"/>
  <c r="AA39" i="73"/>
  <c r="AB39" i="73"/>
  <c r="AC39" i="73"/>
  <c r="AD39" i="73"/>
  <c r="AE39" i="73"/>
  <c r="AF39" i="73"/>
  <c r="AG39" i="73"/>
  <c r="AH39" i="73"/>
  <c r="AI39" i="73"/>
  <c r="AJ39" i="73"/>
  <c r="AK39" i="73"/>
  <c r="AL39" i="73"/>
  <c r="AM39" i="73"/>
  <c r="AN39" i="73"/>
  <c r="AO39" i="73"/>
  <c r="AP39" i="73"/>
  <c r="AQ39" i="73"/>
  <c r="AR39" i="73"/>
  <c r="AS39" i="73"/>
  <c r="F40" i="73"/>
  <c r="G40" i="73"/>
  <c r="H40" i="73"/>
  <c r="I40" i="73"/>
  <c r="J40" i="73"/>
  <c r="K40" i="73"/>
  <c r="L40" i="73"/>
  <c r="M40" i="73"/>
  <c r="N40" i="73"/>
  <c r="O40" i="73"/>
  <c r="P40" i="73"/>
  <c r="Q40" i="73"/>
  <c r="R40" i="73"/>
  <c r="S40" i="73"/>
  <c r="T40" i="73"/>
  <c r="U40" i="73"/>
  <c r="V40" i="73"/>
  <c r="W40" i="73"/>
  <c r="X40" i="73"/>
  <c r="Y40" i="73"/>
  <c r="Z40" i="73"/>
  <c r="AA40" i="73"/>
  <c r="AB40" i="73"/>
  <c r="AC40" i="73"/>
  <c r="AD40" i="73"/>
  <c r="AE40" i="73"/>
  <c r="AF40" i="73"/>
  <c r="AG40" i="73"/>
  <c r="AH40" i="73"/>
  <c r="AI40" i="73"/>
  <c r="AJ40" i="73"/>
  <c r="AK40" i="73"/>
  <c r="AL40" i="73"/>
  <c r="AM40" i="73"/>
  <c r="AN40" i="73"/>
  <c r="AO40" i="73"/>
  <c r="AP40" i="73"/>
  <c r="AQ40" i="73"/>
  <c r="AR40" i="73"/>
  <c r="AS40" i="73"/>
  <c r="F41" i="73"/>
  <c r="G41" i="73"/>
  <c r="H41" i="73"/>
  <c r="I41" i="73"/>
  <c r="J41" i="73"/>
  <c r="K41" i="73"/>
  <c r="L41" i="73"/>
  <c r="M41" i="73"/>
  <c r="N41" i="73"/>
  <c r="O41" i="73"/>
  <c r="P41" i="73"/>
  <c r="Q41" i="73"/>
  <c r="R41" i="73"/>
  <c r="S41" i="73"/>
  <c r="T41" i="73"/>
  <c r="U41" i="73"/>
  <c r="V41" i="73"/>
  <c r="W41" i="73"/>
  <c r="X41" i="73"/>
  <c r="Y41" i="73"/>
  <c r="Z41" i="73"/>
  <c r="AA41" i="73"/>
  <c r="AB41" i="73"/>
  <c r="AC41" i="73"/>
  <c r="AD41" i="73"/>
  <c r="AE41" i="73"/>
  <c r="AF41" i="73"/>
  <c r="AG41" i="73"/>
  <c r="AH41" i="73"/>
  <c r="AI41" i="73"/>
  <c r="AJ41" i="73"/>
  <c r="AK41" i="73"/>
  <c r="AL41" i="73"/>
  <c r="AM41" i="73"/>
  <c r="AN41" i="73"/>
  <c r="AO41" i="73"/>
  <c r="AP41" i="73"/>
  <c r="AQ41" i="73"/>
  <c r="AR41" i="73"/>
  <c r="AS41" i="73"/>
  <c r="F42" i="73"/>
  <c r="G42" i="73"/>
  <c r="H42" i="73"/>
  <c r="I42" i="73"/>
  <c r="J42" i="73"/>
  <c r="K42" i="73"/>
  <c r="L42" i="73"/>
  <c r="M42" i="73"/>
  <c r="N42" i="73"/>
  <c r="O42" i="73"/>
  <c r="P42" i="73"/>
  <c r="Q42" i="73"/>
  <c r="R42" i="73"/>
  <c r="S42" i="73"/>
  <c r="T42" i="73"/>
  <c r="U42" i="73"/>
  <c r="V42" i="73"/>
  <c r="W42" i="73"/>
  <c r="X42" i="73"/>
  <c r="Y42" i="73"/>
  <c r="Z42" i="73"/>
  <c r="AA42" i="73"/>
  <c r="AB42" i="73"/>
  <c r="AC42" i="73"/>
  <c r="AD42" i="73"/>
  <c r="AE42" i="73"/>
  <c r="AF42" i="73"/>
  <c r="AG42" i="73"/>
  <c r="AH42" i="73"/>
  <c r="AI42" i="73"/>
  <c r="AJ42" i="73"/>
  <c r="AK42" i="73"/>
  <c r="AL42" i="73"/>
  <c r="AM42" i="73"/>
  <c r="AN42" i="73"/>
  <c r="AO42" i="73"/>
  <c r="AP42" i="73"/>
  <c r="AQ42" i="73"/>
  <c r="AR42" i="73"/>
  <c r="AS42" i="73"/>
  <c r="F43" i="73"/>
  <c r="G43" i="73"/>
  <c r="H43" i="73"/>
  <c r="I43" i="73"/>
  <c r="J43" i="73"/>
  <c r="K43" i="73"/>
  <c r="L43" i="73"/>
  <c r="M43" i="73"/>
  <c r="N43" i="73"/>
  <c r="O43" i="73"/>
  <c r="P43" i="73"/>
  <c r="Q43" i="73"/>
  <c r="R43" i="73"/>
  <c r="S43" i="73"/>
  <c r="T43" i="73"/>
  <c r="U43" i="73"/>
  <c r="V43" i="73"/>
  <c r="W43" i="73"/>
  <c r="X43" i="73"/>
  <c r="Y43" i="73"/>
  <c r="Z43" i="73"/>
  <c r="AA43" i="73"/>
  <c r="AB43" i="73"/>
  <c r="AC43" i="73"/>
  <c r="AD43" i="73"/>
  <c r="AE43" i="73"/>
  <c r="AF43" i="73"/>
  <c r="AG43" i="73"/>
  <c r="AH43" i="73"/>
  <c r="AI43" i="73"/>
  <c r="AJ43" i="73"/>
  <c r="AK43" i="73"/>
  <c r="AL43" i="73"/>
  <c r="AM43" i="73"/>
  <c r="AN43" i="73"/>
  <c r="AO43" i="73"/>
  <c r="AP43" i="73"/>
  <c r="AQ43" i="73"/>
  <c r="AR43" i="73"/>
  <c r="AS43" i="73"/>
  <c r="F44" i="73"/>
  <c r="G44" i="73"/>
  <c r="H44" i="73"/>
  <c r="I44" i="73"/>
  <c r="J44" i="73"/>
  <c r="K44" i="73"/>
  <c r="L44" i="73"/>
  <c r="M44" i="73"/>
  <c r="N44" i="73"/>
  <c r="O44" i="73"/>
  <c r="P44" i="73"/>
  <c r="Q44" i="73"/>
  <c r="R44" i="73"/>
  <c r="S44" i="73"/>
  <c r="T44" i="73"/>
  <c r="U44" i="73"/>
  <c r="V44" i="73"/>
  <c r="W44" i="73"/>
  <c r="X44" i="73"/>
  <c r="Y44" i="73"/>
  <c r="Z44" i="73"/>
  <c r="AA44" i="73"/>
  <c r="AB44" i="73"/>
  <c r="AC44" i="73"/>
  <c r="AD44" i="73"/>
  <c r="AE44" i="73"/>
  <c r="AF44" i="73"/>
  <c r="AG44" i="73"/>
  <c r="AH44" i="73"/>
  <c r="AI44" i="73"/>
  <c r="AJ44" i="73"/>
  <c r="AK44" i="73"/>
  <c r="AL44" i="73"/>
  <c r="AM44" i="73"/>
  <c r="AN44" i="73"/>
  <c r="AO44" i="73"/>
  <c r="AP44" i="73"/>
  <c r="AQ44" i="73"/>
  <c r="AR44" i="73"/>
  <c r="AS44" i="73"/>
  <c r="F45" i="73"/>
  <c r="G45" i="73"/>
  <c r="H45" i="73"/>
  <c r="I45" i="73"/>
  <c r="J45" i="73"/>
  <c r="K45" i="73"/>
  <c r="L45" i="73"/>
  <c r="M45" i="73"/>
  <c r="N45" i="73"/>
  <c r="O45" i="73"/>
  <c r="P45" i="73"/>
  <c r="Q45" i="73"/>
  <c r="R45" i="73"/>
  <c r="S45" i="73"/>
  <c r="T45" i="73"/>
  <c r="U45" i="73"/>
  <c r="V45" i="73"/>
  <c r="W45" i="73"/>
  <c r="X45" i="73"/>
  <c r="Y45" i="73"/>
  <c r="Z45" i="73"/>
  <c r="AA45" i="73"/>
  <c r="AB45" i="73"/>
  <c r="AC45" i="73"/>
  <c r="AD45" i="73"/>
  <c r="AE45" i="73"/>
  <c r="AF45" i="73"/>
  <c r="AG45" i="73"/>
  <c r="AH45" i="73"/>
  <c r="AI45" i="73"/>
  <c r="AJ45" i="73"/>
  <c r="AK45" i="73"/>
  <c r="AL45" i="73"/>
  <c r="AM45" i="73"/>
  <c r="AN45" i="73"/>
  <c r="AO45" i="73"/>
  <c r="AP45" i="73"/>
  <c r="AQ45" i="73"/>
  <c r="AR45" i="73"/>
  <c r="AS45" i="73"/>
  <c r="F46" i="73"/>
  <c r="G46" i="73"/>
  <c r="H46" i="73"/>
  <c r="I46" i="73"/>
  <c r="J46" i="73"/>
  <c r="K46" i="73"/>
  <c r="L46" i="73"/>
  <c r="M46" i="73"/>
  <c r="N46" i="73"/>
  <c r="O46" i="73"/>
  <c r="P46" i="73"/>
  <c r="Q46" i="73"/>
  <c r="R46" i="73"/>
  <c r="S46" i="73"/>
  <c r="T46" i="73"/>
  <c r="U46" i="73"/>
  <c r="V46" i="73"/>
  <c r="W46" i="73"/>
  <c r="X46" i="73"/>
  <c r="Y46" i="73"/>
  <c r="Z46" i="73"/>
  <c r="AA46" i="73"/>
  <c r="AB46" i="73"/>
  <c r="AC46" i="73"/>
  <c r="AD46" i="73"/>
  <c r="AE46" i="73"/>
  <c r="AF46" i="73"/>
  <c r="AG46" i="73"/>
  <c r="AH46" i="73"/>
  <c r="AI46" i="73"/>
  <c r="AJ46" i="73"/>
  <c r="AK46" i="73"/>
  <c r="AL46" i="73"/>
  <c r="AM46" i="73"/>
  <c r="AN46" i="73"/>
  <c r="AO46" i="73"/>
  <c r="AP46" i="73"/>
  <c r="AQ46" i="73"/>
  <c r="AR46" i="73"/>
  <c r="AS46" i="73"/>
  <c r="F47" i="73"/>
  <c r="G47" i="73"/>
  <c r="H47" i="73"/>
  <c r="I47" i="73"/>
  <c r="J47" i="73"/>
  <c r="K47" i="73"/>
  <c r="L47" i="73"/>
  <c r="M47" i="73"/>
  <c r="N47" i="73"/>
  <c r="O47" i="73"/>
  <c r="P47" i="73"/>
  <c r="Q47" i="73"/>
  <c r="R47" i="73"/>
  <c r="S47" i="73"/>
  <c r="T47" i="73"/>
  <c r="U47" i="73"/>
  <c r="V47" i="73"/>
  <c r="W47" i="73"/>
  <c r="X47" i="73"/>
  <c r="Y47" i="73"/>
  <c r="Z47" i="73"/>
  <c r="AA47" i="73"/>
  <c r="AB47" i="73"/>
  <c r="AC47" i="73"/>
  <c r="AD47" i="73"/>
  <c r="AE47" i="73"/>
  <c r="AF47" i="73"/>
  <c r="AG47" i="73"/>
  <c r="AH47" i="73"/>
  <c r="AI47" i="73"/>
  <c r="AJ47" i="73"/>
  <c r="AK47" i="73"/>
  <c r="AL47" i="73"/>
  <c r="AM47" i="73"/>
  <c r="AN47" i="73"/>
  <c r="AO47" i="73"/>
  <c r="AP47" i="73"/>
  <c r="AQ47" i="73"/>
  <c r="AR47" i="73"/>
  <c r="AS47" i="73"/>
  <c r="F48" i="73"/>
  <c r="G48" i="73"/>
  <c r="H48" i="73"/>
  <c r="I48" i="73"/>
  <c r="J48" i="73"/>
  <c r="K48" i="73"/>
  <c r="L48" i="73"/>
  <c r="M48" i="73"/>
  <c r="N48" i="73"/>
  <c r="O48" i="73"/>
  <c r="P48" i="73"/>
  <c r="Q48" i="73"/>
  <c r="R48" i="73"/>
  <c r="S48" i="73"/>
  <c r="T48" i="73"/>
  <c r="U48" i="73"/>
  <c r="V48" i="73"/>
  <c r="W48" i="73"/>
  <c r="X48" i="73"/>
  <c r="Y48" i="73"/>
  <c r="Z48" i="73"/>
  <c r="AA48" i="73"/>
  <c r="AB48" i="73"/>
  <c r="AC48" i="73"/>
  <c r="AD48" i="73"/>
  <c r="AE48" i="73"/>
  <c r="AF48" i="73"/>
  <c r="AG48" i="73"/>
  <c r="AH48" i="73"/>
  <c r="AI48" i="73"/>
  <c r="AJ48" i="73"/>
  <c r="AK48" i="73"/>
  <c r="AL48" i="73"/>
  <c r="AM48" i="73"/>
  <c r="AN48" i="73"/>
  <c r="AO48" i="73"/>
  <c r="AP48" i="73"/>
  <c r="AQ48" i="73"/>
  <c r="AR48" i="73"/>
  <c r="AS48" i="73"/>
  <c r="F49" i="73"/>
  <c r="G49" i="73"/>
  <c r="H49" i="73"/>
  <c r="I49" i="73"/>
  <c r="J49" i="73"/>
  <c r="K49" i="73"/>
  <c r="L49" i="73"/>
  <c r="M49" i="73"/>
  <c r="N49" i="73"/>
  <c r="O49" i="73"/>
  <c r="P49" i="73"/>
  <c r="Q49" i="73"/>
  <c r="R49" i="73"/>
  <c r="S49" i="73"/>
  <c r="T49" i="73"/>
  <c r="U49" i="73"/>
  <c r="V49" i="73"/>
  <c r="W49" i="73"/>
  <c r="X49" i="73"/>
  <c r="Y49" i="73"/>
  <c r="Z49" i="73"/>
  <c r="AA49" i="73"/>
  <c r="AB49" i="73"/>
  <c r="AC49" i="73"/>
  <c r="AD49" i="73"/>
  <c r="AE49" i="73"/>
  <c r="AF49" i="73"/>
  <c r="AG49" i="73"/>
  <c r="AH49" i="73"/>
  <c r="AI49" i="73"/>
  <c r="AJ49" i="73"/>
  <c r="AK49" i="73"/>
  <c r="AL49" i="73"/>
  <c r="AM49" i="73"/>
  <c r="AN49" i="73"/>
  <c r="AO49" i="73"/>
  <c r="AP49" i="73"/>
  <c r="AQ49" i="73"/>
  <c r="AR49" i="73"/>
  <c r="AS49" i="73"/>
  <c r="F50" i="73"/>
  <c r="G50" i="73"/>
  <c r="H50" i="73"/>
  <c r="I50" i="73"/>
  <c r="J50" i="73"/>
  <c r="K50" i="73"/>
  <c r="L50" i="73"/>
  <c r="M50" i="73"/>
  <c r="N50" i="73"/>
  <c r="O50" i="73"/>
  <c r="P50" i="73"/>
  <c r="Q50" i="73"/>
  <c r="R50" i="73"/>
  <c r="S50" i="73"/>
  <c r="T50" i="73"/>
  <c r="U50" i="73"/>
  <c r="V50" i="73"/>
  <c r="W50" i="73"/>
  <c r="X50" i="73"/>
  <c r="Y50" i="73"/>
  <c r="Z50" i="73"/>
  <c r="AA50" i="73"/>
  <c r="AB50" i="73"/>
  <c r="AC50" i="73"/>
  <c r="AD50" i="73"/>
  <c r="AE50" i="73"/>
  <c r="AF50" i="73"/>
  <c r="AG50" i="73"/>
  <c r="AH50" i="73"/>
  <c r="AI50" i="73"/>
  <c r="AJ50" i="73"/>
  <c r="AK50" i="73"/>
  <c r="AL50" i="73"/>
  <c r="AM50" i="73"/>
  <c r="AN50" i="73"/>
  <c r="AO50" i="73"/>
  <c r="AP50" i="73"/>
  <c r="AQ50" i="73"/>
  <c r="AR50" i="73"/>
  <c r="AS50" i="73"/>
  <c r="F51" i="73"/>
  <c r="G51" i="73"/>
  <c r="H51" i="73"/>
  <c r="I51" i="73"/>
  <c r="J51" i="73"/>
  <c r="K51" i="73"/>
  <c r="L51" i="73"/>
  <c r="M51" i="73"/>
  <c r="N51" i="73"/>
  <c r="O51" i="73"/>
  <c r="P51" i="73"/>
  <c r="Q51" i="73"/>
  <c r="R51" i="73"/>
  <c r="S51" i="73"/>
  <c r="T51" i="73"/>
  <c r="U51" i="73"/>
  <c r="V51" i="73"/>
  <c r="W51" i="73"/>
  <c r="X51" i="73"/>
  <c r="Y51" i="73"/>
  <c r="Z51" i="73"/>
  <c r="AA51" i="73"/>
  <c r="AB51" i="73"/>
  <c r="AC51" i="73"/>
  <c r="AD51" i="73"/>
  <c r="AE51" i="73"/>
  <c r="AF51" i="73"/>
  <c r="AG51" i="73"/>
  <c r="AH51" i="73"/>
  <c r="AI51" i="73"/>
  <c r="AJ51" i="73"/>
  <c r="AK51" i="73"/>
  <c r="AL51" i="73"/>
  <c r="AM51" i="73"/>
  <c r="AN51" i="73"/>
  <c r="AO51" i="73"/>
  <c r="AP51" i="73"/>
  <c r="AQ51" i="73"/>
  <c r="AR51" i="73"/>
  <c r="AS51" i="73"/>
  <c r="F52" i="73"/>
  <c r="G52" i="73"/>
  <c r="H52" i="73"/>
  <c r="I52" i="73"/>
  <c r="J52" i="73"/>
  <c r="K52" i="73"/>
  <c r="L52" i="73"/>
  <c r="M52" i="73"/>
  <c r="N52" i="73"/>
  <c r="O52" i="73"/>
  <c r="P52" i="73"/>
  <c r="Q52" i="73"/>
  <c r="R52" i="73"/>
  <c r="S52" i="73"/>
  <c r="T52" i="73"/>
  <c r="U52" i="73"/>
  <c r="V52" i="73"/>
  <c r="W52" i="73"/>
  <c r="X52" i="73"/>
  <c r="Y52" i="73"/>
  <c r="Z52" i="73"/>
  <c r="AA52" i="73"/>
  <c r="AB52" i="73"/>
  <c r="AC52" i="73"/>
  <c r="AD52" i="73"/>
  <c r="AE52" i="73"/>
  <c r="AF52" i="73"/>
  <c r="AG52" i="73"/>
  <c r="AH52" i="73"/>
  <c r="AI52" i="73"/>
  <c r="AJ52" i="73"/>
  <c r="AK52" i="73"/>
  <c r="AL52" i="73"/>
  <c r="AM52" i="73"/>
  <c r="AN52" i="73"/>
  <c r="AO52" i="73"/>
  <c r="AP52" i="73"/>
  <c r="AQ52" i="73"/>
  <c r="AR52" i="73"/>
  <c r="AS52" i="73"/>
  <c r="E22" i="73"/>
  <c r="E23" i="73"/>
  <c r="E24" i="73"/>
  <c r="E25" i="73"/>
  <c r="E26" i="73"/>
  <c r="E27" i="73"/>
  <c r="E28" i="73"/>
  <c r="E29" i="73"/>
  <c r="E30" i="73"/>
  <c r="E31" i="73"/>
  <c r="E32" i="73"/>
  <c r="E33" i="73"/>
  <c r="E34" i="73"/>
  <c r="E35" i="73"/>
  <c r="E36" i="73"/>
  <c r="E37" i="73"/>
  <c r="E38" i="73"/>
  <c r="E39" i="73"/>
  <c r="E40" i="73"/>
  <c r="E41" i="73"/>
  <c r="E42" i="73"/>
  <c r="E43" i="73"/>
  <c r="E44" i="73"/>
  <c r="E45" i="73"/>
  <c r="E46" i="73"/>
  <c r="E47" i="73"/>
  <c r="E48" i="73"/>
  <c r="E49" i="73"/>
  <c r="E50" i="73"/>
  <c r="E51" i="73"/>
  <c r="E52" i="73"/>
  <c r="D23" i="73"/>
  <c r="D24" i="73"/>
  <c r="D25" i="73"/>
  <c r="D26" i="73"/>
  <c r="D27" i="73"/>
  <c r="D28" i="73"/>
  <c r="D29" i="73"/>
  <c r="D30" i="73"/>
  <c r="D31" i="73"/>
  <c r="D32" i="73"/>
  <c r="D33" i="73"/>
  <c r="D34" i="73"/>
  <c r="D35" i="73"/>
  <c r="D36" i="73"/>
  <c r="D37" i="73"/>
  <c r="D38" i="73"/>
  <c r="D39" i="73"/>
  <c r="D40" i="73"/>
  <c r="D41" i="73"/>
  <c r="D42" i="73"/>
  <c r="D43" i="73"/>
  <c r="D44" i="73"/>
  <c r="D45" i="73"/>
  <c r="D46" i="73"/>
  <c r="D47" i="73"/>
  <c r="D48" i="73"/>
  <c r="D49" i="73"/>
  <c r="D50" i="73"/>
  <c r="D51" i="73"/>
  <c r="D52" i="73"/>
  <c r="D22" i="73"/>
  <c r="F2" i="73"/>
  <c r="G2" i="73"/>
  <c r="H2" i="73"/>
  <c r="I2" i="73"/>
  <c r="J2" i="73"/>
  <c r="K2" i="73"/>
  <c r="L2" i="73"/>
  <c r="M2" i="73"/>
  <c r="N2" i="73"/>
  <c r="O2" i="73"/>
  <c r="P2" i="73"/>
  <c r="Q2" i="73"/>
  <c r="R2" i="73"/>
  <c r="S2" i="73"/>
  <c r="T2" i="73"/>
  <c r="U2" i="73"/>
  <c r="V2" i="73"/>
  <c r="W2" i="73"/>
  <c r="X2" i="73"/>
  <c r="Y2" i="73"/>
  <c r="Z2" i="73"/>
  <c r="AA2" i="73"/>
  <c r="AB2" i="73"/>
  <c r="AC2" i="73"/>
  <c r="AD2" i="73"/>
  <c r="AE2" i="73"/>
  <c r="AF2" i="73"/>
  <c r="AG2" i="73"/>
  <c r="AH2" i="73"/>
  <c r="AI2" i="73"/>
  <c r="AJ2" i="73"/>
  <c r="AK2" i="73"/>
  <c r="AL2" i="73"/>
  <c r="AM2" i="73"/>
  <c r="AN2" i="73"/>
  <c r="AO2" i="73"/>
  <c r="AP2" i="73"/>
  <c r="AQ2" i="73"/>
  <c r="AR2" i="73"/>
  <c r="AS2" i="73"/>
  <c r="F3" i="73"/>
  <c r="G3" i="73"/>
  <c r="H3" i="73"/>
  <c r="I3" i="73"/>
  <c r="J3" i="73"/>
  <c r="K3" i="73"/>
  <c r="L3" i="73"/>
  <c r="M3" i="73"/>
  <c r="N3" i="73"/>
  <c r="O3" i="73"/>
  <c r="P3" i="73"/>
  <c r="Q3" i="73"/>
  <c r="R3" i="73"/>
  <c r="S3" i="73"/>
  <c r="T3" i="73"/>
  <c r="U3" i="73"/>
  <c r="V3" i="73"/>
  <c r="W3" i="73"/>
  <c r="X3" i="73"/>
  <c r="Y3" i="73"/>
  <c r="Z3" i="73"/>
  <c r="AA3" i="73"/>
  <c r="AB3" i="73"/>
  <c r="AC3" i="73"/>
  <c r="AD3" i="73"/>
  <c r="AE3" i="73"/>
  <c r="AF3" i="73"/>
  <c r="AG3" i="73"/>
  <c r="AH3" i="73"/>
  <c r="AI3" i="73"/>
  <c r="AJ3" i="73"/>
  <c r="AK3" i="73"/>
  <c r="AL3" i="73"/>
  <c r="AM3" i="73"/>
  <c r="AN3" i="73"/>
  <c r="AO3" i="73"/>
  <c r="AP3" i="73"/>
  <c r="AQ3" i="73"/>
  <c r="AR3" i="73"/>
  <c r="AS3" i="73"/>
  <c r="F4" i="73"/>
  <c r="G4" i="73"/>
  <c r="H4" i="73"/>
  <c r="I4" i="73"/>
  <c r="J4" i="73"/>
  <c r="K4" i="73"/>
  <c r="L4" i="73"/>
  <c r="M4" i="73"/>
  <c r="N4" i="73"/>
  <c r="O4" i="73"/>
  <c r="P4" i="73"/>
  <c r="Q4" i="73"/>
  <c r="R4" i="73"/>
  <c r="S4" i="73"/>
  <c r="T4" i="73"/>
  <c r="U4" i="73"/>
  <c r="V4" i="73"/>
  <c r="W4" i="73"/>
  <c r="X4" i="73"/>
  <c r="Y4" i="73"/>
  <c r="Z4" i="73"/>
  <c r="AA4" i="73"/>
  <c r="AB4" i="73"/>
  <c r="AC4" i="73"/>
  <c r="AD4" i="73"/>
  <c r="AE4" i="73"/>
  <c r="AF4" i="73"/>
  <c r="AG4" i="73"/>
  <c r="AH4" i="73"/>
  <c r="AI4" i="73"/>
  <c r="AJ4" i="73"/>
  <c r="AK4" i="73"/>
  <c r="AL4" i="73"/>
  <c r="AM4" i="73"/>
  <c r="AN4" i="73"/>
  <c r="AO4" i="73"/>
  <c r="AP4" i="73"/>
  <c r="AQ4" i="73"/>
  <c r="AR4" i="73"/>
  <c r="AS4" i="73"/>
  <c r="F5" i="73"/>
  <c r="G5" i="73"/>
  <c r="H5" i="73"/>
  <c r="I5" i="73"/>
  <c r="J5" i="73"/>
  <c r="K5" i="73"/>
  <c r="L5" i="73"/>
  <c r="M5" i="73"/>
  <c r="N5" i="73"/>
  <c r="O5" i="73"/>
  <c r="P5" i="73"/>
  <c r="Q5" i="73"/>
  <c r="R5" i="73"/>
  <c r="S5" i="73"/>
  <c r="T5" i="73"/>
  <c r="U5" i="73"/>
  <c r="V5" i="73"/>
  <c r="W5" i="73"/>
  <c r="X5" i="73"/>
  <c r="Y5" i="73"/>
  <c r="Z5" i="73"/>
  <c r="AA5" i="73"/>
  <c r="AB5" i="73"/>
  <c r="AC5" i="73"/>
  <c r="AD5" i="73"/>
  <c r="AE5" i="73"/>
  <c r="AF5" i="73"/>
  <c r="AG5" i="73"/>
  <c r="AH5" i="73"/>
  <c r="AI5" i="73"/>
  <c r="AJ5" i="73"/>
  <c r="AK5" i="73"/>
  <c r="AL5" i="73"/>
  <c r="AM5" i="73"/>
  <c r="AN5" i="73"/>
  <c r="AO5" i="73"/>
  <c r="AP5" i="73"/>
  <c r="AQ5" i="73"/>
  <c r="AR5" i="73"/>
  <c r="AS5" i="73"/>
  <c r="F6" i="73"/>
  <c r="G6" i="73"/>
  <c r="H6" i="73"/>
  <c r="I6" i="73"/>
  <c r="J6" i="73"/>
  <c r="K6" i="73"/>
  <c r="L6" i="73"/>
  <c r="M6" i="73"/>
  <c r="N6" i="73"/>
  <c r="O6" i="73"/>
  <c r="P6" i="73"/>
  <c r="Q6" i="73"/>
  <c r="R6" i="73"/>
  <c r="S6" i="73"/>
  <c r="T6" i="73"/>
  <c r="U6" i="73"/>
  <c r="V6" i="73"/>
  <c r="W6" i="73"/>
  <c r="X6" i="73"/>
  <c r="Y6" i="73"/>
  <c r="Z6" i="73"/>
  <c r="AA6" i="73"/>
  <c r="AB6" i="73"/>
  <c r="AC6" i="73"/>
  <c r="AD6" i="73"/>
  <c r="AE6" i="73"/>
  <c r="AF6" i="73"/>
  <c r="AG6" i="73"/>
  <c r="AH6" i="73"/>
  <c r="AI6" i="73"/>
  <c r="AJ6" i="73"/>
  <c r="AK6" i="73"/>
  <c r="AL6" i="73"/>
  <c r="AM6" i="73"/>
  <c r="AN6" i="73"/>
  <c r="AO6" i="73"/>
  <c r="AP6" i="73"/>
  <c r="AQ6" i="73"/>
  <c r="AR6" i="73"/>
  <c r="AS6" i="73"/>
  <c r="F7" i="73"/>
  <c r="G7" i="73"/>
  <c r="H7" i="73"/>
  <c r="I7" i="73"/>
  <c r="J7" i="73"/>
  <c r="K7" i="73"/>
  <c r="L7" i="73"/>
  <c r="M7" i="73"/>
  <c r="N7" i="73"/>
  <c r="O7" i="73"/>
  <c r="P7" i="73"/>
  <c r="Q7" i="73"/>
  <c r="R7" i="73"/>
  <c r="S7" i="73"/>
  <c r="T7" i="73"/>
  <c r="U7" i="73"/>
  <c r="V7" i="73"/>
  <c r="W7" i="73"/>
  <c r="X7" i="73"/>
  <c r="Y7" i="73"/>
  <c r="Z7" i="73"/>
  <c r="AA7" i="73"/>
  <c r="AB7" i="73"/>
  <c r="AC7" i="73"/>
  <c r="AD7" i="73"/>
  <c r="AE7" i="73"/>
  <c r="AF7" i="73"/>
  <c r="AG7" i="73"/>
  <c r="AH7" i="73"/>
  <c r="AI7" i="73"/>
  <c r="AJ7" i="73"/>
  <c r="AK7" i="73"/>
  <c r="AL7" i="73"/>
  <c r="AM7" i="73"/>
  <c r="AN7" i="73"/>
  <c r="AO7" i="73"/>
  <c r="AP7" i="73"/>
  <c r="AQ7" i="73"/>
  <c r="AR7" i="73"/>
  <c r="AS7" i="73"/>
  <c r="F8" i="73"/>
  <c r="G8" i="73"/>
  <c r="H8" i="73"/>
  <c r="I8" i="73"/>
  <c r="J8" i="73"/>
  <c r="K8" i="73"/>
  <c r="L8" i="73"/>
  <c r="M8" i="73"/>
  <c r="N8" i="73"/>
  <c r="O8" i="73"/>
  <c r="P8" i="73"/>
  <c r="Q8" i="73"/>
  <c r="R8" i="73"/>
  <c r="S8" i="73"/>
  <c r="T8" i="73"/>
  <c r="U8" i="73"/>
  <c r="V8" i="73"/>
  <c r="W8" i="73"/>
  <c r="X8" i="73"/>
  <c r="Y8" i="73"/>
  <c r="Z8" i="73"/>
  <c r="AA8" i="73"/>
  <c r="AB8" i="73"/>
  <c r="AC8" i="73"/>
  <c r="AD8" i="73"/>
  <c r="AE8" i="73"/>
  <c r="AF8" i="73"/>
  <c r="AG8" i="73"/>
  <c r="AH8" i="73"/>
  <c r="AI8" i="73"/>
  <c r="AJ8" i="73"/>
  <c r="AK8" i="73"/>
  <c r="AL8" i="73"/>
  <c r="AM8" i="73"/>
  <c r="AN8" i="73"/>
  <c r="AO8" i="73"/>
  <c r="AP8" i="73"/>
  <c r="AQ8" i="73"/>
  <c r="AR8" i="73"/>
  <c r="AS8" i="73"/>
  <c r="F9" i="73"/>
  <c r="G9" i="73"/>
  <c r="H9" i="73"/>
  <c r="I9" i="73"/>
  <c r="J9" i="73"/>
  <c r="K9" i="73"/>
  <c r="L9" i="73"/>
  <c r="M9" i="73"/>
  <c r="N9" i="73"/>
  <c r="O9" i="73"/>
  <c r="P9" i="73"/>
  <c r="Q9" i="73"/>
  <c r="R9" i="73"/>
  <c r="S9" i="73"/>
  <c r="T9" i="73"/>
  <c r="U9" i="73"/>
  <c r="V9" i="73"/>
  <c r="W9" i="73"/>
  <c r="X9" i="73"/>
  <c r="Y9" i="73"/>
  <c r="Z9" i="73"/>
  <c r="AA9" i="73"/>
  <c r="AB9" i="73"/>
  <c r="AC9" i="73"/>
  <c r="AD9" i="73"/>
  <c r="AE9" i="73"/>
  <c r="AF9" i="73"/>
  <c r="AG9" i="73"/>
  <c r="AH9" i="73"/>
  <c r="AI9" i="73"/>
  <c r="AJ9" i="73"/>
  <c r="AK9" i="73"/>
  <c r="AL9" i="73"/>
  <c r="AM9" i="73"/>
  <c r="AN9" i="73"/>
  <c r="AO9" i="73"/>
  <c r="AP9" i="73"/>
  <c r="AQ9" i="73"/>
  <c r="AR9" i="73"/>
  <c r="AS9" i="73"/>
  <c r="F10" i="73"/>
  <c r="G10" i="73"/>
  <c r="H10" i="73"/>
  <c r="I10" i="73"/>
  <c r="J10" i="73"/>
  <c r="K10" i="73"/>
  <c r="L10" i="73"/>
  <c r="M10" i="73"/>
  <c r="N10" i="73"/>
  <c r="O10" i="73"/>
  <c r="P10" i="73"/>
  <c r="Q10" i="73"/>
  <c r="R10" i="73"/>
  <c r="S10" i="73"/>
  <c r="T10" i="73"/>
  <c r="U10" i="73"/>
  <c r="V10" i="73"/>
  <c r="W10" i="73"/>
  <c r="X10" i="73"/>
  <c r="Y10" i="73"/>
  <c r="Z10" i="73"/>
  <c r="AA10" i="73"/>
  <c r="AB10" i="73"/>
  <c r="AC10" i="73"/>
  <c r="AD10" i="73"/>
  <c r="AE10" i="73"/>
  <c r="AF10" i="73"/>
  <c r="AG10" i="73"/>
  <c r="AH10" i="73"/>
  <c r="AI10" i="73"/>
  <c r="AJ10" i="73"/>
  <c r="AK10" i="73"/>
  <c r="AL10" i="73"/>
  <c r="AM10" i="73"/>
  <c r="AN10" i="73"/>
  <c r="AO10" i="73"/>
  <c r="AP10" i="73"/>
  <c r="AQ10" i="73"/>
  <c r="AR10" i="73"/>
  <c r="AS10" i="73"/>
  <c r="F11" i="73"/>
  <c r="G11" i="73"/>
  <c r="H11" i="73"/>
  <c r="I11" i="73"/>
  <c r="J11" i="73"/>
  <c r="K11" i="73"/>
  <c r="L11" i="73"/>
  <c r="M11" i="73"/>
  <c r="N11" i="73"/>
  <c r="O11" i="73"/>
  <c r="P11" i="73"/>
  <c r="Q11" i="73"/>
  <c r="R11" i="73"/>
  <c r="S11" i="73"/>
  <c r="T11" i="73"/>
  <c r="U11" i="73"/>
  <c r="V11" i="73"/>
  <c r="W11" i="73"/>
  <c r="X11" i="73"/>
  <c r="Y11" i="73"/>
  <c r="Z11" i="73"/>
  <c r="AA11" i="73"/>
  <c r="AB11" i="73"/>
  <c r="AC11" i="73"/>
  <c r="AD11" i="73"/>
  <c r="AE11" i="73"/>
  <c r="AF11" i="73"/>
  <c r="AG11" i="73"/>
  <c r="AH11" i="73"/>
  <c r="AI11" i="73"/>
  <c r="AJ11" i="73"/>
  <c r="AK11" i="73"/>
  <c r="AL11" i="73"/>
  <c r="AM11" i="73"/>
  <c r="AN11" i="73"/>
  <c r="AO11" i="73"/>
  <c r="AP11" i="73"/>
  <c r="AQ11" i="73"/>
  <c r="AR11" i="73"/>
  <c r="AS11" i="73"/>
  <c r="F12" i="73"/>
  <c r="G12" i="73"/>
  <c r="H12" i="73"/>
  <c r="I12" i="73"/>
  <c r="J12" i="73"/>
  <c r="K12" i="73"/>
  <c r="L12" i="73"/>
  <c r="M12" i="73"/>
  <c r="N12" i="73"/>
  <c r="O12" i="73"/>
  <c r="P12" i="73"/>
  <c r="Q12" i="73"/>
  <c r="R12" i="73"/>
  <c r="S12" i="73"/>
  <c r="T12" i="73"/>
  <c r="U12" i="73"/>
  <c r="V12" i="73"/>
  <c r="W12" i="73"/>
  <c r="X12" i="73"/>
  <c r="Y12" i="73"/>
  <c r="Z12" i="73"/>
  <c r="AA12" i="73"/>
  <c r="AB12" i="73"/>
  <c r="AC12" i="73"/>
  <c r="AD12" i="73"/>
  <c r="AE12" i="73"/>
  <c r="AF12" i="73"/>
  <c r="AG12" i="73"/>
  <c r="AH12" i="73"/>
  <c r="AI12" i="73"/>
  <c r="AJ12" i="73"/>
  <c r="AK12" i="73"/>
  <c r="AL12" i="73"/>
  <c r="AM12" i="73"/>
  <c r="AN12" i="73"/>
  <c r="AO12" i="73"/>
  <c r="AP12" i="73"/>
  <c r="AQ12" i="73"/>
  <c r="AR12" i="73"/>
  <c r="AS12" i="73"/>
  <c r="F13" i="73"/>
  <c r="G13" i="73"/>
  <c r="H13" i="73"/>
  <c r="I13" i="73"/>
  <c r="J13" i="73"/>
  <c r="K13" i="73"/>
  <c r="L13" i="73"/>
  <c r="M13" i="73"/>
  <c r="N13" i="73"/>
  <c r="O13" i="73"/>
  <c r="P13" i="73"/>
  <c r="Q13" i="73"/>
  <c r="R13" i="73"/>
  <c r="S13" i="73"/>
  <c r="T13" i="73"/>
  <c r="U13" i="73"/>
  <c r="V13" i="73"/>
  <c r="W13" i="73"/>
  <c r="X13" i="73"/>
  <c r="Y13" i="73"/>
  <c r="Z13" i="73"/>
  <c r="AA13" i="73"/>
  <c r="AB13" i="73"/>
  <c r="AC13" i="73"/>
  <c r="AD13" i="73"/>
  <c r="AE13" i="73"/>
  <c r="AF13" i="73"/>
  <c r="AG13" i="73"/>
  <c r="AH13" i="73"/>
  <c r="AI13" i="73"/>
  <c r="AJ13" i="73"/>
  <c r="AK13" i="73"/>
  <c r="AL13" i="73"/>
  <c r="AM13" i="73"/>
  <c r="AN13" i="73"/>
  <c r="AO13" i="73"/>
  <c r="AP13" i="73"/>
  <c r="AQ13" i="73"/>
  <c r="AR13" i="73"/>
  <c r="AS13" i="73"/>
  <c r="F14" i="73"/>
  <c r="G14" i="73"/>
  <c r="H14" i="73"/>
  <c r="I14" i="73"/>
  <c r="J14" i="73"/>
  <c r="K14" i="73"/>
  <c r="L14" i="73"/>
  <c r="M14" i="73"/>
  <c r="N14" i="73"/>
  <c r="O14" i="73"/>
  <c r="P14" i="73"/>
  <c r="Q14" i="73"/>
  <c r="R14" i="73"/>
  <c r="S14" i="73"/>
  <c r="T14" i="73"/>
  <c r="U14" i="73"/>
  <c r="V14" i="73"/>
  <c r="W14" i="73"/>
  <c r="X14" i="73"/>
  <c r="Y14" i="73"/>
  <c r="Z14" i="73"/>
  <c r="AA14" i="73"/>
  <c r="AB14" i="73"/>
  <c r="AC14" i="73"/>
  <c r="AD14" i="73"/>
  <c r="AE14" i="73"/>
  <c r="AF14" i="73"/>
  <c r="AG14" i="73"/>
  <c r="AH14" i="73"/>
  <c r="AI14" i="73"/>
  <c r="AJ14" i="73"/>
  <c r="AK14" i="73"/>
  <c r="AL14" i="73"/>
  <c r="AM14" i="73"/>
  <c r="AN14" i="73"/>
  <c r="AO14" i="73"/>
  <c r="AP14" i="73"/>
  <c r="AQ14" i="73"/>
  <c r="AR14" i="73"/>
  <c r="AS14" i="73"/>
  <c r="F15" i="73"/>
  <c r="G15" i="73"/>
  <c r="H15" i="73"/>
  <c r="I15" i="73"/>
  <c r="J15" i="73"/>
  <c r="K15" i="73"/>
  <c r="L15" i="73"/>
  <c r="M15" i="73"/>
  <c r="N15" i="73"/>
  <c r="O15" i="73"/>
  <c r="P15" i="73"/>
  <c r="Q15" i="73"/>
  <c r="R15" i="73"/>
  <c r="S15" i="73"/>
  <c r="T15" i="73"/>
  <c r="U15" i="73"/>
  <c r="V15" i="73"/>
  <c r="W15" i="73"/>
  <c r="X15" i="73"/>
  <c r="Y15" i="73"/>
  <c r="Z15" i="73"/>
  <c r="AA15" i="73"/>
  <c r="AB15" i="73"/>
  <c r="AC15" i="73"/>
  <c r="AD15" i="73"/>
  <c r="AE15" i="73"/>
  <c r="AF15" i="73"/>
  <c r="AG15" i="73"/>
  <c r="AH15" i="73"/>
  <c r="AI15" i="73"/>
  <c r="AJ15" i="73"/>
  <c r="AK15" i="73"/>
  <c r="AL15" i="73"/>
  <c r="AM15" i="73"/>
  <c r="AN15" i="73"/>
  <c r="AO15" i="73"/>
  <c r="AP15" i="73"/>
  <c r="AQ15" i="73"/>
  <c r="AR15" i="73"/>
  <c r="AS15" i="73"/>
  <c r="F16" i="73"/>
  <c r="G16" i="73"/>
  <c r="H16" i="73"/>
  <c r="I16" i="73"/>
  <c r="J16" i="73"/>
  <c r="K16" i="73"/>
  <c r="L16" i="73"/>
  <c r="M16" i="73"/>
  <c r="N16" i="73"/>
  <c r="O16" i="73"/>
  <c r="P16" i="73"/>
  <c r="Q16" i="73"/>
  <c r="R16" i="73"/>
  <c r="S16" i="73"/>
  <c r="T16" i="73"/>
  <c r="U16" i="73"/>
  <c r="V16" i="73"/>
  <c r="W16" i="73"/>
  <c r="X16" i="73"/>
  <c r="Y16" i="73"/>
  <c r="Z16" i="73"/>
  <c r="AA16" i="73"/>
  <c r="AB16" i="73"/>
  <c r="AC16" i="73"/>
  <c r="AD16" i="73"/>
  <c r="AE16" i="73"/>
  <c r="AF16" i="73"/>
  <c r="AG16" i="73"/>
  <c r="AH16" i="73"/>
  <c r="AI16" i="73"/>
  <c r="AJ16" i="73"/>
  <c r="AK16" i="73"/>
  <c r="AL16" i="73"/>
  <c r="AM16" i="73"/>
  <c r="AN16" i="73"/>
  <c r="AO16" i="73"/>
  <c r="AP16" i="73"/>
  <c r="AQ16" i="73"/>
  <c r="AR16" i="73"/>
  <c r="AS16" i="73"/>
  <c r="F17" i="73"/>
  <c r="G17" i="73"/>
  <c r="H17" i="73"/>
  <c r="I17" i="73"/>
  <c r="J17" i="73"/>
  <c r="K17" i="73"/>
  <c r="L17" i="73"/>
  <c r="M17" i="73"/>
  <c r="N17" i="73"/>
  <c r="O17" i="73"/>
  <c r="P17" i="73"/>
  <c r="Q17" i="73"/>
  <c r="R17" i="73"/>
  <c r="S17" i="73"/>
  <c r="T17" i="73"/>
  <c r="U17" i="73"/>
  <c r="V17" i="73"/>
  <c r="W17" i="73"/>
  <c r="X17" i="73"/>
  <c r="Y17" i="73"/>
  <c r="Z17" i="73"/>
  <c r="AA17" i="73"/>
  <c r="AB17" i="73"/>
  <c r="AC17" i="73"/>
  <c r="AD17" i="73"/>
  <c r="AE17" i="73"/>
  <c r="AF17" i="73"/>
  <c r="AG17" i="73"/>
  <c r="AH17" i="73"/>
  <c r="AI17" i="73"/>
  <c r="AJ17" i="73"/>
  <c r="AK17" i="73"/>
  <c r="AL17" i="73"/>
  <c r="AM17" i="73"/>
  <c r="AN17" i="73"/>
  <c r="AO17" i="73"/>
  <c r="AP17" i="73"/>
  <c r="AQ17" i="73"/>
  <c r="AR17" i="73"/>
  <c r="AS17" i="73"/>
  <c r="F18" i="73"/>
  <c r="G18" i="73"/>
  <c r="H18" i="73"/>
  <c r="I18" i="73"/>
  <c r="J18" i="73"/>
  <c r="K18" i="73"/>
  <c r="L18" i="73"/>
  <c r="M18" i="73"/>
  <c r="N18" i="73"/>
  <c r="O18" i="73"/>
  <c r="P18" i="73"/>
  <c r="Q18" i="73"/>
  <c r="R18" i="73"/>
  <c r="S18" i="73"/>
  <c r="T18" i="73"/>
  <c r="U18" i="73"/>
  <c r="V18" i="73"/>
  <c r="W18" i="73"/>
  <c r="X18" i="73"/>
  <c r="Y18" i="73"/>
  <c r="Z18" i="73"/>
  <c r="AA18" i="73"/>
  <c r="AB18" i="73"/>
  <c r="AC18" i="73"/>
  <c r="AD18" i="73"/>
  <c r="AE18" i="73"/>
  <c r="AF18" i="73"/>
  <c r="AG18" i="73"/>
  <c r="AH18" i="73"/>
  <c r="AI18" i="73"/>
  <c r="AJ18" i="73"/>
  <c r="AK18" i="73"/>
  <c r="AL18" i="73"/>
  <c r="AM18" i="73"/>
  <c r="AN18" i="73"/>
  <c r="AO18" i="73"/>
  <c r="AP18" i="73"/>
  <c r="AQ18" i="73"/>
  <c r="AR18" i="73"/>
  <c r="AS18" i="73"/>
  <c r="F19" i="73"/>
  <c r="G19" i="73"/>
  <c r="H19" i="73"/>
  <c r="I19" i="73"/>
  <c r="J19" i="73"/>
  <c r="K19" i="73"/>
  <c r="L19" i="73"/>
  <c r="M19" i="73"/>
  <c r="N19" i="73"/>
  <c r="O19" i="73"/>
  <c r="P19" i="73"/>
  <c r="Q19" i="73"/>
  <c r="R19" i="73"/>
  <c r="S19" i="73"/>
  <c r="T19" i="73"/>
  <c r="U19" i="73"/>
  <c r="V19" i="73"/>
  <c r="W19" i="73"/>
  <c r="X19" i="73"/>
  <c r="Y19" i="73"/>
  <c r="Z19" i="73"/>
  <c r="AA19" i="73"/>
  <c r="AB19" i="73"/>
  <c r="AC19" i="73"/>
  <c r="AD19" i="73"/>
  <c r="AE19" i="73"/>
  <c r="AF19" i="73"/>
  <c r="AG19" i="73"/>
  <c r="AH19" i="73"/>
  <c r="AI19" i="73"/>
  <c r="AJ19" i="73"/>
  <c r="AK19" i="73"/>
  <c r="AL19" i="73"/>
  <c r="AM19" i="73"/>
  <c r="AN19" i="73"/>
  <c r="AO19" i="73"/>
  <c r="AP19" i="73"/>
  <c r="AQ19" i="73"/>
  <c r="AR19" i="73"/>
  <c r="AS19" i="73"/>
  <c r="F20" i="73"/>
  <c r="G20" i="73"/>
  <c r="H20" i="73"/>
  <c r="I20" i="73"/>
  <c r="J20" i="73"/>
  <c r="K20" i="73"/>
  <c r="L20" i="73"/>
  <c r="M20" i="73"/>
  <c r="N20" i="73"/>
  <c r="O20" i="73"/>
  <c r="P20" i="73"/>
  <c r="Q20" i="73"/>
  <c r="R20" i="73"/>
  <c r="S20" i="73"/>
  <c r="T20" i="73"/>
  <c r="U20" i="73"/>
  <c r="V20" i="73"/>
  <c r="W20" i="73"/>
  <c r="X20" i="73"/>
  <c r="Y20" i="73"/>
  <c r="Z20" i="73"/>
  <c r="AA20" i="73"/>
  <c r="AB20" i="73"/>
  <c r="AC20" i="73"/>
  <c r="AD20" i="73"/>
  <c r="AE20" i="73"/>
  <c r="AF20" i="73"/>
  <c r="AG20" i="73"/>
  <c r="AH20" i="73"/>
  <c r="AI20" i="73"/>
  <c r="AJ20" i="73"/>
  <c r="AK20" i="73"/>
  <c r="AL20" i="73"/>
  <c r="AM20" i="73"/>
  <c r="AN20" i="73"/>
  <c r="AO20" i="73"/>
  <c r="AP20" i="73"/>
  <c r="AQ20" i="73"/>
  <c r="AR20" i="73"/>
  <c r="AS20" i="73"/>
  <c r="F21" i="73"/>
  <c r="G21" i="73"/>
  <c r="H21" i="73"/>
  <c r="I21" i="73"/>
  <c r="J21" i="73"/>
  <c r="K21" i="73"/>
  <c r="L21" i="73"/>
  <c r="M21" i="73"/>
  <c r="N21" i="73"/>
  <c r="O21" i="73"/>
  <c r="P21" i="73"/>
  <c r="Q21" i="73"/>
  <c r="R21" i="73"/>
  <c r="S21" i="73"/>
  <c r="T21" i="73"/>
  <c r="U21" i="73"/>
  <c r="V21" i="73"/>
  <c r="W21" i="73"/>
  <c r="X21" i="73"/>
  <c r="Y21" i="73"/>
  <c r="Z21" i="73"/>
  <c r="AA21" i="73"/>
  <c r="AB21" i="73"/>
  <c r="AC21" i="73"/>
  <c r="AD21" i="73"/>
  <c r="AE21" i="73"/>
  <c r="AF21" i="73"/>
  <c r="AG21" i="73"/>
  <c r="AH21" i="73"/>
  <c r="AI21" i="73"/>
  <c r="AJ21" i="73"/>
  <c r="AK21" i="73"/>
  <c r="AL21" i="73"/>
  <c r="AM21" i="73"/>
  <c r="AN21" i="73"/>
  <c r="AO21" i="73"/>
  <c r="AP21" i="73"/>
  <c r="AQ21" i="73"/>
  <c r="AR21" i="73"/>
  <c r="AS21" i="73"/>
  <c r="E2" i="73"/>
  <c r="E3" i="73"/>
  <c r="E4" i="73"/>
  <c r="E5" i="73"/>
  <c r="E6" i="73"/>
  <c r="E7" i="73"/>
  <c r="E8" i="73"/>
  <c r="E9" i="73"/>
  <c r="E10" i="73"/>
  <c r="E11" i="73"/>
  <c r="E12" i="73"/>
  <c r="E13" i="73"/>
  <c r="E14" i="73"/>
  <c r="E15" i="73"/>
  <c r="E16" i="73"/>
  <c r="E17" i="73"/>
  <c r="E18" i="73"/>
  <c r="E19" i="73"/>
  <c r="E20" i="73"/>
  <c r="E21" i="73"/>
  <c r="D3" i="73"/>
  <c r="D4" i="73"/>
  <c r="D5" i="73"/>
  <c r="D6" i="73"/>
  <c r="D7" i="73"/>
  <c r="D8" i="73"/>
  <c r="D9" i="73"/>
  <c r="D10" i="73"/>
  <c r="D11" i="73"/>
  <c r="D12" i="73"/>
  <c r="D13" i="73"/>
  <c r="D14" i="73"/>
  <c r="D15" i="73"/>
  <c r="D16" i="73"/>
  <c r="D17" i="73"/>
  <c r="D18" i="73"/>
  <c r="D19" i="73"/>
  <c r="D20" i="73"/>
  <c r="D21" i="73"/>
  <c r="D2" i="73"/>
  <c r="J52" i="72"/>
  <c r="F52" i="72" s="1"/>
  <c r="G52" i="72" s="1"/>
  <c r="H52" i="72" s="1"/>
  <c r="I52" i="72" s="1"/>
  <c r="E23" i="72"/>
  <c r="J23" i="72" s="1"/>
  <c r="E24" i="72"/>
  <c r="J24" i="72" s="1"/>
  <c r="E25" i="72"/>
  <c r="J25" i="72" s="1"/>
  <c r="O25" i="72" s="1"/>
  <c r="E26" i="72"/>
  <c r="E27" i="72"/>
  <c r="E28" i="72"/>
  <c r="J28" i="72" s="1"/>
  <c r="F28" i="72" s="1"/>
  <c r="G28" i="72" s="1"/>
  <c r="H28" i="72" s="1"/>
  <c r="I28" i="72" s="1"/>
  <c r="E29" i="72"/>
  <c r="J29" i="72" s="1"/>
  <c r="F29" i="72" s="1"/>
  <c r="G29" i="72" s="1"/>
  <c r="H29" i="72" s="1"/>
  <c r="I29" i="72" s="1"/>
  <c r="E30" i="72"/>
  <c r="J30" i="72" s="1"/>
  <c r="F30" i="72" s="1"/>
  <c r="G30" i="72" s="1"/>
  <c r="H30" i="72" s="1"/>
  <c r="I30" i="72" s="1"/>
  <c r="E31" i="72"/>
  <c r="J31" i="72" s="1"/>
  <c r="E32" i="72"/>
  <c r="J32" i="72" s="1"/>
  <c r="E33" i="72"/>
  <c r="J33" i="72" s="1"/>
  <c r="O33" i="72" s="1"/>
  <c r="E34" i="72"/>
  <c r="E35" i="72"/>
  <c r="E36" i="72"/>
  <c r="J36" i="72" s="1"/>
  <c r="F36" i="72" s="1"/>
  <c r="G36" i="72" s="1"/>
  <c r="H36" i="72" s="1"/>
  <c r="I36" i="72" s="1"/>
  <c r="E37" i="72"/>
  <c r="J37" i="72" s="1"/>
  <c r="F37" i="72" s="1"/>
  <c r="G37" i="72" s="1"/>
  <c r="H37" i="72" s="1"/>
  <c r="I37" i="72" s="1"/>
  <c r="E38" i="72"/>
  <c r="J38" i="72" s="1"/>
  <c r="F38" i="72" s="1"/>
  <c r="G38" i="72" s="1"/>
  <c r="H38" i="72" s="1"/>
  <c r="I38" i="72" s="1"/>
  <c r="E39" i="72"/>
  <c r="J39" i="72" s="1"/>
  <c r="E40" i="72"/>
  <c r="J40" i="72" s="1"/>
  <c r="E41" i="72"/>
  <c r="J41" i="72" s="1"/>
  <c r="O41" i="72" s="1"/>
  <c r="E42" i="72"/>
  <c r="J42" i="72" s="1"/>
  <c r="O42" i="72" s="1"/>
  <c r="E43" i="72"/>
  <c r="J43" i="72" s="1"/>
  <c r="E44" i="72"/>
  <c r="J44" i="72" s="1"/>
  <c r="F44" i="72" s="1"/>
  <c r="G44" i="72" s="1"/>
  <c r="H44" i="72" s="1"/>
  <c r="I44" i="72" s="1"/>
  <c r="E45" i="72"/>
  <c r="J45" i="72" s="1"/>
  <c r="F45" i="72" s="1"/>
  <c r="G45" i="72" s="1"/>
  <c r="H45" i="72" s="1"/>
  <c r="I45" i="72" s="1"/>
  <c r="E46" i="72"/>
  <c r="J46" i="72" s="1"/>
  <c r="F46" i="72" s="1"/>
  <c r="G46" i="72" s="1"/>
  <c r="H46" i="72" s="1"/>
  <c r="I46" i="72" s="1"/>
  <c r="E47" i="72"/>
  <c r="J47" i="72" s="1"/>
  <c r="E48" i="72"/>
  <c r="J48" i="72" s="1"/>
  <c r="E49" i="72"/>
  <c r="J49" i="72" s="1"/>
  <c r="O49" i="72" s="1"/>
  <c r="E50" i="72"/>
  <c r="J50" i="72" s="1"/>
  <c r="O50" i="72" s="1"/>
  <c r="E51" i="72"/>
  <c r="E52" i="72"/>
  <c r="E22" i="72"/>
  <c r="J22" i="72" s="1"/>
  <c r="F22" i="72" s="1"/>
  <c r="G22" i="72" s="1"/>
  <c r="D23" i="72"/>
  <c r="D24" i="72"/>
  <c r="D25" i="72"/>
  <c r="D26" i="72"/>
  <c r="D27" i="72"/>
  <c r="D28" i="72"/>
  <c r="D29" i="72"/>
  <c r="D30" i="72"/>
  <c r="D31" i="72"/>
  <c r="D32" i="72"/>
  <c r="D33" i="72"/>
  <c r="D34" i="72"/>
  <c r="D35" i="72"/>
  <c r="D36" i="72"/>
  <c r="D37" i="72"/>
  <c r="D38" i="72"/>
  <c r="D39" i="72"/>
  <c r="D40" i="72"/>
  <c r="D41" i="72"/>
  <c r="D42" i="72"/>
  <c r="D43" i="72"/>
  <c r="D44" i="72"/>
  <c r="D45" i="72"/>
  <c r="D46" i="72"/>
  <c r="D47" i="72"/>
  <c r="D48" i="72"/>
  <c r="D49" i="72"/>
  <c r="D50" i="72"/>
  <c r="D51" i="72"/>
  <c r="D52" i="72"/>
  <c r="D22" i="72"/>
  <c r="E21" i="72"/>
  <c r="J21" i="72" s="1"/>
  <c r="F21" i="72" s="1"/>
  <c r="G21" i="72" s="1"/>
  <c r="H21" i="72" s="1"/>
  <c r="I21" i="72" s="1"/>
  <c r="D21" i="72"/>
  <c r="E20" i="72"/>
  <c r="J20" i="72" s="1"/>
  <c r="F20" i="72" s="1"/>
  <c r="G20" i="72" s="1"/>
  <c r="H20" i="72" s="1"/>
  <c r="I20" i="72" s="1"/>
  <c r="D20" i="72"/>
  <c r="E19" i="72"/>
  <c r="D19" i="72"/>
  <c r="E18" i="72"/>
  <c r="J18" i="72" s="1"/>
  <c r="O18" i="72" s="1"/>
  <c r="D18" i="72"/>
  <c r="E17" i="72"/>
  <c r="J17" i="72" s="1"/>
  <c r="O17" i="72" s="1"/>
  <c r="E16" i="72"/>
  <c r="J16" i="72" s="1"/>
  <c r="D17" i="72"/>
  <c r="D16" i="72"/>
  <c r="E15" i="72"/>
  <c r="J15" i="72" s="1"/>
  <c r="E14" i="72"/>
  <c r="J14" i="72" s="1"/>
  <c r="F14" i="72" s="1"/>
  <c r="G14" i="72" s="1"/>
  <c r="H14" i="72" s="1"/>
  <c r="I14" i="72" s="1"/>
  <c r="E13" i="72"/>
  <c r="J13" i="72" s="1"/>
  <c r="F13" i="72" s="1"/>
  <c r="G13" i="72" s="1"/>
  <c r="H13" i="72" s="1"/>
  <c r="I13" i="72" s="1"/>
  <c r="E12" i="72"/>
  <c r="J12" i="72" s="1"/>
  <c r="F12" i="72" s="1"/>
  <c r="G12" i="72" s="1"/>
  <c r="H12" i="72" s="1"/>
  <c r="I12" i="72" s="1"/>
  <c r="D14" i="72"/>
  <c r="D15" i="72"/>
  <c r="D13" i="72"/>
  <c r="D12" i="72"/>
  <c r="E11" i="72"/>
  <c r="J11" i="72" s="1"/>
  <c r="D11" i="72"/>
  <c r="E10" i="72"/>
  <c r="J10" i="72" s="1"/>
  <c r="O10" i="72" s="1"/>
  <c r="D10" i="72"/>
  <c r="E9" i="72"/>
  <c r="J9" i="72" s="1"/>
  <c r="O9" i="72" s="1"/>
  <c r="D9" i="72"/>
  <c r="E8" i="72"/>
  <c r="J8" i="72" s="1"/>
  <c r="D8" i="72"/>
  <c r="E7" i="72"/>
  <c r="J7" i="72" s="1"/>
  <c r="D7" i="72"/>
  <c r="E6" i="72"/>
  <c r="J6" i="72" s="1"/>
  <c r="F6" i="72" s="1"/>
  <c r="G6" i="72" s="1"/>
  <c r="H6" i="72" s="1"/>
  <c r="I6" i="72" s="1"/>
  <c r="D6" i="72"/>
  <c r="E5" i="72"/>
  <c r="J5" i="72" s="1"/>
  <c r="F5" i="72" s="1"/>
  <c r="G5" i="72" s="1"/>
  <c r="H5" i="72" s="1"/>
  <c r="I5" i="72" s="1"/>
  <c r="D5" i="72"/>
  <c r="D3" i="72"/>
  <c r="D4" i="72"/>
  <c r="E4" i="72"/>
  <c r="J4" i="72" s="1"/>
  <c r="F4" i="72" s="1"/>
  <c r="G4" i="72" s="1"/>
  <c r="H4" i="72" s="1"/>
  <c r="I4" i="72" s="1"/>
  <c r="E3" i="72"/>
  <c r="E2" i="72"/>
  <c r="J2" i="72" s="1"/>
  <c r="F2" i="72" s="1"/>
  <c r="G2" i="72" s="1"/>
  <c r="H2" i="72" s="1"/>
  <c r="I2" i="72" s="1"/>
  <c r="D2" i="72"/>
  <c r="C50" i="71"/>
  <c r="D50" i="71"/>
  <c r="E50" i="71"/>
  <c r="F50" i="71"/>
  <c r="G50" i="71"/>
  <c r="H50" i="71"/>
  <c r="I50" i="71"/>
  <c r="J50" i="71"/>
  <c r="K50" i="71"/>
  <c r="L50" i="71"/>
  <c r="M50" i="71"/>
  <c r="N50" i="71"/>
  <c r="O50" i="71"/>
  <c r="P50" i="71"/>
  <c r="Q50" i="71"/>
  <c r="R50" i="71"/>
  <c r="S50" i="71"/>
  <c r="T50" i="71"/>
  <c r="U50" i="71"/>
  <c r="V50" i="71"/>
  <c r="W50" i="71"/>
  <c r="X50" i="71"/>
  <c r="Y50" i="71"/>
  <c r="Z50" i="71"/>
  <c r="AA50" i="71"/>
  <c r="AB50" i="71"/>
  <c r="AC50" i="71"/>
  <c r="AD50" i="71"/>
  <c r="AE50" i="71"/>
  <c r="AF50" i="71"/>
  <c r="AG50" i="71"/>
  <c r="AH50" i="71"/>
  <c r="AI50" i="71"/>
  <c r="AJ50" i="71"/>
  <c r="AK50" i="71"/>
  <c r="AL50" i="71"/>
  <c r="AM50" i="71"/>
  <c r="AN50" i="71"/>
  <c r="AO50" i="71"/>
  <c r="AP50" i="71"/>
  <c r="AQ50" i="71"/>
  <c r="C51" i="71"/>
  <c r="D51" i="71"/>
  <c r="E51" i="71"/>
  <c r="F51" i="71"/>
  <c r="G51" i="71"/>
  <c r="H51" i="71"/>
  <c r="I51" i="71"/>
  <c r="J51" i="71"/>
  <c r="K51" i="71"/>
  <c r="L51" i="71"/>
  <c r="M51" i="71"/>
  <c r="N51" i="71"/>
  <c r="O51" i="71"/>
  <c r="P51" i="71"/>
  <c r="Q51" i="71"/>
  <c r="R51" i="71"/>
  <c r="S51" i="71"/>
  <c r="T51" i="71"/>
  <c r="U51" i="71"/>
  <c r="V51" i="71"/>
  <c r="W51" i="71"/>
  <c r="X51" i="71"/>
  <c r="Y51" i="71"/>
  <c r="Z51" i="71"/>
  <c r="AA51" i="71"/>
  <c r="AB51" i="71"/>
  <c r="AC51" i="71"/>
  <c r="AD51" i="71"/>
  <c r="AE51" i="71"/>
  <c r="AF51" i="71"/>
  <c r="AG51" i="71"/>
  <c r="AH51" i="71"/>
  <c r="AI51" i="71"/>
  <c r="AJ51" i="71"/>
  <c r="AK51" i="71"/>
  <c r="AL51" i="71"/>
  <c r="AM51" i="71"/>
  <c r="AN51" i="71"/>
  <c r="AO51" i="71"/>
  <c r="AP51" i="71"/>
  <c r="AQ51" i="71"/>
  <c r="C52" i="71"/>
  <c r="D52" i="71"/>
  <c r="E52" i="71"/>
  <c r="F52" i="71"/>
  <c r="G52" i="71"/>
  <c r="H52" i="71"/>
  <c r="I52" i="71"/>
  <c r="J52" i="71"/>
  <c r="K52" i="71"/>
  <c r="L52" i="71"/>
  <c r="M52" i="71"/>
  <c r="N52" i="71"/>
  <c r="O52" i="71"/>
  <c r="P52" i="71"/>
  <c r="Q52" i="71"/>
  <c r="R52" i="71"/>
  <c r="S52" i="71"/>
  <c r="T52" i="71"/>
  <c r="U52" i="71"/>
  <c r="V52" i="71"/>
  <c r="W52" i="71"/>
  <c r="X52" i="71"/>
  <c r="Y52" i="71"/>
  <c r="Z52" i="71"/>
  <c r="AA52" i="71"/>
  <c r="AB52" i="71"/>
  <c r="AC52" i="71"/>
  <c r="AD52" i="71"/>
  <c r="AE52" i="71"/>
  <c r="AF52" i="71"/>
  <c r="AG52" i="71"/>
  <c r="AH52" i="71"/>
  <c r="AI52" i="71"/>
  <c r="AJ52" i="71"/>
  <c r="AK52" i="71"/>
  <c r="AL52" i="71"/>
  <c r="AM52" i="71"/>
  <c r="AN52" i="71"/>
  <c r="AO52" i="71"/>
  <c r="AP52" i="71"/>
  <c r="AQ52" i="71"/>
  <c r="C53" i="71"/>
  <c r="D53" i="71"/>
  <c r="E53" i="71"/>
  <c r="F53" i="71"/>
  <c r="G53" i="71"/>
  <c r="H53" i="71"/>
  <c r="I53" i="71"/>
  <c r="J53" i="71"/>
  <c r="K53" i="71"/>
  <c r="L53" i="71"/>
  <c r="M53" i="71"/>
  <c r="N53" i="71"/>
  <c r="O53" i="71"/>
  <c r="P53" i="71"/>
  <c r="Q53" i="71"/>
  <c r="R53" i="71"/>
  <c r="S53" i="71"/>
  <c r="T53" i="71"/>
  <c r="U53" i="71"/>
  <c r="V53" i="71"/>
  <c r="W53" i="71"/>
  <c r="X53" i="71"/>
  <c r="Y53" i="71"/>
  <c r="Z53" i="71"/>
  <c r="AA53" i="71"/>
  <c r="AB53" i="71"/>
  <c r="AC53" i="71"/>
  <c r="AD53" i="71"/>
  <c r="AE53" i="71"/>
  <c r="AF53" i="71"/>
  <c r="AG53" i="71"/>
  <c r="AH53" i="71"/>
  <c r="AI53" i="71"/>
  <c r="AJ53" i="71"/>
  <c r="AK53" i="71"/>
  <c r="AL53" i="71"/>
  <c r="AM53" i="71"/>
  <c r="AN53" i="71"/>
  <c r="AO53" i="71"/>
  <c r="AP53" i="71"/>
  <c r="AQ53" i="71"/>
  <c r="C54" i="71"/>
  <c r="D54" i="71"/>
  <c r="E54" i="71"/>
  <c r="F54" i="71"/>
  <c r="G54" i="71"/>
  <c r="H54" i="71"/>
  <c r="I54" i="71"/>
  <c r="J54" i="71"/>
  <c r="K54" i="71"/>
  <c r="L54" i="71"/>
  <c r="M54" i="71"/>
  <c r="N54" i="71"/>
  <c r="O54" i="71"/>
  <c r="P54" i="71"/>
  <c r="Q54" i="71"/>
  <c r="R54" i="71"/>
  <c r="S54" i="71"/>
  <c r="T54" i="71"/>
  <c r="U54" i="71"/>
  <c r="V54" i="71"/>
  <c r="W54" i="71"/>
  <c r="X54" i="71"/>
  <c r="Y54" i="71"/>
  <c r="Z54" i="71"/>
  <c r="AA54" i="71"/>
  <c r="AB54" i="71"/>
  <c r="AC54" i="71"/>
  <c r="AD54" i="71"/>
  <c r="AE54" i="71"/>
  <c r="AF54" i="71"/>
  <c r="AG54" i="71"/>
  <c r="AH54" i="71"/>
  <c r="AI54" i="71"/>
  <c r="AJ54" i="71"/>
  <c r="AK54" i="71"/>
  <c r="AL54" i="71"/>
  <c r="AM54" i="71"/>
  <c r="AN54" i="71"/>
  <c r="AO54" i="71"/>
  <c r="AP54" i="71"/>
  <c r="AQ54" i="71"/>
  <c r="C55" i="71"/>
  <c r="D55" i="71"/>
  <c r="E55" i="71"/>
  <c r="F55" i="71"/>
  <c r="G55" i="71"/>
  <c r="H55" i="71"/>
  <c r="I55" i="71"/>
  <c r="J55" i="71"/>
  <c r="K55" i="71"/>
  <c r="L55" i="71"/>
  <c r="M55" i="71"/>
  <c r="N55" i="71"/>
  <c r="O55" i="71"/>
  <c r="P55" i="71"/>
  <c r="Q55" i="71"/>
  <c r="R55" i="71"/>
  <c r="S55" i="71"/>
  <c r="T55" i="71"/>
  <c r="U55" i="71"/>
  <c r="V55" i="71"/>
  <c r="W55" i="71"/>
  <c r="X55" i="71"/>
  <c r="Y55" i="71"/>
  <c r="Z55" i="71"/>
  <c r="AA55" i="71"/>
  <c r="AB55" i="71"/>
  <c r="AC55" i="71"/>
  <c r="AD55" i="71"/>
  <c r="AE55" i="71"/>
  <c r="AF55" i="71"/>
  <c r="AG55" i="71"/>
  <c r="AH55" i="71"/>
  <c r="AI55" i="71"/>
  <c r="AJ55" i="71"/>
  <c r="AK55" i="71"/>
  <c r="AL55" i="71"/>
  <c r="AM55" i="71"/>
  <c r="AN55" i="71"/>
  <c r="AO55" i="71"/>
  <c r="AP55" i="71"/>
  <c r="AQ55" i="71"/>
  <c r="C56" i="71"/>
  <c r="D56" i="71"/>
  <c r="E56" i="71"/>
  <c r="F56" i="71"/>
  <c r="G56" i="71"/>
  <c r="H56" i="71"/>
  <c r="I56" i="71"/>
  <c r="J56" i="71"/>
  <c r="K56" i="71"/>
  <c r="L56" i="71"/>
  <c r="M56" i="71"/>
  <c r="N56" i="71"/>
  <c r="O56" i="71"/>
  <c r="P56" i="71"/>
  <c r="Q56" i="71"/>
  <c r="R56" i="71"/>
  <c r="S56" i="71"/>
  <c r="T56" i="71"/>
  <c r="U56" i="71"/>
  <c r="V56" i="71"/>
  <c r="W56" i="71"/>
  <c r="X56" i="71"/>
  <c r="Y56" i="71"/>
  <c r="Z56" i="71"/>
  <c r="AA56" i="71"/>
  <c r="AB56" i="71"/>
  <c r="AC56" i="71"/>
  <c r="AD56" i="71"/>
  <c r="AE56" i="71"/>
  <c r="AF56" i="71"/>
  <c r="AG56" i="71"/>
  <c r="AH56" i="71"/>
  <c r="AI56" i="71"/>
  <c r="AJ56" i="71"/>
  <c r="AK56" i="71"/>
  <c r="AL56" i="71"/>
  <c r="AM56" i="71"/>
  <c r="AN56" i="71"/>
  <c r="AO56" i="71"/>
  <c r="AP56" i="71"/>
  <c r="AQ56" i="71"/>
  <c r="C57" i="71"/>
  <c r="D57" i="71"/>
  <c r="E57" i="71"/>
  <c r="F57" i="71"/>
  <c r="G57" i="71"/>
  <c r="H57" i="71"/>
  <c r="I57" i="71"/>
  <c r="J57" i="71"/>
  <c r="K57" i="71"/>
  <c r="L57" i="71"/>
  <c r="M57" i="71"/>
  <c r="N57" i="71"/>
  <c r="O57" i="71"/>
  <c r="P57" i="71"/>
  <c r="Q57" i="71"/>
  <c r="R57" i="71"/>
  <c r="S57" i="71"/>
  <c r="T57" i="71"/>
  <c r="U57" i="71"/>
  <c r="V57" i="71"/>
  <c r="W57" i="71"/>
  <c r="X57" i="71"/>
  <c r="Y57" i="71"/>
  <c r="Z57" i="71"/>
  <c r="AA57" i="71"/>
  <c r="AB57" i="71"/>
  <c r="AC57" i="71"/>
  <c r="AD57" i="71"/>
  <c r="AE57" i="71"/>
  <c r="AF57" i="71"/>
  <c r="AG57" i="71"/>
  <c r="AH57" i="71"/>
  <c r="AI57" i="71"/>
  <c r="AJ57" i="71"/>
  <c r="AK57" i="71"/>
  <c r="AL57" i="71"/>
  <c r="AM57" i="71"/>
  <c r="AN57" i="71"/>
  <c r="AO57" i="71"/>
  <c r="AP57" i="71"/>
  <c r="AQ57" i="71"/>
  <c r="C58" i="71"/>
  <c r="D58" i="71"/>
  <c r="E58" i="71"/>
  <c r="F58" i="71"/>
  <c r="G58" i="71"/>
  <c r="H58" i="71"/>
  <c r="I58" i="71"/>
  <c r="J58" i="71"/>
  <c r="K58" i="71"/>
  <c r="L58" i="71"/>
  <c r="M58" i="71"/>
  <c r="N58" i="71"/>
  <c r="O58" i="71"/>
  <c r="P58" i="71"/>
  <c r="Q58" i="71"/>
  <c r="R58" i="71"/>
  <c r="S58" i="71"/>
  <c r="T58" i="71"/>
  <c r="U58" i="71"/>
  <c r="V58" i="71"/>
  <c r="W58" i="71"/>
  <c r="X58" i="71"/>
  <c r="Y58" i="71"/>
  <c r="Z58" i="71"/>
  <c r="AA58" i="71"/>
  <c r="AB58" i="71"/>
  <c r="AC58" i="71"/>
  <c r="AD58" i="71"/>
  <c r="AE58" i="71"/>
  <c r="AF58" i="71"/>
  <c r="AG58" i="71"/>
  <c r="AH58" i="71"/>
  <c r="AI58" i="71"/>
  <c r="AJ58" i="71"/>
  <c r="AK58" i="71"/>
  <c r="AL58" i="71"/>
  <c r="AM58" i="71"/>
  <c r="AN58" i="71"/>
  <c r="AO58" i="71"/>
  <c r="AP58" i="71"/>
  <c r="AQ58" i="71"/>
  <c r="C59" i="71"/>
  <c r="D59" i="71"/>
  <c r="E59" i="71"/>
  <c r="F59" i="71"/>
  <c r="G59" i="71"/>
  <c r="H59" i="71"/>
  <c r="I59" i="71"/>
  <c r="J59" i="71"/>
  <c r="K59" i="71"/>
  <c r="L59" i="71"/>
  <c r="M59" i="71"/>
  <c r="N59" i="71"/>
  <c r="O59" i="71"/>
  <c r="P59" i="71"/>
  <c r="Q59" i="71"/>
  <c r="R59" i="71"/>
  <c r="S59" i="71"/>
  <c r="T59" i="71"/>
  <c r="U59" i="71"/>
  <c r="V59" i="71"/>
  <c r="W59" i="71"/>
  <c r="X59" i="71"/>
  <c r="Y59" i="71"/>
  <c r="Z59" i="71"/>
  <c r="AA59" i="71"/>
  <c r="AB59" i="71"/>
  <c r="AC59" i="71"/>
  <c r="AD59" i="71"/>
  <c r="AE59" i="71"/>
  <c r="AF59" i="71"/>
  <c r="AG59" i="71"/>
  <c r="AH59" i="71"/>
  <c r="AI59" i="71"/>
  <c r="AJ59" i="71"/>
  <c r="AK59" i="71"/>
  <c r="AL59" i="71"/>
  <c r="AM59" i="71"/>
  <c r="AN59" i="71"/>
  <c r="AO59" i="71"/>
  <c r="AP59" i="71"/>
  <c r="AQ59" i="71"/>
  <c r="C60" i="71"/>
  <c r="D60" i="71"/>
  <c r="E60" i="71"/>
  <c r="F60" i="71"/>
  <c r="G60" i="71"/>
  <c r="H60" i="71"/>
  <c r="I60" i="71"/>
  <c r="J60" i="71"/>
  <c r="K60" i="71"/>
  <c r="L60" i="71"/>
  <c r="M60" i="71"/>
  <c r="N60" i="71"/>
  <c r="O60" i="71"/>
  <c r="P60" i="71"/>
  <c r="Q60" i="71"/>
  <c r="R60" i="71"/>
  <c r="S60" i="71"/>
  <c r="T60" i="71"/>
  <c r="U60" i="71"/>
  <c r="V60" i="71"/>
  <c r="W60" i="71"/>
  <c r="X60" i="71"/>
  <c r="Y60" i="71"/>
  <c r="Z60" i="71"/>
  <c r="AA60" i="71"/>
  <c r="AB60" i="71"/>
  <c r="AC60" i="71"/>
  <c r="AD60" i="71"/>
  <c r="AE60" i="71"/>
  <c r="AF60" i="71"/>
  <c r="AG60" i="71"/>
  <c r="AH60" i="71"/>
  <c r="AI60" i="71"/>
  <c r="AJ60" i="71"/>
  <c r="AK60" i="71"/>
  <c r="AL60" i="71"/>
  <c r="AM60" i="71"/>
  <c r="AN60" i="71"/>
  <c r="AO60" i="71"/>
  <c r="AP60" i="71"/>
  <c r="AQ60" i="71"/>
  <c r="C61" i="71"/>
  <c r="D61" i="71"/>
  <c r="E61" i="71"/>
  <c r="F61" i="71"/>
  <c r="G61" i="71"/>
  <c r="H61" i="71"/>
  <c r="I61" i="71"/>
  <c r="J61" i="71"/>
  <c r="K61" i="71"/>
  <c r="L61" i="71"/>
  <c r="M61" i="71"/>
  <c r="N61" i="71"/>
  <c r="O61" i="71"/>
  <c r="P61" i="71"/>
  <c r="Q61" i="71"/>
  <c r="R61" i="71"/>
  <c r="S61" i="71"/>
  <c r="T61" i="71"/>
  <c r="U61" i="71"/>
  <c r="V61" i="71"/>
  <c r="W61" i="71"/>
  <c r="X61" i="71"/>
  <c r="Y61" i="71"/>
  <c r="Z61" i="71"/>
  <c r="AA61" i="71"/>
  <c r="AB61" i="71"/>
  <c r="AC61" i="71"/>
  <c r="AD61" i="71"/>
  <c r="AE61" i="71"/>
  <c r="AF61" i="71"/>
  <c r="AG61" i="71"/>
  <c r="AH61" i="71"/>
  <c r="AI61" i="71"/>
  <c r="AJ61" i="71"/>
  <c r="AK61" i="71"/>
  <c r="AL61" i="71"/>
  <c r="AM61" i="71"/>
  <c r="AN61" i="71"/>
  <c r="AO61" i="71"/>
  <c r="AP61" i="71"/>
  <c r="AQ61" i="71"/>
  <c r="C62" i="71"/>
  <c r="D62" i="71"/>
  <c r="E62" i="71"/>
  <c r="F62" i="71"/>
  <c r="G62" i="71"/>
  <c r="H62" i="71"/>
  <c r="I62" i="71"/>
  <c r="J62" i="71"/>
  <c r="K62" i="71"/>
  <c r="L62" i="71"/>
  <c r="M62" i="71"/>
  <c r="N62" i="71"/>
  <c r="O62" i="71"/>
  <c r="P62" i="71"/>
  <c r="Q62" i="71"/>
  <c r="R62" i="71"/>
  <c r="S62" i="71"/>
  <c r="T62" i="71"/>
  <c r="U62" i="71"/>
  <c r="V62" i="71"/>
  <c r="W62" i="71"/>
  <c r="X62" i="71"/>
  <c r="Y62" i="71"/>
  <c r="Z62" i="71"/>
  <c r="AA62" i="71"/>
  <c r="AB62" i="71"/>
  <c r="AC62" i="71"/>
  <c r="AD62" i="71"/>
  <c r="AE62" i="71"/>
  <c r="AF62" i="71"/>
  <c r="AG62" i="71"/>
  <c r="AH62" i="71"/>
  <c r="AI62" i="71"/>
  <c r="AJ62" i="71"/>
  <c r="AK62" i="71"/>
  <c r="AL62" i="71"/>
  <c r="AM62" i="71"/>
  <c r="AN62" i="71"/>
  <c r="AO62" i="71"/>
  <c r="AP62" i="71"/>
  <c r="AQ62" i="71"/>
  <c r="C63" i="71"/>
  <c r="D63" i="71"/>
  <c r="E63" i="71"/>
  <c r="F63" i="71"/>
  <c r="G63" i="71"/>
  <c r="H63" i="71"/>
  <c r="I63" i="71"/>
  <c r="J63" i="71"/>
  <c r="K63" i="71"/>
  <c r="L63" i="71"/>
  <c r="M63" i="71"/>
  <c r="N63" i="71"/>
  <c r="O63" i="71"/>
  <c r="P63" i="71"/>
  <c r="Q63" i="71"/>
  <c r="R63" i="71"/>
  <c r="S63" i="71"/>
  <c r="T63" i="71"/>
  <c r="U63" i="71"/>
  <c r="V63" i="71"/>
  <c r="W63" i="71"/>
  <c r="X63" i="71"/>
  <c r="Y63" i="71"/>
  <c r="Z63" i="71"/>
  <c r="AA63" i="71"/>
  <c r="AB63" i="71"/>
  <c r="AC63" i="71"/>
  <c r="AD63" i="71"/>
  <c r="AE63" i="71"/>
  <c r="AF63" i="71"/>
  <c r="AG63" i="71"/>
  <c r="AH63" i="71"/>
  <c r="AI63" i="71"/>
  <c r="AJ63" i="71"/>
  <c r="AK63" i="71"/>
  <c r="AL63" i="71"/>
  <c r="AM63" i="71"/>
  <c r="AN63" i="71"/>
  <c r="AO63" i="71"/>
  <c r="AP63" i="71"/>
  <c r="AQ63" i="71"/>
  <c r="C64" i="71"/>
  <c r="D64" i="71"/>
  <c r="E64" i="71"/>
  <c r="F64" i="71"/>
  <c r="G64" i="71"/>
  <c r="H64" i="71"/>
  <c r="I64" i="71"/>
  <c r="J64" i="71"/>
  <c r="K64" i="71"/>
  <c r="L64" i="71"/>
  <c r="M64" i="71"/>
  <c r="N64" i="71"/>
  <c r="O64" i="71"/>
  <c r="P64" i="71"/>
  <c r="Q64" i="71"/>
  <c r="R64" i="71"/>
  <c r="S64" i="71"/>
  <c r="T64" i="71"/>
  <c r="U64" i="71"/>
  <c r="V64" i="71"/>
  <c r="W64" i="71"/>
  <c r="X64" i="71"/>
  <c r="Y64" i="71"/>
  <c r="Z64" i="71"/>
  <c r="AA64" i="71"/>
  <c r="AB64" i="71"/>
  <c r="AC64" i="71"/>
  <c r="AD64" i="71"/>
  <c r="AE64" i="71"/>
  <c r="AF64" i="71"/>
  <c r="AG64" i="71"/>
  <c r="AH64" i="71"/>
  <c r="AI64" i="71"/>
  <c r="AJ64" i="71"/>
  <c r="AK64" i="71"/>
  <c r="AL64" i="71"/>
  <c r="AM64" i="71"/>
  <c r="AN64" i="71"/>
  <c r="AO64" i="71"/>
  <c r="AP64" i="71"/>
  <c r="AQ64" i="71"/>
  <c r="C65" i="71"/>
  <c r="D65" i="71"/>
  <c r="E65" i="71"/>
  <c r="F65" i="71"/>
  <c r="G65" i="71"/>
  <c r="H65" i="71"/>
  <c r="I65" i="71"/>
  <c r="J65" i="71"/>
  <c r="K65" i="71"/>
  <c r="L65" i="71"/>
  <c r="M65" i="71"/>
  <c r="N65" i="71"/>
  <c r="O65" i="71"/>
  <c r="P65" i="71"/>
  <c r="Q65" i="71"/>
  <c r="R65" i="71"/>
  <c r="S65" i="71"/>
  <c r="T65" i="71"/>
  <c r="U65" i="71"/>
  <c r="V65" i="71"/>
  <c r="W65" i="71"/>
  <c r="X65" i="71"/>
  <c r="Y65" i="71"/>
  <c r="Z65" i="71"/>
  <c r="AA65" i="71"/>
  <c r="AB65" i="71"/>
  <c r="AC65" i="71"/>
  <c r="AD65" i="71"/>
  <c r="AE65" i="71"/>
  <c r="AF65" i="71"/>
  <c r="AG65" i="71"/>
  <c r="AH65" i="71"/>
  <c r="AI65" i="71"/>
  <c r="AJ65" i="71"/>
  <c r="AK65" i="71"/>
  <c r="AL65" i="71"/>
  <c r="AM65" i="71"/>
  <c r="AN65" i="71"/>
  <c r="AO65" i="71"/>
  <c r="AP65" i="71"/>
  <c r="AQ65" i="71"/>
  <c r="C66" i="71"/>
  <c r="D66" i="71"/>
  <c r="E66" i="71"/>
  <c r="F66" i="71"/>
  <c r="G66" i="71"/>
  <c r="H66" i="71"/>
  <c r="I66" i="71"/>
  <c r="J66" i="71"/>
  <c r="K66" i="71"/>
  <c r="L66" i="71"/>
  <c r="M66" i="71"/>
  <c r="N66" i="71"/>
  <c r="O66" i="71"/>
  <c r="P66" i="71"/>
  <c r="Q66" i="71"/>
  <c r="R66" i="71"/>
  <c r="S66" i="71"/>
  <c r="T66" i="71"/>
  <c r="U66" i="71"/>
  <c r="V66" i="71"/>
  <c r="W66" i="71"/>
  <c r="X66" i="71"/>
  <c r="Y66" i="71"/>
  <c r="Z66" i="71"/>
  <c r="AA66" i="71"/>
  <c r="AB66" i="71"/>
  <c r="AC66" i="71"/>
  <c r="AD66" i="71"/>
  <c r="AE66" i="71"/>
  <c r="AF66" i="71"/>
  <c r="AG66" i="71"/>
  <c r="AH66" i="71"/>
  <c r="AI66" i="71"/>
  <c r="AJ66" i="71"/>
  <c r="AK66" i="71"/>
  <c r="AL66" i="71"/>
  <c r="AM66" i="71"/>
  <c r="AN66" i="71"/>
  <c r="AO66" i="71"/>
  <c r="AP66" i="71"/>
  <c r="AQ66" i="71"/>
  <c r="C67" i="71"/>
  <c r="D67" i="71"/>
  <c r="E67" i="71"/>
  <c r="F67" i="71"/>
  <c r="G67" i="71"/>
  <c r="H67" i="71"/>
  <c r="I67" i="71"/>
  <c r="J67" i="71"/>
  <c r="K67" i="71"/>
  <c r="L67" i="71"/>
  <c r="M67" i="71"/>
  <c r="N67" i="71"/>
  <c r="O67" i="71"/>
  <c r="P67" i="71"/>
  <c r="Q67" i="71"/>
  <c r="R67" i="71"/>
  <c r="S67" i="71"/>
  <c r="T67" i="71"/>
  <c r="U67" i="71"/>
  <c r="V67" i="71"/>
  <c r="W67" i="71"/>
  <c r="X67" i="71"/>
  <c r="Y67" i="71"/>
  <c r="Z67" i="71"/>
  <c r="AA67" i="71"/>
  <c r="AB67" i="71"/>
  <c r="AC67" i="71"/>
  <c r="AD67" i="71"/>
  <c r="AE67" i="71"/>
  <c r="AF67" i="71"/>
  <c r="AG67" i="71"/>
  <c r="AH67" i="71"/>
  <c r="AI67" i="71"/>
  <c r="AJ67" i="71"/>
  <c r="AK67" i="71"/>
  <c r="AL67" i="71"/>
  <c r="AM67" i="71"/>
  <c r="AN67" i="71"/>
  <c r="AO67" i="71"/>
  <c r="AP67" i="71"/>
  <c r="AQ67" i="71"/>
  <c r="C68" i="71"/>
  <c r="D68" i="71"/>
  <c r="E68" i="71"/>
  <c r="F68" i="71"/>
  <c r="G68" i="71"/>
  <c r="H68" i="71"/>
  <c r="I68" i="71"/>
  <c r="J68" i="71"/>
  <c r="K68" i="71"/>
  <c r="L68" i="71"/>
  <c r="M68" i="71"/>
  <c r="N68" i="71"/>
  <c r="O68" i="71"/>
  <c r="P68" i="71"/>
  <c r="Q68" i="71"/>
  <c r="R68" i="71"/>
  <c r="S68" i="71"/>
  <c r="T68" i="71"/>
  <c r="U68" i="71"/>
  <c r="V68" i="71"/>
  <c r="W68" i="71"/>
  <c r="X68" i="71"/>
  <c r="Y68" i="71"/>
  <c r="Z68" i="71"/>
  <c r="AA68" i="71"/>
  <c r="AB68" i="71"/>
  <c r="AC68" i="71"/>
  <c r="AD68" i="71"/>
  <c r="AE68" i="71"/>
  <c r="AF68" i="71"/>
  <c r="AG68" i="71"/>
  <c r="AH68" i="71"/>
  <c r="AI68" i="71"/>
  <c r="AJ68" i="71"/>
  <c r="AK68" i="71"/>
  <c r="AL68" i="71"/>
  <c r="AM68" i="71"/>
  <c r="AN68" i="71"/>
  <c r="AO68" i="71"/>
  <c r="AP68" i="71"/>
  <c r="AQ68" i="71"/>
  <c r="C69" i="71"/>
  <c r="D69" i="71"/>
  <c r="E69" i="71"/>
  <c r="F69" i="71"/>
  <c r="G69" i="71"/>
  <c r="H69" i="71"/>
  <c r="I69" i="71"/>
  <c r="J69" i="71"/>
  <c r="K69" i="71"/>
  <c r="L69" i="71"/>
  <c r="M69" i="71"/>
  <c r="N69" i="71"/>
  <c r="O69" i="71"/>
  <c r="P69" i="71"/>
  <c r="Q69" i="71"/>
  <c r="R69" i="71"/>
  <c r="S69" i="71"/>
  <c r="T69" i="71"/>
  <c r="U69" i="71"/>
  <c r="V69" i="71"/>
  <c r="W69" i="71"/>
  <c r="X69" i="71"/>
  <c r="Y69" i="71"/>
  <c r="Z69" i="71"/>
  <c r="AA69" i="71"/>
  <c r="AB69" i="71"/>
  <c r="AC69" i="71"/>
  <c r="AD69" i="71"/>
  <c r="AE69" i="71"/>
  <c r="AF69" i="71"/>
  <c r="AG69" i="71"/>
  <c r="AH69" i="71"/>
  <c r="AI69" i="71"/>
  <c r="AJ69" i="71"/>
  <c r="AK69" i="71"/>
  <c r="AL69" i="71"/>
  <c r="AM69" i="71"/>
  <c r="AN69" i="71"/>
  <c r="AO69" i="71"/>
  <c r="AP69" i="71"/>
  <c r="AQ69" i="71"/>
  <c r="C70" i="71"/>
  <c r="D70" i="71"/>
  <c r="E70" i="71"/>
  <c r="F70" i="71"/>
  <c r="G70" i="71"/>
  <c r="H70" i="71"/>
  <c r="I70" i="71"/>
  <c r="J70" i="71"/>
  <c r="K70" i="71"/>
  <c r="L70" i="71"/>
  <c r="M70" i="71"/>
  <c r="N70" i="71"/>
  <c r="O70" i="71"/>
  <c r="P70" i="71"/>
  <c r="Q70" i="71"/>
  <c r="R70" i="71"/>
  <c r="S70" i="71"/>
  <c r="T70" i="71"/>
  <c r="U70" i="71"/>
  <c r="V70" i="71"/>
  <c r="W70" i="71"/>
  <c r="X70" i="71"/>
  <c r="Y70" i="71"/>
  <c r="Z70" i="71"/>
  <c r="AA70" i="71"/>
  <c r="AB70" i="71"/>
  <c r="AC70" i="71"/>
  <c r="AD70" i="71"/>
  <c r="AE70" i="71"/>
  <c r="AF70" i="71"/>
  <c r="AG70" i="71"/>
  <c r="AH70" i="71"/>
  <c r="AI70" i="71"/>
  <c r="AJ70" i="71"/>
  <c r="AK70" i="71"/>
  <c r="AL70" i="71"/>
  <c r="AM70" i="71"/>
  <c r="AN70" i="71"/>
  <c r="AO70" i="71"/>
  <c r="AP70" i="71"/>
  <c r="AQ70" i="71"/>
  <c r="C71" i="71"/>
  <c r="D71" i="71"/>
  <c r="E71" i="71"/>
  <c r="F71" i="71"/>
  <c r="G71" i="71"/>
  <c r="H71" i="71"/>
  <c r="I71" i="71"/>
  <c r="J71" i="71"/>
  <c r="K71" i="71"/>
  <c r="L71" i="71"/>
  <c r="M71" i="71"/>
  <c r="N71" i="71"/>
  <c r="O71" i="71"/>
  <c r="P71" i="71"/>
  <c r="Q71" i="71"/>
  <c r="R71" i="71"/>
  <c r="S71" i="71"/>
  <c r="T71" i="71"/>
  <c r="U71" i="71"/>
  <c r="V71" i="71"/>
  <c r="W71" i="71"/>
  <c r="X71" i="71"/>
  <c r="Y71" i="71"/>
  <c r="Z71" i="71"/>
  <c r="AA71" i="71"/>
  <c r="AB71" i="71"/>
  <c r="AC71" i="71"/>
  <c r="AD71" i="71"/>
  <c r="AE71" i="71"/>
  <c r="AF71" i="71"/>
  <c r="AG71" i="71"/>
  <c r="AH71" i="71"/>
  <c r="AI71" i="71"/>
  <c r="AJ71" i="71"/>
  <c r="AK71" i="71"/>
  <c r="AL71" i="71"/>
  <c r="AM71" i="71"/>
  <c r="AN71" i="71"/>
  <c r="AO71" i="71"/>
  <c r="AP71" i="71"/>
  <c r="AQ71" i="71"/>
  <c r="C72" i="71"/>
  <c r="D72" i="71"/>
  <c r="E72" i="71"/>
  <c r="F72" i="71"/>
  <c r="G72" i="71"/>
  <c r="H72" i="71"/>
  <c r="I72" i="71"/>
  <c r="J72" i="71"/>
  <c r="K72" i="71"/>
  <c r="L72" i="71"/>
  <c r="M72" i="71"/>
  <c r="N72" i="71"/>
  <c r="O72" i="71"/>
  <c r="P72" i="71"/>
  <c r="Q72" i="71"/>
  <c r="R72" i="71"/>
  <c r="S72" i="71"/>
  <c r="T72" i="71"/>
  <c r="U72" i="71"/>
  <c r="V72" i="71"/>
  <c r="W72" i="71"/>
  <c r="X72" i="71"/>
  <c r="Y72" i="71"/>
  <c r="Z72" i="71"/>
  <c r="AA72" i="71"/>
  <c r="AB72" i="71"/>
  <c r="AC72" i="71"/>
  <c r="AD72" i="71"/>
  <c r="AE72" i="71"/>
  <c r="AF72" i="71"/>
  <c r="AG72" i="71"/>
  <c r="AH72" i="71"/>
  <c r="AI72" i="71"/>
  <c r="AJ72" i="71"/>
  <c r="AK72" i="71"/>
  <c r="AL72" i="71"/>
  <c r="AM72" i="71"/>
  <c r="AN72" i="71"/>
  <c r="AO72" i="71"/>
  <c r="AP72" i="71"/>
  <c r="AQ72" i="71"/>
  <c r="C73" i="71"/>
  <c r="D73" i="71"/>
  <c r="E73" i="71"/>
  <c r="F73" i="71"/>
  <c r="G73" i="71"/>
  <c r="H73" i="71"/>
  <c r="I73" i="71"/>
  <c r="J73" i="71"/>
  <c r="K73" i="71"/>
  <c r="L73" i="71"/>
  <c r="M73" i="71"/>
  <c r="N73" i="71"/>
  <c r="O73" i="71"/>
  <c r="P73" i="71"/>
  <c r="Q73" i="71"/>
  <c r="R73" i="71"/>
  <c r="S73" i="71"/>
  <c r="T73" i="71"/>
  <c r="U73" i="71"/>
  <c r="V73" i="71"/>
  <c r="W73" i="71"/>
  <c r="X73" i="71"/>
  <c r="Y73" i="71"/>
  <c r="Z73" i="71"/>
  <c r="AA73" i="71"/>
  <c r="AB73" i="71"/>
  <c r="AC73" i="71"/>
  <c r="AD73" i="71"/>
  <c r="AE73" i="71"/>
  <c r="AF73" i="71"/>
  <c r="AG73" i="71"/>
  <c r="AH73" i="71"/>
  <c r="AI73" i="71"/>
  <c r="AJ73" i="71"/>
  <c r="AK73" i="71"/>
  <c r="AL73" i="71"/>
  <c r="AM73" i="71"/>
  <c r="AN73" i="71"/>
  <c r="AO73" i="71"/>
  <c r="AP73" i="71"/>
  <c r="AQ73" i="71"/>
  <c r="C74" i="71"/>
  <c r="D74" i="71"/>
  <c r="E74" i="71"/>
  <c r="F74" i="71"/>
  <c r="G74" i="71"/>
  <c r="H74" i="71"/>
  <c r="I74" i="71"/>
  <c r="J74" i="71"/>
  <c r="K74" i="71"/>
  <c r="L74" i="71"/>
  <c r="M74" i="71"/>
  <c r="N74" i="71"/>
  <c r="O74" i="71"/>
  <c r="P74" i="71"/>
  <c r="Q74" i="71"/>
  <c r="R74" i="71"/>
  <c r="S74" i="71"/>
  <c r="T74" i="71"/>
  <c r="U74" i="71"/>
  <c r="V74" i="71"/>
  <c r="W74" i="71"/>
  <c r="X74" i="71"/>
  <c r="Y74" i="71"/>
  <c r="Z74" i="71"/>
  <c r="AA74" i="71"/>
  <c r="AB74" i="71"/>
  <c r="AC74" i="71"/>
  <c r="AD74" i="71"/>
  <c r="AE74" i="71"/>
  <c r="AF74" i="71"/>
  <c r="AG74" i="71"/>
  <c r="AH74" i="71"/>
  <c r="AI74" i="71"/>
  <c r="AJ74" i="71"/>
  <c r="AK74" i="71"/>
  <c r="AL74" i="71"/>
  <c r="AM74" i="71"/>
  <c r="AN74" i="71"/>
  <c r="AO74" i="71"/>
  <c r="AP74" i="71"/>
  <c r="AQ74" i="71"/>
  <c r="E3" i="71"/>
  <c r="F3" i="71"/>
  <c r="G3" i="71"/>
  <c r="H3" i="71"/>
  <c r="I3" i="71"/>
  <c r="J3" i="71"/>
  <c r="K3" i="71"/>
  <c r="L3" i="71"/>
  <c r="M3" i="71"/>
  <c r="N3" i="71"/>
  <c r="O3" i="71"/>
  <c r="P3" i="71"/>
  <c r="Q3" i="71"/>
  <c r="R3" i="71"/>
  <c r="S3" i="71"/>
  <c r="T3" i="71"/>
  <c r="U3" i="71"/>
  <c r="V3" i="71"/>
  <c r="W3" i="71"/>
  <c r="X3" i="71"/>
  <c r="Y3" i="71"/>
  <c r="Z3" i="71"/>
  <c r="AA3" i="71"/>
  <c r="AB3" i="71"/>
  <c r="AC3" i="71"/>
  <c r="AD3" i="71"/>
  <c r="AE3" i="71"/>
  <c r="AF3" i="71"/>
  <c r="AG3" i="71"/>
  <c r="AH3" i="71"/>
  <c r="AI3" i="71"/>
  <c r="AJ3" i="71"/>
  <c r="AK3" i="71"/>
  <c r="AL3" i="71"/>
  <c r="AM3" i="71"/>
  <c r="AN3" i="71"/>
  <c r="AO3" i="71"/>
  <c r="AP3" i="71"/>
  <c r="AQ3" i="71"/>
  <c r="E4" i="71"/>
  <c r="F4" i="71"/>
  <c r="G4" i="71"/>
  <c r="H4" i="71"/>
  <c r="I4" i="71"/>
  <c r="J4" i="71"/>
  <c r="K4" i="71"/>
  <c r="L4" i="71"/>
  <c r="M4" i="71"/>
  <c r="N4" i="71"/>
  <c r="O4" i="71"/>
  <c r="P4" i="71"/>
  <c r="Q4" i="71"/>
  <c r="R4" i="71"/>
  <c r="S4" i="71"/>
  <c r="T4" i="71"/>
  <c r="U4" i="71"/>
  <c r="V4" i="71"/>
  <c r="W4" i="71"/>
  <c r="X4" i="71"/>
  <c r="Y4" i="71"/>
  <c r="Z4" i="71"/>
  <c r="AA4" i="71"/>
  <c r="AB4" i="71"/>
  <c r="AC4" i="71"/>
  <c r="AD4" i="71"/>
  <c r="AE4" i="71"/>
  <c r="AF4" i="71"/>
  <c r="AG4" i="71"/>
  <c r="AH4" i="71"/>
  <c r="AI4" i="71"/>
  <c r="AJ4" i="71"/>
  <c r="AK4" i="71"/>
  <c r="AL4" i="71"/>
  <c r="AM4" i="71"/>
  <c r="AN4" i="71"/>
  <c r="AO4" i="71"/>
  <c r="AP4" i="71"/>
  <c r="AQ4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Z5" i="71"/>
  <c r="AA5" i="71"/>
  <c r="AB5" i="71"/>
  <c r="AC5" i="71"/>
  <c r="AD5" i="71"/>
  <c r="AE5" i="71"/>
  <c r="AF5" i="71"/>
  <c r="AG5" i="71"/>
  <c r="AH5" i="71"/>
  <c r="AI5" i="71"/>
  <c r="AJ5" i="71"/>
  <c r="AK5" i="71"/>
  <c r="AL5" i="71"/>
  <c r="AM5" i="71"/>
  <c r="AN5" i="71"/>
  <c r="AO5" i="71"/>
  <c r="AP5" i="71"/>
  <c r="AQ5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Z6" i="71"/>
  <c r="AA6" i="71"/>
  <c r="AB6" i="71"/>
  <c r="AC6" i="71"/>
  <c r="AD6" i="71"/>
  <c r="AE6" i="71"/>
  <c r="AF6" i="71"/>
  <c r="AG6" i="71"/>
  <c r="AH6" i="71"/>
  <c r="AI6" i="71"/>
  <c r="AJ6" i="71"/>
  <c r="AK6" i="71"/>
  <c r="AL6" i="71"/>
  <c r="AM6" i="71"/>
  <c r="AN6" i="71"/>
  <c r="AO6" i="71"/>
  <c r="AP6" i="71"/>
  <c r="AQ6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Z7" i="71"/>
  <c r="AA7" i="71"/>
  <c r="AB7" i="71"/>
  <c r="AC7" i="71"/>
  <c r="AD7" i="71"/>
  <c r="AE7" i="71"/>
  <c r="AF7" i="71"/>
  <c r="AG7" i="71"/>
  <c r="AH7" i="71"/>
  <c r="AI7" i="71"/>
  <c r="AJ7" i="71"/>
  <c r="AK7" i="71"/>
  <c r="AL7" i="71"/>
  <c r="AM7" i="71"/>
  <c r="AN7" i="71"/>
  <c r="AO7" i="71"/>
  <c r="AP7" i="71"/>
  <c r="AQ7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Z8" i="71"/>
  <c r="AA8" i="71"/>
  <c r="AB8" i="71"/>
  <c r="AC8" i="71"/>
  <c r="AD8" i="71"/>
  <c r="AE8" i="71"/>
  <c r="AF8" i="71"/>
  <c r="AG8" i="71"/>
  <c r="AH8" i="71"/>
  <c r="AI8" i="71"/>
  <c r="AJ8" i="71"/>
  <c r="AK8" i="71"/>
  <c r="AL8" i="71"/>
  <c r="AM8" i="71"/>
  <c r="AN8" i="71"/>
  <c r="AO8" i="71"/>
  <c r="AP8" i="71"/>
  <c r="AQ8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Z9" i="71"/>
  <c r="AA9" i="71"/>
  <c r="AB9" i="71"/>
  <c r="AC9" i="71"/>
  <c r="AD9" i="71"/>
  <c r="AE9" i="71"/>
  <c r="AF9" i="71"/>
  <c r="AG9" i="71"/>
  <c r="AH9" i="71"/>
  <c r="AI9" i="71"/>
  <c r="AJ9" i="71"/>
  <c r="AK9" i="71"/>
  <c r="AL9" i="71"/>
  <c r="AM9" i="71"/>
  <c r="AN9" i="71"/>
  <c r="AO9" i="71"/>
  <c r="AP9" i="71"/>
  <c r="AQ9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Z10" i="71"/>
  <c r="AA10" i="71"/>
  <c r="AB10" i="71"/>
  <c r="AC10" i="71"/>
  <c r="AD10" i="71"/>
  <c r="AE10" i="71"/>
  <c r="AF10" i="71"/>
  <c r="AG10" i="71"/>
  <c r="AH10" i="71"/>
  <c r="AI10" i="71"/>
  <c r="AJ10" i="71"/>
  <c r="AK10" i="71"/>
  <c r="AL10" i="71"/>
  <c r="AM10" i="71"/>
  <c r="AN10" i="71"/>
  <c r="AO10" i="71"/>
  <c r="AP10" i="71"/>
  <c r="AQ10" i="71"/>
  <c r="E11" i="71"/>
  <c r="F11" i="71"/>
  <c r="G11" i="71"/>
  <c r="H11" i="71"/>
  <c r="I11" i="71"/>
  <c r="J11" i="71"/>
  <c r="K11" i="71"/>
  <c r="L11" i="71"/>
  <c r="M11" i="71"/>
  <c r="N11" i="71"/>
  <c r="O11" i="71"/>
  <c r="P11" i="71"/>
  <c r="Q11" i="71"/>
  <c r="R11" i="71"/>
  <c r="S11" i="71"/>
  <c r="T11" i="71"/>
  <c r="U11" i="71"/>
  <c r="V11" i="71"/>
  <c r="W11" i="71"/>
  <c r="X11" i="71"/>
  <c r="Y11" i="71"/>
  <c r="Z11" i="71"/>
  <c r="AA11" i="71"/>
  <c r="AB11" i="71"/>
  <c r="AC11" i="71"/>
  <c r="AD11" i="71"/>
  <c r="AE11" i="71"/>
  <c r="AF11" i="71"/>
  <c r="AG11" i="71"/>
  <c r="AH11" i="71"/>
  <c r="AI11" i="71"/>
  <c r="AJ11" i="71"/>
  <c r="AK11" i="71"/>
  <c r="AL11" i="71"/>
  <c r="AM11" i="71"/>
  <c r="AN11" i="71"/>
  <c r="AO11" i="71"/>
  <c r="AP11" i="71"/>
  <c r="AQ11" i="71"/>
  <c r="E12" i="71"/>
  <c r="F12" i="71"/>
  <c r="G12" i="71"/>
  <c r="H12" i="71"/>
  <c r="I12" i="71"/>
  <c r="J12" i="71"/>
  <c r="K12" i="71"/>
  <c r="L12" i="71"/>
  <c r="M12" i="71"/>
  <c r="N12" i="71"/>
  <c r="O12" i="71"/>
  <c r="P12" i="71"/>
  <c r="Q12" i="71"/>
  <c r="R12" i="71"/>
  <c r="S12" i="71"/>
  <c r="T12" i="71"/>
  <c r="U12" i="71"/>
  <c r="V12" i="71"/>
  <c r="W12" i="71"/>
  <c r="X12" i="71"/>
  <c r="Y12" i="71"/>
  <c r="Z12" i="71"/>
  <c r="AA12" i="71"/>
  <c r="AB12" i="71"/>
  <c r="AC12" i="71"/>
  <c r="AD12" i="71"/>
  <c r="AE12" i="71"/>
  <c r="AF12" i="71"/>
  <c r="AG12" i="71"/>
  <c r="AH12" i="71"/>
  <c r="AI12" i="71"/>
  <c r="AJ12" i="71"/>
  <c r="AK12" i="71"/>
  <c r="AL12" i="71"/>
  <c r="AM12" i="71"/>
  <c r="AN12" i="71"/>
  <c r="AO12" i="71"/>
  <c r="AP12" i="71"/>
  <c r="AQ12" i="71"/>
  <c r="E13" i="71"/>
  <c r="F13" i="71"/>
  <c r="G13" i="71"/>
  <c r="H13" i="71"/>
  <c r="I13" i="71"/>
  <c r="J13" i="71"/>
  <c r="K13" i="71"/>
  <c r="L13" i="71"/>
  <c r="M13" i="71"/>
  <c r="N13" i="71"/>
  <c r="O13" i="71"/>
  <c r="P13" i="71"/>
  <c r="Q13" i="71"/>
  <c r="R13" i="71"/>
  <c r="S13" i="71"/>
  <c r="T13" i="71"/>
  <c r="U13" i="71"/>
  <c r="V13" i="71"/>
  <c r="W13" i="71"/>
  <c r="X13" i="71"/>
  <c r="Y13" i="71"/>
  <c r="Z13" i="71"/>
  <c r="AA13" i="71"/>
  <c r="AB13" i="71"/>
  <c r="AC13" i="71"/>
  <c r="AD13" i="71"/>
  <c r="AE13" i="71"/>
  <c r="AF13" i="71"/>
  <c r="AG13" i="71"/>
  <c r="AH13" i="71"/>
  <c r="AI13" i="71"/>
  <c r="AJ13" i="71"/>
  <c r="AK13" i="71"/>
  <c r="AL13" i="71"/>
  <c r="AM13" i="71"/>
  <c r="AN13" i="71"/>
  <c r="AO13" i="71"/>
  <c r="AP13" i="71"/>
  <c r="AQ13" i="71"/>
  <c r="E14" i="71"/>
  <c r="F14" i="71"/>
  <c r="G14" i="71"/>
  <c r="H14" i="71"/>
  <c r="I14" i="71"/>
  <c r="J14" i="71"/>
  <c r="K14" i="71"/>
  <c r="L14" i="71"/>
  <c r="M14" i="71"/>
  <c r="N14" i="71"/>
  <c r="O14" i="71"/>
  <c r="P14" i="71"/>
  <c r="Q14" i="71"/>
  <c r="R14" i="71"/>
  <c r="S14" i="71"/>
  <c r="T14" i="71"/>
  <c r="U14" i="71"/>
  <c r="V14" i="71"/>
  <c r="W14" i="71"/>
  <c r="X14" i="71"/>
  <c r="Y14" i="71"/>
  <c r="Z14" i="71"/>
  <c r="AA14" i="71"/>
  <c r="AB14" i="71"/>
  <c r="AC14" i="71"/>
  <c r="AD14" i="71"/>
  <c r="AE14" i="71"/>
  <c r="AF14" i="71"/>
  <c r="AG14" i="71"/>
  <c r="AH14" i="71"/>
  <c r="AI14" i="71"/>
  <c r="AJ14" i="71"/>
  <c r="AK14" i="71"/>
  <c r="AL14" i="71"/>
  <c r="AM14" i="71"/>
  <c r="AN14" i="71"/>
  <c r="AO14" i="71"/>
  <c r="AP14" i="71"/>
  <c r="AQ14" i="71"/>
  <c r="E15" i="71"/>
  <c r="F15" i="71"/>
  <c r="G15" i="71"/>
  <c r="H15" i="71"/>
  <c r="I15" i="71"/>
  <c r="J15" i="71"/>
  <c r="K15" i="71"/>
  <c r="L15" i="71"/>
  <c r="M15" i="71"/>
  <c r="N15" i="71"/>
  <c r="O15" i="71"/>
  <c r="P15" i="71"/>
  <c r="Q15" i="71"/>
  <c r="R15" i="71"/>
  <c r="S15" i="71"/>
  <c r="T15" i="71"/>
  <c r="U15" i="71"/>
  <c r="V15" i="71"/>
  <c r="W15" i="71"/>
  <c r="X15" i="71"/>
  <c r="Y15" i="71"/>
  <c r="Z15" i="71"/>
  <c r="AA15" i="71"/>
  <c r="AB15" i="71"/>
  <c r="AC15" i="71"/>
  <c r="AD15" i="71"/>
  <c r="AE15" i="71"/>
  <c r="AF15" i="71"/>
  <c r="AG15" i="71"/>
  <c r="AH15" i="71"/>
  <c r="AI15" i="71"/>
  <c r="AJ15" i="71"/>
  <c r="AK15" i="71"/>
  <c r="AL15" i="71"/>
  <c r="AM15" i="71"/>
  <c r="AN15" i="71"/>
  <c r="AO15" i="71"/>
  <c r="AP15" i="71"/>
  <c r="AQ15" i="71"/>
  <c r="E16" i="71"/>
  <c r="F16" i="71"/>
  <c r="G16" i="71"/>
  <c r="H16" i="71"/>
  <c r="I16" i="71"/>
  <c r="J16" i="71"/>
  <c r="K16" i="71"/>
  <c r="L16" i="71"/>
  <c r="M16" i="71"/>
  <c r="N16" i="71"/>
  <c r="O16" i="71"/>
  <c r="P16" i="71"/>
  <c r="Q16" i="71"/>
  <c r="R16" i="71"/>
  <c r="S16" i="71"/>
  <c r="T16" i="71"/>
  <c r="U16" i="71"/>
  <c r="V16" i="71"/>
  <c r="W16" i="71"/>
  <c r="X16" i="71"/>
  <c r="Y16" i="71"/>
  <c r="Z16" i="71"/>
  <c r="AA16" i="71"/>
  <c r="AB16" i="71"/>
  <c r="AC16" i="71"/>
  <c r="AD16" i="71"/>
  <c r="AE16" i="71"/>
  <c r="AF16" i="71"/>
  <c r="AG16" i="71"/>
  <c r="AH16" i="71"/>
  <c r="AI16" i="71"/>
  <c r="AJ16" i="71"/>
  <c r="AK16" i="71"/>
  <c r="AL16" i="71"/>
  <c r="AM16" i="71"/>
  <c r="AN16" i="71"/>
  <c r="AO16" i="71"/>
  <c r="AP16" i="71"/>
  <c r="AQ16" i="71"/>
  <c r="E17" i="71"/>
  <c r="F17" i="71"/>
  <c r="G17" i="71"/>
  <c r="H17" i="71"/>
  <c r="I17" i="71"/>
  <c r="J17" i="71"/>
  <c r="K17" i="71"/>
  <c r="L17" i="71"/>
  <c r="M17" i="71"/>
  <c r="N17" i="71"/>
  <c r="O17" i="71"/>
  <c r="P17" i="71"/>
  <c r="Q17" i="71"/>
  <c r="R17" i="71"/>
  <c r="S17" i="71"/>
  <c r="T17" i="71"/>
  <c r="U17" i="71"/>
  <c r="V17" i="71"/>
  <c r="W17" i="71"/>
  <c r="X17" i="71"/>
  <c r="Y17" i="71"/>
  <c r="Z17" i="71"/>
  <c r="AA17" i="71"/>
  <c r="AB17" i="71"/>
  <c r="AC17" i="71"/>
  <c r="AD17" i="71"/>
  <c r="AE17" i="71"/>
  <c r="AF17" i="71"/>
  <c r="AG17" i="71"/>
  <c r="AH17" i="71"/>
  <c r="AI17" i="71"/>
  <c r="AJ17" i="71"/>
  <c r="AK17" i="71"/>
  <c r="AL17" i="71"/>
  <c r="AM17" i="71"/>
  <c r="AN17" i="71"/>
  <c r="AO17" i="71"/>
  <c r="AP17" i="71"/>
  <c r="AQ17" i="71"/>
  <c r="E18" i="71"/>
  <c r="F18" i="71"/>
  <c r="G18" i="71"/>
  <c r="H18" i="71"/>
  <c r="I18" i="71"/>
  <c r="J18" i="71"/>
  <c r="K18" i="71"/>
  <c r="L18" i="71"/>
  <c r="M18" i="71"/>
  <c r="N18" i="71"/>
  <c r="O18" i="71"/>
  <c r="P18" i="71"/>
  <c r="Q18" i="71"/>
  <c r="R18" i="71"/>
  <c r="S18" i="71"/>
  <c r="T18" i="71"/>
  <c r="U18" i="71"/>
  <c r="V18" i="71"/>
  <c r="W18" i="71"/>
  <c r="X18" i="71"/>
  <c r="Y18" i="71"/>
  <c r="Z18" i="71"/>
  <c r="AA18" i="71"/>
  <c r="AB18" i="71"/>
  <c r="AC18" i="71"/>
  <c r="AD18" i="71"/>
  <c r="AE18" i="71"/>
  <c r="AF18" i="71"/>
  <c r="AG18" i="71"/>
  <c r="AH18" i="71"/>
  <c r="AI18" i="71"/>
  <c r="AJ18" i="71"/>
  <c r="AK18" i="71"/>
  <c r="AL18" i="71"/>
  <c r="AM18" i="71"/>
  <c r="AN18" i="71"/>
  <c r="AO18" i="71"/>
  <c r="AP18" i="71"/>
  <c r="AQ18" i="71"/>
  <c r="E19" i="71"/>
  <c r="F19" i="71"/>
  <c r="G19" i="71"/>
  <c r="H19" i="71"/>
  <c r="I19" i="71"/>
  <c r="J19" i="71"/>
  <c r="K19" i="71"/>
  <c r="L19" i="71"/>
  <c r="M19" i="71"/>
  <c r="N19" i="71"/>
  <c r="O19" i="71"/>
  <c r="P19" i="71"/>
  <c r="Q19" i="71"/>
  <c r="R19" i="71"/>
  <c r="S19" i="71"/>
  <c r="T19" i="71"/>
  <c r="U19" i="71"/>
  <c r="V19" i="71"/>
  <c r="W19" i="71"/>
  <c r="X19" i="71"/>
  <c r="Y19" i="71"/>
  <c r="Z19" i="71"/>
  <c r="AA19" i="71"/>
  <c r="AB19" i="71"/>
  <c r="AC19" i="71"/>
  <c r="AD19" i="71"/>
  <c r="AE19" i="71"/>
  <c r="AF19" i="71"/>
  <c r="AG19" i="71"/>
  <c r="AH19" i="71"/>
  <c r="AI19" i="71"/>
  <c r="AJ19" i="71"/>
  <c r="AK19" i="71"/>
  <c r="AL19" i="71"/>
  <c r="AM19" i="71"/>
  <c r="AN19" i="71"/>
  <c r="AO19" i="71"/>
  <c r="AP19" i="71"/>
  <c r="AQ19" i="71"/>
  <c r="E20" i="71"/>
  <c r="F20" i="71"/>
  <c r="G20" i="71"/>
  <c r="H20" i="71"/>
  <c r="I20" i="71"/>
  <c r="J20" i="71"/>
  <c r="K20" i="71"/>
  <c r="L20" i="71"/>
  <c r="M20" i="71"/>
  <c r="N20" i="71"/>
  <c r="O20" i="71"/>
  <c r="P20" i="71"/>
  <c r="Q20" i="71"/>
  <c r="R20" i="71"/>
  <c r="S20" i="71"/>
  <c r="T20" i="71"/>
  <c r="U20" i="71"/>
  <c r="V20" i="71"/>
  <c r="W20" i="71"/>
  <c r="X20" i="71"/>
  <c r="Y20" i="71"/>
  <c r="Z20" i="71"/>
  <c r="AA20" i="71"/>
  <c r="AB20" i="71"/>
  <c r="AC20" i="71"/>
  <c r="AD20" i="71"/>
  <c r="AE20" i="71"/>
  <c r="AF20" i="71"/>
  <c r="AG20" i="71"/>
  <c r="AH20" i="71"/>
  <c r="AI20" i="71"/>
  <c r="AJ20" i="71"/>
  <c r="AK20" i="71"/>
  <c r="AL20" i="71"/>
  <c r="AM20" i="71"/>
  <c r="AN20" i="71"/>
  <c r="AO20" i="71"/>
  <c r="AP20" i="71"/>
  <c r="AQ20" i="71"/>
  <c r="E21" i="71"/>
  <c r="F21" i="71"/>
  <c r="G21" i="71"/>
  <c r="H21" i="71"/>
  <c r="I21" i="71"/>
  <c r="J21" i="71"/>
  <c r="K21" i="71"/>
  <c r="L21" i="71"/>
  <c r="M21" i="71"/>
  <c r="N21" i="71"/>
  <c r="O21" i="71"/>
  <c r="P21" i="71"/>
  <c r="Q21" i="71"/>
  <c r="R21" i="71"/>
  <c r="S21" i="71"/>
  <c r="T21" i="71"/>
  <c r="U21" i="71"/>
  <c r="V21" i="71"/>
  <c r="W21" i="71"/>
  <c r="X21" i="71"/>
  <c r="Y21" i="71"/>
  <c r="Z21" i="71"/>
  <c r="AA21" i="71"/>
  <c r="AB21" i="71"/>
  <c r="AC21" i="71"/>
  <c r="AD21" i="71"/>
  <c r="AE21" i="71"/>
  <c r="AF21" i="71"/>
  <c r="AG21" i="71"/>
  <c r="AH21" i="71"/>
  <c r="AI21" i="71"/>
  <c r="AJ21" i="71"/>
  <c r="AK21" i="71"/>
  <c r="AL21" i="71"/>
  <c r="AM21" i="71"/>
  <c r="AN21" i="71"/>
  <c r="AO21" i="71"/>
  <c r="AP21" i="71"/>
  <c r="AQ21" i="71"/>
  <c r="E22" i="71"/>
  <c r="F22" i="71"/>
  <c r="G22" i="71"/>
  <c r="H22" i="71"/>
  <c r="I22" i="71"/>
  <c r="J22" i="71"/>
  <c r="K22" i="71"/>
  <c r="L22" i="71"/>
  <c r="M22" i="71"/>
  <c r="N22" i="71"/>
  <c r="O22" i="71"/>
  <c r="P22" i="71"/>
  <c r="Q22" i="71"/>
  <c r="R22" i="71"/>
  <c r="S22" i="71"/>
  <c r="T22" i="71"/>
  <c r="U22" i="71"/>
  <c r="V22" i="71"/>
  <c r="W22" i="71"/>
  <c r="X22" i="71"/>
  <c r="Y22" i="71"/>
  <c r="Z22" i="71"/>
  <c r="AA22" i="71"/>
  <c r="AB22" i="71"/>
  <c r="AC22" i="71"/>
  <c r="AD22" i="71"/>
  <c r="AE22" i="71"/>
  <c r="AF22" i="71"/>
  <c r="AG22" i="71"/>
  <c r="AH22" i="71"/>
  <c r="AI22" i="71"/>
  <c r="AJ22" i="71"/>
  <c r="AK22" i="71"/>
  <c r="AL22" i="71"/>
  <c r="AM22" i="71"/>
  <c r="AN22" i="71"/>
  <c r="AO22" i="71"/>
  <c r="AP22" i="71"/>
  <c r="AQ22" i="71"/>
  <c r="E23" i="71"/>
  <c r="F23" i="71"/>
  <c r="G23" i="71"/>
  <c r="H23" i="71"/>
  <c r="I23" i="71"/>
  <c r="J23" i="71"/>
  <c r="K23" i="71"/>
  <c r="L23" i="71"/>
  <c r="M23" i="71"/>
  <c r="N23" i="71"/>
  <c r="O23" i="71"/>
  <c r="P23" i="71"/>
  <c r="Q23" i="71"/>
  <c r="R23" i="71"/>
  <c r="S23" i="71"/>
  <c r="T23" i="71"/>
  <c r="U23" i="71"/>
  <c r="V23" i="71"/>
  <c r="W23" i="71"/>
  <c r="X23" i="71"/>
  <c r="Y23" i="71"/>
  <c r="Z23" i="71"/>
  <c r="AA23" i="71"/>
  <c r="AB23" i="71"/>
  <c r="AC23" i="71"/>
  <c r="AD23" i="71"/>
  <c r="AE23" i="71"/>
  <c r="AF23" i="71"/>
  <c r="AG23" i="71"/>
  <c r="AH23" i="71"/>
  <c r="AI23" i="71"/>
  <c r="AJ23" i="71"/>
  <c r="AK23" i="71"/>
  <c r="AL23" i="71"/>
  <c r="AM23" i="71"/>
  <c r="AN23" i="71"/>
  <c r="AO23" i="71"/>
  <c r="AP23" i="71"/>
  <c r="AQ23" i="71"/>
  <c r="E24" i="71"/>
  <c r="F24" i="71"/>
  <c r="G24" i="71"/>
  <c r="H24" i="71"/>
  <c r="I24" i="71"/>
  <c r="J24" i="71"/>
  <c r="K24" i="71"/>
  <c r="L24" i="71"/>
  <c r="M24" i="71"/>
  <c r="N24" i="71"/>
  <c r="O24" i="71"/>
  <c r="P24" i="71"/>
  <c r="Q24" i="71"/>
  <c r="R24" i="71"/>
  <c r="S24" i="71"/>
  <c r="T24" i="71"/>
  <c r="U24" i="71"/>
  <c r="V24" i="71"/>
  <c r="W24" i="71"/>
  <c r="X24" i="71"/>
  <c r="Y24" i="71"/>
  <c r="Z24" i="71"/>
  <c r="AA24" i="71"/>
  <c r="AB24" i="71"/>
  <c r="AC24" i="71"/>
  <c r="AD24" i="71"/>
  <c r="AE24" i="71"/>
  <c r="AF24" i="71"/>
  <c r="AG24" i="71"/>
  <c r="AH24" i="71"/>
  <c r="AI24" i="71"/>
  <c r="AJ24" i="71"/>
  <c r="AK24" i="71"/>
  <c r="AL24" i="71"/>
  <c r="AM24" i="71"/>
  <c r="AN24" i="71"/>
  <c r="AO24" i="71"/>
  <c r="AP24" i="71"/>
  <c r="AQ24" i="71"/>
  <c r="E25" i="71"/>
  <c r="F25" i="71"/>
  <c r="G25" i="71"/>
  <c r="H25" i="71"/>
  <c r="I25" i="71"/>
  <c r="J25" i="71"/>
  <c r="K25" i="71"/>
  <c r="L25" i="71"/>
  <c r="M25" i="71"/>
  <c r="N25" i="71"/>
  <c r="O25" i="71"/>
  <c r="P25" i="71"/>
  <c r="Q25" i="71"/>
  <c r="R25" i="71"/>
  <c r="S25" i="71"/>
  <c r="T25" i="71"/>
  <c r="U25" i="71"/>
  <c r="V25" i="71"/>
  <c r="W25" i="71"/>
  <c r="X25" i="71"/>
  <c r="Y25" i="71"/>
  <c r="Z25" i="71"/>
  <c r="AA25" i="71"/>
  <c r="AB25" i="71"/>
  <c r="AC25" i="71"/>
  <c r="AD25" i="71"/>
  <c r="AE25" i="71"/>
  <c r="AF25" i="71"/>
  <c r="AG25" i="71"/>
  <c r="AH25" i="71"/>
  <c r="AI25" i="71"/>
  <c r="AJ25" i="71"/>
  <c r="AK25" i="71"/>
  <c r="AL25" i="71"/>
  <c r="AM25" i="71"/>
  <c r="AN25" i="71"/>
  <c r="AO25" i="71"/>
  <c r="AP25" i="71"/>
  <c r="AQ25" i="71"/>
  <c r="E26" i="71"/>
  <c r="F26" i="71"/>
  <c r="G26" i="71"/>
  <c r="H26" i="71"/>
  <c r="I26" i="71"/>
  <c r="J26" i="71"/>
  <c r="K26" i="71"/>
  <c r="L26" i="71"/>
  <c r="M26" i="71"/>
  <c r="N26" i="71"/>
  <c r="O26" i="71"/>
  <c r="P26" i="71"/>
  <c r="Q26" i="71"/>
  <c r="R26" i="71"/>
  <c r="S26" i="71"/>
  <c r="T26" i="71"/>
  <c r="U26" i="71"/>
  <c r="V26" i="71"/>
  <c r="W26" i="71"/>
  <c r="X26" i="71"/>
  <c r="Y26" i="71"/>
  <c r="Z26" i="71"/>
  <c r="AA26" i="71"/>
  <c r="AB26" i="71"/>
  <c r="AC26" i="71"/>
  <c r="AD26" i="71"/>
  <c r="AE26" i="71"/>
  <c r="AF26" i="71"/>
  <c r="AG26" i="71"/>
  <c r="AH26" i="71"/>
  <c r="AI26" i="71"/>
  <c r="AJ26" i="71"/>
  <c r="AK26" i="71"/>
  <c r="AL26" i="71"/>
  <c r="AM26" i="71"/>
  <c r="AN26" i="71"/>
  <c r="AO26" i="71"/>
  <c r="AP26" i="71"/>
  <c r="AQ26" i="71"/>
  <c r="E27" i="71"/>
  <c r="F27" i="71"/>
  <c r="G27" i="71"/>
  <c r="H27" i="71"/>
  <c r="I27" i="71"/>
  <c r="J27" i="71"/>
  <c r="K27" i="71"/>
  <c r="L27" i="71"/>
  <c r="M27" i="71"/>
  <c r="N27" i="71"/>
  <c r="O27" i="71"/>
  <c r="P27" i="71"/>
  <c r="Q27" i="71"/>
  <c r="R27" i="71"/>
  <c r="S27" i="71"/>
  <c r="T27" i="71"/>
  <c r="U27" i="71"/>
  <c r="V27" i="71"/>
  <c r="W27" i="71"/>
  <c r="X27" i="71"/>
  <c r="Y27" i="71"/>
  <c r="Z27" i="71"/>
  <c r="AA27" i="71"/>
  <c r="AB27" i="71"/>
  <c r="AC27" i="71"/>
  <c r="AD27" i="71"/>
  <c r="AE27" i="71"/>
  <c r="AF27" i="71"/>
  <c r="AG27" i="71"/>
  <c r="AH27" i="71"/>
  <c r="AI27" i="71"/>
  <c r="AJ27" i="71"/>
  <c r="AK27" i="71"/>
  <c r="AL27" i="71"/>
  <c r="AM27" i="71"/>
  <c r="AN27" i="71"/>
  <c r="AO27" i="71"/>
  <c r="AP27" i="71"/>
  <c r="AQ27" i="71"/>
  <c r="E28" i="71"/>
  <c r="F28" i="71"/>
  <c r="G28" i="71"/>
  <c r="H28" i="71"/>
  <c r="I28" i="71"/>
  <c r="J28" i="71"/>
  <c r="K28" i="71"/>
  <c r="L28" i="71"/>
  <c r="M28" i="71"/>
  <c r="N28" i="71"/>
  <c r="O28" i="71"/>
  <c r="P28" i="71"/>
  <c r="Q28" i="71"/>
  <c r="R28" i="71"/>
  <c r="S28" i="71"/>
  <c r="T28" i="71"/>
  <c r="U28" i="71"/>
  <c r="V28" i="71"/>
  <c r="W28" i="71"/>
  <c r="X28" i="71"/>
  <c r="Y28" i="71"/>
  <c r="Z28" i="71"/>
  <c r="AA28" i="71"/>
  <c r="AB28" i="71"/>
  <c r="AC28" i="71"/>
  <c r="AD28" i="71"/>
  <c r="AE28" i="71"/>
  <c r="AF28" i="71"/>
  <c r="AG28" i="71"/>
  <c r="AH28" i="71"/>
  <c r="AI28" i="71"/>
  <c r="AJ28" i="71"/>
  <c r="AK28" i="71"/>
  <c r="AL28" i="71"/>
  <c r="AM28" i="71"/>
  <c r="AN28" i="71"/>
  <c r="AO28" i="71"/>
  <c r="AP28" i="71"/>
  <c r="AQ28" i="71"/>
  <c r="E29" i="71"/>
  <c r="F29" i="71"/>
  <c r="G29" i="71"/>
  <c r="H29" i="71"/>
  <c r="I29" i="71"/>
  <c r="J29" i="71"/>
  <c r="K29" i="71"/>
  <c r="L29" i="71"/>
  <c r="M29" i="71"/>
  <c r="N29" i="71"/>
  <c r="O29" i="71"/>
  <c r="P29" i="71"/>
  <c r="Q29" i="71"/>
  <c r="R29" i="71"/>
  <c r="S29" i="71"/>
  <c r="T29" i="71"/>
  <c r="U29" i="71"/>
  <c r="V29" i="71"/>
  <c r="W29" i="71"/>
  <c r="X29" i="71"/>
  <c r="Y29" i="71"/>
  <c r="Z29" i="71"/>
  <c r="AA29" i="71"/>
  <c r="AB29" i="71"/>
  <c r="AC29" i="71"/>
  <c r="AD29" i="71"/>
  <c r="AE29" i="71"/>
  <c r="AF29" i="71"/>
  <c r="AG29" i="71"/>
  <c r="AH29" i="71"/>
  <c r="AI29" i="71"/>
  <c r="AJ29" i="71"/>
  <c r="AK29" i="71"/>
  <c r="AL29" i="71"/>
  <c r="AM29" i="71"/>
  <c r="AN29" i="71"/>
  <c r="AO29" i="71"/>
  <c r="AP29" i="71"/>
  <c r="AQ29" i="71"/>
  <c r="E30" i="71"/>
  <c r="F30" i="71"/>
  <c r="G30" i="71"/>
  <c r="H30" i="71"/>
  <c r="I30" i="71"/>
  <c r="J30" i="71"/>
  <c r="K30" i="71"/>
  <c r="L30" i="71"/>
  <c r="M30" i="71"/>
  <c r="N30" i="71"/>
  <c r="O30" i="71"/>
  <c r="P30" i="71"/>
  <c r="Q30" i="71"/>
  <c r="R30" i="71"/>
  <c r="S30" i="71"/>
  <c r="T30" i="71"/>
  <c r="U30" i="71"/>
  <c r="V30" i="71"/>
  <c r="W30" i="71"/>
  <c r="X30" i="71"/>
  <c r="Y30" i="71"/>
  <c r="Z30" i="71"/>
  <c r="AA30" i="71"/>
  <c r="AB30" i="71"/>
  <c r="AC30" i="71"/>
  <c r="AD30" i="71"/>
  <c r="AE30" i="71"/>
  <c r="AF30" i="71"/>
  <c r="AG30" i="71"/>
  <c r="AH30" i="71"/>
  <c r="AI30" i="71"/>
  <c r="AJ30" i="71"/>
  <c r="AK30" i="71"/>
  <c r="AL30" i="71"/>
  <c r="AM30" i="71"/>
  <c r="AN30" i="71"/>
  <c r="AO30" i="71"/>
  <c r="AP30" i="71"/>
  <c r="AQ30" i="71"/>
  <c r="E31" i="71"/>
  <c r="F31" i="71"/>
  <c r="G31" i="71"/>
  <c r="H31" i="71"/>
  <c r="I31" i="71"/>
  <c r="J31" i="71"/>
  <c r="K31" i="71"/>
  <c r="L31" i="71"/>
  <c r="M31" i="71"/>
  <c r="N31" i="71"/>
  <c r="O31" i="71"/>
  <c r="P31" i="71"/>
  <c r="Q31" i="71"/>
  <c r="R31" i="71"/>
  <c r="S31" i="71"/>
  <c r="T31" i="71"/>
  <c r="U31" i="71"/>
  <c r="V31" i="71"/>
  <c r="W31" i="71"/>
  <c r="X31" i="71"/>
  <c r="Y31" i="71"/>
  <c r="Z31" i="71"/>
  <c r="AA31" i="71"/>
  <c r="AB31" i="71"/>
  <c r="AC31" i="71"/>
  <c r="AD31" i="71"/>
  <c r="AE31" i="71"/>
  <c r="AF31" i="71"/>
  <c r="AG31" i="71"/>
  <c r="AH31" i="71"/>
  <c r="AI31" i="71"/>
  <c r="AJ31" i="71"/>
  <c r="AK31" i="71"/>
  <c r="AL31" i="71"/>
  <c r="AM31" i="71"/>
  <c r="AN31" i="71"/>
  <c r="AO31" i="71"/>
  <c r="AP31" i="71"/>
  <c r="AQ31" i="71"/>
  <c r="E32" i="71"/>
  <c r="F32" i="71"/>
  <c r="G32" i="71"/>
  <c r="H32" i="71"/>
  <c r="I32" i="71"/>
  <c r="J32" i="71"/>
  <c r="K32" i="71"/>
  <c r="L32" i="71"/>
  <c r="M32" i="71"/>
  <c r="N32" i="71"/>
  <c r="O32" i="71"/>
  <c r="P32" i="71"/>
  <c r="Q32" i="71"/>
  <c r="R32" i="71"/>
  <c r="S32" i="71"/>
  <c r="T32" i="71"/>
  <c r="U32" i="71"/>
  <c r="V32" i="71"/>
  <c r="W32" i="71"/>
  <c r="X32" i="71"/>
  <c r="Y32" i="71"/>
  <c r="Z32" i="71"/>
  <c r="AA32" i="71"/>
  <c r="AB32" i="71"/>
  <c r="AC32" i="71"/>
  <c r="AD32" i="71"/>
  <c r="AE32" i="71"/>
  <c r="AF32" i="71"/>
  <c r="AG32" i="71"/>
  <c r="AH32" i="71"/>
  <c r="AI32" i="71"/>
  <c r="AJ32" i="71"/>
  <c r="AK32" i="71"/>
  <c r="AL32" i="71"/>
  <c r="AM32" i="71"/>
  <c r="AN32" i="71"/>
  <c r="AO32" i="71"/>
  <c r="AP32" i="71"/>
  <c r="AQ32" i="71"/>
  <c r="E33" i="71"/>
  <c r="F33" i="71"/>
  <c r="G33" i="71"/>
  <c r="H33" i="71"/>
  <c r="I33" i="71"/>
  <c r="J33" i="71"/>
  <c r="K33" i="71"/>
  <c r="L33" i="71"/>
  <c r="M33" i="71"/>
  <c r="N33" i="71"/>
  <c r="O33" i="71"/>
  <c r="P33" i="71"/>
  <c r="Q33" i="71"/>
  <c r="R33" i="71"/>
  <c r="S33" i="71"/>
  <c r="T33" i="71"/>
  <c r="U33" i="71"/>
  <c r="V33" i="71"/>
  <c r="W33" i="71"/>
  <c r="X33" i="71"/>
  <c r="Y33" i="71"/>
  <c r="Z33" i="71"/>
  <c r="AA33" i="71"/>
  <c r="AB33" i="71"/>
  <c r="AC33" i="71"/>
  <c r="AD33" i="71"/>
  <c r="AE33" i="71"/>
  <c r="AF33" i="71"/>
  <c r="AG33" i="71"/>
  <c r="AH33" i="71"/>
  <c r="AI33" i="71"/>
  <c r="AJ33" i="71"/>
  <c r="AK33" i="71"/>
  <c r="AL33" i="71"/>
  <c r="AM33" i="71"/>
  <c r="AN33" i="71"/>
  <c r="AO33" i="71"/>
  <c r="AP33" i="71"/>
  <c r="AQ33" i="71"/>
  <c r="E34" i="71"/>
  <c r="F34" i="71"/>
  <c r="G34" i="71"/>
  <c r="H34" i="71"/>
  <c r="I34" i="71"/>
  <c r="J34" i="71"/>
  <c r="K34" i="71"/>
  <c r="L34" i="71"/>
  <c r="M34" i="71"/>
  <c r="N34" i="71"/>
  <c r="O34" i="71"/>
  <c r="P34" i="71"/>
  <c r="Q34" i="71"/>
  <c r="R34" i="71"/>
  <c r="S34" i="71"/>
  <c r="T34" i="71"/>
  <c r="U34" i="71"/>
  <c r="V34" i="71"/>
  <c r="W34" i="71"/>
  <c r="X34" i="71"/>
  <c r="Y34" i="71"/>
  <c r="Z34" i="71"/>
  <c r="AA34" i="71"/>
  <c r="AB34" i="71"/>
  <c r="AC34" i="71"/>
  <c r="AD34" i="71"/>
  <c r="AE34" i="71"/>
  <c r="AF34" i="71"/>
  <c r="AG34" i="71"/>
  <c r="AH34" i="71"/>
  <c r="AI34" i="71"/>
  <c r="AJ34" i="71"/>
  <c r="AK34" i="71"/>
  <c r="AL34" i="71"/>
  <c r="AM34" i="71"/>
  <c r="AN34" i="71"/>
  <c r="AO34" i="71"/>
  <c r="AP34" i="71"/>
  <c r="AQ34" i="71"/>
  <c r="E35" i="71"/>
  <c r="F35" i="71"/>
  <c r="G35" i="71"/>
  <c r="H35" i="71"/>
  <c r="I35" i="71"/>
  <c r="J35" i="71"/>
  <c r="K35" i="71"/>
  <c r="L35" i="71"/>
  <c r="M35" i="71"/>
  <c r="N35" i="71"/>
  <c r="O35" i="71"/>
  <c r="P35" i="71"/>
  <c r="Q35" i="71"/>
  <c r="R35" i="71"/>
  <c r="S35" i="71"/>
  <c r="T35" i="71"/>
  <c r="U35" i="71"/>
  <c r="V35" i="71"/>
  <c r="W35" i="71"/>
  <c r="X35" i="71"/>
  <c r="Y35" i="71"/>
  <c r="Z35" i="71"/>
  <c r="AA35" i="71"/>
  <c r="AB35" i="71"/>
  <c r="AC35" i="71"/>
  <c r="AD35" i="71"/>
  <c r="AE35" i="71"/>
  <c r="AF35" i="71"/>
  <c r="AG35" i="71"/>
  <c r="AH35" i="71"/>
  <c r="AI35" i="71"/>
  <c r="AJ35" i="71"/>
  <c r="AK35" i="71"/>
  <c r="AL35" i="71"/>
  <c r="AM35" i="71"/>
  <c r="AN35" i="71"/>
  <c r="AO35" i="71"/>
  <c r="AP35" i="71"/>
  <c r="AQ35" i="71"/>
  <c r="E36" i="71"/>
  <c r="F36" i="71"/>
  <c r="G36" i="71"/>
  <c r="H36" i="71"/>
  <c r="I36" i="71"/>
  <c r="J36" i="71"/>
  <c r="K36" i="71"/>
  <c r="L36" i="71"/>
  <c r="M36" i="71"/>
  <c r="N36" i="71"/>
  <c r="O36" i="71"/>
  <c r="P36" i="71"/>
  <c r="Q36" i="71"/>
  <c r="R36" i="71"/>
  <c r="S36" i="71"/>
  <c r="T36" i="71"/>
  <c r="U36" i="71"/>
  <c r="V36" i="71"/>
  <c r="W36" i="71"/>
  <c r="X36" i="71"/>
  <c r="Y36" i="71"/>
  <c r="Z36" i="71"/>
  <c r="AA36" i="71"/>
  <c r="AB36" i="71"/>
  <c r="AC36" i="71"/>
  <c r="AD36" i="71"/>
  <c r="AE36" i="71"/>
  <c r="AF36" i="71"/>
  <c r="AG36" i="71"/>
  <c r="AH36" i="71"/>
  <c r="AI36" i="71"/>
  <c r="AJ36" i="71"/>
  <c r="AK36" i="71"/>
  <c r="AL36" i="71"/>
  <c r="AM36" i="71"/>
  <c r="AN36" i="71"/>
  <c r="AO36" i="71"/>
  <c r="AP36" i="71"/>
  <c r="AQ36" i="71"/>
  <c r="E37" i="71"/>
  <c r="F37" i="71"/>
  <c r="G37" i="71"/>
  <c r="H37" i="71"/>
  <c r="I37" i="71"/>
  <c r="J37" i="71"/>
  <c r="K37" i="71"/>
  <c r="L37" i="71"/>
  <c r="M37" i="71"/>
  <c r="N37" i="71"/>
  <c r="O37" i="71"/>
  <c r="P37" i="71"/>
  <c r="Q37" i="71"/>
  <c r="R37" i="71"/>
  <c r="S37" i="71"/>
  <c r="T37" i="71"/>
  <c r="U37" i="71"/>
  <c r="V37" i="71"/>
  <c r="W37" i="71"/>
  <c r="X37" i="71"/>
  <c r="Y37" i="71"/>
  <c r="Z37" i="71"/>
  <c r="AA37" i="71"/>
  <c r="AB37" i="71"/>
  <c r="AC37" i="71"/>
  <c r="AD37" i="71"/>
  <c r="AE37" i="71"/>
  <c r="AF37" i="71"/>
  <c r="AG37" i="71"/>
  <c r="AH37" i="71"/>
  <c r="AI37" i="71"/>
  <c r="AJ37" i="71"/>
  <c r="AK37" i="71"/>
  <c r="AL37" i="71"/>
  <c r="AM37" i="71"/>
  <c r="AN37" i="71"/>
  <c r="AO37" i="71"/>
  <c r="AP37" i="71"/>
  <c r="AQ37" i="71"/>
  <c r="E38" i="71"/>
  <c r="F38" i="71"/>
  <c r="G38" i="71"/>
  <c r="H38" i="71"/>
  <c r="I38" i="71"/>
  <c r="J38" i="71"/>
  <c r="K38" i="71"/>
  <c r="L38" i="71"/>
  <c r="M38" i="71"/>
  <c r="N38" i="71"/>
  <c r="O38" i="71"/>
  <c r="P38" i="71"/>
  <c r="Q38" i="71"/>
  <c r="R38" i="71"/>
  <c r="S38" i="71"/>
  <c r="T38" i="71"/>
  <c r="U38" i="71"/>
  <c r="V38" i="71"/>
  <c r="W38" i="71"/>
  <c r="X38" i="71"/>
  <c r="Y38" i="71"/>
  <c r="Z38" i="71"/>
  <c r="AA38" i="71"/>
  <c r="AB38" i="71"/>
  <c r="AC38" i="71"/>
  <c r="AD38" i="71"/>
  <c r="AE38" i="71"/>
  <c r="AF38" i="71"/>
  <c r="AG38" i="71"/>
  <c r="AH38" i="71"/>
  <c r="AI38" i="71"/>
  <c r="AJ38" i="71"/>
  <c r="AK38" i="71"/>
  <c r="AL38" i="71"/>
  <c r="AM38" i="71"/>
  <c r="AN38" i="71"/>
  <c r="AO38" i="71"/>
  <c r="AP38" i="71"/>
  <c r="AQ38" i="71"/>
  <c r="E39" i="71"/>
  <c r="F39" i="71"/>
  <c r="G39" i="71"/>
  <c r="H39" i="71"/>
  <c r="I39" i="71"/>
  <c r="J39" i="71"/>
  <c r="K39" i="71"/>
  <c r="L39" i="71"/>
  <c r="M39" i="71"/>
  <c r="N39" i="71"/>
  <c r="O39" i="71"/>
  <c r="P39" i="71"/>
  <c r="Q39" i="71"/>
  <c r="R39" i="71"/>
  <c r="S39" i="71"/>
  <c r="T39" i="71"/>
  <c r="U39" i="71"/>
  <c r="V39" i="71"/>
  <c r="W39" i="71"/>
  <c r="X39" i="71"/>
  <c r="Y39" i="71"/>
  <c r="Z39" i="71"/>
  <c r="AA39" i="71"/>
  <c r="AB39" i="71"/>
  <c r="AC39" i="71"/>
  <c r="AD39" i="71"/>
  <c r="AE39" i="71"/>
  <c r="AF39" i="71"/>
  <c r="AG39" i="71"/>
  <c r="AH39" i="71"/>
  <c r="AI39" i="71"/>
  <c r="AJ39" i="71"/>
  <c r="AK39" i="71"/>
  <c r="AL39" i="71"/>
  <c r="AM39" i="71"/>
  <c r="AN39" i="71"/>
  <c r="AO39" i="71"/>
  <c r="AP39" i="71"/>
  <c r="AQ39" i="71"/>
  <c r="E40" i="71"/>
  <c r="F40" i="71"/>
  <c r="G40" i="71"/>
  <c r="H40" i="71"/>
  <c r="I40" i="71"/>
  <c r="J40" i="71"/>
  <c r="K40" i="71"/>
  <c r="L40" i="71"/>
  <c r="M40" i="71"/>
  <c r="N40" i="71"/>
  <c r="O40" i="71"/>
  <c r="P40" i="71"/>
  <c r="Q40" i="71"/>
  <c r="R40" i="71"/>
  <c r="S40" i="71"/>
  <c r="T40" i="71"/>
  <c r="U40" i="71"/>
  <c r="V40" i="71"/>
  <c r="W40" i="71"/>
  <c r="X40" i="71"/>
  <c r="Y40" i="71"/>
  <c r="Z40" i="71"/>
  <c r="AA40" i="71"/>
  <c r="AB40" i="71"/>
  <c r="AC40" i="71"/>
  <c r="AD40" i="71"/>
  <c r="AE40" i="71"/>
  <c r="AF40" i="71"/>
  <c r="AG40" i="71"/>
  <c r="AH40" i="71"/>
  <c r="AI40" i="71"/>
  <c r="AJ40" i="71"/>
  <c r="AK40" i="71"/>
  <c r="AL40" i="71"/>
  <c r="AM40" i="71"/>
  <c r="AN40" i="71"/>
  <c r="AO40" i="71"/>
  <c r="AP40" i="71"/>
  <c r="AQ40" i="71"/>
  <c r="E41" i="71"/>
  <c r="F41" i="71"/>
  <c r="G41" i="71"/>
  <c r="H41" i="71"/>
  <c r="I41" i="71"/>
  <c r="J41" i="71"/>
  <c r="K41" i="71"/>
  <c r="L41" i="71"/>
  <c r="M41" i="71"/>
  <c r="N41" i="71"/>
  <c r="O41" i="71"/>
  <c r="P41" i="71"/>
  <c r="Q41" i="71"/>
  <c r="R41" i="71"/>
  <c r="S41" i="71"/>
  <c r="T41" i="71"/>
  <c r="U41" i="71"/>
  <c r="V41" i="71"/>
  <c r="W41" i="71"/>
  <c r="X41" i="71"/>
  <c r="Y41" i="71"/>
  <c r="Z41" i="71"/>
  <c r="AA41" i="71"/>
  <c r="AB41" i="71"/>
  <c r="AC41" i="71"/>
  <c r="AD41" i="71"/>
  <c r="AE41" i="71"/>
  <c r="AF41" i="71"/>
  <c r="AG41" i="71"/>
  <c r="AH41" i="71"/>
  <c r="AI41" i="71"/>
  <c r="AJ41" i="71"/>
  <c r="AK41" i="71"/>
  <c r="AL41" i="71"/>
  <c r="AM41" i="71"/>
  <c r="AN41" i="71"/>
  <c r="AO41" i="71"/>
  <c r="AP41" i="71"/>
  <c r="AQ41" i="71"/>
  <c r="E42" i="71"/>
  <c r="F42" i="71"/>
  <c r="G42" i="71"/>
  <c r="H42" i="71"/>
  <c r="I42" i="71"/>
  <c r="J42" i="71"/>
  <c r="K42" i="71"/>
  <c r="L42" i="71"/>
  <c r="M42" i="71"/>
  <c r="N42" i="71"/>
  <c r="O42" i="71"/>
  <c r="P42" i="71"/>
  <c r="Q42" i="71"/>
  <c r="R42" i="71"/>
  <c r="S42" i="71"/>
  <c r="T42" i="71"/>
  <c r="U42" i="71"/>
  <c r="V42" i="71"/>
  <c r="W42" i="71"/>
  <c r="X42" i="71"/>
  <c r="Y42" i="71"/>
  <c r="Z42" i="71"/>
  <c r="AA42" i="71"/>
  <c r="AB42" i="71"/>
  <c r="AC42" i="71"/>
  <c r="AD42" i="71"/>
  <c r="AE42" i="71"/>
  <c r="AF42" i="71"/>
  <c r="AG42" i="71"/>
  <c r="AH42" i="71"/>
  <c r="AI42" i="71"/>
  <c r="AJ42" i="71"/>
  <c r="AK42" i="71"/>
  <c r="AL42" i="71"/>
  <c r="AM42" i="71"/>
  <c r="AN42" i="71"/>
  <c r="AO42" i="71"/>
  <c r="AP42" i="71"/>
  <c r="AQ42" i="71"/>
  <c r="E43" i="71"/>
  <c r="F43" i="71"/>
  <c r="G43" i="71"/>
  <c r="H43" i="71"/>
  <c r="I43" i="71"/>
  <c r="J43" i="71"/>
  <c r="K43" i="71"/>
  <c r="L43" i="71"/>
  <c r="M43" i="71"/>
  <c r="N43" i="71"/>
  <c r="O43" i="71"/>
  <c r="P43" i="71"/>
  <c r="Q43" i="71"/>
  <c r="R43" i="71"/>
  <c r="S43" i="71"/>
  <c r="T43" i="71"/>
  <c r="U43" i="71"/>
  <c r="V43" i="71"/>
  <c r="W43" i="71"/>
  <c r="X43" i="71"/>
  <c r="Y43" i="71"/>
  <c r="Z43" i="71"/>
  <c r="AA43" i="71"/>
  <c r="AB43" i="71"/>
  <c r="AC43" i="71"/>
  <c r="AD43" i="71"/>
  <c r="AE43" i="71"/>
  <c r="AF43" i="71"/>
  <c r="AG43" i="71"/>
  <c r="AH43" i="71"/>
  <c r="AI43" i="71"/>
  <c r="AJ43" i="71"/>
  <c r="AK43" i="71"/>
  <c r="AL43" i="71"/>
  <c r="AM43" i="71"/>
  <c r="AN43" i="71"/>
  <c r="AO43" i="71"/>
  <c r="AP43" i="71"/>
  <c r="AQ43" i="71"/>
  <c r="E44" i="71"/>
  <c r="F44" i="71"/>
  <c r="G44" i="71"/>
  <c r="H44" i="71"/>
  <c r="I44" i="71"/>
  <c r="J44" i="71"/>
  <c r="K44" i="71"/>
  <c r="L44" i="71"/>
  <c r="M44" i="71"/>
  <c r="N44" i="71"/>
  <c r="O44" i="71"/>
  <c r="P44" i="71"/>
  <c r="Q44" i="71"/>
  <c r="R44" i="71"/>
  <c r="S44" i="71"/>
  <c r="T44" i="71"/>
  <c r="U44" i="71"/>
  <c r="V44" i="71"/>
  <c r="W44" i="71"/>
  <c r="X44" i="71"/>
  <c r="Y44" i="71"/>
  <c r="Z44" i="71"/>
  <c r="AA44" i="71"/>
  <c r="AB44" i="71"/>
  <c r="AC44" i="71"/>
  <c r="AD44" i="71"/>
  <c r="AE44" i="71"/>
  <c r="AF44" i="71"/>
  <c r="AG44" i="71"/>
  <c r="AH44" i="71"/>
  <c r="AI44" i="71"/>
  <c r="AJ44" i="71"/>
  <c r="AK44" i="71"/>
  <c r="AL44" i="71"/>
  <c r="AM44" i="71"/>
  <c r="AN44" i="71"/>
  <c r="AO44" i="71"/>
  <c r="AP44" i="71"/>
  <c r="AQ44" i="71"/>
  <c r="D4" i="71"/>
  <c r="D5" i="71"/>
  <c r="D6" i="71"/>
  <c r="D7" i="71"/>
  <c r="D8" i="71"/>
  <c r="D9" i="71"/>
  <c r="D10" i="71"/>
  <c r="D11" i="71"/>
  <c r="D12" i="71"/>
  <c r="D13" i="71"/>
  <c r="D14" i="71"/>
  <c r="D15" i="71"/>
  <c r="D16" i="71"/>
  <c r="D17" i="71"/>
  <c r="D18" i="71"/>
  <c r="D19" i="71"/>
  <c r="D20" i="71"/>
  <c r="D21" i="71"/>
  <c r="D22" i="71"/>
  <c r="D23" i="71"/>
  <c r="D24" i="71"/>
  <c r="D25" i="71"/>
  <c r="D26" i="71"/>
  <c r="D27" i="71"/>
  <c r="D28" i="71"/>
  <c r="D29" i="71"/>
  <c r="D30" i="71"/>
  <c r="D31" i="71"/>
  <c r="D32" i="71"/>
  <c r="D33" i="71"/>
  <c r="D34" i="71"/>
  <c r="D35" i="71"/>
  <c r="D36" i="71"/>
  <c r="D37" i="71"/>
  <c r="D38" i="71"/>
  <c r="D39" i="71"/>
  <c r="D40" i="71"/>
  <c r="D41" i="71"/>
  <c r="D42" i="71"/>
  <c r="D43" i="71"/>
  <c r="D44" i="71"/>
  <c r="D3" i="71"/>
  <c r="AG10" i="50"/>
  <c r="C4" i="71"/>
  <c r="C5" i="71"/>
  <c r="C6" i="71"/>
  <c r="C7" i="71"/>
  <c r="C8" i="71"/>
  <c r="C9" i="71"/>
  <c r="C10" i="71"/>
  <c r="C11" i="71"/>
  <c r="C12" i="71"/>
  <c r="C13" i="71"/>
  <c r="C14" i="71"/>
  <c r="C15" i="71"/>
  <c r="C16" i="71"/>
  <c r="C17" i="71"/>
  <c r="C18" i="71"/>
  <c r="C19" i="71"/>
  <c r="C20" i="71"/>
  <c r="C21" i="71"/>
  <c r="C22" i="71"/>
  <c r="C23" i="71"/>
  <c r="C24" i="71"/>
  <c r="C25" i="71"/>
  <c r="C26" i="71"/>
  <c r="C27" i="71"/>
  <c r="C28" i="71"/>
  <c r="C29" i="71"/>
  <c r="C30" i="71"/>
  <c r="C31" i="71"/>
  <c r="C32" i="71"/>
  <c r="C33" i="71"/>
  <c r="C34" i="71"/>
  <c r="C35" i="71"/>
  <c r="C36" i="71"/>
  <c r="C37" i="71"/>
  <c r="C38" i="71"/>
  <c r="C39" i="71"/>
  <c r="C40" i="71"/>
  <c r="C41" i="71"/>
  <c r="C42" i="71"/>
  <c r="C43" i="71"/>
  <c r="C44" i="71"/>
  <c r="C3" i="71"/>
  <c r="C50" i="70"/>
  <c r="D50" i="70"/>
  <c r="E50" i="70"/>
  <c r="F50" i="70"/>
  <c r="G50" i="70"/>
  <c r="H50" i="70"/>
  <c r="I50" i="70"/>
  <c r="J50" i="70"/>
  <c r="K50" i="70"/>
  <c r="L50" i="70"/>
  <c r="M50" i="70"/>
  <c r="N50" i="70"/>
  <c r="O50" i="70"/>
  <c r="P50" i="70"/>
  <c r="Q50" i="70"/>
  <c r="R50" i="70"/>
  <c r="S50" i="70"/>
  <c r="T50" i="70"/>
  <c r="U50" i="70"/>
  <c r="V50" i="70"/>
  <c r="W50" i="70"/>
  <c r="X50" i="70"/>
  <c r="Y50" i="70"/>
  <c r="Z50" i="70"/>
  <c r="AA50" i="70"/>
  <c r="AB50" i="70"/>
  <c r="AC50" i="70"/>
  <c r="AD50" i="70"/>
  <c r="AE50" i="70"/>
  <c r="AF50" i="70"/>
  <c r="AG50" i="70"/>
  <c r="AH50" i="70"/>
  <c r="AI50" i="70"/>
  <c r="AJ50" i="70"/>
  <c r="AK50" i="70"/>
  <c r="AL50" i="70"/>
  <c r="AM50" i="70"/>
  <c r="AN50" i="70"/>
  <c r="AO50" i="70"/>
  <c r="AP50" i="70"/>
  <c r="AQ50" i="70"/>
  <c r="C51" i="70"/>
  <c r="D51" i="70"/>
  <c r="E51" i="70"/>
  <c r="F51" i="70"/>
  <c r="G51" i="70"/>
  <c r="H51" i="70"/>
  <c r="I51" i="70"/>
  <c r="J51" i="70"/>
  <c r="K51" i="70"/>
  <c r="L51" i="70"/>
  <c r="M51" i="70"/>
  <c r="N51" i="70"/>
  <c r="O51" i="70"/>
  <c r="P51" i="70"/>
  <c r="Q51" i="70"/>
  <c r="R51" i="70"/>
  <c r="S51" i="70"/>
  <c r="T51" i="70"/>
  <c r="U51" i="70"/>
  <c r="V51" i="70"/>
  <c r="W51" i="70"/>
  <c r="X51" i="70"/>
  <c r="Y51" i="70"/>
  <c r="Z51" i="70"/>
  <c r="AA51" i="70"/>
  <c r="AB51" i="70"/>
  <c r="AC51" i="70"/>
  <c r="AD51" i="70"/>
  <c r="AE51" i="70"/>
  <c r="AF51" i="70"/>
  <c r="AG51" i="70"/>
  <c r="AH51" i="70"/>
  <c r="AI51" i="70"/>
  <c r="AJ51" i="70"/>
  <c r="AK51" i="70"/>
  <c r="AL51" i="70"/>
  <c r="AM51" i="70"/>
  <c r="AN51" i="70"/>
  <c r="AO51" i="70"/>
  <c r="AP51" i="70"/>
  <c r="AQ51" i="70"/>
  <c r="C52" i="70"/>
  <c r="D52" i="70"/>
  <c r="E52" i="70"/>
  <c r="F52" i="70"/>
  <c r="G52" i="70"/>
  <c r="H52" i="70"/>
  <c r="I52" i="70"/>
  <c r="J52" i="70"/>
  <c r="K52" i="70"/>
  <c r="L52" i="70"/>
  <c r="M52" i="70"/>
  <c r="N52" i="70"/>
  <c r="O52" i="70"/>
  <c r="P52" i="70"/>
  <c r="Q52" i="70"/>
  <c r="R52" i="70"/>
  <c r="S52" i="70"/>
  <c r="T52" i="70"/>
  <c r="U52" i="70"/>
  <c r="V52" i="70"/>
  <c r="W52" i="70"/>
  <c r="X52" i="70"/>
  <c r="Y52" i="70"/>
  <c r="Z52" i="70"/>
  <c r="AA52" i="70"/>
  <c r="AB52" i="70"/>
  <c r="AC52" i="70"/>
  <c r="AD52" i="70"/>
  <c r="AE52" i="70"/>
  <c r="AF52" i="70"/>
  <c r="AG52" i="70"/>
  <c r="AH52" i="70"/>
  <c r="AI52" i="70"/>
  <c r="AJ52" i="70"/>
  <c r="AK52" i="70"/>
  <c r="AL52" i="70"/>
  <c r="AM52" i="70"/>
  <c r="AN52" i="70"/>
  <c r="AO52" i="70"/>
  <c r="AP52" i="70"/>
  <c r="AQ52" i="70"/>
  <c r="C53" i="70"/>
  <c r="D53" i="70"/>
  <c r="E53" i="70"/>
  <c r="F53" i="70"/>
  <c r="G53" i="70"/>
  <c r="H53" i="70"/>
  <c r="I53" i="70"/>
  <c r="J53" i="70"/>
  <c r="K53" i="70"/>
  <c r="L53" i="70"/>
  <c r="M53" i="70"/>
  <c r="N53" i="70"/>
  <c r="O53" i="70"/>
  <c r="P53" i="70"/>
  <c r="Q53" i="70"/>
  <c r="R53" i="70"/>
  <c r="S53" i="70"/>
  <c r="T53" i="70"/>
  <c r="U53" i="70"/>
  <c r="V53" i="70"/>
  <c r="W53" i="70"/>
  <c r="X53" i="70"/>
  <c r="Y53" i="70"/>
  <c r="Z53" i="70"/>
  <c r="AA53" i="70"/>
  <c r="AB53" i="70"/>
  <c r="AC53" i="70"/>
  <c r="AD53" i="70"/>
  <c r="AE53" i="70"/>
  <c r="AF53" i="70"/>
  <c r="AG53" i="70"/>
  <c r="AH53" i="70"/>
  <c r="AI53" i="70"/>
  <c r="AJ53" i="70"/>
  <c r="AK53" i="70"/>
  <c r="AL53" i="70"/>
  <c r="AM53" i="70"/>
  <c r="AN53" i="70"/>
  <c r="AO53" i="70"/>
  <c r="AP53" i="70"/>
  <c r="AQ53" i="70"/>
  <c r="C54" i="70"/>
  <c r="D54" i="70"/>
  <c r="E54" i="70"/>
  <c r="F54" i="70"/>
  <c r="G54" i="70"/>
  <c r="H54" i="70"/>
  <c r="I54" i="70"/>
  <c r="J54" i="70"/>
  <c r="K54" i="70"/>
  <c r="L54" i="70"/>
  <c r="M54" i="70"/>
  <c r="N54" i="70"/>
  <c r="O54" i="70"/>
  <c r="P54" i="70"/>
  <c r="Q54" i="70"/>
  <c r="R54" i="70"/>
  <c r="S54" i="70"/>
  <c r="T54" i="70"/>
  <c r="U54" i="70"/>
  <c r="V54" i="70"/>
  <c r="W54" i="70"/>
  <c r="X54" i="70"/>
  <c r="Y54" i="70"/>
  <c r="Z54" i="70"/>
  <c r="AA54" i="70"/>
  <c r="AB54" i="70"/>
  <c r="AC54" i="70"/>
  <c r="AD54" i="70"/>
  <c r="AE54" i="70"/>
  <c r="AF54" i="70"/>
  <c r="AG54" i="70"/>
  <c r="AH54" i="70"/>
  <c r="AI54" i="70"/>
  <c r="AJ54" i="70"/>
  <c r="AK54" i="70"/>
  <c r="AL54" i="70"/>
  <c r="AM54" i="70"/>
  <c r="AN54" i="70"/>
  <c r="AO54" i="70"/>
  <c r="AP54" i="70"/>
  <c r="AQ54" i="70"/>
  <c r="C55" i="70"/>
  <c r="D55" i="70"/>
  <c r="E55" i="70"/>
  <c r="F55" i="70"/>
  <c r="G55" i="70"/>
  <c r="H55" i="70"/>
  <c r="I55" i="70"/>
  <c r="J55" i="70"/>
  <c r="K55" i="70"/>
  <c r="L55" i="70"/>
  <c r="M55" i="70"/>
  <c r="N55" i="70"/>
  <c r="O55" i="70"/>
  <c r="P55" i="70"/>
  <c r="Q55" i="70"/>
  <c r="R55" i="70"/>
  <c r="S55" i="70"/>
  <c r="T55" i="70"/>
  <c r="U55" i="70"/>
  <c r="V55" i="70"/>
  <c r="W55" i="70"/>
  <c r="X55" i="70"/>
  <c r="Y55" i="70"/>
  <c r="Z55" i="70"/>
  <c r="AA55" i="70"/>
  <c r="AB55" i="70"/>
  <c r="AC55" i="70"/>
  <c r="AD55" i="70"/>
  <c r="AE55" i="70"/>
  <c r="AF55" i="70"/>
  <c r="AG55" i="70"/>
  <c r="AH55" i="70"/>
  <c r="AI55" i="70"/>
  <c r="AJ55" i="70"/>
  <c r="AK55" i="70"/>
  <c r="AL55" i="70"/>
  <c r="AM55" i="70"/>
  <c r="AN55" i="70"/>
  <c r="AO55" i="70"/>
  <c r="AP55" i="70"/>
  <c r="AQ55" i="70"/>
  <c r="C56" i="70"/>
  <c r="D56" i="70"/>
  <c r="E56" i="70"/>
  <c r="F56" i="70"/>
  <c r="G56" i="70"/>
  <c r="H56" i="70"/>
  <c r="I56" i="70"/>
  <c r="J56" i="70"/>
  <c r="K56" i="70"/>
  <c r="L56" i="70"/>
  <c r="M56" i="70"/>
  <c r="N56" i="70"/>
  <c r="O56" i="70"/>
  <c r="P56" i="70"/>
  <c r="Q56" i="70"/>
  <c r="R56" i="70"/>
  <c r="S56" i="70"/>
  <c r="T56" i="70"/>
  <c r="U56" i="70"/>
  <c r="V56" i="70"/>
  <c r="W56" i="70"/>
  <c r="X56" i="70"/>
  <c r="Y56" i="70"/>
  <c r="Z56" i="70"/>
  <c r="AA56" i="70"/>
  <c r="AB56" i="70"/>
  <c r="AC56" i="70"/>
  <c r="AD56" i="70"/>
  <c r="AE56" i="70"/>
  <c r="AF56" i="70"/>
  <c r="AG56" i="70"/>
  <c r="AH56" i="70"/>
  <c r="AI56" i="70"/>
  <c r="AJ56" i="70"/>
  <c r="AK56" i="70"/>
  <c r="AL56" i="70"/>
  <c r="AM56" i="70"/>
  <c r="AN56" i="70"/>
  <c r="AO56" i="70"/>
  <c r="AP56" i="70"/>
  <c r="AQ56" i="70"/>
  <c r="C57" i="70"/>
  <c r="D57" i="70"/>
  <c r="E57" i="70"/>
  <c r="F57" i="70"/>
  <c r="G57" i="70"/>
  <c r="H57" i="70"/>
  <c r="I57" i="70"/>
  <c r="J57" i="70"/>
  <c r="K57" i="70"/>
  <c r="L57" i="70"/>
  <c r="M57" i="70"/>
  <c r="N57" i="70"/>
  <c r="O57" i="70"/>
  <c r="P57" i="70"/>
  <c r="Q57" i="70"/>
  <c r="R57" i="70"/>
  <c r="S57" i="70"/>
  <c r="T57" i="70"/>
  <c r="U57" i="70"/>
  <c r="V57" i="70"/>
  <c r="W57" i="70"/>
  <c r="X57" i="70"/>
  <c r="Y57" i="70"/>
  <c r="Z57" i="70"/>
  <c r="AA57" i="70"/>
  <c r="AB57" i="70"/>
  <c r="AC57" i="70"/>
  <c r="AD57" i="70"/>
  <c r="AE57" i="70"/>
  <c r="AF57" i="70"/>
  <c r="AG57" i="70"/>
  <c r="AH57" i="70"/>
  <c r="AI57" i="70"/>
  <c r="AJ57" i="70"/>
  <c r="AK57" i="70"/>
  <c r="AL57" i="70"/>
  <c r="AM57" i="70"/>
  <c r="AN57" i="70"/>
  <c r="AO57" i="70"/>
  <c r="AP57" i="70"/>
  <c r="AQ57" i="70"/>
  <c r="C58" i="70"/>
  <c r="D58" i="70"/>
  <c r="E58" i="70"/>
  <c r="F58" i="70"/>
  <c r="G58" i="70"/>
  <c r="H58" i="70"/>
  <c r="I58" i="70"/>
  <c r="J58" i="70"/>
  <c r="K58" i="70"/>
  <c r="L58" i="70"/>
  <c r="M58" i="70"/>
  <c r="N58" i="70"/>
  <c r="O58" i="70"/>
  <c r="P58" i="70"/>
  <c r="Q58" i="70"/>
  <c r="R58" i="70"/>
  <c r="S58" i="70"/>
  <c r="T58" i="70"/>
  <c r="U58" i="70"/>
  <c r="V58" i="70"/>
  <c r="W58" i="70"/>
  <c r="X58" i="70"/>
  <c r="Y58" i="70"/>
  <c r="Z58" i="70"/>
  <c r="AA58" i="70"/>
  <c r="AB58" i="70"/>
  <c r="AC58" i="70"/>
  <c r="AD58" i="70"/>
  <c r="AE58" i="70"/>
  <c r="AF58" i="70"/>
  <c r="AG58" i="70"/>
  <c r="AH58" i="70"/>
  <c r="AI58" i="70"/>
  <c r="AJ58" i="70"/>
  <c r="AK58" i="70"/>
  <c r="AL58" i="70"/>
  <c r="AM58" i="70"/>
  <c r="AN58" i="70"/>
  <c r="AO58" i="70"/>
  <c r="AP58" i="70"/>
  <c r="AQ58" i="70"/>
  <c r="C59" i="70"/>
  <c r="D59" i="70"/>
  <c r="E59" i="70"/>
  <c r="F59" i="70"/>
  <c r="G59" i="70"/>
  <c r="H59" i="70"/>
  <c r="I59" i="70"/>
  <c r="J59" i="70"/>
  <c r="K59" i="70"/>
  <c r="L59" i="70"/>
  <c r="M59" i="70"/>
  <c r="N59" i="70"/>
  <c r="O59" i="70"/>
  <c r="P59" i="70"/>
  <c r="Q59" i="70"/>
  <c r="R59" i="70"/>
  <c r="S59" i="70"/>
  <c r="T59" i="70"/>
  <c r="U59" i="70"/>
  <c r="V59" i="70"/>
  <c r="W59" i="70"/>
  <c r="X59" i="70"/>
  <c r="Y59" i="70"/>
  <c r="Z59" i="70"/>
  <c r="AA59" i="70"/>
  <c r="AB59" i="70"/>
  <c r="AC59" i="70"/>
  <c r="AD59" i="70"/>
  <c r="AE59" i="70"/>
  <c r="AF59" i="70"/>
  <c r="AG59" i="70"/>
  <c r="AH59" i="70"/>
  <c r="AI59" i="70"/>
  <c r="AJ59" i="70"/>
  <c r="AK59" i="70"/>
  <c r="AL59" i="70"/>
  <c r="AM59" i="70"/>
  <c r="AN59" i="70"/>
  <c r="AO59" i="70"/>
  <c r="AP59" i="70"/>
  <c r="AQ59" i="70"/>
  <c r="C60" i="70"/>
  <c r="D60" i="70"/>
  <c r="E60" i="70"/>
  <c r="F60" i="70"/>
  <c r="G60" i="70"/>
  <c r="H60" i="70"/>
  <c r="I60" i="70"/>
  <c r="J60" i="70"/>
  <c r="K60" i="70"/>
  <c r="L60" i="70"/>
  <c r="M60" i="70"/>
  <c r="N60" i="70"/>
  <c r="O60" i="70"/>
  <c r="P60" i="70"/>
  <c r="Q60" i="70"/>
  <c r="R60" i="70"/>
  <c r="S60" i="70"/>
  <c r="T60" i="70"/>
  <c r="U60" i="70"/>
  <c r="V60" i="70"/>
  <c r="W60" i="70"/>
  <c r="X60" i="70"/>
  <c r="Y60" i="70"/>
  <c r="Z60" i="70"/>
  <c r="AA60" i="70"/>
  <c r="AB60" i="70"/>
  <c r="AC60" i="70"/>
  <c r="AD60" i="70"/>
  <c r="AE60" i="70"/>
  <c r="AF60" i="70"/>
  <c r="AG60" i="70"/>
  <c r="AH60" i="70"/>
  <c r="AI60" i="70"/>
  <c r="AJ60" i="70"/>
  <c r="AK60" i="70"/>
  <c r="AL60" i="70"/>
  <c r="AM60" i="70"/>
  <c r="AN60" i="70"/>
  <c r="AO60" i="70"/>
  <c r="AP60" i="70"/>
  <c r="AQ60" i="70"/>
  <c r="C61" i="70"/>
  <c r="D61" i="70"/>
  <c r="E61" i="70"/>
  <c r="F61" i="70"/>
  <c r="G61" i="70"/>
  <c r="H61" i="70"/>
  <c r="I61" i="70"/>
  <c r="J61" i="70"/>
  <c r="K61" i="70"/>
  <c r="L61" i="70"/>
  <c r="M61" i="70"/>
  <c r="N61" i="70"/>
  <c r="O61" i="70"/>
  <c r="P61" i="70"/>
  <c r="Q61" i="70"/>
  <c r="R61" i="70"/>
  <c r="S61" i="70"/>
  <c r="T61" i="70"/>
  <c r="U61" i="70"/>
  <c r="V61" i="70"/>
  <c r="W61" i="70"/>
  <c r="X61" i="70"/>
  <c r="Y61" i="70"/>
  <c r="Z61" i="70"/>
  <c r="AA61" i="70"/>
  <c r="AB61" i="70"/>
  <c r="AC61" i="70"/>
  <c r="AD61" i="70"/>
  <c r="AE61" i="70"/>
  <c r="AF61" i="70"/>
  <c r="AG61" i="70"/>
  <c r="AH61" i="70"/>
  <c r="AI61" i="70"/>
  <c r="AJ61" i="70"/>
  <c r="AK61" i="70"/>
  <c r="AL61" i="70"/>
  <c r="AM61" i="70"/>
  <c r="AN61" i="70"/>
  <c r="AO61" i="70"/>
  <c r="AP61" i="70"/>
  <c r="AQ61" i="70"/>
  <c r="C62" i="70"/>
  <c r="D62" i="70"/>
  <c r="E62" i="70"/>
  <c r="F62" i="70"/>
  <c r="G62" i="70"/>
  <c r="H62" i="70"/>
  <c r="I62" i="70"/>
  <c r="J62" i="70"/>
  <c r="K62" i="70"/>
  <c r="L62" i="70"/>
  <c r="M62" i="70"/>
  <c r="N62" i="70"/>
  <c r="O62" i="70"/>
  <c r="P62" i="70"/>
  <c r="Q62" i="70"/>
  <c r="R62" i="70"/>
  <c r="S62" i="70"/>
  <c r="T62" i="70"/>
  <c r="U62" i="70"/>
  <c r="V62" i="70"/>
  <c r="W62" i="70"/>
  <c r="X62" i="70"/>
  <c r="Y62" i="70"/>
  <c r="Z62" i="70"/>
  <c r="AA62" i="70"/>
  <c r="AB62" i="70"/>
  <c r="AC62" i="70"/>
  <c r="AD62" i="70"/>
  <c r="AE62" i="70"/>
  <c r="AF62" i="70"/>
  <c r="AG62" i="70"/>
  <c r="AH62" i="70"/>
  <c r="AI62" i="70"/>
  <c r="AJ62" i="70"/>
  <c r="AK62" i="70"/>
  <c r="AL62" i="70"/>
  <c r="AM62" i="70"/>
  <c r="AN62" i="70"/>
  <c r="AO62" i="70"/>
  <c r="AP62" i="70"/>
  <c r="AQ62" i="70"/>
  <c r="C63" i="70"/>
  <c r="D63" i="70"/>
  <c r="E63" i="70"/>
  <c r="F63" i="70"/>
  <c r="G63" i="70"/>
  <c r="H63" i="70"/>
  <c r="I63" i="70"/>
  <c r="J63" i="70"/>
  <c r="K63" i="70"/>
  <c r="L63" i="70"/>
  <c r="M63" i="70"/>
  <c r="N63" i="70"/>
  <c r="O63" i="70"/>
  <c r="P63" i="70"/>
  <c r="Q63" i="70"/>
  <c r="R63" i="70"/>
  <c r="S63" i="70"/>
  <c r="T63" i="70"/>
  <c r="U63" i="70"/>
  <c r="V63" i="70"/>
  <c r="W63" i="70"/>
  <c r="X63" i="70"/>
  <c r="Y63" i="70"/>
  <c r="Z63" i="70"/>
  <c r="AA63" i="70"/>
  <c r="AB63" i="70"/>
  <c r="AC63" i="70"/>
  <c r="AD63" i="70"/>
  <c r="AE63" i="70"/>
  <c r="AF63" i="70"/>
  <c r="AG63" i="70"/>
  <c r="AH63" i="70"/>
  <c r="AI63" i="70"/>
  <c r="AJ63" i="70"/>
  <c r="AK63" i="70"/>
  <c r="AL63" i="70"/>
  <c r="AM63" i="70"/>
  <c r="AN63" i="70"/>
  <c r="AO63" i="70"/>
  <c r="AP63" i="70"/>
  <c r="AQ63" i="70"/>
  <c r="C64" i="70"/>
  <c r="D64" i="70"/>
  <c r="E64" i="70"/>
  <c r="F64" i="70"/>
  <c r="G64" i="70"/>
  <c r="H64" i="70"/>
  <c r="I64" i="70"/>
  <c r="J64" i="70"/>
  <c r="K64" i="70"/>
  <c r="L64" i="70"/>
  <c r="M64" i="70"/>
  <c r="N64" i="70"/>
  <c r="O64" i="70"/>
  <c r="P64" i="70"/>
  <c r="Q64" i="70"/>
  <c r="R64" i="70"/>
  <c r="S64" i="70"/>
  <c r="T64" i="70"/>
  <c r="U64" i="70"/>
  <c r="V64" i="70"/>
  <c r="W64" i="70"/>
  <c r="X64" i="70"/>
  <c r="Y64" i="70"/>
  <c r="Z64" i="70"/>
  <c r="AA64" i="70"/>
  <c r="AB64" i="70"/>
  <c r="AC64" i="70"/>
  <c r="AD64" i="70"/>
  <c r="AE64" i="70"/>
  <c r="AF64" i="70"/>
  <c r="AG64" i="70"/>
  <c r="AH64" i="70"/>
  <c r="AI64" i="70"/>
  <c r="AJ64" i="70"/>
  <c r="AK64" i="70"/>
  <c r="AL64" i="70"/>
  <c r="AM64" i="70"/>
  <c r="AN64" i="70"/>
  <c r="AO64" i="70"/>
  <c r="AP64" i="70"/>
  <c r="AQ64" i="70"/>
  <c r="C65" i="70"/>
  <c r="D65" i="70"/>
  <c r="E65" i="70"/>
  <c r="F65" i="70"/>
  <c r="G65" i="70"/>
  <c r="H65" i="70"/>
  <c r="I65" i="70"/>
  <c r="J65" i="70"/>
  <c r="K65" i="70"/>
  <c r="L65" i="70"/>
  <c r="M65" i="70"/>
  <c r="N65" i="70"/>
  <c r="O65" i="70"/>
  <c r="P65" i="70"/>
  <c r="Q65" i="70"/>
  <c r="R65" i="70"/>
  <c r="S65" i="70"/>
  <c r="T65" i="70"/>
  <c r="U65" i="70"/>
  <c r="V65" i="70"/>
  <c r="W65" i="70"/>
  <c r="X65" i="70"/>
  <c r="Y65" i="70"/>
  <c r="Z65" i="70"/>
  <c r="AA65" i="70"/>
  <c r="AB65" i="70"/>
  <c r="AC65" i="70"/>
  <c r="AD65" i="70"/>
  <c r="AE65" i="70"/>
  <c r="AF65" i="70"/>
  <c r="AG65" i="70"/>
  <c r="AH65" i="70"/>
  <c r="AI65" i="70"/>
  <c r="AJ65" i="70"/>
  <c r="AK65" i="70"/>
  <c r="AL65" i="70"/>
  <c r="AM65" i="70"/>
  <c r="AN65" i="70"/>
  <c r="AO65" i="70"/>
  <c r="AP65" i="70"/>
  <c r="AQ65" i="70"/>
  <c r="C66" i="70"/>
  <c r="D66" i="70"/>
  <c r="E66" i="70"/>
  <c r="F66" i="70"/>
  <c r="G66" i="70"/>
  <c r="H66" i="70"/>
  <c r="I66" i="70"/>
  <c r="J66" i="70"/>
  <c r="K66" i="70"/>
  <c r="L66" i="70"/>
  <c r="M66" i="70"/>
  <c r="N66" i="70"/>
  <c r="O66" i="70"/>
  <c r="P66" i="70"/>
  <c r="Q66" i="70"/>
  <c r="R66" i="70"/>
  <c r="S66" i="70"/>
  <c r="T66" i="70"/>
  <c r="U66" i="70"/>
  <c r="V66" i="70"/>
  <c r="W66" i="70"/>
  <c r="X66" i="70"/>
  <c r="Y66" i="70"/>
  <c r="Z66" i="70"/>
  <c r="AA66" i="70"/>
  <c r="AB66" i="70"/>
  <c r="AC66" i="70"/>
  <c r="AD66" i="70"/>
  <c r="AE66" i="70"/>
  <c r="AF66" i="70"/>
  <c r="AG66" i="70"/>
  <c r="AH66" i="70"/>
  <c r="AI66" i="70"/>
  <c r="AJ66" i="70"/>
  <c r="AK66" i="70"/>
  <c r="AL66" i="70"/>
  <c r="AM66" i="70"/>
  <c r="AN66" i="70"/>
  <c r="AO66" i="70"/>
  <c r="AP66" i="70"/>
  <c r="AQ66" i="70"/>
  <c r="C67" i="70"/>
  <c r="D67" i="70"/>
  <c r="E67" i="70"/>
  <c r="F67" i="70"/>
  <c r="G67" i="70"/>
  <c r="H67" i="70"/>
  <c r="I67" i="70"/>
  <c r="J67" i="70"/>
  <c r="K67" i="70"/>
  <c r="L67" i="70"/>
  <c r="M67" i="70"/>
  <c r="N67" i="70"/>
  <c r="O67" i="70"/>
  <c r="P67" i="70"/>
  <c r="Q67" i="70"/>
  <c r="R67" i="70"/>
  <c r="S67" i="70"/>
  <c r="T67" i="70"/>
  <c r="U67" i="70"/>
  <c r="V67" i="70"/>
  <c r="W67" i="70"/>
  <c r="X67" i="70"/>
  <c r="Y67" i="70"/>
  <c r="Z67" i="70"/>
  <c r="AA67" i="70"/>
  <c r="AB67" i="70"/>
  <c r="AC67" i="70"/>
  <c r="AD67" i="70"/>
  <c r="AE67" i="70"/>
  <c r="AF67" i="70"/>
  <c r="AG67" i="70"/>
  <c r="AH67" i="70"/>
  <c r="AI67" i="70"/>
  <c r="AJ67" i="70"/>
  <c r="AK67" i="70"/>
  <c r="AL67" i="70"/>
  <c r="AM67" i="70"/>
  <c r="AN67" i="70"/>
  <c r="AO67" i="70"/>
  <c r="AP67" i="70"/>
  <c r="AQ67" i="70"/>
  <c r="C68" i="70"/>
  <c r="D68" i="70"/>
  <c r="E68" i="70"/>
  <c r="F68" i="70"/>
  <c r="G68" i="70"/>
  <c r="H68" i="70"/>
  <c r="I68" i="70"/>
  <c r="J68" i="70"/>
  <c r="K68" i="70"/>
  <c r="L68" i="70"/>
  <c r="M68" i="70"/>
  <c r="N68" i="70"/>
  <c r="O68" i="70"/>
  <c r="P68" i="70"/>
  <c r="Q68" i="70"/>
  <c r="R68" i="70"/>
  <c r="S68" i="70"/>
  <c r="T68" i="70"/>
  <c r="U68" i="70"/>
  <c r="V68" i="70"/>
  <c r="W68" i="70"/>
  <c r="X68" i="70"/>
  <c r="Y68" i="70"/>
  <c r="Z68" i="70"/>
  <c r="AA68" i="70"/>
  <c r="AB68" i="70"/>
  <c r="AC68" i="70"/>
  <c r="AD68" i="70"/>
  <c r="AE68" i="70"/>
  <c r="AF68" i="70"/>
  <c r="AG68" i="70"/>
  <c r="AH68" i="70"/>
  <c r="AI68" i="70"/>
  <c r="AJ68" i="70"/>
  <c r="AK68" i="70"/>
  <c r="AL68" i="70"/>
  <c r="AM68" i="70"/>
  <c r="AN68" i="70"/>
  <c r="AO68" i="70"/>
  <c r="AP68" i="70"/>
  <c r="AQ68" i="70"/>
  <c r="C69" i="70"/>
  <c r="D69" i="70"/>
  <c r="E69" i="70"/>
  <c r="F69" i="70"/>
  <c r="G69" i="70"/>
  <c r="H69" i="70"/>
  <c r="I69" i="70"/>
  <c r="J69" i="70"/>
  <c r="K69" i="70"/>
  <c r="L69" i="70"/>
  <c r="M69" i="70"/>
  <c r="N69" i="70"/>
  <c r="O69" i="70"/>
  <c r="P69" i="70"/>
  <c r="Q69" i="70"/>
  <c r="R69" i="70"/>
  <c r="S69" i="70"/>
  <c r="T69" i="70"/>
  <c r="U69" i="70"/>
  <c r="V69" i="70"/>
  <c r="W69" i="70"/>
  <c r="X69" i="70"/>
  <c r="Y69" i="70"/>
  <c r="Z69" i="70"/>
  <c r="AA69" i="70"/>
  <c r="AB69" i="70"/>
  <c r="AC69" i="70"/>
  <c r="AD69" i="70"/>
  <c r="AE69" i="70"/>
  <c r="AF69" i="70"/>
  <c r="AG69" i="70"/>
  <c r="AH69" i="70"/>
  <c r="AI69" i="70"/>
  <c r="AJ69" i="70"/>
  <c r="AK69" i="70"/>
  <c r="AL69" i="70"/>
  <c r="AM69" i="70"/>
  <c r="AN69" i="70"/>
  <c r="AO69" i="70"/>
  <c r="AP69" i="70"/>
  <c r="AQ69" i="70"/>
  <c r="C70" i="70"/>
  <c r="D70" i="70"/>
  <c r="E70" i="70"/>
  <c r="F70" i="70"/>
  <c r="G70" i="70"/>
  <c r="H70" i="70"/>
  <c r="I70" i="70"/>
  <c r="J70" i="70"/>
  <c r="K70" i="70"/>
  <c r="L70" i="70"/>
  <c r="M70" i="70"/>
  <c r="N70" i="70"/>
  <c r="O70" i="70"/>
  <c r="P70" i="70"/>
  <c r="Q70" i="70"/>
  <c r="R70" i="70"/>
  <c r="S70" i="70"/>
  <c r="T70" i="70"/>
  <c r="U70" i="70"/>
  <c r="V70" i="70"/>
  <c r="W70" i="70"/>
  <c r="X70" i="70"/>
  <c r="Y70" i="70"/>
  <c r="Z70" i="70"/>
  <c r="AA70" i="70"/>
  <c r="AB70" i="70"/>
  <c r="AC70" i="70"/>
  <c r="AD70" i="70"/>
  <c r="AE70" i="70"/>
  <c r="AF70" i="70"/>
  <c r="AG70" i="70"/>
  <c r="AH70" i="70"/>
  <c r="AI70" i="70"/>
  <c r="AJ70" i="70"/>
  <c r="AK70" i="70"/>
  <c r="AL70" i="70"/>
  <c r="AM70" i="70"/>
  <c r="AN70" i="70"/>
  <c r="AO70" i="70"/>
  <c r="AP70" i="70"/>
  <c r="AQ70" i="70"/>
  <c r="C71" i="70"/>
  <c r="D71" i="70"/>
  <c r="E71" i="70"/>
  <c r="F71" i="70"/>
  <c r="G71" i="70"/>
  <c r="H71" i="70"/>
  <c r="I71" i="70"/>
  <c r="J71" i="70"/>
  <c r="K71" i="70"/>
  <c r="L71" i="70"/>
  <c r="M71" i="70"/>
  <c r="N71" i="70"/>
  <c r="O71" i="70"/>
  <c r="P71" i="70"/>
  <c r="Q71" i="70"/>
  <c r="R71" i="70"/>
  <c r="S71" i="70"/>
  <c r="T71" i="70"/>
  <c r="U71" i="70"/>
  <c r="V71" i="70"/>
  <c r="W71" i="70"/>
  <c r="X71" i="70"/>
  <c r="Y71" i="70"/>
  <c r="Z71" i="70"/>
  <c r="AA71" i="70"/>
  <c r="AB71" i="70"/>
  <c r="AC71" i="70"/>
  <c r="AD71" i="70"/>
  <c r="AE71" i="70"/>
  <c r="AF71" i="70"/>
  <c r="AG71" i="70"/>
  <c r="AH71" i="70"/>
  <c r="AI71" i="70"/>
  <c r="AJ71" i="70"/>
  <c r="AK71" i="70"/>
  <c r="AL71" i="70"/>
  <c r="AM71" i="70"/>
  <c r="AN71" i="70"/>
  <c r="AO71" i="70"/>
  <c r="AP71" i="70"/>
  <c r="AQ71" i="70"/>
  <c r="C72" i="70"/>
  <c r="D72" i="70"/>
  <c r="E72" i="70"/>
  <c r="F72" i="70"/>
  <c r="G72" i="70"/>
  <c r="H72" i="70"/>
  <c r="I72" i="70"/>
  <c r="J72" i="70"/>
  <c r="K72" i="70"/>
  <c r="L72" i="70"/>
  <c r="M72" i="70"/>
  <c r="N72" i="70"/>
  <c r="O72" i="70"/>
  <c r="P72" i="70"/>
  <c r="Q72" i="70"/>
  <c r="R72" i="70"/>
  <c r="S72" i="70"/>
  <c r="T72" i="70"/>
  <c r="U72" i="70"/>
  <c r="V72" i="70"/>
  <c r="W72" i="70"/>
  <c r="X72" i="70"/>
  <c r="Y72" i="70"/>
  <c r="Z72" i="70"/>
  <c r="AA72" i="70"/>
  <c r="AB72" i="70"/>
  <c r="AC72" i="70"/>
  <c r="AD72" i="70"/>
  <c r="AE72" i="70"/>
  <c r="AF72" i="70"/>
  <c r="AG72" i="70"/>
  <c r="AH72" i="70"/>
  <c r="AI72" i="70"/>
  <c r="AJ72" i="70"/>
  <c r="AK72" i="70"/>
  <c r="AL72" i="70"/>
  <c r="AM72" i="70"/>
  <c r="AN72" i="70"/>
  <c r="AO72" i="70"/>
  <c r="AP72" i="70"/>
  <c r="AQ72" i="70"/>
  <c r="C73" i="70"/>
  <c r="D73" i="70"/>
  <c r="E73" i="70"/>
  <c r="F73" i="70"/>
  <c r="G73" i="70"/>
  <c r="H73" i="70"/>
  <c r="I73" i="70"/>
  <c r="J73" i="70"/>
  <c r="K73" i="70"/>
  <c r="L73" i="70"/>
  <c r="M73" i="70"/>
  <c r="N73" i="70"/>
  <c r="O73" i="70"/>
  <c r="P73" i="70"/>
  <c r="Q73" i="70"/>
  <c r="R73" i="70"/>
  <c r="S73" i="70"/>
  <c r="T73" i="70"/>
  <c r="U73" i="70"/>
  <c r="V73" i="70"/>
  <c r="W73" i="70"/>
  <c r="X73" i="70"/>
  <c r="Y73" i="70"/>
  <c r="Z73" i="70"/>
  <c r="AA73" i="70"/>
  <c r="AB73" i="70"/>
  <c r="AC73" i="70"/>
  <c r="AD73" i="70"/>
  <c r="AE73" i="70"/>
  <c r="AF73" i="70"/>
  <c r="AG73" i="70"/>
  <c r="AH73" i="70"/>
  <c r="AI73" i="70"/>
  <c r="AJ73" i="70"/>
  <c r="AK73" i="70"/>
  <c r="AL73" i="70"/>
  <c r="AM73" i="70"/>
  <c r="AN73" i="70"/>
  <c r="AO73" i="70"/>
  <c r="AP73" i="70"/>
  <c r="AQ73" i="70"/>
  <c r="C74" i="70"/>
  <c r="D74" i="70"/>
  <c r="E74" i="70"/>
  <c r="F74" i="70"/>
  <c r="G74" i="70"/>
  <c r="H74" i="70"/>
  <c r="I74" i="70"/>
  <c r="J74" i="70"/>
  <c r="K74" i="70"/>
  <c r="L74" i="70"/>
  <c r="M74" i="70"/>
  <c r="N74" i="70"/>
  <c r="O74" i="70"/>
  <c r="P74" i="70"/>
  <c r="Q74" i="70"/>
  <c r="R74" i="70"/>
  <c r="S74" i="70"/>
  <c r="T74" i="70"/>
  <c r="U74" i="70"/>
  <c r="V74" i="70"/>
  <c r="W74" i="70"/>
  <c r="X74" i="70"/>
  <c r="Y74" i="70"/>
  <c r="Z74" i="70"/>
  <c r="AA74" i="70"/>
  <c r="AB74" i="70"/>
  <c r="AC74" i="70"/>
  <c r="AD74" i="70"/>
  <c r="AE74" i="70"/>
  <c r="AF74" i="70"/>
  <c r="AG74" i="70"/>
  <c r="AH74" i="70"/>
  <c r="AI74" i="70"/>
  <c r="AJ74" i="70"/>
  <c r="AK74" i="70"/>
  <c r="AL74" i="70"/>
  <c r="AM74" i="70"/>
  <c r="AN74" i="70"/>
  <c r="AO74" i="70"/>
  <c r="AP74" i="70"/>
  <c r="AQ74" i="70"/>
  <c r="E3" i="70"/>
  <c r="F3" i="70"/>
  <c r="G3" i="70"/>
  <c r="H3" i="70"/>
  <c r="I3" i="70"/>
  <c r="J3" i="70"/>
  <c r="K3" i="70"/>
  <c r="L3" i="70"/>
  <c r="M3" i="70"/>
  <c r="N3" i="70"/>
  <c r="O3" i="70"/>
  <c r="P3" i="70"/>
  <c r="Q3" i="70"/>
  <c r="R3" i="70"/>
  <c r="S3" i="70"/>
  <c r="T3" i="70"/>
  <c r="U3" i="70"/>
  <c r="V3" i="70"/>
  <c r="W3" i="70"/>
  <c r="X3" i="70"/>
  <c r="Y3" i="70"/>
  <c r="Z3" i="70"/>
  <c r="AA3" i="70"/>
  <c r="AB3" i="70"/>
  <c r="AC3" i="70"/>
  <c r="AD3" i="70"/>
  <c r="AE3" i="70"/>
  <c r="AF3" i="70"/>
  <c r="AG3" i="70"/>
  <c r="AH3" i="70"/>
  <c r="AI3" i="70"/>
  <c r="AJ3" i="70"/>
  <c r="AK3" i="70"/>
  <c r="AL3" i="70"/>
  <c r="AM3" i="70"/>
  <c r="AN3" i="70"/>
  <c r="AO3" i="70"/>
  <c r="AP3" i="70"/>
  <c r="AQ3" i="70"/>
  <c r="E4" i="70"/>
  <c r="F4" i="70"/>
  <c r="G4" i="70"/>
  <c r="H4" i="70"/>
  <c r="I4" i="70"/>
  <c r="J4" i="70"/>
  <c r="K4" i="70"/>
  <c r="L4" i="70"/>
  <c r="M4" i="70"/>
  <c r="N4" i="70"/>
  <c r="O4" i="70"/>
  <c r="P4" i="70"/>
  <c r="Q4" i="70"/>
  <c r="R4" i="70"/>
  <c r="S4" i="70"/>
  <c r="T4" i="70"/>
  <c r="U4" i="70"/>
  <c r="V4" i="70"/>
  <c r="W4" i="70"/>
  <c r="X4" i="70"/>
  <c r="Y4" i="70"/>
  <c r="Z4" i="70"/>
  <c r="AA4" i="70"/>
  <c r="AB4" i="70"/>
  <c r="AC4" i="70"/>
  <c r="AD4" i="70"/>
  <c r="AE4" i="70"/>
  <c r="AF4" i="70"/>
  <c r="AG4" i="70"/>
  <c r="AH4" i="70"/>
  <c r="AI4" i="70"/>
  <c r="AJ4" i="70"/>
  <c r="AK4" i="70"/>
  <c r="AL4" i="70"/>
  <c r="AM4" i="70"/>
  <c r="AN4" i="70"/>
  <c r="AO4" i="70"/>
  <c r="AP4" i="70"/>
  <c r="AQ4" i="70"/>
  <c r="E5" i="70"/>
  <c r="F5" i="70"/>
  <c r="G5" i="70"/>
  <c r="H5" i="70"/>
  <c r="I5" i="70"/>
  <c r="J5" i="70"/>
  <c r="K5" i="70"/>
  <c r="L5" i="70"/>
  <c r="M5" i="70"/>
  <c r="N5" i="70"/>
  <c r="O5" i="70"/>
  <c r="P5" i="70"/>
  <c r="Q5" i="70"/>
  <c r="R5" i="70"/>
  <c r="S5" i="70"/>
  <c r="T5" i="70"/>
  <c r="U5" i="70"/>
  <c r="V5" i="70"/>
  <c r="W5" i="70"/>
  <c r="X5" i="70"/>
  <c r="Y5" i="70"/>
  <c r="Z5" i="70"/>
  <c r="AA5" i="70"/>
  <c r="AB5" i="70"/>
  <c r="AC5" i="70"/>
  <c r="AD5" i="70"/>
  <c r="AE5" i="70"/>
  <c r="AF5" i="70"/>
  <c r="AG5" i="70"/>
  <c r="AH5" i="70"/>
  <c r="AI5" i="70"/>
  <c r="AJ5" i="70"/>
  <c r="AK5" i="70"/>
  <c r="AL5" i="70"/>
  <c r="AM5" i="70"/>
  <c r="AN5" i="70"/>
  <c r="AO5" i="70"/>
  <c r="AP5" i="70"/>
  <c r="AQ5" i="70"/>
  <c r="E6" i="70"/>
  <c r="F6" i="70"/>
  <c r="G6" i="70"/>
  <c r="H6" i="70"/>
  <c r="I6" i="70"/>
  <c r="J6" i="70"/>
  <c r="K6" i="70"/>
  <c r="L6" i="70"/>
  <c r="M6" i="70"/>
  <c r="N6" i="70"/>
  <c r="O6" i="70"/>
  <c r="P6" i="70"/>
  <c r="Q6" i="70"/>
  <c r="R6" i="70"/>
  <c r="S6" i="70"/>
  <c r="T6" i="70"/>
  <c r="U6" i="70"/>
  <c r="V6" i="70"/>
  <c r="W6" i="70"/>
  <c r="X6" i="70"/>
  <c r="Y6" i="70"/>
  <c r="Z6" i="70"/>
  <c r="AA6" i="70"/>
  <c r="AB6" i="70"/>
  <c r="AC6" i="70"/>
  <c r="AD6" i="70"/>
  <c r="AE6" i="70"/>
  <c r="AF6" i="70"/>
  <c r="AG6" i="70"/>
  <c r="AH6" i="70"/>
  <c r="AI6" i="70"/>
  <c r="AJ6" i="70"/>
  <c r="AK6" i="70"/>
  <c r="AL6" i="70"/>
  <c r="AM6" i="70"/>
  <c r="AN6" i="70"/>
  <c r="AO6" i="70"/>
  <c r="AP6" i="70"/>
  <c r="AQ6" i="70"/>
  <c r="E7" i="70"/>
  <c r="F7" i="70"/>
  <c r="G7" i="70"/>
  <c r="H7" i="70"/>
  <c r="I7" i="70"/>
  <c r="J7" i="70"/>
  <c r="K7" i="70"/>
  <c r="L7" i="70"/>
  <c r="M7" i="70"/>
  <c r="N7" i="70"/>
  <c r="O7" i="70"/>
  <c r="P7" i="70"/>
  <c r="Q7" i="70"/>
  <c r="R7" i="70"/>
  <c r="S7" i="70"/>
  <c r="T7" i="70"/>
  <c r="U7" i="70"/>
  <c r="V7" i="70"/>
  <c r="W7" i="70"/>
  <c r="X7" i="70"/>
  <c r="Y7" i="70"/>
  <c r="Z7" i="70"/>
  <c r="AA7" i="70"/>
  <c r="AB7" i="70"/>
  <c r="AC7" i="70"/>
  <c r="AD7" i="70"/>
  <c r="AE7" i="70"/>
  <c r="AF7" i="70"/>
  <c r="AG7" i="70"/>
  <c r="AH7" i="70"/>
  <c r="AI7" i="70"/>
  <c r="AJ7" i="70"/>
  <c r="AK7" i="70"/>
  <c r="AL7" i="70"/>
  <c r="AM7" i="70"/>
  <c r="AN7" i="70"/>
  <c r="AO7" i="70"/>
  <c r="AP7" i="70"/>
  <c r="AQ7" i="70"/>
  <c r="E8" i="70"/>
  <c r="F8" i="70"/>
  <c r="G8" i="70"/>
  <c r="H8" i="70"/>
  <c r="I8" i="70"/>
  <c r="J8" i="70"/>
  <c r="K8" i="70"/>
  <c r="L8" i="70"/>
  <c r="M8" i="70"/>
  <c r="N8" i="70"/>
  <c r="O8" i="70"/>
  <c r="P8" i="70"/>
  <c r="Q8" i="70"/>
  <c r="R8" i="70"/>
  <c r="S8" i="70"/>
  <c r="T8" i="70"/>
  <c r="U8" i="70"/>
  <c r="V8" i="70"/>
  <c r="W8" i="70"/>
  <c r="X8" i="70"/>
  <c r="Y8" i="70"/>
  <c r="Z8" i="70"/>
  <c r="AA8" i="70"/>
  <c r="AB8" i="70"/>
  <c r="AC8" i="70"/>
  <c r="AD8" i="70"/>
  <c r="AE8" i="70"/>
  <c r="AF8" i="70"/>
  <c r="AG8" i="70"/>
  <c r="AH8" i="70"/>
  <c r="AI8" i="70"/>
  <c r="AJ8" i="70"/>
  <c r="AK8" i="70"/>
  <c r="AL8" i="70"/>
  <c r="AM8" i="70"/>
  <c r="AN8" i="70"/>
  <c r="AO8" i="70"/>
  <c r="AP8" i="70"/>
  <c r="AQ8" i="70"/>
  <c r="E9" i="70"/>
  <c r="F9" i="70"/>
  <c r="G9" i="70"/>
  <c r="H9" i="70"/>
  <c r="I9" i="70"/>
  <c r="J9" i="70"/>
  <c r="K9" i="70"/>
  <c r="L9" i="70"/>
  <c r="M9" i="70"/>
  <c r="N9" i="70"/>
  <c r="O9" i="70"/>
  <c r="P9" i="70"/>
  <c r="Q9" i="70"/>
  <c r="R9" i="70"/>
  <c r="S9" i="70"/>
  <c r="T9" i="70"/>
  <c r="U9" i="70"/>
  <c r="V9" i="70"/>
  <c r="W9" i="70"/>
  <c r="X9" i="70"/>
  <c r="Y9" i="70"/>
  <c r="Z9" i="70"/>
  <c r="AA9" i="70"/>
  <c r="AB9" i="70"/>
  <c r="AC9" i="70"/>
  <c r="AD9" i="70"/>
  <c r="AE9" i="70"/>
  <c r="AF9" i="70"/>
  <c r="AG9" i="70"/>
  <c r="AH9" i="70"/>
  <c r="AI9" i="70"/>
  <c r="AJ9" i="70"/>
  <c r="AK9" i="70"/>
  <c r="AL9" i="70"/>
  <c r="AM9" i="70"/>
  <c r="AN9" i="70"/>
  <c r="AO9" i="70"/>
  <c r="AP9" i="70"/>
  <c r="AQ9" i="70"/>
  <c r="E10" i="70"/>
  <c r="F10" i="70"/>
  <c r="G10" i="70"/>
  <c r="H10" i="70"/>
  <c r="I10" i="70"/>
  <c r="J10" i="70"/>
  <c r="K10" i="70"/>
  <c r="L10" i="70"/>
  <c r="M10" i="70"/>
  <c r="N10" i="70"/>
  <c r="O10" i="70"/>
  <c r="P10" i="70"/>
  <c r="Q10" i="70"/>
  <c r="R10" i="70"/>
  <c r="S10" i="70"/>
  <c r="T10" i="70"/>
  <c r="U10" i="70"/>
  <c r="V10" i="70"/>
  <c r="W10" i="70"/>
  <c r="X10" i="70"/>
  <c r="Y10" i="70"/>
  <c r="Z10" i="70"/>
  <c r="AA10" i="70"/>
  <c r="AB10" i="70"/>
  <c r="AC10" i="70"/>
  <c r="AD10" i="70"/>
  <c r="AE10" i="70"/>
  <c r="AF10" i="70"/>
  <c r="AG10" i="70"/>
  <c r="AH10" i="70"/>
  <c r="AI10" i="70"/>
  <c r="AJ10" i="70"/>
  <c r="AK10" i="70"/>
  <c r="AL10" i="70"/>
  <c r="AM10" i="70"/>
  <c r="AN10" i="70"/>
  <c r="AO10" i="70"/>
  <c r="AP10" i="70"/>
  <c r="AQ10" i="70"/>
  <c r="E11" i="70"/>
  <c r="F11" i="70"/>
  <c r="G11" i="70"/>
  <c r="H11" i="70"/>
  <c r="I11" i="70"/>
  <c r="J11" i="70"/>
  <c r="K11" i="70"/>
  <c r="L11" i="70"/>
  <c r="M11" i="70"/>
  <c r="N11" i="70"/>
  <c r="O11" i="70"/>
  <c r="P11" i="70"/>
  <c r="Q11" i="70"/>
  <c r="R11" i="70"/>
  <c r="S11" i="70"/>
  <c r="T11" i="70"/>
  <c r="U11" i="70"/>
  <c r="V11" i="70"/>
  <c r="W11" i="70"/>
  <c r="X11" i="70"/>
  <c r="Y11" i="70"/>
  <c r="Z11" i="70"/>
  <c r="AA11" i="70"/>
  <c r="AB11" i="70"/>
  <c r="AC11" i="70"/>
  <c r="AD11" i="70"/>
  <c r="AE11" i="70"/>
  <c r="AF11" i="70"/>
  <c r="AG11" i="70"/>
  <c r="AH11" i="70"/>
  <c r="AI11" i="70"/>
  <c r="AJ11" i="70"/>
  <c r="AK11" i="70"/>
  <c r="AL11" i="70"/>
  <c r="AM11" i="70"/>
  <c r="AN11" i="70"/>
  <c r="AO11" i="70"/>
  <c r="AP11" i="70"/>
  <c r="AQ11" i="70"/>
  <c r="E12" i="70"/>
  <c r="F12" i="70"/>
  <c r="G12" i="70"/>
  <c r="H12" i="70"/>
  <c r="I12" i="70"/>
  <c r="J12" i="70"/>
  <c r="K12" i="70"/>
  <c r="L12" i="70"/>
  <c r="M12" i="70"/>
  <c r="N12" i="70"/>
  <c r="O12" i="70"/>
  <c r="P12" i="70"/>
  <c r="Q12" i="70"/>
  <c r="R12" i="70"/>
  <c r="S12" i="70"/>
  <c r="T12" i="70"/>
  <c r="U12" i="70"/>
  <c r="V12" i="70"/>
  <c r="W12" i="70"/>
  <c r="X12" i="70"/>
  <c r="Y12" i="70"/>
  <c r="Z12" i="70"/>
  <c r="AA12" i="70"/>
  <c r="AB12" i="70"/>
  <c r="AC12" i="70"/>
  <c r="AD12" i="70"/>
  <c r="AE12" i="70"/>
  <c r="AF12" i="70"/>
  <c r="AG12" i="70"/>
  <c r="AH12" i="70"/>
  <c r="AI12" i="70"/>
  <c r="AJ12" i="70"/>
  <c r="AK12" i="70"/>
  <c r="AL12" i="70"/>
  <c r="AM12" i="70"/>
  <c r="AN12" i="70"/>
  <c r="AO12" i="70"/>
  <c r="AP12" i="70"/>
  <c r="AQ12" i="70"/>
  <c r="E13" i="70"/>
  <c r="F13" i="70"/>
  <c r="G13" i="70"/>
  <c r="H13" i="70"/>
  <c r="I13" i="70"/>
  <c r="J13" i="70"/>
  <c r="K13" i="70"/>
  <c r="L13" i="70"/>
  <c r="M13" i="70"/>
  <c r="N13" i="70"/>
  <c r="O13" i="70"/>
  <c r="P13" i="70"/>
  <c r="Q13" i="70"/>
  <c r="R13" i="70"/>
  <c r="S13" i="70"/>
  <c r="T13" i="70"/>
  <c r="U13" i="70"/>
  <c r="V13" i="70"/>
  <c r="W13" i="70"/>
  <c r="X13" i="70"/>
  <c r="Y13" i="70"/>
  <c r="Z13" i="70"/>
  <c r="AA13" i="70"/>
  <c r="AB13" i="70"/>
  <c r="AC13" i="70"/>
  <c r="AD13" i="70"/>
  <c r="AE13" i="70"/>
  <c r="AF13" i="70"/>
  <c r="AG13" i="70"/>
  <c r="AH13" i="70"/>
  <c r="AI13" i="70"/>
  <c r="AJ13" i="70"/>
  <c r="AK13" i="70"/>
  <c r="AL13" i="70"/>
  <c r="AM13" i="70"/>
  <c r="AN13" i="70"/>
  <c r="AO13" i="70"/>
  <c r="AP13" i="70"/>
  <c r="AQ13" i="70"/>
  <c r="E14" i="70"/>
  <c r="F14" i="70"/>
  <c r="G14" i="70"/>
  <c r="H14" i="70"/>
  <c r="I14" i="70"/>
  <c r="J14" i="70"/>
  <c r="K14" i="70"/>
  <c r="L14" i="70"/>
  <c r="M14" i="70"/>
  <c r="N14" i="70"/>
  <c r="O14" i="70"/>
  <c r="P14" i="70"/>
  <c r="Q14" i="70"/>
  <c r="R14" i="70"/>
  <c r="S14" i="70"/>
  <c r="T14" i="70"/>
  <c r="U14" i="70"/>
  <c r="V14" i="70"/>
  <c r="W14" i="70"/>
  <c r="X14" i="70"/>
  <c r="Y14" i="70"/>
  <c r="Z14" i="70"/>
  <c r="AA14" i="70"/>
  <c r="AB14" i="70"/>
  <c r="AC14" i="70"/>
  <c r="AD14" i="70"/>
  <c r="AE14" i="70"/>
  <c r="AF14" i="70"/>
  <c r="AG14" i="70"/>
  <c r="AH14" i="70"/>
  <c r="AI14" i="70"/>
  <c r="AJ14" i="70"/>
  <c r="AK14" i="70"/>
  <c r="AL14" i="70"/>
  <c r="AM14" i="70"/>
  <c r="AN14" i="70"/>
  <c r="AO14" i="70"/>
  <c r="AP14" i="70"/>
  <c r="AQ14" i="70"/>
  <c r="E15" i="70"/>
  <c r="F15" i="70"/>
  <c r="G15" i="70"/>
  <c r="H15" i="70"/>
  <c r="I15" i="70"/>
  <c r="J15" i="70"/>
  <c r="K15" i="70"/>
  <c r="L15" i="70"/>
  <c r="M15" i="70"/>
  <c r="N15" i="70"/>
  <c r="O15" i="70"/>
  <c r="P15" i="70"/>
  <c r="Q15" i="70"/>
  <c r="R15" i="70"/>
  <c r="S15" i="70"/>
  <c r="T15" i="70"/>
  <c r="U15" i="70"/>
  <c r="V15" i="70"/>
  <c r="W15" i="70"/>
  <c r="X15" i="70"/>
  <c r="Y15" i="70"/>
  <c r="Z15" i="70"/>
  <c r="AA15" i="70"/>
  <c r="AB15" i="70"/>
  <c r="AC15" i="70"/>
  <c r="AD15" i="70"/>
  <c r="AE15" i="70"/>
  <c r="AF15" i="70"/>
  <c r="AG15" i="70"/>
  <c r="AH15" i="70"/>
  <c r="AI15" i="70"/>
  <c r="AJ15" i="70"/>
  <c r="AK15" i="70"/>
  <c r="AL15" i="70"/>
  <c r="AM15" i="70"/>
  <c r="AN15" i="70"/>
  <c r="AO15" i="70"/>
  <c r="AP15" i="70"/>
  <c r="AQ15" i="70"/>
  <c r="E16" i="70"/>
  <c r="F16" i="70"/>
  <c r="G16" i="70"/>
  <c r="H16" i="70"/>
  <c r="I16" i="70"/>
  <c r="J16" i="70"/>
  <c r="K16" i="70"/>
  <c r="L16" i="70"/>
  <c r="M16" i="70"/>
  <c r="N16" i="70"/>
  <c r="O16" i="70"/>
  <c r="P16" i="70"/>
  <c r="Q16" i="70"/>
  <c r="R16" i="70"/>
  <c r="S16" i="70"/>
  <c r="T16" i="70"/>
  <c r="U16" i="70"/>
  <c r="V16" i="70"/>
  <c r="W16" i="70"/>
  <c r="X16" i="70"/>
  <c r="Y16" i="70"/>
  <c r="Z16" i="70"/>
  <c r="AA16" i="70"/>
  <c r="AB16" i="70"/>
  <c r="AC16" i="70"/>
  <c r="AD16" i="70"/>
  <c r="AE16" i="70"/>
  <c r="AF16" i="70"/>
  <c r="AG16" i="70"/>
  <c r="AH16" i="70"/>
  <c r="AI16" i="70"/>
  <c r="AJ16" i="70"/>
  <c r="AK16" i="70"/>
  <c r="AL16" i="70"/>
  <c r="AM16" i="70"/>
  <c r="AN16" i="70"/>
  <c r="AO16" i="70"/>
  <c r="AP16" i="70"/>
  <c r="AQ16" i="70"/>
  <c r="E17" i="70"/>
  <c r="F17" i="70"/>
  <c r="G17" i="70"/>
  <c r="H17" i="70"/>
  <c r="I17" i="70"/>
  <c r="J17" i="70"/>
  <c r="K17" i="70"/>
  <c r="L17" i="70"/>
  <c r="M17" i="70"/>
  <c r="N17" i="70"/>
  <c r="O17" i="70"/>
  <c r="P17" i="70"/>
  <c r="Q17" i="70"/>
  <c r="R17" i="70"/>
  <c r="S17" i="70"/>
  <c r="T17" i="70"/>
  <c r="U17" i="70"/>
  <c r="V17" i="70"/>
  <c r="W17" i="70"/>
  <c r="X17" i="70"/>
  <c r="Y17" i="70"/>
  <c r="Z17" i="70"/>
  <c r="AA17" i="70"/>
  <c r="AB17" i="70"/>
  <c r="AC17" i="70"/>
  <c r="AD17" i="70"/>
  <c r="AE17" i="70"/>
  <c r="AF17" i="70"/>
  <c r="AG17" i="70"/>
  <c r="AH17" i="70"/>
  <c r="AI17" i="70"/>
  <c r="AJ17" i="70"/>
  <c r="AK17" i="70"/>
  <c r="AL17" i="70"/>
  <c r="AM17" i="70"/>
  <c r="AN17" i="70"/>
  <c r="AO17" i="70"/>
  <c r="AP17" i="70"/>
  <c r="AQ17" i="70"/>
  <c r="E18" i="70"/>
  <c r="F18" i="70"/>
  <c r="G18" i="70"/>
  <c r="H18" i="70"/>
  <c r="I18" i="70"/>
  <c r="J18" i="70"/>
  <c r="K18" i="70"/>
  <c r="L18" i="70"/>
  <c r="M18" i="70"/>
  <c r="N18" i="70"/>
  <c r="O18" i="70"/>
  <c r="P18" i="70"/>
  <c r="Q18" i="70"/>
  <c r="R18" i="70"/>
  <c r="S18" i="70"/>
  <c r="T18" i="70"/>
  <c r="U18" i="70"/>
  <c r="V18" i="70"/>
  <c r="W18" i="70"/>
  <c r="X18" i="70"/>
  <c r="Y18" i="70"/>
  <c r="Z18" i="70"/>
  <c r="AA18" i="70"/>
  <c r="AB18" i="70"/>
  <c r="AC18" i="70"/>
  <c r="AD18" i="70"/>
  <c r="AE18" i="70"/>
  <c r="AF18" i="70"/>
  <c r="AG18" i="70"/>
  <c r="AH18" i="70"/>
  <c r="AI18" i="70"/>
  <c r="AJ18" i="70"/>
  <c r="AK18" i="70"/>
  <c r="AL18" i="70"/>
  <c r="AM18" i="70"/>
  <c r="AN18" i="70"/>
  <c r="AO18" i="70"/>
  <c r="AP18" i="70"/>
  <c r="AQ18" i="70"/>
  <c r="E19" i="70"/>
  <c r="F19" i="70"/>
  <c r="G19" i="70"/>
  <c r="H19" i="70"/>
  <c r="I19" i="70"/>
  <c r="J19" i="70"/>
  <c r="K19" i="70"/>
  <c r="L19" i="70"/>
  <c r="M19" i="70"/>
  <c r="N19" i="70"/>
  <c r="O19" i="70"/>
  <c r="P19" i="70"/>
  <c r="Q19" i="70"/>
  <c r="R19" i="70"/>
  <c r="S19" i="70"/>
  <c r="T19" i="70"/>
  <c r="U19" i="70"/>
  <c r="V19" i="70"/>
  <c r="W19" i="70"/>
  <c r="X19" i="70"/>
  <c r="Y19" i="70"/>
  <c r="Z19" i="70"/>
  <c r="AA19" i="70"/>
  <c r="AB19" i="70"/>
  <c r="AC19" i="70"/>
  <c r="AD19" i="70"/>
  <c r="AE19" i="70"/>
  <c r="AF19" i="70"/>
  <c r="AG19" i="70"/>
  <c r="AH19" i="70"/>
  <c r="AI19" i="70"/>
  <c r="AJ19" i="70"/>
  <c r="AK19" i="70"/>
  <c r="AL19" i="70"/>
  <c r="AM19" i="70"/>
  <c r="AN19" i="70"/>
  <c r="AO19" i="70"/>
  <c r="AP19" i="70"/>
  <c r="AQ19" i="70"/>
  <c r="E20" i="70"/>
  <c r="F20" i="70"/>
  <c r="G20" i="70"/>
  <c r="H20" i="70"/>
  <c r="I20" i="70"/>
  <c r="J20" i="70"/>
  <c r="K20" i="70"/>
  <c r="L20" i="70"/>
  <c r="M20" i="70"/>
  <c r="N20" i="70"/>
  <c r="O20" i="70"/>
  <c r="P20" i="70"/>
  <c r="Q20" i="70"/>
  <c r="R20" i="70"/>
  <c r="S20" i="70"/>
  <c r="T20" i="70"/>
  <c r="U20" i="70"/>
  <c r="V20" i="70"/>
  <c r="W20" i="70"/>
  <c r="X20" i="70"/>
  <c r="Y20" i="70"/>
  <c r="Z20" i="70"/>
  <c r="AA20" i="70"/>
  <c r="AB20" i="70"/>
  <c r="AC20" i="70"/>
  <c r="AD20" i="70"/>
  <c r="AE20" i="70"/>
  <c r="AF20" i="70"/>
  <c r="AG20" i="70"/>
  <c r="AH20" i="70"/>
  <c r="AI20" i="70"/>
  <c r="AJ20" i="70"/>
  <c r="AK20" i="70"/>
  <c r="AL20" i="70"/>
  <c r="AM20" i="70"/>
  <c r="AN20" i="70"/>
  <c r="AO20" i="70"/>
  <c r="AP20" i="70"/>
  <c r="AQ20" i="70"/>
  <c r="E21" i="70"/>
  <c r="F21" i="70"/>
  <c r="G21" i="70"/>
  <c r="H21" i="70"/>
  <c r="I21" i="70"/>
  <c r="J21" i="70"/>
  <c r="K21" i="70"/>
  <c r="L21" i="70"/>
  <c r="M21" i="70"/>
  <c r="N21" i="70"/>
  <c r="O21" i="70"/>
  <c r="P21" i="70"/>
  <c r="Q21" i="70"/>
  <c r="R21" i="70"/>
  <c r="S21" i="70"/>
  <c r="T21" i="70"/>
  <c r="U21" i="70"/>
  <c r="V21" i="70"/>
  <c r="W21" i="70"/>
  <c r="X21" i="70"/>
  <c r="Y21" i="70"/>
  <c r="Z21" i="70"/>
  <c r="AA21" i="70"/>
  <c r="AB21" i="70"/>
  <c r="AC21" i="70"/>
  <c r="AD21" i="70"/>
  <c r="AE21" i="70"/>
  <c r="AF21" i="70"/>
  <c r="AG21" i="70"/>
  <c r="AH21" i="70"/>
  <c r="AI21" i="70"/>
  <c r="AJ21" i="70"/>
  <c r="AK21" i="70"/>
  <c r="AL21" i="70"/>
  <c r="AM21" i="70"/>
  <c r="AN21" i="70"/>
  <c r="AO21" i="70"/>
  <c r="AP21" i="70"/>
  <c r="AQ21" i="70"/>
  <c r="E22" i="70"/>
  <c r="F22" i="70"/>
  <c r="G22" i="70"/>
  <c r="H22" i="70"/>
  <c r="I22" i="70"/>
  <c r="J22" i="70"/>
  <c r="K22" i="70"/>
  <c r="L22" i="70"/>
  <c r="M22" i="70"/>
  <c r="N22" i="70"/>
  <c r="O22" i="70"/>
  <c r="P22" i="70"/>
  <c r="Q22" i="70"/>
  <c r="R22" i="70"/>
  <c r="S22" i="70"/>
  <c r="T22" i="70"/>
  <c r="U22" i="70"/>
  <c r="V22" i="70"/>
  <c r="W22" i="70"/>
  <c r="X22" i="70"/>
  <c r="Y22" i="70"/>
  <c r="Z22" i="70"/>
  <c r="AA22" i="70"/>
  <c r="AB22" i="70"/>
  <c r="AC22" i="70"/>
  <c r="AD22" i="70"/>
  <c r="AE22" i="70"/>
  <c r="AF22" i="70"/>
  <c r="AG22" i="70"/>
  <c r="AH22" i="70"/>
  <c r="AI22" i="70"/>
  <c r="AJ22" i="70"/>
  <c r="AK22" i="70"/>
  <c r="AL22" i="70"/>
  <c r="AM22" i="70"/>
  <c r="AN22" i="70"/>
  <c r="AO22" i="70"/>
  <c r="AP22" i="70"/>
  <c r="AQ22" i="70"/>
  <c r="E23" i="70"/>
  <c r="F23" i="70"/>
  <c r="G23" i="70"/>
  <c r="H23" i="70"/>
  <c r="I23" i="70"/>
  <c r="J23" i="70"/>
  <c r="K23" i="70"/>
  <c r="L23" i="70"/>
  <c r="M23" i="70"/>
  <c r="N23" i="70"/>
  <c r="O23" i="70"/>
  <c r="P23" i="70"/>
  <c r="Q23" i="70"/>
  <c r="R23" i="70"/>
  <c r="S23" i="70"/>
  <c r="T23" i="70"/>
  <c r="U23" i="70"/>
  <c r="V23" i="70"/>
  <c r="W23" i="70"/>
  <c r="X23" i="70"/>
  <c r="Y23" i="70"/>
  <c r="Z23" i="70"/>
  <c r="AA23" i="70"/>
  <c r="AB23" i="70"/>
  <c r="AC23" i="70"/>
  <c r="AD23" i="70"/>
  <c r="AE23" i="70"/>
  <c r="AF23" i="70"/>
  <c r="AG23" i="70"/>
  <c r="AH23" i="70"/>
  <c r="AI23" i="70"/>
  <c r="AJ23" i="70"/>
  <c r="AK23" i="70"/>
  <c r="AL23" i="70"/>
  <c r="AM23" i="70"/>
  <c r="AN23" i="70"/>
  <c r="AO23" i="70"/>
  <c r="AP23" i="70"/>
  <c r="AQ23" i="70"/>
  <c r="E24" i="70"/>
  <c r="F24" i="70"/>
  <c r="G24" i="70"/>
  <c r="H24" i="70"/>
  <c r="I24" i="70"/>
  <c r="J24" i="70"/>
  <c r="K24" i="70"/>
  <c r="L24" i="70"/>
  <c r="M24" i="70"/>
  <c r="N24" i="70"/>
  <c r="O24" i="70"/>
  <c r="P24" i="70"/>
  <c r="Q24" i="70"/>
  <c r="R24" i="70"/>
  <c r="S24" i="70"/>
  <c r="T24" i="70"/>
  <c r="U24" i="70"/>
  <c r="V24" i="70"/>
  <c r="W24" i="70"/>
  <c r="X24" i="70"/>
  <c r="Y24" i="70"/>
  <c r="Z24" i="70"/>
  <c r="AA24" i="70"/>
  <c r="AB24" i="70"/>
  <c r="AC24" i="70"/>
  <c r="AD24" i="70"/>
  <c r="AE24" i="70"/>
  <c r="AF24" i="70"/>
  <c r="AG24" i="70"/>
  <c r="AH24" i="70"/>
  <c r="AI24" i="70"/>
  <c r="AJ24" i="70"/>
  <c r="AK24" i="70"/>
  <c r="AL24" i="70"/>
  <c r="AM24" i="70"/>
  <c r="AN24" i="70"/>
  <c r="AO24" i="70"/>
  <c r="AP24" i="70"/>
  <c r="AQ24" i="70"/>
  <c r="E25" i="70"/>
  <c r="F25" i="70"/>
  <c r="G25" i="70"/>
  <c r="H25" i="70"/>
  <c r="I25" i="70"/>
  <c r="J25" i="70"/>
  <c r="K25" i="70"/>
  <c r="L25" i="70"/>
  <c r="M25" i="70"/>
  <c r="N25" i="70"/>
  <c r="O25" i="70"/>
  <c r="P25" i="70"/>
  <c r="Q25" i="70"/>
  <c r="R25" i="70"/>
  <c r="S25" i="70"/>
  <c r="T25" i="70"/>
  <c r="U25" i="70"/>
  <c r="V25" i="70"/>
  <c r="W25" i="70"/>
  <c r="X25" i="70"/>
  <c r="Y25" i="70"/>
  <c r="Z25" i="70"/>
  <c r="AA25" i="70"/>
  <c r="AB25" i="70"/>
  <c r="AC25" i="70"/>
  <c r="AD25" i="70"/>
  <c r="AE25" i="70"/>
  <c r="AF25" i="70"/>
  <c r="AG25" i="70"/>
  <c r="AH25" i="70"/>
  <c r="AI25" i="70"/>
  <c r="AJ25" i="70"/>
  <c r="AK25" i="70"/>
  <c r="AL25" i="70"/>
  <c r="AM25" i="70"/>
  <c r="AN25" i="70"/>
  <c r="AO25" i="70"/>
  <c r="AP25" i="70"/>
  <c r="AQ25" i="70"/>
  <c r="E26" i="70"/>
  <c r="F26" i="70"/>
  <c r="G26" i="70"/>
  <c r="H26" i="70"/>
  <c r="I26" i="70"/>
  <c r="J26" i="70"/>
  <c r="K26" i="70"/>
  <c r="L26" i="70"/>
  <c r="M26" i="70"/>
  <c r="N26" i="70"/>
  <c r="O26" i="70"/>
  <c r="P26" i="70"/>
  <c r="Q26" i="70"/>
  <c r="R26" i="70"/>
  <c r="S26" i="70"/>
  <c r="T26" i="70"/>
  <c r="U26" i="70"/>
  <c r="V26" i="70"/>
  <c r="W26" i="70"/>
  <c r="X26" i="70"/>
  <c r="Y26" i="70"/>
  <c r="Z26" i="70"/>
  <c r="AA26" i="70"/>
  <c r="AB26" i="70"/>
  <c r="AC26" i="70"/>
  <c r="AD26" i="70"/>
  <c r="AE26" i="70"/>
  <c r="AF26" i="70"/>
  <c r="AG26" i="70"/>
  <c r="AH26" i="70"/>
  <c r="AI26" i="70"/>
  <c r="AJ26" i="70"/>
  <c r="AK26" i="70"/>
  <c r="AL26" i="70"/>
  <c r="AM26" i="70"/>
  <c r="AN26" i="70"/>
  <c r="AO26" i="70"/>
  <c r="AP26" i="70"/>
  <c r="AQ26" i="70"/>
  <c r="E27" i="70"/>
  <c r="F27" i="70"/>
  <c r="G27" i="70"/>
  <c r="H27" i="70"/>
  <c r="I27" i="70"/>
  <c r="J27" i="70"/>
  <c r="K27" i="70"/>
  <c r="L27" i="70"/>
  <c r="M27" i="70"/>
  <c r="N27" i="70"/>
  <c r="O27" i="70"/>
  <c r="P27" i="70"/>
  <c r="Q27" i="70"/>
  <c r="R27" i="70"/>
  <c r="S27" i="70"/>
  <c r="T27" i="70"/>
  <c r="U27" i="70"/>
  <c r="V27" i="70"/>
  <c r="W27" i="70"/>
  <c r="X27" i="70"/>
  <c r="Y27" i="70"/>
  <c r="Z27" i="70"/>
  <c r="AA27" i="70"/>
  <c r="AB27" i="70"/>
  <c r="AC27" i="70"/>
  <c r="AD27" i="70"/>
  <c r="AE27" i="70"/>
  <c r="AF27" i="70"/>
  <c r="AG27" i="70"/>
  <c r="AH27" i="70"/>
  <c r="AI27" i="70"/>
  <c r="AJ27" i="70"/>
  <c r="AK27" i="70"/>
  <c r="AL27" i="70"/>
  <c r="AM27" i="70"/>
  <c r="AN27" i="70"/>
  <c r="AO27" i="70"/>
  <c r="AP27" i="70"/>
  <c r="AQ27" i="70"/>
  <c r="E28" i="70"/>
  <c r="F28" i="70"/>
  <c r="G28" i="70"/>
  <c r="H28" i="70"/>
  <c r="I28" i="70"/>
  <c r="J28" i="70"/>
  <c r="K28" i="70"/>
  <c r="L28" i="70"/>
  <c r="M28" i="70"/>
  <c r="N28" i="70"/>
  <c r="O28" i="70"/>
  <c r="P28" i="70"/>
  <c r="Q28" i="70"/>
  <c r="R28" i="70"/>
  <c r="S28" i="70"/>
  <c r="T28" i="70"/>
  <c r="U28" i="70"/>
  <c r="V28" i="70"/>
  <c r="W28" i="70"/>
  <c r="X28" i="70"/>
  <c r="Y28" i="70"/>
  <c r="Z28" i="70"/>
  <c r="AA28" i="70"/>
  <c r="AB28" i="70"/>
  <c r="AC28" i="70"/>
  <c r="AD28" i="70"/>
  <c r="AE28" i="70"/>
  <c r="AF28" i="70"/>
  <c r="AG28" i="70"/>
  <c r="AH28" i="70"/>
  <c r="AI28" i="70"/>
  <c r="AJ28" i="70"/>
  <c r="AK28" i="70"/>
  <c r="AL28" i="70"/>
  <c r="AM28" i="70"/>
  <c r="AN28" i="70"/>
  <c r="AO28" i="70"/>
  <c r="AP28" i="70"/>
  <c r="AQ28" i="70"/>
  <c r="E29" i="70"/>
  <c r="F29" i="70"/>
  <c r="G29" i="70"/>
  <c r="H29" i="70"/>
  <c r="I29" i="70"/>
  <c r="J29" i="70"/>
  <c r="K29" i="70"/>
  <c r="L29" i="70"/>
  <c r="M29" i="70"/>
  <c r="N29" i="70"/>
  <c r="O29" i="70"/>
  <c r="P29" i="70"/>
  <c r="Q29" i="70"/>
  <c r="R29" i="70"/>
  <c r="S29" i="70"/>
  <c r="T29" i="70"/>
  <c r="U29" i="70"/>
  <c r="V29" i="70"/>
  <c r="W29" i="70"/>
  <c r="X29" i="70"/>
  <c r="Y29" i="70"/>
  <c r="Z29" i="70"/>
  <c r="AA29" i="70"/>
  <c r="AB29" i="70"/>
  <c r="AC29" i="70"/>
  <c r="AD29" i="70"/>
  <c r="AE29" i="70"/>
  <c r="AF29" i="70"/>
  <c r="AG29" i="70"/>
  <c r="AH29" i="70"/>
  <c r="AI29" i="70"/>
  <c r="AJ29" i="70"/>
  <c r="AK29" i="70"/>
  <c r="AL29" i="70"/>
  <c r="AM29" i="70"/>
  <c r="AN29" i="70"/>
  <c r="AO29" i="70"/>
  <c r="AP29" i="70"/>
  <c r="AQ29" i="70"/>
  <c r="E30" i="70"/>
  <c r="F30" i="70"/>
  <c r="G30" i="70"/>
  <c r="H30" i="70"/>
  <c r="I30" i="70"/>
  <c r="J30" i="70"/>
  <c r="K30" i="70"/>
  <c r="L30" i="70"/>
  <c r="M30" i="70"/>
  <c r="N30" i="70"/>
  <c r="O30" i="70"/>
  <c r="P30" i="70"/>
  <c r="Q30" i="70"/>
  <c r="R30" i="70"/>
  <c r="S30" i="70"/>
  <c r="T30" i="70"/>
  <c r="U30" i="70"/>
  <c r="V30" i="70"/>
  <c r="W30" i="70"/>
  <c r="X30" i="70"/>
  <c r="Y30" i="70"/>
  <c r="Z30" i="70"/>
  <c r="AA30" i="70"/>
  <c r="AB30" i="70"/>
  <c r="AC30" i="70"/>
  <c r="AD30" i="70"/>
  <c r="AE30" i="70"/>
  <c r="AF30" i="70"/>
  <c r="AG30" i="70"/>
  <c r="AH30" i="70"/>
  <c r="AI30" i="70"/>
  <c r="AJ30" i="70"/>
  <c r="AK30" i="70"/>
  <c r="AL30" i="70"/>
  <c r="AM30" i="70"/>
  <c r="AN30" i="70"/>
  <c r="AO30" i="70"/>
  <c r="AP30" i="70"/>
  <c r="AQ30" i="70"/>
  <c r="E31" i="70"/>
  <c r="F31" i="70"/>
  <c r="G31" i="70"/>
  <c r="H31" i="70"/>
  <c r="I31" i="70"/>
  <c r="J31" i="70"/>
  <c r="K31" i="70"/>
  <c r="L31" i="70"/>
  <c r="M31" i="70"/>
  <c r="N31" i="70"/>
  <c r="O31" i="70"/>
  <c r="P31" i="70"/>
  <c r="Q31" i="70"/>
  <c r="R31" i="70"/>
  <c r="S31" i="70"/>
  <c r="T31" i="70"/>
  <c r="U31" i="70"/>
  <c r="V31" i="70"/>
  <c r="W31" i="70"/>
  <c r="X31" i="70"/>
  <c r="Y31" i="70"/>
  <c r="Z31" i="70"/>
  <c r="AA31" i="70"/>
  <c r="AB31" i="70"/>
  <c r="AC31" i="70"/>
  <c r="AD31" i="70"/>
  <c r="AE31" i="70"/>
  <c r="AF31" i="70"/>
  <c r="AG31" i="70"/>
  <c r="AH31" i="70"/>
  <c r="AI31" i="70"/>
  <c r="AJ31" i="70"/>
  <c r="AK31" i="70"/>
  <c r="AL31" i="70"/>
  <c r="AM31" i="70"/>
  <c r="AN31" i="70"/>
  <c r="AO31" i="70"/>
  <c r="AP31" i="70"/>
  <c r="AQ31" i="70"/>
  <c r="E32" i="70"/>
  <c r="F32" i="70"/>
  <c r="G32" i="70"/>
  <c r="H32" i="70"/>
  <c r="I32" i="70"/>
  <c r="J32" i="70"/>
  <c r="K32" i="70"/>
  <c r="L32" i="70"/>
  <c r="M32" i="70"/>
  <c r="N32" i="70"/>
  <c r="O32" i="70"/>
  <c r="P32" i="70"/>
  <c r="Q32" i="70"/>
  <c r="R32" i="70"/>
  <c r="S32" i="70"/>
  <c r="T32" i="70"/>
  <c r="U32" i="70"/>
  <c r="V32" i="70"/>
  <c r="W32" i="70"/>
  <c r="X32" i="70"/>
  <c r="Y32" i="70"/>
  <c r="Z32" i="70"/>
  <c r="AA32" i="70"/>
  <c r="AB32" i="70"/>
  <c r="AC32" i="70"/>
  <c r="AD32" i="70"/>
  <c r="AE32" i="70"/>
  <c r="AF32" i="70"/>
  <c r="AG32" i="70"/>
  <c r="AH32" i="70"/>
  <c r="AI32" i="70"/>
  <c r="AJ32" i="70"/>
  <c r="AK32" i="70"/>
  <c r="AL32" i="70"/>
  <c r="AM32" i="70"/>
  <c r="AN32" i="70"/>
  <c r="AO32" i="70"/>
  <c r="AP32" i="70"/>
  <c r="AQ32" i="70"/>
  <c r="E33" i="70"/>
  <c r="F33" i="70"/>
  <c r="G33" i="70"/>
  <c r="H33" i="70"/>
  <c r="I33" i="70"/>
  <c r="J33" i="70"/>
  <c r="K33" i="70"/>
  <c r="L33" i="70"/>
  <c r="M33" i="70"/>
  <c r="N33" i="70"/>
  <c r="O33" i="70"/>
  <c r="P33" i="70"/>
  <c r="Q33" i="70"/>
  <c r="R33" i="70"/>
  <c r="S33" i="70"/>
  <c r="T33" i="70"/>
  <c r="U33" i="70"/>
  <c r="V33" i="70"/>
  <c r="W33" i="70"/>
  <c r="X33" i="70"/>
  <c r="Y33" i="70"/>
  <c r="Z33" i="70"/>
  <c r="AA33" i="70"/>
  <c r="AB33" i="70"/>
  <c r="AC33" i="70"/>
  <c r="AD33" i="70"/>
  <c r="AE33" i="70"/>
  <c r="AF33" i="70"/>
  <c r="AG33" i="70"/>
  <c r="AH33" i="70"/>
  <c r="AI33" i="70"/>
  <c r="AJ33" i="70"/>
  <c r="AK33" i="70"/>
  <c r="AL33" i="70"/>
  <c r="AM33" i="70"/>
  <c r="AN33" i="70"/>
  <c r="AO33" i="70"/>
  <c r="AP33" i="70"/>
  <c r="AQ33" i="70"/>
  <c r="E34" i="70"/>
  <c r="F34" i="70"/>
  <c r="G34" i="70"/>
  <c r="H34" i="70"/>
  <c r="I34" i="70"/>
  <c r="J34" i="70"/>
  <c r="K34" i="70"/>
  <c r="L34" i="70"/>
  <c r="M34" i="70"/>
  <c r="N34" i="70"/>
  <c r="O34" i="70"/>
  <c r="P34" i="70"/>
  <c r="Q34" i="70"/>
  <c r="R34" i="70"/>
  <c r="S34" i="70"/>
  <c r="T34" i="70"/>
  <c r="U34" i="70"/>
  <c r="V34" i="70"/>
  <c r="W34" i="70"/>
  <c r="X34" i="70"/>
  <c r="Y34" i="70"/>
  <c r="Z34" i="70"/>
  <c r="AA34" i="70"/>
  <c r="AB34" i="70"/>
  <c r="AC34" i="70"/>
  <c r="AD34" i="70"/>
  <c r="AE34" i="70"/>
  <c r="AF34" i="70"/>
  <c r="AG34" i="70"/>
  <c r="AH34" i="70"/>
  <c r="AI34" i="70"/>
  <c r="AJ34" i="70"/>
  <c r="AK34" i="70"/>
  <c r="AL34" i="70"/>
  <c r="AM34" i="70"/>
  <c r="AN34" i="70"/>
  <c r="AO34" i="70"/>
  <c r="AP34" i="70"/>
  <c r="AQ34" i="70"/>
  <c r="E35" i="70"/>
  <c r="F35" i="70"/>
  <c r="G35" i="70"/>
  <c r="H35" i="70"/>
  <c r="I35" i="70"/>
  <c r="J35" i="70"/>
  <c r="K35" i="70"/>
  <c r="L35" i="70"/>
  <c r="M35" i="70"/>
  <c r="N35" i="70"/>
  <c r="O35" i="70"/>
  <c r="P35" i="70"/>
  <c r="Q35" i="70"/>
  <c r="R35" i="70"/>
  <c r="S35" i="70"/>
  <c r="T35" i="70"/>
  <c r="U35" i="70"/>
  <c r="V35" i="70"/>
  <c r="W35" i="70"/>
  <c r="X35" i="70"/>
  <c r="Y35" i="70"/>
  <c r="Z35" i="70"/>
  <c r="AA35" i="70"/>
  <c r="AB35" i="70"/>
  <c r="AC35" i="70"/>
  <c r="AD35" i="70"/>
  <c r="AE35" i="70"/>
  <c r="AF35" i="70"/>
  <c r="AG35" i="70"/>
  <c r="AH35" i="70"/>
  <c r="AI35" i="70"/>
  <c r="AJ35" i="70"/>
  <c r="AK35" i="70"/>
  <c r="AL35" i="70"/>
  <c r="AM35" i="70"/>
  <c r="AN35" i="70"/>
  <c r="AO35" i="70"/>
  <c r="AP35" i="70"/>
  <c r="AQ35" i="70"/>
  <c r="E36" i="70"/>
  <c r="F36" i="70"/>
  <c r="G36" i="70"/>
  <c r="H36" i="70"/>
  <c r="I36" i="70"/>
  <c r="J36" i="70"/>
  <c r="K36" i="70"/>
  <c r="L36" i="70"/>
  <c r="M36" i="70"/>
  <c r="N36" i="70"/>
  <c r="O36" i="70"/>
  <c r="P36" i="70"/>
  <c r="Q36" i="70"/>
  <c r="R36" i="70"/>
  <c r="S36" i="70"/>
  <c r="T36" i="70"/>
  <c r="U36" i="70"/>
  <c r="V36" i="70"/>
  <c r="W36" i="70"/>
  <c r="X36" i="70"/>
  <c r="Y36" i="70"/>
  <c r="Z36" i="70"/>
  <c r="AA36" i="70"/>
  <c r="AB36" i="70"/>
  <c r="AC36" i="70"/>
  <c r="AD36" i="70"/>
  <c r="AE36" i="70"/>
  <c r="AF36" i="70"/>
  <c r="AG36" i="70"/>
  <c r="AH36" i="70"/>
  <c r="AI36" i="70"/>
  <c r="AJ36" i="70"/>
  <c r="AK36" i="70"/>
  <c r="AL36" i="70"/>
  <c r="AM36" i="70"/>
  <c r="AN36" i="70"/>
  <c r="AO36" i="70"/>
  <c r="AP36" i="70"/>
  <c r="AQ36" i="70"/>
  <c r="E37" i="70"/>
  <c r="F37" i="70"/>
  <c r="G37" i="70"/>
  <c r="H37" i="70"/>
  <c r="I37" i="70"/>
  <c r="J37" i="70"/>
  <c r="K37" i="70"/>
  <c r="L37" i="70"/>
  <c r="M37" i="70"/>
  <c r="N37" i="70"/>
  <c r="O37" i="70"/>
  <c r="P37" i="70"/>
  <c r="Q37" i="70"/>
  <c r="R37" i="70"/>
  <c r="S37" i="70"/>
  <c r="T37" i="70"/>
  <c r="U37" i="70"/>
  <c r="V37" i="70"/>
  <c r="W37" i="70"/>
  <c r="X37" i="70"/>
  <c r="Y37" i="70"/>
  <c r="Z37" i="70"/>
  <c r="AA37" i="70"/>
  <c r="AB37" i="70"/>
  <c r="AC37" i="70"/>
  <c r="AD37" i="70"/>
  <c r="AE37" i="70"/>
  <c r="AF37" i="70"/>
  <c r="AG37" i="70"/>
  <c r="AH37" i="70"/>
  <c r="AI37" i="70"/>
  <c r="AJ37" i="70"/>
  <c r="AK37" i="70"/>
  <c r="AL37" i="70"/>
  <c r="AM37" i="70"/>
  <c r="AN37" i="70"/>
  <c r="AO37" i="70"/>
  <c r="AP37" i="70"/>
  <c r="AQ37" i="70"/>
  <c r="E38" i="70"/>
  <c r="F38" i="70"/>
  <c r="G38" i="70"/>
  <c r="H38" i="70"/>
  <c r="I38" i="70"/>
  <c r="J38" i="70"/>
  <c r="K38" i="70"/>
  <c r="L38" i="70"/>
  <c r="M38" i="70"/>
  <c r="N38" i="70"/>
  <c r="O38" i="70"/>
  <c r="P38" i="70"/>
  <c r="Q38" i="70"/>
  <c r="R38" i="70"/>
  <c r="S38" i="70"/>
  <c r="T38" i="70"/>
  <c r="U38" i="70"/>
  <c r="V38" i="70"/>
  <c r="W38" i="70"/>
  <c r="X38" i="70"/>
  <c r="Y38" i="70"/>
  <c r="Z38" i="70"/>
  <c r="AA38" i="70"/>
  <c r="AB38" i="70"/>
  <c r="AC38" i="70"/>
  <c r="AD38" i="70"/>
  <c r="AE38" i="70"/>
  <c r="AF38" i="70"/>
  <c r="AG38" i="70"/>
  <c r="AH38" i="70"/>
  <c r="AI38" i="70"/>
  <c r="AJ38" i="70"/>
  <c r="AK38" i="70"/>
  <c r="AL38" i="70"/>
  <c r="AM38" i="70"/>
  <c r="AN38" i="70"/>
  <c r="AO38" i="70"/>
  <c r="AP38" i="70"/>
  <c r="AQ38" i="70"/>
  <c r="E39" i="70"/>
  <c r="F39" i="70"/>
  <c r="G39" i="70"/>
  <c r="H39" i="70"/>
  <c r="I39" i="70"/>
  <c r="J39" i="70"/>
  <c r="K39" i="70"/>
  <c r="L39" i="70"/>
  <c r="M39" i="70"/>
  <c r="N39" i="70"/>
  <c r="O39" i="70"/>
  <c r="P39" i="70"/>
  <c r="Q39" i="70"/>
  <c r="R39" i="70"/>
  <c r="S39" i="70"/>
  <c r="T39" i="70"/>
  <c r="U39" i="70"/>
  <c r="V39" i="70"/>
  <c r="W39" i="70"/>
  <c r="X39" i="70"/>
  <c r="Y39" i="70"/>
  <c r="Z39" i="70"/>
  <c r="AA39" i="70"/>
  <c r="AB39" i="70"/>
  <c r="AC39" i="70"/>
  <c r="AD39" i="70"/>
  <c r="AE39" i="70"/>
  <c r="AF39" i="70"/>
  <c r="AG39" i="70"/>
  <c r="AH39" i="70"/>
  <c r="AI39" i="70"/>
  <c r="AJ39" i="70"/>
  <c r="AK39" i="70"/>
  <c r="AL39" i="70"/>
  <c r="AM39" i="70"/>
  <c r="AN39" i="70"/>
  <c r="AO39" i="70"/>
  <c r="AP39" i="70"/>
  <c r="AQ39" i="70"/>
  <c r="E40" i="70"/>
  <c r="F40" i="70"/>
  <c r="G40" i="70"/>
  <c r="H40" i="70"/>
  <c r="I40" i="70"/>
  <c r="J40" i="70"/>
  <c r="K40" i="70"/>
  <c r="L40" i="70"/>
  <c r="M40" i="70"/>
  <c r="N40" i="70"/>
  <c r="O40" i="70"/>
  <c r="P40" i="70"/>
  <c r="Q40" i="70"/>
  <c r="R40" i="70"/>
  <c r="S40" i="70"/>
  <c r="T40" i="70"/>
  <c r="U40" i="70"/>
  <c r="V40" i="70"/>
  <c r="W40" i="70"/>
  <c r="X40" i="70"/>
  <c r="Y40" i="70"/>
  <c r="Z40" i="70"/>
  <c r="AA40" i="70"/>
  <c r="AB40" i="70"/>
  <c r="AC40" i="70"/>
  <c r="AD40" i="70"/>
  <c r="AE40" i="70"/>
  <c r="AF40" i="70"/>
  <c r="AG40" i="70"/>
  <c r="AH40" i="70"/>
  <c r="AI40" i="70"/>
  <c r="AJ40" i="70"/>
  <c r="AK40" i="70"/>
  <c r="AL40" i="70"/>
  <c r="AM40" i="70"/>
  <c r="AN40" i="70"/>
  <c r="AO40" i="70"/>
  <c r="AP40" i="70"/>
  <c r="AQ40" i="70"/>
  <c r="E41" i="70"/>
  <c r="F41" i="70"/>
  <c r="G41" i="70"/>
  <c r="H41" i="70"/>
  <c r="I41" i="70"/>
  <c r="J41" i="70"/>
  <c r="K41" i="70"/>
  <c r="L41" i="70"/>
  <c r="M41" i="70"/>
  <c r="N41" i="70"/>
  <c r="O41" i="70"/>
  <c r="P41" i="70"/>
  <c r="Q41" i="70"/>
  <c r="R41" i="70"/>
  <c r="S41" i="70"/>
  <c r="T41" i="70"/>
  <c r="U41" i="70"/>
  <c r="V41" i="70"/>
  <c r="W41" i="70"/>
  <c r="X41" i="70"/>
  <c r="Y41" i="70"/>
  <c r="Z41" i="70"/>
  <c r="AA41" i="70"/>
  <c r="AB41" i="70"/>
  <c r="AC41" i="70"/>
  <c r="AD41" i="70"/>
  <c r="AE41" i="70"/>
  <c r="AF41" i="70"/>
  <c r="AG41" i="70"/>
  <c r="AH41" i="70"/>
  <c r="AI41" i="70"/>
  <c r="AJ41" i="70"/>
  <c r="AK41" i="70"/>
  <c r="AL41" i="70"/>
  <c r="AM41" i="70"/>
  <c r="AN41" i="70"/>
  <c r="AO41" i="70"/>
  <c r="AP41" i="70"/>
  <c r="AQ41" i="70"/>
  <c r="E42" i="70"/>
  <c r="F42" i="70"/>
  <c r="G42" i="70"/>
  <c r="H42" i="70"/>
  <c r="I42" i="70"/>
  <c r="J42" i="70"/>
  <c r="K42" i="70"/>
  <c r="L42" i="70"/>
  <c r="M42" i="70"/>
  <c r="N42" i="70"/>
  <c r="O42" i="70"/>
  <c r="P42" i="70"/>
  <c r="Q42" i="70"/>
  <c r="R42" i="70"/>
  <c r="S42" i="70"/>
  <c r="T42" i="70"/>
  <c r="U42" i="70"/>
  <c r="V42" i="70"/>
  <c r="W42" i="70"/>
  <c r="X42" i="70"/>
  <c r="Y42" i="70"/>
  <c r="Z42" i="70"/>
  <c r="AA42" i="70"/>
  <c r="AB42" i="70"/>
  <c r="AC42" i="70"/>
  <c r="AD42" i="70"/>
  <c r="AE42" i="70"/>
  <c r="AF42" i="70"/>
  <c r="AG42" i="70"/>
  <c r="AH42" i="70"/>
  <c r="AI42" i="70"/>
  <c r="AJ42" i="70"/>
  <c r="AK42" i="70"/>
  <c r="AL42" i="70"/>
  <c r="AM42" i="70"/>
  <c r="AN42" i="70"/>
  <c r="AO42" i="70"/>
  <c r="AP42" i="70"/>
  <c r="AQ42" i="70"/>
  <c r="E43" i="70"/>
  <c r="F43" i="70"/>
  <c r="G43" i="70"/>
  <c r="H43" i="70"/>
  <c r="I43" i="70"/>
  <c r="J43" i="70"/>
  <c r="K43" i="70"/>
  <c r="L43" i="70"/>
  <c r="M43" i="70"/>
  <c r="N43" i="70"/>
  <c r="O43" i="70"/>
  <c r="P43" i="70"/>
  <c r="Q43" i="70"/>
  <c r="R43" i="70"/>
  <c r="S43" i="70"/>
  <c r="T43" i="70"/>
  <c r="U43" i="70"/>
  <c r="V43" i="70"/>
  <c r="W43" i="70"/>
  <c r="X43" i="70"/>
  <c r="Y43" i="70"/>
  <c r="Z43" i="70"/>
  <c r="AA43" i="70"/>
  <c r="AB43" i="70"/>
  <c r="AC43" i="70"/>
  <c r="AD43" i="70"/>
  <c r="AE43" i="70"/>
  <c r="AF43" i="70"/>
  <c r="AG43" i="70"/>
  <c r="AH43" i="70"/>
  <c r="AI43" i="70"/>
  <c r="AJ43" i="70"/>
  <c r="AK43" i="70"/>
  <c r="AL43" i="70"/>
  <c r="AM43" i="70"/>
  <c r="AN43" i="70"/>
  <c r="AO43" i="70"/>
  <c r="AP43" i="70"/>
  <c r="AQ43" i="70"/>
  <c r="E44" i="70"/>
  <c r="F44" i="70"/>
  <c r="G44" i="70"/>
  <c r="H44" i="70"/>
  <c r="I44" i="70"/>
  <c r="J44" i="70"/>
  <c r="K44" i="70"/>
  <c r="L44" i="70"/>
  <c r="M44" i="70"/>
  <c r="N44" i="70"/>
  <c r="O44" i="70"/>
  <c r="P44" i="70"/>
  <c r="Q44" i="70"/>
  <c r="R44" i="70"/>
  <c r="S44" i="70"/>
  <c r="T44" i="70"/>
  <c r="U44" i="70"/>
  <c r="V44" i="70"/>
  <c r="W44" i="70"/>
  <c r="X44" i="70"/>
  <c r="Y44" i="70"/>
  <c r="Z44" i="70"/>
  <c r="AA44" i="70"/>
  <c r="AB44" i="70"/>
  <c r="AC44" i="70"/>
  <c r="AD44" i="70"/>
  <c r="AE44" i="70"/>
  <c r="AF44" i="70"/>
  <c r="AG44" i="70"/>
  <c r="AH44" i="70"/>
  <c r="AI44" i="70"/>
  <c r="AJ44" i="70"/>
  <c r="AK44" i="70"/>
  <c r="AL44" i="70"/>
  <c r="AM44" i="70"/>
  <c r="AN44" i="70"/>
  <c r="AO44" i="70"/>
  <c r="AP44" i="70"/>
  <c r="AQ44" i="70"/>
  <c r="D4" i="70"/>
  <c r="D5" i="70"/>
  <c r="D6" i="70"/>
  <c r="D7" i="70"/>
  <c r="D8" i="70"/>
  <c r="D9" i="70"/>
  <c r="D10" i="70"/>
  <c r="D11" i="70"/>
  <c r="D12" i="70"/>
  <c r="D13" i="70"/>
  <c r="D14" i="70"/>
  <c r="D15" i="70"/>
  <c r="D16" i="70"/>
  <c r="D17" i="70"/>
  <c r="D18" i="70"/>
  <c r="D19" i="70"/>
  <c r="D20" i="70"/>
  <c r="D21" i="70"/>
  <c r="D22" i="70"/>
  <c r="D23" i="70"/>
  <c r="D24" i="70"/>
  <c r="D25" i="70"/>
  <c r="D26" i="70"/>
  <c r="D27" i="70"/>
  <c r="D28" i="70"/>
  <c r="D29" i="70"/>
  <c r="D30" i="70"/>
  <c r="D31" i="70"/>
  <c r="D32" i="70"/>
  <c r="D33" i="70"/>
  <c r="D34" i="70"/>
  <c r="D35" i="70"/>
  <c r="D36" i="70"/>
  <c r="D37" i="70"/>
  <c r="D38" i="70"/>
  <c r="D39" i="70"/>
  <c r="D40" i="70"/>
  <c r="D41" i="70"/>
  <c r="D42" i="70"/>
  <c r="D43" i="70"/>
  <c r="D44" i="70"/>
  <c r="D3" i="70"/>
  <c r="C4" i="70"/>
  <c r="C5" i="70"/>
  <c r="C6" i="70"/>
  <c r="C7" i="70"/>
  <c r="C8" i="70"/>
  <c r="C9" i="70"/>
  <c r="C10" i="70"/>
  <c r="C11" i="70"/>
  <c r="C12" i="70"/>
  <c r="C13" i="70"/>
  <c r="C14" i="70"/>
  <c r="C15" i="70"/>
  <c r="C16" i="70"/>
  <c r="C17" i="70"/>
  <c r="C18" i="70"/>
  <c r="C19" i="70"/>
  <c r="C20" i="70"/>
  <c r="C21" i="70"/>
  <c r="C22" i="70"/>
  <c r="C23" i="70"/>
  <c r="C24" i="70"/>
  <c r="C25" i="70"/>
  <c r="C26" i="70"/>
  <c r="C27" i="70"/>
  <c r="C28" i="70"/>
  <c r="C29" i="70"/>
  <c r="C30" i="70"/>
  <c r="C31" i="70"/>
  <c r="C32" i="70"/>
  <c r="C33" i="70"/>
  <c r="C34" i="70"/>
  <c r="C35" i="70"/>
  <c r="C36" i="70"/>
  <c r="C37" i="70"/>
  <c r="C38" i="70"/>
  <c r="C39" i="70"/>
  <c r="C40" i="70"/>
  <c r="C41" i="70"/>
  <c r="C42" i="70"/>
  <c r="C43" i="70"/>
  <c r="C44" i="70"/>
  <c r="C3" i="70"/>
  <c r="C50" i="69"/>
  <c r="D50" i="69"/>
  <c r="E50" i="69"/>
  <c r="F50" i="69"/>
  <c r="G50" i="69"/>
  <c r="H50" i="69"/>
  <c r="I50" i="69"/>
  <c r="J50" i="69"/>
  <c r="K50" i="69"/>
  <c r="L50" i="69"/>
  <c r="M50" i="69"/>
  <c r="N50" i="69"/>
  <c r="O50" i="69"/>
  <c r="P50" i="69"/>
  <c r="Q50" i="69"/>
  <c r="R50" i="69"/>
  <c r="S50" i="69"/>
  <c r="T50" i="69"/>
  <c r="U50" i="69"/>
  <c r="V50" i="69"/>
  <c r="W50" i="69"/>
  <c r="X50" i="69"/>
  <c r="Y50" i="69"/>
  <c r="Z50" i="69"/>
  <c r="AA50" i="69"/>
  <c r="AB50" i="69"/>
  <c r="AC50" i="69"/>
  <c r="AD50" i="69"/>
  <c r="AE50" i="69"/>
  <c r="AF50" i="69"/>
  <c r="AG50" i="69"/>
  <c r="AH50" i="69"/>
  <c r="AI50" i="69"/>
  <c r="AJ50" i="69"/>
  <c r="AK50" i="69"/>
  <c r="AL50" i="69"/>
  <c r="AM50" i="69"/>
  <c r="AN50" i="69"/>
  <c r="AO50" i="69"/>
  <c r="AP50" i="69"/>
  <c r="AQ50" i="69"/>
  <c r="C51" i="69"/>
  <c r="D51" i="69"/>
  <c r="E51" i="69"/>
  <c r="F51" i="69"/>
  <c r="G51" i="69"/>
  <c r="H51" i="69"/>
  <c r="I51" i="69"/>
  <c r="J51" i="69"/>
  <c r="K51" i="69"/>
  <c r="L51" i="69"/>
  <c r="M51" i="69"/>
  <c r="N51" i="69"/>
  <c r="O51" i="69"/>
  <c r="P51" i="69"/>
  <c r="Q51" i="69"/>
  <c r="R51" i="69"/>
  <c r="S51" i="69"/>
  <c r="T51" i="69"/>
  <c r="U51" i="69"/>
  <c r="V51" i="69"/>
  <c r="W51" i="69"/>
  <c r="X51" i="69"/>
  <c r="Y51" i="69"/>
  <c r="Z51" i="69"/>
  <c r="AA51" i="69"/>
  <c r="AB51" i="69"/>
  <c r="AC51" i="69"/>
  <c r="AD51" i="69"/>
  <c r="AE51" i="69"/>
  <c r="AF51" i="69"/>
  <c r="AG51" i="69"/>
  <c r="AH51" i="69"/>
  <c r="AI51" i="69"/>
  <c r="AJ51" i="69"/>
  <c r="AK51" i="69"/>
  <c r="AL51" i="69"/>
  <c r="AM51" i="69"/>
  <c r="AN51" i="69"/>
  <c r="AO51" i="69"/>
  <c r="AP51" i="69"/>
  <c r="AQ51" i="69"/>
  <c r="C52" i="69"/>
  <c r="D52" i="69"/>
  <c r="E52" i="69"/>
  <c r="F52" i="69"/>
  <c r="G52" i="69"/>
  <c r="H52" i="69"/>
  <c r="I52" i="69"/>
  <c r="J52" i="69"/>
  <c r="K52" i="69"/>
  <c r="L52" i="69"/>
  <c r="M52" i="69"/>
  <c r="N52" i="69"/>
  <c r="O52" i="69"/>
  <c r="P52" i="69"/>
  <c r="Q52" i="69"/>
  <c r="R52" i="69"/>
  <c r="S52" i="69"/>
  <c r="T52" i="69"/>
  <c r="U52" i="69"/>
  <c r="V52" i="69"/>
  <c r="W52" i="69"/>
  <c r="X52" i="69"/>
  <c r="Y52" i="69"/>
  <c r="Z52" i="69"/>
  <c r="AA52" i="69"/>
  <c r="AB52" i="69"/>
  <c r="AC52" i="69"/>
  <c r="AD52" i="69"/>
  <c r="AE52" i="69"/>
  <c r="AF52" i="69"/>
  <c r="AG52" i="69"/>
  <c r="AH52" i="69"/>
  <c r="AI52" i="69"/>
  <c r="AJ52" i="69"/>
  <c r="AK52" i="69"/>
  <c r="AL52" i="69"/>
  <c r="AM52" i="69"/>
  <c r="AN52" i="69"/>
  <c r="AO52" i="69"/>
  <c r="AP52" i="69"/>
  <c r="AQ52" i="69"/>
  <c r="C53" i="69"/>
  <c r="D53" i="69"/>
  <c r="E53" i="69"/>
  <c r="F53" i="69"/>
  <c r="G53" i="69"/>
  <c r="H53" i="69"/>
  <c r="I53" i="69"/>
  <c r="J53" i="69"/>
  <c r="K53" i="69"/>
  <c r="L53" i="69"/>
  <c r="M53" i="69"/>
  <c r="N53" i="69"/>
  <c r="O53" i="69"/>
  <c r="P53" i="69"/>
  <c r="Q53" i="69"/>
  <c r="R53" i="69"/>
  <c r="S53" i="69"/>
  <c r="T53" i="69"/>
  <c r="U53" i="69"/>
  <c r="V53" i="69"/>
  <c r="W53" i="69"/>
  <c r="X53" i="69"/>
  <c r="Y53" i="69"/>
  <c r="Z53" i="69"/>
  <c r="AA53" i="69"/>
  <c r="AB53" i="69"/>
  <c r="AC53" i="69"/>
  <c r="AD53" i="69"/>
  <c r="AE53" i="69"/>
  <c r="AF53" i="69"/>
  <c r="AG53" i="69"/>
  <c r="AH53" i="69"/>
  <c r="AI53" i="69"/>
  <c r="AJ53" i="69"/>
  <c r="AK53" i="69"/>
  <c r="AL53" i="69"/>
  <c r="AM53" i="69"/>
  <c r="AN53" i="69"/>
  <c r="AO53" i="69"/>
  <c r="AP53" i="69"/>
  <c r="AQ53" i="69"/>
  <c r="C54" i="69"/>
  <c r="D54" i="69"/>
  <c r="E54" i="69"/>
  <c r="F54" i="69"/>
  <c r="G54" i="69"/>
  <c r="H54" i="69"/>
  <c r="I54" i="69"/>
  <c r="J54" i="69"/>
  <c r="K54" i="69"/>
  <c r="L54" i="69"/>
  <c r="M54" i="69"/>
  <c r="N54" i="69"/>
  <c r="O54" i="69"/>
  <c r="P54" i="69"/>
  <c r="Q54" i="69"/>
  <c r="R54" i="69"/>
  <c r="S54" i="69"/>
  <c r="T54" i="69"/>
  <c r="U54" i="69"/>
  <c r="V54" i="69"/>
  <c r="W54" i="69"/>
  <c r="X54" i="69"/>
  <c r="Y54" i="69"/>
  <c r="Z54" i="69"/>
  <c r="AA54" i="69"/>
  <c r="AB54" i="69"/>
  <c r="AC54" i="69"/>
  <c r="AD54" i="69"/>
  <c r="AE54" i="69"/>
  <c r="AF54" i="69"/>
  <c r="AG54" i="69"/>
  <c r="AH54" i="69"/>
  <c r="AI54" i="69"/>
  <c r="AJ54" i="69"/>
  <c r="AK54" i="69"/>
  <c r="AL54" i="69"/>
  <c r="AM54" i="69"/>
  <c r="AN54" i="69"/>
  <c r="AO54" i="69"/>
  <c r="AP54" i="69"/>
  <c r="AQ54" i="69"/>
  <c r="C55" i="69"/>
  <c r="D55" i="69"/>
  <c r="E55" i="69"/>
  <c r="F55" i="69"/>
  <c r="G55" i="69"/>
  <c r="H55" i="69"/>
  <c r="I55" i="69"/>
  <c r="J55" i="69"/>
  <c r="K55" i="69"/>
  <c r="L55" i="69"/>
  <c r="M55" i="69"/>
  <c r="N55" i="69"/>
  <c r="O55" i="69"/>
  <c r="P55" i="69"/>
  <c r="Q55" i="69"/>
  <c r="R55" i="69"/>
  <c r="S55" i="69"/>
  <c r="T55" i="69"/>
  <c r="U55" i="69"/>
  <c r="V55" i="69"/>
  <c r="W55" i="69"/>
  <c r="X55" i="69"/>
  <c r="Y55" i="69"/>
  <c r="Z55" i="69"/>
  <c r="AA55" i="69"/>
  <c r="AB55" i="69"/>
  <c r="AC55" i="69"/>
  <c r="AD55" i="69"/>
  <c r="AE55" i="69"/>
  <c r="AF55" i="69"/>
  <c r="AG55" i="69"/>
  <c r="AH55" i="69"/>
  <c r="AI55" i="69"/>
  <c r="AJ55" i="69"/>
  <c r="AK55" i="69"/>
  <c r="AL55" i="69"/>
  <c r="AM55" i="69"/>
  <c r="AN55" i="69"/>
  <c r="AO55" i="69"/>
  <c r="AP55" i="69"/>
  <c r="AQ55" i="69"/>
  <c r="C56" i="69"/>
  <c r="D56" i="69"/>
  <c r="E56" i="69"/>
  <c r="F56" i="69"/>
  <c r="G56" i="69"/>
  <c r="H56" i="69"/>
  <c r="I56" i="69"/>
  <c r="J56" i="69"/>
  <c r="K56" i="69"/>
  <c r="L56" i="69"/>
  <c r="M56" i="69"/>
  <c r="N56" i="69"/>
  <c r="O56" i="69"/>
  <c r="P56" i="69"/>
  <c r="Q56" i="69"/>
  <c r="R56" i="69"/>
  <c r="S56" i="69"/>
  <c r="T56" i="69"/>
  <c r="U56" i="69"/>
  <c r="V56" i="69"/>
  <c r="W56" i="69"/>
  <c r="X56" i="69"/>
  <c r="Y56" i="69"/>
  <c r="Z56" i="69"/>
  <c r="AA56" i="69"/>
  <c r="AB56" i="69"/>
  <c r="AC56" i="69"/>
  <c r="AD56" i="69"/>
  <c r="AE56" i="69"/>
  <c r="AF56" i="69"/>
  <c r="AG56" i="69"/>
  <c r="AH56" i="69"/>
  <c r="AI56" i="69"/>
  <c r="AJ56" i="69"/>
  <c r="AK56" i="69"/>
  <c r="AL56" i="69"/>
  <c r="AM56" i="69"/>
  <c r="AN56" i="69"/>
  <c r="AO56" i="69"/>
  <c r="AP56" i="69"/>
  <c r="AQ56" i="69"/>
  <c r="C57" i="69"/>
  <c r="D57" i="69"/>
  <c r="E57" i="69"/>
  <c r="F57" i="69"/>
  <c r="G57" i="69"/>
  <c r="H57" i="69"/>
  <c r="I57" i="69"/>
  <c r="J57" i="69"/>
  <c r="K57" i="69"/>
  <c r="L57" i="69"/>
  <c r="M57" i="69"/>
  <c r="N57" i="69"/>
  <c r="O57" i="69"/>
  <c r="P57" i="69"/>
  <c r="Q57" i="69"/>
  <c r="R57" i="69"/>
  <c r="S57" i="69"/>
  <c r="T57" i="69"/>
  <c r="U57" i="69"/>
  <c r="V57" i="69"/>
  <c r="W57" i="69"/>
  <c r="X57" i="69"/>
  <c r="Y57" i="69"/>
  <c r="Z57" i="69"/>
  <c r="AA57" i="69"/>
  <c r="AB57" i="69"/>
  <c r="AC57" i="69"/>
  <c r="AD57" i="69"/>
  <c r="AE57" i="69"/>
  <c r="AF57" i="69"/>
  <c r="AG57" i="69"/>
  <c r="AH57" i="69"/>
  <c r="AI57" i="69"/>
  <c r="AJ57" i="69"/>
  <c r="AK57" i="69"/>
  <c r="AL57" i="69"/>
  <c r="AM57" i="69"/>
  <c r="AN57" i="69"/>
  <c r="AO57" i="69"/>
  <c r="AP57" i="69"/>
  <c r="AQ57" i="69"/>
  <c r="C58" i="69"/>
  <c r="D58" i="69"/>
  <c r="E58" i="69"/>
  <c r="F58" i="69"/>
  <c r="G58" i="69"/>
  <c r="H58" i="69"/>
  <c r="I58" i="69"/>
  <c r="J58" i="69"/>
  <c r="K58" i="69"/>
  <c r="L58" i="69"/>
  <c r="M58" i="69"/>
  <c r="N58" i="69"/>
  <c r="O58" i="69"/>
  <c r="P58" i="69"/>
  <c r="Q58" i="69"/>
  <c r="R58" i="69"/>
  <c r="S58" i="69"/>
  <c r="T58" i="69"/>
  <c r="U58" i="69"/>
  <c r="V58" i="69"/>
  <c r="W58" i="69"/>
  <c r="X58" i="69"/>
  <c r="Y58" i="69"/>
  <c r="Z58" i="69"/>
  <c r="AA58" i="69"/>
  <c r="AB58" i="69"/>
  <c r="AC58" i="69"/>
  <c r="AD58" i="69"/>
  <c r="AE58" i="69"/>
  <c r="AF58" i="69"/>
  <c r="AG58" i="69"/>
  <c r="AH58" i="69"/>
  <c r="AI58" i="69"/>
  <c r="AJ58" i="69"/>
  <c r="AK58" i="69"/>
  <c r="AL58" i="69"/>
  <c r="AM58" i="69"/>
  <c r="AN58" i="69"/>
  <c r="AO58" i="69"/>
  <c r="AP58" i="69"/>
  <c r="AQ58" i="69"/>
  <c r="C59" i="69"/>
  <c r="D59" i="69"/>
  <c r="E59" i="69"/>
  <c r="F59" i="69"/>
  <c r="G59" i="69"/>
  <c r="H59" i="69"/>
  <c r="I59" i="69"/>
  <c r="J59" i="69"/>
  <c r="K59" i="69"/>
  <c r="L59" i="69"/>
  <c r="M59" i="69"/>
  <c r="N59" i="69"/>
  <c r="O59" i="69"/>
  <c r="P59" i="69"/>
  <c r="Q59" i="69"/>
  <c r="R59" i="69"/>
  <c r="S59" i="69"/>
  <c r="T59" i="69"/>
  <c r="U59" i="69"/>
  <c r="V59" i="69"/>
  <c r="W59" i="69"/>
  <c r="X59" i="69"/>
  <c r="Y59" i="69"/>
  <c r="Z59" i="69"/>
  <c r="AA59" i="69"/>
  <c r="AB59" i="69"/>
  <c r="AC59" i="69"/>
  <c r="AD59" i="69"/>
  <c r="AE59" i="69"/>
  <c r="AF59" i="69"/>
  <c r="AG59" i="69"/>
  <c r="AH59" i="69"/>
  <c r="AI59" i="69"/>
  <c r="AJ59" i="69"/>
  <c r="AK59" i="69"/>
  <c r="AL59" i="69"/>
  <c r="AM59" i="69"/>
  <c r="AN59" i="69"/>
  <c r="AO59" i="69"/>
  <c r="AP59" i="69"/>
  <c r="AQ59" i="69"/>
  <c r="C60" i="69"/>
  <c r="D60" i="69"/>
  <c r="E60" i="69"/>
  <c r="F60" i="69"/>
  <c r="G60" i="69"/>
  <c r="H60" i="69"/>
  <c r="I60" i="69"/>
  <c r="J60" i="69"/>
  <c r="K60" i="69"/>
  <c r="L60" i="69"/>
  <c r="M60" i="69"/>
  <c r="N60" i="69"/>
  <c r="O60" i="69"/>
  <c r="P60" i="69"/>
  <c r="Q60" i="69"/>
  <c r="R60" i="69"/>
  <c r="S60" i="69"/>
  <c r="T60" i="69"/>
  <c r="U60" i="69"/>
  <c r="V60" i="69"/>
  <c r="W60" i="69"/>
  <c r="X60" i="69"/>
  <c r="Y60" i="69"/>
  <c r="Z60" i="69"/>
  <c r="AA60" i="69"/>
  <c r="AB60" i="69"/>
  <c r="AC60" i="69"/>
  <c r="AD60" i="69"/>
  <c r="AE60" i="69"/>
  <c r="AF60" i="69"/>
  <c r="AG60" i="69"/>
  <c r="AH60" i="69"/>
  <c r="AI60" i="69"/>
  <c r="AJ60" i="69"/>
  <c r="AK60" i="69"/>
  <c r="AL60" i="69"/>
  <c r="AM60" i="69"/>
  <c r="AN60" i="69"/>
  <c r="AO60" i="69"/>
  <c r="AP60" i="69"/>
  <c r="AQ60" i="69"/>
  <c r="C61" i="69"/>
  <c r="D61" i="69"/>
  <c r="E61" i="69"/>
  <c r="F61" i="69"/>
  <c r="G61" i="69"/>
  <c r="H61" i="69"/>
  <c r="I61" i="69"/>
  <c r="J61" i="69"/>
  <c r="K61" i="69"/>
  <c r="L61" i="69"/>
  <c r="M61" i="69"/>
  <c r="N61" i="69"/>
  <c r="O61" i="69"/>
  <c r="P61" i="69"/>
  <c r="Q61" i="69"/>
  <c r="R61" i="69"/>
  <c r="S61" i="69"/>
  <c r="T61" i="69"/>
  <c r="U61" i="69"/>
  <c r="V61" i="69"/>
  <c r="W61" i="69"/>
  <c r="X61" i="69"/>
  <c r="Y61" i="69"/>
  <c r="Z61" i="69"/>
  <c r="AA61" i="69"/>
  <c r="AB61" i="69"/>
  <c r="AC61" i="69"/>
  <c r="AD61" i="69"/>
  <c r="AE61" i="69"/>
  <c r="AF61" i="69"/>
  <c r="AG61" i="69"/>
  <c r="AH61" i="69"/>
  <c r="AI61" i="69"/>
  <c r="AJ61" i="69"/>
  <c r="AK61" i="69"/>
  <c r="AL61" i="69"/>
  <c r="AM61" i="69"/>
  <c r="AN61" i="69"/>
  <c r="AO61" i="69"/>
  <c r="AP61" i="69"/>
  <c r="AQ61" i="69"/>
  <c r="C62" i="69"/>
  <c r="D62" i="69"/>
  <c r="E62" i="69"/>
  <c r="F62" i="69"/>
  <c r="G62" i="69"/>
  <c r="H62" i="69"/>
  <c r="I62" i="69"/>
  <c r="J62" i="69"/>
  <c r="K62" i="69"/>
  <c r="L62" i="69"/>
  <c r="M62" i="69"/>
  <c r="N62" i="69"/>
  <c r="O62" i="69"/>
  <c r="P62" i="69"/>
  <c r="Q62" i="69"/>
  <c r="R62" i="69"/>
  <c r="S62" i="69"/>
  <c r="T62" i="69"/>
  <c r="U62" i="69"/>
  <c r="V62" i="69"/>
  <c r="W62" i="69"/>
  <c r="X62" i="69"/>
  <c r="Y62" i="69"/>
  <c r="Z62" i="69"/>
  <c r="AA62" i="69"/>
  <c r="AB62" i="69"/>
  <c r="AC62" i="69"/>
  <c r="AD62" i="69"/>
  <c r="AE62" i="69"/>
  <c r="AF62" i="69"/>
  <c r="AG62" i="69"/>
  <c r="AH62" i="69"/>
  <c r="AI62" i="69"/>
  <c r="AJ62" i="69"/>
  <c r="AK62" i="69"/>
  <c r="AL62" i="69"/>
  <c r="AM62" i="69"/>
  <c r="AN62" i="69"/>
  <c r="AO62" i="69"/>
  <c r="AP62" i="69"/>
  <c r="AQ62" i="69"/>
  <c r="C63" i="69"/>
  <c r="D63" i="69"/>
  <c r="E63" i="69"/>
  <c r="F63" i="69"/>
  <c r="G63" i="69"/>
  <c r="H63" i="69"/>
  <c r="I63" i="69"/>
  <c r="J63" i="69"/>
  <c r="K63" i="69"/>
  <c r="L63" i="69"/>
  <c r="M63" i="69"/>
  <c r="N63" i="69"/>
  <c r="O63" i="69"/>
  <c r="P63" i="69"/>
  <c r="Q63" i="69"/>
  <c r="R63" i="69"/>
  <c r="S63" i="69"/>
  <c r="T63" i="69"/>
  <c r="U63" i="69"/>
  <c r="V63" i="69"/>
  <c r="W63" i="69"/>
  <c r="X63" i="69"/>
  <c r="Y63" i="69"/>
  <c r="Z63" i="69"/>
  <c r="AA63" i="69"/>
  <c r="AB63" i="69"/>
  <c r="AC63" i="69"/>
  <c r="AD63" i="69"/>
  <c r="AE63" i="69"/>
  <c r="AF63" i="69"/>
  <c r="AG63" i="69"/>
  <c r="AH63" i="69"/>
  <c r="AI63" i="69"/>
  <c r="AJ63" i="69"/>
  <c r="AK63" i="69"/>
  <c r="AL63" i="69"/>
  <c r="AM63" i="69"/>
  <c r="AN63" i="69"/>
  <c r="AO63" i="69"/>
  <c r="AP63" i="69"/>
  <c r="AQ63" i="69"/>
  <c r="C64" i="69"/>
  <c r="D64" i="69"/>
  <c r="E64" i="69"/>
  <c r="F64" i="69"/>
  <c r="G64" i="69"/>
  <c r="H64" i="69"/>
  <c r="I64" i="69"/>
  <c r="J64" i="69"/>
  <c r="K64" i="69"/>
  <c r="L64" i="69"/>
  <c r="M64" i="69"/>
  <c r="N64" i="69"/>
  <c r="O64" i="69"/>
  <c r="P64" i="69"/>
  <c r="Q64" i="69"/>
  <c r="R64" i="69"/>
  <c r="S64" i="69"/>
  <c r="T64" i="69"/>
  <c r="U64" i="69"/>
  <c r="V64" i="69"/>
  <c r="W64" i="69"/>
  <c r="X64" i="69"/>
  <c r="Y64" i="69"/>
  <c r="Z64" i="69"/>
  <c r="AA64" i="69"/>
  <c r="AB64" i="69"/>
  <c r="AC64" i="69"/>
  <c r="AD64" i="69"/>
  <c r="AE64" i="69"/>
  <c r="AF64" i="69"/>
  <c r="AG64" i="69"/>
  <c r="AH64" i="69"/>
  <c r="AI64" i="69"/>
  <c r="AJ64" i="69"/>
  <c r="AK64" i="69"/>
  <c r="AL64" i="69"/>
  <c r="AM64" i="69"/>
  <c r="AN64" i="69"/>
  <c r="AO64" i="69"/>
  <c r="AP64" i="69"/>
  <c r="AQ64" i="69"/>
  <c r="C65" i="69"/>
  <c r="D65" i="69"/>
  <c r="E65" i="69"/>
  <c r="F65" i="69"/>
  <c r="G65" i="69"/>
  <c r="H65" i="69"/>
  <c r="I65" i="69"/>
  <c r="J65" i="69"/>
  <c r="K65" i="69"/>
  <c r="L65" i="69"/>
  <c r="M65" i="69"/>
  <c r="N65" i="69"/>
  <c r="O65" i="69"/>
  <c r="P65" i="69"/>
  <c r="Q65" i="69"/>
  <c r="R65" i="69"/>
  <c r="S65" i="69"/>
  <c r="T65" i="69"/>
  <c r="U65" i="69"/>
  <c r="V65" i="69"/>
  <c r="W65" i="69"/>
  <c r="X65" i="69"/>
  <c r="Y65" i="69"/>
  <c r="Z65" i="69"/>
  <c r="AA65" i="69"/>
  <c r="AB65" i="69"/>
  <c r="AC65" i="69"/>
  <c r="AD65" i="69"/>
  <c r="AE65" i="69"/>
  <c r="AF65" i="69"/>
  <c r="AG65" i="69"/>
  <c r="AH65" i="69"/>
  <c r="AI65" i="69"/>
  <c r="AJ65" i="69"/>
  <c r="AK65" i="69"/>
  <c r="AL65" i="69"/>
  <c r="AM65" i="69"/>
  <c r="AN65" i="69"/>
  <c r="AO65" i="69"/>
  <c r="AP65" i="69"/>
  <c r="AQ65" i="69"/>
  <c r="C66" i="69"/>
  <c r="D66" i="69"/>
  <c r="E66" i="69"/>
  <c r="F66" i="69"/>
  <c r="G66" i="69"/>
  <c r="H66" i="69"/>
  <c r="I66" i="69"/>
  <c r="J66" i="69"/>
  <c r="K66" i="69"/>
  <c r="L66" i="69"/>
  <c r="M66" i="69"/>
  <c r="N66" i="69"/>
  <c r="O66" i="69"/>
  <c r="P66" i="69"/>
  <c r="Q66" i="69"/>
  <c r="R66" i="69"/>
  <c r="S66" i="69"/>
  <c r="T66" i="69"/>
  <c r="U66" i="69"/>
  <c r="V66" i="69"/>
  <c r="W66" i="69"/>
  <c r="X66" i="69"/>
  <c r="Y66" i="69"/>
  <c r="Z66" i="69"/>
  <c r="AA66" i="69"/>
  <c r="AB66" i="69"/>
  <c r="AC66" i="69"/>
  <c r="AD66" i="69"/>
  <c r="AE66" i="69"/>
  <c r="AF66" i="69"/>
  <c r="AG66" i="69"/>
  <c r="AH66" i="69"/>
  <c r="AI66" i="69"/>
  <c r="AJ66" i="69"/>
  <c r="AK66" i="69"/>
  <c r="AL66" i="69"/>
  <c r="AM66" i="69"/>
  <c r="AN66" i="69"/>
  <c r="AO66" i="69"/>
  <c r="AP66" i="69"/>
  <c r="AQ66" i="69"/>
  <c r="C67" i="69"/>
  <c r="D67" i="69"/>
  <c r="E67" i="69"/>
  <c r="F67" i="69"/>
  <c r="G67" i="69"/>
  <c r="H67" i="69"/>
  <c r="I67" i="69"/>
  <c r="J67" i="69"/>
  <c r="K67" i="69"/>
  <c r="L67" i="69"/>
  <c r="M67" i="69"/>
  <c r="N67" i="69"/>
  <c r="O67" i="69"/>
  <c r="P67" i="69"/>
  <c r="Q67" i="69"/>
  <c r="R67" i="69"/>
  <c r="S67" i="69"/>
  <c r="T67" i="69"/>
  <c r="U67" i="69"/>
  <c r="V67" i="69"/>
  <c r="W67" i="69"/>
  <c r="X67" i="69"/>
  <c r="Y67" i="69"/>
  <c r="Z67" i="69"/>
  <c r="AA67" i="69"/>
  <c r="AB67" i="69"/>
  <c r="AC67" i="69"/>
  <c r="AD67" i="69"/>
  <c r="AE67" i="69"/>
  <c r="AF67" i="69"/>
  <c r="AG67" i="69"/>
  <c r="AH67" i="69"/>
  <c r="AI67" i="69"/>
  <c r="AJ67" i="69"/>
  <c r="AK67" i="69"/>
  <c r="AL67" i="69"/>
  <c r="AM67" i="69"/>
  <c r="AN67" i="69"/>
  <c r="AO67" i="69"/>
  <c r="AP67" i="69"/>
  <c r="AQ67" i="69"/>
  <c r="C68" i="69"/>
  <c r="D68" i="69"/>
  <c r="E68" i="69"/>
  <c r="F68" i="69"/>
  <c r="G68" i="69"/>
  <c r="H68" i="69"/>
  <c r="I68" i="69"/>
  <c r="J68" i="69"/>
  <c r="K68" i="69"/>
  <c r="L68" i="69"/>
  <c r="M68" i="69"/>
  <c r="N68" i="69"/>
  <c r="O68" i="69"/>
  <c r="P68" i="69"/>
  <c r="Q68" i="69"/>
  <c r="R68" i="69"/>
  <c r="S68" i="69"/>
  <c r="T68" i="69"/>
  <c r="U68" i="69"/>
  <c r="V68" i="69"/>
  <c r="W68" i="69"/>
  <c r="X68" i="69"/>
  <c r="Y68" i="69"/>
  <c r="Z68" i="69"/>
  <c r="AA68" i="69"/>
  <c r="AB68" i="69"/>
  <c r="AC68" i="69"/>
  <c r="AD68" i="69"/>
  <c r="AE68" i="69"/>
  <c r="AF68" i="69"/>
  <c r="AG68" i="69"/>
  <c r="AH68" i="69"/>
  <c r="AI68" i="69"/>
  <c r="AJ68" i="69"/>
  <c r="AK68" i="69"/>
  <c r="AL68" i="69"/>
  <c r="AM68" i="69"/>
  <c r="AN68" i="69"/>
  <c r="AO68" i="69"/>
  <c r="AP68" i="69"/>
  <c r="AQ68" i="69"/>
  <c r="C69" i="69"/>
  <c r="D69" i="69"/>
  <c r="E69" i="69"/>
  <c r="F69" i="69"/>
  <c r="G69" i="69"/>
  <c r="H69" i="69"/>
  <c r="I69" i="69"/>
  <c r="J69" i="69"/>
  <c r="K69" i="69"/>
  <c r="L69" i="69"/>
  <c r="M69" i="69"/>
  <c r="N69" i="69"/>
  <c r="O69" i="69"/>
  <c r="P69" i="69"/>
  <c r="Q69" i="69"/>
  <c r="R69" i="69"/>
  <c r="S69" i="69"/>
  <c r="T69" i="69"/>
  <c r="U69" i="69"/>
  <c r="V69" i="69"/>
  <c r="W69" i="69"/>
  <c r="X69" i="69"/>
  <c r="Y69" i="69"/>
  <c r="Z69" i="69"/>
  <c r="AA69" i="69"/>
  <c r="AB69" i="69"/>
  <c r="AC69" i="69"/>
  <c r="AD69" i="69"/>
  <c r="AE69" i="69"/>
  <c r="AF69" i="69"/>
  <c r="AG69" i="69"/>
  <c r="AH69" i="69"/>
  <c r="AI69" i="69"/>
  <c r="AJ69" i="69"/>
  <c r="AK69" i="69"/>
  <c r="AL69" i="69"/>
  <c r="AM69" i="69"/>
  <c r="AN69" i="69"/>
  <c r="AO69" i="69"/>
  <c r="AP69" i="69"/>
  <c r="AQ69" i="69"/>
  <c r="C70" i="69"/>
  <c r="D70" i="69"/>
  <c r="E70" i="69"/>
  <c r="F70" i="69"/>
  <c r="G70" i="69"/>
  <c r="H70" i="69"/>
  <c r="I70" i="69"/>
  <c r="J70" i="69"/>
  <c r="K70" i="69"/>
  <c r="L70" i="69"/>
  <c r="M70" i="69"/>
  <c r="N70" i="69"/>
  <c r="O70" i="69"/>
  <c r="P70" i="69"/>
  <c r="Q70" i="69"/>
  <c r="R70" i="69"/>
  <c r="S70" i="69"/>
  <c r="T70" i="69"/>
  <c r="U70" i="69"/>
  <c r="V70" i="69"/>
  <c r="W70" i="69"/>
  <c r="X70" i="69"/>
  <c r="Y70" i="69"/>
  <c r="Z70" i="69"/>
  <c r="AA70" i="69"/>
  <c r="AB70" i="69"/>
  <c r="AC70" i="69"/>
  <c r="AD70" i="69"/>
  <c r="AE70" i="69"/>
  <c r="AF70" i="69"/>
  <c r="AG70" i="69"/>
  <c r="AH70" i="69"/>
  <c r="AI70" i="69"/>
  <c r="AJ70" i="69"/>
  <c r="AK70" i="69"/>
  <c r="AL70" i="69"/>
  <c r="AM70" i="69"/>
  <c r="AN70" i="69"/>
  <c r="AO70" i="69"/>
  <c r="AP70" i="69"/>
  <c r="AQ70" i="69"/>
  <c r="C71" i="69"/>
  <c r="D71" i="69"/>
  <c r="E71" i="69"/>
  <c r="F71" i="69"/>
  <c r="G71" i="69"/>
  <c r="H71" i="69"/>
  <c r="I71" i="69"/>
  <c r="J71" i="69"/>
  <c r="K71" i="69"/>
  <c r="L71" i="69"/>
  <c r="M71" i="69"/>
  <c r="N71" i="69"/>
  <c r="O71" i="69"/>
  <c r="P71" i="69"/>
  <c r="Q71" i="69"/>
  <c r="R71" i="69"/>
  <c r="S71" i="69"/>
  <c r="T71" i="69"/>
  <c r="U71" i="69"/>
  <c r="V71" i="69"/>
  <c r="W71" i="69"/>
  <c r="X71" i="69"/>
  <c r="Y71" i="69"/>
  <c r="Z71" i="69"/>
  <c r="AA71" i="69"/>
  <c r="AB71" i="69"/>
  <c r="AC71" i="69"/>
  <c r="AD71" i="69"/>
  <c r="AE71" i="69"/>
  <c r="AF71" i="69"/>
  <c r="AG71" i="69"/>
  <c r="AH71" i="69"/>
  <c r="AI71" i="69"/>
  <c r="AJ71" i="69"/>
  <c r="AK71" i="69"/>
  <c r="AL71" i="69"/>
  <c r="AM71" i="69"/>
  <c r="AN71" i="69"/>
  <c r="AO71" i="69"/>
  <c r="AP71" i="69"/>
  <c r="AQ71" i="69"/>
  <c r="C72" i="69"/>
  <c r="D72" i="69"/>
  <c r="E72" i="69"/>
  <c r="F72" i="69"/>
  <c r="G72" i="69"/>
  <c r="H72" i="69"/>
  <c r="I72" i="69"/>
  <c r="J72" i="69"/>
  <c r="K72" i="69"/>
  <c r="L72" i="69"/>
  <c r="M72" i="69"/>
  <c r="N72" i="69"/>
  <c r="O72" i="69"/>
  <c r="P72" i="69"/>
  <c r="Q72" i="69"/>
  <c r="R72" i="69"/>
  <c r="S72" i="69"/>
  <c r="T72" i="69"/>
  <c r="U72" i="69"/>
  <c r="V72" i="69"/>
  <c r="W72" i="69"/>
  <c r="X72" i="69"/>
  <c r="Y72" i="69"/>
  <c r="Z72" i="69"/>
  <c r="AA72" i="69"/>
  <c r="AB72" i="69"/>
  <c r="AC72" i="69"/>
  <c r="AD72" i="69"/>
  <c r="AE72" i="69"/>
  <c r="AF72" i="69"/>
  <c r="AG72" i="69"/>
  <c r="AH72" i="69"/>
  <c r="AI72" i="69"/>
  <c r="AJ72" i="69"/>
  <c r="AK72" i="69"/>
  <c r="AL72" i="69"/>
  <c r="AM72" i="69"/>
  <c r="AN72" i="69"/>
  <c r="AO72" i="69"/>
  <c r="AP72" i="69"/>
  <c r="AQ72" i="69"/>
  <c r="C73" i="69"/>
  <c r="D73" i="69"/>
  <c r="E73" i="69"/>
  <c r="F73" i="69"/>
  <c r="G73" i="69"/>
  <c r="H73" i="69"/>
  <c r="I73" i="69"/>
  <c r="J73" i="69"/>
  <c r="K73" i="69"/>
  <c r="L73" i="69"/>
  <c r="M73" i="69"/>
  <c r="N73" i="69"/>
  <c r="O73" i="69"/>
  <c r="P73" i="69"/>
  <c r="Q73" i="69"/>
  <c r="R73" i="69"/>
  <c r="S73" i="69"/>
  <c r="T73" i="69"/>
  <c r="U73" i="69"/>
  <c r="V73" i="69"/>
  <c r="W73" i="69"/>
  <c r="X73" i="69"/>
  <c r="Y73" i="69"/>
  <c r="Z73" i="69"/>
  <c r="AA73" i="69"/>
  <c r="AB73" i="69"/>
  <c r="AC73" i="69"/>
  <c r="AD73" i="69"/>
  <c r="AE73" i="69"/>
  <c r="AF73" i="69"/>
  <c r="AG73" i="69"/>
  <c r="AH73" i="69"/>
  <c r="AI73" i="69"/>
  <c r="AJ73" i="69"/>
  <c r="AK73" i="69"/>
  <c r="AL73" i="69"/>
  <c r="AM73" i="69"/>
  <c r="AN73" i="69"/>
  <c r="AO73" i="69"/>
  <c r="AP73" i="69"/>
  <c r="AQ73" i="69"/>
  <c r="C74" i="69"/>
  <c r="D74" i="69"/>
  <c r="E74" i="69"/>
  <c r="F74" i="69"/>
  <c r="G74" i="69"/>
  <c r="H74" i="69"/>
  <c r="I74" i="69"/>
  <c r="J74" i="69"/>
  <c r="K74" i="69"/>
  <c r="L74" i="69"/>
  <c r="M74" i="69"/>
  <c r="N74" i="69"/>
  <c r="O74" i="69"/>
  <c r="P74" i="69"/>
  <c r="Q74" i="69"/>
  <c r="R74" i="69"/>
  <c r="S74" i="69"/>
  <c r="T74" i="69"/>
  <c r="U74" i="69"/>
  <c r="V74" i="69"/>
  <c r="W74" i="69"/>
  <c r="X74" i="69"/>
  <c r="Y74" i="69"/>
  <c r="Z74" i="69"/>
  <c r="AA74" i="69"/>
  <c r="AB74" i="69"/>
  <c r="AC74" i="69"/>
  <c r="AD74" i="69"/>
  <c r="AE74" i="69"/>
  <c r="AF74" i="69"/>
  <c r="AG74" i="69"/>
  <c r="AH74" i="69"/>
  <c r="AI74" i="69"/>
  <c r="AJ74" i="69"/>
  <c r="AK74" i="69"/>
  <c r="AL74" i="69"/>
  <c r="AM74" i="69"/>
  <c r="AN74" i="69"/>
  <c r="AO74" i="69"/>
  <c r="AP74" i="69"/>
  <c r="AQ74" i="69"/>
  <c r="F4" i="69"/>
  <c r="D3" i="69"/>
  <c r="V11" i="97"/>
  <c r="E3" i="69"/>
  <c r="F3" i="69"/>
  <c r="G3" i="69"/>
  <c r="H3" i="69"/>
  <c r="I3" i="69"/>
  <c r="J3" i="69"/>
  <c r="K3" i="69"/>
  <c r="L3" i="69"/>
  <c r="M3" i="69"/>
  <c r="N3" i="69"/>
  <c r="O3" i="69"/>
  <c r="P3" i="69"/>
  <c r="Q3" i="69"/>
  <c r="R3" i="69"/>
  <c r="S3" i="69"/>
  <c r="T3" i="69"/>
  <c r="U3" i="69"/>
  <c r="V3" i="69"/>
  <c r="W3" i="69"/>
  <c r="X3" i="69"/>
  <c r="Y3" i="69"/>
  <c r="Z3" i="69"/>
  <c r="AA3" i="69"/>
  <c r="AB3" i="69"/>
  <c r="AC3" i="69"/>
  <c r="AD3" i="69"/>
  <c r="AE3" i="69"/>
  <c r="AF3" i="69"/>
  <c r="AG3" i="69"/>
  <c r="AH3" i="69"/>
  <c r="AI3" i="69"/>
  <c r="AJ3" i="69"/>
  <c r="AK3" i="69"/>
  <c r="AL3" i="69"/>
  <c r="AM3" i="69"/>
  <c r="AN3" i="69"/>
  <c r="AO3" i="69"/>
  <c r="AP3" i="69"/>
  <c r="AQ3" i="69"/>
  <c r="E4" i="69"/>
  <c r="G4" i="69"/>
  <c r="H4" i="69"/>
  <c r="I4" i="69"/>
  <c r="J4" i="69"/>
  <c r="K4" i="69"/>
  <c r="L4" i="69"/>
  <c r="M4" i="69"/>
  <c r="N4" i="69"/>
  <c r="O4" i="69"/>
  <c r="P4" i="69"/>
  <c r="Q4" i="69"/>
  <c r="R4" i="69"/>
  <c r="S4" i="69"/>
  <c r="T4" i="69"/>
  <c r="U4" i="69"/>
  <c r="V4" i="69"/>
  <c r="W4" i="69"/>
  <c r="X4" i="69"/>
  <c r="Y4" i="69"/>
  <c r="Z4" i="69"/>
  <c r="AA4" i="69"/>
  <c r="AB4" i="69"/>
  <c r="AC4" i="69"/>
  <c r="AD4" i="69"/>
  <c r="AE4" i="69"/>
  <c r="AF4" i="69"/>
  <c r="AG4" i="69"/>
  <c r="AH4" i="69"/>
  <c r="AI4" i="69"/>
  <c r="AJ4" i="69"/>
  <c r="AK4" i="69"/>
  <c r="AL4" i="69"/>
  <c r="AM4" i="69"/>
  <c r="AN4" i="69"/>
  <c r="AO4" i="69"/>
  <c r="AP4" i="69"/>
  <c r="AQ4" i="69"/>
  <c r="E5" i="69"/>
  <c r="F5" i="69"/>
  <c r="G5" i="69"/>
  <c r="H5" i="69"/>
  <c r="I5" i="69"/>
  <c r="J5" i="69"/>
  <c r="K5" i="69"/>
  <c r="L5" i="69"/>
  <c r="M5" i="69"/>
  <c r="N5" i="69"/>
  <c r="O5" i="69"/>
  <c r="P5" i="69"/>
  <c r="Q5" i="69"/>
  <c r="R5" i="69"/>
  <c r="S5" i="69"/>
  <c r="T5" i="69"/>
  <c r="U5" i="69"/>
  <c r="V5" i="69"/>
  <c r="W5" i="69"/>
  <c r="X5" i="69"/>
  <c r="Y5" i="69"/>
  <c r="Z5" i="69"/>
  <c r="AA5" i="69"/>
  <c r="AB5" i="69"/>
  <c r="AC5" i="69"/>
  <c r="AD5" i="69"/>
  <c r="AE5" i="69"/>
  <c r="AF5" i="69"/>
  <c r="AG5" i="69"/>
  <c r="AH5" i="69"/>
  <c r="AI5" i="69"/>
  <c r="AJ5" i="69"/>
  <c r="AK5" i="69"/>
  <c r="AL5" i="69"/>
  <c r="AM5" i="69"/>
  <c r="AN5" i="69"/>
  <c r="AO5" i="69"/>
  <c r="AP5" i="69"/>
  <c r="AQ5" i="69"/>
  <c r="E6" i="69"/>
  <c r="F6" i="69"/>
  <c r="G6" i="69"/>
  <c r="H6" i="69"/>
  <c r="I6" i="69"/>
  <c r="J6" i="69"/>
  <c r="K6" i="69"/>
  <c r="L6" i="69"/>
  <c r="M6" i="69"/>
  <c r="N6" i="69"/>
  <c r="O6" i="69"/>
  <c r="P6" i="69"/>
  <c r="Q6" i="69"/>
  <c r="R6" i="69"/>
  <c r="S6" i="69"/>
  <c r="T6" i="69"/>
  <c r="U6" i="69"/>
  <c r="V6" i="69"/>
  <c r="W6" i="69"/>
  <c r="X6" i="69"/>
  <c r="Y6" i="69"/>
  <c r="Z6" i="69"/>
  <c r="AA6" i="69"/>
  <c r="AB6" i="69"/>
  <c r="AC6" i="69"/>
  <c r="AD6" i="69"/>
  <c r="AE6" i="69"/>
  <c r="AF6" i="69"/>
  <c r="AG6" i="69"/>
  <c r="AH6" i="69"/>
  <c r="AI6" i="69"/>
  <c r="AJ6" i="69"/>
  <c r="AK6" i="69"/>
  <c r="AL6" i="69"/>
  <c r="AM6" i="69"/>
  <c r="AN6" i="69"/>
  <c r="AO6" i="69"/>
  <c r="AP6" i="69"/>
  <c r="AQ6" i="69"/>
  <c r="E7" i="69"/>
  <c r="F7" i="69"/>
  <c r="G7" i="69"/>
  <c r="H7" i="69"/>
  <c r="I7" i="69"/>
  <c r="J7" i="69"/>
  <c r="K7" i="69"/>
  <c r="L7" i="69"/>
  <c r="M7" i="69"/>
  <c r="N7" i="69"/>
  <c r="O7" i="69"/>
  <c r="P7" i="69"/>
  <c r="Q7" i="69"/>
  <c r="R7" i="69"/>
  <c r="S7" i="69"/>
  <c r="T7" i="69"/>
  <c r="U7" i="69"/>
  <c r="V7" i="69"/>
  <c r="W7" i="69"/>
  <c r="X7" i="69"/>
  <c r="Y7" i="69"/>
  <c r="Z7" i="69"/>
  <c r="AA7" i="69"/>
  <c r="AB7" i="69"/>
  <c r="AC7" i="69"/>
  <c r="AD7" i="69"/>
  <c r="AE7" i="69"/>
  <c r="AF7" i="69"/>
  <c r="AG7" i="69"/>
  <c r="AH7" i="69"/>
  <c r="AI7" i="69"/>
  <c r="AJ7" i="69"/>
  <c r="AK7" i="69"/>
  <c r="AL7" i="69"/>
  <c r="AM7" i="69"/>
  <c r="AN7" i="69"/>
  <c r="AO7" i="69"/>
  <c r="AP7" i="69"/>
  <c r="AQ7" i="69"/>
  <c r="E8" i="69"/>
  <c r="F8" i="69"/>
  <c r="G8" i="69"/>
  <c r="H8" i="69"/>
  <c r="I8" i="69"/>
  <c r="J8" i="69"/>
  <c r="K8" i="69"/>
  <c r="L8" i="69"/>
  <c r="M8" i="69"/>
  <c r="N8" i="69"/>
  <c r="O8" i="69"/>
  <c r="P8" i="69"/>
  <c r="Q8" i="69"/>
  <c r="R8" i="69"/>
  <c r="S8" i="69"/>
  <c r="T8" i="69"/>
  <c r="U8" i="69"/>
  <c r="V8" i="69"/>
  <c r="W8" i="69"/>
  <c r="X8" i="69"/>
  <c r="Y8" i="69"/>
  <c r="Z8" i="69"/>
  <c r="AA8" i="69"/>
  <c r="AB8" i="69"/>
  <c r="AC8" i="69"/>
  <c r="AD8" i="69"/>
  <c r="AE8" i="69"/>
  <c r="AF8" i="69"/>
  <c r="AG8" i="69"/>
  <c r="AH8" i="69"/>
  <c r="AI8" i="69"/>
  <c r="AJ8" i="69"/>
  <c r="AK8" i="69"/>
  <c r="AL8" i="69"/>
  <c r="AM8" i="69"/>
  <c r="AN8" i="69"/>
  <c r="AO8" i="69"/>
  <c r="AP8" i="69"/>
  <c r="AQ8" i="69"/>
  <c r="E9" i="69"/>
  <c r="F9" i="69"/>
  <c r="G9" i="69"/>
  <c r="H9" i="69"/>
  <c r="I9" i="69"/>
  <c r="J9" i="69"/>
  <c r="K9" i="69"/>
  <c r="L9" i="69"/>
  <c r="M9" i="69"/>
  <c r="N9" i="69"/>
  <c r="O9" i="69"/>
  <c r="P9" i="69"/>
  <c r="Q9" i="69"/>
  <c r="R9" i="69"/>
  <c r="S9" i="69"/>
  <c r="T9" i="69"/>
  <c r="U9" i="69"/>
  <c r="V9" i="69"/>
  <c r="W9" i="69"/>
  <c r="X9" i="69"/>
  <c r="Y9" i="69"/>
  <c r="Z9" i="69"/>
  <c r="AA9" i="69"/>
  <c r="AB9" i="69"/>
  <c r="AC9" i="69"/>
  <c r="AD9" i="69"/>
  <c r="AE9" i="69"/>
  <c r="AF9" i="69"/>
  <c r="AG9" i="69"/>
  <c r="AH9" i="69"/>
  <c r="AI9" i="69"/>
  <c r="AJ9" i="69"/>
  <c r="AK9" i="69"/>
  <c r="AL9" i="69"/>
  <c r="AM9" i="69"/>
  <c r="AN9" i="69"/>
  <c r="AO9" i="69"/>
  <c r="AP9" i="69"/>
  <c r="AQ9" i="69"/>
  <c r="E10" i="69"/>
  <c r="F10" i="69"/>
  <c r="G10" i="69"/>
  <c r="H10" i="69"/>
  <c r="I10" i="69"/>
  <c r="J10" i="69"/>
  <c r="K10" i="69"/>
  <c r="L10" i="69"/>
  <c r="M10" i="69"/>
  <c r="N10" i="69"/>
  <c r="O10" i="69"/>
  <c r="P10" i="69"/>
  <c r="Q10" i="69"/>
  <c r="R10" i="69"/>
  <c r="S10" i="69"/>
  <c r="T10" i="69"/>
  <c r="U10" i="69"/>
  <c r="V10" i="69"/>
  <c r="W10" i="69"/>
  <c r="X10" i="69"/>
  <c r="Y10" i="69"/>
  <c r="Z10" i="69"/>
  <c r="AA10" i="69"/>
  <c r="AB10" i="69"/>
  <c r="AC10" i="69"/>
  <c r="AD10" i="69"/>
  <c r="AE10" i="69"/>
  <c r="AF10" i="69"/>
  <c r="AG10" i="69"/>
  <c r="AH10" i="69"/>
  <c r="AI10" i="69"/>
  <c r="AJ10" i="69"/>
  <c r="AK10" i="69"/>
  <c r="AL10" i="69"/>
  <c r="AM10" i="69"/>
  <c r="AN10" i="69"/>
  <c r="AO10" i="69"/>
  <c r="AP10" i="69"/>
  <c r="AQ10" i="69"/>
  <c r="E11" i="69"/>
  <c r="F11" i="69"/>
  <c r="G11" i="69"/>
  <c r="H11" i="69"/>
  <c r="I11" i="69"/>
  <c r="J11" i="69"/>
  <c r="K11" i="69"/>
  <c r="L11" i="69"/>
  <c r="M11" i="69"/>
  <c r="N11" i="69"/>
  <c r="O11" i="69"/>
  <c r="P11" i="69"/>
  <c r="Q11" i="69"/>
  <c r="R11" i="69"/>
  <c r="S11" i="69"/>
  <c r="T11" i="69"/>
  <c r="U11" i="69"/>
  <c r="V11" i="69"/>
  <c r="W11" i="69"/>
  <c r="X11" i="69"/>
  <c r="Y11" i="69"/>
  <c r="Z11" i="69"/>
  <c r="AA11" i="69"/>
  <c r="AB11" i="69"/>
  <c r="AC11" i="69"/>
  <c r="AD11" i="69"/>
  <c r="AE11" i="69"/>
  <c r="AF11" i="69"/>
  <c r="AG11" i="69"/>
  <c r="AH11" i="69"/>
  <c r="AI11" i="69"/>
  <c r="AJ11" i="69"/>
  <c r="AK11" i="69"/>
  <c r="AL11" i="69"/>
  <c r="AM11" i="69"/>
  <c r="AN11" i="69"/>
  <c r="AO11" i="69"/>
  <c r="AP11" i="69"/>
  <c r="AQ11" i="69"/>
  <c r="E12" i="69"/>
  <c r="F12" i="69"/>
  <c r="G12" i="69"/>
  <c r="H12" i="69"/>
  <c r="I12" i="69"/>
  <c r="J12" i="69"/>
  <c r="K12" i="69"/>
  <c r="L12" i="69"/>
  <c r="M12" i="69"/>
  <c r="N12" i="69"/>
  <c r="O12" i="69"/>
  <c r="P12" i="69"/>
  <c r="Q12" i="69"/>
  <c r="R12" i="69"/>
  <c r="S12" i="69"/>
  <c r="T12" i="69"/>
  <c r="U12" i="69"/>
  <c r="V12" i="69"/>
  <c r="W12" i="69"/>
  <c r="X12" i="69"/>
  <c r="Y12" i="69"/>
  <c r="Z12" i="69"/>
  <c r="AA12" i="69"/>
  <c r="AB12" i="69"/>
  <c r="AC12" i="69"/>
  <c r="AD12" i="69"/>
  <c r="AE12" i="69"/>
  <c r="AF12" i="69"/>
  <c r="AG12" i="69"/>
  <c r="AH12" i="69"/>
  <c r="AI12" i="69"/>
  <c r="AJ12" i="69"/>
  <c r="AK12" i="69"/>
  <c r="AL12" i="69"/>
  <c r="AM12" i="69"/>
  <c r="AN12" i="69"/>
  <c r="AO12" i="69"/>
  <c r="AP12" i="69"/>
  <c r="AQ12" i="69"/>
  <c r="E13" i="69"/>
  <c r="F13" i="69"/>
  <c r="G13" i="69"/>
  <c r="H13" i="69"/>
  <c r="I13" i="69"/>
  <c r="J13" i="69"/>
  <c r="K13" i="69"/>
  <c r="L13" i="69"/>
  <c r="M13" i="69"/>
  <c r="N13" i="69"/>
  <c r="O13" i="69"/>
  <c r="P13" i="69"/>
  <c r="Q13" i="69"/>
  <c r="R13" i="69"/>
  <c r="S13" i="69"/>
  <c r="T13" i="69"/>
  <c r="U13" i="69"/>
  <c r="V13" i="69"/>
  <c r="W13" i="69"/>
  <c r="X13" i="69"/>
  <c r="Y13" i="69"/>
  <c r="Z13" i="69"/>
  <c r="AA13" i="69"/>
  <c r="AB13" i="69"/>
  <c r="AC13" i="69"/>
  <c r="AD13" i="69"/>
  <c r="AE13" i="69"/>
  <c r="AF13" i="69"/>
  <c r="AG13" i="69"/>
  <c r="AH13" i="69"/>
  <c r="AI13" i="69"/>
  <c r="AJ13" i="69"/>
  <c r="AK13" i="69"/>
  <c r="AL13" i="69"/>
  <c r="AM13" i="69"/>
  <c r="AN13" i="69"/>
  <c r="AO13" i="69"/>
  <c r="AP13" i="69"/>
  <c r="AQ13" i="69"/>
  <c r="E14" i="69"/>
  <c r="F14" i="69"/>
  <c r="G14" i="69"/>
  <c r="H14" i="69"/>
  <c r="I14" i="69"/>
  <c r="J14" i="69"/>
  <c r="K14" i="69"/>
  <c r="L14" i="69"/>
  <c r="M14" i="69"/>
  <c r="N14" i="69"/>
  <c r="O14" i="69"/>
  <c r="P14" i="69"/>
  <c r="Q14" i="69"/>
  <c r="R14" i="69"/>
  <c r="S14" i="69"/>
  <c r="T14" i="69"/>
  <c r="U14" i="69"/>
  <c r="V14" i="69"/>
  <c r="W14" i="69"/>
  <c r="X14" i="69"/>
  <c r="Y14" i="69"/>
  <c r="Z14" i="69"/>
  <c r="AA14" i="69"/>
  <c r="AB14" i="69"/>
  <c r="AC14" i="69"/>
  <c r="AD14" i="69"/>
  <c r="AE14" i="69"/>
  <c r="AF14" i="69"/>
  <c r="AG14" i="69"/>
  <c r="AH14" i="69"/>
  <c r="AI14" i="69"/>
  <c r="AJ14" i="69"/>
  <c r="AK14" i="69"/>
  <c r="AL14" i="69"/>
  <c r="AM14" i="69"/>
  <c r="AN14" i="69"/>
  <c r="AO14" i="69"/>
  <c r="AP14" i="69"/>
  <c r="AQ14" i="69"/>
  <c r="E15" i="69"/>
  <c r="F15" i="69"/>
  <c r="G15" i="69"/>
  <c r="H15" i="69"/>
  <c r="I15" i="69"/>
  <c r="J15" i="69"/>
  <c r="K15" i="69"/>
  <c r="L15" i="69"/>
  <c r="M15" i="69"/>
  <c r="N15" i="69"/>
  <c r="O15" i="69"/>
  <c r="P15" i="69"/>
  <c r="Q15" i="69"/>
  <c r="R15" i="69"/>
  <c r="S15" i="69"/>
  <c r="T15" i="69"/>
  <c r="U15" i="69"/>
  <c r="V15" i="69"/>
  <c r="W15" i="69"/>
  <c r="X15" i="69"/>
  <c r="Y15" i="69"/>
  <c r="Z15" i="69"/>
  <c r="AA15" i="69"/>
  <c r="AB15" i="69"/>
  <c r="AC15" i="69"/>
  <c r="AD15" i="69"/>
  <c r="AE15" i="69"/>
  <c r="AF15" i="69"/>
  <c r="AG15" i="69"/>
  <c r="AH15" i="69"/>
  <c r="AI15" i="69"/>
  <c r="AJ15" i="69"/>
  <c r="AK15" i="69"/>
  <c r="AL15" i="69"/>
  <c r="AM15" i="69"/>
  <c r="AN15" i="69"/>
  <c r="AO15" i="69"/>
  <c r="AP15" i="69"/>
  <c r="AQ15" i="69"/>
  <c r="E16" i="69"/>
  <c r="F16" i="69"/>
  <c r="G16" i="69"/>
  <c r="H16" i="69"/>
  <c r="I16" i="69"/>
  <c r="J16" i="69"/>
  <c r="K16" i="69"/>
  <c r="L16" i="69"/>
  <c r="M16" i="69"/>
  <c r="N16" i="69"/>
  <c r="O16" i="69"/>
  <c r="P16" i="69"/>
  <c r="Q16" i="69"/>
  <c r="R16" i="69"/>
  <c r="S16" i="69"/>
  <c r="T16" i="69"/>
  <c r="U16" i="69"/>
  <c r="V16" i="69"/>
  <c r="W16" i="69"/>
  <c r="X16" i="69"/>
  <c r="Y16" i="69"/>
  <c r="Z16" i="69"/>
  <c r="AA16" i="69"/>
  <c r="AB16" i="69"/>
  <c r="AC16" i="69"/>
  <c r="AD16" i="69"/>
  <c r="AE16" i="69"/>
  <c r="AF16" i="69"/>
  <c r="AG16" i="69"/>
  <c r="AH16" i="69"/>
  <c r="AI16" i="69"/>
  <c r="AJ16" i="69"/>
  <c r="AK16" i="69"/>
  <c r="AL16" i="69"/>
  <c r="AM16" i="69"/>
  <c r="AN16" i="69"/>
  <c r="AO16" i="69"/>
  <c r="AP16" i="69"/>
  <c r="AQ16" i="69"/>
  <c r="E17" i="69"/>
  <c r="F17" i="69"/>
  <c r="G17" i="69"/>
  <c r="H17" i="69"/>
  <c r="I17" i="69"/>
  <c r="J17" i="69"/>
  <c r="K17" i="69"/>
  <c r="L17" i="69"/>
  <c r="M17" i="69"/>
  <c r="N17" i="69"/>
  <c r="O17" i="69"/>
  <c r="P17" i="69"/>
  <c r="Q17" i="69"/>
  <c r="R17" i="69"/>
  <c r="S17" i="69"/>
  <c r="T17" i="69"/>
  <c r="U17" i="69"/>
  <c r="V17" i="69"/>
  <c r="W17" i="69"/>
  <c r="X17" i="69"/>
  <c r="Y17" i="69"/>
  <c r="Z17" i="69"/>
  <c r="AA17" i="69"/>
  <c r="AB17" i="69"/>
  <c r="AC17" i="69"/>
  <c r="AD17" i="69"/>
  <c r="AE17" i="69"/>
  <c r="AF17" i="69"/>
  <c r="AG17" i="69"/>
  <c r="AH17" i="69"/>
  <c r="AI17" i="69"/>
  <c r="AJ17" i="69"/>
  <c r="AK17" i="69"/>
  <c r="AL17" i="69"/>
  <c r="AM17" i="69"/>
  <c r="AN17" i="69"/>
  <c r="AO17" i="69"/>
  <c r="AP17" i="69"/>
  <c r="AQ17" i="69"/>
  <c r="E18" i="69"/>
  <c r="F18" i="69"/>
  <c r="G18" i="69"/>
  <c r="H18" i="69"/>
  <c r="I18" i="69"/>
  <c r="J18" i="69"/>
  <c r="K18" i="69"/>
  <c r="L18" i="69"/>
  <c r="M18" i="69"/>
  <c r="N18" i="69"/>
  <c r="O18" i="69"/>
  <c r="P18" i="69"/>
  <c r="Q18" i="69"/>
  <c r="R18" i="69"/>
  <c r="S18" i="69"/>
  <c r="T18" i="69"/>
  <c r="U18" i="69"/>
  <c r="V18" i="69"/>
  <c r="W18" i="69"/>
  <c r="X18" i="69"/>
  <c r="Y18" i="69"/>
  <c r="Z18" i="69"/>
  <c r="AA18" i="69"/>
  <c r="AB18" i="69"/>
  <c r="AC18" i="69"/>
  <c r="AD18" i="69"/>
  <c r="AE18" i="69"/>
  <c r="AF18" i="69"/>
  <c r="AG18" i="69"/>
  <c r="AH18" i="69"/>
  <c r="AI18" i="69"/>
  <c r="AJ18" i="69"/>
  <c r="AK18" i="69"/>
  <c r="AL18" i="69"/>
  <c r="AM18" i="69"/>
  <c r="AN18" i="69"/>
  <c r="AO18" i="69"/>
  <c r="AP18" i="69"/>
  <c r="AQ18" i="69"/>
  <c r="E19" i="69"/>
  <c r="F19" i="69"/>
  <c r="G19" i="69"/>
  <c r="H19" i="69"/>
  <c r="I19" i="69"/>
  <c r="J19" i="69"/>
  <c r="K19" i="69"/>
  <c r="L19" i="69"/>
  <c r="M19" i="69"/>
  <c r="N19" i="69"/>
  <c r="O19" i="69"/>
  <c r="P19" i="69"/>
  <c r="Q19" i="69"/>
  <c r="R19" i="69"/>
  <c r="S19" i="69"/>
  <c r="T19" i="69"/>
  <c r="U19" i="69"/>
  <c r="V19" i="69"/>
  <c r="W19" i="69"/>
  <c r="X19" i="69"/>
  <c r="Y19" i="69"/>
  <c r="Z19" i="69"/>
  <c r="AA19" i="69"/>
  <c r="AB19" i="69"/>
  <c r="AC19" i="69"/>
  <c r="AD19" i="69"/>
  <c r="AE19" i="69"/>
  <c r="AF19" i="69"/>
  <c r="AG19" i="69"/>
  <c r="AH19" i="69"/>
  <c r="AI19" i="69"/>
  <c r="AJ19" i="69"/>
  <c r="AK19" i="69"/>
  <c r="AL19" i="69"/>
  <c r="AM19" i="69"/>
  <c r="AN19" i="69"/>
  <c r="AO19" i="69"/>
  <c r="AP19" i="69"/>
  <c r="AQ19" i="69"/>
  <c r="E20" i="69"/>
  <c r="F20" i="69"/>
  <c r="G20" i="69"/>
  <c r="H20" i="69"/>
  <c r="I20" i="69"/>
  <c r="J20" i="69"/>
  <c r="K20" i="69"/>
  <c r="L20" i="69"/>
  <c r="M20" i="69"/>
  <c r="N20" i="69"/>
  <c r="O20" i="69"/>
  <c r="P20" i="69"/>
  <c r="Q20" i="69"/>
  <c r="R20" i="69"/>
  <c r="S20" i="69"/>
  <c r="T20" i="69"/>
  <c r="U20" i="69"/>
  <c r="V20" i="69"/>
  <c r="W20" i="69"/>
  <c r="X20" i="69"/>
  <c r="Y20" i="69"/>
  <c r="Z20" i="69"/>
  <c r="AA20" i="69"/>
  <c r="AB20" i="69"/>
  <c r="AC20" i="69"/>
  <c r="AD20" i="69"/>
  <c r="AE20" i="69"/>
  <c r="AF20" i="69"/>
  <c r="AG20" i="69"/>
  <c r="AH20" i="69"/>
  <c r="AI20" i="69"/>
  <c r="AJ20" i="69"/>
  <c r="AK20" i="69"/>
  <c r="AL20" i="69"/>
  <c r="AM20" i="69"/>
  <c r="AN20" i="69"/>
  <c r="AO20" i="69"/>
  <c r="AP20" i="69"/>
  <c r="AQ20" i="69"/>
  <c r="E21" i="69"/>
  <c r="F21" i="69"/>
  <c r="G21" i="69"/>
  <c r="H21" i="69"/>
  <c r="I21" i="69"/>
  <c r="J21" i="69"/>
  <c r="K21" i="69"/>
  <c r="L21" i="69"/>
  <c r="M21" i="69"/>
  <c r="N21" i="69"/>
  <c r="O21" i="69"/>
  <c r="P21" i="69"/>
  <c r="Q21" i="69"/>
  <c r="R21" i="69"/>
  <c r="S21" i="69"/>
  <c r="T21" i="69"/>
  <c r="U21" i="69"/>
  <c r="V21" i="69"/>
  <c r="W21" i="69"/>
  <c r="X21" i="69"/>
  <c r="Y21" i="69"/>
  <c r="Z21" i="69"/>
  <c r="AA21" i="69"/>
  <c r="AB21" i="69"/>
  <c r="AC21" i="69"/>
  <c r="AD21" i="69"/>
  <c r="AE21" i="69"/>
  <c r="AF21" i="69"/>
  <c r="AG21" i="69"/>
  <c r="AH21" i="69"/>
  <c r="AI21" i="69"/>
  <c r="AJ21" i="69"/>
  <c r="AK21" i="69"/>
  <c r="AL21" i="69"/>
  <c r="AM21" i="69"/>
  <c r="AN21" i="69"/>
  <c r="AO21" i="69"/>
  <c r="AP21" i="69"/>
  <c r="AQ21" i="69"/>
  <c r="E22" i="69"/>
  <c r="F22" i="69"/>
  <c r="G22" i="69"/>
  <c r="H22" i="69"/>
  <c r="I22" i="69"/>
  <c r="J22" i="69"/>
  <c r="K22" i="69"/>
  <c r="L22" i="69"/>
  <c r="M22" i="69"/>
  <c r="N22" i="69"/>
  <c r="O22" i="69"/>
  <c r="P22" i="69"/>
  <c r="Q22" i="69"/>
  <c r="R22" i="69"/>
  <c r="S22" i="69"/>
  <c r="T22" i="69"/>
  <c r="U22" i="69"/>
  <c r="V22" i="69"/>
  <c r="W22" i="69"/>
  <c r="X22" i="69"/>
  <c r="Y22" i="69"/>
  <c r="Z22" i="69"/>
  <c r="AA22" i="69"/>
  <c r="AB22" i="69"/>
  <c r="AC22" i="69"/>
  <c r="AD22" i="69"/>
  <c r="AE22" i="69"/>
  <c r="AF22" i="69"/>
  <c r="AG22" i="69"/>
  <c r="AH22" i="69"/>
  <c r="AI22" i="69"/>
  <c r="AJ22" i="69"/>
  <c r="AK22" i="69"/>
  <c r="AL22" i="69"/>
  <c r="AM22" i="69"/>
  <c r="AN22" i="69"/>
  <c r="AO22" i="69"/>
  <c r="AP22" i="69"/>
  <c r="AQ22" i="69"/>
  <c r="E23" i="69"/>
  <c r="F23" i="69"/>
  <c r="G23" i="69"/>
  <c r="H23" i="69"/>
  <c r="I23" i="69"/>
  <c r="J23" i="69"/>
  <c r="K23" i="69"/>
  <c r="L23" i="69"/>
  <c r="M23" i="69"/>
  <c r="N23" i="69"/>
  <c r="O23" i="69"/>
  <c r="P23" i="69"/>
  <c r="Q23" i="69"/>
  <c r="R23" i="69"/>
  <c r="S23" i="69"/>
  <c r="T23" i="69"/>
  <c r="U23" i="69"/>
  <c r="V23" i="69"/>
  <c r="W23" i="69"/>
  <c r="X23" i="69"/>
  <c r="Y23" i="69"/>
  <c r="Z23" i="69"/>
  <c r="AA23" i="69"/>
  <c r="AB23" i="69"/>
  <c r="AC23" i="69"/>
  <c r="AD23" i="69"/>
  <c r="AE23" i="69"/>
  <c r="AF23" i="69"/>
  <c r="AG23" i="69"/>
  <c r="AH23" i="69"/>
  <c r="AI23" i="69"/>
  <c r="AJ23" i="69"/>
  <c r="AK23" i="69"/>
  <c r="AL23" i="69"/>
  <c r="AM23" i="69"/>
  <c r="AN23" i="69"/>
  <c r="AO23" i="69"/>
  <c r="AP23" i="69"/>
  <c r="AQ23" i="69"/>
  <c r="E24" i="69"/>
  <c r="F24" i="69"/>
  <c r="G24" i="69"/>
  <c r="H24" i="69"/>
  <c r="I24" i="69"/>
  <c r="J24" i="69"/>
  <c r="K24" i="69"/>
  <c r="L24" i="69"/>
  <c r="M24" i="69"/>
  <c r="N24" i="69"/>
  <c r="O24" i="69"/>
  <c r="P24" i="69"/>
  <c r="Q24" i="69"/>
  <c r="R24" i="69"/>
  <c r="S24" i="69"/>
  <c r="T24" i="69"/>
  <c r="U24" i="69"/>
  <c r="V24" i="69"/>
  <c r="W24" i="69"/>
  <c r="X24" i="69"/>
  <c r="Y24" i="69"/>
  <c r="Z24" i="69"/>
  <c r="AA24" i="69"/>
  <c r="AB24" i="69"/>
  <c r="AC24" i="69"/>
  <c r="AD24" i="69"/>
  <c r="AE24" i="69"/>
  <c r="AF24" i="69"/>
  <c r="AG24" i="69"/>
  <c r="AH24" i="69"/>
  <c r="AI24" i="69"/>
  <c r="AJ24" i="69"/>
  <c r="AK24" i="69"/>
  <c r="AL24" i="69"/>
  <c r="AM24" i="69"/>
  <c r="AN24" i="69"/>
  <c r="AO24" i="69"/>
  <c r="AP24" i="69"/>
  <c r="AQ24" i="69"/>
  <c r="E25" i="69"/>
  <c r="F25" i="69"/>
  <c r="G25" i="69"/>
  <c r="H25" i="69"/>
  <c r="I25" i="69"/>
  <c r="J25" i="69"/>
  <c r="K25" i="69"/>
  <c r="L25" i="69"/>
  <c r="M25" i="69"/>
  <c r="N25" i="69"/>
  <c r="O25" i="69"/>
  <c r="P25" i="69"/>
  <c r="Q25" i="69"/>
  <c r="R25" i="69"/>
  <c r="S25" i="69"/>
  <c r="T25" i="69"/>
  <c r="U25" i="69"/>
  <c r="V25" i="69"/>
  <c r="W25" i="69"/>
  <c r="X25" i="69"/>
  <c r="Y25" i="69"/>
  <c r="Z25" i="69"/>
  <c r="AA25" i="69"/>
  <c r="AB25" i="69"/>
  <c r="AC25" i="69"/>
  <c r="AD25" i="69"/>
  <c r="AE25" i="69"/>
  <c r="AF25" i="69"/>
  <c r="AG25" i="69"/>
  <c r="AH25" i="69"/>
  <c r="AI25" i="69"/>
  <c r="AJ25" i="69"/>
  <c r="AK25" i="69"/>
  <c r="AL25" i="69"/>
  <c r="AM25" i="69"/>
  <c r="AN25" i="69"/>
  <c r="AO25" i="69"/>
  <c r="AP25" i="69"/>
  <c r="AQ25" i="69"/>
  <c r="E26" i="69"/>
  <c r="F26" i="69"/>
  <c r="G26" i="69"/>
  <c r="H26" i="69"/>
  <c r="I26" i="69"/>
  <c r="J26" i="69"/>
  <c r="K26" i="69"/>
  <c r="L26" i="69"/>
  <c r="M26" i="69"/>
  <c r="N26" i="69"/>
  <c r="O26" i="69"/>
  <c r="P26" i="69"/>
  <c r="Q26" i="69"/>
  <c r="R26" i="69"/>
  <c r="S26" i="69"/>
  <c r="T26" i="69"/>
  <c r="U26" i="69"/>
  <c r="V26" i="69"/>
  <c r="W26" i="69"/>
  <c r="X26" i="69"/>
  <c r="Y26" i="69"/>
  <c r="Z26" i="69"/>
  <c r="AA26" i="69"/>
  <c r="AB26" i="69"/>
  <c r="AC26" i="69"/>
  <c r="AD26" i="69"/>
  <c r="AE26" i="69"/>
  <c r="AF26" i="69"/>
  <c r="AG26" i="69"/>
  <c r="AH26" i="69"/>
  <c r="AI26" i="69"/>
  <c r="AJ26" i="69"/>
  <c r="AK26" i="69"/>
  <c r="AL26" i="69"/>
  <c r="AM26" i="69"/>
  <c r="AN26" i="69"/>
  <c r="AO26" i="69"/>
  <c r="AP26" i="69"/>
  <c r="AQ26" i="69"/>
  <c r="E27" i="69"/>
  <c r="F27" i="69"/>
  <c r="G27" i="69"/>
  <c r="H27" i="69"/>
  <c r="I27" i="69"/>
  <c r="J27" i="69"/>
  <c r="K27" i="69"/>
  <c r="L27" i="69"/>
  <c r="M27" i="69"/>
  <c r="N27" i="69"/>
  <c r="O27" i="69"/>
  <c r="P27" i="69"/>
  <c r="Q27" i="69"/>
  <c r="R27" i="69"/>
  <c r="S27" i="69"/>
  <c r="T27" i="69"/>
  <c r="U27" i="69"/>
  <c r="V27" i="69"/>
  <c r="W27" i="69"/>
  <c r="X27" i="69"/>
  <c r="Y27" i="69"/>
  <c r="Z27" i="69"/>
  <c r="AA27" i="69"/>
  <c r="AB27" i="69"/>
  <c r="AC27" i="69"/>
  <c r="AD27" i="69"/>
  <c r="AE27" i="69"/>
  <c r="AF27" i="69"/>
  <c r="AG27" i="69"/>
  <c r="AH27" i="69"/>
  <c r="AI27" i="69"/>
  <c r="AJ27" i="69"/>
  <c r="AK27" i="69"/>
  <c r="AL27" i="69"/>
  <c r="AM27" i="69"/>
  <c r="AN27" i="69"/>
  <c r="AO27" i="69"/>
  <c r="AP27" i="69"/>
  <c r="AQ27" i="69"/>
  <c r="E28" i="69"/>
  <c r="F28" i="69"/>
  <c r="G28" i="69"/>
  <c r="H28" i="69"/>
  <c r="I28" i="69"/>
  <c r="J28" i="69"/>
  <c r="K28" i="69"/>
  <c r="L28" i="69"/>
  <c r="M28" i="69"/>
  <c r="N28" i="69"/>
  <c r="O28" i="69"/>
  <c r="P28" i="69"/>
  <c r="Q28" i="69"/>
  <c r="R28" i="69"/>
  <c r="S28" i="69"/>
  <c r="T28" i="69"/>
  <c r="U28" i="69"/>
  <c r="V28" i="69"/>
  <c r="W28" i="69"/>
  <c r="X28" i="69"/>
  <c r="Y28" i="69"/>
  <c r="Z28" i="69"/>
  <c r="AA28" i="69"/>
  <c r="AB28" i="69"/>
  <c r="AC28" i="69"/>
  <c r="AD28" i="69"/>
  <c r="AE28" i="69"/>
  <c r="AF28" i="69"/>
  <c r="AG28" i="69"/>
  <c r="AH28" i="69"/>
  <c r="AI28" i="69"/>
  <c r="AJ28" i="69"/>
  <c r="AK28" i="69"/>
  <c r="AL28" i="69"/>
  <c r="AM28" i="69"/>
  <c r="AN28" i="69"/>
  <c r="AO28" i="69"/>
  <c r="AP28" i="69"/>
  <c r="AQ28" i="69"/>
  <c r="E29" i="69"/>
  <c r="F29" i="69"/>
  <c r="G29" i="69"/>
  <c r="H29" i="69"/>
  <c r="I29" i="69"/>
  <c r="J29" i="69"/>
  <c r="K29" i="69"/>
  <c r="L29" i="69"/>
  <c r="M29" i="69"/>
  <c r="N29" i="69"/>
  <c r="O29" i="69"/>
  <c r="P29" i="69"/>
  <c r="Q29" i="69"/>
  <c r="R29" i="69"/>
  <c r="S29" i="69"/>
  <c r="T29" i="69"/>
  <c r="U29" i="69"/>
  <c r="V29" i="69"/>
  <c r="W29" i="69"/>
  <c r="X29" i="69"/>
  <c r="Y29" i="69"/>
  <c r="Z29" i="69"/>
  <c r="AA29" i="69"/>
  <c r="AB29" i="69"/>
  <c r="AC29" i="69"/>
  <c r="AD29" i="69"/>
  <c r="AE29" i="69"/>
  <c r="AF29" i="69"/>
  <c r="AG29" i="69"/>
  <c r="AH29" i="69"/>
  <c r="AI29" i="69"/>
  <c r="AJ29" i="69"/>
  <c r="AK29" i="69"/>
  <c r="AL29" i="69"/>
  <c r="AM29" i="69"/>
  <c r="AN29" i="69"/>
  <c r="AO29" i="69"/>
  <c r="AP29" i="69"/>
  <c r="AQ29" i="69"/>
  <c r="E30" i="69"/>
  <c r="F30" i="69"/>
  <c r="G30" i="69"/>
  <c r="H30" i="69"/>
  <c r="I30" i="69"/>
  <c r="J30" i="69"/>
  <c r="K30" i="69"/>
  <c r="L30" i="69"/>
  <c r="M30" i="69"/>
  <c r="N30" i="69"/>
  <c r="O30" i="69"/>
  <c r="P30" i="69"/>
  <c r="Q30" i="69"/>
  <c r="R30" i="69"/>
  <c r="S30" i="69"/>
  <c r="T30" i="69"/>
  <c r="U30" i="69"/>
  <c r="V30" i="69"/>
  <c r="W30" i="69"/>
  <c r="X30" i="69"/>
  <c r="Y30" i="69"/>
  <c r="Z30" i="69"/>
  <c r="AA30" i="69"/>
  <c r="AB30" i="69"/>
  <c r="AC30" i="69"/>
  <c r="AD30" i="69"/>
  <c r="AE30" i="69"/>
  <c r="AF30" i="69"/>
  <c r="AG30" i="69"/>
  <c r="AH30" i="69"/>
  <c r="AI30" i="69"/>
  <c r="AJ30" i="69"/>
  <c r="AK30" i="69"/>
  <c r="AL30" i="69"/>
  <c r="AM30" i="69"/>
  <c r="AN30" i="69"/>
  <c r="AO30" i="69"/>
  <c r="AP30" i="69"/>
  <c r="AQ30" i="69"/>
  <c r="E31" i="69"/>
  <c r="F31" i="69"/>
  <c r="G31" i="69"/>
  <c r="H31" i="69"/>
  <c r="I31" i="69"/>
  <c r="J31" i="69"/>
  <c r="K31" i="69"/>
  <c r="L31" i="69"/>
  <c r="M31" i="69"/>
  <c r="N31" i="69"/>
  <c r="O31" i="69"/>
  <c r="P31" i="69"/>
  <c r="Q31" i="69"/>
  <c r="R31" i="69"/>
  <c r="S31" i="69"/>
  <c r="T31" i="69"/>
  <c r="U31" i="69"/>
  <c r="V31" i="69"/>
  <c r="W31" i="69"/>
  <c r="X31" i="69"/>
  <c r="Y31" i="69"/>
  <c r="Z31" i="69"/>
  <c r="AA31" i="69"/>
  <c r="AB31" i="69"/>
  <c r="AC31" i="69"/>
  <c r="AD31" i="69"/>
  <c r="AE31" i="69"/>
  <c r="AF31" i="69"/>
  <c r="AG31" i="69"/>
  <c r="AH31" i="69"/>
  <c r="AI31" i="69"/>
  <c r="AJ31" i="69"/>
  <c r="AK31" i="69"/>
  <c r="AL31" i="69"/>
  <c r="AM31" i="69"/>
  <c r="AN31" i="69"/>
  <c r="AO31" i="69"/>
  <c r="AP31" i="69"/>
  <c r="AQ31" i="69"/>
  <c r="E32" i="69"/>
  <c r="F32" i="69"/>
  <c r="G32" i="69"/>
  <c r="H32" i="69"/>
  <c r="I32" i="69"/>
  <c r="J32" i="69"/>
  <c r="K32" i="69"/>
  <c r="L32" i="69"/>
  <c r="M32" i="69"/>
  <c r="N32" i="69"/>
  <c r="O32" i="69"/>
  <c r="P32" i="69"/>
  <c r="Q32" i="69"/>
  <c r="R32" i="69"/>
  <c r="S32" i="69"/>
  <c r="T32" i="69"/>
  <c r="U32" i="69"/>
  <c r="V32" i="69"/>
  <c r="W32" i="69"/>
  <c r="X32" i="69"/>
  <c r="Y32" i="69"/>
  <c r="Z32" i="69"/>
  <c r="AA32" i="69"/>
  <c r="AB32" i="69"/>
  <c r="AC32" i="69"/>
  <c r="AD32" i="69"/>
  <c r="AE32" i="69"/>
  <c r="AF32" i="69"/>
  <c r="AG32" i="69"/>
  <c r="AH32" i="69"/>
  <c r="AI32" i="69"/>
  <c r="AJ32" i="69"/>
  <c r="AK32" i="69"/>
  <c r="AL32" i="69"/>
  <c r="AM32" i="69"/>
  <c r="AN32" i="69"/>
  <c r="AO32" i="69"/>
  <c r="AP32" i="69"/>
  <c r="AQ32" i="69"/>
  <c r="E33" i="69"/>
  <c r="F33" i="69"/>
  <c r="G33" i="69"/>
  <c r="H33" i="69"/>
  <c r="I33" i="69"/>
  <c r="J33" i="69"/>
  <c r="K33" i="69"/>
  <c r="L33" i="69"/>
  <c r="M33" i="69"/>
  <c r="N33" i="69"/>
  <c r="O33" i="69"/>
  <c r="P33" i="69"/>
  <c r="Q33" i="69"/>
  <c r="R33" i="69"/>
  <c r="S33" i="69"/>
  <c r="T33" i="69"/>
  <c r="U33" i="69"/>
  <c r="V33" i="69"/>
  <c r="W33" i="69"/>
  <c r="X33" i="69"/>
  <c r="Y33" i="69"/>
  <c r="Z33" i="69"/>
  <c r="AA33" i="69"/>
  <c r="AB33" i="69"/>
  <c r="AC33" i="69"/>
  <c r="AD33" i="69"/>
  <c r="AE33" i="69"/>
  <c r="AF33" i="69"/>
  <c r="AG33" i="69"/>
  <c r="AH33" i="69"/>
  <c r="AI33" i="69"/>
  <c r="AJ33" i="69"/>
  <c r="AK33" i="69"/>
  <c r="AL33" i="69"/>
  <c r="AM33" i="69"/>
  <c r="AN33" i="69"/>
  <c r="AO33" i="69"/>
  <c r="AP33" i="69"/>
  <c r="AQ33" i="69"/>
  <c r="E34" i="69"/>
  <c r="F34" i="69"/>
  <c r="G34" i="69"/>
  <c r="H34" i="69"/>
  <c r="I34" i="69"/>
  <c r="J34" i="69"/>
  <c r="K34" i="69"/>
  <c r="L34" i="69"/>
  <c r="M34" i="69"/>
  <c r="N34" i="69"/>
  <c r="O34" i="69"/>
  <c r="P34" i="69"/>
  <c r="Q34" i="69"/>
  <c r="R34" i="69"/>
  <c r="S34" i="69"/>
  <c r="T34" i="69"/>
  <c r="U34" i="69"/>
  <c r="V34" i="69"/>
  <c r="W34" i="69"/>
  <c r="X34" i="69"/>
  <c r="Y34" i="69"/>
  <c r="Z34" i="69"/>
  <c r="AA34" i="69"/>
  <c r="AB34" i="69"/>
  <c r="AC34" i="69"/>
  <c r="AD34" i="69"/>
  <c r="AE34" i="69"/>
  <c r="AF34" i="69"/>
  <c r="AG34" i="69"/>
  <c r="AH34" i="69"/>
  <c r="AI34" i="69"/>
  <c r="AJ34" i="69"/>
  <c r="AK34" i="69"/>
  <c r="AL34" i="69"/>
  <c r="AM34" i="69"/>
  <c r="AN34" i="69"/>
  <c r="AO34" i="69"/>
  <c r="AP34" i="69"/>
  <c r="AQ34" i="69"/>
  <c r="E35" i="69"/>
  <c r="F35" i="69"/>
  <c r="G35" i="69"/>
  <c r="H35" i="69"/>
  <c r="I35" i="69"/>
  <c r="J35" i="69"/>
  <c r="K35" i="69"/>
  <c r="L35" i="69"/>
  <c r="M35" i="69"/>
  <c r="N35" i="69"/>
  <c r="O35" i="69"/>
  <c r="P35" i="69"/>
  <c r="Q35" i="69"/>
  <c r="R35" i="69"/>
  <c r="S35" i="69"/>
  <c r="T35" i="69"/>
  <c r="U35" i="69"/>
  <c r="V35" i="69"/>
  <c r="W35" i="69"/>
  <c r="X35" i="69"/>
  <c r="Y35" i="69"/>
  <c r="Z35" i="69"/>
  <c r="AA35" i="69"/>
  <c r="AB35" i="69"/>
  <c r="AC35" i="69"/>
  <c r="AD35" i="69"/>
  <c r="AE35" i="69"/>
  <c r="AF35" i="69"/>
  <c r="AG35" i="69"/>
  <c r="AH35" i="69"/>
  <c r="AI35" i="69"/>
  <c r="AJ35" i="69"/>
  <c r="AK35" i="69"/>
  <c r="AL35" i="69"/>
  <c r="AM35" i="69"/>
  <c r="AN35" i="69"/>
  <c r="AO35" i="69"/>
  <c r="AP35" i="69"/>
  <c r="AQ35" i="69"/>
  <c r="E36" i="69"/>
  <c r="F36" i="69"/>
  <c r="G36" i="69"/>
  <c r="H36" i="69"/>
  <c r="I36" i="69"/>
  <c r="J36" i="69"/>
  <c r="K36" i="69"/>
  <c r="L36" i="69"/>
  <c r="M36" i="69"/>
  <c r="N36" i="69"/>
  <c r="O36" i="69"/>
  <c r="P36" i="69"/>
  <c r="Q36" i="69"/>
  <c r="R36" i="69"/>
  <c r="S36" i="69"/>
  <c r="T36" i="69"/>
  <c r="U36" i="69"/>
  <c r="V36" i="69"/>
  <c r="W36" i="69"/>
  <c r="X36" i="69"/>
  <c r="Y36" i="69"/>
  <c r="Z36" i="69"/>
  <c r="AA36" i="69"/>
  <c r="AB36" i="69"/>
  <c r="AC36" i="69"/>
  <c r="AD36" i="69"/>
  <c r="AE36" i="69"/>
  <c r="AF36" i="69"/>
  <c r="AG36" i="69"/>
  <c r="AH36" i="69"/>
  <c r="AI36" i="69"/>
  <c r="AJ36" i="69"/>
  <c r="AK36" i="69"/>
  <c r="AL36" i="69"/>
  <c r="AM36" i="69"/>
  <c r="AN36" i="69"/>
  <c r="AO36" i="69"/>
  <c r="AP36" i="69"/>
  <c r="AQ36" i="69"/>
  <c r="E37" i="69"/>
  <c r="F37" i="69"/>
  <c r="G37" i="69"/>
  <c r="H37" i="69"/>
  <c r="I37" i="69"/>
  <c r="J37" i="69"/>
  <c r="K37" i="69"/>
  <c r="L37" i="69"/>
  <c r="M37" i="69"/>
  <c r="N37" i="69"/>
  <c r="O37" i="69"/>
  <c r="P37" i="69"/>
  <c r="Q37" i="69"/>
  <c r="R37" i="69"/>
  <c r="S37" i="69"/>
  <c r="T37" i="69"/>
  <c r="U37" i="69"/>
  <c r="V37" i="69"/>
  <c r="W37" i="69"/>
  <c r="X37" i="69"/>
  <c r="Y37" i="69"/>
  <c r="Z37" i="69"/>
  <c r="AA37" i="69"/>
  <c r="AB37" i="69"/>
  <c r="AC37" i="69"/>
  <c r="AD37" i="69"/>
  <c r="AE37" i="69"/>
  <c r="AF37" i="69"/>
  <c r="AG37" i="69"/>
  <c r="AH37" i="69"/>
  <c r="AI37" i="69"/>
  <c r="AJ37" i="69"/>
  <c r="AK37" i="69"/>
  <c r="AL37" i="69"/>
  <c r="AM37" i="69"/>
  <c r="AN37" i="69"/>
  <c r="AO37" i="69"/>
  <c r="AP37" i="69"/>
  <c r="AQ37" i="69"/>
  <c r="E38" i="69"/>
  <c r="F38" i="69"/>
  <c r="G38" i="69"/>
  <c r="H38" i="69"/>
  <c r="I38" i="69"/>
  <c r="J38" i="69"/>
  <c r="K38" i="69"/>
  <c r="L38" i="69"/>
  <c r="M38" i="69"/>
  <c r="N38" i="69"/>
  <c r="O38" i="69"/>
  <c r="P38" i="69"/>
  <c r="Q38" i="69"/>
  <c r="R38" i="69"/>
  <c r="S38" i="69"/>
  <c r="T38" i="69"/>
  <c r="U38" i="69"/>
  <c r="V38" i="69"/>
  <c r="W38" i="69"/>
  <c r="X38" i="69"/>
  <c r="Y38" i="69"/>
  <c r="Z38" i="69"/>
  <c r="AA38" i="69"/>
  <c r="AB38" i="69"/>
  <c r="AC38" i="69"/>
  <c r="AD38" i="69"/>
  <c r="AE38" i="69"/>
  <c r="AF38" i="69"/>
  <c r="AG38" i="69"/>
  <c r="AH38" i="69"/>
  <c r="AI38" i="69"/>
  <c r="AJ38" i="69"/>
  <c r="AK38" i="69"/>
  <c r="AL38" i="69"/>
  <c r="AM38" i="69"/>
  <c r="AN38" i="69"/>
  <c r="AO38" i="69"/>
  <c r="AP38" i="69"/>
  <c r="AQ38" i="69"/>
  <c r="E39" i="69"/>
  <c r="F39" i="69"/>
  <c r="G39" i="69"/>
  <c r="H39" i="69"/>
  <c r="I39" i="69"/>
  <c r="J39" i="69"/>
  <c r="K39" i="69"/>
  <c r="L39" i="69"/>
  <c r="M39" i="69"/>
  <c r="N39" i="69"/>
  <c r="O39" i="69"/>
  <c r="P39" i="69"/>
  <c r="Q39" i="69"/>
  <c r="R39" i="69"/>
  <c r="S39" i="69"/>
  <c r="T39" i="69"/>
  <c r="U39" i="69"/>
  <c r="V39" i="69"/>
  <c r="W39" i="69"/>
  <c r="X39" i="69"/>
  <c r="Y39" i="69"/>
  <c r="Z39" i="69"/>
  <c r="AA39" i="69"/>
  <c r="AB39" i="69"/>
  <c r="AC39" i="69"/>
  <c r="AD39" i="69"/>
  <c r="AE39" i="69"/>
  <c r="AF39" i="69"/>
  <c r="AG39" i="69"/>
  <c r="AH39" i="69"/>
  <c r="AI39" i="69"/>
  <c r="AJ39" i="69"/>
  <c r="AK39" i="69"/>
  <c r="AL39" i="69"/>
  <c r="AM39" i="69"/>
  <c r="AN39" i="69"/>
  <c r="AO39" i="69"/>
  <c r="AP39" i="69"/>
  <c r="AQ39" i="69"/>
  <c r="E40" i="69"/>
  <c r="F40" i="69"/>
  <c r="G40" i="69"/>
  <c r="H40" i="69"/>
  <c r="I40" i="69"/>
  <c r="J40" i="69"/>
  <c r="K40" i="69"/>
  <c r="L40" i="69"/>
  <c r="M40" i="69"/>
  <c r="N40" i="69"/>
  <c r="O40" i="69"/>
  <c r="P40" i="69"/>
  <c r="Q40" i="69"/>
  <c r="R40" i="69"/>
  <c r="S40" i="69"/>
  <c r="T40" i="69"/>
  <c r="U40" i="69"/>
  <c r="V40" i="69"/>
  <c r="W40" i="69"/>
  <c r="X40" i="69"/>
  <c r="Y40" i="69"/>
  <c r="Z40" i="69"/>
  <c r="AA40" i="69"/>
  <c r="AB40" i="69"/>
  <c r="AC40" i="69"/>
  <c r="AD40" i="69"/>
  <c r="AE40" i="69"/>
  <c r="AF40" i="69"/>
  <c r="AG40" i="69"/>
  <c r="AH40" i="69"/>
  <c r="AI40" i="69"/>
  <c r="AJ40" i="69"/>
  <c r="AK40" i="69"/>
  <c r="AL40" i="69"/>
  <c r="AM40" i="69"/>
  <c r="AN40" i="69"/>
  <c r="AO40" i="69"/>
  <c r="AP40" i="69"/>
  <c r="AQ40" i="69"/>
  <c r="E41" i="69"/>
  <c r="F41" i="69"/>
  <c r="G41" i="69"/>
  <c r="H41" i="69"/>
  <c r="I41" i="69"/>
  <c r="J41" i="69"/>
  <c r="K41" i="69"/>
  <c r="L41" i="69"/>
  <c r="M41" i="69"/>
  <c r="N41" i="69"/>
  <c r="O41" i="69"/>
  <c r="P41" i="69"/>
  <c r="Q41" i="69"/>
  <c r="R41" i="69"/>
  <c r="S41" i="69"/>
  <c r="T41" i="69"/>
  <c r="U41" i="69"/>
  <c r="V41" i="69"/>
  <c r="W41" i="69"/>
  <c r="X41" i="69"/>
  <c r="Y41" i="69"/>
  <c r="Z41" i="69"/>
  <c r="AA41" i="69"/>
  <c r="AB41" i="69"/>
  <c r="AC41" i="69"/>
  <c r="AD41" i="69"/>
  <c r="AE41" i="69"/>
  <c r="AF41" i="69"/>
  <c r="AG41" i="69"/>
  <c r="AH41" i="69"/>
  <c r="AI41" i="69"/>
  <c r="AJ41" i="69"/>
  <c r="AK41" i="69"/>
  <c r="AL41" i="69"/>
  <c r="AM41" i="69"/>
  <c r="AN41" i="69"/>
  <c r="AO41" i="69"/>
  <c r="AP41" i="69"/>
  <c r="AQ41" i="69"/>
  <c r="E42" i="69"/>
  <c r="F42" i="69"/>
  <c r="G42" i="69"/>
  <c r="H42" i="69"/>
  <c r="I42" i="69"/>
  <c r="J42" i="69"/>
  <c r="K42" i="69"/>
  <c r="L42" i="69"/>
  <c r="M42" i="69"/>
  <c r="N42" i="69"/>
  <c r="O42" i="69"/>
  <c r="P42" i="69"/>
  <c r="Q42" i="69"/>
  <c r="R42" i="69"/>
  <c r="S42" i="69"/>
  <c r="T42" i="69"/>
  <c r="U42" i="69"/>
  <c r="V42" i="69"/>
  <c r="W42" i="69"/>
  <c r="X42" i="69"/>
  <c r="Y42" i="69"/>
  <c r="Z42" i="69"/>
  <c r="AA42" i="69"/>
  <c r="AB42" i="69"/>
  <c r="AC42" i="69"/>
  <c r="AD42" i="69"/>
  <c r="AE42" i="69"/>
  <c r="AF42" i="69"/>
  <c r="AG42" i="69"/>
  <c r="AH42" i="69"/>
  <c r="AI42" i="69"/>
  <c r="AJ42" i="69"/>
  <c r="AK42" i="69"/>
  <c r="AL42" i="69"/>
  <c r="AM42" i="69"/>
  <c r="AN42" i="69"/>
  <c r="AO42" i="69"/>
  <c r="AP42" i="69"/>
  <c r="AQ42" i="69"/>
  <c r="E43" i="69"/>
  <c r="F43" i="69"/>
  <c r="G43" i="69"/>
  <c r="H43" i="69"/>
  <c r="I43" i="69"/>
  <c r="J43" i="69"/>
  <c r="K43" i="69"/>
  <c r="L43" i="69"/>
  <c r="M43" i="69"/>
  <c r="N43" i="69"/>
  <c r="O43" i="69"/>
  <c r="P43" i="69"/>
  <c r="Q43" i="69"/>
  <c r="R43" i="69"/>
  <c r="S43" i="69"/>
  <c r="T43" i="69"/>
  <c r="U43" i="69"/>
  <c r="V43" i="69"/>
  <c r="W43" i="69"/>
  <c r="X43" i="69"/>
  <c r="Y43" i="69"/>
  <c r="Z43" i="69"/>
  <c r="AA43" i="69"/>
  <c r="AB43" i="69"/>
  <c r="AC43" i="69"/>
  <c r="AD43" i="69"/>
  <c r="AE43" i="69"/>
  <c r="AF43" i="69"/>
  <c r="AG43" i="69"/>
  <c r="AH43" i="69"/>
  <c r="AI43" i="69"/>
  <c r="AJ43" i="69"/>
  <c r="AK43" i="69"/>
  <c r="AL43" i="69"/>
  <c r="AM43" i="69"/>
  <c r="AN43" i="69"/>
  <c r="AO43" i="69"/>
  <c r="AP43" i="69"/>
  <c r="AQ43" i="69"/>
  <c r="E44" i="69"/>
  <c r="F44" i="69"/>
  <c r="G44" i="69"/>
  <c r="H44" i="69"/>
  <c r="I44" i="69"/>
  <c r="J44" i="69"/>
  <c r="K44" i="69"/>
  <c r="L44" i="69"/>
  <c r="M44" i="69"/>
  <c r="N44" i="69"/>
  <c r="O44" i="69"/>
  <c r="P44" i="69"/>
  <c r="Q44" i="69"/>
  <c r="R44" i="69"/>
  <c r="S44" i="69"/>
  <c r="T44" i="69"/>
  <c r="U44" i="69"/>
  <c r="V44" i="69"/>
  <c r="W44" i="69"/>
  <c r="X44" i="69"/>
  <c r="Y44" i="69"/>
  <c r="Z44" i="69"/>
  <c r="AA44" i="69"/>
  <c r="AB44" i="69"/>
  <c r="AC44" i="69"/>
  <c r="AD44" i="69"/>
  <c r="AE44" i="69"/>
  <c r="AF44" i="69"/>
  <c r="AG44" i="69"/>
  <c r="AH44" i="69"/>
  <c r="AI44" i="69"/>
  <c r="AJ44" i="69"/>
  <c r="AK44" i="69"/>
  <c r="AL44" i="69"/>
  <c r="AM44" i="69"/>
  <c r="AN44" i="69"/>
  <c r="AO44" i="69"/>
  <c r="AP44" i="69"/>
  <c r="AQ44" i="69"/>
  <c r="D4" i="69"/>
  <c r="D5" i="69"/>
  <c r="D6" i="69"/>
  <c r="D7" i="69"/>
  <c r="D8" i="69"/>
  <c r="D9" i="69"/>
  <c r="D10" i="69"/>
  <c r="D11" i="69"/>
  <c r="D12" i="69"/>
  <c r="D13" i="69"/>
  <c r="D14" i="69"/>
  <c r="D15" i="69"/>
  <c r="D16" i="69"/>
  <c r="D17" i="69"/>
  <c r="D18" i="69"/>
  <c r="D19" i="69"/>
  <c r="D20" i="69"/>
  <c r="D21" i="69"/>
  <c r="D22" i="69"/>
  <c r="D23" i="69"/>
  <c r="D24" i="69"/>
  <c r="D25" i="69"/>
  <c r="D26" i="69"/>
  <c r="D27" i="69"/>
  <c r="D28" i="69"/>
  <c r="D29" i="69"/>
  <c r="D30" i="69"/>
  <c r="D31" i="69"/>
  <c r="D32" i="69"/>
  <c r="D33" i="69"/>
  <c r="D34" i="69"/>
  <c r="D35" i="69"/>
  <c r="D36" i="69"/>
  <c r="D37" i="69"/>
  <c r="D38" i="69"/>
  <c r="D39" i="69"/>
  <c r="D40" i="69"/>
  <c r="D41" i="69"/>
  <c r="D42" i="69"/>
  <c r="D43" i="69"/>
  <c r="D44" i="69"/>
  <c r="C4" i="69"/>
  <c r="C5" i="69"/>
  <c r="C6" i="69"/>
  <c r="C7" i="69"/>
  <c r="C8" i="69"/>
  <c r="C9" i="69"/>
  <c r="C10" i="69"/>
  <c r="C11" i="69"/>
  <c r="C12" i="69"/>
  <c r="C13" i="69"/>
  <c r="C14" i="69"/>
  <c r="C15" i="69"/>
  <c r="C16" i="69"/>
  <c r="C17" i="69"/>
  <c r="C18" i="69"/>
  <c r="C19" i="69"/>
  <c r="C20" i="69"/>
  <c r="C21" i="69"/>
  <c r="C22" i="69"/>
  <c r="C23" i="69"/>
  <c r="C24" i="69"/>
  <c r="C25" i="69"/>
  <c r="C26" i="69"/>
  <c r="C27" i="69"/>
  <c r="C28" i="69"/>
  <c r="C29" i="69"/>
  <c r="C30" i="69"/>
  <c r="C31" i="69"/>
  <c r="C32" i="69"/>
  <c r="C33" i="69"/>
  <c r="C34" i="69"/>
  <c r="C35" i="69"/>
  <c r="C36" i="69"/>
  <c r="C37" i="69"/>
  <c r="C38" i="69"/>
  <c r="C39" i="69"/>
  <c r="C40" i="69"/>
  <c r="C41" i="69"/>
  <c r="C42" i="69"/>
  <c r="C43" i="69"/>
  <c r="C44" i="69"/>
  <c r="C3" i="69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AG50" i="68"/>
  <c r="AH50" i="68"/>
  <c r="AI50" i="68"/>
  <c r="AJ50" i="68"/>
  <c r="AK50" i="68"/>
  <c r="AL50" i="68"/>
  <c r="AM50" i="68"/>
  <c r="AN50" i="68"/>
  <c r="AO50" i="68"/>
  <c r="AP50" i="68"/>
  <c r="AQ50" i="68"/>
  <c r="C51" i="68"/>
  <c r="D51" i="68"/>
  <c r="E51" i="68"/>
  <c r="F51" i="68"/>
  <c r="G51" i="68"/>
  <c r="H51" i="68"/>
  <c r="I51" i="68"/>
  <c r="J51" i="68"/>
  <c r="K51" i="68"/>
  <c r="L51" i="68"/>
  <c r="M51" i="68"/>
  <c r="N51" i="68"/>
  <c r="O51" i="68"/>
  <c r="P51" i="68"/>
  <c r="Q51" i="68"/>
  <c r="R51" i="68"/>
  <c r="S51" i="68"/>
  <c r="T51" i="68"/>
  <c r="U51" i="68"/>
  <c r="V51" i="68"/>
  <c r="W51" i="68"/>
  <c r="X51" i="68"/>
  <c r="Y51" i="68"/>
  <c r="Z51" i="68"/>
  <c r="AA51" i="68"/>
  <c r="AB51" i="68"/>
  <c r="AC51" i="68"/>
  <c r="AD51" i="68"/>
  <c r="AE51" i="68"/>
  <c r="AF51" i="68"/>
  <c r="AG51" i="68"/>
  <c r="AH51" i="68"/>
  <c r="AI51" i="68"/>
  <c r="AJ51" i="68"/>
  <c r="AK51" i="68"/>
  <c r="AL51" i="68"/>
  <c r="AM51" i="68"/>
  <c r="AN51" i="68"/>
  <c r="AO51" i="68"/>
  <c r="AP51" i="68"/>
  <c r="AQ51" i="68"/>
  <c r="C52" i="68"/>
  <c r="D52" i="68"/>
  <c r="E52" i="68"/>
  <c r="F52" i="68"/>
  <c r="G52" i="68"/>
  <c r="H52" i="68"/>
  <c r="I52" i="68"/>
  <c r="J52" i="68"/>
  <c r="K52" i="68"/>
  <c r="L52" i="68"/>
  <c r="M52" i="68"/>
  <c r="N52" i="68"/>
  <c r="O52" i="68"/>
  <c r="P52" i="68"/>
  <c r="Q52" i="68"/>
  <c r="R52" i="68"/>
  <c r="S52" i="68"/>
  <c r="T52" i="68"/>
  <c r="U52" i="68"/>
  <c r="V52" i="68"/>
  <c r="W52" i="68"/>
  <c r="X52" i="68"/>
  <c r="Y52" i="68"/>
  <c r="Z52" i="68"/>
  <c r="AA52" i="68"/>
  <c r="AB52" i="68"/>
  <c r="AC52" i="68"/>
  <c r="AD52" i="68"/>
  <c r="AE52" i="68"/>
  <c r="AF52" i="68"/>
  <c r="AG52" i="68"/>
  <c r="AH52" i="68"/>
  <c r="AI52" i="68"/>
  <c r="AJ52" i="68"/>
  <c r="AK52" i="68"/>
  <c r="AL52" i="68"/>
  <c r="AM52" i="68"/>
  <c r="AN52" i="68"/>
  <c r="AO52" i="68"/>
  <c r="AP52" i="68"/>
  <c r="AQ52" i="68"/>
  <c r="C53" i="68"/>
  <c r="D53" i="68"/>
  <c r="E53" i="68"/>
  <c r="F53" i="68"/>
  <c r="G53" i="68"/>
  <c r="H53" i="68"/>
  <c r="I53" i="68"/>
  <c r="J53" i="68"/>
  <c r="K53" i="68"/>
  <c r="L53" i="68"/>
  <c r="M53" i="68"/>
  <c r="N53" i="68"/>
  <c r="O53" i="68"/>
  <c r="P53" i="68"/>
  <c r="Q53" i="68"/>
  <c r="R53" i="68"/>
  <c r="S53" i="68"/>
  <c r="T53" i="68"/>
  <c r="U53" i="68"/>
  <c r="V53" i="68"/>
  <c r="W53" i="68"/>
  <c r="X53" i="68"/>
  <c r="Y53" i="68"/>
  <c r="Z53" i="68"/>
  <c r="AA53" i="68"/>
  <c r="AB53" i="68"/>
  <c r="AC53" i="68"/>
  <c r="AD53" i="68"/>
  <c r="AE53" i="68"/>
  <c r="AF53" i="68"/>
  <c r="AG53" i="68"/>
  <c r="AH53" i="68"/>
  <c r="AI53" i="68"/>
  <c r="AJ53" i="68"/>
  <c r="AK53" i="68"/>
  <c r="AL53" i="68"/>
  <c r="AM53" i="68"/>
  <c r="AN53" i="68"/>
  <c r="AO53" i="68"/>
  <c r="AP53" i="68"/>
  <c r="AQ53" i="68"/>
  <c r="C54" i="68"/>
  <c r="D54" i="68"/>
  <c r="E54" i="68"/>
  <c r="F54" i="68"/>
  <c r="G54" i="68"/>
  <c r="H54" i="68"/>
  <c r="I54" i="68"/>
  <c r="J54" i="68"/>
  <c r="K54" i="68"/>
  <c r="L54" i="68"/>
  <c r="M54" i="68"/>
  <c r="N54" i="68"/>
  <c r="O54" i="68"/>
  <c r="P54" i="68"/>
  <c r="Q54" i="68"/>
  <c r="R54" i="68"/>
  <c r="S54" i="68"/>
  <c r="T54" i="68"/>
  <c r="U54" i="68"/>
  <c r="V54" i="68"/>
  <c r="W54" i="68"/>
  <c r="X54" i="68"/>
  <c r="Y54" i="68"/>
  <c r="Z54" i="68"/>
  <c r="AA54" i="68"/>
  <c r="AB54" i="68"/>
  <c r="AC54" i="68"/>
  <c r="AD54" i="68"/>
  <c r="AE54" i="68"/>
  <c r="AF54" i="68"/>
  <c r="AG54" i="68"/>
  <c r="AH54" i="68"/>
  <c r="AI54" i="68"/>
  <c r="AJ54" i="68"/>
  <c r="AK54" i="68"/>
  <c r="AL54" i="68"/>
  <c r="AM54" i="68"/>
  <c r="AN54" i="68"/>
  <c r="AO54" i="68"/>
  <c r="AP54" i="68"/>
  <c r="AQ54" i="68"/>
  <c r="C55" i="68"/>
  <c r="D55" i="68"/>
  <c r="E55" i="68"/>
  <c r="F55" i="68"/>
  <c r="G55" i="68"/>
  <c r="H55" i="68"/>
  <c r="I55" i="68"/>
  <c r="J55" i="68"/>
  <c r="K55" i="68"/>
  <c r="L55" i="68"/>
  <c r="M55" i="68"/>
  <c r="N55" i="68"/>
  <c r="O55" i="68"/>
  <c r="P55" i="68"/>
  <c r="Q55" i="68"/>
  <c r="R55" i="68"/>
  <c r="S55" i="68"/>
  <c r="T55" i="68"/>
  <c r="U55" i="68"/>
  <c r="V55" i="68"/>
  <c r="W55" i="68"/>
  <c r="X55" i="68"/>
  <c r="Y55" i="68"/>
  <c r="Z55" i="68"/>
  <c r="AA55" i="68"/>
  <c r="AB55" i="68"/>
  <c r="AC55" i="68"/>
  <c r="AD55" i="68"/>
  <c r="AE55" i="68"/>
  <c r="AF55" i="68"/>
  <c r="AG55" i="68"/>
  <c r="AH55" i="68"/>
  <c r="AI55" i="68"/>
  <c r="AJ55" i="68"/>
  <c r="AK55" i="68"/>
  <c r="AL55" i="68"/>
  <c r="AM55" i="68"/>
  <c r="AN55" i="68"/>
  <c r="AO55" i="68"/>
  <c r="AP55" i="68"/>
  <c r="AQ55" i="68"/>
  <c r="C56" i="68"/>
  <c r="D56" i="68"/>
  <c r="E56" i="68"/>
  <c r="F56" i="68"/>
  <c r="G56" i="68"/>
  <c r="H56" i="68"/>
  <c r="I56" i="68"/>
  <c r="J56" i="68"/>
  <c r="K56" i="68"/>
  <c r="L56" i="68"/>
  <c r="M56" i="68"/>
  <c r="N56" i="68"/>
  <c r="O56" i="68"/>
  <c r="P56" i="68"/>
  <c r="Q56" i="68"/>
  <c r="R56" i="68"/>
  <c r="S56" i="68"/>
  <c r="T56" i="68"/>
  <c r="U56" i="68"/>
  <c r="V56" i="68"/>
  <c r="W56" i="68"/>
  <c r="X56" i="68"/>
  <c r="Y56" i="68"/>
  <c r="Z56" i="68"/>
  <c r="AA56" i="68"/>
  <c r="AB56" i="68"/>
  <c r="AC56" i="68"/>
  <c r="AD56" i="68"/>
  <c r="AE56" i="68"/>
  <c r="AF56" i="68"/>
  <c r="AG56" i="68"/>
  <c r="AH56" i="68"/>
  <c r="AI56" i="68"/>
  <c r="AJ56" i="68"/>
  <c r="AK56" i="68"/>
  <c r="AL56" i="68"/>
  <c r="AM56" i="68"/>
  <c r="AN56" i="68"/>
  <c r="AO56" i="68"/>
  <c r="AP56" i="68"/>
  <c r="AQ56" i="68"/>
  <c r="C57" i="68"/>
  <c r="D57" i="68"/>
  <c r="E57" i="68"/>
  <c r="F57" i="68"/>
  <c r="G57" i="68"/>
  <c r="H57" i="68"/>
  <c r="I57" i="68"/>
  <c r="J57" i="68"/>
  <c r="K57" i="68"/>
  <c r="L57" i="68"/>
  <c r="M57" i="68"/>
  <c r="N57" i="68"/>
  <c r="O57" i="68"/>
  <c r="P57" i="68"/>
  <c r="Q57" i="68"/>
  <c r="R57" i="68"/>
  <c r="S57" i="68"/>
  <c r="T57" i="68"/>
  <c r="U57" i="68"/>
  <c r="V57" i="68"/>
  <c r="W57" i="68"/>
  <c r="X57" i="68"/>
  <c r="Y57" i="68"/>
  <c r="Z57" i="68"/>
  <c r="AA57" i="68"/>
  <c r="AB57" i="68"/>
  <c r="AC57" i="68"/>
  <c r="AD57" i="68"/>
  <c r="AE57" i="68"/>
  <c r="AF57" i="68"/>
  <c r="AG57" i="68"/>
  <c r="AH57" i="68"/>
  <c r="AI57" i="68"/>
  <c r="AJ57" i="68"/>
  <c r="AK57" i="68"/>
  <c r="AL57" i="68"/>
  <c r="AM57" i="68"/>
  <c r="AN57" i="68"/>
  <c r="AO57" i="68"/>
  <c r="AP57" i="68"/>
  <c r="AQ57" i="68"/>
  <c r="C58" i="68"/>
  <c r="D58" i="68"/>
  <c r="E58" i="68"/>
  <c r="F58" i="68"/>
  <c r="G58" i="68"/>
  <c r="H58" i="68"/>
  <c r="I58" i="68"/>
  <c r="J58" i="68"/>
  <c r="K58" i="68"/>
  <c r="L58" i="68"/>
  <c r="M58" i="68"/>
  <c r="N58" i="68"/>
  <c r="O58" i="68"/>
  <c r="P58" i="68"/>
  <c r="Q58" i="68"/>
  <c r="R58" i="68"/>
  <c r="S58" i="68"/>
  <c r="T58" i="68"/>
  <c r="U58" i="68"/>
  <c r="V58" i="68"/>
  <c r="W58" i="68"/>
  <c r="X58" i="68"/>
  <c r="Y58" i="68"/>
  <c r="Z58" i="68"/>
  <c r="AA58" i="68"/>
  <c r="AB58" i="68"/>
  <c r="AC58" i="68"/>
  <c r="AD58" i="68"/>
  <c r="AE58" i="68"/>
  <c r="AF58" i="68"/>
  <c r="AG58" i="68"/>
  <c r="AH58" i="68"/>
  <c r="AI58" i="68"/>
  <c r="AJ58" i="68"/>
  <c r="AK58" i="68"/>
  <c r="AL58" i="68"/>
  <c r="AM58" i="68"/>
  <c r="AN58" i="68"/>
  <c r="AO58" i="68"/>
  <c r="AP58" i="68"/>
  <c r="AQ58" i="68"/>
  <c r="C59" i="68"/>
  <c r="D59" i="68"/>
  <c r="E59" i="68"/>
  <c r="F59" i="68"/>
  <c r="G59" i="68"/>
  <c r="H59" i="68"/>
  <c r="I59" i="68"/>
  <c r="J59" i="68"/>
  <c r="K59" i="68"/>
  <c r="L59" i="68"/>
  <c r="M59" i="68"/>
  <c r="N59" i="68"/>
  <c r="O59" i="68"/>
  <c r="P59" i="68"/>
  <c r="Q59" i="68"/>
  <c r="R59" i="68"/>
  <c r="S59" i="68"/>
  <c r="T59" i="68"/>
  <c r="U59" i="68"/>
  <c r="V59" i="68"/>
  <c r="W59" i="68"/>
  <c r="X59" i="68"/>
  <c r="Y59" i="68"/>
  <c r="Z59" i="68"/>
  <c r="AA59" i="68"/>
  <c r="AB59" i="68"/>
  <c r="AC59" i="68"/>
  <c r="AD59" i="68"/>
  <c r="AE59" i="68"/>
  <c r="AF59" i="68"/>
  <c r="AG59" i="68"/>
  <c r="AH59" i="68"/>
  <c r="AI59" i="68"/>
  <c r="AJ59" i="68"/>
  <c r="AK59" i="68"/>
  <c r="AL59" i="68"/>
  <c r="AM59" i="68"/>
  <c r="AN59" i="68"/>
  <c r="AO59" i="68"/>
  <c r="AP59" i="68"/>
  <c r="AQ59" i="68"/>
  <c r="C60" i="68"/>
  <c r="D60" i="68"/>
  <c r="E60" i="68"/>
  <c r="F60" i="68"/>
  <c r="G60" i="68"/>
  <c r="H60" i="68"/>
  <c r="I60" i="68"/>
  <c r="J60" i="68"/>
  <c r="K60" i="68"/>
  <c r="L60" i="68"/>
  <c r="M60" i="68"/>
  <c r="N60" i="68"/>
  <c r="O60" i="68"/>
  <c r="P60" i="68"/>
  <c r="Q60" i="68"/>
  <c r="R60" i="68"/>
  <c r="S60" i="68"/>
  <c r="T60" i="68"/>
  <c r="U60" i="68"/>
  <c r="V60" i="68"/>
  <c r="W60" i="68"/>
  <c r="X60" i="68"/>
  <c r="Y60" i="68"/>
  <c r="Z60" i="68"/>
  <c r="AA60" i="68"/>
  <c r="AB60" i="68"/>
  <c r="AC60" i="68"/>
  <c r="AD60" i="68"/>
  <c r="AE60" i="68"/>
  <c r="AF60" i="68"/>
  <c r="AG60" i="68"/>
  <c r="AH60" i="68"/>
  <c r="AI60" i="68"/>
  <c r="AJ60" i="68"/>
  <c r="AK60" i="68"/>
  <c r="AL60" i="68"/>
  <c r="AM60" i="68"/>
  <c r="AN60" i="68"/>
  <c r="AO60" i="68"/>
  <c r="AP60" i="68"/>
  <c r="AQ60" i="68"/>
  <c r="C61" i="68"/>
  <c r="D61" i="68"/>
  <c r="E61" i="68"/>
  <c r="F61" i="68"/>
  <c r="G61" i="68"/>
  <c r="H61" i="68"/>
  <c r="I61" i="68"/>
  <c r="J61" i="68"/>
  <c r="K61" i="68"/>
  <c r="L61" i="68"/>
  <c r="M61" i="68"/>
  <c r="N61" i="68"/>
  <c r="O61" i="68"/>
  <c r="P61" i="68"/>
  <c r="Q61" i="68"/>
  <c r="R61" i="68"/>
  <c r="S61" i="68"/>
  <c r="T61" i="68"/>
  <c r="U61" i="68"/>
  <c r="V61" i="68"/>
  <c r="W61" i="68"/>
  <c r="X61" i="68"/>
  <c r="Y61" i="68"/>
  <c r="Z61" i="68"/>
  <c r="AA61" i="68"/>
  <c r="AB61" i="68"/>
  <c r="AC61" i="68"/>
  <c r="AD61" i="68"/>
  <c r="AE61" i="68"/>
  <c r="AF61" i="68"/>
  <c r="AG61" i="68"/>
  <c r="AH61" i="68"/>
  <c r="AI61" i="68"/>
  <c r="AJ61" i="68"/>
  <c r="AK61" i="68"/>
  <c r="AL61" i="68"/>
  <c r="AM61" i="68"/>
  <c r="AN61" i="68"/>
  <c r="AO61" i="68"/>
  <c r="AP61" i="68"/>
  <c r="AQ61" i="68"/>
  <c r="C62" i="68"/>
  <c r="D62" i="68"/>
  <c r="E62" i="68"/>
  <c r="F62" i="68"/>
  <c r="G62" i="68"/>
  <c r="H62" i="68"/>
  <c r="I62" i="68"/>
  <c r="J62" i="68"/>
  <c r="K62" i="68"/>
  <c r="L62" i="68"/>
  <c r="M62" i="68"/>
  <c r="N62" i="68"/>
  <c r="O62" i="68"/>
  <c r="P62" i="68"/>
  <c r="Q62" i="68"/>
  <c r="R62" i="68"/>
  <c r="S62" i="68"/>
  <c r="T62" i="68"/>
  <c r="U62" i="68"/>
  <c r="V62" i="68"/>
  <c r="W62" i="68"/>
  <c r="X62" i="68"/>
  <c r="Y62" i="68"/>
  <c r="Z62" i="68"/>
  <c r="AA62" i="68"/>
  <c r="AB62" i="68"/>
  <c r="AC62" i="68"/>
  <c r="AD62" i="68"/>
  <c r="AE62" i="68"/>
  <c r="AF62" i="68"/>
  <c r="AG62" i="68"/>
  <c r="AH62" i="68"/>
  <c r="AI62" i="68"/>
  <c r="AJ62" i="68"/>
  <c r="AK62" i="68"/>
  <c r="AL62" i="68"/>
  <c r="AM62" i="68"/>
  <c r="AN62" i="68"/>
  <c r="AO62" i="68"/>
  <c r="AP62" i="68"/>
  <c r="AQ62" i="68"/>
  <c r="C63" i="68"/>
  <c r="D63" i="68"/>
  <c r="E63" i="68"/>
  <c r="F63" i="68"/>
  <c r="G63" i="68"/>
  <c r="H63" i="68"/>
  <c r="I63" i="68"/>
  <c r="J63" i="68"/>
  <c r="K63" i="68"/>
  <c r="L63" i="68"/>
  <c r="M63" i="68"/>
  <c r="N63" i="68"/>
  <c r="O63" i="68"/>
  <c r="P63" i="68"/>
  <c r="Q63" i="68"/>
  <c r="R63" i="68"/>
  <c r="S63" i="68"/>
  <c r="T63" i="68"/>
  <c r="U63" i="68"/>
  <c r="V63" i="68"/>
  <c r="W63" i="68"/>
  <c r="X63" i="68"/>
  <c r="Y63" i="68"/>
  <c r="Z63" i="68"/>
  <c r="AA63" i="68"/>
  <c r="AB63" i="68"/>
  <c r="AC63" i="68"/>
  <c r="AD63" i="68"/>
  <c r="AE63" i="68"/>
  <c r="AF63" i="68"/>
  <c r="AG63" i="68"/>
  <c r="AH63" i="68"/>
  <c r="AI63" i="68"/>
  <c r="AJ63" i="68"/>
  <c r="AK63" i="68"/>
  <c r="AL63" i="68"/>
  <c r="AM63" i="68"/>
  <c r="AN63" i="68"/>
  <c r="AO63" i="68"/>
  <c r="AP63" i="68"/>
  <c r="AQ63" i="68"/>
  <c r="C64" i="68"/>
  <c r="D64" i="68"/>
  <c r="E64" i="68"/>
  <c r="F64" i="68"/>
  <c r="G64" i="68"/>
  <c r="H64" i="68"/>
  <c r="I64" i="68"/>
  <c r="J64" i="68"/>
  <c r="K64" i="68"/>
  <c r="L64" i="68"/>
  <c r="M64" i="68"/>
  <c r="N64" i="68"/>
  <c r="O64" i="68"/>
  <c r="P64" i="68"/>
  <c r="Q64" i="68"/>
  <c r="R64" i="68"/>
  <c r="S64" i="68"/>
  <c r="T64" i="68"/>
  <c r="U64" i="68"/>
  <c r="V64" i="68"/>
  <c r="W64" i="68"/>
  <c r="X64" i="68"/>
  <c r="Y64" i="68"/>
  <c r="Z64" i="68"/>
  <c r="AA64" i="68"/>
  <c r="AB64" i="68"/>
  <c r="AC64" i="68"/>
  <c r="AD64" i="68"/>
  <c r="AE64" i="68"/>
  <c r="AF64" i="68"/>
  <c r="AG64" i="68"/>
  <c r="AH64" i="68"/>
  <c r="AI64" i="68"/>
  <c r="AJ64" i="68"/>
  <c r="AK64" i="68"/>
  <c r="AL64" i="68"/>
  <c r="AM64" i="68"/>
  <c r="AN64" i="68"/>
  <c r="AO64" i="68"/>
  <c r="AP64" i="68"/>
  <c r="AQ64" i="68"/>
  <c r="C65" i="68"/>
  <c r="D65" i="68"/>
  <c r="E65" i="68"/>
  <c r="F65" i="68"/>
  <c r="G65" i="68"/>
  <c r="H65" i="68"/>
  <c r="I65" i="68"/>
  <c r="J65" i="68"/>
  <c r="K65" i="68"/>
  <c r="L65" i="68"/>
  <c r="M65" i="68"/>
  <c r="N65" i="68"/>
  <c r="O65" i="68"/>
  <c r="P65" i="68"/>
  <c r="Q65" i="68"/>
  <c r="R65" i="68"/>
  <c r="S65" i="68"/>
  <c r="T65" i="68"/>
  <c r="U65" i="68"/>
  <c r="V65" i="68"/>
  <c r="W65" i="68"/>
  <c r="X65" i="68"/>
  <c r="Y65" i="68"/>
  <c r="Z65" i="68"/>
  <c r="AA65" i="68"/>
  <c r="AB65" i="68"/>
  <c r="AC65" i="68"/>
  <c r="AD65" i="68"/>
  <c r="AE65" i="68"/>
  <c r="AF65" i="68"/>
  <c r="AG65" i="68"/>
  <c r="AH65" i="68"/>
  <c r="AI65" i="68"/>
  <c r="AJ65" i="68"/>
  <c r="AK65" i="68"/>
  <c r="AL65" i="68"/>
  <c r="AM65" i="68"/>
  <c r="AN65" i="68"/>
  <c r="AO65" i="68"/>
  <c r="AP65" i="68"/>
  <c r="AQ65" i="68"/>
  <c r="C66" i="68"/>
  <c r="D66" i="68"/>
  <c r="E66" i="68"/>
  <c r="F66" i="68"/>
  <c r="G66" i="68"/>
  <c r="H66" i="68"/>
  <c r="I66" i="68"/>
  <c r="J66" i="68"/>
  <c r="K66" i="68"/>
  <c r="L66" i="68"/>
  <c r="M66" i="68"/>
  <c r="N66" i="68"/>
  <c r="O66" i="68"/>
  <c r="P66" i="68"/>
  <c r="Q66" i="68"/>
  <c r="R66" i="68"/>
  <c r="S66" i="68"/>
  <c r="T66" i="68"/>
  <c r="U66" i="68"/>
  <c r="V66" i="68"/>
  <c r="W66" i="68"/>
  <c r="X66" i="68"/>
  <c r="Y66" i="68"/>
  <c r="Z66" i="68"/>
  <c r="AA66" i="68"/>
  <c r="AB66" i="68"/>
  <c r="AC66" i="68"/>
  <c r="AD66" i="68"/>
  <c r="AE66" i="68"/>
  <c r="AF66" i="68"/>
  <c r="AG66" i="68"/>
  <c r="AH66" i="68"/>
  <c r="AI66" i="68"/>
  <c r="AJ66" i="68"/>
  <c r="AK66" i="68"/>
  <c r="AL66" i="68"/>
  <c r="AM66" i="68"/>
  <c r="AN66" i="68"/>
  <c r="AO66" i="68"/>
  <c r="AP66" i="68"/>
  <c r="AQ66" i="68"/>
  <c r="C67" i="68"/>
  <c r="D67" i="68"/>
  <c r="E67" i="68"/>
  <c r="F67" i="68"/>
  <c r="G67" i="68"/>
  <c r="H67" i="68"/>
  <c r="I67" i="68"/>
  <c r="J67" i="68"/>
  <c r="K67" i="68"/>
  <c r="L67" i="68"/>
  <c r="M67" i="68"/>
  <c r="N67" i="68"/>
  <c r="O67" i="68"/>
  <c r="P67" i="68"/>
  <c r="Q67" i="68"/>
  <c r="R67" i="68"/>
  <c r="S67" i="68"/>
  <c r="T67" i="68"/>
  <c r="U67" i="68"/>
  <c r="V67" i="68"/>
  <c r="W67" i="68"/>
  <c r="X67" i="68"/>
  <c r="Y67" i="68"/>
  <c r="Z67" i="68"/>
  <c r="AA67" i="68"/>
  <c r="AB67" i="68"/>
  <c r="AC67" i="68"/>
  <c r="AD67" i="68"/>
  <c r="AE67" i="68"/>
  <c r="AF67" i="68"/>
  <c r="AG67" i="68"/>
  <c r="AH67" i="68"/>
  <c r="AI67" i="68"/>
  <c r="AJ67" i="68"/>
  <c r="AK67" i="68"/>
  <c r="AL67" i="68"/>
  <c r="AM67" i="68"/>
  <c r="AN67" i="68"/>
  <c r="AO67" i="68"/>
  <c r="AP67" i="68"/>
  <c r="AQ67" i="68"/>
  <c r="C68" i="68"/>
  <c r="D68" i="68"/>
  <c r="E68" i="68"/>
  <c r="F68" i="68"/>
  <c r="G68" i="68"/>
  <c r="H68" i="68"/>
  <c r="I68" i="68"/>
  <c r="J68" i="68"/>
  <c r="K68" i="68"/>
  <c r="L68" i="68"/>
  <c r="M68" i="68"/>
  <c r="N68" i="68"/>
  <c r="O68" i="68"/>
  <c r="P68" i="68"/>
  <c r="Q68" i="68"/>
  <c r="R68" i="68"/>
  <c r="S68" i="68"/>
  <c r="T68" i="68"/>
  <c r="U68" i="68"/>
  <c r="V68" i="68"/>
  <c r="W68" i="68"/>
  <c r="X68" i="68"/>
  <c r="Y68" i="68"/>
  <c r="Z68" i="68"/>
  <c r="AA68" i="68"/>
  <c r="AB68" i="68"/>
  <c r="AC68" i="68"/>
  <c r="AD68" i="68"/>
  <c r="AE68" i="68"/>
  <c r="AF68" i="68"/>
  <c r="AG68" i="68"/>
  <c r="AH68" i="68"/>
  <c r="AI68" i="68"/>
  <c r="AJ68" i="68"/>
  <c r="AK68" i="68"/>
  <c r="AL68" i="68"/>
  <c r="AM68" i="68"/>
  <c r="AN68" i="68"/>
  <c r="AO68" i="68"/>
  <c r="AP68" i="68"/>
  <c r="AQ68" i="68"/>
  <c r="C69" i="68"/>
  <c r="D69" i="68"/>
  <c r="E69" i="68"/>
  <c r="F69" i="68"/>
  <c r="G69" i="68"/>
  <c r="H69" i="68"/>
  <c r="I69" i="68"/>
  <c r="J69" i="68"/>
  <c r="K69" i="68"/>
  <c r="L69" i="68"/>
  <c r="M69" i="68"/>
  <c r="N69" i="68"/>
  <c r="O69" i="68"/>
  <c r="P69" i="68"/>
  <c r="Q69" i="68"/>
  <c r="R69" i="68"/>
  <c r="S69" i="68"/>
  <c r="T69" i="68"/>
  <c r="U69" i="68"/>
  <c r="V69" i="68"/>
  <c r="W69" i="68"/>
  <c r="X69" i="68"/>
  <c r="Y69" i="68"/>
  <c r="Z69" i="68"/>
  <c r="AA69" i="68"/>
  <c r="AB69" i="68"/>
  <c r="AC69" i="68"/>
  <c r="AD69" i="68"/>
  <c r="AE69" i="68"/>
  <c r="AF69" i="68"/>
  <c r="AG69" i="68"/>
  <c r="AH69" i="68"/>
  <c r="AI69" i="68"/>
  <c r="AJ69" i="68"/>
  <c r="AK69" i="68"/>
  <c r="AL69" i="68"/>
  <c r="AM69" i="68"/>
  <c r="AN69" i="68"/>
  <c r="AO69" i="68"/>
  <c r="AP69" i="68"/>
  <c r="AQ69" i="68"/>
  <c r="C70" i="68"/>
  <c r="D70" i="68"/>
  <c r="E70" i="68"/>
  <c r="F70" i="68"/>
  <c r="G70" i="68"/>
  <c r="H70" i="68"/>
  <c r="I70" i="68"/>
  <c r="J70" i="68"/>
  <c r="K70" i="68"/>
  <c r="L70" i="68"/>
  <c r="M70" i="68"/>
  <c r="N70" i="68"/>
  <c r="O70" i="68"/>
  <c r="P70" i="68"/>
  <c r="Q70" i="68"/>
  <c r="R70" i="68"/>
  <c r="S70" i="68"/>
  <c r="T70" i="68"/>
  <c r="U70" i="68"/>
  <c r="V70" i="68"/>
  <c r="W70" i="68"/>
  <c r="X70" i="68"/>
  <c r="Y70" i="68"/>
  <c r="Z70" i="68"/>
  <c r="AA70" i="68"/>
  <c r="AB70" i="68"/>
  <c r="AC70" i="68"/>
  <c r="AD70" i="68"/>
  <c r="AE70" i="68"/>
  <c r="AF70" i="68"/>
  <c r="AG70" i="68"/>
  <c r="AH70" i="68"/>
  <c r="AI70" i="68"/>
  <c r="AJ70" i="68"/>
  <c r="AK70" i="68"/>
  <c r="AL70" i="68"/>
  <c r="AM70" i="68"/>
  <c r="AN70" i="68"/>
  <c r="AO70" i="68"/>
  <c r="AP70" i="68"/>
  <c r="AQ70" i="68"/>
  <c r="C71" i="68"/>
  <c r="D71" i="68"/>
  <c r="E71" i="68"/>
  <c r="F71" i="68"/>
  <c r="G71" i="68"/>
  <c r="H71" i="68"/>
  <c r="I71" i="68"/>
  <c r="J71" i="68"/>
  <c r="K71" i="68"/>
  <c r="L71" i="68"/>
  <c r="M71" i="68"/>
  <c r="N71" i="68"/>
  <c r="O71" i="68"/>
  <c r="P71" i="68"/>
  <c r="Q71" i="68"/>
  <c r="R71" i="68"/>
  <c r="S71" i="68"/>
  <c r="T71" i="68"/>
  <c r="U71" i="68"/>
  <c r="V71" i="68"/>
  <c r="W71" i="68"/>
  <c r="X71" i="68"/>
  <c r="Y71" i="68"/>
  <c r="Z71" i="68"/>
  <c r="AA71" i="68"/>
  <c r="AB71" i="68"/>
  <c r="AC71" i="68"/>
  <c r="AD71" i="68"/>
  <c r="AE71" i="68"/>
  <c r="AF71" i="68"/>
  <c r="AG71" i="68"/>
  <c r="AH71" i="68"/>
  <c r="AI71" i="68"/>
  <c r="AJ71" i="68"/>
  <c r="AK71" i="68"/>
  <c r="AL71" i="68"/>
  <c r="AM71" i="68"/>
  <c r="AN71" i="68"/>
  <c r="AO71" i="68"/>
  <c r="AP71" i="68"/>
  <c r="AQ71" i="68"/>
  <c r="C72" i="68"/>
  <c r="D72" i="68"/>
  <c r="E72" i="68"/>
  <c r="F72" i="68"/>
  <c r="G72" i="68"/>
  <c r="H72" i="68"/>
  <c r="I72" i="68"/>
  <c r="J72" i="68"/>
  <c r="K72" i="68"/>
  <c r="L72" i="68"/>
  <c r="M72" i="68"/>
  <c r="N72" i="68"/>
  <c r="O72" i="68"/>
  <c r="P72" i="68"/>
  <c r="Q72" i="68"/>
  <c r="R72" i="68"/>
  <c r="S72" i="68"/>
  <c r="T72" i="68"/>
  <c r="U72" i="68"/>
  <c r="V72" i="68"/>
  <c r="W72" i="68"/>
  <c r="X72" i="68"/>
  <c r="Y72" i="68"/>
  <c r="Z72" i="68"/>
  <c r="AA72" i="68"/>
  <c r="AB72" i="68"/>
  <c r="AC72" i="68"/>
  <c r="AD72" i="68"/>
  <c r="AE72" i="68"/>
  <c r="AF72" i="68"/>
  <c r="AG72" i="68"/>
  <c r="AH72" i="68"/>
  <c r="AI72" i="68"/>
  <c r="AJ72" i="68"/>
  <c r="AK72" i="68"/>
  <c r="AL72" i="68"/>
  <c r="AM72" i="68"/>
  <c r="AN72" i="68"/>
  <c r="AO72" i="68"/>
  <c r="AP72" i="68"/>
  <c r="AQ72" i="68"/>
  <c r="C73" i="68"/>
  <c r="D73" i="68"/>
  <c r="E73" i="68"/>
  <c r="F73" i="68"/>
  <c r="G73" i="68"/>
  <c r="H73" i="68"/>
  <c r="I73" i="68"/>
  <c r="J73" i="68"/>
  <c r="K73" i="68"/>
  <c r="L73" i="68"/>
  <c r="M73" i="68"/>
  <c r="N73" i="68"/>
  <c r="O73" i="68"/>
  <c r="P73" i="68"/>
  <c r="Q73" i="68"/>
  <c r="R73" i="68"/>
  <c r="S73" i="68"/>
  <c r="T73" i="68"/>
  <c r="U73" i="68"/>
  <c r="V73" i="68"/>
  <c r="W73" i="68"/>
  <c r="X73" i="68"/>
  <c r="Y73" i="68"/>
  <c r="Z73" i="68"/>
  <c r="AA73" i="68"/>
  <c r="AB73" i="68"/>
  <c r="AC73" i="68"/>
  <c r="AD73" i="68"/>
  <c r="AE73" i="68"/>
  <c r="AF73" i="68"/>
  <c r="AG73" i="68"/>
  <c r="AH73" i="68"/>
  <c r="AI73" i="68"/>
  <c r="AJ73" i="68"/>
  <c r="AK73" i="68"/>
  <c r="AL73" i="68"/>
  <c r="AM73" i="68"/>
  <c r="AN73" i="68"/>
  <c r="AO73" i="68"/>
  <c r="AP73" i="68"/>
  <c r="AQ73" i="68"/>
  <c r="C74" i="68"/>
  <c r="D74" i="68"/>
  <c r="E74" i="68"/>
  <c r="F74" i="68"/>
  <c r="G74" i="68"/>
  <c r="H74" i="68"/>
  <c r="I74" i="68"/>
  <c r="J74" i="68"/>
  <c r="K74" i="68"/>
  <c r="L74" i="68"/>
  <c r="M74" i="68"/>
  <c r="N74" i="68"/>
  <c r="O74" i="68"/>
  <c r="P74" i="68"/>
  <c r="Q74" i="68"/>
  <c r="R74" i="68"/>
  <c r="S74" i="68"/>
  <c r="T74" i="68"/>
  <c r="U74" i="68"/>
  <c r="V74" i="68"/>
  <c r="W74" i="68"/>
  <c r="X74" i="68"/>
  <c r="Y74" i="68"/>
  <c r="Z74" i="68"/>
  <c r="AA74" i="68"/>
  <c r="AB74" i="68"/>
  <c r="AC74" i="68"/>
  <c r="AD74" i="68"/>
  <c r="AE74" i="68"/>
  <c r="AF74" i="68"/>
  <c r="AG74" i="68"/>
  <c r="AH74" i="68"/>
  <c r="AI74" i="68"/>
  <c r="AJ74" i="68"/>
  <c r="AK74" i="68"/>
  <c r="AL74" i="68"/>
  <c r="AM74" i="68"/>
  <c r="AN74" i="68"/>
  <c r="AO74" i="68"/>
  <c r="AP74" i="68"/>
  <c r="AQ74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AB3" i="68"/>
  <c r="AC3" i="68"/>
  <c r="AD3" i="68"/>
  <c r="AE3" i="68"/>
  <c r="AF3" i="68"/>
  <c r="AG3" i="68"/>
  <c r="AH3" i="68"/>
  <c r="AI3" i="68"/>
  <c r="AJ3" i="68"/>
  <c r="AK3" i="68"/>
  <c r="AL3" i="68"/>
  <c r="AM3" i="68"/>
  <c r="AN3" i="68"/>
  <c r="AO3" i="68"/>
  <c r="AP3" i="68"/>
  <c r="AQ3" i="68"/>
  <c r="E4" i="68"/>
  <c r="F4" i="68"/>
  <c r="G4" i="68"/>
  <c r="H4" i="68"/>
  <c r="I4" i="68"/>
  <c r="J4" i="68"/>
  <c r="K4" i="68"/>
  <c r="L4" i="68"/>
  <c r="M4" i="68"/>
  <c r="N4" i="68"/>
  <c r="O4" i="68"/>
  <c r="P4" i="68"/>
  <c r="Q4" i="68"/>
  <c r="R4" i="68"/>
  <c r="S4" i="68"/>
  <c r="T4" i="68"/>
  <c r="U4" i="68"/>
  <c r="V4" i="68"/>
  <c r="W4" i="68"/>
  <c r="X4" i="68"/>
  <c r="Y4" i="68"/>
  <c r="Z4" i="68"/>
  <c r="AA4" i="68"/>
  <c r="AB4" i="68"/>
  <c r="AC4" i="68"/>
  <c r="AD4" i="68"/>
  <c r="AE4" i="68"/>
  <c r="AF4" i="68"/>
  <c r="AG4" i="68"/>
  <c r="AH4" i="68"/>
  <c r="AI4" i="68"/>
  <c r="AJ4" i="68"/>
  <c r="AK4" i="68"/>
  <c r="AL4" i="68"/>
  <c r="AM4" i="68"/>
  <c r="AN4" i="68"/>
  <c r="AO4" i="68"/>
  <c r="AP4" i="68"/>
  <c r="AQ4" i="68"/>
  <c r="E5" i="68"/>
  <c r="F5" i="68"/>
  <c r="G5" i="68"/>
  <c r="H5" i="68"/>
  <c r="I5" i="68"/>
  <c r="J5" i="68"/>
  <c r="K5" i="68"/>
  <c r="L5" i="68"/>
  <c r="M5" i="68"/>
  <c r="N5" i="68"/>
  <c r="O5" i="68"/>
  <c r="P5" i="68"/>
  <c r="Q5" i="68"/>
  <c r="R5" i="68"/>
  <c r="S5" i="68"/>
  <c r="T5" i="68"/>
  <c r="U5" i="68"/>
  <c r="V5" i="68"/>
  <c r="W5" i="68"/>
  <c r="X5" i="68"/>
  <c r="Y5" i="68"/>
  <c r="Z5" i="68"/>
  <c r="AA5" i="68"/>
  <c r="AB5" i="68"/>
  <c r="AC5" i="68"/>
  <c r="AD5" i="68"/>
  <c r="AE5" i="68"/>
  <c r="AF5" i="68"/>
  <c r="AG5" i="68"/>
  <c r="AH5" i="68"/>
  <c r="AI5" i="68"/>
  <c r="AJ5" i="68"/>
  <c r="AK5" i="68"/>
  <c r="AL5" i="68"/>
  <c r="AM5" i="68"/>
  <c r="AN5" i="68"/>
  <c r="AO5" i="68"/>
  <c r="AP5" i="68"/>
  <c r="AQ5" i="68"/>
  <c r="E6" i="68"/>
  <c r="F6" i="68"/>
  <c r="G6" i="68"/>
  <c r="H6" i="68"/>
  <c r="I6" i="68"/>
  <c r="J6" i="68"/>
  <c r="K6" i="68"/>
  <c r="L6" i="68"/>
  <c r="M6" i="68"/>
  <c r="N6" i="68"/>
  <c r="O6" i="68"/>
  <c r="P6" i="68"/>
  <c r="Q6" i="68"/>
  <c r="R6" i="68"/>
  <c r="S6" i="68"/>
  <c r="T6" i="68"/>
  <c r="U6" i="68"/>
  <c r="V6" i="68"/>
  <c r="W6" i="68"/>
  <c r="X6" i="68"/>
  <c r="Y6" i="68"/>
  <c r="Z6" i="68"/>
  <c r="AA6" i="68"/>
  <c r="AB6" i="68"/>
  <c r="AC6" i="68"/>
  <c r="AD6" i="68"/>
  <c r="AE6" i="68"/>
  <c r="AF6" i="68"/>
  <c r="AG6" i="68"/>
  <c r="AH6" i="68"/>
  <c r="AI6" i="68"/>
  <c r="AJ6" i="68"/>
  <c r="AK6" i="68"/>
  <c r="AL6" i="68"/>
  <c r="AM6" i="68"/>
  <c r="AN6" i="68"/>
  <c r="AO6" i="68"/>
  <c r="AP6" i="68"/>
  <c r="AQ6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AG7" i="68"/>
  <c r="AH7" i="68"/>
  <c r="AI7" i="68"/>
  <c r="AJ7" i="68"/>
  <c r="AK7" i="68"/>
  <c r="AL7" i="68"/>
  <c r="AM7" i="68"/>
  <c r="AN7" i="68"/>
  <c r="AO7" i="68"/>
  <c r="AP7" i="68"/>
  <c r="AQ7" i="68"/>
  <c r="E8" i="68"/>
  <c r="F8" i="68"/>
  <c r="G8" i="68"/>
  <c r="H8" i="68"/>
  <c r="I8" i="68"/>
  <c r="J8" i="68"/>
  <c r="K8" i="68"/>
  <c r="L8" i="68"/>
  <c r="M8" i="68"/>
  <c r="N8" i="68"/>
  <c r="O8" i="68"/>
  <c r="P8" i="68"/>
  <c r="Q8" i="68"/>
  <c r="R8" i="68"/>
  <c r="S8" i="68"/>
  <c r="T8" i="68"/>
  <c r="U8" i="68"/>
  <c r="V8" i="68"/>
  <c r="W8" i="68"/>
  <c r="X8" i="68"/>
  <c r="Y8" i="68"/>
  <c r="Z8" i="68"/>
  <c r="AA8" i="68"/>
  <c r="AB8" i="68"/>
  <c r="AC8" i="68"/>
  <c r="AD8" i="68"/>
  <c r="AE8" i="68"/>
  <c r="AF8" i="68"/>
  <c r="AG8" i="68"/>
  <c r="AH8" i="68"/>
  <c r="AI8" i="68"/>
  <c r="AJ8" i="68"/>
  <c r="AK8" i="68"/>
  <c r="AL8" i="68"/>
  <c r="AM8" i="68"/>
  <c r="AN8" i="68"/>
  <c r="AO8" i="68"/>
  <c r="AP8" i="68"/>
  <c r="AQ8" i="68"/>
  <c r="E9" i="68"/>
  <c r="F9" i="68"/>
  <c r="G9" i="68"/>
  <c r="H9" i="68"/>
  <c r="I9" i="68"/>
  <c r="J9" i="68"/>
  <c r="K9" i="68"/>
  <c r="L9" i="68"/>
  <c r="M9" i="68"/>
  <c r="N9" i="68"/>
  <c r="O9" i="68"/>
  <c r="P9" i="68"/>
  <c r="Q9" i="68"/>
  <c r="R9" i="68"/>
  <c r="S9" i="68"/>
  <c r="T9" i="68"/>
  <c r="U9" i="68"/>
  <c r="V9" i="68"/>
  <c r="W9" i="68"/>
  <c r="X9" i="68"/>
  <c r="Y9" i="68"/>
  <c r="Z9" i="68"/>
  <c r="AA9" i="68"/>
  <c r="AB9" i="68"/>
  <c r="AC9" i="68"/>
  <c r="AD9" i="68"/>
  <c r="AE9" i="68"/>
  <c r="AF9" i="68"/>
  <c r="AG9" i="68"/>
  <c r="AH9" i="68"/>
  <c r="AI9" i="68"/>
  <c r="AJ9" i="68"/>
  <c r="AK9" i="68"/>
  <c r="AL9" i="68"/>
  <c r="AM9" i="68"/>
  <c r="AN9" i="68"/>
  <c r="AO9" i="68"/>
  <c r="AP9" i="68"/>
  <c r="AQ9" i="68"/>
  <c r="E10" i="68"/>
  <c r="F10" i="68"/>
  <c r="G10" i="68"/>
  <c r="H10" i="68"/>
  <c r="I10" i="68"/>
  <c r="J10" i="68"/>
  <c r="K10" i="68"/>
  <c r="L10" i="68"/>
  <c r="M10" i="68"/>
  <c r="N10" i="68"/>
  <c r="O10" i="68"/>
  <c r="P10" i="68"/>
  <c r="Q10" i="68"/>
  <c r="R10" i="68"/>
  <c r="S10" i="68"/>
  <c r="T10" i="68"/>
  <c r="U10" i="68"/>
  <c r="V10" i="68"/>
  <c r="W10" i="68"/>
  <c r="X10" i="68"/>
  <c r="Y10" i="68"/>
  <c r="Z10" i="68"/>
  <c r="AA10" i="68"/>
  <c r="AB10" i="68"/>
  <c r="AC10" i="68"/>
  <c r="AD10" i="68"/>
  <c r="AE10" i="68"/>
  <c r="AF10" i="68"/>
  <c r="AG10" i="68"/>
  <c r="AH10" i="68"/>
  <c r="AI10" i="68"/>
  <c r="AJ10" i="68"/>
  <c r="AK10" i="68"/>
  <c r="AL10" i="68"/>
  <c r="AM10" i="68"/>
  <c r="AN10" i="68"/>
  <c r="AO10" i="68"/>
  <c r="AP10" i="68"/>
  <c r="AQ10" i="68"/>
  <c r="E11" i="68"/>
  <c r="F11" i="68"/>
  <c r="G11" i="68"/>
  <c r="H11" i="68"/>
  <c r="I11" i="68"/>
  <c r="J11" i="68"/>
  <c r="K11" i="68"/>
  <c r="L11" i="68"/>
  <c r="M11" i="68"/>
  <c r="N11" i="68"/>
  <c r="O11" i="68"/>
  <c r="P11" i="68"/>
  <c r="Q11" i="68"/>
  <c r="R11" i="68"/>
  <c r="S11" i="68"/>
  <c r="T11" i="68"/>
  <c r="U11" i="68"/>
  <c r="V11" i="68"/>
  <c r="W11" i="68"/>
  <c r="X11" i="68"/>
  <c r="Y11" i="68"/>
  <c r="Z11" i="68"/>
  <c r="AA11" i="68"/>
  <c r="AB11" i="68"/>
  <c r="AC11" i="68"/>
  <c r="AD11" i="68"/>
  <c r="AE11" i="68"/>
  <c r="AF11" i="68"/>
  <c r="AG11" i="68"/>
  <c r="AH11" i="68"/>
  <c r="AI11" i="68"/>
  <c r="AJ11" i="68"/>
  <c r="AK11" i="68"/>
  <c r="AL11" i="68"/>
  <c r="AM11" i="68"/>
  <c r="AN11" i="68"/>
  <c r="AO11" i="68"/>
  <c r="AP11" i="68"/>
  <c r="AQ11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AG12" i="68"/>
  <c r="AH12" i="68"/>
  <c r="AI12" i="68"/>
  <c r="AJ12" i="68"/>
  <c r="AK12" i="68"/>
  <c r="AL12" i="68"/>
  <c r="AM12" i="68"/>
  <c r="AN12" i="68"/>
  <c r="AO12" i="68"/>
  <c r="AP12" i="68"/>
  <c r="AQ12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G13" i="68"/>
  <c r="AH13" i="68"/>
  <c r="AI13" i="68"/>
  <c r="AJ13" i="68"/>
  <c r="AK13" i="68"/>
  <c r="AL13" i="68"/>
  <c r="AM13" i="68"/>
  <c r="AN13" i="68"/>
  <c r="AO13" i="68"/>
  <c r="AP13" i="68"/>
  <c r="AQ13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AG14" i="68"/>
  <c r="AH14" i="68"/>
  <c r="AI14" i="68"/>
  <c r="AJ14" i="68"/>
  <c r="AK14" i="68"/>
  <c r="AL14" i="68"/>
  <c r="AM14" i="68"/>
  <c r="AN14" i="68"/>
  <c r="AO14" i="68"/>
  <c r="AP14" i="68"/>
  <c r="AQ14" i="68"/>
  <c r="E15" i="68"/>
  <c r="F15" i="68"/>
  <c r="G15" i="68"/>
  <c r="H15" i="68"/>
  <c r="I15" i="68"/>
  <c r="J15" i="68"/>
  <c r="K15" i="68"/>
  <c r="L15" i="68"/>
  <c r="M15" i="68"/>
  <c r="N15" i="68"/>
  <c r="O15" i="68"/>
  <c r="P15" i="68"/>
  <c r="Q15" i="68"/>
  <c r="R15" i="68"/>
  <c r="S15" i="68"/>
  <c r="T15" i="68"/>
  <c r="U15" i="68"/>
  <c r="V15" i="68"/>
  <c r="W15" i="68"/>
  <c r="X15" i="68"/>
  <c r="Y15" i="68"/>
  <c r="Z15" i="68"/>
  <c r="AA15" i="68"/>
  <c r="AB15" i="68"/>
  <c r="AC15" i="68"/>
  <c r="AD15" i="68"/>
  <c r="AE15" i="68"/>
  <c r="AF15" i="68"/>
  <c r="AG15" i="68"/>
  <c r="AH15" i="68"/>
  <c r="AI15" i="68"/>
  <c r="AJ15" i="68"/>
  <c r="AK15" i="68"/>
  <c r="AL15" i="68"/>
  <c r="AM15" i="68"/>
  <c r="AN15" i="68"/>
  <c r="AO15" i="68"/>
  <c r="AP15" i="68"/>
  <c r="AQ15" i="68"/>
  <c r="E16" i="68"/>
  <c r="F16" i="68"/>
  <c r="G16" i="68"/>
  <c r="H16" i="68"/>
  <c r="I16" i="68"/>
  <c r="J16" i="68"/>
  <c r="K16" i="68"/>
  <c r="L16" i="68"/>
  <c r="M16" i="68"/>
  <c r="N16" i="68"/>
  <c r="O16" i="68"/>
  <c r="P16" i="68"/>
  <c r="Q16" i="68"/>
  <c r="R16" i="68"/>
  <c r="S16" i="68"/>
  <c r="T16" i="68"/>
  <c r="U16" i="68"/>
  <c r="V16" i="68"/>
  <c r="W16" i="68"/>
  <c r="X16" i="68"/>
  <c r="Y16" i="68"/>
  <c r="Z16" i="68"/>
  <c r="AA16" i="68"/>
  <c r="AB16" i="68"/>
  <c r="AC16" i="68"/>
  <c r="AD16" i="68"/>
  <c r="AE16" i="68"/>
  <c r="AF16" i="68"/>
  <c r="AG16" i="68"/>
  <c r="AH16" i="68"/>
  <c r="AI16" i="68"/>
  <c r="AJ16" i="68"/>
  <c r="AK16" i="68"/>
  <c r="AL16" i="68"/>
  <c r="AM16" i="68"/>
  <c r="AN16" i="68"/>
  <c r="AO16" i="68"/>
  <c r="AP16" i="68"/>
  <c r="AQ16" i="68"/>
  <c r="E17" i="68"/>
  <c r="F17" i="68"/>
  <c r="G17" i="68"/>
  <c r="H17" i="68"/>
  <c r="I17" i="68"/>
  <c r="J17" i="68"/>
  <c r="K17" i="68"/>
  <c r="L17" i="68"/>
  <c r="M17" i="68"/>
  <c r="N17" i="68"/>
  <c r="O17" i="68"/>
  <c r="P17" i="68"/>
  <c r="Q17" i="68"/>
  <c r="R17" i="68"/>
  <c r="S17" i="68"/>
  <c r="T17" i="68"/>
  <c r="U17" i="68"/>
  <c r="V17" i="68"/>
  <c r="W17" i="68"/>
  <c r="X17" i="68"/>
  <c r="Y17" i="68"/>
  <c r="Z17" i="68"/>
  <c r="AA17" i="68"/>
  <c r="AB17" i="68"/>
  <c r="AC17" i="68"/>
  <c r="AD17" i="68"/>
  <c r="AE17" i="68"/>
  <c r="AF17" i="68"/>
  <c r="AG17" i="68"/>
  <c r="AH17" i="68"/>
  <c r="AI17" i="68"/>
  <c r="AJ17" i="68"/>
  <c r="AK17" i="68"/>
  <c r="AL17" i="68"/>
  <c r="AM17" i="68"/>
  <c r="AN17" i="68"/>
  <c r="AO17" i="68"/>
  <c r="AP17" i="68"/>
  <c r="AQ17" i="68"/>
  <c r="E18" i="68"/>
  <c r="F18" i="68"/>
  <c r="G18" i="68"/>
  <c r="H18" i="68"/>
  <c r="I18" i="68"/>
  <c r="J18" i="68"/>
  <c r="K18" i="68"/>
  <c r="L18" i="68"/>
  <c r="M18" i="68"/>
  <c r="N18" i="68"/>
  <c r="O18" i="68"/>
  <c r="P18" i="68"/>
  <c r="Q18" i="68"/>
  <c r="R18" i="68"/>
  <c r="S18" i="68"/>
  <c r="T18" i="68"/>
  <c r="U18" i="68"/>
  <c r="V18" i="68"/>
  <c r="W18" i="68"/>
  <c r="X18" i="68"/>
  <c r="Y18" i="68"/>
  <c r="Z18" i="68"/>
  <c r="AA18" i="68"/>
  <c r="AB18" i="68"/>
  <c r="AC18" i="68"/>
  <c r="AD18" i="68"/>
  <c r="AE18" i="68"/>
  <c r="AF18" i="68"/>
  <c r="AG18" i="68"/>
  <c r="AH18" i="68"/>
  <c r="AI18" i="68"/>
  <c r="AJ18" i="68"/>
  <c r="AK18" i="68"/>
  <c r="AL18" i="68"/>
  <c r="AM18" i="68"/>
  <c r="AN18" i="68"/>
  <c r="AO18" i="68"/>
  <c r="AP18" i="68"/>
  <c r="AQ18" i="68"/>
  <c r="E19" i="68"/>
  <c r="F19" i="68"/>
  <c r="G19" i="68"/>
  <c r="H19" i="68"/>
  <c r="I19" i="68"/>
  <c r="J19" i="68"/>
  <c r="K19" i="68"/>
  <c r="L19" i="68"/>
  <c r="M19" i="68"/>
  <c r="N19" i="68"/>
  <c r="O19" i="68"/>
  <c r="P19" i="68"/>
  <c r="Q19" i="68"/>
  <c r="R19" i="68"/>
  <c r="S19" i="68"/>
  <c r="T19" i="68"/>
  <c r="U19" i="68"/>
  <c r="V19" i="68"/>
  <c r="W19" i="68"/>
  <c r="X19" i="68"/>
  <c r="Y19" i="68"/>
  <c r="Z19" i="68"/>
  <c r="AA19" i="68"/>
  <c r="AB19" i="68"/>
  <c r="AC19" i="68"/>
  <c r="AD19" i="68"/>
  <c r="AE19" i="68"/>
  <c r="AF19" i="68"/>
  <c r="AG19" i="68"/>
  <c r="AH19" i="68"/>
  <c r="AI19" i="68"/>
  <c r="AJ19" i="68"/>
  <c r="AK19" i="68"/>
  <c r="AL19" i="68"/>
  <c r="AM19" i="68"/>
  <c r="AN19" i="68"/>
  <c r="AO19" i="68"/>
  <c r="AP19" i="68"/>
  <c r="AQ19" i="68"/>
  <c r="E20" i="68"/>
  <c r="F20" i="68"/>
  <c r="G20" i="68"/>
  <c r="H20" i="68"/>
  <c r="I20" i="68"/>
  <c r="J20" i="68"/>
  <c r="K20" i="68"/>
  <c r="L20" i="68"/>
  <c r="M20" i="68"/>
  <c r="N20" i="68"/>
  <c r="O20" i="68"/>
  <c r="P20" i="68"/>
  <c r="Q20" i="68"/>
  <c r="R20" i="68"/>
  <c r="S20" i="68"/>
  <c r="T20" i="68"/>
  <c r="U20" i="68"/>
  <c r="V20" i="68"/>
  <c r="W20" i="68"/>
  <c r="X20" i="68"/>
  <c r="Y20" i="68"/>
  <c r="Z20" i="68"/>
  <c r="AA20" i="68"/>
  <c r="AB20" i="68"/>
  <c r="AC20" i="68"/>
  <c r="AD20" i="68"/>
  <c r="AE20" i="68"/>
  <c r="AF20" i="68"/>
  <c r="AG20" i="68"/>
  <c r="AH20" i="68"/>
  <c r="AI20" i="68"/>
  <c r="AJ20" i="68"/>
  <c r="AK20" i="68"/>
  <c r="AL20" i="68"/>
  <c r="AM20" i="68"/>
  <c r="AN20" i="68"/>
  <c r="AO20" i="68"/>
  <c r="AP20" i="68"/>
  <c r="AQ20" i="68"/>
  <c r="E21" i="68"/>
  <c r="F21" i="68"/>
  <c r="G21" i="68"/>
  <c r="H21" i="68"/>
  <c r="I21" i="68"/>
  <c r="J21" i="68"/>
  <c r="K21" i="68"/>
  <c r="L21" i="68"/>
  <c r="M21" i="68"/>
  <c r="N21" i="68"/>
  <c r="O21" i="68"/>
  <c r="P21" i="68"/>
  <c r="Q21" i="68"/>
  <c r="R21" i="68"/>
  <c r="S21" i="68"/>
  <c r="T21" i="68"/>
  <c r="U21" i="68"/>
  <c r="V21" i="68"/>
  <c r="W21" i="68"/>
  <c r="X21" i="68"/>
  <c r="Y21" i="68"/>
  <c r="Z21" i="68"/>
  <c r="AA21" i="68"/>
  <c r="AB21" i="68"/>
  <c r="AC21" i="68"/>
  <c r="AD21" i="68"/>
  <c r="AE21" i="68"/>
  <c r="AF21" i="68"/>
  <c r="AG21" i="68"/>
  <c r="AH21" i="68"/>
  <c r="AI21" i="68"/>
  <c r="AJ21" i="68"/>
  <c r="AK21" i="68"/>
  <c r="AL21" i="68"/>
  <c r="AM21" i="68"/>
  <c r="AN21" i="68"/>
  <c r="AO21" i="68"/>
  <c r="AP21" i="68"/>
  <c r="AQ21" i="68"/>
  <c r="E22" i="68"/>
  <c r="F22" i="68"/>
  <c r="G22" i="68"/>
  <c r="H22" i="68"/>
  <c r="I22" i="68"/>
  <c r="J22" i="68"/>
  <c r="K22" i="68"/>
  <c r="L22" i="68"/>
  <c r="M22" i="68"/>
  <c r="N22" i="68"/>
  <c r="O22" i="68"/>
  <c r="P22" i="68"/>
  <c r="Q22" i="68"/>
  <c r="R22" i="68"/>
  <c r="S22" i="68"/>
  <c r="T22" i="68"/>
  <c r="U22" i="68"/>
  <c r="V22" i="68"/>
  <c r="W22" i="68"/>
  <c r="X22" i="68"/>
  <c r="Y22" i="68"/>
  <c r="Z22" i="68"/>
  <c r="AA22" i="68"/>
  <c r="AB22" i="68"/>
  <c r="AC22" i="68"/>
  <c r="AD22" i="68"/>
  <c r="AE22" i="68"/>
  <c r="AF22" i="68"/>
  <c r="AG22" i="68"/>
  <c r="AH22" i="68"/>
  <c r="AI22" i="68"/>
  <c r="AJ22" i="68"/>
  <c r="AK22" i="68"/>
  <c r="AL22" i="68"/>
  <c r="AM22" i="68"/>
  <c r="AN22" i="68"/>
  <c r="AO22" i="68"/>
  <c r="AP22" i="68"/>
  <c r="AQ22" i="68"/>
  <c r="E23" i="68"/>
  <c r="F23" i="68"/>
  <c r="G23" i="68"/>
  <c r="H23" i="68"/>
  <c r="I23" i="68"/>
  <c r="J23" i="68"/>
  <c r="K23" i="68"/>
  <c r="L23" i="68"/>
  <c r="M23" i="68"/>
  <c r="N23" i="68"/>
  <c r="O23" i="68"/>
  <c r="P23" i="68"/>
  <c r="Q23" i="68"/>
  <c r="R23" i="68"/>
  <c r="S23" i="68"/>
  <c r="T23" i="68"/>
  <c r="U23" i="68"/>
  <c r="V23" i="68"/>
  <c r="W23" i="68"/>
  <c r="X23" i="68"/>
  <c r="Y23" i="68"/>
  <c r="Z23" i="68"/>
  <c r="AA23" i="68"/>
  <c r="AB23" i="68"/>
  <c r="AC23" i="68"/>
  <c r="AD23" i="68"/>
  <c r="AE23" i="68"/>
  <c r="AF23" i="68"/>
  <c r="AG23" i="68"/>
  <c r="AH23" i="68"/>
  <c r="AI23" i="68"/>
  <c r="AJ23" i="68"/>
  <c r="AK23" i="68"/>
  <c r="AL23" i="68"/>
  <c r="AM23" i="68"/>
  <c r="AN23" i="68"/>
  <c r="AO23" i="68"/>
  <c r="AP23" i="68"/>
  <c r="AQ23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AB24" i="68"/>
  <c r="AC24" i="68"/>
  <c r="AD24" i="68"/>
  <c r="AE24" i="68"/>
  <c r="AF24" i="68"/>
  <c r="AG24" i="68"/>
  <c r="AH24" i="68"/>
  <c r="AI24" i="68"/>
  <c r="AJ24" i="68"/>
  <c r="AK24" i="68"/>
  <c r="AL24" i="68"/>
  <c r="AM24" i="68"/>
  <c r="AN24" i="68"/>
  <c r="AO24" i="68"/>
  <c r="AP24" i="68"/>
  <c r="AQ24" i="68"/>
  <c r="E25" i="68"/>
  <c r="F25" i="68"/>
  <c r="G25" i="68"/>
  <c r="H25" i="68"/>
  <c r="I25" i="68"/>
  <c r="J25" i="68"/>
  <c r="K25" i="68"/>
  <c r="L25" i="68"/>
  <c r="M25" i="68"/>
  <c r="N25" i="68"/>
  <c r="O25" i="68"/>
  <c r="P25" i="68"/>
  <c r="Q25" i="68"/>
  <c r="R25" i="68"/>
  <c r="S25" i="68"/>
  <c r="T25" i="68"/>
  <c r="U25" i="68"/>
  <c r="V25" i="68"/>
  <c r="W25" i="68"/>
  <c r="X25" i="68"/>
  <c r="Y25" i="68"/>
  <c r="Z25" i="68"/>
  <c r="AA25" i="68"/>
  <c r="AB25" i="68"/>
  <c r="AC25" i="68"/>
  <c r="AD25" i="68"/>
  <c r="AE25" i="68"/>
  <c r="AF25" i="68"/>
  <c r="AG25" i="68"/>
  <c r="AH25" i="68"/>
  <c r="AI25" i="68"/>
  <c r="AJ25" i="68"/>
  <c r="AK25" i="68"/>
  <c r="AL25" i="68"/>
  <c r="AM25" i="68"/>
  <c r="AN25" i="68"/>
  <c r="AO25" i="68"/>
  <c r="AP25" i="68"/>
  <c r="AQ25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AB26" i="68"/>
  <c r="AC26" i="68"/>
  <c r="AD26" i="68"/>
  <c r="AE26" i="68"/>
  <c r="AF26" i="68"/>
  <c r="AG26" i="68"/>
  <c r="AH26" i="68"/>
  <c r="AI26" i="68"/>
  <c r="AJ26" i="68"/>
  <c r="AK26" i="68"/>
  <c r="AL26" i="68"/>
  <c r="AM26" i="68"/>
  <c r="AN26" i="68"/>
  <c r="AO26" i="68"/>
  <c r="AP26" i="68"/>
  <c r="AQ26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AB27" i="68"/>
  <c r="AC27" i="68"/>
  <c r="AD27" i="68"/>
  <c r="AE27" i="68"/>
  <c r="AF27" i="68"/>
  <c r="AG27" i="68"/>
  <c r="AH27" i="68"/>
  <c r="AI27" i="68"/>
  <c r="AJ27" i="68"/>
  <c r="AK27" i="68"/>
  <c r="AL27" i="68"/>
  <c r="AM27" i="68"/>
  <c r="AN27" i="68"/>
  <c r="AO27" i="68"/>
  <c r="AP27" i="68"/>
  <c r="AQ27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AB28" i="68"/>
  <c r="AC28" i="68"/>
  <c r="AD28" i="68"/>
  <c r="AE28" i="68"/>
  <c r="AF28" i="68"/>
  <c r="AG28" i="68"/>
  <c r="AH28" i="68"/>
  <c r="AI28" i="68"/>
  <c r="AJ28" i="68"/>
  <c r="AK28" i="68"/>
  <c r="AL28" i="68"/>
  <c r="AM28" i="68"/>
  <c r="AN28" i="68"/>
  <c r="AO28" i="68"/>
  <c r="AP28" i="68"/>
  <c r="AQ28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AB29" i="68"/>
  <c r="AC29" i="68"/>
  <c r="AD29" i="68"/>
  <c r="AE29" i="68"/>
  <c r="AF29" i="68"/>
  <c r="AG29" i="68"/>
  <c r="AH29" i="68"/>
  <c r="AI29" i="68"/>
  <c r="AJ29" i="68"/>
  <c r="AK29" i="68"/>
  <c r="AL29" i="68"/>
  <c r="AM29" i="68"/>
  <c r="AN29" i="68"/>
  <c r="AO29" i="68"/>
  <c r="AP29" i="68"/>
  <c r="AQ29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B30" i="68"/>
  <c r="AC30" i="68"/>
  <c r="AD30" i="68"/>
  <c r="AE30" i="68"/>
  <c r="AF30" i="68"/>
  <c r="AG30" i="68"/>
  <c r="AH30" i="68"/>
  <c r="AI30" i="68"/>
  <c r="AJ30" i="68"/>
  <c r="AK30" i="68"/>
  <c r="AL30" i="68"/>
  <c r="AM30" i="68"/>
  <c r="AN30" i="68"/>
  <c r="AO30" i="68"/>
  <c r="AP30" i="68"/>
  <c r="AQ30" i="68"/>
  <c r="E31" i="68"/>
  <c r="F31" i="68"/>
  <c r="G31" i="68"/>
  <c r="H31" i="68"/>
  <c r="I31" i="68"/>
  <c r="J31" i="68"/>
  <c r="K31" i="68"/>
  <c r="L31" i="68"/>
  <c r="M31" i="68"/>
  <c r="N31" i="68"/>
  <c r="O31" i="68"/>
  <c r="P31" i="68"/>
  <c r="Q31" i="68"/>
  <c r="R31" i="68"/>
  <c r="S31" i="68"/>
  <c r="T31" i="68"/>
  <c r="U31" i="68"/>
  <c r="V31" i="68"/>
  <c r="W31" i="68"/>
  <c r="X31" i="68"/>
  <c r="Y31" i="68"/>
  <c r="Z31" i="68"/>
  <c r="AA31" i="68"/>
  <c r="AB31" i="68"/>
  <c r="AC31" i="68"/>
  <c r="AD31" i="68"/>
  <c r="AE31" i="68"/>
  <c r="AF31" i="68"/>
  <c r="AG31" i="68"/>
  <c r="AH31" i="68"/>
  <c r="AI31" i="68"/>
  <c r="AJ31" i="68"/>
  <c r="AK31" i="68"/>
  <c r="AL31" i="68"/>
  <c r="AM31" i="68"/>
  <c r="AN31" i="68"/>
  <c r="AO31" i="68"/>
  <c r="AP31" i="68"/>
  <c r="AQ31" i="68"/>
  <c r="E32" i="68"/>
  <c r="F32" i="68"/>
  <c r="G32" i="68"/>
  <c r="H32" i="68"/>
  <c r="I32" i="68"/>
  <c r="J32" i="68"/>
  <c r="K32" i="68"/>
  <c r="L32" i="68"/>
  <c r="M32" i="68"/>
  <c r="N32" i="68"/>
  <c r="O32" i="68"/>
  <c r="P32" i="68"/>
  <c r="Q32" i="68"/>
  <c r="R32" i="68"/>
  <c r="S32" i="68"/>
  <c r="T32" i="68"/>
  <c r="U32" i="68"/>
  <c r="V32" i="68"/>
  <c r="W32" i="68"/>
  <c r="X32" i="68"/>
  <c r="Y32" i="68"/>
  <c r="Z32" i="68"/>
  <c r="AA32" i="68"/>
  <c r="AB32" i="68"/>
  <c r="AC32" i="68"/>
  <c r="AD32" i="68"/>
  <c r="AE32" i="68"/>
  <c r="AF32" i="68"/>
  <c r="AG32" i="68"/>
  <c r="AH32" i="68"/>
  <c r="AI32" i="68"/>
  <c r="AJ32" i="68"/>
  <c r="AK32" i="68"/>
  <c r="AL32" i="68"/>
  <c r="AM32" i="68"/>
  <c r="AN32" i="68"/>
  <c r="AO32" i="68"/>
  <c r="AP32" i="68"/>
  <c r="AQ32" i="68"/>
  <c r="E33" i="68"/>
  <c r="F33" i="68"/>
  <c r="G33" i="68"/>
  <c r="H33" i="68"/>
  <c r="I33" i="68"/>
  <c r="J33" i="68"/>
  <c r="K33" i="68"/>
  <c r="L33" i="68"/>
  <c r="M33" i="68"/>
  <c r="N33" i="68"/>
  <c r="O33" i="68"/>
  <c r="P33" i="68"/>
  <c r="Q33" i="68"/>
  <c r="R33" i="68"/>
  <c r="S33" i="68"/>
  <c r="T33" i="68"/>
  <c r="U33" i="68"/>
  <c r="V33" i="68"/>
  <c r="W33" i="68"/>
  <c r="X33" i="68"/>
  <c r="Y33" i="68"/>
  <c r="Z33" i="68"/>
  <c r="AA33" i="68"/>
  <c r="AB33" i="68"/>
  <c r="AC33" i="68"/>
  <c r="AD33" i="68"/>
  <c r="AE33" i="68"/>
  <c r="AF33" i="68"/>
  <c r="AG33" i="68"/>
  <c r="AH33" i="68"/>
  <c r="AI33" i="68"/>
  <c r="AJ33" i="68"/>
  <c r="AK33" i="68"/>
  <c r="AL33" i="68"/>
  <c r="AM33" i="68"/>
  <c r="AN33" i="68"/>
  <c r="AO33" i="68"/>
  <c r="AP33" i="68"/>
  <c r="AQ33" i="68"/>
  <c r="E34" i="68"/>
  <c r="F34" i="68"/>
  <c r="G34" i="68"/>
  <c r="H34" i="68"/>
  <c r="I34" i="68"/>
  <c r="J34" i="68"/>
  <c r="K34" i="68"/>
  <c r="L34" i="68"/>
  <c r="M34" i="68"/>
  <c r="N34" i="68"/>
  <c r="O34" i="68"/>
  <c r="P34" i="68"/>
  <c r="Q34" i="68"/>
  <c r="R34" i="68"/>
  <c r="S34" i="68"/>
  <c r="T34" i="68"/>
  <c r="U34" i="68"/>
  <c r="V34" i="68"/>
  <c r="W34" i="68"/>
  <c r="X34" i="68"/>
  <c r="Y34" i="68"/>
  <c r="Z34" i="68"/>
  <c r="AA34" i="68"/>
  <c r="AB34" i="68"/>
  <c r="AC34" i="68"/>
  <c r="AD34" i="68"/>
  <c r="AE34" i="68"/>
  <c r="AF34" i="68"/>
  <c r="AG34" i="68"/>
  <c r="AH34" i="68"/>
  <c r="AI34" i="68"/>
  <c r="AJ34" i="68"/>
  <c r="AK34" i="68"/>
  <c r="AL34" i="68"/>
  <c r="AM34" i="68"/>
  <c r="AN34" i="68"/>
  <c r="AO34" i="68"/>
  <c r="AP34" i="68"/>
  <c r="AQ34" i="68"/>
  <c r="E35" i="68"/>
  <c r="F35" i="68"/>
  <c r="G35" i="68"/>
  <c r="H35" i="68"/>
  <c r="I35" i="68"/>
  <c r="J35" i="68"/>
  <c r="K35" i="68"/>
  <c r="L35" i="68"/>
  <c r="M35" i="68"/>
  <c r="N35" i="68"/>
  <c r="O35" i="68"/>
  <c r="P35" i="68"/>
  <c r="Q35" i="68"/>
  <c r="R35" i="68"/>
  <c r="S35" i="68"/>
  <c r="T35" i="68"/>
  <c r="U35" i="68"/>
  <c r="V35" i="68"/>
  <c r="W35" i="68"/>
  <c r="X35" i="68"/>
  <c r="Y35" i="68"/>
  <c r="Z35" i="68"/>
  <c r="AA35" i="68"/>
  <c r="AB35" i="68"/>
  <c r="AC35" i="68"/>
  <c r="AD35" i="68"/>
  <c r="AE35" i="68"/>
  <c r="AF35" i="68"/>
  <c r="AG35" i="68"/>
  <c r="AH35" i="68"/>
  <c r="AI35" i="68"/>
  <c r="AJ35" i="68"/>
  <c r="AK35" i="68"/>
  <c r="AL35" i="68"/>
  <c r="AM35" i="68"/>
  <c r="AN35" i="68"/>
  <c r="AO35" i="68"/>
  <c r="AP35" i="68"/>
  <c r="AQ35" i="68"/>
  <c r="E36" i="68"/>
  <c r="F36" i="68"/>
  <c r="G36" i="68"/>
  <c r="H36" i="68"/>
  <c r="I36" i="68"/>
  <c r="J36" i="68"/>
  <c r="K36" i="68"/>
  <c r="L36" i="68"/>
  <c r="M36" i="68"/>
  <c r="N36" i="68"/>
  <c r="O36" i="68"/>
  <c r="P36" i="68"/>
  <c r="Q36" i="68"/>
  <c r="R36" i="68"/>
  <c r="S36" i="68"/>
  <c r="T36" i="68"/>
  <c r="U36" i="68"/>
  <c r="V36" i="68"/>
  <c r="W36" i="68"/>
  <c r="X36" i="68"/>
  <c r="Y36" i="68"/>
  <c r="Z36" i="68"/>
  <c r="AA36" i="68"/>
  <c r="AB36" i="68"/>
  <c r="AC36" i="68"/>
  <c r="AD36" i="68"/>
  <c r="AE36" i="68"/>
  <c r="AF36" i="68"/>
  <c r="AG36" i="68"/>
  <c r="AH36" i="68"/>
  <c r="AI36" i="68"/>
  <c r="AJ36" i="68"/>
  <c r="AK36" i="68"/>
  <c r="AL36" i="68"/>
  <c r="AM36" i="68"/>
  <c r="AN36" i="68"/>
  <c r="AO36" i="68"/>
  <c r="AP36" i="68"/>
  <c r="AQ36" i="68"/>
  <c r="E37" i="68"/>
  <c r="F37" i="68"/>
  <c r="G37" i="68"/>
  <c r="H37" i="68"/>
  <c r="I37" i="68"/>
  <c r="J37" i="68"/>
  <c r="K37" i="68"/>
  <c r="L37" i="68"/>
  <c r="M37" i="68"/>
  <c r="N37" i="68"/>
  <c r="O37" i="68"/>
  <c r="P37" i="68"/>
  <c r="Q37" i="68"/>
  <c r="R37" i="68"/>
  <c r="S37" i="68"/>
  <c r="T37" i="68"/>
  <c r="U37" i="68"/>
  <c r="V37" i="68"/>
  <c r="W37" i="68"/>
  <c r="X37" i="68"/>
  <c r="Y37" i="68"/>
  <c r="Z37" i="68"/>
  <c r="AA37" i="68"/>
  <c r="AB37" i="68"/>
  <c r="AC37" i="68"/>
  <c r="AD37" i="68"/>
  <c r="AE37" i="68"/>
  <c r="AF37" i="68"/>
  <c r="AG37" i="68"/>
  <c r="AH37" i="68"/>
  <c r="AI37" i="68"/>
  <c r="AJ37" i="68"/>
  <c r="AK37" i="68"/>
  <c r="AL37" i="68"/>
  <c r="AM37" i="68"/>
  <c r="AN37" i="68"/>
  <c r="AO37" i="68"/>
  <c r="AP37" i="68"/>
  <c r="AQ37" i="68"/>
  <c r="E38" i="68"/>
  <c r="F38" i="68"/>
  <c r="G38" i="68"/>
  <c r="H38" i="68"/>
  <c r="I38" i="68"/>
  <c r="J38" i="68"/>
  <c r="K38" i="68"/>
  <c r="L38" i="68"/>
  <c r="M38" i="68"/>
  <c r="N38" i="68"/>
  <c r="O38" i="68"/>
  <c r="P38" i="68"/>
  <c r="Q38" i="68"/>
  <c r="R38" i="68"/>
  <c r="S38" i="68"/>
  <c r="T38" i="68"/>
  <c r="U38" i="68"/>
  <c r="V38" i="68"/>
  <c r="W38" i="68"/>
  <c r="X38" i="68"/>
  <c r="Y38" i="68"/>
  <c r="Z38" i="68"/>
  <c r="AA38" i="68"/>
  <c r="AB38" i="68"/>
  <c r="AC38" i="68"/>
  <c r="AD38" i="68"/>
  <c r="AE38" i="68"/>
  <c r="AF38" i="68"/>
  <c r="AG38" i="68"/>
  <c r="AH38" i="68"/>
  <c r="AI38" i="68"/>
  <c r="AJ38" i="68"/>
  <c r="AK38" i="68"/>
  <c r="AL38" i="68"/>
  <c r="AM38" i="68"/>
  <c r="AN38" i="68"/>
  <c r="AO38" i="68"/>
  <c r="AP38" i="68"/>
  <c r="AQ38" i="68"/>
  <c r="E39" i="68"/>
  <c r="F39" i="68"/>
  <c r="G39" i="68"/>
  <c r="H39" i="68"/>
  <c r="I39" i="68"/>
  <c r="J39" i="68"/>
  <c r="K39" i="68"/>
  <c r="L39" i="68"/>
  <c r="M39" i="68"/>
  <c r="N39" i="68"/>
  <c r="O39" i="68"/>
  <c r="P39" i="68"/>
  <c r="Q39" i="68"/>
  <c r="R39" i="68"/>
  <c r="S39" i="68"/>
  <c r="T39" i="68"/>
  <c r="U39" i="68"/>
  <c r="V39" i="68"/>
  <c r="W39" i="68"/>
  <c r="X39" i="68"/>
  <c r="Y39" i="68"/>
  <c r="Z39" i="68"/>
  <c r="AA39" i="68"/>
  <c r="AB39" i="68"/>
  <c r="AC39" i="68"/>
  <c r="AD39" i="68"/>
  <c r="AE39" i="68"/>
  <c r="AF39" i="68"/>
  <c r="AG39" i="68"/>
  <c r="AH39" i="68"/>
  <c r="AI39" i="68"/>
  <c r="AJ39" i="68"/>
  <c r="AK39" i="68"/>
  <c r="AL39" i="68"/>
  <c r="AM39" i="68"/>
  <c r="AN39" i="68"/>
  <c r="AO39" i="68"/>
  <c r="AP39" i="68"/>
  <c r="AQ39" i="68"/>
  <c r="E40" i="68"/>
  <c r="F40" i="68"/>
  <c r="G40" i="68"/>
  <c r="H40" i="68"/>
  <c r="I40" i="68"/>
  <c r="J40" i="68"/>
  <c r="K40" i="68"/>
  <c r="L40" i="68"/>
  <c r="M40" i="68"/>
  <c r="N40" i="68"/>
  <c r="O40" i="68"/>
  <c r="P40" i="68"/>
  <c r="Q40" i="68"/>
  <c r="R40" i="68"/>
  <c r="S40" i="68"/>
  <c r="T40" i="68"/>
  <c r="U40" i="68"/>
  <c r="V40" i="68"/>
  <c r="W40" i="68"/>
  <c r="X40" i="68"/>
  <c r="Y40" i="68"/>
  <c r="Z40" i="68"/>
  <c r="AA40" i="68"/>
  <c r="AB40" i="68"/>
  <c r="AC40" i="68"/>
  <c r="AD40" i="68"/>
  <c r="AE40" i="68"/>
  <c r="AF40" i="68"/>
  <c r="AG40" i="68"/>
  <c r="AH40" i="68"/>
  <c r="AI40" i="68"/>
  <c r="AJ40" i="68"/>
  <c r="AK40" i="68"/>
  <c r="AL40" i="68"/>
  <c r="AM40" i="68"/>
  <c r="AN40" i="68"/>
  <c r="AO40" i="68"/>
  <c r="AP40" i="68"/>
  <c r="AQ40" i="68"/>
  <c r="E41" i="68"/>
  <c r="F41" i="68"/>
  <c r="G41" i="68"/>
  <c r="H41" i="68"/>
  <c r="I41" i="68"/>
  <c r="J41" i="68"/>
  <c r="K41" i="68"/>
  <c r="L41" i="68"/>
  <c r="M41" i="68"/>
  <c r="N41" i="68"/>
  <c r="O41" i="68"/>
  <c r="P41" i="68"/>
  <c r="Q41" i="68"/>
  <c r="R41" i="68"/>
  <c r="S41" i="68"/>
  <c r="T41" i="68"/>
  <c r="U41" i="68"/>
  <c r="V41" i="68"/>
  <c r="W41" i="68"/>
  <c r="X41" i="68"/>
  <c r="Y41" i="68"/>
  <c r="Z41" i="68"/>
  <c r="AA41" i="68"/>
  <c r="AB41" i="68"/>
  <c r="AC41" i="68"/>
  <c r="AD41" i="68"/>
  <c r="AE41" i="68"/>
  <c r="AF41" i="68"/>
  <c r="AG41" i="68"/>
  <c r="AH41" i="68"/>
  <c r="AI41" i="68"/>
  <c r="AJ41" i="68"/>
  <c r="AK41" i="68"/>
  <c r="AL41" i="68"/>
  <c r="AM41" i="68"/>
  <c r="AN41" i="68"/>
  <c r="AO41" i="68"/>
  <c r="AP41" i="68"/>
  <c r="AQ41" i="68"/>
  <c r="E42" i="68"/>
  <c r="F42" i="68"/>
  <c r="G42" i="68"/>
  <c r="H42" i="68"/>
  <c r="I42" i="68"/>
  <c r="J42" i="68"/>
  <c r="K42" i="68"/>
  <c r="L42" i="68"/>
  <c r="M42" i="68"/>
  <c r="N42" i="68"/>
  <c r="O42" i="68"/>
  <c r="P42" i="68"/>
  <c r="Q42" i="68"/>
  <c r="R42" i="68"/>
  <c r="S42" i="68"/>
  <c r="T42" i="68"/>
  <c r="U42" i="68"/>
  <c r="V42" i="68"/>
  <c r="W42" i="68"/>
  <c r="X42" i="68"/>
  <c r="Y42" i="68"/>
  <c r="Z42" i="68"/>
  <c r="AA42" i="68"/>
  <c r="AB42" i="68"/>
  <c r="AC42" i="68"/>
  <c r="AD42" i="68"/>
  <c r="AE42" i="68"/>
  <c r="AF42" i="68"/>
  <c r="AG42" i="68"/>
  <c r="AH42" i="68"/>
  <c r="AI42" i="68"/>
  <c r="AJ42" i="68"/>
  <c r="AK42" i="68"/>
  <c r="AL42" i="68"/>
  <c r="AM42" i="68"/>
  <c r="AN42" i="68"/>
  <c r="AO42" i="68"/>
  <c r="AP42" i="68"/>
  <c r="AQ42" i="68"/>
  <c r="E43" i="68"/>
  <c r="F43" i="68"/>
  <c r="G43" i="68"/>
  <c r="H43" i="68"/>
  <c r="I43" i="68"/>
  <c r="J43" i="68"/>
  <c r="K43" i="68"/>
  <c r="L43" i="68"/>
  <c r="M43" i="68"/>
  <c r="N43" i="68"/>
  <c r="O43" i="68"/>
  <c r="P43" i="68"/>
  <c r="Q43" i="68"/>
  <c r="R43" i="68"/>
  <c r="S43" i="68"/>
  <c r="T43" i="68"/>
  <c r="U43" i="68"/>
  <c r="V43" i="68"/>
  <c r="W43" i="68"/>
  <c r="X43" i="68"/>
  <c r="Y43" i="68"/>
  <c r="Z43" i="68"/>
  <c r="AA43" i="68"/>
  <c r="AB43" i="68"/>
  <c r="AC43" i="68"/>
  <c r="AD43" i="68"/>
  <c r="AE43" i="68"/>
  <c r="AF43" i="68"/>
  <c r="AG43" i="68"/>
  <c r="AH43" i="68"/>
  <c r="AI43" i="68"/>
  <c r="AJ43" i="68"/>
  <c r="AK43" i="68"/>
  <c r="AL43" i="68"/>
  <c r="AM43" i="68"/>
  <c r="AN43" i="68"/>
  <c r="AO43" i="68"/>
  <c r="AP43" i="68"/>
  <c r="AQ43" i="68"/>
  <c r="E44" i="68"/>
  <c r="F44" i="68"/>
  <c r="G44" i="68"/>
  <c r="H44" i="68"/>
  <c r="I44" i="68"/>
  <c r="J44" i="68"/>
  <c r="K44" i="68"/>
  <c r="L44" i="68"/>
  <c r="M44" i="68"/>
  <c r="N44" i="68"/>
  <c r="O44" i="68"/>
  <c r="P44" i="68"/>
  <c r="Q44" i="68"/>
  <c r="R44" i="68"/>
  <c r="S44" i="68"/>
  <c r="T44" i="68"/>
  <c r="U44" i="68"/>
  <c r="V44" i="68"/>
  <c r="W44" i="68"/>
  <c r="X44" i="68"/>
  <c r="Y44" i="68"/>
  <c r="Z44" i="68"/>
  <c r="AA44" i="68"/>
  <c r="AB44" i="68"/>
  <c r="AC44" i="68"/>
  <c r="AD44" i="68"/>
  <c r="AE44" i="68"/>
  <c r="AF44" i="68"/>
  <c r="AG44" i="68"/>
  <c r="AH44" i="68"/>
  <c r="AI44" i="68"/>
  <c r="AJ44" i="68"/>
  <c r="AK44" i="68"/>
  <c r="AL44" i="68"/>
  <c r="AM44" i="68"/>
  <c r="AN44" i="68"/>
  <c r="AO44" i="68"/>
  <c r="AP44" i="68"/>
  <c r="AQ44" i="68"/>
  <c r="D4" i="68"/>
  <c r="D5" i="68"/>
  <c r="D6" i="68"/>
  <c r="D7" i="68"/>
  <c r="D8" i="68"/>
  <c r="D9" i="68"/>
  <c r="D10" i="68"/>
  <c r="D11" i="68"/>
  <c r="D12" i="68"/>
  <c r="D13" i="68"/>
  <c r="D14" i="68"/>
  <c r="D15" i="68"/>
  <c r="D16" i="68"/>
  <c r="D17" i="68"/>
  <c r="D18" i="68"/>
  <c r="D19" i="68"/>
  <c r="D20" i="68"/>
  <c r="D21" i="68"/>
  <c r="D22" i="68"/>
  <c r="D23" i="68"/>
  <c r="D24" i="68"/>
  <c r="D25" i="68"/>
  <c r="D26" i="68"/>
  <c r="D27" i="68"/>
  <c r="D28" i="68"/>
  <c r="D29" i="68"/>
  <c r="D30" i="68"/>
  <c r="D31" i="68"/>
  <c r="D32" i="68"/>
  <c r="D33" i="68"/>
  <c r="D34" i="68"/>
  <c r="D35" i="68"/>
  <c r="D36" i="68"/>
  <c r="D37" i="68"/>
  <c r="D38" i="68"/>
  <c r="D39" i="68"/>
  <c r="D40" i="68"/>
  <c r="D41" i="68"/>
  <c r="D42" i="68"/>
  <c r="D43" i="68"/>
  <c r="D44" i="68"/>
  <c r="D3" i="68"/>
  <c r="C4" i="68"/>
  <c r="C5" i="68"/>
  <c r="C6" i="68"/>
  <c r="C7" i="68"/>
  <c r="C8" i="68"/>
  <c r="C9" i="68"/>
  <c r="C10" i="68"/>
  <c r="C11" i="68"/>
  <c r="C12" i="68"/>
  <c r="C13" i="68"/>
  <c r="C14" i="68"/>
  <c r="C15" i="68"/>
  <c r="C16" i="68"/>
  <c r="C17" i="68"/>
  <c r="C18" i="68"/>
  <c r="C19" i="68"/>
  <c r="C20" i="68"/>
  <c r="C21" i="68"/>
  <c r="C22" i="68"/>
  <c r="C23" i="68"/>
  <c r="C24" i="68"/>
  <c r="C25" i="68"/>
  <c r="C26" i="68"/>
  <c r="C27" i="68"/>
  <c r="C28" i="68"/>
  <c r="C29" i="68"/>
  <c r="C30" i="68"/>
  <c r="C31" i="68"/>
  <c r="C32" i="68"/>
  <c r="C33" i="68"/>
  <c r="C34" i="68"/>
  <c r="C35" i="68"/>
  <c r="C36" i="68"/>
  <c r="C37" i="68"/>
  <c r="C38" i="68"/>
  <c r="C39" i="68"/>
  <c r="C40" i="68"/>
  <c r="C41" i="68"/>
  <c r="C42" i="68"/>
  <c r="C43" i="68"/>
  <c r="C44" i="68"/>
  <c r="C3" i="68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AG50" i="67"/>
  <c r="AH50" i="67"/>
  <c r="AI50" i="67"/>
  <c r="AJ50" i="67"/>
  <c r="AK50" i="67"/>
  <c r="AL50" i="67"/>
  <c r="AM50" i="67"/>
  <c r="AN50" i="67"/>
  <c r="AO50" i="67"/>
  <c r="AP50" i="67"/>
  <c r="AQ50" i="67"/>
  <c r="C51" i="67"/>
  <c r="D51" i="67"/>
  <c r="E51" i="67"/>
  <c r="F51" i="67"/>
  <c r="G51" i="67"/>
  <c r="H51" i="67"/>
  <c r="I51" i="67"/>
  <c r="J51" i="67"/>
  <c r="K51" i="67"/>
  <c r="L51" i="67"/>
  <c r="M51" i="67"/>
  <c r="N51" i="67"/>
  <c r="O51" i="67"/>
  <c r="P51" i="67"/>
  <c r="Q51" i="67"/>
  <c r="R51" i="67"/>
  <c r="S51" i="67"/>
  <c r="T51" i="67"/>
  <c r="U51" i="67"/>
  <c r="V51" i="67"/>
  <c r="W51" i="67"/>
  <c r="X51" i="67"/>
  <c r="Y51" i="67"/>
  <c r="Z51" i="67"/>
  <c r="AA51" i="67"/>
  <c r="AB51" i="67"/>
  <c r="AC51" i="67"/>
  <c r="AD51" i="67"/>
  <c r="AE51" i="67"/>
  <c r="AF51" i="67"/>
  <c r="AG51" i="67"/>
  <c r="AH51" i="67"/>
  <c r="AI51" i="67"/>
  <c r="AJ51" i="67"/>
  <c r="AK51" i="67"/>
  <c r="AL51" i="67"/>
  <c r="AM51" i="67"/>
  <c r="AN51" i="67"/>
  <c r="AO51" i="67"/>
  <c r="AP51" i="67"/>
  <c r="AQ51" i="67"/>
  <c r="C52" i="67"/>
  <c r="D52" i="67"/>
  <c r="E52" i="67"/>
  <c r="F52" i="67"/>
  <c r="G52" i="67"/>
  <c r="H52" i="67"/>
  <c r="I52" i="67"/>
  <c r="J52" i="67"/>
  <c r="K52" i="67"/>
  <c r="L52" i="67"/>
  <c r="M52" i="67"/>
  <c r="N52" i="67"/>
  <c r="O52" i="67"/>
  <c r="P52" i="67"/>
  <c r="Q52" i="67"/>
  <c r="R52" i="67"/>
  <c r="S52" i="67"/>
  <c r="T52" i="67"/>
  <c r="U52" i="67"/>
  <c r="V52" i="67"/>
  <c r="W52" i="67"/>
  <c r="X52" i="67"/>
  <c r="Y52" i="67"/>
  <c r="Z52" i="67"/>
  <c r="AA52" i="67"/>
  <c r="AB52" i="67"/>
  <c r="AC52" i="67"/>
  <c r="AD52" i="67"/>
  <c r="AE52" i="67"/>
  <c r="AF52" i="67"/>
  <c r="AG52" i="67"/>
  <c r="AH52" i="67"/>
  <c r="AI52" i="67"/>
  <c r="AJ52" i="67"/>
  <c r="AK52" i="67"/>
  <c r="AL52" i="67"/>
  <c r="AM52" i="67"/>
  <c r="AN52" i="67"/>
  <c r="AO52" i="67"/>
  <c r="AP52" i="67"/>
  <c r="AQ52" i="67"/>
  <c r="C53" i="67"/>
  <c r="D53" i="67"/>
  <c r="E53" i="67"/>
  <c r="F53" i="67"/>
  <c r="G53" i="67"/>
  <c r="H53" i="67"/>
  <c r="I53" i="67"/>
  <c r="J53" i="67"/>
  <c r="K53" i="67"/>
  <c r="L53" i="67"/>
  <c r="M53" i="67"/>
  <c r="N53" i="67"/>
  <c r="O53" i="67"/>
  <c r="P53" i="67"/>
  <c r="Q53" i="67"/>
  <c r="R53" i="67"/>
  <c r="S53" i="67"/>
  <c r="T53" i="67"/>
  <c r="U53" i="67"/>
  <c r="V53" i="67"/>
  <c r="W53" i="67"/>
  <c r="X53" i="67"/>
  <c r="Y53" i="67"/>
  <c r="Z53" i="67"/>
  <c r="AA53" i="67"/>
  <c r="AB53" i="67"/>
  <c r="AC53" i="67"/>
  <c r="AD53" i="67"/>
  <c r="AE53" i="67"/>
  <c r="AF53" i="67"/>
  <c r="AG53" i="67"/>
  <c r="AH53" i="67"/>
  <c r="AI53" i="67"/>
  <c r="AJ53" i="67"/>
  <c r="AK53" i="67"/>
  <c r="AL53" i="67"/>
  <c r="AM53" i="67"/>
  <c r="AN53" i="67"/>
  <c r="AO53" i="67"/>
  <c r="AP53" i="67"/>
  <c r="AQ53" i="67"/>
  <c r="C54" i="67"/>
  <c r="D54" i="67"/>
  <c r="E54" i="67"/>
  <c r="F54" i="67"/>
  <c r="G54" i="67"/>
  <c r="H54" i="67"/>
  <c r="I54" i="67"/>
  <c r="J54" i="67"/>
  <c r="K54" i="67"/>
  <c r="L54" i="67"/>
  <c r="M54" i="67"/>
  <c r="N54" i="67"/>
  <c r="O54" i="67"/>
  <c r="P54" i="67"/>
  <c r="Q54" i="67"/>
  <c r="R54" i="67"/>
  <c r="S54" i="67"/>
  <c r="T54" i="67"/>
  <c r="U54" i="67"/>
  <c r="V54" i="67"/>
  <c r="W54" i="67"/>
  <c r="X54" i="67"/>
  <c r="Y54" i="67"/>
  <c r="Z54" i="67"/>
  <c r="AA54" i="67"/>
  <c r="AB54" i="67"/>
  <c r="AC54" i="67"/>
  <c r="AD54" i="67"/>
  <c r="AE54" i="67"/>
  <c r="AF54" i="67"/>
  <c r="AG54" i="67"/>
  <c r="AH54" i="67"/>
  <c r="AI54" i="67"/>
  <c r="AJ54" i="67"/>
  <c r="AK54" i="67"/>
  <c r="AL54" i="67"/>
  <c r="AM54" i="67"/>
  <c r="AN54" i="67"/>
  <c r="AO54" i="67"/>
  <c r="AP54" i="67"/>
  <c r="AQ54" i="67"/>
  <c r="C55" i="67"/>
  <c r="D55" i="67"/>
  <c r="E55" i="67"/>
  <c r="F55" i="67"/>
  <c r="G55" i="67"/>
  <c r="H55" i="67"/>
  <c r="I55" i="67"/>
  <c r="J55" i="67"/>
  <c r="K55" i="67"/>
  <c r="L55" i="67"/>
  <c r="M55" i="67"/>
  <c r="N55" i="67"/>
  <c r="O55" i="67"/>
  <c r="P55" i="67"/>
  <c r="Q55" i="67"/>
  <c r="R55" i="67"/>
  <c r="S55" i="67"/>
  <c r="T55" i="67"/>
  <c r="U55" i="67"/>
  <c r="V55" i="67"/>
  <c r="W55" i="67"/>
  <c r="X55" i="67"/>
  <c r="Y55" i="67"/>
  <c r="Z55" i="67"/>
  <c r="AA55" i="67"/>
  <c r="AB55" i="67"/>
  <c r="AC55" i="67"/>
  <c r="AD55" i="67"/>
  <c r="AE55" i="67"/>
  <c r="AF55" i="67"/>
  <c r="AG55" i="67"/>
  <c r="AH55" i="67"/>
  <c r="AI55" i="67"/>
  <c r="AJ55" i="67"/>
  <c r="AK55" i="67"/>
  <c r="AL55" i="67"/>
  <c r="AM55" i="67"/>
  <c r="AN55" i="67"/>
  <c r="AO55" i="67"/>
  <c r="AP55" i="67"/>
  <c r="AQ55" i="67"/>
  <c r="C56" i="67"/>
  <c r="D56" i="67"/>
  <c r="E56" i="67"/>
  <c r="F56" i="67"/>
  <c r="G56" i="67"/>
  <c r="H56" i="67"/>
  <c r="I56" i="67"/>
  <c r="J56" i="67"/>
  <c r="K56" i="67"/>
  <c r="L56" i="67"/>
  <c r="M56" i="67"/>
  <c r="N56" i="67"/>
  <c r="O56" i="67"/>
  <c r="P56" i="67"/>
  <c r="Q56" i="67"/>
  <c r="R56" i="67"/>
  <c r="S56" i="67"/>
  <c r="T56" i="67"/>
  <c r="U56" i="67"/>
  <c r="V56" i="67"/>
  <c r="W56" i="67"/>
  <c r="X56" i="67"/>
  <c r="Y56" i="67"/>
  <c r="Z56" i="67"/>
  <c r="AA56" i="67"/>
  <c r="AB56" i="67"/>
  <c r="AC56" i="67"/>
  <c r="AD56" i="67"/>
  <c r="AE56" i="67"/>
  <c r="AF56" i="67"/>
  <c r="AG56" i="67"/>
  <c r="AH56" i="67"/>
  <c r="AI56" i="67"/>
  <c r="AJ56" i="67"/>
  <c r="AK56" i="67"/>
  <c r="AL56" i="67"/>
  <c r="AM56" i="67"/>
  <c r="AN56" i="67"/>
  <c r="AO56" i="67"/>
  <c r="AP56" i="67"/>
  <c r="AQ56" i="67"/>
  <c r="C57" i="67"/>
  <c r="D57" i="67"/>
  <c r="E57" i="67"/>
  <c r="F57" i="67"/>
  <c r="G57" i="67"/>
  <c r="H57" i="67"/>
  <c r="I57" i="67"/>
  <c r="J57" i="67"/>
  <c r="K57" i="67"/>
  <c r="L57" i="67"/>
  <c r="M57" i="67"/>
  <c r="N57" i="67"/>
  <c r="O57" i="67"/>
  <c r="P57" i="67"/>
  <c r="Q57" i="67"/>
  <c r="R57" i="67"/>
  <c r="S57" i="67"/>
  <c r="T57" i="67"/>
  <c r="U57" i="67"/>
  <c r="V57" i="67"/>
  <c r="W57" i="67"/>
  <c r="X57" i="67"/>
  <c r="Y57" i="67"/>
  <c r="Z57" i="67"/>
  <c r="AA57" i="67"/>
  <c r="AB57" i="67"/>
  <c r="AC57" i="67"/>
  <c r="AD57" i="67"/>
  <c r="AE57" i="67"/>
  <c r="AF57" i="67"/>
  <c r="AG57" i="67"/>
  <c r="AH57" i="67"/>
  <c r="AI57" i="67"/>
  <c r="AJ57" i="67"/>
  <c r="AK57" i="67"/>
  <c r="AL57" i="67"/>
  <c r="AM57" i="67"/>
  <c r="AN57" i="67"/>
  <c r="AO57" i="67"/>
  <c r="AP57" i="67"/>
  <c r="AQ57" i="67"/>
  <c r="C58" i="67"/>
  <c r="D58" i="67"/>
  <c r="E58" i="67"/>
  <c r="F58" i="67"/>
  <c r="G58" i="67"/>
  <c r="H58" i="67"/>
  <c r="I58" i="67"/>
  <c r="J58" i="67"/>
  <c r="K58" i="67"/>
  <c r="L58" i="67"/>
  <c r="M58" i="67"/>
  <c r="N58" i="67"/>
  <c r="O58" i="67"/>
  <c r="P58" i="67"/>
  <c r="Q58" i="67"/>
  <c r="R58" i="67"/>
  <c r="S58" i="67"/>
  <c r="T58" i="67"/>
  <c r="U58" i="67"/>
  <c r="V58" i="67"/>
  <c r="W58" i="67"/>
  <c r="X58" i="67"/>
  <c r="Y58" i="67"/>
  <c r="Z58" i="67"/>
  <c r="AA58" i="67"/>
  <c r="AB58" i="67"/>
  <c r="AC58" i="67"/>
  <c r="AD58" i="67"/>
  <c r="AE58" i="67"/>
  <c r="AF58" i="67"/>
  <c r="AG58" i="67"/>
  <c r="AH58" i="67"/>
  <c r="AI58" i="67"/>
  <c r="AJ58" i="67"/>
  <c r="AK58" i="67"/>
  <c r="AL58" i="67"/>
  <c r="AM58" i="67"/>
  <c r="AN58" i="67"/>
  <c r="AO58" i="67"/>
  <c r="AP58" i="67"/>
  <c r="AQ58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Q59" i="67"/>
  <c r="R59" i="67"/>
  <c r="S59" i="67"/>
  <c r="T59" i="67"/>
  <c r="U59" i="67"/>
  <c r="V59" i="67"/>
  <c r="W59" i="67"/>
  <c r="X59" i="67"/>
  <c r="Y59" i="67"/>
  <c r="Z59" i="67"/>
  <c r="AA59" i="67"/>
  <c r="AB59" i="67"/>
  <c r="AC59" i="67"/>
  <c r="AD59" i="67"/>
  <c r="AE59" i="67"/>
  <c r="AF59" i="67"/>
  <c r="AG59" i="67"/>
  <c r="AH59" i="67"/>
  <c r="AI59" i="67"/>
  <c r="AJ59" i="67"/>
  <c r="AK59" i="67"/>
  <c r="AL59" i="67"/>
  <c r="AM59" i="67"/>
  <c r="AN59" i="67"/>
  <c r="AO59" i="67"/>
  <c r="AP59" i="67"/>
  <c r="AQ59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AB60" i="67"/>
  <c r="AC60" i="67"/>
  <c r="AD60" i="67"/>
  <c r="AE60" i="67"/>
  <c r="AF60" i="67"/>
  <c r="AG60" i="67"/>
  <c r="AH60" i="67"/>
  <c r="AI60" i="67"/>
  <c r="AJ60" i="67"/>
  <c r="AK60" i="67"/>
  <c r="AL60" i="67"/>
  <c r="AM60" i="67"/>
  <c r="AN60" i="67"/>
  <c r="AO60" i="67"/>
  <c r="AP60" i="67"/>
  <c r="AQ60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P61" i="67"/>
  <c r="Q61" i="67"/>
  <c r="R61" i="67"/>
  <c r="S61" i="67"/>
  <c r="T61" i="67"/>
  <c r="U61" i="67"/>
  <c r="V61" i="67"/>
  <c r="W61" i="67"/>
  <c r="X61" i="67"/>
  <c r="Y61" i="67"/>
  <c r="Z61" i="67"/>
  <c r="AA61" i="67"/>
  <c r="AB61" i="67"/>
  <c r="AC61" i="67"/>
  <c r="AD61" i="67"/>
  <c r="AE61" i="67"/>
  <c r="AF61" i="67"/>
  <c r="AG61" i="67"/>
  <c r="AH61" i="67"/>
  <c r="AI61" i="67"/>
  <c r="AJ61" i="67"/>
  <c r="AK61" i="67"/>
  <c r="AL61" i="67"/>
  <c r="AM61" i="67"/>
  <c r="AN61" i="67"/>
  <c r="AO61" i="67"/>
  <c r="AP61" i="67"/>
  <c r="AQ61" i="67"/>
  <c r="C62" i="67"/>
  <c r="D62" i="67"/>
  <c r="E62" i="67"/>
  <c r="F62" i="67"/>
  <c r="G62" i="67"/>
  <c r="H62" i="67"/>
  <c r="I62" i="67"/>
  <c r="J62" i="67"/>
  <c r="K62" i="67"/>
  <c r="L62" i="67"/>
  <c r="M62" i="67"/>
  <c r="N62" i="67"/>
  <c r="O62" i="67"/>
  <c r="P62" i="67"/>
  <c r="Q62" i="67"/>
  <c r="R62" i="67"/>
  <c r="S62" i="67"/>
  <c r="T62" i="67"/>
  <c r="U62" i="67"/>
  <c r="V62" i="67"/>
  <c r="W62" i="67"/>
  <c r="X62" i="67"/>
  <c r="Y62" i="67"/>
  <c r="Z62" i="67"/>
  <c r="AA62" i="67"/>
  <c r="AB62" i="67"/>
  <c r="AC62" i="67"/>
  <c r="AD62" i="67"/>
  <c r="AE62" i="67"/>
  <c r="AF62" i="67"/>
  <c r="AG62" i="67"/>
  <c r="AH62" i="67"/>
  <c r="AI62" i="67"/>
  <c r="AJ62" i="67"/>
  <c r="AK62" i="67"/>
  <c r="AL62" i="67"/>
  <c r="AM62" i="67"/>
  <c r="AN62" i="67"/>
  <c r="AO62" i="67"/>
  <c r="AP62" i="67"/>
  <c r="AQ62" i="67"/>
  <c r="C63" i="67"/>
  <c r="D63" i="67"/>
  <c r="E63" i="67"/>
  <c r="F63" i="67"/>
  <c r="G63" i="67"/>
  <c r="H63" i="67"/>
  <c r="I63" i="67"/>
  <c r="J63" i="67"/>
  <c r="K63" i="67"/>
  <c r="L63" i="67"/>
  <c r="M63" i="67"/>
  <c r="N63" i="67"/>
  <c r="O63" i="67"/>
  <c r="P63" i="67"/>
  <c r="Q63" i="67"/>
  <c r="R63" i="67"/>
  <c r="S63" i="67"/>
  <c r="T63" i="67"/>
  <c r="U63" i="67"/>
  <c r="V63" i="67"/>
  <c r="W63" i="67"/>
  <c r="X63" i="67"/>
  <c r="Y63" i="67"/>
  <c r="Z63" i="67"/>
  <c r="AA63" i="67"/>
  <c r="AB63" i="67"/>
  <c r="AC63" i="67"/>
  <c r="AD63" i="67"/>
  <c r="AE63" i="67"/>
  <c r="AF63" i="67"/>
  <c r="AG63" i="67"/>
  <c r="AH63" i="67"/>
  <c r="AI63" i="67"/>
  <c r="AJ63" i="67"/>
  <c r="AK63" i="67"/>
  <c r="AL63" i="67"/>
  <c r="AM63" i="67"/>
  <c r="AN63" i="67"/>
  <c r="AO63" i="67"/>
  <c r="AP63" i="67"/>
  <c r="AQ63" i="67"/>
  <c r="C64" i="67"/>
  <c r="D64" i="67"/>
  <c r="E64" i="67"/>
  <c r="F64" i="67"/>
  <c r="G64" i="67"/>
  <c r="H64" i="67"/>
  <c r="I64" i="67"/>
  <c r="J64" i="67"/>
  <c r="K64" i="67"/>
  <c r="L64" i="67"/>
  <c r="M64" i="67"/>
  <c r="N64" i="67"/>
  <c r="O64" i="67"/>
  <c r="P64" i="67"/>
  <c r="Q64" i="67"/>
  <c r="R64" i="67"/>
  <c r="S64" i="67"/>
  <c r="T64" i="67"/>
  <c r="U64" i="67"/>
  <c r="V64" i="67"/>
  <c r="W64" i="67"/>
  <c r="X64" i="67"/>
  <c r="Y64" i="67"/>
  <c r="Z64" i="67"/>
  <c r="AA64" i="67"/>
  <c r="AB64" i="67"/>
  <c r="AC64" i="67"/>
  <c r="AD64" i="67"/>
  <c r="AE64" i="67"/>
  <c r="AF64" i="67"/>
  <c r="AG64" i="67"/>
  <c r="AH64" i="67"/>
  <c r="AI64" i="67"/>
  <c r="AJ64" i="67"/>
  <c r="AK64" i="67"/>
  <c r="AL64" i="67"/>
  <c r="AM64" i="67"/>
  <c r="AN64" i="67"/>
  <c r="AO64" i="67"/>
  <c r="AP64" i="67"/>
  <c r="AQ64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AB65" i="67"/>
  <c r="AC65" i="67"/>
  <c r="AD65" i="67"/>
  <c r="AE65" i="67"/>
  <c r="AF65" i="67"/>
  <c r="AG65" i="67"/>
  <c r="AH65" i="67"/>
  <c r="AI65" i="67"/>
  <c r="AJ65" i="67"/>
  <c r="AK65" i="67"/>
  <c r="AL65" i="67"/>
  <c r="AM65" i="67"/>
  <c r="AN65" i="67"/>
  <c r="AO65" i="67"/>
  <c r="AP65" i="67"/>
  <c r="AQ65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AB66" i="67"/>
  <c r="AC66" i="67"/>
  <c r="AD66" i="67"/>
  <c r="AE66" i="67"/>
  <c r="AF66" i="67"/>
  <c r="AG66" i="67"/>
  <c r="AH66" i="67"/>
  <c r="AI66" i="67"/>
  <c r="AJ66" i="67"/>
  <c r="AK66" i="67"/>
  <c r="AL66" i="67"/>
  <c r="AM66" i="67"/>
  <c r="AN66" i="67"/>
  <c r="AO66" i="67"/>
  <c r="AP66" i="67"/>
  <c r="AQ66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AB67" i="67"/>
  <c r="AC67" i="67"/>
  <c r="AD67" i="67"/>
  <c r="AE67" i="67"/>
  <c r="AF67" i="67"/>
  <c r="AG67" i="67"/>
  <c r="AH67" i="67"/>
  <c r="AI67" i="67"/>
  <c r="AJ67" i="67"/>
  <c r="AK67" i="67"/>
  <c r="AL67" i="67"/>
  <c r="AM67" i="67"/>
  <c r="AN67" i="67"/>
  <c r="AO67" i="67"/>
  <c r="AP67" i="67"/>
  <c r="AQ67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AB68" i="67"/>
  <c r="AC68" i="67"/>
  <c r="AD68" i="67"/>
  <c r="AE68" i="67"/>
  <c r="AF68" i="67"/>
  <c r="AG68" i="67"/>
  <c r="AH68" i="67"/>
  <c r="AI68" i="67"/>
  <c r="AJ68" i="67"/>
  <c r="AK68" i="67"/>
  <c r="AL68" i="67"/>
  <c r="AM68" i="67"/>
  <c r="AN68" i="67"/>
  <c r="AO68" i="67"/>
  <c r="AP68" i="67"/>
  <c r="AQ68" i="67"/>
  <c r="C69" i="67"/>
  <c r="D69" i="67"/>
  <c r="E69" i="67"/>
  <c r="F69" i="67"/>
  <c r="G69" i="67"/>
  <c r="H69" i="67"/>
  <c r="I69" i="67"/>
  <c r="J69" i="67"/>
  <c r="K69" i="67"/>
  <c r="L69" i="67"/>
  <c r="M69" i="67"/>
  <c r="N69" i="67"/>
  <c r="O69" i="67"/>
  <c r="P69" i="67"/>
  <c r="Q69" i="67"/>
  <c r="R69" i="67"/>
  <c r="S69" i="67"/>
  <c r="T69" i="67"/>
  <c r="U69" i="67"/>
  <c r="V69" i="67"/>
  <c r="W69" i="67"/>
  <c r="X69" i="67"/>
  <c r="Y69" i="67"/>
  <c r="Z69" i="67"/>
  <c r="AA69" i="67"/>
  <c r="AB69" i="67"/>
  <c r="AC69" i="67"/>
  <c r="AD69" i="67"/>
  <c r="AE69" i="67"/>
  <c r="AF69" i="67"/>
  <c r="AG69" i="67"/>
  <c r="AH69" i="67"/>
  <c r="AI69" i="67"/>
  <c r="AJ69" i="67"/>
  <c r="AK69" i="67"/>
  <c r="AL69" i="67"/>
  <c r="AM69" i="67"/>
  <c r="AN69" i="67"/>
  <c r="AO69" i="67"/>
  <c r="AP69" i="67"/>
  <c r="AQ69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AB70" i="67"/>
  <c r="AC70" i="67"/>
  <c r="AD70" i="67"/>
  <c r="AE70" i="67"/>
  <c r="AF70" i="67"/>
  <c r="AG70" i="67"/>
  <c r="AH70" i="67"/>
  <c r="AI70" i="67"/>
  <c r="AJ70" i="67"/>
  <c r="AK70" i="67"/>
  <c r="AL70" i="67"/>
  <c r="AM70" i="67"/>
  <c r="AN70" i="67"/>
  <c r="AO70" i="67"/>
  <c r="AP70" i="67"/>
  <c r="AQ70" i="67"/>
  <c r="C71" i="67"/>
  <c r="D71" i="67"/>
  <c r="E71" i="67"/>
  <c r="F71" i="67"/>
  <c r="G71" i="67"/>
  <c r="H71" i="67"/>
  <c r="I71" i="67"/>
  <c r="J71" i="67"/>
  <c r="K71" i="67"/>
  <c r="L71" i="67"/>
  <c r="M71" i="67"/>
  <c r="N71" i="67"/>
  <c r="O71" i="67"/>
  <c r="P71" i="67"/>
  <c r="Q71" i="67"/>
  <c r="R71" i="67"/>
  <c r="S71" i="67"/>
  <c r="T71" i="67"/>
  <c r="U71" i="67"/>
  <c r="V71" i="67"/>
  <c r="W71" i="67"/>
  <c r="X71" i="67"/>
  <c r="Y71" i="67"/>
  <c r="Z71" i="67"/>
  <c r="AA71" i="67"/>
  <c r="AB71" i="67"/>
  <c r="AC71" i="67"/>
  <c r="AD71" i="67"/>
  <c r="AE71" i="67"/>
  <c r="AF71" i="67"/>
  <c r="AG71" i="67"/>
  <c r="AH71" i="67"/>
  <c r="AI71" i="67"/>
  <c r="AJ71" i="67"/>
  <c r="AK71" i="67"/>
  <c r="AL71" i="67"/>
  <c r="AM71" i="67"/>
  <c r="AN71" i="67"/>
  <c r="AO71" i="67"/>
  <c r="AP71" i="67"/>
  <c r="AQ71" i="67"/>
  <c r="C72" i="67"/>
  <c r="D72" i="67"/>
  <c r="E72" i="67"/>
  <c r="F72" i="67"/>
  <c r="G72" i="67"/>
  <c r="H72" i="67"/>
  <c r="I72" i="67"/>
  <c r="J72" i="67"/>
  <c r="K72" i="67"/>
  <c r="L72" i="67"/>
  <c r="M72" i="67"/>
  <c r="N72" i="67"/>
  <c r="O72" i="67"/>
  <c r="P72" i="67"/>
  <c r="Q72" i="67"/>
  <c r="R72" i="67"/>
  <c r="S72" i="67"/>
  <c r="T72" i="67"/>
  <c r="U72" i="67"/>
  <c r="V72" i="67"/>
  <c r="W72" i="67"/>
  <c r="X72" i="67"/>
  <c r="Y72" i="67"/>
  <c r="Z72" i="67"/>
  <c r="AA72" i="67"/>
  <c r="AB72" i="67"/>
  <c r="AC72" i="67"/>
  <c r="AD72" i="67"/>
  <c r="AE72" i="67"/>
  <c r="AF72" i="67"/>
  <c r="AG72" i="67"/>
  <c r="AH72" i="67"/>
  <c r="AI72" i="67"/>
  <c r="AJ72" i="67"/>
  <c r="AK72" i="67"/>
  <c r="AL72" i="67"/>
  <c r="AM72" i="67"/>
  <c r="AN72" i="67"/>
  <c r="AO72" i="67"/>
  <c r="AP72" i="67"/>
  <c r="AQ72" i="67"/>
  <c r="C73" i="67"/>
  <c r="D73" i="67"/>
  <c r="E73" i="67"/>
  <c r="F73" i="67"/>
  <c r="G73" i="67"/>
  <c r="H73" i="67"/>
  <c r="I73" i="67"/>
  <c r="J73" i="67"/>
  <c r="K73" i="67"/>
  <c r="L73" i="67"/>
  <c r="M73" i="67"/>
  <c r="N73" i="67"/>
  <c r="O73" i="67"/>
  <c r="P73" i="67"/>
  <c r="Q73" i="67"/>
  <c r="R73" i="67"/>
  <c r="S73" i="67"/>
  <c r="T73" i="67"/>
  <c r="U73" i="67"/>
  <c r="V73" i="67"/>
  <c r="W73" i="67"/>
  <c r="X73" i="67"/>
  <c r="Y73" i="67"/>
  <c r="Z73" i="67"/>
  <c r="AA73" i="67"/>
  <c r="AB73" i="67"/>
  <c r="AC73" i="67"/>
  <c r="AD73" i="67"/>
  <c r="AE73" i="67"/>
  <c r="AF73" i="67"/>
  <c r="AG73" i="67"/>
  <c r="AH73" i="67"/>
  <c r="AI73" i="67"/>
  <c r="AJ73" i="67"/>
  <c r="AK73" i="67"/>
  <c r="AL73" i="67"/>
  <c r="AM73" i="67"/>
  <c r="AN73" i="67"/>
  <c r="AO73" i="67"/>
  <c r="AP73" i="67"/>
  <c r="AQ73" i="67"/>
  <c r="C74" i="67"/>
  <c r="D74" i="67"/>
  <c r="E74" i="67"/>
  <c r="F74" i="67"/>
  <c r="G74" i="67"/>
  <c r="H74" i="67"/>
  <c r="I74" i="67"/>
  <c r="J74" i="67"/>
  <c r="K74" i="67"/>
  <c r="L74" i="67"/>
  <c r="M74" i="67"/>
  <c r="N74" i="67"/>
  <c r="O74" i="67"/>
  <c r="P74" i="67"/>
  <c r="Q74" i="67"/>
  <c r="R74" i="67"/>
  <c r="S74" i="67"/>
  <c r="T74" i="67"/>
  <c r="U74" i="67"/>
  <c r="V74" i="67"/>
  <c r="W74" i="67"/>
  <c r="X74" i="67"/>
  <c r="Y74" i="67"/>
  <c r="Z74" i="67"/>
  <c r="AA74" i="67"/>
  <c r="AB74" i="67"/>
  <c r="AC74" i="67"/>
  <c r="AD74" i="67"/>
  <c r="AE74" i="67"/>
  <c r="AF74" i="67"/>
  <c r="AG74" i="67"/>
  <c r="AH74" i="67"/>
  <c r="AI74" i="67"/>
  <c r="AJ74" i="67"/>
  <c r="AK74" i="67"/>
  <c r="AL74" i="67"/>
  <c r="AM74" i="67"/>
  <c r="AN74" i="67"/>
  <c r="AO74" i="67"/>
  <c r="AP74" i="67"/>
  <c r="AQ74" i="67"/>
  <c r="B50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AB3" i="67"/>
  <c r="AC3" i="67"/>
  <c r="AD3" i="67"/>
  <c r="AE3" i="67"/>
  <c r="AF3" i="67"/>
  <c r="AG3" i="67"/>
  <c r="AH3" i="67"/>
  <c r="AI3" i="67"/>
  <c r="AJ3" i="67"/>
  <c r="AK3" i="67"/>
  <c r="AL3" i="67"/>
  <c r="AM3" i="67"/>
  <c r="AN3" i="67"/>
  <c r="AO3" i="67"/>
  <c r="AP3" i="67"/>
  <c r="AQ3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AB4" i="67"/>
  <c r="AC4" i="67"/>
  <c r="AD4" i="67"/>
  <c r="AE4" i="67"/>
  <c r="AF4" i="67"/>
  <c r="AG4" i="67"/>
  <c r="AH4" i="67"/>
  <c r="AI4" i="67"/>
  <c r="AJ4" i="67"/>
  <c r="AK4" i="67"/>
  <c r="AL4" i="67"/>
  <c r="AM4" i="67"/>
  <c r="AN4" i="67"/>
  <c r="AO4" i="67"/>
  <c r="AP4" i="67"/>
  <c r="AQ4" i="67"/>
  <c r="E5" i="67"/>
  <c r="F5" i="67"/>
  <c r="G5" i="67"/>
  <c r="H5" i="67"/>
  <c r="I5" i="67"/>
  <c r="J5" i="67"/>
  <c r="K5" i="67"/>
  <c r="L5" i="67"/>
  <c r="M5" i="67"/>
  <c r="N5" i="67"/>
  <c r="O5" i="67"/>
  <c r="P5" i="67"/>
  <c r="Q5" i="67"/>
  <c r="R5" i="67"/>
  <c r="S5" i="67"/>
  <c r="T5" i="67"/>
  <c r="U5" i="67"/>
  <c r="V5" i="67"/>
  <c r="W5" i="67"/>
  <c r="X5" i="67"/>
  <c r="Y5" i="67"/>
  <c r="Z5" i="67"/>
  <c r="AA5" i="67"/>
  <c r="AB5" i="67"/>
  <c r="AC5" i="67"/>
  <c r="AD5" i="67"/>
  <c r="AE5" i="67"/>
  <c r="AF5" i="67"/>
  <c r="AG5" i="67"/>
  <c r="AH5" i="67"/>
  <c r="AI5" i="67"/>
  <c r="AJ5" i="67"/>
  <c r="AK5" i="67"/>
  <c r="AL5" i="67"/>
  <c r="AM5" i="67"/>
  <c r="AN5" i="67"/>
  <c r="AO5" i="67"/>
  <c r="AP5" i="67"/>
  <c r="AQ5" i="67"/>
  <c r="E6" i="67"/>
  <c r="F6" i="67"/>
  <c r="G6" i="67"/>
  <c r="H6" i="67"/>
  <c r="I6" i="67"/>
  <c r="J6" i="67"/>
  <c r="K6" i="67"/>
  <c r="L6" i="67"/>
  <c r="M6" i="67"/>
  <c r="N6" i="67"/>
  <c r="O6" i="67"/>
  <c r="P6" i="67"/>
  <c r="Q6" i="67"/>
  <c r="R6" i="67"/>
  <c r="S6" i="67"/>
  <c r="T6" i="67"/>
  <c r="U6" i="67"/>
  <c r="V6" i="67"/>
  <c r="W6" i="67"/>
  <c r="X6" i="67"/>
  <c r="Y6" i="67"/>
  <c r="Z6" i="67"/>
  <c r="AA6" i="67"/>
  <c r="AB6" i="67"/>
  <c r="AC6" i="67"/>
  <c r="AD6" i="67"/>
  <c r="AE6" i="67"/>
  <c r="AF6" i="67"/>
  <c r="AG6" i="67"/>
  <c r="AH6" i="67"/>
  <c r="AI6" i="67"/>
  <c r="AJ6" i="67"/>
  <c r="AK6" i="67"/>
  <c r="AL6" i="67"/>
  <c r="AM6" i="67"/>
  <c r="AN6" i="67"/>
  <c r="AO6" i="67"/>
  <c r="AP6" i="67"/>
  <c r="AQ6" i="67"/>
  <c r="E7" i="67"/>
  <c r="F7" i="67"/>
  <c r="G7" i="67"/>
  <c r="H7" i="67"/>
  <c r="I7" i="67"/>
  <c r="J7" i="67"/>
  <c r="K7" i="67"/>
  <c r="L7" i="67"/>
  <c r="M7" i="67"/>
  <c r="N7" i="67"/>
  <c r="O7" i="67"/>
  <c r="P7" i="67"/>
  <c r="Q7" i="67"/>
  <c r="R7" i="67"/>
  <c r="S7" i="67"/>
  <c r="T7" i="67"/>
  <c r="U7" i="67"/>
  <c r="V7" i="67"/>
  <c r="W7" i="67"/>
  <c r="X7" i="67"/>
  <c r="Y7" i="67"/>
  <c r="Z7" i="67"/>
  <c r="AA7" i="67"/>
  <c r="AB7" i="67"/>
  <c r="AC7" i="67"/>
  <c r="AD7" i="67"/>
  <c r="AE7" i="67"/>
  <c r="AF7" i="67"/>
  <c r="AG7" i="67"/>
  <c r="AH7" i="67"/>
  <c r="AI7" i="67"/>
  <c r="AJ7" i="67"/>
  <c r="AK7" i="67"/>
  <c r="AL7" i="67"/>
  <c r="AM7" i="67"/>
  <c r="AN7" i="67"/>
  <c r="AO7" i="67"/>
  <c r="AP7" i="67"/>
  <c r="AQ7" i="67"/>
  <c r="E8" i="67"/>
  <c r="F8" i="67"/>
  <c r="G8" i="67"/>
  <c r="H8" i="67"/>
  <c r="I8" i="67"/>
  <c r="J8" i="67"/>
  <c r="K8" i="67"/>
  <c r="L8" i="67"/>
  <c r="M8" i="67"/>
  <c r="N8" i="67"/>
  <c r="O8" i="67"/>
  <c r="P8" i="67"/>
  <c r="Q8" i="67"/>
  <c r="R8" i="67"/>
  <c r="S8" i="67"/>
  <c r="T8" i="67"/>
  <c r="U8" i="67"/>
  <c r="V8" i="67"/>
  <c r="W8" i="67"/>
  <c r="X8" i="67"/>
  <c r="Y8" i="67"/>
  <c r="Z8" i="67"/>
  <c r="AA8" i="67"/>
  <c r="AB8" i="67"/>
  <c r="AC8" i="67"/>
  <c r="AD8" i="67"/>
  <c r="AE8" i="67"/>
  <c r="AF8" i="67"/>
  <c r="AG8" i="67"/>
  <c r="AH8" i="67"/>
  <c r="AI8" i="67"/>
  <c r="AJ8" i="67"/>
  <c r="AK8" i="67"/>
  <c r="AL8" i="67"/>
  <c r="AM8" i="67"/>
  <c r="AN8" i="67"/>
  <c r="AO8" i="67"/>
  <c r="AP8" i="67"/>
  <c r="AQ8" i="67"/>
  <c r="E9" i="67"/>
  <c r="F9" i="67"/>
  <c r="G9" i="67"/>
  <c r="H9" i="67"/>
  <c r="I9" i="67"/>
  <c r="J9" i="67"/>
  <c r="K9" i="67"/>
  <c r="L9" i="67"/>
  <c r="M9" i="67"/>
  <c r="N9" i="67"/>
  <c r="O9" i="67"/>
  <c r="P9" i="67"/>
  <c r="Q9" i="67"/>
  <c r="R9" i="67"/>
  <c r="S9" i="67"/>
  <c r="T9" i="67"/>
  <c r="U9" i="67"/>
  <c r="V9" i="67"/>
  <c r="W9" i="67"/>
  <c r="X9" i="67"/>
  <c r="Y9" i="67"/>
  <c r="Z9" i="67"/>
  <c r="AA9" i="67"/>
  <c r="AB9" i="67"/>
  <c r="AC9" i="67"/>
  <c r="AD9" i="67"/>
  <c r="AE9" i="67"/>
  <c r="AF9" i="67"/>
  <c r="AG9" i="67"/>
  <c r="AH9" i="67"/>
  <c r="AI9" i="67"/>
  <c r="AJ9" i="67"/>
  <c r="AK9" i="67"/>
  <c r="AL9" i="67"/>
  <c r="AM9" i="67"/>
  <c r="AN9" i="67"/>
  <c r="AO9" i="67"/>
  <c r="AP9" i="67"/>
  <c r="AQ9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B10" i="67"/>
  <c r="AC10" i="67"/>
  <c r="AD10" i="67"/>
  <c r="AE10" i="67"/>
  <c r="AF10" i="67"/>
  <c r="AG10" i="67"/>
  <c r="AH10" i="67"/>
  <c r="AI10" i="67"/>
  <c r="AJ10" i="67"/>
  <c r="AK10" i="67"/>
  <c r="AL10" i="67"/>
  <c r="AM10" i="67"/>
  <c r="AN10" i="67"/>
  <c r="AO10" i="67"/>
  <c r="AP10" i="67"/>
  <c r="AQ10" i="67"/>
  <c r="E11" i="67"/>
  <c r="F11" i="67"/>
  <c r="G11" i="67"/>
  <c r="H11" i="67"/>
  <c r="I11" i="67"/>
  <c r="J11" i="67"/>
  <c r="K11" i="67"/>
  <c r="L11" i="67"/>
  <c r="M11" i="67"/>
  <c r="N11" i="67"/>
  <c r="O11" i="67"/>
  <c r="P11" i="67"/>
  <c r="Q11" i="67"/>
  <c r="R11" i="67"/>
  <c r="S11" i="67"/>
  <c r="T11" i="67"/>
  <c r="U11" i="67"/>
  <c r="V11" i="67"/>
  <c r="W11" i="67"/>
  <c r="X11" i="67"/>
  <c r="Y11" i="67"/>
  <c r="Z11" i="67"/>
  <c r="AA11" i="67"/>
  <c r="AB11" i="67"/>
  <c r="AC11" i="67"/>
  <c r="AD11" i="67"/>
  <c r="AE11" i="67"/>
  <c r="AF11" i="67"/>
  <c r="AG11" i="67"/>
  <c r="AH11" i="67"/>
  <c r="AI11" i="67"/>
  <c r="AJ11" i="67"/>
  <c r="AK11" i="67"/>
  <c r="AL11" i="67"/>
  <c r="AM11" i="67"/>
  <c r="AN11" i="67"/>
  <c r="AO11" i="67"/>
  <c r="AP11" i="67"/>
  <c r="AQ11" i="67"/>
  <c r="E12" i="67"/>
  <c r="F12" i="67"/>
  <c r="G12" i="67"/>
  <c r="H12" i="67"/>
  <c r="I12" i="67"/>
  <c r="J12" i="67"/>
  <c r="K12" i="67"/>
  <c r="L12" i="67"/>
  <c r="M12" i="67"/>
  <c r="N12" i="67"/>
  <c r="O12" i="67"/>
  <c r="P12" i="67"/>
  <c r="Q12" i="67"/>
  <c r="R12" i="67"/>
  <c r="S12" i="67"/>
  <c r="T12" i="67"/>
  <c r="U12" i="67"/>
  <c r="V12" i="67"/>
  <c r="W12" i="67"/>
  <c r="X12" i="67"/>
  <c r="Y12" i="67"/>
  <c r="Z12" i="67"/>
  <c r="AA12" i="67"/>
  <c r="AB12" i="67"/>
  <c r="AC12" i="67"/>
  <c r="AD12" i="67"/>
  <c r="AE12" i="67"/>
  <c r="AF12" i="67"/>
  <c r="AG12" i="67"/>
  <c r="AH12" i="67"/>
  <c r="AI12" i="67"/>
  <c r="AJ12" i="67"/>
  <c r="AK12" i="67"/>
  <c r="AL12" i="67"/>
  <c r="AM12" i="67"/>
  <c r="AN12" i="67"/>
  <c r="AO12" i="67"/>
  <c r="AP12" i="67"/>
  <c r="AQ12" i="67"/>
  <c r="E13" i="67"/>
  <c r="F13" i="67"/>
  <c r="G13" i="67"/>
  <c r="H13" i="67"/>
  <c r="I13" i="67"/>
  <c r="J13" i="67"/>
  <c r="K13" i="67"/>
  <c r="L13" i="67"/>
  <c r="M13" i="67"/>
  <c r="N13" i="67"/>
  <c r="O13" i="67"/>
  <c r="P13" i="67"/>
  <c r="Q13" i="67"/>
  <c r="R13" i="67"/>
  <c r="S13" i="67"/>
  <c r="T13" i="67"/>
  <c r="U13" i="67"/>
  <c r="V13" i="67"/>
  <c r="W13" i="67"/>
  <c r="X13" i="67"/>
  <c r="Y13" i="67"/>
  <c r="Z13" i="67"/>
  <c r="AA13" i="67"/>
  <c r="AB13" i="67"/>
  <c r="AC13" i="67"/>
  <c r="AD13" i="67"/>
  <c r="AE13" i="67"/>
  <c r="AF13" i="67"/>
  <c r="AG13" i="67"/>
  <c r="AH13" i="67"/>
  <c r="AI13" i="67"/>
  <c r="AJ13" i="67"/>
  <c r="AK13" i="67"/>
  <c r="AL13" i="67"/>
  <c r="AM13" i="67"/>
  <c r="AN13" i="67"/>
  <c r="AO13" i="67"/>
  <c r="AP13" i="67"/>
  <c r="AQ13" i="67"/>
  <c r="E14" i="67"/>
  <c r="F14" i="67"/>
  <c r="G14" i="67"/>
  <c r="H14" i="67"/>
  <c r="I14" i="67"/>
  <c r="J14" i="67"/>
  <c r="K14" i="67"/>
  <c r="L14" i="67"/>
  <c r="M14" i="67"/>
  <c r="N14" i="67"/>
  <c r="O14" i="67"/>
  <c r="P14" i="67"/>
  <c r="Q14" i="67"/>
  <c r="R14" i="67"/>
  <c r="S14" i="67"/>
  <c r="T14" i="67"/>
  <c r="U14" i="67"/>
  <c r="V14" i="67"/>
  <c r="W14" i="67"/>
  <c r="X14" i="67"/>
  <c r="Y14" i="67"/>
  <c r="Z14" i="67"/>
  <c r="AA14" i="67"/>
  <c r="AB14" i="67"/>
  <c r="AC14" i="67"/>
  <c r="AD14" i="67"/>
  <c r="AE14" i="67"/>
  <c r="AF14" i="67"/>
  <c r="AG14" i="67"/>
  <c r="AH14" i="67"/>
  <c r="AI14" i="67"/>
  <c r="AJ14" i="67"/>
  <c r="AK14" i="67"/>
  <c r="AL14" i="67"/>
  <c r="AM14" i="67"/>
  <c r="AN14" i="67"/>
  <c r="AO14" i="67"/>
  <c r="AP14" i="67"/>
  <c r="AQ14" i="67"/>
  <c r="E15" i="67"/>
  <c r="F15" i="67"/>
  <c r="G15" i="67"/>
  <c r="H15" i="67"/>
  <c r="I15" i="67"/>
  <c r="J15" i="67"/>
  <c r="K15" i="67"/>
  <c r="L15" i="67"/>
  <c r="M15" i="67"/>
  <c r="N15" i="67"/>
  <c r="O15" i="67"/>
  <c r="P15" i="67"/>
  <c r="Q15" i="67"/>
  <c r="R15" i="67"/>
  <c r="S15" i="67"/>
  <c r="T15" i="67"/>
  <c r="U15" i="67"/>
  <c r="V15" i="67"/>
  <c r="W15" i="67"/>
  <c r="X15" i="67"/>
  <c r="Y15" i="67"/>
  <c r="Z15" i="67"/>
  <c r="AA15" i="67"/>
  <c r="AB15" i="67"/>
  <c r="AC15" i="67"/>
  <c r="AD15" i="67"/>
  <c r="AE15" i="67"/>
  <c r="AF15" i="67"/>
  <c r="AG15" i="67"/>
  <c r="AH15" i="67"/>
  <c r="AI15" i="67"/>
  <c r="AJ15" i="67"/>
  <c r="AK15" i="67"/>
  <c r="AL15" i="67"/>
  <c r="AM15" i="67"/>
  <c r="AN15" i="67"/>
  <c r="AO15" i="67"/>
  <c r="AP15" i="67"/>
  <c r="AQ15" i="67"/>
  <c r="E16" i="67"/>
  <c r="F16" i="67"/>
  <c r="G16" i="67"/>
  <c r="H16" i="67"/>
  <c r="I16" i="67"/>
  <c r="J16" i="67"/>
  <c r="K16" i="67"/>
  <c r="L16" i="67"/>
  <c r="M16" i="67"/>
  <c r="N16" i="67"/>
  <c r="O16" i="67"/>
  <c r="P16" i="67"/>
  <c r="Q16" i="67"/>
  <c r="R16" i="67"/>
  <c r="S16" i="67"/>
  <c r="T16" i="67"/>
  <c r="U16" i="67"/>
  <c r="V16" i="67"/>
  <c r="W16" i="67"/>
  <c r="X16" i="67"/>
  <c r="Y16" i="67"/>
  <c r="Z16" i="67"/>
  <c r="AA16" i="67"/>
  <c r="AB16" i="67"/>
  <c r="AC16" i="67"/>
  <c r="AD16" i="67"/>
  <c r="AE16" i="67"/>
  <c r="AF16" i="67"/>
  <c r="AG16" i="67"/>
  <c r="AH16" i="67"/>
  <c r="AI16" i="67"/>
  <c r="AJ16" i="67"/>
  <c r="AK16" i="67"/>
  <c r="AL16" i="67"/>
  <c r="AM16" i="67"/>
  <c r="AN16" i="67"/>
  <c r="AO16" i="67"/>
  <c r="AP16" i="67"/>
  <c r="AQ16" i="67"/>
  <c r="E17" i="67"/>
  <c r="F17" i="67"/>
  <c r="G17" i="67"/>
  <c r="H17" i="67"/>
  <c r="I17" i="67"/>
  <c r="J17" i="67"/>
  <c r="K17" i="67"/>
  <c r="L17" i="67"/>
  <c r="M17" i="67"/>
  <c r="N17" i="67"/>
  <c r="O17" i="67"/>
  <c r="P17" i="67"/>
  <c r="Q17" i="67"/>
  <c r="R17" i="67"/>
  <c r="S17" i="67"/>
  <c r="T17" i="67"/>
  <c r="U17" i="67"/>
  <c r="V17" i="67"/>
  <c r="W17" i="67"/>
  <c r="X17" i="67"/>
  <c r="Y17" i="67"/>
  <c r="Z17" i="67"/>
  <c r="AA17" i="67"/>
  <c r="AB17" i="67"/>
  <c r="AC17" i="67"/>
  <c r="AD17" i="67"/>
  <c r="AE17" i="67"/>
  <c r="AF17" i="67"/>
  <c r="AG17" i="67"/>
  <c r="AH17" i="67"/>
  <c r="AI17" i="67"/>
  <c r="AJ17" i="67"/>
  <c r="AK17" i="67"/>
  <c r="AL17" i="67"/>
  <c r="AM17" i="67"/>
  <c r="AN17" i="67"/>
  <c r="AO17" i="67"/>
  <c r="AP17" i="67"/>
  <c r="AQ17" i="67"/>
  <c r="E18" i="67"/>
  <c r="F18" i="67"/>
  <c r="G18" i="67"/>
  <c r="H18" i="67"/>
  <c r="I18" i="67"/>
  <c r="J18" i="67"/>
  <c r="K18" i="67"/>
  <c r="L18" i="67"/>
  <c r="M18" i="67"/>
  <c r="N18" i="67"/>
  <c r="O18" i="67"/>
  <c r="P18" i="67"/>
  <c r="Q18" i="67"/>
  <c r="R18" i="67"/>
  <c r="S18" i="67"/>
  <c r="T18" i="67"/>
  <c r="U18" i="67"/>
  <c r="V18" i="67"/>
  <c r="W18" i="67"/>
  <c r="X18" i="67"/>
  <c r="Y18" i="67"/>
  <c r="Z18" i="67"/>
  <c r="AA18" i="67"/>
  <c r="AB18" i="67"/>
  <c r="AC18" i="67"/>
  <c r="AD18" i="67"/>
  <c r="AE18" i="67"/>
  <c r="AF18" i="67"/>
  <c r="AG18" i="67"/>
  <c r="AH18" i="67"/>
  <c r="AI18" i="67"/>
  <c r="AJ18" i="67"/>
  <c r="AK18" i="67"/>
  <c r="AL18" i="67"/>
  <c r="AM18" i="67"/>
  <c r="AN18" i="67"/>
  <c r="AO18" i="67"/>
  <c r="AP18" i="67"/>
  <c r="AQ18" i="67"/>
  <c r="E19" i="67"/>
  <c r="F19" i="67"/>
  <c r="G19" i="67"/>
  <c r="H19" i="67"/>
  <c r="I19" i="67"/>
  <c r="J19" i="67"/>
  <c r="K19" i="67"/>
  <c r="L19" i="67"/>
  <c r="M19" i="67"/>
  <c r="N19" i="67"/>
  <c r="O19" i="67"/>
  <c r="P19" i="67"/>
  <c r="Q19" i="67"/>
  <c r="R19" i="67"/>
  <c r="S19" i="67"/>
  <c r="T19" i="67"/>
  <c r="U19" i="67"/>
  <c r="V19" i="67"/>
  <c r="W19" i="67"/>
  <c r="X19" i="67"/>
  <c r="Y19" i="67"/>
  <c r="Z19" i="67"/>
  <c r="AA19" i="67"/>
  <c r="AB19" i="67"/>
  <c r="AC19" i="67"/>
  <c r="AD19" i="67"/>
  <c r="AE19" i="67"/>
  <c r="AF19" i="67"/>
  <c r="AG19" i="67"/>
  <c r="AH19" i="67"/>
  <c r="AI19" i="67"/>
  <c r="AJ19" i="67"/>
  <c r="AK19" i="67"/>
  <c r="AL19" i="67"/>
  <c r="AM19" i="67"/>
  <c r="AN19" i="67"/>
  <c r="AO19" i="67"/>
  <c r="AP19" i="67"/>
  <c r="AQ19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AB20" i="67"/>
  <c r="AC20" i="67"/>
  <c r="AD20" i="67"/>
  <c r="AE20" i="67"/>
  <c r="AF20" i="67"/>
  <c r="AG20" i="67"/>
  <c r="AH20" i="67"/>
  <c r="AI20" i="67"/>
  <c r="AJ20" i="67"/>
  <c r="AK20" i="67"/>
  <c r="AL20" i="67"/>
  <c r="AM20" i="67"/>
  <c r="AN20" i="67"/>
  <c r="AO20" i="67"/>
  <c r="AP20" i="67"/>
  <c r="AQ20" i="67"/>
  <c r="E21" i="67"/>
  <c r="F21" i="67"/>
  <c r="G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AA21" i="67"/>
  <c r="AB21" i="67"/>
  <c r="AC21" i="67"/>
  <c r="AD21" i="67"/>
  <c r="AE21" i="67"/>
  <c r="AF21" i="67"/>
  <c r="AG21" i="67"/>
  <c r="AH21" i="67"/>
  <c r="AI21" i="67"/>
  <c r="AJ21" i="67"/>
  <c r="AK21" i="67"/>
  <c r="AL21" i="67"/>
  <c r="AM21" i="67"/>
  <c r="AN21" i="67"/>
  <c r="AO21" i="67"/>
  <c r="AP21" i="67"/>
  <c r="AQ21" i="67"/>
  <c r="E22" i="67"/>
  <c r="F22" i="67"/>
  <c r="G22" i="67"/>
  <c r="H22" i="67"/>
  <c r="I22" i="67"/>
  <c r="J22" i="67"/>
  <c r="K22" i="67"/>
  <c r="L22" i="67"/>
  <c r="M22" i="67"/>
  <c r="N22" i="67"/>
  <c r="O22" i="67"/>
  <c r="P22" i="67"/>
  <c r="Q22" i="67"/>
  <c r="R22" i="67"/>
  <c r="S22" i="67"/>
  <c r="T22" i="67"/>
  <c r="U22" i="67"/>
  <c r="V22" i="67"/>
  <c r="W22" i="67"/>
  <c r="X22" i="67"/>
  <c r="Y22" i="67"/>
  <c r="Z22" i="67"/>
  <c r="AA22" i="67"/>
  <c r="AB22" i="67"/>
  <c r="AC22" i="67"/>
  <c r="AD22" i="67"/>
  <c r="AE22" i="67"/>
  <c r="AF22" i="67"/>
  <c r="AG22" i="67"/>
  <c r="AH22" i="67"/>
  <c r="AI22" i="67"/>
  <c r="AJ22" i="67"/>
  <c r="AK22" i="67"/>
  <c r="AL22" i="67"/>
  <c r="AM22" i="67"/>
  <c r="AN22" i="67"/>
  <c r="AO22" i="67"/>
  <c r="AP22" i="67"/>
  <c r="AQ22" i="67"/>
  <c r="E23" i="67"/>
  <c r="F23" i="67"/>
  <c r="G23" i="67"/>
  <c r="H23" i="67"/>
  <c r="I23" i="67"/>
  <c r="J23" i="67"/>
  <c r="K23" i="67"/>
  <c r="L23" i="67"/>
  <c r="M23" i="67"/>
  <c r="N23" i="67"/>
  <c r="O23" i="67"/>
  <c r="P23" i="67"/>
  <c r="Q23" i="67"/>
  <c r="R23" i="67"/>
  <c r="S23" i="67"/>
  <c r="T23" i="67"/>
  <c r="U23" i="67"/>
  <c r="V23" i="67"/>
  <c r="W23" i="67"/>
  <c r="X23" i="67"/>
  <c r="Y23" i="67"/>
  <c r="Z23" i="67"/>
  <c r="AA23" i="67"/>
  <c r="AB23" i="67"/>
  <c r="AC23" i="67"/>
  <c r="AD23" i="67"/>
  <c r="AE23" i="67"/>
  <c r="AF23" i="67"/>
  <c r="AG23" i="67"/>
  <c r="AH23" i="67"/>
  <c r="AI23" i="67"/>
  <c r="AJ23" i="67"/>
  <c r="AK23" i="67"/>
  <c r="AL23" i="67"/>
  <c r="AM23" i="67"/>
  <c r="AN23" i="67"/>
  <c r="AO23" i="67"/>
  <c r="AP23" i="67"/>
  <c r="AQ23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AB24" i="67"/>
  <c r="AC24" i="67"/>
  <c r="AD24" i="67"/>
  <c r="AE24" i="67"/>
  <c r="AF24" i="67"/>
  <c r="AG24" i="67"/>
  <c r="AH24" i="67"/>
  <c r="AI24" i="67"/>
  <c r="AJ24" i="67"/>
  <c r="AK24" i="67"/>
  <c r="AL24" i="67"/>
  <c r="AM24" i="67"/>
  <c r="AN24" i="67"/>
  <c r="AO24" i="67"/>
  <c r="AP24" i="67"/>
  <c r="AQ24" i="67"/>
  <c r="E25" i="67"/>
  <c r="F25" i="67"/>
  <c r="G25" i="67"/>
  <c r="H25" i="67"/>
  <c r="I25" i="67"/>
  <c r="J25" i="67"/>
  <c r="K25" i="67"/>
  <c r="L25" i="67"/>
  <c r="M25" i="67"/>
  <c r="N25" i="67"/>
  <c r="O25" i="67"/>
  <c r="P25" i="67"/>
  <c r="Q25" i="67"/>
  <c r="R25" i="67"/>
  <c r="S25" i="67"/>
  <c r="T25" i="67"/>
  <c r="U25" i="67"/>
  <c r="V25" i="67"/>
  <c r="W25" i="67"/>
  <c r="X25" i="67"/>
  <c r="Y25" i="67"/>
  <c r="Z25" i="67"/>
  <c r="AA25" i="67"/>
  <c r="AB25" i="67"/>
  <c r="AC25" i="67"/>
  <c r="AD25" i="67"/>
  <c r="AE25" i="67"/>
  <c r="AF25" i="67"/>
  <c r="AG25" i="67"/>
  <c r="AH25" i="67"/>
  <c r="AI25" i="67"/>
  <c r="AJ25" i="67"/>
  <c r="AK25" i="67"/>
  <c r="AL25" i="67"/>
  <c r="AM25" i="67"/>
  <c r="AN25" i="67"/>
  <c r="AO25" i="67"/>
  <c r="AP25" i="67"/>
  <c r="AQ25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AB26" i="67"/>
  <c r="AC26" i="67"/>
  <c r="AD26" i="67"/>
  <c r="AE26" i="67"/>
  <c r="AF26" i="67"/>
  <c r="AG26" i="67"/>
  <c r="AH26" i="67"/>
  <c r="AI26" i="67"/>
  <c r="AJ26" i="67"/>
  <c r="AK26" i="67"/>
  <c r="AL26" i="67"/>
  <c r="AM26" i="67"/>
  <c r="AN26" i="67"/>
  <c r="AO26" i="67"/>
  <c r="AP26" i="67"/>
  <c r="AQ26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AB27" i="67"/>
  <c r="AC27" i="67"/>
  <c r="AD27" i="67"/>
  <c r="AE27" i="67"/>
  <c r="AF27" i="67"/>
  <c r="AG27" i="67"/>
  <c r="AH27" i="67"/>
  <c r="AI27" i="67"/>
  <c r="AJ27" i="67"/>
  <c r="AK27" i="67"/>
  <c r="AL27" i="67"/>
  <c r="AM27" i="67"/>
  <c r="AN27" i="67"/>
  <c r="AO27" i="67"/>
  <c r="AP27" i="67"/>
  <c r="AQ27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AB28" i="67"/>
  <c r="AC28" i="67"/>
  <c r="AD28" i="67"/>
  <c r="AE28" i="67"/>
  <c r="AF28" i="67"/>
  <c r="AG28" i="67"/>
  <c r="AH28" i="67"/>
  <c r="AI28" i="67"/>
  <c r="AJ28" i="67"/>
  <c r="AK28" i="67"/>
  <c r="AL28" i="67"/>
  <c r="AM28" i="67"/>
  <c r="AN28" i="67"/>
  <c r="AO28" i="67"/>
  <c r="AP28" i="67"/>
  <c r="AQ28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AB29" i="67"/>
  <c r="AC29" i="67"/>
  <c r="AD29" i="67"/>
  <c r="AE29" i="67"/>
  <c r="AF29" i="67"/>
  <c r="AG29" i="67"/>
  <c r="AH29" i="67"/>
  <c r="AI29" i="67"/>
  <c r="AJ29" i="67"/>
  <c r="AK29" i="67"/>
  <c r="AL29" i="67"/>
  <c r="AM29" i="67"/>
  <c r="AN29" i="67"/>
  <c r="AO29" i="67"/>
  <c r="AP29" i="67"/>
  <c r="AQ29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AB30" i="67"/>
  <c r="AC30" i="67"/>
  <c r="AD30" i="67"/>
  <c r="AE30" i="67"/>
  <c r="AF30" i="67"/>
  <c r="AG30" i="67"/>
  <c r="AH30" i="67"/>
  <c r="AI30" i="67"/>
  <c r="AJ30" i="67"/>
  <c r="AK30" i="67"/>
  <c r="AL30" i="67"/>
  <c r="AM30" i="67"/>
  <c r="AN30" i="67"/>
  <c r="AO30" i="67"/>
  <c r="AP30" i="67"/>
  <c r="AQ30" i="67"/>
  <c r="E31" i="67"/>
  <c r="F31" i="67"/>
  <c r="G31" i="67"/>
  <c r="H31" i="67"/>
  <c r="I31" i="67"/>
  <c r="J31" i="67"/>
  <c r="K31" i="67"/>
  <c r="L31" i="67"/>
  <c r="M31" i="67"/>
  <c r="N31" i="67"/>
  <c r="O31" i="67"/>
  <c r="P31" i="67"/>
  <c r="Q31" i="67"/>
  <c r="R31" i="67"/>
  <c r="S31" i="67"/>
  <c r="T31" i="67"/>
  <c r="U31" i="67"/>
  <c r="V31" i="67"/>
  <c r="W31" i="67"/>
  <c r="X31" i="67"/>
  <c r="Y31" i="67"/>
  <c r="Z31" i="67"/>
  <c r="AA31" i="67"/>
  <c r="AB31" i="67"/>
  <c r="AC31" i="67"/>
  <c r="AD31" i="67"/>
  <c r="AE31" i="67"/>
  <c r="AF31" i="67"/>
  <c r="AG31" i="67"/>
  <c r="AH31" i="67"/>
  <c r="AI31" i="67"/>
  <c r="AJ31" i="67"/>
  <c r="AK31" i="67"/>
  <c r="AL31" i="67"/>
  <c r="AM31" i="67"/>
  <c r="AN31" i="67"/>
  <c r="AO31" i="67"/>
  <c r="AP31" i="67"/>
  <c r="AQ31" i="67"/>
  <c r="E32" i="67"/>
  <c r="F32" i="67"/>
  <c r="G32" i="67"/>
  <c r="H32" i="67"/>
  <c r="I32" i="67"/>
  <c r="J32" i="67"/>
  <c r="K32" i="67"/>
  <c r="L32" i="67"/>
  <c r="M32" i="67"/>
  <c r="N32" i="67"/>
  <c r="O32" i="67"/>
  <c r="P32" i="67"/>
  <c r="Q32" i="67"/>
  <c r="R32" i="67"/>
  <c r="S32" i="67"/>
  <c r="T32" i="67"/>
  <c r="U32" i="67"/>
  <c r="V32" i="67"/>
  <c r="W32" i="67"/>
  <c r="X32" i="67"/>
  <c r="Y32" i="67"/>
  <c r="Z32" i="67"/>
  <c r="AA32" i="67"/>
  <c r="AB32" i="67"/>
  <c r="AC32" i="67"/>
  <c r="AD32" i="67"/>
  <c r="AE32" i="67"/>
  <c r="AF32" i="67"/>
  <c r="AG32" i="67"/>
  <c r="AH32" i="67"/>
  <c r="AI32" i="67"/>
  <c r="AJ32" i="67"/>
  <c r="AK32" i="67"/>
  <c r="AL32" i="67"/>
  <c r="AM32" i="67"/>
  <c r="AN32" i="67"/>
  <c r="AO32" i="67"/>
  <c r="AP32" i="67"/>
  <c r="AQ32" i="67"/>
  <c r="E33" i="67"/>
  <c r="F33" i="67"/>
  <c r="G33" i="67"/>
  <c r="H33" i="67"/>
  <c r="I33" i="67"/>
  <c r="J33" i="67"/>
  <c r="K33" i="67"/>
  <c r="L33" i="67"/>
  <c r="M33" i="67"/>
  <c r="N33" i="67"/>
  <c r="O33" i="67"/>
  <c r="P33" i="67"/>
  <c r="Q33" i="67"/>
  <c r="R33" i="67"/>
  <c r="S33" i="67"/>
  <c r="T33" i="67"/>
  <c r="U33" i="67"/>
  <c r="V33" i="67"/>
  <c r="W33" i="67"/>
  <c r="X33" i="67"/>
  <c r="Y33" i="67"/>
  <c r="Z33" i="67"/>
  <c r="AA33" i="67"/>
  <c r="AB33" i="67"/>
  <c r="AC33" i="67"/>
  <c r="AD33" i="67"/>
  <c r="AE33" i="67"/>
  <c r="AF33" i="67"/>
  <c r="AG33" i="67"/>
  <c r="AH33" i="67"/>
  <c r="AI33" i="67"/>
  <c r="AJ33" i="67"/>
  <c r="AK33" i="67"/>
  <c r="AL33" i="67"/>
  <c r="AM33" i="67"/>
  <c r="AN33" i="67"/>
  <c r="AO33" i="67"/>
  <c r="AP33" i="67"/>
  <c r="AQ33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AB34" i="67"/>
  <c r="AC34" i="67"/>
  <c r="AD34" i="67"/>
  <c r="AE34" i="67"/>
  <c r="AF34" i="67"/>
  <c r="AG34" i="67"/>
  <c r="AH34" i="67"/>
  <c r="AI34" i="67"/>
  <c r="AJ34" i="67"/>
  <c r="AK34" i="67"/>
  <c r="AL34" i="67"/>
  <c r="AM34" i="67"/>
  <c r="AN34" i="67"/>
  <c r="AO34" i="67"/>
  <c r="AP34" i="67"/>
  <c r="AQ34" i="67"/>
  <c r="E35" i="67"/>
  <c r="F35" i="67"/>
  <c r="G35" i="67"/>
  <c r="H35" i="67"/>
  <c r="I35" i="67"/>
  <c r="J35" i="67"/>
  <c r="K35" i="67"/>
  <c r="L35" i="67"/>
  <c r="M35" i="67"/>
  <c r="N35" i="67"/>
  <c r="O35" i="67"/>
  <c r="P35" i="67"/>
  <c r="Q35" i="67"/>
  <c r="R35" i="67"/>
  <c r="S35" i="67"/>
  <c r="T35" i="67"/>
  <c r="U35" i="67"/>
  <c r="V35" i="67"/>
  <c r="W35" i="67"/>
  <c r="X35" i="67"/>
  <c r="Y35" i="67"/>
  <c r="Z35" i="67"/>
  <c r="AA35" i="67"/>
  <c r="AB35" i="67"/>
  <c r="AC35" i="67"/>
  <c r="AD35" i="67"/>
  <c r="AE35" i="67"/>
  <c r="AF35" i="67"/>
  <c r="AG35" i="67"/>
  <c r="AH35" i="67"/>
  <c r="AI35" i="67"/>
  <c r="AJ35" i="67"/>
  <c r="AK35" i="67"/>
  <c r="AL35" i="67"/>
  <c r="AM35" i="67"/>
  <c r="AN35" i="67"/>
  <c r="AO35" i="67"/>
  <c r="AP35" i="67"/>
  <c r="AQ35" i="67"/>
  <c r="E36" i="67"/>
  <c r="F36" i="67"/>
  <c r="G36" i="67"/>
  <c r="H36" i="67"/>
  <c r="I36" i="67"/>
  <c r="J36" i="67"/>
  <c r="K36" i="67"/>
  <c r="L36" i="67"/>
  <c r="M36" i="67"/>
  <c r="N36" i="67"/>
  <c r="O36" i="67"/>
  <c r="P36" i="67"/>
  <c r="Q36" i="67"/>
  <c r="R36" i="67"/>
  <c r="S36" i="67"/>
  <c r="T36" i="67"/>
  <c r="U36" i="67"/>
  <c r="V36" i="67"/>
  <c r="W36" i="67"/>
  <c r="X36" i="67"/>
  <c r="Y36" i="67"/>
  <c r="Z36" i="67"/>
  <c r="AA36" i="67"/>
  <c r="AB36" i="67"/>
  <c r="AC36" i="67"/>
  <c r="AD36" i="67"/>
  <c r="AE36" i="67"/>
  <c r="AF36" i="67"/>
  <c r="AG36" i="67"/>
  <c r="AH36" i="67"/>
  <c r="AI36" i="67"/>
  <c r="AJ36" i="67"/>
  <c r="AK36" i="67"/>
  <c r="AL36" i="67"/>
  <c r="AM36" i="67"/>
  <c r="AN36" i="67"/>
  <c r="AO36" i="67"/>
  <c r="AP36" i="67"/>
  <c r="AQ36" i="67"/>
  <c r="E37" i="67"/>
  <c r="F37" i="67"/>
  <c r="G37" i="67"/>
  <c r="H37" i="67"/>
  <c r="I37" i="67"/>
  <c r="J37" i="67"/>
  <c r="K37" i="67"/>
  <c r="L37" i="67"/>
  <c r="M37" i="67"/>
  <c r="N37" i="67"/>
  <c r="O37" i="67"/>
  <c r="P37" i="67"/>
  <c r="Q37" i="67"/>
  <c r="R37" i="67"/>
  <c r="S37" i="67"/>
  <c r="T37" i="67"/>
  <c r="U37" i="67"/>
  <c r="V37" i="67"/>
  <c r="W37" i="67"/>
  <c r="X37" i="67"/>
  <c r="Y37" i="67"/>
  <c r="Z37" i="67"/>
  <c r="AA37" i="67"/>
  <c r="AB37" i="67"/>
  <c r="AC37" i="67"/>
  <c r="AD37" i="67"/>
  <c r="AE37" i="67"/>
  <c r="AF37" i="67"/>
  <c r="AG37" i="67"/>
  <c r="AH37" i="67"/>
  <c r="AI37" i="67"/>
  <c r="AJ37" i="67"/>
  <c r="AK37" i="67"/>
  <c r="AL37" i="67"/>
  <c r="AM37" i="67"/>
  <c r="AN37" i="67"/>
  <c r="AO37" i="67"/>
  <c r="AP37" i="67"/>
  <c r="AQ37" i="67"/>
  <c r="E38" i="67"/>
  <c r="F38" i="67"/>
  <c r="G38" i="67"/>
  <c r="H38" i="67"/>
  <c r="I38" i="67"/>
  <c r="J38" i="67"/>
  <c r="K38" i="67"/>
  <c r="L38" i="67"/>
  <c r="M38" i="67"/>
  <c r="N38" i="67"/>
  <c r="O38" i="67"/>
  <c r="P38" i="67"/>
  <c r="Q38" i="67"/>
  <c r="R38" i="67"/>
  <c r="S38" i="67"/>
  <c r="T38" i="67"/>
  <c r="U38" i="67"/>
  <c r="V38" i="67"/>
  <c r="W38" i="67"/>
  <c r="X38" i="67"/>
  <c r="Y38" i="67"/>
  <c r="Z38" i="67"/>
  <c r="AA38" i="67"/>
  <c r="AB38" i="67"/>
  <c r="AC38" i="67"/>
  <c r="AD38" i="67"/>
  <c r="AE38" i="67"/>
  <c r="AF38" i="67"/>
  <c r="AG38" i="67"/>
  <c r="AH38" i="67"/>
  <c r="AI38" i="67"/>
  <c r="AJ38" i="67"/>
  <c r="AK38" i="67"/>
  <c r="AL38" i="67"/>
  <c r="AM38" i="67"/>
  <c r="AN38" i="67"/>
  <c r="AO38" i="67"/>
  <c r="AP38" i="67"/>
  <c r="AQ38" i="67"/>
  <c r="E39" i="67"/>
  <c r="F39" i="67"/>
  <c r="G39" i="67"/>
  <c r="H39" i="67"/>
  <c r="I39" i="67"/>
  <c r="J39" i="67"/>
  <c r="K39" i="67"/>
  <c r="L39" i="67"/>
  <c r="M39" i="67"/>
  <c r="N39" i="67"/>
  <c r="O39" i="67"/>
  <c r="P39" i="67"/>
  <c r="Q39" i="67"/>
  <c r="R39" i="67"/>
  <c r="S39" i="67"/>
  <c r="T39" i="67"/>
  <c r="U39" i="67"/>
  <c r="V39" i="67"/>
  <c r="W39" i="67"/>
  <c r="X39" i="67"/>
  <c r="Y39" i="67"/>
  <c r="Z39" i="67"/>
  <c r="AA39" i="67"/>
  <c r="AB39" i="67"/>
  <c r="AC39" i="67"/>
  <c r="AD39" i="67"/>
  <c r="AE39" i="67"/>
  <c r="AF39" i="67"/>
  <c r="AG39" i="67"/>
  <c r="AH39" i="67"/>
  <c r="AI39" i="67"/>
  <c r="AJ39" i="67"/>
  <c r="AK39" i="67"/>
  <c r="AL39" i="67"/>
  <c r="AM39" i="67"/>
  <c r="AN39" i="67"/>
  <c r="AO39" i="67"/>
  <c r="AP39" i="67"/>
  <c r="AQ39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AB40" i="67"/>
  <c r="AC40" i="67"/>
  <c r="AD40" i="67"/>
  <c r="AE40" i="67"/>
  <c r="AF40" i="67"/>
  <c r="AG40" i="67"/>
  <c r="AH40" i="67"/>
  <c r="AI40" i="67"/>
  <c r="AJ40" i="67"/>
  <c r="AK40" i="67"/>
  <c r="AL40" i="67"/>
  <c r="AM40" i="67"/>
  <c r="AN40" i="67"/>
  <c r="AO40" i="67"/>
  <c r="AP40" i="67"/>
  <c r="AQ40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AA41" i="67"/>
  <c r="AB41" i="67"/>
  <c r="AC41" i="67"/>
  <c r="AD41" i="67"/>
  <c r="AE41" i="67"/>
  <c r="AF41" i="67"/>
  <c r="AG41" i="67"/>
  <c r="AH41" i="67"/>
  <c r="AI41" i="67"/>
  <c r="AJ41" i="67"/>
  <c r="AK41" i="67"/>
  <c r="AL41" i="67"/>
  <c r="AM41" i="67"/>
  <c r="AN41" i="67"/>
  <c r="AO41" i="67"/>
  <c r="AP41" i="67"/>
  <c r="AQ41" i="67"/>
  <c r="E42" i="67"/>
  <c r="F42" i="67"/>
  <c r="G42" i="67"/>
  <c r="H42" i="67"/>
  <c r="I42" i="67"/>
  <c r="J42" i="67"/>
  <c r="K42" i="67"/>
  <c r="L42" i="67"/>
  <c r="M42" i="67"/>
  <c r="N42" i="67"/>
  <c r="O42" i="67"/>
  <c r="P42" i="67"/>
  <c r="Q42" i="67"/>
  <c r="R42" i="67"/>
  <c r="S42" i="67"/>
  <c r="T42" i="67"/>
  <c r="U42" i="67"/>
  <c r="V42" i="67"/>
  <c r="W42" i="67"/>
  <c r="X42" i="67"/>
  <c r="Y42" i="67"/>
  <c r="Z42" i="67"/>
  <c r="AA42" i="67"/>
  <c r="AB42" i="67"/>
  <c r="AC42" i="67"/>
  <c r="AD42" i="67"/>
  <c r="AE42" i="67"/>
  <c r="AF42" i="67"/>
  <c r="AG42" i="67"/>
  <c r="AH42" i="67"/>
  <c r="AI42" i="67"/>
  <c r="AJ42" i="67"/>
  <c r="AK42" i="67"/>
  <c r="AL42" i="67"/>
  <c r="AM42" i="67"/>
  <c r="AN42" i="67"/>
  <c r="AO42" i="67"/>
  <c r="AP42" i="67"/>
  <c r="AQ42" i="67"/>
  <c r="E43" i="67"/>
  <c r="F43" i="67"/>
  <c r="G43" i="67"/>
  <c r="H43" i="67"/>
  <c r="I43" i="67"/>
  <c r="J43" i="67"/>
  <c r="K43" i="67"/>
  <c r="L43" i="67"/>
  <c r="M43" i="67"/>
  <c r="N43" i="67"/>
  <c r="O43" i="67"/>
  <c r="P43" i="67"/>
  <c r="Q43" i="67"/>
  <c r="R43" i="67"/>
  <c r="S43" i="67"/>
  <c r="T43" i="67"/>
  <c r="U43" i="67"/>
  <c r="V43" i="67"/>
  <c r="W43" i="67"/>
  <c r="X43" i="67"/>
  <c r="Y43" i="67"/>
  <c r="Z43" i="67"/>
  <c r="AA43" i="67"/>
  <c r="AB43" i="67"/>
  <c r="AC43" i="67"/>
  <c r="AD43" i="67"/>
  <c r="AE43" i="67"/>
  <c r="AF43" i="67"/>
  <c r="AG43" i="67"/>
  <c r="AH43" i="67"/>
  <c r="AI43" i="67"/>
  <c r="AJ43" i="67"/>
  <c r="AK43" i="67"/>
  <c r="AL43" i="67"/>
  <c r="AM43" i="67"/>
  <c r="AN43" i="67"/>
  <c r="AO43" i="67"/>
  <c r="AP43" i="67"/>
  <c r="AQ43" i="67"/>
  <c r="E44" i="67"/>
  <c r="F44" i="67"/>
  <c r="G44" i="67"/>
  <c r="H44" i="67"/>
  <c r="I44" i="67"/>
  <c r="J44" i="67"/>
  <c r="K44" i="67"/>
  <c r="L44" i="67"/>
  <c r="M44" i="67"/>
  <c r="N44" i="67"/>
  <c r="O44" i="67"/>
  <c r="P44" i="67"/>
  <c r="Q44" i="67"/>
  <c r="R44" i="67"/>
  <c r="S44" i="67"/>
  <c r="T44" i="67"/>
  <c r="U44" i="67"/>
  <c r="V44" i="67"/>
  <c r="W44" i="67"/>
  <c r="X44" i="67"/>
  <c r="Y44" i="67"/>
  <c r="Z44" i="67"/>
  <c r="AA44" i="67"/>
  <c r="AB44" i="67"/>
  <c r="AC44" i="67"/>
  <c r="AD44" i="67"/>
  <c r="AE44" i="67"/>
  <c r="AF44" i="67"/>
  <c r="AG44" i="67"/>
  <c r="AH44" i="67"/>
  <c r="AI44" i="67"/>
  <c r="AJ44" i="67"/>
  <c r="AK44" i="67"/>
  <c r="AL44" i="67"/>
  <c r="AM44" i="67"/>
  <c r="AN44" i="67"/>
  <c r="AO44" i="67"/>
  <c r="AP44" i="67"/>
  <c r="AQ44" i="67"/>
  <c r="D4" i="67"/>
  <c r="D5" i="67"/>
  <c r="D6" i="67"/>
  <c r="D7" i="67"/>
  <c r="D8" i="67"/>
  <c r="D9" i="67"/>
  <c r="D10" i="67"/>
  <c r="D11" i="67"/>
  <c r="D12" i="67"/>
  <c r="D13" i="67"/>
  <c r="D14" i="67"/>
  <c r="D15" i="67"/>
  <c r="D16" i="67"/>
  <c r="D17" i="67"/>
  <c r="D18" i="67"/>
  <c r="D19" i="67"/>
  <c r="D20" i="67"/>
  <c r="D21" i="67"/>
  <c r="D22" i="67"/>
  <c r="D23" i="67"/>
  <c r="D24" i="67"/>
  <c r="D25" i="67"/>
  <c r="D26" i="67"/>
  <c r="D27" i="67"/>
  <c r="D28" i="67"/>
  <c r="D29" i="67"/>
  <c r="D30" i="67"/>
  <c r="D31" i="67"/>
  <c r="D32" i="67"/>
  <c r="D33" i="67"/>
  <c r="D34" i="67"/>
  <c r="D35" i="67"/>
  <c r="D36" i="67"/>
  <c r="D37" i="67"/>
  <c r="D38" i="67"/>
  <c r="D39" i="67"/>
  <c r="D40" i="67"/>
  <c r="D41" i="67"/>
  <c r="D42" i="67"/>
  <c r="D43" i="67"/>
  <c r="D44" i="67"/>
  <c r="D3" i="67"/>
  <c r="C4" i="67"/>
  <c r="C5" i="67"/>
  <c r="C6" i="67"/>
  <c r="C7" i="67"/>
  <c r="C8" i="67"/>
  <c r="C9" i="67"/>
  <c r="C10" i="67"/>
  <c r="C11" i="67"/>
  <c r="C12" i="67"/>
  <c r="C13" i="67"/>
  <c r="C14" i="67"/>
  <c r="C15" i="67"/>
  <c r="C16" i="67"/>
  <c r="C17" i="67"/>
  <c r="C18" i="67"/>
  <c r="C19" i="67"/>
  <c r="C20" i="67"/>
  <c r="C21" i="67"/>
  <c r="C22" i="67"/>
  <c r="C23" i="67"/>
  <c r="C24" i="67"/>
  <c r="C25" i="67"/>
  <c r="C26" i="67"/>
  <c r="C27" i="67"/>
  <c r="C28" i="67"/>
  <c r="C29" i="67"/>
  <c r="C30" i="67"/>
  <c r="C31" i="67"/>
  <c r="C32" i="67"/>
  <c r="C33" i="67"/>
  <c r="C34" i="67"/>
  <c r="C35" i="67"/>
  <c r="C36" i="67"/>
  <c r="C37" i="67"/>
  <c r="C38" i="67"/>
  <c r="C39" i="67"/>
  <c r="C40" i="67"/>
  <c r="C41" i="67"/>
  <c r="C42" i="67"/>
  <c r="C43" i="67"/>
  <c r="C44" i="67"/>
  <c r="C3" i="67"/>
  <c r="C50" i="66"/>
  <c r="D50" i="66"/>
  <c r="E50" i="66"/>
  <c r="F50" i="66"/>
  <c r="G50" i="66"/>
  <c r="H50" i="66"/>
  <c r="I50" i="66"/>
  <c r="J50" i="66"/>
  <c r="K50" i="66"/>
  <c r="L50" i="66"/>
  <c r="M50" i="66"/>
  <c r="N50" i="66"/>
  <c r="O50" i="66"/>
  <c r="P50" i="66"/>
  <c r="Q50" i="66"/>
  <c r="R50" i="66"/>
  <c r="S50" i="66"/>
  <c r="T50" i="66"/>
  <c r="U50" i="66"/>
  <c r="V50" i="66"/>
  <c r="W50" i="66"/>
  <c r="X50" i="66"/>
  <c r="Y50" i="66"/>
  <c r="Z50" i="66"/>
  <c r="AA50" i="66"/>
  <c r="AB50" i="66"/>
  <c r="AC50" i="66"/>
  <c r="AD50" i="66"/>
  <c r="AE50" i="66"/>
  <c r="AF50" i="66"/>
  <c r="AG50" i="66"/>
  <c r="AH50" i="66"/>
  <c r="AI50" i="66"/>
  <c r="AJ50" i="66"/>
  <c r="AK50" i="66"/>
  <c r="AL50" i="66"/>
  <c r="AM50" i="66"/>
  <c r="AN50" i="66"/>
  <c r="AO50" i="66"/>
  <c r="AP50" i="66"/>
  <c r="AQ50" i="66"/>
  <c r="C51" i="66"/>
  <c r="D51" i="66"/>
  <c r="E51" i="66"/>
  <c r="F51" i="66"/>
  <c r="G51" i="66"/>
  <c r="H51" i="66"/>
  <c r="I51" i="66"/>
  <c r="J51" i="66"/>
  <c r="K51" i="66"/>
  <c r="L51" i="66"/>
  <c r="M51" i="66"/>
  <c r="N51" i="66"/>
  <c r="O51" i="66"/>
  <c r="P51" i="66"/>
  <c r="Q51" i="66"/>
  <c r="R51" i="66"/>
  <c r="S51" i="66"/>
  <c r="T51" i="66"/>
  <c r="U51" i="66"/>
  <c r="V51" i="66"/>
  <c r="W51" i="66"/>
  <c r="X51" i="66"/>
  <c r="Y51" i="66"/>
  <c r="Z51" i="66"/>
  <c r="AA51" i="66"/>
  <c r="AB51" i="66"/>
  <c r="AC51" i="66"/>
  <c r="AD51" i="66"/>
  <c r="AE51" i="66"/>
  <c r="AF51" i="66"/>
  <c r="AG51" i="66"/>
  <c r="AH51" i="66"/>
  <c r="AI51" i="66"/>
  <c r="AJ51" i="66"/>
  <c r="AK51" i="66"/>
  <c r="AL51" i="66"/>
  <c r="AM51" i="66"/>
  <c r="AN51" i="66"/>
  <c r="AO51" i="66"/>
  <c r="AP51" i="66"/>
  <c r="AQ51" i="66"/>
  <c r="C52" i="66"/>
  <c r="D52" i="66"/>
  <c r="E52" i="66"/>
  <c r="F52" i="66"/>
  <c r="G52" i="66"/>
  <c r="H52" i="66"/>
  <c r="I52" i="66"/>
  <c r="J52" i="66"/>
  <c r="K52" i="66"/>
  <c r="L52" i="66"/>
  <c r="M52" i="66"/>
  <c r="N52" i="66"/>
  <c r="O52" i="66"/>
  <c r="P52" i="66"/>
  <c r="Q52" i="66"/>
  <c r="R52" i="66"/>
  <c r="S52" i="66"/>
  <c r="T52" i="66"/>
  <c r="U52" i="66"/>
  <c r="V52" i="66"/>
  <c r="W52" i="66"/>
  <c r="X52" i="66"/>
  <c r="Y52" i="66"/>
  <c r="Z52" i="66"/>
  <c r="AA52" i="66"/>
  <c r="AB52" i="66"/>
  <c r="AC52" i="66"/>
  <c r="AD52" i="66"/>
  <c r="AE52" i="66"/>
  <c r="AF52" i="66"/>
  <c r="AG52" i="66"/>
  <c r="AH52" i="66"/>
  <c r="AI52" i="66"/>
  <c r="AJ52" i="66"/>
  <c r="AK52" i="66"/>
  <c r="AL52" i="66"/>
  <c r="AM52" i="66"/>
  <c r="AN52" i="66"/>
  <c r="AO52" i="66"/>
  <c r="AP52" i="66"/>
  <c r="AQ52" i="66"/>
  <c r="C53" i="66"/>
  <c r="D53" i="66"/>
  <c r="E53" i="66"/>
  <c r="F53" i="66"/>
  <c r="G53" i="66"/>
  <c r="H53" i="66"/>
  <c r="I53" i="66"/>
  <c r="J53" i="66"/>
  <c r="K53" i="66"/>
  <c r="L53" i="66"/>
  <c r="M53" i="66"/>
  <c r="N53" i="66"/>
  <c r="O53" i="66"/>
  <c r="P53" i="66"/>
  <c r="Q53" i="66"/>
  <c r="R53" i="66"/>
  <c r="S53" i="66"/>
  <c r="T53" i="66"/>
  <c r="U53" i="66"/>
  <c r="V53" i="66"/>
  <c r="W53" i="66"/>
  <c r="X53" i="66"/>
  <c r="Y53" i="66"/>
  <c r="Z53" i="66"/>
  <c r="AA53" i="66"/>
  <c r="AB53" i="66"/>
  <c r="AC53" i="66"/>
  <c r="AD53" i="66"/>
  <c r="AE53" i="66"/>
  <c r="AF53" i="66"/>
  <c r="AG53" i="66"/>
  <c r="AH53" i="66"/>
  <c r="AI53" i="66"/>
  <c r="AJ53" i="66"/>
  <c r="AK53" i="66"/>
  <c r="AL53" i="66"/>
  <c r="AM53" i="66"/>
  <c r="AN53" i="66"/>
  <c r="AO53" i="66"/>
  <c r="AP53" i="66"/>
  <c r="AQ53" i="66"/>
  <c r="C54" i="66"/>
  <c r="D54" i="66"/>
  <c r="E54" i="66"/>
  <c r="F54" i="66"/>
  <c r="G54" i="66"/>
  <c r="H54" i="66"/>
  <c r="I54" i="66"/>
  <c r="J54" i="66"/>
  <c r="K54" i="66"/>
  <c r="L54" i="66"/>
  <c r="M54" i="66"/>
  <c r="N54" i="66"/>
  <c r="O54" i="66"/>
  <c r="P54" i="66"/>
  <c r="Q54" i="66"/>
  <c r="R54" i="66"/>
  <c r="S54" i="66"/>
  <c r="T54" i="66"/>
  <c r="U54" i="66"/>
  <c r="V54" i="66"/>
  <c r="W54" i="66"/>
  <c r="X54" i="66"/>
  <c r="Y54" i="66"/>
  <c r="Z54" i="66"/>
  <c r="AA54" i="66"/>
  <c r="AB54" i="66"/>
  <c r="AC54" i="66"/>
  <c r="AD54" i="66"/>
  <c r="AE54" i="66"/>
  <c r="AF54" i="66"/>
  <c r="AG54" i="66"/>
  <c r="AH54" i="66"/>
  <c r="AI54" i="66"/>
  <c r="AJ54" i="66"/>
  <c r="AK54" i="66"/>
  <c r="AL54" i="66"/>
  <c r="AM54" i="66"/>
  <c r="AN54" i="66"/>
  <c r="AO54" i="66"/>
  <c r="AP54" i="66"/>
  <c r="AQ54" i="66"/>
  <c r="C55" i="66"/>
  <c r="D55" i="66"/>
  <c r="E55" i="66"/>
  <c r="F55" i="66"/>
  <c r="G55" i="66"/>
  <c r="H55" i="66"/>
  <c r="I55" i="66"/>
  <c r="J55" i="66"/>
  <c r="K55" i="66"/>
  <c r="L55" i="66"/>
  <c r="M55" i="66"/>
  <c r="N55" i="66"/>
  <c r="O55" i="66"/>
  <c r="P55" i="66"/>
  <c r="Q55" i="66"/>
  <c r="R55" i="66"/>
  <c r="S55" i="66"/>
  <c r="T55" i="66"/>
  <c r="U55" i="66"/>
  <c r="V55" i="66"/>
  <c r="W55" i="66"/>
  <c r="X55" i="66"/>
  <c r="Y55" i="66"/>
  <c r="Z55" i="66"/>
  <c r="AA55" i="66"/>
  <c r="AB55" i="66"/>
  <c r="AC55" i="66"/>
  <c r="AD55" i="66"/>
  <c r="AE55" i="66"/>
  <c r="AF55" i="66"/>
  <c r="AG55" i="66"/>
  <c r="AH55" i="66"/>
  <c r="AI55" i="66"/>
  <c r="AJ55" i="66"/>
  <c r="AK55" i="66"/>
  <c r="AL55" i="66"/>
  <c r="AM55" i="66"/>
  <c r="AN55" i="66"/>
  <c r="AO55" i="66"/>
  <c r="AP55" i="66"/>
  <c r="AQ55" i="66"/>
  <c r="C56" i="66"/>
  <c r="D56" i="66"/>
  <c r="E56" i="66"/>
  <c r="F56" i="66"/>
  <c r="G56" i="66"/>
  <c r="H56" i="66"/>
  <c r="I56" i="66"/>
  <c r="J56" i="66"/>
  <c r="K56" i="66"/>
  <c r="L56" i="66"/>
  <c r="M56" i="66"/>
  <c r="N56" i="66"/>
  <c r="O56" i="66"/>
  <c r="P56" i="66"/>
  <c r="Q56" i="66"/>
  <c r="R56" i="66"/>
  <c r="S56" i="66"/>
  <c r="T56" i="66"/>
  <c r="U56" i="66"/>
  <c r="V56" i="66"/>
  <c r="W56" i="66"/>
  <c r="X56" i="66"/>
  <c r="Y56" i="66"/>
  <c r="Z56" i="66"/>
  <c r="AA56" i="66"/>
  <c r="AB56" i="66"/>
  <c r="AC56" i="66"/>
  <c r="AD56" i="66"/>
  <c r="AE56" i="66"/>
  <c r="AF56" i="66"/>
  <c r="AG56" i="66"/>
  <c r="AH56" i="66"/>
  <c r="AI56" i="66"/>
  <c r="AJ56" i="66"/>
  <c r="AK56" i="66"/>
  <c r="AL56" i="66"/>
  <c r="AM56" i="66"/>
  <c r="AN56" i="66"/>
  <c r="AO56" i="66"/>
  <c r="AP56" i="66"/>
  <c r="AQ56" i="66"/>
  <c r="C57" i="66"/>
  <c r="D57" i="66"/>
  <c r="E57" i="66"/>
  <c r="F57" i="66"/>
  <c r="G57" i="66"/>
  <c r="H57" i="66"/>
  <c r="I57" i="66"/>
  <c r="J57" i="66"/>
  <c r="K57" i="66"/>
  <c r="L57" i="66"/>
  <c r="M57" i="66"/>
  <c r="N57" i="66"/>
  <c r="O57" i="66"/>
  <c r="P57" i="66"/>
  <c r="Q57" i="66"/>
  <c r="R57" i="66"/>
  <c r="S57" i="66"/>
  <c r="T57" i="66"/>
  <c r="U57" i="66"/>
  <c r="V57" i="66"/>
  <c r="W57" i="66"/>
  <c r="X57" i="66"/>
  <c r="Y57" i="66"/>
  <c r="Z57" i="66"/>
  <c r="AA57" i="66"/>
  <c r="AB57" i="66"/>
  <c r="AC57" i="66"/>
  <c r="AD57" i="66"/>
  <c r="AE57" i="66"/>
  <c r="AF57" i="66"/>
  <c r="AG57" i="66"/>
  <c r="AH57" i="66"/>
  <c r="AI57" i="66"/>
  <c r="AJ57" i="66"/>
  <c r="AK57" i="66"/>
  <c r="AL57" i="66"/>
  <c r="AM57" i="66"/>
  <c r="AN57" i="66"/>
  <c r="AO57" i="66"/>
  <c r="AP57" i="66"/>
  <c r="AQ57" i="66"/>
  <c r="C58" i="66"/>
  <c r="D58" i="66"/>
  <c r="E58" i="66"/>
  <c r="F58" i="66"/>
  <c r="G58" i="66"/>
  <c r="H58" i="66"/>
  <c r="I58" i="66"/>
  <c r="J58" i="66"/>
  <c r="K58" i="66"/>
  <c r="L58" i="66"/>
  <c r="M58" i="66"/>
  <c r="N58" i="66"/>
  <c r="O58" i="66"/>
  <c r="P58" i="66"/>
  <c r="Q58" i="66"/>
  <c r="R58" i="66"/>
  <c r="S58" i="66"/>
  <c r="T58" i="66"/>
  <c r="U58" i="66"/>
  <c r="V58" i="66"/>
  <c r="W58" i="66"/>
  <c r="X58" i="66"/>
  <c r="Y58" i="66"/>
  <c r="Z58" i="66"/>
  <c r="AA58" i="66"/>
  <c r="AB58" i="66"/>
  <c r="AC58" i="66"/>
  <c r="AD58" i="66"/>
  <c r="AE58" i="66"/>
  <c r="AF58" i="66"/>
  <c r="AG58" i="66"/>
  <c r="AH58" i="66"/>
  <c r="AI58" i="66"/>
  <c r="AJ58" i="66"/>
  <c r="AK58" i="66"/>
  <c r="AL58" i="66"/>
  <c r="AM58" i="66"/>
  <c r="AN58" i="66"/>
  <c r="AO58" i="66"/>
  <c r="AP58" i="66"/>
  <c r="AQ58" i="66"/>
  <c r="C59" i="66"/>
  <c r="D59" i="66"/>
  <c r="E59" i="66"/>
  <c r="F59" i="66"/>
  <c r="G59" i="66"/>
  <c r="H59" i="66"/>
  <c r="I59" i="66"/>
  <c r="J59" i="66"/>
  <c r="K59" i="66"/>
  <c r="L59" i="66"/>
  <c r="M59" i="66"/>
  <c r="N59" i="66"/>
  <c r="O59" i="66"/>
  <c r="P59" i="66"/>
  <c r="Q59" i="66"/>
  <c r="R59" i="66"/>
  <c r="S59" i="66"/>
  <c r="T59" i="66"/>
  <c r="U59" i="66"/>
  <c r="V59" i="66"/>
  <c r="W59" i="66"/>
  <c r="X59" i="66"/>
  <c r="Y59" i="66"/>
  <c r="Z59" i="66"/>
  <c r="AA59" i="66"/>
  <c r="AB59" i="66"/>
  <c r="AC59" i="66"/>
  <c r="AD59" i="66"/>
  <c r="AE59" i="66"/>
  <c r="AF59" i="66"/>
  <c r="AG59" i="66"/>
  <c r="AH59" i="66"/>
  <c r="AI59" i="66"/>
  <c r="AJ59" i="66"/>
  <c r="AK59" i="66"/>
  <c r="AL59" i="66"/>
  <c r="AM59" i="66"/>
  <c r="AN59" i="66"/>
  <c r="AO59" i="66"/>
  <c r="AP59" i="66"/>
  <c r="AQ59" i="66"/>
  <c r="C60" i="66"/>
  <c r="D60" i="66"/>
  <c r="E60" i="66"/>
  <c r="F60" i="66"/>
  <c r="G60" i="66"/>
  <c r="H60" i="66"/>
  <c r="I60" i="66"/>
  <c r="J60" i="66"/>
  <c r="K60" i="66"/>
  <c r="L60" i="66"/>
  <c r="M60" i="66"/>
  <c r="N60" i="66"/>
  <c r="O60" i="66"/>
  <c r="P60" i="66"/>
  <c r="Q60" i="66"/>
  <c r="R60" i="66"/>
  <c r="S60" i="66"/>
  <c r="T60" i="66"/>
  <c r="U60" i="66"/>
  <c r="V60" i="66"/>
  <c r="W60" i="66"/>
  <c r="X60" i="66"/>
  <c r="Y60" i="66"/>
  <c r="Z60" i="66"/>
  <c r="AA60" i="66"/>
  <c r="AB60" i="66"/>
  <c r="AC60" i="66"/>
  <c r="AD60" i="66"/>
  <c r="AE60" i="66"/>
  <c r="AF60" i="66"/>
  <c r="AG60" i="66"/>
  <c r="AH60" i="66"/>
  <c r="AI60" i="66"/>
  <c r="AJ60" i="66"/>
  <c r="AK60" i="66"/>
  <c r="AL60" i="66"/>
  <c r="AM60" i="66"/>
  <c r="AN60" i="66"/>
  <c r="AO60" i="66"/>
  <c r="AP60" i="66"/>
  <c r="AQ60" i="66"/>
  <c r="C61" i="66"/>
  <c r="D61" i="66"/>
  <c r="E61" i="66"/>
  <c r="F61" i="66"/>
  <c r="G61" i="66"/>
  <c r="H61" i="66"/>
  <c r="I61" i="66"/>
  <c r="J61" i="66"/>
  <c r="K61" i="66"/>
  <c r="L61" i="66"/>
  <c r="M61" i="66"/>
  <c r="N61" i="66"/>
  <c r="O61" i="66"/>
  <c r="P61" i="66"/>
  <c r="Q61" i="66"/>
  <c r="R61" i="66"/>
  <c r="S61" i="66"/>
  <c r="T61" i="66"/>
  <c r="U61" i="66"/>
  <c r="V61" i="66"/>
  <c r="W61" i="66"/>
  <c r="X61" i="66"/>
  <c r="Y61" i="66"/>
  <c r="Z61" i="66"/>
  <c r="AA61" i="66"/>
  <c r="AB61" i="66"/>
  <c r="AC61" i="66"/>
  <c r="AD61" i="66"/>
  <c r="AE61" i="66"/>
  <c r="AF61" i="66"/>
  <c r="AG61" i="66"/>
  <c r="AH61" i="66"/>
  <c r="AI61" i="66"/>
  <c r="AJ61" i="66"/>
  <c r="AK61" i="66"/>
  <c r="AL61" i="66"/>
  <c r="AM61" i="66"/>
  <c r="AN61" i="66"/>
  <c r="AO61" i="66"/>
  <c r="AP61" i="66"/>
  <c r="AQ61" i="66"/>
  <c r="C62" i="66"/>
  <c r="D62" i="66"/>
  <c r="E62" i="66"/>
  <c r="F62" i="66"/>
  <c r="G62" i="66"/>
  <c r="H62" i="66"/>
  <c r="I62" i="66"/>
  <c r="J62" i="66"/>
  <c r="K62" i="66"/>
  <c r="L62" i="66"/>
  <c r="M62" i="66"/>
  <c r="N62" i="66"/>
  <c r="O62" i="66"/>
  <c r="P62" i="66"/>
  <c r="Q62" i="66"/>
  <c r="R62" i="66"/>
  <c r="S62" i="66"/>
  <c r="T62" i="66"/>
  <c r="U62" i="66"/>
  <c r="V62" i="66"/>
  <c r="W62" i="66"/>
  <c r="X62" i="66"/>
  <c r="Y62" i="66"/>
  <c r="Z62" i="66"/>
  <c r="AA62" i="66"/>
  <c r="AB62" i="66"/>
  <c r="AC62" i="66"/>
  <c r="AD62" i="66"/>
  <c r="AE62" i="66"/>
  <c r="AF62" i="66"/>
  <c r="AG62" i="66"/>
  <c r="AH62" i="66"/>
  <c r="AI62" i="66"/>
  <c r="AJ62" i="66"/>
  <c r="AK62" i="66"/>
  <c r="AL62" i="66"/>
  <c r="AM62" i="66"/>
  <c r="AN62" i="66"/>
  <c r="AO62" i="66"/>
  <c r="AP62" i="66"/>
  <c r="AQ62" i="66"/>
  <c r="C63" i="66"/>
  <c r="D63" i="66"/>
  <c r="E63" i="66"/>
  <c r="F63" i="66"/>
  <c r="G63" i="66"/>
  <c r="H63" i="66"/>
  <c r="I63" i="66"/>
  <c r="J63" i="66"/>
  <c r="K63" i="66"/>
  <c r="L63" i="66"/>
  <c r="M63" i="66"/>
  <c r="N63" i="66"/>
  <c r="O63" i="66"/>
  <c r="P63" i="66"/>
  <c r="Q63" i="66"/>
  <c r="R63" i="66"/>
  <c r="S63" i="66"/>
  <c r="T63" i="66"/>
  <c r="U63" i="66"/>
  <c r="V63" i="66"/>
  <c r="W63" i="66"/>
  <c r="X63" i="66"/>
  <c r="Y63" i="66"/>
  <c r="Z63" i="66"/>
  <c r="AA63" i="66"/>
  <c r="AB63" i="66"/>
  <c r="AC63" i="66"/>
  <c r="AD63" i="66"/>
  <c r="AE63" i="66"/>
  <c r="AF63" i="66"/>
  <c r="AG63" i="66"/>
  <c r="AH63" i="66"/>
  <c r="AI63" i="66"/>
  <c r="AJ63" i="66"/>
  <c r="AK63" i="66"/>
  <c r="AL63" i="66"/>
  <c r="AM63" i="66"/>
  <c r="AN63" i="66"/>
  <c r="AO63" i="66"/>
  <c r="AP63" i="66"/>
  <c r="AQ63" i="66"/>
  <c r="C64" i="66"/>
  <c r="D64" i="66"/>
  <c r="E64" i="66"/>
  <c r="F64" i="66"/>
  <c r="G64" i="66"/>
  <c r="H64" i="66"/>
  <c r="I64" i="66"/>
  <c r="J64" i="66"/>
  <c r="K64" i="66"/>
  <c r="L64" i="66"/>
  <c r="M64" i="66"/>
  <c r="N64" i="66"/>
  <c r="O64" i="66"/>
  <c r="P64" i="66"/>
  <c r="Q64" i="66"/>
  <c r="R64" i="66"/>
  <c r="S64" i="66"/>
  <c r="T64" i="66"/>
  <c r="U64" i="66"/>
  <c r="V64" i="66"/>
  <c r="W64" i="66"/>
  <c r="X64" i="66"/>
  <c r="Y64" i="66"/>
  <c r="Z64" i="66"/>
  <c r="AA64" i="66"/>
  <c r="AB64" i="66"/>
  <c r="AC64" i="66"/>
  <c r="AD64" i="66"/>
  <c r="AE64" i="66"/>
  <c r="AF64" i="66"/>
  <c r="AG64" i="66"/>
  <c r="AH64" i="66"/>
  <c r="AI64" i="66"/>
  <c r="AJ64" i="66"/>
  <c r="AK64" i="66"/>
  <c r="AL64" i="66"/>
  <c r="AM64" i="66"/>
  <c r="AN64" i="66"/>
  <c r="AO64" i="66"/>
  <c r="AP64" i="66"/>
  <c r="AQ64" i="66"/>
  <c r="C65" i="66"/>
  <c r="D65" i="66"/>
  <c r="E65" i="66"/>
  <c r="F65" i="66"/>
  <c r="G65" i="66"/>
  <c r="H65" i="66"/>
  <c r="I65" i="66"/>
  <c r="J65" i="66"/>
  <c r="K65" i="66"/>
  <c r="L65" i="66"/>
  <c r="M65" i="66"/>
  <c r="N65" i="66"/>
  <c r="O65" i="66"/>
  <c r="P65" i="66"/>
  <c r="Q65" i="66"/>
  <c r="R65" i="66"/>
  <c r="S65" i="66"/>
  <c r="T65" i="66"/>
  <c r="U65" i="66"/>
  <c r="V65" i="66"/>
  <c r="W65" i="66"/>
  <c r="X65" i="66"/>
  <c r="Y65" i="66"/>
  <c r="Z65" i="66"/>
  <c r="AA65" i="66"/>
  <c r="AB65" i="66"/>
  <c r="AC65" i="66"/>
  <c r="AD65" i="66"/>
  <c r="AE65" i="66"/>
  <c r="AF65" i="66"/>
  <c r="AG65" i="66"/>
  <c r="AH65" i="66"/>
  <c r="AI65" i="66"/>
  <c r="AJ65" i="66"/>
  <c r="AK65" i="66"/>
  <c r="AL65" i="66"/>
  <c r="AM65" i="66"/>
  <c r="AN65" i="66"/>
  <c r="AO65" i="66"/>
  <c r="AP65" i="66"/>
  <c r="AQ65" i="66"/>
  <c r="C66" i="66"/>
  <c r="D66" i="66"/>
  <c r="E66" i="66"/>
  <c r="F66" i="66"/>
  <c r="G66" i="66"/>
  <c r="H66" i="66"/>
  <c r="I66" i="66"/>
  <c r="J66" i="66"/>
  <c r="K66" i="66"/>
  <c r="L66" i="66"/>
  <c r="M66" i="66"/>
  <c r="N66" i="66"/>
  <c r="O66" i="66"/>
  <c r="P66" i="66"/>
  <c r="Q66" i="66"/>
  <c r="R66" i="66"/>
  <c r="S66" i="66"/>
  <c r="T66" i="66"/>
  <c r="U66" i="66"/>
  <c r="V66" i="66"/>
  <c r="W66" i="66"/>
  <c r="X66" i="66"/>
  <c r="Y66" i="66"/>
  <c r="Z66" i="66"/>
  <c r="AA66" i="66"/>
  <c r="AB66" i="66"/>
  <c r="AC66" i="66"/>
  <c r="AD66" i="66"/>
  <c r="AE66" i="66"/>
  <c r="AF66" i="66"/>
  <c r="AG66" i="66"/>
  <c r="AH66" i="66"/>
  <c r="AI66" i="66"/>
  <c r="AJ66" i="66"/>
  <c r="AK66" i="66"/>
  <c r="AL66" i="66"/>
  <c r="AM66" i="66"/>
  <c r="AN66" i="66"/>
  <c r="AO66" i="66"/>
  <c r="AP66" i="66"/>
  <c r="AQ66" i="66"/>
  <c r="C67" i="66"/>
  <c r="D67" i="66"/>
  <c r="E67" i="66"/>
  <c r="F67" i="66"/>
  <c r="G67" i="66"/>
  <c r="H67" i="66"/>
  <c r="I67" i="66"/>
  <c r="J67" i="66"/>
  <c r="K67" i="66"/>
  <c r="L67" i="66"/>
  <c r="M67" i="66"/>
  <c r="N67" i="66"/>
  <c r="O67" i="66"/>
  <c r="P67" i="66"/>
  <c r="Q67" i="66"/>
  <c r="R67" i="66"/>
  <c r="S67" i="66"/>
  <c r="T67" i="66"/>
  <c r="U67" i="66"/>
  <c r="V67" i="66"/>
  <c r="W67" i="66"/>
  <c r="X67" i="66"/>
  <c r="Y67" i="66"/>
  <c r="Z67" i="66"/>
  <c r="AA67" i="66"/>
  <c r="AB67" i="66"/>
  <c r="AC67" i="66"/>
  <c r="AD67" i="66"/>
  <c r="AE67" i="66"/>
  <c r="AF67" i="66"/>
  <c r="AG67" i="66"/>
  <c r="AH67" i="66"/>
  <c r="AI67" i="66"/>
  <c r="AJ67" i="66"/>
  <c r="AK67" i="66"/>
  <c r="AL67" i="66"/>
  <c r="AM67" i="66"/>
  <c r="AN67" i="66"/>
  <c r="AO67" i="66"/>
  <c r="AP67" i="66"/>
  <c r="AQ67" i="66"/>
  <c r="C68" i="66"/>
  <c r="D68" i="66"/>
  <c r="E68" i="66"/>
  <c r="F68" i="66"/>
  <c r="G68" i="66"/>
  <c r="H68" i="66"/>
  <c r="I68" i="66"/>
  <c r="J68" i="66"/>
  <c r="K68" i="66"/>
  <c r="L68" i="66"/>
  <c r="M68" i="66"/>
  <c r="N68" i="66"/>
  <c r="O68" i="66"/>
  <c r="P68" i="66"/>
  <c r="Q68" i="66"/>
  <c r="R68" i="66"/>
  <c r="S68" i="66"/>
  <c r="T68" i="66"/>
  <c r="U68" i="66"/>
  <c r="V68" i="66"/>
  <c r="W68" i="66"/>
  <c r="X68" i="66"/>
  <c r="Y68" i="66"/>
  <c r="Z68" i="66"/>
  <c r="AA68" i="66"/>
  <c r="AB68" i="66"/>
  <c r="AC68" i="66"/>
  <c r="AD68" i="66"/>
  <c r="AE68" i="66"/>
  <c r="AF68" i="66"/>
  <c r="AG68" i="66"/>
  <c r="AH68" i="66"/>
  <c r="AI68" i="66"/>
  <c r="AJ68" i="66"/>
  <c r="AK68" i="66"/>
  <c r="AL68" i="66"/>
  <c r="AM68" i="66"/>
  <c r="AN68" i="66"/>
  <c r="AO68" i="66"/>
  <c r="AP68" i="66"/>
  <c r="AQ68" i="66"/>
  <c r="C69" i="66"/>
  <c r="D69" i="66"/>
  <c r="E69" i="66"/>
  <c r="F69" i="66"/>
  <c r="G69" i="66"/>
  <c r="H69" i="66"/>
  <c r="I69" i="66"/>
  <c r="J69" i="66"/>
  <c r="K69" i="66"/>
  <c r="L69" i="66"/>
  <c r="M69" i="66"/>
  <c r="N69" i="66"/>
  <c r="O69" i="66"/>
  <c r="P69" i="66"/>
  <c r="Q69" i="66"/>
  <c r="R69" i="66"/>
  <c r="S69" i="66"/>
  <c r="T69" i="66"/>
  <c r="U69" i="66"/>
  <c r="V69" i="66"/>
  <c r="W69" i="66"/>
  <c r="X69" i="66"/>
  <c r="Y69" i="66"/>
  <c r="Z69" i="66"/>
  <c r="AA69" i="66"/>
  <c r="AB69" i="66"/>
  <c r="AC69" i="66"/>
  <c r="AD69" i="66"/>
  <c r="AE69" i="66"/>
  <c r="AF69" i="66"/>
  <c r="AG69" i="66"/>
  <c r="AH69" i="66"/>
  <c r="AI69" i="66"/>
  <c r="AJ69" i="66"/>
  <c r="AK69" i="66"/>
  <c r="AL69" i="66"/>
  <c r="AM69" i="66"/>
  <c r="AN69" i="66"/>
  <c r="AO69" i="66"/>
  <c r="AP69" i="66"/>
  <c r="AQ69" i="66"/>
  <c r="C70" i="66"/>
  <c r="D70" i="66"/>
  <c r="E70" i="66"/>
  <c r="F70" i="66"/>
  <c r="G70" i="66"/>
  <c r="H70" i="66"/>
  <c r="I70" i="66"/>
  <c r="J70" i="66"/>
  <c r="K70" i="66"/>
  <c r="L70" i="66"/>
  <c r="M70" i="66"/>
  <c r="N70" i="66"/>
  <c r="O70" i="66"/>
  <c r="P70" i="66"/>
  <c r="Q70" i="66"/>
  <c r="R70" i="66"/>
  <c r="S70" i="66"/>
  <c r="T70" i="66"/>
  <c r="U70" i="66"/>
  <c r="V70" i="66"/>
  <c r="W70" i="66"/>
  <c r="X70" i="66"/>
  <c r="Y70" i="66"/>
  <c r="Z70" i="66"/>
  <c r="AA70" i="66"/>
  <c r="AB70" i="66"/>
  <c r="AC70" i="66"/>
  <c r="AD70" i="66"/>
  <c r="AE70" i="66"/>
  <c r="AF70" i="66"/>
  <c r="AG70" i="66"/>
  <c r="AH70" i="66"/>
  <c r="AI70" i="66"/>
  <c r="AJ70" i="66"/>
  <c r="AK70" i="66"/>
  <c r="AL70" i="66"/>
  <c r="AM70" i="66"/>
  <c r="AN70" i="66"/>
  <c r="AO70" i="66"/>
  <c r="AP70" i="66"/>
  <c r="AQ70" i="66"/>
  <c r="C71" i="66"/>
  <c r="D71" i="66"/>
  <c r="E71" i="66"/>
  <c r="F71" i="66"/>
  <c r="G71" i="66"/>
  <c r="H71" i="66"/>
  <c r="I71" i="66"/>
  <c r="J71" i="66"/>
  <c r="K71" i="66"/>
  <c r="L71" i="66"/>
  <c r="M71" i="66"/>
  <c r="N71" i="66"/>
  <c r="O71" i="66"/>
  <c r="P71" i="66"/>
  <c r="Q71" i="66"/>
  <c r="R71" i="66"/>
  <c r="S71" i="66"/>
  <c r="T71" i="66"/>
  <c r="U71" i="66"/>
  <c r="V71" i="66"/>
  <c r="W71" i="66"/>
  <c r="X71" i="66"/>
  <c r="Y71" i="66"/>
  <c r="Z71" i="66"/>
  <c r="AA71" i="66"/>
  <c r="AB71" i="66"/>
  <c r="AC71" i="66"/>
  <c r="AD71" i="66"/>
  <c r="AE71" i="66"/>
  <c r="AF71" i="66"/>
  <c r="AG71" i="66"/>
  <c r="AH71" i="66"/>
  <c r="AI71" i="66"/>
  <c r="AJ71" i="66"/>
  <c r="AK71" i="66"/>
  <c r="AL71" i="66"/>
  <c r="AM71" i="66"/>
  <c r="AN71" i="66"/>
  <c r="AO71" i="66"/>
  <c r="AP71" i="66"/>
  <c r="AQ71" i="66"/>
  <c r="C72" i="66"/>
  <c r="D72" i="66"/>
  <c r="E72" i="66"/>
  <c r="F72" i="66"/>
  <c r="G72" i="66"/>
  <c r="H72" i="66"/>
  <c r="I72" i="66"/>
  <c r="J72" i="66"/>
  <c r="K72" i="66"/>
  <c r="L72" i="66"/>
  <c r="M72" i="66"/>
  <c r="N72" i="66"/>
  <c r="O72" i="66"/>
  <c r="P72" i="66"/>
  <c r="Q72" i="66"/>
  <c r="R72" i="66"/>
  <c r="S72" i="66"/>
  <c r="T72" i="66"/>
  <c r="U72" i="66"/>
  <c r="V72" i="66"/>
  <c r="W72" i="66"/>
  <c r="X72" i="66"/>
  <c r="Y72" i="66"/>
  <c r="Z72" i="66"/>
  <c r="AA72" i="66"/>
  <c r="AB72" i="66"/>
  <c r="AC72" i="66"/>
  <c r="AD72" i="66"/>
  <c r="AE72" i="66"/>
  <c r="AF72" i="66"/>
  <c r="AG72" i="66"/>
  <c r="AH72" i="66"/>
  <c r="AI72" i="66"/>
  <c r="AJ72" i="66"/>
  <c r="AK72" i="66"/>
  <c r="AL72" i="66"/>
  <c r="AM72" i="66"/>
  <c r="AN72" i="66"/>
  <c r="AO72" i="66"/>
  <c r="AP72" i="66"/>
  <c r="AQ72" i="66"/>
  <c r="C73" i="66"/>
  <c r="D73" i="66"/>
  <c r="E73" i="66"/>
  <c r="F73" i="66"/>
  <c r="G73" i="66"/>
  <c r="H73" i="66"/>
  <c r="I73" i="66"/>
  <c r="J73" i="66"/>
  <c r="K73" i="66"/>
  <c r="L73" i="66"/>
  <c r="M73" i="66"/>
  <c r="N73" i="66"/>
  <c r="O73" i="66"/>
  <c r="P73" i="66"/>
  <c r="Q73" i="66"/>
  <c r="R73" i="66"/>
  <c r="S73" i="66"/>
  <c r="T73" i="66"/>
  <c r="U73" i="66"/>
  <c r="V73" i="66"/>
  <c r="W73" i="66"/>
  <c r="X73" i="66"/>
  <c r="Y73" i="66"/>
  <c r="Z73" i="66"/>
  <c r="AA73" i="66"/>
  <c r="AB73" i="66"/>
  <c r="AC73" i="66"/>
  <c r="AD73" i="66"/>
  <c r="AE73" i="66"/>
  <c r="AF73" i="66"/>
  <c r="AG73" i="66"/>
  <c r="AH73" i="66"/>
  <c r="AI73" i="66"/>
  <c r="AJ73" i="66"/>
  <c r="AK73" i="66"/>
  <c r="AL73" i="66"/>
  <c r="AM73" i="66"/>
  <c r="AN73" i="66"/>
  <c r="AO73" i="66"/>
  <c r="AP73" i="66"/>
  <c r="AQ73" i="66"/>
  <c r="C74" i="66"/>
  <c r="D74" i="66"/>
  <c r="E74" i="66"/>
  <c r="F74" i="66"/>
  <c r="G74" i="66"/>
  <c r="H74" i="66"/>
  <c r="I74" i="66"/>
  <c r="J74" i="66"/>
  <c r="K74" i="66"/>
  <c r="L74" i="66"/>
  <c r="M74" i="66"/>
  <c r="N74" i="66"/>
  <c r="O74" i="66"/>
  <c r="P74" i="66"/>
  <c r="Q74" i="66"/>
  <c r="R74" i="66"/>
  <c r="S74" i="66"/>
  <c r="T74" i="66"/>
  <c r="U74" i="66"/>
  <c r="V74" i="66"/>
  <c r="W74" i="66"/>
  <c r="X74" i="66"/>
  <c r="Y74" i="66"/>
  <c r="Z74" i="66"/>
  <c r="AA74" i="66"/>
  <c r="AB74" i="66"/>
  <c r="AC74" i="66"/>
  <c r="AD74" i="66"/>
  <c r="AE74" i="66"/>
  <c r="AF74" i="66"/>
  <c r="AG74" i="66"/>
  <c r="AH74" i="66"/>
  <c r="AI74" i="66"/>
  <c r="AJ74" i="66"/>
  <c r="AK74" i="66"/>
  <c r="AL74" i="66"/>
  <c r="AM74" i="66"/>
  <c r="AN74" i="66"/>
  <c r="AO74" i="66"/>
  <c r="AP74" i="66"/>
  <c r="AQ74" i="66"/>
  <c r="B51" i="66"/>
  <c r="B52" i="66"/>
  <c r="B53" i="66"/>
  <c r="B54" i="66"/>
  <c r="B55" i="66"/>
  <c r="B56" i="66"/>
  <c r="B57" i="66"/>
  <c r="B58" i="66"/>
  <c r="B59" i="66"/>
  <c r="B60" i="66"/>
  <c r="B61" i="66"/>
  <c r="B62" i="66"/>
  <c r="B63" i="66"/>
  <c r="B64" i="66"/>
  <c r="B65" i="66"/>
  <c r="B66" i="66"/>
  <c r="B67" i="66"/>
  <c r="B68" i="66"/>
  <c r="B69" i="66"/>
  <c r="B70" i="66"/>
  <c r="B71" i="66"/>
  <c r="B72" i="66"/>
  <c r="B73" i="66"/>
  <c r="B74" i="66"/>
  <c r="B50" i="66"/>
  <c r="AQ42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AP3" i="66"/>
  <c r="AQ3" i="66"/>
  <c r="E4" i="66"/>
  <c r="F4" i="66"/>
  <c r="G4" i="66"/>
  <c r="H4" i="66"/>
  <c r="I4" i="66"/>
  <c r="J4" i="66"/>
  <c r="K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AP4" i="66"/>
  <c r="AQ4" i="66"/>
  <c r="E5" i="66"/>
  <c r="F5" i="66"/>
  <c r="G5" i="66"/>
  <c r="H5" i="66"/>
  <c r="I5" i="66"/>
  <c r="J5" i="66"/>
  <c r="K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AP5" i="66"/>
  <c r="AQ5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AP6" i="66"/>
  <c r="AQ6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AP7" i="66"/>
  <c r="AQ7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AP8" i="66"/>
  <c r="AQ8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AP9" i="66"/>
  <c r="AQ9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AP10" i="66"/>
  <c r="AQ10" i="66"/>
  <c r="E11" i="66"/>
  <c r="F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AP11" i="66"/>
  <c r="AQ11" i="66"/>
  <c r="E12" i="66"/>
  <c r="F12" i="66"/>
  <c r="G12" i="66"/>
  <c r="H12" i="66"/>
  <c r="I12" i="66"/>
  <c r="J12" i="66"/>
  <c r="K12" i="66"/>
  <c r="L12" i="66"/>
  <c r="M12" i="66"/>
  <c r="N12" i="66"/>
  <c r="O12" i="66"/>
  <c r="P12" i="66"/>
  <c r="Q12" i="66"/>
  <c r="R12" i="66"/>
  <c r="S12" i="66"/>
  <c r="T12" i="66"/>
  <c r="U12" i="66"/>
  <c r="V12" i="66"/>
  <c r="W12" i="66"/>
  <c r="X12" i="66"/>
  <c r="Y12" i="66"/>
  <c r="Z12" i="66"/>
  <c r="AA12" i="66"/>
  <c r="AB12" i="66"/>
  <c r="AC12" i="66"/>
  <c r="AD12" i="66"/>
  <c r="AE12" i="66"/>
  <c r="AF12" i="66"/>
  <c r="AG12" i="66"/>
  <c r="AH12" i="66"/>
  <c r="AI12" i="66"/>
  <c r="AJ12" i="66"/>
  <c r="AK12" i="66"/>
  <c r="AL12" i="66"/>
  <c r="AM12" i="66"/>
  <c r="AN12" i="66"/>
  <c r="AO12" i="66"/>
  <c r="AP12" i="66"/>
  <c r="AQ12" i="66"/>
  <c r="E13" i="66"/>
  <c r="F13" i="66"/>
  <c r="G13" i="66"/>
  <c r="H13" i="66"/>
  <c r="I13" i="66"/>
  <c r="J13" i="66"/>
  <c r="K13" i="66"/>
  <c r="L13" i="66"/>
  <c r="M13" i="66"/>
  <c r="N13" i="66"/>
  <c r="O13" i="66"/>
  <c r="P13" i="66"/>
  <c r="Q13" i="66"/>
  <c r="R13" i="66"/>
  <c r="S13" i="66"/>
  <c r="T13" i="66"/>
  <c r="U13" i="66"/>
  <c r="V13" i="66"/>
  <c r="W13" i="66"/>
  <c r="X13" i="66"/>
  <c r="Y13" i="66"/>
  <c r="Z13" i="66"/>
  <c r="AA13" i="66"/>
  <c r="AB13" i="66"/>
  <c r="AC13" i="66"/>
  <c r="AD13" i="66"/>
  <c r="AE13" i="66"/>
  <c r="AF13" i="66"/>
  <c r="AG13" i="66"/>
  <c r="AH13" i="66"/>
  <c r="AI13" i="66"/>
  <c r="AJ13" i="66"/>
  <c r="AK13" i="66"/>
  <c r="AL13" i="66"/>
  <c r="AM13" i="66"/>
  <c r="AN13" i="66"/>
  <c r="AO13" i="66"/>
  <c r="AP13" i="66"/>
  <c r="AQ13" i="66"/>
  <c r="E14" i="66"/>
  <c r="F14" i="66"/>
  <c r="G14" i="66"/>
  <c r="H14" i="66"/>
  <c r="I14" i="66"/>
  <c r="J14" i="66"/>
  <c r="K14" i="66"/>
  <c r="L14" i="66"/>
  <c r="M14" i="66"/>
  <c r="N14" i="66"/>
  <c r="O14" i="66"/>
  <c r="P14" i="66"/>
  <c r="Q14" i="66"/>
  <c r="R14" i="66"/>
  <c r="S14" i="66"/>
  <c r="T14" i="66"/>
  <c r="U14" i="66"/>
  <c r="V14" i="66"/>
  <c r="W14" i="66"/>
  <c r="X14" i="66"/>
  <c r="Y14" i="66"/>
  <c r="Z14" i="66"/>
  <c r="AA14" i="66"/>
  <c r="AB14" i="66"/>
  <c r="AC14" i="66"/>
  <c r="AD14" i="66"/>
  <c r="AE14" i="66"/>
  <c r="AF14" i="66"/>
  <c r="AG14" i="66"/>
  <c r="AH14" i="66"/>
  <c r="AI14" i="66"/>
  <c r="AJ14" i="66"/>
  <c r="AK14" i="66"/>
  <c r="AL14" i="66"/>
  <c r="AM14" i="66"/>
  <c r="AN14" i="66"/>
  <c r="AO14" i="66"/>
  <c r="AP14" i="66"/>
  <c r="AQ14" i="66"/>
  <c r="E15" i="66"/>
  <c r="F15" i="66"/>
  <c r="G15" i="66"/>
  <c r="H15" i="66"/>
  <c r="I15" i="66"/>
  <c r="J15" i="66"/>
  <c r="K15" i="66"/>
  <c r="L15" i="66"/>
  <c r="M15" i="66"/>
  <c r="N15" i="66"/>
  <c r="O15" i="66"/>
  <c r="P15" i="66"/>
  <c r="Q15" i="66"/>
  <c r="R15" i="66"/>
  <c r="S15" i="66"/>
  <c r="T15" i="66"/>
  <c r="U15" i="66"/>
  <c r="V15" i="66"/>
  <c r="W15" i="66"/>
  <c r="X15" i="66"/>
  <c r="Y15" i="66"/>
  <c r="Z15" i="66"/>
  <c r="AA15" i="66"/>
  <c r="AB15" i="66"/>
  <c r="AC15" i="66"/>
  <c r="AD15" i="66"/>
  <c r="AE15" i="66"/>
  <c r="AF15" i="66"/>
  <c r="AG15" i="66"/>
  <c r="AH15" i="66"/>
  <c r="AI15" i="66"/>
  <c r="AJ15" i="66"/>
  <c r="AK15" i="66"/>
  <c r="AL15" i="66"/>
  <c r="AM15" i="66"/>
  <c r="AN15" i="66"/>
  <c r="AO15" i="66"/>
  <c r="AP15" i="66"/>
  <c r="AQ15" i="66"/>
  <c r="E16" i="66"/>
  <c r="F16" i="66"/>
  <c r="G16" i="66"/>
  <c r="H16" i="66"/>
  <c r="I16" i="66"/>
  <c r="J16" i="66"/>
  <c r="K16" i="66"/>
  <c r="L16" i="66"/>
  <c r="M16" i="66"/>
  <c r="N16" i="66"/>
  <c r="O16" i="66"/>
  <c r="P16" i="66"/>
  <c r="Q16" i="66"/>
  <c r="R16" i="66"/>
  <c r="S16" i="66"/>
  <c r="T16" i="66"/>
  <c r="U16" i="66"/>
  <c r="V16" i="66"/>
  <c r="W16" i="66"/>
  <c r="X16" i="66"/>
  <c r="Y16" i="66"/>
  <c r="Z16" i="66"/>
  <c r="AA16" i="66"/>
  <c r="AB16" i="66"/>
  <c r="AC16" i="66"/>
  <c r="AD16" i="66"/>
  <c r="AE16" i="66"/>
  <c r="AF16" i="66"/>
  <c r="AG16" i="66"/>
  <c r="AH16" i="66"/>
  <c r="AI16" i="66"/>
  <c r="AJ16" i="66"/>
  <c r="AK16" i="66"/>
  <c r="AL16" i="66"/>
  <c r="AM16" i="66"/>
  <c r="AN16" i="66"/>
  <c r="AO16" i="66"/>
  <c r="AP16" i="66"/>
  <c r="AQ16" i="66"/>
  <c r="E17" i="66"/>
  <c r="F17" i="66"/>
  <c r="G17" i="66"/>
  <c r="H17" i="66"/>
  <c r="I17" i="66"/>
  <c r="J17" i="66"/>
  <c r="K17" i="66"/>
  <c r="L17" i="66"/>
  <c r="M17" i="66"/>
  <c r="N17" i="66"/>
  <c r="O17" i="66"/>
  <c r="P17" i="66"/>
  <c r="Q17" i="66"/>
  <c r="R17" i="66"/>
  <c r="S17" i="66"/>
  <c r="T17" i="66"/>
  <c r="U17" i="66"/>
  <c r="V17" i="66"/>
  <c r="W17" i="66"/>
  <c r="X17" i="66"/>
  <c r="Y17" i="66"/>
  <c r="Z17" i="66"/>
  <c r="AA17" i="66"/>
  <c r="AB17" i="66"/>
  <c r="AC17" i="66"/>
  <c r="AD17" i="66"/>
  <c r="AE17" i="66"/>
  <c r="AF17" i="66"/>
  <c r="AG17" i="66"/>
  <c r="AH17" i="66"/>
  <c r="AI17" i="66"/>
  <c r="AJ17" i="66"/>
  <c r="AK17" i="66"/>
  <c r="AL17" i="66"/>
  <c r="AM17" i="66"/>
  <c r="AN17" i="66"/>
  <c r="AO17" i="66"/>
  <c r="AP17" i="66"/>
  <c r="AQ17" i="66"/>
  <c r="E18" i="66"/>
  <c r="F18" i="66"/>
  <c r="G18" i="66"/>
  <c r="H18" i="66"/>
  <c r="I18" i="66"/>
  <c r="J18" i="66"/>
  <c r="K18" i="66"/>
  <c r="L18" i="66"/>
  <c r="M18" i="66"/>
  <c r="N18" i="66"/>
  <c r="O18" i="66"/>
  <c r="P18" i="66"/>
  <c r="Q18" i="66"/>
  <c r="R18" i="66"/>
  <c r="S18" i="66"/>
  <c r="T18" i="66"/>
  <c r="U18" i="66"/>
  <c r="V18" i="66"/>
  <c r="W18" i="66"/>
  <c r="X18" i="66"/>
  <c r="Y18" i="66"/>
  <c r="Z18" i="66"/>
  <c r="AA18" i="66"/>
  <c r="AB18" i="66"/>
  <c r="AC18" i="66"/>
  <c r="AD18" i="66"/>
  <c r="AE18" i="66"/>
  <c r="AF18" i="66"/>
  <c r="AG18" i="66"/>
  <c r="AH18" i="66"/>
  <c r="AI18" i="66"/>
  <c r="AJ18" i="66"/>
  <c r="AK18" i="66"/>
  <c r="AL18" i="66"/>
  <c r="AM18" i="66"/>
  <c r="AN18" i="66"/>
  <c r="AO18" i="66"/>
  <c r="AP18" i="66"/>
  <c r="AQ18" i="66"/>
  <c r="E19" i="66"/>
  <c r="F19" i="66"/>
  <c r="G19" i="66"/>
  <c r="H19" i="66"/>
  <c r="I19" i="66"/>
  <c r="J19" i="66"/>
  <c r="K19" i="66"/>
  <c r="L19" i="66"/>
  <c r="M19" i="66"/>
  <c r="N19" i="66"/>
  <c r="O19" i="66"/>
  <c r="P19" i="66"/>
  <c r="Q19" i="66"/>
  <c r="R19" i="66"/>
  <c r="S19" i="66"/>
  <c r="T19" i="66"/>
  <c r="U19" i="66"/>
  <c r="V19" i="66"/>
  <c r="W19" i="66"/>
  <c r="X19" i="66"/>
  <c r="Y19" i="66"/>
  <c r="Z19" i="66"/>
  <c r="AA19" i="66"/>
  <c r="AB19" i="66"/>
  <c r="AC19" i="66"/>
  <c r="AD19" i="66"/>
  <c r="AE19" i="66"/>
  <c r="AF19" i="66"/>
  <c r="AG19" i="66"/>
  <c r="AH19" i="66"/>
  <c r="AI19" i="66"/>
  <c r="AJ19" i="66"/>
  <c r="AK19" i="66"/>
  <c r="AL19" i="66"/>
  <c r="AM19" i="66"/>
  <c r="AN19" i="66"/>
  <c r="AO19" i="66"/>
  <c r="AP19" i="66"/>
  <c r="AQ19" i="66"/>
  <c r="E20" i="66"/>
  <c r="F20" i="66"/>
  <c r="G20" i="66"/>
  <c r="H20" i="66"/>
  <c r="I20" i="66"/>
  <c r="J20" i="66"/>
  <c r="K20" i="66"/>
  <c r="L20" i="66"/>
  <c r="M20" i="66"/>
  <c r="N20" i="66"/>
  <c r="O20" i="66"/>
  <c r="P20" i="66"/>
  <c r="Q20" i="66"/>
  <c r="R20" i="66"/>
  <c r="S20" i="66"/>
  <c r="T20" i="66"/>
  <c r="U20" i="66"/>
  <c r="V20" i="66"/>
  <c r="W20" i="66"/>
  <c r="X20" i="66"/>
  <c r="Y20" i="66"/>
  <c r="Z20" i="66"/>
  <c r="AA20" i="66"/>
  <c r="AB20" i="66"/>
  <c r="AC20" i="66"/>
  <c r="AD20" i="66"/>
  <c r="AE20" i="66"/>
  <c r="AF20" i="66"/>
  <c r="AG20" i="66"/>
  <c r="AH20" i="66"/>
  <c r="AI20" i="66"/>
  <c r="AJ20" i="66"/>
  <c r="AK20" i="66"/>
  <c r="AL20" i="66"/>
  <c r="AM20" i="66"/>
  <c r="AN20" i="66"/>
  <c r="AO20" i="66"/>
  <c r="AP20" i="66"/>
  <c r="AQ20" i="66"/>
  <c r="E21" i="66"/>
  <c r="F21" i="66"/>
  <c r="G21" i="66"/>
  <c r="H21" i="66"/>
  <c r="I21" i="66"/>
  <c r="J21" i="66"/>
  <c r="K21" i="66"/>
  <c r="L21" i="66"/>
  <c r="M21" i="66"/>
  <c r="N21" i="66"/>
  <c r="O21" i="66"/>
  <c r="P21" i="66"/>
  <c r="Q21" i="66"/>
  <c r="R21" i="66"/>
  <c r="S21" i="66"/>
  <c r="T21" i="66"/>
  <c r="U21" i="66"/>
  <c r="V21" i="66"/>
  <c r="W21" i="66"/>
  <c r="X21" i="66"/>
  <c r="Y21" i="66"/>
  <c r="Z21" i="66"/>
  <c r="AA21" i="66"/>
  <c r="AB21" i="66"/>
  <c r="AC21" i="66"/>
  <c r="AD21" i="66"/>
  <c r="AE21" i="66"/>
  <c r="AF21" i="66"/>
  <c r="AG21" i="66"/>
  <c r="AH21" i="66"/>
  <c r="AI21" i="66"/>
  <c r="AJ21" i="66"/>
  <c r="AK21" i="66"/>
  <c r="AL21" i="66"/>
  <c r="AM21" i="66"/>
  <c r="AN21" i="66"/>
  <c r="AO21" i="66"/>
  <c r="AP21" i="66"/>
  <c r="AQ21" i="66"/>
  <c r="E22" i="66"/>
  <c r="F22" i="66"/>
  <c r="G22" i="66"/>
  <c r="H22" i="66"/>
  <c r="I22" i="66"/>
  <c r="J22" i="66"/>
  <c r="K22" i="66"/>
  <c r="L22" i="66"/>
  <c r="M22" i="66"/>
  <c r="N22" i="66"/>
  <c r="O22" i="66"/>
  <c r="P22" i="66"/>
  <c r="Q22" i="66"/>
  <c r="R22" i="66"/>
  <c r="S22" i="66"/>
  <c r="T22" i="66"/>
  <c r="U22" i="66"/>
  <c r="V22" i="66"/>
  <c r="W22" i="66"/>
  <c r="X22" i="66"/>
  <c r="Y22" i="66"/>
  <c r="Z22" i="66"/>
  <c r="AA22" i="66"/>
  <c r="AB22" i="66"/>
  <c r="AC22" i="66"/>
  <c r="AD22" i="66"/>
  <c r="AE22" i="66"/>
  <c r="AF22" i="66"/>
  <c r="AG22" i="66"/>
  <c r="AH22" i="66"/>
  <c r="AI22" i="66"/>
  <c r="AJ22" i="66"/>
  <c r="AK22" i="66"/>
  <c r="AL22" i="66"/>
  <c r="AM22" i="66"/>
  <c r="AN22" i="66"/>
  <c r="AO22" i="66"/>
  <c r="AP22" i="66"/>
  <c r="AQ22" i="66"/>
  <c r="E23" i="66"/>
  <c r="F23" i="66"/>
  <c r="G23" i="66"/>
  <c r="H23" i="66"/>
  <c r="I23" i="66"/>
  <c r="J23" i="66"/>
  <c r="K23" i="66"/>
  <c r="L23" i="66"/>
  <c r="M23" i="66"/>
  <c r="N23" i="66"/>
  <c r="O23" i="66"/>
  <c r="P23" i="66"/>
  <c r="Q23" i="66"/>
  <c r="R23" i="66"/>
  <c r="S23" i="66"/>
  <c r="T23" i="66"/>
  <c r="U23" i="66"/>
  <c r="V23" i="66"/>
  <c r="W23" i="66"/>
  <c r="X23" i="66"/>
  <c r="Y23" i="66"/>
  <c r="Z23" i="66"/>
  <c r="AA23" i="66"/>
  <c r="AB23" i="66"/>
  <c r="AC23" i="66"/>
  <c r="AD23" i="66"/>
  <c r="AE23" i="66"/>
  <c r="AF23" i="66"/>
  <c r="AG23" i="66"/>
  <c r="AH23" i="66"/>
  <c r="AI23" i="66"/>
  <c r="AJ23" i="66"/>
  <c r="AK23" i="66"/>
  <c r="AL23" i="66"/>
  <c r="AM23" i="66"/>
  <c r="AN23" i="66"/>
  <c r="AO23" i="66"/>
  <c r="AP23" i="66"/>
  <c r="AQ23" i="66"/>
  <c r="E24" i="66"/>
  <c r="F24" i="66"/>
  <c r="G24" i="66"/>
  <c r="H24" i="66"/>
  <c r="I24" i="66"/>
  <c r="J24" i="66"/>
  <c r="K24" i="66"/>
  <c r="L24" i="66"/>
  <c r="M24" i="66"/>
  <c r="N24" i="66"/>
  <c r="O24" i="66"/>
  <c r="P24" i="66"/>
  <c r="Q24" i="66"/>
  <c r="R24" i="66"/>
  <c r="S24" i="66"/>
  <c r="T24" i="66"/>
  <c r="U24" i="66"/>
  <c r="V24" i="66"/>
  <c r="W24" i="66"/>
  <c r="X24" i="66"/>
  <c r="Y24" i="66"/>
  <c r="Z24" i="66"/>
  <c r="AA24" i="66"/>
  <c r="AB24" i="66"/>
  <c r="AC24" i="66"/>
  <c r="AD24" i="66"/>
  <c r="AE24" i="66"/>
  <c r="AF24" i="66"/>
  <c r="AG24" i="66"/>
  <c r="AH24" i="66"/>
  <c r="AI24" i="66"/>
  <c r="AJ24" i="66"/>
  <c r="AK24" i="66"/>
  <c r="AL24" i="66"/>
  <c r="AM24" i="66"/>
  <c r="AN24" i="66"/>
  <c r="AO24" i="66"/>
  <c r="AP24" i="66"/>
  <c r="AQ24" i="66"/>
  <c r="E25" i="66"/>
  <c r="F25" i="66"/>
  <c r="G25" i="66"/>
  <c r="H25" i="66"/>
  <c r="I25" i="66"/>
  <c r="J25" i="66"/>
  <c r="K25" i="66"/>
  <c r="L25" i="66"/>
  <c r="M25" i="66"/>
  <c r="N25" i="66"/>
  <c r="O25" i="66"/>
  <c r="P25" i="66"/>
  <c r="Q25" i="66"/>
  <c r="R25" i="66"/>
  <c r="S25" i="66"/>
  <c r="T25" i="66"/>
  <c r="U25" i="66"/>
  <c r="V25" i="66"/>
  <c r="W25" i="66"/>
  <c r="X25" i="66"/>
  <c r="Y25" i="66"/>
  <c r="Z25" i="66"/>
  <c r="AA25" i="66"/>
  <c r="AB25" i="66"/>
  <c r="AC25" i="66"/>
  <c r="AD25" i="66"/>
  <c r="AE25" i="66"/>
  <c r="AF25" i="66"/>
  <c r="AG25" i="66"/>
  <c r="AH25" i="66"/>
  <c r="AI25" i="66"/>
  <c r="AJ25" i="66"/>
  <c r="AK25" i="66"/>
  <c r="AL25" i="66"/>
  <c r="AM25" i="66"/>
  <c r="AN25" i="66"/>
  <c r="AO25" i="66"/>
  <c r="AP25" i="66"/>
  <c r="AQ25" i="66"/>
  <c r="E26" i="66"/>
  <c r="F26" i="66"/>
  <c r="G26" i="66"/>
  <c r="H26" i="66"/>
  <c r="I26" i="66"/>
  <c r="J26" i="66"/>
  <c r="K26" i="66"/>
  <c r="L26" i="66"/>
  <c r="M26" i="66"/>
  <c r="N26" i="66"/>
  <c r="O26" i="66"/>
  <c r="P26" i="66"/>
  <c r="Q26" i="66"/>
  <c r="R26" i="66"/>
  <c r="S26" i="66"/>
  <c r="T26" i="66"/>
  <c r="U26" i="66"/>
  <c r="V26" i="66"/>
  <c r="W26" i="66"/>
  <c r="X26" i="66"/>
  <c r="Y26" i="66"/>
  <c r="Z26" i="66"/>
  <c r="AA26" i="66"/>
  <c r="AB26" i="66"/>
  <c r="AC26" i="66"/>
  <c r="AD26" i="66"/>
  <c r="AE26" i="66"/>
  <c r="AF26" i="66"/>
  <c r="AG26" i="66"/>
  <c r="AH26" i="66"/>
  <c r="AI26" i="66"/>
  <c r="AJ26" i="66"/>
  <c r="AK26" i="66"/>
  <c r="AL26" i="66"/>
  <c r="AM26" i="66"/>
  <c r="AN26" i="66"/>
  <c r="AO26" i="66"/>
  <c r="AP26" i="66"/>
  <c r="AQ26" i="66"/>
  <c r="E27" i="66"/>
  <c r="F27" i="66"/>
  <c r="G27" i="66"/>
  <c r="H27" i="66"/>
  <c r="I27" i="66"/>
  <c r="J27" i="66"/>
  <c r="K27" i="66"/>
  <c r="L27" i="66"/>
  <c r="M27" i="66"/>
  <c r="N27" i="66"/>
  <c r="O27" i="66"/>
  <c r="P27" i="66"/>
  <c r="Q27" i="66"/>
  <c r="R27" i="66"/>
  <c r="S27" i="66"/>
  <c r="T27" i="66"/>
  <c r="U27" i="66"/>
  <c r="V27" i="66"/>
  <c r="W27" i="66"/>
  <c r="X27" i="66"/>
  <c r="Y27" i="66"/>
  <c r="Z27" i="66"/>
  <c r="AA27" i="66"/>
  <c r="AB27" i="66"/>
  <c r="AC27" i="66"/>
  <c r="AD27" i="66"/>
  <c r="AE27" i="66"/>
  <c r="AF27" i="66"/>
  <c r="AG27" i="66"/>
  <c r="AH27" i="66"/>
  <c r="AI27" i="66"/>
  <c r="AJ27" i="66"/>
  <c r="AK27" i="66"/>
  <c r="AL27" i="66"/>
  <c r="AM27" i="66"/>
  <c r="AN27" i="66"/>
  <c r="AO27" i="66"/>
  <c r="AP27" i="66"/>
  <c r="AQ27" i="66"/>
  <c r="E28" i="66"/>
  <c r="F28" i="66"/>
  <c r="G28" i="66"/>
  <c r="H28" i="66"/>
  <c r="I28" i="66"/>
  <c r="J28" i="66"/>
  <c r="K28" i="66"/>
  <c r="L28" i="66"/>
  <c r="M28" i="66"/>
  <c r="N28" i="66"/>
  <c r="O28" i="66"/>
  <c r="P28" i="66"/>
  <c r="Q28" i="66"/>
  <c r="R28" i="66"/>
  <c r="S28" i="66"/>
  <c r="T28" i="66"/>
  <c r="U28" i="66"/>
  <c r="V28" i="66"/>
  <c r="W28" i="66"/>
  <c r="X28" i="66"/>
  <c r="Y28" i="66"/>
  <c r="Z28" i="66"/>
  <c r="AA28" i="66"/>
  <c r="AB28" i="66"/>
  <c r="AC28" i="66"/>
  <c r="AD28" i="66"/>
  <c r="AE28" i="66"/>
  <c r="AF28" i="66"/>
  <c r="AG28" i="66"/>
  <c r="AH28" i="66"/>
  <c r="AI28" i="66"/>
  <c r="AJ28" i="66"/>
  <c r="AK28" i="66"/>
  <c r="AL28" i="66"/>
  <c r="AM28" i="66"/>
  <c r="AN28" i="66"/>
  <c r="AO28" i="66"/>
  <c r="AP28" i="66"/>
  <c r="AQ28" i="66"/>
  <c r="E29" i="66"/>
  <c r="F29" i="66"/>
  <c r="G29" i="66"/>
  <c r="H29" i="66"/>
  <c r="I29" i="66"/>
  <c r="J29" i="66"/>
  <c r="K29" i="66"/>
  <c r="L29" i="66"/>
  <c r="M29" i="66"/>
  <c r="N29" i="66"/>
  <c r="O29" i="66"/>
  <c r="P29" i="66"/>
  <c r="Q29" i="66"/>
  <c r="R29" i="66"/>
  <c r="S29" i="66"/>
  <c r="T29" i="66"/>
  <c r="U29" i="66"/>
  <c r="V29" i="66"/>
  <c r="W29" i="66"/>
  <c r="X29" i="66"/>
  <c r="Y29" i="66"/>
  <c r="Z29" i="66"/>
  <c r="AA29" i="66"/>
  <c r="AB29" i="66"/>
  <c r="AC29" i="66"/>
  <c r="AD29" i="66"/>
  <c r="AE29" i="66"/>
  <c r="AF29" i="66"/>
  <c r="AG29" i="66"/>
  <c r="AH29" i="66"/>
  <c r="AI29" i="66"/>
  <c r="AJ29" i="66"/>
  <c r="AK29" i="66"/>
  <c r="AL29" i="66"/>
  <c r="AM29" i="66"/>
  <c r="AN29" i="66"/>
  <c r="AO29" i="66"/>
  <c r="AP29" i="66"/>
  <c r="AQ29" i="66"/>
  <c r="E30" i="66"/>
  <c r="F30" i="66"/>
  <c r="G30" i="66"/>
  <c r="H30" i="66"/>
  <c r="I30" i="66"/>
  <c r="J30" i="66"/>
  <c r="K30" i="66"/>
  <c r="L30" i="66"/>
  <c r="M30" i="66"/>
  <c r="N30" i="66"/>
  <c r="O30" i="66"/>
  <c r="P30" i="66"/>
  <c r="Q30" i="66"/>
  <c r="R30" i="66"/>
  <c r="S30" i="66"/>
  <c r="T30" i="66"/>
  <c r="U30" i="66"/>
  <c r="V30" i="66"/>
  <c r="W30" i="66"/>
  <c r="X30" i="66"/>
  <c r="Y30" i="66"/>
  <c r="Z30" i="66"/>
  <c r="AA30" i="66"/>
  <c r="AB30" i="66"/>
  <c r="AC30" i="66"/>
  <c r="AD30" i="66"/>
  <c r="AE30" i="66"/>
  <c r="AF30" i="66"/>
  <c r="AG30" i="66"/>
  <c r="AH30" i="66"/>
  <c r="AI30" i="66"/>
  <c r="AJ30" i="66"/>
  <c r="AK30" i="66"/>
  <c r="AL30" i="66"/>
  <c r="AM30" i="66"/>
  <c r="AN30" i="66"/>
  <c r="AO30" i="66"/>
  <c r="AP30" i="66"/>
  <c r="AQ30" i="66"/>
  <c r="E31" i="66"/>
  <c r="F31" i="66"/>
  <c r="G31" i="66"/>
  <c r="H31" i="66"/>
  <c r="I31" i="66"/>
  <c r="J31" i="66"/>
  <c r="K31" i="66"/>
  <c r="L31" i="66"/>
  <c r="M31" i="66"/>
  <c r="N31" i="66"/>
  <c r="O31" i="66"/>
  <c r="P31" i="66"/>
  <c r="Q31" i="66"/>
  <c r="R31" i="66"/>
  <c r="S31" i="66"/>
  <c r="T31" i="66"/>
  <c r="U31" i="66"/>
  <c r="V31" i="66"/>
  <c r="W31" i="66"/>
  <c r="X31" i="66"/>
  <c r="Y31" i="66"/>
  <c r="Z31" i="66"/>
  <c r="AA31" i="66"/>
  <c r="AB31" i="66"/>
  <c r="AC31" i="66"/>
  <c r="AD31" i="66"/>
  <c r="AE31" i="66"/>
  <c r="AF31" i="66"/>
  <c r="AG31" i="66"/>
  <c r="AH31" i="66"/>
  <c r="AI31" i="66"/>
  <c r="AJ31" i="66"/>
  <c r="AK31" i="66"/>
  <c r="AL31" i="66"/>
  <c r="AM31" i="66"/>
  <c r="AN31" i="66"/>
  <c r="AO31" i="66"/>
  <c r="AP31" i="66"/>
  <c r="AQ31" i="66"/>
  <c r="E32" i="66"/>
  <c r="F32" i="66"/>
  <c r="G32" i="66"/>
  <c r="H32" i="66"/>
  <c r="I32" i="66"/>
  <c r="J32" i="66"/>
  <c r="K32" i="66"/>
  <c r="L32" i="66"/>
  <c r="M32" i="66"/>
  <c r="N32" i="66"/>
  <c r="O32" i="66"/>
  <c r="P32" i="66"/>
  <c r="Q32" i="66"/>
  <c r="R32" i="66"/>
  <c r="S32" i="66"/>
  <c r="T32" i="66"/>
  <c r="U32" i="66"/>
  <c r="V32" i="66"/>
  <c r="W32" i="66"/>
  <c r="X32" i="66"/>
  <c r="Y32" i="66"/>
  <c r="Z32" i="66"/>
  <c r="AA32" i="66"/>
  <c r="AB32" i="66"/>
  <c r="AC32" i="66"/>
  <c r="AD32" i="66"/>
  <c r="AE32" i="66"/>
  <c r="AF32" i="66"/>
  <c r="AG32" i="66"/>
  <c r="AH32" i="66"/>
  <c r="AI32" i="66"/>
  <c r="AJ32" i="66"/>
  <c r="AK32" i="66"/>
  <c r="AL32" i="66"/>
  <c r="AM32" i="66"/>
  <c r="AN32" i="66"/>
  <c r="AO32" i="66"/>
  <c r="AP32" i="66"/>
  <c r="AQ32" i="66"/>
  <c r="E33" i="66"/>
  <c r="F33" i="66"/>
  <c r="G33" i="66"/>
  <c r="H33" i="66"/>
  <c r="I33" i="66"/>
  <c r="J33" i="66"/>
  <c r="K33" i="66"/>
  <c r="L33" i="66"/>
  <c r="M33" i="66"/>
  <c r="N33" i="66"/>
  <c r="O33" i="66"/>
  <c r="P33" i="66"/>
  <c r="Q33" i="66"/>
  <c r="R33" i="66"/>
  <c r="S33" i="66"/>
  <c r="T33" i="66"/>
  <c r="U33" i="66"/>
  <c r="V33" i="66"/>
  <c r="W33" i="66"/>
  <c r="X33" i="66"/>
  <c r="Y33" i="66"/>
  <c r="Z33" i="66"/>
  <c r="AA33" i="66"/>
  <c r="AB33" i="66"/>
  <c r="AC33" i="66"/>
  <c r="AD33" i="66"/>
  <c r="AE33" i="66"/>
  <c r="AF33" i="66"/>
  <c r="AG33" i="66"/>
  <c r="AH33" i="66"/>
  <c r="AI33" i="66"/>
  <c r="AJ33" i="66"/>
  <c r="AK33" i="66"/>
  <c r="AL33" i="66"/>
  <c r="AM33" i="66"/>
  <c r="AN33" i="66"/>
  <c r="AO33" i="66"/>
  <c r="AP33" i="66"/>
  <c r="AQ33" i="66"/>
  <c r="E34" i="66"/>
  <c r="F34" i="66"/>
  <c r="G34" i="66"/>
  <c r="H34" i="66"/>
  <c r="I34" i="66"/>
  <c r="J34" i="66"/>
  <c r="K34" i="66"/>
  <c r="L34" i="66"/>
  <c r="M34" i="66"/>
  <c r="N34" i="66"/>
  <c r="O34" i="66"/>
  <c r="P34" i="66"/>
  <c r="Q34" i="66"/>
  <c r="R34" i="66"/>
  <c r="S34" i="66"/>
  <c r="T34" i="66"/>
  <c r="U34" i="66"/>
  <c r="V34" i="66"/>
  <c r="W34" i="66"/>
  <c r="X34" i="66"/>
  <c r="Y34" i="66"/>
  <c r="Z34" i="66"/>
  <c r="AA34" i="66"/>
  <c r="AB34" i="66"/>
  <c r="AC34" i="66"/>
  <c r="AD34" i="66"/>
  <c r="AE34" i="66"/>
  <c r="AF34" i="66"/>
  <c r="AG34" i="66"/>
  <c r="AH34" i="66"/>
  <c r="AI34" i="66"/>
  <c r="AJ34" i="66"/>
  <c r="AK34" i="66"/>
  <c r="AL34" i="66"/>
  <c r="AM34" i="66"/>
  <c r="AN34" i="66"/>
  <c r="AO34" i="66"/>
  <c r="AP34" i="66"/>
  <c r="AQ34" i="66"/>
  <c r="E35" i="66"/>
  <c r="F35" i="66"/>
  <c r="G35" i="66"/>
  <c r="H35" i="66"/>
  <c r="I35" i="66"/>
  <c r="J35" i="66"/>
  <c r="K35" i="66"/>
  <c r="L35" i="66"/>
  <c r="M35" i="66"/>
  <c r="N35" i="66"/>
  <c r="O35" i="66"/>
  <c r="P35" i="66"/>
  <c r="Q35" i="66"/>
  <c r="R35" i="66"/>
  <c r="S35" i="66"/>
  <c r="T35" i="66"/>
  <c r="U35" i="66"/>
  <c r="V35" i="66"/>
  <c r="W35" i="66"/>
  <c r="X35" i="66"/>
  <c r="Y35" i="66"/>
  <c r="Z35" i="66"/>
  <c r="AA35" i="66"/>
  <c r="AB35" i="66"/>
  <c r="AC35" i="66"/>
  <c r="AD35" i="66"/>
  <c r="AE35" i="66"/>
  <c r="AF35" i="66"/>
  <c r="AG35" i="66"/>
  <c r="AH35" i="66"/>
  <c r="AI35" i="66"/>
  <c r="AJ35" i="66"/>
  <c r="AK35" i="66"/>
  <c r="AL35" i="66"/>
  <c r="AM35" i="66"/>
  <c r="AN35" i="66"/>
  <c r="AO35" i="66"/>
  <c r="AP35" i="66"/>
  <c r="AQ35" i="66"/>
  <c r="E36" i="66"/>
  <c r="F36" i="66"/>
  <c r="G36" i="66"/>
  <c r="H36" i="66"/>
  <c r="I36" i="66"/>
  <c r="J36" i="66"/>
  <c r="K36" i="66"/>
  <c r="L36" i="66"/>
  <c r="M36" i="66"/>
  <c r="N36" i="66"/>
  <c r="O36" i="66"/>
  <c r="P36" i="66"/>
  <c r="Q36" i="66"/>
  <c r="R36" i="66"/>
  <c r="S36" i="66"/>
  <c r="T36" i="66"/>
  <c r="U36" i="66"/>
  <c r="V36" i="66"/>
  <c r="W36" i="66"/>
  <c r="X36" i="66"/>
  <c r="Y36" i="66"/>
  <c r="Z36" i="66"/>
  <c r="AA36" i="66"/>
  <c r="AB36" i="66"/>
  <c r="AC36" i="66"/>
  <c r="AD36" i="66"/>
  <c r="AE36" i="66"/>
  <c r="AF36" i="66"/>
  <c r="AG36" i="66"/>
  <c r="AH36" i="66"/>
  <c r="AI36" i="66"/>
  <c r="AJ36" i="66"/>
  <c r="AK36" i="66"/>
  <c r="AL36" i="66"/>
  <c r="AM36" i="66"/>
  <c r="AN36" i="66"/>
  <c r="AO36" i="66"/>
  <c r="AP36" i="66"/>
  <c r="AQ36" i="66"/>
  <c r="E37" i="66"/>
  <c r="F37" i="66"/>
  <c r="G37" i="66"/>
  <c r="H37" i="66"/>
  <c r="I37" i="66"/>
  <c r="J37" i="66"/>
  <c r="K37" i="66"/>
  <c r="L37" i="66"/>
  <c r="M37" i="66"/>
  <c r="N37" i="66"/>
  <c r="O37" i="66"/>
  <c r="P37" i="66"/>
  <c r="Q37" i="66"/>
  <c r="R37" i="66"/>
  <c r="S37" i="66"/>
  <c r="T37" i="66"/>
  <c r="U37" i="66"/>
  <c r="V37" i="66"/>
  <c r="W37" i="66"/>
  <c r="X37" i="66"/>
  <c r="Y37" i="66"/>
  <c r="Z37" i="66"/>
  <c r="AA37" i="66"/>
  <c r="AB37" i="66"/>
  <c r="AC37" i="66"/>
  <c r="AD37" i="66"/>
  <c r="AE37" i="66"/>
  <c r="AF37" i="66"/>
  <c r="AG37" i="66"/>
  <c r="AH37" i="66"/>
  <c r="AI37" i="66"/>
  <c r="AJ37" i="66"/>
  <c r="AK37" i="66"/>
  <c r="AL37" i="66"/>
  <c r="AM37" i="66"/>
  <c r="AN37" i="66"/>
  <c r="AO37" i="66"/>
  <c r="AP37" i="66"/>
  <c r="AQ37" i="66"/>
  <c r="E38" i="66"/>
  <c r="F38" i="66"/>
  <c r="G38" i="66"/>
  <c r="H38" i="66"/>
  <c r="I38" i="66"/>
  <c r="J38" i="66"/>
  <c r="K38" i="66"/>
  <c r="L38" i="66"/>
  <c r="M38" i="66"/>
  <c r="N38" i="66"/>
  <c r="O38" i="66"/>
  <c r="P38" i="66"/>
  <c r="Q38" i="66"/>
  <c r="R38" i="66"/>
  <c r="S38" i="66"/>
  <c r="T38" i="66"/>
  <c r="U38" i="66"/>
  <c r="V38" i="66"/>
  <c r="W38" i="66"/>
  <c r="X38" i="66"/>
  <c r="Y38" i="66"/>
  <c r="Z38" i="66"/>
  <c r="AA38" i="66"/>
  <c r="AB38" i="66"/>
  <c r="AC38" i="66"/>
  <c r="AD38" i="66"/>
  <c r="AE38" i="66"/>
  <c r="AF38" i="66"/>
  <c r="AG38" i="66"/>
  <c r="AH38" i="66"/>
  <c r="AI38" i="66"/>
  <c r="AJ38" i="66"/>
  <c r="AK38" i="66"/>
  <c r="AL38" i="66"/>
  <c r="AM38" i="66"/>
  <c r="AN38" i="66"/>
  <c r="AO38" i="66"/>
  <c r="AP38" i="66"/>
  <c r="AQ38" i="66"/>
  <c r="E39" i="66"/>
  <c r="F39" i="66"/>
  <c r="G39" i="66"/>
  <c r="H39" i="66"/>
  <c r="I39" i="66"/>
  <c r="J39" i="66"/>
  <c r="K39" i="66"/>
  <c r="L39" i="66"/>
  <c r="M39" i="66"/>
  <c r="N39" i="66"/>
  <c r="O39" i="66"/>
  <c r="P39" i="66"/>
  <c r="Q39" i="66"/>
  <c r="R39" i="66"/>
  <c r="S39" i="66"/>
  <c r="T39" i="66"/>
  <c r="U39" i="66"/>
  <c r="V39" i="66"/>
  <c r="W39" i="66"/>
  <c r="X39" i="66"/>
  <c r="Y39" i="66"/>
  <c r="Z39" i="66"/>
  <c r="AA39" i="66"/>
  <c r="AB39" i="66"/>
  <c r="AC39" i="66"/>
  <c r="AD39" i="66"/>
  <c r="AE39" i="66"/>
  <c r="AF39" i="66"/>
  <c r="AG39" i="66"/>
  <c r="AH39" i="66"/>
  <c r="AI39" i="66"/>
  <c r="AJ39" i="66"/>
  <c r="AK39" i="66"/>
  <c r="AL39" i="66"/>
  <c r="AM39" i="66"/>
  <c r="AN39" i="66"/>
  <c r="AO39" i="66"/>
  <c r="AP39" i="66"/>
  <c r="AQ39" i="66"/>
  <c r="E40" i="66"/>
  <c r="F40" i="66"/>
  <c r="G40" i="66"/>
  <c r="H40" i="66"/>
  <c r="I40" i="66"/>
  <c r="J40" i="66"/>
  <c r="K40" i="66"/>
  <c r="L40" i="66"/>
  <c r="M40" i="66"/>
  <c r="N40" i="66"/>
  <c r="O40" i="66"/>
  <c r="P40" i="66"/>
  <c r="Q40" i="66"/>
  <c r="R40" i="66"/>
  <c r="S40" i="66"/>
  <c r="T40" i="66"/>
  <c r="U40" i="66"/>
  <c r="V40" i="66"/>
  <c r="W40" i="66"/>
  <c r="X40" i="66"/>
  <c r="Y40" i="66"/>
  <c r="Z40" i="66"/>
  <c r="AA40" i="66"/>
  <c r="AB40" i="66"/>
  <c r="AC40" i="66"/>
  <c r="AD40" i="66"/>
  <c r="AE40" i="66"/>
  <c r="AF40" i="66"/>
  <c r="AG40" i="66"/>
  <c r="AH40" i="66"/>
  <c r="AI40" i="66"/>
  <c r="AJ40" i="66"/>
  <c r="AK40" i="66"/>
  <c r="AL40" i="66"/>
  <c r="AM40" i="66"/>
  <c r="AN40" i="66"/>
  <c r="AO40" i="66"/>
  <c r="AP40" i="66"/>
  <c r="AQ40" i="66"/>
  <c r="E41" i="66"/>
  <c r="F41" i="66"/>
  <c r="G41" i="66"/>
  <c r="H41" i="66"/>
  <c r="I41" i="66"/>
  <c r="J41" i="66"/>
  <c r="K41" i="66"/>
  <c r="L41" i="66"/>
  <c r="M41" i="66"/>
  <c r="N41" i="66"/>
  <c r="O41" i="66"/>
  <c r="P41" i="66"/>
  <c r="Q41" i="66"/>
  <c r="R41" i="66"/>
  <c r="S41" i="66"/>
  <c r="T41" i="66"/>
  <c r="U41" i="66"/>
  <c r="V41" i="66"/>
  <c r="W41" i="66"/>
  <c r="X41" i="66"/>
  <c r="Y41" i="66"/>
  <c r="Z41" i="66"/>
  <c r="AA41" i="66"/>
  <c r="AB41" i="66"/>
  <c r="AC41" i="66"/>
  <c r="AD41" i="66"/>
  <c r="AE41" i="66"/>
  <c r="AF41" i="66"/>
  <c r="AG41" i="66"/>
  <c r="AH41" i="66"/>
  <c r="AI41" i="66"/>
  <c r="AJ41" i="66"/>
  <c r="AK41" i="66"/>
  <c r="AL41" i="66"/>
  <c r="AM41" i="66"/>
  <c r="AN41" i="66"/>
  <c r="AO41" i="66"/>
  <c r="AP41" i="66"/>
  <c r="AQ41" i="66"/>
  <c r="E42" i="66"/>
  <c r="F42" i="66"/>
  <c r="G42" i="66"/>
  <c r="H42" i="66"/>
  <c r="I42" i="66"/>
  <c r="J42" i="66"/>
  <c r="K42" i="66"/>
  <c r="L42" i="66"/>
  <c r="M42" i="66"/>
  <c r="N42" i="66"/>
  <c r="O42" i="66"/>
  <c r="P42" i="66"/>
  <c r="Q42" i="66"/>
  <c r="R42" i="66"/>
  <c r="S42" i="66"/>
  <c r="T42" i="66"/>
  <c r="U42" i="66"/>
  <c r="V42" i="66"/>
  <c r="W42" i="66"/>
  <c r="X42" i="66"/>
  <c r="Y42" i="66"/>
  <c r="Z42" i="66"/>
  <c r="AA42" i="66"/>
  <c r="AB42" i="66"/>
  <c r="AC42" i="66"/>
  <c r="AD42" i="66"/>
  <c r="AE42" i="66"/>
  <c r="AF42" i="66"/>
  <c r="AG42" i="66"/>
  <c r="AH42" i="66"/>
  <c r="AI42" i="66"/>
  <c r="AJ42" i="66"/>
  <c r="AK42" i="66"/>
  <c r="AL42" i="66"/>
  <c r="AM42" i="66"/>
  <c r="AN42" i="66"/>
  <c r="AO42" i="66"/>
  <c r="AP42" i="66"/>
  <c r="E43" i="66"/>
  <c r="F43" i="66"/>
  <c r="G43" i="66"/>
  <c r="H43" i="66"/>
  <c r="I43" i="66"/>
  <c r="J43" i="66"/>
  <c r="K43" i="66"/>
  <c r="L43" i="66"/>
  <c r="M43" i="66"/>
  <c r="N43" i="66"/>
  <c r="O43" i="66"/>
  <c r="P43" i="66"/>
  <c r="Q43" i="66"/>
  <c r="R43" i="66"/>
  <c r="S43" i="66"/>
  <c r="T43" i="66"/>
  <c r="U43" i="66"/>
  <c r="V43" i="66"/>
  <c r="W43" i="66"/>
  <c r="X43" i="66"/>
  <c r="Y43" i="66"/>
  <c r="Z43" i="66"/>
  <c r="AA43" i="66"/>
  <c r="AB43" i="66"/>
  <c r="AC43" i="66"/>
  <c r="AD43" i="66"/>
  <c r="AE43" i="66"/>
  <c r="AF43" i="66"/>
  <c r="AG43" i="66"/>
  <c r="AH43" i="66"/>
  <c r="AI43" i="66"/>
  <c r="AJ43" i="66"/>
  <c r="AK43" i="66"/>
  <c r="AL43" i="66"/>
  <c r="AM43" i="66"/>
  <c r="AN43" i="66"/>
  <c r="AO43" i="66"/>
  <c r="AP43" i="66"/>
  <c r="AQ43" i="66"/>
  <c r="E44" i="66"/>
  <c r="F44" i="66"/>
  <c r="G44" i="66"/>
  <c r="H44" i="66"/>
  <c r="I44" i="66"/>
  <c r="J44" i="66"/>
  <c r="K44" i="66"/>
  <c r="L44" i="66"/>
  <c r="M44" i="66"/>
  <c r="N44" i="66"/>
  <c r="O44" i="66"/>
  <c r="P44" i="66"/>
  <c r="Q44" i="66"/>
  <c r="R44" i="66"/>
  <c r="S44" i="66"/>
  <c r="T44" i="66"/>
  <c r="U44" i="66"/>
  <c r="V44" i="66"/>
  <c r="W44" i="66"/>
  <c r="X44" i="66"/>
  <c r="Y44" i="66"/>
  <c r="Z44" i="66"/>
  <c r="AA44" i="66"/>
  <c r="AB44" i="66"/>
  <c r="AC44" i="66"/>
  <c r="AD44" i="66"/>
  <c r="AE44" i="66"/>
  <c r="AF44" i="66"/>
  <c r="AG44" i="66"/>
  <c r="AH44" i="66"/>
  <c r="AI44" i="66"/>
  <c r="AJ44" i="66"/>
  <c r="AK44" i="66"/>
  <c r="AL44" i="66"/>
  <c r="AM44" i="66"/>
  <c r="AN44" i="66"/>
  <c r="AO44" i="66"/>
  <c r="AP44" i="66"/>
  <c r="AQ44" i="66"/>
  <c r="D4" i="66"/>
  <c r="D5" i="66"/>
  <c r="D6" i="66"/>
  <c r="D7" i="66"/>
  <c r="D8" i="66"/>
  <c r="D9" i="66"/>
  <c r="D10" i="66"/>
  <c r="D11" i="66"/>
  <c r="D12" i="66"/>
  <c r="D13" i="66"/>
  <c r="D14" i="66"/>
  <c r="D15" i="66"/>
  <c r="D16" i="66"/>
  <c r="D17" i="66"/>
  <c r="D18" i="66"/>
  <c r="D19" i="66"/>
  <c r="D20" i="66"/>
  <c r="D21" i="66"/>
  <c r="D22" i="66"/>
  <c r="D23" i="66"/>
  <c r="D24" i="66"/>
  <c r="D25" i="66"/>
  <c r="D26" i="66"/>
  <c r="D27" i="66"/>
  <c r="D28" i="66"/>
  <c r="D29" i="66"/>
  <c r="D30" i="66"/>
  <c r="D31" i="66"/>
  <c r="D32" i="66"/>
  <c r="D33" i="66"/>
  <c r="D34" i="66"/>
  <c r="D35" i="66"/>
  <c r="D36" i="66"/>
  <c r="D37" i="66"/>
  <c r="D38" i="66"/>
  <c r="D39" i="66"/>
  <c r="D40" i="66"/>
  <c r="D41" i="66"/>
  <c r="D42" i="66"/>
  <c r="D43" i="66"/>
  <c r="D44" i="66"/>
  <c r="D3" i="66"/>
  <c r="B4" i="66"/>
  <c r="C4" i="66"/>
  <c r="B5" i="66"/>
  <c r="C5" i="66"/>
  <c r="B6" i="66"/>
  <c r="C6" i="66"/>
  <c r="B7" i="66"/>
  <c r="C7" i="66"/>
  <c r="B8" i="66"/>
  <c r="C8" i="66"/>
  <c r="B9" i="66"/>
  <c r="C9" i="66"/>
  <c r="B10" i="66"/>
  <c r="C10" i="66"/>
  <c r="B11" i="66"/>
  <c r="C11" i="66"/>
  <c r="B12" i="66"/>
  <c r="C12" i="66"/>
  <c r="B13" i="66"/>
  <c r="C13" i="66"/>
  <c r="B14" i="66"/>
  <c r="C14" i="66"/>
  <c r="B15" i="66"/>
  <c r="C15" i="66"/>
  <c r="B16" i="66"/>
  <c r="C16" i="66"/>
  <c r="B17" i="66"/>
  <c r="C17" i="66"/>
  <c r="B18" i="66"/>
  <c r="C18" i="66"/>
  <c r="B19" i="66"/>
  <c r="C19" i="66"/>
  <c r="B20" i="66"/>
  <c r="C20" i="66"/>
  <c r="B21" i="66"/>
  <c r="C21" i="66"/>
  <c r="B22" i="66"/>
  <c r="C22" i="66"/>
  <c r="B23" i="66"/>
  <c r="C23" i="66"/>
  <c r="B24" i="66"/>
  <c r="C24" i="66"/>
  <c r="B25" i="66"/>
  <c r="C25" i="66"/>
  <c r="B26" i="66"/>
  <c r="C26" i="66"/>
  <c r="B27" i="66"/>
  <c r="C27" i="66"/>
  <c r="B28" i="66"/>
  <c r="C28" i="66"/>
  <c r="B29" i="66"/>
  <c r="C29" i="66"/>
  <c r="B30" i="66"/>
  <c r="C30" i="66"/>
  <c r="B31" i="66"/>
  <c r="C31" i="66"/>
  <c r="B32" i="66"/>
  <c r="C32" i="66"/>
  <c r="B33" i="66"/>
  <c r="C33" i="66"/>
  <c r="B34" i="66"/>
  <c r="C34" i="66"/>
  <c r="B35" i="66"/>
  <c r="C35" i="66"/>
  <c r="B36" i="66"/>
  <c r="C36" i="66"/>
  <c r="B37" i="66"/>
  <c r="C37" i="66"/>
  <c r="B38" i="66"/>
  <c r="C38" i="66"/>
  <c r="B39" i="66"/>
  <c r="C39" i="66"/>
  <c r="B40" i="66"/>
  <c r="C40" i="66"/>
  <c r="B41" i="66"/>
  <c r="C41" i="66"/>
  <c r="B42" i="66"/>
  <c r="C42" i="66"/>
  <c r="B43" i="66"/>
  <c r="C43" i="66"/>
  <c r="B44" i="66"/>
  <c r="C44" i="66"/>
  <c r="C3" i="66"/>
  <c r="AQ72" i="61"/>
  <c r="C50" i="61"/>
  <c r="D50" i="61"/>
  <c r="E50" i="61"/>
  <c r="F50" i="61"/>
  <c r="G50" i="61"/>
  <c r="H50" i="61"/>
  <c r="I50" i="61"/>
  <c r="J50" i="61"/>
  <c r="K50" i="61"/>
  <c r="L50" i="61"/>
  <c r="M50" i="61"/>
  <c r="N50" i="61"/>
  <c r="O50" i="61"/>
  <c r="P50" i="61"/>
  <c r="Q50" i="61"/>
  <c r="R50" i="61"/>
  <c r="S50" i="61"/>
  <c r="T50" i="61"/>
  <c r="U50" i="61"/>
  <c r="V50" i="61"/>
  <c r="W50" i="61"/>
  <c r="X50" i="61"/>
  <c r="Y50" i="61"/>
  <c r="Z50" i="61"/>
  <c r="AA50" i="61"/>
  <c r="AB50" i="61"/>
  <c r="AC50" i="61"/>
  <c r="AD50" i="61"/>
  <c r="AE50" i="61"/>
  <c r="AF50" i="61"/>
  <c r="AG50" i="61"/>
  <c r="AH50" i="61"/>
  <c r="AI50" i="61"/>
  <c r="AJ50" i="61"/>
  <c r="AK50" i="61"/>
  <c r="AL50" i="61"/>
  <c r="AM50" i="61"/>
  <c r="AN50" i="61"/>
  <c r="AO50" i="61"/>
  <c r="AP50" i="61"/>
  <c r="AQ50" i="61"/>
  <c r="C51" i="61"/>
  <c r="D51" i="61"/>
  <c r="E51" i="61"/>
  <c r="F51" i="61"/>
  <c r="G51" i="61"/>
  <c r="H51" i="61"/>
  <c r="I51" i="61"/>
  <c r="J51" i="61"/>
  <c r="K51" i="61"/>
  <c r="L51" i="61"/>
  <c r="M51" i="61"/>
  <c r="N51" i="61"/>
  <c r="O51" i="61"/>
  <c r="P51" i="61"/>
  <c r="Q51" i="61"/>
  <c r="R51" i="61"/>
  <c r="S51" i="61"/>
  <c r="T51" i="61"/>
  <c r="U51" i="61"/>
  <c r="V51" i="61"/>
  <c r="W51" i="61"/>
  <c r="X51" i="61"/>
  <c r="Y51" i="61"/>
  <c r="Z51" i="61"/>
  <c r="AA51" i="61"/>
  <c r="AB51" i="61"/>
  <c r="AC51" i="61"/>
  <c r="AD51" i="61"/>
  <c r="AE51" i="61"/>
  <c r="AF51" i="61"/>
  <c r="AG51" i="61"/>
  <c r="AH51" i="61"/>
  <c r="AI51" i="61"/>
  <c r="AJ51" i="61"/>
  <c r="AK51" i="61"/>
  <c r="AL51" i="61"/>
  <c r="AM51" i="61"/>
  <c r="AN51" i="61"/>
  <c r="AO51" i="61"/>
  <c r="AP51" i="61"/>
  <c r="AQ51" i="61"/>
  <c r="C52" i="61"/>
  <c r="D52" i="61"/>
  <c r="E52" i="61"/>
  <c r="F52" i="61"/>
  <c r="G52" i="61"/>
  <c r="H52" i="61"/>
  <c r="I52" i="61"/>
  <c r="J52" i="61"/>
  <c r="K52" i="61"/>
  <c r="L52" i="61"/>
  <c r="M52" i="61"/>
  <c r="N52" i="61"/>
  <c r="O52" i="61"/>
  <c r="P52" i="61"/>
  <c r="Q52" i="61"/>
  <c r="R52" i="61"/>
  <c r="S52" i="61"/>
  <c r="T52" i="61"/>
  <c r="U52" i="61"/>
  <c r="V52" i="61"/>
  <c r="W52" i="61"/>
  <c r="X52" i="61"/>
  <c r="Y52" i="61"/>
  <c r="Z52" i="61"/>
  <c r="AA52" i="61"/>
  <c r="AB52" i="61"/>
  <c r="AC52" i="61"/>
  <c r="AD52" i="61"/>
  <c r="AE52" i="61"/>
  <c r="AF52" i="61"/>
  <c r="AG52" i="61"/>
  <c r="AH52" i="61"/>
  <c r="AI52" i="61"/>
  <c r="AJ52" i="61"/>
  <c r="AK52" i="61"/>
  <c r="AL52" i="61"/>
  <c r="AM52" i="61"/>
  <c r="AN52" i="61"/>
  <c r="AO52" i="61"/>
  <c r="AP52" i="61"/>
  <c r="AQ52" i="61"/>
  <c r="C53" i="61"/>
  <c r="D53" i="61"/>
  <c r="E53" i="61"/>
  <c r="F53" i="61"/>
  <c r="G53" i="61"/>
  <c r="H53" i="61"/>
  <c r="I53" i="61"/>
  <c r="J53" i="61"/>
  <c r="K53" i="61"/>
  <c r="L53" i="61"/>
  <c r="M53" i="61"/>
  <c r="N53" i="61"/>
  <c r="O53" i="61"/>
  <c r="P53" i="61"/>
  <c r="Q53" i="61"/>
  <c r="R53" i="61"/>
  <c r="S53" i="61"/>
  <c r="T53" i="61"/>
  <c r="U53" i="61"/>
  <c r="V53" i="61"/>
  <c r="W53" i="61"/>
  <c r="X53" i="61"/>
  <c r="Y53" i="61"/>
  <c r="Z53" i="61"/>
  <c r="AA53" i="61"/>
  <c r="AB53" i="61"/>
  <c r="AC53" i="61"/>
  <c r="AD53" i="61"/>
  <c r="AE53" i="61"/>
  <c r="AF53" i="61"/>
  <c r="AG53" i="61"/>
  <c r="AH53" i="61"/>
  <c r="AI53" i="61"/>
  <c r="AJ53" i="61"/>
  <c r="AK53" i="61"/>
  <c r="AL53" i="61"/>
  <c r="AM53" i="61"/>
  <c r="AN53" i="61"/>
  <c r="AO53" i="61"/>
  <c r="AP53" i="61"/>
  <c r="AQ53" i="61"/>
  <c r="C54" i="61"/>
  <c r="D54" i="61"/>
  <c r="E54" i="61"/>
  <c r="F54" i="61"/>
  <c r="G54" i="61"/>
  <c r="H54" i="61"/>
  <c r="I54" i="61"/>
  <c r="J54" i="61"/>
  <c r="K54" i="61"/>
  <c r="L54" i="61"/>
  <c r="M54" i="61"/>
  <c r="N54" i="61"/>
  <c r="O54" i="61"/>
  <c r="P54" i="61"/>
  <c r="Q54" i="61"/>
  <c r="R54" i="61"/>
  <c r="S54" i="61"/>
  <c r="T54" i="61"/>
  <c r="U54" i="61"/>
  <c r="V54" i="61"/>
  <c r="W54" i="61"/>
  <c r="X54" i="61"/>
  <c r="Y54" i="61"/>
  <c r="Z54" i="61"/>
  <c r="AA54" i="61"/>
  <c r="AB54" i="61"/>
  <c r="AC54" i="61"/>
  <c r="AD54" i="61"/>
  <c r="AE54" i="61"/>
  <c r="AF54" i="61"/>
  <c r="AG54" i="61"/>
  <c r="AH54" i="61"/>
  <c r="AI54" i="61"/>
  <c r="AJ54" i="61"/>
  <c r="AK54" i="61"/>
  <c r="AL54" i="61"/>
  <c r="AM54" i="61"/>
  <c r="AN54" i="61"/>
  <c r="AO54" i="61"/>
  <c r="AP54" i="61"/>
  <c r="AQ54" i="61"/>
  <c r="C55" i="61"/>
  <c r="D55" i="61"/>
  <c r="E55" i="61"/>
  <c r="F55" i="61"/>
  <c r="G55" i="61"/>
  <c r="H55" i="61"/>
  <c r="I55" i="61"/>
  <c r="J55" i="61"/>
  <c r="K55" i="61"/>
  <c r="L55" i="61"/>
  <c r="M55" i="61"/>
  <c r="N55" i="61"/>
  <c r="O55" i="61"/>
  <c r="P55" i="61"/>
  <c r="Q55" i="61"/>
  <c r="R55" i="61"/>
  <c r="S55" i="61"/>
  <c r="T55" i="61"/>
  <c r="U55" i="61"/>
  <c r="V55" i="61"/>
  <c r="W55" i="61"/>
  <c r="X55" i="61"/>
  <c r="Y55" i="61"/>
  <c r="Z55" i="61"/>
  <c r="AA55" i="61"/>
  <c r="AB55" i="61"/>
  <c r="AC55" i="61"/>
  <c r="AD55" i="61"/>
  <c r="AE55" i="61"/>
  <c r="AF55" i="61"/>
  <c r="AG55" i="61"/>
  <c r="AH55" i="61"/>
  <c r="AI55" i="61"/>
  <c r="AJ55" i="61"/>
  <c r="AK55" i="61"/>
  <c r="AL55" i="61"/>
  <c r="AM55" i="61"/>
  <c r="AN55" i="61"/>
  <c r="AO55" i="61"/>
  <c r="AP55" i="61"/>
  <c r="AQ55" i="61"/>
  <c r="C56" i="61"/>
  <c r="D56" i="61"/>
  <c r="E56" i="61"/>
  <c r="F56" i="61"/>
  <c r="G56" i="61"/>
  <c r="H56" i="61"/>
  <c r="I56" i="61"/>
  <c r="J56" i="61"/>
  <c r="K56" i="61"/>
  <c r="L56" i="61"/>
  <c r="M56" i="61"/>
  <c r="N56" i="61"/>
  <c r="O56" i="61"/>
  <c r="P56" i="61"/>
  <c r="Q56" i="61"/>
  <c r="R56" i="61"/>
  <c r="S56" i="61"/>
  <c r="T56" i="61"/>
  <c r="U56" i="61"/>
  <c r="V56" i="61"/>
  <c r="W56" i="61"/>
  <c r="X56" i="61"/>
  <c r="Y56" i="61"/>
  <c r="Z56" i="61"/>
  <c r="AA56" i="61"/>
  <c r="AB56" i="61"/>
  <c r="AC56" i="61"/>
  <c r="AD56" i="61"/>
  <c r="AE56" i="61"/>
  <c r="AF56" i="61"/>
  <c r="AG56" i="61"/>
  <c r="AH56" i="61"/>
  <c r="AI56" i="61"/>
  <c r="AJ56" i="61"/>
  <c r="AK56" i="61"/>
  <c r="AL56" i="61"/>
  <c r="AM56" i="61"/>
  <c r="AN56" i="61"/>
  <c r="AO56" i="61"/>
  <c r="AP56" i="61"/>
  <c r="AQ56" i="61"/>
  <c r="C57" i="61"/>
  <c r="D57" i="61"/>
  <c r="E57" i="61"/>
  <c r="F57" i="61"/>
  <c r="G57" i="61"/>
  <c r="H57" i="61"/>
  <c r="I57" i="61"/>
  <c r="J57" i="61"/>
  <c r="K57" i="61"/>
  <c r="L57" i="61"/>
  <c r="M57" i="61"/>
  <c r="N57" i="61"/>
  <c r="O57" i="61"/>
  <c r="P57" i="61"/>
  <c r="Q57" i="61"/>
  <c r="R57" i="61"/>
  <c r="S57" i="61"/>
  <c r="T57" i="61"/>
  <c r="U57" i="61"/>
  <c r="V57" i="61"/>
  <c r="W57" i="61"/>
  <c r="X57" i="61"/>
  <c r="Y57" i="61"/>
  <c r="Z57" i="61"/>
  <c r="AA57" i="61"/>
  <c r="AB57" i="61"/>
  <c r="AC57" i="61"/>
  <c r="AD57" i="61"/>
  <c r="AE57" i="61"/>
  <c r="AF57" i="61"/>
  <c r="AG57" i="61"/>
  <c r="AH57" i="61"/>
  <c r="AI57" i="61"/>
  <c r="AJ57" i="61"/>
  <c r="AK57" i="61"/>
  <c r="AL57" i="61"/>
  <c r="AM57" i="61"/>
  <c r="AN57" i="61"/>
  <c r="AO57" i="61"/>
  <c r="AP57" i="61"/>
  <c r="AQ57" i="61"/>
  <c r="C58" i="61"/>
  <c r="D58" i="61"/>
  <c r="E58" i="61"/>
  <c r="F58" i="61"/>
  <c r="G58" i="61"/>
  <c r="H58" i="61"/>
  <c r="I58" i="61"/>
  <c r="J58" i="61"/>
  <c r="K58" i="61"/>
  <c r="L58" i="61"/>
  <c r="M58" i="61"/>
  <c r="N58" i="61"/>
  <c r="O58" i="61"/>
  <c r="P58" i="61"/>
  <c r="Q58" i="61"/>
  <c r="R58" i="61"/>
  <c r="S58" i="61"/>
  <c r="T58" i="61"/>
  <c r="U58" i="61"/>
  <c r="V58" i="61"/>
  <c r="W58" i="61"/>
  <c r="X58" i="61"/>
  <c r="Y58" i="61"/>
  <c r="Z58" i="61"/>
  <c r="AA58" i="61"/>
  <c r="AB58" i="61"/>
  <c r="AC58" i="61"/>
  <c r="AD58" i="61"/>
  <c r="AE58" i="61"/>
  <c r="AF58" i="61"/>
  <c r="AG58" i="61"/>
  <c r="AH58" i="61"/>
  <c r="AI58" i="61"/>
  <c r="AJ58" i="61"/>
  <c r="AK58" i="61"/>
  <c r="AL58" i="61"/>
  <c r="AM58" i="61"/>
  <c r="AN58" i="61"/>
  <c r="AO58" i="61"/>
  <c r="AP58" i="61"/>
  <c r="AQ58" i="61"/>
  <c r="C59" i="61"/>
  <c r="D59" i="61"/>
  <c r="E59" i="61"/>
  <c r="F59" i="61"/>
  <c r="G59" i="61"/>
  <c r="H59" i="61"/>
  <c r="I59" i="61"/>
  <c r="J59" i="61"/>
  <c r="K59" i="61"/>
  <c r="L59" i="61"/>
  <c r="M59" i="61"/>
  <c r="N59" i="61"/>
  <c r="O59" i="61"/>
  <c r="P59" i="61"/>
  <c r="Q59" i="61"/>
  <c r="R59" i="61"/>
  <c r="S59" i="61"/>
  <c r="T59" i="61"/>
  <c r="U59" i="61"/>
  <c r="V59" i="61"/>
  <c r="W59" i="61"/>
  <c r="X59" i="61"/>
  <c r="Y59" i="61"/>
  <c r="Z59" i="61"/>
  <c r="AA59" i="61"/>
  <c r="AB59" i="61"/>
  <c r="AC59" i="61"/>
  <c r="AD59" i="61"/>
  <c r="AE59" i="61"/>
  <c r="AF59" i="61"/>
  <c r="AG59" i="61"/>
  <c r="AH59" i="61"/>
  <c r="AI59" i="61"/>
  <c r="AJ59" i="61"/>
  <c r="AK59" i="61"/>
  <c r="AL59" i="61"/>
  <c r="AM59" i="61"/>
  <c r="AN59" i="61"/>
  <c r="AO59" i="61"/>
  <c r="AP59" i="61"/>
  <c r="AQ59" i="61"/>
  <c r="C60" i="61"/>
  <c r="D60" i="61"/>
  <c r="E60" i="61"/>
  <c r="F60" i="61"/>
  <c r="G60" i="61"/>
  <c r="H60" i="61"/>
  <c r="I60" i="61"/>
  <c r="J60" i="61"/>
  <c r="K60" i="61"/>
  <c r="L60" i="61"/>
  <c r="M60" i="61"/>
  <c r="N60" i="61"/>
  <c r="O60" i="61"/>
  <c r="P60" i="61"/>
  <c r="Q60" i="61"/>
  <c r="R60" i="61"/>
  <c r="S60" i="61"/>
  <c r="T60" i="61"/>
  <c r="U60" i="61"/>
  <c r="V60" i="61"/>
  <c r="W60" i="61"/>
  <c r="X60" i="61"/>
  <c r="Y60" i="61"/>
  <c r="Z60" i="61"/>
  <c r="AA60" i="61"/>
  <c r="AB60" i="61"/>
  <c r="AC60" i="61"/>
  <c r="AD60" i="61"/>
  <c r="AE60" i="61"/>
  <c r="AF60" i="61"/>
  <c r="AG60" i="61"/>
  <c r="AH60" i="61"/>
  <c r="AI60" i="61"/>
  <c r="AJ60" i="61"/>
  <c r="AK60" i="61"/>
  <c r="AL60" i="61"/>
  <c r="AM60" i="61"/>
  <c r="AN60" i="61"/>
  <c r="AO60" i="61"/>
  <c r="AP60" i="61"/>
  <c r="AQ60" i="61"/>
  <c r="C61" i="61"/>
  <c r="D61" i="61"/>
  <c r="E61" i="61"/>
  <c r="F61" i="61"/>
  <c r="G61" i="61"/>
  <c r="H61" i="61"/>
  <c r="I61" i="61"/>
  <c r="J61" i="61"/>
  <c r="K61" i="61"/>
  <c r="L61" i="61"/>
  <c r="M61" i="61"/>
  <c r="N61" i="61"/>
  <c r="O61" i="61"/>
  <c r="P61" i="61"/>
  <c r="Q61" i="61"/>
  <c r="R61" i="61"/>
  <c r="S61" i="61"/>
  <c r="T61" i="61"/>
  <c r="U61" i="61"/>
  <c r="V61" i="61"/>
  <c r="W61" i="61"/>
  <c r="X61" i="61"/>
  <c r="Y61" i="61"/>
  <c r="Z61" i="61"/>
  <c r="AA61" i="61"/>
  <c r="AB61" i="61"/>
  <c r="AC61" i="61"/>
  <c r="AD61" i="61"/>
  <c r="AE61" i="61"/>
  <c r="AF61" i="61"/>
  <c r="AG61" i="61"/>
  <c r="AH61" i="61"/>
  <c r="AI61" i="61"/>
  <c r="AJ61" i="61"/>
  <c r="AK61" i="61"/>
  <c r="AL61" i="61"/>
  <c r="AM61" i="61"/>
  <c r="AN61" i="61"/>
  <c r="AO61" i="61"/>
  <c r="AP61" i="61"/>
  <c r="AQ61" i="61"/>
  <c r="C62" i="61"/>
  <c r="D62" i="61"/>
  <c r="E62" i="61"/>
  <c r="F62" i="61"/>
  <c r="G62" i="61"/>
  <c r="H62" i="61"/>
  <c r="I62" i="61"/>
  <c r="J62" i="61"/>
  <c r="K62" i="61"/>
  <c r="L62" i="61"/>
  <c r="M62" i="61"/>
  <c r="N62" i="61"/>
  <c r="O62" i="61"/>
  <c r="P62" i="61"/>
  <c r="Q62" i="61"/>
  <c r="R62" i="61"/>
  <c r="S62" i="61"/>
  <c r="T62" i="61"/>
  <c r="U62" i="61"/>
  <c r="V62" i="61"/>
  <c r="W62" i="61"/>
  <c r="X62" i="61"/>
  <c r="Y62" i="61"/>
  <c r="Z62" i="61"/>
  <c r="AA62" i="61"/>
  <c r="AB62" i="61"/>
  <c r="AC62" i="61"/>
  <c r="AD62" i="61"/>
  <c r="AE62" i="61"/>
  <c r="AF62" i="61"/>
  <c r="AG62" i="61"/>
  <c r="AH62" i="61"/>
  <c r="AI62" i="61"/>
  <c r="AJ62" i="61"/>
  <c r="AK62" i="61"/>
  <c r="AL62" i="61"/>
  <c r="AM62" i="61"/>
  <c r="AN62" i="61"/>
  <c r="AO62" i="61"/>
  <c r="AP62" i="61"/>
  <c r="AQ62" i="61"/>
  <c r="C63" i="61"/>
  <c r="D63" i="61"/>
  <c r="E63" i="61"/>
  <c r="F63" i="61"/>
  <c r="G63" i="61"/>
  <c r="H63" i="61"/>
  <c r="I63" i="61"/>
  <c r="J63" i="61"/>
  <c r="K63" i="61"/>
  <c r="L63" i="61"/>
  <c r="M63" i="61"/>
  <c r="N63" i="61"/>
  <c r="O63" i="61"/>
  <c r="P63" i="61"/>
  <c r="Q63" i="61"/>
  <c r="R63" i="61"/>
  <c r="S63" i="61"/>
  <c r="T63" i="61"/>
  <c r="U63" i="61"/>
  <c r="V63" i="61"/>
  <c r="W63" i="61"/>
  <c r="X63" i="61"/>
  <c r="Y63" i="61"/>
  <c r="Z63" i="61"/>
  <c r="AA63" i="61"/>
  <c r="AB63" i="61"/>
  <c r="AC63" i="61"/>
  <c r="AD63" i="61"/>
  <c r="AE63" i="61"/>
  <c r="AF63" i="61"/>
  <c r="AG63" i="61"/>
  <c r="AH63" i="61"/>
  <c r="AI63" i="61"/>
  <c r="AJ63" i="61"/>
  <c r="AK63" i="61"/>
  <c r="AL63" i="61"/>
  <c r="AM63" i="61"/>
  <c r="AN63" i="61"/>
  <c r="AO63" i="61"/>
  <c r="AP63" i="61"/>
  <c r="AQ63" i="61"/>
  <c r="C64" i="61"/>
  <c r="D64" i="61"/>
  <c r="E64" i="61"/>
  <c r="F64" i="61"/>
  <c r="G64" i="61"/>
  <c r="H64" i="61"/>
  <c r="I64" i="61"/>
  <c r="J64" i="61"/>
  <c r="K64" i="61"/>
  <c r="L64" i="61"/>
  <c r="M64" i="61"/>
  <c r="N64" i="61"/>
  <c r="O64" i="61"/>
  <c r="P64" i="61"/>
  <c r="Q64" i="61"/>
  <c r="R64" i="61"/>
  <c r="S64" i="61"/>
  <c r="T64" i="61"/>
  <c r="U64" i="61"/>
  <c r="V64" i="61"/>
  <c r="W64" i="61"/>
  <c r="X64" i="61"/>
  <c r="Y64" i="61"/>
  <c r="Z64" i="61"/>
  <c r="AA64" i="61"/>
  <c r="AB64" i="61"/>
  <c r="AC64" i="61"/>
  <c r="AD64" i="61"/>
  <c r="AE64" i="61"/>
  <c r="AF64" i="61"/>
  <c r="AG64" i="61"/>
  <c r="AH64" i="61"/>
  <c r="AI64" i="61"/>
  <c r="AJ64" i="61"/>
  <c r="AK64" i="61"/>
  <c r="AL64" i="61"/>
  <c r="AM64" i="61"/>
  <c r="AN64" i="61"/>
  <c r="AO64" i="61"/>
  <c r="AP64" i="61"/>
  <c r="AQ64" i="61"/>
  <c r="C65" i="61"/>
  <c r="D65" i="61"/>
  <c r="E65" i="61"/>
  <c r="F65" i="61"/>
  <c r="G65" i="61"/>
  <c r="H65" i="61"/>
  <c r="I65" i="61"/>
  <c r="J65" i="61"/>
  <c r="K65" i="61"/>
  <c r="L65" i="61"/>
  <c r="M65" i="61"/>
  <c r="N65" i="61"/>
  <c r="O65" i="61"/>
  <c r="P65" i="61"/>
  <c r="Q65" i="61"/>
  <c r="R65" i="61"/>
  <c r="S65" i="61"/>
  <c r="T65" i="61"/>
  <c r="U65" i="61"/>
  <c r="V65" i="61"/>
  <c r="W65" i="61"/>
  <c r="X65" i="61"/>
  <c r="Y65" i="61"/>
  <c r="Z65" i="61"/>
  <c r="AA65" i="61"/>
  <c r="AB65" i="61"/>
  <c r="AC65" i="61"/>
  <c r="AD65" i="61"/>
  <c r="AE65" i="61"/>
  <c r="AF65" i="61"/>
  <c r="AG65" i="61"/>
  <c r="AH65" i="61"/>
  <c r="AI65" i="61"/>
  <c r="AJ65" i="61"/>
  <c r="AK65" i="61"/>
  <c r="AL65" i="61"/>
  <c r="AM65" i="61"/>
  <c r="AN65" i="61"/>
  <c r="AO65" i="61"/>
  <c r="AP65" i="61"/>
  <c r="AQ65" i="61"/>
  <c r="C66" i="61"/>
  <c r="D66" i="61"/>
  <c r="E66" i="61"/>
  <c r="F66" i="61"/>
  <c r="G66" i="61"/>
  <c r="H66" i="61"/>
  <c r="I66" i="61"/>
  <c r="J66" i="61"/>
  <c r="K66" i="61"/>
  <c r="L66" i="61"/>
  <c r="M66" i="61"/>
  <c r="N66" i="61"/>
  <c r="O66" i="61"/>
  <c r="P66" i="61"/>
  <c r="Q66" i="61"/>
  <c r="R66" i="61"/>
  <c r="S66" i="61"/>
  <c r="T66" i="61"/>
  <c r="U66" i="61"/>
  <c r="V66" i="61"/>
  <c r="W66" i="61"/>
  <c r="X66" i="61"/>
  <c r="Y66" i="61"/>
  <c r="Z66" i="61"/>
  <c r="AA66" i="61"/>
  <c r="AB66" i="61"/>
  <c r="AC66" i="61"/>
  <c r="AD66" i="61"/>
  <c r="AE66" i="61"/>
  <c r="AF66" i="61"/>
  <c r="AG66" i="61"/>
  <c r="AH66" i="61"/>
  <c r="AI66" i="61"/>
  <c r="AJ66" i="61"/>
  <c r="AK66" i="61"/>
  <c r="AL66" i="61"/>
  <c r="AM66" i="61"/>
  <c r="AN66" i="61"/>
  <c r="AO66" i="61"/>
  <c r="AP66" i="61"/>
  <c r="AQ66" i="61"/>
  <c r="C67" i="61"/>
  <c r="D67" i="61"/>
  <c r="E67" i="61"/>
  <c r="F67" i="61"/>
  <c r="G67" i="61"/>
  <c r="H67" i="61"/>
  <c r="I67" i="61"/>
  <c r="J67" i="61"/>
  <c r="K67" i="61"/>
  <c r="L67" i="61"/>
  <c r="M67" i="61"/>
  <c r="N67" i="61"/>
  <c r="O67" i="61"/>
  <c r="P67" i="61"/>
  <c r="Q67" i="61"/>
  <c r="R67" i="61"/>
  <c r="S67" i="61"/>
  <c r="T67" i="61"/>
  <c r="U67" i="61"/>
  <c r="V67" i="61"/>
  <c r="W67" i="61"/>
  <c r="X67" i="61"/>
  <c r="Y67" i="61"/>
  <c r="Z67" i="61"/>
  <c r="AA67" i="61"/>
  <c r="AB67" i="61"/>
  <c r="AC67" i="61"/>
  <c r="AD67" i="61"/>
  <c r="AE67" i="61"/>
  <c r="AF67" i="61"/>
  <c r="AG67" i="61"/>
  <c r="AH67" i="61"/>
  <c r="AI67" i="61"/>
  <c r="AJ67" i="61"/>
  <c r="AK67" i="61"/>
  <c r="AL67" i="61"/>
  <c r="AM67" i="61"/>
  <c r="AN67" i="61"/>
  <c r="AO67" i="61"/>
  <c r="AP67" i="61"/>
  <c r="AQ67" i="61"/>
  <c r="C68" i="61"/>
  <c r="D68" i="61"/>
  <c r="E68" i="61"/>
  <c r="F68" i="61"/>
  <c r="G68" i="61"/>
  <c r="H68" i="61"/>
  <c r="I68" i="61"/>
  <c r="J68" i="61"/>
  <c r="K68" i="61"/>
  <c r="L68" i="61"/>
  <c r="M68" i="61"/>
  <c r="N68" i="61"/>
  <c r="O68" i="61"/>
  <c r="P68" i="61"/>
  <c r="Q68" i="61"/>
  <c r="R68" i="61"/>
  <c r="S68" i="61"/>
  <c r="T68" i="61"/>
  <c r="U68" i="61"/>
  <c r="V68" i="61"/>
  <c r="W68" i="61"/>
  <c r="X68" i="61"/>
  <c r="Y68" i="61"/>
  <c r="Z68" i="61"/>
  <c r="AA68" i="61"/>
  <c r="AB68" i="61"/>
  <c r="AC68" i="61"/>
  <c r="AD68" i="61"/>
  <c r="AE68" i="61"/>
  <c r="AF68" i="61"/>
  <c r="AG68" i="61"/>
  <c r="AH68" i="61"/>
  <c r="AI68" i="61"/>
  <c r="AJ68" i="61"/>
  <c r="AK68" i="61"/>
  <c r="AL68" i="61"/>
  <c r="AM68" i="61"/>
  <c r="AN68" i="61"/>
  <c r="AO68" i="61"/>
  <c r="AP68" i="61"/>
  <c r="AQ68" i="61"/>
  <c r="C69" i="61"/>
  <c r="D69" i="61"/>
  <c r="E69" i="61"/>
  <c r="F69" i="61"/>
  <c r="G69" i="61"/>
  <c r="H69" i="61"/>
  <c r="I69" i="61"/>
  <c r="J69" i="61"/>
  <c r="K69" i="61"/>
  <c r="L69" i="61"/>
  <c r="M69" i="61"/>
  <c r="N69" i="61"/>
  <c r="O69" i="61"/>
  <c r="P69" i="61"/>
  <c r="Q69" i="61"/>
  <c r="R69" i="61"/>
  <c r="S69" i="61"/>
  <c r="T69" i="61"/>
  <c r="U69" i="61"/>
  <c r="V69" i="61"/>
  <c r="W69" i="61"/>
  <c r="X69" i="61"/>
  <c r="Y69" i="61"/>
  <c r="Z69" i="61"/>
  <c r="AA69" i="61"/>
  <c r="AB69" i="61"/>
  <c r="AC69" i="61"/>
  <c r="AD69" i="61"/>
  <c r="AE69" i="61"/>
  <c r="AF69" i="61"/>
  <c r="AG69" i="61"/>
  <c r="AH69" i="61"/>
  <c r="AI69" i="61"/>
  <c r="AJ69" i="61"/>
  <c r="AK69" i="61"/>
  <c r="AL69" i="61"/>
  <c r="AM69" i="61"/>
  <c r="AN69" i="61"/>
  <c r="AO69" i="61"/>
  <c r="AP69" i="61"/>
  <c r="AQ69" i="61"/>
  <c r="C70" i="61"/>
  <c r="D70" i="61"/>
  <c r="E70" i="61"/>
  <c r="F70" i="61"/>
  <c r="G70" i="61"/>
  <c r="H70" i="61"/>
  <c r="I70" i="61"/>
  <c r="J70" i="61"/>
  <c r="K70" i="61"/>
  <c r="L70" i="61"/>
  <c r="M70" i="61"/>
  <c r="N70" i="61"/>
  <c r="O70" i="61"/>
  <c r="P70" i="61"/>
  <c r="Q70" i="61"/>
  <c r="R70" i="61"/>
  <c r="S70" i="61"/>
  <c r="T70" i="61"/>
  <c r="U70" i="61"/>
  <c r="V70" i="61"/>
  <c r="W70" i="61"/>
  <c r="X70" i="61"/>
  <c r="Y70" i="61"/>
  <c r="Z70" i="61"/>
  <c r="AA70" i="61"/>
  <c r="AB70" i="61"/>
  <c r="AC70" i="61"/>
  <c r="AD70" i="61"/>
  <c r="AE70" i="61"/>
  <c r="AF70" i="61"/>
  <c r="AG70" i="61"/>
  <c r="AH70" i="61"/>
  <c r="AI70" i="61"/>
  <c r="AJ70" i="61"/>
  <c r="AK70" i="61"/>
  <c r="AL70" i="61"/>
  <c r="AM70" i="61"/>
  <c r="AN70" i="61"/>
  <c r="AO70" i="61"/>
  <c r="AP70" i="61"/>
  <c r="AQ70" i="61"/>
  <c r="C71" i="61"/>
  <c r="D71" i="61"/>
  <c r="E71" i="61"/>
  <c r="F71" i="61"/>
  <c r="G71" i="61"/>
  <c r="H71" i="61"/>
  <c r="I71" i="61"/>
  <c r="J71" i="61"/>
  <c r="K71" i="61"/>
  <c r="L71" i="61"/>
  <c r="M71" i="61"/>
  <c r="N71" i="61"/>
  <c r="O71" i="61"/>
  <c r="P71" i="61"/>
  <c r="Q71" i="61"/>
  <c r="R71" i="61"/>
  <c r="S71" i="61"/>
  <c r="T71" i="61"/>
  <c r="U71" i="61"/>
  <c r="V71" i="61"/>
  <c r="W71" i="61"/>
  <c r="X71" i="61"/>
  <c r="Y71" i="61"/>
  <c r="Z71" i="61"/>
  <c r="AA71" i="61"/>
  <c r="AB71" i="61"/>
  <c r="AC71" i="61"/>
  <c r="AD71" i="61"/>
  <c r="AE71" i="61"/>
  <c r="AF71" i="61"/>
  <c r="AG71" i="61"/>
  <c r="AH71" i="61"/>
  <c r="AI71" i="61"/>
  <c r="AJ71" i="61"/>
  <c r="AK71" i="61"/>
  <c r="AL71" i="61"/>
  <c r="AM71" i="61"/>
  <c r="AN71" i="61"/>
  <c r="AO71" i="61"/>
  <c r="AP71" i="61"/>
  <c r="AQ71" i="61"/>
  <c r="C72" i="61"/>
  <c r="D72" i="61"/>
  <c r="E72" i="61"/>
  <c r="F72" i="61"/>
  <c r="G72" i="61"/>
  <c r="H72" i="61"/>
  <c r="I72" i="61"/>
  <c r="J72" i="61"/>
  <c r="K72" i="61"/>
  <c r="L72" i="61"/>
  <c r="M72" i="61"/>
  <c r="N72" i="61"/>
  <c r="O72" i="61"/>
  <c r="P72" i="61"/>
  <c r="Q72" i="61"/>
  <c r="R72" i="61"/>
  <c r="S72" i="61"/>
  <c r="T72" i="61"/>
  <c r="U72" i="61"/>
  <c r="V72" i="61"/>
  <c r="W72" i="61"/>
  <c r="X72" i="61"/>
  <c r="Y72" i="61"/>
  <c r="Z72" i="61"/>
  <c r="AA72" i="61"/>
  <c r="AB72" i="61"/>
  <c r="AC72" i="61"/>
  <c r="AD72" i="61"/>
  <c r="AE72" i="61"/>
  <c r="AF72" i="61"/>
  <c r="AG72" i="61"/>
  <c r="AH72" i="61"/>
  <c r="AI72" i="61"/>
  <c r="AJ72" i="61"/>
  <c r="AK72" i="61"/>
  <c r="AL72" i="61"/>
  <c r="AM72" i="61"/>
  <c r="AN72" i="61"/>
  <c r="AO72" i="61"/>
  <c r="AP72" i="61"/>
  <c r="C73" i="61"/>
  <c r="D73" i="61"/>
  <c r="E73" i="61"/>
  <c r="F73" i="61"/>
  <c r="G73" i="61"/>
  <c r="H73" i="61"/>
  <c r="I73" i="61"/>
  <c r="J73" i="61"/>
  <c r="K73" i="61"/>
  <c r="L73" i="61"/>
  <c r="M73" i="61"/>
  <c r="N73" i="61"/>
  <c r="O73" i="61"/>
  <c r="P73" i="61"/>
  <c r="Q73" i="61"/>
  <c r="R73" i="61"/>
  <c r="S73" i="61"/>
  <c r="T73" i="61"/>
  <c r="U73" i="61"/>
  <c r="V73" i="61"/>
  <c r="W73" i="61"/>
  <c r="X73" i="61"/>
  <c r="Y73" i="61"/>
  <c r="Z73" i="61"/>
  <c r="AA73" i="61"/>
  <c r="AB73" i="61"/>
  <c r="AC73" i="61"/>
  <c r="AD73" i="61"/>
  <c r="AE73" i="61"/>
  <c r="AF73" i="61"/>
  <c r="AG73" i="61"/>
  <c r="AH73" i="61"/>
  <c r="AI73" i="61"/>
  <c r="AJ73" i="61"/>
  <c r="AK73" i="61"/>
  <c r="AL73" i="61"/>
  <c r="AM73" i="61"/>
  <c r="AN73" i="61"/>
  <c r="AO73" i="61"/>
  <c r="AP73" i="61"/>
  <c r="AQ73" i="61"/>
  <c r="C74" i="61"/>
  <c r="D74" i="61"/>
  <c r="E74" i="61"/>
  <c r="F74" i="61"/>
  <c r="G74" i="61"/>
  <c r="H74" i="61"/>
  <c r="I74" i="61"/>
  <c r="J74" i="61"/>
  <c r="K74" i="61"/>
  <c r="L74" i="61"/>
  <c r="M74" i="61"/>
  <c r="N74" i="61"/>
  <c r="O74" i="61"/>
  <c r="P74" i="61"/>
  <c r="Q74" i="61"/>
  <c r="R74" i="61"/>
  <c r="S74" i="61"/>
  <c r="T74" i="61"/>
  <c r="U74" i="61"/>
  <c r="V74" i="61"/>
  <c r="W74" i="61"/>
  <c r="X74" i="61"/>
  <c r="Y74" i="61"/>
  <c r="Z74" i="61"/>
  <c r="AA74" i="61"/>
  <c r="AB74" i="61"/>
  <c r="AC74" i="61"/>
  <c r="AD74" i="61"/>
  <c r="AE74" i="61"/>
  <c r="AF74" i="61"/>
  <c r="AG74" i="61"/>
  <c r="AH74" i="61"/>
  <c r="AI74" i="61"/>
  <c r="AJ74" i="61"/>
  <c r="AK74" i="61"/>
  <c r="AL74" i="61"/>
  <c r="AM74" i="61"/>
  <c r="AN74" i="61"/>
  <c r="AO74" i="61"/>
  <c r="AP74" i="61"/>
  <c r="AQ74" i="61"/>
  <c r="B50" i="61"/>
  <c r="J44" i="61"/>
  <c r="K44" i="61"/>
  <c r="L44" i="61"/>
  <c r="R44" i="61"/>
  <c r="S44" i="61"/>
  <c r="T44" i="61"/>
  <c r="Z44" i="61"/>
  <c r="AA44" i="61"/>
  <c r="AB44" i="61"/>
  <c r="AH44" i="61"/>
  <c r="AI44" i="61"/>
  <c r="AJ44" i="61"/>
  <c r="AP44" i="61"/>
  <c r="AQ44" i="61"/>
  <c r="D44" i="61"/>
  <c r="C44" i="61"/>
  <c r="E44" i="61" s="1"/>
  <c r="Z4" i="61"/>
  <c r="AA4" i="61"/>
  <c r="AI5" i="61"/>
  <c r="L6" i="61"/>
  <c r="O7" i="61"/>
  <c r="U7" i="61"/>
  <c r="AM8" i="61"/>
  <c r="AN8" i="61"/>
  <c r="AG11" i="61"/>
  <c r="AH11" i="61"/>
  <c r="M13" i="61"/>
  <c r="S13" i="61"/>
  <c r="V14" i="61"/>
  <c r="AL14" i="61"/>
  <c r="G16" i="61"/>
  <c r="H16" i="61"/>
  <c r="AF17" i="61"/>
  <c r="Q19" i="61"/>
  <c r="AI19" i="61"/>
  <c r="AJ19" i="61"/>
  <c r="S20" i="61"/>
  <c r="T20" i="61"/>
  <c r="AK20" i="61"/>
  <c r="AQ20" i="61"/>
  <c r="U21" i="61"/>
  <c r="V21" i="61"/>
  <c r="E22" i="61"/>
  <c r="F22" i="61"/>
  <c r="W22" i="61"/>
  <c r="AC22" i="61"/>
  <c r="G23" i="61"/>
  <c r="H23" i="61"/>
  <c r="AD23" i="61"/>
  <c r="AE23" i="61"/>
  <c r="I24" i="61"/>
  <c r="O24" i="61"/>
  <c r="AF24" i="61"/>
  <c r="AG24" i="61"/>
  <c r="Q25" i="61"/>
  <c r="AN25" i="61"/>
  <c r="T27" i="61"/>
  <c r="Z27" i="61"/>
  <c r="AQ27" i="61"/>
  <c r="E28" i="61"/>
  <c r="AA28" i="61"/>
  <c r="AB28" i="61"/>
  <c r="F29" i="61"/>
  <c r="L29" i="61"/>
  <c r="AC29" i="61"/>
  <c r="AD29" i="61"/>
  <c r="M30" i="61"/>
  <c r="N30" i="61"/>
  <c r="AC30" i="61"/>
  <c r="AD30" i="61"/>
  <c r="AK30" i="61"/>
  <c r="AL30" i="61"/>
  <c r="F31" i="61"/>
  <c r="G31" i="61"/>
  <c r="N31" i="61"/>
  <c r="O31" i="61"/>
  <c r="V31" i="61"/>
  <c r="W31" i="61"/>
  <c r="AD31" i="61"/>
  <c r="AE31" i="61"/>
  <c r="AL31" i="61"/>
  <c r="AM31" i="61"/>
  <c r="G32" i="61"/>
  <c r="H32" i="61"/>
  <c r="O32" i="61"/>
  <c r="P32" i="61"/>
  <c r="W32" i="61"/>
  <c r="X32" i="61"/>
  <c r="AE32" i="61"/>
  <c r="AF32" i="61"/>
  <c r="AM32" i="61"/>
  <c r="AN32" i="61"/>
  <c r="I33" i="61"/>
  <c r="Q33" i="61"/>
  <c r="Y33" i="61"/>
  <c r="AG33" i="61"/>
  <c r="AO33" i="61"/>
  <c r="J35" i="61"/>
  <c r="K35" i="61"/>
  <c r="R35" i="61"/>
  <c r="S35" i="61"/>
  <c r="X35" i="61"/>
  <c r="Z35" i="61"/>
  <c r="AA35" i="61"/>
  <c r="AF35" i="61"/>
  <c r="AH35" i="61"/>
  <c r="AI35" i="61"/>
  <c r="AN35" i="61"/>
  <c r="AP35" i="61"/>
  <c r="AQ35" i="61"/>
  <c r="I36" i="61"/>
  <c r="K36" i="61"/>
  <c r="L36" i="61"/>
  <c r="Q36" i="61"/>
  <c r="S36" i="61"/>
  <c r="T36" i="61"/>
  <c r="Y36" i="61"/>
  <c r="AA36" i="61"/>
  <c r="AB36" i="61"/>
  <c r="AG36" i="61"/>
  <c r="AI36" i="61"/>
  <c r="AJ36" i="61"/>
  <c r="AO36" i="61"/>
  <c r="AQ36" i="61"/>
  <c r="E37" i="61"/>
  <c r="J37" i="61"/>
  <c r="L37" i="61"/>
  <c r="M37" i="61"/>
  <c r="R37" i="61"/>
  <c r="T37" i="61"/>
  <c r="U37" i="61"/>
  <c r="Z37" i="61"/>
  <c r="AB37" i="61"/>
  <c r="AC37" i="61"/>
  <c r="AH37" i="61"/>
  <c r="AJ37" i="61"/>
  <c r="AK37" i="61"/>
  <c r="AP37" i="61"/>
  <c r="E38" i="61"/>
  <c r="F38" i="61"/>
  <c r="K38" i="61"/>
  <c r="M38" i="61"/>
  <c r="N38" i="61"/>
  <c r="S38" i="61"/>
  <c r="U38" i="61"/>
  <c r="V38" i="61"/>
  <c r="AA38" i="61"/>
  <c r="AC38" i="61"/>
  <c r="AD38" i="61"/>
  <c r="AI38" i="61"/>
  <c r="AK38" i="61"/>
  <c r="AL38" i="61"/>
  <c r="AQ38" i="61"/>
  <c r="F39" i="61"/>
  <c r="G39" i="61"/>
  <c r="N39" i="61"/>
  <c r="O39" i="61"/>
  <c r="V39" i="61"/>
  <c r="W39" i="61"/>
  <c r="AD39" i="61"/>
  <c r="AE39" i="61"/>
  <c r="AL39" i="61"/>
  <c r="AM39" i="61"/>
  <c r="E40" i="61"/>
  <c r="G40" i="61"/>
  <c r="H40" i="61"/>
  <c r="M40" i="61"/>
  <c r="O40" i="61"/>
  <c r="P40" i="61"/>
  <c r="U40" i="61"/>
  <c r="W40" i="61"/>
  <c r="X40" i="61"/>
  <c r="AC40" i="61"/>
  <c r="AE40" i="61"/>
  <c r="AF40" i="61"/>
  <c r="AK40" i="61"/>
  <c r="AM40" i="61"/>
  <c r="AN40" i="61"/>
  <c r="I41" i="61"/>
  <c r="Q41" i="61"/>
  <c r="Y41" i="61"/>
  <c r="AG41" i="61"/>
  <c r="AO41" i="61"/>
  <c r="H43" i="61"/>
  <c r="J43" i="61"/>
  <c r="K43" i="61"/>
  <c r="P43" i="61"/>
  <c r="R43" i="61"/>
  <c r="S43" i="61"/>
  <c r="X43" i="61"/>
  <c r="Z43" i="61"/>
  <c r="AA43" i="61"/>
  <c r="AF43" i="61"/>
  <c r="AH43" i="61"/>
  <c r="AI43" i="61"/>
  <c r="AN43" i="61"/>
  <c r="AP43" i="61"/>
  <c r="AQ43" i="61"/>
  <c r="D24" i="61"/>
  <c r="D27" i="61"/>
  <c r="D32" i="61"/>
  <c r="D35" i="61"/>
  <c r="D40" i="61"/>
  <c r="D43" i="61"/>
  <c r="C4" i="61"/>
  <c r="J4" i="61" s="1"/>
  <c r="C5" i="61"/>
  <c r="L5" i="61" s="1"/>
  <c r="C6" i="61"/>
  <c r="AK6" i="61" s="1"/>
  <c r="C7" i="61"/>
  <c r="N7" i="61" s="1"/>
  <c r="C8" i="61"/>
  <c r="C9" i="61"/>
  <c r="C10" i="61"/>
  <c r="H10" i="61" s="1"/>
  <c r="C11" i="61"/>
  <c r="I11" i="61" s="1"/>
  <c r="C12" i="61"/>
  <c r="R12" i="61" s="1"/>
  <c r="C13" i="61"/>
  <c r="AQ13" i="61" s="1"/>
  <c r="C14" i="61"/>
  <c r="T14" i="61" s="1"/>
  <c r="C15" i="61"/>
  <c r="AC15" i="61" s="1"/>
  <c r="C16" i="61"/>
  <c r="C17" i="61"/>
  <c r="C18" i="61"/>
  <c r="C19" i="61"/>
  <c r="S19" i="61" s="1"/>
  <c r="C20" i="61"/>
  <c r="E20" i="61" s="1"/>
  <c r="C21" i="61"/>
  <c r="M21" i="61" s="1"/>
  <c r="C22" i="61"/>
  <c r="U22" i="61" s="1"/>
  <c r="C23" i="61"/>
  <c r="W23" i="61" s="1"/>
  <c r="C24" i="61"/>
  <c r="C25" i="61"/>
  <c r="C26" i="61"/>
  <c r="K26" i="61" s="1"/>
  <c r="C27" i="61"/>
  <c r="J27" i="61" s="1"/>
  <c r="C28" i="61"/>
  <c r="M28" i="61" s="1"/>
  <c r="C29" i="61"/>
  <c r="U29" i="61" s="1"/>
  <c r="C30" i="61"/>
  <c r="F30" i="61" s="1"/>
  <c r="C31" i="61"/>
  <c r="H31" i="61" s="1"/>
  <c r="C32" i="61"/>
  <c r="I32" i="61" s="1"/>
  <c r="C33" i="61"/>
  <c r="J33" i="61" s="1"/>
  <c r="C34" i="61"/>
  <c r="K34" i="61" s="1"/>
  <c r="C35" i="61"/>
  <c r="L35" i="61" s="1"/>
  <c r="C36" i="61"/>
  <c r="E36" i="61" s="1"/>
  <c r="C37" i="61"/>
  <c r="F37" i="61" s="1"/>
  <c r="C38" i="61"/>
  <c r="G38" i="61" s="1"/>
  <c r="C39" i="61"/>
  <c r="H39" i="61" s="1"/>
  <c r="C40" i="61"/>
  <c r="I40" i="61" s="1"/>
  <c r="C41" i="61"/>
  <c r="J41" i="61" s="1"/>
  <c r="C42" i="61"/>
  <c r="K42" i="61" s="1"/>
  <c r="C43" i="61"/>
  <c r="L43" i="61" s="1"/>
  <c r="C3" i="61"/>
  <c r="Z3" i="61" s="1"/>
  <c r="E14" i="65"/>
  <c r="F14" i="65"/>
  <c r="G14" i="65"/>
  <c r="H14" i="65"/>
  <c r="I14" i="65"/>
  <c r="J14" i="65"/>
  <c r="K14" i="65"/>
  <c r="H3" i="63" s="1"/>
  <c r="L14" i="65"/>
  <c r="M14" i="65"/>
  <c r="N14" i="65"/>
  <c r="O14" i="65"/>
  <c r="P14" i="65"/>
  <c r="Q14" i="65"/>
  <c r="R14" i="65"/>
  <c r="S14" i="65"/>
  <c r="P3" i="63" s="1"/>
  <c r="T14" i="65"/>
  <c r="U14" i="65"/>
  <c r="V14" i="65"/>
  <c r="W14" i="65"/>
  <c r="X14" i="65"/>
  <c r="Y14" i="65"/>
  <c r="Z14" i="65"/>
  <c r="AA14" i="65"/>
  <c r="X3" i="63" s="1"/>
  <c r="AB14" i="65"/>
  <c r="AC14" i="65"/>
  <c r="AD14" i="65"/>
  <c r="AE14" i="65"/>
  <c r="AF14" i="65"/>
  <c r="AG14" i="65"/>
  <c r="AH14" i="65"/>
  <c r="AI14" i="65"/>
  <c r="AF3" i="63" s="1"/>
  <c r="AJ14" i="65"/>
  <c r="AK14" i="65"/>
  <c r="AL14" i="65"/>
  <c r="AM14" i="65"/>
  <c r="AN14" i="65"/>
  <c r="AO14" i="65"/>
  <c r="AP14" i="65"/>
  <c r="AQ14" i="65"/>
  <c r="AN3" i="63" s="1"/>
  <c r="E15" i="65"/>
  <c r="F15" i="65"/>
  <c r="G15" i="65"/>
  <c r="H15" i="65"/>
  <c r="I15" i="65"/>
  <c r="J15" i="65"/>
  <c r="K15" i="65"/>
  <c r="L15" i="65"/>
  <c r="M15" i="65"/>
  <c r="N15" i="65"/>
  <c r="O15" i="65"/>
  <c r="P15" i="65"/>
  <c r="Q15" i="65"/>
  <c r="R15" i="65"/>
  <c r="S15" i="65"/>
  <c r="T15" i="65"/>
  <c r="U15" i="65"/>
  <c r="V15" i="65"/>
  <c r="W15" i="65"/>
  <c r="X15" i="65"/>
  <c r="Y15" i="65"/>
  <c r="Z15" i="65"/>
  <c r="AA15" i="65"/>
  <c r="AB15" i="65"/>
  <c r="AC15" i="65"/>
  <c r="AD15" i="65"/>
  <c r="AE15" i="65"/>
  <c r="AF15" i="65"/>
  <c r="AG15" i="65"/>
  <c r="AH15" i="65"/>
  <c r="AI15" i="65"/>
  <c r="AJ15" i="65"/>
  <c r="AK15" i="65"/>
  <c r="AL15" i="65"/>
  <c r="AM15" i="65"/>
  <c r="AN15" i="65"/>
  <c r="AO15" i="65"/>
  <c r="AP15" i="65"/>
  <c r="AQ15" i="65"/>
  <c r="E16" i="65"/>
  <c r="F16" i="65"/>
  <c r="G16" i="65"/>
  <c r="H16" i="65"/>
  <c r="I16" i="65"/>
  <c r="J16" i="65"/>
  <c r="K16" i="65"/>
  <c r="L16" i="65"/>
  <c r="M16" i="65"/>
  <c r="N16" i="65"/>
  <c r="O16" i="65"/>
  <c r="P16" i="65"/>
  <c r="Q16" i="65"/>
  <c r="R16" i="65"/>
  <c r="S16" i="65"/>
  <c r="T16" i="65"/>
  <c r="U16" i="65"/>
  <c r="V16" i="65"/>
  <c r="W16" i="65"/>
  <c r="X16" i="65"/>
  <c r="Y16" i="65"/>
  <c r="Z16" i="65"/>
  <c r="AA16" i="65"/>
  <c r="AB16" i="65"/>
  <c r="AC16" i="65"/>
  <c r="AD16" i="65"/>
  <c r="AE16" i="65"/>
  <c r="AF16" i="65"/>
  <c r="AG16" i="65"/>
  <c r="AH16" i="65"/>
  <c r="AI16" i="65"/>
  <c r="AJ16" i="65"/>
  <c r="AK16" i="65"/>
  <c r="AL16" i="65"/>
  <c r="AM16" i="65"/>
  <c r="AN16" i="65"/>
  <c r="AO16" i="65"/>
  <c r="AP16" i="65"/>
  <c r="AQ16" i="65"/>
  <c r="E17" i="65"/>
  <c r="F17" i="65"/>
  <c r="G17" i="65"/>
  <c r="H17" i="65"/>
  <c r="I17" i="65"/>
  <c r="J17" i="65"/>
  <c r="K17" i="65"/>
  <c r="L17" i="65"/>
  <c r="M17" i="65"/>
  <c r="N17" i="65"/>
  <c r="O17" i="65"/>
  <c r="P17" i="65"/>
  <c r="Q17" i="65"/>
  <c r="R17" i="65"/>
  <c r="S17" i="65"/>
  <c r="T17" i="65"/>
  <c r="U17" i="65"/>
  <c r="V17" i="65"/>
  <c r="W17" i="65"/>
  <c r="X17" i="65"/>
  <c r="Y17" i="65"/>
  <c r="Z17" i="65"/>
  <c r="AA17" i="65"/>
  <c r="AB17" i="65"/>
  <c r="AC17" i="65"/>
  <c r="AD17" i="65"/>
  <c r="AE17" i="65"/>
  <c r="AF17" i="65"/>
  <c r="AG17" i="65"/>
  <c r="AH17" i="65"/>
  <c r="AI17" i="65"/>
  <c r="AJ17" i="65"/>
  <c r="AK17" i="65"/>
  <c r="AL17" i="65"/>
  <c r="AM17" i="65"/>
  <c r="AN17" i="65"/>
  <c r="AO17" i="65"/>
  <c r="AP17" i="65"/>
  <c r="AQ17" i="65"/>
  <c r="E18" i="65"/>
  <c r="F18" i="65"/>
  <c r="G18" i="65"/>
  <c r="H18" i="65"/>
  <c r="I18" i="65"/>
  <c r="J18" i="65"/>
  <c r="K18" i="65"/>
  <c r="L18" i="65"/>
  <c r="M18" i="65"/>
  <c r="N18" i="65"/>
  <c r="O18" i="65"/>
  <c r="P18" i="65"/>
  <c r="Q18" i="65"/>
  <c r="R18" i="65"/>
  <c r="S18" i="65"/>
  <c r="T18" i="65"/>
  <c r="U18" i="65"/>
  <c r="V18" i="65"/>
  <c r="W18" i="65"/>
  <c r="X18" i="65"/>
  <c r="Y18" i="65"/>
  <c r="Z18" i="65"/>
  <c r="AA18" i="65"/>
  <c r="AB18" i="65"/>
  <c r="AC18" i="65"/>
  <c r="AD18" i="65"/>
  <c r="AE18" i="65"/>
  <c r="AF18" i="65"/>
  <c r="AG18" i="65"/>
  <c r="AH18" i="65"/>
  <c r="AI18" i="65"/>
  <c r="AJ18" i="65"/>
  <c r="AK18" i="65"/>
  <c r="AL18" i="65"/>
  <c r="AM18" i="65"/>
  <c r="AN18" i="65"/>
  <c r="AO18" i="65"/>
  <c r="AP18" i="65"/>
  <c r="AQ18" i="65"/>
  <c r="E19" i="65"/>
  <c r="F19" i="65"/>
  <c r="G19" i="65"/>
  <c r="H19" i="65"/>
  <c r="I19" i="65"/>
  <c r="J19" i="65"/>
  <c r="K19" i="65"/>
  <c r="L19" i="65"/>
  <c r="M19" i="65"/>
  <c r="N19" i="65"/>
  <c r="O19" i="65"/>
  <c r="P19" i="65"/>
  <c r="Q19" i="65"/>
  <c r="R19" i="65"/>
  <c r="S19" i="65"/>
  <c r="T19" i="65"/>
  <c r="U19" i="65"/>
  <c r="V19" i="65"/>
  <c r="W19" i="65"/>
  <c r="X19" i="65"/>
  <c r="Y19" i="65"/>
  <c r="Z19" i="65"/>
  <c r="AA19" i="65"/>
  <c r="AB19" i="65"/>
  <c r="AC19" i="65"/>
  <c r="AD19" i="65"/>
  <c r="AE19" i="65"/>
  <c r="AF19" i="65"/>
  <c r="AG19" i="65"/>
  <c r="AH19" i="65"/>
  <c r="AI19" i="65"/>
  <c r="AJ19" i="65"/>
  <c r="AK19" i="65"/>
  <c r="AL19" i="65"/>
  <c r="AM19" i="65"/>
  <c r="AN19" i="65"/>
  <c r="AO19" i="65"/>
  <c r="AP19" i="65"/>
  <c r="AQ19" i="65"/>
  <c r="E20" i="65"/>
  <c r="F20" i="65"/>
  <c r="G20" i="65"/>
  <c r="H20" i="65"/>
  <c r="I20" i="65"/>
  <c r="J20" i="65"/>
  <c r="K20" i="65"/>
  <c r="L20" i="65"/>
  <c r="M20" i="65"/>
  <c r="N20" i="65"/>
  <c r="O20" i="65"/>
  <c r="P20" i="65"/>
  <c r="Q20" i="65"/>
  <c r="R20" i="65"/>
  <c r="S20" i="65"/>
  <c r="T20" i="65"/>
  <c r="U20" i="65"/>
  <c r="V20" i="65"/>
  <c r="W20" i="65"/>
  <c r="X20" i="65"/>
  <c r="Y20" i="65"/>
  <c r="Z20" i="65"/>
  <c r="AA20" i="65"/>
  <c r="AB20" i="65"/>
  <c r="AC20" i="65"/>
  <c r="AD20" i="65"/>
  <c r="AE20" i="65"/>
  <c r="AF20" i="65"/>
  <c r="AG20" i="65"/>
  <c r="AH20" i="65"/>
  <c r="AI20" i="65"/>
  <c r="AJ20" i="65"/>
  <c r="AK20" i="65"/>
  <c r="AL20" i="65"/>
  <c r="AM20" i="65"/>
  <c r="AN20" i="65"/>
  <c r="AO20" i="65"/>
  <c r="AP20" i="65"/>
  <c r="AQ20" i="65"/>
  <c r="E21" i="65"/>
  <c r="F21" i="65"/>
  <c r="G21" i="65"/>
  <c r="H21" i="65"/>
  <c r="I21" i="65"/>
  <c r="J21" i="65"/>
  <c r="K21" i="65"/>
  <c r="L21" i="65"/>
  <c r="M21" i="65"/>
  <c r="N21" i="65"/>
  <c r="O21" i="65"/>
  <c r="P21" i="65"/>
  <c r="Q21" i="65"/>
  <c r="R21" i="65"/>
  <c r="S21" i="65"/>
  <c r="T21" i="65"/>
  <c r="U21" i="65"/>
  <c r="V21" i="65"/>
  <c r="W21" i="65"/>
  <c r="X21" i="65"/>
  <c r="Y21" i="65"/>
  <c r="Z21" i="65"/>
  <c r="AA21" i="65"/>
  <c r="AB21" i="65"/>
  <c r="AC21" i="65"/>
  <c r="AD21" i="65"/>
  <c r="AE21" i="65"/>
  <c r="AF21" i="65"/>
  <c r="AG21" i="65"/>
  <c r="AH21" i="65"/>
  <c r="AI21" i="65"/>
  <c r="AJ21" i="65"/>
  <c r="AK21" i="65"/>
  <c r="AL21" i="65"/>
  <c r="AM21" i="65"/>
  <c r="AN21" i="65"/>
  <c r="AO21" i="65"/>
  <c r="AP21" i="65"/>
  <c r="AQ21" i="65"/>
  <c r="E22" i="65"/>
  <c r="F22" i="65"/>
  <c r="G22" i="65"/>
  <c r="H22" i="65"/>
  <c r="I22" i="65"/>
  <c r="J22" i="65"/>
  <c r="K22" i="65"/>
  <c r="L22" i="65"/>
  <c r="M22" i="65"/>
  <c r="N22" i="65"/>
  <c r="O22" i="65"/>
  <c r="P22" i="65"/>
  <c r="Q22" i="65"/>
  <c r="R22" i="65"/>
  <c r="S22" i="65"/>
  <c r="T22" i="65"/>
  <c r="U22" i="65"/>
  <c r="V22" i="65"/>
  <c r="W22" i="65"/>
  <c r="X22" i="65"/>
  <c r="Y22" i="65"/>
  <c r="Z22" i="65"/>
  <c r="AA22" i="65"/>
  <c r="AB22" i="65"/>
  <c r="AC22" i="65"/>
  <c r="AD22" i="65"/>
  <c r="AE22" i="65"/>
  <c r="AF22" i="65"/>
  <c r="AG22" i="65"/>
  <c r="AH22" i="65"/>
  <c r="AI22" i="65"/>
  <c r="AJ22" i="65"/>
  <c r="AK22" i="65"/>
  <c r="AL22" i="65"/>
  <c r="AM22" i="65"/>
  <c r="AN22" i="65"/>
  <c r="AO22" i="65"/>
  <c r="AP22" i="65"/>
  <c r="AQ22" i="65"/>
  <c r="E23" i="65"/>
  <c r="F23" i="65"/>
  <c r="G23" i="65"/>
  <c r="H23" i="65"/>
  <c r="I23" i="65"/>
  <c r="J23" i="65"/>
  <c r="K23" i="65"/>
  <c r="L23" i="65"/>
  <c r="M23" i="65"/>
  <c r="N23" i="65"/>
  <c r="O23" i="65"/>
  <c r="P23" i="65"/>
  <c r="Q23" i="65"/>
  <c r="R23" i="65"/>
  <c r="S23" i="65"/>
  <c r="T23" i="65"/>
  <c r="U23" i="65"/>
  <c r="V23" i="65"/>
  <c r="W23" i="65"/>
  <c r="X23" i="65"/>
  <c r="Y23" i="65"/>
  <c r="Z23" i="65"/>
  <c r="AA23" i="65"/>
  <c r="AB23" i="65"/>
  <c r="AC23" i="65"/>
  <c r="AD23" i="65"/>
  <c r="AE23" i="65"/>
  <c r="AF23" i="65"/>
  <c r="AG23" i="65"/>
  <c r="AH23" i="65"/>
  <c r="AI23" i="65"/>
  <c r="AJ23" i="65"/>
  <c r="AK23" i="65"/>
  <c r="AL23" i="65"/>
  <c r="AM23" i="65"/>
  <c r="AN23" i="65"/>
  <c r="AO23" i="65"/>
  <c r="AP23" i="65"/>
  <c r="AQ23" i="65"/>
  <c r="E24" i="65"/>
  <c r="F24" i="65"/>
  <c r="G24" i="65"/>
  <c r="H24" i="65"/>
  <c r="I24" i="65"/>
  <c r="J24" i="65"/>
  <c r="K24" i="65"/>
  <c r="L24" i="65"/>
  <c r="M24" i="65"/>
  <c r="N24" i="65"/>
  <c r="O24" i="65"/>
  <c r="P24" i="65"/>
  <c r="Q24" i="65"/>
  <c r="R24" i="65"/>
  <c r="S24" i="65"/>
  <c r="T24" i="65"/>
  <c r="U24" i="65"/>
  <c r="V24" i="65"/>
  <c r="W24" i="65"/>
  <c r="X24" i="65"/>
  <c r="Y24" i="65"/>
  <c r="Z24" i="65"/>
  <c r="AA24" i="65"/>
  <c r="AB24" i="65"/>
  <c r="AC24" i="65"/>
  <c r="AD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E25" i="65"/>
  <c r="F25" i="65"/>
  <c r="G25" i="65"/>
  <c r="H25" i="65"/>
  <c r="I25" i="65"/>
  <c r="J25" i="65"/>
  <c r="K25" i="65"/>
  <c r="L25" i="65"/>
  <c r="M25" i="65"/>
  <c r="N25" i="65"/>
  <c r="O25" i="65"/>
  <c r="P25" i="65"/>
  <c r="Q25" i="65"/>
  <c r="R25" i="65"/>
  <c r="S25" i="65"/>
  <c r="T25" i="65"/>
  <c r="U25" i="65"/>
  <c r="V25" i="65"/>
  <c r="W25" i="65"/>
  <c r="X25" i="65"/>
  <c r="Y25" i="65"/>
  <c r="Z25" i="65"/>
  <c r="AA25" i="65"/>
  <c r="AB25" i="65"/>
  <c r="AC25" i="65"/>
  <c r="AD25" i="65"/>
  <c r="AE25" i="65"/>
  <c r="AF25" i="65"/>
  <c r="AG25" i="65"/>
  <c r="AH25" i="65"/>
  <c r="AI25" i="65"/>
  <c r="AJ25" i="65"/>
  <c r="AK25" i="65"/>
  <c r="AL25" i="65"/>
  <c r="AM25" i="65"/>
  <c r="AN25" i="65"/>
  <c r="AO25" i="65"/>
  <c r="AP25" i="65"/>
  <c r="AQ25" i="65"/>
  <c r="E26" i="65"/>
  <c r="F26" i="65"/>
  <c r="G26" i="65"/>
  <c r="H26" i="65"/>
  <c r="I26" i="65"/>
  <c r="J26" i="65"/>
  <c r="K26" i="65"/>
  <c r="L26" i="65"/>
  <c r="M26" i="65"/>
  <c r="N26" i="65"/>
  <c r="O26" i="65"/>
  <c r="P26" i="65"/>
  <c r="Q26" i="65"/>
  <c r="R26" i="65"/>
  <c r="S26" i="65"/>
  <c r="T26" i="65"/>
  <c r="U26" i="65"/>
  <c r="V26" i="65"/>
  <c r="W26" i="65"/>
  <c r="X26" i="65"/>
  <c r="Y26" i="65"/>
  <c r="Z26" i="65"/>
  <c r="AA26" i="65"/>
  <c r="AB26" i="65"/>
  <c r="AC26" i="65"/>
  <c r="AD26" i="65"/>
  <c r="AE26" i="65"/>
  <c r="AF26" i="65"/>
  <c r="AG26" i="65"/>
  <c r="AH26" i="65"/>
  <c r="AI26" i="65"/>
  <c r="AJ26" i="65"/>
  <c r="AK26" i="65"/>
  <c r="AL26" i="65"/>
  <c r="AM26" i="65"/>
  <c r="AN26" i="65"/>
  <c r="AO26" i="65"/>
  <c r="AP26" i="65"/>
  <c r="AQ26" i="65"/>
  <c r="E27" i="65"/>
  <c r="F27" i="65"/>
  <c r="G27" i="65"/>
  <c r="H27" i="65"/>
  <c r="I27" i="65"/>
  <c r="J27" i="65"/>
  <c r="K27" i="65"/>
  <c r="L27" i="65"/>
  <c r="M27" i="65"/>
  <c r="N27" i="65"/>
  <c r="O27" i="65"/>
  <c r="P27" i="65"/>
  <c r="Q27" i="65"/>
  <c r="R27" i="65"/>
  <c r="S27" i="65"/>
  <c r="T27" i="65"/>
  <c r="U27" i="65"/>
  <c r="V27" i="65"/>
  <c r="W27" i="65"/>
  <c r="X27" i="65"/>
  <c r="Y27" i="65"/>
  <c r="Z27" i="65"/>
  <c r="AA27" i="65"/>
  <c r="AB27" i="65"/>
  <c r="AC27" i="65"/>
  <c r="AD27" i="65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E28" i="65"/>
  <c r="F28" i="65"/>
  <c r="G28" i="65"/>
  <c r="H28" i="65"/>
  <c r="I28" i="65"/>
  <c r="J28" i="65"/>
  <c r="K28" i="65"/>
  <c r="L28" i="65"/>
  <c r="M28" i="65"/>
  <c r="N28" i="65"/>
  <c r="O28" i="65"/>
  <c r="P28" i="65"/>
  <c r="Q28" i="65"/>
  <c r="R28" i="65"/>
  <c r="S28" i="65"/>
  <c r="T28" i="65"/>
  <c r="U28" i="65"/>
  <c r="V28" i="65"/>
  <c r="W28" i="65"/>
  <c r="X28" i="65"/>
  <c r="Y28" i="65"/>
  <c r="Z28" i="65"/>
  <c r="AA28" i="65"/>
  <c r="AB28" i="65"/>
  <c r="AC28" i="65"/>
  <c r="AD28" i="65"/>
  <c r="AE28" i="65"/>
  <c r="AF28" i="65"/>
  <c r="AG28" i="65"/>
  <c r="AH28" i="65"/>
  <c r="AI28" i="65"/>
  <c r="AJ28" i="65"/>
  <c r="AK28" i="65"/>
  <c r="AL28" i="65"/>
  <c r="AM28" i="65"/>
  <c r="AN28" i="65"/>
  <c r="AO28" i="65"/>
  <c r="AP28" i="65"/>
  <c r="AQ28" i="65"/>
  <c r="E29" i="65"/>
  <c r="F29" i="65"/>
  <c r="G29" i="65"/>
  <c r="H29" i="65"/>
  <c r="I29" i="65"/>
  <c r="J29" i="65"/>
  <c r="K29" i="65"/>
  <c r="L29" i="65"/>
  <c r="M29" i="65"/>
  <c r="N29" i="65"/>
  <c r="O29" i="65"/>
  <c r="P29" i="65"/>
  <c r="Q29" i="65"/>
  <c r="R29" i="65"/>
  <c r="S29" i="65"/>
  <c r="T29" i="65"/>
  <c r="U29" i="65"/>
  <c r="V29" i="65"/>
  <c r="W29" i="65"/>
  <c r="X29" i="65"/>
  <c r="Y29" i="65"/>
  <c r="Z29" i="65"/>
  <c r="AA29" i="65"/>
  <c r="AB29" i="65"/>
  <c r="AC29" i="65"/>
  <c r="AD29" i="65"/>
  <c r="AE29" i="65"/>
  <c r="AF29" i="65"/>
  <c r="AG29" i="65"/>
  <c r="AH29" i="65"/>
  <c r="AI29" i="65"/>
  <c r="AJ29" i="65"/>
  <c r="AK29" i="65"/>
  <c r="AL29" i="65"/>
  <c r="AM29" i="65"/>
  <c r="AN29" i="65"/>
  <c r="AO29" i="65"/>
  <c r="AP29" i="65"/>
  <c r="AQ29" i="65"/>
  <c r="E30" i="65"/>
  <c r="F30" i="65"/>
  <c r="G30" i="65"/>
  <c r="H30" i="65"/>
  <c r="I30" i="65"/>
  <c r="J30" i="65"/>
  <c r="K30" i="65"/>
  <c r="L30" i="65"/>
  <c r="M30" i="65"/>
  <c r="N30" i="65"/>
  <c r="O30" i="65"/>
  <c r="P30" i="65"/>
  <c r="Q30" i="65"/>
  <c r="R30" i="65"/>
  <c r="S30" i="65"/>
  <c r="T30" i="65"/>
  <c r="U30" i="65"/>
  <c r="V30" i="65"/>
  <c r="W30" i="65"/>
  <c r="X30" i="65"/>
  <c r="Y30" i="65"/>
  <c r="Z30" i="65"/>
  <c r="AA30" i="65"/>
  <c r="AB30" i="65"/>
  <c r="AC30" i="65"/>
  <c r="AD30" i="65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E31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R31" i="65"/>
  <c r="S31" i="65"/>
  <c r="T31" i="65"/>
  <c r="U31" i="65"/>
  <c r="V31" i="65"/>
  <c r="W31" i="65"/>
  <c r="X31" i="65"/>
  <c r="Y31" i="65"/>
  <c r="Z31" i="65"/>
  <c r="AA31" i="65"/>
  <c r="AB31" i="65"/>
  <c r="AC31" i="65"/>
  <c r="AD31" i="65"/>
  <c r="AE31" i="65"/>
  <c r="AF31" i="65"/>
  <c r="AG31" i="65"/>
  <c r="AH31" i="65"/>
  <c r="AI31" i="65"/>
  <c r="AJ31" i="65"/>
  <c r="AK31" i="65"/>
  <c r="AL31" i="65"/>
  <c r="AM31" i="65"/>
  <c r="AN31" i="65"/>
  <c r="AO31" i="65"/>
  <c r="AP31" i="65"/>
  <c r="AQ31" i="65"/>
  <c r="E32" i="65"/>
  <c r="F32" i="65"/>
  <c r="G32" i="65"/>
  <c r="H32" i="65"/>
  <c r="I32" i="65"/>
  <c r="J32" i="65"/>
  <c r="K32" i="65"/>
  <c r="L32" i="65"/>
  <c r="M32" i="65"/>
  <c r="N32" i="65"/>
  <c r="O32" i="65"/>
  <c r="P32" i="65"/>
  <c r="Q32" i="65"/>
  <c r="R32" i="65"/>
  <c r="S32" i="65"/>
  <c r="T32" i="65"/>
  <c r="U32" i="65"/>
  <c r="V32" i="65"/>
  <c r="W32" i="65"/>
  <c r="X32" i="65"/>
  <c r="Y32" i="65"/>
  <c r="Z32" i="65"/>
  <c r="AA32" i="65"/>
  <c r="AB32" i="65"/>
  <c r="AC32" i="65"/>
  <c r="AD32" i="65"/>
  <c r="AE32" i="65"/>
  <c r="AF32" i="65"/>
  <c r="AG32" i="65"/>
  <c r="AH32" i="65"/>
  <c r="AI32" i="65"/>
  <c r="AJ32" i="65"/>
  <c r="AK32" i="65"/>
  <c r="AL32" i="65"/>
  <c r="AM32" i="65"/>
  <c r="AN32" i="65"/>
  <c r="AO32" i="65"/>
  <c r="AP32" i="65"/>
  <c r="AQ32" i="65"/>
  <c r="E33" i="65"/>
  <c r="F33" i="65"/>
  <c r="G33" i="65"/>
  <c r="H33" i="65"/>
  <c r="I33" i="65"/>
  <c r="J33" i="65"/>
  <c r="K33" i="65"/>
  <c r="L33" i="65"/>
  <c r="M33" i="65"/>
  <c r="N33" i="65"/>
  <c r="O33" i="65"/>
  <c r="P33" i="65"/>
  <c r="Q33" i="65"/>
  <c r="R33" i="65"/>
  <c r="S33" i="65"/>
  <c r="T33" i="65"/>
  <c r="U33" i="65"/>
  <c r="V33" i="65"/>
  <c r="W33" i="65"/>
  <c r="X33" i="65"/>
  <c r="Y33" i="65"/>
  <c r="Z33" i="65"/>
  <c r="AA33" i="65"/>
  <c r="AB33" i="65"/>
  <c r="AC33" i="65"/>
  <c r="AD33" i="65"/>
  <c r="AE33" i="65"/>
  <c r="AF33" i="65"/>
  <c r="AG33" i="65"/>
  <c r="AH33" i="65"/>
  <c r="AI33" i="65"/>
  <c r="AJ33" i="65"/>
  <c r="AK33" i="65"/>
  <c r="AL33" i="65"/>
  <c r="AM33" i="65"/>
  <c r="AN33" i="65"/>
  <c r="AO33" i="65"/>
  <c r="AP33" i="65"/>
  <c r="AQ33" i="65"/>
  <c r="E34" i="65"/>
  <c r="F34" i="65"/>
  <c r="G34" i="65"/>
  <c r="H34" i="65"/>
  <c r="I34" i="65"/>
  <c r="J34" i="65"/>
  <c r="K34" i="65"/>
  <c r="L34" i="65"/>
  <c r="M34" i="65"/>
  <c r="N34" i="65"/>
  <c r="O34" i="65"/>
  <c r="P34" i="65"/>
  <c r="Q34" i="65"/>
  <c r="R34" i="65"/>
  <c r="S34" i="65"/>
  <c r="T34" i="65"/>
  <c r="U34" i="65"/>
  <c r="V34" i="65"/>
  <c r="W34" i="65"/>
  <c r="X34" i="65"/>
  <c r="Y34" i="65"/>
  <c r="Z34" i="65"/>
  <c r="AA34" i="65"/>
  <c r="AB34" i="65"/>
  <c r="AC34" i="65"/>
  <c r="AD34" i="65"/>
  <c r="AE34" i="65"/>
  <c r="AF34" i="65"/>
  <c r="AG34" i="65"/>
  <c r="AH34" i="65"/>
  <c r="AI34" i="65"/>
  <c r="AJ34" i="65"/>
  <c r="AK34" i="65"/>
  <c r="AL34" i="65"/>
  <c r="AM34" i="65"/>
  <c r="AN34" i="65"/>
  <c r="AO34" i="65"/>
  <c r="AP34" i="65"/>
  <c r="AQ34" i="65"/>
  <c r="E35" i="65"/>
  <c r="F35" i="65"/>
  <c r="G35" i="65"/>
  <c r="H35" i="65"/>
  <c r="I35" i="65"/>
  <c r="J35" i="65"/>
  <c r="K35" i="65"/>
  <c r="L35" i="65"/>
  <c r="M35" i="65"/>
  <c r="N35" i="65"/>
  <c r="O35" i="65"/>
  <c r="P35" i="65"/>
  <c r="Q35" i="65"/>
  <c r="R35" i="65"/>
  <c r="S35" i="65"/>
  <c r="T35" i="65"/>
  <c r="U35" i="65"/>
  <c r="V35" i="65"/>
  <c r="W35" i="65"/>
  <c r="X35" i="65"/>
  <c r="Y35" i="65"/>
  <c r="Z35" i="65"/>
  <c r="AA35" i="65"/>
  <c r="AB35" i="65"/>
  <c r="AC35" i="65"/>
  <c r="AD35" i="65"/>
  <c r="AE35" i="65"/>
  <c r="AF35" i="65"/>
  <c r="AG35" i="65"/>
  <c r="AH35" i="65"/>
  <c r="AI35" i="65"/>
  <c r="AJ35" i="65"/>
  <c r="AK35" i="65"/>
  <c r="AL35" i="65"/>
  <c r="AM35" i="65"/>
  <c r="AN35" i="65"/>
  <c r="AO35" i="65"/>
  <c r="AP35" i="65"/>
  <c r="AQ35" i="65"/>
  <c r="E36" i="65"/>
  <c r="F36" i="65"/>
  <c r="G36" i="65"/>
  <c r="H36" i="65"/>
  <c r="I36" i="65"/>
  <c r="J36" i="65"/>
  <c r="K36" i="65"/>
  <c r="L36" i="65"/>
  <c r="M36" i="65"/>
  <c r="N36" i="65"/>
  <c r="O36" i="65"/>
  <c r="P36" i="65"/>
  <c r="Q36" i="65"/>
  <c r="R36" i="65"/>
  <c r="S36" i="65"/>
  <c r="T36" i="65"/>
  <c r="U36" i="65"/>
  <c r="V36" i="65"/>
  <c r="W36" i="65"/>
  <c r="X36" i="65"/>
  <c r="Y36" i="65"/>
  <c r="Z36" i="65"/>
  <c r="AA36" i="65"/>
  <c r="AB36" i="65"/>
  <c r="AC36" i="65"/>
  <c r="AD36" i="65"/>
  <c r="AE36" i="65"/>
  <c r="AF36" i="65"/>
  <c r="AG36" i="65"/>
  <c r="AH36" i="65"/>
  <c r="AI36" i="65"/>
  <c r="AJ36" i="65"/>
  <c r="AK36" i="65"/>
  <c r="AL36" i="65"/>
  <c r="AM36" i="65"/>
  <c r="AN36" i="65"/>
  <c r="AO36" i="65"/>
  <c r="AP36" i="65"/>
  <c r="AQ36" i="65"/>
  <c r="E37" i="65"/>
  <c r="F37" i="65"/>
  <c r="G37" i="65"/>
  <c r="H37" i="65"/>
  <c r="I37" i="65"/>
  <c r="J37" i="65"/>
  <c r="K37" i="65"/>
  <c r="L37" i="65"/>
  <c r="M37" i="65"/>
  <c r="N37" i="65"/>
  <c r="O37" i="65"/>
  <c r="P37" i="65"/>
  <c r="Q37" i="65"/>
  <c r="R37" i="65"/>
  <c r="S37" i="65"/>
  <c r="T37" i="65"/>
  <c r="U37" i="65"/>
  <c r="V37" i="65"/>
  <c r="W37" i="65"/>
  <c r="X37" i="65"/>
  <c r="Y37" i="65"/>
  <c r="Z37" i="65"/>
  <c r="AA37" i="65"/>
  <c r="AB37" i="65"/>
  <c r="AC37" i="65"/>
  <c r="AD37" i="65"/>
  <c r="AE37" i="65"/>
  <c r="AF37" i="65"/>
  <c r="AG37" i="65"/>
  <c r="AH37" i="65"/>
  <c r="AI37" i="65"/>
  <c r="AJ37" i="65"/>
  <c r="AK37" i="65"/>
  <c r="AL37" i="65"/>
  <c r="AM37" i="65"/>
  <c r="AN37" i="65"/>
  <c r="AO37" i="65"/>
  <c r="AP37" i="65"/>
  <c r="AQ37" i="65"/>
  <c r="E38" i="65"/>
  <c r="F38" i="65"/>
  <c r="G38" i="65"/>
  <c r="H38" i="65"/>
  <c r="I38" i="65"/>
  <c r="J38" i="65"/>
  <c r="K38" i="65"/>
  <c r="L38" i="65"/>
  <c r="M38" i="65"/>
  <c r="N38" i="65"/>
  <c r="O38" i="65"/>
  <c r="P38" i="65"/>
  <c r="Q38" i="65"/>
  <c r="R38" i="65"/>
  <c r="S38" i="65"/>
  <c r="T38" i="65"/>
  <c r="U38" i="65"/>
  <c r="V38" i="65"/>
  <c r="W38" i="65"/>
  <c r="X38" i="65"/>
  <c r="Y38" i="65"/>
  <c r="Z38" i="65"/>
  <c r="AA38" i="65"/>
  <c r="AB38" i="65"/>
  <c r="AC38" i="65"/>
  <c r="AD38" i="65"/>
  <c r="AE38" i="65"/>
  <c r="AF38" i="65"/>
  <c r="AG38" i="65"/>
  <c r="AH38" i="65"/>
  <c r="AI38" i="65"/>
  <c r="AJ38" i="65"/>
  <c r="AK38" i="65"/>
  <c r="AL38" i="65"/>
  <c r="AM38" i="65"/>
  <c r="AN38" i="65"/>
  <c r="AO38" i="65"/>
  <c r="AP38" i="65"/>
  <c r="AQ38" i="65"/>
  <c r="E39" i="65"/>
  <c r="F39" i="65"/>
  <c r="G39" i="65"/>
  <c r="H39" i="65"/>
  <c r="I39" i="65"/>
  <c r="J39" i="65"/>
  <c r="K39" i="65"/>
  <c r="L39" i="65"/>
  <c r="M39" i="65"/>
  <c r="N39" i="65"/>
  <c r="O39" i="65"/>
  <c r="P39" i="65"/>
  <c r="Q39" i="65"/>
  <c r="R39" i="65"/>
  <c r="S39" i="65"/>
  <c r="T39" i="65"/>
  <c r="U39" i="65"/>
  <c r="V39" i="65"/>
  <c r="W39" i="65"/>
  <c r="X39" i="65"/>
  <c r="Y39" i="65"/>
  <c r="Z39" i="65"/>
  <c r="AA39" i="65"/>
  <c r="AB39" i="65"/>
  <c r="AC39" i="65"/>
  <c r="AD39" i="65"/>
  <c r="AE39" i="65"/>
  <c r="AF39" i="65"/>
  <c r="AG39" i="65"/>
  <c r="AH39" i="65"/>
  <c r="AI39" i="65"/>
  <c r="AJ39" i="65"/>
  <c r="AK39" i="65"/>
  <c r="AL39" i="65"/>
  <c r="AM39" i="65"/>
  <c r="AN39" i="65"/>
  <c r="AO39" i="65"/>
  <c r="AP39" i="65"/>
  <c r="AQ39" i="65"/>
  <c r="E40" i="65"/>
  <c r="F40" i="65"/>
  <c r="G40" i="65"/>
  <c r="H40" i="65"/>
  <c r="I40" i="65"/>
  <c r="J40" i="65"/>
  <c r="K40" i="65"/>
  <c r="L40" i="65"/>
  <c r="M40" i="65"/>
  <c r="N40" i="65"/>
  <c r="O40" i="65"/>
  <c r="P40" i="65"/>
  <c r="Q40" i="65"/>
  <c r="R40" i="65"/>
  <c r="S40" i="65"/>
  <c r="T40" i="65"/>
  <c r="U40" i="65"/>
  <c r="V40" i="65"/>
  <c r="W40" i="65"/>
  <c r="X40" i="65"/>
  <c r="Y40" i="65"/>
  <c r="Z40" i="65"/>
  <c r="AA40" i="65"/>
  <c r="AB40" i="65"/>
  <c r="AC40" i="65"/>
  <c r="AD40" i="65"/>
  <c r="AE40" i="65"/>
  <c r="AF40" i="65"/>
  <c r="AG40" i="65"/>
  <c r="AH40" i="65"/>
  <c r="AI40" i="65"/>
  <c r="AJ40" i="65"/>
  <c r="AK40" i="65"/>
  <c r="AL40" i="65"/>
  <c r="AM40" i="65"/>
  <c r="AN40" i="65"/>
  <c r="AO40" i="65"/>
  <c r="AP40" i="65"/>
  <c r="AQ40" i="65"/>
  <c r="E41" i="65"/>
  <c r="F41" i="65"/>
  <c r="G41" i="65"/>
  <c r="H41" i="65"/>
  <c r="I41" i="65"/>
  <c r="J41" i="65"/>
  <c r="K41" i="65"/>
  <c r="L41" i="65"/>
  <c r="M41" i="65"/>
  <c r="N41" i="65"/>
  <c r="O41" i="65"/>
  <c r="P41" i="65"/>
  <c r="Q41" i="65"/>
  <c r="R41" i="65"/>
  <c r="S41" i="65"/>
  <c r="T41" i="65"/>
  <c r="U41" i="65"/>
  <c r="V41" i="65"/>
  <c r="W41" i="65"/>
  <c r="X41" i="65"/>
  <c r="Y41" i="65"/>
  <c r="Z41" i="65"/>
  <c r="AA41" i="65"/>
  <c r="AB41" i="65"/>
  <c r="AC41" i="65"/>
  <c r="AD41" i="65"/>
  <c r="AE41" i="65"/>
  <c r="AF41" i="65"/>
  <c r="AG41" i="65"/>
  <c r="AH41" i="65"/>
  <c r="AI41" i="65"/>
  <c r="AJ41" i="65"/>
  <c r="AK41" i="65"/>
  <c r="AL41" i="65"/>
  <c r="AM41" i="65"/>
  <c r="AN41" i="65"/>
  <c r="AO41" i="65"/>
  <c r="AP41" i="65"/>
  <c r="AQ41" i="65"/>
  <c r="E42" i="65"/>
  <c r="F42" i="65"/>
  <c r="G42" i="65"/>
  <c r="H42" i="65"/>
  <c r="I42" i="65"/>
  <c r="J42" i="65"/>
  <c r="K42" i="65"/>
  <c r="L42" i="65"/>
  <c r="M42" i="65"/>
  <c r="N42" i="65"/>
  <c r="O42" i="65"/>
  <c r="P42" i="65"/>
  <c r="Q42" i="65"/>
  <c r="R42" i="65"/>
  <c r="S42" i="65"/>
  <c r="T42" i="65"/>
  <c r="U42" i="65"/>
  <c r="V42" i="65"/>
  <c r="W42" i="65"/>
  <c r="X42" i="65"/>
  <c r="Y42" i="65"/>
  <c r="Z42" i="65"/>
  <c r="AA42" i="65"/>
  <c r="AB42" i="65"/>
  <c r="AC42" i="65"/>
  <c r="AD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E43" i="65"/>
  <c r="F43" i="65"/>
  <c r="G43" i="65"/>
  <c r="H43" i="65"/>
  <c r="I43" i="65"/>
  <c r="J43" i="65"/>
  <c r="K43" i="65"/>
  <c r="L43" i="65"/>
  <c r="M43" i="65"/>
  <c r="N43" i="65"/>
  <c r="O43" i="65"/>
  <c r="P43" i="65"/>
  <c r="Q43" i="65"/>
  <c r="R43" i="65"/>
  <c r="S43" i="65"/>
  <c r="T43" i="65"/>
  <c r="U43" i="65"/>
  <c r="V43" i="65"/>
  <c r="W43" i="65"/>
  <c r="X43" i="65"/>
  <c r="Y43" i="65"/>
  <c r="Z43" i="65"/>
  <c r="AA43" i="65"/>
  <c r="AB43" i="65"/>
  <c r="AC43" i="65"/>
  <c r="AD43" i="65"/>
  <c r="AE43" i="65"/>
  <c r="AF43" i="65"/>
  <c r="AG43" i="65"/>
  <c r="AH43" i="65"/>
  <c r="AI43" i="65"/>
  <c r="AJ43" i="65"/>
  <c r="AK43" i="65"/>
  <c r="AL43" i="65"/>
  <c r="AM43" i="65"/>
  <c r="AN43" i="65"/>
  <c r="AO43" i="65"/>
  <c r="AP43" i="65"/>
  <c r="AQ43" i="65"/>
  <c r="E44" i="65"/>
  <c r="F44" i="65"/>
  <c r="G44" i="65"/>
  <c r="H44" i="65"/>
  <c r="I44" i="65"/>
  <c r="J44" i="65"/>
  <c r="K44" i="65"/>
  <c r="L44" i="65"/>
  <c r="M44" i="65"/>
  <c r="N44" i="65"/>
  <c r="O44" i="65"/>
  <c r="P44" i="65"/>
  <c r="Q44" i="65"/>
  <c r="R44" i="65"/>
  <c r="S44" i="65"/>
  <c r="T44" i="65"/>
  <c r="U44" i="65"/>
  <c r="V44" i="65"/>
  <c r="W44" i="65"/>
  <c r="X44" i="65"/>
  <c r="Y44" i="65"/>
  <c r="Z44" i="65"/>
  <c r="AA44" i="65"/>
  <c r="AB44" i="65"/>
  <c r="AC44" i="65"/>
  <c r="AD44" i="65"/>
  <c r="AE44" i="65"/>
  <c r="AF44" i="65"/>
  <c r="AG44" i="65"/>
  <c r="AH44" i="65"/>
  <c r="AI44" i="65"/>
  <c r="AJ44" i="65"/>
  <c r="AK44" i="65"/>
  <c r="AL44" i="65"/>
  <c r="AM44" i="65"/>
  <c r="AN44" i="65"/>
  <c r="AO44" i="65"/>
  <c r="AP44" i="65"/>
  <c r="AQ44" i="65"/>
  <c r="D15" i="65"/>
  <c r="D16" i="65"/>
  <c r="D17" i="65"/>
  <c r="D18" i="65"/>
  <c r="D19" i="65"/>
  <c r="D20" i="65"/>
  <c r="D21" i="65"/>
  <c r="D22" i="65"/>
  <c r="D23" i="65"/>
  <c r="D24" i="65"/>
  <c r="D25" i="65"/>
  <c r="D26" i="65"/>
  <c r="D27" i="65"/>
  <c r="D28" i="65"/>
  <c r="D29" i="65"/>
  <c r="D30" i="65"/>
  <c r="D31" i="65"/>
  <c r="D32" i="65"/>
  <c r="D33" i="65"/>
  <c r="D34" i="65"/>
  <c r="D35" i="65"/>
  <c r="D36" i="65"/>
  <c r="D37" i="65"/>
  <c r="D38" i="65"/>
  <c r="D39" i="65"/>
  <c r="D40" i="65"/>
  <c r="D41" i="65"/>
  <c r="D42" i="65"/>
  <c r="D43" i="65"/>
  <c r="D44" i="65"/>
  <c r="D14" i="65"/>
  <c r="E12" i="65"/>
  <c r="F12" i="65"/>
  <c r="G12" i="65"/>
  <c r="H12" i="65"/>
  <c r="I12" i="65"/>
  <c r="J12" i="65"/>
  <c r="K12" i="65"/>
  <c r="L12" i="65"/>
  <c r="M12" i="65"/>
  <c r="N12" i="65"/>
  <c r="O12" i="65"/>
  <c r="P12" i="65"/>
  <c r="Q12" i="65"/>
  <c r="R12" i="65"/>
  <c r="S12" i="65"/>
  <c r="T12" i="65"/>
  <c r="U12" i="65"/>
  <c r="V12" i="65"/>
  <c r="W12" i="65"/>
  <c r="X12" i="65"/>
  <c r="Y12" i="65"/>
  <c r="Z12" i="65"/>
  <c r="AA12" i="65"/>
  <c r="AB12" i="65"/>
  <c r="AC12" i="65"/>
  <c r="AD12" i="65"/>
  <c r="AE12" i="65"/>
  <c r="AF12" i="65"/>
  <c r="AG12" i="65"/>
  <c r="AH12" i="65"/>
  <c r="AI12" i="65"/>
  <c r="AJ12" i="65"/>
  <c r="AK12" i="65"/>
  <c r="AL12" i="65"/>
  <c r="AM12" i="65"/>
  <c r="AN12" i="65"/>
  <c r="AO12" i="65"/>
  <c r="AP12" i="65"/>
  <c r="AQ12" i="65"/>
  <c r="E13" i="65"/>
  <c r="F13" i="65"/>
  <c r="G13" i="65"/>
  <c r="H13" i="65"/>
  <c r="I13" i="65"/>
  <c r="J13" i="65"/>
  <c r="K13" i="65"/>
  <c r="L13" i="65"/>
  <c r="M13" i="65"/>
  <c r="N13" i="65"/>
  <c r="O13" i="65"/>
  <c r="P13" i="65"/>
  <c r="Q13" i="65"/>
  <c r="R13" i="65"/>
  <c r="S13" i="65"/>
  <c r="T13" i="65"/>
  <c r="U13" i="65"/>
  <c r="V13" i="65"/>
  <c r="W13" i="65"/>
  <c r="X13" i="65"/>
  <c r="Y13" i="65"/>
  <c r="Z13" i="65"/>
  <c r="AA13" i="65"/>
  <c r="AB13" i="65"/>
  <c r="AC13" i="65"/>
  <c r="AD13" i="65"/>
  <c r="AE13" i="65"/>
  <c r="AF13" i="65"/>
  <c r="AG13" i="65"/>
  <c r="AH13" i="65"/>
  <c r="AI13" i="65"/>
  <c r="AJ13" i="65"/>
  <c r="AK13" i="65"/>
  <c r="AL13" i="65"/>
  <c r="AM13" i="65"/>
  <c r="AN13" i="65"/>
  <c r="AO13" i="65"/>
  <c r="AP13" i="65"/>
  <c r="AQ13" i="65"/>
  <c r="D13" i="65"/>
  <c r="D12" i="65"/>
  <c r="E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D11" i="65"/>
  <c r="E10" i="65"/>
  <c r="F10" i="65"/>
  <c r="G10" i="65"/>
  <c r="H10" i="65"/>
  <c r="I10" i="65"/>
  <c r="J10" i="65"/>
  <c r="K10" i="65"/>
  <c r="L10" i="65"/>
  <c r="M10" i="65"/>
  <c r="N10" i="65"/>
  <c r="O10" i="65"/>
  <c r="P10" i="65"/>
  <c r="Q10" i="65"/>
  <c r="R10" i="65"/>
  <c r="S10" i="65"/>
  <c r="T10" i="65"/>
  <c r="U10" i="65"/>
  <c r="V10" i="65"/>
  <c r="W10" i="65"/>
  <c r="X10" i="65"/>
  <c r="Y10" i="65"/>
  <c r="Z10" i="65"/>
  <c r="AA10" i="65"/>
  <c r="AB10" i="65"/>
  <c r="AC10" i="65"/>
  <c r="AD10" i="65"/>
  <c r="AE10" i="65"/>
  <c r="AF10" i="65"/>
  <c r="AG10" i="65"/>
  <c r="AH10" i="65"/>
  <c r="AI10" i="65"/>
  <c r="AJ10" i="65"/>
  <c r="AK10" i="65"/>
  <c r="AL10" i="65"/>
  <c r="AM10" i="65"/>
  <c r="AN10" i="65"/>
  <c r="AO10" i="65"/>
  <c r="AP10" i="65"/>
  <c r="AQ10" i="65"/>
  <c r="D10" i="65"/>
  <c r="E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D9" i="65"/>
  <c r="E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D8" i="65"/>
  <c r="E7" i="65"/>
  <c r="F7" i="65"/>
  <c r="G7" i="65"/>
  <c r="H7" i="65"/>
  <c r="I7" i="65"/>
  <c r="J7" i="65"/>
  <c r="K7" i="65"/>
  <c r="L7" i="65"/>
  <c r="M7" i="65"/>
  <c r="N7" i="65"/>
  <c r="O7" i="65"/>
  <c r="P7" i="65"/>
  <c r="Q7" i="65"/>
  <c r="R7" i="65"/>
  <c r="S7" i="65"/>
  <c r="T7" i="65"/>
  <c r="U7" i="65"/>
  <c r="V7" i="65"/>
  <c r="W7" i="65"/>
  <c r="X7" i="65"/>
  <c r="Y7" i="65"/>
  <c r="Z7" i="65"/>
  <c r="AA7" i="65"/>
  <c r="AB7" i="65"/>
  <c r="AC7" i="65"/>
  <c r="AD7" i="65"/>
  <c r="AE7" i="65"/>
  <c r="AF7" i="65"/>
  <c r="AG7" i="65"/>
  <c r="AH7" i="65"/>
  <c r="AI7" i="65"/>
  <c r="AJ7" i="65"/>
  <c r="AK7" i="65"/>
  <c r="AL7" i="65"/>
  <c r="AM7" i="65"/>
  <c r="AN7" i="65"/>
  <c r="AO7" i="65"/>
  <c r="AP7" i="65"/>
  <c r="AQ7" i="65"/>
  <c r="D7" i="65"/>
  <c r="E6" i="65"/>
  <c r="F6" i="65"/>
  <c r="G6" i="65"/>
  <c r="H6" i="65"/>
  <c r="I6" i="65"/>
  <c r="J6" i="65"/>
  <c r="K6" i="65"/>
  <c r="L6" i="65"/>
  <c r="M6" i="65"/>
  <c r="N6" i="65"/>
  <c r="O6" i="65"/>
  <c r="P6" i="65"/>
  <c r="Q6" i="65"/>
  <c r="R6" i="65"/>
  <c r="S6" i="65"/>
  <c r="T6" i="65"/>
  <c r="U6" i="65"/>
  <c r="V6" i="65"/>
  <c r="W6" i="65"/>
  <c r="X6" i="65"/>
  <c r="Y6" i="65"/>
  <c r="Z6" i="65"/>
  <c r="AA6" i="65"/>
  <c r="AB6" i="65"/>
  <c r="AC6" i="65"/>
  <c r="AD6" i="65"/>
  <c r="AE6" i="65"/>
  <c r="AF6" i="65"/>
  <c r="AG6" i="65"/>
  <c r="AH6" i="65"/>
  <c r="AI6" i="65"/>
  <c r="AJ6" i="65"/>
  <c r="AK6" i="65"/>
  <c r="AL6" i="65"/>
  <c r="AM6" i="65"/>
  <c r="AN6" i="65"/>
  <c r="AO6" i="65"/>
  <c r="AP6" i="65"/>
  <c r="AQ6" i="65"/>
  <c r="D6" i="65"/>
  <c r="E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D5" i="65"/>
  <c r="E4" i="65"/>
  <c r="F4" i="65"/>
  <c r="G4" i="65"/>
  <c r="H4" i="65"/>
  <c r="I4" i="65"/>
  <c r="J4" i="65"/>
  <c r="K4" i="65"/>
  <c r="L4" i="65"/>
  <c r="M4" i="65"/>
  <c r="N4" i="65"/>
  <c r="O4" i="65"/>
  <c r="P4" i="65"/>
  <c r="Q4" i="65"/>
  <c r="R4" i="65"/>
  <c r="S4" i="65"/>
  <c r="T4" i="65"/>
  <c r="U4" i="65"/>
  <c r="V4" i="65"/>
  <c r="W4" i="65"/>
  <c r="X4" i="65"/>
  <c r="Y4" i="65"/>
  <c r="Z4" i="65"/>
  <c r="AA4" i="65"/>
  <c r="AB4" i="65"/>
  <c r="AC4" i="65"/>
  <c r="AD4" i="65"/>
  <c r="AE4" i="65"/>
  <c r="AF4" i="65"/>
  <c r="AG4" i="65"/>
  <c r="AH4" i="65"/>
  <c r="AI4" i="65"/>
  <c r="AJ4" i="65"/>
  <c r="AK4" i="65"/>
  <c r="AL4" i="65"/>
  <c r="AM4" i="65"/>
  <c r="AN4" i="65"/>
  <c r="AO4" i="65"/>
  <c r="AP4" i="65"/>
  <c r="AQ4" i="65"/>
  <c r="D4" i="65"/>
  <c r="E3" i="65"/>
  <c r="F3" i="65"/>
  <c r="G3" i="65"/>
  <c r="H3" i="65"/>
  <c r="I3" i="65"/>
  <c r="J3" i="65"/>
  <c r="K3" i="65"/>
  <c r="L3" i="65"/>
  <c r="M3" i="65"/>
  <c r="N3" i="65"/>
  <c r="O3" i="65"/>
  <c r="P3" i="65"/>
  <c r="Q3" i="65"/>
  <c r="R3" i="65"/>
  <c r="S3" i="65"/>
  <c r="T3" i="65"/>
  <c r="U3" i="65"/>
  <c r="V3" i="65"/>
  <c r="W3" i="65"/>
  <c r="X3" i="65"/>
  <c r="Y3" i="65"/>
  <c r="Z3" i="65"/>
  <c r="AA3" i="65"/>
  <c r="AB3" i="65"/>
  <c r="AC3" i="65"/>
  <c r="AD3" i="65"/>
  <c r="AE3" i="65"/>
  <c r="AF3" i="65"/>
  <c r="AG3" i="65"/>
  <c r="AH3" i="65"/>
  <c r="AI3" i="65"/>
  <c r="AJ3" i="65"/>
  <c r="AK3" i="65"/>
  <c r="AL3" i="65"/>
  <c r="AM3" i="65"/>
  <c r="AN3" i="65"/>
  <c r="AO3" i="65"/>
  <c r="AP3" i="65"/>
  <c r="AQ3" i="65"/>
  <c r="D3" i="65"/>
  <c r="E2" i="65"/>
  <c r="F2" i="65"/>
  <c r="G2" i="65"/>
  <c r="H2" i="65"/>
  <c r="I2" i="65"/>
  <c r="J2" i="65"/>
  <c r="K2" i="65"/>
  <c r="L2" i="65"/>
  <c r="M2" i="65"/>
  <c r="N2" i="65"/>
  <c r="O2" i="65"/>
  <c r="P2" i="65"/>
  <c r="Q2" i="65"/>
  <c r="R2" i="65"/>
  <c r="S2" i="65"/>
  <c r="T2" i="65"/>
  <c r="U2" i="65"/>
  <c r="V2" i="65"/>
  <c r="W2" i="65"/>
  <c r="X2" i="65"/>
  <c r="Y2" i="65"/>
  <c r="Z2" i="65"/>
  <c r="AA2" i="65"/>
  <c r="AB2" i="65"/>
  <c r="AC2" i="65"/>
  <c r="AD2" i="65"/>
  <c r="AE2" i="65"/>
  <c r="AF2" i="65"/>
  <c r="AG2" i="65"/>
  <c r="AH2" i="65"/>
  <c r="AI2" i="65"/>
  <c r="AJ2" i="65"/>
  <c r="AK2" i="65"/>
  <c r="AL2" i="65"/>
  <c r="AM2" i="65"/>
  <c r="AN2" i="65"/>
  <c r="AO2" i="65"/>
  <c r="AP2" i="65"/>
  <c r="AQ2" i="65"/>
  <c r="D2" i="65"/>
  <c r="K106" i="100"/>
  <c r="J106" i="100"/>
  <c r="I106" i="100"/>
  <c r="H106" i="100"/>
  <c r="G106" i="100"/>
  <c r="F106" i="100"/>
  <c r="E106" i="100"/>
  <c r="D106" i="100"/>
  <c r="C106" i="100"/>
  <c r="K105" i="100"/>
  <c r="J105" i="100"/>
  <c r="I105" i="100"/>
  <c r="H105" i="100"/>
  <c r="G105" i="100"/>
  <c r="F105" i="100"/>
  <c r="E105" i="100"/>
  <c r="D105" i="100"/>
  <c r="C105" i="100"/>
  <c r="K104" i="100"/>
  <c r="J104" i="100"/>
  <c r="I104" i="100"/>
  <c r="H104" i="100"/>
  <c r="G104" i="100"/>
  <c r="F104" i="100"/>
  <c r="E104" i="100"/>
  <c r="D104" i="100"/>
  <c r="C104" i="100"/>
  <c r="K103" i="100"/>
  <c r="J103" i="100"/>
  <c r="I103" i="100"/>
  <c r="H103" i="100"/>
  <c r="G103" i="100"/>
  <c r="F103" i="100"/>
  <c r="E103" i="100"/>
  <c r="D103" i="100"/>
  <c r="C103" i="100"/>
  <c r="K102" i="100"/>
  <c r="J102" i="100"/>
  <c r="I102" i="100"/>
  <c r="H102" i="100"/>
  <c r="G102" i="100"/>
  <c r="F102" i="100"/>
  <c r="E102" i="100"/>
  <c r="D102" i="100"/>
  <c r="C102" i="100"/>
  <c r="K101" i="100"/>
  <c r="J101" i="100"/>
  <c r="I101" i="100"/>
  <c r="H101" i="100"/>
  <c r="G101" i="100"/>
  <c r="F101" i="100"/>
  <c r="E101" i="100"/>
  <c r="D101" i="100"/>
  <c r="C101" i="100"/>
  <c r="K100" i="100"/>
  <c r="J100" i="100"/>
  <c r="I100" i="100"/>
  <c r="H100" i="100"/>
  <c r="G100" i="100"/>
  <c r="F100" i="100"/>
  <c r="E100" i="100"/>
  <c r="D100" i="100"/>
  <c r="C100" i="100"/>
  <c r="K99" i="100"/>
  <c r="J99" i="100"/>
  <c r="I99" i="100"/>
  <c r="H99" i="100"/>
  <c r="G99" i="100"/>
  <c r="F99" i="100"/>
  <c r="E99" i="100"/>
  <c r="D99" i="100"/>
  <c r="C99" i="100"/>
  <c r="K98" i="100"/>
  <c r="J98" i="100"/>
  <c r="I98" i="100"/>
  <c r="H98" i="100"/>
  <c r="G98" i="100"/>
  <c r="F98" i="100"/>
  <c r="E98" i="100"/>
  <c r="D98" i="100"/>
  <c r="C98" i="100"/>
  <c r="K97" i="100"/>
  <c r="J97" i="100"/>
  <c r="I97" i="100"/>
  <c r="H97" i="100"/>
  <c r="G97" i="100"/>
  <c r="F97" i="100"/>
  <c r="E97" i="100"/>
  <c r="D97" i="100"/>
  <c r="C97" i="100"/>
  <c r="K96" i="100"/>
  <c r="J96" i="100"/>
  <c r="I96" i="100"/>
  <c r="H96" i="100"/>
  <c r="G96" i="100"/>
  <c r="F96" i="100"/>
  <c r="E96" i="100"/>
  <c r="D96" i="100"/>
  <c r="C96" i="100"/>
  <c r="K95" i="100"/>
  <c r="J95" i="100"/>
  <c r="I95" i="100"/>
  <c r="H95" i="100"/>
  <c r="G95" i="100"/>
  <c r="F95" i="100"/>
  <c r="E95" i="100"/>
  <c r="D95" i="100"/>
  <c r="C95" i="100"/>
  <c r="K94" i="100"/>
  <c r="J94" i="100"/>
  <c r="I94" i="100"/>
  <c r="H94" i="100"/>
  <c r="G94" i="100"/>
  <c r="F94" i="100"/>
  <c r="E94" i="100"/>
  <c r="D94" i="100"/>
  <c r="C94" i="100"/>
  <c r="K93" i="100"/>
  <c r="J93" i="100"/>
  <c r="I93" i="100"/>
  <c r="H93" i="100"/>
  <c r="G93" i="100"/>
  <c r="F93" i="100"/>
  <c r="E93" i="100"/>
  <c r="D93" i="100"/>
  <c r="C93" i="100"/>
  <c r="K92" i="100"/>
  <c r="J92" i="100"/>
  <c r="I92" i="100"/>
  <c r="H92" i="100"/>
  <c r="G92" i="100"/>
  <c r="F92" i="100"/>
  <c r="E92" i="100"/>
  <c r="D92" i="100"/>
  <c r="C92" i="100"/>
  <c r="K91" i="100"/>
  <c r="J91" i="100"/>
  <c r="I91" i="100"/>
  <c r="H91" i="100"/>
  <c r="G91" i="100"/>
  <c r="F91" i="100"/>
  <c r="E91" i="100"/>
  <c r="D91" i="100"/>
  <c r="C91" i="100"/>
  <c r="K90" i="100"/>
  <c r="J90" i="100"/>
  <c r="I90" i="100"/>
  <c r="H90" i="100"/>
  <c r="G90" i="100"/>
  <c r="F90" i="100"/>
  <c r="E90" i="100"/>
  <c r="D90" i="100"/>
  <c r="C90" i="100"/>
  <c r="K89" i="100"/>
  <c r="J89" i="100"/>
  <c r="I89" i="100"/>
  <c r="H89" i="100"/>
  <c r="G89" i="100"/>
  <c r="F89" i="100"/>
  <c r="E89" i="100"/>
  <c r="D89" i="100"/>
  <c r="C89" i="100"/>
  <c r="K88" i="100"/>
  <c r="J88" i="100"/>
  <c r="I88" i="100"/>
  <c r="H88" i="100"/>
  <c r="G88" i="100"/>
  <c r="F88" i="100"/>
  <c r="E88" i="100"/>
  <c r="D88" i="100"/>
  <c r="C88" i="100"/>
  <c r="K87" i="100"/>
  <c r="J87" i="100"/>
  <c r="I87" i="100"/>
  <c r="H87" i="100"/>
  <c r="G87" i="100"/>
  <c r="F87" i="100"/>
  <c r="E87" i="100"/>
  <c r="D87" i="100"/>
  <c r="C87" i="100"/>
  <c r="K86" i="100"/>
  <c r="J86" i="100"/>
  <c r="I86" i="100"/>
  <c r="H86" i="100"/>
  <c r="G86" i="100"/>
  <c r="F86" i="100"/>
  <c r="E86" i="100"/>
  <c r="D86" i="100"/>
  <c r="C86" i="100"/>
  <c r="K85" i="100"/>
  <c r="J85" i="100"/>
  <c r="I85" i="100"/>
  <c r="H85" i="100"/>
  <c r="G85" i="100"/>
  <c r="F85" i="100"/>
  <c r="E85" i="100"/>
  <c r="D85" i="100"/>
  <c r="C85" i="100"/>
  <c r="K84" i="100"/>
  <c r="J84" i="100"/>
  <c r="I84" i="100"/>
  <c r="H84" i="100"/>
  <c r="G84" i="100"/>
  <c r="F84" i="100"/>
  <c r="E84" i="100"/>
  <c r="D84" i="100"/>
  <c r="C84" i="100"/>
  <c r="K83" i="100"/>
  <c r="J83" i="100"/>
  <c r="I83" i="100"/>
  <c r="H83" i="100"/>
  <c r="G83" i="100"/>
  <c r="F83" i="100"/>
  <c r="E83" i="100"/>
  <c r="D83" i="100"/>
  <c r="C83" i="100"/>
  <c r="K82" i="100"/>
  <c r="J82" i="100"/>
  <c r="I82" i="100"/>
  <c r="H82" i="100"/>
  <c r="G82" i="100"/>
  <c r="F82" i="100"/>
  <c r="E82" i="100"/>
  <c r="D82" i="100"/>
  <c r="C82" i="100"/>
  <c r="K81" i="100"/>
  <c r="J81" i="100"/>
  <c r="I81" i="100"/>
  <c r="H81" i="100"/>
  <c r="G81" i="100"/>
  <c r="F81" i="100"/>
  <c r="E81" i="100"/>
  <c r="D81" i="100"/>
  <c r="C81" i="100"/>
  <c r="K80" i="100"/>
  <c r="J80" i="100"/>
  <c r="I80" i="100"/>
  <c r="H80" i="100"/>
  <c r="G80" i="100"/>
  <c r="F80" i="100"/>
  <c r="E80" i="100"/>
  <c r="D80" i="100"/>
  <c r="C80" i="100"/>
  <c r="K79" i="100"/>
  <c r="J79" i="100"/>
  <c r="I79" i="100"/>
  <c r="H79" i="100"/>
  <c r="G79" i="100"/>
  <c r="F79" i="100"/>
  <c r="E79" i="100"/>
  <c r="D79" i="100"/>
  <c r="C79" i="100"/>
  <c r="K78" i="100"/>
  <c r="J78" i="100"/>
  <c r="I78" i="100"/>
  <c r="H78" i="100"/>
  <c r="G78" i="100"/>
  <c r="F78" i="100"/>
  <c r="E78" i="100"/>
  <c r="D78" i="100"/>
  <c r="C78" i="100"/>
  <c r="K77" i="100"/>
  <c r="J77" i="100"/>
  <c r="I77" i="100"/>
  <c r="H77" i="100"/>
  <c r="G77" i="100"/>
  <c r="F77" i="100"/>
  <c r="E77" i="100"/>
  <c r="D77" i="100"/>
  <c r="C77" i="100"/>
  <c r="K76" i="100"/>
  <c r="J76" i="100"/>
  <c r="I76" i="100"/>
  <c r="H76" i="100"/>
  <c r="G76" i="100"/>
  <c r="F76" i="100"/>
  <c r="E76" i="100"/>
  <c r="D76" i="100"/>
  <c r="C76" i="100"/>
  <c r="K75" i="100"/>
  <c r="J75" i="100"/>
  <c r="I75" i="100"/>
  <c r="H75" i="100"/>
  <c r="G75" i="100"/>
  <c r="F75" i="100"/>
  <c r="E75" i="100"/>
  <c r="D75" i="100"/>
  <c r="C75" i="100"/>
  <c r="K74" i="100"/>
  <c r="J74" i="100"/>
  <c r="I74" i="100"/>
  <c r="H74" i="100"/>
  <c r="G74" i="100"/>
  <c r="F74" i="100"/>
  <c r="E74" i="100"/>
  <c r="D74" i="100"/>
  <c r="C74" i="100"/>
  <c r="K73" i="100"/>
  <c r="J73" i="100"/>
  <c r="I73" i="100"/>
  <c r="H73" i="100"/>
  <c r="G73" i="100"/>
  <c r="F73" i="100"/>
  <c r="E73" i="100"/>
  <c r="D73" i="100"/>
  <c r="C73" i="100"/>
  <c r="K72" i="100"/>
  <c r="J72" i="100"/>
  <c r="I72" i="100"/>
  <c r="H72" i="100"/>
  <c r="G72" i="100"/>
  <c r="F72" i="100"/>
  <c r="E72" i="100"/>
  <c r="D72" i="100"/>
  <c r="C72" i="100"/>
  <c r="K71" i="100"/>
  <c r="J71" i="100"/>
  <c r="I71" i="100"/>
  <c r="H71" i="100"/>
  <c r="G71" i="100"/>
  <c r="F71" i="100"/>
  <c r="E71" i="100"/>
  <c r="D71" i="100"/>
  <c r="C71" i="100"/>
  <c r="K70" i="100"/>
  <c r="J70" i="100"/>
  <c r="I70" i="100"/>
  <c r="H70" i="100"/>
  <c r="G70" i="100"/>
  <c r="F70" i="100"/>
  <c r="E70" i="100"/>
  <c r="D70" i="100"/>
  <c r="C70" i="100"/>
  <c r="K69" i="100"/>
  <c r="J69" i="100"/>
  <c r="I69" i="100"/>
  <c r="H69" i="100"/>
  <c r="G69" i="100"/>
  <c r="F69" i="100"/>
  <c r="E69" i="100"/>
  <c r="D69" i="100"/>
  <c r="C69" i="100"/>
  <c r="K68" i="100"/>
  <c r="J68" i="100"/>
  <c r="I68" i="100"/>
  <c r="H68" i="100"/>
  <c r="G68" i="100"/>
  <c r="F68" i="100"/>
  <c r="E68" i="100"/>
  <c r="D68" i="100"/>
  <c r="C68" i="100"/>
  <c r="K67" i="100"/>
  <c r="J67" i="100"/>
  <c r="I67" i="100"/>
  <c r="H67" i="100"/>
  <c r="G67" i="100"/>
  <c r="F67" i="100"/>
  <c r="E67" i="100"/>
  <c r="D67" i="100"/>
  <c r="C67" i="100"/>
  <c r="K66" i="100"/>
  <c r="J66" i="100"/>
  <c r="I66" i="100"/>
  <c r="H66" i="100"/>
  <c r="G66" i="100"/>
  <c r="F66" i="100"/>
  <c r="E66" i="100"/>
  <c r="D66" i="100"/>
  <c r="C66" i="100"/>
  <c r="K65" i="100"/>
  <c r="J65" i="100"/>
  <c r="I65" i="100"/>
  <c r="H65" i="100"/>
  <c r="G65" i="100"/>
  <c r="F65" i="100"/>
  <c r="E65" i="100"/>
  <c r="D65" i="100"/>
  <c r="C65" i="100"/>
  <c r="E61" i="100"/>
  <c r="AE54" i="100"/>
  <c r="AD54" i="100"/>
  <c r="AC54" i="100"/>
  <c r="AB54" i="100"/>
  <c r="AA54" i="100"/>
  <c r="Z54" i="100"/>
  <c r="Y54" i="100"/>
  <c r="X54" i="100"/>
  <c r="W54" i="100"/>
  <c r="V54" i="100"/>
  <c r="U54" i="100"/>
  <c r="T54" i="100"/>
  <c r="S54" i="100"/>
  <c r="R54" i="100"/>
  <c r="Q54" i="100"/>
  <c r="P54" i="100"/>
  <c r="O54" i="100"/>
  <c r="N54" i="100"/>
  <c r="M54" i="100"/>
  <c r="L54" i="100"/>
  <c r="K54" i="100"/>
  <c r="J54" i="100"/>
  <c r="I54" i="100"/>
  <c r="H54" i="100"/>
  <c r="G54" i="100"/>
  <c r="F54" i="100"/>
  <c r="E54" i="100"/>
  <c r="D54" i="100"/>
  <c r="C54" i="100"/>
  <c r="B54" i="100"/>
  <c r="AE53" i="100"/>
  <c r="AD53" i="100"/>
  <c r="AC53" i="100"/>
  <c r="AB53" i="100"/>
  <c r="AA53" i="100"/>
  <c r="Z53" i="100"/>
  <c r="Y53" i="100"/>
  <c r="X53" i="100"/>
  <c r="W53" i="100"/>
  <c r="V53" i="100"/>
  <c r="U53" i="100"/>
  <c r="T53" i="100"/>
  <c r="S53" i="100"/>
  <c r="R53" i="100"/>
  <c r="Q53" i="100"/>
  <c r="P53" i="100"/>
  <c r="O53" i="100"/>
  <c r="N53" i="100"/>
  <c r="M53" i="100"/>
  <c r="L53" i="100"/>
  <c r="K53" i="100"/>
  <c r="J53" i="100"/>
  <c r="I53" i="100"/>
  <c r="H53" i="100"/>
  <c r="G53" i="100"/>
  <c r="F53" i="100"/>
  <c r="E53" i="100"/>
  <c r="D53" i="100"/>
  <c r="C53" i="100"/>
  <c r="B53" i="100"/>
  <c r="AC45" i="100"/>
  <c r="AB45" i="100"/>
  <c r="AA45" i="100"/>
  <c r="Z45" i="100"/>
  <c r="Y45" i="100"/>
  <c r="X45" i="100"/>
  <c r="W45" i="100"/>
  <c r="V45" i="100"/>
  <c r="U45" i="100"/>
  <c r="T45" i="100"/>
  <c r="S45" i="100"/>
  <c r="R45" i="100"/>
  <c r="Q45" i="100"/>
  <c r="P45" i="100"/>
  <c r="O45" i="100"/>
  <c r="N45" i="100"/>
  <c r="M45" i="100"/>
  <c r="L45" i="100"/>
  <c r="K45" i="100"/>
  <c r="J45" i="100"/>
  <c r="I45" i="100"/>
  <c r="H45" i="100"/>
  <c r="G45" i="100"/>
  <c r="F45" i="100"/>
  <c r="E45" i="100"/>
  <c r="D45" i="100"/>
  <c r="C45" i="100"/>
  <c r="B45" i="100"/>
  <c r="AC44" i="100"/>
  <c r="AB44" i="100"/>
  <c r="AA44" i="100"/>
  <c r="Z44" i="100"/>
  <c r="Y44" i="100"/>
  <c r="X44" i="100"/>
  <c r="W44" i="100"/>
  <c r="V44" i="100"/>
  <c r="U44" i="100"/>
  <c r="T44" i="100"/>
  <c r="S44" i="100"/>
  <c r="R44" i="100"/>
  <c r="Q44" i="100"/>
  <c r="P44" i="100"/>
  <c r="O44" i="100"/>
  <c r="N44" i="100"/>
  <c r="M44" i="100"/>
  <c r="L44" i="100"/>
  <c r="K44" i="100"/>
  <c r="J44" i="100"/>
  <c r="I44" i="100"/>
  <c r="H44" i="100"/>
  <c r="G44" i="100"/>
  <c r="F44" i="100"/>
  <c r="E44" i="100"/>
  <c r="D44" i="100"/>
  <c r="C44" i="100"/>
  <c r="B44" i="100"/>
  <c r="AC43" i="100"/>
  <c r="AB43" i="100"/>
  <c r="AA43" i="100"/>
  <c r="Z43" i="100"/>
  <c r="Y43" i="100"/>
  <c r="X43" i="100"/>
  <c r="W43" i="100"/>
  <c r="V43" i="100"/>
  <c r="U43" i="100"/>
  <c r="T43" i="100"/>
  <c r="S43" i="100"/>
  <c r="R43" i="100"/>
  <c r="Q43" i="100"/>
  <c r="P43" i="100"/>
  <c r="O43" i="100"/>
  <c r="N43" i="100"/>
  <c r="M43" i="100"/>
  <c r="L43" i="100"/>
  <c r="K43" i="100"/>
  <c r="J43" i="100"/>
  <c r="I43" i="100"/>
  <c r="H43" i="100"/>
  <c r="G43" i="100"/>
  <c r="F43" i="100"/>
  <c r="E43" i="100"/>
  <c r="D43" i="100"/>
  <c r="C43" i="100"/>
  <c r="B43" i="100"/>
  <c r="AC42" i="100"/>
  <c r="AB42" i="100"/>
  <c r="AA42" i="100"/>
  <c r="Z42" i="100"/>
  <c r="Y42" i="100"/>
  <c r="X42" i="100"/>
  <c r="W42" i="100"/>
  <c r="V42" i="100"/>
  <c r="U42" i="100"/>
  <c r="T42" i="100"/>
  <c r="S42" i="100"/>
  <c r="R42" i="100"/>
  <c r="Q42" i="100"/>
  <c r="P42" i="100"/>
  <c r="O42" i="100"/>
  <c r="N42" i="100"/>
  <c r="M42" i="100"/>
  <c r="L42" i="100"/>
  <c r="K42" i="100"/>
  <c r="J42" i="100"/>
  <c r="I42" i="100"/>
  <c r="H42" i="100"/>
  <c r="G42" i="100"/>
  <c r="F42" i="100"/>
  <c r="E42" i="100"/>
  <c r="D42" i="100"/>
  <c r="C42" i="100"/>
  <c r="B42" i="100"/>
  <c r="AC41" i="100"/>
  <c r="AB41" i="100"/>
  <c r="AA41" i="100"/>
  <c r="Z41" i="100"/>
  <c r="Y41" i="100"/>
  <c r="X41" i="100"/>
  <c r="W41" i="100"/>
  <c r="V41" i="100"/>
  <c r="U41" i="100"/>
  <c r="T41" i="100"/>
  <c r="S41" i="100"/>
  <c r="R41" i="100"/>
  <c r="Q41" i="100"/>
  <c r="P41" i="100"/>
  <c r="O41" i="100"/>
  <c r="N41" i="100"/>
  <c r="M41" i="100"/>
  <c r="L41" i="100"/>
  <c r="K41" i="100"/>
  <c r="J41" i="100"/>
  <c r="I41" i="100"/>
  <c r="H41" i="100"/>
  <c r="G41" i="100"/>
  <c r="F41" i="100"/>
  <c r="E41" i="100"/>
  <c r="D41" i="100"/>
  <c r="C41" i="100"/>
  <c r="B41" i="100"/>
  <c r="AC40" i="100"/>
  <c r="AB40" i="100"/>
  <c r="AA40" i="100"/>
  <c r="Z40" i="100"/>
  <c r="Y40" i="100"/>
  <c r="X40" i="100"/>
  <c r="W40" i="100"/>
  <c r="V40" i="100"/>
  <c r="U40" i="100"/>
  <c r="T40" i="100"/>
  <c r="S40" i="100"/>
  <c r="R40" i="100"/>
  <c r="Q40" i="100"/>
  <c r="P40" i="100"/>
  <c r="O40" i="100"/>
  <c r="N40" i="100"/>
  <c r="M40" i="100"/>
  <c r="L40" i="100"/>
  <c r="K40" i="100"/>
  <c r="J40" i="100"/>
  <c r="I40" i="100"/>
  <c r="H40" i="100"/>
  <c r="G40" i="100"/>
  <c r="F40" i="100"/>
  <c r="E40" i="100"/>
  <c r="D40" i="100"/>
  <c r="C40" i="100"/>
  <c r="B40" i="100"/>
  <c r="AC39" i="100"/>
  <c r="AB39" i="100"/>
  <c r="AA39" i="100"/>
  <c r="Z39" i="100"/>
  <c r="Y39" i="100"/>
  <c r="X39" i="100"/>
  <c r="W39" i="100"/>
  <c r="V39" i="100"/>
  <c r="U39" i="100"/>
  <c r="T39" i="100"/>
  <c r="S39" i="100"/>
  <c r="R39" i="100"/>
  <c r="Q39" i="100"/>
  <c r="P39" i="100"/>
  <c r="O39" i="100"/>
  <c r="N39" i="100"/>
  <c r="M39" i="100"/>
  <c r="L39" i="100"/>
  <c r="K39" i="100"/>
  <c r="J39" i="100"/>
  <c r="I39" i="100"/>
  <c r="H39" i="100"/>
  <c r="G39" i="100"/>
  <c r="F39" i="100"/>
  <c r="E39" i="100"/>
  <c r="D39" i="100"/>
  <c r="C39" i="100"/>
  <c r="B39" i="100"/>
  <c r="AC38" i="100"/>
  <c r="AB38" i="100"/>
  <c r="AA38" i="100"/>
  <c r="Z38" i="100"/>
  <c r="Y38" i="100"/>
  <c r="X38" i="100"/>
  <c r="W38" i="100"/>
  <c r="V38" i="100"/>
  <c r="U38" i="100"/>
  <c r="T38" i="100"/>
  <c r="S38" i="100"/>
  <c r="R38" i="100"/>
  <c r="Q38" i="100"/>
  <c r="P38" i="100"/>
  <c r="O38" i="100"/>
  <c r="N38" i="100"/>
  <c r="M38" i="100"/>
  <c r="L38" i="100"/>
  <c r="K38" i="100"/>
  <c r="J38" i="100"/>
  <c r="I38" i="100"/>
  <c r="H38" i="100"/>
  <c r="G38" i="100"/>
  <c r="F38" i="100"/>
  <c r="E38" i="100"/>
  <c r="D38" i="100"/>
  <c r="C38" i="100"/>
  <c r="B38" i="100"/>
  <c r="AC37" i="100"/>
  <c r="AB37" i="100"/>
  <c r="AA37" i="100"/>
  <c r="Z37" i="100"/>
  <c r="Y37" i="100"/>
  <c r="X37" i="100"/>
  <c r="W37" i="100"/>
  <c r="V37" i="100"/>
  <c r="U37" i="100"/>
  <c r="T37" i="100"/>
  <c r="S37" i="100"/>
  <c r="R37" i="100"/>
  <c r="Q37" i="100"/>
  <c r="P37" i="100"/>
  <c r="O37" i="100"/>
  <c r="N37" i="100"/>
  <c r="M37" i="100"/>
  <c r="L37" i="100"/>
  <c r="K37" i="100"/>
  <c r="J37" i="100"/>
  <c r="I37" i="100"/>
  <c r="H37" i="100"/>
  <c r="G37" i="100"/>
  <c r="F37" i="100"/>
  <c r="E37" i="100"/>
  <c r="D37" i="100"/>
  <c r="C37" i="100"/>
  <c r="B37" i="100"/>
  <c r="AC36" i="100"/>
  <c r="AB36" i="100"/>
  <c r="AA36" i="100"/>
  <c r="Z36" i="100"/>
  <c r="Y36" i="100"/>
  <c r="X36" i="100"/>
  <c r="W36" i="100"/>
  <c r="V36" i="100"/>
  <c r="U36" i="100"/>
  <c r="T36" i="100"/>
  <c r="S36" i="100"/>
  <c r="R36" i="100"/>
  <c r="Q36" i="100"/>
  <c r="P36" i="100"/>
  <c r="O36" i="100"/>
  <c r="N36" i="100"/>
  <c r="M36" i="100"/>
  <c r="L36" i="100"/>
  <c r="K36" i="100"/>
  <c r="J36" i="100"/>
  <c r="I36" i="100"/>
  <c r="H36" i="100"/>
  <c r="G36" i="100"/>
  <c r="F36" i="100"/>
  <c r="E36" i="100"/>
  <c r="D36" i="100"/>
  <c r="C36" i="100"/>
  <c r="B36" i="100"/>
  <c r="AC35" i="100"/>
  <c r="AB35" i="100"/>
  <c r="AA35" i="100"/>
  <c r="Z35" i="100"/>
  <c r="Y35" i="100"/>
  <c r="X35" i="100"/>
  <c r="W35" i="100"/>
  <c r="V35" i="100"/>
  <c r="U35" i="100"/>
  <c r="T35" i="100"/>
  <c r="S35" i="100"/>
  <c r="R35" i="100"/>
  <c r="Q35" i="100"/>
  <c r="P35" i="100"/>
  <c r="O35" i="100"/>
  <c r="N35" i="100"/>
  <c r="M35" i="100"/>
  <c r="L35" i="100"/>
  <c r="K35" i="100"/>
  <c r="J35" i="100"/>
  <c r="I35" i="100"/>
  <c r="H35" i="100"/>
  <c r="G35" i="100"/>
  <c r="F35" i="100"/>
  <c r="E35" i="100"/>
  <c r="D35" i="100"/>
  <c r="C35" i="100"/>
  <c r="B35" i="100"/>
  <c r="AC34" i="100"/>
  <c r="AB34" i="100"/>
  <c r="AA34" i="100"/>
  <c r="Z34" i="100"/>
  <c r="Y34" i="100"/>
  <c r="X34" i="100"/>
  <c r="W34" i="100"/>
  <c r="V34" i="100"/>
  <c r="U34" i="100"/>
  <c r="T34" i="100"/>
  <c r="S34" i="100"/>
  <c r="R34" i="100"/>
  <c r="Q34" i="100"/>
  <c r="P34" i="100"/>
  <c r="O34" i="100"/>
  <c r="N34" i="100"/>
  <c r="M34" i="100"/>
  <c r="L34" i="100"/>
  <c r="K34" i="100"/>
  <c r="J34" i="100"/>
  <c r="I34" i="100"/>
  <c r="H34" i="100"/>
  <c r="G34" i="100"/>
  <c r="F34" i="100"/>
  <c r="E34" i="100"/>
  <c r="D34" i="100"/>
  <c r="C34" i="100"/>
  <c r="B34" i="100"/>
  <c r="AC33" i="100"/>
  <c r="AB33" i="100"/>
  <c r="AA33" i="100"/>
  <c r="Z33" i="100"/>
  <c r="Y33" i="100"/>
  <c r="X33" i="100"/>
  <c r="W33" i="100"/>
  <c r="V33" i="100"/>
  <c r="U33" i="100"/>
  <c r="T33" i="100"/>
  <c r="S33" i="100"/>
  <c r="R33" i="100"/>
  <c r="Q33" i="100"/>
  <c r="P33" i="100"/>
  <c r="O33" i="100"/>
  <c r="N33" i="100"/>
  <c r="M33" i="100"/>
  <c r="L33" i="100"/>
  <c r="K33" i="100"/>
  <c r="J33" i="100"/>
  <c r="I33" i="100"/>
  <c r="H33" i="100"/>
  <c r="G33" i="100"/>
  <c r="F33" i="100"/>
  <c r="E33" i="100"/>
  <c r="D33" i="100"/>
  <c r="C33" i="100"/>
  <c r="B33" i="100"/>
  <c r="AC32" i="100"/>
  <c r="AB32" i="100"/>
  <c r="AA32" i="100"/>
  <c r="Z32" i="100"/>
  <c r="Y32" i="100"/>
  <c r="X32" i="100"/>
  <c r="W32" i="100"/>
  <c r="V32" i="100"/>
  <c r="U32" i="100"/>
  <c r="T32" i="100"/>
  <c r="S32" i="100"/>
  <c r="R32" i="100"/>
  <c r="Q32" i="100"/>
  <c r="P32" i="100"/>
  <c r="O32" i="100"/>
  <c r="N32" i="100"/>
  <c r="M32" i="100"/>
  <c r="L32" i="100"/>
  <c r="K32" i="100"/>
  <c r="J32" i="100"/>
  <c r="I32" i="100"/>
  <c r="H32" i="100"/>
  <c r="G32" i="100"/>
  <c r="F32" i="100"/>
  <c r="E32" i="100"/>
  <c r="D32" i="100"/>
  <c r="C32" i="100"/>
  <c r="B32" i="100"/>
  <c r="AC31" i="100"/>
  <c r="AB31" i="100"/>
  <c r="AA31" i="100"/>
  <c r="Z31" i="100"/>
  <c r="Y31" i="100"/>
  <c r="X31" i="100"/>
  <c r="W31" i="100"/>
  <c r="V31" i="100"/>
  <c r="U31" i="100"/>
  <c r="T31" i="100"/>
  <c r="S31" i="100"/>
  <c r="R31" i="100"/>
  <c r="Q31" i="100"/>
  <c r="P31" i="100"/>
  <c r="O31" i="100"/>
  <c r="N31" i="100"/>
  <c r="M31" i="100"/>
  <c r="L31" i="100"/>
  <c r="K31" i="100"/>
  <c r="J31" i="100"/>
  <c r="I31" i="100"/>
  <c r="H31" i="100"/>
  <c r="G31" i="100"/>
  <c r="F31" i="100"/>
  <c r="E31" i="100"/>
  <c r="D31" i="100"/>
  <c r="C31" i="100"/>
  <c r="B31" i="100"/>
  <c r="AC30" i="100"/>
  <c r="AB30" i="100"/>
  <c r="AA30" i="100"/>
  <c r="Z30" i="100"/>
  <c r="Y30" i="100"/>
  <c r="X30" i="100"/>
  <c r="W30" i="100"/>
  <c r="V30" i="100"/>
  <c r="U30" i="100"/>
  <c r="T30" i="100"/>
  <c r="S30" i="100"/>
  <c r="R30" i="100"/>
  <c r="Q30" i="100"/>
  <c r="P30" i="100"/>
  <c r="O30" i="100"/>
  <c r="N30" i="100"/>
  <c r="M30" i="100"/>
  <c r="L30" i="100"/>
  <c r="K30" i="100"/>
  <c r="J30" i="100"/>
  <c r="I30" i="100"/>
  <c r="H30" i="100"/>
  <c r="G30" i="100"/>
  <c r="F30" i="100"/>
  <c r="E30" i="100"/>
  <c r="D30" i="100"/>
  <c r="C30" i="100"/>
  <c r="B30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F29" i="100"/>
  <c r="E29" i="100"/>
  <c r="D29" i="100"/>
  <c r="C29" i="100"/>
  <c r="B29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F28" i="100"/>
  <c r="E28" i="100"/>
  <c r="D28" i="100"/>
  <c r="C28" i="100"/>
  <c r="B28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F27" i="100"/>
  <c r="E27" i="100"/>
  <c r="D27" i="100"/>
  <c r="C27" i="100"/>
  <c r="B27" i="100"/>
  <c r="AC26" i="100"/>
  <c r="AB26" i="100"/>
  <c r="AA26" i="100"/>
  <c r="Z26" i="100"/>
  <c r="Y26" i="100"/>
  <c r="X26" i="100"/>
  <c r="W26" i="100"/>
  <c r="V26" i="100"/>
  <c r="U26" i="100"/>
  <c r="T26" i="100"/>
  <c r="S26" i="100"/>
  <c r="R26" i="100"/>
  <c r="Q26" i="100"/>
  <c r="P26" i="100"/>
  <c r="O26" i="100"/>
  <c r="N26" i="100"/>
  <c r="M26" i="100"/>
  <c r="L26" i="100"/>
  <c r="K26" i="100"/>
  <c r="J26" i="100"/>
  <c r="I26" i="100"/>
  <c r="H26" i="100"/>
  <c r="G26" i="100"/>
  <c r="F26" i="100"/>
  <c r="E26" i="100"/>
  <c r="D26" i="100"/>
  <c r="C26" i="100"/>
  <c r="B26" i="100"/>
  <c r="AC25" i="100"/>
  <c r="AB25" i="100"/>
  <c r="AA25" i="100"/>
  <c r="Z25" i="100"/>
  <c r="Y25" i="100"/>
  <c r="X25" i="100"/>
  <c r="W25" i="100"/>
  <c r="V25" i="100"/>
  <c r="U25" i="100"/>
  <c r="T25" i="100"/>
  <c r="S25" i="100"/>
  <c r="R25" i="100"/>
  <c r="Q25" i="100"/>
  <c r="P25" i="100"/>
  <c r="O25" i="100"/>
  <c r="N25" i="100"/>
  <c r="M25" i="100"/>
  <c r="L25" i="100"/>
  <c r="K25" i="100"/>
  <c r="J25" i="100"/>
  <c r="I25" i="100"/>
  <c r="H25" i="100"/>
  <c r="G25" i="100"/>
  <c r="F25" i="100"/>
  <c r="E25" i="100"/>
  <c r="D25" i="100"/>
  <c r="C25" i="100"/>
  <c r="B25" i="100"/>
  <c r="AC24" i="100"/>
  <c r="AB24" i="100"/>
  <c r="AA24" i="100"/>
  <c r="Z24" i="100"/>
  <c r="Y24" i="100"/>
  <c r="X24" i="100"/>
  <c r="W24" i="100"/>
  <c r="V24" i="100"/>
  <c r="U24" i="100"/>
  <c r="T24" i="100"/>
  <c r="S24" i="100"/>
  <c r="R24" i="100"/>
  <c r="Q24" i="100"/>
  <c r="P24" i="100"/>
  <c r="O24" i="100"/>
  <c r="N24" i="100"/>
  <c r="M24" i="100"/>
  <c r="L24" i="100"/>
  <c r="K24" i="100"/>
  <c r="J24" i="100"/>
  <c r="I24" i="100"/>
  <c r="H24" i="100"/>
  <c r="G24" i="100"/>
  <c r="F24" i="100"/>
  <c r="E24" i="100"/>
  <c r="D24" i="100"/>
  <c r="C24" i="100"/>
  <c r="B24" i="100"/>
  <c r="AC23" i="100"/>
  <c r="AB23" i="100"/>
  <c r="AA23" i="100"/>
  <c r="Z23" i="100"/>
  <c r="Y23" i="100"/>
  <c r="X23" i="100"/>
  <c r="W23" i="100"/>
  <c r="V23" i="100"/>
  <c r="U23" i="100"/>
  <c r="T23" i="100"/>
  <c r="S23" i="100"/>
  <c r="R23" i="100"/>
  <c r="Q23" i="100"/>
  <c r="P23" i="100"/>
  <c r="O23" i="100"/>
  <c r="N23" i="100"/>
  <c r="M23" i="100"/>
  <c r="L23" i="100"/>
  <c r="K23" i="100"/>
  <c r="J23" i="100"/>
  <c r="I23" i="100"/>
  <c r="H23" i="100"/>
  <c r="G23" i="100"/>
  <c r="F23" i="100"/>
  <c r="E23" i="100"/>
  <c r="D23" i="100"/>
  <c r="C23" i="100"/>
  <c r="B23" i="100"/>
  <c r="AC22" i="100"/>
  <c r="AB22" i="100"/>
  <c r="AA22" i="100"/>
  <c r="Z22" i="100"/>
  <c r="Y22" i="100"/>
  <c r="X22" i="100"/>
  <c r="W22" i="100"/>
  <c r="V22" i="100"/>
  <c r="U22" i="100"/>
  <c r="T22" i="100"/>
  <c r="S22" i="100"/>
  <c r="R22" i="100"/>
  <c r="Q22" i="100"/>
  <c r="P22" i="100"/>
  <c r="O22" i="100"/>
  <c r="N22" i="100"/>
  <c r="M22" i="100"/>
  <c r="L22" i="100"/>
  <c r="K22" i="100"/>
  <c r="J22" i="100"/>
  <c r="I22" i="100"/>
  <c r="H22" i="100"/>
  <c r="G22" i="100"/>
  <c r="F22" i="100"/>
  <c r="E22" i="100"/>
  <c r="D22" i="100"/>
  <c r="C22" i="100"/>
  <c r="B22" i="100"/>
  <c r="AC21" i="100"/>
  <c r="AB21" i="100"/>
  <c r="AA21" i="100"/>
  <c r="Z21" i="100"/>
  <c r="Y21" i="100"/>
  <c r="X21" i="100"/>
  <c r="W21" i="100"/>
  <c r="V21" i="100"/>
  <c r="U21" i="100"/>
  <c r="T21" i="100"/>
  <c r="S21" i="100"/>
  <c r="R21" i="100"/>
  <c r="Q21" i="100"/>
  <c r="P21" i="100"/>
  <c r="O21" i="100"/>
  <c r="N21" i="100"/>
  <c r="M21" i="100"/>
  <c r="L21" i="100"/>
  <c r="K21" i="100"/>
  <c r="J21" i="100"/>
  <c r="I21" i="100"/>
  <c r="H21" i="100"/>
  <c r="G21" i="100"/>
  <c r="F21" i="100"/>
  <c r="E21" i="100"/>
  <c r="D21" i="100"/>
  <c r="C21" i="100"/>
  <c r="B21" i="100"/>
  <c r="AC20" i="100"/>
  <c r="AB20" i="100"/>
  <c r="AA20" i="100"/>
  <c r="Z20" i="100"/>
  <c r="Y20" i="100"/>
  <c r="X20" i="100"/>
  <c r="W20" i="100"/>
  <c r="V20" i="100"/>
  <c r="U20" i="100"/>
  <c r="T20" i="100"/>
  <c r="S20" i="100"/>
  <c r="R20" i="100"/>
  <c r="Q20" i="100"/>
  <c r="P20" i="100"/>
  <c r="O20" i="100"/>
  <c r="N20" i="100"/>
  <c r="M20" i="100"/>
  <c r="L20" i="100"/>
  <c r="K20" i="100"/>
  <c r="J20" i="100"/>
  <c r="I20" i="100"/>
  <c r="H20" i="100"/>
  <c r="G20" i="100"/>
  <c r="F20" i="100"/>
  <c r="E20" i="100"/>
  <c r="D20" i="100"/>
  <c r="C20" i="100"/>
  <c r="B20" i="100"/>
  <c r="AC19" i="100"/>
  <c r="AB19" i="100"/>
  <c r="AA19" i="100"/>
  <c r="Z19" i="100"/>
  <c r="Y19" i="100"/>
  <c r="X19" i="100"/>
  <c r="W19" i="100"/>
  <c r="V19" i="100"/>
  <c r="U19" i="100"/>
  <c r="T19" i="100"/>
  <c r="S19" i="100"/>
  <c r="R19" i="100"/>
  <c r="Q19" i="100"/>
  <c r="P19" i="100"/>
  <c r="O19" i="100"/>
  <c r="N19" i="100"/>
  <c r="M19" i="100"/>
  <c r="L19" i="100"/>
  <c r="K19" i="100"/>
  <c r="J19" i="100"/>
  <c r="I19" i="100"/>
  <c r="H19" i="100"/>
  <c r="G19" i="100"/>
  <c r="F19" i="100"/>
  <c r="E19" i="100"/>
  <c r="D19" i="100"/>
  <c r="C19" i="100"/>
  <c r="B19" i="100"/>
  <c r="AC18" i="100"/>
  <c r="AB18" i="100"/>
  <c r="AA18" i="100"/>
  <c r="Z18" i="100"/>
  <c r="Y18" i="100"/>
  <c r="X18" i="100"/>
  <c r="W18" i="100"/>
  <c r="V18" i="100"/>
  <c r="U18" i="100"/>
  <c r="T18" i="100"/>
  <c r="S18" i="100"/>
  <c r="R18" i="100"/>
  <c r="Q18" i="100"/>
  <c r="P18" i="100"/>
  <c r="O18" i="100"/>
  <c r="N18" i="100"/>
  <c r="M18" i="100"/>
  <c r="L18" i="100"/>
  <c r="K18" i="100"/>
  <c r="J18" i="100"/>
  <c r="I18" i="100"/>
  <c r="H18" i="100"/>
  <c r="G18" i="100"/>
  <c r="F18" i="100"/>
  <c r="E18" i="100"/>
  <c r="D18" i="100"/>
  <c r="C18" i="100"/>
  <c r="B18" i="100"/>
  <c r="AC17" i="100"/>
  <c r="AB17" i="100"/>
  <c r="AA17" i="100"/>
  <c r="Z17" i="100"/>
  <c r="Y17" i="100"/>
  <c r="X17" i="100"/>
  <c r="W17" i="100"/>
  <c r="V17" i="100"/>
  <c r="U17" i="100"/>
  <c r="T17" i="100"/>
  <c r="S17" i="100"/>
  <c r="R17" i="100"/>
  <c r="Q17" i="100"/>
  <c r="P17" i="100"/>
  <c r="O17" i="100"/>
  <c r="N17" i="100"/>
  <c r="M17" i="100"/>
  <c r="L17" i="100"/>
  <c r="K17" i="100"/>
  <c r="J17" i="100"/>
  <c r="I17" i="100"/>
  <c r="H17" i="100"/>
  <c r="G17" i="100"/>
  <c r="F17" i="100"/>
  <c r="E17" i="100"/>
  <c r="D17" i="100"/>
  <c r="C17" i="100"/>
  <c r="B17" i="100"/>
  <c r="AC16" i="100"/>
  <c r="AB16" i="100"/>
  <c r="AA16" i="100"/>
  <c r="Z16" i="100"/>
  <c r="Y16" i="100"/>
  <c r="X16" i="100"/>
  <c r="W16" i="100"/>
  <c r="V16" i="100"/>
  <c r="U16" i="100"/>
  <c r="T16" i="100"/>
  <c r="S16" i="100"/>
  <c r="R16" i="100"/>
  <c r="Q16" i="100"/>
  <c r="P16" i="100"/>
  <c r="O16" i="100"/>
  <c r="N16" i="100"/>
  <c r="M16" i="100"/>
  <c r="L16" i="100"/>
  <c r="K16" i="100"/>
  <c r="J16" i="100"/>
  <c r="I16" i="100"/>
  <c r="H16" i="100"/>
  <c r="G16" i="100"/>
  <c r="F16" i="100"/>
  <c r="E16" i="100"/>
  <c r="D16" i="100"/>
  <c r="C16" i="100"/>
  <c r="B16" i="100"/>
  <c r="AC15" i="100"/>
  <c r="AB15" i="100"/>
  <c r="AA15" i="100"/>
  <c r="Z15" i="100"/>
  <c r="Y15" i="100"/>
  <c r="X15" i="100"/>
  <c r="W15" i="100"/>
  <c r="V15" i="100"/>
  <c r="U15" i="100"/>
  <c r="T15" i="100"/>
  <c r="S15" i="100"/>
  <c r="R15" i="100"/>
  <c r="Q15" i="100"/>
  <c r="P15" i="100"/>
  <c r="O15" i="100"/>
  <c r="N15" i="100"/>
  <c r="M15" i="100"/>
  <c r="L15" i="100"/>
  <c r="K15" i="100"/>
  <c r="J15" i="100"/>
  <c r="I15" i="100"/>
  <c r="H15" i="100"/>
  <c r="G15" i="100"/>
  <c r="F15" i="100"/>
  <c r="E15" i="100"/>
  <c r="D15" i="100"/>
  <c r="C15" i="100"/>
  <c r="B15" i="100"/>
  <c r="AC14" i="100"/>
  <c r="AB14" i="100"/>
  <c r="AA14" i="100"/>
  <c r="Z14" i="100"/>
  <c r="Y14" i="100"/>
  <c r="X14" i="100"/>
  <c r="W14" i="100"/>
  <c r="V14" i="100"/>
  <c r="U14" i="100"/>
  <c r="T14" i="100"/>
  <c r="S14" i="100"/>
  <c r="R14" i="100"/>
  <c r="Q14" i="100"/>
  <c r="P14" i="100"/>
  <c r="O14" i="100"/>
  <c r="N14" i="100"/>
  <c r="M14" i="100"/>
  <c r="L14" i="100"/>
  <c r="K14" i="100"/>
  <c r="J14" i="100"/>
  <c r="I14" i="100"/>
  <c r="H14" i="100"/>
  <c r="G14" i="100"/>
  <c r="F14" i="100"/>
  <c r="E14" i="100"/>
  <c r="D14" i="100"/>
  <c r="C14" i="100"/>
  <c r="B14" i="100"/>
  <c r="AC13" i="100"/>
  <c r="AB13" i="100"/>
  <c r="AA13" i="100"/>
  <c r="Z13" i="100"/>
  <c r="Y13" i="100"/>
  <c r="X13" i="100"/>
  <c r="W13" i="100"/>
  <c r="V13" i="100"/>
  <c r="U13" i="100"/>
  <c r="T13" i="100"/>
  <c r="S13" i="100"/>
  <c r="R13" i="100"/>
  <c r="Q13" i="100"/>
  <c r="P13" i="100"/>
  <c r="O13" i="100"/>
  <c r="N13" i="100"/>
  <c r="M13" i="100"/>
  <c r="L13" i="100"/>
  <c r="K13" i="100"/>
  <c r="J13" i="100"/>
  <c r="I13" i="100"/>
  <c r="H13" i="100"/>
  <c r="G13" i="100"/>
  <c r="F13" i="100"/>
  <c r="E13" i="100"/>
  <c r="D13" i="100"/>
  <c r="C13" i="100"/>
  <c r="B13" i="100"/>
  <c r="AC12" i="100"/>
  <c r="AB12" i="100"/>
  <c r="AA12" i="100"/>
  <c r="Z12" i="100"/>
  <c r="Y12" i="100"/>
  <c r="X12" i="100"/>
  <c r="W12" i="100"/>
  <c r="V12" i="100"/>
  <c r="U12" i="100"/>
  <c r="T12" i="100"/>
  <c r="S12" i="100"/>
  <c r="R12" i="100"/>
  <c r="Q12" i="100"/>
  <c r="P12" i="100"/>
  <c r="O12" i="100"/>
  <c r="N12" i="100"/>
  <c r="M12" i="100"/>
  <c r="L12" i="100"/>
  <c r="K12" i="100"/>
  <c r="J12" i="100"/>
  <c r="I12" i="100"/>
  <c r="H12" i="100"/>
  <c r="G12" i="100"/>
  <c r="F12" i="100"/>
  <c r="E12" i="100"/>
  <c r="D12" i="100"/>
  <c r="C12" i="100"/>
  <c r="B12" i="100"/>
  <c r="AC11" i="100"/>
  <c r="AB11" i="100"/>
  <c r="AA11" i="100"/>
  <c r="Z11" i="100"/>
  <c r="Y11" i="100"/>
  <c r="X11" i="100"/>
  <c r="W11" i="100"/>
  <c r="V11" i="100"/>
  <c r="U11" i="100"/>
  <c r="T11" i="100"/>
  <c r="S11" i="100"/>
  <c r="R11" i="100"/>
  <c r="Q11" i="100"/>
  <c r="P11" i="100"/>
  <c r="O11" i="100"/>
  <c r="N11" i="100"/>
  <c r="M11" i="100"/>
  <c r="L11" i="100"/>
  <c r="K11" i="100"/>
  <c r="J11" i="100"/>
  <c r="I11" i="100"/>
  <c r="H11" i="100"/>
  <c r="G11" i="100"/>
  <c r="F11" i="100"/>
  <c r="E11" i="100"/>
  <c r="D11" i="100"/>
  <c r="C11" i="100"/>
  <c r="B11" i="100"/>
  <c r="AC10" i="100"/>
  <c r="AB10" i="100"/>
  <c r="AA10" i="100"/>
  <c r="Z10" i="100"/>
  <c r="Y10" i="100"/>
  <c r="X10" i="100"/>
  <c r="W10" i="100"/>
  <c r="V10" i="100"/>
  <c r="U10" i="100"/>
  <c r="T10" i="100"/>
  <c r="S10" i="100"/>
  <c r="R10" i="100"/>
  <c r="Q10" i="100"/>
  <c r="P10" i="100"/>
  <c r="O10" i="100"/>
  <c r="N10" i="100"/>
  <c r="M10" i="100"/>
  <c r="L10" i="100"/>
  <c r="K10" i="100"/>
  <c r="J10" i="100"/>
  <c r="I10" i="100"/>
  <c r="H10" i="100"/>
  <c r="G10" i="100"/>
  <c r="F10" i="100"/>
  <c r="E10" i="100"/>
  <c r="D10" i="100"/>
  <c r="C10" i="100"/>
  <c r="B10" i="100"/>
  <c r="AC9" i="100"/>
  <c r="AB9" i="100"/>
  <c r="AA9" i="100"/>
  <c r="Z9" i="100"/>
  <c r="Y9" i="100"/>
  <c r="X9" i="100"/>
  <c r="W9" i="100"/>
  <c r="V9" i="100"/>
  <c r="U9" i="100"/>
  <c r="T9" i="100"/>
  <c r="S9" i="100"/>
  <c r="R9" i="100"/>
  <c r="Q9" i="100"/>
  <c r="P9" i="100"/>
  <c r="O9" i="100"/>
  <c r="N9" i="100"/>
  <c r="M9" i="100"/>
  <c r="L9" i="100"/>
  <c r="K9" i="100"/>
  <c r="J9" i="100"/>
  <c r="I9" i="100"/>
  <c r="H9" i="100"/>
  <c r="G9" i="100"/>
  <c r="F9" i="100"/>
  <c r="E9" i="100"/>
  <c r="D9" i="100"/>
  <c r="C9" i="100"/>
  <c r="B9" i="100"/>
  <c r="AC8" i="100"/>
  <c r="AB8" i="100"/>
  <c r="AA8" i="100"/>
  <c r="Z8" i="100"/>
  <c r="Y8" i="100"/>
  <c r="X8" i="100"/>
  <c r="W8" i="100"/>
  <c r="V8" i="100"/>
  <c r="U8" i="100"/>
  <c r="T8" i="100"/>
  <c r="S8" i="100"/>
  <c r="R8" i="100"/>
  <c r="Q8" i="100"/>
  <c r="P8" i="100"/>
  <c r="O8" i="100"/>
  <c r="N8" i="100"/>
  <c r="M8" i="100"/>
  <c r="L8" i="100"/>
  <c r="K8" i="100"/>
  <c r="J8" i="100"/>
  <c r="I8" i="100"/>
  <c r="H8" i="100"/>
  <c r="G8" i="100"/>
  <c r="F8" i="100"/>
  <c r="E8" i="100"/>
  <c r="D8" i="100"/>
  <c r="C8" i="100"/>
  <c r="B8" i="100"/>
  <c r="AC7" i="100"/>
  <c r="AB7" i="100"/>
  <c r="AA7" i="100"/>
  <c r="Z7" i="100"/>
  <c r="Y7" i="100"/>
  <c r="X7" i="100"/>
  <c r="W7" i="100"/>
  <c r="V7" i="100"/>
  <c r="U7" i="100"/>
  <c r="T7" i="100"/>
  <c r="S7" i="100"/>
  <c r="R7" i="100"/>
  <c r="Q7" i="100"/>
  <c r="P7" i="100"/>
  <c r="O7" i="100"/>
  <c r="N7" i="100"/>
  <c r="M7" i="100"/>
  <c r="L7" i="100"/>
  <c r="K7" i="100"/>
  <c r="J7" i="100"/>
  <c r="I7" i="100"/>
  <c r="H7" i="100"/>
  <c r="G7" i="100"/>
  <c r="F7" i="100"/>
  <c r="E7" i="100"/>
  <c r="D7" i="100"/>
  <c r="C7" i="100"/>
  <c r="B7" i="100"/>
  <c r="AC6" i="100"/>
  <c r="AB6" i="100"/>
  <c r="AA6" i="100"/>
  <c r="Z6" i="100"/>
  <c r="Y6" i="100"/>
  <c r="X6" i="100"/>
  <c r="W6" i="100"/>
  <c r="V6" i="100"/>
  <c r="U6" i="100"/>
  <c r="T6" i="100"/>
  <c r="S6" i="100"/>
  <c r="R6" i="100"/>
  <c r="Q6" i="100"/>
  <c r="P6" i="100"/>
  <c r="O6" i="100"/>
  <c r="N6" i="100"/>
  <c r="M6" i="100"/>
  <c r="L6" i="100"/>
  <c r="K6" i="100"/>
  <c r="J6" i="100"/>
  <c r="I6" i="100"/>
  <c r="H6" i="100"/>
  <c r="G6" i="100"/>
  <c r="F6" i="100"/>
  <c r="E6" i="100"/>
  <c r="D6" i="100"/>
  <c r="C6" i="100"/>
  <c r="B6" i="100"/>
  <c r="AC5" i="100"/>
  <c r="AB5" i="100"/>
  <c r="AA5" i="100"/>
  <c r="Z5" i="100"/>
  <c r="Y5" i="100"/>
  <c r="X5" i="100"/>
  <c r="W5" i="100"/>
  <c r="V5" i="100"/>
  <c r="U5" i="100"/>
  <c r="T5" i="100"/>
  <c r="S5" i="100"/>
  <c r="R5" i="100"/>
  <c r="Q5" i="100"/>
  <c r="P5" i="100"/>
  <c r="O5" i="100"/>
  <c r="N5" i="100"/>
  <c r="M5" i="100"/>
  <c r="L5" i="100"/>
  <c r="K5" i="100"/>
  <c r="J5" i="100"/>
  <c r="I5" i="100"/>
  <c r="H5" i="100"/>
  <c r="G5" i="100"/>
  <c r="F5" i="100"/>
  <c r="E5" i="100"/>
  <c r="D5" i="100"/>
  <c r="C5" i="100"/>
  <c r="B5" i="100"/>
  <c r="A106" i="100"/>
  <c r="A105" i="100"/>
  <c r="A104" i="100"/>
  <c r="A103" i="100"/>
  <c r="A102" i="100"/>
  <c r="A101" i="100"/>
  <c r="A100" i="100"/>
  <c r="A99" i="100"/>
  <c r="A98" i="100"/>
  <c r="A97" i="100"/>
  <c r="A96" i="100"/>
  <c r="A95" i="100"/>
  <c r="A94" i="100"/>
  <c r="A93" i="100"/>
  <c r="A92" i="100"/>
  <c r="A91" i="100"/>
  <c r="A90" i="100"/>
  <c r="A89" i="100"/>
  <c r="A88" i="100"/>
  <c r="A87" i="100"/>
  <c r="A86" i="100"/>
  <c r="A85" i="100"/>
  <c r="A84" i="100"/>
  <c r="A83" i="100"/>
  <c r="A82" i="100"/>
  <c r="A81" i="100"/>
  <c r="A80" i="100"/>
  <c r="A79" i="100"/>
  <c r="A78" i="100"/>
  <c r="A77" i="100"/>
  <c r="A76" i="100"/>
  <c r="A75" i="100"/>
  <c r="A74" i="100"/>
  <c r="A73" i="100"/>
  <c r="A72" i="100"/>
  <c r="A71" i="100"/>
  <c r="A70" i="100"/>
  <c r="A69" i="100"/>
  <c r="A68" i="100"/>
  <c r="A67" i="100"/>
  <c r="A66" i="100"/>
  <c r="A65" i="100"/>
  <c r="D64" i="100"/>
  <c r="A64" i="100"/>
  <c r="AE52" i="100"/>
  <c r="AD52" i="100"/>
  <c r="AC52" i="100"/>
  <c r="AB52" i="100"/>
  <c r="AA52" i="100"/>
  <c r="Z52" i="100"/>
  <c r="Y52" i="100"/>
  <c r="X52" i="100"/>
  <c r="W52" i="100"/>
  <c r="V52" i="100"/>
  <c r="U52" i="100"/>
  <c r="T52" i="100"/>
  <c r="S52" i="100"/>
  <c r="R52" i="100"/>
  <c r="Q52" i="100"/>
  <c r="P52" i="100"/>
  <c r="O52" i="100"/>
  <c r="N52" i="100"/>
  <c r="M52" i="100"/>
  <c r="L52" i="100"/>
  <c r="K52" i="100"/>
  <c r="J52" i="100"/>
  <c r="I52" i="100"/>
  <c r="H52" i="100"/>
  <c r="G52" i="100"/>
  <c r="F52" i="100"/>
  <c r="E52" i="100"/>
  <c r="D52" i="100"/>
  <c r="C52" i="100"/>
  <c r="B52" i="100"/>
  <c r="AC4" i="100"/>
  <c r="AB4" i="100"/>
  <c r="AA4" i="100"/>
  <c r="Z4" i="100"/>
  <c r="Y4" i="100"/>
  <c r="X4" i="100"/>
  <c r="W4" i="100"/>
  <c r="V4" i="100"/>
  <c r="U4" i="100"/>
  <c r="T4" i="100"/>
  <c r="S4" i="100"/>
  <c r="R4" i="100"/>
  <c r="Q4" i="100"/>
  <c r="P4" i="100"/>
  <c r="O4" i="100"/>
  <c r="N4" i="100"/>
  <c r="M4" i="100"/>
  <c r="L4" i="100"/>
  <c r="K4" i="100"/>
  <c r="J4" i="100"/>
  <c r="I4" i="100"/>
  <c r="H4" i="100"/>
  <c r="G4" i="100"/>
  <c r="F4" i="100"/>
  <c r="E4" i="100"/>
  <c r="D4" i="100"/>
  <c r="C4" i="100"/>
  <c r="B4" i="100"/>
  <c r="E61" i="54"/>
  <c r="E60" i="54"/>
  <c r="AF45" i="99"/>
  <c r="AE45" i="99"/>
  <c r="AD45" i="99"/>
  <c r="AC45" i="99"/>
  <c r="AB45" i="99"/>
  <c r="AA45" i="99"/>
  <c r="Z45" i="99"/>
  <c r="Y45" i="99"/>
  <c r="X45" i="99"/>
  <c r="W45" i="99"/>
  <c r="V45" i="99"/>
  <c r="U45" i="99"/>
  <c r="T45" i="99"/>
  <c r="S45" i="99"/>
  <c r="R45" i="99"/>
  <c r="Q45" i="99"/>
  <c r="P45" i="99"/>
  <c r="O45" i="99"/>
  <c r="N45" i="99"/>
  <c r="M45" i="99"/>
  <c r="L45" i="99"/>
  <c r="K45" i="99"/>
  <c r="J45" i="99"/>
  <c r="I45" i="99"/>
  <c r="H45" i="99"/>
  <c r="G45" i="99"/>
  <c r="F45" i="99"/>
  <c r="E45" i="99"/>
  <c r="D45" i="99"/>
  <c r="C45" i="99"/>
  <c r="AF44" i="99"/>
  <c r="AE44" i="99"/>
  <c r="AD44" i="99"/>
  <c r="AC44" i="99"/>
  <c r="AB44" i="99"/>
  <c r="AA44" i="99"/>
  <c r="Z44" i="99"/>
  <c r="Y44" i="99"/>
  <c r="X44" i="99"/>
  <c r="W44" i="99"/>
  <c r="V44" i="99"/>
  <c r="U44" i="99"/>
  <c r="T44" i="99"/>
  <c r="S44" i="99"/>
  <c r="R44" i="99"/>
  <c r="Q44" i="99"/>
  <c r="P44" i="99"/>
  <c r="O44" i="99"/>
  <c r="N44" i="99"/>
  <c r="M44" i="99"/>
  <c r="L44" i="99"/>
  <c r="K44" i="99"/>
  <c r="J44" i="99"/>
  <c r="I44" i="99"/>
  <c r="H44" i="99"/>
  <c r="G44" i="99"/>
  <c r="F44" i="99"/>
  <c r="E44" i="99"/>
  <c r="D44" i="99"/>
  <c r="C44" i="99"/>
  <c r="AF43" i="99"/>
  <c r="AE43" i="99"/>
  <c r="AD43" i="99"/>
  <c r="AC43" i="99"/>
  <c r="AB43" i="99"/>
  <c r="AA43" i="99"/>
  <c r="Z43" i="99"/>
  <c r="Y43" i="99"/>
  <c r="X43" i="99"/>
  <c r="W43" i="99"/>
  <c r="V43" i="99"/>
  <c r="U43" i="99"/>
  <c r="T43" i="99"/>
  <c r="S43" i="99"/>
  <c r="R43" i="99"/>
  <c r="Q43" i="99"/>
  <c r="P43" i="99"/>
  <c r="O43" i="99"/>
  <c r="N43" i="99"/>
  <c r="M43" i="99"/>
  <c r="L43" i="99"/>
  <c r="K43" i="99"/>
  <c r="J43" i="99"/>
  <c r="I43" i="99"/>
  <c r="H43" i="99"/>
  <c r="G43" i="99"/>
  <c r="F43" i="99"/>
  <c r="E43" i="99"/>
  <c r="D43" i="99"/>
  <c r="C43" i="99"/>
  <c r="AF42" i="99"/>
  <c r="AE42" i="99"/>
  <c r="AD42" i="99"/>
  <c r="AC42" i="99"/>
  <c r="AB42" i="99"/>
  <c r="AA42" i="99"/>
  <c r="Z42" i="99"/>
  <c r="Y42" i="99"/>
  <c r="X42" i="99"/>
  <c r="W42" i="99"/>
  <c r="V42" i="99"/>
  <c r="U42" i="99"/>
  <c r="T42" i="99"/>
  <c r="S42" i="99"/>
  <c r="R42" i="99"/>
  <c r="Q42" i="99"/>
  <c r="P42" i="99"/>
  <c r="O42" i="99"/>
  <c r="N42" i="99"/>
  <c r="M42" i="99"/>
  <c r="L42" i="99"/>
  <c r="K42" i="99"/>
  <c r="J42" i="99"/>
  <c r="I42" i="99"/>
  <c r="H42" i="99"/>
  <c r="G42" i="99"/>
  <c r="F42" i="99"/>
  <c r="E42" i="99"/>
  <c r="D42" i="99"/>
  <c r="C42" i="99"/>
  <c r="AF41" i="99"/>
  <c r="AE41" i="99"/>
  <c r="AD41" i="99"/>
  <c r="AC41" i="99"/>
  <c r="AB41" i="99"/>
  <c r="AA41" i="99"/>
  <c r="Z41" i="99"/>
  <c r="Y41" i="99"/>
  <c r="X41" i="99"/>
  <c r="W41" i="99"/>
  <c r="V41" i="99"/>
  <c r="U41" i="99"/>
  <c r="T41" i="99"/>
  <c r="S41" i="99"/>
  <c r="R41" i="99"/>
  <c r="Q41" i="99"/>
  <c r="P41" i="99"/>
  <c r="O41" i="99"/>
  <c r="N41" i="99"/>
  <c r="M41" i="99"/>
  <c r="L41" i="99"/>
  <c r="K41" i="99"/>
  <c r="J41" i="99"/>
  <c r="I41" i="99"/>
  <c r="H41" i="99"/>
  <c r="G41" i="99"/>
  <c r="F41" i="99"/>
  <c r="E41" i="99"/>
  <c r="D41" i="99"/>
  <c r="C41" i="99"/>
  <c r="AF40" i="99"/>
  <c r="AE40" i="99"/>
  <c r="AD40" i="99"/>
  <c r="AC40" i="99"/>
  <c r="AB40" i="99"/>
  <c r="AA40" i="99"/>
  <c r="Z40" i="99"/>
  <c r="Y40" i="99"/>
  <c r="X40" i="99"/>
  <c r="W40" i="99"/>
  <c r="V40" i="99"/>
  <c r="U40" i="99"/>
  <c r="T40" i="99"/>
  <c r="S40" i="99"/>
  <c r="R40" i="99"/>
  <c r="Q40" i="99"/>
  <c r="P40" i="99"/>
  <c r="O40" i="99"/>
  <c r="N103" i="99" s="1"/>
  <c r="N40" i="99"/>
  <c r="M40" i="99"/>
  <c r="L40" i="99"/>
  <c r="K40" i="99"/>
  <c r="J40" i="99"/>
  <c r="I40" i="99"/>
  <c r="H40" i="99"/>
  <c r="G40" i="99"/>
  <c r="F40" i="99"/>
  <c r="E40" i="99"/>
  <c r="D40" i="99"/>
  <c r="C40" i="99"/>
  <c r="AF39" i="99"/>
  <c r="AE39" i="99"/>
  <c r="AD39" i="99"/>
  <c r="AC39" i="99"/>
  <c r="AB39" i="99"/>
  <c r="AA39" i="99"/>
  <c r="Z39" i="99"/>
  <c r="Y39" i="99"/>
  <c r="X39" i="99"/>
  <c r="W39" i="99"/>
  <c r="V39" i="99"/>
  <c r="U39" i="99"/>
  <c r="T39" i="99"/>
  <c r="S39" i="99"/>
  <c r="R39" i="99"/>
  <c r="Q39" i="99"/>
  <c r="P39" i="99"/>
  <c r="O39" i="99"/>
  <c r="N39" i="99"/>
  <c r="M39" i="99"/>
  <c r="L39" i="99"/>
  <c r="K39" i="99"/>
  <c r="J39" i="99"/>
  <c r="I39" i="99"/>
  <c r="H39" i="99"/>
  <c r="G39" i="99"/>
  <c r="F39" i="99"/>
  <c r="E39" i="99"/>
  <c r="D39" i="99"/>
  <c r="C39" i="99"/>
  <c r="AF38" i="99"/>
  <c r="AE38" i="99"/>
  <c r="AD38" i="99"/>
  <c r="AC38" i="99"/>
  <c r="AB38" i="99"/>
  <c r="AA38" i="99"/>
  <c r="Z38" i="99"/>
  <c r="Y38" i="99"/>
  <c r="X38" i="99"/>
  <c r="W38" i="99"/>
  <c r="V38" i="99"/>
  <c r="U38" i="99"/>
  <c r="T38" i="99"/>
  <c r="S38" i="99"/>
  <c r="R38" i="99"/>
  <c r="Q38" i="99"/>
  <c r="P38" i="99"/>
  <c r="O38" i="99"/>
  <c r="N38" i="99"/>
  <c r="M38" i="99"/>
  <c r="L38" i="99"/>
  <c r="K38" i="99"/>
  <c r="J38" i="99"/>
  <c r="I38" i="99"/>
  <c r="H38" i="99"/>
  <c r="G38" i="99"/>
  <c r="F38" i="99"/>
  <c r="E38" i="99"/>
  <c r="D38" i="99"/>
  <c r="C38" i="99"/>
  <c r="AF37" i="99"/>
  <c r="AE37" i="99"/>
  <c r="AD37" i="99"/>
  <c r="AC37" i="99"/>
  <c r="AB37" i="99"/>
  <c r="AA37" i="99"/>
  <c r="Z37" i="99"/>
  <c r="Y37" i="99"/>
  <c r="X37" i="99"/>
  <c r="W37" i="99"/>
  <c r="V37" i="99"/>
  <c r="U37" i="99"/>
  <c r="T37" i="99"/>
  <c r="S37" i="99"/>
  <c r="R37" i="99"/>
  <c r="Q37" i="99"/>
  <c r="P37" i="99"/>
  <c r="O37" i="99"/>
  <c r="N37" i="99"/>
  <c r="M37" i="99"/>
  <c r="L37" i="99"/>
  <c r="K37" i="99"/>
  <c r="J37" i="99"/>
  <c r="I37" i="99"/>
  <c r="H37" i="99"/>
  <c r="G37" i="99"/>
  <c r="F37" i="99"/>
  <c r="E37" i="99"/>
  <c r="D37" i="99"/>
  <c r="C37" i="99"/>
  <c r="AF36" i="99"/>
  <c r="AE36" i="99"/>
  <c r="AD36" i="99"/>
  <c r="AC36" i="99"/>
  <c r="AB36" i="99"/>
  <c r="AA36" i="99"/>
  <c r="Z36" i="99"/>
  <c r="Y36" i="99"/>
  <c r="X36" i="99"/>
  <c r="W36" i="99"/>
  <c r="V36" i="99"/>
  <c r="U36" i="99"/>
  <c r="T36" i="99"/>
  <c r="S36" i="99"/>
  <c r="R36" i="99"/>
  <c r="Q36" i="99"/>
  <c r="P36" i="99"/>
  <c r="O36" i="99"/>
  <c r="N36" i="99"/>
  <c r="M36" i="99"/>
  <c r="L36" i="99"/>
  <c r="K36" i="99"/>
  <c r="J36" i="99"/>
  <c r="I36" i="99"/>
  <c r="H36" i="99"/>
  <c r="G36" i="99"/>
  <c r="F36" i="99"/>
  <c r="E36" i="99"/>
  <c r="D36" i="99"/>
  <c r="C36" i="99"/>
  <c r="AF35" i="99"/>
  <c r="AE35" i="99"/>
  <c r="AD35" i="99"/>
  <c r="AC35" i="99"/>
  <c r="AB35" i="99"/>
  <c r="AA35" i="99"/>
  <c r="Z35" i="99"/>
  <c r="Y35" i="99"/>
  <c r="X35" i="99"/>
  <c r="W35" i="99"/>
  <c r="V35" i="99"/>
  <c r="U35" i="99"/>
  <c r="T35" i="99"/>
  <c r="S35" i="99"/>
  <c r="R35" i="99"/>
  <c r="Q35" i="99"/>
  <c r="P35" i="99"/>
  <c r="O35" i="99"/>
  <c r="N35" i="99"/>
  <c r="M35" i="99"/>
  <c r="L35" i="99"/>
  <c r="K35" i="99"/>
  <c r="J35" i="99"/>
  <c r="I35" i="99"/>
  <c r="H35" i="99"/>
  <c r="G35" i="99"/>
  <c r="F35" i="99"/>
  <c r="E35" i="99"/>
  <c r="D35" i="99"/>
  <c r="C35" i="99"/>
  <c r="AF34" i="99"/>
  <c r="AE34" i="99"/>
  <c r="AD34" i="99"/>
  <c r="AC34" i="99"/>
  <c r="AB34" i="99"/>
  <c r="AA34" i="99"/>
  <c r="Z34" i="99"/>
  <c r="Y34" i="99"/>
  <c r="X34" i="99"/>
  <c r="W34" i="99"/>
  <c r="V34" i="99"/>
  <c r="U34" i="99"/>
  <c r="T34" i="99"/>
  <c r="S34" i="99"/>
  <c r="R34" i="99"/>
  <c r="Q34" i="99"/>
  <c r="P34" i="99"/>
  <c r="O34" i="99"/>
  <c r="N34" i="99"/>
  <c r="M34" i="99"/>
  <c r="L34" i="99"/>
  <c r="K34" i="99"/>
  <c r="J34" i="99"/>
  <c r="I34" i="99"/>
  <c r="H34" i="99"/>
  <c r="G34" i="99"/>
  <c r="F34" i="99"/>
  <c r="E34" i="99"/>
  <c r="D34" i="99"/>
  <c r="C34" i="99"/>
  <c r="AF33" i="99"/>
  <c r="AE33" i="99"/>
  <c r="AD33" i="99"/>
  <c r="AC33" i="99"/>
  <c r="AB33" i="99"/>
  <c r="AA33" i="99"/>
  <c r="Z33" i="99"/>
  <c r="Y33" i="99"/>
  <c r="X33" i="99"/>
  <c r="W33" i="99"/>
  <c r="V33" i="99"/>
  <c r="U33" i="99"/>
  <c r="T33" i="99"/>
  <c r="S33" i="99"/>
  <c r="R33" i="99"/>
  <c r="Q33" i="99"/>
  <c r="P33" i="99"/>
  <c r="O33" i="99"/>
  <c r="N33" i="99"/>
  <c r="M33" i="99"/>
  <c r="L33" i="99"/>
  <c r="K33" i="99"/>
  <c r="J33" i="99"/>
  <c r="I33" i="99"/>
  <c r="H33" i="99"/>
  <c r="G33" i="99"/>
  <c r="F33" i="99"/>
  <c r="E33" i="99"/>
  <c r="D33" i="99"/>
  <c r="C33" i="99"/>
  <c r="AF32" i="99"/>
  <c r="AE32" i="99"/>
  <c r="AD95" i="99" s="1"/>
  <c r="AD32" i="99"/>
  <c r="AC32" i="99"/>
  <c r="AB32" i="99"/>
  <c r="AA32" i="99"/>
  <c r="Z32" i="99"/>
  <c r="Y32" i="99"/>
  <c r="X32" i="99"/>
  <c r="W32" i="99"/>
  <c r="V32" i="99"/>
  <c r="U32" i="99"/>
  <c r="T32" i="99"/>
  <c r="S32" i="99"/>
  <c r="R32" i="99"/>
  <c r="Q32" i="99"/>
  <c r="P32" i="99"/>
  <c r="O32" i="99"/>
  <c r="N32" i="99"/>
  <c r="M32" i="99"/>
  <c r="L32" i="99"/>
  <c r="K32" i="99"/>
  <c r="J32" i="99"/>
  <c r="I32" i="99"/>
  <c r="H32" i="99"/>
  <c r="G32" i="99"/>
  <c r="F32" i="99"/>
  <c r="E32" i="99"/>
  <c r="D32" i="99"/>
  <c r="C32" i="99"/>
  <c r="AF31" i="99"/>
  <c r="AE31" i="99"/>
  <c r="AD31" i="99"/>
  <c r="AC31" i="99"/>
  <c r="AB31" i="99"/>
  <c r="AA31" i="99"/>
  <c r="Z31" i="99"/>
  <c r="Y31" i="99"/>
  <c r="X31" i="99"/>
  <c r="W31" i="99"/>
  <c r="V31" i="99"/>
  <c r="U31" i="99"/>
  <c r="T31" i="99"/>
  <c r="S31" i="99"/>
  <c r="R31" i="99"/>
  <c r="Q31" i="99"/>
  <c r="P31" i="99"/>
  <c r="O31" i="99"/>
  <c r="N31" i="99"/>
  <c r="M31" i="99"/>
  <c r="L31" i="99"/>
  <c r="K31" i="99"/>
  <c r="J31" i="99"/>
  <c r="I31" i="99"/>
  <c r="H31" i="99"/>
  <c r="G31" i="99"/>
  <c r="F31" i="99"/>
  <c r="E31" i="99"/>
  <c r="D31" i="99"/>
  <c r="C31" i="99"/>
  <c r="AF30" i="99"/>
  <c r="AE30" i="99"/>
  <c r="AD30" i="99"/>
  <c r="AC30" i="99"/>
  <c r="AB30" i="99"/>
  <c r="AA30" i="99"/>
  <c r="Z30" i="99"/>
  <c r="Y30" i="99"/>
  <c r="X30" i="99"/>
  <c r="W30" i="99"/>
  <c r="V30" i="99"/>
  <c r="U30" i="99"/>
  <c r="T30" i="99"/>
  <c r="S30" i="99"/>
  <c r="R30" i="99"/>
  <c r="Q30" i="99"/>
  <c r="P30" i="99"/>
  <c r="O30" i="99"/>
  <c r="N30" i="99"/>
  <c r="M30" i="99"/>
  <c r="L30" i="99"/>
  <c r="K30" i="99"/>
  <c r="J30" i="99"/>
  <c r="I30" i="99"/>
  <c r="H30" i="99"/>
  <c r="G30" i="99"/>
  <c r="F30" i="99"/>
  <c r="E30" i="99"/>
  <c r="D30" i="99"/>
  <c r="C30" i="99"/>
  <c r="AF29" i="99"/>
  <c r="AE29" i="99"/>
  <c r="AD29" i="99"/>
  <c r="AC29" i="99"/>
  <c r="AB29" i="99"/>
  <c r="AA29" i="99"/>
  <c r="Z29" i="99"/>
  <c r="Y29" i="99"/>
  <c r="X29" i="99"/>
  <c r="W29" i="99"/>
  <c r="V29" i="99"/>
  <c r="U29" i="99"/>
  <c r="T29" i="99"/>
  <c r="S29" i="99"/>
  <c r="R29" i="99"/>
  <c r="Q29" i="99"/>
  <c r="P29" i="99"/>
  <c r="O29" i="99"/>
  <c r="N29" i="99"/>
  <c r="M29" i="99"/>
  <c r="L29" i="99"/>
  <c r="K29" i="99"/>
  <c r="J29" i="99"/>
  <c r="I29" i="99"/>
  <c r="H29" i="99"/>
  <c r="G29" i="99"/>
  <c r="F29" i="99"/>
  <c r="E29" i="99"/>
  <c r="D29" i="99"/>
  <c r="C29" i="99"/>
  <c r="AF28" i="99"/>
  <c r="AE28" i="99"/>
  <c r="AD91" i="99" s="1"/>
  <c r="AD28" i="99"/>
  <c r="AC28" i="99"/>
  <c r="AB28" i="99"/>
  <c r="AA28" i="99"/>
  <c r="Z28" i="99"/>
  <c r="Y28" i="99"/>
  <c r="X28" i="99"/>
  <c r="W28" i="99"/>
  <c r="V28" i="99"/>
  <c r="U28" i="99"/>
  <c r="T28" i="99"/>
  <c r="S28" i="99"/>
  <c r="R28" i="99"/>
  <c r="Q28" i="99"/>
  <c r="P28" i="99"/>
  <c r="O28" i="99"/>
  <c r="N28" i="99"/>
  <c r="M28" i="99"/>
  <c r="L28" i="99"/>
  <c r="K28" i="99"/>
  <c r="J28" i="99"/>
  <c r="I28" i="99"/>
  <c r="H28" i="99"/>
  <c r="G28" i="99"/>
  <c r="F28" i="99"/>
  <c r="E28" i="99"/>
  <c r="D28" i="99"/>
  <c r="C28" i="99"/>
  <c r="AF27" i="99"/>
  <c r="AE27" i="99"/>
  <c r="AD27" i="99"/>
  <c r="AC27" i="99"/>
  <c r="AB27" i="99"/>
  <c r="AA27" i="99"/>
  <c r="Z27" i="99"/>
  <c r="Y27" i="99"/>
  <c r="X27" i="99"/>
  <c r="W27" i="99"/>
  <c r="V27" i="99"/>
  <c r="U27" i="99"/>
  <c r="T27" i="99"/>
  <c r="S27" i="99"/>
  <c r="R27" i="99"/>
  <c r="Q27" i="99"/>
  <c r="P27" i="99"/>
  <c r="O27" i="99"/>
  <c r="N27" i="99"/>
  <c r="M27" i="99"/>
  <c r="L27" i="99"/>
  <c r="K27" i="99"/>
  <c r="J27" i="99"/>
  <c r="I27" i="99"/>
  <c r="H27" i="99"/>
  <c r="G27" i="99"/>
  <c r="F27" i="99"/>
  <c r="E27" i="99"/>
  <c r="D27" i="99"/>
  <c r="C27" i="99"/>
  <c r="AF26" i="99"/>
  <c r="AE26" i="99"/>
  <c r="AD26" i="99"/>
  <c r="AC26" i="99"/>
  <c r="AB26" i="99"/>
  <c r="AA26" i="99"/>
  <c r="Z26" i="99"/>
  <c r="Y26" i="99"/>
  <c r="X26" i="99"/>
  <c r="W26" i="99"/>
  <c r="V26" i="99"/>
  <c r="U26" i="99"/>
  <c r="T26" i="99"/>
  <c r="S26" i="99"/>
  <c r="R26" i="99"/>
  <c r="Q26" i="99"/>
  <c r="P26" i="99"/>
  <c r="O26" i="99"/>
  <c r="N26" i="99"/>
  <c r="M26" i="99"/>
  <c r="L26" i="99"/>
  <c r="K26" i="99"/>
  <c r="J26" i="99"/>
  <c r="I26" i="99"/>
  <c r="H26" i="99"/>
  <c r="G26" i="99"/>
  <c r="F26" i="99"/>
  <c r="E26" i="99"/>
  <c r="D26" i="99"/>
  <c r="C26" i="99"/>
  <c r="AF25" i="99"/>
  <c r="AE25" i="99"/>
  <c r="AD25" i="99"/>
  <c r="AC25" i="99"/>
  <c r="AB25" i="99"/>
  <c r="AA25" i="99"/>
  <c r="Z25" i="99"/>
  <c r="Y25" i="99"/>
  <c r="X25" i="99"/>
  <c r="W25" i="99"/>
  <c r="V25" i="99"/>
  <c r="U25" i="99"/>
  <c r="T25" i="99"/>
  <c r="S25" i="99"/>
  <c r="R25" i="99"/>
  <c r="Q25" i="99"/>
  <c r="P25" i="99"/>
  <c r="O25" i="99"/>
  <c r="N25" i="99"/>
  <c r="M25" i="99"/>
  <c r="L25" i="99"/>
  <c r="K25" i="99"/>
  <c r="J25" i="99"/>
  <c r="I25" i="99"/>
  <c r="H25" i="99"/>
  <c r="G25" i="99"/>
  <c r="F25" i="99"/>
  <c r="E25" i="99"/>
  <c r="D25" i="99"/>
  <c r="C25" i="99"/>
  <c r="AF24" i="99"/>
  <c r="AE24" i="99"/>
  <c r="AD24" i="99"/>
  <c r="AC24" i="99"/>
  <c r="AB24" i="99"/>
  <c r="AA24" i="99"/>
  <c r="Z24" i="99"/>
  <c r="Y24" i="99"/>
  <c r="X24" i="99"/>
  <c r="W24" i="99"/>
  <c r="V24" i="99"/>
  <c r="U24" i="99"/>
  <c r="T24" i="99"/>
  <c r="S24" i="99"/>
  <c r="R24" i="99"/>
  <c r="Q24" i="99"/>
  <c r="P24" i="99"/>
  <c r="O24" i="99"/>
  <c r="N24" i="99"/>
  <c r="M24" i="99"/>
  <c r="L24" i="99"/>
  <c r="K24" i="99"/>
  <c r="J24" i="99"/>
  <c r="I24" i="99"/>
  <c r="H24" i="99"/>
  <c r="G24" i="99"/>
  <c r="F24" i="99"/>
  <c r="E24" i="99"/>
  <c r="D24" i="99"/>
  <c r="C24" i="99"/>
  <c r="AF23" i="99"/>
  <c r="AE23" i="99"/>
  <c r="AD23" i="99"/>
  <c r="AC23" i="99"/>
  <c r="AB23" i="99"/>
  <c r="AA23" i="99"/>
  <c r="Z23" i="99"/>
  <c r="Y23" i="99"/>
  <c r="X23" i="99"/>
  <c r="W23" i="99"/>
  <c r="V23" i="99"/>
  <c r="U23" i="99"/>
  <c r="T23" i="99"/>
  <c r="S23" i="99"/>
  <c r="R23" i="99"/>
  <c r="Q23" i="99"/>
  <c r="P23" i="99"/>
  <c r="O23" i="99"/>
  <c r="N23" i="99"/>
  <c r="M23" i="99"/>
  <c r="L23" i="99"/>
  <c r="K23" i="99"/>
  <c r="J23" i="99"/>
  <c r="I23" i="99"/>
  <c r="H23" i="99"/>
  <c r="G23" i="99"/>
  <c r="F23" i="99"/>
  <c r="E23" i="99"/>
  <c r="D23" i="99"/>
  <c r="C23" i="99"/>
  <c r="AF22" i="99"/>
  <c r="AE22" i="99"/>
  <c r="AD22" i="99"/>
  <c r="AC22" i="99"/>
  <c r="AB22" i="99"/>
  <c r="AA22" i="99"/>
  <c r="Z22" i="99"/>
  <c r="Y22" i="99"/>
  <c r="X22" i="99"/>
  <c r="W22" i="99"/>
  <c r="V22" i="99"/>
  <c r="U22" i="99"/>
  <c r="T22" i="99"/>
  <c r="S22" i="99"/>
  <c r="R22" i="99"/>
  <c r="Q22" i="99"/>
  <c r="P22" i="99"/>
  <c r="O22" i="99"/>
  <c r="N22" i="99"/>
  <c r="M22" i="99"/>
  <c r="L22" i="99"/>
  <c r="K22" i="99"/>
  <c r="J22" i="99"/>
  <c r="I22" i="99"/>
  <c r="H22" i="99"/>
  <c r="G22" i="99"/>
  <c r="F22" i="99"/>
  <c r="E22" i="99"/>
  <c r="D22" i="99"/>
  <c r="C22" i="99"/>
  <c r="AF21" i="99"/>
  <c r="AE21" i="99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R21" i="99"/>
  <c r="Q21" i="99"/>
  <c r="P21" i="99"/>
  <c r="O21" i="99"/>
  <c r="N21" i="99"/>
  <c r="M21" i="99"/>
  <c r="L21" i="99"/>
  <c r="K21" i="99"/>
  <c r="J21" i="99"/>
  <c r="I21" i="99"/>
  <c r="H21" i="99"/>
  <c r="G21" i="99"/>
  <c r="F21" i="99"/>
  <c r="E21" i="99"/>
  <c r="D21" i="99"/>
  <c r="C21" i="99"/>
  <c r="AF20" i="99"/>
  <c r="AE20" i="99"/>
  <c r="AD20" i="99"/>
  <c r="AC20" i="99"/>
  <c r="AB20" i="99"/>
  <c r="AA20" i="99"/>
  <c r="Z20" i="99"/>
  <c r="Y20" i="99"/>
  <c r="X20" i="99"/>
  <c r="W20" i="99"/>
  <c r="V20" i="99"/>
  <c r="U20" i="99"/>
  <c r="T20" i="99"/>
  <c r="S20" i="99"/>
  <c r="R20" i="99"/>
  <c r="Q20" i="99"/>
  <c r="P20" i="99"/>
  <c r="O20" i="99"/>
  <c r="N20" i="99"/>
  <c r="M20" i="99"/>
  <c r="L20" i="99"/>
  <c r="K20" i="99"/>
  <c r="J20" i="99"/>
  <c r="I20" i="99"/>
  <c r="H20" i="99"/>
  <c r="G20" i="99"/>
  <c r="F20" i="99"/>
  <c r="E20" i="99"/>
  <c r="D20" i="99"/>
  <c r="C20" i="99"/>
  <c r="AF19" i="99"/>
  <c r="AE19" i="99"/>
  <c r="AD19" i="99"/>
  <c r="AC19" i="99"/>
  <c r="AB19" i="99"/>
  <c r="AA19" i="99"/>
  <c r="Z19" i="99"/>
  <c r="Y19" i="99"/>
  <c r="X19" i="99"/>
  <c r="W19" i="99"/>
  <c r="V19" i="99"/>
  <c r="U19" i="99"/>
  <c r="T19" i="99"/>
  <c r="S19" i="99"/>
  <c r="R19" i="99"/>
  <c r="Q19" i="99"/>
  <c r="P19" i="99"/>
  <c r="O19" i="99"/>
  <c r="N19" i="99"/>
  <c r="M19" i="99"/>
  <c r="L19" i="99"/>
  <c r="K19" i="99"/>
  <c r="J19" i="99"/>
  <c r="I19" i="99"/>
  <c r="H19" i="99"/>
  <c r="G19" i="99"/>
  <c r="F19" i="99"/>
  <c r="E19" i="99"/>
  <c r="D19" i="99"/>
  <c r="C19" i="99"/>
  <c r="AF18" i="99"/>
  <c r="AE18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R18" i="99"/>
  <c r="Q18" i="99"/>
  <c r="P18" i="99"/>
  <c r="O18" i="99"/>
  <c r="N18" i="99"/>
  <c r="M18" i="99"/>
  <c r="L18" i="99"/>
  <c r="K18" i="99"/>
  <c r="J18" i="99"/>
  <c r="I18" i="99"/>
  <c r="H18" i="99"/>
  <c r="G18" i="99"/>
  <c r="F18" i="99"/>
  <c r="E18" i="99"/>
  <c r="D18" i="99"/>
  <c r="C18" i="99"/>
  <c r="AF17" i="99"/>
  <c r="AE17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R17" i="99"/>
  <c r="Q17" i="99"/>
  <c r="P17" i="99"/>
  <c r="O17" i="99"/>
  <c r="N17" i="99"/>
  <c r="M17" i="99"/>
  <c r="L17" i="99"/>
  <c r="K17" i="99"/>
  <c r="J17" i="99"/>
  <c r="I17" i="99"/>
  <c r="H17" i="99"/>
  <c r="G17" i="99"/>
  <c r="F17" i="99"/>
  <c r="E17" i="99"/>
  <c r="D17" i="99"/>
  <c r="C17" i="99"/>
  <c r="AF16" i="99"/>
  <c r="AE16" i="99"/>
  <c r="AD79" i="99" s="1"/>
  <c r="AD16" i="99"/>
  <c r="AC16" i="99"/>
  <c r="AB16" i="99"/>
  <c r="AA16" i="99"/>
  <c r="Z16" i="99"/>
  <c r="Y16" i="99"/>
  <c r="X16" i="99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H16" i="99"/>
  <c r="G16" i="99"/>
  <c r="F16" i="99"/>
  <c r="E16" i="99"/>
  <c r="D16" i="99"/>
  <c r="C16" i="99"/>
  <c r="AF15" i="99"/>
  <c r="AE15" i="99"/>
  <c r="AD15" i="99"/>
  <c r="AC15" i="99"/>
  <c r="AB15" i="99"/>
  <c r="AA15" i="99"/>
  <c r="Z15" i="99"/>
  <c r="Y15" i="99"/>
  <c r="X15" i="99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H15" i="99"/>
  <c r="G15" i="99"/>
  <c r="F15" i="99"/>
  <c r="E15" i="99"/>
  <c r="D15" i="99"/>
  <c r="C15" i="99"/>
  <c r="AF14" i="99"/>
  <c r="AE14" i="99"/>
  <c r="AD14" i="99"/>
  <c r="AC14" i="99"/>
  <c r="AB14" i="99"/>
  <c r="AA14" i="99"/>
  <c r="Z14" i="99"/>
  <c r="Y14" i="99"/>
  <c r="X14" i="99"/>
  <c r="W14" i="99"/>
  <c r="V14" i="99"/>
  <c r="U14" i="99"/>
  <c r="T14" i="99"/>
  <c r="S14" i="99"/>
  <c r="R14" i="99"/>
  <c r="Q14" i="99"/>
  <c r="P14" i="99"/>
  <c r="O14" i="99"/>
  <c r="N14" i="99"/>
  <c r="M14" i="99"/>
  <c r="L14" i="99"/>
  <c r="K14" i="99"/>
  <c r="J14" i="99"/>
  <c r="I14" i="99"/>
  <c r="H14" i="99"/>
  <c r="G14" i="99"/>
  <c r="F14" i="99"/>
  <c r="E14" i="99"/>
  <c r="D14" i="99"/>
  <c r="C14" i="99"/>
  <c r="AF13" i="99"/>
  <c r="AE13" i="99"/>
  <c r="AD13" i="99"/>
  <c r="AC13" i="99"/>
  <c r="AB13" i="99"/>
  <c r="AA13" i="99"/>
  <c r="Z13" i="99"/>
  <c r="Y13" i="99"/>
  <c r="X13" i="99"/>
  <c r="W13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H13" i="99"/>
  <c r="G13" i="99"/>
  <c r="F13" i="99"/>
  <c r="E13" i="99"/>
  <c r="D13" i="99"/>
  <c r="C13" i="99"/>
  <c r="AF12" i="99"/>
  <c r="AE12" i="99"/>
  <c r="AD12" i="99"/>
  <c r="AC12" i="99"/>
  <c r="AB12" i="99"/>
  <c r="AA12" i="99"/>
  <c r="Z12" i="99"/>
  <c r="Y12" i="99"/>
  <c r="X12" i="99"/>
  <c r="W12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H12" i="99"/>
  <c r="G12" i="99"/>
  <c r="F12" i="99"/>
  <c r="E12" i="99"/>
  <c r="D12" i="99"/>
  <c r="C12" i="99"/>
  <c r="AF11" i="99"/>
  <c r="AE11" i="99"/>
  <c r="AD11" i="99"/>
  <c r="AC11" i="99"/>
  <c r="AB11" i="99"/>
  <c r="AA11" i="99"/>
  <c r="Z11" i="99"/>
  <c r="Y11" i="99"/>
  <c r="X11" i="99"/>
  <c r="W74" i="99" s="1"/>
  <c r="W11" i="99"/>
  <c r="V11" i="99"/>
  <c r="U11" i="99"/>
  <c r="T11" i="99"/>
  <c r="S11" i="99"/>
  <c r="R11" i="99"/>
  <c r="Q11" i="99"/>
  <c r="P11" i="99"/>
  <c r="O11" i="99"/>
  <c r="N11" i="99"/>
  <c r="M11" i="99"/>
  <c r="L11" i="99"/>
  <c r="K11" i="99"/>
  <c r="J11" i="99"/>
  <c r="I11" i="99"/>
  <c r="H11" i="99"/>
  <c r="G74" i="99" s="1"/>
  <c r="G11" i="99"/>
  <c r="F11" i="99"/>
  <c r="E11" i="99"/>
  <c r="D11" i="99"/>
  <c r="C11" i="99"/>
  <c r="AF10" i="99"/>
  <c r="AE10" i="99"/>
  <c r="AD10" i="99"/>
  <c r="AC10" i="99"/>
  <c r="AB10" i="99"/>
  <c r="AA10" i="99"/>
  <c r="Z10" i="99"/>
  <c r="Y10" i="99"/>
  <c r="X10" i="99"/>
  <c r="W10" i="99"/>
  <c r="V10" i="99"/>
  <c r="U10" i="99"/>
  <c r="T10" i="99"/>
  <c r="S10" i="99"/>
  <c r="R10" i="99"/>
  <c r="Q10" i="99"/>
  <c r="P10" i="99"/>
  <c r="O10" i="99"/>
  <c r="N10" i="99"/>
  <c r="M10" i="99"/>
  <c r="L10" i="99"/>
  <c r="K10" i="99"/>
  <c r="J10" i="99"/>
  <c r="I10" i="99"/>
  <c r="H10" i="99"/>
  <c r="G10" i="99"/>
  <c r="F10" i="99"/>
  <c r="E10" i="99"/>
  <c r="D10" i="99"/>
  <c r="C10" i="99"/>
  <c r="AF9" i="99"/>
  <c r="AE9" i="99"/>
  <c r="AD9" i="99"/>
  <c r="AC9" i="99"/>
  <c r="AB9" i="99"/>
  <c r="AA9" i="99"/>
  <c r="Z9" i="99"/>
  <c r="Y9" i="99"/>
  <c r="X9" i="99"/>
  <c r="W9" i="99"/>
  <c r="V9" i="99"/>
  <c r="U9" i="99"/>
  <c r="T9" i="99"/>
  <c r="S9" i="99"/>
  <c r="R9" i="99"/>
  <c r="Q9" i="99"/>
  <c r="P9" i="99"/>
  <c r="O9" i="99"/>
  <c r="N9" i="99"/>
  <c r="M9" i="99"/>
  <c r="L9" i="99"/>
  <c r="K9" i="99"/>
  <c r="J9" i="99"/>
  <c r="I9" i="99"/>
  <c r="H9" i="99"/>
  <c r="G9" i="99"/>
  <c r="F9" i="99"/>
  <c r="E9" i="99"/>
  <c r="D9" i="99"/>
  <c r="C9" i="99"/>
  <c r="AF8" i="99"/>
  <c r="AE8" i="99"/>
  <c r="AD8" i="99"/>
  <c r="AC8" i="99"/>
  <c r="AB8" i="99"/>
  <c r="AA8" i="99"/>
  <c r="Z8" i="99"/>
  <c r="Y8" i="99"/>
  <c r="X8" i="99"/>
  <c r="W8" i="99"/>
  <c r="V8" i="99"/>
  <c r="U8" i="99"/>
  <c r="T8" i="99"/>
  <c r="S8" i="99"/>
  <c r="R8" i="99"/>
  <c r="Q8" i="99"/>
  <c r="P8" i="99"/>
  <c r="O8" i="99"/>
  <c r="N8" i="99"/>
  <c r="M8" i="99"/>
  <c r="L8" i="99"/>
  <c r="K8" i="99"/>
  <c r="J8" i="99"/>
  <c r="I8" i="99"/>
  <c r="H8" i="99"/>
  <c r="G8" i="99"/>
  <c r="F8" i="99"/>
  <c r="E8" i="99"/>
  <c r="D8" i="99"/>
  <c r="C8" i="99"/>
  <c r="AF7" i="99"/>
  <c r="AE7" i="99"/>
  <c r="AD7" i="99"/>
  <c r="AC7" i="99"/>
  <c r="AB7" i="99"/>
  <c r="AA70" i="99" s="1"/>
  <c r="AA7" i="99"/>
  <c r="Z7" i="99"/>
  <c r="Y7" i="99"/>
  <c r="X7" i="99"/>
  <c r="W7" i="99"/>
  <c r="V7" i="99"/>
  <c r="U7" i="99"/>
  <c r="T7" i="99"/>
  <c r="S7" i="99"/>
  <c r="R7" i="99"/>
  <c r="Q7" i="99"/>
  <c r="P7" i="99"/>
  <c r="O70" i="99" s="1"/>
  <c r="O7" i="99"/>
  <c r="N7" i="99"/>
  <c r="M7" i="99"/>
  <c r="L7" i="99"/>
  <c r="K7" i="99"/>
  <c r="J7" i="99"/>
  <c r="I7" i="99"/>
  <c r="H7" i="99"/>
  <c r="G7" i="99"/>
  <c r="F7" i="99"/>
  <c r="E7" i="99"/>
  <c r="D7" i="99"/>
  <c r="C7" i="99"/>
  <c r="AF6" i="99"/>
  <c r="AE6" i="99"/>
  <c r="AD6" i="99"/>
  <c r="AC6" i="99"/>
  <c r="AB6" i="99"/>
  <c r="AA6" i="99"/>
  <c r="Z6" i="99"/>
  <c r="Y6" i="99"/>
  <c r="X6" i="99"/>
  <c r="W6" i="99"/>
  <c r="V6" i="99"/>
  <c r="U6" i="99"/>
  <c r="T6" i="99"/>
  <c r="S6" i="99"/>
  <c r="R6" i="99"/>
  <c r="Q6" i="99"/>
  <c r="P6" i="99"/>
  <c r="O6" i="99"/>
  <c r="N6" i="99"/>
  <c r="M6" i="99"/>
  <c r="L6" i="99"/>
  <c r="K6" i="99"/>
  <c r="J6" i="99"/>
  <c r="I6" i="99"/>
  <c r="H6" i="99"/>
  <c r="G6" i="99"/>
  <c r="F6" i="99"/>
  <c r="E6" i="99"/>
  <c r="D6" i="99"/>
  <c r="C6" i="99"/>
  <c r="AF5" i="99"/>
  <c r="AE5" i="99"/>
  <c r="AD5" i="99"/>
  <c r="AC5" i="99"/>
  <c r="AB5" i="99"/>
  <c r="AA5" i="99"/>
  <c r="Z5" i="99"/>
  <c r="Y5" i="99"/>
  <c r="X5" i="99"/>
  <c r="W5" i="99"/>
  <c r="V5" i="99"/>
  <c r="U5" i="99"/>
  <c r="T5" i="99"/>
  <c r="S5" i="99"/>
  <c r="R5" i="99"/>
  <c r="Q5" i="99"/>
  <c r="P5" i="99"/>
  <c r="O5" i="99"/>
  <c r="N5" i="99"/>
  <c r="M5" i="99"/>
  <c r="L5" i="99"/>
  <c r="K5" i="99"/>
  <c r="J5" i="99"/>
  <c r="I5" i="99"/>
  <c r="H5" i="99"/>
  <c r="G5" i="99"/>
  <c r="F5" i="99"/>
  <c r="E5" i="99"/>
  <c r="D5" i="99"/>
  <c r="C5" i="99"/>
  <c r="AF60" i="99"/>
  <c r="AE60" i="99"/>
  <c r="AD60" i="99"/>
  <c r="AC60" i="99"/>
  <c r="AB60" i="99"/>
  <c r="AA60" i="99"/>
  <c r="Z60" i="99"/>
  <c r="Y60" i="99"/>
  <c r="X60" i="99"/>
  <c r="W60" i="99"/>
  <c r="V60" i="99"/>
  <c r="U60" i="99"/>
  <c r="T60" i="99"/>
  <c r="S60" i="99"/>
  <c r="R60" i="99"/>
  <c r="Q60" i="99"/>
  <c r="P60" i="99"/>
  <c r="O60" i="99"/>
  <c r="N60" i="99"/>
  <c r="M60" i="99"/>
  <c r="L60" i="99"/>
  <c r="K60" i="99"/>
  <c r="J60" i="99"/>
  <c r="I60" i="99"/>
  <c r="H60" i="99"/>
  <c r="G60" i="99"/>
  <c r="F60" i="99"/>
  <c r="E60" i="99"/>
  <c r="D60" i="99"/>
  <c r="C60" i="99"/>
  <c r="AF59" i="99"/>
  <c r="AE59" i="99"/>
  <c r="AD59" i="99"/>
  <c r="AC59" i="99"/>
  <c r="AB59" i="99"/>
  <c r="AA59" i="99"/>
  <c r="Z59" i="99"/>
  <c r="Y59" i="99"/>
  <c r="X59" i="99"/>
  <c r="W59" i="99"/>
  <c r="V59" i="99"/>
  <c r="U59" i="99"/>
  <c r="T59" i="99"/>
  <c r="S59" i="99"/>
  <c r="R59" i="99"/>
  <c r="Q59" i="99"/>
  <c r="P59" i="99"/>
  <c r="O59" i="99"/>
  <c r="N59" i="99"/>
  <c r="M59" i="99"/>
  <c r="L59" i="99"/>
  <c r="K59" i="99"/>
  <c r="J59" i="99"/>
  <c r="I59" i="99"/>
  <c r="H59" i="99"/>
  <c r="G59" i="99"/>
  <c r="F59" i="99"/>
  <c r="E59" i="99"/>
  <c r="D59" i="99"/>
  <c r="C59" i="99"/>
  <c r="AF58" i="99"/>
  <c r="AE58" i="99"/>
  <c r="AD58" i="99"/>
  <c r="AC58" i="99"/>
  <c r="AB58" i="99"/>
  <c r="AA58" i="99"/>
  <c r="Z58" i="99"/>
  <c r="Y58" i="99"/>
  <c r="X58" i="99"/>
  <c r="W58" i="99"/>
  <c r="V58" i="99"/>
  <c r="U58" i="99"/>
  <c r="T58" i="99"/>
  <c r="S58" i="99"/>
  <c r="R58" i="99"/>
  <c r="Q58" i="99"/>
  <c r="P58" i="99"/>
  <c r="O58" i="99"/>
  <c r="N58" i="99"/>
  <c r="M58" i="99"/>
  <c r="L58" i="99"/>
  <c r="K58" i="99"/>
  <c r="J58" i="99"/>
  <c r="I58" i="99"/>
  <c r="H58" i="99"/>
  <c r="G58" i="99"/>
  <c r="F58" i="99"/>
  <c r="E58" i="99"/>
  <c r="D58" i="99"/>
  <c r="C58" i="99"/>
  <c r="AF57" i="99"/>
  <c r="AE57" i="99"/>
  <c r="AD57" i="99"/>
  <c r="AC57" i="99"/>
  <c r="AB57" i="99"/>
  <c r="AA57" i="99"/>
  <c r="Z57" i="99"/>
  <c r="Y57" i="99"/>
  <c r="X57" i="99"/>
  <c r="W57" i="99"/>
  <c r="V57" i="99"/>
  <c r="U57" i="99"/>
  <c r="T57" i="99"/>
  <c r="S57" i="99"/>
  <c r="R57" i="99"/>
  <c r="Q57" i="99"/>
  <c r="P57" i="99"/>
  <c r="O57" i="99"/>
  <c r="N57" i="99"/>
  <c r="M57" i="99"/>
  <c r="L57" i="99"/>
  <c r="K57" i="99"/>
  <c r="J57" i="99"/>
  <c r="I57" i="99"/>
  <c r="H57" i="99"/>
  <c r="G57" i="99"/>
  <c r="F57" i="99"/>
  <c r="E57" i="99"/>
  <c r="D57" i="99"/>
  <c r="C57" i="99"/>
  <c r="AF56" i="99"/>
  <c r="AE56" i="99"/>
  <c r="AD56" i="99"/>
  <c r="AC56" i="99"/>
  <c r="AB56" i="99"/>
  <c r="AA56" i="99"/>
  <c r="Z56" i="99"/>
  <c r="Y56" i="99"/>
  <c r="X56" i="99"/>
  <c r="W56" i="99"/>
  <c r="V56" i="99"/>
  <c r="U56" i="99"/>
  <c r="T56" i="99"/>
  <c r="S56" i="99"/>
  <c r="R56" i="99"/>
  <c r="Q56" i="99"/>
  <c r="P56" i="99"/>
  <c r="O56" i="99"/>
  <c r="N56" i="99"/>
  <c r="M56" i="99"/>
  <c r="L56" i="99"/>
  <c r="K56" i="99"/>
  <c r="J56" i="99"/>
  <c r="I56" i="99"/>
  <c r="H56" i="99"/>
  <c r="G56" i="99"/>
  <c r="F56" i="99"/>
  <c r="E56" i="99"/>
  <c r="D56" i="99"/>
  <c r="C56" i="99"/>
  <c r="AF55" i="99"/>
  <c r="AE55" i="99"/>
  <c r="AD55" i="99"/>
  <c r="AC55" i="99"/>
  <c r="AB55" i="99"/>
  <c r="AA55" i="99"/>
  <c r="Z55" i="99"/>
  <c r="Y55" i="99"/>
  <c r="X55" i="99"/>
  <c r="W55" i="99"/>
  <c r="V55" i="99"/>
  <c r="U55" i="99"/>
  <c r="T55" i="99"/>
  <c r="S55" i="99"/>
  <c r="R55" i="99"/>
  <c r="Q55" i="99"/>
  <c r="P55" i="99"/>
  <c r="O55" i="99"/>
  <c r="N55" i="99"/>
  <c r="M55" i="99"/>
  <c r="L55" i="99"/>
  <c r="K55" i="99"/>
  <c r="J55" i="99"/>
  <c r="I55" i="99"/>
  <c r="H55" i="99"/>
  <c r="G55" i="99"/>
  <c r="F55" i="99"/>
  <c r="E55" i="99"/>
  <c r="D55" i="99"/>
  <c r="C55" i="99"/>
  <c r="AF54" i="99"/>
  <c r="AE54" i="99"/>
  <c r="AD54" i="99"/>
  <c r="AC54" i="99"/>
  <c r="AB54" i="99"/>
  <c r="AA54" i="99"/>
  <c r="Z54" i="99"/>
  <c r="Y54" i="99"/>
  <c r="X54" i="99"/>
  <c r="W54" i="99"/>
  <c r="V54" i="99"/>
  <c r="U54" i="99"/>
  <c r="T54" i="99"/>
  <c r="S54" i="99"/>
  <c r="R54" i="99"/>
  <c r="Q54" i="99"/>
  <c r="P54" i="99"/>
  <c r="O54" i="99"/>
  <c r="N54" i="99"/>
  <c r="M54" i="99"/>
  <c r="L54" i="99"/>
  <c r="K54" i="99"/>
  <c r="J54" i="99"/>
  <c r="I54" i="99"/>
  <c r="H54" i="99"/>
  <c r="G54" i="99"/>
  <c r="F54" i="99"/>
  <c r="E54" i="99"/>
  <c r="D54" i="99"/>
  <c r="C54" i="99"/>
  <c r="AF53" i="99"/>
  <c r="AE53" i="99"/>
  <c r="AD53" i="99"/>
  <c r="AC53" i="99"/>
  <c r="AB53" i="99"/>
  <c r="AA53" i="99"/>
  <c r="Z53" i="99"/>
  <c r="Y53" i="99"/>
  <c r="X53" i="99"/>
  <c r="W53" i="99"/>
  <c r="V53" i="99"/>
  <c r="U53" i="99"/>
  <c r="T53" i="99"/>
  <c r="S53" i="99"/>
  <c r="R53" i="99"/>
  <c r="Q53" i="99"/>
  <c r="P53" i="99"/>
  <c r="O53" i="99"/>
  <c r="N53" i="99"/>
  <c r="M53" i="99"/>
  <c r="L53" i="99"/>
  <c r="K53" i="99"/>
  <c r="J53" i="99"/>
  <c r="I53" i="99"/>
  <c r="H53" i="99"/>
  <c r="G53" i="99"/>
  <c r="F53" i="99"/>
  <c r="E53" i="99"/>
  <c r="D53" i="99"/>
  <c r="C53" i="99"/>
  <c r="W46" i="99"/>
  <c r="AF4" i="99"/>
  <c r="AE88" i="99" s="1"/>
  <c r="AE4" i="99"/>
  <c r="AD4" i="99"/>
  <c r="AC4" i="99"/>
  <c r="AB4" i="99"/>
  <c r="AA4" i="99"/>
  <c r="Z4" i="99"/>
  <c r="Y102" i="99" s="1"/>
  <c r="Y4" i="99"/>
  <c r="X4" i="99"/>
  <c r="W80" i="99" s="1"/>
  <c r="W4" i="99"/>
  <c r="V4" i="99"/>
  <c r="U4" i="99"/>
  <c r="T4" i="99"/>
  <c r="S4" i="99"/>
  <c r="R4" i="99"/>
  <c r="Q4" i="99"/>
  <c r="P4" i="99"/>
  <c r="O4" i="99"/>
  <c r="N4" i="99"/>
  <c r="M4" i="99"/>
  <c r="L4" i="99"/>
  <c r="K4" i="99"/>
  <c r="J4" i="99"/>
  <c r="I77" i="99" s="1"/>
  <c r="I4" i="99"/>
  <c r="H4" i="99"/>
  <c r="G68" i="99" s="1"/>
  <c r="G4" i="99"/>
  <c r="F4" i="99"/>
  <c r="E4" i="99"/>
  <c r="D4" i="99"/>
  <c r="C4" i="99"/>
  <c r="A156" i="99"/>
  <c r="A155" i="99"/>
  <c r="A154" i="99"/>
  <c r="A153" i="99"/>
  <c r="A152" i="99"/>
  <c r="A151" i="99"/>
  <c r="A150" i="99"/>
  <c r="A149" i="99"/>
  <c r="A148" i="99"/>
  <c r="A147" i="99"/>
  <c r="A146" i="99"/>
  <c r="A145" i="99"/>
  <c r="A144" i="99"/>
  <c r="A143" i="99"/>
  <c r="A142" i="99"/>
  <c r="A141" i="99"/>
  <c r="A140" i="99"/>
  <c r="A139" i="99"/>
  <c r="A138" i="99"/>
  <c r="A137" i="99"/>
  <c r="A136" i="99"/>
  <c r="A135" i="99"/>
  <c r="A134" i="99"/>
  <c r="A133" i="99"/>
  <c r="A132" i="99"/>
  <c r="A131" i="99"/>
  <c r="A130" i="99"/>
  <c r="A129" i="99"/>
  <c r="A128" i="99"/>
  <c r="A127" i="99"/>
  <c r="A126" i="99"/>
  <c r="A125" i="99"/>
  <c r="A124" i="99"/>
  <c r="A123" i="99"/>
  <c r="A122" i="99"/>
  <c r="A121" i="99"/>
  <c r="A120" i="99"/>
  <c r="A119" i="99"/>
  <c r="A118" i="99"/>
  <c r="A117" i="99"/>
  <c r="A116" i="99"/>
  <c r="A115" i="99"/>
  <c r="AE66" i="99"/>
  <c r="AD66" i="99"/>
  <c r="AC66" i="99"/>
  <c r="AB66" i="99"/>
  <c r="AA66" i="99"/>
  <c r="Z66" i="99"/>
  <c r="Y66" i="99"/>
  <c r="X66" i="99"/>
  <c r="W66" i="99"/>
  <c r="V66" i="99"/>
  <c r="U66" i="99"/>
  <c r="T66" i="99"/>
  <c r="S66" i="99"/>
  <c r="R66" i="99"/>
  <c r="Q66" i="99"/>
  <c r="P66" i="99"/>
  <c r="O66" i="99"/>
  <c r="N66" i="99"/>
  <c r="M66" i="99"/>
  <c r="L66" i="99"/>
  <c r="K66" i="99"/>
  <c r="J66" i="99"/>
  <c r="I66" i="99"/>
  <c r="H66" i="99"/>
  <c r="G66" i="99"/>
  <c r="F66" i="99"/>
  <c r="E66" i="99"/>
  <c r="D66" i="99"/>
  <c r="C66" i="99"/>
  <c r="B66" i="99"/>
  <c r="A60" i="99"/>
  <c r="A59" i="99"/>
  <c r="A58" i="99"/>
  <c r="A57" i="99"/>
  <c r="A56" i="99"/>
  <c r="A55" i="99"/>
  <c r="A54" i="99"/>
  <c r="A53" i="99"/>
  <c r="I106" i="99"/>
  <c r="N102" i="99"/>
  <c r="X98" i="99"/>
  <c r="T95" i="99"/>
  <c r="K92" i="99"/>
  <c r="H86" i="99"/>
  <c r="AB85" i="99"/>
  <c r="AE84" i="99"/>
  <c r="H83" i="99"/>
  <c r="C83" i="99"/>
  <c r="AD81" i="99"/>
  <c r="S80" i="99"/>
  <c r="AE78" i="99"/>
  <c r="O78" i="99"/>
  <c r="K78" i="99"/>
  <c r="K76" i="99"/>
  <c r="G76" i="99"/>
  <c r="AE74" i="99"/>
  <c r="C74" i="99"/>
  <c r="AE72" i="99"/>
  <c r="W72" i="99"/>
  <c r="C72" i="99"/>
  <c r="Y71" i="99"/>
  <c r="AE70" i="99"/>
  <c r="AE68" i="99"/>
  <c r="T68" i="99"/>
  <c r="O68" i="99"/>
  <c r="AE98" i="99"/>
  <c r="AD92" i="99"/>
  <c r="AC71" i="99"/>
  <c r="AA104" i="99"/>
  <c r="Z103" i="99"/>
  <c r="V106" i="99"/>
  <c r="U105" i="99"/>
  <c r="S72" i="99"/>
  <c r="R86" i="99"/>
  <c r="K70" i="99"/>
  <c r="J99" i="99"/>
  <c r="G78" i="99"/>
  <c r="F68" i="99"/>
  <c r="E77" i="99"/>
  <c r="C68" i="99"/>
  <c r="B81" i="99"/>
  <c r="AF1" i="99"/>
  <c r="AE1" i="99"/>
  <c r="AD1" i="99"/>
  <c r="AC1" i="99"/>
  <c r="AB1" i="99"/>
  <c r="AA1" i="99"/>
  <c r="Z1" i="99"/>
  <c r="Y1" i="99"/>
  <c r="X1" i="99"/>
  <c r="W1" i="99"/>
  <c r="V1" i="99"/>
  <c r="U1" i="99"/>
  <c r="T1" i="99"/>
  <c r="S1" i="99"/>
  <c r="R1" i="99"/>
  <c r="Q1" i="99"/>
  <c r="P1" i="99"/>
  <c r="O1" i="99"/>
  <c r="N1" i="99"/>
  <c r="M1" i="99"/>
  <c r="L1" i="99"/>
  <c r="K1" i="99"/>
  <c r="J1" i="99"/>
  <c r="I1" i="99"/>
  <c r="H1" i="99"/>
  <c r="G1" i="99"/>
  <c r="F1" i="99"/>
  <c r="E1" i="99"/>
  <c r="D1" i="99"/>
  <c r="C1" i="99"/>
  <c r="B91" i="97"/>
  <c r="B90" i="97"/>
  <c r="U89" i="97"/>
  <c r="B89" i="97"/>
  <c r="U88" i="97"/>
  <c r="V89" i="97" s="1"/>
  <c r="AB23" i="97" s="1"/>
  <c r="B88" i="97"/>
  <c r="C91" i="97" s="1"/>
  <c r="M28" i="97" s="1"/>
  <c r="K87" i="97"/>
  <c r="L87" i="97" s="1"/>
  <c r="U34" i="97" s="1"/>
  <c r="K86" i="97"/>
  <c r="L84" i="97" s="1"/>
  <c r="U31" i="97" s="1"/>
  <c r="K85" i="97"/>
  <c r="K84" i="97"/>
  <c r="L85" i="97" s="1"/>
  <c r="U32" i="97" s="1"/>
  <c r="K83" i="97"/>
  <c r="U80" i="97"/>
  <c r="U79" i="97"/>
  <c r="V80" i="97" s="1"/>
  <c r="Z23" i="97" s="1"/>
  <c r="K79" i="97"/>
  <c r="K78" i="97"/>
  <c r="L79" i="97" s="1"/>
  <c r="T23" i="97" s="1"/>
  <c r="B78" i="97"/>
  <c r="C78" i="97" s="1"/>
  <c r="H28" i="97" s="1"/>
  <c r="B77" i="97"/>
  <c r="K75" i="97"/>
  <c r="U74" i="97"/>
  <c r="K74" i="97"/>
  <c r="U73" i="97"/>
  <c r="V74" i="97" s="1"/>
  <c r="Y27" i="97" s="1"/>
  <c r="B71" i="97"/>
  <c r="U70" i="97"/>
  <c r="V70" i="97" s="1"/>
  <c r="X22" i="97" s="1"/>
  <c r="B70" i="97"/>
  <c r="C71" i="97" s="1"/>
  <c r="U69" i="97"/>
  <c r="B69" i="97"/>
  <c r="U68" i="97"/>
  <c r="K66" i="97"/>
  <c r="AD65" i="97"/>
  <c r="AE65" i="97" s="1"/>
  <c r="AG10" i="97" s="1"/>
  <c r="U65" i="97"/>
  <c r="K65" i="97"/>
  <c r="L65" i="97" s="1"/>
  <c r="Q31" i="97" s="1"/>
  <c r="AD64" i="97"/>
  <c r="AE62" i="97" s="1"/>
  <c r="AG22" i="97" s="1"/>
  <c r="U64" i="97"/>
  <c r="K64" i="97"/>
  <c r="AD63" i="97"/>
  <c r="U63" i="97"/>
  <c r="K63" i="97"/>
  <c r="AD62" i="97"/>
  <c r="B61" i="97"/>
  <c r="C60" i="97" s="1"/>
  <c r="C23" i="97" s="1"/>
  <c r="K60" i="97"/>
  <c r="L58" i="97" s="1"/>
  <c r="P26" i="97" s="1"/>
  <c r="B60" i="97"/>
  <c r="U59" i="97"/>
  <c r="V59" i="97" s="1"/>
  <c r="V24" i="97" s="1"/>
  <c r="K59" i="97"/>
  <c r="B59" i="97"/>
  <c r="U58" i="97"/>
  <c r="V58" i="97" s="1"/>
  <c r="V23" i="97" s="1"/>
  <c r="K58" i="97"/>
  <c r="U57" i="97"/>
  <c r="V57" i="97" s="1"/>
  <c r="V21" i="97" s="1"/>
  <c r="U56" i="97"/>
  <c r="V55" i="97" s="1"/>
  <c r="U55" i="97"/>
  <c r="C90" i="97"/>
  <c r="M27" i="97" s="1"/>
  <c r="L86" i="97"/>
  <c r="U33" i="97" s="1"/>
  <c r="C77" i="97"/>
  <c r="H23" i="97" s="1"/>
  <c r="L75" i="97"/>
  <c r="S22" i="97" s="1"/>
  <c r="L64" i="97"/>
  <c r="Q23" i="97" s="1"/>
  <c r="V64" i="97"/>
  <c r="W23" i="97" s="1"/>
  <c r="V65" i="97"/>
  <c r="W27" i="97" s="1"/>
  <c r="L63" i="97"/>
  <c r="Q26" i="97" s="1"/>
  <c r="C61" i="97"/>
  <c r="C28" i="97" s="1"/>
  <c r="W24" i="97"/>
  <c r="AD23" i="97"/>
  <c r="AC23" i="97"/>
  <c r="Y23" i="97"/>
  <c r="R23" i="97"/>
  <c r="O23" i="97"/>
  <c r="L23" i="97"/>
  <c r="K23" i="97"/>
  <c r="J23" i="97"/>
  <c r="I23" i="97"/>
  <c r="AA22" i="97"/>
  <c r="R22" i="97"/>
  <c r="R2" i="97" s="1"/>
  <c r="D22" i="97"/>
  <c r="D2" i="97" s="1"/>
  <c r="AF2" i="97"/>
  <c r="AE2" i="97"/>
  <c r="AD2" i="97"/>
  <c r="AC2" i="97"/>
  <c r="AA2" i="97"/>
  <c r="O2" i="97"/>
  <c r="N2" i="97"/>
  <c r="L2" i="97"/>
  <c r="K2" i="97"/>
  <c r="J2" i="97"/>
  <c r="I2" i="97"/>
  <c r="B2" i="97"/>
  <c r="C23" i="50"/>
  <c r="D3" i="63"/>
  <c r="E3" i="63"/>
  <c r="F3" i="63"/>
  <c r="G3" i="63"/>
  <c r="I3" i="63"/>
  <c r="J3" i="63"/>
  <c r="K3" i="63"/>
  <c r="L3" i="63"/>
  <c r="M3" i="63"/>
  <c r="N3" i="63"/>
  <c r="O3" i="63"/>
  <c r="Q3" i="63"/>
  <c r="R3" i="63"/>
  <c r="S3" i="63"/>
  <c r="T3" i="63"/>
  <c r="U3" i="63"/>
  <c r="V3" i="63"/>
  <c r="W3" i="63"/>
  <c r="Y3" i="63"/>
  <c r="Z3" i="63"/>
  <c r="AA3" i="63"/>
  <c r="AB3" i="63"/>
  <c r="AC3" i="63"/>
  <c r="AD3" i="63"/>
  <c r="AE3" i="63"/>
  <c r="AG3" i="63"/>
  <c r="AH3" i="63"/>
  <c r="AI3" i="63"/>
  <c r="AJ3" i="63"/>
  <c r="AK3" i="63"/>
  <c r="AL3" i="63"/>
  <c r="AM3" i="63"/>
  <c r="AD65" i="50"/>
  <c r="AD64" i="50"/>
  <c r="AD63" i="50"/>
  <c r="AD62" i="50"/>
  <c r="AA22" i="50"/>
  <c r="U70" i="50"/>
  <c r="U65" i="50"/>
  <c r="R23" i="50"/>
  <c r="K75" i="50"/>
  <c r="K74" i="50"/>
  <c r="L74" i="50" s="1"/>
  <c r="S23" i="50" s="1"/>
  <c r="R22" i="50"/>
  <c r="B91" i="50"/>
  <c r="B90" i="50"/>
  <c r="B89" i="50"/>
  <c r="B88" i="50"/>
  <c r="K60" i="50"/>
  <c r="K59" i="50"/>
  <c r="K58" i="50"/>
  <c r="B71" i="50"/>
  <c r="B61" i="50"/>
  <c r="U89" i="50"/>
  <c r="U88" i="50"/>
  <c r="U80" i="50"/>
  <c r="U79" i="50"/>
  <c r="U74" i="50"/>
  <c r="U73" i="50"/>
  <c r="U69" i="50"/>
  <c r="U68" i="50"/>
  <c r="U64" i="50"/>
  <c r="U63" i="50"/>
  <c r="U59" i="50"/>
  <c r="U58" i="50"/>
  <c r="U57" i="50"/>
  <c r="U56" i="50"/>
  <c r="U55" i="50"/>
  <c r="K87" i="50"/>
  <c r="K86" i="50"/>
  <c r="K85" i="50"/>
  <c r="K84" i="50"/>
  <c r="K83" i="50"/>
  <c r="K79" i="50"/>
  <c r="K78" i="50"/>
  <c r="K66" i="50"/>
  <c r="K65" i="50"/>
  <c r="K64" i="50"/>
  <c r="K63" i="50"/>
  <c r="B78" i="50"/>
  <c r="B77" i="50"/>
  <c r="B70" i="50"/>
  <c r="B69" i="50"/>
  <c r="B60" i="50"/>
  <c r="B59" i="50"/>
  <c r="C4" i="53"/>
  <c r="C5" i="53" s="1"/>
  <c r="H65" i="63" l="1"/>
  <c r="D65" i="63"/>
  <c r="E65" i="63" s="1"/>
  <c r="F65" i="63" s="1"/>
  <c r="G65" i="63" s="1"/>
  <c r="M60" i="63"/>
  <c r="I60" i="63"/>
  <c r="J60" i="63" s="1"/>
  <c r="K60" i="63" s="1"/>
  <c r="L60" i="63" s="1"/>
  <c r="H64" i="63"/>
  <c r="H56" i="63"/>
  <c r="D56" i="63" s="1"/>
  <c r="E56" i="63" s="1"/>
  <c r="F56" i="63" s="1"/>
  <c r="G56" i="63" s="1"/>
  <c r="R52" i="63"/>
  <c r="N52" i="63"/>
  <c r="O52" i="63" s="1"/>
  <c r="P52" i="63" s="1"/>
  <c r="Q52" i="63" s="1"/>
  <c r="D76" i="63"/>
  <c r="E76" i="63" s="1"/>
  <c r="F76" i="63" s="1"/>
  <c r="G76" i="63" s="1"/>
  <c r="H53" i="63"/>
  <c r="D53" i="63" s="1"/>
  <c r="E53" i="63" s="1"/>
  <c r="F53" i="63" s="1"/>
  <c r="G53" i="63" s="1"/>
  <c r="D68" i="63"/>
  <c r="E68" i="63" s="1"/>
  <c r="F68" i="63" s="1"/>
  <c r="G68" i="63" s="1"/>
  <c r="H78" i="63"/>
  <c r="H54" i="63"/>
  <c r="D52" i="63"/>
  <c r="E52" i="63" s="1"/>
  <c r="F52" i="63" s="1"/>
  <c r="G52" i="63" s="1"/>
  <c r="D60" i="63"/>
  <c r="E60" i="63" s="1"/>
  <c r="F60" i="63" s="1"/>
  <c r="G60" i="63" s="1"/>
  <c r="M68" i="63"/>
  <c r="I68" i="63"/>
  <c r="J68" i="63" s="1"/>
  <c r="K68" i="63" s="1"/>
  <c r="L68" i="63" s="1"/>
  <c r="H69" i="63"/>
  <c r="D69" i="63"/>
  <c r="E69" i="63" s="1"/>
  <c r="F69" i="63" s="1"/>
  <c r="G69" i="63" s="1"/>
  <c r="H61" i="63"/>
  <c r="D61" i="63"/>
  <c r="E61" i="63" s="1"/>
  <c r="F61" i="63" s="1"/>
  <c r="G61" i="63" s="1"/>
  <c r="M92" i="63"/>
  <c r="I92" i="63"/>
  <c r="J92" i="63" s="1"/>
  <c r="K92" i="63" s="1"/>
  <c r="L92" i="63" s="1"/>
  <c r="I52" i="63"/>
  <c r="J52" i="63" s="1"/>
  <c r="K52" i="63" s="1"/>
  <c r="L52" i="63" s="1"/>
  <c r="M84" i="63"/>
  <c r="H63" i="63"/>
  <c r="D63" i="63" s="1"/>
  <c r="E63" i="63" s="1"/>
  <c r="F63" i="63" s="1"/>
  <c r="G63" i="63" s="1"/>
  <c r="F42" i="63"/>
  <c r="C91" i="63"/>
  <c r="Q34" i="63"/>
  <c r="C83" i="63"/>
  <c r="I26" i="63"/>
  <c r="C75" i="63"/>
  <c r="H67" i="63"/>
  <c r="D67" i="63"/>
  <c r="E67" i="63" s="1"/>
  <c r="F67" i="63" s="1"/>
  <c r="G67" i="63" s="1"/>
  <c r="P10" i="63"/>
  <c r="C59" i="63"/>
  <c r="M76" i="63"/>
  <c r="I76" i="63" s="1"/>
  <c r="J76" i="63" s="1"/>
  <c r="K76" i="63" s="1"/>
  <c r="L76" i="63" s="1"/>
  <c r="H55" i="63"/>
  <c r="D16" i="63"/>
  <c r="C93" i="63"/>
  <c r="C85" i="63"/>
  <c r="C77" i="63"/>
  <c r="C90" i="63"/>
  <c r="C82" i="63"/>
  <c r="C74" i="63"/>
  <c r="C66" i="63"/>
  <c r="C58" i="63"/>
  <c r="C89" i="63"/>
  <c r="C81" i="63"/>
  <c r="C73" i="63"/>
  <c r="C57" i="63"/>
  <c r="C88" i="63"/>
  <c r="C80" i="63"/>
  <c r="C72" i="63"/>
  <c r="C87" i="63"/>
  <c r="C79" i="63"/>
  <c r="C71" i="63"/>
  <c r="D32" i="63"/>
  <c r="C94" i="63"/>
  <c r="C86" i="63"/>
  <c r="C70" i="63"/>
  <c r="C62" i="63"/>
  <c r="E43" i="63"/>
  <c r="R40" i="63"/>
  <c r="D40" i="63"/>
  <c r="AG39" i="63"/>
  <c r="W37" i="63"/>
  <c r="O45" i="63"/>
  <c r="E37" i="63"/>
  <c r="G45" i="63"/>
  <c r="AC43" i="63"/>
  <c r="AQ41" i="63"/>
  <c r="U43" i="63"/>
  <c r="AI41" i="63"/>
  <c r="J40" i="63"/>
  <c r="S28" i="63"/>
  <c r="D24" i="63"/>
  <c r="AL44" i="63"/>
  <c r="M43" i="63"/>
  <c r="AA41" i="63"/>
  <c r="AO39" i="63"/>
  <c r="O37" i="63"/>
  <c r="AG26" i="63"/>
  <c r="D8" i="63"/>
  <c r="V44" i="63"/>
  <c r="AJ42" i="63"/>
  <c r="K41" i="63"/>
  <c r="Y39" i="63"/>
  <c r="AG36" i="63"/>
  <c r="AD44" i="63"/>
  <c r="AM45" i="63"/>
  <c r="N44" i="63"/>
  <c r="AB42" i="63"/>
  <c r="AP40" i="63"/>
  <c r="Q39" i="63"/>
  <c r="AP35" i="63"/>
  <c r="S41" i="63"/>
  <c r="AE45" i="63"/>
  <c r="F44" i="63"/>
  <c r="T42" i="63"/>
  <c r="AH40" i="63"/>
  <c r="I39" i="63"/>
  <c r="AO34" i="63"/>
  <c r="H25" i="63"/>
  <c r="W45" i="63"/>
  <c r="AK43" i="63"/>
  <c r="L42" i="63"/>
  <c r="Z40" i="63"/>
  <c r="AM37" i="63"/>
  <c r="P33" i="63"/>
  <c r="G31" i="63"/>
  <c r="O31" i="63"/>
  <c r="W31" i="63"/>
  <c r="AE31" i="63"/>
  <c r="AM31" i="63"/>
  <c r="H31" i="63"/>
  <c r="P31" i="63"/>
  <c r="X31" i="63"/>
  <c r="AF31" i="63"/>
  <c r="AN31" i="63"/>
  <c r="I31" i="63"/>
  <c r="Q31" i="63"/>
  <c r="Y31" i="63"/>
  <c r="AG31" i="63"/>
  <c r="AO31" i="63"/>
  <c r="J31" i="63"/>
  <c r="R31" i="63"/>
  <c r="Z31" i="63"/>
  <c r="AH31" i="63"/>
  <c r="AP31" i="63"/>
  <c r="K31" i="63"/>
  <c r="S31" i="63"/>
  <c r="AA31" i="63"/>
  <c r="AI31" i="63"/>
  <c r="AQ31" i="63"/>
  <c r="L31" i="63"/>
  <c r="T31" i="63"/>
  <c r="AB31" i="63"/>
  <c r="AJ31" i="63"/>
  <c r="E31" i="63"/>
  <c r="M31" i="63"/>
  <c r="U31" i="63"/>
  <c r="AC31" i="63"/>
  <c r="AK31" i="63"/>
  <c r="G23" i="63"/>
  <c r="O23" i="63"/>
  <c r="W23" i="63"/>
  <c r="AE23" i="63"/>
  <c r="AM23" i="63"/>
  <c r="H23" i="63"/>
  <c r="P23" i="63"/>
  <c r="X23" i="63"/>
  <c r="AF23" i="63"/>
  <c r="AN23" i="63"/>
  <c r="I23" i="63"/>
  <c r="Q23" i="63"/>
  <c r="Y23" i="63"/>
  <c r="AG23" i="63"/>
  <c r="AO23" i="63"/>
  <c r="J23" i="63"/>
  <c r="R23" i="63"/>
  <c r="Z23" i="63"/>
  <c r="AH23" i="63"/>
  <c r="AP23" i="63"/>
  <c r="K23" i="63"/>
  <c r="S23" i="63"/>
  <c r="AA23" i="63"/>
  <c r="AI23" i="63"/>
  <c r="AQ23" i="63"/>
  <c r="L23" i="63"/>
  <c r="T23" i="63"/>
  <c r="AB23" i="63"/>
  <c r="AJ23" i="63"/>
  <c r="E23" i="63"/>
  <c r="M23" i="63"/>
  <c r="U23" i="63"/>
  <c r="AC23" i="63"/>
  <c r="AK23" i="63"/>
  <c r="G15" i="63"/>
  <c r="O15" i="63"/>
  <c r="W15" i="63"/>
  <c r="AE15" i="63"/>
  <c r="AM15" i="63"/>
  <c r="H15" i="63"/>
  <c r="P15" i="63"/>
  <c r="X15" i="63"/>
  <c r="AF15" i="63"/>
  <c r="AN15" i="63"/>
  <c r="I15" i="63"/>
  <c r="Q15" i="63"/>
  <c r="Y15" i="63"/>
  <c r="AG15" i="63"/>
  <c r="AO15" i="63"/>
  <c r="J15" i="63"/>
  <c r="R15" i="63"/>
  <c r="Z15" i="63"/>
  <c r="AH15" i="63"/>
  <c r="AP15" i="63"/>
  <c r="K15" i="63"/>
  <c r="S15" i="63"/>
  <c r="AA15" i="63"/>
  <c r="AI15" i="63"/>
  <c r="AQ15" i="63"/>
  <c r="L15" i="63"/>
  <c r="T15" i="63"/>
  <c r="AB15" i="63"/>
  <c r="AJ15" i="63"/>
  <c r="F15" i="63"/>
  <c r="N15" i="63"/>
  <c r="V15" i="63"/>
  <c r="AD15" i="63"/>
  <c r="AL15" i="63"/>
  <c r="U15" i="63"/>
  <c r="AC15" i="63"/>
  <c r="AK15" i="63"/>
  <c r="E15" i="63"/>
  <c r="G7" i="63"/>
  <c r="O7" i="63"/>
  <c r="W7" i="63"/>
  <c r="AE7" i="63"/>
  <c r="AM7" i="63"/>
  <c r="H7" i="63"/>
  <c r="P7" i="63"/>
  <c r="X7" i="63"/>
  <c r="AF7" i="63"/>
  <c r="AN7" i="63"/>
  <c r="I7" i="63"/>
  <c r="Q7" i="63"/>
  <c r="Y7" i="63"/>
  <c r="AG7" i="63"/>
  <c r="AO7" i="63"/>
  <c r="J7" i="63"/>
  <c r="R7" i="63"/>
  <c r="Z7" i="63"/>
  <c r="AH7" i="63"/>
  <c r="AP7" i="63"/>
  <c r="K7" i="63"/>
  <c r="S7" i="63"/>
  <c r="AA7" i="63"/>
  <c r="AI7" i="63"/>
  <c r="AQ7" i="63"/>
  <c r="L7" i="63"/>
  <c r="T7" i="63"/>
  <c r="AB7" i="63"/>
  <c r="AJ7" i="63"/>
  <c r="F7" i="63"/>
  <c r="N7" i="63"/>
  <c r="V7" i="63"/>
  <c r="AD7" i="63"/>
  <c r="AL7" i="63"/>
  <c r="M7" i="63"/>
  <c r="U7" i="63"/>
  <c r="AC7" i="63"/>
  <c r="AK7" i="63"/>
  <c r="D41" i="63"/>
  <c r="D33" i="63"/>
  <c r="D25" i="63"/>
  <c r="AN45" i="63"/>
  <c r="AF45" i="63"/>
  <c r="X45" i="63"/>
  <c r="P45" i="63"/>
  <c r="H45" i="63"/>
  <c r="AM44" i="63"/>
  <c r="AE44" i="63"/>
  <c r="W44" i="63"/>
  <c r="O44" i="63"/>
  <c r="G44" i="63"/>
  <c r="AL43" i="63"/>
  <c r="AD43" i="63"/>
  <c r="V43" i="63"/>
  <c r="N43" i="63"/>
  <c r="F43" i="63"/>
  <c r="AK42" i="63"/>
  <c r="AC42" i="63"/>
  <c r="U42" i="63"/>
  <c r="M42" i="63"/>
  <c r="E42" i="63"/>
  <c r="AJ41" i="63"/>
  <c r="AB41" i="63"/>
  <c r="T41" i="63"/>
  <c r="L41" i="63"/>
  <c r="AQ40" i="63"/>
  <c r="AI40" i="63"/>
  <c r="AA40" i="63"/>
  <c r="S40" i="63"/>
  <c r="K40" i="63"/>
  <c r="AP39" i="63"/>
  <c r="AH39" i="63"/>
  <c r="Z39" i="63"/>
  <c r="R39" i="63"/>
  <c r="J39" i="63"/>
  <c r="AO38" i="63"/>
  <c r="AG38" i="63"/>
  <c r="Y38" i="63"/>
  <c r="Q38" i="63"/>
  <c r="I38" i="63"/>
  <c r="AN37" i="63"/>
  <c r="AF37" i="63"/>
  <c r="X37" i="63"/>
  <c r="P37" i="63"/>
  <c r="AH36" i="63"/>
  <c r="I36" i="63"/>
  <c r="J35" i="63"/>
  <c r="X33" i="63"/>
  <c r="AL31" i="63"/>
  <c r="AA28" i="63"/>
  <c r="AO26" i="63"/>
  <c r="P25" i="63"/>
  <c r="AD23" i="63"/>
  <c r="M15" i="63"/>
  <c r="F30" i="63"/>
  <c r="N30" i="63"/>
  <c r="V30" i="63"/>
  <c r="AD30" i="63"/>
  <c r="AL30" i="63"/>
  <c r="G30" i="63"/>
  <c r="O30" i="63"/>
  <c r="W30" i="63"/>
  <c r="AE30" i="63"/>
  <c r="AM30" i="63"/>
  <c r="H30" i="63"/>
  <c r="P30" i="63"/>
  <c r="X30" i="63"/>
  <c r="AF30" i="63"/>
  <c r="AN30" i="63"/>
  <c r="I30" i="63"/>
  <c r="Q30" i="63"/>
  <c r="Y30" i="63"/>
  <c r="AG30" i="63"/>
  <c r="AO30" i="63"/>
  <c r="J30" i="63"/>
  <c r="R30" i="63"/>
  <c r="Z30" i="63"/>
  <c r="AH30" i="63"/>
  <c r="AP30" i="63"/>
  <c r="K30" i="63"/>
  <c r="S30" i="63"/>
  <c r="AA30" i="63"/>
  <c r="AI30" i="63"/>
  <c r="AQ30" i="63"/>
  <c r="L30" i="63"/>
  <c r="T30" i="63"/>
  <c r="AB30" i="63"/>
  <c r="AJ30" i="63"/>
  <c r="F14" i="63"/>
  <c r="N14" i="63"/>
  <c r="V14" i="63"/>
  <c r="AD14" i="63"/>
  <c r="AL14" i="63"/>
  <c r="G14" i="63"/>
  <c r="O14" i="63"/>
  <c r="W14" i="63"/>
  <c r="AE14" i="63"/>
  <c r="AM14" i="63"/>
  <c r="H14" i="63"/>
  <c r="P14" i="63"/>
  <c r="X14" i="63"/>
  <c r="AF14" i="63"/>
  <c r="AN14" i="63"/>
  <c r="I14" i="63"/>
  <c r="Q14" i="63"/>
  <c r="Y14" i="63"/>
  <c r="AG14" i="63"/>
  <c r="AO14" i="63"/>
  <c r="J14" i="63"/>
  <c r="R14" i="63"/>
  <c r="Z14" i="63"/>
  <c r="AH14" i="63"/>
  <c r="AP14" i="63"/>
  <c r="K14" i="63"/>
  <c r="S14" i="63"/>
  <c r="AA14" i="63"/>
  <c r="AI14" i="63"/>
  <c r="AQ14" i="63"/>
  <c r="E14" i="63"/>
  <c r="M14" i="63"/>
  <c r="U14" i="63"/>
  <c r="AC14" i="63"/>
  <c r="AK14" i="63"/>
  <c r="L14" i="63"/>
  <c r="T14" i="63"/>
  <c r="AB14" i="63"/>
  <c r="AJ14" i="63"/>
  <c r="H37" i="63"/>
  <c r="I37" i="63"/>
  <c r="E29" i="63"/>
  <c r="M29" i="63"/>
  <c r="U29" i="63"/>
  <c r="AC29" i="63"/>
  <c r="AK29" i="63"/>
  <c r="F29" i="63"/>
  <c r="N29" i="63"/>
  <c r="V29" i="63"/>
  <c r="AD29" i="63"/>
  <c r="AL29" i="63"/>
  <c r="G29" i="63"/>
  <c r="O29" i="63"/>
  <c r="W29" i="63"/>
  <c r="AE29" i="63"/>
  <c r="AM29" i="63"/>
  <c r="H29" i="63"/>
  <c r="P29" i="63"/>
  <c r="X29" i="63"/>
  <c r="AF29" i="63"/>
  <c r="AN29" i="63"/>
  <c r="I29" i="63"/>
  <c r="Q29" i="63"/>
  <c r="Y29" i="63"/>
  <c r="AG29" i="63"/>
  <c r="AO29" i="63"/>
  <c r="J29" i="63"/>
  <c r="R29" i="63"/>
  <c r="Z29" i="63"/>
  <c r="AH29" i="63"/>
  <c r="AP29" i="63"/>
  <c r="K29" i="63"/>
  <c r="S29" i="63"/>
  <c r="AA29" i="63"/>
  <c r="AI29" i="63"/>
  <c r="AQ29" i="63"/>
  <c r="E21" i="63"/>
  <c r="M21" i="63"/>
  <c r="U21" i="63"/>
  <c r="F21" i="63"/>
  <c r="N21" i="63"/>
  <c r="G21" i="63"/>
  <c r="O21" i="63"/>
  <c r="H21" i="63"/>
  <c r="P21" i="63"/>
  <c r="I21" i="63"/>
  <c r="Q21" i="63"/>
  <c r="J21" i="63"/>
  <c r="R21" i="63"/>
  <c r="T21" i="63"/>
  <c r="AC21" i="63"/>
  <c r="AK21" i="63"/>
  <c r="V21" i="63"/>
  <c r="AD21" i="63"/>
  <c r="AL21" i="63"/>
  <c r="W21" i="63"/>
  <c r="AE21" i="63"/>
  <c r="AM21" i="63"/>
  <c r="X21" i="63"/>
  <c r="AF21" i="63"/>
  <c r="AN21" i="63"/>
  <c r="Y21" i="63"/>
  <c r="AG21" i="63"/>
  <c r="AO21" i="63"/>
  <c r="K21" i="63"/>
  <c r="Z21" i="63"/>
  <c r="AH21" i="63"/>
  <c r="AP21" i="63"/>
  <c r="L21" i="63"/>
  <c r="AA21" i="63"/>
  <c r="AI21" i="63"/>
  <c r="AQ21" i="63"/>
  <c r="E13" i="63"/>
  <c r="M13" i="63"/>
  <c r="U13" i="63"/>
  <c r="AC13" i="63"/>
  <c r="AK13" i="63"/>
  <c r="F13" i="63"/>
  <c r="N13" i="63"/>
  <c r="V13" i="63"/>
  <c r="AD13" i="63"/>
  <c r="AL13" i="63"/>
  <c r="G13" i="63"/>
  <c r="O13" i="63"/>
  <c r="W13" i="63"/>
  <c r="AE13" i="63"/>
  <c r="AM13" i="63"/>
  <c r="H13" i="63"/>
  <c r="P13" i="63"/>
  <c r="X13" i="63"/>
  <c r="AF13" i="63"/>
  <c r="AN13" i="63"/>
  <c r="I13" i="63"/>
  <c r="Q13" i="63"/>
  <c r="Y13" i="63"/>
  <c r="AG13" i="63"/>
  <c r="AO13" i="63"/>
  <c r="J13" i="63"/>
  <c r="R13" i="63"/>
  <c r="Z13" i="63"/>
  <c r="AH13" i="63"/>
  <c r="AP13" i="63"/>
  <c r="L13" i="63"/>
  <c r="T13" i="63"/>
  <c r="AB13" i="63"/>
  <c r="AJ13" i="63"/>
  <c r="AI13" i="63"/>
  <c r="AQ13" i="63"/>
  <c r="K13" i="63"/>
  <c r="S13" i="63"/>
  <c r="E5" i="63"/>
  <c r="M5" i="63"/>
  <c r="U5" i="63"/>
  <c r="AC5" i="63"/>
  <c r="AK5" i="63"/>
  <c r="F5" i="63"/>
  <c r="N5" i="63"/>
  <c r="V5" i="63"/>
  <c r="AD5" i="63"/>
  <c r="AL5" i="63"/>
  <c r="G5" i="63"/>
  <c r="O5" i="63"/>
  <c r="W5" i="63"/>
  <c r="AE5" i="63"/>
  <c r="AM5" i="63"/>
  <c r="H5" i="63"/>
  <c r="P5" i="63"/>
  <c r="X5" i="63"/>
  <c r="AF5" i="63"/>
  <c r="AN5" i="63"/>
  <c r="I5" i="63"/>
  <c r="Q5" i="63"/>
  <c r="Y5" i="63"/>
  <c r="AG5" i="63"/>
  <c r="AO5" i="63"/>
  <c r="J5" i="63"/>
  <c r="R5" i="63"/>
  <c r="Z5" i="63"/>
  <c r="AH5" i="63"/>
  <c r="AP5" i="63"/>
  <c r="L5" i="63"/>
  <c r="T5" i="63"/>
  <c r="AB5" i="63"/>
  <c r="AJ5" i="63"/>
  <c r="AA5" i="63"/>
  <c r="AI5" i="63"/>
  <c r="AQ5" i="63"/>
  <c r="K5" i="63"/>
  <c r="D39" i="63"/>
  <c r="D31" i="63"/>
  <c r="D23" i="63"/>
  <c r="D15" i="63"/>
  <c r="D7" i="63"/>
  <c r="AL45" i="63"/>
  <c r="AD45" i="63"/>
  <c r="V45" i="63"/>
  <c r="N45" i="63"/>
  <c r="F45" i="63"/>
  <c r="AK44" i="63"/>
  <c r="AC44" i="63"/>
  <c r="U44" i="63"/>
  <c r="M44" i="63"/>
  <c r="E44" i="63"/>
  <c r="AJ43" i="63"/>
  <c r="AB43" i="63"/>
  <c r="T43" i="63"/>
  <c r="L43" i="63"/>
  <c r="AQ42" i="63"/>
  <c r="AI42" i="63"/>
  <c r="AA42" i="63"/>
  <c r="S42" i="63"/>
  <c r="K42" i="63"/>
  <c r="AP41" i="63"/>
  <c r="AH41" i="63"/>
  <c r="Z41" i="63"/>
  <c r="R41" i="63"/>
  <c r="J41" i="63"/>
  <c r="AO40" i="63"/>
  <c r="AG40" i="63"/>
  <c r="Y40" i="63"/>
  <c r="Q40" i="63"/>
  <c r="I40" i="63"/>
  <c r="AN39" i="63"/>
  <c r="AF39" i="63"/>
  <c r="X39" i="63"/>
  <c r="P39" i="63"/>
  <c r="H39" i="63"/>
  <c r="AM38" i="63"/>
  <c r="AE38" i="63"/>
  <c r="W38" i="63"/>
  <c r="O38" i="63"/>
  <c r="G38" i="63"/>
  <c r="AL37" i="63"/>
  <c r="AD37" i="63"/>
  <c r="V37" i="63"/>
  <c r="N37" i="63"/>
  <c r="AQ36" i="63"/>
  <c r="AN35" i="63"/>
  <c r="AG34" i="63"/>
  <c r="V31" i="63"/>
  <c r="AJ29" i="63"/>
  <c r="Y26" i="63"/>
  <c r="AM24" i="63"/>
  <c r="N23" i="63"/>
  <c r="AB21" i="63"/>
  <c r="L4" i="63"/>
  <c r="T4" i="63"/>
  <c r="AB4" i="63"/>
  <c r="AJ4" i="63"/>
  <c r="E4" i="63"/>
  <c r="M4" i="63"/>
  <c r="U4" i="63"/>
  <c r="AC4" i="63"/>
  <c r="AK4" i="63"/>
  <c r="F4" i="63"/>
  <c r="N4" i="63"/>
  <c r="V4" i="63"/>
  <c r="AD4" i="63"/>
  <c r="AL4" i="63"/>
  <c r="G4" i="63"/>
  <c r="O4" i="63"/>
  <c r="W4" i="63"/>
  <c r="AE4" i="63"/>
  <c r="AM4" i="63"/>
  <c r="H4" i="63"/>
  <c r="P4" i="63"/>
  <c r="X4" i="63"/>
  <c r="AF4" i="63"/>
  <c r="AN4" i="63"/>
  <c r="I4" i="63"/>
  <c r="Q4" i="63"/>
  <c r="Y4" i="63"/>
  <c r="AG4" i="63"/>
  <c r="AO4" i="63"/>
  <c r="K4" i="63"/>
  <c r="S4" i="63"/>
  <c r="AA4" i="63"/>
  <c r="AI4" i="63"/>
  <c r="AQ4" i="63"/>
  <c r="J4" i="63"/>
  <c r="R4" i="63"/>
  <c r="Z4" i="63"/>
  <c r="AH4" i="63"/>
  <c r="AP4" i="63"/>
  <c r="F22" i="63"/>
  <c r="N22" i="63"/>
  <c r="V22" i="63"/>
  <c r="AD22" i="63"/>
  <c r="AL22" i="63"/>
  <c r="G22" i="63"/>
  <c r="O22" i="63"/>
  <c r="W22" i="63"/>
  <c r="AE22" i="63"/>
  <c r="AM22" i="63"/>
  <c r="H22" i="63"/>
  <c r="P22" i="63"/>
  <c r="X22" i="63"/>
  <c r="AF22" i="63"/>
  <c r="AN22" i="63"/>
  <c r="I22" i="63"/>
  <c r="Q22" i="63"/>
  <c r="Y22" i="63"/>
  <c r="AG22" i="63"/>
  <c r="AO22" i="63"/>
  <c r="J22" i="63"/>
  <c r="R22" i="63"/>
  <c r="Z22" i="63"/>
  <c r="AH22" i="63"/>
  <c r="AP22" i="63"/>
  <c r="K22" i="63"/>
  <c r="S22" i="63"/>
  <c r="AA22" i="63"/>
  <c r="AI22" i="63"/>
  <c r="AQ22" i="63"/>
  <c r="L22" i="63"/>
  <c r="T22" i="63"/>
  <c r="AB22" i="63"/>
  <c r="AJ22" i="63"/>
  <c r="F6" i="63"/>
  <c r="N6" i="63"/>
  <c r="V6" i="63"/>
  <c r="AD6" i="63"/>
  <c r="AL6" i="63"/>
  <c r="G6" i="63"/>
  <c r="O6" i="63"/>
  <c r="W6" i="63"/>
  <c r="AE6" i="63"/>
  <c r="AM6" i="63"/>
  <c r="H6" i="63"/>
  <c r="P6" i="63"/>
  <c r="X6" i="63"/>
  <c r="AF6" i="63"/>
  <c r="AN6" i="63"/>
  <c r="I6" i="63"/>
  <c r="Q6" i="63"/>
  <c r="Y6" i="63"/>
  <c r="AG6" i="63"/>
  <c r="AO6" i="63"/>
  <c r="J6" i="63"/>
  <c r="R6" i="63"/>
  <c r="Z6" i="63"/>
  <c r="AH6" i="63"/>
  <c r="AP6" i="63"/>
  <c r="K6" i="63"/>
  <c r="S6" i="63"/>
  <c r="AA6" i="63"/>
  <c r="AI6" i="63"/>
  <c r="AQ6" i="63"/>
  <c r="E6" i="63"/>
  <c r="M6" i="63"/>
  <c r="U6" i="63"/>
  <c r="AC6" i="63"/>
  <c r="AK6" i="63"/>
  <c r="L6" i="63"/>
  <c r="T6" i="63"/>
  <c r="AB6" i="63"/>
  <c r="AJ6" i="63"/>
  <c r="L36" i="63"/>
  <c r="T36" i="63"/>
  <c r="AB36" i="63"/>
  <c r="E36" i="63"/>
  <c r="M36" i="63"/>
  <c r="U36" i="63"/>
  <c r="AC36" i="63"/>
  <c r="F36" i="63"/>
  <c r="N36" i="63"/>
  <c r="V36" i="63"/>
  <c r="AD36" i="63"/>
  <c r="AL36" i="63"/>
  <c r="G36" i="63"/>
  <c r="O36" i="63"/>
  <c r="W36" i="63"/>
  <c r="AE36" i="63"/>
  <c r="AM36" i="63"/>
  <c r="H36" i="63"/>
  <c r="P36" i="63"/>
  <c r="X36" i="63"/>
  <c r="AF36" i="63"/>
  <c r="AN36" i="63"/>
  <c r="J36" i="63"/>
  <c r="R36" i="63"/>
  <c r="L28" i="63"/>
  <c r="T28" i="63"/>
  <c r="AB28" i="63"/>
  <c r="AJ28" i="63"/>
  <c r="E28" i="63"/>
  <c r="M28" i="63"/>
  <c r="U28" i="63"/>
  <c r="AC28" i="63"/>
  <c r="AK28" i="63"/>
  <c r="F28" i="63"/>
  <c r="N28" i="63"/>
  <c r="V28" i="63"/>
  <c r="AD28" i="63"/>
  <c r="AL28" i="63"/>
  <c r="G28" i="63"/>
  <c r="O28" i="63"/>
  <c r="W28" i="63"/>
  <c r="AE28" i="63"/>
  <c r="AM28" i="63"/>
  <c r="H28" i="63"/>
  <c r="P28" i="63"/>
  <c r="X28" i="63"/>
  <c r="AF28" i="63"/>
  <c r="AN28" i="63"/>
  <c r="I28" i="63"/>
  <c r="Q28" i="63"/>
  <c r="Y28" i="63"/>
  <c r="AG28" i="63"/>
  <c r="AO28" i="63"/>
  <c r="J28" i="63"/>
  <c r="R28" i="63"/>
  <c r="Z28" i="63"/>
  <c r="AH28" i="63"/>
  <c r="AP28" i="63"/>
  <c r="L20" i="63"/>
  <c r="T20" i="63"/>
  <c r="AB20" i="63"/>
  <c r="AJ20" i="63"/>
  <c r="E20" i="63"/>
  <c r="M20" i="63"/>
  <c r="U20" i="63"/>
  <c r="AC20" i="63"/>
  <c r="AK20" i="63"/>
  <c r="F20" i="63"/>
  <c r="N20" i="63"/>
  <c r="V20" i="63"/>
  <c r="AD20" i="63"/>
  <c r="AL20" i="63"/>
  <c r="G20" i="63"/>
  <c r="O20" i="63"/>
  <c r="W20" i="63"/>
  <c r="AE20" i="63"/>
  <c r="AM20" i="63"/>
  <c r="H20" i="63"/>
  <c r="P20" i="63"/>
  <c r="X20" i="63"/>
  <c r="AF20" i="63"/>
  <c r="AN20" i="63"/>
  <c r="I20" i="63"/>
  <c r="Q20" i="63"/>
  <c r="Y20" i="63"/>
  <c r="AG20" i="63"/>
  <c r="AO20" i="63"/>
  <c r="AA20" i="63"/>
  <c r="AH20" i="63"/>
  <c r="AI20" i="63"/>
  <c r="J20" i="63"/>
  <c r="AP20" i="63"/>
  <c r="K20" i="63"/>
  <c r="AQ20" i="63"/>
  <c r="R20" i="63"/>
  <c r="S20" i="63"/>
  <c r="L12" i="63"/>
  <c r="T12" i="63"/>
  <c r="AB12" i="63"/>
  <c r="AJ12" i="63"/>
  <c r="E12" i="63"/>
  <c r="M12" i="63"/>
  <c r="U12" i="63"/>
  <c r="AC12" i="63"/>
  <c r="AK12" i="63"/>
  <c r="F12" i="63"/>
  <c r="N12" i="63"/>
  <c r="V12" i="63"/>
  <c r="AD12" i="63"/>
  <c r="AL12" i="63"/>
  <c r="G12" i="63"/>
  <c r="O12" i="63"/>
  <c r="W12" i="63"/>
  <c r="AE12" i="63"/>
  <c r="AM12" i="63"/>
  <c r="H12" i="63"/>
  <c r="P12" i="63"/>
  <c r="X12" i="63"/>
  <c r="AF12" i="63"/>
  <c r="AN12" i="63"/>
  <c r="I12" i="63"/>
  <c r="Q12" i="63"/>
  <c r="Y12" i="63"/>
  <c r="AG12" i="63"/>
  <c r="AO12" i="63"/>
  <c r="K12" i="63"/>
  <c r="S12" i="63"/>
  <c r="AA12" i="63"/>
  <c r="AI12" i="63"/>
  <c r="AQ12" i="63"/>
  <c r="J12" i="63"/>
  <c r="R12" i="63"/>
  <c r="Z12" i="63"/>
  <c r="AH12" i="63"/>
  <c r="AP12" i="63"/>
  <c r="D4" i="63"/>
  <c r="D38" i="63"/>
  <c r="D30" i="63"/>
  <c r="D22" i="63"/>
  <c r="D14" i="63"/>
  <c r="D6" i="63"/>
  <c r="AK45" i="63"/>
  <c r="AC45" i="63"/>
  <c r="U45" i="63"/>
  <c r="M45" i="63"/>
  <c r="E45" i="63"/>
  <c r="AJ44" i="63"/>
  <c r="AB44" i="63"/>
  <c r="T44" i="63"/>
  <c r="L44" i="63"/>
  <c r="AQ43" i="63"/>
  <c r="AI43" i="63"/>
  <c r="AA43" i="63"/>
  <c r="S43" i="63"/>
  <c r="K43" i="63"/>
  <c r="AP42" i="63"/>
  <c r="AH42" i="63"/>
  <c r="Z42" i="63"/>
  <c r="R42" i="63"/>
  <c r="J42" i="63"/>
  <c r="AO41" i="63"/>
  <c r="AG41" i="63"/>
  <c r="Y41" i="63"/>
  <c r="Q41" i="63"/>
  <c r="I41" i="63"/>
  <c r="AN40" i="63"/>
  <c r="AF40" i="63"/>
  <c r="X40" i="63"/>
  <c r="P40" i="63"/>
  <c r="H40" i="63"/>
  <c r="AM39" i="63"/>
  <c r="AE39" i="63"/>
  <c r="W39" i="63"/>
  <c r="O39" i="63"/>
  <c r="G39" i="63"/>
  <c r="AL38" i="63"/>
  <c r="AD38" i="63"/>
  <c r="V38" i="63"/>
  <c r="N38" i="63"/>
  <c r="F38" i="63"/>
  <c r="AK37" i="63"/>
  <c r="AC37" i="63"/>
  <c r="U37" i="63"/>
  <c r="M37" i="63"/>
  <c r="AP36" i="63"/>
  <c r="Z36" i="63"/>
  <c r="Y34" i="63"/>
  <c r="AM32" i="63"/>
  <c r="N31" i="63"/>
  <c r="AB29" i="63"/>
  <c r="Q26" i="63"/>
  <c r="AE24" i="63"/>
  <c r="F23" i="63"/>
  <c r="S21" i="63"/>
  <c r="K35" i="63"/>
  <c r="S35" i="63"/>
  <c r="AA35" i="63"/>
  <c r="AI35" i="63"/>
  <c r="AQ35" i="63"/>
  <c r="L35" i="63"/>
  <c r="T35" i="63"/>
  <c r="AB35" i="63"/>
  <c r="AJ35" i="63"/>
  <c r="E35" i="63"/>
  <c r="M35" i="63"/>
  <c r="U35" i="63"/>
  <c r="AC35" i="63"/>
  <c r="AK35" i="63"/>
  <c r="F35" i="63"/>
  <c r="N35" i="63"/>
  <c r="V35" i="63"/>
  <c r="AD35" i="63"/>
  <c r="AL35" i="63"/>
  <c r="G35" i="63"/>
  <c r="O35" i="63"/>
  <c r="W35" i="63"/>
  <c r="AE35" i="63"/>
  <c r="AM35" i="63"/>
  <c r="H35" i="63"/>
  <c r="P35" i="63"/>
  <c r="I35" i="63"/>
  <c r="Q35" i="63"/>
  <c r="Y35" i="63"/>
  <c r="AG35" i="63"/>
  <c r="AO35" i="63"/>
  <c r="K27" i="63"/>
  <c r="S27" i="63"/>
  <c r="AA27" i="63"/>
  <c r="AI27" i="63"/>
  <c r="AQ27" i="63"/>
  <c r="L27" i="63"/>
  <c r="T27" i="63"/>
  <c r="AB27" i="63"/>
  <c r="AJ27" i="63"/>
  <c r="E27" i="63"/>
  <c r="M27" i="63"/>
  <c r="U27" i="63"/>
  <c r="AC27" i="63"/>
  <c r="AK27" i="63"/>
  <c r="F27" i="63"/>
  <c r="N27" i="63"/>
  <c r="V27" i="63"/>
  <c r="AD27" i="63"/>
  <c r="AL27" i="63"/>
  <c r="G27" i="63"/>
  <c r="O27" i="63"/>
  <c r="W27" i="63"/>
  <c r="AE27" i="63"/>
  <c r="AM27" i="63"/>
  <c r="H27" i="63"/>
  <c r="P27" i="63"/>
  <c r="X27" i="63"/>
  <c r="AF27" i="63"/>
  <c r="AN27" i="63"/>
  <c r="I27" i="63"/>
  <c r="Q27" i="63"/>
  <c r="Y27" i="63"/>
  <c r="AG27" i="63"/>
  <c r="AO27" i="63"/>
  <c r="K19" i="63"/>
  <c r="S19" i="63"/>
  <c r="AA19" i="63"/>
  <c r="AI19" i="63"/>
  <c r="AQ19" i="63"/>
  <c r="L19" i="63"/>
  <c r="T19" i="63"/>
  <c r="AB19" i="63"/>
  <c r="AJ19" i="63"/>
  <c r="E19" i="63"/>
  <c r="M19" i="63"/>
  <c r="U19" i="63"/>
  <c r="AC19" i="63"/>
  <c r="AK19" i="63"/>
  <c r="F19" i="63"/>
  <c r="N19" i="63"/>
  <c r="V19" i="63"/>
  <c r="AD19" i="63"/>
  <c r="AL19" i="63"/>
  <c r="G19" i="63"/>
  <c r="O19" i="63"/>
  <c r="W19" i="63"/>
  <c r="AE19" i="63"/>
  <c r="AM19" i="63"/>
  <c r="H19" i="63"/>
  <c r="P19" i="63"/>
  <c r="X19" i="63"/>
  <c r="AF19" i="63"/>
  <c r="AN19" i="63"/>
  <c r="J19" i="63"/>
  <c r="AH19" i="63"/>
  <c r="AO19" i="63"/>
  <c r="I19" i="63"/>
  <c r="AP19" i="63"/>
  <c r="Q19" i="63"/>
  <c r="R19" i="63"/>
  <c r="Y19" i="63"/>
  <c r="Z19" i="63"/>
  <c r="K11" i="63"/>
  <c r="S11" i="63"/>
  <c r="AA11" i="63"/>
  <c r="AI11" i="63"/>
  <c r="AQ11" i="63"/>
  <c r="L11" i="63"/>
  <c r="T11" i="63"/>
  <c r="AB11" i="63"/>
  <c r="AJ11" i="63"/>
  <c r="E11" i="63"/>
  <c r="M11" i="63"/>
  <c r="U11" i="63"/>
  <c r="AC11" i="63"/>
  <c r="AK11" i="63"/>
  <c r="F11" i="63"/>
  <c r="N11" i="63"/>
  <c r="V11" i="63"/>
  <c r="AD11" i="63"/>
  <c r="AL11" i="63"/>
  <c r="G11" i="63"/>
  <c r="O11" i="63"/>
  <c r="W11" i="63"/>
  <c r="AE11" i="63"/>
  <c r="AM11" i="63"/>
  <c r="H11" i="63"/>
  <c r="P11" i="63"/>
  <c r="X11" i="63"/>
  <c r="AF11" i="63"/>
  <c r="AN11" i="63"/>
  <c r="J11" i="63"/>
  <c r="R11" i="63"/>
  <c r="Z11" i="63"/>
  <c r="AH11" i="63"/>
  <c r="AP11" i="63"/>
  <c r="I11" i="63"/>
  <c r="Q11" i="63"/>
  <c r="Y11" i="63"/>
  <c r="AG11" i="63"/>
  <c r="D45" i="63"/>
  <c r="D37" i="63"/>
  <c r="D29" i="63"/>
  <c r="D21" i="63"/>
  <c r="D13" i="63"/>
  <c r="D5" i="63"/>
  <c r="AJ45" i="63"/>
  <c r="AB45" i="63"/>
  <c r="T45" i="63"/>
  <c r="L45" i="63"/>
  <c r="AQ44" i="63"/>
  <c r="AI44" i="63"/>
  <c r="AA44" i="63"/>
  <c r="S44" i="63"/>
  <c r="K44" i="63"/>
  <c r="AP43" i="63"/>
  <c r="AH43" i="63"/>
  <c r="Z43" i="63"/>
  <c r="R43" i="63"/>
  <c r="J43" i="63"/>
  <c r="AO42" i="63"/>
  <c r="AG42" i="63"/>
  <c r="Y42" i="63"/>
  <c r="Q42" i="63"/>
  <c r="I42" i="63"/>
  <c r="AN41" i="63"/>
  <c r="AF41" i="63"/>
  <c r="X41" i="63"/>
  <c r="P41" i="63"/>
  <c r="H41" i="63"/>
  <c r="AM40" i="63"/>
  <c r="AE40" i="63"/>
  <c r="W40" i="63"/>
  <c r="O40" i="63"/>
  <c r="G40" i="63"/>
  <c r="AL39" i="63"/>
  <c r="AD39" i="63"/>
  <c r="V39" i="63"/>
  <c r="N39" i="63"/>
  <c r="F39" i="63"/>
  <c r="AK38" i="63"/>
  <c r="AC38" i="63"/>
  <c r="U38" i="63"/>
  <c r="M38" i="63"/>
  <c r="E38" i="63"/>
  <c r="AJ37" i="63"/>
  <c r="AB37" i="63"/>
  <c r="T37" i="63"/>
  <c r="L37" i="63"/>
  <c r="AO36" i="63"/>
  <c r="Y36" i="63"/>
  <c r="AF35" i="63"/>
  <c r="AE32" i="63"/>
  <c r="F31" i="63"/>
  <c r="T29" i="63"/>
  <c r="AH27" i="63"/>
  <c r="W24" i="63"/>
  <c r="AK22" i="63"/>
  <c r="Z20" i="63"/>
  <c r="J34" i="63"/>
  <c r="R34" i="63"/>
  <c r="Z34" i="63"/>
  <c r="AH34" i="63"/>
  <c r="AP34" i="63"/>
  <c r="K34" i="63"/>
  <c r="S34" i="63"/>
  <c r="AA34" i="63"/>
  <c r="AI34" i="63"/>
  <c r="AQ34" i="63"/>
  <c r="L34" i="63"/>
  <c r="T34" i="63"/>
  <c r="AB34" i="63"/>
  <c r="AJ34" i="63"/>
  <c r="E34" i="63"/>
  <c r="M34" i="63"/>
  <c r="U34" i="63"/>
  <c r="AC34" i="63"/>
  <c r="AK34" i="63"/>
  <c r="F34" i="63"/>
  <c r="N34" i="63"/>
  <c r="V34" i="63"/>
  <c r="AD34" i="63"/>
  <c r="AL34" i="63"/>
  <c r="G34" i="63"/>
  <c r="O34" i="63"/>
  <c r="W34" i="63"/>
  <c r="AE34" i="63"/>
  <c r="AM34" i="63"/>
  <c r="H34" i="63"/>
  <c r="P34" i="63"/>
  <c r="X34" i="63"/>
  <c r="AF34" i="63"/>
  <c r="AN34" i="63"/>
  <c r="J26" i="63"/>
  <c r="R26" i="63"/>
  <c r="Z26" i="63"/>
  <c r="AH26" i="63"/>
  <c r="AP26" i="63"/>
  <c r="K26" i="63"/>
  <c r="S26" i="63"/>
  <c r="AA26" i="63"/>
  <c r="AI26" i="63"/>
  <c r="AQ26" i="63"/>
  <c r="L26" i="63"/>
  <c r="T26" i="63"/>
  <c r="AB26" i="63"/>
  <c r="AJ26" i="63"/>
  <c r="E26" i="63"/>
  <c r="M26" i="63"/>
  <c r="U26" i="63"/>
  <c r="AC26" i="63"/>
  <c r="AK26" i="63"/>
  <c r="F26" i="63"/>
  <c r="N26" i="63"/>
  <c r="V26" i="63"/>
  <c r="AD26" i="63"/>
  <c r="AL26" i="63"/>
  <c r="G26" i="63"/>
  <c r="O26" i="63"/>
  <c r="W26" i="63"/>
  <c r="AE26" i="63"/>
  <c r="AM26" i="63"/>
  <c r="H26" i="63"/>
  <c r="P26" i="63"/>
  <c r="X26" i="63"/>
  <c r="AF26" i="63"/>
  <c r="AN26" i="63"/>
  <c r="J18" i="63"/>
  <c r="R18" i="63"/>
  <c r="Z18" i="63"/>
  <c r="AH18" i="63"/>
  <c r="AP18" i="63"/>
  <c r="K18" i="63"/>
  <c r="S18" i="63"/>
  <c r="AA18" i="63"/>
  <c r="AI18" i="63"/>
  <c r="AQ18" i="63"/>
  <c r="L18" i="63"/>
  <c r="T18" i="63"/>
  <c r="AB18" i="63"/>
  <c r="AJ18" i="63"/>
  <c r="E18" i="63"/>
  <c r="M18" i="63"/>
  <c r="U18" i="63"/>
  <c r="AC18" i="63"/>
  <c r="AK18" i="63"/>
  <c r="F18" i="63"/>
  <c r="N18" i="63"/>
  <c r="V18" i="63"/>
  <c r="AD18" i="63"/>
  <c r="AL18" i="63"/>
  <c r="G18" i="63"/>
  <c r="O18" i="63"/>
  <c r="W18" i="63"/>
  <c r="AE18" i="63"/>
  <c r="AM18" i="63"/>
  <c r="I18" i="63"/>
  <c r="Q18" i="63"/>
  <c r="Y18" i="63"/>
  <c r="AG18" i="63"/>
  <c r="AO18" i="63"/>
  <c r="AF18" i="63"/>
  <c r="AN18" i="63"/>
  <c r="H18" i="63"/>
  <c r="P18" i="63"/>
  <c r="J10" i="63"/>
  <c r="R10" i="63"/>
  <c r="Z10" i="63"/>
  <c r="AH10" i="63"/>
  <c r="AP10" i="63"/>
  <c r="K10" i="63"/>
  <c r="S10" i="63"/>
  <c r="AA10" i="63"/>
  <c r="AI10" i="63"/>
  <c r="AQ10" i="63"/>
  <c r="L10" i="63"/>
  <c r="T10" i="63"/>
  <c r="AB10" i="63"/>
  <c r="AJ10" i="63"/>
  <c r="E10" i="63"/>
  <c r="M10" i="63"/>
  <c r="U10" i="63"/>
  <c r="AC10" i="63"/>
  <c r="AK10" i="63"/>
  <c r="F10" i="63"/>
  <c r="N10" i="63"/>
  <c r="V10" i="63"/>
  <c r="AD10" i="63"/>
  <c r="AL10" i="63"/>
  <c r="G10" i="63"/>
  <c r="O10" i="63"/>
  <c r="W10" i="63"/>
  <c r="AE10" i="63"/>
  <c r="AM10" i="63"/>
  <c r="I10" i="63"/>
  <c r="Q10" i="63"/>
  <c r="Y10" i="63"/>
  <c r="AG10" i="63"/>
  <c r="AO10" i="63"/>
  <c r="X10" i="63"/>
  <c r="AF10" i="63"/>
  <c r="AN10" i="63"/>
  <c r="H10" i="63"/>
  <c r="D44" i="63"/>
  <c r="D36" i="63"/>
  <c r="D28" i="63"/>
  <c r="D20" i="63"/>
  <c r="D12" i="63"/>
  <c r="AQ45" i="63"/>
  <c r="AI45" i="63"/>
  <c r="AA45" i="63"/>
  <c r="S45" i="63"/>
  <c r="K45" i="63"/>
  <c r="AP44" i="63"/>
  <c r="AH44" i="63"/>
  <c r="Z44" i="63"/>
  <c r="R44" i="63"/>
  <c r="J44" i="63"/>
  <c r="AO43" i="63"/>
  <c r="AG43" i="63"/>
  <c r="Y43" i="63"/>
  <c r="Q43" i="63"/>
  <c r="I43" i="63"/>
  <c r="AN42" i="63"/>
  <c r="AF42" i="63"/>
  <c r="X42" i="63"/>
  <c r="P42" i="63"/>
  <c r="H42" i="63"/>
  <c r="AM41" i="63"/>
  <c r="AE41" i="63"/>
  <c r="W41" i="63"/>
  <c r="O41" i="63"/>
  <c r="G41" i="63"/>
  <c r="AL40" i="63"/>
  <c r="AD40" i="63"/>
  <c r="V40" i="63"/>
  <c r="N40" i="63"/>
  <c r="F40" i="63"/>
  <c r="AK39" i="63"/>
  <c r="AC39" i="63"/>
  <c r="U39" i="63"/>
  <c r="M39" i="63"/>
  <c r="E39" i="63"/>
  <c r="AJ38" i="63"/>
  <c r="AB38" i="63"/>
  <c r="T38" i="63"/>
  <c r="L38" i="63"/>
  <c r="AQ37" i="63"/>
  <c r="AI37" i="63"/>
  <c r="AA37" i="63"/>
  <c r="S37" i="63"/>
  <c r="K37" i="63"/>
  <c r="AK36" i="63"/>
  <c r="S36" i="63"/>
  <c r="Z35" i="63"/>
  <c r="I34" i="63"/>
  <c r="W32" i="63"/>
  <c r="AK30" i="63"/>
  <c r="L29" i="63"/>
  <c r="Z27" i="63"/>
  <c r="O24" i="63"/>
  <c r="AC22" i="63"/>
  <c r="AG19" i="63"/>
  <c r="E7" i="63"/>
  <c r="AN38" i="63"/>
  <c r="AF38" i="63"/>
  <c r="P38" i="63"/>
  <c r="H38" i="63"/>
  <c r="E30" i="63"/>
  <c r="I33" i="63"/>
  <c r="Q33" i="63"/>
  <c r="Y33" i="63"/>
  <c r="AG33" i="63"/>
  <c r="AO33" i="63"/>
  <c r="J33" i="63"/>
  <c r="R33" i="63"/>
  <c r="Z33" i="63"/>
  <c r="AH33" i="63"/>
  <c r="AP33" i="63"/>
  <c r="K33" i="63"/>
  <c r="S33" i="63"/>
  <c r="AA33" i="63"/>
  <c r="AI33" i="63"/>
  <c r="AQ33" i="63"/>
  <c r="L33" i="63"/>
  <c r="T33" i="63"/>
  <c r="AB33" i="63"/>
  <c r="AJ33" i="63"/>
  <c r="E33" i="63"/>
  <c r="M33" i="63"/>
  <c r="U33" i="63"/>
  <c r="AC33" i="63"/>
  <c r="AK33" i="63"/>
  <c r="F33" i="63"/>
  <c r="N33" i="63"/>
  <c r="V33" i="63"/>
  <c r="AD33" i="63"/>
  <c r="AL33" i="63"/>
  <c r="G33" i="63"/>
  <c r="O33" i="63"/>
  <c r="W33" i="63"/>
  <c r="AE33" i="63"/>
  <c r="AM33" i="63"/>
  <c r="I25" i="63"/>
  <c r="Q25" i="63"/>
  <c r="Y25" i="63"/>
  <c r="AG25" i="63"/>
  <c r="AO25" i="63"/>
  <c r="J25" i="63"/>
  <c r="R25" i="63"/>
  <c r="Z25" i="63"/>
  <c r="AH25" i="63"/>
  <c r="AP25" i="63"/>
  <c r="K25" i="63"/>
  <c r="S25" i="63"/>
  <c r="AA25" i="63"/>
  <c r="AI25" i="63"/>
  <c r="AQ25" i="63"/>
  <c r="L25" i="63"/>
  <c r="T25" i="63"/>
  <c r="AB25" i="63"/>
  <c r="AJ25" i="63"/>
  <c r="E25" i="63"/>
  <c r="M25" i="63"/>
  <c r="U25" i="63"/>
  <c r="AC25" i="63"/>
  <c r="AK25" i="63"/>
  <c r="F25" i="63"/>
  <c r="N25" i="63"/>
  <c r="V25" i="63"/>
  <c r="AD25" i="63"/>
  <c r="AL25" i="63"/>
  <c r="G25" i="63"/>
  <c r="O25" i="63"/>
  <c r="W25" i="63"/>
  <c r="AE25" i="63"/>
  <c r="AM25" i="63"/>
  <c r="I17" i="63"/>
  <c r="Q17" i="63"/>
  <c r="Y17" i="63"/>
  <c r="AG17" i="63"/>
  <c r="AO17" i="63"/>
  <c r="J17" i="63"/>
  <c r="R17" i="63"/>
  <c r="Z17" i="63"/>
  <c r="AH17" i="63"/>
  <c r="AP17" i="63"/>
  <c r="K17" i="63"/>
  <c r="S17" i="63"/>
  <c r="AA17" i="63"/>
  <c r="AI17" i="63"/>
  <c r="AQ17" i="63"/>
  <c r="L17" i="63"/>
  <c r="T17" i="63"/>
  <c r="AB17" i="63"/>
  <c r="AJ17" i="63"/>
  <c r="E17" i="63"/>
  <c r="M17" i="63"/>
  <c r="U17" i="63"/>
  <c r="AC17" i="63"/>
  <c r="AK17" i="63"/>
  <c r="F17" i="63"/>
  <c r="N17" i="63"/>
  <c r="V17" i="63"/>
  <c r="AD17" i="63"/>
  <c r="AL17" i="63"/>
  <c r="H17" i="63"/>
  <c r="P17" i="63"/>
  <c r="X17" i="63"/>
  <c r="AF17" i="63"/>
  <c r="AN17" i="63"/>
  <c r="G17" i="63"/>
  <c r="O17" i="63"/>
  <c r="W17" i="63"/>
  <c r="AE17" i="63"/>
  <c r="AM17" i="63"/>
  <c r="I9" i="63"/>
  <c r="Q9" i="63"/>
  <c r="Y9" i="63"/>
  <c r="AG9" i="63"/>
  <c r="AO9" i="63"/>
  <c r="J9" i="63"/>
  <c r="R9" i="63"/>
  <c r="Z9" i="63"/>
  <c r="AH9" i="63"/>
  <c r="AP9" i="63"/>
  <c r="K9" i="63"/>
  <c r="S9" i="63"/>
  <c r="AA9" i="63"/>
  <c r="AI9" i="63"/>
  <c r="AQ9" i="63"/>
  <c r="L9" i="63"/>
  <c r="T9" i="63"/>
  <c r="AB9" i="63"/>
  <c r="AJ9" i="63"/>
  <c r="E9" i="63"/>
  <c r="M9" i="63"/>
  <c r="U9" i="63"/>
  <c r="AC9" i="63"/>
  <c r="AK9" i="63"/>
  <c r="F9" i="63"/>
  <c r="N9" i="63"/>
  <c r="V9" i="63"/>
  <c r="AD9" i="63"/>
  <c r="AL9" i="63"/>
  <c r="H9" i="63"/>
  <c r="P9" i="63"/>
  <c r="X9" i="63"/>
  <c r="AF9" i="63"/>
  <c r="AN9" i="63"/>
  <c r="G9" i="63"/>
  <c r="O9" i="63"/>
  <c r="W9" i="63"/>
  <c r="AE9" i="63"/>
  <c r="AM9" i="63"/>
  <c r="D43" i="63"/>
  <c r="D35" i="63"/>
  <c r="D27" i="63"/>
  <c r="D19" i="63"/>
  <c r="D11" i="63"/>
  <c r="AP45" i="63"/>
  <c r="AH45" i="63"/>
  <c r="Z45" i="63"/>
  <c r="R45" i="63"/>
  <c r="J45" i="63"/>
  <c r="AO44" i="63"/>
  <c r="AG44" i="63"/>
  <c r="Y44" i="63"/>
  <c r="Q44" i="63"/>
  <c r="I44" i="63"/>
  <c r="AN43" i="63"/>
  <c r="AF43" i="63"/>
  <c r="X43" i="63"/>
  <c r="P43" i="63"/>
  <c r="H43" i="63"/>
  <c r="AM42" i="63"/>
  <c r="AE42" i="63"/>
  <c r="W42" i="63"/>
  <c r="O42" i="63"/>
  <c r="G42" i="63"/>
  <c r="AL41" i="63"/>
  <c r="AD41" i="63"/>
  <c r="V41" i="63"/>
  <c r="N41" i="63"/>
  <c r="F41" i="63"/>
  <c r="AK40" i="63"/>
  <c r="AC40" i="63"/>
  <c r="U40" i="63"/>
  <c r="M40" i="63"/>
  <c r="E40" i="63"/>
  <c r="AJ39" i="63"/>
  <c r="AB39" i="63"/>
  <c r="T39" i="63"/>
  <c r="L39" i="63"/>
  <c r="AQ38" i="63"/>
  <c r="AI38" i="63"/>
  <c r="AA38" i="63"/>
  <c r="S38" i="63"/>
  <c r="K38" i="63"/>
  <c r="AP37" i="63"/>
  <c r="AH37" i="63"/>
  <c r="Z37" i="63"/>
  <c r="R37" i="63"/>
  <c r="J37" i="63"/>
  <c r="AJ36" i="63"/>
  <c r="Q36" i="63"/>
  <c r="X35" i="63"/>
  <c r="AN33" i="63"/>
  <c r="AC30" i="63"/>
  <c r="AQ28" i="63"/>
  <c r="R27" i="63"/>
  <c r="AF25" i="63"/>
  <c r="U22" i="63"/>
  <c r="X18" i="63"/>
  <c r="S5" i="63"/>
  <c r="X38" i="63"/>
  <c r="H32" i="63"/>
  <c r="P32" i="63"/>
  <c r="X32" i="63"/>
  <c r="AF32" i="63"/>
  <c r="AN32" i="63"/>
  <c r="I32" i="63"/>
  <c r="Q32" i="63"/>
  <c r="Y32" i="63"/>
  <c r="AG32" i="63"/>
  <c r="AO32" i="63"/>
  <c r="J32" i="63"/>
  <c r="R32" i="63"/>
  <c r="Z32" i="63"/>
  <c r="AH32" i="63"/>
  <c r="AP32" i="63"/>
  <c r="K32" i="63"/>
  <c r="S32" i="63"/>
  <c r="AA32" i="63"/>
  <c r="AI32" i="63"/>
  <c r="AQ32" i="63"/>
  <c r="L32" i="63"/>
  <c r="T32" i="63"/>
  <c r="AB32" i="63"/>
  <c r="AJ32" i="63"/>
  <c r="E32" i="63"/>
  <c r="M32" i="63"/>
  <c r="U32" i="63"/>
  <c r="AC32" i="63"/>
  <c r="AK32" i="63"/>
  <c r="F32" i="63"/>
  <c r="N32" i="63"/>
  <c r="V32" i="63"/>
  <c r="AD32" i="63"/>
  <c r="AL32" i="63"/>
  <c r="H24" i="63"/>
  <c r="P24" i="63"/>
  <c r="X24" i="63"/>
  <c r="AF24" i="63"/>
  <c r="AN24" i="63"/>
  <c r="I24" i="63"/>
  <c r="Q24" i="63"/>
  <c r="Y24" i="63"/>
  <c r="AG24" i="63"/>
  <c r="AO24" i="63"/>
  <c r="J24" i="63"/>
  <c r="R24" i="63"/>
  <c r="Z24" i="63"/>
  <c r="AH24" i="63"/>
  <c r="AP24" i="63"/>
  <c r="K24" i="63"/>
  <c r="S24" i="63"/>
  <c r="AA24" i="63"/>
  <c r="AI24" i="63"/>
  <c r="AQ24" i="63"/>
  <c r="L24" i="63"/>
  <c r="T24" i="63"/>
  <c r="AB24" i="63"/>
  <c r="AJ24" i="63"/>
  <c r="E24" i="63"/>
  <c r="M24" i="63"/>
  <c r="U24" i="63"/>
  <c r="AC24" i="63"/>
  <c r="AK24" i="63"/>
  <c r="F24" i="63"/>
  <c r="N24" i="63"/>
  <c r="V24" i="63"/>
  <c r="AD24" i="63"/>
  <c r="AL24" i="63"/>
  <c r="H16" i="63"/>
  <c r="P16" i="63"/>
  <c r="X16" i="63"/>
  <c r="AF16" i="63"/>
  <c r="AN16" i="63"/>
  <c r="I16" i="63"/>
  <c r="Q16" i="63"/>
  <c r="Y16" i="63"/>
  <c r="AG16" i="63"/>
  <c r="AO16" i="63"/>
  <c r="J16" i="63"/>
  <c r="R16" i="63"/>
  <c r="Z16" i="63"/>
  <c r="AH16" i="63"/>
  <c r="AP16" i="63"/>
  <c r="K16" i="63"/>
  <c r="S16" i="63"/>
  <c r="AA16" i="63"/>
  <c r="AI16" i="63"/>
  <c r="AQ16" i="63"/>
  <c r="L16" i="63"/>
  <c r="T16" i="63"/>
  <c r="AB16" i="63"/>
  <c r="AJ16" i="63"/>
  <c r="E16" i="63"/>
  <c r="M16" i="63"/>
  <c r="U16" i="63"/>
  <c r="AC16" i="63"/>
  <c r="AK16" i="63"/>
  <c r="G16" i="63"/>
  <c r="O16" i="63"/>
  <c r="W16" i="63"/>
  <c r="AE16" i="63"/>
  <c r="AM16" i="63"/>
  <c r="F16" i="63"/>
  <c r="N16" i="63"/>
  <c r="V16" i="63"/>
  <c r="AD16" i="63"/>
  <c r="H8" i="63"/>
  <c r="P8" i="63"/>
  <c r="X8" i="63"/>
  <c r="AF8" i="63"/>
  <c r="AN8" i="63"/>
  <c r="I8" i="63"/>
  <c r="Q8" i="63"/>
  <c r="Y8" i="63"/>
  <c r="AG8" i="63"/>
  <c r="AO8" i="63"/>
  <c r="J8" i="63"/>
  <c r="R8" i="63"/>
  <c r="Z8" i="63"/>
  <c r="AH8" i="63"/>
  <c r="AP8" i="63"/>
  <c r="K8" i="63"/>
  <c r="S8" i="63"/>
  <c r="AA8" i="63"/>
  <c r="AI8" i="63"/>
  <c r="AQ8" i="63"/>
  <c r="L8" i="63"/>
  <c r="T8" i="63"/>
  <c r="AB8" i="63"/>
  <c r="AJ8" i="63"/>
  <c r="E8" i="63"/>
  <c r="M8" i="63"/>
  <c r="U8" i="63"/>
  <c r="AC8" i="63"/>
  <c r="AK8" i="63"/>
  <c r="G8" i="63"/>
  <c r="O8" i="63"/>
  <c r="W8" i="63"/>
  <c r="AE8" i="63"/>
  <c r="AM8" i="63"/>
  <c r="AL8" i="63"/>
  <c r="F8" i="63"/>
  <c r="N8" i="63"/>
  <c r="V8" i="63"/>
  <c r="D42" i="63"/>
  <c r="D34" i="63"/>
  <c r="D26" i="63"/>
  <c r="D18" i="63"/>
  <c r="D10" i="63"/>
  <c r="AO45" i="63"/>
  <c r="AG45" i="63"/>
  <c r="Y45" i="63"/>
  <c r="Q45" i="63"/>
  <c r="AN44" i="63"/>
  <c r="AF44" i="63"/>
  <c r="X44" i="63"/>
  <c r="P44" i="63"/>
  <c r="AM43" i="63"/>
  <c r="AE43" i="63"/>
  <c r="W43" i="63"/>
  <c r="O43" i="63"/>
  <c r="AL42" i="63"/>
  <c r="AD42" i="63"/>
  <c r="V42" i="63"/>
  <c r="N42" i="63"/>
  <c r="AK41" i="63"/>
  <c r="AC41" i="63"/>
  <c r="U41" i="63"/>
  <c r="M41" i="63"/>
  <c r="AJ40" i="63"/>
  <c r="AB40" i="63"/>
  <c r="T40" i="63"/>
  <c r="AQ39" i="63"/>
  <c r="AI39" i="63"/>
  <c r="AA39" i="63"/>
  <c r="S39" i="63"/>
  <c r="AP38" i="63"/>
  <c r="AH38" i="63"/>
  <c r="Z38" i="63"/>
  <c r="R38" i="63"/>
  <c r="AO37" i="63"/>
  <c r="AG37" i="63"/>
  <c r="Y37" i="63"/>
  <c r="Q37" i="63"/>
  <c r="G37" i="63"/>
  <c r="AI36" i="63"/>
  <c r="K36" i="63"/>
  <c r="R35" i="63"/>
  <c r="AF33" i="63"/>
  <c r="G32" i="63"/>
  <c r="U30" i="63"/>
  <c r="AI28" i="63"/>
  <c r="J27" i="63"/>
  <c r="X25" i="63"/>
  <c r="AL23" i="63"/>
  <c r="M22" i="63"/>
  <c r="AL16" i="63"/>
  <c r="O43" i="72"/>
  <c r="F43" i="72"/>
  <c r="G43" i="72" s="1"/>
  <c r="H43" i="72" s="1"/>
  <c r="I43" i="72" s="1"/>
  <c r="F7" i="72"/>
  <c r="G7" i="72" s="1"/>
  <c r="H7" i="72" s="1"/>
  <c r="I7" i="72" s="1"/>
  <c r="O7" i="72"/>
  <c r="T7" i="72" s="1"/>
  <c r="P7" i="72" s="1"/>
  <c r="Q7" i="72" s="1"/>
  <c r="R7" i="72" s="1"/>
  <c r="S7" i="72" s="1"/>
  <c r="O11" i="72"/>
  <c r="K11" i="72" s="1"/>
  <c r="L11" i="72" s="1"/>
  <c r="M11" i="72" s="1"/>
  <c r="N11" i="72" s="1"/>
  <c r="F11" i="72"/>
  <c r="G11" i="72" s="1"/>
  <c r="H11" i="72" s="1"/>
  <c r="I11" i="72" s="1"/>
  <c r="F15" i="72"/>
  <c r="G15" i="72" s="1"/>
  <c r="H15" i="72" s="1"/>
  <c r="I15" i="72" s="1"/>
  <c r="O15" i="72"/>
  <c r="K15" i="72" s="1"/>
  <c r="L15" i="72" s="1"/>
  <c r="M15" i="72" s="1"/>
  <c r="N15" i="72" s="1"/>
  <c r="O48" i="72"/>
  <c r="K48" i="72" s="1"/>
  <c r="L48" i="72" s="1"/>
  <c r="M48" i="72" s="1"/>
  <c r="N48" i="72" s="1"/>
  <c r="O40" i="72"/>
  <c r="K40" i="72" s="1"/>
  <c r="L40" i="72" s="1"/>
  <c r="M40" i="72" s="1"/>
  <c r="N40" i="72" s="1"/>
  <c r="O32" i="72"/>
  <c r="K32" i="72" s="1"/>
  <c r="L32" i="72" s="1"/>
  <c r="M32" i="72" s="1"/>
  <c r="N32" i="72" s="1"/>
  <c r="O24" i="72"/>
  <c r="T24" i="72" s="1"/>
  <c r="O8" i="72"/>
  <c r="K8" i="72" s="1"/>
  <c r="L8" i="72" s="1"/>
  <c r="M8" i="72" s="1"/>
  <c r="N8" i="72" s="1"/>
  <c r="F47" i="72"/>
  <c r="G47" i="72" s="1"/>
  <c r="H47" i="72" s="1"/>
  <c r="I47" i="72" s="1"/>
  <c r="O47" i="72"/>
  <c r="F39" i="72"/>
  <c r="G39" i="72" s="1"/>
  <c r="H39" i="72" s="1"/>
  <c r="I39" i="72" s="1"/>
  <c r="O39" i="72"/>
  <c r="K39" i="72" s="1"/>
  <c r="L39" i="72" s="1"/>
  <c r="M39" i="72" s="1"/>
  <c r="N39" i="72" s="1"/>
  <c r="F31" i="72"/>
  <c r="G31" i="72" s="1"/>
  <c r="H31" i="72" s="1"/>
  <c r="I31" i="72" s="1"/>
  <c r="O31" i="72"/>
  <c r="T31" i="72" s="1"/>
  <c r="F23" i="72"/>
  <c r="G23" i="72" s="1"/>
  <c r="H23" i="72" s="1"/>
  <c r="I23" i="72" s="1"/>
  <c r="O23" i="72"/>
  <c r="K23" i="72" s="1"/>
  <c r="L23" i="72" s="1"/>
  <c r="M23" i="72" s="1"/>
  <c r="N23" i="72" s="1"/>
  <c r="K16" i="72"/>
  <c r="L16" i="72" s="1"/>
  <c r="M16" i="72" s="1"/>
  <c r="N16" i="72" s="1"/>
  <c r="O16" i="72"/>
  <c r="F50" i="72"/>
  <c r="G50" i="72" s="1"/>
  <c r="H50" i="72" s="1"/>
  <c r="I50" i="72" s="1"/>
  <c r="F18" i="72"/>
  <c r="G18" i="72" s="1"/>
  <c r="H18" i="72" s="1"/>
  <c r="I18" i="72" s="1"/>
  <c r="J51" i="72"/>
  <c r="O51" i="72" s="1"/>
  <c r="J35" i="72"/>
  <c r="O35" i="72" s="1"/>
  <c r="T35" i="72" s="1"/>
  <c r="J27" i="72"/>
  <c r="O27" i="72" s="1"/>
  <c r="T27" i="72" s="1"/>
  <c r="J19" i="72"/>
  <c r="O19" i="72" s="1"/>
  <c r="T19" i="72" s="1"/>
  <c r="P19" i="72" s="1"/>
  <c r="Q19" i="72" s="1"/>
  <c r="R19" i="72" s="1"/>
  <c r="S19" i="72" s="1"/>
  <c r="J3" i="72"/>
  <c r="O3" i="72" s="1"/>
  <c r="T3" i="72" s="1"/>
  <c r="P3" i="72" s="1"/>
  <c r="Q3" i="72" s="1"/>
  <c r="R3" i="72" s="1"/>
  <c r="S3" i="72" s="1"/>
  <c r="F42" i="72"/>
  <c r="G42" i="72" s="1"/>
  <c r="H42" i="72" s="1"/>
  <c r="I42" i="72" s="1"/>
  <c r="F10" i="72"/>
  <c r="G10" i="72" s="1"/>
  <c r="H10" i="72" s="1"/>
  <c r="I10" i="72" s="1"/>
  <c r="J34" i="72"/>
  <c r="O34" i="72" s="1"/>
  <c r="T34" i="72" s="1"/>
  <c r="J26" i="72"/>
  <c r="O26" i="72" s="1"/>
  <c r="T51" i="72"/>
  <c r="T43" i="72"/>
  <c r="T42" i="72"/>
  <c r="P42" i="72" s="1"/>
  <c r="Q42" i="72" s="1"/>
  <c r="R42" i="72" s="1"/>
  <c r="S42" i="72" s="1"/>
  <c r="T49" i="72"/>
  <c r="T41" i="72"/>
  <c r="T33" i="72"/>
  <c r="T25" i="72"/>
  <c r="P25" i="72" s="1"/>
  <c r="Q25" i="72" s="1"/>
  <c r="R25" i="72" s="1"/>
  <c r="S25" i="72" s="1"/>
  <c r="T17" i="72"/>
  <c r="T9" i="72"/>
  <c r="T10" i="72"/>
  <c r="T50" i="72"/>
  <c r="P50" i="72" s="1"/>
  <c r="Q50" i="72" s="1"/>
  <c r="R50" i="72" s="1"/>
  <c r="S50" i="72" s="1"/>
  <c r="T18" i="72"/>
  <c r="K47" i="72"/>
  <c r="L47" i="72" s="1"/>
  <c r="M47" i="72" s="1"/>
  <c r="N47" i="72" s="1"/>
  <c r="K7" i="72"/>
  <c r="L7" i="72" s="1"/>
  <c r="M7" i="72" s="1"/>
  <c r="N7" i="72" s="1"/>
  <c r="O46" i="72"/>
  <c r="O38" i="72"/>
  <c r="O30" i="72"/>
  <c r="O22" i="72"/>
  <c r="O14" i="72"/>
  <c r="O6" i="72"/>
  <c r="F49" i="72"/>
  <c r="G49" i="72" s="1"/>
  <c r="H49" i="72" s="1"/>
  <c r="I49" i="72" s="1"/>
  <c r="F41" i="72"/>
  <c r="G41" i="72" s="1"/>
  <c r="H41" i="72" s="1"/>
  <c r="I41" i="72" s="1"/>
  <c r="F33" i="72"/>
  <c r="G33" i="72" s="1"/>
  <c r="H33" i="72" s="1"/>
  <c r="I33" i="72" s="1"/>
  <c r="F25" i="72"/>
  <c r="G25" i="72" s="1"/>
  <c r="H25" i="72" s="1"/>
  <c r="I25" i="72" s="1"/>
  <c r="F17" i="72"/>
  <c r="G17" i="72" s="1"/>
  <c r="H17" i="72" s="1"/>
  <c r="I17" i="72" s="1"/>
  <c r="F9" i="72"/>
  <c r="G9" i="72" s="1"/>
  <c r="H9" i="72" s="1"/>
  <c r="I9" i="72" s="1"/>
  <c r="O2" i="72"/>
  <c r="O45" i="72"/>
  <c r="K45" i="72" s="1"/>
  <c r="L45" i="72" s="1"/>
  <c r="M45" i="72" s="1"/>
  <c r="N45" i="72" s="1"/>
  <c r="O37" i="72"/>
  <c r="K37" i="72" s="1"/>
  <c r="L37" i="72" s="1"/>
  <c r="M37" i="72" s="1"/>
  <c r="N37" i="72" s="1"/>
  <c r="O29" i="72"/>
  <c r="K29" i="72" s="1"/>
  <c r="L29" i="72" s="1"/>
  <c r="M29" i="72" s="1"/>
  <c r="N29" i="72" s="1"/>
  <c r="O21" i="72"/>
  <c r="K21" i="72" s="1"/>
  <c r="L21" i="72" s="1"/>
  <c r="M21" i="72" s="1"/>
  <c r="N21" i="72" s="1"/>
  <c r="O13" i="72"/>
  <c r="O5" i="72"/>
  <c r="K5" i="72" s="1"/>
  <c r="L5" i="72" s="1"/>
  <c r="M5" i="72" s="1"/>
  <c r="N5" i="72" s="1"/>
  <c r="T48" i="72"/>
  <c r="P48" i="72" s="1"/>
  <c r="Q48" i="72" s="1"/>
  <c r="R48" i="72" s="1"/>
  <c r="S48" i="72" s="1"/>
  <c r="T32" i="72"/>
  <c r="T16" i="72"/>
  <c r="F48" i="72"/>
  <c r="G48" i="72" s="1"/>
  <c r="H48" i="72" s="1"/>
  <c r="I48" i="72" s="1"/>
  <c r="F40" i="72"/>
  <c r="G40" i="72" s="1"/>
  <c r="H40" i="72" s="1"/>
  <c r="I40" i="72" s="1"/>
  <c r="F32" i="72"/>
  <c r="G32" i="72" s="1"/>
  <c r="H32" i="72" s="1"/>
  <c r="I32" i="72" s="1"/>
  <c r="F24" i="72"/>
  <c r="G24" i="72" s="1"/>
  <c r="H24" i="72" s="1"/>
  <c r="I24" i="72" s="1"/>
  <c r="F16" i="72"/>
  <c r="G16" i="72" s="1"/>
  <c r="H16" i="72" s="1"/>
  <c r="I16" i="72" s="1"/>
  <c r="F8" i="72"/>
  <c r="G8" i="72" s="1"/>
  <c r="H8" i="72" s="1"/>
  <c r="I8" i="72" s="1"/>
  <c r="O52" i="72"/>
  <c r="K52" i="72" s="1"/>
  <c r="L52" i="72" s="1"/>
  <c r="M52" i="72" s="1"/>
  <c r="N52" i="72" s="1"/>
  <c r="O44" i="72"/>
  <c r="K44" i="72" s="1"/>
  <c r="L44" i="72" s="1"/>
  <c r="M44" i="72" s="1"/>
  <c r="N44" i="72" s="1"/>
  <c r="O36" i="72"/>
  <c r="K36" i="72" s="1"/>
  <c r="L36" i="72" s="1"/>
  <c r="M36" i="72" s="1"/>
  <c r="N36" i="72" s="1"/>
  <c r="O28" i="72"/>
  <c r="O20" i="72"/>
  <c r="K20" i="72" s="1"/>
  <c r="L20" i="72" s="1"/>
  <c r="M20" i="72" s="1"/>
  <c r="N20" i="72" s="1"/>
  <c r="O12" i="72"/>
  <c r="K12" i="72" s="1"/>
  <c r="L12" i="72" s="1"/>
  <c r="M12" i="72" s="1"/>
  <c r="N12" i="72" s="1"/>
  <c r="O4" i="72"/>
  <c r="K4" i="72" s="1"/>
  <c r="L4" i="72" s="1"/>
  <c r="M4" i="72" s="1"/>
  <c r="N4" i="72" s="1"/>
  <c r="T47" i="72"/>
  <c r="T39" i="72"/>
  <c r="T15" i="72"/>
  <c r="K51" i="72"/>
  <c r="L51" i="72" s="1"/>
  <c r="M51" i="72" s="1"/>
  <c r="N51" i="72" s="1"/>
  <c r="K43" i="72"/>
  <c r="L43" i="72" s="1"/>
  <c r="M43" i="72" s="1"/>
  <c r="N43" i="72" s="1"/>
  <c r="K19" i="72"/>
  <c r="L19" i="72" s="1"/>
  <c r="M19" i="72" s="1"/>
  <c r="N19" i="72" s="1"/>
  <c r="K3" i="72"/>
  <c r="L3" i="72" s="1"/>
  <c r="M3" i="72" s="1"/>
  <c r="N3" i="72" s="1"/>
  <c r="K50" i="72"/>
  <c r="L50" i="72" s="1"/>
  <c r="M50" i="72" s="1"/>
  <c r="N50" i="72" s="1"/>
  <c r="K42" i="72"/>
  <c r="L42" i="72" s="1"/>
  <c r="M42" i="72" s="1"/>
  <c r="N42" i="72" s="1"/>
  <c r="K34" i="72"/>
  <c r="L34" i="72" s="1"/>
  <c r="M34" i="72" s="1"/>
  <c r="N34" i="72" s="1"/>
  <c r="K26" i="72"/>
  <c r="L26" i="72" s="1"/>
  <c r="M26" i="72" s="1"/>
  <c r="N26" i="72" s="1"/>
  <c r="K18" i="72"/>
  <c r="L18" i="72" s="1"/>
  <c r="M18" i="72" s="1"/>
  <c r="N18" i="72" s="1"/>
  <c r="K10" i="72"/>
  <c r="L10" i="72" s="1"/>
  <c r="M10" i="72" s="1"/>
  <c r="N10" i="72" s="1"/>
  <c r="K49" i="72"/>
  <c r="L49" i="72" s="1"/>
  <c r="M49" i="72" s="1"/>
  <c r="N49" i="72" s="1"/>
  <c r="K41" i="72"/>
  <c r="L41" i="72" s="1"/>
  <c r="M41" i="72" s="1"/>
  <c r="N41" i="72" s="1"/>
  <c r="K33" i="72"/>
  <c r="L33" i="72" s="1"/>
  <c r="M33" i="72" s="1"/>
  <c r="N33" i="72" s="1"/>
  <c r="K25" i="72"/>
  <c r="L25" i="72" s="1"/>
  <c r="M25" i="72" s="1"/>
  <c r="N25" i="72" s="1"/>
  <c r="K17" i="72"/>
  <c r="L17" i="72" s="1"/>
  <c r="M17" i="72" s="1"/>
  <c r="N17" i="72" s="1"/>
  <c r="K9" i="72"/>
  <c r="L9" i="72" s="1"/>
  <c r="M9" i="72" s="1"/>
  <c r="N9" i="72" s="1"/>
  <c r="H22" i="72"/>
  <c r="I22" i="72" s="1"/>
  <c r="K18" i="61"/>
  <c r="S18" i="61"/>
  <c r="AA18" i="61"/>
  <c r="AI18" i="61"/>
  <c r="AQ18" i="61"/>
  <c r="L18" i="61"/>
  <c r="T18" i="61"/>
  <c r="AB18" i="61"/>
  <c r="AJ18" i="61"/>
  <c r="E18" i="61"/>
  <c r="M18" i="61"/>
  <c r="U18" i="61"/>
  <c r="AC18" i="61"/>
  <c r="AK18" i="61"/>
  <c r="F18" i="61"/>
  <c r="N18" i="61"/>
  <c r="V18" i="61"/>
  <c r="AD18" i="61"/>
  <c r="AL18" i="61"/>
  <c r="G18" i="61"/>
  <c r="O18" i="61"/>
  <c r="W18" i="61"/>
  <c r="AE18" i="61"/>
  <c r="AM18" i="61"/>
  <c r="R18" i="61"/>
  <c r="AO18" i="61"/>
  <c r="X18" i="61"/>
  <c r="AP18" i="61"/>
  <c r="Y18" i="61"/>
  <c r="H18" i="61"/>
  <c r="Z18" i="61"/>
  <c r="I18" i="61"/>
  <c r="AF18" i="61"/>
  <c r="AH42" i="61"/>
  <c r="J42" i="61"/>
  <c r="AH34" i="61"/>
  <c r="J34" i="61"/>
  <c r="K25" i="61"/>
  <c r="S25" i="61"/>
  <c r="AA25" i="61"/>
  <c r="AI25" i="61"/>
  <c r="AQ25" i="61"/>
  <c r="L25" i="61"/>
  <c r="T25" i="61"/>
  <c r="AB25" i="61"/>
  <c r="AJ25" i="61"/>
  <c r="E25" i="61"/>
  <c r="M25" i="61"/>
  <c r="U25" i="61"/>
  <c r="AC25" i="61"/>
  <c r="AK25" i="61"/>
  <c r="F25" i="61"/>
  <c r="N25" i="61"/>
  <c r="V25" i="61"/>
  <c r="AD25" i="61"/>
  <c r="AL25" i="61"/>
  <c r="G25" i="61"/>
  <c r="O25" i="61"/>
  <c r="W25" i="61"/>
  <c r="AE25" i="61"/>
  <c r="AM25" i="61"/>
  <c r="J17" i="61"/>
  <c r="R17" i="61"/>
  <c r="Z17" i="61"/>
  <c r="AH17" i="61"/>
  <c r="AP17" i="61"/>
  <c r="K17" i="61"/>
  <c r="S17" i="61"/>
  <c r="AA17" i="61"/>
  <c r="AI17" i="61"/>
  <c r="AQ17" i="61"/>
  <c r="L17" i="61"/>
  <c r="T17" i="61"/>
  <c r="AB17" i="61"/>
  <c r="AJ17" i="61"/>
  <c r="E17" i="61"/>
  <c r="M17" i="61"/>
  <c r="U17" i="61"/>
  <c r="AC17" i="61"/>
  <c r="AK17" i="61"/>
  <c r="F17" i="61"/>
  <c r="N17" i="61"/>
  <c r="V17" i="61"/>
  <c r="AD17" i="61"/>
  <c r="AL17" i="61"/>
  <c r="P17" i="61"/>
  <c r="AM17" i="61"/>
  <c r="Q17" i="61"/>
  <c r="AN17" i="61"/>
  <c r="W17" i="61"/>
  <c r="AO17" i="61"/>
  <c r="X17" i="61"/>
  <c r="G17" i="61"/>
  <c r="Y17" i="61"/>
  <c r="J9" i="61"/>
  <c r="R9" i="61"/>
  <c r="Z9" i="61"/>
  <c r="AH9" i="61"/>
  <c r="AP9" i="61"/>
  <c r="K9" i="61"/>
  <c r="S9" i="61"/>
  <c r="AA9" i="61"/>
  <c r="AI9" i="61"/>
  <c r="AQ9" i="61"/>
  <c r="L9" i="61"/>
  <c r="T9" i="61"/>
  <c r="AB9" i="61"/>
  <c r="AJ9" i="61"/>
  <c r="E9" i="61"/>
  <c r="M9" i="61"/>
  <c r="U9" i="61"/>
  <c r="AC9" i="61"/>
  <c r="AK9" i="61"/>
  <c r="F9" i="61"/>
  <c r="N9" i="61"/>
  <c r="V9" i="61"/>
  <c r="AD9" i="61"/>
  <c r="AL9" i="61"/>
  <c r="H9" i="61"/>
  <c r="AE9" i="61"/>
  <c r="I9" i="61"/>
  <c r="AF9" i="61"/>
  <c r="O9" i="61"/>
  <c r="AG9" i="61"/>
  <c r="P9" i="61"/>
  <c r="AM9" i="61"/>
  <c r="Q9" i="61"/>
  <c r="AN9" i="61"/>
  <c r="D42" i="61"/>
  <c r="D34" i="61"/>
  <c r="D26" i="61"/>
  <c r="D17" i="61"/>
  <c r="D9" i="61"/>
  <c r="AO34" i="61"/>
  <c r="AN18" i="61"/>
  <c r="AE17" i="61"/>
  <c r="J24" i="61"/>
  <c r="R24" i="61"/>
  <c r="Z24" i="61"/>
  <c r="AH24" i="61"/>
  <c r="AP24" i="61"/>
  <c r="K24" i="61"/>
  <c r="S24" i="61"/>
  <c r="AA24" i="61"/>
  <c r="AI24" i="61"/>
  <c r="AQ24" i="61"/>
  <c r="L24" i="61"/>
  <c r="T24" i="61"/>
  <c r="AB24" i="61"/>
  <c r="AJ24" i="61"/>
  <c r="E24" i="61"/>
  <c r="M24" i="61"/>
  <c r="U24" i="61"/>
  <c r="AC24" i="61"/>
  <c r="AK24" i="61"/>
  <c r="F24" i="61"/>
  <c r="N24" i="61"/>
  <c r="V24" i="61"/>
  <c r="AD24" i="61"/>
  <c r="AL24" i="61"/>
  <c r="I16" i="61"/>
  <c r="Q16" i="61"/>
  <c r="Y16" i="61"/>
  <c r="AG16" i="61"/>
  <c r="AO16" i="61"/>
  <c r="J16" i="61"/>
  <c r="R16" i="61"/>
  <c r="Z16" i="61"/>
  <c r="AH16" i="61"/>
  <c r="AP16" i="61"/>
  <c r="K16" i="61"/>
  <c r="S16" i="61"/>
  <c r="AA16" i="61"/>
  <c r="AI16" i="61"/>
  <c r="AQ16" i="61"/>
  <c r="L16" i="61"/>
  <c r="T16" i="61"/>
  <c r="AB16" i="61"/>
  <c r="AJ16" i="61"/>
  <c r="E16" i="61"/>
  <c r="M16" i="61"/>
  <c r="U16" i="61"/>
  <c r="AC16" i="61"/>
  <c r="AK16" i="61"/>
  <c r="N16" i="61"/>
  <c r="AF16" i="61"/>
  <c r="O16" i="61"/>
  <c r="AL16" i="61"/>
  <c r="P16" i="61"/>
  <c r="AM16" i="61"/>
  <c r="V16" i="61"/>
  <c r="AN16" i="61"/>
  <c r="W16" i="61"/>
  <c r="I8" i="61"/>
  <c r="Q8" i="61"/>
  <c r="Y8" i="61"/>
  <c r="AG8" i="61"/>
  <c r="AO8" i="61"/>
  <c r="J8" i="61"/>
  <c r="R8" i="61"/>
  <c r="Z8" i="61"/>
  <c r="AH8" i="61"/>
  <c r="AP8" i="61"/>
  <c r="K8" i="61"/>
  <c r="S8" i="61"/>
  <c r="AA8" i="61"/>
  <c r="AI8" i="61"/>
  <c r="AQ8" i="61"/>
  <c r="L8" i="61"/>
  <c r="T8" i="61"/>
  <c r="AB8" i="61"/>
  <c r="AJ8" i="61"/>
  <c r="E8" i="61"/>
  <c r="M8" i="61"/>
  <c r="U8" i="61"/>
  <c r="AC8" i="61"/>
  <c r="AK8" i="61"/>
  <c r="F8" i="61"/>
  <c r="X8" i="61"/>
  <c r="G8" i="61"/>
  <c r="AD8" i="61"/>
  <c r="H8" i="61"/>
  <c r="AE8" i="61"/>
  <c r="N8" i="61"/>
  <c r="AF8" i="61"/>
  <c r="O8" i="61"/>
  <c r="AL8" i="61"/>
  <c r="D41" i="61"/>
  <c r="D33" i="61"/>
  <c r="D25" i="61"/>
  <c r="D16" i="61"/>
  <c r="D8" i="61"/>
  <c r="AO43" i="61"/>
  <c r="AG43" i="61"/>
  <c r="Y43" i="61"/>
  <c r="Q43" i="61"/>
  <c r="I43" i="61"/>
  <c r="AN42" i="61"/>
  <c r="AF42" i="61"/>
  <c r="X42" i="61"/>
  <c r="P42" i="61"/>
  <c r="H42" i="61"/>
  <c r="AM41" i="61"/>
  <c r="AE41" i="61"/>
  <c r="W41" i="61"/>
  <c r="O41" i="61"/>
  <c r="G41" i="61"/>
  <c r="AL40" i="61"/>
  <c r="AD40" i="61"/>
  <c r="V40" i="61"/>
  <c r="N40" i="61"/>
  <c r="F40" i="61"/>
  <c r="AK39" i="61"/>
  <c r="AC39" i="61"/>
  <c r="U39" i="61"/>
  <c r="M39" i="61"/>
  <c r="E39" i="61"/>
  <c r="AJ38" i="61"/>
  <c r="AB38" i="61"/>
  <c r="T38" i="61"/>
  <c r="L38" i="61"/>
  <c r="AQ37" i="61"/>
  <c r="AI37" i="61"/>
  <c r="AA37" i="61"/>
  <c r="S37" i="61"/>
  <c r="K37" i="61"/>
  <c r="AP36" i="61"/>
  <c r="AH36" i="61"/>
  <c r="Z36" i="61"/>
  <c r="R36" i="61"/>
  <c r="J36" i="61"/>
  <c r="AO35" i="61"/>
  <c r="AG35" i="61"/>
  <c r="Y35" i="61"/>
  <c r="Q35" i="61"/>
  <c r="I35" i="61"/>
  <c r="AN34" i="61"/>
  <c r="AF34" i="61"/>
  <c r="X34" i="61"/>
  <c r="P34" i="61"/>
  <c r="H34" i="61"/>
  <c r="AM33" i="61"/>
  <c r="AE33" i="61"/>
  <c r="W33" i="61"/>
  <c r="O33" i="61"/>
  <c r="G33" i="61"/>
  <c r="AL32" i="61"/>
  <c r="AD32" i="61"/>
  <c r="V32" i="61"/>
  <c r="N32" i="61"/>
  <c r="F32" i="61"/>
  <c r="AK31" i="61"/>
  <c r="AC31" i="61"/>
  <c r="U31" i="61"/>
  <c r="M31" i="61"/>
  <c r="E31" i="61"/>
  <c r="AJ30" i="61"/>
  <c r="AB30" i="61"/>
  <c r="G30" i="61"/>
  <c r="AB29" i="61"/>
  <c r="E29" i="61"/>
  <c r="U28" i="61"/>
  <c r="AP27" i="61"/>
  <c r="S27" i="61"/>
  <c r="AI26" i="61"/>
  <c r="Q26" i="61"/>
  <c r="AG25" i="61"/>
  <c r="J25" i="61"/>
  <c r="AE24" i="61"/>
  <c r="H24" i="61"/>
  <c r="X23" i="61"/>
  <c r="F23" i="61"/>
  <c r="V22" i="61"/>
  <c r="AL21" i="61"/>
  <c r="T21" i="61"/>
  <c r="AJ20" i="61"/>
  <c r="M20" i="61"/>
  <c r="AH19" i="61"/>
  <c r="AH18" i="61"/>
  <c r="O17" i="61"/>
  <c r="F16" i="61"/>
  <c r="U14" i="61"/>
  <c r="AJ12" i="61"/>
  <c r="AA11" i="61"/>
  <c r="W8" i="61"/>
  <c r="AC5" i="61"/>
  <c r="AG42" i="61"/>
  <c r="X41" i="61"/>
  <c r="AG34" i="61"/>
  <c r="Y34" i="61"/>
  <c r="Q34" i="61"/>
  <c r="I34" i="61"/>
  <c r="AN33" i="61"/>
  <c r="AF33" i="61"/>
  <c r="X33" i="61"/>
  <c r="P33" i="61"/>
  <c r="H33" i="61"/>
  <c r="AO26" i="61"/>
  <c r="R26" i="61"/>
  <c r="AH25" i="61"/>
  <c r="P25" i="61"/>
  <c r="AM42" i="61"/>
  <c r="AE42" i="61"/>
  <c r="W42" i="61"/>
  <c r="O42" i="61"/>
  <c r="G42" i="61"/>
  <c r="AL41" i="61"/>
  <c r="AD41" i="61"/>
  <c r="V41" i="61"/>
  <c r="N41" i="61"/>
  <c r="F41" i="61"/>
  <c r="AJ39" i="61"/>
  <c r="AB39" i="61"/>
  <c r="T39" i="61"/>
  <c r="L39" i="61"/>
  <c r="P35" i="61"/>
  <c r="H35" i="61"/>
  <c r="AM34" i="61"/>
  <c r="AE34" i="61"/>
  <c r="W34" i="61"/>
  <c r="O34" i="61"/>
  <c r="G34" i="61"/>
  <c r="AL33" i="61"/>
  <c r="AD33" i="61"/>
  <c r="V33" i="61"/>
  <c r="N33" i="61"/>
  <c r="F33" i="61"/>
  <c r="AK32" i="61"/>
  <c r="AC32" i="61"/>
  <c r="U32" i="61"/>
  <c r="M32" i="61"/>
  <c r="E32" i="61"/>
  <c r="AJ31" i="61"/>
  <c r="AB31" i="61"/>
  <c r="T31" i="61"/>
  <c r="L31" i="61"/>
  <c r="AQ30" i="61"/>
  <c r="AI30" i="61"/>
  <c r="AA30" i="61"/>
  <c r="V29" i="61"/>
  <c r="AQ28" i="61"/>
  <c r="T28" i="61"/>
  <c r="AJ27" i="61"/>
  <c r="R27" i="61"/>
  <c r="AH26" i="61"/>
  <c r="AF25" i="61"/>
  <c r="I25" i="61"/>
  <c r="Y24" i="61"/>
  <c r="G24" i="61"/>
  <c r="AM22" i="61"/>
  <c r="AK21" i="61"/>
  <c r="N21" i="61"/>
  <c r="AI20" i="61"/>
  <c r="L20" i="61"/>
  <c r="AB19" i="61"/>
  <c r="AG18" i="61"/>
  <c r="I17" i="61"/>
  <c r="AI12" i="61"/>
  <c r="K11" i="61"/>
  <c r="AO9" i="61"/>
  <c r="V8" i="61"/>
  <c r="AB5" i="61"/>
  <c r="AQ3" i="61"/>
  <c r="L26" i="61"/>
  <c r="T26" i="61"/>
  <c r="AB26" i="61"/>
  <c r="AJ26" i="61"/>
  <c r="E26" i="61"/>
  <c r="M26" i="61"/>
  <c r="U26" i="61"/>
  <c r="AC26" i="61"/>
  <c r="AK26" i="61"/>
  <c r="F26" i="61"/>
  <c r="N26" i="61"/>
  <c r="V26" i="61"/>
  <c r="AD26" i="61"/>
  <c r="AL26" i="61"/>
  <c r="G26" i="61"/>
  <c r="O26" i="61"/>
  <c r="W26" i="61"/>
  <c r="AE26" i="61"/>
  <c r="AM26" i="61"/>
  <c r="H26" i="61"/>
  <c r="P26" i="61"/>
  <c r="X26" i="61"/>
  <c r="AF26" i="61"/>
  <c r="AN26" i="61"/>
  <c r="K10" i="61"/>
  <c r="S10" i="61"/>
  <c r="AA10" i="61"/>
  <c r="AI10" i="61"/>
  <c r="AQ10" i="61"/>
  <c r="L10" i="61"/>
  <c r="T10" i="61"/>
  <c r="AB10" i="61"/>
  <c r="AJ10" i="61"/>
  <c r="E10" i="61"/>
  <c r="M10" i="61"/>
  <c r="U10" i="61"/>
  <c r="AC10" i="61"/>
  <c r="AK10" i="61"/>
  <c r="F10" i="61"/>
  <c r="N10" i="61"/>
  <c r="V10" i="61"/>
  <c r="AD10" i="61"/>
  <c r="AL10" i="61"/>
  <c r="G10" i="61"/>
  <c r="O10" i="61"/>
  <c r="W10" i="61"/>
  <c r="AE10" i="61"/>
  <c r="AM10" i="61"/>
  <c r="J10" i="61"/>
  <c r="AG10" i="61"/>
  <c r="P10" i="61"/>
  <c r="AH10" i="61"/>
  <c r="Q10" i="61"/>
  <c r="AN10" i="61"/>
  <c r="R10" i="61"/>
  <c r="AO10" i="61"/>
  <c r="X10" i="61"/>
  <c r="AP10" i="61"/>
  <c r="AP42" i="61"/>
  <c r="Z42" i="61"/>
  <c r="R42" i="61"/>
  <c r="Y10" i="61"/>
  <c r="AO42" i="61"/>
  <c r="AF41" i="61"/>
  <c r="I10" i="61"/>
  <c r="I23" i="61"/>
  <c r="Q23" i="61"/>
  <c r="Y23" i="61"/>
  <c r="AG23" i="61"/>
  <c r="AO23" i="61"/>
  <c r="J23" i="61"/>
  <c r="R23" i="61"/>
  <c r="Z23" i="61"/>
  <c r="AH23" i="61"/>
  <c r="AP23" i="61"/>
  <c r="K23" i="61"/>
  <c r="S23" i="61"/>
  <c r="AA23" i="61"/>
  <c r="AI23" i="61"/>
  <c r="AQ23" i="61"/>
  <c r="L23" i="61"/>
  <c r="T23" i="61"/>
  <c r="AB23" i="61"/>
  <c r="AJ23" i="61"/>
  <c r="E23" i="61"/>
  <c r="M23" i="61"/>
  <c r="U23" i="61"/>
  <c r="AC23" i="61"/>
  <c r="AK23" i="61"/>
  <c r="H15" i="61"/>
  <c r="P15" i="61"/>
  <c r="X15" i="61"/>
  <c r="AF15" i="61"/>
  <c r="AN15" i="61"/>
  <c r="I15" i="61"/>
  <c r="Q15" i="61"/>
  <c r="Y15" i="61"/>
  <c r="AG15" i="61"/>
  <c r="AO15" i="61"/>
  <c r="J15" i="61"/>
  <c r="R15" i="61"/>
  <c r="Z15" i="61"/>
  <c r="AH15" i="61"/>
  <c r="AP15" i="61"/>
  <c r="K15" i="61"/>
  <c r="S15" i="61"/>
  <c r="AA15" i="61"/>
  <c r="AI15" i="61"/>
  <c r="AQ15" i="61"/>
  <c r="L15" i="61"/>
  <c r="T15" i="61"/>
  <c r="AB15" i="61"/>
  <c r="AJ15" i="61"/>
  <c r="G15" i="61"/>
  <c r="AD15" i="61"/>
  <c r="M15" i="61"/>
  <c r="AE15" i="61"/>
  <c r="N15" i="61"/>
  <c r="AK15" i="61"/>
  <c r="O15" i="61"/>
  <c r="AL15" i="61"/>
  <c r="U15" i="61"/>
  <c r="AM15" i="61"/>
  <c r="H7" i="61"/>
  <c r="P7" i="61"/>
  <c r="X7" i="61"/>
  <c r="AF7" i="61"/>
  <c r="AN7" i="61"/>
  <c r="I7" i="61"/>
  <c r="Q7" i="61"/>
  <c r="Y7" i="61"/>
  <c r="AG7" i="61"/>
  <c r="AO7" i="61"/>
  <c r="J7" i="61"/>
  <c r="R7" i="61"/>
  <c r="Z7" i="61"/>
  <c r="AH7" i="61"/>
  <c r="AP7" i="61"/>
  <c r="K7" i="61"/>
  <c r="S7" i="61"/>
  <c r="AA7" i="61"/>
  <c r="AI7" i="61"/>
  <c r="AQ7" i="61"/>
  <c r="L7" i="61"/>
  <c r="T7" i="61"/>
  <c r="AB7" i="61"/>
  <c r="AJ7" i="61"/>
  <c r="V7" i="61"/>
  <c r="E7" i="61"/>
  <c r="W7" i="61"/>
  <c r="F7" i="61"/>
  <c r="AC7" i="61"/>
  <c r="G7" i="61"/>
  <c r="AD7" i="61"/>
  <c r="M7" i="61"/>
  <c r="AE7" i="61"/>
  <c r="D15" i="61"/>
  <c r="H30" i="61"/>
  <c r="P30" i="61"/>
  <c r="X30" i="61"/>
  <c r="I30" i="61"/>
  <c r="Q30" i="61"/>
  <c r="Y30" i="61"/>
  <c r="J30" i="61"/>
  <c r="R30" i="61"/>
  <c r="Z30" i="61"/>
  <c r="K30" i="61"/>
  <c r="S30" i="61"/>
  <c r="L30" i="61"/>
  <c r="T30" i="61"/>
  <c r="H22" i="61"/>
  <c r="P22" i="61"/>
  <c r="X22" i="61"/>
  <c r="AF22" i="61"/>
  <c r="AN22" i="61"/>
  <c r="I22" i="61"/>
  <c r="Q22" i="61"/>
  <c r="Y22" i="61"/>
  <c r="AG22" i="61"/>
  <c r="AO22" i="61"/>
  <c r="J22" i="61"/>
  <c r="R22" i="61"/>
  <c r="Z22" i="61"/>
  <c r="AH22" i="61"/>
  <c r="AP22" i="61"/>
  <c r="K22" i="61"/>
  <c r="S22" i="61"/>
  <c r="AA22" i="61"/>
  <c r="AI22" i="61"/>
  <c r="AQ22" i="61"/>
  <c r="L22" i="61"/>
  <c r="T22" i="61"/>
  <c r="AB22" i="61"/>
  <c r="AJ22" i="61"/>
  <c r="G14" i="61"/>
  <c r="O14" i="61"/>
  <c r="W14" i="61"/>
  <c r="AE14" i="61"/>
  <c r="AM14" i="61"/>
  <c r="H14" i="61"/>
  <c r="P14" i="61"/>
  <c r="X14" i="61"/>
  <c r="AF14" i="61"/>
  <c r="AN14" i="61"/>
  <c r="I14" i="61"/>
  <c r="Q14" i="61"/>
  <c r="Y14" i="61"/>
  <c r="AG14" i="61"/>
  <c r="AO14" i="61"/>
  <c r="J14" i="61"/>
  <c r="R14" i="61"/>
  <c r="Z14" i="61"/>
  <c r="AH14" i="61"/>
  <c r="AP14" i="61"/>
  <c r="K14" i="61"/>
  <c r="S14" i="61"/>
  <c r="AA14" i="61"/>
  <c r="AI14" i="61"/>
  <c r="AQ14" i="61"/>
  <c r="E14" i="61"/>
  <c r="AB14" i="61"/>
  <c r="F14" i="61"/>
  <c r="AC14" i="61"/>
  <c r="L14" i="61"/>
  <c r="AD14" i="61"/>
  <c r="M14" i="61"/>
  <c r="AJ14" i="61"/>
  <c r="N14" i="61"/>
  <c r="AK14" i="61"/>
  <c r="G6" i="61"/>
  <c r="O6" i="61"/>
  <c r="W6" i="61"/>
  <c r="AE6" i="61"/>
  <c r="AM6" i="61"/>
  <c r="H6" i="61"/>
  <c r="P6" i="61"/>
  <c r="X6" i="61"/>
  <c r="AF6" i="61"/>
  <c r="AN6" i="61"/>
  <c r="I6" i="61"/>
  <c r="Q6" i="61"/>
  <c r="Y6" i="61"/>
  <c r="AG6" i="61"/>
  <c r="AO6" i="61"/>
  <c r="J6" i="61"/>
  <c r="R6" i="61"/>
  <c r="Z6" i="61"/>
  <c r="AH6" i="61"/>
  <c r="AP6" i="61"/>
  <c r="K6" i="61"/>
  <c r="S6" i="61"/>
  <c r="AA6" i="61"/>
  <c r="AI6" i="61"/>
  <c r="AQ6" i="61"/>
  <c r="T6" i="61"/>
  <c r="AL6" i="61"/>
  <c r="U6" i="61"/>
  <c r="V6" i="61"/>
  <c r="E6" i="61"/>
  <c r="AB6" i="61"/>
  <c r="F6" i="61"/>
  <c r="AC6" i="61"/>
  <c r="D39" i="61"/>
  <c r="D31" i="61"/>
  <c r="D22" i="61"/>
  <c r="D14" i="61"/>
  <c r="D6" i="61"/>
  <c r="AM43" i="61"/>
  <c r="AE43" i="61"/>
  <c r="W43" i="61"/>
  <c r="O43" i="61"/>
  <c r="G43" i="61"/>
  <c r="AL42" i="61"/>
  <c r="AD42" i="61"/>
  <c r="V42" i="61"/>
  <c r="N42" i="61"/>
  <c r="F42" i="61"/>
  <c r="AK41" i="61"/>
  <c r="AC41" i="61"/>
  <c r="U41" i="61"/>
  <c r="M41" i="61"/>
  <c r="E41" i="61"/>
  <c r="AJ40" i="61"/>
  <c r="AB40" i="61"/>
  <c r="T40" i="61"/>
  <c r="L40" i="61"/>
  <c r="AQ39" i="61"/>
  <c r="AI39" i="61"/>
  <c r="AA39" i="61"/>
  <c r="S39" i="61"/>
  <c r="K39" i="61"/>
  <c r="AP38" i="61"/>
  <c r="AH38" i="61"/>
  <c r="Z38" i="61"/>
  <c r="R38" i="61"/>
  <c r="J38" i="61"/>
  <c r="AO37" i="61"/>
  <c r="AG37" i="61"/>
  <c r="Y37" i="61"/>
  <c r="Q37" i="61"/>
  <c r="I37" i="61"/>
  <c r="AN36" i="61"/>
  <c r="AF36" i="61"/>
  <c r="X36" i="61"/>
  <c r="P36" i="61"/>
  <c r="H36" i="61"/>
  <c r="AM35" i="61"/>
  <c r="AE35" i="61"/>
  <c r="W35" i="61"/>
  <c r="O35" i="61"/>
  <c r="G35" i="61"/>
  <c r="AL34" i="61"/>
  <c r="AD34" i="61"/>
  <c r="V34" i="61"/>
  <c r="N34" i="61"/>
  <c r="F34" i="61"/>
  <c r="AK33" i="61"/>
  <c r="AC33" i="61"/>
  <c r="U33" i="61"/>
  <c r="M33" i="61"/>
  <c r="E33" i="61"/>
  <c r="AJ32" i="61"/>
  <c r="AB32" i="61"/>
  <c r="T32" i="61"/>
  <c r="L32" i="61"/>
  <c r="AQ31" i="61"/>
  <c r="AI31" i="61"/>
  <c r="AA31" i="61"/>
  <c r="S31" i="61"/>
  <c r="K31" i="61"/>
  <c r="AP30" i="61"/>
  <c r="AH30" i="61"/>
  <c r="W30" i="61"/>
  <c r="E30" i="61"/>
  <c r="AK28" i="61"/>
  <c r="S28" i="61"/>
  <c r="AI27" i="61"/>
  <c r="L27" i="61"/>
  <c r="AG26" i="61"/>
  <c r="J26" i="61"/>
  <c r="Z25" i="61"/>
  <c r="H25" i="61"/>
  <c r="X24" i="61"/>
  <c r="AN23" i="61"/>
  <c r="V23" i="61"/>
  <c r="AL22" i="61"/>
  <c r="O22" i="61"/>
  <c r="AJ21" i="61"/>
  <c r="AC20" i="61"/>
  <c r="K20" i="61"/>
  <c r="AA19" i="61"/>
  <c r="Q18" i="61"/>
  <c r="H17" i="61"/>
  <c r="W15" i="61"/>
  <c r="AH12" i="61"/>
  <c r="J11" i="61"/>
  <c r="Y9" i="61"/>
  <c r="P8" i="61"/>
  <c r="AJ6" i="61"/>
  <c r="AP3" i="61"/>
  <c r="AP34" i="61"/>
  <c r="R34" i="61"/>
  <c r="Q42" i="61"/>
  <c r="P41" i="61"/>
  <c r="G29" i="61"/>
  <c r="O29" i="61"/>
  <c r="W29" i="61"/>
  <c r="AE29" i="61"/>
  <c r="AM29" i="61"/>
  <c r="H29" i="61"/>
  <c r="P29" i="61"/>
  <c r="X29" i="61"/>
  <c r="AF29" i="61"/>
  <c r="AN29" i="61"/>
  <c r="I29" i="61"/>
  <c r="Q29" i="61"/>
  <c r="Y29" i="61"/>
  <c r="AG29" i="61"/>
  <c r="AO29" i="61"/>
  <c r="J29" i="61"/>
  <c r="R29" i="61"/>
  <c r="Z29" i="61"/>
  <c r="AH29" i="61"/>
  <c r="AP29" i="61"/>
  <c r="K29" i="61"/>
  <c r="S29" i="61"/>
  <c r="AA29" i="61"/>
  <c r="AI29" i="61"/>
  <c r="AQ29" i="61"/>
  <c r="G21" i="61"/>
  <c r="O21" i="61"/>
  <c r="W21" i="61"/>
  <c r="AE21" i="61"/>
  <c r="AM21" i="61"/>
  <c r="H21" i="61"/>
  <c r="P21" i="61"/>
  <c r="X21" i="61"/>
  <c r="AF21" i="61"/>
  <c r="AN21" i="61"/>
  <c r="I21" i="61"/>
  <c r="Q21" i="61"/>
  <c r="Y21" i="61"/>
  <c r="AG21" i="61"/>
  <c r="AO21" i="61"/>
  <c r="J21" i="61"/>
  <c r="R21" i="61"/>
  <c r="Z21" i="61"/>
  <c r="AH21" i="61"/>
  <c r="AP21" i="61"/>
  <c r="K21" i="61"/>
  <c r="S21" i="61"/>
  <c r="AA21" i="61"/>
  <c r="AI21" i="61"/>
  <c r="AQ21" i="61"/>
  <c r="F13" i="61"/>
  <c r="N13" i="61"/>
  <c r="V13" i="61"/>
  <c r="AD13" i="61"/>
  <c r="AL13" i="61"/>
  <c r="G13" i="61"/>
  <c r="O13" i="61"/>
  <c r="W13" i="61"/>
  <c r="AE13" i="61"/>
  <c r="AM13" i="61"/>
  <c r="H13" i="61"/>
  <c r="P13" i="61"/>
  <c r="X13" i="61"/>
  <c r="AF13" i="61"/>
  <c r="AN13" i="61"/>
  <c r="I13" i="61"/>
  <c r="Q13" i="61"/>
  <c r="Y13" i="61"/>
  <c r="AG13" i="61"/>
  <c r="AO13" i="61"/>
  <c r="J13" i="61"/>
  <c r="R13" i="61"/>
  <c r="Z13" i="61"/>
  <c r="AH13" i="61"/>
  <c r="AP13" i="61"/>
  <c r="U13" i="61"/>
  <c r="AA13" i="61"/>
  <c r="E13" i="61"/>
  <c r="AB13" i="61"/>
  <c r="K13" i="61"/>
  <c r="AC13" i="61"/>
  <c r="L13" i="61"/>
  <c r="AI13" i="61"/>
  <c r="F5" i="61"/>
  <c r="N5" i="61"/>
  <c r="V5" i="61"/>
  <c r="AD5" i="61"/>
  <c r="AL5" i="61"/>
  <c r="G5" i="61"/>
  <c r="O5" i="61"/>
  <c r="W5" i="61"/>
  <c r="AE5" i="61"/>
  <c r="AM5" i="61"/>
  <c r="H5" i="61"/>
  <c r="P5" i="61"/>
  <c r="X5" i="61"/>
  <c r="AF5" i="61"/>
  <c r="AN5" i="61"/>
  <c r="I5" i="61"/>
  <c r="Q5" i="61"/>
  <c r="Y5" i="61"/>
  <c r="AG5" i="61"/>
  <c r="AO5" i="61"/>
  <c r="J5" i="61"/>
  <c r="R5" i="61"/>
  <c r="Z5" i="61"/>
  <c r="AH5" i="61"/>
  <c r="AP5" i="61"/>
  <c r="M5" i="61"/>
  <c r="AJ5" i="61"/>
  <c r="S5" i="61"/>
  <c r="AK5" i="61"/>
  <c r="T5" i="61"/>
  <c r="AQ5" i="61"/>
  <c r="U5" i="61"/>
  <c r="AA5" i="61"/>
  <c r="D38" i="61"/>
  <c r="D30" i="61"/>
  <c r="D21" i="61"/>
  <c r="D13" i="61"/>
  <c r="D5" i="61"/>
  <c r="AL43" i="61"/>
  <c r="AD43" i="61"/>
  <c r="V43" i="61"/>
  <c r="N43" i="61"/>
  <c r="F43" i="61"/>
  <c r="AK42" i="61"/>
  <c r="AC42" i="61"/>
  <c r="U42" i="61"/>
  <c r="M42" i="61"/>
  <c r="E42" i="61"/>
  <c r="AJ41" i="61"/>
  <c r="AB41" i="61"/>
  <c r="T41" i="61"/>
  <c r="L41" i="61"/>
  <c r="AQ40" i="61"/>
  <c r="AI40" i="61"/>
  <c r="AA40" i="61"/>
  <c r="S40" i="61"/>
  <c r="K40" i="61"/>
  <c r="AP39" i="61"/>
  <c r="AH39" i="61"/>
  <c r="Z39" i="61"/>
  <c r="R39" i="61"/>
  <c r="J39" i="61"/>
  <c r="AO38" i="61"/>
  <c r="AG38" i="61"/>
  <c r="Y38" i="61"/>
  <c r="Q38" i="61"/>
  <c r="I38" i="61"/>
  <c r="AN37" i="61"/>
  <c r="AF37" i="61"/>
  <c r="X37" i="61"/>
  <c r="P37" i="61"/>
  <c r="H37" i="61"/>
  <c r="AM36" i="61"/>
  <c r="AE36" i="61"/>
  <c r="W36" i="61"/>
  <c r="O36" i="61"/>
  <c r="G36" i="61"/>
  <c r="AL35" i="61"/>
  <c r="AD35" i="61"/>
  <c r="V35" i="61"/>
  <c r="N35" i="61"/>
  <c r="F35" i="61"/>
  <c r="AK34" i="61"/>
  <c r="AC34" i="61"/>
  <c r="U34" i="61"/>
  <c r="M34" i="61"/>
  <c r="E34" i="61"/>
  <c r="AJ33" i="61"/>
  <c r="AB33" i="61"/>
  <c r="T33" i="61"/>
  <c r="L33" i="61"/>
  <c r="AQ32" i="61"/>
  <c r="AI32" i="61"/>
  <c r="AA32" i="61"/>
  <c r="S32" i="61"/>
  <c r="K32" i="61"/>
  <c r="AP31" i="61"/>
  <c r="AH31" i="61"/>
  <c r="Z31" i="61"/>
  <c r="R31" i="61"/>
  <c r="J31" i="61"/>
  <c r="AO30" i="61"/>
  <c r="AG30" i="61"/>
  <c r="V30" i="61"/>
  <c r="AL29" i="61"/>
  <c r="T29" i="61"/>
  <c r="AJ28" i="61"/>
  <c r="AH27" i="61"/>
  <c r="K27" i="61"/>
  <c r="AA26" i="61"/>
  <c r="I26" i="61"/>
  <c r="Y25" i="61"/>
  <c r="AO24" i="61"/>
  <c r="W24" i="61"/>
  <c r="AM23" i="61"/>
  <c r="P23" i="61"/>
  <c r="AK22" i="61"/>
  <c r="N22" i="61"/>
  <c r="AD21" i="61"/>
  <c r="L21" i="61"/>
  <c r="AB20" i="61"/>
  <c r="Z19" i="61"/>
  <c r="P18" i="61"/>
  <c r="AE16" i="61"/>
  <c r="V15" i="61"/>
  <c r="AK13" i="61"/>
  <c r="X9" i="61"/>
  <c r="AM7" i="61"/>
  <c r="AD6" i="61"/>
  <c r="K5" i="61"/>
  <c r="D18" i="61"/>
  <c r="D10" i="61"/>
  <c r="Z34" i="61"/>
  <c r="Y42" i="61"/>
  <c r="AN41" i="61"/>
  <c r="H41" i="61"/>
  <c r="D7" i="61"/>
  <c r="L3" i="61"/>
  <c r="T3" i="61"/>
  <c r="AB3" i="61"/>
  <c r="AJ3" i="61"/>
  <c r="E3" i="61"/>
  <c r="M3" i="61"/>
  <c r="U3" i="61"/>
  <c r="AC3" i="61"/>
  <c r="AK3" i="61"/>
  <c r="F3" i="61"/>
  <c r="N3" i="61"/>
  <c r="V3" i="61"/>
  <c r="AD3" i="61"/>
  <c r="AL3" i="61"/>
  <c r="G3" i="61"/>
  <c r="O3" i="61"/>
  <c r="W3" i="61"/>
  <c r="AE3" i="61"/>
  <c r="AM3" i="61"/>
  <c r="H3" i="61"/>
  <c r="P3" i="61"/>
  <c r="X3" i="61"/>
  <c r="AF3" i="61"/>
  <c r="AN3" i="61"/>
  <c r="I3" i="61"/>
  <c r="AA3" i="61"/>
  <c r="J3" i="61"/>
  <c r="AG3" i="61"/>
  <c r="K3" i="61"/>
  <c r="AH3" i="61"/>
  <c r="Q3" i="61"/>
  <c r="AI3" i="61"/>
  <c r="R3" i="61"/>
  <c r="AO3" i="61"/>
  <c r="F28" i="61"/>
  <c r="N28" i="61"/>
  <c r="V28" i="61"/>
  <c r="AD28" i="61"/>
  <c r="AL28" i="61"/>
  <c r="G28" i="61"/>
  <c r="O28" i="61"/>
  <c r="W28" i="61"/>
  <c r="AE28" i="61"/>
  <c r="AM28" i="61"/>
  <c r="H28" i="61"/>
  <c r="P28" i="61"/>
  <c r="X28" i="61"/>
  <c r="AF28" i="61"/>
  <c r="AN28" i="61"/>
  <c r="I28" i="61"/>
  <c r="Q28" i="61"/>
  <c r="Y28" i="61"/>
  <c r="AG28" i="61"/>
  <c r="AO28" i="61"/>
  <c r="J28" i="61"/>
  <c r="R28" i="61"/>
  <c r="Z28" i="61"/>
  <c r="AH28" i="61"/>
  <c r="AP28" i="61"/>
  <c r="F20" i="61"/>
  <c r="N20" i="61"/>
  <c r="V20" i="61"/>
  <c r="AD20" i="61"/>
  <c r="AL20" i="61"/>
  <c r="G20" i="61"/>
  <c r="O20" i="61"/>
  <c r="W20" i="61"/>
  <c r="AE20" i="61"/>
  <c r="AM20" i="61"/>
  <c r="H20" i="61"/>
  <c r="P20" i="61"/>
  <c r="X20" i="61"/>
  <c r="AF20" i="61"/>
  <c r="AN20" i="61"/>
  <c r="I20" i="61"/>
  <c r="Q20" i="61"/>
  <c r="Y20" i="61"/>
  <c r="AG20" i="61"/>
  <c r="AO20" i="61"/>
  <c r="J20" i="61"/>
  <c r="R20" i="61"/>
  <c r="Z20" i="61"/>
  <c r="AH20" i="61"/>
  <c r="AP20" i="61"/>
  <c r="E12" i="61"/>
  <c r="M12" i="61"/>
  <c r="U12" i="61"/>
  <c r="AC12" i="61"/>
  <c r="AK12" i="61"/>
  <c r="F12" i="61"/>
  <c r="N12" i="61"/>
  <c r="V12" i="61"/>
  <c r="AD12" i="61"/>
  <c r="AL12" i="61"/>
  <c r="G12" i="61"/>
  <c r="O12" i="61"/>
  <c r="W12" i="61"/>
  <c r="AE12" i="61"/>
  <c r="AM12" i="61"/>
  <c r="H12" i="61"/>
  <c r="P12" i="61"/>
  <c r="X12" i="61"/>
  <c r="AF12" i="61"/>
  <c r="AN12" i="61"/>
  <c r="I12" i="61"/>
  <c r="Q12" i="61"/>
  <c r="Y12" i="61"/>
  <c r="AG12" i="61"/>
  <c r="AO12" i="61"/>
  <c r="S12" i="61"/>
  <c r="AP12" i="61"/>
  <c r="T12" i="61"/>
  <c r="AQ12" i="61"/>
  <c r="Z12" i="61"/>
  <c r="AA12" i="61"/>
  <c r="J12" i="61"/>
  <c r="AB12" i="61"/>
  <c r="E4" i="61"/>
  <c r="M4" i="61"/>
  <c r="U4" i="61"/>
  <c r="AC4" i="61"/>
  <c r="AK4" i="61"/>
  <c r="F4" i="61"/>
  <c r="N4" i="61"/>
  <c r="V4" i="61"/>
  <c r="AD4" i="61"/>
  <c r="AL4" i="61"/>
  <c r="G4" i="61"/>
  <c r="O4" i="61"/>
  <c r="W4" i="61"/>
  <c r="AE4" i="61"/>
  <c r="AM4" i="61"/>
  <c r="H4" i="61"/>
  <c r="P4" i="61"/>
  <c r="X4" i="61"/>
  <c r="AF4" i="61"/>
  <c r="AN4" i="61"/>
  <c r="I4" i="61"/>
  <c r="Q4" i="61"/>
  <c r="Y4" i="61"/>
  <c r="AG4" i="61"/>
  <c r="AO4" i="61"/>
  <c r="K4" i="61"/>
  <c r="AH4" i="61"/>
  <c r="L4" i="61"/>
  <c r="AI4" i="61"/>
  <c r="R4" i="61"/>
  <c r="AJ4" i="61"/>
  <c r="S4" i="61"/>
  <c r="AP4" i="61"/>
  <c r="T4" i="61"/>
  <c r="AQ4" i="61"/>
  <c r="D37" i="61"/>
  <c r="D29" i="61"/>
  <c r="D20" i="61"/>
  <c r="D12" i="61"/>
  <c r="D4" i="61"/>
  <c r="AK43" i="61"/>
  <c r="AC43" i="61"/>
  <c r="U43" i="61"/>
  <c r="M43" i="61"/>
  <c r="E43" i="61"/>
  <c r="AJ42" i="61"/>
  <c r="AB42" i="61"/>
  <c r="T42" i="61"/>
  <c r="L42" i="61"/>
  <c r="AQ41" i="61"/>
  <c r="AI41" i="61"/>
  <c r="AA41" i="61"/>
  <c r="S41" i="61"/>
  <c r="K41" i="61"/>
  <c r="AP40" i="61"/>
  <c r="AH40" i="61"/>
  <c r="Z40" i="61"/>
  <c r="R40" i="61"/>
  <c r="J40" i="61"/>
  <c r="AO39" i="61"/>
  <c r="AG39" i="61"/>
  <c r="Y39" i="61"/>
  <c r="Q39" i="61"/>
  <c r="I39" i="61"/>
  <c r="AN38" i="61"/>
  <c r="AF38" i="61"/>
  <c r="X38" i="61"/>
  <c r="P38" i="61"/>
  <c r="H38" i="61"/>
  <c r="AM37" i="61"/>
  <c r="AE37" i="61"/>
  <c r="W37" i="61"/>
  <c r="O37" i="61"/>
  <c r="G37" i="61"/>
  <c r="AL36" i="61"/>
  <c r="AD36" i="61"/>
  <c r="V36" i="61"/>
  <c r="N36" i="61"/>
  <c r="F36" i="61"/>
  <c r="AK35" i="61"/>
  <c r="AC35" i="61"/>
  <c r="U35" i="61"/>
  <c r="M35" i="61"/>
  <c r="E35" i="61"/>
  <c r="AJ34" i="61"/>
  <c r="AB34" i="61"/>
  <c r="T34" i="61"/>
  <c r="L34" i="61"/>
  <c r="AQ33" i="61"/>
  <c r="AI33" i="61"/>
  <c r="AA33" i="61"/>
  <c r="S33" i="61"/>
  <c r="K33" i="61"/>
  <c r="AP32" i="61"/>
  <c r="AH32" i="61"/>
  <c r="Z32" i="61"/>
  <c r="R32" i="61"/>
  <c r="J32" i="61"/>
  <c r="AO31" i="61"/>
  <c r="AG31" i="61"/>
  <c r="Y31" i="61"/>
  <c r="Q31" i="61"/>
  <c r="I31" i="61"/>
  <c r="AN30" i="61"/>
  <c r="AF30" i="61"/>
  <c r="U30" i="61"/>
  <c r="AK29" i="61"/>
  <c r="N29" i="61"/>
  <c r="AI28" i="61"/>
  <c r="L28" i="61"/>
  <c r="AB27" i="61"/>
  <c r="Z26" i="61"/>
  <c r="AP25" i="61"/>
  <c r="X25" i="61"/>
  <c r="AN24" i="61"/>
  <c r="Q24" i="61"/>
  <c r="AL23" i="61"/>
  <c r="O23" i="61"/>
  <c r="AE22" i="61"/>
  <c r="M22" i="61"/>
  <c r="AC21" i="61"/>
  <c r="F21" i="61"/>
  <c r="AA20" i="61"/>
  <c r="AQ19" i="61"/>
  <c r="J18" i="61"/>
  <c r="AD16" i="61"/>
  <c r="F15" i="61"/>
  <c r="AJ13" i="61"/>
  <c r="L12" i="61"/>
  <c r="AF10" i="61"/>
  <c r="W9" i="61"/>
  <c r="AL7" i="61"/>
  <c r="N6" i="61"/>
  <c r="E5" i="61"/>
  <c r="Y3" i="61"/>
  <c r="AP26" i="61"/>
  <c r="S26" i="61"/>
  <c r="I42" i="61"/>
  <c r="E27" i="61"/>
  <c r="M27" i="61"/>
  <c r="U27" i="61"/>
  <c r="AC27" i="61"/>
  <c r="AK27" i="61"/>
  <c r="F27" i="61"/>
  <c r="N27" i="61"/>
  <c r="V27" i="61"/>
  <c r="AD27" i="61"/>
  <c r="AL27" i="61"/>
  <c r="G27" i="61"/>
  <c r="O27" i="61"/>
  <c r="W27" i="61"/>
  <c r="AE27" i="61"/>
  <c r="AM27" i="61"/>
  <c r="H27" i="61"/>
  <c r="P27" i="61"/>
  <c r="X27" i="61"/>
  <c r="AF27" i="61"/>
  <c r="AN27" i="61"/>
  <c r="I27" i="61"/>
  <c r="Q27" i="61"/>
  <c r="Y27" i="61"/>
  <c r="AG27" i="61"/>
  <c r="AO27" i="61"/>
  <c r="L19" i="61"/>
  <c r="T19" i="61"/>
  <c r="E19" i="61"/>
  <c r="M19" i="61"/>
  <c r="F19" i="61"/>
  <c r="N19" i="61"/>
  <c r="G19" i="61"/>
  <c r="O19" i="61"/>
  <c r="H19" i="61"/>
  <c r="P19" i="61"/>
  <c r="U19" i="61"/>
  <c r="AC19" i="61"/>
  <c r="AK19" i="61"/>
  <c r="V19" i="61"/>
  <c r="AD19" i="61"/>
  <c r="AL19" i="61"/>
  <c r="I19" i="61"/>
  <c r="W19" i="61"/>
  <c r="AE19" i="61"/>
  <c r="AM19" i="61"/>
  <c r="J19" i="61"/>
  <c r="X19" i="61"/>
  <c r="AF19" i="61"/>
  <c r="AN19" i="61"/>
  <c r="K19" i="61"/>
  <c r="Y19" i="61"/>
  <c r="AG19" i="61"/>
  <c r="AO19" i="61"/>
  <c r="L11" i="61"/>
  <c r="T11" i="61"/>
  <c r="AB11" i="61"/>
  <c r="AJ11" i="61"/>
  <c r="E11" i="61"/>
  <c r="M11" i="61"/>
  <c r="U11" i="61"/>
  <c r="AC11" i="61"/>
  <c r="AK11" i="61"/>
  <c r="F11" i="61"/>
  <c r="N11" i="61"/>
  <c r="V11" i="61"/>
  <c r="AD11" i="61"/>
  <c r="AL11" i="61"/>
  <c r="G11" i="61"/>
  <c r="O11" i="61"/>
  <c r="W11" i="61"/>
  <c r="AE11" i="61"/>
  <c r="AM11" i="61"/>
  <c r="H11" i="61"/>
  <c r="P11" i="61"/>
  <c r="X11" i="61"/>
  <c r="AF11" i="61"/>
  <c r="AN11" i="61"/>
  <c r="Q11" i="61"/>
  <c r="AI11" i="61"/>
  <c r="R11" i="61"/>
  <c r="AO11" i="61"/>
  <c r="S11" i="61"/>
  <c r="AP11" i="61"/>
  <c r="Y11" i="61"/>
  <c r="AQ11" i="61"/>
  <c r="Z11" i="61"/>
  <c r="D3" i="61"/>
  <c r="D36" i="61"/>
  <c r="D28" i="61"/>
  <c r="D19" i="61"/>
  <c r="D11" i="61"/>
  <c r="D23" i="61"/>
  <c r="AJ43" i="61"/>
  <c r="AB43" i="61"/>
  <c r="T43" i="61"/>
  <c r="AQ42" i="61"/>
  <c r="AI42" i="61"/>
  <c r="AA42" i="61"/>
  <c r="S42" i="61"/>
  <c r="AP41" i="61"/>
  <c r="AH41" i="61"/>
  <c r="Z41" i="61"/>
  <c r="R41" i="61"/>
  <c r="AO40" i="61"/>
  <c r="AG40" i="61"/>
  <c r="Y40" i="61"/>
  <c r="Q40" i="61"/>
  <c r="AN39" i="61"/>
  <c r="AF39" i="61"/>
  <c r="X39" i="61"/>
  <c r="P39" i="61"/>
  <c r="AM38" i="61"/>
  <c r="AE38" i="61"/>
  <c r="W38" i="61"/>
  <c r="O38" i="61"/>
  <c r="AL37" i="61"/>
  <c r="AD37" i="61"/>
  <c r="V37" i="61"/>
  <c r="N37" i="61"/>
  <c r="AK36" i="61"/>
  <c r="AC36" i="61"/>
  <c r="U36" i="61"/>
  <c r="M36" i="61"/>
  <c r="AJ35" i="61"/>
  <c r="AB35" i="61"/>
  <c r="T35" i="61"/>
  <c r="AQ34" i="61"/>
  <c r="AI34" i="61"/>
  <c r="AA34" i="61"/>
  <c r="S34" i="61"/>
  <c r="AP33" i="61"/>
  <c r="AH33" i="61"/>
  <c r="Z33" i="61"/>
  <c r="R33" i="61"/>
  <c r="AO32" i="61"/>
  <c r="AG32" i="61"/>
  <c r="Y32" i="61"/>
  <c r="Q32" i="61"/>
  <c r="AN31" i="61"/>
  <c r="AF31" i="61"/>
  <c r="X31" i="61"/>
  <c r="P31" i="61"/>
  <c r="AM30" i="61"/>
  <c r="AE30" i="61"/>
  <c r="O30" i="61"/>
  <c r="AJ29" i="61"/>
  <c r="M29" i="61"/>
  <c r="AC28" i="61"/>
  <c r="K28" i="61"/>
  <c r="AA27" i="61"/>
  <c r="AQ26" i="61"/>
  <c r="Y26" i="61"/>
  <c r="AO25" i="61"/>
  <c r="R25" i="61"/>
  <c r="AM24" i="61"/>
  <c r="P24" i="61"/>
  <c r="AF23" i="61"/>
  <c r="N23" i="61"/>
  <c r="AD22" i="61"/>
  <c r="G22" i="61"/>
  <c r="AB21" i="61"/>
  <c r="E21" i="61"/>
  <c r="U20" i="61"/>
  <c r="AP19" i="61"/>
  <c r="R19" i="61"/>
  <c r="AG17" i="61"/>
  <c r="X16" i="61"/>
  <c r="E15" i="61"/>
  <c r="T13" i="61"/>
  <c r="K12" i="61"/>
  <c r="Z10" i="61"/>
  <c r="G9" i="61"/>
  <c r="AK7" i="61"/>
  <c r="M6" i="61"/>
  <c r="AB4" i="61"/>
  <c r="S3" i="61"/>
  <c r="AO44" i="61"/>
  <c r="AG44" i="61"/>
  <c r="Y44" i="61"/>
  <c r="Q44" i="61"/>
  <c r="I44" i="61"/>
  <c r="AN44" i="61"/>
  <c r="AF44" i="61"/>
  <c r="X44" i="61"/>
  <c r="P44" i="61"/>
  <c r="H44" i="61"/>
  <c r="AM44" i="61"/>
  <c r="AE44" i="61"/>
  <c r="W44" i="61"/>
  <c r="O44" i="61"/>
  <c r="G44" i="61"/>
  <c r="AL44" i="61"/>
  <c r="AD44" i="61"/>
  <c r="V44" i="61"/>
  <c r="N44" i="61"/>
  <c r="F44" i="61"/>
  <c r="AK44" i="61"/>
  <c r="AC44" i="61"/>
  <c r="U44" i="61"/>
  <c r="M44" i="61"/>
  <c r="E64" i="100"/>
  <c r="E124" i="100"/>
  <c r="E126" i="100"/>
  <c r="H127" i="100"/>
  <c r="D135" i="100"/>
  <c r="I123" i="100"/>
  <c r="B134" i="100"/>
  <c r="E131" i="100"/>
  <c r="J133" i="100"/>
  <c r="F124" i="100"/>
  <c r="F130" i="100"/>
  <c r="C131" i="100"/>
  <c r="H135" i="100"/>
  <c r="E135" i="100"/>
  <c r="E136" i="100"/>
  <c r="D136" i="100"/>
  <c r="C136" i="100"/>
  <c r="F64" i="100"/>
  <c r="E112" i="100" s="1"/>
  <c r="J113" i="100"/>
  <c r="E132" i="100"/>
  <c r="C125" i="100"/>
  <c r="E128" i="100"/>
  <c r="G131" i="100"/>
  <c r="I134" i="100"/>
  <c r="G64" i="100"/>
  <c r="F112" i="100" s="1"/>
  <c r="D120" i="100"/>
  <c r="J123" i="100"/>
  <c r="F128" i="100"/>
  <c r="H131" i="100"/>
  <c r="J134" i="100"/>
  <c r="E60" i="100"/>
  <c r="H64" i="100"/>
  <c r="G118" i="100"/>
  <c r="I125" i="100"/>
  <c r="C113" i="100"/>
  <c r="I122" i="100"/>
  <c r="C129" i="100"/>
  <c r="G135" i="100"/>
  <c r="I64" i="100"/>
  <c r="H112" i="100" s="1"/>
  <c r="E119" i="100"/>
  <c r="B119" i="100"/>
  <c r="C122" i="100"/>
  <c r="I130" i="100"/>
  <c r="D113" i="100"/>
  <c r="H119" i="100"/>
  <c r="J122" i="100"/>
  <c r="D129" i="100"/>
  <c r="F132" i="100"/>
  <c r="G134" i="100"/>
  <c r="I133" i="100"/>
  <c r="C132" i="100"/>
  <c r="G130" i="100"/>
  <c r="I129" i="100"/>
  <c r="C128" i="100"/>
  <c r="E127" i="100"/>
  <c r="G126" i="100"/>
  <c r="E123" i="100"/>
  <c r="G122" i="100"/>
  <c r="I121" i="100"/>
  <c r="C120" i="100"/>
  <c r="I117" i="100"/>
  <c r="G114" i="100"/>
  <c r="I113" i="100"/>
  <c r="C112" i="100"/>
  <c r="J136" i="100"/>
  <c r="B136" i="100"/>
  <c r="F134" i="100"/>
  <c r="J132" i="100"/>
  <c r="B132" i="100"/>
  <c r="D131" i="100"/>
  <c r="H129" i="100"/>
  <c r="J128" i="100"/>
  <c r="B128" i="100"/>
  <c r="F126" i="100"/>
  <c r="H125" i="100"/>
  <c r="J124" i="100"/>
  <c r="B124" i="100"/>
  <c r="D123" i="100"/>
  <c r="F122" i="100"/>
  <c r="J120" i="100"/>
  <c r="B120" i="100"/>
  <c r="F118" i="100"/>
  <c r="D115" i="100"/>
  <c r="F114" i="100"/>
  <c r="H113" i="100"/>
  <c r="I136" i="100"/>
  <c r="C135" i="100"/>
  <c r="E134" i="100"/>
  <c r="I132" i="100"/>
  <c r="E130" i="100"/>
  <c r="G129" i="100"/>
  <c r="I128" i="100"/>
  <c r="G125" i="100"/>
  <c r="I124" i="100"/>
  <c r="C123" i="100"/>
  <c r="E114" i="100"/>
  <c r="J135" i="100"/>
  <c r="D134" i="100"/>
  <c r="F133" i="100"/>
  <c r="H132" i="100"/>
  <c r="J131" i="100"/>
  <c r="B131" i="100"/>
  <c r="D130" i="100"/>
  <c r="F129" i="100"/>
  <c r="H128" i="100"/>
  <c r="J127" i="100"/>
  <c r="B127" i="100"/>
  <c r="D126" i="100"/>
  <c r="F125" i="100"/>
  <c r="H124" i="100"/>
  <c r="I135" i="100"/>
  <c r="C134" i="100"/>
  <c r="E133" i="100"/>
  <c r="G132" i="100"/>
  <c r="I131" i="100"/>
  <c r="E129" i="100"/>
  <c r="G128" i="100"/>
  <c r="I127" i="100"/>
  <c r="E125" i="100"/>
  <c r="G124" i="100"/>
  <c r="E121" i="100"/>
  <c r="G120" i="100"/>
  <c r="C118" i="100"/>
  <c r="E113" i="100"/>
  <c r="G112" i="100"/>
  <c r="F135" i="100"/>
  <c r="H134" i="100"/>
  <c r="B133" i="100"/>
  <c r="D132" i="100"/>
  <c r="F131" i="100"/>
  <c r="H130" i="100"/>
  <c r="J129" i="100"/>
  <c r="B129" i="100"/>
  <c r="F127" i="100"/>
  <c r="H126" i="100"/>
  <c r="J125" i="100"/>
  <c r="F123" i="100"/>
  <c r="H122" i="100"/>
  <c r="J121" i="100"/>
  <c r="B121" i="100"/>
  <c r="H118" i="100"/>
  <c r="H114" i="100"/>
  <c r="B113" i="100"/>
  <c r="D112" i="100"/>
  <c r="J64" i="100"/>
  <c r="B115" i="100"/>
  <c r="J115" i="100"/>
  <c r="I116" i="100"/>
  <c r="H116" i="100"/>
  <c r="E117" i="100"/>
  <c r="B117" i="100"/>
  <c r="G117" i="100"/>
  <c r="H120" i="100"/>
  <c r="F121" i="100"/>
  <c r="D122" i="100"/>
  <c r="B126" i="100"/>
  <c r="C127" i="100"/>
  <c r="G133" i="100"/>
  <c r="J130" i="100"/>
  <c r="E120" i="100"/>
  <c r="G123" i="100"/>
  <c r="I126" i="100"/>
  <c r="C133" i="100"/>
  <c r="C64" i="100"/>
  <c r="K64" i="100"/>
  <c r="D116" i="100"/>
  <c r="F117" i="100"/>
  <c r="C117" i="100"/>
  <c r="H117" i="100"/>
  <c r="E118" i="100"/>
  <c r="G119" i="100"/>
  <c r="H121" i="100"/>
  <c r="D124" i="100"/>
  <c r="C126" i="100"/>
  <c r="D127" i="100"/>
  <c r="H133" i="100"/>
  <c r="B123" i="100"/>
  <c r="H136" i="100"/>
  <c r="B114" i="100"/>
  <c r="D117" i="100"/>
  <c r="F120" i="100"/>
  <c r="H123" i="100"/>
  <c r="J126" i="100"/>
  <c r="B130" i="100"/>
  <c r="D133" i="100"/>
  <c r="F136" i="100"/>
  <c r="Q71" i="99"/>
  <c r="Q93" i="99"/>
  <c r="Q69" i="99"/>
  <c r="I75" i="99"/>
  <c r="Q79" i="99"/>
  <c r="Y69" i="99"/>
  <c r="W70" i="99"/>
  <c r="Y73" i="99"/>
  <c r="AE76" i="99"/>
  <c r="K123" i="99" s="1"/>
  <c r="I82" i="99"/>
  <c r="J68" i="99"/>
  <c r="Y81" i="99"/>
  <c r="Q89" i="99"/>
  <c r="Y83" i="99"/>
  <c r="E75" i="99"/>
  <c r="F69" i="99"/>
  <c r="D104" i="99"/>
  <c r="D90" i="99"/>
  <c r="D97" i="99"/>
  <c r="D86" i="99"/>
  <c r="D105" i="99"/>
  <c r="D100" i="99"/>
  <c r="D93" i="99"/>
  <c r="D108" i="99"/>
  <c r="D106" i="99"/>
  <c r="D96" i="99"/>
  <c r="D89" i="99"/>
  <c r="D101" i="99"/>
  <c r="D99" i="99"/>
  <c r="D92" i="99"/>
  <c r="D85" i="99"/>
  <c r="D98" i="99"/>
  <c r="D94" i="99"/>
  <c r="D83" i="99"/>
  <c r="D78" i="99"/>
  <c r="D74" i="99"/>
  <c r="D70" i="99"/>
  <c r="D88" i="99"/>
  <c r="D84" i="99"/>
  <c r="D79" i="99"/>
  <c r="D75" i="99"/>
  <c r="D71" i="99"/>
  <c r="D103" i="99"/>
  <c r="D102" i="99"/>
  <c r="D81" i="99"/>
  <c r="D76" i="99"/>
  <c r="D72" i="99"/>
  <c r="D80" i="99"/>
  <c r="D77" i="99"/>
  <c r="D73" i="99"/>
  <c r="D69" i="99"/>
  <c r="L107" i="99"/>
  <c r="L103" i="99"/>
  <c r="L94" i="99"/>
  <c r="L87" i="99"/>
  <c r="L90" i="99"/>
  <c r="L83" i="99"/>
  <c r="L104" i="99"/>
  <c r="L97" i="99"/>
  <c r="L86" i="99"/>
  <c r="L93" i="99"/>
  <c r="L105" i="99"/>
  <c r="L100" i="99"/>
  <c r="E147" i="99" s="1"/>
  <c r="D180" i="99" s="1"/>
  <c r="L96" i="99"/>
  <c r="L89" i="99"/>
  <c r="L106" i="99"/>
  <c r="L80" i="99"/>
  <c r="L92" i="99"/>
  <c r="L88" i="99"/>
  <c r="L84" i="99"/>
  <c r="L78" i="99"/>
  <c r="E125" i="99" s="1"/>
  <c r="L74" i="99"/>
  <c r="L70" i="99"/>
  <c r="L102" i="99"/>
  <c r="L101" i="99"/>
  <c r="L82" i="99"/>
  <c r="L79" i="99"/>
  <c r="L75" i="99"/>
  <c r="L71" i="99"/>
  <c r="L99" i="99"/>
  <c r="L95" i="99"/>
  <c r="L91" i="99"/>
  <c r="L76" i="99"/>
  <c r="L72" i="99"/>
  <c r="L98" i="99"/>
  <c r="L77" i="99"/>
  <c r="L73" i="99"/>
  <c r="E120" i="99" s="1"/>
  <c r="L69" i="99"/>
  <c r="T101" i="99"/>
  <c r="T98" i="99"/>
  <c r="T91" i="99"/>
  <c r="T84" i="99"/>
  <c r="T108" i="99"/>
  <c r="T102" i="99"/>
  <c r="T94" i="99"/>
  <c r="T87" i="99"/>
  <c r="T103" i="99"/>
  <c r="T90" i="99"/>
  <c r="T83" i="99"/>
  <c r="T107" i="99"/>
  <c r="T97" i="99"/>
  <c r="T86" i="99"/>
  <c r="T104" i="99"/>
  <c r="G151" i="99" s="1"/>
  <c r="T93" i="99"/>
  <c r="T100" i="99"/>
  <c r="T80" i="99"/>
  <c r="T78" i="99"/>
  <c r="T74" i="99"/>
  <c r="T70" i="99"/>
  <c r="T79" i="99"/>
  <c r="T75" i="99"/>
  <c r="T71" i="99"/>
  <c r="T89" i="99"/>
  <c r="T85" i="99"/>
  <c r="T82" i="99"/>
  <c r="T76" i="99"/>
  <c r="T72" i="99"/>
  <c r="T106" i="99"/>
  <c r="T105" i="99"/>
  <c r="G152" i="99" s="1"/>
  <c r="T96" i="99"/>
  <c r="T92" i="99"/>
  <c r="T88" i="99"/>
  <c r="T81" i="99"/>
  <c r="T77" i="99"/>
  <c r="T73" i="99"/>
  <c r="T69" i="99"/>
  <c r="AB105" i="99"/>
  <c r="AB100" i="99"/>
  <c r="AB95" i="99"/>
  <c r="AB88" i="99"/>
  <c r="AB106" i="99"/>
  <c r="AB98" i="99"/>
  <c r="AB91" i="99"/>
  <c r="AB84" i="99"/>
  <c r="AB101" i="99"/>
  <c r="AB94" i="99"/>
  <c r="AB87" i="99"/>
  <c r="AB102" i="99"/>
  <c r="AB90" i="99"/>
  <c r="AB83" i="99"/>
  <c r="AB108" i="99"/>
  <c r="AB103" i="99"/>
  <c r="AB97" i="99"/>
  <c r="AB86" i="99"/>
  <c r="AB99" i="99"/>
  <c r="AB81" i="99"/>
  <c r="AB78" i="99"/>
  <c r="AB74" i="99"/>
  <c r="AB70" i="99"/>
  <c r="AB75" i="99"/>
  <c r="AB71" i="99"/>
  <c r="AB79" i="99"/>
  <c r="AB107" i="99"/>
  <c r="AB104" i="99"/>
  <c r="AB96" i="99"/>
  <c r="AB92" i="99"/>
  <c r="AB82" i="99"/>
  <c r="AB76" i="99"/>
  <c r="AB72" i="99"/>
  <c r="H119" i="99" s="1"/>
  <c r="AB77" i="99"/>
  <c r="AB73" i="99"/>
  <c r="AB69" i="99"/>
  <c r="S68" i="99"/>
  <c r="U69" i="99"/>
  <c r="AA72" i="99"/>
  <c r="AC73" i="99"/>
  <c r="J120" i="99" s="1"/>
  <c r="C76" i="99"/>
  <c r="I79" i="99"/>
  <c r="N80" i="99"/>
  <c r="U81" i="99"/>
  <c r="AA82" i="99"/>
  <c r="L85" i="99"/>
  <c r="U88" i="99"/>
  <c r="D95" i="99"/>
  <c r="N98" i="99"/>
  <c r="AE101" i="99"/>
  <c r="E106" i="99"/>
  <c r="E102" i="99"/>
  <c r="E98" i="99"/>
  <c r="E94" i="99"/>
  <c r="E90" i="99"/>
  <c r="E86" i="99"/>
  <c r="E82" i="99"/>
  <c r="E107" i="99"/>
  <c r="E103" i="99"/>
  <c r="E97" i="99"/>
  <c r="E105" i="99"/>
  <c r="E100" i="99"/>
  <c r="E93" i="99"/>
  <c r="E108" i="99"/>
  <c r="E96" i="99"/>
  <c r="E89" i="99"/>
  <c r="E101" i="99"/>
  <c r="E99" i="99"/>
  <c r="E92" i="99"/>
  <c r="E85" i="99"/>
  <c r="E95" i="99"/>
  <c r="E88" i="99"/>
  <c r="E83" i="99"/>
  <c r="E78" i="99"/>
  <c r="E74" i="99"/>
  <c r="E70" i="99"/>
  <c r="E104" i="99"/>
  <c r="E81" i="99"/>
  <c r="E76" i="99"/>
  <c r="E72" i="99"/>
  <c r="E91" i="99"/>
  <c r="E87" i="99"/>
  <c r="E73" i="99"/>
  <c r="M106" i="99"/>
  <c r="M102" i="99"/>
  <c r="M98" i="99"/>
  <c r="M94" i="99"/>
  <c r="M90" i="99"/>
  <c r="F137" i="99" s="1"/>
  <c r="M86" i="99"/>
  <c r="F133" i="99" s="1"/>
  <c r="M82" i="99"/>
  <c r="M107" i="99"/>
  <c r="F154" i="99" s="1"/>
  <c r="E185" i="99" s="1"/>
  <c r="M103" i="99"/>
  <c r="M104" i="99"/>
  <c r="M97" i="99"/>
  <c r="M93" i="99"/>
  <c r="M105" i="99"/>
  <c r="F152" i="99" s="1"/>
  <c r="M100" i="99"/>
  <c r="F147" i="99" s="1"/>
  <c r="E180" i="99" s="1"/>
  <c r="M96" i="99"/>
  <c r="M89" i="99"/>
  <c r="F136" i="99" s="1"/>
  <c r="M99" i="99"/>
  <c r="M92" i="99"/>
  <c r="M85" i="99"/>
  <c r="M88" i="99"/>
  <c r="M84" i="99"/>
  <c r="F131" i="99" s="1"/>
  <c r="M78" i="99"/>
  <c r="F125" i="99" s="1"/>
  <c r="M74" i="99"/>
  <c r="M70" i="99"/>
  <c r="F117" i="99" s="1"/>
  <c r="M108" i="99"/>
  <c r="M95" i="99"/>
  <c r="M91" i="99"/>
  <c r="M87" i="99"/>
  <c r="M83" i="99"/>
  <c r="F130" i="99" s="1"/>
  <c r="M76" i="99"/>
  <c r="M72" i="99"/>
  <c r="M81" i="99"/>
  <c r="M80" i="99"/>
  <c r="U106" i="99"/>
  <c r="U102" i="99"/>
  <c r="U98" i="99"/>
  <c r="U94" i="99"/>
  <c r="U90" i="99"/>
  <c r="G137" i="99" s="1"/>
  <c r="F172" i="99" s="1"/>
  <c r="U86" i="99"/>
  <c r="U82" i="99"/>
  <c r="U107" i="99"/>
  <c r="U103" i="99"/>
  <c r="U108" i="99"/>
  <c r="U87" i="99"/>
  <c r="U83" i="99"/>
  <c r="U97" i="99"/>
  <c r="U104" i="99"/>
  <c r="U93" i="99"/>
  <c r="U96" i="99"/>
  <c r="U89" i="99"/>
  <c r="U100" i="99"/>
  <c r="U80" i="99"/>
  <c r="U78" i="99"/>
  <c r="U74" i="99"/>
  <c r="U70" i="99"/>
  <c r="U101" i="99"/>
  <c r="U99" i="99"/>
  <c r="U95" i="99"/>
  <c r="U91" i="99"/>
  <c r="U85" i="99"/>
  <c r="U76" i="99"/>
  <c r="U72" i="99"/>
  <c r="V102" i="99"/>
  <c r="V94" i="99"/>
  <c r="V83" i="99"/>
  <c r="V103" i="99"/>
  <c r="V97" i="99"/>
  <c r="V90" i="99"/>
  <c r="V107" i="99"/>
  <c r="V104" i="99"/>
  <c r="V93" i="99"/>
  <c r="V86" i="99"/>
  <c r="V96" i="99"/>
  <c r="V89" i="99"/>
  <c r="V105" i="99"/>
  <c r="V100" i="99"/>
  <c r="V99" i="99"/>
  <c r="V92" i="99"/>
  <c r="V85" i="99"/>
  <c r="V108" i="99"/>
  <c r="V101" i="99"/>
  <c r="V95" i="99"/>
  <c r="V91" i="99"/>
  <c r="V87" i="99"/>
  <c r="V79" i="99"/>
  <c r="V75" i="99"/>
  <c r="V71" i="99"/>
  <c r="V82" i="99"/>
  <c r="V76" i="99"/>
  <c r="V72" i="99"/>
  <c r="V98" i="99"/>
  <c r="V88" i="99"/>
  <c r="V84" i="99"/>
  <c r="V81" i="99"/>
  <c r="V77" i="99"/>
  <c r="V73" i="99"/>
  <c r="V69" i="99"/>
  <c r="V80" i="99"/>
  <c r="V78" i="99"/>
  <c r="V74" i="99"/>
  <c r="V70" i="99"/>
  <c r="G107" i="99"/>
  <c r="G103" i="99"/>
  <c r="G99" i="99"/>
  <c r="G95" i="99"/>
  <c r="G91" i="99"/>
  <c r="G87" i="99"/>
  <c r="G83" i="99"/>
  <c r="G108" i="99"/>
  <c r="G104" i="99"/>
  <c r="G100" i="99"/>
  <c r="G96" i="99"/>
  <c r="G89" i="99"/>
  <c r="G106" i="99"/>
  <c r="G101" i="99"/>
  <c r="G92" i="99"/>
  <c r="G85" i="99"/>
  <c r="G88" i="99"/>
  <c r="G102" i="99"/>
  <c r="G84" i="99"/>
  <c r="G98" i="99"/>
  <c r="G82" i="99"/>
  <c r="G79" i="99"/>
  <c r="G75" i="99"/>
  <c r="G71" i="99"/>
  <c r="G105" i="99"/>
  <c r="G80" i="99"/>
  <c r="G77" i="99"/>
  <c r="G73" i="99"/>
  <c r="G94" i="99"/>
  <c r="G90" i="99"/>
  <c r="G86" i="99"/>
  <c r="O107" i="99"/>
  <c r="O103" i="99"/>
  <c r="E150" i="99" s="1"/>
  <c r="O99" i="99"/>
  <c r="O95" i="99"/>
  <c r="O91" i="99"/>
  <c r="O87" i="99"/>
  <c r="O83" i="99"/>
  <c r="O108" i="99"/>
  <c r="O104" i="99"/>
  <c r="O100" i="99"/>
  <c r="O93" i="99"/>
  <c r="O86" i="99"/>
  <c r="O105" i="99"/>
  <c r="O96" i="99"/>
  <c r="O89" i="99"/>
  <c r="O92" i="99"/>
  <c r="O85" i="99"/>
  <c r="O106" i="99"/>
  <c r="E153" i="99" s="1"/>
  <c r="O101" i="99"/>
  <c r="O88" i="99"/>
  <c r="O84" i="99"/>
  <c r="O97" i="99"/>
  <c r="O79" i="99"/>
  <c r="O75" i="99"/>
  <c r="O71" i="99"/>
  <c r="O102" i="99"/>
  <c r="E149" i="99" s="1"/>
  <c r="O82" i="99"/>
  <c r="O81" i="99"/>
  <c r="O77" i="99"/>
  <c r="O73" i="99"/>
  <c r="O69" i="99"/>
  <c r="O98" i="99"/>
  <c r="O94" i="99"/>
  <c r="O90" i="99"/>
  <c r="O80" i="99"/>
  <c r="W107" i="99"/>
  <c r="W103" i="99"/>
  <c r="W99" i="99"/>
  <c r="W95" i="99"/>
  <c r="W91" i="99"/>
  <c r="W87" i="99"/>
  <c r="W83" i="99"/>
  <c r="W79" i="99"/>
  <c r="W108" i="99"/>
  <c r="W104" i="99"/>
  <c r="W100" i="99"/>
  <c r="W97" i="99"/>
  <c r="W90" i="99"/>
  <c r="W93" i="99"/>
  <c r="W86" i="99"/>
  <c r="W96" i="99"/>
  <c r="W89" i="99"/>
  <c r="W105" i="99"/>
  <c r="W92" i="99"/>
  <c r="W85" i="99"/>
  <c r="W88" i="99"/>
  <c r="W102" i="99"/>
  <c r="W75" i="99"/>
  <c r="W71" i="99"/>
  <c r="W98" i="99"/>
  <c r="W94" i="99"/>
  <c r="W84" i="99"/>
  <c r="W81" i="99"/>
  <c r="W77" i="99"/>
  <c r="W73" i="99"/>
  <c r="W69" i="99"/>
  <c r="W106" i="99"/>
  <c r="W101" i="99"/>
  <c r="K68" i="99"/>
  <c r="V68" i="99"/>
  <c r="G69" i="99"/>
  <c r="C70" i="99"/>
  <c r="E71" i="99"/>
  <c r="G72" i="99"/>
  <c r="I73" i="99"/>
  <c r="K74" i="99"/>
  <c r="M75" i="99"/>
  <c r="O76" i="99"/>
  <c r="Q77" i="99"/>
  <c r="S78" i="99"/>
  <c r="U79" i="99"/>
  <c r="AB80" i="99"/>
  <c r="D82" i="99"/>
  <c r="N83" i="99"/>
  <c r="AB89" i="99"/>
  <c r="G93" i="99"/>
  <c r="K96" i="99"/>
  <c r="T99" i="99"/>
  <c r="D107" i="99"/>
  <c r="F105" i="99"/>
  <c r="F100" i="99"/>
  <c r="F93" i="99"/>
  <c r="F86" i="99"/>
  <c r="F108" i="99"/>
  <c r="F96" i="99"/>
  <c r="F89" i="99"/>
  <c r="F106" i="99"/>
  <c r="F101" i="99"/>
  <c r="F99" i="99"/>
  <c r="F92" i="99"/>
  <c r="F85" i="99"/>
  <c r="F95" i="99"/>
  <c r="F88" i="99"/>
  <c r="F107" i="99"/>
  <c r="F102" i="99"/>
  <c r="F91" i="99"/>
  <c r="F84" i="99"/>
  <c r="F98" i="99"/>
  <c r="F94" i="99"/>
  <c r="F90" i="99"/>
  <c r="F82" i="99"/>
  <c r="F79" i="99"/>
  <c r="F75" i="99"/>
  <c r="F71" i="99"/>
  <c r="F104" i="99"/>
  <c r="F103" i="99"/>
  <c r="F97" i="99"/>
  <c r="F81" i="99"/>
  <c r="F76" i="99"/>
  <c r="F72" i="99"/>
  <c r="F87" i="99"/>
  <c r="F80" i="99"/>
  <c r="F77" i="99"/>
  <c r="F73" i="99"/>
  <c r="F83" i="99"/>
  <c r="F78" i="99"/>
  <c r="F74" i="99"/>
  <c r="F70" i="99"/>
  <c r="H108" i="99"/>
  <c r="H106" i="99"/>
  <c r="H101" i="99"/>
  <c r="H92" i="99"/>
  <c r="H85" i="99"/>
  <c r="H99" i="99"/>
  <c r="H88" i="99"/>
  <c r="H102" i="99"/>
  <c r="H95" i="99"/>
  <c r="H84" i="99"/>
  <c r="H107" i="99"/>
  <c r="H98" i="99"/>
  <c r="H91" i="99"/>
  <c r="H103" i="99"/>
  <c r="H94" i="99"/>
  <c r="H87" i="99"/>
  <c r="H97" i="99"/>
  <c r="H93" i="99"/>
  <c r="H89" i="99"/>
  <c r="H81" i="99"/>
  <c r="H76" i="99"/>
  <c r="H72" i="99"/>
  <c r="H68" i="99"/>
  <c r="H80" i="99"/>
  <c r="H77" i="99"/>
  <c r="H73" i="99"/>
  <c r="H69" i="99"/>
  <c r="H96" i="99"/>
  <c r="H100" i="99"/>
  <c r="H78" i="99"/>
  <c r="H74" i="99"/>
  <c r="H70" i="99"/>
  <c r="H82" i="99"/>
  <c r="H79" i="99"/>
  <c r="H75" i="99"/>
  <c r="H71" i="99"/>
  <c r="P105" i="99"/>
  <c r="P96" i="99"/>
  <c r="P89" i="99"/>
  <c r="P100" i="99"/>
  <c r="P92" i="99"/>
  <c r="P85" i="99"/>
  <c r="P106" i="99"/>
  <c r="P101" i="99"/>
  <c r="P99" i="99"/>
  <c r="P88" i="99"/>
  <c r="P108" i="99"/>
  <c r="P95" i="99"/>
  <c r="P84" i="99"/>
  <c r="P102" i="99"/>
  <c r="P98" i="99"/>
  <c r="P91" i="99"/>
  <c r="P107" i="99"/>
  <c r="P82" i="99"/>
  <c r="P104" i="99"/>
  <c r="P103" i="99"/>
  <c r="P87" i="99"/>
  <c r="P83" i="99"/>
  <c r="P76" i="99"/>
  <c r="P72" i="99"/>
  <c r="P68" i="99"/>
  <c r="P77" i="99"/>
  <c r="P73" i="99"/>
  <c r="P69" i="99"/>
  <c r="P94" i="99"/>
  <c r="P90" i="99"/>
  <c r="P86" i="99"/>
  <c r="P80" i="99"/>
  <c r="P78" i="99"/>
  <c r="P74" i="99"/>
  <c r="P70" i="99"/>
  <c r="P97" i="99"/>
  <c r="P93" i="99"/>
  <c r="E140" i="99" s="1"/>
  <c r="D176" i="99" s="1"/>
  <c r="P79" i="99"/>
  <c r="P75" i="99"/>
  <c r="P71" i="99"/>
  <c r="X103" i="99"/>
  <c r="X93" i="99"/>
  <c r="X86" i="99"/>
  <c r="X107" i="99"/>
  <c r="X104" i="99"/>
  <c r="X96" i="99"/>
  <c r="X89" i="99"/>
  <c r="X105" i="99"/>
  <c r="X92" i="99"/>
  <c r="X85" i="99"/>
  <c r="X100" i="99"/>
  <c r="X99" i="99"/>
  <c r="X88" i="99"/>
  <c r="X106" i="99"/>
  <c r="X101" i="99"/>
  <c r="X95" i="99"/>
  <c r="X84" i="99"/>
  <c r="X108" i="99"/>
  <c r="X79" i="99"/>
  <c r="X82" i="99"/>
  <c r="X76" i="99"/>
  <c r="X72" i="99"/>
  <c r="X68" i="99"/>
  <c r="X81" i="99"/>
  <c r="X77" i="99"/>
  <c r="X73" i="99"/>
  <c r="X69" i="99"/>
  <c r="X97" i="99"/>
  <c r="X80" i="99"/>
  <c r="X78" i="99"/>
  <c r="X74" i="99"/>
  <c r="X70" i="99"/>
  <c r="X102" i="99"/>
  <c r="X91" i="99"/>
  <c r="X87" i="99"/>
  <c r="X83" i="99"/>
  <c r="X75" i="99"/>
  <c r="X71" i="99"/>
  <c r="B68" i="99"/>
  <c r="L68" i="99"/>
  <c r="W68" i="99"/>
  <c r="I69" i="99"/>
  <c r="G70" i="99"/>
  <c r="I71" i="99"/>
  <c r="K72" i="99"/>
  <c r="M73" i="99"/>
  <c r="F120" i="99" s="1"/>
  <c r="O74" i="99"/>
  <c r="Q75" i="99"/>
  <c r="S76" i="99"/>
  <c r="U77" i="99"/>
  <c r="W78" i="99"/>
  <c r="Z79" i="99"/>
  <c r="D87" i="99"/>
  <c r="H90" i="99"/>
  <c r="AA96" i="99"/>
  <c r="AD99" i="99"/>
  <c r="I146" i="99" s="1"/>
  <c r="H183" i="99" s="1"/>
  <c r="AA107" i="99"/>
  <c r="AC106" i="99"/>
  <c r="AC102" i="99"/>
  <c r="AC98" i="99"/>
  <c r="AC94" i="99"/>
  <c r="J141" i="99" s="1"/>
  <c r="I177" i="99" s="1"/>
  <c r="AC90" i="99"/>
  <c r="J137" i="99" s="1"/>
  <c r="AC86" i="99"/>
  <c r="AC82" i="99"/>
  <c r="J129" i="99" s="1"/>
  <c r="AC107" i="99"/>
  <c r="AC103" i="99"/>
  <c r="AC91" i="99"/>
  <c r="AC84" i="99"/>
  <c r="AC101" i="99"/>
  <c r="J148" i="99" s="1"/>
  <c r="AC87" i="99"/>
  <c r="J134" i="99" s="1"/>
  <c r="I171" i="99" s="1"/>
  <c r="AC83" i="99"/>
  <c r="AC108" i="99"/>
  <c r="J155" i="99" s="1"/>
  <c r="AC97" i="99"/>
  <c r="AC93" i="99"/>
  <c r="AC78" i="99"/>
  <c r="AC74" i="99"/>
  <c r="AC70" i="99"/>
  <c r="J117" i="99" s="1"/>
  <c r="AC89" i="99"/>
  <c r="AC85" i="99"/>
  <c r="AC80" i="99"/>
  <c r="J127" i="99" s="1"/>
  <c r="AC79" i="99"/>
  <c r="AC104" i="99"/>
  <c r="AC96" i="99"/>
  <c r="AC92" i="99"/>
  <c r="AC88" i="99"/>
  <c r="J135" i="99" s="1"/>
  <c r="AC76" i="99"/>
  <c r="J123" i="99" s="1"/>
  <c r="AC72" i="99"/>
  <c r="AC105" i="99"/>
  <c r="AC100" i="99"/>
  <c r="AC99" i="99"/>
  <c r="AC95" i="99"/>
  <c r="AC81" i="99"/>
  <c r="E69" i="99"/>
  <c r="N104" i="99"/>
  <c r="N97" i="99"/>
  <c r="N90" i="99"/>
  <c r="N93" i="99"/>
  <c r="N86" i="99"/>
  <c r="N105" i="99"/>
  <c r="N100" i="99"/>
  <c r="N96" i="99"/>
  <c r="E143" i="99" s="1"/>
  <c r="D184" i="99" s="1"/>
  <c r="N89" i="99"/>
  <c r="E136" i="99" s="1"/>
  <c r="N99" i="99"/>
  <c r="N92" i="99"/>
  <c r="N85" i="99"/>
  <c r="N108" i="99"/>
  <c r="N106" i="99"/>
  <c r="N101" i="99"/>
  <c r="N95" i="99"/>
  <c r="N88" i="99"/>
  <c r="N107" i="99"/>
  <c r="N79" i="99"/>
  <c r="N75" i="99"/>
  <c r="N71" i="99"/>
  <c r="N76" i="99"/>
  <c r="N72" i="99"/>
  <c r="N81" i="99"/>
  <c r="N77" i="99"/>
  <c r="N73" i="99"/>
  <c r="N84" i="99"/>
  <c r="N78" i="99"/>
  <c r="N74" i="99"/>
  <c r="N70" i="99"/>
  <c r="M77" i="99"/>
  <c r="U92" i="99"/>
  <c r="I108" i="99"/>
  <c r="I104" i="99"/>
  <c r="I100" i="99"/>
  <c r="I96" i="99"/>
  <c r="I92" i="99"/>
  <c r="I88" i="99"/>
  <c r="I84" i="99"/>
  <c r="I80" i="99"/>
  <c r="I105" i="99"/>
  <c r="I101" i="99"/>
  <c r="I107" i="99"/>
  <c r="I99" i="99"/>
  <c r="I102" i="99"/>
  <c r="I95" i="99"/>
  <c r="I98" i="99"/>
  <c r="I91" i="99"/>
  <c r="I103" i="99"/>
  <c r="I94" i="99"/>
  <c r="I87" i="99"/>
  <c r="I97" i="99"/>
  <c r="I90" i="99"/>
  <c r="I93" i="99"/>
  <c r="I89" i="99"/>
  <c r="I85" i="99"/>
  <c r="I81" i="99"/>
  <c r="I76" i="99"/>
  <c r="I72" i="99"/>
  <c r="I68" i="99"/>
  <c r="I78" i="99"/>
  <c r="I74" i="99"/>
  <c r="I70" i="99"/>
  <c r="I86" i="99"/>
  <c r="I83" i="99"/>
  <c r="Q108" i="99"/>
  <c r="Q104" i="99"/>
  <c r="Q100" i="99"/>
  <c r="Q96" i="99"/>
  <c r="Q92" i="99"/>
  <c r="Q88" i="99"/>
  <c r="Q84" i="99"/>
  <c r="Q80" i="99"/>
  <c r="G127" i="99" s="1"/>
  <c r="Q105" i="99"/>
  <c r="Q101" i="99"/>
  <c r="G148" i="99" s="1"/>
  <c r="Q107" i="99"/>
  <c r="Q85" i="99"/>
  <c r="Q106" i="99"/>
  <c r="Q99" i="99"/>
  <c r="Q95" i="99"/>
  <c r="G142" i="99" s="1"/>
  <c r="F178" i="99" s="1"/>
  <c r="Q102" i="99"/>
  <c r="Q98" i="99"/>
  <c r="Q91" i="99"/>
  <c r="Q94" i="99"/>
  <c r="Q87" i="99"/>
  <c r="Q103" i="99"/>
  <c r="Q83" i="99"/>
  <c r="Q76" i="99"/>
  <c r="G123" i="99" s="1"/>
  <c r="Q72" i="99"/>
  <c r="Q68" i="99"/>
  <c r="Q81" i="99"/>
  <c r="Q90" i="99"/>
  <c r="Q86" i="99"/>
  <c r="Q78" i="99"/>
  <c r="Q74" i="99"/>
  <c r="Q70" i="99"/>
  <c r="Q82" i="99"/>
  <c r="Y108" i="99"/>
  <c r="Y104" i="99"/>
  <c r="Y100" i="99"/>
  <c r="Y96" i="99"/>
  <c r="Y92" i="99"/>
  <c r="Y88" i="99"/>
  <c r="Y84" i="99"/>
  <c r="Y80" i="99"/>
  <c r="Y105" i="99"/>
  <c r="Y101" i="99"/>
  <c r="Y107" i="99"/>
  <c r="Y89" i="99"/>
  <c r="Y85" i="99"/>
  <c r="Y99" i="99"/>
  <c r="Y106" i="99"/>
  <c r="Y95" i="99"/>
  <c r="Y98" i="99"/>
  <c r="Y91" i="99"/>
  <c r="Y82" i="99"/>
  <c r="Y76" i="99"/>
  <c r="Y72" i="99"/>
  <c r="Y68" i="99"/>
  <c r="Y94" i="99"/>
  <c r="Y90" i="99"/>
  <c r="Y86" i="99"/>
  <c r="Y97" i="99"/>
  <c r="Y93" i="99"/>
  <c r="Y78" i="99"/>
  <c r="Y74" i="99"/>
  <c r="Y70" i="99"/>
  <c r="Y103" i="99"/>
  <c r="Y79" i="99"/>
  <c r="M68" i="99"/>
  <c r="AA68" i="99"/>
  <c r="H115" i="99" s="1"/>
  <c r="G164" i="99" s="1"/>
  <c r="M69" i="99"/>
  <c r="M71" i="99"/>
  <c r="O72" i="99"/>
  <c r="Q73" i="99"/>
  <c r="S74" i="99"/>
  <c r="U75" i="99"/>
  <c r="W76" i="99"/>
  <c r="Y77" i="99"/>
  <c r="AA78" i="99"/>
  <c r="G81" i="99"/>
  <c r="N82" i="99"/>
  <c r="E84" i="99"/>
  <c r="N87" i="99"/>
  <c r="X90" i="99"/>
  <c r="AB93" i="99"/>
  <c r="G97" i="99"/>
  <c r="S100" i="99"/>
  <c r="H104" i="99"/>
  <c r="L108" i="99"/>
  <c r="B103" i="99"/>
  <c r="B98" i="99"/>
  <c r="B91" i="99"/>
  <c r="C138" i="99" s="1"/>
  <c r="B173" i="99" s="1"/>
  <c r="B84" i="99"/>
  <c r="B94" i="99"/>
  <c r="B87" i="99"/>
  <c r="B104" i="99"/>
  <c r="B97" i="99"/>
  <c r="B90" i="99"/>
  <c r="B83" i="99"/>
  <c r="B105" i="99"/>
  <c r="C152" i="99" s="1"/>
  <c r="B93" i="99"/>
  <c r="B86" i="99"/>
  <c r="C133" i="99" s="1"/>
  <c r="B108" i="99"/>
  <c r="B106" i="99"/>
  <c r="B100" i="99"/>
  <c r="B89" i="99"/>
  <c r="B99" i="99"/>
  <c r="C146" i="99" s="1"/>
  <c r="B183" i="99" s="1"/>
  <c r="B95" i="99"/>
  <c r="B85" i="99"/>
  <c r="B80" i="99"/>
  <c r="B77" i="99"/>
  <c r="B73" i="99"/>
  <c r="B69" i="99"/>
  <c r="B78" i="99"/>
  <c r="B74" i="99"/>
  <c r="C121" i="99" s="1"/>
  <c r="B70" i="99"/>
  <c r="B107" i="99"/>
  <c r="B82" i="99"/>
  <c r="B102" i="99"/>
  <c r="B101" i="99"/>
  <c r="B96" i="99"/>
  <c r="B92" i="99"/>
  <c r="B88" i="99"/>
  <c r="B79" i="99"/>
  <c r="B75" i="99"/>
  <c r="B71" i="99"/>
  <c r="B76" i="99"/>
  <c r="B72" i="99"/>
  <c r="J102" i="99"/>
  <c r="J95" i="99"/>
  <c r="J88" i="99"/>
  <c r="J98" i="99"/>
  <c r="J91" i="99"/>
  <c r="J84" i="99"/>
  <c r="J107" i="99"/>
  <c r="J103" i="99"/>
  <c r="J94" i="99"/>
  <c r="J87" i="99"/>
  <c r="J97" i="99"/>
  <c r="J90" i="99"/>
  <c r="J104" i="99"/>
  <c r="J93" i="99"/>
  <c r="J86" i="99"/>
  <c r="J106" i="99"/>
  <c r="J105" i="99"/>
  <c r="J77" i="99"/>
  <c r="J73" i="99"/>
  <c r="J69" i="99"/>
  <c r="D116" i="99" s="1"/>
  <c r="C165" i="99" s="1"/>
  <c r="J108" i="99"/>
  <c r="J96" i="99"/>
  <c r="J92" i="99"/>
  <c r="J78" i="99"/>
  <c r="J74" i="99"/>
  <c r="J70" i="99"/>
  <c r="J101" i="99"/>
  <c r="J100" i="99"/>
  <c r="J83" i="99"/>
  <c r="J82" i="99"/>
  <c r="J79" i="99"/>
  <c r="J75" i="99"/>
  <c r="J71" i="99"/>
  <c r="J89" i="99"/>
  <c r="J85" i="99"/>
  <c r="J81" i="99"/>
  <c r="J76" i="99"/>
  <c r="J72" i="99"/>
  <c r="R106" i="99"/>
  <c r="R100" i="99"/>
  <c r="R99" i="99"/>
  <c r="R92" i="99"/>
  <c r="R101" i="99"/>
  <c r="R95" i="99"/>
  <c r="R88" i="99"/>
  <c r="R108" i="99"/>
  <c r="R102" i="99"/>
  <c r="R98" i="99"/>
  <c r="R91" i="99"/>
  <c r="R84" i="99"/>
  <c r="R94" i="99"/>
  <c r="D141" i="99" s="1"/>
  <c r="C177" i="99" s="1"/>
  <c r="R87" i="99"/>
  <c r="R103" i="99"/>
  <c r="R97" i="99"/>
  <c r="R90" i="99"/>
  <c r="R83" i="99"/>
  <c r="R105" i="99"/>
  <c r="R104" i="99"/>
  <c r="R81" i="99"/>
  <c r="R96" i="99"/>
  <c r="R77" i="99"/>
  <c r="R73" i="99"/>
  <c r="R69" i="99"/>
  <c r="R80" i="99"/>
  <c r="R78" i="99"/>
  <c r="R74" i="99"/>
  <c r="R70" i="99"/>
  <c r="R93" i="99"/>
  <c r="R89" i="99"/>
  <c r="R85" i="99"/>
  <c r="R79" i="99"/>
  <c r="R75" i="99"/>
  <c r="R71" i="99"/>
  <c r="R107" i="99"/>
  <c r="R76" i="99"/>
  <c r="D123" i="99" s="1"/>
  <c r="R72" i="99"/>
  <c r="R68" i="99"/>
  <c r="Z107" i="99"/>
  <c r="Z104" i="99"/>
  <c r="Z96" i="99"/>
  <c r="Z85" i="99"/>
  <c r="Z105" i="99"/>
  <c r="Z99" i="99"/>
  <c r="Z92" i="99"/>
  <c r="Z106" i="99"/>
  <c r="Z100" i="99"/>
  <c r="Z95" i="99"/>
  <c r="Z88" i="99"/>
  <c r="Z101" i="99"/>
  <c r="Z98" i="99"/>
  <c r="Z91" i="99"/>
  <c r="Z84" i="99"/>
  <c r="Z102" i="99"/>
  <c r="Z94" i="99"/>
  <c r="Z87" i="99"/>
  <c r="Z90" i="99"/>
  <c r="Z86" i="99"/>
  <c r="Z81" i="99"/>
  <c r="Z77" i="99"/>
  <c r="G124" i="99" s="1"/>
  <c r="Z73" i="99"/>
  <c r="Z69" i="99"/>
  <c r="Z97" i="99"/>
  <c r="Z93" i="99"/>
  <c r="Z89" i="99"/>
  <c r="Z78" i="99"/>
  <c r="Z74" i="99"/>
  <c r="Z70" i="99"/>
  <c r="Z80" i="99"/>
  <c r="Z83" i="99"/>
  <c r="Z75" i="99"/>
  <c r="Z71" i="99"/>
  <c r="Z108" i="99"/>
  <c r="Z82" i="99"/>
  <c r="Z76" i="99"/>
  <c r="Z72" i="99"/>
  <c r="Z68" i="99"/>
  <c r="G115" i="99" s="1"/>
  <c r="F164" i="99" s="1"/>
  <c r="D68" i="99"/>
  <c r="N68" i="99"/>
  <c r="AB68" i="99"/>
  <c r="N69" i="99"/>
  <c r="U73" i="99"/>
  <c r="Y75" i="99"/>
  <c r="AA76" i="99"/>
  <c r="H123" i="99" s="1"/>
  <c r="AC77" i="99"/>
  <c r="J124" i="99" s="1"/>
  <c r="E80" i="99"/>
  <c r="L81" i="99"/>
  <c r="R82" i="99"/>
  <c r="U84" i="99"/>
  <c r="Y87" i="99"/>
  <c r="D91" i="99"/>
  <c r="N94" i="99"/>
  <c r="E141" i="99" s="1"/>
  <c r="D177" i="99" s="1"/>
  <c r="Q97" i="99"/>
  <c r="AD100" i="99"/>
  <c r="M79" i="99"/>
  <c r="F126" i="99" s="1"/>
  <c r="U68" i="99"/>
  <c r="AC69" i="99"/>
  <c r="C105" i="99"/>
  <c r="C101" i="99"/>
  <c r="C97" i="99"/>
  <c r="C93" i="99"/>
  <c r="C140" i="99" s="1"/>
  <c r="B176" i="99" s="1"/>
  <c r="C89" i="99"/>
  <c r="C85" i="99"/>
  <c r="C81" i="99"/>
  <c r="C106" i="99"/>
  <c r="C102" i="99"/>
  <c r="C108" i="99"/>
  <c r="C94" i="99"/>
  <c r="C87" i="99"/>
  <c r="C104" i="99"/>
  <c r="C90" i="99"/>
  <c r="C137" i="99" s="1"/>
  <c r="C86" i="99"/>
  <c r="C100" i="99"/>
  <c r="C96" i="99"/>
  <c r="C80" i="99"/>
  <c r="C77" i="99"/>
  <c r="C124" i="99" s="1"/>
  <c r="C73" i="99"/>
  <c r="C69" i="99"/>
  <c r="C107" i="99"/>
  <c r="C82" i="99"/>
  <c r="C92" i="99"/>
  <c r="C88" i="99"/>
  <c r="C84" i="99"/>
  <c r="C79" i="99"/>
  <c r="C75" i="99"/>
  <c r="C71" i="99"/>
  <c r="C103" i="99"/>
  <c r="C150" i="99" s="1"/>
  <c r="C99" i="99"/>
  <c r="C95" i="99"/>
  <c r="C91" i="99"/>
  <c r="K105" i="99"/>
  <c r="K101" i="99"/>
  <c r="K97" i="99"/>
  <c r="K93" i="99"/>
  <c r="K89" i="99"/>
  <c r="K85" i="99"/>
  <c r="K81" i="99"/>
  <c r="K106" i="99"/>
  <c r="K102" i="99"/>
  <c r="K108" i="99"/>
  <c r="K98" i="99"/>
  <c r="K91" i="99"/>
  <c r="K84" i="99"/>
  <c r="K107" i="99"/>
  <c r="K103" i="99"/>
  <c r="K94" i="99"/>
  <c r="K87" i="99"/>
  <c r="K90" i="99"/>
  <c r="K83" i="99"/>
  <c r="K104" i="99"/>
  <c r="K86" i="99"/>
  <c r="K77" i="99"/>
  <c r="K73" i="99"/>
  <c r="K69" i="99"/>
  <c r="K80" i="99"/>
  <c r="K100" i="99"/>
  <c r="K82" i="99"/>
  <c r="K79" i="99"/>
  <c r="K75" i="99"/>
  <c r="K71" i="99"/>
  <c r="K99" i="99"/>
  <c r="K95" i="99"/>
  <c r="S105" i="99"/>
  <c r="S101" i="99"/>
  <c r="S97" i="99"/>
  <c r="S93" i="99"/>
  <c r="S89" i="99"/>
  <c r="S85" i="99"/>
  <c r="S81" i="99"/>
  <c r="S106" i="99"/>
  <c r="S102" i="99"/>
  <c r="S108" i="99"/>
  <c r="S95" i="99"/>
  <c r="S88" i="99"/>
  <c r="S98" i="99"/>
  <c r="S91" i="99"/>
  <c r="S84" i="99"/>
  <c r="S94" i="99"/>
  <c r="S87" i="99"/>
  <c r="S103" i="99"/>
  <c r="S90" i="99"/>
  <c r="S83" i="99"/>
  <c r="S107" i="99"/>
  <c r="S86" i="99"/>
  <c r="S96" i="99"/>
  <c r="S92" i="99"/>
  <c r="S77" i="99"/>
  <c r="S73" i="99"/>
  <c r="S69" i="99"/>
  <c r="S99" i="99"/>
  <c r="S79" i="99"/>
  <c r="S75" i="99"/>
  <c r="S71" i="99"/>
  <c r="S82" i="99"/>
  <c r="S104" i="99"/>
  <c r="AA105" i="99"/>
  <c r="AA101" i="99"/>
  <c r="H148" i="99" s="1"/>
  <c r="AA97" i="99"/>
  <c r="AA93" i="99"/>
  <c r="H140" i="99" s="1"/>
  <c r="G176" i="99" s="1"/>
  <c r="AA89" i="99"/>
  <c r="H136" i="99" s="1"/>
  <c r="AA85" i="99"/>
  <c r="H132" i="99" s="1"/>
  <c r="AA81" i="99"/>
  <c r="AA106" i="99"/>
  <c r="H153" i="99" s="1"/>
  <c r="AA102" i="99"/>
  <c r="H149" i="99" s="1"/>
  <c r="AA108" i="99"/>
  <c r="H155" i="99" s="1"/>
  <c r="G186" i="99" s="1"/>
  <c r="AA99" i="99"/>
  <c r="AA92" i="99"/>
  <c r="H139" i="99" s="1"/>
  <c r="G175" i="99" s="1"/>
  <c r="AA100" i="99"/>
  <c r="AA95" i="99"/>
  <c r="AA88" i="99"/>
  <c r="AA98" i="99"/>
  <c r="AA91" i="99"/>
  <c r="H138" i="99" s="1"/>
  <c r="G173" i="99" s="1"/>
  <c r="AA84" i="99"/>
  <c r="AA94" i="99"/>
  <c r="AA87" i="99"/>
  <c r="H134" i="99" s="1"/>
  <c r="G171" i="99" s="1"/>
  <c r="AA90" i="99"/>
  <c r="AA83" i="99"/>
  <c r="AA77" i="99"/>
  <c r="AA73" i="99"/>
  <c r="AA69" i="99"/>
  <c r="H116" i="99" s="1"/>
  <c r="G165" i="99" s="1"/>
  <c r="AA80" i="99"/>
  <c r="H127" i="99" s="1"/>
  <c r="AA75" i="99"/>
  <c r="AA71" i="99"/>
  <c r="AA103" i="99"/>
  <c r="AA79" i="99"/>
  <c r="AA86" i="99"/>
  <c r="H133" i="99" s="1"/>
  <c r="E68" i="99"/>
  <c r="AC68" i="99"/>
  <c r="J115" i="99" s="1"/>
  <c r="I164" i="99" s="1"/>
  <c r="S70" i="99"/>
  <c r="U71" i="99"/>
  <c r="AA74" i="99"/>
  <c r="H121" i="99" s="1"/>
  <c r="AC75" i="99"/>
  <c r="C78" i="99"/>
  <c r="E79" i="99"/>
  <c r="J80" i="99"/>
  <c r="P81" i="99"/>
  <c r="W82" i="99"/>
  <c r="K88" i="99"/>
  <c r="N91" i="99"/>
  <c r="E138" i="99" s="1"/>
  <c r="D173" i="99" s="1"/>
  <c r="X94" i="99"/>
  <c r="C98" i="99"/>
  <c r="M101" i="99"/>
  <c r="H105" i="99"/>
  <c r="AD70" i="99"/>
  <c r="I117" i="99" s="1"/>
  <c r="AD74" i="99"/>
  <c r="I121" i="99" s="1"/>
  <c r="AD78" i="99"/>
  <c r="AE80" i="99"/>
  <c r="K127" i="99" s="1"/>
  <c r="AD69" i="99"/>
  <c r="I116" i="99" s="1"/>
  <c r="H165" i="99" s="1"/>
  <c r="AD73" i="99"/>
  <c r="AD77" i="99"/>
  <c r="AE81" i="99"/>
  <c r="K128" i="99" s="1"/>
  <c r="AE69" i="99"/>
  <c r="K116" i="99" s="1"/>
  <c r="J165" i="99" s="1"/>
  <c r="AE73" i="99"/>
  <c r="K120" i="99" s="1"/>
  <c r="AE77" i="99"/>
  <c r="AD82" i="99"/>
  <c r="I129" i="99" s="1"/>
  <c r="AD105" i="99"/>
  <c r="I152" i="99" s="1"/>
  <c r="AD107" i="99"/>
  <c r="AD68" i="99"/>
  <c r="AD72" i="99"/>
  <c r="AD76" i="99"/>
  <c r="I123" i="99" s="1"/>
  <c r="AE82" i="99"/>
  <c r="K129" i="99" s="1"/>
  <c r="AD84" i="99"/>
  <c r="AD88" i="99"/>
  <c r="I135" i="99" s="1"/>
  <c r="AE105" i="99"/>
  <c r="AD106" i="99"/>
  <c r="I153" i="99" s="1"/>
  <c r="AD101" i="99"/>
  <c r="I148" i="99" s="1"/>
  <c r="AD98" i="99"/>
  <c r="I145" i="99" s="1"/>
  <c r="H182" i="99" s="1"/>
  <c r="AD87" i="99"/>
  <c r="I134" i="99" s="1"/>
  <c r="H171" i="99" s="1"/>
  <c r="AD94" i="99"/>
  <c r="I141" i="99" s="1"/>
  <c r="H177" i="99" s="1"/>
  <c r="AD83" i="99"/>
  <c r="I130" i="99" s="1"/>
  <c r="AD108" i="99"/>
  <c r="I155" i="99" s="1"/>
  <c r="AD102" i="99"/>
  <c r="AD97" i="99"/>
  <c r="AD90" i="99"/>
  <c r="I137" i="99" s="1"/>
  <c r="AD103" i="99"/>
  <c r="AD93" i="99"/>
  <c r="I140" i="99" s="1"/>
  <c r="H176" i="99" s="1"/>
  <c r="AD86" i="99"/>
  <c r="I133" i="99" s="1"/>
  <c r="AD104" i="99"/>
  <c r="I151" i="99" s="1"/>
  <c r="AD96" i="99"/>
  <c r="I143" i="99" s="1"/>
  <c r="H184" i="99" s="1"/>
  <c r="AD89" i="99"/>
  <c r="I136" i="99" s="1"/>
  <c r="AD71" i="99"/>
  <c r="AD75" i="99"/>
  <c r="AE107" i="99"/>
  <c r="AE103" i="99"/>
  <c r="K150" i="99" s="1"/>
  <c r="AE99" i="99"/>
  <c r="K146" i="99" s="1"/>
  <c r="J183" i="99" s="1"/>
  <c r="AE95" i="99"/>
  <c r="AE91" i="99"/>
  <c r="K138" i="99" s="1"/>
  <c r="J173" i="99" s="1"/>
  <c r="AE87" i="99"/>
  <c r="K134" i="99" s="1"/>
  <c r="J171" i="99" s="1"/>
  <c r="AE83" i="99"/>
  <c r="K130" i="99" s="1"/>
  <c r="AE79" i="99"/>
  <c r="AE108" i="99"/>
  <c r="K155" i="99" s="1"/>
  <c r="AE104" i="99"/>
  <c r="K151" i="99" s="1"/>
  <c r="AE100" i="99"/>
  <c r="K147" i="99" s="1"/>
  <c r="J180" i="99" s="1"/>
  <c r="AE106" i="99"/>
  <c r="K153" i="99" s="1"/>
  <c r="AE94" i="99"/>
  <c r="K141" i="99" s="1"/>
  <c r="J177" i="99" s="1"/>
  <c r="AE102" i="99"/>
  <c r="K149" i="99" s="1"/>
  <c r="AE97" i="99"/>
  <c r="K144" i="99" s="1"/>
  <c r="J174" i="99" s="1"/>
  <c r="AE90" i="99"/>
  <c r="AE93" i="99"/>
  <c r="AE86" i="99"/>
  <c r="K133" i="99" s="1"/>
  <c r="AE96" i="99"/>
  <c r="K143" i="99" s="1"/>
  <c r="J184" i="99" s="1"/>
  <c r="AE89" i="99"/>
  <c r="AE92" i="99"/>
  <c r="K139" i="99" s="1"/>
  <c r="J175" i="99" s="1"/>
  <c r="AE85" i="99"/>
  <c r="AE71" i="99"/>
  <c r="AE75" i="99"/>
  <c r="AD80" i="99"/>
  <c r="AD85" i="99"/>
  <c r="I132" i="99" s="1"/>
  <c r="V109" i="99"/>
  <c r="AA109" i="99"/>
  <c r="S109" i="99"/>
  <c r="K109" i="99"/>
  <c r="C109" i="99"/>
  <c r="AE109" i="99"/>
  <c r="W109" i="99"/>
  <c r="O109" i="99"/>
  <c r="E156" i="99" s="1"/>
  <c r="D187" i="99" s="1"/>
  <c r="Y109" i="99"/>
  <c r="N109" i="99"/>
  <c r="E109" i="99"/>
  <c r="X109" i="99"/>
  <c r="M109" i="99"/>
  <c r="D109" i="99"/>
  <c r="L109" i="99"/>
  <c r="B109" i="99"/>
  <c r="U109" i="99"/>
  <c r="J109" i="99"/>
  <c r="AD109" i="99"/>
  <c r="I156" i="99" s="1"/>
  <c r="H187" i="99" s="1"/>
  <c r="T109" i="99"/>
  <c r="I109" i="99"/>
  <c r="AC109" i="99"/>
  <c r="R109" i="99"/>
  <c r="H109" i="99"/>
  <c r="Z109" i="99"/>
  <c r="P109" i="99"/>
  <c r="F109" i="99"/>
  <c r="AB109" i="99"/>
  <c r="Q109" i="99"/>
  <c r="G109" i="99"/>
  <c r="F155" i="99"/>
  <c r="H154" i="99"/>
  <c r="G185" i="99" s="1"/>
  <c r="J153" i="99"/>
  <c r="F151" i="99"/>
  <c r="E186" i="99" s="1"/>
  <c r="J149" i="99"/>
  <c r="J145" i="99"/>
  <c r="I182" i="99" s="1"/>
  <c r="F143" i="99"/>
  <c r="E184" i="99" s="1"/>
  <c r="F139" i="99"/>
  <c r="E175" i="99" s="1"/>
  <c r="F135" i="99"/>
  <c r="J133" i="99"/>
  <c r="H130" i="99"/>
  <c r="F127" i="99"/>
  <c r="H126" i="99"/>
  <c r="J125" i="99"/>
  <c r="K156" i="99"/>
  <c r="J187" i="99" s="1"/>
  <c r="E155" i="99"/>
  <c r="K152" i="99"/>
  <c r="I149" i="99"/>
  <c r="K148" i="99"/>
  <c r="K140" i="99"/>
  <c r="J176" i="99" s="1"/>
  <c r="K136" i="99"/>
  <c r="C136" i="99"/>
  <c r="K132" i="99"/>
  <c r="C128" i="99"/>
  <c r="I125" i="99"/>
  <c r="K124" i="99"/>
  <c r="E123" i="99"/>
  <c r="G118" i="99"/>
  <c r="J156" i="99"/>
  <c r="I187" i="99" s="1"/>
  <c r="J152" i="99"/>
  <c r="F150" i="99"/>
  <c r="F146" i="99"/>
  <c r="E183" i="99" s="1"/>
  <c r="H145" i="99"/>
  <c r="G182" i="99" s="1"/>
  <c r="J144" i="99"/>
  <c r="I174" i="99" s="1"/>
  <c r="F142" i="99"/>
  <c r="H141" i="99"/>
  <c r="G177" i="99" s="1"/>
  <c r="J140" i="99"/>
  <c r="I176" i="99" s="1"/>
  <c r="F138" i="99"/>
  <c r="E173" i="99" s="1"/>
  <c r="H137" i="99"/>
  <c r="J136" i="99"/>
  <c r="F134" i="99"/>
  <c r="J132" i="99"/>
  <c r="H129" i="99"/>
  <c r="J128" i="99"/>
  <c r="C147" i="99"/>
  <c r="B180" i="99" s="1"/>
  <c r="E146" i="99"/>
  <c r="D183" i="99" s="1"/>
  <c r="I144" i="99"/>
  <c r="H174" i="99" s="1"/>
  <c r="K135" i="99"/>
  <c r="K131" i="99"/>
  <c r="I128" i="99"/>
  <c r="I124" i="99"/>
  <c r="E122" i="99"/>
  <c r="F153" i="99"/>
  <c r="J151" i="99"/>
  <c r="F149" i="99"/>
  <c r="J147" i="99"/>
  <c r="I180" i="99" s="1"/>
  <c r="D146" i="99"/>
  <c r="C183" i="99" s="1"/>
  <c r="F145" i="99"/>
  <c r="E182" i="99" s="1"/>
  <c r="J143" i="99"/>
  <c r="I184" i="99" s="1"/>
  <c r="F141" i="99"/>
  <c r="E177" i="99" s="1"/>
  <c r="J139" i="99"/>
  <c r="I175" i="99" s="1"/>
  <c r="J131" i="99"/>
  <c r="D130" i="99"/>
  <c r="F129" i="99"/>
  <c r="H128" i="99"/>
  <c r="K154" i="99"/>
  <c r="I147" i="99"/>
  <c r="H180" i="99" s="1"/>
  <c r="E145" i="99"/>
  <c r="D182" i="99" s="1"/>
  <c r="K142" i="99"/>
  <c r="J178" i="99" s="1"/>
  <c r="I139" i="99"/>
  <c r="H175" i="99" s="1"/>
  <c r="G132" i="99"/>
  <c r="I131" i="99"/>
  <c r="E129" i="99"/>
  <c r="I127" i="99"/>
  <c r="K126" i="99"/>
  <c r="K122" i="99"/>
  <c r="E121" i="99"/>
  <c r="I119" i="99"/>
  <c r="K118" i="99"/>
  <c r="I115" i="99"/>
  <c r="H164" i="99" s="1"/>
  <c r="F156" i="99"/>
  <c r="E187" i="99" s="1"/>
  <c r="H151" i="99"/>
  <c r="J146" i="99"/>
  <c r="E144" i="99"/>
  <c r="H125" i="99"/>
  <c r="J121" i="99"/>
  <c r="I120" i="99"/>
  <c r="H118" i="99"/>
  <c r="F116" i="99"/>
  <c r="E165" i="99" s="1"/>
  <c r="F115" i="99"/>
  <c r="E164" i="99" s="1"/>
  <c r="J122" i="99"/>
  <c r="F118" i="99"/>
  <c r="E116" i="99"/>
  <c r="D165" i="99" s="1"/>
  <c r="D115" i="99"/>
  <c r="C164" i="99" s="1"/>
  <c r="F148" i="99"/>
  <c r="H143" i="99"/>
  <c r="G184" i="99" s="1"/>
  <c r="J138" i="99"/>
  <c r="J126" i="99"/>
  <c r="D125" i="99"/>
  <c r="I122" i="99"/>
  <c r="G121" i="99"/>
  <c r="F119" i="99"/>
  <c r="C115" i="99"/>
  <c r="B164" i="99" s="1"/>
  <c r="J150" i="99"/>
  <c r="I181" i="99" s="1"/>
  <c r="K145" i="99"/>
  <c r="J182" i="99" s="1"/>
  <c r="G143" i="99"/>
  <c r="F184" i="99" s="1"/>
  <c r="I138" i="99"/>
  <c r="H173" i="99" s="1"/>
  <c r="F128" i="99"/>
  <c r="I126" i="99"/>
  <c r="H122" i="99"/>
  <c r="F121" i="99"/>
  <c r="C117" i="99"/>
  <c r="G155" i="99"/>
  <c r="I150" i="99"/>
  <c r="F140" i="99"/>
  <c r="E176" i="99" s="1"/>
  <c r="H135" i="99"/>
  <c r="J130" i="99"/>
  <c r="F122" i="99"/>
  <c r="K115" i="99"/>
  <c r="H147" i="99"/>
  <c r="G180" i="99" s="1"/>
  <c r="J142" i="99"/>
  <c r="I178" i="99" s="1"/>
  <c r="K137" i="99"/>
  <c r="G135" i="99"/>
  <c r="K117" i="99"/>
  <c r="J116" i="99"/>
  <c r="I165" i="99" s="1"/>
  <c r="I154" i="99"/>
  <c r="D149" i="99"/>
  <c r="F144" i="99"/>
  <c r="E174" i="99" s="1"/>
  <c r="K125" i="99"/>
  <c r="F124" i="99"/>
  <c r="K121" i="99"/>
  <c r="J119" i="99"/>
  <c r="I118" i="99"/>
  <c r="H117" i="99"/>
  <c r="J118" i="99"/>
  <c r="J154" i="99"/>
  <c r="I185" i="99" s="1"/>
  <c r="I142" i="99"/>
  <c r="H178" i="99" s="1"/>
  <c r="F123" i="99"/>
  <c r="E152" i="99"/>
  <c r="F132" i="99"/>
  <c r="K119" i="99"/>
  <c r="H124" i="99"/>
  <c r="D163" i="99"/>
  <c r="C163" i="99"/>
  <c r="I173" i="99"/>
  <c r="E178" i="99"/>
  <c r="J163" i="99"/>
  <c r="B163" i="99"/>
  <c r="I163" i="99"/>
  <c r="J185" i="99"/>
  <c r="H163" i="99"/>
  <c r="D174" i="99"/>
  <c r="G163" i="99"/>
  <c r="H185" i="99"/>
  <c r="F163" i="99"/>
  <c r="I183" i="99"/>
  <c r="E171" i="99"/>
  <c r="E163" i="99"/>
  <c r="J164" i="99"/>
  <c r="C28" i="53"/>
  <c r="C31" i="53"/>
  <c r="V69" i="97"/>
  <c r="X27" i="97" s="1"/>
  <c r="L78" i="97"/>
  <c r="T22" i="97" s="1"/>
  <c r="T2" i="97" s="1"/>
  <c r="V88" i="97"/>
  <c r="AB22" i="97" s="1"/>
  <c r="AB2" i="97" s="1"/>
  <c r="V68" i="97"/>
  <c r="X23" i="97" s="1"/>
  <c r="X2" i="97" s="1"/>
  <c r="AE63" i="97"/>
  <c r="AG23" i="97" s="1"/>
  <c r="Y2" i="97"/>
  <c r="V79" i="97"/>
  <c r="Z22" i="97" s="1"/>
  <c r="Z2" i="97" s="1"/>
  <c r="C59" i="97"/>
  <c r="C22" i="97" s="1"/>
  <c r="V73" i="97"/>
  <c r="Y29" i="97" s="1"/>
  <c r="H2" i="97"/>
  <c r="L59" i="97"/>
  <c r="P23" i="97" s="1"/>
  <c r="C2" i="97"/>
  <c r="G28" i="97"/>
  <c r="F28" i="97"/>
  <c r="E28" i="97"/>
  <c r="V56" i="97"/>
  <c r="V17" i="97" s="1"/>
  <c r="V2" i="97" s="1"/>
  <c r="L60" i="97"/>
  <c r="P22" i="97" s="1"/>
  <c r="P2" i="97" s="1"/>
  <c r="V63" i="97"/>
  <c r="W22" i="97" s="1"/>
  <c r="W2" i="97" s="1"/>
  <c r="AE64" i="97"/>
  <c r="AG27" i="97" s="1"/>
  <c r="AG2" i="97" s="1"/>
  <c r="L66" i="97"/>
  <c r="Q32" i="97" s="1"/>
  <c r="Q2" i="97" s="1"/>
  <c r="C70" i="97"/>
  <c r="L74" i="97"/>
  <c r="S23" i="97" s="1"/>
  <c r="S2" i="97" s="1"/>
  <c r="C89" i="97"/>
  <c r="M23" i="97" s="1"/>
  <c r="L83" i="97"/>
  <c r="U22" i="97" s="1"/>
  <c r="U2" i="97" s="1"/>
  <c r="C69" i="97"/>
  <c r="C88" i="97"/>
  <c r="M22" i="97" s="1"/>
  <c r="V70" i="50"/>
  <c r="X22" i="50" s="1"/>
  <c r="AE64" i="50"/>
  <c r="V64" i="50"/>
  <c r="V65" i="50"/>
  <c r="W27" i="50" s="1"/>
  <c r="AE65" i="50"/>
  <c r="L60" i="50"/>
  <c r="P22" i="50" s="1"/>
  <c r="L75" i="50"/>
  <c r="S22" i="50" s="1"/>
  <c r="C70" i="50"/>
  <c r="L59" i="50"/>
  <c r="V63" i="50"/>
  <c r="V68" i="50"/>
  <c r="C61" i="50"/>
  <c r="C28" i="50" s="1"/>
  <c r="C30" i="53" s="1"/>
  <c r="C88" i="50"/>
  <c r="M22" i="50" s="1"/>
  <c r="C71" i="50"/>
  <c r="G28" i="50" s="1"/>
  <c r="L58" i="50"/>
  <c r="C69" i="50"/>
  <c r="C60" i="50"/>
  <c r="V69" i="50"/>
  <c r="C91" i="50"/>
  <c r="M28" i="50" s="1"/>
  <c r="AE62" i="50"/>
  <c r="C90" i="50"/>
  <c r="M27" i="50" s="1"/>
  <c r="AE63" i="50"/>
  <c r="C59" i="50"/>
  <c r="C89" i="50"/>
  <c r="M23" i="50" s="1"/>
  <c r="C26" i="53"/>
  <c r="C40" i="53"/>
  <c r="C39" i="53"/>
  <c r="C20" i="53"/>
  <c r="C36" i="53"/>
  <c r="C18" i="53"/>
  <c r="C34" i="53"/>
  <c r="C12" i="53"/>
  <c r="C32" i="53"/>
  <c r="C10" i="53"/>
  <c r="C35" i="53"/>
  <c r="C27" i="53"/>
  <c r="C19" i="53"/>
  <c r="C11" i="53"/>
  <c r="C33" i="53"/>
  <c r="C17" i="53"/>
  <c r="C9" i="53"/>
  <c r="C16" i="53"/>
  <c r="C8" i="53"/>
  <c r="C23" i="53"/>
  <c r="C15" i="53"/>
  <c r="C7" i="53"/>
  <c r="C38" i="53"/>
  <c r="C22" i="53"/>
  <c r="C14" i="53"/>
  <c r="C6" i="53"/>
  <c r="C37" i="53"/>
  <c r="C29" i="53"/>
  <c r="C21" i="53"/>
  <c r="C13" i="53"/>
  <c r="H62" i="63" l="1"/>
  <c r="D72" i="63"/>
  <c r="E72" i="63" s="1"/>
  <c r="F72" i="63" s="1"/>
  <c r="G72" i="63" s="1"/>
  <c r="H72" i="63"/>
  <c r="H66" i="63"/>
  <c r="D66" i="63" s="1"/>
  <c r="E66" i="63" s="1"/>
  <c r="F66" i="63" s="1"/>
  <c r="G66" i="63" s="1"/>
  <c r="M55" i="63"/>
  <c r="I55" i="63"/>
  <c r="J55" i="63" s="1"/>
  <c r="K55" i="63" s="1"/>
  <c r="L55" i="63" s="1"/>
  <c r="R68" i="63"/>
  <c r="N68" i="63"/>
  <c r="O68" i="63" s="1"/>
  <c r="P68" i="63" s="1"/>
  <c r="Q68" i="63" s="1"/>
  <c r="D55" i="63"/>
  <c r="E55" i="63" s="1"/>
  <c r="F55" i="63" s="1"/>
  <c r="G55" i="63" s="1"/>
  <c r="R84" i="63"/>
  <c r="N84" i="63"/>
  <c r="O84" i="63" s="1"/>
  <c r="P84" i="63" s="1"/>
  <c r="Q84" i="63" s="1"/>
  <c r="H70" i="63"/>
  <c r="D80" i="63"/>
  <c r="E80" i="63" s="1"/>
  <c r="F80" i="63" s="1"/>
  <c r="G80" i="63" s="1"/>
  <c r="H80" i="63"/>
  <c r="H74" i="63"/>
  <c r="D74" i="63"/>
  <c r="E74" i="63" s="1"/>
  <c r="F74" i="63" s="1"/>
  <c r="G74" i="63" s="1"/>
  <c r="H83" i="63"/>
  <c r="D83" i="63"/>
  <c r="E83" i="63" s="1"/>
  <c r="F83" i="63" s="1"/>
  <c r="G83" i="63" s="1"/>
  <c r="M64" i="63"/>
  <c r="I64" i="63"/>
  <c r="J64" i="63" s="1"/>
  <c r="K64" i="63" s="1"/>
  <c r="L64" i="63" s="1"/>
  <c r="H58" i="63"/>
  <c r="M56" i="63"/>
  <c r="I56" i="63"/>
  <c r="J56" i="63" s="1"/>
  <c r="K56" i="63" s="1"/>
  <c r="L56" i="63" s="1"/>
  <c r="H86" i="63"/>
  <c r="H88" i="63"/>
  <c r="H82" i="63"/>
  <c r="R76" i="63"/>
  <c r="N76" i="63"/>
  <c r="O76" i="63" s="1"/>
  <c r="P76" i="63" s="1"/>
  <c r="Q76" i="63" s="1"/>
  <c r="R92" i="63"/>
  <c r="N92" i="63"/>
  <c r="O92" i="63" s="1"/>
  <c r="P92" i="63" s="1"/>
  <c r="Q92" i="63" s="1"/>
  <c r="D64" i="63"/>
  <c r="E64" i="63" s="1"/>
  <c r="F64" i="63" s="1"/>
  <c r="G64" i="63" s="1"/>
  <c r="H94" i="63"/>
  <c r="H57" i="63"/>
  <c r="D57" i="63"/>
  <c r="E57" i="63" s="1"/>
  <c r="F57" i="63" s="1"/>
  <c r="G57" i="63" s="1"/>
  <c r="H90" i="63"/>
  <c r="D90" i="63" s="1"/>
  <c r="E90" i="63" s="1"/>
  <c r="F90" i="63" s="1"/>
  <c r="G90" i="63" s="1"/>
  <c r="H59" i="63"/>
  <c r="D59" i="63" s="1"/>
  <c r="E59" i="63" s="1"/>
  <c r="F59" i="63" s="1"/>
  <c r="G59" i="63" s="1"/>
  <c r="H91" i="63"/>
  <c r="D91" i="63"/>
  <c r="E91" i="63" s="1"/>
  <c r="F91" i="63" s="1"/>
  <c r="G91" i="63" s="1"/>
  <c r="M54" i="63"/>
  <c r="I54" i="63"/>
  <c r="J54" i="63" s="1"/>
  <c r="K54" i="63" s="1"/>
  <c r="L54" i="63" s="1"/>
  <c r="M53" i="63"/>
  <c r="I53" i="63" s="1"/>
  <c r="J53" i="63" s="1"/>
  <c r="K53" i="63" s="1"/>
  <c r="L53" i="63" s="1"/>
  <c r="D87" i="63"/>
  <c r="E87" i="63" s="1"/>
  <c r="F87" i="63" s="1"/>
  <c r="G87" i="63" s="1"/>
  <c r="H87" i="63"/>
  <c r="H73" i="63"/>
  <c r="D73" i="63"/>
  <c r="E73" i="63" s="1"/>
  <c r="F73" i="63" s="1"/>
  <c r="G73" i="63" s="1"/>
  <c r="H77" i="63"/>
  <c r="D77" i="63"/>
  <c r="E77" i="63" s="1"/>
  <c r="F77" i="63" s="1"/>
  <c r="G77" i="63" s="1"/>
  <c r="M61" i="63"/>
  <c r="I61" i="63" s="1"/>
  <c r="J61" i="63" s="1"/>
  <c r="K61" i="63" s="1"/>
  <c r="L61" i="63" s="1"/>
  <c r="D54" i="63"/>
  <c r="E54" i="63" s="1"/>
  <c r="F54" i="63" s="1"/>
  <c r="G54" i="63" s="1"/>
  <c r="R60" i="63"/>
  <c r="N60" i="63"/>
  <c r="O60" i="63" s="1"/>
  <c r="P60" i="63" s="1"/>
  <c r="Q60" i="63" s="1"/>
  <c r="H75" i="63"/>
  <c r="H71" i="63"/>
  <c r="H81" i="63"/>
  <c r="D81" i="63"/>
  <c r="E81" i="63" s="1"/>
  <c r="F81" i="63" s="1"/>
  <c r="G81" i="63" s="1"/>
  <c r="H85" i="63"/>
  <c r="D85" i="63"/>
  <c r="E85" i="63" s="1"/>
  <c r="F85" i="63" s="1"/>
  <c r="G85" i="63" s="1"/>
  <c r="M63" i="63"/>
  <c r="M78" i="63"/>
  <c r="I78" i="63"/>
  <c r="J78" i="63" s="1"/>
  <c r="K78" i="63" s="1"/>
  <c r="L78" i="63" s="1"/>
  <c r="H79" i="63"/>
  <c r="H89" i="63"/>
  <c r="D89" i="63"/>
  <c r="E89" i="63" s="1"/>
  <c r="F89" i="63" s="1"/>
  <c r="G89" i="63" s="1"/>
  <c r="H93" i="63"/>
  <c r="M67" i="63"/>
  <c r="I84" i="63"/>
  <c r="J84" i="63" s="1"/>
  <c r="K84" i="63" s="1"/>
  <c r="L84" i="63" s="1"/>
  <c r="M69" i="63"/>
  <c r="I69" i="63" s="1"/>
  <c r="J69" i="63" s="1"/>
  <c r="K69" i="63" s="1"/>
  <c r="L69" i="63" s="1"/>
  <c r="D78" i="63"/>
  <c r="E78" i="63" s="1"/>
  <c r="F78" i="63" s="1"/>
  <c r="G78" i="63" s="1"/>
  <c r="S52" i="63"/>
  <c r="T52" i="63" s="1"/>
  <c r="U52" i="63" s="1"/>
  <c r="V52" i="63" s="1"/>
  <c r="W52" i="63" s="1"/>
  <c r="X52" i="63" s="1"/>
  <c r="Y52" i="63" s="1"/>
  <c r="Z52" i="63" s="1"/>
  <c r="AA52" i="63" s="1"/>
  <c r="AB52" i="63" s="1"/>
  <c r="AC52" i="63" s="1"/>
  <c r="AD52" i="63" s="1"/>
  <c r="AE52" i="63" s="1"/>
  <c r="AF52" i="63" s="1"/>
  <c r="AG52" i="63" s="1"/>
  <c r="AH52" i="63" s="1"/>
  <c r="AI52" i="63" s="1"/>
  <c r="AJ52" i="63" s="1"/>
  <c r="AK52" i="63" s="1"/>
  <c r="AL52" i="63" s="1"/>
  <c r="AM52" i="63" s="1"/>
  <c r="AN52" i="63" s="1"/>
  <c r="AO52" i="63" s="1"/>
  <c r="AP52" i="63" s="1"/>
  <c r="AQ52" i="63"/>
  <c r="M65" i="63"/>
  <c r="T11" i="72"/>
  <c r="T23" i="72"/>
  <c r="T8" i="72"/>
  <c r="K35" i="72"/>
  <c r="L35" i="72" s="1"/>
  <c r="M35" i="72" s="1"/>
  <c r="N35" i="72" s="1"/>
  <c r="P51" i="72"/>
  <c r="Q51" i="72" s="1"/>
  <c r="R51" i="72" s="1"/>
  <c r="S51" i="72" s="1"/>
  <c r="K24" i="72"/>
  <c r="L24" i="72" s="1"/>
  <c r="M24" i="72" s="1"/>
  <c r="N24" i="72" s="1"/>
  <c r="T40" i="72"/>
  <c r="P40" i="72" s="1"/>
  <c r="Q40" i="72" s="1"/>
  <c r="R40" i="72" s="1"/>
  <c r="S40" i="72" s="1"/>
  <c r="F26" i="72"/>
  <c r="G26" i="72" s="1"/>
  <c r="H26" i="72" s="1"/>
  <c r="I26" i="72" s="1"/>
  <c r="K31" i="72"/>
  <c r="L31" i="72" s="1"/>
  <c r="M31" i="72" s="1"/>
  <c r="N31" i="72" s="1"/>
  <c r="F19" i="72"/>
  <c r="G19" i="72" s="1"/>
  <c r="H19" i="72" s="1"/>
  <c r="I19" i="72" s="1"/>
  <c r="F34" i="72"/>
  <c r="G34" i="72" s="1"/>
  <c r="H34" i="72" s="1"/>
  <c r="I34" i="72" s="1"/>
  <c r="F3" i="72"/>
  <c r="G3" i="72" s="1"/>
  <c r="H3" i="72" s="1"/>
  <c r="I3" i="72" s="1"/>
  <c r="K27" i="72"/>
  <c r="L27" i="72" s="1"/>
  <c r="M27" i="72" s="1"/>
  <c r="N27" i="72" s="1"/>
  <c r="F27" i="72"/>
  <c r="G27" i="72" s="1"/>
  <c r="H27" i="72" s="1"/>
  <c r="I27" i="72" s="1"/>
  <c r="F35" i="72"/>
  <c r="G35" i="72" s="1"/>
  <c r="H35" i="72" s="1"/>
  <c r="I35" i="72" s="1"/>
  <c r="T26" i="72"/>
  <c r="P26" i="72" s="1"/>
  <c r="Q26" i="72" s="1"/>
  <c r="R26" i="72" s="1"/>
  <c r="S26" i="72" s="1"/>
  <c r="F51" i="72"/>
  <c r="G51" i="72" s="1"/>
  <c r="H51" i="72" s="1"/>
  <c r="I51" i="72" s="1"/>
  <c r="AS31" i="72"/>
  <c r="U31" i="72" s="1"/>
  <c r="V31" i="72" s="1"/>
  <c r="W31" i="72" s="1"/>
  <c r="X31" i="72" s="1"/>
  <c r="Y31" i="72" s="1"/>
  <c r="Z31" i="72" s="1"/>
  <c r="AA31" i="72" s="1"/>
  <c r="AB31" i="72" s="1"/>
  <c r="AC31" i="72" s="1"/>
  <c r="AD31" i="72" s="1"/>
  <c r="AE31" i="72" s="1"/>
  <c r="AF31" i="72" s="1"/>
  <c r="AG31" i="72" s="1"/>
  <c r="AH31" i="72" s="1"/>
  <c r="AI31" i="72" s="1"/>
  <c r="AJ31" i="72" s="1"/>
  <c r="AK31" i="72" s="1"/>
  <c r="AL31" i="72" s="1"/>
  <c r="AM31" i="72" s="1"/>
  <c r="AN31" i="72" s="1"/>
  <c r="AO31" i="72" s="1"/>
  <c r="AP31" i="72" s="1"/>
  <c r="AQ31" i="72" s="1"/>
  <c r="AR31" i="72" s="1"/>
  <c r="T44" i="72"/>
  <c r="AS16" i="72"/>
  <c r="U16" i="72" s="1"/>
  <c r="V16" i="72" s="1"/>
  <c r="W16" i="72" s="1"/>
  <c r="X16" i="72" s="1"/>
  <c r="Y16" i="72" s="1"/>
  <c r="Z16" i="72" s="1"/>
  <c r="AA16" i="72" s="1"/>
  <c r="AB16" i="72" s="1"/>
  <c r="AC16" i="72" s="1"/>
  <c r="AD16" i="72" s="1"/>
  <c r="AE16" i="72" s="1"/>
  <c r="AF16" i="72" s="1"/>
  <c r="AG16" i="72" s="1"/>
  <c r="AH16" i="72" s="1"/>
  <c r="AI16" i="72" s="1"/>
  <c r="AJ16" i="72" s="1"/>
  <c r="AK16" i="72" s="1"/>
  <c r="AL16" i="72" s="1"/>
  <c r="AM16" i="72" s="1"/>
  <c r="AN16" i="72" s="1"/>
  <c r="AO16" i="72" s="1"/>
  <c r="AP16" i="72" s="1"/>
  <c r="AQ16" i="72" s="1"/>
  <c r="AR16" i="72" s="1"/>
  <c r="T29" i="72"/>
  <c r="P29" i="72" s="1"/>
  <c r="Q29" i="72" s="1"/>
  <c r="R29" i="72" s="1"/>
  <c r="S29" i="72" s="1"/>
  <c r="K6" i="72"/>
  <c r="L6" i="72" s="1"/>
  <c r="M6" i="72" s="1"/>
  <c r="N6" i="72" s="1"/>
  <c r="T6" i="72"/>
  <c r="P6" i="72" s="1"/>
  <c r="Q6" i="72" s="1"/>
  <c r="R6" i="72" s="1"/>
  <c r="S6" i="72" s="1"/>
  <c r="AS17" i="72"/>
  <c r="U17" i="72" s="1"/>
  <c r="V17" i="72" s="1"/>
  <c r="W17" i="72" s="1"/>
  <c r="X17" i="72" s="1"/>
  <c r="Y17" i="72" s="1"/>
  <c r="Z17" i="72" s="1"/>
  <c r="AA17" i="72" s="1"/>
  <c r="AB17" i="72" s="1"/>
  <c r="AC17" i="72" s="1"/>
  <c r="AD17" i="72" s="1"/>
  <c r="AE17" i="72" s="1"/>
  <c r="AF17" i="72" s="1"/>
  <c r="AG17" i="72" s="1"/>
  <c r="AH17" i="72" s="1"/>
  <c r="AI17" i="72" s="1"/>
  <c r="AJ17" i="72" s="1"/>
  <c r="AK17" i="72" s="1"/>
  <c r="AL17" i="72" s="1"/>
  <c r="AM17" i="72" s="1"/>
  <c r="AN17" i="72" s="1"/>
  <c r="AO17" i="72" s="1"/>
  <c r="AP17" i="72" s="1"/>
  <c r="AQ17" i="72" s="1"/>
  <c r="AR17" i="72" s="1"/>
  <c r="AS49" i="72"/>
  <c r="U49" i="72" s="1"/>
  <c r="V49" i="72" s="1"/>
  <c r="W49" i="72" s="1"/>
  <c r="X49" i="72" s="1"/>
  <c r="Y49" i="72" s="1"/>
  <c r="Z49" i="72" s="1"/>
  <c r="AA49" i="72" s="1"/>
  <c r="AB49" i="72" s="1"/>
  <c r="AC49" i="72" s="1"/>
  <c r="AD49" i="72" s="1"/>
  <c r="AE49" i="72" s="1"/>
  <c r="AF49" i="72" s="1"/>
  <c r="AG49" i="72" s="1"/>
  <c r="AH49" i="72" s="1"/>
  <c r="AI49" i="72" s="1"/>
  <c r="AJ49" i="72" s="1"/>
  <c r="AK49" i="72" s="1"/>
  <c r="AL49" i="72" s="1"/>
  <c r="AM49" i="72" s="1"/>
  <c r="AN49" i="72" s="1"/>
  <c r="AO49" i="72" s="1"/>
  <c r="AP49" i="72" s="1"/>
  <c r="AQ49" i="72" s="1"/>
  <c r="AR49" i="72" s="1"/>
  <c r="AS11" i="72"/>
  <c r="U11" i="72" s="1"/>
  <c r="V11" i="72" s="1"/>
  <c r="W11" i="72" s="1"/>
  <c r="X11" i="72" s="1"/>
  <c r="Y11" i="72" s="1"/>
  <c r="Z11" i="72" s="1"/>
  <c r="AA11" i="72" s="1"/>
  <c r="AB11" i="72" s="1"/>
  <c r="AC11" i="72" s="1"/>
  <c r="AD11" i="72" s="1"/>
  <c r="AE11" i="72" s="1"/>
  <c r="AF11" i="72" s="1"/>
  <c r="AG11" i="72" s="1"/>
  <c r="AH11" i="72" s="1"/>
  <c r="AI11" i="72" s="1"/>
  <c r="AJ11" i="72" s="1"/>
  <c r="AK11" i="72" s="1"/>
  <c r="AL11" i="72" s="1"/>
  <c r="AM11" i="72" s="1"/>
  <c r="AN11" i="72" s="1"/>
  <c r="AO11" i="72" s="1"/>
  <c r="AP11" i="72" s="1"/>
  <c r="AQ11" i="72" s="1"/>
  <c r="AR11" i="72" s="1"/>
  <c r="AS43" i="72"/>
  <c r="U43" i="72" s="1"/>
  <c r="V43" i="72" s="1"/>
  <c r="W43" i="72" s="1"/>
  <c r="X43" i="72" s="1"/>
  <c r="Y43" i="72" s="1"/>
  <c r="Z43" i="72" s="1"/>
  <c r="AA43" i="72" s="1"/>
  <c r="AB43" i="72" s="1"/>
  <c r="AC43" i="72" s="1"/>
  <c r="AD43" i="72" s="1"/>
  <c r="AE43" i="72" s="1"/>
  <c r="AF43" i="72" s="1"/>
  <c r="AG43" i="72" s="1"/>
  <c r="AH43" i="72" s="1"/>
  <c r="AI43" i="72" s="1"/>
  <c r="AJ43" i="72" s="1"/>
  <c r="AK43" i="72" s="1"/>
  <c r="AL43" i="72" s="1"/>
  <c r="AM43" i="72" s="1"/>
  <c r="AN43" i="72" s="1"/>
  <c r="AO43" i="72" s="1"/>
  <c r="AP43" i="72" s="1"/>
  <c r="AQ43" i="72" s="1"/>
  <c r="AR43" i="72" s="1"/>
  <c r="AS15" i="72"/>
  <c r="U15" i="72" s="1"/>
  <c r="V15" i="72" s="1"/>
  <c r="W15" i="72" s="1"/>
  <c r="X15" i="72" s="1"/>
  <c r="Y15" i="72" s="1"/>
  <c r="Z15" i="72" s="1"/>
  <c r="AA15" i="72" s="1"/>
  <c r="AB15" i="72" s="1"/>
  <c r="AC15" i="72" s="1"/>
  <c r="AD15" i="72" s="1"/>
  <c r="AE15" i="72" s="1"/>
  <c r="AF15" i="72" s="1"/>
  <c r="AG15" i="72" s="1"/>
  <c r="AH15" i="72" s="1"/>
  <c r="AI15" i="72" s="1"/>
  <c r="AJ15" i="72" s="1"/>
  <c r="AK15" i="72" s="1"/>
  <c r="AL15" i="72" s="1"/>
  <c r="AM15" i="72" s="1"/>
  <c r="AN15" i="72" s="1"/>
  <c r="AO15" i="72" s="1"/>
  <c r="AP15" i="72" s="1"/>
  <c r="AQ15" i="72" s="1"/>
  <c r="AR15" i="72" s="1"/>
  <c r="AS35" i="72"/>
  <c r="U35" i="72" s="1"/>
  <c r="V35" i="72" s="1"/>
  <c r="W35" i="72" s="1"/>
  <c r="X35" i="72" s="1"/>
  <c r="Y35" i="72" s="1"/>
  <c r="Z35" i="72" s="1"/>
  <c r="AA35" i="72" s="1"/>
  <c r="AB35" i="72" s="1"/>
  <c r="AC35" i="72" s="1"/>
  <c r="AD35" i="72" s="1"/>
  <c r="AE35" i="72" s="1"/>
  <c r="AF35" i="72" s="1"/>
  <c r="AG35" i="72" s="1"/>
  <c r="AH35" i="72" s="1"/>
  <c r="AI35" i="72" s="1"/>
  <c r="AJ35" i="72" s="1"/>
  <c r="AK35" i="72" s="1"/>
  <c r="AL35" i="72" s="1"/>
  <c r="AM35" i="72" s="1"/>
  <c r="AN35" i="72" s="1"/>
  <c r="AO35" i="72" s="1"/>
  <c r="AP35" i="72" s="1"/>
  <c r="AQ35" i="72" s="1"/>
  <c r="AR35" i="72" s="1"/>
  <c r="T36" i="72"/>
  <c r="P36" i="72" s="1"/>
  <c r="Q36" i="72" s="1"/>
  <c r="R36" i="72" s="1"/>
  <c r="S36" i="72" s="1"/>
  <c r="AS39" i="72"/>
  <c r="U39" i="72" s="1"/>
  <c r="V39" i="72" s="1"/>
  <c r="W39" i="72" s="1"/>
  <c r="X39" i="72" s="1"/>
  <c r="Y39" i="72" s="1"/>
  <c r="Z39" i="72" s="1"/>
  <c r="AA39" i="72" s="1"/>
  <c r="AB39" i="72" s="1"/>
  <c r="AC39" i="72" s="1"/>
  <c r="AD39" i="72" s="1"/>
  <c r="AE39" i="72" s="1"/>
  <c r="AF39" i="72" s="1"/>
  <c r="AG39" i="72" s="1"/>
  <c r="AH39" i="72" s="1"/>
  <c r="AI39" i="72" s="1"/>
  <c r="AJ39" i="72" s="1"/>
  <c r="AK39" i="72" s="1"/>
  <c r="AL39" i="72" s="1"/>
  <c r="AM39" i="72" s="1"/>
  <c r="AN39" i="72" s="1"/>
  <c r="AO39" i="72" s="1"/>
  <c r="AP39" i="72" s="1"/>
  <c r="AQ39" i="72" s="1"/>
  <c r="AR39" i="72" s="1"/>
  <c r="T52" i="72"/>
  <c r="AS24" i="72"/>
  <c r="U24" i="72" s="1"/>
  <c r="V24" i="72" s="1"/>
  <c r="W24" i="72" s="1"/>
  <c r="X24" i="72" s="1"/>
  <c r="Y24" i="72" s="1"/>
  <c r="Z24" i="72" s="1"/>
  <c r="AA24" i="72" s="1"/>
  <c r="AB24" i="72" s="1"/>
  <c r="AC24" i="72" s="1"/>
  <c r="AD24" i="72" s="1"/>
  <c r="AE24" i="72" s="1"/>
  <c r="AF24" i="72" s="1"/>
  <c r="AG24" i="72" s="1"/>
  <c r="AH24" i="72" s="1"/>
  <c r="AI24" i="72" s="1"/>
  <c r="AJ24" i="72" s="1"/>
  <c r="AK24" i="72" s="1"/>
  <c r="AL24" i="72" s="1"/>
  <c r="AM24" i="72" s="1"/>
  <c r="AN24" i="72" s="1"/>
  <c r="AO24" i="72" s="1"/>
  <c r="AP24" i="72" s="1"/>
  <c r="AQ24" i="72" s="1"/>
  <c r="AR24" i="72" s="1"/>
  <c r="P37" i="72"/>
  <c r="Q37" i="72" s="1"/>
  <c r="R37" i="72" s="1"/>
  <c r="S37" i="72" s="1"/>
  <c r="T37" i="72"/>
  <c r="T14" i="72"/>
  <c r="P14" i="72" s="1"/>
  <c r="Q14" i="72" s="1"/>
  <c r="R14" i="72" s="1"/>
  <c r="S14" i="72" s="1"/>
  <c r="K14" i="72"/>
  <c r="L14" i="72" s="1"/>
  <c r="M14" i="72" s="1"/>
  <c r="N14" i="72" s="1"/>
  <c r="P17" i="72"/>
  <c r="Q17" i="72" s="1"/>
  <c r="R17" i="72" s="1"/>
  <c r="S17" i="72" s="1"/>
  <c r="P49" i="72"/>
  <c r="Q49" i="72" s="1"/>
  <c r="R49" i="72" s="1"/>
  <c r="S49" i="72" s="1"/>
  <c r="P11" i="72"/>
  <c r="Q11" i="72" s="1"/>
  <c r="R11" i="72" s="1"/>
  <c r="S11" i="72" s="1"/>
  <c r="P43" i="72"/>
  <c r="Q43" i="72" s="1"/>
  <c r="R43" i="72" s="1"/>
  <c r="S43" i="72" s="1"/>
  <c r="T28" i="72"/>
  <c r="AS3" i="72"/>
  <c r="U3" i="72" s="1"/>
  <c r="V3" i="72" s="1"/>
  <c r="W3" i="72" s="1"/>
  <c r="X3" i="72" s="1"/>
  <c r="Y3" i="72" s="1"/>
  <c r="Z3" i="72" s="1"/>
  <c r="AA3" i="72" s="1"/>
  <c r="AB3" i="72" s="1"/>
  <c r="AC3" i="72" s="1"/>
  <c r="AD3" i="72" s="1"/>
  <c r="AE3" i="72" s="1"/>
  <c r="AF3" i="72" s="1"/>
  <c r="AG3" i="72" s="1"/>
  <c r="AH3" i="72" s="1"/>
  <c r="AI3" i="72" s="1"/>
  <c r="AJ3" i="72" s="1"/>
  <c r="AK3" i="72" s="1"/>
  <c r="AL3" i="72" s="1"/>
  <c r="AM3" i="72" s="1"/>
  <c r="AN3" i="72" s="1"/>
  <c r="AO3" i="72" s="1"/>
  <c r="AP3" i="72" s="1"/>
  <c r="AQ3" i="72" s="1"/>
  <c r="AR3" i="72" s="1"/>
  <c r="AS8" i="72"/>
  <c r="U8" i="72" s="1"/>
  <c r="V8" i="72" s="1"/>
  <c r="W8" i="72" s="1"/>
  <c r="X8" i="72" s="1"/>
  <c r="Y8" i="72" s="1"/>
  <c r="Z8" i="72" s="1"/>
  <c r="AA8" i="72" s="1"/>
  <c r="AB8" i="72" s="1"/>
  <c r="AC8" i="72" s="1"/>
  <c r="AD8" i="72" s="1"/>
  <c r="AE8" i="72" s="1"/>
  <c r="AF8" i="72" s="1"/>
  <c r="AG8" i="72" s="1"/>
  <c r="AH8" i="72" s="1"/>
  <c r="AI8" i="72" s="1"/>
  <c r="AJ8" i="72" s="1"/>
  <c r="AK8" i="72" s="1"/>
  <c r="AL8" i="72" s="1"/>
  <c r="AM8" i="72" s="1"/>
  <c r="AN8" i="72" s="1"/>
  <c r="AO8" i="72" s="1"/>
  <c r="AP8" i="72" s="1"/>
  <c r="AQ8" i="72" s="1"/>
  <c r="AR8" i="72" s="1"/>
  <c r="T21" i="72"/>
  <c r="P21" i="72" s="1"/>
  <c r="Q21" i="72" s="1"/>
  <c r="R21" i="72" s="1"/>
  <c r="S21" i="72" s="1"/>
  <c r="AS50" i="72"/>
  <c r="U50" i="72" s="1"/>
  <c r="V50" i="72" s="1"/>
  <c r="W50" i="72" s="1"/>
  <c r="X50" i="72" s="1"/>
  <c r="Y50" i="72" s="1"/>
  <c r="Z50" i="72" s="1"/>
  <c r="AA50" i="72" s="1"/>
  <c r="AB50" i="72" s="1"/>
  <c r="AC50" i="72" s="1"/>
  <c r="AD50" i="72" s="1"/>
  <c r="AE50" i="72" s="1"/>
  <c r="AF50" i="72" s="1"/>
  <c r="AG50" i="72" s="1"/>
  <c r="AH50" i="72" s="1"/>
  <c r="AI50" i="72" s="1"/>
  <c r="AJ50" i="72" s="1"/>
  <c r="AK50" i="72" s="1"/>
  <c r="AL50" i="72" s="1"/>
  <c r="AM50" i="72" s="1"/>
  <c r="AN50" i="72" s="1"/>
  <c r="AO50" i="72" s="1"/>
  <c r="AP50" i="72" s="1"/>
  <c r="AQ50" i="72" s="1"/>
  <c r="AR50" i="72" s="1"/>
  <c r="P35" i="72"/>
  <c r="Q35" i="72" s="1"/>
  <c r="R35" i="72" s="1"/>
  <c r="S35" i="72" s="1"/>
  <c r="AS47" i="72"/>
  <c r="U47" i="72" s="1"/>
  <c r="V47" i="72" s="1"/>
  <c r="W47" i="72" s="1"/>
  <c r="X47" i="72" s="1"/>
  <c r="Y47" i="72" s="1"/>
  <c r="Z47" i="72" s="1"/>
  <c r="AA47" i="72" s="1"/>
  <c r="AB47" i="72" s="1"/>
  <c r="AC47" i="72" s="1"/>
  <c r="AD47" i="72" s="1"/>
  <c r="AE47" i="72" s="1"/>
  <c r="AF47" i="72" s="1"/>
  <c r="AG47" i="72" s="1"/>
  <c r="AH47" i="72" s="1"/>
  <c r="AI47" i="72" s="1"/>
  <c r="AJ47" i="72" s="1"/>
  <c r="AK47" i="72" s="1"/>
  <c r="AL47" i="72" s="1"/>
  <c r="AM47" i="72" s="1"/>
  <c r="AN47" i="72" s="1"/>
  <c r="AO47" i="72" s="1"/>
  <c r="AP47" i="72" s="1"/>
  <c r="AQ47" i="72" s="1"/>
  <c r="AR47" i="72" s="1"/>
  <c r="AS32" i="72"/>
  <c r="U32" i="72" s="1"/>
  <c r="V32" i="72" s="1"/>
  <c r="W32" i="72" s="1"/>
  <c r="X32" i="72" s="1"/>
  <c r="Y32" i="72" s="1"/>
  <c r="Z32" i="72" s="1"/>
  <c r="AA32" i="72" s="1"/>
  <c r="AB32" i="72" s="1"/>
  <c r="AC32" i="72" s="1"/>
  <c r="AD32" i="72" s="1"/>
  <c r="AE32" i="72" s="1"/>
  <c r="AF32" i="72" s="1"/>
  <c r="AG32" i="72" s="1"/>
  <c r="AH32" i="72" s="1"/>
  <c r="AI32" i="72" s="1"/>
  <c r="AJ32" i="72" s="1"/>
  <c r="AK32" i="72" s="1"/>
  <c r="AL32" i="72" s="1"/>
  <c r="AM32" i="72" s="1"/>
  <c r="AN32" i="72" s="1"/>
  <c r="AO32" i="72" s="1"/>
  <c r="AP32" i="72" s="1"/>
  <c r="AQ32" i="72" s="1"/>
  <c r="AR32" i="72" s="1"/>
  <c r="T45" i="72"/>
  <c r="P45" i="72" s="1"/>
  <c r="Q45" i="72" s="1"/>
  <c r="R45" i="72" s="1"/>
  <c r="S45" i="72" s="1"/>
  <c r="K22" i="72"/>
  <c r="L22" i="72" s="1"/>
  <c r="M22" i="72" s="1"/>
  <c r="N22" i="72" s="1"/>
  <c r="T22" i="72"/>
  <c r="P39" i="72"/>
  <c r="Q39" i="72" s="1"/>
  <c r="R39" i="72" s="1"/>
  <c r="S39" i="72" s="1"/>
  <c r="AS25" i="72"/>
  <c r="U25" i="72" s="1"/>
  <c r="V25" i="72" s="1"/>
  <c r="W25" i="72" s="1"/>
  <c r="X25" i="72" s="1"/>
  <c r="Y25" i="72" s="1"/>
  <c r="Z25" i="72" s="1"/>
  <c r="AA25" i="72" s="1"/>
  <c r="AB25" i="72" s="1"/>
  <c r="AC25" i="72" s="1"/>
  <c r="AD25" i="72" s="1"/>
  <c r="AE25" i="72" s="1"/>
  <c r="AF25" i="72" s="1"/>
  <c r="AG25" i="72" s="1"/>
  <c r="AH25" i="72" s="1"/>
  <c r="AI25" i="72" s="1"/>
  <c r="AJ25" i="72" s="1"/>
  <c r="AK25" i="72" s="1"/>
  <c r="AL25" i="72" s="1"/>
  <c r="AM25" i="72" s="1"/>
  <c r="AN25" i="72" s="1"/>
  <c r="AO25" i="72" s="1"/>
  <c r="AP25" i="72" s="1"/>
  <c r="AQ25" i="72" s="1"/>
  <c r="AR25" i="72" s="1"/>
  <c r="P16" i="72"/>
  <c r="Q16" i="72" s="1"/>
  <c r="R16" i="72" s="1"/>
  <c r="S16" i="72" s="1"/>
  <c r="AS19" i="72"/>
  <c r="U19" i="72" s="1"/>
  <c r="V19" i="72" s="1"/>
  <c r="W19" i="72" s="1"/>
  <c r="X19" i="72" s="1"/>
  <c r="Y19" i="72" s="1"/>
  <c r="Z19" i="72" s="1"/>
  <c r="AA19" i="72" s="1"/>
  <c r="AB19" i="72" s="1"/>
  <c r="AC19" i="72" s="1"/>
  <c r="AD19" i="72" s="1"/>
  <c r="AE19" i="72" s="1"/>
  <c r="AF19" i="72" s="1"/>
  <c r="AG19" i="72" s="1"/>
  <c r="AH19" i="72" s="1"/>
  <c r="AI19" i="72" s="1"/>
  <c r="AJ19" i="72" s="1"/>
  <c r="AK19" i="72" s="1"/>
  <c r="AL19" i="72" s="1"/>
  <c r="AM19" i="72" s="1"/>
  <c r="AN19" i="72" s="1"/>
  <c r="AO19" i="72" s="1"/>
  <c r="AP19" i="72" s="1"/>
  <c r="AQ19" i="72" s="1"/>
  <c r="AR19" i="72" s="1"/>
  <c r="AS51" i="72"/>
  <c r="U51" i="72" s="1"/>
  <c r="V51" i="72" s="1"/>
  <c r="W51" i="72" s="1"/>
  <c r="X51" i="72" s="1"/>
  <c r="Y51" i="72" s="1"/>
  <c r="Z51" i="72" s="1"/>
  <c r="AA51" i="72" s="1"/>
  <c r="AB51" i="72" s="1"/>
  <c r="AC51" i="72" s="1"/>
  <c r="AD51" i="72" s="1"/>
  <c r="AE51" i="72" s="1"/>
  <c r="AF51" i="72" s="1"/>
  <c r="AG51" i="72" s="1"/>
  <c r="AH51" i="72" s="1"/>
  <c r="AI51" i="72" s="1"/>
  <c r="AJ51" i="72" s="1"/>
  <c r="AK51" i="72" s="1"/>
  <c r="AL51" i="72" s="1"/>
  <c r="AM51" i="72" s="1"/>
  <c r="AN51" i="72" s="1"/>
  <c r="AO51" i="72" s="1"/>
  <c r="AP51" i="72" s="1"/>
  <c r="AQ51" i="72" s="1"/>
  <c r="AR51" i="72" s="1"/>
  <c r="AS18" i="72"/>
  <c r="U18" i="72" s="1"/>
  <c r="V18" i="72" s="1"/>
  <c r="W18" i="72" s="1"/>
  <c r="X18" i="72" s="1"/>
  <c r="Y18" i="72" s="1"/>
  <c r="Z18" i="72" s="1"/>
  <c r="AA18" i="72" s="1"/>
  <c r="AB18" i="72" s="1"/>
  <c r="AC18" i="72" s="1"/>
  <c r="AD18" i="72" s="1"/>
  <c r="AE18" i="72" s="1"/>
  <c r="AF18" i="72" s="1"/>
  <c r="AG18" i="72" s="1"/>
  <c r="AH18" i="72" s="1"/>
  <c r="AI18" i="72" s="1"/>
  <c r="AJ18" i="72" s="1"/>
  <c r="AK18" i="72" s="1"/>
  <c r="AL18" i="72" s="1"/>
  <c r="AM18" i="72" s="1"/>
  <c r="AN18" i="72" s="1"/>
  <c r="AO18" i="72" s="1"/>
  <c r="AP18" i="72" s="1"/>
  <c r="AQ18" i="72" s="1"/>
  <c r="AR18" i="72" s="1"/>
  <c r="AS9" i="72"/>
  <c r="U9" i="72" s="1"/>
  <c r="V9" i="72" s="1"/>
  <c r="W9" i="72" s="1"/>
  <c r="X9" i="72" s="1"/>
  <c r="Y9" i="72" s="1"/>
  <c r="Z9" i="72" s="1"/>
  <c r="AA9" i="72" s="1"/>
  <c r="AB9" i="72" s="1"/>
  <c r="AC9" i="72" s="1"/>
  <c r="AD9" i="72" s="1"/>
  <c r="AE9" i="72" s="1"/>
  <c r="AF9" i="72" s="1"/>
  <c r="AG9" i="72" s="1"/>
  <c r="AH9" i="72" s="1"/>
  <c r="AI9" i="72" s="1"/>
  <c r="AJ9" i="72" s="1"/>
  <c r="AK9" i="72" s="1"/>
  <c r="AL9" i="72" s="1"/>
  <c r="AM9" i="72" s="1"/>
  <c r="AN9" i="72" s="1"/>
  <c r="AO9" i="72" s="1"/>
  <c r="AP9" i="72" s="1"/>
  <c r="AQ9" i="72" s="1"/>
  <c r="AR9" i="72" s="1"/>
  <c r="AS23" i="72"/>
  <c r="U23" i="72" s="1"/>
  <c r="V23" i="72" s="1"/>
  <c r="W23" i="72" s="1"/>
  <c r="X23" i="72" s="1"/>
  <c r="Y23" i="72" s="1"/>
  <c r="Z23" i="72" s="1"/>
  <c r="AA23" i="72" s="1"/>
  <c r="AB23" i="72" s="1"/>
  <c r="AC23" i="72" s="1"/>
  <c r="AD23" i="72" s="1"/>
  <c r="AE23" i="72" s="1"/>
  <c r="AF23" i="72" s="1"/>
  <c r="AG23" i="72" s="1"/>
  <c r="AH23" i="72" s="1"/>
  <c r="AI23" i="72" s="1"/>
  <c r="AJ23" i="72" s="1"/>
  <c r="AK23" i="72" s="1"/>
  <c r="AL23" i="72" s="1"/>
  <c r="AM23" i="72" s="1"/>
  <c r="AN23" i="72" s="1"/>
  <c r="AO23" i="72" s="1"/>
  <c r="AP23" i="72" s="1"/>
  <c r="AQ23" i="72" s="1"/>
  <c r="AR23" i="72" s="1"/>
  <c r="P9" i="72"/>
  <c r="Q9" i="72" s="1"/>
  <c r="R9" i="72" s="1"/>
  <c r="S9" i="72" s="1"/>
  <c r="T4" i="72"/>
  <c r="AS40" i="72"/>
  <c r="U40" i="72" s="1"/>
  <c r="V40" i="72" s="1"/>
  <c r="W40" i="72" s="1"/>
  <c r="X40" i="72" s="1"/>
  <c r="Y40" i="72" s="1"/>
  <c r="Z40" i="72" s="1"/>
  <c r="AA40" i="72" s="1"/>
  <c r="AB40" i="72" s="1"/>
  <c r="AC40" i="72" s="1"/>
  <c r="AD40" i="72" s="1"/>
  <c r="AE40" i="72" s="1"/>
  <c r="AF40" i="72" s="1"/>
  <c r="AG40" i="72" s="1"/>
  <c r="AH40" i="72" s="1"/>
  <c r="AI40" i="72" s="1"/>
  <c r="AJ40" i="72" s="1"/>
  <c r="AK40" i="72" s="1"/>
  <c r="AL40" i="72" s="1"/>
  <c r="AM40" i="72" s="1"/>
  <c r="AN40" i="72" s="1"/>
  <c r="AO40" i="72" s="1"/>
  <c r="AP40" i="72" s="1"/>
  <c r="AQ40" i="72" s="1"/>
  <c r="AR40" i="72" s="1"/>
  <c r="T2" i="72"/>
  <c r="P2" i="72" s="1"/>
  <c r="Q2" i="72" s="1"/>
  <c r="R2" i="72" s="1"/>
  <c r="S2" i="72" s="1"/>
  <c r="K2" i="72"/>
  <c r="L2" i="72" s="1"/>
  <c r="M2" i="72" s="1"/>
  <c r="N2" i="72" s="1"/>
  <c r="K30" i="72"/>
  <c r="L30" i="72" s="1"/>
  <c r="M30" i="72" s="1"/>
  <c r="N30" i="72" s="1"/>
  <c r="T30" i="72"/>
  <c r="U10" i="72"/>
  <c r="V10" i="72" s="1"/>
  <c r="W10" i="72" s="1"/>
  <c r="X10" i="72" s="1"/>
  <c r="Y10" i="72" s="1"/>
  <c r="Z10" i="72" s="1"/>
  <c r="AA10" i="72" s="1"/>
  <c r="AB10" i="72" s="1"/>
  <c r="AC10" i="72" s="1"/>
  <c r="AD10" i="72" s="1"/>
  <c r="AE10" i="72" s="1"/>
  <c r="AF10" i="72" s="1"/>
  <c r="AG10" i="72" s="1"/>
  <c r="AH10" i="72" s="1"/>
  <c r="AI10" i="72" s="1"/>
  <c r="AJ10" i="72" s="1"/>
  <c r="AK10" i="72" s="1"/>
  <c r="AL10" i="72" s="1"/>
  <c r="AM10" i="72" s="1"/>
  <c r="AN10" i="72" s="1"/>
  <c r="AO10" i="72" s="1"/>
  <c r="AP10" i="72" s="1"/>
  <c r="AQ10" i="72" s="1"/>
  <c r="AR10" i="72" s="1"/>
  <c r="AS10" i="72"/>
  <c r="T13" i="72"/>
  <c r="P13" i="72" s="1"/>
  <c r="Q13" i="72" s="1"/>
  <c r="R13" i="72" s="1"/>
  <c r="S13" i="72" s="1"/>
  <c r="AS34" i="72"/>
  <c r="U34" i="72" s="1"/>
  <c r="V34" i="72" s="1"/>
  <c r="W34" i="72" s="1"/>
  <c r="X34" i="72" s="1"/>
  <c r="Y34" i="72" s="1"/>
  <c r="Z34" i="72" s="1"/>
  <c r="AA34" i="72" s="1"/>
  <c r="AB34" i="72" s="1"/>
  <c r="AC34" i="72" s="1"/>
  <c r="AD34" i="72" s="1"/>
  <c r="AE34" i="72" s="1"/>
  <c r="AF34" i="72" s="1"/>
  <c r="AG34" i="72" s="1"/>
  <c r="AH34" i="72" s="1"/>
  <c r="AI34" i="72" s="1"/>
  <c r="AJ34" i="72" s="1"/>
  <c r="AK34" i="72" s="1"/>
  <c r="AL34" i="72" s="1"/>
  <c r="AM34" i="72" s="1"/>
  <c r="AN34" i="72" s="1"/>
  <c r="AO34" i="72" s="1"/>
  <c r="AP34" i="72" s="1"/>
  <c r="AQ34" i="72" s="1"/>
  <c r="AR34" i="72" s="1"/>
  <c r="AS41" i="72"/>
  <c r="U41" i="72" s="1"/>
  <c r="V41" i="72" s="1"/>
  <c r="W41" i="72" s="1"/>
  <c r="X41" i="72" s="1"/>
  <c r="Y41" i="72" s="1"/>
  <c r="Z41" i="72" s="1"/>
  <c r="AA41" i="72" s="1"/>
  <c r="AB41" i="72" s="1"/>
  <c r="AC41" i="72" s="1"/>
  <c r="AD41" i="72" s="1"/>
  <c r="AE41" i="72" s="1"/>
  <c r="AF41" i="72" s="1"/>
  <c r="AG41" i="72" s="1"/>
  <c r="AH41" i="72" s="1"/>
  <c r="AI41" i="72" s="1"/>
  <c r="AJ41" i="72" s="1"/>
  <c r="AK41" i="72" s="1"/>
  <c r="AL41" i="72" s="1"/>
  <c r="AM41" i="72" s="1"/>
  <c r="AN41" i="72" s="1"/>
  <c r="AO41" i="72" s="1"/>
  <c r="AP41" i="72" s="1"/>
  <c r="AQ41" i="72" s="1"/>
  <c r="AR41" i="72" s="1"/>
  <c r="P8" i="72"/>
  <c r="Q8" i="72" s="1"/>
  <c r="R8" i="72" s="1"/>
  <c r="S8" i="72" s="1"/>
  <c r="P41" i="72"/>
  <c r="Q41" i="72" s="1"/>
  <c r="R41" i="72" s="1"/>
  <c r="S41" i="72" s="1"/>
  <c r="T12" i="72"/>
  <c r="P12" i="72" s="1"/>
  <c r="Q12" i="72" s="1"/>
  <c r="R12" i="72" s="1"/>
  <c r="S12" i="72" s="1"/>
  <c r="AS48" i="72"/>
  <c r="U48" i="72" s="1"/>
  <c r="V48" i="72" s="1"/>
  <c r="W48" i="72" s="1"/>
  <c r="X48" i="72" s="1"/>
  <c r="Y48" i="72" s="1"/>
  <c r="Z48" i="72" s="1"/>
  <c r="AA48" i="72" s="1"/>
  <c r="AB48" i="72" s="1"/>
  <c r="AC48" i="72" s="1"/>
  <c r="AD48" i="72" s="1"/>
  <c r="AE48" i="72" s="1"/>
  <c r="AF48" i="72" s="1"/>
  <c r="AG48" i="72" s="1"/>
  <c r="AH48" i="72" s="1"/>
  <c r="AI48" i="72" s="1"/>
  <c r="AJ48" i="72" s="1"/>
  <c r="AK48" i="72" s="1"/>
  <c r="AL48" i="72" s="1"/>
  <c r="AM48" i="72" s="1"/>
  <c r="AN48" i="72" s="1"/>
  <c r="AO48" i="72" s="1"/>
  <c r="AP48" i="72" s="1"/>
  <c r="AQ48" i="72" s="1"/>
  <c r="AR48" i="72" s="1"/>
  <c r="T38" i="72"/>
  <c r="K38" i="72"/>
  <c r="L38" i="72" s="1"/>
  <c r="M38" i="72" s="1"/>
  <c r="N38" i="72" s="1"/>
  <c r="P32" i="72"/>
  <c r="Q32" i="72" s="1"/>
  <c r="R32" i="72" s="1"/>
  <c r="S32" i="72" s="1"/>
  <c r="P10" i="72"/>
  <c r="Q10" i="72" s="1"/>
  <c r="R10" i="72" s="1"/>
  <c r="S10" i="72" s="1"/>
  <c r="P15" i="72"/>
  <c r="Q15" i="72" s="1"/>
  <c r="R15" i="72" s="1"/>
  <c r="S15" i="72" s="1"/>
  <c r="AS33" i="72"/>
  <c r="U33" i="72" s="1"/>
  <c r="V33" i="72" s="1"/>
  <c r="W33" i="72" s="1"/>
  <c r="X33" i="72" s="1"/>
  <c r="Y33" i="72" s="1"/>
  <c r="Z33" i="72" s="1"/>
  <c r="AA33" i="72" s="1"/>
  <c r="AB33" i="72" s="1"/>
  <c r="AC33" i="72" s="1"/>
  <c r="AD33" i="72" s="1"/>
  <c r="AE33" i="72" s="1"/>
  <c r="AF33" i="72" s="1"/>
  <c r="AG33" i="72" s="1"/>
  <c r="AH33" i="72" s="1"/>
  <c r="AI33" i="72" s="1"/>
  <c r="AJ33" i="72" s="1"/>
  <c r="AK33" i="72" s="1"/>
  <c r="AL33" i="72" s="1"/>
  <c r="AM33" i="72" s="1"/>
  <c r="AN33" i="72" s="1"/>
  <c r="AO33" i="72" s="1"/>
  <c r="AP33" i="72" s="1"/>
  <c r="AQ33" i="72" s="1"/>
  <c r="AR33" i="72" s="1"/>
  <c r="AS42" i="72"/>
  <c r="U42" i="72" s="1"/>
  <c r="V42" i="72" s="1"/>
  <c r="W42" i="72" s="1"/>
  <c r="X42" i="72" s="1"/>
  <c r="Y42" i="72" s="1"/>
  <c r="Z42" i="72" s="1"/>
  <c r="AA42" i="72" s="1"/>
  <c r="AB42" i="72" s="1"/>
  <c r="AC42" i="72" s="1"/>
  <c r="AD42" i="72" s="1"/>
  <c r="AE42" i="72" s="1"/>
  <c r="AF42" i="72" s="1"/>
  <c r="AG42" i="72" s="1"/>
  <c r="AH42" i="72" s="1"/>
  <c r="AI42" i="72" s="1"/>
  <c r="AJ42" i="72" s="1"/>
  <c r="AK42" i="72" s="1"/>
  <c r="AL42" i="72" s="1"/>
  <c r="AM42" i="72" s="1"/>
  <c r="AN42" i="72" s="1"/>
  <c r="AO42" i="72" s="1"/>
  <c r="AP42" i="72" s="1"/>
  <c r="AQ42" i="72" s="1"/>
  <c r="AR42" i="72" s="1"/>
  <c r="AS27" i="72"/>
  <c r="U27" i="72" s="1"/>
  <c r="V27" i="72" s="1"/>
  <c r="W27" i="72" s="1"/>
  <c r="X27" i="72" s="1"/>
  <c r="Y27" i="72" s="1"/>
  <c r="Z27" i="72" s="1"/>
  <c r="AA27" i="72" s="1"/>
  <c r="AB27" i="72" s="1"/>
  <c r="AC27" i="72" s="1"/>
  <c r="AD27" i="72" s="1"/>
  <c r="AE27" i="72" s="1"/>
  <c r="AF27" i="72" s="1"/>
  <c r="AG27" i="72" s="1"/>
  <c r="AH27" i="72" s="1"/>
  <c r="AI27" i="72" s="1"/>
  <c r="AJ27" i="72" s="1"/>
  <c r="AK27" i="72" s="1"/>
  <c r="AL27" i="72" s="1"/>
  <c r="AM27" i="72" s="1"/>
  <c r="AN27" i="72" s="1"/>
  <c r="AO27" i="72" s="1"/>
  <c r="AP27" i="72" s="1"/>
  <c r="AQ27" i="72" s="1"/>
  <c r="AR27" i="72" s="1"/>
  <c r="P24" i="72"/>
  <c r="Q24" i="72" s="1"/>
  <c r="R24" i="72" s="1"/>
  <c r="S24" i="72" s="1"/>
  <c r="AS7" i="72"/>
  <c r="U7" i="72" s="1"/>
  <c r="V7" i="72" s="1"/>
  <c r="W7" i="72" s="1"/>
  <c r="X7" i="72" s="1"/>
  <c r="Y7" i="72" s="1"/>
  <c r="Z7" i="72" s="1"/>
  <c r="AA7" i="72" s="1"/>
  <c r="AB7" i="72" s="1"/>
  <c r="AC7" i="72" s="1"/>
  <c r="AD7" i="72" s="1"/>
  <c r="AE7" i="72" s="1"/>
  <c r="AF7" i="72" s="1"/>
  <c r="AG7" i="72" s="1"/>
  <c r="AH7" i="72" s="1"/>
  <c r="AI7" i="72" s="1"/>
  <c r="AJ7" i="72" s="1"/>
  <c r="AK7" i="72" s="1"/>
  <c r="AL7" i="72" s="1"/>
  <c r="AM7" i="72" s="1"/>
  <c r="AN7" i="72" s="1"/>
  <c r="AO7" i="72" s="1"/>
  <c r="AP7" i="72" s="1"/>
  <c r="AQ7" i="72" s="1"/>
  <c r="AR7" i="72" s="1"/>
  <c r="T20" i="72"/>
  <c r="P20" i="72" s="1"/>
  <c r="Q20" i="72" s="1"/>
  <c r="R20" i="72" s="1"/>
  <c r="S20" i="72" s="1"/>
  <c r="K28" i="72"/>
  <c r="L28" i="72" s="1"/>
  <c r="M28" i="72" s="1"/>
  <c r="N28" i="72" s="1"/>
  <c r="T5" i="72"/>
  <c r="P5" i="72" s="1"/>
  <c r="Q5" i="72" s="1"/>
  <c r="R5" i="72" s="1"/>
  <c r="S5" i="72" s="1"/>
  <c r="K13" i="72"/>
  <c r="L13" i="72" s="1"/>
  <c r="M13" i="72" s="1"/>
  <c r="N13" i="72" s="1"/>
  <c r="K46" i="72"/>
  <c r="L46" i="72" s="1"/>
  <c r="M46" i="72" s="1"/>
  <c r="N46" i="72" s="1"/>
  <c r="T46" i="72"/>
  <c r="P18" i="72"/>
  <c r="Q18" i="72" s="1"/>
  <c r="R18" i="72" s="1"/>
  <c r="S18" i="72" s="1"/>
  <c r="P34" i="72"/>
  <c r="Q34" i="72" s="1"/>
  <c r="R34" i="72" s="1"/>
  <c r="S34" i="72" s="1"/>
  <c r="P47" i="72"/>
  <c r="Q47" i="72" s="1"/>
  <c r="R47" i="72" s="1"/>
  <c r="S47" i="72" s="1"/>
  <c r="P33" i="72"/>
  <c r="Q33" i="72" s="1"/>
  <c r="R33" i="72" s="1"/>
  <c r="S33" i="72" s="1"/>
  <c r="P23" i="72"/>
  <c r="Q23" i="72" s="1"/>
  <c r="R23" i="72" s="1"/>
  <c r="S23" i="72" s="1"/>
  <c r="P27" i="72"/>
  <c r="Q27" i="72" s="1"/>
  <c r="R27" i="72" s="1"/>
  <c r="S27" i="72" s="1"/>
  <c r="P31" i="72"/>
  <c r="Q31" i="72" s="1"/>
  <c r="R31" i="72" s="1"/>
  <c r="S31" i="72" s="1"/>
  <c r="J117" i="100"/>
  <c r="K117" i="100" s="1"/>
  <c r="F115" i="100"/>
  <c r="I119" i="100"/>
  <c r="H115" i="100"/>
  <c r="I118" i="100"/>
  <c r="B135" i="100"/>
  <c r="K135" i="100" s="1"/>
  <c r="K129" i="100"/>
  <c r="K123" i="100"/>
  <c r="K134" i="100"/>
  <c r="K126" i="100"/>
  <c r="L90" i="100"/>
  <c r="O90" i="100" s="1"/>
  <c r="G116" i="100"/>
  <c r="E115" i="100"/>
  <c r="J118" i="100"/>
  <c r="P90" i="100"/>
  <c r="L97" i="100"/>
  <c r="P97" i="100" s="1"/>
  <c r="L78" i="100"/>
  <c r="Q78" i="100" s="1"/>
  <c r="L83" i="100"/>
  <c r="T83" i="100" s="1"/>
  <c r="U85" i="100"/>
  <c r="L80" i="100"/>
  <c r="O80" i="100" s="1"/>
  <c r="D128" i="100"/>
  <c r="K128" i="100" s="1"/>
  <c r="C116" i="100"/>
  <c r="C124" i="100"/>
  <c r="L92" i="100"/>
  <c r="P92" i="100" s="1"/>
  <c r="L79" i="100"/>
  <c r="R79" i="100" s="1"/>
  <c r="T90" i="100"/>
  <c r="T82" i="100"/>
  <c r="L106" i="100"/>
  <c r="U106" i="100" s="1"/>
  <c r="L99" i="100"/>
  <c r="U99" i="100" s="1"/>
  <c r="L84" i="100"/>
  <c r="R84" i="100" s="1"/>
  <c r="L70" i="100"/>
  <c r="R70" i="100" s="1"/>
  <c r="U78" i="100"/>
  <c r="P80" i="100"/>
  <c r="S92" i="100"/>
  <c r="L72" i="100"/>
  <c r="U72" i="100" s="1"/>
  <c r="U80" i="100"/>
  <c r="B116" i="100"/>
  <c r="R78" i="100"/>
  <c r="L71" i="100"/>
  <c r="R71" i="100" s="1"/>
  <c r="Q84" i="100"/>
  <c r="P99" i="100"/>
  <c r="L85" i="100"/>
  <c r="O85" i="100" s="1"/>
  <c r="L75" i="100"/>
  <c r="Q75" i="100" s="1"/>
  <c r="L64" i="100"/>
  <c r="O64" i="100" s="1"/>
  <c r="C119" i="100"/>
  <c r="J116" i="100"/>
  <c r="F116" i="100"/>
  <c r="L89" i="100"/>
  <c r="P89" i="100" s="1"/>
  <c r="L82" i="100"/>
  <c r="S82" i="100" s="1"/>
  <c r="S84" i="100"/>
  <c r="R83" i="100"/>
  <c r="L76" i="100"/>
  <c r="U76" i="100" s="1"/>
  <c r="L81" i="100"/>
  <c r="S81" i="100" s="1"/>
  <c r="S99" i="100"/>
  <c r="V85" i="100"/>
  <c r="L93" i="100"/>
  <c r="P93" i="100" s="1"/>
  <c r="U70" i="100"/>
  <c r="G127" i="100"/>
  <c r="K127" i="100" s="1"/>
  <c r="S79" i="100"/>
  <c r="U84" i="100"/>
  <c r="T78" i="100"/>
  <c r="G136" i="100"/>
  <c r="K136" i="100" s="1"/>
  <c r="D118" i="100"/>
  <c r="K131" i="100"/>
  <c r="I112" i="100"/>
  <c r="I120" i="100"/>
  <c r="K120" i="100" s="1"/>
  <c r="K124" i="100"/>
  <c r="R81" i="100"/>
  <c r="L74" i="100"/>
  <c r="P74" i="100" s="1"/>
  <c r="L68" i="100"/>
  <c r="U68" i="100" s="1"/>
  <c r="R80" i="100"/>
  <c r="L73" i="100"/>
  <c r="Q73" i="100" s="1"/>
  <c r="V93" i="100"/>
  <c r="L101" i="100"/>
  <c r="U101" i="100" s="1"/>
  <c r="S90" i="100"/>
  <c r="U81" i="100"/>
  <c r="S74" i="100"/>
  <c r="L94" i="100"/>
  <c r="P94" i="100" s="1"/>
  <c r="T85" i="100"/>
  <c r="T70" i="100"/>
  <c r="B125" i="100"/>
  <c r="G113" i="100"/>
  <c r="G121" i="100"/>
  <c r="B112" i="100"/>
  <c r="L66" i="100"/>
  <c r="Q66" i="100" s="1"/>
  <c r="E116" i="100"/>
  <c r="U90" i="100"/>
  <c r="U89" i="100"/>
  <c r="P81" i="100"/>
  <c r="L95" i="100"/>
  <c r="R95" i="100" s="1"/>
  <c r="L86" i="100"/>
  <c r="V86" i="100" s="1"/>
  <c r="R72" i="100"/>
  <c r="L65" i="100"/>
  <c r="Q65" i="100" s="1"/>
  <c r="L102" i="100"/>
  <c r="U102" i="100" s="1"/>
  <c r="V101" i="100"/>
  <c r="L96" i="100"/>
  <c r="O96" i="100" s="1"/>
  <c r="S95" i="100"/>
  <c r="D121" i="100"/>
  <c r="Q80" i="100"/>
  <c r="Q90" i="100"/>
  <c r="Q82" i="100"/>
  <c r="L77" i="100"/>
  <c r="U77" i="100" s="1"/>
  <c r="F119" i="100"/>
  <c r="C114" i="100"/>
  <c r="C130" i="100"/>
  <c r="K130" i="100" s="1"/>
  <c r="F113" i="100"/>
  <c r="J119" i="100"/>
  <c r="E122" i="100"/>
  <c r="J112" i="100"/>
  <c r="D119" i="100"/>
  <c r="K132" i="100"/>
  <c r="Q81" i="100"/>
  <c r="D125" i="100"/>
  <c r="Q97" i="100"/>
  <c r="S80" i="100"/>
  <c r="G115" i="100"/>
  <c r="P85" i="100"/>
  <c r="P78" i="100"/>
  <c r="T95" i="100"/>
  <c r="R97" i="100"/>
  <c r="Q95" i="100"/>
  <c r="V96" i="100"/>
  <c r="L104" i="100"/>
  <c r="U104" i="100" s="1"/>
  <c r="O104" i="100"/>
  <c r="B118" i="100"/>
  <c r="T79" i="100"/>
  <c r="Q72" i="100"/>
  <c r="R90" i="100"/>
  <c r="P72" i="100"/>
  <c r="L105" i="100"/>
  <c r="P105" i="100" s="1"/>
  <c r="T81" i="100"/>
  <c r="L91" i="100"/>
  <c r="R91" i="100" s="1"/>
  <c r="U83" i="100"/>
  <c r="L69" i="100"/>
  <c r="R69" i="100" s="1"/>
  <c r="K133" i="100"/>
  <c r="I115" i="100"/>
  <c r="D114" i="100"/>
  <c r="C115" i="100"/>
  <c r="V95" i="100"/>
  <c r="S85" i="100"/>
  <c r="S78" i="100"/>
  <c r="P71" i="100"/>
  <c r="L100" i="100"/>
  <c r="P100" i="100" s="1"/>
  <c r="L88" i="100"/>
  <c r="V88" i="100" s="1"/>
  <c r="T80" i="100"/>
  <c r="I114" i="100"/>
  <c r="B122" i="100"/>
  <c r="L87" i="100"/>
  <c r="S87" i="100" s="1"/>
  <c r="S72" i="100"/>
  <c r="U92" i="100"/>
  <c r="P84" i="100"/>
  <c r="P70" i="100"/>
  <c r="L103" i="100"/>
  <c r="U103" i="100" s="1"/>
  <c r="L98" i="100"/>
  <c r="P98" i="100" s="1"/>
  <c r="S89" i="100"/>
  <c r="T97" i="100"/>
  <c r="P104" i="100"/>
  <c r="J114" i="100"/>
  <c r="V78" i="100"/>
  <c r="T71" i="100"/>
  <c r="U93" i="100"/>
  <c r="R82" i="100"/>
  <c r="L67" i="100"/>
  <c r="P67" i="100" s="1"/>
  <c r="C121" i="100"/>
  <c r="G168" i="99"/>
  <c r="H144" i="99"/>
  <c r="G174" i="99" s="1"/>
  <c r="D150" i="99"/>
  <c r="D137" i="99"/>
  <c r="D120" i="99"/>
  <c r="D135" i="99"/>
  <c r="C135" i="99"/>
  <c r="C130" i="99"/>
  <c r="B169" i="99" s="1"/>
  <c r="E134" i="99"/>
  <c r="D171" i="99" s="1"/>
  <c r="D153" i="99"/>
  <c r="G131" i="99"/>
  <c r="D127" i="99"/>
  <c r="G139" i="99"/>
  <c r="F175" i="99" s="1"/>
  <c r="C116" i="99"/>
  <c r="B165" i="99" s="1"/>
  <c r="C134" i="99"/>
  <c r="B171" i="99" s="1"/>
  <c r="D142" i="99"/>
  <c r="C178" i="99" s="1"/>
  <c r="C149" i="99"/>
  <c r="G149" i="99"/>
  <c r="G134" i="99"/>
  <c r="F171" i="99" s="1"/>
  <c r="E118" i="99"/>
  <c r="E132" i="99"/>
  <c r="E151" i="99"/>
  <c r="E154" i="99"/>
  <c r="D185" i="99" s="1"/>
  <c r="G146" i="99"/>
  <c r="F183" i="99" s="1"/>
  <c r="G125" i="99"/>
  <c r="G130" i="99"/>
  <c r="G141" i="99"/>
  <c r="F177" i="99" s="1"/>
  <c r="C119" i="99"/>
  <c r="C142" i="99"/>
  <c r="B178" i="99" s="1"/>
  <c r="H150" i="99"/>
  <c r="H131" i="99"/>
  <c r="G116" i="99"/>
  <c r="F165" i="99" s="1"/>
  <c r="G153" i="99"/>
  <c r="E124" i="99"/>
  <c r="H152" i="99"/>
  <c r="C126" i="99"/>
  <c r="G119" i="99"/>
  <c r="F186" i="99"/>
  <c r="D126" i="99"/>
  <c r="D136" i="99"/>
  <c r="E168" i="99"/>
  <c r="G122" i="99"/>
  <c r="G144" i="99"/>
  <c r="F174" i="99" s="1"/>
  <c r="D140" i="99"/>
  <c r="C176" i="99" s="1"/>
  <c r="C129" i="99"/>
  <c r="C127" i="99"/>
  <c r="G128" i="99"/>
  <c r="D134" i="99"/>
  <c r="C171" i="99" s="1"/>
  <c r="D154" i="99"/>
  <c r="C185" i="99" s="1"/>
  <c r="E126" i="99"/>
  <c r="E137" i="99"/>
  <c r="I169" i="99"/>
  <c r="E115" i="99"/>
  <c r="D164" i="99" s="1"/>
  <c r="D152" i="99"/>
  <c r="E119" i="99"/>
  <c r="E148" i="99"/>
  <c r="D179" i="99" s="1"/>
  <c r="D118" i="99"/>
  <c r="D143" i="99"/>
  <c r="C184" i="99" s="1"/>
  <c r="D145" i="99"/>
  <c r="C182" i="99" s="1"/>
  <c r="D139" i="99"/>
  <c r="C175" i="99" s="1"/>
  <c r="G145" i="99"/>
  <c r="F182" i="99" s="1"/>
  <c r="E135" i="99"/>
  <c r="E133" i="99"/>
  <c r="C143" i="99"/>
  <c r="B184" i="99" s="1"/>
  <c r="E127" i="99"/>
  <c r="H120" i="99"/>
  <c r="H146" i="99"/>
  <c r="G183" i="99" s="1"/>
  <c r="H142" i="99"/>
  <c r="G178" i="99" s="1"/>
  <c r="G136" i="99"/>
  <c r="G147" i="99"/>
  <c r="F180" i="99" s="1"/>
  <c r="G150" i="99"/>
  <c r="E117" i="99"/>
  <c r="D166" i="99" s="1"/>
  <c r="E130" i="99"/>
  <c r="C131" i="99"/>
  <c r="E166" i="99"/>
  <c r="F181" i="99"/>
  <c r="H166" i="99"/>
  <c r="I172" i="99"/>
  <c r="I179" i="99"/>
  <c r="C122" i="99"/>
  <c r="B167" i="99" s="1"/>
  <c r="E181" i="99"/>
  <c r="C123" i="99"/>
  <c r="D181" i="99"/>
  <c r="G169" i="99"/>
  <c r="H169" i="99"/>
  <c r="D172" i="99"/>
  <c r="G166" i="99"/>
  <c r="E179" i="99"/>
  <c r="H156" i="99"/>
  <c r="G187" i="99" s="1"/>
  <c r="I168" i="99"/>
  <c r="H186" i="99"/>
  <c r="I186" i="99"/>
  <c r="G129" i="99"/>
  <c r="C154" i="99"/>
  <c r="B185" i="99" s="1"/>
  <c r="C118" i="99"/>
  <c r="G140" i="99"/>
  <c r="F176" i="99" s="1"/>
  <c r="G154" i="99"/>
  <c r="F185" i="99" s="1"/>
  <c r="E170" i="99"/>
  <c r="C155" i="99"/>
  <c r="G170" i="99"/>
  <c r="G126" i="99"/>
  <c r="F168" i="99" s="1"/>
  <c r="G133" i="99"/>
  <c r="C139" i="99"/>
  <c r="B175" i="99" s="1"/>
  <c r="C125" i="99"/>
  <c r="C156" i="99"/>
  <c r="B187" i="99" s="1"/>
  <c r="J170" i="99"/>
  <c r="C144" i="99"/>
  <c r="B174" i="99" s="1"/>
  <c r="G138" i="99"/>
  <c r="F173" i="99" s="1"/>
  <c r="G117" i="99"/>
  <c r="F170" i="99"/>
  <c r="D119" i="99"/>
  <c r="D129" i="99"/>
  <c r="C169" i="99" s="1"/>
  <c r="D155" i="99"/>
  <c r="C153" i="99"/>
  <c r="J167" i="99"/>
  <c r="J168" i="99"/>
  <c r="H170" i="99"/>
  <c r="J181" i="99"/>
  <c r="G179" i="99"/>
  <c r="C141" i="99"/>
  <c r="B177" i="99" s="1"/>
  <c r="D128" i="99"/>
  <c r="D148" i="99"/>
  <c r="C179" i="99" s="1"/>
  <c r="C145" i="99"/>
  <c r="B182" i="99" s="1"/>
  <c r="D132" i="99"/>
  <c r="E142" i="99"/>
  <c r="D178" i="99" s="1"/>
  <c r="D151" i="99"/>
  <c r="E139" i="99"/>
  <c r="D175" i="99" s="1"/>
  <c r="D124" i="99"/>
  <c r="G120" i="99"/>
  <c r="C132" i="99"/>
  <c r="B170" i="99" s="1"/>
  <c r="D169" i="99"/>
  <c r="H181" i="99"/>
  <c r="G156" i="99"/>
  <c r="F187" i="99" s="1"/>
  <c r="C148" i="99"/>
  <c r="C120" i="99"/>
  <c r="C151" i="99"/>
  <c r="B186" i="99" s="1"/>
  <c r="E167" i="99"/>
  <c r="D156" i="99"/>
  <c r="C187" i="99" s="1"/>
  <c r="J186" i="99"/>
  <c r="C181" i="99"/>
  <c r="D147" i="99"/>
  <c r="C180" i="99" s="1"/>
  <c r="B168" i="99"/>
  <c r="D117" i="99"/>
  <c r="C166" i="99" s="1"/>
  <c r="B172" i="99"/>
  <c r="D121" i="99"/>
  <c r="D131" i="99"/>
  <c r="D133" i="99"/>
  <c r="D138" i="99"/>
  <c r="C173" i="99" s="1"/>
  <c r="E128" i="99"/>
  <c r="D122" i="99"/>
  <c r="E131" i="99"/>
  <c r="D144" i="99"/>
  <c r="C174" i="99" s="1"/>
  <c r="F179" i="99"/>
  <c r="E169" i="99"/>
  <c r="H172" i="99"/>
  <c r="H179" i="99"/>
  <c r="I166" i="99"/>
  <c r="D170" i="99"/>
  <c r="J172" i="99"/>
  <c r="J179" i="99"/>
  <c r="G172" i="99"/>
  <c r="I167" i="99"/>
  <c r="B179" i="99"/>
  <c r="D186" i="99"/>
  <c r="D167" i="99"/>
  <c r="H168" i="99"/>
  <c r="J169" i="99"/>
  <c r="J166" i="99"/>
  <c r="I170" i="99"/>
  <c r="B181" i="99"/>
  <c r="H167" i="99"/>
  <c r="B166" i="99"/>
  <c r="D168" i="99"/>
  <c r="E172" i="99"/>
  <c r="F166" i="99"/>
  <c r="G167" i="99"/>
  <c r="C172" i="99"/>
  <c r="F167" i="99"/>
  <c r="G181" i="99"/>
  <c r="C168" i="99"/>
  <c r="F169" i="99"/>
  <c r="G27" i="97"/>
  <c r="F27" i="97"/>
  <c r="E27" i="97"/>
  <c r="M2" i="97"/>
  <c r="E22" i="97"/>
  <c r="G22" i="97"/>
  <c r="G2" i="97" s="1"/>
  <c r="F22" i="97"/>
  <c r="F2" i="97" s="1"/>
  <c r="E28" i="50"/>
  <c r="F28" i="50"/>
  <c r="AR44" i="81"/>
  <c r="AR43" i="81"/>
  <c r="AR42" i="81"/>
  <c r="AR41" i="81"/>
  <c r="AR40" i="81"/>
  <c r="AR39" i="81"/>
  <c r="AR38" i="81"/>
  <c r="AR37" i="81"/>
  <c r="AR36" i="81"/>
  <c r="AR35" i="81"/>
  <c r="AR34" i="81"/>
  <c r="AR33" i="81"/>
  <c r="AR32" i="81"/>
  <c r="AR31" i="81"/>
  <c r="AR30" i="81"/>
  <c r="AR29" i="81"/>
  <c r="AR28" i="81"/>
  <c r="AR27" i="81"/>
  <c r="AR26" i="81"/>
  <c r="AR25" i="81"/>
  <c r="AR24" i="81"/>
  <c r="AR23" i="81"/>
  <c r="AR22" i="81"/>
  <c r="AR21" i="81"/>
  <c r="AR20" i="81"/>
  <c r="AR19" i="81"/>
  <c r="AR18" i="81"/>
  <c r="AR17" i="81"/>
  <c r="AR16" i="81"/>
  <c r="AR15" i="81"/>
  <c r="AR14" i="81"/>
  <c r="AR13" i="81"/>
  <c r="AR12" i="81"/>
  <c r="AR11" i="81"/>
  <c r="AR10" i="81"/>
  <c r="AR9" i="81"/>
  <c r="AR8" i="81"/>
  <c r="AR7" i="81"/>
  <c r="AR6" i="81"/>
  <c r="AR5" i="81"/>
  <c r="AR4" i="81"/>
  <c r="AR3" i="81"/>
  <c r="AR2" i="81"/>
  <c r="AR44" i="80"/>
  <c r="AR43" i="80"/>
  <c r="AR42" i="80"/>
  <c r="AR41" i="80"/>
  <c r="AR40" i="80"/>
  <c r="AR39" i="80"/>
  <c r="AR38" i="80"/>
  <c r="AR37" i="80"/>
  <c r="AR36" i="80"/>
  <c r="AR35" i="80"/>
  <c r="AR34" i="80"/>
  <c r="AR33" i="80"/>
  <c r="AR32" i="80"/>
  <c r="AR31" i="80"/>
  <c r="AR30" i="80"/>
  <c r="AR29" i="80"/>
  <c r="AR28" i="80"/>
  <c r="AR27" i="80"/>
  <c r="AR26" i="80"/>
  <c r="AR25" i="80"/>
  <c r="AR24" i="80"/>
  <c r="AR23" i="80"/>
  <c r="AR22" i="80"/>
  <c r="AR21" i="80"/>
  <c r="AR20" i="80"/>
  <c r="AR19" i="80"/>
  <c r="AR18" i="80"/>
  <c r="AR17" i="80"/>
  <c r="AR16" i="80"/>
  <c r="AR15" i="80"/>
  <c r="AR14" i="80"/>
  <c r="AR13" i="80"/>
  <c r="AR12" i="80"/>
  <c r="AR11" i="80"/>
  <c r="AR10" i="80"/>
  <c r="AR9" i="80"/>
  <c r="AR8" i="80"/>
  <c r="AR7" i="80"/>
  <c r="AR6" i="80"/>
  <c r="AR5" i="80"/>
  <c r="AR4" i="80"/>
  <c r="AR3" i="80"/>
  <c r="AR2" i="80"/>
  <c r="AR44" i="79"/>
  <c r="AR43" i="79"/>
  <c r="AR42" i="79"/>
  <c r="AR41" i="79"/>
  <c r="AR40" i="79"/>
  <c r="AR39" i="79"/>
  <c r="AR38" i="79"/>
  <c r="AR37" i="79"/>
  <c r="AR36" i="79"/>
  <c r="AR35" i="79"/>
  <c r="AR34" i="79"/>
  <c r="AR33" i="79"/>
  <c r="AR32" i="79"/>
  <c r="AR31" i="79"/>
  <c r="AR30" i="79"/>
  <c r="AR29" i="79"/>
  <c r="AR28" i="79"/>
  <c r="AR27" i="79"/>
  <c r="AR26" i="79"/>
  <c r="AR25" i="79"/>
  <c r="AR24" i="79"/>
  <c r="AR23" i="79"/>
  <c r="AR22" i="79"/>
  <c r="AR21" i="79"/>
  <c r="AR20" i="79"/>
  <c r="AR19" i="79"/>
  <c r="AR18" i="79"/>
  <c r="AR17" i="79"/>
  <c r="AR16" i="79"/>
  <c r="AR15" i="79"/>
  <c r="AR14" i="79"/>
  <c r="AR13" i="79"/>
  <c r="AR12" i="79"/>
  <c r="AR11" i="79"/>
  <c r="AR10" i="79"/>
  <c r="AR9" i="79"/>
  <c r="AR8" i="79"/>
  <c r="AR7" i="79"/>
  <c r="AR6" i="79"/>
  <c r="AR5" i="79"/>
  <c r="AR4" i="79"/>
  <c r="AR3" i="79"/>
  <c r="AR2" i="79"/>
  <c r="AR44" i="78"/>
  <c r="AR43" i="78"/>
  <c r="AR42" i="78"/>
  <c r="AR41" i="78"/>
  <c r="AR40" i="78"/>
  <c r="AR39" i="78"/>
  <c r="AR38" i="78"/>
  <c r="AR37" i="78"/>
  <c r="AR36" i="78"/>
  <c r="AR35" i="78"/>
  <c r="AR34" i="78"/>
  <c r="AR33" i="78"/>
  <c r="AR32" i="78"/>
  <c r="AR31" i="78"/>
  <c r="AR30" i="78"/>
  <c r="AR29" i="78"/>
  <c r="AR28" i="78"/>
  <c r="AR27" i="78"/>
  <c r="AR26" i="78"/>
  <c r="AR25" i="78"/>
  <c r="AR24" i="78"/>
  <c r="AR23" i="78"/>
  <c r="AR22" i="78"/>
  <c r="AR21" i="78"/>
  <c r="AR20" i="78"/>
  <c r="AR19" i="78"/>
  <c r="AR18" i="78"/>
  <c r="AR17" i="78"/>
  <c r="AR16" i="78"/>
  <c r="AR15" i="78"/>
  <c r="AR14" i="78"/>
  <c r="AR13" i="78"/>
  <c r="AR12" i="78"/>
  <c r="AR11" i="78"/>
  <c r="AR10" i="78"/>
  <c r="AR9" i="78"/>
  <c r="AR8" i="78"/>
  <c r="AR7" i="78"/>
  <c r="AR6" i="78"/>
  <c r="AR5" i="78"/>
  <c r="AR4" i="78"/>
  <c r="AR3" i="78"/>
  <c r="AR2" i="78"/>
  <c r="AR44" i="77"/>
  <c r="AR43" i="77"/>
  <c r="AR42" i="77"/>
  <c r="AR41" i="77"/>
  <c r="AR40" i="77"/>
  <c r="AR39" i="77"/>
  <c r="AR38" i="77"/>
  <c r="AR37" i="77"/>
  <c r="AR36" i="77"/>
  <c r="AR35" i="77"/>
  <c r="AR34" i="77"/>
  <c r="AR33" i="77"/>
  <c r="AR32" i="77"/>
  <c r="AR31" i="77"/>
  <c r="AR30" i="77"/>
  <c r="AR29" i="77"/>
  <c r="AR28" i="77"/>
  <c r="AR27" i="77"/>
  <c r="AR26" i="77"/>
  <c r="AR25" i="77"/>
  <c r="AR24" i="77"/>
  <c r="AR23" i="77"/>
  <c r="AR22" i="77"/>
  <c r="AR21" i="77"/>
  <c r="AR20" i="77"/>
  <c r="AR19" i="77"/>
  <c r="AR18" i="77"/>
  <c r="AR17" i="77"/>
  <c r="AR16" i="77"/>
  <c r="AR15" i="77"/>
  <c r="AR14" i="77"/>
  <c r="AR13" i="77"/>
  <c r="AR12" i="77"/>
  <c r="AR11" i="77"/>
  <c r="AR10" i="77"/>
  <c r="AR9" i="77"/>
  <c r="AR8" i="77"/>
  <c r="AR7" i="77"/>
  <c r="AR6" i="77"/>
  <c r="AR5" i="77"/>
  <c r="AR4" i="77"/>
  <c r="AR3" i="77"/>
  <c r="AR2" i="77"/>
  <c r="AR44" i="76"/>
  <c r="AR43" i="76"/>
  <c r="AR42" i="76"/>
  <c r="AR41" i="76"/>
  <c r="AR40" i="76"/>
  <c r="AR39" i="76"/>
  <c r="AR38" i="76"/>
  <c r="AR37" i="76"/>
  <c r="AR36" i="76"/>
  <c r="AR35" i="76"/>
  <c r="AR34" i="76"/>
  <c r="AR33" i="76"/>
  <c r="AR32" i="76"/>
  <c r="AR31" i="76"/>
  <c r="AR30" i="76"/>
  <c r="AR29" i="76"/>
  <c r="AR28" i="76"/>
  <c r="AR27" i="76"/>
  <c r="AR26" i="76"/>
  <c r="AR25" i="76"/>
  <c r="AR24" i="76"/>
  <c r="AR23" i="76"/>
  <c r="AR22" i="76"/>
  <c r="AR21" i="76"/>
  <c r="AR20" i="76"/>
  <c r="AR19" i="76"/>
  <c r="AR18" i="76"/>
  <c r="AR17" i="76"/>
  <c r="AR16" i="76"/>
  <c r="AR15" i="76"/>
  <c r="AR14" i="76"/>
  <c r="AR13" i="76"/>
  <c r="AR12" i="76"/>
  <c r="AR11" i="76"/>
  <c r="AR10" i="76"/>
  <c r="AR9" i="76"/>
  <c r="AR8" i="76"/>
  <c r="AR7" i="76"/>
  <c r="AR6" i="76"/>
  <c r="AR5" i="76"/>
  <c r="AR4" i="76"/>
  <c r="AR3" i="76"/>
  <c r="AR2" i="76"/>
  <c r="AR44" i="75"/>
  <c r="AR43" i="75"/>
  <c r="AR42" i="75"/>
  <c r="AR41" i="75"/>
  <c r="AR40" i="75"/>
  <c r="AR39" i="75"/>
  <c r="AR38" i="75"/>
  <c r="AR37" i="75"/>
  <c r="AR36" i="75"/>
  <c r="AR35" i="75"/>
  <c r="AR34" i="75"/>
  <c r="AR33" i="75"/>
  <c r="AR32" i="75"/>
  <c r="AR31" i="75"/>
  <c r="AR30" i="75"/>
  <c r="AR29" i="75"/>
  <c r="AR28" i="75"/>
  <c r="AR27" i="75"/>
  <c r="AR26" i="75"/>
  <c r="AR25" i="75"/>
  <c r="AR24" i="75"/>
  <c r="AR23" i="75"/>
  <c r="AR22" i="75"/>
  <c r="AR21" i="75"/>
  <c r="AR20" i="75"/>
  <c r="AR19" i="75"/>
  <c r="AR18" i="75"/>
  <c r="AR17" i="75"/>
  <c r="AR16" i="75"/>
  <c r="AR15" i="75"/>
  <c r="AR14" i="75"/>
  <c r="AR13" i="75"/>
  <c r="AR12" i="75"/>
  <c r="AR11" i="75"/>
  <c r="AR10" i="75"/>
  <c r="AR9" i="75"/>
  <c r="AR8" i="75"/>
  <c r="AR7" i="75"/>
  <c r="AR6" i="75"/>
  <c r="AR5" i="75"/>
  <c r="AR4" i="75"/>
  <c r="AR3" i="75"/>
  <c r="AR2" i="75"/>
  <c r="AR3" i="59"/>
  <c r="AR4" i="59"/>
  <c r="AR5" i="59"/>
  <c r="AR6" i="59"/>
  <c r="AR7" i="59"/>
  <c r="AR8" i="59"/>
  <c r="AR9" i="59"/>
  <c r="AR10" i="59"/>
  <c r="AR11" i="59"/>
  <c r="AR12" i="59"/>
  <c r="AR13" i="59"/>
  <c r="AR14" i="59"/>
  <c r="AR15" i="59"/>
  <c r="AR16" i="59"/>
  <c r="AR17" i="59"/>
  <c r="AR18" i="59"/>
  <c r="AR19" i="59"/>
  <c r="AR20" i="59"/>
  <c r="AR21" i="59"/>
  <c r="AR22" i="59"/>
  <c r="AR23" i="59"/>
  <c r="AR24" i="59"/>
  <c r="AR25" i="59"/>
  <c r="AR26" i="59"/>
  <c r="AR27" i="59"/>
  <c r="AR28" i="59"/>
  <c r="AR29" i="59"/>
  <c r="AR30" i="59"/>
  <c r="AR31" i="59"/>
  <c r="AR32" i="59"/>
  <c r="AR33" i="59"/>
  <c r="AR34" i="59"/>
  <c r="AR35" i="59"/>
  <c r="AR36" i="59"/>
  <c r="AR37" i="59"/>
  <c r="AR38" i="59"/>
  <c r="AR39" i="59"/>
  <c r="AR40" i="59"/>
  <c r="AR41" i="59"/>
  <c r="AR42" i="59"/>
  <c r="AR43" i="59"/>
  <c r="AR44" i="59"/>
  <c r="AR2" i="59"/>
  <c r="AR3" i="74"/>
  <c r="AR4" i="74"/>
  <c r="AR5" i="74"/>
  <c r="AR6" i="74"/>
  <c r="AR7" i="74"/>
  <c r="AR8" i="74"/>
  <c r="AR9" i="74"/>
  <c r="AR10" i="74"/>
  <c r="AR11" i="74"/>
  <c r="AR12" i="74"/>
  <c r="AR13" i="74"/>
  <c r="AR14" i="74"/>
  <c r="AR15" i="74"/>
  <c r="AR16" i="74"/>
  <c r="AR17" i="74"/>
  <c r="AR18" i="74"/>
  <c r="AR19" i="74"/>
  <c r="AR20" i="74"/>
  <c r="AR21" i="74"/>
  <c r="AR22" i="74"/>
  <c r="AR23" i="74"/>
  <c r="AR24" i="74"/>
  <c r="AR25" i="74"/>
  <c r="AR26" i="74"/>
  <c r="AR27" i="74"/>
  <c r="AR28" i="74"/>
  <c r="AR29" i="74"/>
  <c r="AR30" i="74"/>
  <c r="AR31" i="74"/>
  <c r="AR32" i="74"/>
  <c r="AR33" i="74"/>
  <c r="AR34" i="74"/>
  <c r="AR35" i="74"/>
  <c r="AR36" i="74"/>
  <c r="AR37" i="74"/>
  <c r="AR38" i="74"/>
  <c r="AR39" i="74"/>
  <c r="AR40" i="74"/>
  <c r="AR41" i="74"/>
  <c r="AR42" i="74"/>
  <c r="AR43" i="74"/>
  <c r="AR44" i="74"/>
  <c r="AR2" i="74"/>
  <c r="AR2" i="71"/>
  <c r="AR44" i="71"/>
  <c r="AR43" i="71"/>
  <c r="AR42" i="71"/>
  <c r="AR41" i="71"/>
  <c r="AR40" i="71"/>
  <c r="AR39" i="71"/>
  <c r="AR38" i="71"/>
  <c r="AR37" i="71"/>
  <c r="AR36" i="71"/>
  <c r="AR35" i="71"/>
  <c r="AR34" i="71"/>
  <c r="AR33" i="71"/>
  <c r="AR32" i="71"/>
  <c r="AR31" i="71"/>
  <c r="AR30" i="71"/>
  <c r="AR29" i="71"/>
  <c r="AR28" i="71"/>
  <c r="AR27" i="71"/>
  <c r="AR26" i="71"/>
  <c r="AR25" i="71"/>
  <c r="AR24" i="71"/>
  <c r="AR23" i="71"/>
  <c r="AR22" i="71"/>
  <c r="AR21" i="71"/>
  <c r="AR20" i="71"/>
  <c r="AR19" i="71"/>
  <c r="AR18" i="71"/>
  <c r="AR17" i="71"/>
  <c r="AR16" i="71"/>
  <c r="AR15" i="71"/>
  <c r="AR14" i="71"/>
  <c r="AR13" i="71"/>
  <c r="AR12" i="71"/>
  <c r="AR11" i="71"/>
  <c r="AR10" i="71"/>
  <c r="AR9" i="71"/>
  <c r="AR8" i="71"/>
  <c r="AR7" i="71"/>
  <c r="AR6" i="71"/>
  <c r="AR5" i="71"/>
  <c r="AR4" i="71"/>
  <c r="AR3" i="71"/>
  <c r="AR44" i="70"/>
  <c r="AR43" i="70"/>
  <c r="AR42" i="70"/>
  <c r="AR41" i="70"/>
  <c r="AR40" i="70"/>
  <c r="AR39" i="70"/>
  <c r="AR38" i="70"/>
  <c r="AR37" i="70"/>
  <c r="AR36" i="70"/>
  <c r="AR35" i="70"/>
  <c r="AR34" i="70"/>
  <c r="AR33" i="70"/>
  <c r="AR32" i="70"/>
  <c r="AR31" i="70"/>
  <c r="AR30" i="70"/>
  <c r="AR29" i="70"/>
  <c r="AR28" i="70"/>
  <c r="AR27" i="70"/>
  <c r="AR26" i="70"/>
  <c r="AR25" i="70"/>
  <c r="AR24" i="70"/>
  <c r="AR23" i="70"/>
  <c r="AR22" i="70"/>
  <c r="AR21" i="70"/>
  <c r="AR20" i="70"/>
  <c r="AR19" i="70"/>
  <c r="AR18" i="70"/>
  <c r="AR17" i="70"/>
  <c r="AR16" i="70"/>
  <c r="AR15" i="70"/>
  <c r="AR14" i="70"/>
  <c r="AR13" i="70"/>
  <c r="AR12" i="70"/>
  <c r="AR11" i="70"/>
  <c r="AR10" i="70"/>
  <c r="AR9" i="70"/>
  <c r="AR8" i="70"/>
  <c r="AR7" i="70"/>
  <c r="AR6" i="70"/>
  <c r="AR5" i="70"/>
  <c r="AR4" i="70"/>
  <c r="AR3" i="70"/>
  <c r="AR2" i="70"/>
  <c r="AR44" i="69"/>
  <c r="AR43" i="69"/>
  <c r="AR42" i="69"/>
  <c r="AR41" i="69"/>
  <c r="AR40" i="69"/>
  <c r="AR39" i="69"/>
  <c r="AR38" i="69"/>
  <c r="AR37" i="69"/>
  <c r="AR36" i="69"/>
  <c r="AR35" i="69"/>
  <c r="AR34" i="69"/>
  <c r="AR33" i="69"/>
  <c r="AR32" i="69"/>
  <c r="AR31" i="69"/>
  <c r="AR30" i="69"/>
  <c r="AR29" i="69"/>
  <c r="AR28" i="69"/>
  <c r="AR27" i="69"/>
  <c r="AR26" i="69"/>
  <c r="AR25" i="69"/>
  <c r="AR24" i="69"/>
  <c r="AR23" i="69"/>
  <c r="AR22" i="69"/>
  <c r="AR21" i="69"/>
  <c r="AR20" i="69"/>
  <c r="AR19" i="69"/>
  <c r="AR18" i="69"/>
  <c r="AR17" i="69"/>
  <c r="AR16" i="69"/>
  <c r="AR15" i="69"/>
  <c r="AR14" i="69"/>
  <c r="AR13" i="69"/>
  <c r="AR12" i="69"/>
  <c r="AR11" i="69"/>
  <c r="AR10" i="69"/>
  <c r="AR9" i="69"/>
  <c r="AR8" i="69"/>
  <c r="AR7" i="69"/>
  <c r="AR6" i="69"/>
  <c r="AR5" i="69"/>
  <c r="AR4" i="69"/>
  <c r="AR3" i="69"/>
  <c r="AR2" i="69"/>
  <c r="AR44" i="68"/>
  <c r="AR43" i="68"/>
  <c r="AR42" i="68"/>
  <c r="AR41" i="68"/>
  <c r="AR40" i="68"/>
  <c r="AR39" i="68"/>
  <c r="AR38" i="68"/>
  <c r="AR37" i="68"/>
  <c r="AR36" i="68"/>
  <c r="AR35" i="68"/>
  <c r="AR34" i="68"/>
  <c r="AR33" i="68"/>
  <c r="AR32" i="68"/>
  <c r="AR31" i="68"/>
  <c r="AR30" i="68"/>
  <c r="AR29" i="68"/>
  <c r="AR28" i="68"/>
  <c r="AR27" i="68"/>
  <c r="AR26" i="68"/>
  <c r="AR25" i="68"/>
  <c r="AR24" i="68"/>
  <c r="AR23" i="68"/>
  <c r="AR22" i="68"/>
  <c r="AR21" i="68"/>
  <c r="AR20" i="68"/>
  <c r="AR19" i="68"/>
  <c r="AR18" i="68"/>
  <c r="AR17" i="68"/>
  <c r="AR16" i="68"/>
  <c r="AR15" i="68"/>
  <c r="AR14" i="68"/>
  <c r="AR13" i="68"/>
  <c r="AR12" i="68"/>
  <c r="AR11" i="68"/>
  <c r="AR10" i="68"/>
  <c r="AR9" i="68"/>
  <c r="AR8" i="68"/>
  <c r="AR7" i="68"/>
  <c r="AR6" i="68"/>
  <c r="AR5" i="68"/>
  <c r="AR4" i="68"/>
  <c r="AR3" i="68"/>
  <c r="AR2" i="68"/>
  <c r="AR44" i="67"/>
  <c r="AR43" i="67"/>
  <c r="AR42" i="67"/>
  <c r="AR41" i="67"/>
  <c r="AR40" i="67"/>
  <c r="AR39" i="67"/>
  <c r="AR38" i="67"/>
  <c r="AR37" i="67"/>
  <c r="AR36" i="67"/>
  <c r="AR35" i="67"/>
  <c r="AR34" i="67"/>
  <c r="AR33" i="67"/>
  <c r="AR32" i="67"/>
  <c r="AR31" i="67"/>
  <c r="AR30" i="67"/>
  <c r="AR29" i="67"/>
  <c r="AR28" i="67"/>
  <c r="AR27" i="67"/>
  <c r="AR26" i="67"/>
  <c r="AR25" i="67"/>
  <c r="AR24" i="67"/>
  <c r="AR23" i="67"/>
  <c r="AR22" i="67"/>
  <c r="AR21" i="67"/>
  <c r="AR20" i="67"/>
  <c r="AR19" i="67"/>
  <c r="AR18" i="67"/>
  <c r="AR17" i="67"/>
  <c r="AR16" i="67"/>
  <c r="AR15" i="67"/>
  <c r="AR14" i="67"/>
  <c r="AR13" i="67"/>
  <c r="AR12" i="67"/>
  <c r="AR11" i="67"/>
  <c r="AR10" i="67"/>
  <c r="AR9" i="67"/>
  <c r="AR8" i="67"/>
  <c r="AR7" i="67"/>
  <c r="AR6" i="67"/>
  <c r="AR5" i="67"/>
  <c r="AR4" i="67"/>
  <c r="AR3" i="67"/>
  <c r="AR2" i="67"/>
  <c r="AR44" i="66"/>
  <c r="AR43" i="66"/>
  <c r="AR42" i="66"/>
  <c r="AR41" i="66"/>
  <c r="AR40" i="66"/>
  <c r="AR39" i="66"/>
  <c r="AR38" i="66"/>
  <c r="AR37" i="66"/>
  <c r="AR36" i="66"/>
  <c r="AR35" i="66"/>
  <c r="AR34" i="66"/>
  <c r="AR33" i="66"/>
  <c r="AR32" i="66"/>
  <c r="AR31" i="66"/>
  <c r="AR30" i="66"/>
  <c r="AR29" i="66"/>
  <c r="AR28" i="66"/>
  <c r="AR27" i="66"/>
  <c r="AR26" i="66"/>
  <c r="AR25" i="66"/>
  <c r="AR24" i="66"/>
  <c r="AR23" i="66"/>
  <c r="AR22" i="66"/>
  <c r="AR21" i="66"/>
  <c r="AR20" i="66"/>
  <c r="AR19" i="66"/>
  <c r="AR18" i="66"/>
  <c r="AR17" i="66"/>
  <c r="AR16" i="66"/>
  <c r="AR15" i="66"/>
  <c r="AR14" i="66"/>
  <c r="AR13" i="66"/>
  <c r="AR12" i="66"/>
  <c r="AR11" i="66"/>
  <c r="AR10" i="66"/>
  <c r="AR9" i="66"/>
  <c r="AR8" i="66"/>
  <c r="AR7" i="66"/>
  <c r="AR6" i="66"/>
  <c r="AR5" i="66"/>
  <c r="AR4" i="66"/>
  <c r="AR3" i="66"/>
  <c r="AR2" i="66"/>
  <c r="AR3" i="61"/>
  <c r="AR4" i="61"/>
  <c r="AR5" i="61"/>
  <c r="AR6" i="61"/>
  <c r="AR7" i="61"/>
  <c r="AR8" i="61"/>
  <c r="AR9" i="61"/>
  <c r="AR10" i="61"/>
  <c r="AR11" i="61"/>
  <c r="AR12" i="61"/>
  <c r="AR13" i="61"/>
  <c r="AR14" i="61"/>
  <c r="AR15" i="61"/>
  <c r="AR16" i="61"/>
  <c r="AR17" i="61"/>
  <c r="AR18" i="61"/>
  <c r="AR19" i="61"/>
  <c r="AR20" i="61"/>
  <c r="AR21" i="61"/>
  <c r="AR22" i="61"/>
  <c r="AR23" i="61"/>
  <c r="AR24" i="61"/>
  <c r="AR25" i="61"/>
  <c r="AR26" i="61"/>
  <c r="AR27" i="61"/>
  <c r="AR28" i="61"/>
  <c r="AR29" i="61"/>
  <c r="AR30" i="61"/>
  <c r="AR31" i="61"/>
  <c r="AR32" i="61"/>
  <c r="AR33" i="61"/>
  <c r="AR34" i="61"/>
  <c r="AR35" i="61"/>
  <c r="AR36" i="61"/>
  <c r="AR37" i="61"/>
  <c r="AR38" i="61"/>
  <c r="AR39" i="61"/>
  <c r="AR40" i="61"/>
  <c r="AR41" i="61"/>
  <c r="AR42" i="61"/>
  <c r="AR43" i="61"/>
  <c r="AR44" i="61"/>
  <c r="AR2" i="61"/>
  <c r="E39" i="55"/>
  <c r="C50" i="59" l="1"/>
  <c r="K50" i="59"/>
  <c r="S50" i="59"/>
  <c r="AA50" i="59"/>
  <c r="AI50" i="59"/>
  <c r="AQ50" i="59"/>
  <c r="J51" i="59"/>
  <c r="R51" i="59"/>
  <c r="Z51" i="59"/>
  <c r="AH51" i="59"/>
  <c r="AP51" i="59"/>
  <c r="I52" i="59"/>
  <c r="Q52" i="59"/>
  <c r="Y52" i="59"/>
  <c r="AG52" i="59"/>
  <c r="AO52" i="59"/>
  <c r="H53" i="59"/>
  <c r="P53" i="59"/>
  <c r="X53" i="59"/>
  <c r="AF53" i="59"/>
  <c r="AN53" i="59"/>
  <c r="G54" i="59"/>
  <c r="O54" i="59"/>
  <c r="W54" i="59"/>
  <c r="AE54" i="59"/>
  <c r="AM54" i="59"/>
  <c r="F55" i="59"/>
  <c r="N55" i="59"/>
  <c r="V55" i="59"/>
  <c r="AD55" i="59"/>
  <c r="AL55" i="59"/>
  <c r="E56" i="59"/>
  <c r="M56" i="59"/>
  <c r="U56" i="59"/>
  <c r="AC56" i="59"/>
  <c r="AK56" i="59"/>
  <c r="D57" i="59"/>
  <c r="L57" i="59"/>
  <c r="T57" i="59"/>
  <c r="AB57" i="59"/>
  <c r="AJ57" i="59"/>
  <c r="C58" i="59"/>
  <c r="K58" i="59"/>
  <c r="S58" i="59"/>
  <c r="AA58" i="59"/>
  <c r="AI58" i="59"/>
  <c r="AQ58" i="59"/>
  <c r="J59" i="59"/>
  <c r="R59" i="59"/>
  <c r="Z59" i="59"/>
  <c r="AH59" i="59"/>
  <c r="AP59" i="59"/>
  <c r="I60" i="59"/>
  <c r="Q60" i="59"/>
  <c r="Y60" i="59"/>
  <c r="AG60" i="59"/>
  <c r="AO60" i="59"/>
  <c r="H61" i="59"/>
  <c r="P61" i="59"/>
  <c r="X61" i="59"/>
  <c r="AF61" i="59"/>
  <c r="AN61" i="59"/>
  <c r="G62" i="59"/>
  <c r="O62" i="59"/>
  <c r="W62" i="59"/>
  <c r="AE62" i="59"/>
  <c r="AM62" i="59"/>
  <c r="F63" i="59"/>
  <c r="D50" i="59"/>
  <c r="L50" i="59"/>
  <c r="T50" i="59"/>
  <c r="AB50" i="59"/>
  <c r="AJ50" i="59"/>
  <c r="C51" i="59"/>
  <c r="K51" i="59"/>
  <c r="S51" i="59"/>
  <c r="AA51" i="59"/>
  <c r="AI51" i="59"/>
  <c r="AQ51" i="59"/>
  <c r="J52" i="59"/>
  <c r="R52" i="59"/>
  <c r="Z52" i="59"/>
  <c r="AH52" i="59"/>
  <c r="AP52" i="59"/>
  <c r="I53" i="59"/>
  <c r="Q53" i="59"/>
  <c r="Y53" i="59"/>
  <c r="AG53" i="59"/>
  <c r="AO53" i="59"/>
  <c r="H54" i="59"/>
  <c r="P54" i="59"/>
  <c r="X54" i="59"/>
  <c r="AF54" i="59"/>
  <c r="AN54" i="59"/>
  <c r="G55" i="59"/>
  <c r="O55" i="59"/>
  <c r="W55" i="59"/>
  <c r="AE55" i="59"/>
  <c r="AM55" i="59"/>
  <c r="F56" i="59"/>
  <c r="N56" i="59"/>
  <c r="V56" i="59"/>
  <c r="AD56" i="59"/>
  <c r="AL56" i="59"/>
  <c r="E57" i="59"/>
  <c r="M57" i="59"/>
  <c r="U57" i="59"/>
  <c r="AC57" i="59"/>
  <c r="AK57" i="59"/>
  <c r="D58" i="59"/>
  <c r="L58" i="59"/>
  <c r="T58" i="59"/>
  <c r="AB58" i="59"/>
  <c r="AJ58" i="59"/>
  <c r="C59" i="59"/>
  <c r="K59" i="59"/>
  <c r="S59" i="59"/>
  <c r="AA59" i="59"/>
  <c r="AI59" i="59"/>
  <c r="AQ59" i="59"/>
  <c r="J60" i="59"/>
  <c r="R60" i="59"/>
  <c r="Z60" i="59"/>
  <c r="AH60" i="59"/>
  <c r="AP60" i="59"/>
  <c r="I61" i="59"/>
  <c r="Q61" i="59"/>
  <c r="Y61" i="59"/>
  <c r="AG61" i="59"/>
  <c r="AO61" i="59"/>
  <c r="H62" i="59"/>
  <c r="P62" i="59"/>
  <c r="X62" i="59"/>
  <c r="AF62" i="59"/>
  <c r="AN62" i="59"/>
  <c r="G63" i="59"/>
  <c r="O63" i="59"/>
  <c r="W63" i="59"/>
  <c r="AE63" i="59"/>
  <c r="AM63" i="59"/>
  <c r="F64" i="59"/>
  <c r="N64" i="59"/>
  <c r="V64" i="59"/>
  <c r="AD64" i="59"/>
  <c r="AL64" i="59"/>
  <c r="E65" i="59"/>
  <c r="M65" i="59"/>
  <c r="U65" i="59"/>
  <c r="AC65" i="59"/>
  <c r="AK65" i="59"/>
  <c r="D66" i="59"/>
  <c r="L66" i="59"/>
  <c r="T66" i="59"/>
  <c r="E50" i="59"/>
  <c r="M50" i="59"/>
  <c r="U50" i="59"/>
  <c r="AC50" i="59"/>
  <c r="AK50" i="59"/>
  <c r="D51" i="59"/>
  <c r="L51" i="59"/>
  <c r="T51" i="59"/>
  <c r="AB51" i="59"/>
  <c r="AJ51" i="59"/>
  <c r="C52" i="59"/>
  <c r="K52" i="59"/>
  <c r="S52" i="59"/>
  <c r="AA52" i="59"/>
  <c r="AI52" i="59"/>
  <c r="AQ52" i="59"/>
  <c r="J53" i="59"/>
  <c r="R53" i="59"/>
  <c r="Z53" i="59"/>
  <c r="AH53" i="59"/>
  <c r="AP53" i="59"/>
  <c r="I54" i="59"/>
  <c r="Q54" i="59"/>
  <c r="Y54" i="59"/>
  <c r="AG54" i="59"/>
  <c r="AO54" i="59"/>
  <c r="H55" i="59"/>
  <c r="P55" i="59"/>
  <c r="X55" i="59"/>
  <c r="AF55" i="59"/>
  <c r="AN55" i="59"/>
  <c r="G56" i="59"/>
  <c r="O56" i="59"/>
  <c r="W56" i="59"/>
  <c r="AE56" i="59"/>
  <c r="AM56" i="59"/>
  <c r="F57" i="59"/>
  <c r="N57" i="59"/>
  <c r="V57" i="59"/>
  <c r="AD57" i="59"/>
  <c r="AL57" i="59"/>
  <c r="E58" i="59"/>
  <c r="M58" i="59"/>
  <c r="U58" i="59"/>
  <c r="AC58" i="59"/>
  <c r="AK58" i="59"/>
  <c r="D59" i="59"/>
  <c r="L59" i="59"/>
  <c r="T59" i="59"/>
  <c r="AB59" i="59"/>
  <c r="AJ59" i="59"/>
  <c r="C60" i="59"/>
  <c r="K60" i="59"/>
  <c r="S60" i="59"/>
  <c r="AA60" i="59"/>
  <c r="AI60" i="59"/>
  <c r="AQ60" i="59"/>
  <c r="J61" i="59"/>
  <c r="R61" i="59"/>
  <c r="Z61" i="59"/>
  <c r="AH61" i="59"/>
  <c r="AP61" i="59"/>
  <c r="I62" i="59"/>
  <c r="Q62" i="59"/>
  <c r="Y62" i="59"/>
  <c r="AG62" i="59"/>
  <c r="AO62" i="59"/>
  <c r="H63" i="59"/>
  <c r="F50" i="59"/>
  <c r="N50" i="59"/>
  <c r="V50" i="59"/>
  <c r="AD50" i="59"/>
  <c r="AL50" i="59"/>
  <c r="E51" i="59"/>
  <c r="M51" i="59"/>
  <c r="U51" i="59"/>
  <c r="AC51" i="59"/>
  <c r="AK51" i="59"/>
  <c r="D52" i="59"/>
  <c r="L52" i="59"/>
  <c r="T52" i="59"/>
  <c r="AB52" i="59"/>
  <c r="AJ52" i="59"/>
  <c r="C53" i="59"/>
  <c r="K53" i="59"/>
  <c r="S53" i="59"/>
  <c r="AA53" i="59"/>
  <c r="AI53" i="59"/>
  <c r="AQ53" i="59"/>
  <c r="J54" i="59"/>
  <c r="R54" i="59"/>
  <c r="Z54" i="59"/>
  <c r="AH54" i="59"/>
  <c r="AP54" i="59"/>
  <c r="I55" i="59"/>
  <c r="Q55" i="59"/>
  <c r="Y55" i="59"/>
  <c r="AG55" i="59"/>
  <c r="AO55" i="59"/>
  <c r="H56" i="59"/>
  <c r="P56" i="59"/>
  <c r="X56" i="59"/>
  <c r="AF56" i="59"/>
  <c r="AN56" i="59"/>
  <c r="G57" i="59"/>
  <c r="O57" i="59"/>
  <c r="W57" i="59"/>
  <c r="AE57" i="59"/>
  <c r="AM57" i="59"/>
  <c r="F58" i="59"/>
  <c r="N58" i="59"/>
  <c r="V58" i="59"/>
  <c r="AD58" i="59"/>
  <c r="AL58" i="59"/>
  <c r="E59" i="59"/>
  <c r="M59" i="59"/>
  <c r="U59" i="59"/>
  <c r="AC59" i="59"/>
  <c r="AK59" i="59"/>
  <c r="D60" i="59"/>
  <c r="L60" i="59"/>
  <c r="T60" i="59"/>
  <c r="AB60" i="59"/>
  <c r="AJ60" i="59"/>
  <c r="C61" i="59"/>
  <c r="K61" i="59"/>
  <c r="S61" i="59"/>
  <c r="AA61" i="59"/>
  <c r="AI61" i="59"/>
  <c r="AQ61" i="59"/>
  <c r="J62" i="59"/>
  <c r="R62" i="59"/>
  <c r="Z62" i="59"/>
  <c r="AH62" i="59"/>
  <c r="AP62" i="59"/>
  <c r="I63" i="59"/>
  <c r="G50" i="59"/>
  <c r="O50" i="59"/>
  <c r="W50" i="59"/>
  <c r="AE50" i="59"/>
  <c r="AM50" i="59"/>
  <c r="F51" i="59"/>
  <c r="N51" i="59"/>
  <c r="V51" i="59"/>
  <c r="AD51" i="59"/>
  <c r="AL51" i="59"/>
  <c r="E52" i="59"/>
  <c r="M52" i="59"/>
  <c r="U52" i="59"/>
  <c r="AC52" i="59"/>
  <c r="AK52" i="59"/>
  <c r="D53" i="59"/>
  <c r="L53" i="59"/>
  <c r="T53" i="59"/>
  <c r="AB53" i="59"/>
  <c r="AJ53" i="59"/>
  <c r="C54" i="59"/>
  <c r="K54" i="59"/>
  <c r="S54" i="59"/>
  <c r="AA54" i="59"/>
  <c r="AI54" i="59"/>
  <c r="AQ54" i="59"/>
  <c r="J55" i="59"/>
  <c r="R55" i="59"/>
  <c r="Z55" i="59"/>
  <c r="AH55" i="59"/>
  <c r="AP55" i="59"/>
  <c r="I56" i="59"/>
  <c r="Q56" i="59"/>
  <c r="Y56" i="59"/>
  <c r="AG56" i="59"/>
  <c r="AO56" i="59"/>
  <c r="H57" i="59"/>
  <c r="P57" i="59"/>
  <c r="X57" i="59"/>
  <c r="AF57" i="59"/>
  <c r="AN57" i="59"/>
  <c r="G58" i="59"/>
  <c r="O58" i="59"/>
  <c r="W58" i="59"/>
  <c r="AE58" i="59"/>
  <c r="AM58" i="59"/>
  <c r="F59" i="59"/>
  <c r="N59" i="59"/>
  <c r="V59" i="59"/>
  <c r="AD59" i="59"/>
  <c r="AL59" i="59"/>
  <c r="E60" i="59"/>
  <c r="M60" i="59"/>
  <c r="U60" i="59"/>
  <c r="AC60" i="59"/>
  <c r="AK60" i="59"/>
  <c r="D61" i="59"/>
  <c r="L61" i="59"/>
  <c r="T61" i="59"/>
  <c r="AB61" i="59"/>
  <c r="AJ61" i="59"/>
  <c r="C62" i="59"/>
  <c r="K62" i="59"/>
  <c r="S62" i="59"/>
  <c r="AA62" i="59"/>
  <c r="AI62" i="59"/>
  <c r="AQ62" i="59"/>
  <c r="J63" i="59"/>
  <c r="R63" i="59"/>
  <c r="Z63" i="59"/>
  <c r="AH63" i="59"/>
  <c r="AP63" i="59"/>
  <c r="I64" i="59"/>
  <c r="Q64" i="59"/>
  <c r="Y64" i="59"/>
  <c r="AG64" i="59"/>
  <c r="AO64" i="59"/>
  <c r="H65" i="59"/>
  <c r="P65" i="59"/>
  <c r="X65" i="59"/>
  <c r="J50" i="59"/>
  <c r="R50" i="59"/>
  <c r="Z50" i="59"/>
  <c r="AH50" i="59"/>
  <c r="AP50" i="59"/>
  <c r="I51" i="59"/>
  <c r="Q51" i="59"/>
  <c r="Y51" i="59"/>
  <c r="AG51" i="59"/>
  <c r="AO51" i="59"/>
  <c r="H52" i="59"/>
  <c r="P52" i="59"/>
  <c r="X52" i="59"/>
  <c r="AF52" i="59"/>
  <c r="AN52" i="59"/>
  <c r="G53" i="59"/>
  <c r="O53" i="59"/>
  <c r="W53" i="59"/>
  <c r="AE53" i="59"/>
  <c r="AM53" i="59"/>
  <c r="F54" i="59"/>
  <c r="N54" i="59"/>
  <c r="V54" i="59"/>
  <c r="AD54" i="59"/>
  <c r="AL54" i="59"/>
  <c r="E55" i="59"/>
  <c r="M55" i="59"/>
  <c r="U55" i="59"/>
  <c r="AC55" i="59"/>
  <c r="AK55" i="59"/>
  <c r="D56" i="59"/>
  <c r="L56" i="59"/>
  <c r="T56" i="59"/>
  <c r="AB56" i="59"/>
  <c r="AJ56" i="59"/>
  <c r="C57" i="59"/>
  <c r="K57" i="59"/>
  <c r="S57" i="59"/>
  <c r="AA57" i="59"/>
  <c r="AI57" i="59"/>
  <c r="AQ57" i="59"/>
  <c r="J58" i="59"/>
  <c r="R58" i="59"/>
  <c r="Z58" i="59"/>
  <c r="AH58" i="59"/>
  <c r="AP58" i="59"/>
  <c r="I59" i="59"/>
  <c r="Q59" i="59"/>
  <c r="Y59" i="59"/>
  <c r="AG59" i="59"/>
  <c r="AO59" i="59"/>
  <c r="H60" i="59"/>
  <c r="P60" i="59"/>
  <c r="X60" i="59"/>
  <c r="AF60" i="59"/>
  <c r="AN60" i="59"/>
  <c r="G61" i="59"/>
  <c r="O61" i="59"/>
  <c r="W61" i="59"/>
  <c r="AE61" i="59"/>
  <c r="AM61" i="59"/>
  <c r="F62" i="59"/>
  <c r="N62" i="59"/>
  <c r="V62" i="59"/>
  <c r="AD62" i="59"/>
  <c r="AL62" i="59"/>
  <c r="E63" i="59"/>
  <c r="M63" i="59"/>
  <c r="H50" i="59"/>
  <c r="AN50" i="59"/>
  <c r="AE51" i="59"/>
  <c r="V52" i="59"/>
  <c r="M53" i="59"/>
  <c r="D54" i="59"/>
  <c r="AJ54" i="59"/>
  <c r="AA55" i="59"/>
  <c r="R56" i="59"/>
  <c r="I57" i="59"/>
  <c r="AO57" i="59"/>
  <c r="AF58" i="59"/>
  <c r="W59" i="59"/>
  <c r="N60" i="59"/>
  <c r="E61" i="59"/>
  <c r="AK61" i="59"/>
  <c r="AB62" i="59"/>
  <c r="N63" i="59"/>
  <c r="Y63" i="59"/>
  <c r="AJ63" i="59"/>
  <c r="E64" i="59"/>
  <c r="P64" i="59"/>
  <c r="AA64" i="59"/>
  <c r="AK64" i="59"/>
  <c r="G65" i="59"/>
  <c r="R65" i="59"/>
  <c r="AB65" i="59"/>
  <c r="AL65" i="59"/>
  <c r="F66" i="59"/>
  <c r="O66" i="59"/>
  <c r="X66" i="59"/>
  <c r="AF66" i="59"/>
  <c r="AN66" i="59"/>
  <c r="G67" i="59"/>
  <c r="O67" i="59"/>
  <c r="W67" i="59"/>
  <c r="AE67" i="59"/>
  <c r="AM67" i="59"/>
  <c r="F68" i="59"/>
  <c r="N68" i="59"/>
  <c r="V68" i="59"/>
  <c r="AD68" i="59"/>
  <c r="AL68" i="59"/>
  <c r="E69" i="59"/>
  <c r="M69" i="59"/>
  <c r="U69" i="59"/>
  <c r="AC69" i="59"/>
  <c r="AK69" i="59"/>
  <c r="D70" i="59"/>
  <c r="L70" i="59"/>
  <c r="T70" i="59"/>
  <c r="AB70" i="59"/>
  <c r="AJ70" i="59"/>
  <c r="C71" i="59"/>
  <c r="K71" i="59"/>
  <c r="S71" i="59"/>
  <c r="AA71" i="59"/>
  <c r="AI71" i="59"/>
  <c r="AQ71" i="59"/>
  <c r="J72" i="59"/>
  <c r="R72" i="59"/>
  <c r="Z72" i="59"/>
  <c r="AH72" i="59"/>
  <c r="AP72" i="59"/>
  <c r="I73" i="59"/>
  <c r="Q73" i="59"/>
  <c r="Y73" i="59"/>
  <c r="AG73" i="59"/>
  <c r="AO73" i="59"/>
  <c r="H74" i="59"/>
  <c r="P74" i="59"/>
  <c r="X74" i="59"/>
  <c r="AF74" i="59"/>
  <c r="AN74" i="59"/>
  <c r="AB54" i="59"/>
  <c r="J56" i="59"/>
  <c r="F60" i="59"/>
  <c r="C64" i="59"/>
  <c r="C66" i="59"/>
  <c r="E67" i="59"/>
  <c r="L68" i="59"/>
  <c r="AI69" i="59"/>
  <c r="AP70" i="59"/>
  <c r="P72" i="59"/>
  <c r="W73" i="59"/>
  <c r="I50" i="59"/>
  <c r="AO50" i="59"/>
  <c r="AF51" i="59"/>
  <c r="W52" i="59"/>
  <c r="N53" i="59"/>
  <c r="E54" i="59"/>
  <c r="AK54" i="59"/>
  <c r="AB55" i="59"/>
  <c r="S56" i="59"/>
  <c r="J57" i="59"/>
  <c r="AP57" i="59"/>
  <c r="AG58" i="59"/>
  <c r="X59" i="59"/>
  <c r="O60" i="59"/>
  <c r="F61" i="59"/>
  <c r="AL61" i="59"/>
  <c r="AC62" i="59"/>
  <c r="P63" i="59"/>
  <c r="AA63" i="59"/>
  <c r="AK63" i="59"/>
  <c r="G64" i="59"/>
  <c r="R64" i="59"/>
  <c r="AB64" i="59"/>
  <c r="AM64" i="59"/>
  <c r="I65" i="59"/>
  <c r="S65" i="59"/>
  <c r="AD65" i="59"/>
  <c r="AM65" i="59"/>
  <c r="G66" i="59"/>
  <c r="P66" i="59"/>
  <c r="Y66" i="59"/>
  <c r="AG66" i="59"/>
  <c r="AO66" i="59"/>
  <c r="H67" i="59"/>
  <c r="P67" i="59"/>
  <c r="X67" i="59"/>
  <c r="AF67" i="59"/>
  <c r="AN67" i="59"/>
  <c r="G68" i="59"/>
  <c r="O68" i="59"/>
  <c r="W68" i="59"/>
  <c r="AE68" i="59"/>
  <c r="AM68" i="59"/>
  <c r="F69" i="59"/>
  <c r="N69" i="59"/>
  <c r="V69" i="59"/>
  <c r="AD69" i="59"/>
  <c r="AL69" i="59"/>
  <c r="E70" i="59"/>
  <c r="M70" i="59"/>
  <c r="U70" i="59"/>
  <c r="AC70" i="59"/>
  <c r="AK70" i="59"/>
  <c r="D71" i="59"/>
  <c r="L71" i="59"/>
  <c r="T71" i="59"/>
  <c r="AB71" i="59"/>
  <c r="AJ71" i="59"/>
  <c r="C72" i="59"/>
  <c r="K72" i="59"/>
  <c r="S72" i="59"/>
  <c r="AA72" i="59"/>
  <c r="AI72" i="59"/>
  <c r="AQ72" i="59"/>
  <c r="J73" i="59"/>
  <c r="R73" i="59"/>
  <c r="Z73" i="59"/>
  <c r="AH73" i="59"/>
  <c r="AP73" i="59"/>
  <c r="I74" i="59"/>
  <c r="Q74" i="59"/>
  <c r="Y74" i="59"/>
  <c r="AG74" i="59"/>
  <c r="AO74" i="59"/>
  <c r="AK53" i="59"/>
  <c r="AP56" i="59"/>
  <c r="O59" i="59"/>
  <c r="V63" i="59"/>
  <c r="X64" i="59"/>
  <c r="O65" i="59"/>
  <c r="AD66" i="59"/>
  <c r="AK67" i="59"/>
  <c r="AB68" i="59"/>
  <c r="S69" i="59"/>
  <c r="Z70" i="59"/>
  <c r="AG71" i="59"/>
  <c r="H72" i="59"/>
  <c r="O73" i="59"/>
  <c r="P50" i="59"/>
  <c r="G51" i="59"/>
  <c r="AM51" i="59"/>
  <c r="AD52" i="59"/>
  <c r="U53" i="59"/>
  <c r="L54" i="59"/>
  <c r="C55" i="59"/>
  <c r="AI55" i="59"/>
  <c r="Z56" i="59"/>
  <c r="Q57" i="59"/>
  <c r="H58" i="59"/>
  <c r="AN58" i="59"/>
  <c r="AE59" i="59"/>
  <c r="V60" i="59"/>
  <c r="M61" i="59"/>
  <c r="D62" i="59"/>
  <c r="AJ62" i="59"/>
  <c r="Q63" i="59"/>
  <c r="AB63" i="59"/>
  <c r="AL63" i="59"/>
  <c r="H64" i="59"/>
  <c r="S64" i="59"/>
  <c r="AC64" i="59"/>
  <c r="AN64" i="59"/>
  <c r="J65" i="59"/>
  <c r="T65" i="59"/>
  <c r="AE65" i="59"/>
  <c r="AN65" i="59"/>
  <c r="H66" i="59"/>
  <c r="Q66" i="59"/>
  <c r="Z66" i="59"/>
  <c r="AH66" i="59"/>
  <c r="AP66" i="59"/>
  <c r="I67" i="59"/>
  <c r="Q67" i="59"/>
  <c r="Y67" i="59"/>
  <c r="AG67" i="59"/>
  <c r="AO67" i="59"/>
  <c r="H68" i="59"/>
  <c r="P68" i="59"/>
  <c r="X68" i="59"/>
  <c r="AF68" i="59"/>
  <c r="AN68" i="59"/>
  <c r="G69" i="59"/>
  <c r="O69" i="59"/>
  <c r="W69" i="59"/>
  <c r="AE69" i="59"/>
  <c r="AM69" i="59"/>
  <c r="F70" i="59"/>
  <c r="N70" i="59"/>
  <c r="V70" i="59"/>
  <c r="AD70" i="59"/>
  <c r="AL70" i="59"/>
  <c r="E71" i="59"/>
  <c r="M71" i="59"/>
  <c r="U71" i="59"/>
  <c r="AC71" i="59"/>
  <c r="AK71" i="59"/>
  <c r="D72" i="59"/>
  <c r="L72" i="59"/>
  <c r="T72" i="59"/>
  <c r="AB72" i="59"/>
  <c r="AJ72" i="59"/>
  <c r="C73" i="59"/>
  <c r="K73" i="59"/>
  <c r="S73" i="59"/>
  <c r="AA73" i="59"/>
  <c r="AI73" i="59"/>
  <c r="AQ73" i="59"/>
  <c r="J74" i="59"/>
  <c r="R74" i="59"/>
  <c r="Z74" i="59"/>
  <c r="AH74" i="59"/>
  <c r="AP74" i="59"/>
  <c r="E53" i="59"/>
  <c r="X58" i="59"/>
  <c r="K63" i="59"/>
  <c r="AI64" i="59"/>
  <c r="M66" i="59"/>
  <c r="U67" i="59"/>
  <c r="AJ68" i="59"/>
  <c r="J70" i="59"/>
  <c r="Q71" i="59"/>
  <c r="AN72" i="59"/>
  <c r="AM73" i="59"/>
  <c r="Q50" i="59"/>
  <c r="H51" i="59"/>
  <c r="AN51" i="59"/>
  <c r="AE52" i="59"/>
  <c r="V53" i="59"/>
  <c r="M54" i="59"/>
  <c r="D55" i="59"/>
  <c r="AJ55" i="59"/>
  <c r="AA56" i="59"/>
  <c r="R57" i="59"/>
  <c r="I58" i="59"/>
  <c r="AO58" i="59"/>
  <c r="AF59" i="59"/>
  <c r="W60" i="59"/>
  <c r="N61" i="59"/>
  <c r="E62" i="59"/>
  <c r="AK62" i="59"/>
  <c r="S63" i="59"/>
  <c r="AC63" i="59"/>
  <c r="AN63" i="59"/>
  <c r="J64" i="59"/>
  <c r="T64" i="59"/>
  <c r="AE64" i="59"/>
  <c r="AP64" i="59"/>
  <c r="K65" i="59"/>
  <c r="V65" i="59"/>
  <c r="AF65" i="59"/>
  <c r="AO65" i="59"/>
  <c r="I66" i="59"/>
  <c r="R66" i="59"/>
  <c r="AA66" i="59"/>
  <c r="AI66" i="59"/>
  <c r="AQ66" i="59"/>
  <c r="J67" i="59"/>
  <c r="R67" i="59"/>
  <c r="Z67" i="59"/>
  <c r="AH67" i="59"/>
  <c r="AP67" i="59"/>
  <c r="I68" i="59"/>
  <c r="Q68" i="59"/>
  <c r="Y68" i="59"/>
  <c r="AG68" i="59"/>
  <c r="AO68" i="59"/>
  <c r="H69" i="59"/>
  <c r="P69" i="59"/>
  <c r="X69" i="59"/>
  <c r="AF69" i="59"/>
  <c r="AN69" i="59"/>
  <c r="G70" i="59"/>
  <c r="O70" i="59"/>
  <c r="W70" i="59"/>
  <c r="AE70" i="59"/>
  <c r="AM70" i="59"/>
  <c r="F71" i="59"/>
  <c r="N71" i="59"/>
  <c r="V71" i="59"/>
  <c r="AD71" i="59"/>
  <c r="AL71" i="59"/>
  <c r="E72" i="59"/>
  <c r="M72" i="59"/>
  <c r="U72" i="59"/>
  <c r="AC72" i="59"/>
  <c r="AK72" i="59"/>
  <c r="D73" i="59"/>
  <c r="L73" i="59"/>
  <c r="T73" i="59"/>
  <c r="AB73" i="59"/>
  <c r="AJ73" i="59"/>
  <c r="C74" i="59"/>
  <c r="K74" i="59"/>
  <c r="S74" i="59"/>
  <c r="AA74" i="59"/>
  <c r="AI74" i="59"/>
  <c r="AQ74" i="59"/>
  <c r="N52" i="59"/>
  <c r="S55" i="59"/>
  <c r="AL60" i="59"/>
  <c r="AG63" i="59"/>
  <c r="AI65" i="59"/>
  <c r="M67" i="59"/>
  <c r="T68" i="59"/>
  <c r="AA69" i="59"/>
  <c r="AH70" i="59"/>
  <c r="X72" i="59"/>
  <c r="AE73" i="59"/>
  <c r="X50" i="59"/>
  <c r="O51" i="59"/>
  <c r="F52" i="59"/>
  <c r="AL52" i="59"/>
  <c r="AC53" i="59"/>
  <c r="T54" i="59"/>
  <c r="K55" i="59"/>
  <c r="AQ55" i="59"/>
  <c r="AH56" i="59"/>
  <c r="Y57" i="59"/>
  <c r="P58" i="59"/>
  <c r="G59" i="59"/>
  <c r="AM59" i="59"/>
  <c r="AD60" i="59"/>
  <c r="U61" i="59"/>
  <c r="L62" i="59"/>
  <c r="C63" i="59"/>
  <c r="T63" i="59"/>
  <c r="AD63" i="59"/>
  <c r="AO63" i="59"/>
  <c r="K64" i="59"/>
  <c r="U64" i="59"/>
  <c r="AF64" i="59"/>
  <c r="AQ64" i="59"/>
  <c r="L65" i="59"/>
  <c r="W65" i="59"/>
  <c r="AG65" i="59"/>
  <c r="AP65" i="59"/>
  <c r="J66" i="59"/>
  <c r="S66" i="59"/>
  <c r="AB66" i="59"/>
  <c r="AJ66" i="59"/>
  <c r="C67" i="59"/>
  <c r="K67" i="59"/>
  <c r="S67" i="59"/>
  <c r="AA67" i="59"/>
  <c r="AI67" i="59"/>
  <c r="AQ67" i="59"/>
  <c r="J68" i="59"/>
  <c r="R68" i="59"/>
  <c r="Z68" i="59"/>
  <c r="AH68" i="59"/>
  <c r="AP68" i="59"/>
  <c r="I69" i="59"/>
  <c r="Q69" i="59"/>
  <c r="Y69" i="59"/>
  <c r="AG69" i="59"/>
  <c r="AO69" i="59"/>
  <c r="H70" i="59"/>
  <c r="P70" i="59"/>
  <c r="X70" i="59"/>
  <c r="AF70" i="59"/>
  <c r="AN70" i="59"/>
  <c r="G71" i="59"/>
  <c r="O71" i="59"/>
  <c r="W71" i="59"/>
  <c r="AE71" i="59"/>
  <c r="AM71" i="59"/>
  <c r="F72" i="59"/>
  <c r="N72" i="59"/>
  <c r="V72" i="59"/>
  <c r="AD72" i="59"/>
  <c r="AL72" i="59"/>
  <c r="E73" i="59"/>
  <c r="M73" i="59"/>
  <c r="U73" i="59"/>
  <c r="AC73" i="59"/>
  <c r="AK73" i="59"/>
  <c r="D74" i="59"/>
  <c r="L74" i="59"/>
  <c r="T74" i="59"/>
  <c r="AB74" i="59"/>
  <c r="AJ74" i="59"/>
  <c r="B50" i="59"/>
  <c r="W51" i="59"/>
  <c r="AC61" i="59"/>
  <c r="M64" i="59"/>
  <c r="Z65" i="59"/>
  <c r="AL66" i="59"/>
  <c r="D68" i="59"/>
  <c r="K69" i="59"/>
  <c r="R70" i="59"/>
  <c r="Y71" i="59"/>
  <c r="AO71" i="59"/>
  <c r="G73" i="59"/>
  <c r="Y50" i="59"/>
  <c r="P51" i="59"/>
  <c r="G52" i="59"/>
  <c r="AM52" i="59"/>
  <c r="AD53" i="59"/>
  <c r="U54" i="59"/>
  <c r="L55" i="59"/>
  <c r="C56" i="59"/>
  <c r="AI56" i="59"/>
  <c r="Z57" i="59"/>
  <c r="Q58" i="59"/>
  <c r="H59" i="59"/>
  <c r="AN59" i="59"/>
  <c r="AE60" i="59"/>
  <c r="V61" i="59"/>
  <c r="M62" i="59"/>
  <c r="D63" i="59"/>
  <c r="U63" i="59"/>
  <c r="AF63" i="59"/>
  <c r="AQ63" i="59"/>
  <c r="L64" i="59"/>
  <c r="W64" i="59"/>
  <c r="AH64" i="59"/>
  <c r="C65" i="59"/>
  <c r="N65" i="59"/>
  <c r="Y65" i="59"/>
  <c r="AH65" i="59"/>
  <c r="AQ65" i="59"/>
  <c r="K66" i="59"/>
  <c r="U66" i="59"/>
  <c r="AC66" i="59"/>
  <c r="AK66" i="59"/>
  <c r="D67" i="59"/>
  <c r="L67" i="59"/>
  <c r="T67" i="59"/>
  <c r="AB67" i="59"/>
  <c r="AJ67" i="59"/>
  <c r="C68" i="59"/>
  <c r="K68" i="59"/>
  <c r="S68" i="59"/>
  <c r="AA68" i="59"/>
  <c r="AI68" i="59"/>
  <c r="AQ68" i="59"/>
  <c r="J69" i="59"/>
  <c r="R69" i="59"/>
  <c r="Z69" i="59"/>
  <c r="AH69" i="59"/>
  <c r="AP69" i="59"/>
  <c r="I70" i="59"/>
  <c r="Q70" i="59"/>
  <c r="Y70" i="59"/>
  <c r="AG70" i="59"/>
  <c r="AO70" i="59"/>
  <c r="H71" i="59"/>
  <c r="P71" i="59"/>
  <c r="X71" i="59"/>
  <c r="AF71" i="59"/>
  <c r="AN71" i="59"/>
  <c r="G72" i="59"/>
  <c r="O72" i="59"/>
  <c r="W72" i="59"/>
  <c r="AE72" i="59"/>
  <c r="AM72" i="59"/>
  <c r="F73" i="59"/>
  <c r="N73" i="59"/>
  <c r="V73" i="59"/>
  <c r="AD73" i="59"/>
  <c r="AL73" i="59"/>
  <c r="E74" i="59"/>
  <c r="M74" i="59"/>
  <c r="U74" i="59"/>
  <c r="AC74" i="59"/>
  <c r="AK74" i="59"/>
  <c r="AF50" i="59"/>
  <c r="AG57" i="59"/>
  <c r="T62" i="59"/>
  <c r="D65" i="59"/>
  <c r="V66" i="59"/>
  <c r="AC67" i="59"/>
  <c r="C69" i="59"/>
  <c r="AQ69" i="59"/>
  <c r="I71" i="59"/>
  <c r="AF72" i="59"/>
  <c r="F74" i="59"/>
  <c r="AG50" i="59"/>
  <c r="AQ56" i="59"/>
  <c r="L63" i="59"/>
  <c r="Q65" i="59"/>
  <c r="F67" i="59"/>
  <c r="AC68" i="59"/>
  <c r="K70" i="59"/>
  <c r="AH71" i="59"/>
  <c r="P73" i="59"/>
  <c r="W74" i="59"/>
  <c r="P59" i="59"/>
  <c r="G60" i="59"/>
  <c r="X51" i="59"/>
  <c r="AH57" i="59"/>
  <c r="X63" i="59"/>
  <c r="AA65" i="59"/>
  <c r="N67" i="59"/>
  <c r="AK68" i="59"/>
  <c r="S70" i="59"/>
  <c r="AP71" i="59"/>
  <c r="X73" i="59"/>
  <c r="AD74" i="59"/>
  <c r="D64" i="59"/>
  <c r="O64" i="59"/>
  <c r="O52" i="59"/>
  <c r="Y58" i="59"/>
  <c r="AI63" i="59"/>
  <c r="AJ65" i="59"/>
  <c r="V67" i="59"/>
  <c r="D69" i="59"/>
  <c r="AA70" i="59"/>
  <c r="I72" i="59"/>
  <c r="AF73" i="59"/>
  <c r="AE74" i="59"/>
  <c r="F53" i="59"/>
  <c r="N66" i="59"/>
  <c r="E66" i="59"/>
  <c r="AD67" i="59"/>
  <c r="L69" i="59"/>
  <c r="AI70" i="59"/>
  <c r="Q72" i="59"/>
  <c r="AN73" i="59"/>
  <c r="AL74" i="59"/>
  <c r="AL53" i="59"/>
  <c r="AL67" i="59"/>
  <c r="T69" i="59"/>
  <c r="AQ70" i="59"/>
  <c r="Y72" i="59"/>
  <c r="G74" i="59"/>
  <c r="AM74" i="59"/>
  <c r="AC54" i="59"/>
  <c r="AM60" i="59"/>
  <c r="Z64" i="59"/>
  <c r="W66" i="59"/>
  <c r="E68" i="59"/>
  <c r="AB69" i="59"/>
  <c r="J71" i="59"/>
  <c r="AG72" i="59"/>
  <c r="N74" i="59"/>
  <c r="U62" i="59"/>
  <c r="V74" i="59"/>
  <c r="T55" i="59"/>
  <c r="AD61" i="59"/>
  <c r="AJ64" i="59"/>
  <c r="AE66" i="59"/>
  <c r="M68" i="59"/>
  <c r="AJ69" i="59"/>
  <c r="R71" i="59"/>
  <c r="AO72" i="59"/>
  <c r="O74" i="59"/>
  <c r="K56" i="59"/>
  <c r="F65" i="59"/>
  <c r="AM66" i="59"/>
  <c r="U68" i="59"/>
  <c r="C70" i="59"/>
  <c r="Z71" i="59"/>
  <c r="H73" i="59"/>
  <c r="C50" i="74"/>
  <c r="K50" i="74"/>
  <c r="S50" i="74"/>
  <c r="AA50" i="74"/>
  <c r="AI50" i="74"/>
  <c r="AQ50" i="74"/>
  <c r="J51" i="74"/>
  <c r="R51" i="74"/>
  <c r="Z51" i="74"/>
  <c r="AH51" i="74"/>
  <c r="AP51" i="74"/>
  <c r="I52" i="74"/>
  <c r="Q52" i="74"/>
  <c r="Y52" i="74"/>
  <c r="AG52" i="74"/>
  <c r="AO52" i="74"/>
  <c r="H53" i="74"/>
  <c r="P53" i="74"/>
  <c r="X53" i="74"/>
  <c r="AF53" i="74"/>
  <c r="AN53" i="74"/>
  <c r="G54" i="74"/>
  <c r="O54" i="74"/>
  <c r="W54" i="74"/>
  <c r="AE54" i="74"/>
  <c r="AM54" i="74"/>
  <c r="F55" i="74"/>
  <c r="N55" i="74"/>
  <c r="V55" i="74"/>
  <c r="AD55" i="74"/>
  <c r="AL55" i="74"/>
  <c r="E56" i="74"/>
  <c r="M56" i="74"/>
  <c r="U56" i="74"/>
  <c r="AC56" i="74"/>
  <c r="AK56" i="74"/>
  <c r="D57" i="74"/>
  <c r="L57" i="74"/>
  <c r="T57" i="74"/>
  <c r="AB57" i="74"/>
  <c r="AJ57" i="74"/>
  <c r="C58" i="74"/>
  <c r="K58" i="74"/>
  <c r="S58" i="74"/>
  <c r="AA58" i="74"/>
  <c r="AI58" i="74"/>
  <c r="AQ58" i="74"/>
  <c r="J59" i="74"/>
  <c r="R59" i="74"/>
  <c r="Z59" i="74"/>
  <c r="AH59" i="74"/>
  <c r="AP59" i="74"/>
  <c r="I60" i="74"/>
  <c r="Q60" i="74"/>
  <c r="Y60" i="74"/>
  <c r="AG60" i="74"/>
  <c r="AO60" i="74"/>
  <c r="H61" i="74"/>
  <c r="P61" i="74"/>
  <c r="X61" i="74"/>
  <c r="AF61" i="74"/>
  <c r="AN61" i="74"/>
  <c r="G62" i="74"/>
  <c r="O62" i="74"/>
  <c r="W62" i="74"/>
  <c r="D50" i="74"/>
  <c r="L50" i="74"/>
  <c r="T50" i="74"/>
  <c r="AB50" i="74"/>
  <c r="AJ50" i="74"/>
  <c r="C51" i="74"/>
  <c r="K51" i="74"/>
  <c r="S51" i="74"/>
  <c r="AA51" i="74"/>
  <c r="AI51" i="74"/>
  <c r="AQ51" i="74"/>
  <c r="J52" i="74"/>
  <c r="R52" i="74"/>
  <c r="Z52" i="74"/>
  <c r="AH52" i="74"/>
  <c r="AP52" i="74"/>
  <c r="I53" i="74"/>
  <c r="Q53" i="74"/>
  <c r="Y53" i="74"/>
  <c r="AG53" i="74"/>
  <c r="AO53" i="74"/>
  <c r="H54" i="74"/>
  <c r="P54" i="74"/>
  <c r="X54" i="74"/>
  <c r="AF54" i="74"/>
  <c r="AN54" i="74"/>
  <c r="G55" i="74"/>
  <c r="O55" i="74"/>
  <c r="W55" i="74"/>
  <c r="AE55" i="74"/>
  <c r="AM55" i="74"/>
  <c r="F56" i="74"/>
  <c r="N56" i="74"/>
  <c r="V56" i="74"/>
  <c r="AD56" i="74"/>
  <c r="AL56" i="74"/>
  <c r="E57" i="74"/>
  <c r="M57" i="74"/>
  <c r="U57" i="74"/>
  <c r="AC57" i="74"/>
  <c r="AK57" i="74"/>
  <c r="D58" i="74"/>
  <c r="L58" i="74"/>
  <c r="T58" i="74"/>
  <c r="AB58" i="74"/>
  <c r="AJ58" i="74"/>
  <c r="C59" i="74"/>
  <c r="K59" i="74"/>
  <c r="S59" i="74"/>
  <c r="AA59" i="74"/>
  <c r="AI59" i="74"/>
  <c r="AQ59" i="74"/>
  <c r="J60" i="74"/>
  <c r="R60" i="74"/>
  <c r="Z60" i="74"/>
  <c r="AH60" i="74"/>
  <c r="AP60" i="74"/>
  <c r="I61" i="74"/>
  <c r="Q61" i="74"/>
  <c r="Y61" i="74"/>
  <c r="AG61" i="74"/>
  <c r="AO61" i="74"/>
  <c r="H62" i="74"/>
  <c r="P62" i="74"/>
  <c r="X62" i="74"/>
  <c r="AF62" i="74"/>
  <c r="AN62" i="74"/>
  <c r="G63" i="74"/>
  <c r="O63" i="74"/>
  <c r="W63" i="74"/>
  <c r="AE63" i="74"/>
  <c r="AM63" i="74"/>
  <c r="F64" i="74"/>
  <c r="N64" i="74"/>
  <c r="V64" i="74"/>
  <c r="AD64" i="74"/>
  <c r="AL64" i="74"/>
  <c r="E50" i="74"/>
  <c r="M50" i="74"/>
  <c r="U50" i="74"/>
  <c r="AC50" i="74"/>
  <c r="AK50" i="74"/>
  <c r="D51" i="74"/>
  <c r="L51" i="74"/>
  <c r="T51" i="74"/>
  <c r="AB51" i="74"/>
  <c r="AJ51" i="74"/>
  <c r="C52" i="74"/>
  <c r="K52" i="74"/>
  <c r="S52" i="74"/>
  <c r="AA52" i="74"/>
  <c r="AI52" i="74"/>
  <c r="AQ52" i="74"/>
  <c r="J53" i="74"/>
  <c r="R53" i="74"/>
  <c r="Z53" i="74"/>
  <c r="AH53" i="74"/>
  <c r="AP53" i="74"/>
  <c r="I54" i="74"/>
  <c r="Q54" i="74"/>
  <c r="Y54" i="74"/>
  <c r="AG54" i="74"/>
  <c r="AO54" i="74"/>
  <c r="H55" i="74"/>
  <c r="P55" i="74"/>
  <c r="X55" i="74"/>
  <c r="AF55" i="74"/>
  <c r="AN55" i="74"/>
  <c r="G56" i="74"/>
  <c r="O56" i="74"/>
  <c r="W56" i="74"/>
  <c r="AE56" i="74"/>
  <c r="AM56" i="74"/>
  <c r="F57" i="74"/>
  <c r="N57" i="74"/>
  <c r="V57" i="74"/>
  <c r="AD57" i="74"/>
  <c r="AL57" i="74"/>
  <c r="E58" i="74"/>
  <c r="M58" i="74"/>
  <c r="U58" i="74"/>
  <c r="AC58" i="74"/>
  <c r="AK58" i="74"/>
  <c r="D59" i="74"/>
  <c r="L59" i="74"/>
  <c r="T59" i="74"/>
  <c r="AB59" i="74"/>
  <c r="AJ59" i="74"/>
  <c r="C60" i="74"/>
  <c r="K60" i="74"/>
  <c r="S60" i="74"/>
  <c r="AA60" i="74"/>
  <c r="AI60" i="74"/>
  <c r="AQ60" i="74"/>
  <c r="J61" i="74"/>
  <c r="R61" i="74"/>
  <c r="Z61" i="74"/>
  <c r="AH61" i="74"/>
  <c r="AP61" i="74"/>
  <c r="I62" i="74"/>
  <c r="Q62" i="74"/>
  <c r="F50" i="74"/>
  <c r="N50" i="74"/>
  <c r="V50" i="74"/>
  <c r="AD50" i="74"/>
  <c r="AL50" i="74"/>
  <c r="E51" i="74"/>
  <c r="M51" i="74"/>
  <c r="U51" i="74"/>
  <c r="AC51" i="74"/>
  <c r="AK51" i="74"/>
  <c r="D52" i="74"/>
  <c r="L52" i="74"/>
  <c r="T52" i="74"/>
  <c r="AB52" i="74"/>
  <c r="AJ52" i="74"/>
  <c r="C53" i="74"/>
  <c r="K53" i="74"/>
  <c r="S53" i="74"/>
  <c r="AA53" i="74"/>
  <c r="AI53" i="74"/>
  <c r="AQ53" i="74"/>
  <c r="J54" i="74"/>
  <c r="R54" i="74"/>
  <c r="Z54" i="74"/>
  <c r="AH54" i="74"/>
  <c r="AP54" i="74"/>
  <c r="I55" i="74"/>
  <c r="Q55" i="74"/>
  <c r="Y55" i="74"/>
  <c r="AG55" i="74"/>
  <c r="AO55" i="74"/>
  <c r="H56" i="74"/>
  <c r="P56" i="74"/>
  <c r="X56" i="74"/>
  <c r="AF56" i="74"/>
  <c r="AN56" i="74"/>
  <c r="G57" i="74"/>
  <c r="O57" i="74"/>
  <c r="W57" i="74"/>
  <c r="AE57" i="74"/>
  <c r="AM57" i="74"/>
  <c r="F58" i="74"/>
  <c r="N58" i="74"/>
  <c r="V58" i="74"/>
  <c r="AD58" i="74"/>
  <c r="AL58" i="74"/>
  <c r="E59" i="74"/>
  <c r="M59" i="74"/>
  <c r="U59" i="74"/>
  <c r="AC59" i="74"/>
  <c r="AK59" i="74"/>
  <c r="D60" i="74"/>
  <c r="L60" i="74"/>
  <c r="T60" i="74"/>
  <c r="AB60" i="74"/>
  <c r="AJ60" i="74"/>
  <c r="C61" i="74"/>
  <c r="K61" i="74"/>
  <c r="S61" i="74"/>
  <c r="AA61" i="74"/>
  <c r="AI61" i="74"/>
  <c r="AQ61" i="74"/>
  <c r="J62" i="74"/>
  <c r="R62" i="74"/>
  <c r="Z62" i="74"/>
  <c r="AH62" i="74"/>
  <c r="AP62" i="74"/>
  <c r="I63" i="74"/>
  <c r="Q63" i="74"/>
  <c r="Y63" i="74"/>
  <c r="AG63" i="74"/>
  <c r="AO63" i="74"/>
  <c r="H64" i="74"/>
  <c r="P64" i="74"/>
  <c r="X64" i="74"/>
  <c r="AF64" i="74"/>
  <c r="AN64" i="74"/>
  <c r="G65" i="74"/>
  <c r="O65" i="74"/>
  <c r="W65" i="74"/>
  <c r="AE65" i="74"/>
  <c r="AM65" i="74"/>
  <c r="F66" i="74"/>
  <c r="N66" i="74"/>
  <c r="V66" i="74"/>
  <c r="G50" i="74"/>
  <c r="O50" i="74"/>
  <c r="W50" i="74"/>
  <c r="AE50" i="74"/>
  <c r="AM50" i="74"/>
  <c r="F51" i="74"/>
  <c r="N51" i="74"/>
  <c r="V51" i="74"/>
  <c r="AD51" i="74"/>
  <c r="AL51" i="74"/>
  <c r="E52" i="74"/>
  <c r="M52" i="74"/>
  <c r="U52" i="74"/>
  <c r="AC52" i="74"/>
  <c r="AK52" i="74"/>
  <c r="D53" i="74"/>
  <c r="L53" i="74"/>
  <c r="T53" i="74"/>
  <c r="AB53" i="74"/>
  <c r="AJ53" i="74"/>
  <c r="C54" i="74"/>
  <c r="K54" i="74"/>
  <c r="S54" i="74"/>
  <c r="AA54" i="74"/>
  <c r="AI54" i="74"/>
  <c r="AQ54" i="74"/>
  <c r="J55" i="74"/>
  <c r="R55" i="74"/>
  <c r="Z55" i="74"/>
  <c r="AH55" i="74"/>
  <c r="AP55" i="74"/>
  <c r="I56" i="74"/>
  <c r="Q56" i="74"/>
  <c r="Y56" i="74"/>
  <c r="AG56" i="74"/>
  <c r="AO56" i="74"/>
  <c r="H57" i="74"/>
  <c r="P57" i="74"/>
  <c r="X57" i="74"/>
  <c r="AF57" i="74"/>
  <c r="AN57" i="74"/>
  <c r="G58" i="74"/>
  <c r="O58" i="74"/>
  <c r="W58" i="74"/>
  <c r="AE58" i="74"/>
  <c r="AM58" i="74"/>
  <c r="F59" i="74"/>
  <c r="N59" i="74"/>
  <c r="V59" i="74"/>
  <c r="AD59" i="74"/>
  <c r="AL59" i="74"/>
  <c r="E60" i="74"/>
  <c r="M60" i="74"/>
  <c r="U60" i="74"/>
  <c r="AC60" i="74"/>
  <c r="AK60" i="74"/>
  <c r="D61" i="74"/>
  <c r="L61" i="74"/>
  <c r="T61" i="74"/>
  <c r="AB61" i="74"/>
  <c r="AJ61" i="74"/>
  <c r="C62" i="74"/>
  <c r="K62" i="74"/>
  <c r="S62" i="74"/>
  <c r="H50" i="74"/>
  <c r="P50" i="74"/>
  <c r="X50" i="74"/>
  <c r="AF50" i="74"/>
  <c r="AN50" i="74"/>
  <c r="G51" i="74"/>
  <c r="O51" i="74"/>
  <c r="W51" i="74"/>
  <c r="AE51" i="74"/>
  <c r="AM51" i="74"/>
  <c r="F52" i="74"/>
  <c r="N52" i="74"/>
  <c r="V52" i="74"/>
  <c r="AD52" i="74"/>
  <c r="AL52" i="74"/>
  <c r="E53" i="74"/>
  <c r="M53" i="74"/>
  <c r="U53" i="74"/>
  <c r="AC53" i="74"/>
  <c r="AK53" i="74"/>
  <c r="D54" i="74"/>
  <c r="L54" i="74"/>
  <c r="T54" i="74"/>
  <c r="AB54" i="74"/>
  <c r="AJ54" i="74"/>
  <c r="C55" i="74"/>
  <c r="K55" i="74"/>
  <c r="S55" i="74"/>
  <c r="AA55" i="74"/>
  <c r="AI55" i="74"/>
  <c r="AQ55" i="74"/>
  <c r="J56" i="74"/>
  <c r="R56" i="74"/>
  <c r="Z56" i="74"/>
  <c r="AH56" i="74"/>
  <c r="AP56" i="74"/>
  <c r="I57" i="74"/>
  <c r="Q57" i="74"/>
  <c r="Y57" i="74"/>
  <c r="AG57" i="74"/>
  <c r="AO57" i="74"/>
  <c r="H58" i="74"/>
  <c r="P58" i="74"/>
  <c r="X58" i="74"/>
  <c r="AF58" i="74"/>
  <c r="AN58" i="74"/>
  <c r="G59" i="74"/>
  <c r="O59" i="74"/>
  <c r="W59" i="74"/>
  <c r="AE59" i="74"/>
  <c r="AM59" i="74"/>
  <c r="F60" i="74"/>
  <c r="N60" i="74"/>
  <c r="V60" i="74"/>
  <c r="AD60" i="74"/>
  <c r="AL60" i="74"/>
  <c r="E61" i="74"/>
  <c r="M61" i="74"/>
  <c r="U61" i="74"/>
  <c r="AC61" i="74"/>
  <c r="AK61" i="74"/>
  <c r="D62" i="74"/>
  <c r="L62" i="74"/>
  <c r="T62" i="74"/>
  <c r="I50" i="74"/>
  <c r="AO50" i="74"/>
  <c r="AF51" i="74"/>
  <c r="W52" i="74"/>
  <c r="N53" i="74"/>
  <c r="E54" i="74"/>
  <c r="AK54" i="74"/>
  <c r="AB55" i="74"/>
  <c r="S56" i="74"/>
  <c r="J57" i="74"/>
  <c r="AP57" i="74"/>
  <c r="AG58" i="74"/>
  <c r="X59" i="74"/>
  <c r="O60" i="74"/>
  <c r="F61" i="74"/>
  <c r="AL61" i="74"/>
  <c r="Y62" i="74"/>
  <c r="AJ62" i="74"/>
  <c r="E63" i="74"/>
  <c r="P63" i="74"/>
  <c r="AA63" i="74"/>
  <c r="AK63" i="74"/>
  <c r="G64" i="74"/>
  <c r="R64" i="74"/>
  <c r="AB64" i="74"/>
  <c r="AM64" i="74"/>
  <c r="H65" i="74"/>
  <c r="Q65" i="74"/>
  <c r="Z65" i="74"/>
  <c r="AI65" i="74"/>
  <c r="C66" i="74"/>
  <c r="L66" i="74"/>
  <c r="U66" i="74"/>
  <c r="AD66" i="74"/>
  <c r="AL66" i="74"/>
  <c r="E67" i="74"/>
  <c r="M67" i="74"/>
  <c r="U67" i="74"/>
  <c r="AC67" i="74"/>
  <c r="AK67" i="74"/>
  <c r="D68" i="74"/>
  <c r="L68" i="74"/>
  <c r="T68" i="74"/>
  <c r="AB68" i="74"/>
  <c r="AJ68" i="74"/>
  <c r="C69" i="74"/>
  <c r="K69" i="74"/>
  <c r="S69" i="74"/>
  <c r="AA69" i="74"/>
  <c r="AI69" i="74"/>
  <c r="AQ69" i="74"/>
  <c r="J70" i="74"/>
  <c r="R70" i="74"/>
  <c r="Z70" i="74"/>
  <c r="AH70" i="74"/>
  <c r="AP70" i="74"/>
  <c r="I71" i="74"/>
  <c r="Q71" i="74"/>
  <c r="Y71" i="74"/>
  <c r="AG71" i="74"/>
  <c r="AO71" i="74"/>
  <c r="H72" i="74"/>
  <c r="P72" i="74"/>
  <c r="X72" i="74"/>
  <c r="AF72" i="74"/>
  <c r="AN72" i="74"/>
  <c r="G73" i="74"/>
  <c r="O73" i="74"/>
  <c r="W73" i="74"/>
  <c r="AE73" i="74"/>
  <c r="AM73" i="74"/>
  <c r="F74" i="74"/>
  <c r="N74" i="74"/>
  <c r="V74" i="74"/>
  <c r="AD74" i="74"/>
  <c r="AL74" i="74"/>
  <c r="AL53" i="74"/>
  <c r="AH57" i="74"/>
  <c r="AD61" i="74"/>
  <c r="D64" i="74"/>
  <c r="AG65" i="74"/>
  <c r="K67" i="74"/>
  <c r="R68" i="74"/>
  <c r="Q69" i="74"/>
  <c r="X70" i="74"/>
  <c r="J50" i="74"/>
  <c r="AP50" i="74"/>
  <c r="AG51" i="74"/>
  <c r="X52" i="74"/>
  <c r="O53" i="74"/>
  <c r="F54" i="74"/>
  <c r="AL54" i="74"/>
  <c r="AC55" i="74"/>
  <c r="T56" i="74"/>
  <c r="K57" i="74"/>
  <c r="AQ57" i="74"/>
  <c r="AH58" i="74"/>
  <c r="Y59" i="74"/>
  <c r="P60" i="74"/>
  <c r="G61" i="74"/>
  <c r="AM61" i="74"/>
  <c r="AA62" i="74"/>
  <c r="AK62" i="74"/>
  <c r="F63" i="74"/>
  <c r="R63" i="74"/>
  <c r="AB63" i="74"/>
  <c r="AL63" i="74"/>
  <c r="I64" i="74"/>
  <c r="S64" i="74"/>
  <c r="AC64" i="74"/>
  <c r="AO64" i="74"/>
  <c r="I65" i="74"/>
  <c r="R65" i="74"/>
  <c r="AA65" i="74"/>
  <c r="AJ65" i="74"/>
  <c r="D66" i="74"/>
  <c r="M66" i="74"/>
  <c r="W66" i="74"/>
  <c r="AE66" i="74"/>
  <c r="AM66" i="74"/>
  <c r="F67" i="74"/>
  <c r="N67" i="74"/>
  <c r="V67" i="74"/>
  <c r="AD67" i="74"/>
  <c r="AL67" i="74"/>
  <c r="E68" i="74"/>
  <c r="M68" i="74"/>
  <c r="U68" i="74"/>
  <c r="AC68" i="74"/>
  <c r="AK68" i="74"/>
  <c r="D69" i="74"/>
  <c r="L69" i="74"/>
  <c r="T69" i="74"/>
  <c r="AB69" i="74"/>
  <c r="AJ69" i="74"/>
  <c r="C70" i="74"/>
  <c r="K70" i="74"/>
  <c r="S70" i="74"/>
  <c r="AA70" i="74"/>
  <c r="AI70" i="74"/>
  <c r="AQ70" i="74"/>
  <c r="J71" i="74"/>
  <c r="R71" i="74"/>
  <c r="Z71" i="74"/>
  <c r="AH71" i="74"/>
  <c r="AP71" i="74"/>
  <c r="I72" i="74"/>
  <c r="Q72" i="74"/>
  <c r="Y72" i="74"/>
  <c r="AG72" i="74"/>
  <c r="AO72" i="74"/>
  <c r="H73" i="74"/>
  <c r="P73" i="74"/>
  <c r="X73" i="74"/>
  <c r="AF73" i="74"/>
  <c r="AN73" i="74"/>
  <c r="G74" i="74"/>
  <c r="O74" i="74"/>
  <c r="W74" i="74"/>
  <c r="AE74" i="74"/>
  <c r="AM74" i="74"/>
  <c r="AC54" i="74"/>
  <c r="M63" i="74"/>
  <c r="Z64" i="74"/>
  <c r="AP65" i="74"/>
  <c r="S67" i="74"/>
  <c r="Z68" i="74"/>
  <c r="Y69" i="74"/>
  <c r="AF70" i="74"/>
  <c r="Q50" i="74"/>
  <c r="H51" i="74"/>
  <c r="AN51" i="74"/>
  <c r="AE52" i="74"/>
  <c r="V53" i="74"/>
  <c r="M54" i="74"/>
  <c r="D55" i="74"/>
  <c r="AJ55" i="74"/>
  <c r="AA56" i="74"/>
  <c r="R57" i="74"/>
  <c r="I58" i="74"/>
  <c r="AO58" i="74"/>
  <c r="AF59" i="74"/>
  <c r="W60" i="74"/>
  <c r="N61" i="74"/>
  <c r="E62" i="74"/>
  <c r="AB62" i="74"/>
  <c r="AL62" i="74"/>
  <c r="H63" i="74"/>
  <c r="S63" i="74"/>
  <c r="AC63" i="74"/>
  <c r="AN63" i="74"/>
  <c r="J64" i="74"/>
  <c r="T64" i="74"/>
  <c r="AE64" i="74"/>
  <c r="AP64" i="74"/>
  <c r="J65" i="74"/>
  <c r="S65" i="74"/>
  <c r="AB65" i="74"/>
  <c r="AK65" i="74"/>
  <c r="E66" i="74"/>
  <c r="O66" i="74"/>
  <c r="X66" i="74"/>
  <c r="AF66" i="74"/>
  <c r="AN66" i="74"/>
  <c r="G67" i="74"/>
  <c r="O67" i="74"/>
  <c r="W67" i="74"/>
  <c r="AE67" i="74"/>
  <c r="AM67" i="74"/>
  <c r="F68" i="74"/>
  <c r="N68" i="74"/>
  <c r="V68" i="74"/>
  <c r="AD68" i="74"/>
  <c r="AL68" i="74"/>
  <c r="E69" i="74"/>
  <c r="M69" i="74"/>
  <c r="U69" i="74"/>
  <c r="AC69" i="74"/>
  <c r="AK69" i="74"/>
  <c r="D70" i="74"/>
  <c r="L70" i="74"/>
  <c r="T70" i="74"/>
  <c r="AB70" i="74"/>
  <c r="AJ70" i="74"/>
  <c r="C71" i="74"/>
  <c r="K71" i="74"/>
  <c r="S71" i="74"/>
  <c r="AA71" i="74"/>
  <c r="AI71" i="74"/>
  <c r="AQ71" i="74"/>
  <c r="J72" i="74"/>
  <c r="R72" i="74"/>
  <c r="Z72" i="74"/>
  <c r="AH72" i="74"/>
  <c r="AP72" i="74"/>
  <c r="I73" i="74"/>
  <c r="Q73" i="74"/>
  <c r="Y73" i="74"/>
  <c r="AG73" i="74"/>
  <c r="AO73" i="74"/>
  <c r="H74" i="74"/>
  <c r="P74" i="74"/>
  <c r="X74" i="74"/>
  <c r="AF74" i="74"/>
  <c r="AN74" i="74"/>
  <c r="F53" i="74"/>
  <c r="K56" i="74"/>
  <c r="P59" i="74"/>
  <c r="C63" i="74"/>
  <c r="AJ64" i="74"/>
  <c r="S66" i="74"/>
  <c r="AA67" i="74"/>
  <c r="AH68" i="74"/>
  <c r="AO69" i="74"/>
  <c r="R50" i="74"/>
  <c r="I51" i="74"/>
  <c r="AO51" i="74"/>
  <c r="AF52" i="74"/>
  <c r="W53" i="74"/>
  <c r="N54" i="74"/>
  <c r="E55" i="74"/>
  <c r="AK55" i="74"/>
  <c r="AB56" i="74"/>
  <c r="S57" i="74"/>
  <c r="J58" i="74"/>
  <c r="AP58" i="74"/>
  <c r="AG59" i="74"/>
  <c r="X60" i="74"/>
  <c r="O61" i="74"/>
  <c r="F62" i="74"/>
  <c r="AC62" i="74"/>
  <c r="AM62" i="74"/>
  <c r="J63" i="74"/>
  <c r="T63" i="74"/>
  <c r="AD63" i="74"/>
  <c r="AP63" i="74"/>
  <c r="K64" i="74"/>
  <c r="U64" i="74"/>
  <c r="AG64" i="74"/>
  <c r="AQ64" i="74"/>
  <c r="K65" i="74"/>
  <c r="T65" i="74"/>
  <c r="AC65" i="74"/>
  <c r="AL65" i="74"/>
  <c r="G66" i="74"/>
  <c r="P66" i="74"/>
  <c r="Y66" i="74"/>
  <c r="AG66" i="74"/>
  <c r="AO66" i="74"/>
  <c r="H67" i="74"/>
  <c r="P67" i="74"/>
  <c r="X67" i="74"/>
  <c r="AF67" i="74"/>
  <c r="AN67" i="74"/>
  <c r="G68" i="74"/>
  <c r="O68" i="74"/>
  <c r="W68" i="74"/>
  <c r="AE68" i="74"/>
  <c r="AM68" i="74"/>
  <c r="F69" i="74"/>
  <c r="N69" i="74"/>
  <c r="V69" i="74"/>
  <c r="AD69" i="74"/>
  <c r="AL69" i="74"/>
  <c r="E70" i="74"/>
  <c r="M70" i="74"/>
  <c r="U70" i="74"/>
  <c r="AC70" i="74"/>
  <c r="AK70" i="74"/>
  <c r="D71" i="74"/>
  <c r="L71" i="74"/>
  <c r="T71" i="74"/>
  <c r="AB71" i="74"/>
  <c r="AJ71" i="74"/>
  <c r="C72" i="74"/>
  <c r="K72" i="74"/>
  <c r="S72" i="74"/>
  <c r="AA72" i="74"/>
  <c r="AI72" i="74"/>
  <c r="AQ72" i="74"/>
  <c r="J73" i="74"/>
  <c r="R73" i="74"/>
  <c r="Z73" i="74"/>
  <c r="AH73" i="74"/>
  <c r="AP73" i="74"/>
  <c r="I74" i="74"/>
  <c r="Q74" i="74"/>
  <c r="Y74" i="74"/>
  <c r="AG74" i="74"/>
  <c r="AO74" i="74"/>
  <c r="O52" i="74"/>
  <c r="AQ56" i="74"/>
  <c r="G60" i="74"/>
  <c r="AG62" i="74"/>
  <c r="AI63" i="74"/>
  <c r="N65" i="74"/>
  <c r="J66" i="74"/>
  <c r="C67" i="74"/>
  <c r="AQ67" i="74"/>
  <c r="I69" i="74"/>
  <c r="AG69" i="74"/>
  <c r="AN70" i="74"/>
  <c r="Y50" i="74"/>
  <c r="P51" i="74"/>
  <c r="G52" i="74"/>
  <c r="AM52" i="74"/>
  <c r="AD53" i="74"/>
  <c r="U54" i="74"/>
  <c r="L55" i="74"/>
  <c r="C56" i="74"/>
  <c r="AI56" i="74"/>
  <c r="Z57" i="74"/>
  <c r="Q58" i="74"/>
  <c r="H59" i="74"/>
  <c r="AN59" i="74"/>
  <c r="AE60" i="74"/>
  <c r="V61" i="74"/>
  <c r="M62" i="74"/>
  <c r="AD62" i="74"/>
  <c r="AO62" i="74"/>
  <c r="K63" i="74"/>
  <c r="U63" i="74"/>
  <c r="AF63" i="74"/>
  <c r="AQ63" i="74"/>
  <c r="L64" i="74"/>
  <c r="W64" i="74"/>
  <c r="AH64" i="74"/>
  <c r="C65" i="74"/>
  <c r="L65" i="74"/>
  <c r="U65" i="74"/>
  <c r="AD65" i="74"/>
  <c r="AN65" i="74"/>
  <c r="H66" i="74"/>
  <c r="Q66" i="74"/>
  <c r="Z66" i="74"/>
  <c r="AH66" i="74"/>
  <c r="AP66" i="74"/>
  <c r="I67" i="74"/>
  <c r="Q67" i="74"/>
  <c r="Y67" i="74"/>
  <c r="AG67" i="74"/>
  <c r="AO67" i="74"/>
  <c r="H68" i="74"/>
  <c r="P68" i="74"/>
  <c r="X68" i="74"/>
  <c r="AF68" i="74"/>
  <c r="AN68" i="74"/>
  <c r="G69" i="74"/>
  <c r="O69" i="74"/>
  <c r="W69" i="74"/>
  <c r="AE69" i="74"/>
  <c r="AM69" i="74"/>
  <c r="F70" i="74"/>
  <c r="N70" i="74"/>
  <c r="V70" i="74"/>
  <c r="AD70" i="74"/>
  <c r="AL70" i="74"/>
  <c r="E71" i="74"/>
  <c r="M71" i="74"/>
  <c r="U71" i="74"/>
  <c r="AC71" i="74"/>
  <c r="AK71" i="74"/>
  <c r="D72" i="74"/>
  <c r="L72" i="74"/>
  <c r="T72" i="74"/>
  <c r="AB72" i="74"/>
  <c r="AJ72" i="74"/>
  <c r="C73" i="74"/>
  <c r="K73" i="74"/>
  <c r="S73" i="74"/>
  <c r="AA73" i="74"/>
  <c r="AI73" i="74"/>
  <c r="AQ73" i="74"/>
  <c r="J74" i="74"/>
  <c r="R74" i="74"/>
  <c r="Z74" i="74"/>
  <c r="AH74" i="74"/>
  <c r="AP74" i="74"/>
  <c r="AG50" i="74"/>
  <c r="Y58" i="74"/>
  <c r="U62" i="74"/>
  <c r="O64" i="74"/>
  <c r="X65" i="74"/>
  <c r="AJ66" i="74"/>
  <c r="J68" i="74"/>
  <c r="P70" i="74"/>
  <c r="Z50" i="74"/>
  <c r="Q51" i="74"/>
  <c r="H52" i="74"/>
  <c r="AN52" i="74"/>
  <c r="AE53" i="74"/>
  <c r="V54" i="74"/>
  <c r="M55" i="74"/>
  <c r="D56" i="74"/>
  <c r="AJ56" i="74"/>
  <c r="AA57" i="74"/>
  <c r="R58" i="74"/>
  <c r="I59" i="74"/>
  <c r="AO59" i="74"/>
  <c r="AF60" i="74"/>
  <c r="W61" i="74"/>
  <c r="N62" i="74"/>
  <c r="AE62" i="74"/>
  <c r="AQ62" i="74"/>
  <c r="L63" i="74"/>
  <c r="V63" i="74"/>
  <c r="AH63" i="74"/>
  <c r="C64" i="74"/>
  <c r="M64" i="74"/>
  <c r="Y64" i="74"/>
  <c r="AI64" i="74"/>
  <c r="D65" i="74"/>
  <c r="M65" i="74"/>
  <c r="V65" i="74"/>
  <c r="AF65" i="74"/>
  <c r="AO65" i="74"/>
  <c r="I66" i="74"/>
  <c r="R66" i="74"/>
  <c r="AA66" i="74"/>
  <c r="AI66" i="74"/>
  <c r="AQ66" i="74"/>
  <c r="J67" i="74"/>
  <c r="R67" i="74"/>
  <c r="Z67" i="74"/>
  <c r="AH67" i="74"/>
  <c r="AP67" i="74"/>
  <c r="I68" i="74"/>
  <c r="Q68" i="74"/>
  <c r="Y68" i="74"/>
  <c r="AG68" i="74"/>
  <c r="AO68" i="74"/>
  <c r="H69" i="74"/>
  <c r="P69" i="74"/>
  <c r="X69" i="74"/>
  <c r="AF69" i="74"/>
  <c r="AN69" i="74"/>
  <c r="G70" i="74"/>
  <c r="O70" i="74"/>
  <c r="W70" i="74"/>
  <c r="AE70" i="74"/>
  <c r="AM70" i="74"/>
  <c r="F71" i="74"/>
  <c r="N71" i="74"/>
  <c r="V71" i="74"/>
  <c r="AD71" i="74"/>
  <c r="AL71" i="74"/>
  <c r="E72" i="74"/>
  <c r="M72" i="74"/>
  <c r="U72" i="74"/>
  <c r="AC72" i="74"/>
  <c r="AK72" i="74"/>
  <c r="D73" i="74"/>
  <c r="L73" i="74"/>
  <c r="T73" i="74"/>
  <c r="AB73" i="74"/>
  <c r="AJ73" i="74"/>
  <c r="C74" i="74"/>
  <c r="K74" i="74"/>
  <c r="S74" i="74"/>
  <c r="AA74" i="74"/>
  <c r="AI74" i="74"/>
  <c r="AQ74" i="74"/>
  <c r="X51" i="74"/>
  <c r="T55" i="74"/>
  <c r="AM60" i="74"/>
  <c r="X63" i="74"/>
  <c r="E65" i="74"/>
  <c r="AB66" i="74"/>
  <c r="AI67" i="74"/>
  <c r="AP68" i="74"/>
  <c r="H70" i="74"/>
  <c r="AH50" i="74"/>
  <c r="C57" i="74"/>
  <c r="AI62" i="74"/>
  <c r="AK64" i="74"/>
  <c r="AC66" i="74"/>
  <c r="K68" i="74"/>
  <c r="AH69" i="74"/>
  <c r="H71" i="74"/>
  <c r="AN71" i="74"/>
  <c r="AE72" i="74"/>
  <c r="V73" i="74"/>
  <c r="M74" i="74"/>
  <c r="Y70" i="74"/>
  <c r="AA64" i="74"/>
  <c r="Y51" i="74"/>
  <c r="AI57" i="74"/>
  <c r="D63" i="74"/>
  <c r="F65" i="74"/>
  <c r="AK66" i="74"/>
  <c r="S68" i="74"/>
  <c r="AP69" i="74"/>
  <c r="O71" i="74"/>
  <c r="F72" i="74"/>
  <c r="AL72" i="74"/>
  <c r="AC73" i="74"/>
  <c r="T74" i="74"/>
  <c r="AJ63" i="74"/>
  <c r="P52" i="74"/>
  <c r="Z58" i="74"/>
  <c r="N63" i="74"/>
  <c r="P65" i="74"/>
  <c r="D67" i="74"/>
  <c r="AA68" i="74"/>
  <c r="I70" i="74"/>
  <c r="P71" i="74"/>
  <c r="G72" i="74"/>
  <c r="AM72" i="74"/>
  <c r="AD73" i="74"/>
  <c r="U74" i="74"/>
  <c r="AM53" i="74"/>
  <c r="V62" i="74"/>
  <c r="U73" i="74"/>
  <c r="B50" i="74"/>
  <c r="G53" i="74"/>
  <c r="Q59" i="74"/>
  <c r="Z63" i="74"/>
  <c r="Y65" i="74"/>
  <c r="L67" i="74"/>
  <c r="AI68" i="74"/>
  <c r="Q70" i="74"/>
  <c r="W71" i="74"/>
  <c r="N72" i="74"/>
  <c r="E73" i="74"/>
  <c r="AK73" i="74"/>
  <c r="AB74" i="74"/>
  <c r="H60" i="74"/>
  <c r="T66" i="74"/>
  <c r="AH65" i="74"/>
  <c r="T67" i="74"/>
  <c r="AQ68" i="74"/>
  <c r="X71" i="74"/>
  <c r="O72" i="74"/>
  <c r="F73" i="74"/>
  <c r="AL73" i="74"/>
  <c r="AC74" i="74"/>
  <c r="AF71" i="74"/>
  <c r="C68" i="74"/>
  <c r="AD54" i="74"/>
  <c r="AN60" i="74"/>
  <c r="E64" i="74"/>
  <c r="AQ65" i="74"/>
  <c r="AB67" i="74"/>
  <c r="J69" i="74"/>
  <c r="AG70" i="74"/>
  <c r="AE71" i="74"/>
  <c r="V72" i="74"/>
  <c r="M73" i="74"/>
  <c r="D74" i="74"/>
  <c r="AJ74" i="74"/>
  <c r="U55" i="74"/>
  <c r="AE61" i="74"/>
  <c r="Q64" i="74"/>
  <c r="K66" i="74"/>
  <c r="AJ67" i="74"/>
  <c r="R69" i="74"/>
  <c r="AO70" i="74"/>
  <c r="W72" i="74"/>
  <c r="N73" i="74"/>
  <c r="E74" i="74"/>
  <c r="AK74" i="74"/>
  <c r="L56" i="74"/>
  <c r="Z69" i="74"/>
  <c r="G71" i="74"/>
  <c r="AM71" i="74"/>
  <c r="AD72" i="74"/>
  <c r="L74" i="74"/>
  <c r="R63" i="63"/>
  <c r="N63" i="63"/>
  <c r="O63" i="63" s="1"/>
  <c r="P63" i="63" s="1"/>
  <c r="Q63" i="63" s="1"/>
  <c r="M94" i="63"/>
  <c r="I94" i="63"/>
  <c r="J94" i="63" s="1"/>
  <c r="K94" i="63" s="1"/>
  <c r="L94" i="63" s="1"/>
  <c r="M58" i="63"/>
  <c r="I73" i="63"/>
  <c r="J73" i="63" s="1"/>
  <c r="K73" i="63" s="1"/>
  <c r="L73" i="63" s="1"/>
  <c r="M73" i="63"/>
  <c r="M91" i="63"/>
  <c r="D94" i="63"/>
  <c r="E94" i="63" s="1"/>
  <c r="F94" i="63" s="1"/>
  <c r="G94" i="63" s="1"/>
  <c r="M88" i="63"/>
  <c r="I88" i="63" s="1"/>
  <c r="J88" i="63" s="1"/>
  <c r="K88" i="63" s="1"/>
  <c r="L88" i="63" s="1"/>
  <c r="M70" i="63"/>
  <c r="I70" i="63"/>
  <c r="J70" i="63" s="1"/>
  <c r="K70" i="63" s="1"/>
  <c r="L70" i="63" s="1"/>
  <c r="R55" i="63"/>
  <c r="M93" i="63"/>
  <c r="I93" i="63" s="1"/>
  <c r="J93" i="63" s="1"/>
  <c r="K93" i="63" s="1"/>
  <c r="L93" i="63" s="1"/>
  <c r="M75" i="63"/>
  <c r="M82" i="63"/>
  <c r="I82" i="63" s="1"/>
  <c r="J82" i="63" s="1"/>
  <c r="K82" i="63" s="1"/>
  <c r="L82" i="63" s="1"/>
  <c r="I89" i="63"/>
  <c r="J89" i="63" s="1"/>
  <c r="K89" i="63" s="1"/>
  <c r="L89" i="63" s="1"/>
  <c r="M89" i="63"/>
  <c r="M85" i="63"/>
  <c r="I85" i="63" s="1"/>
  <c r="J85" i="63" s="1"/>
  <c r="K85" i="63" s="1"/>
  <c r="L85" i="63" s="1"/>
  <c r="AQ60" i="63"/>
  <c r="S60" i="63" s="1"/>
  <c r="T60" i="63" s="1"/>
  <c r="U60" i="63" s="1"/>
  <c r="V60" i="63" s="1"/>
  <c r="W60" i="63" s="1"/>
  <c r="X60" i="63" s="1"/>
  <c r="Y60" i="63" s="1"/>
  <c r="Z60" i="63" s="1"/>
  <c r="AA60" i="63" s="1"/>
  <c r="AB60" i="63" s="1"/>
  <c r="AC60" i="63" s="1"/>
  <c r="AD60" i="63" s="1"/>
  <c r="AE60" i="63" s="1"/>
  <c r="AF60" i="63" s="1"/>
  <c r="AG60" i="63" s="1"/>
  <c r="AH60" i="63" s="1"/>
  <c r="AI60" i="63" s="1"/>
  <c r="AJ60" i="63" s="1"/>
  <c r="AK60" i="63" s="1"/>
  <c r="AL60" i="63" s="1"/>
  <c r="AM60" i="63" s="1"/>
  <c r="AN60" i="63" s="1"/>
  <c r="AO60" i="63" s="1"/>
  <c r="AP60" i="63" s="1"/>
  <c r="M87" i="63"/>
  <c r="I87" i="63"/>
  <c r="J87" i="63" s="1"/>
  <c r="K87" i="63" s="1"/>
  <c r="L87" i="63" s="1"/>
  <c r="D88" i="63"/>
  <c r="E88" i="63" s="1"/>
  <c r="F88" i="63" s="1"/>
  <c r="G88" i="63" s="1"/>
  <c r="R64" i="63"/>
  <c r="N64" i="63"/>
  <c r="O64" i="63" s="1"/>
  <c r="P64" i="63" s="1"/>
  <c r="Q64" i="63" s="1"/>
  <c r="D70" i="63"/>
  <c r="E70" i="63" s="1"/>
  <c r="F70" i="63" s="1"/>
  <c r="G70" i="63" s="1"/>
  <c r="R69" i="63"/>
  <c r="M79" i="63"/>
  <c r="I79" i="63"/>
  <c r="J79" i="63" s="1"/>
  <c r="K79" i="63" s="1"/>
  <c r="L79" i="63" s="1"/>
  <c r="I59" i="63"/>
  <c r="J59" i="63" s="1"/>
  <c r="K59" i="63" s="1"/>
  <c r="L59" i="63" s="1"/>
  <c r="M59" i="63"/>
  <c r="M86" i="63"/>
  <c r="I86" i="63" s="1"/>
  <c r="J86" i="63" s="1"/>
  <c r="K86" i="63" s="1"/>
  <c r="L86" i="63" s="1"/>
  <c r="M66" i="63"/>
  <c r="D79" i="63"/>
  <c r="E79" i="63" s="1"/>
  <c r="F79" i="63" s="1"/>
  <c r="G79" i="63" s="1"/>
  <c r="I81" i="63"/>
  <c r="J81" i="63" s="1"/>
  <c r="K81" i="63" s="1"/>
  <c r="L81" i="63" s="1"/>
  <c r="M81" i="63"/>
  <c r="AQ92" i="63"/>
  <c r="S92" i="63" s="1"/>
  <c r="T92" i="63" s="1"/>
  <c r="U92" i="63" s="1"/>
  <c r="V92" i="63" s="1"/>
  <c r="W92" i="63" s="1"/>
  <c r="X92" i="63" s="1"/>
  <c r="Y92" i="63" s="1"/>
  <c r="Z92" i="63" s="1"/>
  <c r="AA92" i="63" s="1"/>
  <c r="AB92" i="63" s="1"/>
  <c r="AC92" i="63" s="1"/>
  <c r="AD92" i="63" s="1"/>
  <c r="AE92" i="63" s="1"/>
  <c r="AF92" i="63" s="1"/>
  <c r="AG92" i="63" s="1"/>
  <c r="AH92" i="63" s="1"/>
  <c r="AI92" i="63" s="1"/>
  <c r="AJ92" i="63" s="1"/>
  <c r="AK92" i="63" s="1"/>
  <c r="AL92" i="63" s="1"/>
  <c r="AM92" i="63" s="1"/>
  <c r="AN92" i="63" s="1"/>
  <c r="AO92" i="63" s="1"/>
  <c r="AP92" i="63" s="1"/>
  <c r="D86" i="63"/>
  <c r="E86" i="63" s="1"/>
  <c r="F86" i="63" s="1"/>
  <c r="G86" i="63" s="1"/>
  <c r="M83" i="63"/>
  <c r="AQ84" i="63"/>
  <c r="S84" i="63" s="1"/>
  <c r="T84" i="63" s="1"/>
  <c r="U84" i="63" s="1"/>
  <c r="V84" i="63" s="1"/>
  <c r="W84" i="63" s="1"/>
  <c r="X84" i="63" s="1"/>
  <c r="Y84" i="63" s="1"/>
  <c r="Z84" i="63" s="1"/>
  <c r="AA84" i="63" s="1"/>
  <c r="AB84" i="63" s="1"/>
  <c r="AC84" i="63" s="1"/>
  <c r="AD84" i="63" s="1"/>
  <c r="AE84" i="63" s="1"/>
  <c r="AF84" i="63" s="1"/>
  <c r="AG84" i="63" s="1"/>
  <c r="AH84" i="63" s="1"/>
  <c r="AI84" i="63" s="1"/>
  <c r="AJ84" i="63" s="1"/>
  <c r="AK84" i="63" s="1"/>
  <c r="AL84" i="63" s="1"/>
  <c r="AM84" i="63" s="1"/>
  <c r="AN84" i="63" s="1"/>
  <c r="AO84" i="63" s="1"/>
  <c r="AP84" i="63" s="1"/>
  <c r="M72" i="63"/>
  <c r="R65" i="63"/>
  <c r="N65" i="63" s="1"/>
  <c r="O65" i="63" s="1"/>
  <c r="P65" i="63" s="1"/>
  <c r="Q65" i="63" s="1"/>
  <c r="R67" i="63"/>
  <c r="N67" i="63"/>
  <c r="O67" i="63" s="1"/>
  <c r="P67" i="63" s="1"/>
  <c r="Q67" i="63" s="1"/>
  <c r="M71" i="63"/>
  <c r="I71" i="63"/>
  <c r="J71" i="63" s="1"/>
  <c r="K71" i="63" s="1"/>
  <c r="L71" i="63" s="1"/>
  <c r="N61" i="63"/>
  <c r="O61" i="63" s="1"/>
  <c r="P61" i="63" s="1"/>
  <c r="Q61" i="63" s="1"/>
  <c r="R61" i="63"/>
  <c r="N53" i="63"/>
  <c r="O53" i="63" s="1"/>
  <c r="P53" i="63" s="1"/>
  <c r="Q53" i="63" s="1"/>
  <c r="R53" i="63"/>
  <c r="M90" i="63"/>
  <c r="I65" i="63"/>
  <c r="J65" i="63" s="1"/>
  <c r="K65" i="63" s="1"/>
  <c r="L65" i="63" s="1"/>
  <c r="I67" i="63"/>
  <c r="J67" i="63" s="1"/>
  <c r="K67" i="63" s="1"/>
  <c r="L67" i="63" s="1"/>
  <c r="N78" i="63"/>
  <c r="O78" i="63" s="1"/>
  <c r="P78" i="63" s="1"/>
  <c r="Q78" i="63" s="1"/>
  <c r="R78" i="63"/>
  <c r="D71" i="63"/>
  <c r="E71" i="63" s="1"/>
  <c r="F71" i="63" s="1"/>
  <c r="G71" i="63" s="1"/>
  <c r="AQ76" i="63"/>
  <c r="S76" i="63" s="1"/>
  <c r="T76" i="63" s="1"/>
  <c r="U76" i="63" s="1"/>
  <c r="V76" i="63" s="1"/>
  <c r="W76" i="63" s="1"/>
  <c r="X76" i="63" s="1"/>
  <c r="Y76" i="63" s="1"/>
  <c r="Z76" i="63" s="1"/>
  <c r="AA76" i="63" s="1"/>
  <c r="AB76" i="63" s="1"/>
  <c r="AC76" i="63" s="1"/>
  <c r="AD76" i="63" s="1"/>
  <c r="AE76" i="63" s="1"/>
  <c r="AF76" i="63" s="1"/>
  <c r="AG76" i="63" s="1"/>
  <c r="AH76" i="63" s="1"/>
  <c r="AI76" i="63" s="1"/>
  <c r="AJ76" i="63" s="1"/>
  <c r="AK76" i="63" s="1"/>
  <c r="AL76" i="63" s="1"/>
  <c r="AM76" i="63" s="1"/>
  <c r="AN76" i="63" s="1"/>
  <c r="AO76" i="63" s="1"/>
  <c r="AP76" i="63" s="1"/>
  <c r="R56" i="63"/>
  <c r="N56" i="63"/>
  <c r="O56" i="63" s="1"/>
  <c r="P56" i="63" s="1"/>
  <c r="Q56" i="63" s="1"/>
  <c r="I74" i="63"/>
  <c r="J74" i="63" s="1"/>
  <c r="K74" i="63" s="1"/>
  <c r="L74" i="63" s="1"/>
  <c r="M74" i="63"/>
  <c r="M62" i="63"/>
  <c r="I62" i="63"/>
  <c r="J62" i="63" s="1"/>
  <c r="K62" i="63" s="1"/>
  <c r="L62" i="63" s="1"/>
  <c r="D93" i="63"/>
  <c r="E93" i="63" s="1"/>
  <c r="F93" i="63" s="1"/>
  <c r="G93" i="63" s="1"/>
  <c r="I63" i="63"/>
  <c r="J63" i="63" s="1"/>
  <c r="K63" i="63" s="1"/>
  <c r="L63" i="63" s="1"/>
  <c r="D75" i="63"/>
  <c r="E75" i="63" s="1"/>
  <c r="F75" i="63" s="1"/>
  <c r="G75" i="63" s="1"/>
  <c r="M77" i="63"/>
  <c r="I77" i="63"/>
  <c r="J77" i="63" s="1"/>
  <c r="K77" i="63" s="1"/>
  <c r="L77" i="63" s="1"/>
  <c r="N54" i="63"/>
  <c r="O54" i="63" s="1"/>
  <c r="P54" i="63" s="1"/>
  <c r="Q54" i="63" s="1"/>
  <c r="R54" i="63"/>
  <c r="I57" i="63"/>
  <c r="J57" i="63" s="1"/>
  <c r="K57" i="63" s="1"/>
  <c r="L57" i="63" s="1"/>
  <c r="M57" i="63"/>
  <c r="D82" i="63"/>
  <c r="E82" i="63" s="1"/>
  <c r="F82" i="63" s="1"/>
  <c r="G82" i="63" s="1"/>
  <c r="D58" i="63"/>
  <c r="E58" i="63" s="1"/>
  <c r="F58" i="63" s="1"/>
  <c r="G58" i="63" s="1"/>
  <c r="M80" i="63"/>
  <c r="I80" i="63"/>
  <c r="J80" i="63" s="1"/>
  <c r="K80" i="63" s="1"/>
  <c r="L80" i="63" s="1"/>
  <c r="S68" i="63"/>
  <c r="T68" i="63" s="1"/>
  <c r="U68" i="63" s="1"/>
  <c r="V68" i="63" s="1"/>
  <c r="W68" i="63" s="1"/>
  <c r="X68" i="63" s="1"/>
  <c r="Y68" i="63" s="1"/>
  <c r="Z68" i="63" s="1"/>
  <c r="AA68" i="63" s="1"/>
  <c r="AB68" i="63" s="1"/>
  <c r="AC68" i="63" s="1"/>
  <c r="AD68" i="63" s="1"/>
  <c r="AE68" i="63" s="1"/>
  <c r="AF68" i="63" s="1"/>
  <c r="AG68" i="63" s="1"/>
  <c r="AH68" i="63" s="1"/>
  <c r="AI68" i="63" s="1"/>
  <c r="AJ68" i="63" s="1"/>
  <c r="AK68" i="63" s="1"/>
  <c r="AL68" i="63" s="1"/>
  <c r="AM68" i="63" s="1"/>
  <c r="AN68" i="63" s="1"/>
  <c r="AO68" i="63" s="1"/>
  <c r="AP68" i="63" s="1"/>
  <c r="AQ68" i="63"/>
  <c r="D62" i="63"/>
  <c r="E62" i="63" s="1"/>
  <c r="F62" i="63" s="1"/>
  <c r="G62" i="63" s="1"/>
  <c r="AS26" i="72"/>
  <c r="U26" i="72" s="1"/>
  <c r="V26" i="72" s="1"/>
  <c r="W26" i="72" s="1"/>
  <c r="X26" i="72" s="1"/>
  <c r="Y26" i="72" s="1"/>
  <c r="Z26" i="72" s="1"/>
  <c r="AA26" i="72" s="1"/>
  <c r="AB26" i="72" s="1"/>
  <c r="AC26" i="72" s="1"/>
  <c r="AD26" i="72" s="1"/>
  <c r="AE26" i="72" s="1"/>
  <c r="AF26" i="72" s="1"/>
  <c r="AG26" i="72" s="1"/>
  <c r="AH26" i="72" s="1"/>
  <c r="AI26" i="72" s="1"/>
  <c r="AJ26" i="72" s="1"/>
  <c r="AK26" i="72" s="1"/>
  <c r="AL26" i="72" s="1"/>
  <c r="AM26" i="72" s="1"/>
  <c r="AN26" i="72" s="1"/>
  <c r="AO26" i="72" s="1"/>
  <c r="AP26" i="72" s="1"/>
  <c r="AQ26" i="72" s="1"/>
  <c r="AR26" i="72" s="1"/>
  <c r="AS38" i="72"/>
  <c r="U38" i="72" s="1"/>
  <c r="V38" i="72" s="1"/>
  <c r="W38" i="72" s="1"/>
  <c r="X38" i="72" s="1"/>
  <c r="Y38" i="72" s="1"/>
  <c r="Z38" i="72" s="1"/>
  <c r="AA38" i="72" s="1"/>
  <c r="AB38" i="72" s="1"/>
  <c r="AC38" i="72" s="1"/>
  <c r="AD38" i="72" s="1"/>
  <c r="AE38" i="72" s="1"/>
  <c r="AF38" i="72" s="1"/>
  <c r="AG38" i="72" s="1"/>
  <c r="AH38" i="72" s="1"/>
  <c r="AI38" i="72" s="1"/>
  <c r="AJ38" i="72" s="1"/>
  <c r="AK38" i="72" s="1"/>
  <c r="AL38" i="72" s="1"/>
  <c r="AM38" i="72" s="1"/>
  <c r="AN38" i="72" s="1"/>
  <c r="AO38" i="72" s="1"/>
  <c r="AP38" i="72" s="1"/>
  <c r="AQ38" i="72" s="1"/>
  <c r="AR38" i="72" s="1"/>
  <c r="AS30" i="72"/>
  <c r="U30" i="72" s="1"/>
  <c r="V30" i="72" s="1"/>
  <c r="W30" i="72" s="1"/>
  <c r="X30" i="72" s="1"/>
  <c r="Y30" i="72" s="1"/>
  <c r="Z30" i="72" s="1"/>
  <c r="AA30" i="72" s="1"/>
  <c r="AB30" i="72" s="1"/>
  <c r="AC30" i="72" s="1"/>
  <c r="AD30" i="72" s="1"/>
  <c r="AE30" i="72" s="1"/>
  <c r="AF30" i="72" s="1"/>
  <c r="AG30" i="72" s="1"/>
  <c r="AH30" i="72" s="1"/>
  <c r="AI30" i="72" s="1"/>
  <c r="AJ30" i="72" s="1"/>
  <c r="AK30" i="72" s="1"/>
  <c r="AL30" i="72" s="1"/>
  <c r="AM30" i="72" s="1"/>
  <c r="AN30" i="72" s="1"/>
  <c r="AO30" i="72" s="1"/>
  <c r="AP30" i="72" s="1"/>
  <c r="AQ30" i="72" s="1"/>
  <c r="AR30" i="72" s="1"/>
  <c r="AS4" i="72"/>
  <c r="U4" i="72" s="1"/>
  <c r="V4" i="72" s="1"/>
  <c r="W4" i="72" s="1"/>
  <c r="X4" i="72" s="1"/>
  <c r="Y4" i="72" s="1"/>
  <c r="Z4" i="72" s="1"/>
  <c r="AA4" i="72" s="1"/>
  <c r="AB4" i="72" s="1"/>
  <c r="AC4" i="72" s="1"/>
  <c r="AD4" i="72" s="1"/>
  <c r="AE4" i="72" s="1"/>
  <c r="AF4" i="72" s="1"/>
  <c r="AG4" i="72" s="1"/>
  <c r="AH4" i="72" s="1"/>
  <c r="AI4" i="72" s="1"/>
  <c r="AJ4" i="72" s="1"/>
  <c r="AK4" i="72" s="1"/>
  <c r="AL4" i="72" s="1"/>
  <c r="AM4" i="72" s="1"/>
  <c r="AN4" i="72" s="1"/>
  <c r="AO4" i="72" s="1"/>
  <c r="AP4" i="72" s="1"/>
  <c r="AQ4" i="72" s="1"/>
  <c r="AR4" i="72" s="1"/>
  <c r="AS21" i="72"/>
  <c r="U21" i="72" s="1"/>
  <c r="V21" i="72" s="1"/>
  <c r="W21" i="72" s="1"/>
  <c r="X21" i="72" s="1"/>
  <c r="Y21" i="72" s="1"/>
  <c r="Z21" i="72" s="1"/>
  <c r="AA21" i="72" s="1"/>
  <c r="AB21" i="72" s="1"/>
  <c r="AC21" i="72" s="1"/>
  <c r="AD21" i="72" s="1"/>
  <c r="AE21" i="72" s="1"/>
  <c r="AF21" i="72" s="1"/>
  <c r="AG21" i="72" s="1"/>
  <c r="AH21" i="72" s="1"/>
  <c r="AI21" i="72" s="1"/>
  <c r="AJ21" i="72" s="1"/>
  <c r="AK21" i="72" s="1"/>
  <c r="AL21" i="72" s="1"/>
  <c r="AM21" i="72" s="1"/>
  <c r="AN21" i="72" s="1"/>
  <c r="AO21" i="72" s="1"/>
  <c r="AP21" i="72" s="1"/>
  <c r="AQ21" i="72" s="1"/>
  <c r="AR21" i="72" s="1"/>
  <c r="AS29" i="72"/>
  <c r="U29" i="72" s="1"/>
  <c r="V29" i="72" s="1"/>
  <c r="W29" i="72" s="1"/>
  <c r="X29" i="72" s="1"/>
  <c r="Y29" i="72" s="1"/>
  <c r="Z29" i="72" s="1"/>
  <c r="AA29" i="72" s="1"/>
  <c r="AB29" i="72" s="1"/>
  <c r="AC29" i="72" s="1"/>
  <c r="AD29" i="72" s="1"/>
  <c r="AE29" i="72" s="1"/>
  <c r="AF29" i="72" s="1"/>
  <c r="AG29" i="72" s="1"/>
  <c r="AH29" i="72" s="1"/>
  <c r="AI29" i="72" s="1"/>
  <c r="AJ29" i="72" s="1"/>
  <c r="AK29" i="72" s="1"/>
  <c r="AL29" i="72" s="1"/>
  <c r="AM29" i="72" s="1"/>
  <c r="AN29" i="72" s="1"/>
  <c r="AO29" i="72" s="1"/>
  <c r="AP29" i="72" s="1"/>
  <c r="AQ29" i="72" s="1"/>
  <c r="AR29" i="72" s="1"/>
  <c r="AS20" i="72"/>
  <c r="U20" i="72" s="1"/>
  <c r="V20" i="72" s="1"/>
  <c r="W20" i="72" s="1"/>
  <c r="X20" i="72" s="1"/>
  <c r="Y20" i="72" s="1"/>
  <c r="Z20" i="72" s="1"/>
  <c r="AA20" i="72" s="1"/>
  <c r="AB20" i="72" s="1"/>
  <c r="AC20" i="72" s="1"/>
  <c r="AD20" i="72" s="1"/>
  <c r="AE20" i="72" s="1"/>
  <c r="AF20" i="72" s="1"/>
  <c r="AG20" i="72" s="1"/>
  <c r="AH20" i="72" s="1"/>
  <c r="AI20" i="72" s="1"/>
  <c r="AJ20" i="72" s="1"/>
  <c r="AK20" i="72" s="1"/>
  <c r="AL20" i="72" s="1"/>
  <c r="AM20" i="72" s="1"/>
  <c r="AN20" i="72" s="1"/>
  <c r="AO20" i="72" s="1"/>
  <c r="AP20" i="72" s="1"/>
  <c r="AQ20" i="72" s="1"/>
  <c r="AR20" i="72" s="1"/>
  <c r="P38" i="72"/>
  <c r="Q38" i="72" s="1"/>
  <c r="R38" i="72" s="1"/>
  <c r="S38" i="72" s="1"/>
  <c r="P30" i="72"/>
  <c r="Q30" i="72" s="1"/>
  <c r="R30" i="72" s="1"/>
  <c r="S30" i="72" s="1"/>
  <c r="P4" i="72"/>
  <c r="Q4" i="72" s="1"/>
  <c r="R4" i="72" s="1"/>
  <c r="S4" i="72" s="1"/>
  <c r="AS46" i="72"/>
  <c r="U46" i="72" s="1"/>
  <c r="V46" i="72" s="1"/>
  <c r="W46" i="72" s="1"/>
  <c r="X46" i="72" s="1"/>
  <c r="Y46" i="72" s="1"/>
  <c r="Z46" i="72" s="1"/>
  <c r="AA46" i="72" s="1"/>
  <c r="AB46" i="72" s="1"/>
  <c r="AC46" i="72" s="1"/>
  <c r="AD46" i="72" s="1"/>
  <c r="AE46" i="72" s="1"/>
  <c r="AF46" i="72" s="1"/>
  <c r="AG46" i="72" s="1"/>
  <c r="AH46" i="72" s="1"/>
  <c r="AI46" i="72" s="1"/>
  <c r="AJ46" i="72" s="1"/>
  <c r="AK46" i="72" s="1"/>
  <c r="AL46" i="72" s="1"/>
  <c r="AM46" i="72" s="1"/>
  <c r="AN46" i="72" s="1"/>
  <c r="AO46" i="72" s="1"/>
  <c r="AP46" i="72" s="1"/>
  <c r="AQ46" i="72" s="1"/>
  <c r="AR46" i="72" s="1"/>
  <c r="AS52" i="72"/>
  <c r="U52" i="72" s="1"/>
  <c r="V52" i="72" s="1"/>
  <c r="W52" i="72" s="1"/>
  <c r="X52" i="72" s="1"/>
  <c r="Y52" i="72" s="1"/>
  <c r="Z52" i="72" s="1"/>
  <c r="AA52" i="72" s="1"/>
  <c r="AB52" i="72" s="1"/>
  <c r="AC52" i="72" s="1"/>
  <c r="AD52" i="72" s="1"/>
  <c r="AE52" i="72" s="1"/>
  <c r="AF52" i="72" s="1"/>
  <c r="AG52" i="72" s="1"/>
  <c r="AH52" i="72" s="1"/>
  <c r="AI52" i="72" s="1"/>
  <c r="AJ52" i="72" s="1"/>
  <c r="AK52" i="72" s="1"/>
  <c r="AL52" i="72" s="1"/>
  <c r="AM52" i="72" s="1"/>
  <c r="AN52" i="72" s="1"/>
  <c r="AO52" i="72" s="1"/>
  <c r="AP52" i="72" s="1"/>
  <c r="AQ52" i="72" s="1"/>
  <c r="AR52" i="72" s="1"/>
  <c r="P46" i="72"/>
  <c r="Q46" i="72" s="1"/>
  <c r="R46" i="72" s="1"/>
  <c r="S46" i="72" s="1"/>
  <c r="AS22" i="72"/>
  <c r="U22" i="72" s="1"/>
  <c r="V22" i="72" s="1"/>
  <c r="W22" i="72" s="1"/>
  <c r="X22" i="72" s="1"/>
  <c r="Y22" i="72" s="1"/>
  <c r="Z22" i="72" s="1"/>
  <c r="AA22" i="72" s="1"/>
  <c r="AB22" i="72" s="1"/>
  <c r="AC22" i="72" s="1"/>
  <c r="AD22" i="72" s="1"/>
  <c r="AE22" i="72" s="1"/>
  <c r="AF22" i="72" s="1"/>
  <c r="AG22" i="72" s="1"/>
  <c r="AH22" i="72" s="1"/>
  <c r="AI22" i="72" s="1"/>
  <c r="AJ22" i="72" s="1"/>
  <c r="AK22" i="72" s="1"/>
  <c r="AL22" i="72" s="1"/>
  <c r="AM22" i="72" s="1"/>
  <c r="AN22" i="72" s="1"/>
  <c r="AO22" i="72" s="1"/>
  <c r="AP22" i="72" s="1"/>
  <c r="AQ22" i="72" s="1"/>
  <c r="AR22" i="72" s="1"/>
  <c r="P52" i="72"/>
  <c r="Q52" i="72" s="1"/>
  <c r="R52" i="72" s="1"/>
  <c r="S52" i="72" s="1"/>
  <c r="U44" i="72"/>
  <c r="V44" i="72" s="1"/>
  <c r="W44" i="72" s="1"/>
  <c r="X44" i="72" s="1"/>
  <c r="Y44" i="72" s="1"/>
  <c r="Z44" i="72" s="1"/>
  <c r="AA44" i="72" s="1"/>
  <c r="AB44" i="72" s="1"/>
  <c r="AC44" i="72" s="1"/>
  <c r="AD44" i="72" s="1"/>
  <c r="AE44" i="72" s="1"/>
  <c r="AF44" i="72" s="1"/>
  <c r="AG44" i="72" s="1"/>
  <c r="AH44" i="72" s="1"/>
  <c r="AI44" i="72" s="1"/>
  <c r="AJ44" i="72" s="1"/>
  <c r="AK44" i="72" s="1"/>
  <c r="AL44" i="72" s="1"/>
  <c r="AM44" i="72" s="1"/>
  <c r="AN44" i="72" s="1"/>
  <c r="AO44" i="72" s="1"/>
  <c r="AP44" i="72" s="1"/>
  <c r="AQ44" i="72" s="1"/>
  <c r="AR44" i="72" s="1"/>
  <c r="AS44" i="72"/>
  <c r="AS12" i="72"/>
  <c r="U12" i="72" s="1"/>
  <c r="V12" i="72" s="1"/>
  <c r="W12" i="72" s="1"/>
  <c r="X12" i="72" s="1"/>
  <c r="Y12" i="72" s="1"/>
  <c r="Z12" i="72" s="1"/>
  <c r="AA12" i="72" s="1"/>
  <c r="AB12" i="72" s="1"/>
  <c r="AC12" i="72" s="1"/>
  <c r="AD12" i="72" s="1"/>
  <c r="AE12" i="72" s="1"/>
  <c r="AF12" i="72" s="1"/>
  <c r="AG12" i="72" s="1"/>
  <c r="AH12" i="72" s="1"/>
  <c r="AI12" i="72" s="1"/>
  <c r="AJ12" i="72" s="1"/>
  <c r="AK12" i="72" s="1"/>
  <c r="AL12" i="72" s="1"/>
  <c r="AM12" i="72" s="1"/>
  <c r="AN12" i="72" s="1"/>
  <c r="AO12" i="72" s="1"/>
  <c r="AP12" i="72" s="1"/>
  <c r="AQ12" i="72" s="1"/>
  <c r="AR12" i="72" s="1"/>
  <c r="AS13" i="72"/>
  <c r="U13" i="72" s="1"/>
  <c r="V13" i="72" s="1"/>
  <c r="W13" i="72" s="1"/>
  <c r="X13" i="72" s="1"/>
  <c r="Y13" i="72" s="1"/>
  <c r="Z13" i="72" s="1"/>
  <c r="AA13" i="72" s="1"/>
  <c r="AB13" i="72" s="1"/>
  <c r="AC13" i="72" s="1"/>
  <c r="AD13" i="72" s="1"/>
  <c r="AE13" i="72" s="1"/>
  <c r="AF13" i="72" s="1"/>
  <c r="AG13" i="72" s="1"/>
  <c r="AH13" i="72" s="1"/>
  <c r="AI13" i="72" s="1"/>
  <c r="AJ13" i="72" s="1"/>
  <c r="AK13" i="72" s="1"/>
  <c r="AL13" i="72" s="1"/>
  <c r="AM13" i="72" s="1"/>
  <c r="AN13" i="72" s="1"/>
  <c r="AO13" i="72" s="1"/>
  <c r="AP13" i="72" s="1"/>
  <c r="AQ13" i="72" s="1"/>
  <c r="AR13" i="72" s="1"/>
  <c r="P22" i="72"/>
  <c r="Q22" i="72" s="1"/>
  <c r="R22" i="72" s="1"/>
  <c r="S22" i="72" s="1"/>
  <c r="AS14" i="72"/>
  <c r="U14" i="72" s="1"/>
  <c r="V14" i="72" s="1"/>
  <c r="W14" i="72" s="1"/>
  <c r="X14" i="72" s="1"/>
  <c r="Y14" i="72" s="1"/>
  <c r="Z14" i="72" s="1"/>
  <c r="AA14" i="72" s="1"/>
  <c r="AB14" i="72" s="1"/>
  <c r="AC14" i="72" s="1"/>
  <c r="AD14" i="72" s="1"/>
  <c r="AE14" i="72" s="1"/>
  <c r="AF14" i="72" s="1"/>
  <c r="AG14" i="72" s="1"/>
  <c r="AH14" i="72" s="1"/>
  <c r="AI14" i="72" s="1"/>
  <c r="AJ14" i="72" s="1"/>
  <c r="AK14" i="72" s="1"/>
  <c r="AL14" i="72" s="1"/>
  <c r="AM14" i="72" s="1"/>
  <c r="AN14" i="72" s="1"/>
  <c r="AO14" i="72" s="1"/>
  <c r="AP14" i="72" s="1"/>
  <c r="AQ14" i="72" s="1"/>
  <c r="AR14" i="72" s="1"/>
  <c r="AS6" i="72"/>
  <c r="U6" i="72" s="1"/>
  <c r="V6" i="72" s="1"/>
  <c r="W6" i="72" s="1"/>
  <c r="X6" i="72" s="1"/>
  <c r="Y6" i="72" s="1"/>
  <c r="Z6" i="72" s="1"/>
  <c r="AA6" i="72" s="1"/>
  <c r="AB6" i="72" s="1"/>
  <c r="AC6" i="72" s="1"/>
  <c r="AD6" i="72" s="1"/>
  <c r="AE6" i="72" s="1"/>
  <c r="AF6" i="72" s="1"/>
  <c r="AG6" i="72" s="1"/>
  <c r="AH6" i="72" s="1"/>
  <c r="AI6" i="72" s="1"/>
  <c r="AJ6" i="72" s="1"/>
  <c r="AK6" i="72" s="1"/>
  <c r="AL6" i="72" s="1"/>
  <c r="AM6" i="72" s="1"/>
  <c r="AN6" i="72" s="1"/>
  <c r="AO6" i="72" s="1"/>
  <c r="AP6" i="72" s="1"/>
  <c r="AQ6" i="72" s="1"/>
  <c r="AR6" i="72" s="1"/>
  <c r="P44" i="72"/>
  <c r="Q44" i="72" s="1"/>
  <c r="R44" i="72" s="1"/>
  <c r="S44" i="72" s="1"/>
  <c r="AS2" i="72"/>
  <c r="U2" i="72" s="1"/>
  <c r="V2" i="72" s="1"/>
  <c r="W2" i="72" s="1"/>
  <c r="X2" i="72" s="1"/>
  <c r="Y2" i="72" s="1"/>
  <c r="Z2" i="72" s="1"/>
  <c r="AA2" i="72" s="1"/>
  <c r="AB2" i="72" s="1"/>
  <c r="AC2" i="72" s="1"/>
  <c r="AD2" i="72" s="1"/>
  <c r="AE2" i="72" s="1"/>
  <c r="AF2" i="72" s="1"/>
  <c r="AG2" i="72" s="1"/>
  <c r="AH2" i="72" s="1"/>
  <c r="AI2" i="72" s="1"/>
  <c r="AJ2" i="72" s="1"/>
  <c r="AK2" i="72" s="1"/>
  <c r="AL2" i="72" s="1"/>
  <c r="AM2" i="72" s="1"/>
  <c r="AN2" i="72" s="1"/>
  <c r="AO2" i="72" s="1"/>
  <c r="AP2" i="72" s="1"/>
  <c r="AQ2" i="72" s="1"/>
  <c r="AR2" i="72" s="1"/>
  <c r="AS28" i="72"/>
  <c r="U28" i="72"/>
  <c r="V28" i="72" s="1"/>
  <c r="W28" i="72" s="1"/>
  <c r="X28" i="72" s="1"/>
  <c r="Y28" i="72" s="1"/>
  <c r="Z28" i="72" s="1"/>
  <c r="AA28" i="72" s="1"/>
  <c r="AB28" i="72" s="1"/>
  <c r="AC28" i="72" s="1"/>
  <c r="AD28" i="72" s="1"/>
  <c r="AE28" i="72" s="1"/>
  <c r="AF28" i="72" s="1"/>
  <c r="AG28" i="72" s="1"/>
  <c r="AH28" i="72" s="1"/>
  <c r="AI28" i="72" s="1"/>
  <c r="AJ28" i="72" s="1"/>
  <c r="AK28" i="72" s="1"/>
  <c r="AL28" i="72" s="1"/>
  <c r="AM28" i="72" s="1"/>
  <c r="AN28" i="72" s="1"/>
  <c r="AO28" i="72" s="1"/>
  <c r="AP28" i="72" s="1"/>
  <c r="AQ28" i="72" s="1"/>
  <c r="AR28" i="72" s="1"/>
  <c r="AS5" i="72"/>
  <c r="U5" i="72" s="1"/>
  <c r="V5" i="72" s="1"/>
  <c r="W5" i="72" s="1"/>
  <c r="X5" i="72" s="1"/>
  <c r="Y5" i="72" s="1"/>
  <c r="Z5" i="72" s="1"/>
  <c r="AA5" i="72" s="1"/>
  <c r="AB5" i="72" s="1"/>
  <c r="AC5" i="72" s="1"/>
  <c r="AD5" i="72" s="1"/>
  <c r="AE5" i="72" s="1"/>
  <c r="AF5" i="72" s="1"/>
  <c r="AG5" i="72" s="1"/>
  <c r="AH5" i="72" s="1"/>
  <c r="AI5" i="72" s="1"/>
  <c r="AJ5" i="72" s="1"/>
  <c r="AK5" i="72" s="1"/>
  <c r="AL5" i="72" s="1"/>
  <c r="AM5" i="72" s="1"/>
  <c r="AN5" i="72" s="1"/>
  <c r="AO5" i="72" s="1"/>
  <c r="AP5" i="72" s="1"/>
  <c r="AQ5" i="72" s="1"/>
  <c r="AR5" i="72" s="1"/>
  <c r="AS45" i="72"/>
  <c r="U45" i="72" s="1"/>
  <c r="V45" i="72" s="1"/>
  <c r="W45" i="72" s="1"/>
  <c r="X45" i="72" s="1"/>
  <c r="Y45" i="72" s="1"/>
  <c r="Z45" i="72" s="1"/>
  <c r="AA45" i="72" s="1"/>
  <c r="AB45" i="72" s="1"/>
  <c r="AC45" i="72" s="1"/>
  <c r="AD45" i="72" s="1"/>
  <c r="AE45" i="72" s="1"/>
  <c r="AF45" i="72" s="1"/>
  <c r="AG45" i="72" s="1"/>
  <c r="AH45" i="72" s="1"/>
  <c r="AI45" i="72" s="1"/>
  <c r="AJ45" i="72" s="1"/>
  <c r="AK45" i="72" s="1"/>
  <c r="AL45" i="72" s="1"/>
  <c r="AM45" i="72" s="1"/>
  <c r="AN45" i="72" s="1"/>
  <c r="AO45" i="72" s="1"/>
  <c r="AP45" i="72" s="1"/>
  <c r="AQ45" i="72" s="1"/>
  <c r="AR45" i="72" s="1"/>
  <c r="P28" i="72"/>
  <c r="Q28" i="72" s="1"/>
  <c r="R28" i="72" s="1"/>
  <c r="S28" i="72" s="1"/>
  <c r="AS37" i="72"/>
  <c r="U37" i="72" s="1"/>
  <c r="V37" i="72" s="1"/>
  <c r="W37" i="72" s="1"/>
  <c r="X37" i="72" s="1"/>
  <c r="Y37" i="72" s="1"/>
  <c r="Z37" i="72" s="1"/>
  <c r="AA37" i="72" s="1"/>
  <c r="AB37" i="72" s="1"/>
  <c r="AC37" i="72" s="1"/>
  <c r="AD37" i="72" s="1"/>
  <c r="AE37" i="72" s="1"/>
  <c r="AF37" i="72" s="1"/>
  <c r="AG37" i="72" s="1"/>
  <c r="AH37" i="72" s="1"/>
  <c r="AI37" i="72" s="1"/>
  <c r="AJ37" i="72" s="1"/>
  <c r="AK37" i="72" s="1"/>
  <c r="AL37" i="72" s="1"/>
  <c r="AM37" i="72" s="1"/>
  <c r="AN37" i="72" s="1"/>
  <c r="AO37" i="72" s="1"/>
  <c r="AP37" i="72" s="1"/>
  <c r="AQ37" i="72" s="1"/>
  <c r="AR37" i="72" s="1"/>
  <c r="AS36" i="72"/>
  <c r="U36" i="72" s="1"/>
  <c r="V36" i="72" s="1"/>
  <c r="W36" i="72" s="1"/>
  <c r="X36" i="72" s="1"/>
  <c r="Y36" i="72" s="1"/>
  <c r="Z36" i="72" s="1"/>
  <c r="AA36" i="72" s="1"/>
  <c r="AB36" i="72" s="1"/>
  <c r="AC36" i="72" s="1"/>
  <c r="AD36" i="72" s="1"/>
  <c r="AE36" i="72" s="1"/>
  <c r="AF36" i="72" s="1"/>
  <c r="AG36" i="72" s="1"/>
  <c r="AH36" i="72" s="1"/>
  <c r="AI36" i="72" s="1"/>
  <c r="AJ36" i="72" s="1"/>
  <c r="AK36" i="72" s="1"/>
  <c r="AL36" i="72" s="1"/>
  <c r="AM36" i="72" s="1"/>
  <c r="AN36" i="72" s="1"/>
  <c r="AO36" i="72" s="1"/>
  <c r="AP36" i="72" s="1"/>
  <c r="AQ36" i="72" s="1"/>
  <c r="AR36" i="72" s="1"/>
  <c r="T102" i="100"/>
  <c r="V83" i="100"/>
  <c r="S102" i="100"/>
  <c r="V81" i="100"/>
  <c r="V103" i="100"/>
  <c r="V104" i="100"/>
  <c r="R76" i="100"/>
  <c r="Q102" i="100"/>
  <c r="O65" i="100"/>
  <c r="S71" i="100"/>
  <c r="O81" i="100"/>
  <c r="T69" i="100"/>
  <c r="Q74" i="100"/>
  <c r="V102" i="100"/>
  <c r="U74" i="100"/>
  <c r="T101" i="100"/>
  <c r="P83" i="100"/>
  <c r="R102" i="100"/>
  <c r="Q101" i="100"/>
  <c r="P76" i="100"/>
  <c r="V99" i="100"/>
  <c r="V90" i="100"/>
  <c r="O92" i="100"/>
  <c r="O78" i="100"/>
  <c r="S83" i="100"/>
  <c r="O99" i="100"/>
  <c r="R66" i="100"/>
  <c r="U66" i="100"/>
  <c r="R106" i="100"/>
  <c r="Q106" i="100"/>
  <c r="P106" i="100"/>
  <c r="S106" i="100"/>
  <c r="V106" i="100"/>
  <c r="O106" i="100"/>
  <c r="T106" i="100"/>
  <c r="K122" i="100"/>
  <c r="K113" i="100"/>
  <c r="R64" i="100"/>
  <c r="K118" i="100"/>
  <c r="U96" i="100"/>
  <c r="U73" i="100"/>
  <c r="O102" i="100"/>
  <c r="R73" i="100"/>
  <c r="T93" i="100"/>
  <c r="O74" i="100"/>
  <c r="Q71" i="100"/>
  <c r="Q93" i="100"/>
  <c r="T75" i="100"/>
  <c r="T104" i="100"/>
  <c r="Q77" i="100"/>
  <c r="S68" i="100"/>
  <c r="T89" i="100"/>
  <c r="P68" i="100"/>
  <c r="T86" i="100"/>
  <c r="O68" i="100"/>
  <c r="O93" i="100"/>
  <c r="O89" i="100"/>
  <c r="O75" i="100"/>
  <c r="Q83" i="100"/>
  <c r="U75" i="100"/>
  <c r="S75" i="100"/>
  <c r="R75" i="100"/>
  <c r="O83" i="100"/>
  <c r="R104" i="100"/>
  <c r="V80" i="100"/>
  <c r="V68" i="100"/>
  <c r="Q89" i="100"/>
  <c r="Q96" i="100"/>
  <c r="S96" i="100"/>
  <c r="R89" i="100"/>
  <c r="P95" i="100"/>
  <c r="O71" i="100"/>
  <c r="U71" i="100"/>
  <c r="V89" i="100"/>
  <c r="R93" i="100"/>
  <c r="V71" i="100"/>
  <c r="R86" i="100"/>
  <c r="V75" i="100"/>
  <c r="V77" i="100"/>
  <c r="T66" i="100"/>
  <c r="T67" i="100"/>
  <c r="R85" i="100"/>
  <c r="O72" i="100"/>
  <c r="T72" i="100"/>
  <c r="S77" i="100"/>
  <c r="K115" i="100"/>
  <c r="U100" i="100"/>
  <c r="S66" i="100"/>
  <c r="O95" i="100"/>
  <c r="O66" i="100"/>
  <c r="O73" i="100"/>
  <c r="P75" i="100"/>
  <c r="V74" i="100"/>
  <c r="U95" i="100"/>
  <c r="R99" i="100"/>
  <c r="T99" i="100"/>
  <c r="Q99" i="100"/>
  <c r="O97" i="100"/>
  <c r="S93" i="100"/>
  <c r="K121" i="100"/>
  <c r="R65" i="100"/>
  <c r="P65" i="100"/>
  <c r="K114" i="100"/>
  <c r="T65" i="100"/>
  <c r="K119" i="100"/>
  <c r="K112" i="100"/>
  <c r="V79" i="100"/>
  <c r="U79" i="100"/>
  <c r="P88" i="100"/>
  <c r="T100" i="100"/>
  <c r="S94" i="100"/>
  <c r="Q64" i="100"/>
  <c r="P64" i="100"/>
  <c r="Q100" i="100"/>
  <c r="T98" i="100"/>
  <c r="S73" i="100"/>
  <c r="Q94" i="100"/>
  <c r="V98" i="100"/>
  <c r="S91" i="100"/>
  <c r="T73" i="100"/>
  <c r="T76" i="100"/>
  <c r="U87" i="100"/>
  <c r="R105" i="100"/>
  <c r="O87" i="100"/>
  <c r="O88" i="100"/>
  <c r="O105" i="100"/>
  <c r="T88" i="100"/>
  <c r="S67" i="100"/>
  <c r="T94" i="100"/>
  <c r="R87" i="100"/>
  <c r="O94" i="100"/>
  <c r="S86" i="100"/>
  <c r="P101" i="100"/>
  <c r="O76" i="100"/>
  <c r="T92" i="100"/>
  <c r="U98" i="100"/>
  <c r="V76" i="100"/>
  <c r="Q68" i="100"/>
  <c r="Q88" i="100"/>
  <c r="U105" i="100"/>
  <c r="S101" i="100"/>
  <c r="O79" i="100"/>
  <c r="V72" i="100"/>
  <c r="R98" i="100"/>
  <c r="Q104" i="100"/>
  <c r="S64" i="100"/>
  <c r="P87" i="100"/>
  <c r="R88" i="100"/>
  <c r="U88" i="100"/>
  <c r="R94" i="100"/>
  <c r="Q87" i="100"/>
  <c r="V87" i="100"/>
  <c r="U91" i="100"/>
  <c r="V100" i="100"/>
  <c r="R100" i="100"/>
  <c r="S65" i="100"/>
  <c r="U86" i="100"/>
  <c r="S100" i="100"/>
  <c r="V91" i="100"/>
  <c r="S98" i="100"/>
  <c r="Q70" i="100"/>
  <c r="Q86" i="100"/>
  <c r="T105" i="100"/>
  <c r="U97" i="100"/>
  <c r="V97" i="100"/>
  <c r="R68" i="100"/>
  <c r="P102" i="100"/>
  <c r="O67" i="100"/>
  <c r="O98" i="100"/>
  <c r="O100" i="100"/>
  <c r="O91" i="100"/>
  <c r="S103" i="100"/>
  <c r="V69" i="100"/>
  <c r="Q69" i="100"/>
  <c r="P103" i="100"/>
  <c r="O86" i="100"/>
  <c r="U82" i="100"/>
  <c r="P69" i="100"/>
  <c r="R74" i="100"/>
  <c r="U94" i="100"/>
  <c r="R96" i="100"/>
  <c r="V66" i="100"/>
  <c r="P77" i="100"/>
  <c r="T68" i="100"/>
  <c r="V73" i="100"/>
  <c r="T91" i="100"/>
  <c r="O82" i="100"/>
  <c r="V84" i="100"/>
  <c r="V92" i="100"/>
  <c r="V82" i="100"/>
  <c r="V64" i="100"/>
  <c r="O70" i="100"/>
  <c r="T77" i="100"/>
  <c r="T96" i="100"/>
  <c r="V70" i="100"/>
  <c r="Q98" i="100"/>
  <c r="S70" i="100"/>
  <c r="P82" i="100"/>
  <c r="Q105" i="100"/>
  <c r="U67" i="100"/>
  <c r="P96" i="100"/>
  <c r="P73" i="100"/>
  <c r="O77" i="100"/>
  <c r="V105" i="100"/>
  <c r="S76" i="100"/>
  <c r="V67" i="100"/>
  <c r="R101" i="100"/>
  <c r="S104" i="100"/>
  <c r="Q79" i="100"/>
  <c r="R92" i="100"/>
  <c r="Q67" i="100"/>
  <c r="R77" i="100"/>
  <c r="S105" i="100"/>
  <c r="Q85" i="100"/>
  <c r="U69" i="100"/>
  <c r="T87" i="100"/>
  <c r="S69" i="100"/>
  <c r="P86" i="100"/>
  <c r="O103" i="100"/>
  <c r="R103" i="100"/>
  <c r="S88" i="100"/>
  <c r="Q92" i="100"/>
  <c r="T74" i="100"/>
  <c r="K116" i="100"/>
  <c r="V94" i="100"/>
  <c r="Q76" i="100"/>
  <c r="S97" i="100"/>
  <c r="T84" i="100"/>
  <c r="Q91" i="100"/>
  <c r="Q103" i="100"/>
  <c r="T103" i="100"/>
  <c r="O69" i="100"/>
  <c r="U65" i="100"/>
  <c r="P79" i="100"/>
  <c r="R67" i="100"/>
  <c r="K125" i="100"/>
  <c r="P91" i="100"/>
  <c r="O101" i="100"/>
  <c r="V65" i="100"/>
  <c r="U64" i="100"/>
  <c r="P66" i="100"/>
  <c r="O84" i="100"/>
  <c r="T64" i="100"/>
  <c r="C167" i="99"/>
  <c r="C170" i="99"/>
  <c r="C186" i="99"/>
  <c r="E2" i="97"/>
  <c r="B50" i="71"/>
  <c r="B50" i="70"/>
  <c r="B50" i="69"/>
  <c r="B50" i="68"/>
  <c r="R74" i="63" l="1"/>
  <c r="N74" i="63"/>
  <c r="O74" i="63" s="1"/>
  <c r="P74" i="63" s="1"/>
  <c r="Q74" i="63" s="1"/>
  <c r="R72" i="63"/>
  <c r="N72" i="63"/>
  <c r="O72" i="63" s="1"/>
  <c r="P72" i="63" s="1"/>
  <c r="Q72" i="63" s="1"/>
  <c r="R81" i="63"/>
  <c r="N81" i="63"/>
  <c r="O81" i="63" s="1"/>
  <c r="P81" i="63" s="1"/>
  <c r="Q81" i="63" s="1"/>
  <c r="S55" i="63"/>
  <c r="T55" i="63" s="1"/>
  <c r="U55" i="63" s="1"/>
  <c r="V55" i="63" s="1"/>
  <c r="W55" i="63" s="1"/>
  <c r="X55" i="63" s="1"/>
  <c r="Y55" i="63" s="1"/>
  <c r="Z55" i="63" s="1"/>
  <c r="AA55" i="63" s="1"/>
  <c r="AB55" i="63" s="1"/>
  <c r="AC55" i="63" s="1"/>
  <c r="AD55" i="63" s="1"/>
  <c r="AE55" i="63" s="1"/>
  <c r="AF55" i="63" s="1"/>
  <c r="AG55" i="63" s="1"/>
  <c r="AH55" i="63" s="1"/>
  <c r="AI55" i="63" s="1"/>
  <c r="AJ55" i="63" s="1"/>
  <c r="AK55" i="63" s="1"/>
  <c r="AL55" i="63" s="1"/>
  <c r="AM55" i="63" s="1"/>
  <c r="AN55" i="63" s="1"/>
  <c r="AO55" i="63" s="1"/>
  <c r="AP55" i="63" s="1"/>
  <c r="AQ55" i="63"/>
  <c r="R73" i="63"/>
  <c r="N73" i="63"/>
  <c r="O73" i="63" s="1"/>
  <c r="P73" i="63" s="1"/>
  <c r="Q73" i="63" s="1"/>
  <c r="R80" i="63"/>
  <c r="N80" i="63"/>
  <c r="O80" i="63" s="1"/>
  <c r="P80" i="63" s="1"/>
  <c r="Q80" i="63" s="1"/>
  <c r="R77" i="63"/>
  <c r="R71" i="63"/>
  <c r="N71" i="63" s="1"/>
  <c r="O71" i="63" s="1"/>
  <c r="P71" i="63" s="1"/>
  <c r="Q71" i="63" s="1"/>
  <c r="R79" i="63"/>
  <c r="N79" i="63"/>
  <c r="O79" i="63" s="1"/>
  <c r="P79" i="63" s="1"/>
  <c r="Q79" i="63" s="1"/>
  <c r="R87" i="63"/>
  <c r="N87" i="63"/>
  <c r="O87" i="63" s="1"/>
  <c r="P87" i="63" s="1"/>
  <c r="Q87" i="63" s="1"/>
  <c r="R70" i="63"/>
  <c r="R58" i="63"/>
  <c r="N58" i="63" s="1"/>
  <c r="O58" i="63" s="1"/>
  <c r="P58" i="63" s="1"/>
  <c r="Q58" i="63" s="1"/>
  <c r="R82" i="63"/>
  <c r="N82" i="63"/>
  <c r="O82" i="63" s="1"/>
  <c r="P82" i="63" s="1"/>
  <c r="Q82" i="63" s="1"/>
  <c r="AQ56" i="63"/>
  <c r="S56" i="63" s="1"/>
  <c r="T56" i="63" s="1"/>
  <c r="U56" i="63" s="1"/>
  <c r="V56" i="63" s="1"/>
  <c r="W56" i="63" s="1"/>
  <c r="X56" i="63" s="1"/>
  <c r="Y56" i="63" s="1"/>
  <c r="Z56" i="63" s="1"/>
  <c r="AA56" i="63" s="1"/>
  <c r="AB56" i="63" s="1"/>
  <c r="AC56" i="63" s="1"/>
  <c r="AD56" i="63" s="1"/>
  <c r="AE56" i="63" s="1"/>
  <c r="AF56" i="63" s="1"/>
  <c r="AG56" i="63" s="1"/>
  <c r="AH56" i="63" s="1"/>
  <c r="AI56" i="63" s="1"/>
  <c r="AJ56" i="63" s="1"/>
  <c r="AK56" i="63" s="1"/>
  <c r="AL56" i="63" s="1"/>
  <c r="AM56" i="63" s="1"/>
  <c r="AN56" i="63" s="1"/>
  <c r="AO56" i="63" s="1"/>
  <c r="AP56" i="63" s="1"/>
  <c r="R90" i="63"/>
  <c r="N90" i="63"/>
  <c r="O90" i="63" s="1"/>
  <c r="P90" i="63" s="1"/>
  <c r="Q90" i="63" s="1"/>
  <c r="R83" i="63"/>
  <c r="N83" i="63" s="1"/>
  <c r="O83" i="63" s="1"/>
  <c r="P83" i="63" s="1"/>
  <c r="Q83" i="63" s="1"/>
  <c r="R66" i="63"/>
  <c r="N66" i="63"/>
  <c r="O66" i="63" s="1"/>
  <c r="P66" i="63" s="1"/>
  <c r="Q66" i="63" s="1"/>
  <c r="AQ69" i="63"/>
  <c r="S69" i="63" s="1"/>
  <c r="T69" i="63" s="1"/>
  <c r="U69" i="63" s="1"/>
  <c r="V69" i="63" s="1"/>
  <c r="W69" i="63" s="1"/>
  <c r="X69" i="63" s="1"/>
  <c r="Y69" i="63" s="1"/>
  <c r="Z69" i="63" s="1"/>
  <c r="AA69" i="63" s="1"/>
  <c r="AB69" i="63" s="1"/>
  <c r="AC69" i="63" s="1"/>
  <c r="AD69" i="63" s="1"/>
  <c r="AE69" i="63" s="1"/>
  <c r="AF69" i="63" s="1"/>
  <c r="AG69" i="63" s="1"/>
  <c r="AH69" i="63" s="1"/>
  <c r="AI69" i="63" s="1"/>
  <c r="AJ69" i="63" s="1"/>
  <c r="AK69" i="63" s="1"/>
  <c r="AL69" i="63" s="1"/>
  <c r="AM69" i="63" s="1"/>
  <c r="AN69" i="63" s="1"/>
  <c r="AO69" i="63" s="1"/>
  <c r="AP69" i="63" s="1"/>
  <c r="R75" i="63"/>
  <c r="N75" i="63"/>
  <c r="O75" i="63" s="1"/>
  <c r="P75" i="63" s="1"/>
  <c r="Q75" i="63" s="1"/>
  <c r="I58" i="63"/>
  <c r="J58" i="63" s="1"/>
  <c r="K58" i="63" s="1"/>
  <c r="L58" i="63" s="1"/>
  <c r="I90" i="63"/>
  <c r="J90" i="63" s="1"/>
  <c r="K90" i="63" s="1"/>
  <c r="L90" i="63" s="1"/>
  <c r="AQ67" i="63"/>
  <c r="S67" i="63" s="1"/>
  <c r="T67" i="63" s="1"/>
  <c r="U67" i="63" s="1"/>
  <c r="V67" i="63" s="1"/>
  <c r="W67" i="63" s="1"/>
  <c r="X67" i="63" s="1"/>
  <c r="Y67" i="63" s="1"/>
  <c r="Z67" i="63" s="1"/>
  <c r="AA67" i="63" s="1"/>
  <c r="AB67" i="63" s="1"/>
  <c r="AC67" i="63" s="1"/>
  <c r="AD67" i="63" s="1"/>
  <c r="AE67" i="63" s="1"/>
  <c r="AF67" i="63" s="1"/>
  <c r="AG67" i="63" s="1"/>
  <c r="AH67" i="63" s="1"/>
  <c r="AI67" i="63" s="1"/>
  <c r="AJ67" i="63" s="1"/>
  <c r="AK67" i="63" s="1"/>
  <c r="AL67" i="63" s="1"/>
  <c r="AM67" i="63" s="1"/>
  <c r="AN67" i="63" s="1"/>
  <c r="AO67" i="63" s="1"/>
  <c r="AP67" i="63" s="1"/>
  <c r="I83" i="63"/>
  <c r="J83" i="63" s="1"/>
  <c r="K83" i="63" s="1"/>
  <c r="L83" i="63" s="1"/>
  <c r="I66" i="63"/>
  <c r="J66" i="63" s="1"/>
  <c r="K66" i="63" s="1"/>
  <c r="L66" i="63" s="1"/>
  <c r="N69" i="63"/>
  <c r="O69" i="63" s="1"/>
  <c r="P69" i="63" s="1"/>
  <c r="Q69" i="63" s="1"/>
  <c r="I75" i="63"/>
  <c r="J75" i="63" s="1"/>
  <c r="K75" i="63" s="1"/>
  <c r="L75" i="63" s="1"/>
  <c r="R88" i="63"/>
  <c r="N88" i="63" s="1"/>
  <c r="O88" i="63" s="1"/>
  <c r="P88" i="63" s="1"/>
  <c r="Q88" i="63" s="1"/>
  <c r="R57" i="63"/>
  <c r="N57" i="63"/>
  <c r="O57" i="63" s="1"/>
  <c r="P57" i="63" s="1"/>
  <c r="Q57" i="63" s="1"/>
  <c r="AQ53" i="63"/>
  <c r="S53" i="63" s="1"/>
  <c r="T53" i="63" s="1"/>
  <c r="U53" i="63" s="1"/>
  <c r="V53" i="63" s="1"/>
  <c r="W53" i="63" s="1"/>
  <c r="X53" i="63" s="1"/>
  <c r="Y53" i="63" s="1"/>
  <c r="Z53" i="63" s="1"/>
  <c r="AA53" i="63" s="1"/>
  <c r="AB53" i="63" s="1"/>
  <c r="AC53" i="63" s="1"/>
  <c r="AD53" i="63" s="1"/>
  <c r="AE53" i="63" s="1"/>
  <c r="AF53" i="63" s="1"/>
  <c r="AG53" i="63" s="1"/>
  <c r="AH53" i="63" s="1"/>
  <c r="AI53" i="63" s="1"/>
  <c r="AJ53" i="63" s="1"/>
  <c r="AK53" i="63" s="1"/>
  <c r="AL53" i="63" s="1"/>
  <c r="AM53" i="63" s="1"/>
  <c r="AN53" i="63" s="1"/>
  <c r="AO53" i="63" s="1"/>
  <c r="AP53" i="63" s="1"/>
  <c r="R94" i="63"/>
  <c r="S65" i="63"/>
  <c r="T65" i="63" s="1"/>
  <c r="U65" i="63" s="1"/>
  <c r="V65" i="63" s="1"/>
  <c r="W65" i="63" s="1"/>
  <c r="X65" i="63" s="1"/>
  <c r="Y65" i="63" s="1"/>
  <c r="Z65" i="63" s="1"/>
  <c r="AA65" i="63" s="1"/>
  <c r="AB65" i="63" s="1"/>
  <c r="AC65" i="63" s="1"/>
  <c r="AD65" i="63" s="1"/>
  <c r="AE65" i="63" s="1"/>
  <c r="AF65" i="63" s="1"/>
  <c r="AG65" i="63" s="1"/>
  <c r="AH65" i="63" s="1"/>
  <c r="AI65" i="63" s="1"/>
  <c r="AJ65" i="63" s="1"/>
  <c r="AK65" i="63" s="1"/>
  <c r="AL65" i="63" s="1"/>
  <c r="AM65" i="63" s="1"/>
  <c r="AN65" i="63" s="1"/>
  <c r="AO65" i="63" s="1"/>
  <c r="AP65" i="63" s="1"/>
  <c r="AQ65" i="63"/>
  <c r="R86" i="63"/>
  <c r="R85" i="63"/>
  <c r="R93" i="63"/>
  <c r="R91" i="63"/>
  <c r="AQ54" i="63"/>
  <c r="S54" i="63" s="1"/>
  <c r="T54" i="63" s="1"/>
  <c r="U54" i="63" s="1"/>
  <c r="V54" i="63" s="1"/>
  <c r="W54" i="63" s="1"/>
  <c r="X54" i="63" s="1"/>
  <c r="Y54" i="63" s="1"/>
  <c r="Z54" i="63" s="1"/>
  <c r="AA54" i="63" s="1"/>
  <c r="AB54" i="63" s="1"/>
  <c r="AC54" i="63" s="1"/>
  <c r="AD54" i="63" s="1"/>
  <c r="AE54" i="63" s="1"/>
  <c r="AF54" i="63" s="1"/>
  <c r="AG54" i="63" s="1"/>
  <c r="AH54" i="63" s="1"/>
  <c r="AI54" i="63" s="1"/>
  <c r="AJ54" i="63" s="1"/>
  <c r="AK54" i="63" s="1"/>
  <c r="AL54" i="63" s="1"/>
  <c r="AM54" i="63" s="1"/>
  <c r="AN54" i="63" s="1"/>
  <c r="AO54" i="63" s="1"/>
  <c r="AP54" i="63" s="1"/>
  <c r="R62" i="63"/>
  <c r="AQ78" i="63"/>
  <c r="S78" i="63" s="1"/>
  <c r="T78" i="63" s="1"/>
  <c r="U78" i="63" s="1"/>
  <c r="V78" i="63" s="1"/>
  <c r="W78" i="63" s="1"/>
  <c r="X78" i="63" s="1"/>
  <c r="Y78" i="63" s="1"/>
  <c r="Z78" i="63" s="1"/>
  <c r="AA78" i="63" s="1"/>
  <c r="AB78" i="63" s="1"/>
  <c r="AC78" i="63" s="1"/>
  <c r="AD78" i="63" s="1"/>
  <c r="AE78" i="63" s="1"/>
  <c r="AF78" i="63" s="1"/>
  <c r="AG78" i="63" s="1"/>
  <c r="AH78" i="63" s="1"/>
  <c r="AI78" i="63" s="1"/>
  <c r="AJ78" i="63" s="1"/>
  <c r="AK78" i="63" s="1"/>
  <c r="AL78" i="63" s="1"/>
  <c r="AM78" i="63" s="1"/>
  <c r="AN78" i="63" s="1"/>
  <c r="AO78" i="63" s="1"/>
  <c r="AP78" i="63" s="1"/>
  <c r="S61" i="63"/>
  <c r="T61" i="63" s="1"/>
  <c r="U61" i="63" s="1"/>
  <c r="V61" i="63" s="1"/>
  <c r="W61" i="63" s="1"/>
  <c r="X61" i="63" s="1"/>
  <c r="Y61" i="63" s="1"/>
  <c r="Z61" i="63" s="1"/>
  <c r="AA61" i="63" s="1"/>
  <c r="AB61" i="63" s="1"/>
  <c r="AC61" i="63" s="1"/>
  <c r="AD61" i="63" s="1"/>
  <c r="AE61" i="63" s="1"/>
  <c r="AF61" i="63" s="1"/>
  <c r="AG61" i="63" s="1"/>
  <c r="AH61" i="63" s="1"/>
  <c r="AI61" i="63" s="1"/>
  <c r="AJ61" i="63" s="1"/>
  <c r="AK61" i="63" s="1"/>
  <c r="AL61" i="63" s="1"/>
  <c r="AM61" i="63" s="1"/>
  <c r="AN61" i="63" s="1"/>
  <c r="AO61" i="63" s="1"/>
  <c r="AP61" i="63" s="1"/>
  <c r="AQ61" i="63"/>
  <c r="I72" i="63"/>
  <c r="J72" i="63" s="1"/>
  <c r="K72" i="63" s="1"/>
  <c r="L72" i="63" s="1"/>
  <c r="R59" i="63"/>
  <c r="N59" i="63" s="1"/>
  <c r="O59" i="63" s="1"/>
  <c r="P59" i="63" s="1"/>
  <c r="Q59" i="63" s="1"/>
  <c r="AQ64" i="63"/>
  <c r="S64" i="63" s="1"/>
  <c r="T64" i="63" s="1"/>
  <c r="U64" i="63" s="1"/>
  <c r="V64" i="63" s="1"/>
  <c r="W64" i="63" s="1"/>
  <c r="X64" i="63" s="1"/>
  <c r="Y64" i="63" s="1"/>
  <c r="Z64" i="63" s="1"/>
  <c r="AA64" i="63" s="1"/>
  <c r="AB64" i="63" s="1"/>
  <c r="AC64" i="63" s="1"/>
  <c r="AD64" i="63" s="1"/>
  <c r="AE64" i="63" s="1"/>
  <c r="AF64" i="63" s="1"/>
  <c r="AG64" i="63" s="1"/>
  <c r="AH64" i="63" s="1"/>
  <c r="AI64" i="63" s="1"/>
  <c r="AJ64" i="63" s="1"/>
  <c r="AK64" i="63" s="1"/>
  <c r="AL64" i="63" s="1"/>
  <c r="AM64" i="63" s="1"/>
  <c r="AN64" i="63" s="1"/>
  <c r="AO64" i="63" s="1"/>
  <c r="AP64" i="63" s="1"/>
  <c r="R89" i="63"/>
  <c r="N89" i="63"/>
  <c r="O89" i="63" s="1"/>
  <c r="P89" i="63" s="1"/>
  <c r="Q89" i="63" s="1"/>
  <c r="N55" i="63"/>
  <c r="O55" i="63" s="1"/>
  <c r="P55" i="63" s="1"/>
  <c r="Q55" i="63" s="1"/>
  <c r="I91" i="63"/>
  <c r="J91" i="63" s="1"/>
  <c r="K91" i="63" s="1"/>
  <c r="L91" i="63" s="1"/>
  <c r="S63" i="63"/>
  <c r="T63" i="63" s="1"/>
  <c r="U63" i="63" s="1"/>
  <c r="V63" i="63" s="1"/>
  <c r="W63" i="63" s="1"/>
  <c r="X63" i="63" s="1"/>
  <c r="Y63" i="63" s="1"/>
  <c r="Z63" i="63" s="1"/>
  <c r="AA63" i="63" s="1"/>
  <c r="AB63" i="63" s="1"/>
  <c r="AC63" i="63" s="1"/>
  <c r="AD63" i="63" s="1"/>
  <c r="AE63" i="63" s="1"/>
  <c r="AF63" i="63" s="1"/>
  <c r="AG63" i="63" s="1"/>
  <c r="AH63" i="63" s="1"/>
  <c r="AI63" i="63" s="1"/>
  <c r="AJ63" i="63" s="1"/>
  <c r="AK63" i="63" s="1"/>
  <c r="AL63" i="63" s="1"/>
  <c r="AM63" i="63" s="1"/>
  <c r="AN63" i="63" s="1"/>
  <c r="AO63" i="63" s="1"/>
  <c r="AP63" i="63" s="1"/>
  <c r="AQ63" i="63"/>
  <c r="E54" i="54"/>
  <c r="E53" i="54"/>
  <c r="E52" i="54"/>
  <c r="C52" i="54"/>
  <c r="D52" i="54"/>
  <c r="F52" i="54"/>
  <c r="G52" i="54"/>
  <c r="H52" i="54"/>
  <c r="I52" i="54"/>
  <c r="J52" i="54"/>
  <c r="K52" i="54"/>
  <c r="L52" i="54"/>
  <c r="M52" i="54"/>
  <c r="N52" i="54"/>
  <c r="O52" i="54"/>
  <c r="P52" i="54"/>
  <c r="Q52" i="54"/>
  <c r="R52" i="54"/>
  <c r="S52" i="54"/>
  <c r="T52" i="54"/>
  <c r="U52" i="54"/>
  <c r="V52" i="54"/>
  <c r="W52" i="54"/>
  <c r="X52" i="54"/>
  <c r="Y52" i="54"/>
  <c r="Z52" i="54"/>
  <c r="AA52" i="54"/>
  <c r="AB52" i="54"/>
  <c r="AC52" i="54"/>
  <c r="AD52" i="54"/>
  <c r="AE52" i="54"/>
  <c r="B52" i="54"/>
  <c r="A106" i="54"/>
  <c r="A64" i="54"/>
  <c r="P54" i="54"/>
  <c r="N54" i="54"/>
  <c r="P53" i="54"/>
  <c r="N53" i="54"/>
  <c r="C54" i="54"/>
  <c r="D54" i="54"/>
  <c r="F54" i="54"/>
  <c r="G54" i="54"/>
  <c r="H54" i="54"/>
  <c r="I54" i="54"/>
  <c r="J54" i="54"/>
  <c r="K54" i="54"/>
  <c r="L54" i="54"/>
  <c r="M54" i="54"/>
  <c r="O54" i="54"/>
  <c r="Q54" i="54"/>
  <c r="R54" i="54"/>
  <c r="S54" i="54"/>
  <c r="T54" i="54"/>
  <c r="U54" i="54"/>
  <c r="V54" i="54"/>
  <c r="W54" i="54"/>
  <c r="X54" i="54"/>
  <c r="Y54" i="54"/>
  <c r="Z54" i="54"/>
  <c r="AA54" i="54"/>
  <c r="AB54" i="54"/>
  <c r="AC54" i="54"/>
  <c r="AD54" i="54"/>
  <c r="AE54" i="54"/>
  <c r="B54" i="54"/>
  <c r="B53" i="54"/>
  <c r="C53" i="54"/>
  <c r="D53" i="54"/>
  <c r="F53" i="54"/>
  <c r="G53" i="54"/>
  <c r="H53" i="54"/>
  <c r="I53" i="54"/>
  <c r="J53" i="54"/>
  <c r="K53" i="54"/>
  <c r="L53" i="54"/>
  <c r="M53" i="54"/>
  <c r="O53" i="54"/>
  <c r="Q53" i="54"/>
  <c r="R53" i="54"/>
  <c r="S53" i="54"/>
  <c r="T53" i="54"/>
  <c r="U53" i="54"/>
  <c r="V53" i="54"/>
  <c r="W53" i="54"/>
  <c r="X53" i="54"/>
  <c r="Y53" i="54"/>
  <c r="Z53" i="54"/>
  <c r="AA53" i="54"/>
  <c r="AB53" i="54"/>
  <c r="AC53" i="54"/>
  <c r="AD53" i="54"/>
  <c r="AE53" i="54"/>
  <c r="B6" i="54"/>
  <c r="B5" i="54"/>
  <c r="C163" i="53"/>
  <c r="D163" i="53"/>
  <c r="E163" i="53"/>
  <c r="F163" i="53"/>
  <c r="G163" i="53"/>
  <c r="H163" i="53"/>
  <c r="I163" i="53"/>
  <c r="J163" i="53"/>
  <c r="B163" i="53"/>
  <c r="A156" i="53"/>
  <c r="B109" i="53"/>
  <c r="C109" i="53"/>
  <c r="D109" i="53"/>
  <c r="E109" i="53"/>
  <c r="F109" i="53"/>
  <c r="G109" i="53"/>
  <c r="H109" i="53"/>
  <c r="I109" i="53"/>
  <c r="J109" i="53"/>
  <c r="K109" i="53"/>
  <c r="L109" i="53"/>
  <c r="M109" i="53"/>
  <c r="F156" i="53" s="1"/>
  <c r="B44" i="68" s="1"/>
  <c r="N109" i="53"/>
  <c r="O109" i="53"/>
  <c r="P109" i="53"/>
  <c r="Q109" i="53"/>
  <c r="R109" i="53"/>
  <c r="S109" i="53"/>
  <c r="T109" i="53"/>
  <c r="U109" i="53"/>
  <c r="W109" i="53"/>
  <c r="X109" i="53"/>
  <c r="Y109" i="53"/>
  <c r="Z109" i="53"/>
  <c r="AA109" i="53"/>
  <c r="AB109" i="53"/>
  <c r="AC109" i="53"/>
  <c r="J156" i="53" s="1"/>
  <c r="I187" i="53" s="1"/>
  <c r="AD109" i="53"/>
  <c r="I156" i="53" s="1"/>
  <c r="H187" i="53" s="1"/>
  <c r="AE109" i="53"/>
  <c r="K156" i="53" s="1"/>
  <c r="B44" i="71" s="1"/>
  <c r="W46" i="53"/>
  <c r="B45" i="63" s="1"/>
  <c r="B94" i="63" s="1"/>
  <c r="W4" i="53"/>
  <c r="AQ91" i="63" l="1"/>
  <c r="S91" i="63" s="1"/>
  <c r="T91" i="63" s="1"/>
  <c r="U91" i="63" s="1"/>
  <c r="V91" i="63" s="1"/>
  <c r="W91" i="63" s="1"/>
  <c r="X91" i="63" s="1"/>
  <c r="Y91" i="63" s="1"/>
  <c r="Z91" i="63" s="1"/>
  <c r="AA91" i="63" s="1"/>
  <c r="AB91" i="63" s="1"/>
  <c r="AC91" i="63" s="1"/>
  <c r="AD91" i="63" s="1"/>
  <c r="AE91" i="63" s="1"/>
  <c r="AF91" i="63" s="1"/>
  <c r="AG91" i="63" s="1"/>
  <c r="AH91" i="63" s="1"/>
  <c r="AI91" i="63" s="1"/>
  <c r="AJ91" i="63" s="1"/>
  <c r="AK91" i="63" s="1"/>
  <c r="AL91" i="63" s="1"/>
  <c r="AM91" i="63" s="1"/>
  <c r="AN91" i="63" s="1"/>
  <c r="AO91" i="63" s="1"/>
  <c r="AP91" i="63" s="1"/>
  <c r="N91" i="63"/>
  <c r="O91" i="63" s="1"/>
  <c r="P91" i="63" s="1"/>
  <c r="Q91" i="63" s="1"/>
  <c r="AQ88" i="63"/>
  <c r="S88" i="63" s="1"/>
  <c r="T88" i="63" s="1"/>
  <c r="U88" i="63" s="1"/>
  <c r="V88" i="63" s="1"/>
  <c r="W88" i="63" s="1"/>
  <c r="X88" i="63" s="1"/>
  <c r="Y88" i="63" s="1"/>
  <c r="Z88" i="63" s="1"/>
  <c r="AA88" i="63" s="1"/>
  <c r="AB88" i="63" s="1"/>
  <c r="AC88" i="63" s="1"/>
  <c r="AD88" i="63" s="1"/>
  <c r="AE88" i="63" s="1"/>
  <c r="AF88" i="63" s="1"/>
  <c r="AG88" i="63" s="1"/>
  <c r="AH88" i="63" s="1"/>
  <c r="AI88" i="63" s="1"/>
  <c r="AJ88" i="63" s="1"/>
  <c r="AK88" i="63" s="1"/>
  <c r="AL88" i="63" s="1"/>
  <c r="AM88" i="63" s="1"/>
  <c r="AN88" i="63" s="1"/>
  <c r="AO88" i="63" s="1"/>
  <c r="AP88" i="63" s="1"/>
  <c r="AQ58" i="63"/>
  <c r="S58" i="63" s="1"/>
  <c r="T58" i="63" s="1"/>
  <c r="U58" i="63" s="1"/>
  <c r="V58" i="63" s="1"/>
  <c r="W58" i="63" s="1"/>
  <c r="X58" i="63" s="1"/>
  <c r="Y58" i="63" s="1"/>
  <c r="Z58" i="63" s="1"/>
  <c r="AA58" i="63" s="1"/>
  <c r="AB58" i="63" s="1"/>
  <c r="AC58" i="63" s="1"/>
  <c r="AD58" i="63" s="1"/>
  <c r="AE58" i="63" s="1"/>
  <c r="AF58" i="63" s="1"/>
  <c r="AG58" i="63" s="1"/>
  <c r="AH58" i="63" s="1"/>
  <c r="AI58" i="63" s="1"/>
  <c r="AJ58" i="63" s="1"/>
  <c r="AK58" i="63" s="1"/>
  <c r="AL58" i="63" s="1"/>
  <c r="AM58" i="63" s="1"/>
  <c r="AN58" i="63" s="1"/>
  <c r="AO58" i="63" s="1"/>
  <c r="AP58" i="63" s="1"/>
  <c r="S89" i="63"/>
  <c r="T89" i="63" s="1"/>
  <c r="U89" i="63" s="1"/>
  <c r="V89" i="63" s="1"/>
  <c r="W89" i="63" s="1"/>
  <c r="X89" i="63" s="1"/>
  <c r="Y89" i="63" s="1"/>
  <c r="Z89" i="63" s="1"/>
  <c r="AA89" i="63" s="1"/>
  <c r="AB89" i="63" s="1"/>
  <c r="AC89" i="63" s="1"/>
  <c r="AD89" i="63" s="1"/>
  <c r="AE89" i="63" s="1"/>
  <c r="AF89" i="63" s="1"/>
  <c r="AG89" i="63" s="1"/>
  <c r="AH89" i="63" s="1"/>
  <c r="AI89" i="63" s="1"/>
  <c r="AJ89" i="63" s="1"/>
  <c r="AK89" i="63" s="1"/>
  <c r="AL89" i="63" s="1"/>
  <c r="AM89" i="63" s="1"/>
  <c r="AN89" i="63" s="1"/>
  <c r="AO89" i="63" s="1"/>
  <c r="AP89" i="63" s="1"/>
  <c r="AQ89" i="63"/>
  <c r="AQ93" i="63"/>
  <c r="S93" i="63" s="1"/>
  <c r="T93" i="63" s="1"/>
  <c r="U93" i="63" s="1"/>
  <c r="V93" i="63" s="1"/>
  <c r="W93" i="63" s="1"/>
  <c r="X93" i="63" s="1"/>
  <c r="Y93" i="63" s="1"/>
  <c r="Z93" i="63" s="1"/>
  <c r="AA93" i="63" s="1"/>
  <c r="AB93" i="63" s="1"/>
  <c r="AC93" i="63" s="1"/>
  <c r="AD93" i="63" s="1"/>
  <c r="AE93" i="63" s="1"/>
  <c r="AF93" i="63" s="1"/>
  <c r="AG93" i="63" s="1"/>
  <c r="AH93" i="63" s="1"/>
  <c r="AI93" i="63" s="1"/>
  <c r="AJ93" i="63" s="1"/>
  <c r="AK93" i="63" s="1"/>
  <c r="AL93" i="63" s="1"/>
  <c r="AM93" i="63" s="1"/>
  <c r="AN93" i="63" s="1"/>
  <c r="AO93" i="63" s="1"/>
  <c r="AP93" i="63" s="1"/>
  <c r="AQ94" i="63"/>
  <c r="S94" i="63" s="1"/>
  <c r="T94" i="63" s="1"/>
  <c r="U94" i="63" s="1"/>
  <c r="V94" i="63" s="1"/>
  <c r="W94" i="63" s="1"/>
  <c r="X94" i="63" s="1"/>
  <c r="Y94" i="63" s="1"/>
  <c r="Z94" i="63" s="1"/>
  <c r="AA94" i="63" s="1"/>
  <c r="AB94" i="63" s="1"/>
  <c r="AC94" i="63" s="1"/>
  <c r="AD94" i="63" s="1"/>
  <c r="AE94" i="63" s="1"/>
  <c r="AF94" i="63" s="1"/>
  <c r="AG94" i="63" s="1"/>
  <c r="AH94" i="63" s="1"/>
  <c r="AI94" i="63" s="1"/>
  <c r="AJ94" i="63" s="1"/>
  <c r="AK94" i="63" s="1"/>
  <c r="AL94" i="63" s="1"/>
  <c r="AM94" i="63" s="1"/>
  <c r="AN94" i="63" s="1"/>
  <c r="AO94" i="63" s="1"/>
  <c r="AP94" i="63" s="1"/>
  <c r="AQ70" i="63"/>
  <c r="S70" i="63" s="1"/>
  <c r="T70" i="63" s="1"/>
  <c r="U70" i="63" s="1"/>
  <c r="V70" i="63" s="1"/>
  <c r="W70" i="63" s="1"/>
  <c r="X70" i="63" s="1"/>
  <c r="Y70" i="63" s="1"/>
  <c r="Z70" i="63" s="1"/>
  <c r="AA70" i="63" s="1"/>
  <c r="AB70" i="63" s="1"/>
  <c r="AC70" i="63" s="1"/>
  <c r="AD70" i="63" s="1"/>
  <c r="AE70" i="63" s="1"/>
  <c r="AF70" i="63" s="1"/>
  <c r="AG70" i="63" s="1"/>
  <c r="AH70" i="63" s="1"/>
  <c r="AI70" i="63" s="1"/>
  <c r="AJ70" i="63" s="1"/>
  <c r="AK70" i="63" s="1"/>
  <c r="AL70" i="63" s="1"/>
  <c r="AM70" i="63" s="1"/>
  <c r="AN70" i="63" s="1"/>
  <c r="AO70" i="63" s="1"/>
  <c r="AP70" i="63" s="1"/>
  <c r="S77" i="63"/>
  <c r="T77" i="63" s="1"/>
  <c r="U77" i="63" s="1"/>
  <c r="V77" i="63" s="1"/>
  <c r="W77" i="63" s="1"/>
  <c r="X77" i="63" s="1"/>
  <c r="Y77" i="63" s="1"/>
  <c r="Z77" i="63" s="1"/>
  <c r="AA77" i="63" s="1"/>
  <c r="AB77" i="63" s="1"/>
  <c r="AC77" i="63" s="1"/>
  <c r="AD77" i="63" s="1"/>
  <c r="AE77" i="63" s="1"/>
  <c r="AF77" i="63" s="1"/>
  <c r="AG77" i="63" s="1"/>
  <c r="AH77" i="63" s="1"/>
  <c r="AI77" i="63" s="1"/>
  <c r="AJ77" i="63" s="1"/>
  <c r="AK77" i="63" s="1"/>
  <c r="AL77" i="63" s="1"/>
  <c r="AM77" i="63" s="1"/>
  <c r="AN77" i="63" s="1"/>
  <c r="AO77" i="63" s="1"/>
  <c r="AP77" i="63" s="1"/>
  <c r="AQ77" i="63"/>
  <c r="AQ83" i="63"/>
  <c r="S83" i="63" s="1"/>
  <c r="T83" i="63" s="1"/>
  <c r="U83" i="63" s="1"/>
  <c r="V83" i="63" s="1"/>
  <c r="W83" i="63" s="1"/>
  <c r="X83" i="63" s="1"/>
  <c r="Y83" i="63" s="1"/>
  <c r="Z83" i="63" s="1"/>
  <c r="AA83" i="63" s="1"/>
  <c r="AB83" i="63" s="1"/>
  <c r="AC83" i="63" s="1"/>
  <c r="AD83" i="63" s="1"/>
  <c r="AE83" i="63" s="1"/>
  <c r="AF83" i="63" s="1"/>
  <c r="AG83" i="63" s="1"/>
  <c r="AH83" i="63" s="1"/>
  <c r="AI83" i="63" s="1"/>
  <c r="AJ83" i="63" s="1"/>
  <c r="AK83" i="63" s="1"/>
  <c r="AL83" i="63" s="1"/>
  <c r="AM83" i="63" s="1"/>
  <c r="AN83" i="63" s="1"/>
  <c r="AO83" i="63" s="1"/>
  <c r="AP83" i="63" s="1"/>
  <c r="N93" i="63"/>
  <c r="O93" i="63" s="1"/>
  <c r="P93" i="63" s="1"/>
  <c r="Q93" i="63" s="1"/>
  <c r="N94" i="63"/>
  <c r="O94" i="63" s="1"/>
  <c r="P94" i="63" s="1"/>
  <c r="Q94" i="63" s="1"/>
  <c r="AQ75" i="63"/>
  <c r="S75" i="63" s="1"/>
  <c r="T75" i="63" s="1"/>
  <c r="U75" i="63" s="1"/>
  <c r="V75" i="63" s="1"/>
  <c r="W75" i="63" s="1"/>
  <c r="X75" i="63" s="1"/>
  <c r="Y75" i="63" s="1"/>
  <c r="Z75" i="63" s="1"/>
  <c r="AA75" i="63" s="1"/>
  <c r="AB75" i="63" s="1"/>
  <c r="AC75" i="63" s="1"/>
  <c r="AD75" i="63" s="1"/>
  <c r="AE75" i="63" s="1"/>
  <c r="AF75" i="63" s="1"/>
  <c r="AG75" i="63" s="1"/>
  <c r="AH75" i="63" s="1"/>
  <c r="AI75" i="63" s="1"/>
  <c r="AJ75" i="63" s="1"/>
  <c r="AK75" i="63" s="1"/>
  <c r="AL75" i="63" s="1"/>
  <c r="AM75" i="63" s="1"/>
  <c r="AN75" i="63" s="1"/>
  <c r="AO75" i="63" s="1"/>
  <c r="AP75" i="63" s="1"/>
  <c r="S90" i="63"/>
  <c r="T90" i="63" s="1"/>
  <c r="U90" i="63" s="1"/>
  <c r="V90" i="63" s="1"/>
  <c r="W90" i="63" s="1"/>
  <c r="X90" i="63" s="1"/>
  <c r="Y90" i="63" s="1"/>
  <c r="Z90" i="63" s="1"/>
  <c r="AA90" i="63" s="1"/>
  <c r="AB90" i="63" s="1"/>
  <c r="AC90" i="63" s="1"/>
  <c r="AD90" i="63" s="1"/>
  <c r="AE90" i="63" s="1"/>
  <c r="AF90" i="63" s="1"/>
  <c r="AG90" i="63" s="1"/>
  <c r="AH90" i="63" s="1"/>
  <c r="AI90" i="63" s="1"/>
  <c r="AJ90" i="63" s="1"/>
  <c r="AK90" i="63" s="1"/>
  <c r="AL90" i="63" s="1"/>
  <c r="AM90" i="63" s="1"/>
  <c r="AN90" i="63" s="1"/>
  <c r="AO90" i="63" s="1"/>
  <c r="AP90" i="63" s="1"/>
  <c r="AQ90" i="63"/>
  <c r="N70" i="63"/>
  <c r="O70" i="63" s="1"/>
  <c r="P70" i="63" s="1"/>
  <c r="Q70" i="63" s="1"/>
  <c r="N77" i="63"/>
  <c r="O77" i="63" s="1"/>
  <c r="P77" i="63" s="1"/>
  <c r="Q77" i="63" s="1"/>
  <c r="S81" i="63"/>
  <c r="T81" i="63" s="1"/>
  <c r="U81" i="63" s="1"/>
  <c r="V81" i="63" s="1"/>
  <c r="W81" i="63" s="1"/>
  <c r="X81" i="63" s="1"/>
  <c r="Y81" i="63" s="1"/>
  <c r="Z81" i="63" s="1"/>
  <c r="AA81" i="63" s="1"/>
  <c r="AB81" i="63" s="1"/>
  <c r="AC81" i="63" s="1"/>
  <c r="AD81" i="63" s="1"/>
  <c r="AE81" i="63" s="1"/>
  <c r="AF81" i="63" s="1"/>
  <c r="AG81" i="63" s="1"/>
  <c r="AH81" i="63" s="1"/>
  <c r="AI81" i="63" s="1"/>
  <c r="AJ81" i="63" s="1"/>
  <c r="AK81" i="63" s="1"/>
  <c r="AL81" i="63" s="1"/>
  <c r="AM81" i="63" s="1"/>
  <c r="AN81" i="63" s="1"/>
  <c r="AO81" i="63" s="1"/>
  <c r="AP81" i="63" s="1"/>
  <c r="AQ81" i="63"/>
  <c r="AQ71" i="63"/>
  <c r="S71" i="63" s="1"/>
  <c r="T71" i="63" s="1"/>
  <c r="U71" i="63" s="1"/>
  <c r="V71" i="63" s="1"/>
  <c r="W71" i="63" s="1"/>
  <c r="X71" i="63" s="1"/>
  <c r="Y71" i="63" s="1"/>
  <c r="Z71" i="63" s="1"/>
  <c r="AA71" i="63" s="1"/>
  <c r="AB71" i="63" s="1"/>
  <c r="AC71" i="63" s="1"/>
  <c r="AD71" i="63" s="1"/>
  <c r="AE71" i="63" s="1"/>
  <c r="AF71" i="63" s="1"/>
  <c r="AG71" i="63" s="1"/>
  <c r="AH71" i="63" s="1"/>
  <c r="AI71" i="63" s="1"/>
  <c r="AJ71" i="63" s="1"/>
  <c r="AK71" i="63" s="1"/>
  <c r="AL71" i="63" s="1"/>
  <c r="AM71" i="63" s="1"/>
  <c r="AN71" i="63" s="1"/>
  <c r="AO71" i="63" s="1"/>
  <c r="AP71" i="63" s="1"/>
  <c r="S62" i="63"/>
  <c r="T62" i="63" s="1"/>
  <c r="U62" i="63" s="1"/>
  <c r="V62" i="63" s="1"/>
  <c r="W62" i="63" s="1"/>
  <c r="X62" i="63" s="1"/>
  <c r="Y62" i="63" s="1"/>
  <c r="Z62" i="63" s="1"/>
  <c r="AA62" i="63" s="1"/>
  <c r="AB62" i="63" s="1"/>
  <c r="AC62" i="63" s="1"/>
  <c r="AD62" i="63" s="1"/>
  <c r="AE62" i="63" s="1"/>
  <c r="AF62" i="63" s="1"/>
  <c r="AG62" i="63" s="1"/>
  <c r="AH62" i="63" s="1"/>
  <c r="AI62" i="63" s="1"/>
  <c r="AJ62" i="63" s="1"/>
  <c r="AK62" i="63" s="1"/>
  <c r="AL62" i="63" s="1"/>
  <c r="AM62" i="63" s="1"/>
  <c r="AN62" i="63" s="1"/>
  <c r="AO62" i="63" s="1"/>
  <c r="AP62" i="63" s="1"/>
  <c r="AQ62" i="63"/>
  <c r="AQ85" i="63"/>
  <c r="S85" i="63" s="1"/>
  <c r="T85" i="63" s="1"/>
  <c r="U85" i="63" s="1"/>
  <c r="V85" i="63" s="1"/>
  <c r="W85" i="63" s="1"/>
  <c r="X85" i="63" s="1"/>
  <c r="Y85" i="63" s="1"/>
  <c r="Z85" i="63" s="1"/>
  <c r="AA85" i="63" s="1"/>
  <c r="AB85" i="63" s="1"/>
  <c r="AC85" i="63" s="1"/>
  <c r="AD85" i="63" s="1"/>
  <c r="AE85" i="63" s="1"/>
  <c r="AF85" i="63" s="1"/>
  <c r="AG85" i="63" s="1"/>
  <c r="AH85" i="63" s="1"/>
  <c r="AI85" i="63" s="1"/>
  <c r="AJ85" i="63" s="1"/>
  <c r="AK85" i="63" s="1"/>
  <c r="AL85" i="63" s="1"/>
  <c r="AM85" i="63" s="1"/>
  <c r="AN85" i="63" s="1"/>
  <c r="AO85" i="63" s="1"/>
  <c r="AP85" i="63" s="1"/>
  <c r="N62" i="63"/>
  <c r="O62" i="63" s="1"/>
  <c r="P62" i="63" s="1"/>
  <c r="Q62" i="63" s="1"/>
  <c r="N85" i="63"/>
  <c r="O85" i="63" s="1"/>
  <c r="P85" i="63" s="1"/>
  <c r="Q85" i="63" s="1"/>
  <c r="AQ87" i="63"/>
  <c r="S87" i="63" s="1"/>
  <c r="T87" i="63" s="1"/>
  <c r="U87" i="63" s="1"/>
  <c r="V87" i="63" s="1"/>
  <c r="W87" i="63" s="1"/>
  <c r="X87" i="63" s="1"/>
  <c r="Y87" i="63" s="1"/>
  <c r="Z87" i="63" s="1"/>
  <c r="AA87" i="63" s="1"/>
  <c r="AB87" i="63" s="1"/>
  <c r="AC87" i="63" s="1"/>
  <c r="AD87" i="63" s="1"/>
  <c r="AE87" i="63" s="1"/>
  <c r="AF87" i="63" s="1"/>
  <c r="AG87" i="63" s="1"/>
  <c r="AH87" i="63" s="1"/>
  <c r="AI87" i="63" s="1"/>
  <c r="AJ87" i="63" s="1"/>
  <c r="AK87" i="63" s="1"/>
  <c r="AL87" i="63" s="1"/>
  <c r="AM87" i="63" s="1"/>
  <c r="AN87" i="63" s="1"/>
  <c r="AO87" i="63" s="1"/>
  <c r="AP87" i="63" s="1"/>
  <c r="AQ80" i="63"/>
  <c r="S80" i="63" s="1"/>
  <c r="T80" i="63" s="1"/>
  <c r="U80" i="63" s="1"/>
  <c r="V80" i="63" s="1"/>
  <c r="W80" i="63" s="1"/>
  <c r="X80" i="63" s="1"/>
  <c r="Y80" i="63" s="1"/>
  <c r="Z80" i="63" s="1"/>
  <c r="AA80" i="63" s="1"/>
  <c r="AB80" i="63" s="1"/>
  <c r="AC80" i="63" s="1"/>
  <c r="AD80" i="63" s="1"/>
  <c r="AE80" i="63" s="1"/>
  <c r="AF80" i="63" s="1"/>
  <c r="AG80" i="63" s="1"/>
  <c r="AH80" i="63" s="1"/>
  <c r="AI80" i="63" s="1"/>
  <c r="AJ80" i="63" s="1"/>
  <c r="AK80" i="63" s="1"/>
  <c r="AL80" i="63" s="1"/>
  <c r="AM80" i="63" s="1"/>
  <c r="AN80" i="63" s="1"/>
  <c r="AO80" i="63" s="1"/>
  <c r="AP80" i="63" s="1"/>
  <c r="AQ72" i="63"/>
  <c r="S72" i="63" s="1"/>
  <c r="T72" i="63" s="1"/>
  <c r="U72" i="63" s="1"/>
  <c r="V72" i="63" s="1"/>
  <c r="W72" i="63" s="1"/>
  <c r="X72" i="63" s="1"/>
  <c r="Y72" i="63" s="1"/>
  <c r="Z72" i="63" s="1"/>
  <c r="AA72" i="63" s="1"/>
  <c r="AB72" i="63" s="1"/>
  <c r="AC72" i="63" s="1"/>
  <c r="AD72" i="63" s="1"/>
  <c r="AE72" i="63" s="1"/>
  <c r="AF72" i="63" s="1"/>
  <c r="AG72" i="63" s="1"/>
  <c r="AH72" i="63" s="1"/>
  <c r="AI72" i="63" s="1"/>
  <c r="AJ72" i="63" s="1"/>
  <c r="AK72" i="63" s="1"/>
  <c r="AL72" i="63" s="1"/>
  <c r="AM72" i="63" s="1"/>
  <c r="AN72" i="63" s="1"/>
  <c r="AO72" i="63" s="1"/>
  <c r="AP72" i="63" s="1"/>
  <c r="S59" i="63"/>
  <c r="T59" i="63" s="1"/>
  <c r="U59" i="63" s="1"/>
  <c r="V59" i="63" s="1"/>
  <c r="W59" i="63" s="1"/>
  <c r="X59" i="63" s="1"/>
  <c r="Y59" i="63" s="1"/>
  <c r="Z59" i="63" s="1"/>
  <c r="AA59" i="63" s="1"/>
  <c r="AB59" i="63" s="1"/>
  <c r="AC59" i="63" s="1"/>
  <c r="AD59" i="63" s="1"/>
  <c r="AE59" i="63" s="1"/>
  <c r="AF59" i="63" s="1"/>
  <c r="AG59" i="63" s="1"/>
  <c r="AH59" i="63" s="1"/>
  <c r="AI59" i="63" s="1"/>
  <c r="AJ59" i="63" s="1"/>
  <c r="AK59" i="63" s="1"/>
  <c r="AL59" i="63" s="1"/>
  <c r="AM59" i="63" s="1"/>
  <c r="AN59" i="63" s="1"/>
  <c r="AO59" i="63" s="1"/>
  <c r="AP59" i="63" s="1"/>
  <c r="AQ59" i="63"/>
  <c r="AQ86" i="63"/>
  <c r="S86" i="63" s="1"/>
  <c r="T86" i="63" s="1"/>
  <c r="U86" i="63" s="1"/>
  <c r="V86" i="63" s="1"/>
  <c r="W86" i="63" s="1"/>
  <c r="X86" i="63" s="1"/>
  <c r="Y86" i="63" s="1"/>
  <c r="Z86" i="63" s="1"/>
  <c r="AA86" i="63" s="1"/>
  <c r="AB86" i="63" s="1"/>
  <c r="AC86" i="63" s="1"/>
  <c r="AD86" i="63" s="1"/>
  <c r="AE86" i="63" s="1"/>
  <c r="AF86" i="63" s="1"/>
  <c r="AG86" i="63" s="1"/>
  <c r="AH86" i="63" s="1"/>
  <c r="AI86" i="63" s="1"/>
  <c r="AJ86" i="63" s="1"/>
  <c r="AK86" i="63" s="1"/>
  <c r="AL86" i="63" s="1"/>
  <c r="AM86" i="63" s="1"/>
  <c r="AN86" i="63" s="1"/>
  <c r="AO86" i="63" s="1"/>
  <c r="AP86" i="63" s="1"/>
  <c r="N86" i="63"/>
  <c r="O86" i="63" s="1"/>
  <c r="P86" i="63" s="1"/>
  <c r="Q86" i="63" s="1"/>
  <c r="AQ57" i="63"/>
  <c r="S57" i="63" s="1"/>
  <c r="T57" i="63" s="1"/>
  <c r="U57" i="63" s="1"/>
  <c r="V57" i="63" s="1"/>
  <c r="W57" i="63" s="1"/>
  <c r="X57" i="63" s="1"/>
  <c r="Y57" i="63" s="1"/>
  <c r="Z57" i="63" s="1"/>
  <c r="AA57" i="63" s="1"/>
  <c r="AB57" i="63" s="1"/>
  <c r="AC57" i="63" s="1"/>
  <c r="AD57" i="63" s="1"/>
  <c r="AE57" i="63" s="1"/>
  <c r="AF57" i="63" s="1"/>
  <c r="AG57" i="63" s="1"/>
  <c r="AH57" i="63" s="1"/>
  <c r="AI57" i="63" s="1"/>
  <c r="AJ57" i="63" s="1"/>
  <c r="AK57" i="63" s="1"/>
  <c r="AL57" i="63" s="1"/>
  <c r="AM57" i="63" s="1"/>
  <c r="AN57" i="63" s="1"/>
  <c r="AO57" i="63" s="1"/>
  <c r="AP57" i="63" s="1"/>
  <c r="AQ66" i="63"/>
  <c r="S66" i="63" s="1"/>
  <c r="T66" i="63" s="1"/>
  <c r="U66" i="63" s="1"/>
  <c r="V66" i="63" s="1"/>
  <c r="W66" i="63" s="1"/>
  <c r="X66" i="63" s="1"/>
  <c r="Y66" i="63" s="1"/>
  <c r="Z66" i="63" s="1"/>
  <c r="AA66" i="63" s="1"/>
  <c r="AB66" i="63" s="1"/>
  <c r="AC66" i="63" s="1"/>
  <c r="AD66" i="63" s="1"/>
  <c r="AE66" i="63" s="1"/>
  <c r="AF66" i="63" s="1"/>
  <c r="AG66" i="63" s="1"/>
  <c r="AH66" i="63" s="1"/>
  <c r="AI66" i="63" s="1"/>
  <c r="AJ66" i="63" s="1"/>
  <c r="AK66" i="63" s="1"/>
  <c r="AL66" i="63" s="1"/>
  <c r="AM66" i="63" s="1"/>
  <c r="AN66" i="63" s="1"/>
  <c r="AO66" i="63" s="1"/>
  <c r="AP66" i="63" s="1"/>
  <c r="S82" i="63"/>
  <c r="T82" i="63" s="1"/>
  <c r="U82" i="63" s="1"/>
  <c r="V82" i="63" s="1"/>
  <c r="W82" i="63" s="1"/>
  <c r="X82" i="63" s="1"/>
  <c r="Y82" i="63" s="1"/>
  <c r="Z82" i="63" s="1"/>
  <c r="AA82" i="63" s="1"/>
  <c r="AB82" i="63" s="1"/>
  <c r="AC82" i="63" s="1"/>
  <c r="AD82" i="63" s="1"/>
  <c r="AE82" i="63" s="1"/>
  <c r="AF82" i="63" s="1"/>
  <c r="AG82" i="63" s="1"/>
  <c r="AH82" i="63" s="1"/>
  <c r="AI82" i="63" s="1"/>
  <c r="AJ82" i="63" s="1"/>
  <c r="AK82" i="63" s="1"/>
  <c r="AL82" i="63" s="1"/>
  <c r="AM82" i="63" s="1"/>
  <c r="AN82" i="63" s="1"/>
  <c r="AO82" i="63" s="1"/>
  <c r="AP82" i="63" s="1"/>
  <c r="AQ82" i="63"/>
  <c r="AQ79" i="63"/>
  <c r="S79" i="63" s="1"/>
  <c r="T79" i="63" s="1"/>
  <c r="U79" i="63" s="1"/>
  <c r="V79" i="63" s="1"/>
  <c r="W79" i="63" s="1"/>
  <c r="X79" i="63" s="1"/>
  <c r="Y79" i="63" s="1"/>
  <c r="Z79" i="63" s="1"/>
  <c r="AA79" i="63" s="1"/>
  <c r="AB79" i="63" s="1"/>
  <c r="AC79" i="63" s="1"/>
  <c r="AD79" i="63" s="1"/>
  <c r="AE79" i="63" s="1"/>
  <c r="AF79" i="63" s="1"/>
  <c r="AG79" i="63" s="1"/>
  <c r="AH79" i="63" s="1"/>
  <c r="AI79" i="63" s="1"/>
  <c r="AJ79" i="63" s="1"/>
  <c r="AK79" i="63" s="1"/>
  <c r="AL79" i="63" s="1"/>
  <c r="AM79" i="63" s="1"/>
  <c r="AN79" i="63" s="1"/>
  <c r="AO79" i="63" s="1"/>
  <c r="AP79" i="63" s="1"/>
  <c r="AQ73" i="63"/>
  <c r="S73" i="63" s="1"/>
  <c r="T73" i="63" s="1"/>
  <c r="U73" i="63" s="1"/>
  <c r="V73" i="63" s="1"/>
  <c r="W73" i="63" s="1"/>
  <c r="X73" i="63" s="1"/>
  <c r="Y73" i="63" s="1"/>
  <c r="Z73" i="63" s="1"/>
  <c r="AA73" i="63" s="1"/>
  <c r="AB73" i="63" s="1"/>
  <c r="AC73" i="63" s="1"/>
  <c r="AD73" i="63" s="1"/>
  <c r="AE73" i="63" s="1"/>
  <c r="AF73" i="63" s="1"/>
  <c r="AG73" i="63" s="1"/>
  <c r="AH73" i="63" s="1"/>
  <c r="AI73" i="63" s="1"/>
  <c r="AJ73" i="63" s="1"/>
  <c r="AK73" i="63" s="1"/>
  <c r="AL73" i="63" s="1"/>
  <c r="AM73" i="63" s="1"/>
  <c r="AN73" i="63" s="1"/>
  <c r="AO73" i="63" s="1"/>
  <c r="AP73" i="63" s="1"/>
  <c r="AQ74" i="63"/>
  <c r="S74" i="63" s="1"/>
  <c r="T74" i="63" s="1"/>
  <c r="U74" i="63" s="1"/>
  <c r="V74" i="63" s="1"/>
  <c r="W74" i="63" s="1"/>
  <c r="X74" i="63" s="1"/>
  <c r="Y74" i="63" s="1"/>
  <c r="Z74" i="63" s="1"/>
  <c r="AA74" i="63" s="1"/>
  <c r="AB74" i="63" s="1"/>
  <c r="AC74" i="63" s="1"/>
  <c r="AD74" i="63" s="1"/>
  <c r="AE74" i="63" s="1"/>
  <c r="AF74" i="63" s="1"/>
  <c r="AG74" i="63" s="1"/>
  <c r="AH74" i="63" s="1"/>
  <c r="AI74" i="63" s="1"/>
  <c r="AJ74" i="63" s="1"/>
  <c r="AK74" i="63" s="1"/>
  <c r="AL74" i="63" s="1"/>
  <c r="AM74" i="63" s="1"/>
  <c r="AN74" i="63" s="1"/>
  <c r="AO74" i="63" s="1"/>
  <c r="AP74" i="63" s="1"/>
  <c r="V109" i="53"/>
  <c r="G156" i="53" s="1"/>
  <c r="B44" i="69" s="1"/>
  <c r="C156" i="53"/>
  <c r="B44" i="61" s="1"/>
  <c r="J187" i="53"/>
  <c r="E187" i="53"/>
  <c r="D156" i="53"/>
  <c r="H106" i="54"/>
  <c r="F106" i="54"/>
  <c r="E64" i="54"/>
  <c r="E106" i="54"/>
  <c r="F64" i="54"/>
  <c r="G106" i="54"/>
  <c r="D64" i="54"/>
  <c r="K64" i="54"/>
  <c r="C106" i="54"/>
  <c r="D106" i="54"/>
  <c r="J64" i="54"/>
  <c r="K106" i="54"/>
  <c r="I64" i="54"/>
  <c r="J106" i="54"/>
  <c r="C64" i="54"/>
  <c r="H64" i="54"/>
  <c r="I106" i="54"/>
  <c r="G64" i="54"/>
  <c r="E156" i="53"/>
  <c r="B44" i="67" s="1"/>
  <c r="H156" i="53"/>
  <c r="B44" i="70" s="1"/>
  <c r="A66" i="54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65" i="54"/>
  <c r="D1" i="53"/>
  <c r="E1" i="53"/>
  <c r="F1" i="53"/>
  <c r="G1" i="53"/>
  <c r="H1" i="53"/>
  <c r="I1" i="53"/>
  <c r="J1" i="53"/>
  <c r="K1" i="53"/>
  <c r="L1" i="53"/>
  <c r="M1" i="53"/>
  <c r="N1" i="53"/>
  <c r="O1" i="53"/>
  <c r="P1" i="53"/>
  <c r="Q1" i="53"/>
  <c r="R1" i="53"/>
  <c r="S1" i="53"/>
  <c r="T1" i="53"/>
  <c r="U1" i="53"/>
  <c r="V1" i="53"/>
  <c r="W1" i="53"/>
  <c r="X1" i="53"/>
  <c r="Y1" i="53"/>
  <c r="Z1" i="53"/>
  <c r="AA1" i="53"/>
  <c r="AB1" i="53"/>
  <c r="AC1" i="53"/>
  <c r="AD1" i="53"/>
  <c r="AE1" i="53"/>
  <c r="AF1" i="53"/>
  <c r="C1" i="53"/>
  <c r="B66" i="53"/>
  <c r="C4" i="54"/>
  <c r="D4" i="54"/>
  <c r="E4" i="54"/>
  <c r="F4" i="54"/>
  <c r="G4" i="54"/>
  <c r="H4" i="54"/>
  <c r="I4" i="54"/>
  <c r="J4" i="54"/>
  <c r="K4" i="54"/>
  <c r="L4" i="54"/>
  <c r="M4" i="54"/>
  <c r="N4" i="54"/>
  <c r="O4" i="54"/>
  <c r="P4" i="54"/>
  <c r="Q4" i="54"/>
  <c r="R4" i="54"/>
  <c r="S4" i="54"/>
  <c r="T4" i="54"/>
  <c r="U4" i="54"/>
  <c r="V4" i="54"/>
  <c r="W4" i="54"/>
  <c r="X4" i="54"/>
  <c r="Y4" i="54"/>
  <c r="Z4" i="54"/>
  <c r="AA4" i="54"/>
  <c r="AB4" i="54"/>
  <c r="AC4" i="54"/>
  <c r="B4" i="54"/>
  <c r="C5" i="54"/>
  <c r="D5" i="54"/>
  <c r="E5" i="54"/>
  <c r="F5" i="54"/>
  <c r="G5" i="54"/>
  <c r="H5" i="54"/>
  <c r="I5" i="54"/>
  <c r="J5" i="54"/>
  <c r="K5" i="54"/>
  <c r="L5" i="54"/>
  <c r="M5" i="54"/>
  <c r="N5" i="54"/>
  <c r="O5" i="54"/>
  <c r="P5" i="54"/>
  <c r="Q5" i="54"/>
  <c r="R5" i="54"/>
  <c r="S5" i="54"/>
  <c r="T5" i="54"/>
  <c r="U5" i="54"/>
  <c r="V5" i="54"/>
  <c r="W5" i="54"/>
  <c r="X5" i="54"/>
  <c r="Y5" i="54"/>
  <c r="Z5" i="54"/>
  <c r="AA5" i="54"/>
  <c r="AB5" i="54"/>
  <c r="AC5" i="54"/>
  <c r="C6" i="54"/>
  <c r="D6" i="54"/>
  <c r="E6" i="54"/>
  <c r="F6" i="54"/>
  <c r="G6" i="54"/>
  <c r="H6" i="54"/>
  <c r="I6" i="54"/>
  <c r="J6" i="54"/>
  <c r="K6" i="54"/>
  <c r="L6" i="54"/>
  <c r="M6" i="54"/>
  <c r="N6" i="54"/>
  <c r="O6" i="54"/>
  <c r="P6" i="54"/>
  <c r="Q6" i="54"/>
  <c r="R6" i="54"/>
  <c r="S6" i="54"/>
  <c r="T6" i="54"/>
  <c r="U6" i="54"/>
  <c r="V6" i="54"/>
  <c r="W6" i="54"/>
  <c r="X6" i="54"/>
  <c r="Y6" i="54"/>
  <c r="Z6" i="54"/>
  <c r="AA6" i="54"/>
  <c r="AB6" i="54"/>
  <c r="AC6" i="54"/>
  <c r="C7" i="54"/>
  <c r="D7" i="54"/>
  <c r="E7" i="54"/>
  <c r="F7" i="54"/>
  <c r="G7" i="54"/>
  <c r="H7" i="54"/>
  <c r="I7" i="54"/>
  <c r="J7" i="54"/>
  <c r="K7" i="54"/>
  <c r="L7" i="54"/>
  <c r="M7" i="54"/>
  <c r="N7" i="54"/>
  <c r="O7" i="54"/>
  <c r="P7" i="54"/>
  <c r="Q7" i="54"/>
  <c r="R7" i="54"/>
  <c r="S7" i="54"/>
  <c r="T7" i="54"/>
  <c r="U7" i="54"/>
  <c r="V7" i="54"/>
  <c r="W7" i="54"/>
  <c r="X7" i="54"/>
  <c r="Y7" i="54"/>
  <c r="Z7" i="54"/>
  <c r="AA7" i="54"/>
  <c r="AB7" i="54"/>
  <c r="AC7" i="54"/>
  <c r="C8" i="54"/>
  <c r="D8" i="54"/>
  <c r="E8" i="54"/>
  <c r="F8" i="54"/>
  <c r="G8" i="54"/>
  <c r="H8" i="54"/>
  <c r="I8" i="54"/>
  <c r="J8" i="54"/>
  <c r="K8" i="54"/>
  <c r="L8" i="54"/>
  <c r="M8" i="54"/>
  <c r="N8" i="54"/>
  <c r="O8" i="54"/>
  <c r="P8" i="54"/>
  <c r="Q8" i="54"/>
  <c r="R8" i="54"/>
  <c r="S8" i="54"/>
  <c r="T8" i="54"/>
  <c r="U8" i="54"/>
  <c r="V8" i="54"/>
  <c r="W8" i="54"/>
  <c r="X8" i="54"/>
  <c r="Y8" i="54"/>
  <c r="Z8" i="54"/>
  <c r="AA8" i="54"/>
  <c r="AB8" i="54"/>
  <c r="AC8" i="54"/>
  <c r="C9" i="54"/>
  <c r="D9" i="54"/>
  <c r="E9" i="54"/>
  <c r="F9" i="54"/>
  <c r="G9" i="54"/>
  <c r="H9" i="54"/>
  <c r="I9" i="54"/>
  <c r="J9" i="54"/>
  <c r="K9" i="54"/>
  <c r="L9" i="54"/>
  <c r="M9" i="54"/>
  <c r="N9" i="54"/>
  <c r="O9" i="54"/>
  <c r="P9" i="54"/>
  <c r="Q9" i="54"/>
  <c r="R9" i="54"/>
  <c r="S9" i="54"/>
  <c r="T9" i="54"/>
  <c r="U9" i="54"/>
  <c r="V9" i="54"/>
  <c r="W9" i="54"/>
  <c r="X9" i="54"/>
  <c r="Y9" i="54"/>
  <c r="Z9" i="54"/>
  <c r="AA9" i="54"/>
  <c r="AB9" i="54"/>
  <c r="AC9" i="54"/>
  <c r="C10" i="54"/>
  <c r="D10" i="54"/>
  <c r="E10" i="54"/>
  <c r="F10" i="54"/>
  <c r="G10" i="54"/>
  <c r="H10" i="54"/>
  <c r="I10" i="54"/>
  <c r="J10" i="54"/>
  <c r="K10" i="54"/>
  <c r="L10" i="54"/>
  <c r="M10" i="54"/>
  <c r="N10" i="54"/>
  <c r="O10" i="54"/>
  <c r="P10" i="54"/>
  <c r="Q10" i="54"/>
  <c r="R10" i="54"/>
  <c r="S10" i="54"/>
  <c r="T10" i="54"/>
  <c r="U10" i="54"/>
  <c r="V10" i="54"/>
  <c r="W10" i="54"/>
  <c r="X10" i="54"/>
  <c r="Y10" i="54"/>
  <c r="Z10" i="54"/>
  <c r="AA10" i="54"/>
  <c r="AB10" i="54"/>
  <c r="AC10" i="54"/>
  <c r="C11" i="54"/>
  <c r="D11" i="54"/>
  <c r="E11" i="54"/>
  <c r="F11" i="54"/>
  <c r="G11" i="54"/>
  <c r="H11" i="54"/>
  <c r="I11" i="54"/>
  <c r="J11" i="54"/>
  <c r="K11" i="54"/>
  <c r="L11" i="54"/>
  <c r="M11" i="54"/>
  <c r="N11" i="54"/>
  <c r="O11" i="54"/>
  <c r="P11" i="54"/>
  <c r="Q11" i="54"/>
  <c r="R11" i="54"/>
  <c r="S11" i="54"/>
  <c r="T11" i="54"/>
  <c r="U11" i="54"/>
  <c r="V11" i="54"/>
  <c r="W11" i="54"/>
  <c r="X11" i="54"/>
  <c r="Y11" i="54"/>
  <c r="Z11" i="54"/>
  <c r="AA11" i="54"/>
  <c r="AB11" i="54"/>
  <c r="AC11" i="54"/>
  <c r="C12" i="54"/>
  <c r="D12" i="54"/>
  <c r="E12" i="54"/>
  <c r="F12" i="54"/>
  <c r="G12" i="54"/>
  <c r="H12" i="54"/>
  <c r="I12" i="54"/>
  <c r="J12" i="54"/>
  <c r="K12" i="54"/>
  <c r="L12" i="54"/>
  <c r="M12" i="54"/>
  <c r="N12" i="54"/>
  <c r="O12" i="54"/>
  <c r="P12" i="54"/>
  <c r="Q12" i="54"/>
  <c r="R12" i="54"/>
  <c r="S12" i="54"/>
  <c r="T12" i="54"/>
  <c r="U12" i="54"/>
  <c r="V12" i="54"/>
  <c r="W12" i="54"/>
  <c r="X12" i="54"/>
  <c r="Y12" i="54"/>
  <c r="Z12" i="54"/>
  <c r="AA12" i="54"/>
  <c r="AB12" i="54"/>
  <c r="AC12" i="54"/>
  <c r="C13" i="54"/>
  <c r="D13" i="54"/>
  <c r="E13" i="54"/>
  <c r="F13" i="54"/>
  <c r="G13" i="54"/>
  <c r="H13" i="54"/>
  <c r="I13" i="54"/>
  <c r="J13" i="54"/>
  <c r="K13" i="54"/>
  <c r="L13" i="54"/>
  <c r="M13" i="54"/>
  <c r="N13" i="54"/>
  <c r="O13" i="54"/>
  <c r="P13" i="54"/>
  <c r="Q13" i="54"/>
  <c r="R13" i="54"/>
  <c r="S13" i="54"/>
  <c r="T13" i="54"/>
  <c r="U13" i="54"/>
  <c r="V13" i="54"/>
  <c r="W13" i="54"/>
  <c r="X13" i="54"/>
  <c r="Y13" i="54"/>
  <c r="Z13" i="54"/>
  <c r="AA13" i="54"/>
  <c r="AB13" i="54"/>
  <c r="AC13" i="54"/>
  <c r="C14" i="54"/>
  <c r="D14" i="54"/>
  <c r="E14" i="54"/>
  <c r="F14" i="54"/>
  <c r="G14" i="54"/>
  <c r="H14" i="54"/>
  <c r="I14" i="54"/>
  <c r="J14" i="54"/>
  <c r="K14" i="54"/>
  <c r="L14" i="54"/>
  <c r="M14" i="54"/>
  <c r="N14" i="54"/>
  <c r="O14" i="54"/>
  <c r="P14" i="54"/>
  <c r="Q14" i="54"/>
  <c r="R14" i="54"/>
  <c r="S14" i="54"/>
  <c r="T14" i="54"/>
  <c r="U14" i="54"/>
  <c r="V14" i="54"/>
  <c r="W14" i="54"/>
  <c r="X14" i="54"/>
  <c r="Y14" i="54"/>
  <c r="Z14" i="54"/>
  <c r="AA14" i="54"/>
  <c r="AB14" i="54"/>
  <c r="AC14" i="54"/>
  <c r="C15" i="54"/>
  <c r="D15" i="54"/>
  <c r="E15" i="54"/>
  <c r="F15" i="54"/>
  <c r="G15" i="54"/>
  <c r="H15" i="54"/>
  <c r="I15" i="54"/>
  <c r="J15" i="54"/>
  <c r="K15" i="54"/>
  <c r="L15" i="54"/>
  <c r="M15" i="54"/>
  <c r="N15" i="54"/>
  <c r="O15" i="54"/>
  <c r="P15" i="54"/>
  <c r="Q15" i="54"/>
  <c r="R15" i="54"/>
  <c r="S15" i="54"/>
  <c r="T15" i="54"/>
  <c r="U15" i="54"/>
  <c r="V15" i="54"/>
  <c r="W15" i="54"/>
  <c r="X15" i="54"/>
  <c r="Y15" i="54"/>
  <c r="Z15" i="54"/>
  <c r="AA15" i="54"/>
  <c r="AB15" i="54"/>
  <c r="AC15" i="54"/>
  <c r="C16" i="54"/>
  <c r="D16" i="54"/>
  <c r="E16" i="54"/>
  <c r="F16" i="54"/>
  <c r="G16" i="54"/>
  <c r="H16" i="54"/>
  <c r="I16" i="54"/>
  <c r="J16" i="54"/>
  <c r="K16" i="54"/>
  <c r="L16" i="54"/>
  <c r="M16" i="54"/>
  <c r="N16" i="54"/>
  <c r="O16" i="54"/>
  <c r="P16" i="54"/>
  <c r="Q16" i="54"/>
  <c r="R16" i="54"/>
  <c r="S16" i="54"/>
  <c r="T16" i="54"/>
  <c r="U16" i="54"/>
  <c r="V16" i="54"/>
  <c r="W16" i="54"/>
  <c r="X16" i="54"/>
  <c r="Y16" i="54"/>
  <c r="Z16" i="54"/>
  <c r="AA16" i="54"/>
  <c r="AB16" i="54"/>
  <c r="AC16" i="54"/>
  <c r="C17" i="54"/>
  <c r="D17" i="54"/>
  <c r="E17" i="54"/>
  <c r="F17" i="54"/>
  <c r="G17" i="54"/>
  <c r="H17" i="54"/>
  <c r="I17" i="54"/>
  <c r="J17" i="54"/>
  <c r="K17" i="54"/>
  <c r="L17" i="54"/>
  <c r="M17" i="54"/>
  <c r="N17" i="54"/>
  <c r="O17" i="54"/>
  <c r="P17" i="54"/>
  <c r="Q17" i="54"/>
  <c r="R17" i="54"/>
  <c r="S17" i="54"/>
  <c r="T17" i="54"/>
  <c r="U17" i="54"/>
  <c r="V17" i="54"/>
  <c r="W17" i="54"/>
  <c r="X17" i="54"/>
  <c r="Y17" i="54"/>
  <c r="Z17" i="54"/>
  <c r="AA17" i="54"/>
  <c r="AB17" i="54"/>
  <c r="AC17" i="54"/>
  <c r="C18" i="54"/>
  <c r="D18" i="54"/>
  <c r="E18" i="54"/>
  <c r="F18" i="54"/>
  <c r="G18" i="54"/>
  <c r="H18" i="54"/>
  <c r="I18" i="54"/>
  <c r="J18" i="54"/>
  <c r="K18" i="54"/>
  <c r="L18" i="54"/>
  <c r="M18" i="54"/>
  <c r="N18" i="54"/>
  <c r="O18" i="54"/>
  <c r="P18" i="54"/>
  <c r="Q18" i="54"/>
  <c r="R18" i="54"/>
  <c r="S18" i="54"/>
  <c r="T18" i="54"/>
  <c r="U18" i="54"/>
  <c r="V18" i="54"/>
  <c r="W18" i="54"/>
  <c r="X18" i="54"/>
  <c r="Y18" i="54"/>
  <c r="Z18" i="54"/>
  <c r="AA18" i="54"/>
  <c r="AB18" i="54"/>
  <c r="AC18" i="54"/>
  <c r="C19" i="54"/>
  <c r="D19" i="54"/>
  <c r="E19" i="54"/>
  <c r="F19" i="54"/>
  <c r="G19" i="54"/>
  <c r="H19" i="54"/>
  <c r="I19" i="54"/>
  <c r="J19" i="54"/>
  <c r="K19" i="54"/>
  <c r="L19" i="54"/>
  <c r="M19" i="54"/>
  <c r="N19" i="54"/>
  <c r="O19" i="54"/>
  <c r="P19" i="54"/>
  <c r="Q19" i="54"/>
  <c r="R19" i="54"/>
  <c r="S19" i="54"/>
  <c r="T19" i="54"/>
  <c r="U19" i="54"/>
  <c r="V19" i="54"/>
  <c r="W19" i="54"/>
  <c r="X19" i="54"/>
  <c r="Y19" i="54"/>
  <c r="Z19" i="54"/>
  <c r="AA19" i="54"/>
  <c r="AB19" i="54"/>
  <c r="AC19" i="54"/>
  <c r="C20" i="54"/>
  <c r="D20" i="54"/>
  <c r="E20" i="54"/>
  <c r="F20" i="54"/>
  <c r="G20" i="54"/>
  <c r="H20" i="54"/>
  <c r="I20" i="54"/>
  <c r="J20" i="54"/>
  <c r="K20" i="54"/>
  <c r="L20" i="54"/>
  <c r="M20" i="54"/>
  <c r="N20" i="54"/>
  <c r="O20" i="54"/>
  <c r="P20" i="54"/>
  <c r="Q20" i="54"/>
  <c r="R20" i="54"/>
  <c r="S20" i="54"/>
  <c r="T20" i="54"/>
  <c r="U20" i="54"/>
  <c r="V20" i="54"/>
  <c r="W20" i="54"/>
  <c r="X20" i="54"/>
  <c r="Y20" i="54"/>
  <c r="Z20" i="54"/>
  <c r="AA20" i="54"/>
  <c r="AB20" i="54"/>
  <c r="AC20" i="54"/>
  <c r="C21" i="54"/>
  <c r="D21" i="54"/>
  <c r="E21" i="54"/>
  <c r="F21" i="54"/>
  <c r="G21" i="54"/>
  <c r="H21" i="54"/>
  <c r="I21" i="54"/>
  <c r="J21" i="54"/>
  <c r="K21" i="54"/>
  <c r="L21" i="54"/>
  <c r="M21" i="54"/>
  <c r="N21" i="54"/>
  <c r="O21" i="54"/>
  <c r="P21" i="54"/>
  <c r="Q21" i="54"/>
  <c r="R21" i="54"/>
  <c r="S21" i="54"/>
  <c r="T21" i="54"/>
  <c r="U21" i="54"/>
  <c r="V21" i="54"/>
  <c r="W21" i="54"/>
  <c r="X21" i="54"/>
  <c r="Y21" i="54"/>
  <c r="Z21" i="54"/>
  <c r="AA21" i="54"/>
  <c r="AB21" i="54"/>
  <c r="AC21" i="54"/>
  <c r="C22" i="54"/>
  <c r="D22" i="54"/>
  <c r="E22" i="54"/>
  <c r="F22" i="54"/>
  <c r="G22" i="54"/>
  <c r="H22" i="54"/>
  <c r="I22" i="54"/>
  <c r="J22" i="54"/>
  <c r="K22" i="54"/>
  <c r="L22" i="54"/>
  <c r="M22" i="54"/>
  <c r="N22" i="54"/>
  <c r="O22" i="54"/>
  <c r="P22" i="54"/>
  <c r="Q22" i="54"/>
  <c r="R22" i="54"/>
  <c r="S22" i="54"/>
  <c r="T22" i="54"/>
  <c r="U22" i="54"/>
  <c r="V22" i="54"/>
  <c r="W22" i="54"/>
  <c r="X22" i="54"/>
  <c r="Y22" i="54"/>
  <c r="Z22" i="54"/>
  <c r="AA22" i="54"/>
  <c r="AB22" i="54"/>
  <c r="AC22" i="54"/>
  <c r="C23" i="54"/>
  <c r="D23" i="54"/>
  <c r="E23" i="54"/>
  <c r="F23" i="54"/>
  <c r="G23" i="54"/>
  <c r="H23" i="54"/>
  <c r="I23" i="54"/>
  <c r="J23" i="54"/>
  <c r="K23" i="54"/>
  <c r="L23" i="54"/>
  <c r="M23" i="54"/>
  <c r="N23" i="54"/>
  <c r="O23" i="54"/>
  <c r="P23" i="54"/>
  <c r="Q23" i="54"/>
  <c r="R23" i="54"/>
  <c r="S23" i="54"/>
  <c r="T23" i="54"/>
  <c r="U23" i="54"/>
  <c r="V23" i="54"/>
  <c r="W23" i="54"/>
  <c r="X23" i="54"/>
  <c r="Y23" i="54"/>
  <c r="Z23" i="54"/>
  <c r="AA23" i="54"/>
  <c r="AB23" i="54"/>
  <c r="AC23" i="54"/>
  <c r="C24" i="54"/>
  <c r="D24" i="54"/>
  <c r="E24" i="54"/>
  <c r="F24" i="54"/>
  <c r="G24" i="54"/>
  <c r="H24" i="54"/>
  <c r="I24" i="54"/>
  <c r="J24" i="54"/>
  <c r="K24" i="54"/>
  <c r="L24" i="54"/>
  <c r="M24" i="54"/>
  <c r="N24" i="54"/>
  <c r="O24" i="54"/>
  <c r="P24" i="54"/>
  <c r="Q24" i="54"/>
  <c r="R24" i="54"/>
  <c r="S24" i="54"/>
  <c r="T24" i="54"/>
  <c r="U24" i="54"/>
  <c r="V24" i="54"/>
  <c r="W24" i="54"/>
  <c r="X24" i="54"/>
  <c r="Y24" i="54"/>
  <c r="Z24" i="54"/>
  <c r="AA24" i="54"/>
  <c r="AB24" i="54"/>
  <c r="AC24" i="54"/>
  <c r="C25" i="54"/>
  <c r="D25" i="54"/>
  <c r="E25" i="54"/>
  <c r="F25" i="54"/>
  <c r="G25" i="54"/>
  <c r="H25" i="54"/>
  <c r="I25" i="54"/>
  <c r="J25" i="54"/>
  <c r="K25" i="54"/>
  <c r="L25" i="54"/>
  <c r="M25" i="54"/>
  <c r="N25" i="54"/>
  <c r="O25" i="54"/>
  <c r="P25" i="54"/>
  <c r="Q25" i="54"/>
  <c r="R25" i="54"/>
  <c r="S25" i="54"/>
  <c r="T25" i="54"/>
  <c r="U25" i="54"/>
  <c r="V25" i="54"/>
  <c r="W25" i="54"/>
  <c r="X25" i="54"/>
  <c r="Y25" i="54"/>
  <c r="Z25" i="54"/>
  <c r="AA25" i="54"/>
  <c r="AB25" i="54"/>
  <c r="AC25" i="54"/>
  <c r="C26" i="54"/>
  <c r="D26" i="54"/>
  <c r="E26" i="54"/>
  <c r="F26" i="54"/>
  <c r="G26" i="54"/>
  <c r="H26" i="54"/>
  <c r="I26" i="54"/>
  <c r="J26" i="54"/>
  <c r="K26" i="54"/>
  <c r="L26" i="54"/>
  <c r="M26" i="54"/>
  <c r="N26" i="54"/>
  <c r="O26" i="54"/>
  <c r="P26" i="54"/>
  <c r="Q26" i="54"/>
  <c r="R26" i="54"/>
  <c r="S26" i="54"/>
  <c r="T26" i="54"/>
  <c r="U26" i="54"/>
  <c r="V26" i="54"/>
  <c r="W26" i="54"/>
  <c r="X26" i="54"/>
  <c r="Y26" i="54"/>
  <c r="Z26" i="54"/>
  <c r="AA26" i="54"/>
  <c r="AB26" i="54"/>
  <c r="AC26" i="54"/>
  <c r="C27" i="54"/>
  <c r="D27" i="54"/>
  <c r="E27" i="54"/>
  <c r="F27" i="54"/>
  <c r="G27" i="54"/>
  <c r="H27" i="54"/>
  <c r="I27" i="54"/>
  <c r="J27" i="54"/>
  <c r="K27" i="54"/>
  <c r="L27" i="54"/>
  <c r="M27" i="54"/>
  <c r="N27" i="54"/>
  <c r="O27" i="54"/>
  <c r="P27" i="54"/>
  <c r="Q27" i="54"/>
  <c r="R27" i="54"/>
  <c r="S27" i="54"/>
  <c r="T27" i="54"/>
  <c r="U27" i="54"/>
  <c r="V27" i="54"/>
  <c r="W27" i="54"/>
  <c r="X27" i="54"/>
  <c r="Y27" i="54"/>
  <c r="Z27" i="54"/>
  <c r="AA27" i="54"/>
  <c r="AB27" i="54"/>
  <c r="AC27" i="54"/>
  <c r="C28" i="54"/>
  <c r="D28" i="54"/>
  <c r="E28" i="54"/>
  <c r="F28" i="54"/>
  <c r="G28" i="54"/>
  <c r="H28" i="54"/>
  <c r="I28" i="54"/>
  <c r="J28" i="54"/>
  <c r="K28" i="54"/>
  <c r="L28" i="54"/>
  <c r="M28" i="54"/>
  <c r="N28" i="54"/>
  <c r="O28" i="54"/>
  <c r="P28" i="54"/>
  <c r="Q28" i="54"/>
  <c r="R28" i="54"/>
  <c r="S28" i="54"/>
  <c r="T28" i="54"/>
  <c r="U28" i="54"/>
  <c r="V28" i="54"/>
  <c r="W28" i="54"/>
  <c r="X28" i="54"/>
  <c r="Y28" i="54"/>
  <c r="Z28" i="54"/>
  <c r="AA28" i="54"/>
  <c r="AB28" i="54"/>
  <c r="AC28" i="54"/>
  <c r="C29" i="54"/>
  <c r="D29" i="54"/>
  <c r="E29" i="54"/>
  <c r="F29" i="54"/>
  <c r="G29" i="54"/>
  <c r="H29" i="54"/>
  <c r="I29" i="54"/>
  <c r="J29" i="54"/>
  <c r="K29" i="54"/>
  <c r="L29" i="54"/>
  <c r="M29" i="54"/>
  <c r="N29" i="54"/>
  <c r="O29" i="54"/>
  <c r="P29" i="54"/>
  <c r="Q29" i="54"/>
  <c r="R29" i="54"/>
  <c r="S29" i="54"/>
  <c r="T29" i="54"/>
  <c r="U29" i="54"/>
  <c r="V29" i="54"/>
  <c r="W29" i="54"/>
  <c r="X29" i="54"/>
  <c r="Y29" i="54"/>
  <c r="Z29" i="54"/>
  <c r="AA29" i="54"/>
  <c r="AB29" i="54"/>
  <c r="AC29" i="54"/>
  <c r="C30" i="54"/>
  <c r="D30" i="54"/>
  <c r="E30" i="54"/>
  <c r="F30" i="54"/>
  <c r="G30" i="54"/>
  <c r="H30" i="54"/>
  <c r="I30" i="54"/>
  <c r="J30" i="54"/>
  <c r="K30" i="54"/>
  <c r="L30" i="54"/>
  <c r="M30" i="54"/>
  <c r="N30" i="54"/>
  <c r="O30" i="54"/>
  <c r="P30" i="54"/>
  <c r="Q30" i="54"/>
  <c r="R30" i="54"/>
  <c r="S30" i="54"/>
  <c r="T30" i="54"/>
  <c r="U30" i="54"/>
  <c r="V30" i="54"/>
  <c r="W30" i="54"/>
  <c r="X30" i="54"/>
  <c r="Y30" i="54"/>
  <c r="Z30" i="54"/>
  <c r="AA30" i="54"/>
  <c r="AB30" i="54"/>
  <c r="AC30" i="54"/>
  <c r="C31" i="54"/>
  <c r="D31" i="54"/>
  <c r="E31" i="54"/>
  <c r="F31" i="54"/>
  <c r="G31" i="54"/>
  <c r="H31" i="54"/>
  <c r="I31" i="54"/>
  <c r="J31" i="54"/>
  <c r="K31" i="54"/>
  <c r="L31" i="54"/>
  <c r="M31" i="54"/>
  <c r="N31" i="54"/>
  <c r="O31" i="54"/>
  <c r="P31" i="54"/>
  <c r="Q31" i="54"/>
  <c r="R31" i="54"/>
  <c r="S31" i="54"/>
  <c r="T31" i="54"/>
  <c r="U31" i="54"/>
  <c r="V31" i="54"/>
  <c r="W31" i="54"/>
  <c r="X31" i="54"/>
  <c r="Y31" i="54"/>
  <c r="Z31" i="54"/>
  <c r="AA31" i="54"/>
  <c r="AB31" i="54"/>
  <c r="AC31" i="54"/>
  <c r="C32" i="54"/>
  <c r="D32" i="54"/>
  <c r="E32" i="54"/>
  <c r="F32" i="54"/>
  <c r="G32" i="54"/>
  <c r="H32" i="54"/>
  <c r="I32" i="54"/>
  <c r="J32" i="54"/>
  <c r="K32" i="54"/>
  <c r="L32" i="54"/>
  <c r="M32" i="54"/>
  <c r="N32" i="54"/>
  <c r="O32" i="54"/>
  <c r="P32" i="54"/>
  <c r="Q32" i="54"/>
  <c r="R32" i="54"/>
  <c r="S32" i="54"/>
  <c r="T32" i="54"/>
  <c r="U32" i="54"/>
  <c r="V32" i="54"/>
  <c r="W32" i="54"/>
  <c r="X32" i="54"/>
  <c r="Y32" i="54"/>
  <c r="Z32" i="54"/>
  <c r="AA32" i="54"/>
  <c r="AB32" i="54"/>
  <c r="AC32" i="54"/>
  <c r="C33" i="54"/>
  <c r="D33" i="54"/>
  <c r="E33" i="54"/>
  <c r="F33" i="54"/>
  <c r="G33" i="54"/>
  <c r="H33" i="54"/>
  <c r="I33" i="54"/>
  <c r="J33" i="54"/>
  <c r="K33" i="54"/>
  <c r="L33" i="54"/>
  <c r="M33" i="54"/>
  <c r="N33" i="54"/>
  <c r="O33" i="54"/>
  <c r="P33" i="54"/>
  <c r="Q33" i="54"/>
  <c r="R33" i="54"/>
  <c r="S33" i="54"/>
  <c r="T33" i="54"/>
  <c r="U33" i="54"/>
  <c r="V33" i="54"/>
  <c r="W33" i="54"/>
  <c r="X33" i="54"/>
  <c r="Y33" i="54"/>
  <c r="Z33" i="54"/>
  <c r="AA33" i="54"/>
  <c r="AB33" i="54"/>
  <c r="AC33" i="54"/>
  <c r="C34" i="54"/>
  <c r="D34" i="54"/>
  <c r="E34" i="54"/>
  <c r="F34" i="54"/>
  <c r="G34" i="54"/>
  <c r="H34" i="54"/>
  <c r="I34" i="54"/>
  <c r="J34" i="54"/>
  <c r="K34" i="54"/>
  <c r="L34" i="54"/>
  <c r="M34" i="54"/>
  <c r="N34" i="54"/>
  <c r="O34" i="54"/>
  <c r="P34" i="54"/>
  <c r="Q34" i="54"/>
  <c r="R34" i="54"/>
  <c r="S34" i="54"/>
  <c r="T34" i="54"/>
  <c r="U34" i="54"/>
  <c r="V34" i="54"/>
  <c r="W34" i="54"/>
  <c r="X34" i="54"/>
  <c r="Y34" i="54"/>
  <c r="Z34" i="54"/>
  <c r="AA34" i="54"/>
  <c r="AB34" i="54"/>
  <c r="AC34" i="54"/>
  <c r="C35" i="54"/>
  <c r="D35" i="54"/>
  <c r="E35" i="54"/>
  <c r="F35" i="54"/>
  <c r="G35" i="54"/>
  <c r="H35" i="54"/>
  <c r="I35" i="54"/>
  <c r="J35" i="54"/>
  <c r="K35" i="54"/>
  <c r="L35" i="54"/>
  <c r="M35" i="54"/>
  <c r="N35" i="54"/>
  <c r="O35" i="54"/>
  <c r="P35" i="54"/>
  <c r="Q35" i="54"/>
  <c r="R35" i="54"/>
  <c r="S35" i="54"/>
  <c r="T35" i="54"/>
  <c r="U35" i="54"/>
  <c r="V35" i="54"/>
  <c r="W35" i="54"/>
  <c r="X35" i="54"/>
  <c r="Y35" i="54"/>
  <c r="Z35" i="54"/>
  <c r="AA35" i="54"/>
  <c r="AB35" i="54"/>
  <c r="AC35" i="54"/>
  <c r="C36" i="54"/>
  <c r="D36" i="54"/>
  <c r="E36" i="54"/>
  <c r="F36" i="54"/>
  <c r="G36" i="54"/>
  <c r="H36" i="54"/>
  <c r="I36" i="54"/>
  <c r="J36" i="54"/>
  <c r="K36" i="54"/>
  <c r="L36" i="54"/>
  <c r="M36" i="54"/>
  <c r="N36" i="54"/>
  <c r="O36" i="54"/>
  <c r="P36" i="54"/>
  <c r="Q36" i="54"/>
  <c r="R36" i="54"/>
  <c r="S36" i="54"/>
  <c r="T36" i="54"/>
  <c r="U36" i="54"/>
  <c r="V36" i="54"/>
  <c r="W36" i="54"/>
  <c r="X36" i="54"/>
  <c r="Y36" i="54"/>
  <c r="Z36" i="54"/>
  <c r="AA36" i="54"/>
  <c r="AB36" i="54"/>
  <c r="AC36" i="54"/>
  <c r="C37" i="54"/>
  <c r="D37" i="54"/>
  <c r="E37" i="54"/>
  <c r="F37" i="54"/>
  <c r="G37" i="54"/>
  <c r="H37" i="54"/>
  <c r="I37" i="54"/>
  <c r="J37" i="54"/>
  <c r="K37" i="54"/>
  <c r="L37" i="54"/>
  <c r="M37" i="54"/>
  <c r="N37" i="54"/>
  <c r="O37" i="54"/>
  <c r="P37" i="54"/>
  <c r="Q37" i="54"/>
  <c r="R37" i="54"/>
  <c r="S37" i="54"/>
  <c r="T37" i="54"/>
  <c r="U37" i="54"/>
  <c r="V37" i="54"/>
  <c r="W37" i="54"/>
  <c r="X37" i="54"/>
  <c r="Y37" i="54"/>
  <c r="Z37" i="54"/>
  <c r="AA37" i="54"/>
  <c r="AB37" i="54"/>
  <c r="AC37" i="54"/>
  <c r="C38" i="54"/>
  <c r="D38" i="54"/>
  <c r="E38" i="54"/>
  <c r="F38" i="54"/>
  <c r="G38" i="54"/>
  <c r="H38" i="54"/>
  <c r="I38" i="54"/>
  <c r="J38" i="54"/>
  <c r="K38" i="54"/>
  <c r="L38" i="54"/>
  <c r="M38" i="54"/>
  <c r="N38" i="54"/>
  <c r="O38" i="54"/>
  <c r="P38" i="54"/>
  <c r="Q38" i="54"/>
  <c r="R38" i="54"/>
  <c r="S38" i="54"/>
  <c r="T38" i="54"/>
  <c r="U38" i="54"/>
  <c r="V38" i="54"/>
  <c r="W38" i="54"/>
  <c r="X38" i="54"/>
  <c r="Y38" i="54"/>
  <c r="Z38" i="54"/>
  <c r="AA38" i="54"/>
  <c r="AB38" i="54"/>
  <c r="AC38" i="54"/>
  <c r="C39" i="54"/>
  <c r="D39" i="54"/>
  <c r="E39" i="54"/>
  <c r="F39" i="54"/>
  <c r="G39" i="54"/>
  <c r="H39" i="54"/>
  <c r="I39" i="54"/>
  <c r="J39" i="54"/>
  <c r="K39" i="54"/>
  <c r="L39" i="54"/>
  <c r="M39" i="54"/>
  <c r="N39" i="54"/>
  <c r="O39" i="54"/>
  <c r="P39" i="54"/>
  <c r="Q39" i="54"/>
  <c r="R39" i="54"/>
  <c r="S39" i="54"/>
  <c r="T39" i="54"/>
  <c r="U39" i="54"/>
  <c r="V39" i="54"/>
  <c r="W39" i="54"/>
  <c r="X39" i="54"/>
  <c r="Y39" i="54"/>
  <c r="Z39" i="54"/>
  <c r="AA39" i="54"/>
  <c r="AB39" i="54"/>
  <c r="AC39" i="54"/>
  <c r="C40" i="54"/>
  <c r="D40" i="54"/>
  <c r="E40" i="54"/>
  <c r="F40" i="54"/>
  <c r="G40" i="54"/>
  <c r="H40" i="54"/>
  <c r="I40" i="54"/>
  <c r="J40" i="54"/>
  <c r="K40" i="54"/>
  <c r="L40" i="54"/>
  <c r="M40" i="54"/>
  <c r="N40" i="54"/>
  <c r="O40" i="54"/>
  <c r="P40" i="54"/>
  <c r="Q40" i="54"/>
  <c r="R40" i="54"/>
  <c r="S40" i="54"/>
  <c r="T40" i="54"/>
  <c r="U40" i="54"/>
  <c r="V40" i="54"/>
  <c r="W40" i="54"/>
  <c r="X40" i="54"/>
  <c r="Y40" i="54"/>
  <c r="Z40" i="54"/>
  <c r="AA40" i="54"/>
  <c r="AB40" i="54"/>
  <c r="AC40" i="54"/>
  <c r="C41" i="54"/>
  <c r="D41" i="54"/>
  <c r="E41" i="54"/>
  <c r="F41" i="54"/>
  <c r="G41" i="54"/>
  <c r="H41" i="54"/>
  <c r="I41" i="54"/>
  <c r="J41" i="54"/>
  <c r="K41" i="54"/>
  <c r="L41" i="54"/>
  <c r="M41" i="54"/>
  <c r="N41" i="54"/>
  <c r="O41" i="54"/>
  <c r="P41" i="54"/>
  <c r="Q41" i="54"/>
  <c r="R41" i="54"/>
  <c r="S41" i="54"/>
  <c r="T41" i="54"/>
  <c r="U41" i="54"/>
  <c r="V41" i="54"/>
  <c r="W41" i="54"/>
  <c r="X41" i="54"/>
  <c r="Y41" i="54"/>
  <c r="Z41" i="54"/>
  <c r="AA41" i="54"/>
  <c r="AB41" i="54"/>
  <c r="AC41" i="54"/>
  <c r="C42" i="54"/>
  <c r="D42" i="54"/>
  <c r="E42" i="54"/>
  <c r="F42" i="54"/>
  <c r="G42" i="54"/>
  <c r="H42" i="54"/>
  <c r="I42" i="54"/>
  <c r="J42" i="54"/>
  <c r="K42" i="54"/>
  <c r="L42" i="54"/>
  <c r="M42" i="54"/>
  <c r="N42" i="54"/>
  <c r="O42" i="54"/>
  <c r="P42" i="54"/>
  <c r="Q42" i="54"/>
  <c r="R42" i="54"/>
  <c r="S42" i="54"/>
  <c r="T42" i="54"/>
  <c r="U42" i="54"/>
  <c r="V42" i="54"/>
  <c r="W42" i="54"/>
  <c r="X42" i="54"/>
  <c r="Y42" i="54"/>
  <c r="Z42" i="54"/>
  <c r="AA42" i="54"/>
  <c r="AB42" i="54"/>
  <c r="AC42" i="54"/>
  <c r="C43" i="54"/>
  <c r="D43" i="54"/>
  <c r="E43" i="54"/>
  <c r="F43" i="54"/>
  <c r="G43" i="54"/>
  <c r="H43" i="54"/>
  <c r="I43" i="54"/>
  <c r="J43" i="54"/>
  <c r="K43" i="54"/>
  <c r="L43" i="54"/>
  <c r="M43" i="54"/>
  <c r="N43" i="54"/>
  <c r="O43" i="54"/>
  <c r="P43" i="54"/>
  <c r="Q43" i="54"/>
  <c r="R43" i="54"/>
  <c r="S43" i="54"/>
  <c r="T43" i="54"/>
  <c r="U43" i="54"/>
  <c r="V43" i="54"/>
  <c r="W43" i="54"/>
  <c r="X43" i="54"/>
  <c r="Y43" i="54"/>
  <c r="Z43" i="54"/>
  <c r="AA43" i="54"/>
  <c r="AB43" i="54"/>
  <c r="AC43" i="54"/>
  <c r="C44" i="54"/>
  <c r="D44" i="54"/>
  <c r="E44" i="54"/>
  <c r="F44" i="54"/>
  <c r="G44" i="54"/>
  <c r="H44" i="54"/>
  <c r="I44" i="54"/>
  <c r="J44" i="54"/>
  <c r="K44" i="54"/>
  <c r="L44" i="54"/>
  <c r="M44" i="54"/>
  <c r="N44" i="54"/>
  <c r="O44" i="54"/>
  <c r="P44" i="54"/>
  <c r="Q44" i="54"/>
  <c r="R44" i="54"/>
  <c r="S44" i="54"/>
  <c r="T44" i="54"/>
  <c r="U44" i="54"/>
  <c r="V44" i="54"/>
  <c r="W44" i="54"/>
  <c r="X44" i="54"/>
  <c r="Y44" i="54"/>
  <c r="Z44" i="54"/>
  <c r="AA44" i="54"/>
  <c r="AB44" i="54"/>
  <c r="AC44" i="54"/>
  <c r="C45" i="54"/>
  <c r="D45" i="54"/>
  <c r="E45" i="54"/>
  <c r="F45" i="54"/>
  <c r="G45" i="54"/>
  <c r="H45" i="54"/>
  <c r="I45" i="54"/>
  <c r="J45" i="54"/>
  <c r="K45" i="54"/>
  <c r="L45" i="54"/>
  <c r="M45" i="54"/>
  <c r="N45" i="54"/>
  <c r="O45" i="54"/>
  <c r="P45" i="54"/>
  <c r="Q45" i="54"/>
  <c r="R45" i="54"/>
  <c r="S45" i="54"/>
  <c r="T45" i="54"/>
  <c r="U45" i="54"/>
  <c r="V45" i="54"/>
  <c r="W45" i="54"/>
  <c r="X45" i="54"/>
  <c r="Y45" i="54"/>
  <c r="Z45" i="54"/>
  <c r="AA45" i="54"/>
  <c r="AB45" i="54"/>
  <c r="AC45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9" i="54"/>
  <c r="B30" i="54"/>
  <c r="B31" i="54"/>
  <c r="B32" i="54"/>
  <c r="B33" i="54"/>
  <c r="B34" i="54"/>
  <c r="B35" i="54"/>
  <c r="B36" i="54"/>
  <c r="B37" i="54"/>
  <c r="B38" i="54"/>
  <c r="B39" i="54"/>
  <c r="B40" i="54"/>
  <c r="B41" i="54"/>
  <c r="B42" i="54"/>
  <c r="B43" i="54"/>
  <c r="B44" i="54"/>
  <c r="B45" i="54"/>
  <c r="A116" i="53"/>
  <c r="A117" i="53"/>
  <c r="A118" i="53"/>
  <c r="A119" i="53"/>
  <c r="A120" i="53"/>
  <c r="A121" i="53"/>
  <c r="A122" i="53"/>
  <c r="A123" i="53"/>
  <c r="A124" i="53"/>
  <c r="A125" i="53"/>
  <c r="A126" i="53"/>
  <c r="A127" i="53"/>
  <c r="A128" i="53"/>
  <c r="A129" i="53"/>
  <c r="A130" i="53"/>
  <c r="A131" i="53"/>
  <c r="A132" i="53"/>
  <c r="A133" i="53"/>
  <c r="A134" i="53"/>
  <c r="A135" i="53"/>
  <c r="A136" i="53"/>
  <c r="A137" i="53"/>
  <c r="A138" i="53"/>
  <c r="A139" i="53"/>
  <c r="A140" i="53"/>
  <c r="A141" i="53"/>
  <c r="A142" i="53"/>
  <c r="A143" i="53"/>
  <c r="A144" i="53"/>
  <c r="A145" i="53"/>
  <c r="A146" i="53"/>
  <c r="A147" i="53"/>
  <c r="A148" i="53"/>
  <c r="A149" i="53"/>
  <c r="A150" i="53"/>
  <c r="A151" i="53"/>
  <c r="A152" i="53"/>
  <c r="A153" i="53"/>
  <c r="A154" i="53"/>
  <c r="A155" i="53"/>
  <c r="A115" i="53"/>
  <c r="C66" i="53"/>
  <c r="D66" i="53"/>
  <c r="E66" i="53"/>
  <c r="F66" i="53"/>
  <c r="G66" i="53"/>
  <c r="H66" i="53"/>
  <c r="I66" i="53"/>
  <c r="J66" i="53"/>
  <c r="K66" i="53"/>
  <c r="L66" i="53"/>
  <c r="M66" i="53"/>
  <c r="N66" i="53"/>
  <c r="O66" i="53"/>
  <c r="P66" i="53"/>
  <c r="Q66" i="53"/>
  <c r="R66" i="53"/>
  <c r="S66" i="53"/>
  <c r="T66" i="53"/>
  <c r="U66" i="53"/>
  <c r="V66" i="53"/>
  <c r="W66" i="53"/>
  <c r="X66" i="53"/>
  <c r="Y66" i="53"/>
  <c r="Z66" i="53"/>
  <c r="AA66" i="53"/>
  <c r="AB66" i="53"/>
  <c r="AC66" i="53"/>
  <c r="AD66" i="53"/>
  <c r="AE66" i="53"/>
  <c r="F55" i="53"/>
  <c r="F54" i="53"/>
  <c r="F60" i="53"/>
  <c r="F59" i="53"/>
  <c r="F58" i="53"/>
  <c r="F57" i="53"/>
  <c r="F56" i="53"/>
  <c r="F53" i="53"/>
  <c r="F4" i="53"/>
  <c r="F32" i="53" s="1"/>
  <c r="A54" i="53"/>
  <c r="A55" i="53"/>
  <c r="A56" i="53"/>
  <c r="A57" i="53"/>
  <c r="A58" i="53"/>
  <c r="A59" i="53"/>
  <c r="A60" i="53"/>
  <c r="A53" i="53"/>
  <c r="E4" i="53"/>
  <c r="D53" i="53"/>
  <c r="E53" i="53"/>
  <c r="G53" i="53"/>
  <c r="H53" i="53"/>
  <c r="I53" i="53"/>
  <c r="J53" i="53"/>
  <c r="K53" i="53"/>
  <c r="L53" i="53"/>
  <c r="M53" i="53"/>
  <c r="N53" i="53"/>
  <c r="O53" i="53"/>
  <c r="P53" i="53"/>
  <c r="Q53" i="53"/>
  <c r="R53" i="53"/>
  <c r="S53" i="53"/>
  <c r="T53" i="53"/>
  <c r="U53" i="53"/>
  <c r="V53" i="53"/>
  <c r="W53" i="53"/>
  <c r="X53" i="53"/>
  <c r="Y53" i="53"/>
  <c r="Z53" i="53"/>
  <c r="AA53" i="53"/>
  <c r="AB53" i="53"/>
  <c r="AC53" i="53"/>
  <c r="AD53" i="53"/>
  <c r="AE53" i="53"/>
  <c r="AF53" i="53"/>
  <c r="D54" i="53"/>
  <c r="E54" i="53"/>
  <c r="G54" i="53"/>
  <c r="H54" i="53"/>
  <c r="I54" i="53"/>
  <c r="J54" i="53"/>
  <c r="K54" i="53"/>
  <c r="L54" i="53"/>
  <c r="M54" i="53"/>
  <c r="N54" i="53"/>
  <c r="O54" i="53"/>
  <c r="P54" i="53"/>
  <c r="Q54" i="53"/>
  <c r="R54" i="53"/>
  <c r="S54" i="53"/>
  <c r="T54" i="53"/>
  <c r="U54" i="53"/>
  <c r="V54" i="53"/>
  <c r="W54" i="53"/>
  <c r="X54" i="53"/>
  <c r="Y54" i="53"/>
  <c r="Z54" i="53"/>
  <c r="AA54" i="53"/>
  <c r="AB54" i="53"/>
  <c r="AC54" i="53"/>
  <c r="AD54" i="53"/>
  <c r="AE54" i="53"/>
  <c r="AF54" i="53"/>
  <c r="D55" i="53"/>
  <c r="E55" i="53"/>
  <c r="G55" i="53"/>
  <c r="H55" i="53"/>
  <c r="I55" i="53"/>
  <c r="J55" i="53"/>
  <c r="K55" i="53"/>
  <c r="L55" i="53"/>
  <c r="M55" i="53"/>
  <c r="N55" i="53"/>
  <c r="O55" i="53"/>
  <c r="P55" i="53"/>
  <c r="Q55" i="53"/>
  <c r="R55" i="53"/>
  <c r="S55" i="53"/>
  <c r="T55" i="53"/>
  <c r="U55" i="53"/>
  <c r="V55" i="53"/>
  <c r="W55" i="53"/>
  <c r="X55" i="53"/>
  <c r="Y55" i="53"/>
  <c r="Z55" i="53"/>
  <c r="AA55" i="53"/>
  <c r="AB55" i="53"/>
  <c r="AC55" i="53"/>
  <c r="AD55" i="53"/>
  <c r="AE55" i="53"/>
  <c r="AF55" i="53"/>
  <c r="D56" i="53"/>
  <c r="E56" i="53"/>
  <c r="G56" i="53"/>
  <c r="H56" i="53"/>
  <c r="I56" i="53"/>
  <c r="J56" i="53"/>
  <c r="K56" i="53"/>
  <c r="L56" i="53"/>
  <c r="M56" i="53"/>
  <c r="N56" i="53"/>
  <c r="O56" i="53"/>
  <c r="P56" i="53"/>
  <c r="Q56" i="53"/>
  <c r="R56" i="53"/>
  <c r="S56" i="53"/>
  <c r="T56" i="53"/>
  <c r="U56" i="53"/>
  <c r="V56" i="53"/>
  <c r="W56" i="53"/>
  <c r="X56" i="53"/>
  <c r="Y56" i="53"/>
  <c r="Z56" i="53"/>
  <c r="AA56" i="53"/>
  <c r="AB56" i="53"/>
  <c r="AC56" i="53"/>
  <c r="AD56" i="53"/>
  <c r="AE56" i="53"/>
  <c r="AF56" i="53"/>
  <c r="D57" i="53"/>
  <c r="E57" i="53"/>
  <c r="G57" i="53"/>
  <c r="H57" i="53"/>
  <c r="I57" i="53"/>
  <c r="J57" i="53"/>
  <c r="K57" i="53"/>
  <c r="L57" i="53"/>
  <c r="M57" i="53"/>
  <c r="N57" i="53"/>
  <c r="O57" i="53"/>
  <c r="P57" i="53"/>
  <c r="Q57" i="53"/>
  <c r="R57" i="53"/>
  <c r="S57" i="53"/>
  <c r="T57" i="53"/>
  <c r="U57" i="53"/>
  <c r="V57" i="53"/>
  <c r="W57" i="53"/>
  <c r="X57" i="53"/>
  <c r="Y57" i="53"/>
  <c r="Z57" i="53"/>
  <c r="AA57" i="53"/>
  <c r="AB57" i="53"/>
  <c r="AC57" i="53"/>
  <c r="AD57" i="53"/>
  <c r="AE57" i="53"/>
  <c r="AF57" i="53"/>
  <c r="D58" i="53"/>
  <c r="E58" i="53"/>
  <c r="G58" i="53"/>
  <c r="H58" i="53"/>
  <c r="I58" i="53"/>
  <c r="J58" i="53"/>
  <c r="K58" i="53"/>
  <c r="L58" i="53"/>
  <c r="M58" i="53"/>
  <c r="N58" i="53"/>
  <c r="O58" i="53"/>
  <c r="P58" i="53"/>
  <c r="Q58" i="53"/>
  <c r="R58" i="53"/>
  <c r="S58" i="53"/>
  <c r="T58" i="53"/>
  <c r="U58" i="53"/>
  <c r="V58" i="53"/>
  <c r="W58" i="53"/>
  <c r="X58" i="53"/>
  <c r="Y58" i="53"/>
  <c r="Z58" i="53"/>
  <c r="AA58" i="53"/>
  <c r="AB58" i="53"/>
  <c r="AC58" i="53"/>
  <c r="AD58" i="53"/>
  <c r="AE58" i="53"/>
  <c r="AF58" i="53"/>
  <c r="D59" i="53"/>
  <c r="E59" i="53"/>
  <c r="G59" i="53"/>
  <c r="H59" i="53"/>
  <c r="I59" i="53"/>
  <c r="J59" i="53"/>
  <c r="K59" i="53"/>
  <c r="L59" i="53"/>
  <c r="M59" i="53"/>
  <c r="N59" i="53"/>
  <c r="O59" i="53"/>
  <c r="P59" i="53"/>
  <c r="Q59" i="53"/>
  <c r="R59" i="53"/>
  <c r="S59" i="53"/>
  <c r="T59" i="53"/>
  <c r="U59" i="53"/>
  <c r="V59" i="53"/>
  <c r="W59" i="53"/>
  <c r="X59" i="53"/>
  <c r="Y59" i="53"/>
  <c r="Z59" i="53"/>
  <c r="AA59" i="53"/>
  <c r="AB59" i="53"/>
  <c r="AC59" i="53"/>
  <c r="AD59" i="53"/>
  <c r="AE59" i="53"/>
  <c r="AF59" i="53"/>
  <c r="D60" i="53"/>
  <c r="E60" i="53"/>
  <c r="G60" i="53"/>
  <c r="H60" i="53"/>
  <c r="I60" i="53"/>
  <c r="J60" i="53"/>
  <c r="K60" i="53"/>
  <c r="L60" i="53"/>
  <c r="M60" i="53"/>
  <c r="N60" i="53"/>
  <c r="O60" i="53"/>
  <c r="P60" i="53"/>
  <c r="Q60" i="53"/>
  <c r="R60" i="53"/>
  <c r="S60" i="53"/>
  <c r="T60" i="53"/>
  <c r="U60" i="53"/>
  <c r="V60" i="53"/>
  <c r="W60" i="53"/>
  <c r="X60" i="53"/>
  <c r="Y60" i="53"/>
  <c r="Z60" i="53"/>
  <c r="AA60" i="53"/>
  <c r="AB60" i="53"/>
  <c r="AC60" i="53"/>
  <c r="AD60" i="53"/>
  <c r="AE60" i="53"/>
  <c r="AF60" i="53"/>
  <c r="C54" i="53"/>
  <c r="C55" i="53"/>
  <c r="C56" i="53"/>
  <c r="C57" i="53"/>
  <c r="C58" i="53"/>
  <c r="C59" i="53"/>
  <c r="C60" i="53"/>
  <c r="C53" i="53"/>
  <c r="D4" i="53"/>
  <c r="D42" i="53" s="1"/>
  <c r="G4" i="53"/>
  <c r="G42" i="53" s="1"/>
  <c r="F105" i="53" s="1"/>
  <c r="H4" i="53"/>
  <c r="H42" i="53" s="1"/>
  <c r="I4" i="53"/>
  <c r="I45" i="53" s="1"/>
  <c r="H108" i="53" s="1"/>
  <c r="J4" i="53"/>
  <c r="J43" i="53" s="1"/>
  <c r="K4" i="53"/>
  <c r="K42" i="53" s="1"/>
  <c r="J105" i="53" s="1"/>
  <c r="L4" i="53"/>
  <c r="L40" i="53" s="1"/>
  <c r="M4" i="53"/>
  <c r="M37" i="53" s="1"/>
  <c r="N4" i="53"/>
  <c r="N43" i="53" s="1"/>
  <c r="M106" i="53" s="1"/>
  <c r="O4" i="53"/>
  <c r="O43" i="53" s="1"/>
  <c r="N106" i="53" s="1"/>
  <c r="P4" i="53"/>
  <c r="P44" i="53" s="1"/>
  <c r="Q4" i="53"/>
  <c r="Q43" i="53" s="1"/>
  <c r="P106" i="53" s="1"/>
  <c r="R4" i="53"/>
  <c r="R43" i="53" s="1"/>
  <c r="Q106" i="53" s="1"/>
  <c r="S4" i="53"/>
  <c r="S31" i="53" s="1"/>
  <c r="R94" i="53" s="1"/>
  <c r="T4" i="53"/>
  <c r="T41" i="53" s="1"/>
  <c r="U4" i="53"/>
  <c r="U42" i="53" s="1"/>
  <c r="T105" i="53" s="1"/>
  <c r="V4" i="53"/>
  <c r="V45" i="53" s="1"/>
  <c r="U108" i="53" s="1"/>
  <c r="W45" i="53"/>
  <c r="V108" i="53" s="1"/>
  <c r="X4" i="53"/>
  <c r="X44" i="53" s="1"/>
  <c r="Y4" i="53"/>
  <c r="Y45" i="53" s="1"/>
  <c r="X108" i="53" s="1"/>
  <c r="Z4" i="53"/>
  <c r="Z28" i="53" s="1"/>
  <c r="AA4" i="53"/>
  <c r="AA43" i="53" s="1"/>
  <c r="AB4" i="53"/>
  <c r="AB44" i="53" s="1"/>
  <c r="AC4" i="53"/>
  <c r="AC43" i="53" s="1"/>
  <c r="AB106" i="53" s="1"/>
  <c r="AD4" i="53"/>
  <c r="AD45" i="53" s="1"/>
  <c r="AC108" i="53" s="1"/>
  <c r="J155" i="53" s="1"/>
  <c r="AE4" i="53"/>
  <c r="AE45" i="53" s="1"/>
  <c r="AD108" i="53" s="1"/>
  <c r="I155" i="53" s="1"/>
  <c r="AF4" i="53"/>
  <c r="AF44" i="53" s="1"/>
  <c r="C42" i="53"/>
  <c r="B187" i="53" l="1"/>
  <c r="B105" i="53"/>
  <c r="C187" i="53"/>
  <c r="L64" i="54"/>
  <c r="U64" i="54" s="1"/>
  <c r="B74" i="61"/>
  <c r="F187" i="53"/>
  <c r="R64" i="54"/>
  <c r="B74" i="68"/>
  <c r="G187" i="53"/>
  <c r="D187" i="53"/>
  <c r="Q64" i="54"/>
  <c r="B74" i="71"/>
  <c r="S64" i="54"/>
  <c r="G112" i="54"/>
  <c r="B112" i="54"/>
  <c r="C112" i="54"/>
  <c r="L106" i="54"/>
  <c r="I112" i="54"/>
  <c r="H136" i="54"/>
  <c r="F136" i="54"/>
  <c r="E136" i="54"/>
  <c r="H112" i="54"/>
  <c r="D136" i="54"/>
  <c r="G136" i="54"/>
  <c r="F112" i="54"/>
  <c r="C136" i="54"/>
  <c r="D112" i="54"/>
  <c r="B136" i="54"/>
  <c r="J136" i="54"/>
  <c r="E112" i="54"/>
  <c r="I136" i="54"/>
  <c r="J112" i="54"/>
  <c r="W107" i="53"/>
  <c r="O107" i="53"/>
  <c r="I105" i="54"/>
  <c r="K104" i="54"/>
  <c r="J105" i="54"/>
  <c r="F103" i="54"/>
  <c r="F153" i="53"/>
  <c r="B41" i="68" s="1"/>
  <c r="AA107" i="53"/>
  <c r="Z106" i="53"/>
  <c r="B73" i="53"/>
  <c r="G105" i="53"/>
  <c r="AE107" i="53"/>
  <c r="K154" i="53" s="1"/>
  <c r="B42" i="71" s="1"/>
  <c r="Q39" i="53"/>
  <c r="P102" i="53" s="1"/>
  <c r="C105" i="53"/>
  <c r="L100" i="53"/>
  <c r="E95" i="53"/>
  <c r="I106" i="53"/>
  <c r="K103" i="53"/>
  <c r="S104" i="53"/>
  <c r="Y91" i="53"/>
  <c r="C41" i="53"/>
  <c r="X45" i="53"/>
  <c r="W108" i="53" s="1"/>
  <c r="AF45" i="53"/>
  <c r="AE108" i="53" s="1"/>
  <c r="K155" i="53" s="1"/>
  <c r="B43" i="71" s="1"/>
  <c r="P30" i="53"/>
  <c r="O93" i="53" s="1"/>
  <c r="C45" i="53"/>
  <c r="C44" i="53"/>
  <c r="J45" i="53"/>
  <c r="I108" i="53" s="1"/>
  <c r="AD42" i="53"/>
  <c r="AC105" i="53" s="1"/>
  <c r="J152" i="53" s="1"/>
  <c r="Z39" i="53"/>
  <c r="Y102" i="53" s="1"/>
  <c r="AF41" i="53"/>
  <c r="AE104" i="53" s="1"/>
  <c r="K151" i="53" s="1"/>
  <c r="B39" i="71" s="1"/>
  <c r="G39" i="53"/>
  <c r="F102" i="53" s="1"/>
  <c r="AA45" i="53"/>
  <c r="Z108" i="53" s="1"/>
  <c r="W41" i="53"/>
  <c r="V104" i="53" s="1"/>
  <c r="P38" i="53"/>
  <c r="O101" i="53" s="1"/>
  <c r="C43" i="53"/>
  <c r="Z45" i="53"/>
  <c r="Y108" i="53" s="1"/>
  <c r="H44" i="53"/>
  <c r="G107" i="53" s="1"/>
  <c r="M41" i="53"/>
  <c r="L104" i="53" s="1"/>
  <c r="S45" i="53"/>
  <c r="R108" i="53" s="1"/>
  <c r="X40" i="53"/>
  <c r="W103" i="53" s="1"/>
  <c r="K31" i="53"/>
  <c r="J94" i="53" s="1"/>
  <c r="R45" i="53"/>
  <c r="Q108" i="53" s="1"/>
  <c r="S43" i="53"/>
  <c r="R106" i="53" s="1"/>
  <c r="O40" i="53"/>
  <c r="N103" i="53" s="1"/>
  <c r="K45" i="53"/>
  <c r="J108" i="53" s="1"/>
  <c r="F40" i="53"/>
  <c r="E103" i="53" s="1"/>
  <c r="AC11" i="53"/>
  <c r="AB74" i="53" s="1"/>
  <c r="AC8" i="53"/>
  <c r="AB71" i="53" s="1"/>
  <c r="AC16" i="53"/>
  <c r="AB79" i="53" s="1"/>
  <c r="AC24" i="53"/>
  <c r="AB87" i="53" s="1"/>
  <c r="AC5" i="53"/>
  <c r="AB68" i="53" s="1"/>
  <c r="AC13" i="53"/>
  <c r="AB76" i="53" s="1"/>
  <c r="AC21" i="53"/>
  <c r="AB84" i="53" s="1"/>
  <c r="AC10" i="53"/>
  <c r="AB73" i="53" s="1"/>
  <c r="AC18" i="53"/>
  <c r="AB81" i="53" s="1"/>
  <c r="AC12" i="53"/>
  <c r="AB75" i="53" s="1"/>
  <c r="AC20" i="53"/>
  <c r="AB83" i="53" s="1"/>
  <c r="AC9" i="53"/>
  <c r="AB72" i="53" s="1"/>
  <c r="AC17" i="53"/>
  <c r="AB80" i="53" s="1"/>
  <c r="AC6" i="53"/>
  <c r="AB69" i="53" s="1"/>
  <c r="AC14" i="53"/>
  <c r="AB77" i="53" s="1"/>
  <c r="AC34" i="53"/>
  <c r="AB97" i="53" s="1"/>
  <c r="AC7" i="53"/>
  <c r="AB70" i="53" s="1"/>
  <c r="AC31" i="53"/>
  <c r="AB94" i="53" s="1"/>
  <c r="AC23" i="53"/>
  <c r="AB86" i="53" s="1"/>
  <c r="AC28" i="53"/>
  <c r="AB91" i="53" s="1"/>
  <c r="AC36" i="53"/>
  <c r="AB99" i="53" s="1"/>
  <c r="AC33" i="53"/>
  <c r="AB96" i="53" s="1"/>
  <c r="AC19" i="53"/>
  <c r="AB82" i="53" s="1"/>
  <c r="AC30" i="53"/>
  <c r="AB93" i="53" s="1"/>
  <c r="AC38" i="53"/>
  <c r="AB101" i="53" s="1"/>
  <c r="AC35" i="53"/>
  <c r="AB98" i="53" s="1"/>
  <c r="AC15" i="53"/>
  <c r="AB78" i="53" s="1"/>
  <c r="AC26" i="53"/>
  <c r="AB89" i="53" s="1"/>
  <c r="AC32" i="53"/>
  <c r="AB95" i="53" s="1"/>
  <c r="U11" i="53"/>
  <c r="T74" i="53" s="1"/>
  <c r="U8" i="53"/>
  <c r="T71" i="53" s="1"/>
  <c r="U16" i="53"/>
  <c r="T79" i="53" s="1"/>
  <c r="U24" i="53"/>
  <c r="T87" i="53" s="1"/>
  <c r="U5" i="53"/>
  <c r="T68" i="53" s="1"/>
  <c r="U21" i="53"/>
  <c r="T84" i="53" s="1"/>
  <c r="U10" i="53"/>
  <c r="T73" i="53" s="1"/>
  <c r="U18" i="53"/>
  <c r="T81" i="53" s="1"/>
  <c r="U12" i="53"/>
  <c r="T75" i="53" s="1"/>
  <c r="U20" i="53"/>
  <c r="T83" i="53" s="1"/>
  <c r="U9" i="53"/>
  <c r="T72" i="53" s="1"/>
  <c r="U17" i="53"/>
  <c r="T80" i="53" s="1"/>
  <c r="U6" i="53"/>
  <c r="T69" i="53" s="1"/>
  <c r="U14" i="53"/>
  <c r="T77" i="53" s="1"/>
  <c r="U7" i="53"/>
  <c r="T70" i="53" s="1"/>
  <c r="U27" i="53"/>
  <c r="T90" i="53" s="1"/>
  <c r="U34" i="53"/>
  <c r="T97" i="53" s="1"/>
  <c r="U31" i="53"/>
  <c r="T94" i="53" s="1"/>
  <c r="U22" i="53"/>
  <c r="T85" i="53" s="1"/>
  <c r="U28" i="53"/>
  <c r="T91" i="53" s="1"/>
  <c r="U36" i="53"/>
  <c r="T99" i="53" s="1"/>
  <c r="U33" i="53"/>
  <c r="T96" i="53" s="1"/>
  <c r="U30" i="53"/>
  <c r="T93" i="53" s="1"/>
  <c r="U38" i="53"/>
  <c r="T101" i="53" s="1"/>
  <c r="U15" i="53"/>
  <c r="T78" i="53" s="1"/>
  <c r="U35" i="53"/>
  <c r="T98" i="53" s="1"/>
  <c r="U32" i="53"/>
  <c r="T95" i="53" s="1"/>
  <c r="M11" i="53"/>
  <c r="L74" i="53" s="1"/>
  <c r="M8" i="53"/>
  <c r="L71" i="53" s="1"/>
  <c r="M16" i="53"/>
  <c r="L79" i="53" s="1"/>
  <c r="M24" i="53"/>
  <c r="L87" i="53" s="1"/>
  <c r="M5" i="53"/>
  <c r="L68" i="53" s="1"/>
  <c r="M13" i="53"/>
  <c r="L76" i="53" s="1"/>
  <c r="M21" i="53"/>
  <c r="L84" i="53" s="1"/>
  <c r="M10" i="53"/>
  <c r="L73" i="53" s="1"/>
  <c r="M18" i="53"/>
  <c r="L81" i="53" s="1"/>
  <c r="M12" i="53"/>
  <c r="L75" i="53" s="1"/>
  <c r="M20" i="53"/>
  <c r="L83" i="53" s="1"/>
  <c r="M9" i="53"/>
  <c r="L72" i="53" s="1"/>
  <c r="M17" i="53"/>
  <c r="L80" i="53" s="1"/>
  <c r="M6" i="53"/>
  <c r="L69" i="53" s="1"/>
  <c r="M14" i="53"/>
  <c r="L77" i="53" s="1"/>
  <c r="M26" i="53"/>
  <c r="L89" i="53" s="1"/>
  <c r="M34" i="53"/>
  <c r="L97" i="53" s="1"/>
  <c r="M27" i="53"/>
  <c r="L90" i="53" s="1"/>
  <c r="M31" i="53"/>
  <c r="L94" i="53" s="1"/>
  <c r="M28" i="53"/>
  <c r="L91" i="53" s="1"/>
  <c r="M36" i="53"/>
  <c r="L99" i="53" s="1"/>
  <c r="M33" i="53"/>
  <c r="L96" i="53" s="1"/>
  <c r="M15" i="53"/>
  <c r="L78" i="53" s="1"/>
  <c r="M30" i="53"/>
  <c r="L93" i="53" s="1"/>
  <c r="M38" i="53"/>
  <c r="L101" i="53" s="1"/>
  <c r="M35" i="53"/>
  <c r="L98" i="53" s="1"/>
  <c r="M19" i="53"/>
  <c r="L82" i="53" s="1"/>
  <c r="M22" i="53"/>
  <c r="L85" i="53" s="1"/>
  <c r="M23" i="53"/>
  <c r="L86" i="53" s="1"/>
  <c r="M32" i="53"/>
  <c r="L95" i="53" s="1"/>
  <c r="E11" i="53"/>
  <c r="D74" i="53" s="1"/>
  <c r="E8" i="53"/>
  <c r="D71" i="53" s="1"/>
  <c r="E16" i="53"/>
  <c r="D79" i="53" s="1"/>
  <c r="E5" i="53"/>
  <c r="D68" i="53" s="1"/>
  <c r="E13" i="53"/>
  <c r="D76" i="53" s="1"/>
  <c r="E21" i="53"/>
  <c r="D84" i="53" s="1"/>
  <c r="E10" i="53"/>
  <c r="D73" i="53" s="1"/>
  <c r="E18" i="53"/>
  <c r="D81" i="53" s="1"/>
  <c r="E12" i="53"/>
  <c r="D75" i="53" s="1"/>
  <c r="E20" i="53"/>
  <c r="D83" i="53" s="1"/>
  <c r="E9" i="53"/>
  <c r="D72" i="53" s="1"/>
  <c r="E17" i="53"/>
  <c r="D80" i="53" s="1"/>
  <c r="E6" i="53"/>
  <c r="D69" i="53" s="1"/>
  <c r="E14" i="53"/>
  <c r="D77" i="53" s="1"/>
  <c r="E34" i="53"/>
  <c r="D97" i="53" s="1"/>
  <c r="E23" i="53"/>
  <c r="D86" i="53" s="1"/>
  <c r="E26" i="53"/>
  <c r="D89" i="53" s="1"/>
  <c r="E31" i="53"/>
  <c r="D94" i="53" s="1"/>
  <c r="E22" i="53"/>
  <c r="D85" i="53" s="1"/>
  <c r="E27" i="53"/>
  <c r="D90" i="53" s="1"/>
  <c r="E36" i="53"/>
  <c r="D99" i="53" s="1"/>
  <c r="E15" i="53"/>
  <c r="D78" i="53" s="1"/>
  <c r="E19" i="53"/>
  <c r="D82" i="53" s="1"/>
  <c r="E28" i="53"/>
  <c r="D91" i="53" s="1"/>
  <c r="E33" i="53"/>
  <c r="D96" i="53" s="1"/>
  <c r="E25" i="53"/>
  <c r="D88" i="53" s="1"/>
  <c r="E30" i="53"/>
  <c r="D93" i="53" s="1"/>
  <c r="E38" i="53"/>
  <c r="D101" i="53" s="1"/>
  <c r="E35" i="53"/>
  <c r="D98" i="53" s="1"/>
  <c r="E7" i="53"/>
  <c r="D70" i="53" s="1"/>
  <c r="E32" i="53"/>
  <c r="D95" i="53" s="1"/>
  <c r="AB45" i="53"/>
  <c r="AA108" i="53" s="1"/>
  <c r="T45" i="53"/>
  <c r="S108" i="53" s="1"/>
  <c r="L45" i="53"/>
  <c r="K108" i="53" s="1"/>
  <c r="D45" i="53"/>
  <c r="C108" i="53" s="1"/>
  <c r="Y44" i="53"/>
  <c r="X107" i="53" s="1"/>
  <c r="Q44" i="53"/>
  <c r="P107" i="53" s="1"/>
  <c r="I44" i="53"/>
  <c r="H107" i="53" s="1"/>
  <c r="AD43" i="53"/>
  <c r="AC106" i="53" s="1"/>
  <c r="J153" i="53" s="1"/>
  <c r="U43" i="53"/>
  <c r="T106" i="53" s="1"/>
  <c r="K43" i="53"/>
  <c r="J106" i="53" s="1"/>
  <c r="AE42" i="53"/>
  <c r="AD105" i="53" s="1"/>
  <c r="I152" i="53" s="1"/>
  <c r="V42" i="53"/>
  <c r="U105" i="53" s="1"/>
  <c r="M42" i="53"/>
  <c r="L105" i="53" s="1"/>
  <c r="X41" i="53"/>
  <c r="W104" i="53" s="1"/>
  <c r="O41" i="53"/>
  <c r="N104" i="53" s="1"/>
  <c r="E41" i="53"/>
  <c r="D104" i="53" s="1"/>
  <c r="Y40" i="53"/>
  <c r="X103" i="53" s="1"/>
  <c r="P40" i="53"/>
  <c r="O103" i="53" s="1"/>
  <c r="G40" i="53"/>
  <c r="F103" i="53" s="1"/>
  <c r="AA39" i="53"/>
  <c r="Z102" i="53" s="1"/>
  <c r="R39" i="53"/>
  <c r="Q102" i="53" s="1"/>
  <c r="I39" i="53"/>
  <c r="H102" i="53" s="1"/>
  <c r="W38" i="53"/>
  <c r="V101" i="53" s="1"/>
  <c r="T37" i="53"/>
  <c r="S100" i="53" s="1"/>
  <c r="AE35" i="53"/>
  <c r="AD98" i="53" s="1"/>
  <c r="I145" i="53" s="1"/>
  <c r="H182" i="53" s="1"/>
  <c r="Y33" i="53"/>
  <c r="X96" i="53" s="1"/>
  <c r="M29" i="53"/>
  <c r="L92" i="53" s="1"/>
  <c r="AE26" i="53"/>
  <c r="AD89" i="53" s="1"/>
  <c r="I136" i="53" s="1"/>
  <c r="H20" i="53"/>
  <c r="G83" i="53" s="1"/>
  <c r="D8" i="53"/>
  <c r="D16" i="53"/>
  <c r="D5" i="53"/>
  <c r="D13" i="53"/>
  <c r="D21" i="53"/>
  <c r="D26" i="53"/>
  <c r="D10" i="53"/>
  <c r="D18" i="53"/>
  <c r="D7" i="53"/>
  <c r="D15" i="53"/>
  <c r="D23" i="53"/>
  <c r="D28" i="53"/>
  <c r="D9" i="53"/>
  <c r="D17" i="53"/>
  <c r="D6" i="53"/>
  <c r="D14" i="53"/>
  <c r="D11" i="53"/>
  <c r="D12" i="53"/>
  <c r="D31" i="53"/>
  <c r="D22" i="53"/>
  <c r="D27" i="53"/>
  <c r="D36" i="53"/>
  <c r="D19" i="53"/>
  <c r="D33" i="53"/>
  <c r="D25" i="53"/>
  <c r="C88" i="53" s="1"/>
  <c r="D30" i="53"/>
  <c r="D38" i="53"/>
  <c r="D35" i="53"/>
  <c r="D43" i="53"/>
  <c r="C106" i="53" s="1"/>
  <c r="D20" i="53"/>
  <c r="D32" i="53"/>
  <c r="D29" i="53"/>
  <c r="Q33" i="53"/>
  <c r="P96" i="53" s="1"/>
  <c r="S5" i="53"/>
  <c r="R68" i="53" s="1"/>
  <c r="S13" i="53"/>
  <c r="R76" i="53" s="1"/>
  <c r="S10" i="53"/>
  <c r="R73" i="53" s="1"/>
  <c r="S18" i="53"/>
  <c r="R81" i="53" s="1"/>
  <c r="S7" i="53"/>
  <c r="R70" i="53" s="1"/>
  <c r="S15" i="53"/>
  <c r="R78" i="53" s="1"/>
  <c r="S12" i="53"/>
  <c r="R75" i="53" s="1"/>
  <c r="S20" i="53"/>
  <c r="R83" i="53" s="1"/>
  <c r="S6" i="53"/>
  <c r="R69" i="53" s="1"/>
  <c r="S14" i="53"/>
  <c r="R77" i="53" s="1"/>
  <c r="S22" i="53"/>
  <c r="R85" i="53" s="1"/>
  <c r="S11" i="53"/>
  <c r="R74" i="53" s="1"/>
  <c r="S19" i="53"/>
  <c r="R82" i="53" s="1"/>
  <c r="S8" i="53"/>
  <c r="R71" i="53" s="1"/>
  <c r="S16" i="53"/>
  <c r="R79" i="53" s="1"/>
  <c r="S28" i="53"/>
  <c r="R91" i="53" s="1"/>
  <c r="S36" i="53"/>
  <c r="R99" i="53" s="1"/>
  <c r="S33" i="53"/>
  <c r="R96" i="53" s="1"/>
  <c r="S30" i="53"/>
  <c r="R93" i="53" s="1"/>
  <c r="S38" i="53"/>
  <c r="R101" i="53" s="1"/>
  <c r="S21" i="53"/>
  <c r="R84" i="53" s="1"/>
  <c r="S23" i="53"/>
  <c r="R86" i="53" s="1"/>
  <c r="S35" i="53"/>
  <c r="R98" i="53" s="1"/>
  <c r="S17" i="53"/>
  <c r="R80" i="53" s="1"/>
  <c r="S32" i="53"/>
  <c r="R95" i="53" s="1"/>
  <c r="S40" i="53"/>
  <c r="R103" i="53" s="1"/>
  <c r="S26" i="53"/>
  <c r="R89" i="53" s="1"/>
  <c r="S29" i="53"/>
  <c r="R92" i="53" s="1"/>
  <c r="S37" i="53"/>
  <c r="R100" i="53" s="1"/>
  <c r="S27" i="53"/>
  <c r="R90" i="53" s="1"/>
  <c r="S34" i="53"/>
  <c r="R97" i="53" s="1"/>
  <c r="AE44" i="53"/>
  <c r="AD107" i="53" s="1"/>
  <c r="I154" i="53" s="1"/>
  <c r="H185" i="53" s="1"/>
  <c r="W44" i="53"/>
  <c r="V107" i="53" s="1"/>
  <c r="O44" i="53"/>
  <c r="N107" i="53" s="1"/>
  <c r="G44" i="53"/>
  <c r="F107" i="53" s="1"/>
  <c r="I43" i="53"/>
  <c r="H106" i="53" s="1"/>
  <c r="AC42" i="53"/>
  <c r="AB105" i="53" s="1"/>
  <c r="T42" i="53"/>
  <c r="S105" i="53" s="1"/>
  <c r="AE41" i="53"/>
  <c r="AD104" i="53" s="1"/>
  <c r="I151" i="53" s="1"/>
  <c r="H186" i="53" s="1"/>
  <c r="U41" i="53"/>
  <c r="T104" i="53" s="1"/>
  <c r="L41" i="53"/>
  <c r="K104" i="53" s="1"/>
  <c r="AF40" i="53"/>
  <c r="AE103" i="53" s="1"/>
  <c r="K150" i="53" s="1"/>
  <c r="B38" i="71" s="1"/>
  <c r="W40" i="53"/>
  <c r="V103" i="53" s="1"/>
  <c r="N40" i="53"/>
  <c r="M103" i="53" s="1"/>
  <c r="F150" i="53" s="1"/>
  <c r="B38" i="68" s="1"/>
  <c r="E40" i="53"/>
  <c r="D103" i="53" s="1"/>
  <c r="Y39" i="53"/>
  <c r="X102" i="53" s="1"/>
  <c r="O39" i="53"/>
  <c r="N102" i="53" s="1"/>
  <c r="F39" i="53"/>
  <c r="E102" i="53" s="1"/>
  <c r="O38" i="53"/>
  <c r="N101" i="53" s="1"/>
  <c r="L37" i="53"/>
  <c r="K100" i="53" s="1"/>
  <c r="O35" i="53"/>
  <c r="N98" i="53" s="1"/>
  <c r="I33" i="53"/>
  <c r="H96" i="53" s="1"/>
  <c r="AF30" i="53"/>
  <c r="AE93" i="53" s="1"/>
  <c r="K140" i="53" s="1"/>
  <c r="B28" i="71" s="1"/>
  <c r="L26" i="53"/>
  <c r="K89" i="53" s="1"/>
  <c r="N23" i="53"/>
  <c r="M86" i="53" s="1"/>
  <c r="F133" i="53" s="1"/>
  <c r="B21" i="68" s="1"/>
  <c r="N18" i="53"/>
  <c r="M81" i="53" s="1"/>
  <c r="F128" i="53" s="1"/>
  <c r="B16" i="68" s="1"/>
  <c r="W35" i="53"/>
  <c r="V98" i="53" s="1"/>
  <c r="X23" i="53"/>
  <c r="W86" i="53" s="1"/>
  <c r="Q19" i="53"/>
  <c r="P82" i="53" s="1"/>
  <c r="AA5" i="53"/>
  <c r="Z68" i="53" s="1"/>
  <c r="AA13" i="53"/>
  <c r="Z76" i="53" s="1"/>
  <c r="AA10" i="53"/>
  <c r="Z73" i="53" s="1"/>
  <c r="AA18" i="53"/>
  <c r="Z81" i="53" s="1"/>
  <c r="AA7" i="53"/>
  <c r="Z70" i="53" s="1"/>
  <c r="AA15" i="53"/>
  <c r="Z78" i="53" s="1"/>
  <c r="AA12" i="53"/>
  <c r="Z75" i="53" s="1"/>
  <c r="AA20" i="53"/>
  <c r="Z83" i="53" s="1"/>
  <c r="AA6" i="53"/>
  <c r="Z69" i="53" s="1"/>
  <c r="AA14" i="53"/>
  <c r="Z77" i="53" s="1"/>
  <c r="AA11" i="53"/>
  <c r="Z74" i="53" s="1"/>
  <c r="AA19" i="53"/>
  <c r="Z82" i="53" s="1"/>
  <c r="AA8" i="53"/>
  <c r="Z71" i="53" s="1"/>
  <c r="AA16" i="53"/>
  <c r="Z79" i="53" s="1"/>
  <c r="AA9" i="53"/>
  <c r="Z72" i="53" s="1"/>
  <c r="AA28" i="53"/>
  <c r="Z91" i="53" s="1"/>
  <c r="AA36" i="53"/>
  <c r="Z99" i="53" s="1"/>
  <c r="AA23" i="53"/>
  <c r="Z86" i="53" s="1"/>
  <c r="AA33" i="53"/>
  <c r="Z96" i="53" s="1"/>
  <c r="AA30" i="53"/>
  <c r="Z93" i="53" s="1"/>
  <c r="AA38" i="53"/>
  <c r="Z101" i="53" s="1"/>
  <c r="AA35" i="53"/>
  <c r="Z98" i="53" s="1"/>
  <c r="AA26" i="53"/>
  <c r="Z89" i="53" s="1"/>
  <c r="AA32" i="53"/>
  <c r="Z95" i="53" s="1"/>
  <c r="AA40" i="53"/>
  <c r="Z103" i="53" s="1"/>
  <c r="AA17" i="53"/>
  <c r="Z80" i="53" s="1"/>
  <c r="AA22" i="53"/>
  <c r="Z85" i="53" s="1"/>
  <c r="AA27" i="53"/>
  <c r="Z90" i="53" s="1"/>
  <c r="AA29" i="53"/>
  <c r="Z92" i="53" s="1"/>
  <c r="AA37" i="53"/>
  <c r="Z100" i="53" s="1"/>
  <c r="AA34" i="53"/>
  <c r="Z97" i="53" s="1"/>
  <c r="K5" i="53"/>
  <c r="J68" i="53" s="1"/>
  <c r="K13" i="53"/>
  <c r="J76" i="53" s="1"/>
  <c r="K10" i="53"/>
  <c r="J73" i="53" s="1"/>
  <c r="K18" i="53"/>
  <c r="J81" i="53" s="1"/>
  <c r="K7" i="53"/>
  <c r="J70" i="53" s="1"/>
  <c r="K15" i="53"/>
  <c r="J78" i="53" s="1"/>
  <c r="K23" i="53"/>
  <c r="J86" i="53" s="1"/>
  <c r="K12" i="53"/>
  <c r="J75" i="53" s="1"/>
  <c r="K20" i="53"/>
  <c r="J83" i="53" s="1"/>
  <c r="K6" i="53"/>
  <c r="J69" i="53" s="1"/>
  <c r="K14" i="53"/>
  <c r="J77" i="53" s="1"/>
  <c r="K22" i="53"/>
  <c r="J85" i="53" s="1"/>
  <c r="K11" i="53"/>
  <c r="J74" i="53" s="1"/>
  <c r="K19" i="53"/>
  <c r="J82" i="53" s="1"/>
  <c r="K8" i="53"/>
  <c r="J71" i="53" s="1"/>
  <c r="K16" i="53"/>
  <c r="J79" i="53" s="1"/>
  <c r="K36" i="53"/>
  <c r="J99" i="53" s="1"/>
  <c r="K28" i="53"/>
  <c r="J91" i="53" s="1"/>
  <c r="K33" i="53"/>
  <c r="J96" i="53" s="1"/>
  <c r="K30" i="53"/>
  <c r="J93" i="53" s="1"/>
  <c r="K38" i="53"/>
  <c r="J101" i="53" s="1"/>
  <c r="K17" i="53"/>
  <c r="J80" i="53" s="1"/>
  <c r="K24" i="53"/>
  <c r="J87" i="53" s="1"/>
  <c r="K35" i="53"/>
  <c r="J98" i="53" s="1"/>
  <c r="K32" i="53"/>
  <c r="J95" i="53" s="1"/>
  <c r="K40" i="53"/>
  <c r="J103" i="53" s="1"/>
  <c r="K29" i="53"/>
  <c r="J92" i="53" s="1"/>
  <c r="K37" i="53"/>
  <c r="J100" i="53" s="1"/>
  <c r="K9" i="53"/>
  <c r="J72" i="53" s="1"/>
  <c r="K26" i="53"/>
  <c r="J89" i="53" s="1"/>
  <c r="K34" i="53"/>
  <c r="J97" i="53" s="1"/>
  <c r="Z10" i="53"/>
  <c r="Y73" i="53" s="1"/>
  <c r="Z18" i="53"/>
  <c r="Y81" i="53" s="1"/>
  <c r="Z7" i="53"/>
  <c r="Y70" i="53" s="1"/>
  <c r="Z15" i="53"/>
  <c r="Y78" i="53" s="1"/>
  <c r="Z23" i="53"/>
  <c r="Y86" i="53" s="1"/>
  <c r="Z12" i="53"/>
  <c r="Y75" i="53" s="1"/>
  <c r="Z20" i="53"/>
  <c r="Y83" i="53" s="1"/>
  <c r="Z9" i="53"/>
  <c r="Y72" i="53" s="1"/>
  <c r="Z17" i="53"/>
  <c r="Y80" i="53" s="1"/>
  <c r="Z11" i="53"/>
  <c r="Y74" i="53" s="1"/>
  <c r="Z19" i="53"/>
  <c r="Y82" i="53" s="1"/>
  <c r="Z8" i="53"/>
  <c r="Y71" i="53" s="1"/>
  <c r="Z16" i="53"/>
  <c r="Y79" i="53" s="1"/>
  <c r="Z5" i="53"/>
  <c r="Y68" i="53" s="1"/>
  <c r="Z13" i="53"/>
  <c r="Y76" i="53" s="1"/>
  <c r="Z33" i="53"/>
  <c r="Y96" i="53" s="1"/>
  <c r="Z30" i="53"/>
  <c r="Y93" i="53" s="1"/>
  <c r="Z38" i="53"/>
  <c r="Y101" i="53" s="1"/>
  <c r="Z14" i="53"/>
  <c r="Y77" i="53" s="1"/>
  <c r="Z35" i="53"/>
  <c r="Y98" i="53" s="1"/>
  <c r="Z26" i="53"/>
  <c r="Y89" i="53" s="1"/>
  <c r="Z32" i="53"/>
  <c r="Y95" i="53" s="1"/>
  <c r="Z22" i="53"/>
  <c r="Y85" i="53" s="1"/>
  <c r="Z27" i="53"/>
  <c r="Y90" i="53" s="1"/>
  <c r="Z29" i="53"/>
  <c r="Y92" i="53" s="1"/>
  <c r="Z37" i="53"/>
  <c r="Y100" i="53" s="1"/>
  <c r="Z6" i="53"/>
  <c r="Y69" i="53" s="1"/>
  <c r="Z34" i="53"/>
  <c r="Y97" i="53" s="1"/>
  <c r="Z21" i="53"/>
  <c r="Y84" i="53" s="1"/>
  <c r="Z24" i="53"/>
  <c r="Y87" i="53" s="1"/>
  <c r="Z31" i="53"/>
  <c r="Y94" i="53" s="1"/>
  <c r="R10" i="53"/>
  <c r="Q73" i="53" s="1"/>
  <c r="R18" i="53"/>
  <c r="Q81" i="53" s="1"/>
  <c r="R7" i="53"/>
  <c r="Q70" i="53" s="1"/>
  <c r="R15" i="53"/>
  <c r="Q78" i="53" s="1"/>
  <c r="R23" i="53"/>
  <c r="Q86" i="53" s="1"/>
  <c r="R12" i="53"/>
  <c r="Q75" i="53" s="1"/>
  <c r="R20" i="53"/>
  <c r="Q83" i="53" s="1"/>
  <c r="R9" i="53"/>
  <c r="Q72" i="53" s="1"/>
  <c r="R17" i="53"/>
  <c r="Q80" i="53" s="1"/>
  <c r="R11" i="53"/>
  <c r="Q74" i="53" s="1"/>
  <c r="R19" i="53"/>
  <c r="R8" i="53"/>
  <c r="Q71" i="53" s="1"/>
  <c r="R16" i="53"/>
  <c r="Q79" i="53" s="1"/>
  <c r="R5" i="53"/>
  <c r="Q68" i="53" s="1"/>
  <c r="R13" i="53"/>
  <c r="Q76" i="53" s="1"/>
  <c r="R22" i="53"/>
  <c r="Q85" i="53" s="1"/>
  <c r="R24" i="53"/>
  <c r="Q87" i="53" s="1"/>
  <c r="R33" i="53"/>
  <c r="Q96" i="53" s="1"/>
  <c r="R14" i="53"/>
  <c r="Q77" i="53" s="1"/>
  <c r="R30" i="53"/>
  <c r="Q93" i="53" s="1"/>
  <c r="R38" i="53"/>
  <c r="Q101" i="53" s="1"/>
  <c r="R21" i="53"/>
  <c r="Q84" i="53" s="1"/>
  <c r="R35" i="53"/>
  <c r="Q98" i="53" s="1"/>
  <c r="R32" i="53"/>
  <c r="Q95" i="53" s="1"/>
  <c r="R6" i="53"/>
  <c r="Q69" i="53" s="1"/>
  <c r="R26" i="53"/>
  <c r="Q89" i="53" s="1"/>
  <c r="R29" i="53"/>
  <c r="Q92" i="53" s="1"/>
  <c r="R37" i="53"/>
  <c r="Q100" i="53" s="1"/>
  <c r="R27" i="53"/>
  <c r="Q90" i="53" s="1"/>
  <c r="R34" i="53"/>
  <c r="Q97" i="53" s="1"/>
  <c r="R31" i="53"/>
  <c r="Q94" i="53" s="1"/>
  <c r="J10" i="53"/>
  <c r="I73" i="53" s="1"/>
  <c r="J18" i="53"/>
  <c r="I81" i="53" s="1"/>
  <c r="J7" i="53"/>
  <c r="I70" i="53" s="1"/>
  <c r="J15" i="53"/>
  <c r="I78" i="53" s="1"/>
  <c r="J23" i="53"/>
  <c r="I86" i="53" s="1"/>
  <c r="J12" i="53"/>
  <c r="I75" i="53" s="1"/>
  <c r="J20" i="53"/>
  <c r="I83" i="53" s="1"/>
  <c r="J9" i="53"/>
  <c r="I72" i="53" s="1"/>
  <c r="J17" i="53"/>
  <c r="I80" i="53" s="1"/>
  <c r="J11" i="53"/>
  <c r="I74" i="53" s="1"/>
  <c r="J19" i="53"/>
  <c r="I82" i="53" s="1"/>
  <c r="J8" i="53"/>
  <c r="I71" i="53" s="1"/>
  <c r="J16" i="53"/>
  <c r="I79" i="53" s="1"/>
  <c r="J5" i="53"/>
  <c r="I68" i="53" s="1"/>
  <c r="J13" i="53"/>
  <c r="I76" i="53" s="1"/>
  <c r="J14" i="53"/>
  <c r="I77" i="53" s="1"/>
  <c r="J28" i="53"/>
  <c r="I91" i="53" s="1"/>
  <c r="J33" i="53"/>
  <c r="I96" i="53" s="1"/>
  <c r="J30" i="53"/>
  <c r="I93" i="53" s="1"/>
  <c r="J38" i="53"/>
  <c r="I101" i="53" s="1"/>
  <c r="J24" i="53"/>
  <c r="I87" i="53" s="1"/>
  <c r="J35" i="53"/>
  <c r="I98" i="53" s="1"/>
  <c r="J6" i="53"/>
  <c r="I69" i="53" s="1"/>
  <c r="J32" i="53"/>
  <c r="I95" i="53" s="1"/>
  <c r="J22" i="53"/>
  <c r="I85" i="53" s="1"/>
  <c r="J29" i="53"/>
  <c r="I92" i="53" s="1"/>
  <c r="J37" i="53"/>
  <c r="I100" i="53" s="1"/>
  <c r="J26" i="53"/>
  <c r="I89" i="53" s="1"/>
  <c r="J34" i="53"/>
  <c r="I97" i="53" s="1"/>
  <c r="J21" i="53"/>
  <c r="I84" i="53" s="1"/>
  <c r="J27" i="53"/>
  <c r="I90" i="53" s="1"/>
  <c r="J31" i="53"/>
  <c r="I94" i="53" s="1"/>
  <c r="Q45" i="53"/>
  <c r="P108" i="53" s="1"/>
  <c r="AD44" i="53"/>
  <c r="AC107" i="53" s="1"/>
  <c r="J154" i="53" s="1"/>
  <c r="I185" i="53" s="1"/>
  <c r="V44" i="53"/>
  <c r="U107" i="53" s="1"/>
  <c r="N44" i="53"/>
  <c r="M107" i="53" s="1"/>
  <c r="F154" i="53" s="1"/>
  <c r="B42" i="68" s="1"/>
  <c r="F44" i="53"/>
  <c r="E107" i="53" s="1"/>
  <c r="Z43" i="53"/>
  <c r="Y106" i="53" s="1"/>
  <c r="H43" i="53"/>
  <c r="G106" i="53" s="1"/>
  <c r="AB42" i="53"/>
  <c r="AA105" i="53" s="1"/>
  <c r="S42" i="53"/>
  <c r="R105" i="53" s="1"/>
  <c r="J42" i="53"/>
  <c r="I105" i="53" s="1"/>
  <c r="AC41" i="53"/>
  <c r="AB104" i="53" s="1"/>
  <c r="K41" i="53"/>
  <c r="J104" i="53" s="1"/>
  <c r="AE40" i="53"/>
  <c r="AD103" i="53" s="1"/>
  <c r="I150" i="53" s="1"/>
  <c r="V40" i="53"/>
  <c r="U103" i="53" s="1"/>
  <c r="M40" i="53"/>
  <c r="L103" i="53" s="1"/>
  <c r="D40" i="53"/>
  <c r="W39" i="53"/>
  <c r="V102" i="53" s="1"/>
  <c r="N39" i="53"/>
  <c r="M102" i="53" s="1"/>
  <c r="F149" i="53" s="1"/>
  <c r="B37" i="68" s="1"/>
  <c r="E39" i="53"/>
  <c r="D102" i="53" s="1"/>
  <c r="H38" i="53"/>
  <c r="G101" i="53" s="1"/>
  <c r="E37" i="53"/>
  <c r="D100" i="53" s="1"/>
  <c r="G35" i="53"/>
  <c r="F98" i="53" s="1"/>
  <c r="AD32" i="53"/>
  <c r="AC95" i="53" s="1"/>
  <c r="J142" i="53" s="1"/>
  <c r="I178" i="53" s="1"/>
  <c r="X30" i="53"/>
  <c r="W93" i="53" s="1"/>
  <c r="R28" i="53"/>
  <c r="Q91" i="53" s="1"/>
  <c r="AE25" i="53"/>
  <c r="AD88" i="53" s="1"/>
  <c r="I135" i="53" s="1"/>
  <c r="AC22" i="53"/>
  <c r="AB85" i="53" s="1"/>
  <c r="H16" i="53"/>
  <c r="G79" i="53" s="1"/>
  <c r="T8" i="53"/>
  <c r="S71" i="53" s="1"/>
  <c r="T16" i="53"/>
  <c r="S79" i="53" s="1"/>
  <c r="T5" i="53"/>
  <c r="S68" i="53" s="1"/>
  <c r="T13" i="53"/>
  <c r="S76" i="53" s="1"/>
  <c r="T21" i="53"/>
  <c r="S84" i="53" s="1"/>
  <c r="T10" i="53"/>
  <c r="S73" i="53" s="1"/>
  <c r="T18" i="53"/>
  <c r="S81" i="53" s="1"/>
  <c r="T7" i="53"/>
  <c r="S70" i="53" s="1"/>
  <c r="T15" i="53"/>
  <c r="S78" i="53" s="1"/>
  <c r="T23" i="53"/>
  <c r="S86" i="53" s="1"/>
  <c r="T9" i="53"/>
  <c r="S72" i="53" s="1"/>
  <c r="T17" i="53"/>
  <c r="S80" i="53" s="1"/>
  <c r="T6" i="53"/>
  <c r="S69" i="53" s="1"/>
  <c r="T14" i="53"/>
  <c r="S77" i="53" s="1"/>
  <c r="T11" i="53"/>
  <c r="S74" i="53" s="1"/>
  <c r="T19" i="53"/>
  <c r="S82" i="53" s="1"/>
  <c r="T31" i="53"/>
  <c r="S94" i="53" s="1"/>
  <c r="T22" i="53"/>
  <c r="S85" i="53" s="1"/>
  <c r="T28" i="53"/>
  <c r="S91" i="53" s="1"/>
  <c r="T12" i="53"/>
  <c r="S75" i="53" s="1"/>
  <c r="T30" i="53"/>
  <c r="S93" i="53" s="1"/>
  <c r="T38" i="53"/>
  <c r="S101" i="53" s="1"/>
  <c r="T20" i="53"/>
  <c r="S83" i="53" s="1"/>
  <c r="T43" i="53"/>
  <c r="S106" i="53" s="1"/>
  <c r="T32" i="53"/>
  <c r="S95" i="53" s="1"/>
  <c r="T25" i="53"/>
  <c r="S88" i="53" s="1"/>
  <c r="T26" i="53"/>
  <c r="S89" i="53" s="1"/>
  <c r="T29" i="53"/>
  <c r="S92" i="53" s="1"/>
  <c r="Y7" i="53"/>
  <c r="X70" i="53" s="1"/>
  <c r="Y15" i="53"/>
  <c r="X78" i="53" s="1"/>
  <c r="Y12" i="53"/>
  <c r="X75" i="53" s="1"/>
  <c r="Y20" i="53"/>
  <c r="X83" i="53" s="1"/>
  <c r="Y9" i="53"/>
  <c r="X72" i="53" s="1"/>
  <c r="Y17" i="53"/>
  <c r="X80" i="53" s="1"/>
  <c r="Y6" i="53"/>
  <c r="X69" i="53" s="1"/>
  <c r="Y14" i="53"/>
  <c r="X77" i="53" s="1"/>
  <c r="Y22" i="53"/>
  <c r="X85" i="53" s="1"/>
  <c r="Y27" i="53"/>
  <c r="X90" i="53" s="1"/>
  <c r="Y8" i="53"/>
  <c r="X71" i="53" s="1"/>
  <c r="Y16" i="53"/>
  <c r="X79" i="53" s="1"/>
  <c r="Y5" i="53"/>
  <c r="X68" i="53" s="1"/>
  <c r="Y13" i="53"/>
  <c r="X76" i="53" s="1"/>
  <c r="Y10" i="53"/>
  <c r="X73" i="53" s="1"/>
  <c r="Y18" i="53"/>
  <c r="X81" i="53" s="1"/>
  <c r="Y23" i="53"/>
  <c r="X86" i="53" s="1"/>
  <c r="Y30" i="53"/>
  <c r="X93" i="53" s="1"/>
  <c r="Y38" i="53"/>
  <c r="X101" i="53" s="1"/>
  <c r="Y35" i="53"/>
  <c r="X98" i="53" s="1"/>
  <c r="Y19" i="53"/>
  <c r="X82" i="53" s="1"/>
  <c r="Y26" i="53"/>
  <c r="X89" i="53" s="1"/>
  <c r="Y32" i="53"/>
  <c r="X95" i="53" s="1"/>
  <c r="Y29" i="53"/>
  <c r="X92" i="53" s="1"/>
  <c r="Y37" i="53"/>
  <c r="X100" i="53" s="1"/>
  <c r="Y34" i="53"/>
  <c r="X97" i="53" s="1"/>
  <c r="Y42" i="53"/>
  <c r="X105" i="53" s="1"/>
  <c r="Y21" i="53"/>
  <c r="X84" i="53" s="1"/>
  <c r="Y31" i="53"/>
  <c r="X94" i="53" s="1"/>
  <c r="Y28" i="53"/>
  <c r="X91" i="53" s="1"/>
  <c r="Y36" i="53"/>
  <c r="X99" i="53" s="1"/>
  <c r="Q7" i="53"/>
  <c r="P70" i="53" s="1"/>
  <c r="Q15" i="53"/>
  <c r="P78" i="53" s="1"/>
  <c r="Q12" i="53"/>
  <c r="P75" i="53" s="1"/>
  <c r="Q20" i="53"/>
  <c r="P83" i="53" s="1"/>
  <c r="Q9" i="53"/>
  <c r="P72" i="53" s="1"/>
  <c r="Q17" i="53"/>
  <c r="P80" i="53" s="1"/>
  <c r="Q6" i="53"/>
  <c r="P69" i="53" s="1"/>
  <c r="Q14" i="53"/>
  <c r="P77" i="53" s="1"/>
  <c r="Q22" i="53"/>
  <c r="P85" i="53" s="1"/>
  <c r="Q27" i="53"/>
  <c r="P90" i="53" s="1"/>
  <c r="Q8" i="53"/>
  <c r="P71" i="53" s="1"/>
  <c r="Q16" i="53"/>
  <c r="P79" i="53" s="1"/>
  <c r="Q5" i="53"/>
  <c r="P68" i="53" s="1"/>
  <c r="Q13" i="53"/>
  <c r="P76" i="53" s="1"/>
  <c r="Q10" i="53"/>
  <c r="P73" i="53" s="1"/>
  <c r="Q18" i="53"/>
  <c r="P81" i="53" s="1"/>
  <c r="Q30" i="53"/>
  <c r="P93" i="53" s="1"/>
  <c r="Q38" i="53"/>
  <c r="P101" i="53" s="1"/>
  <c r="Q21" i="53"/>
  <c r="P84" i="53" s="1"/>
  <c r="Q35" i="53"/>
  <c r="P98" i="53" s="1"/>
  <c r="Q23" i="53"/>
  <c r="P86" i="53" s="1"/>
  <c r="Q32" i="53"/>
  <c r="P95" i="53" s="1"/>
  <c r="Q26" i="53"/>
  <c r="P89" i="53" s="1"/>
  <c r="Q29" i="53"/>
  <c r="P92" i="53" s="1"/>
  <c r="Q37" i="53"/>
  <c r="P100" i="53" s="1"/>
  <c r="Q34" i="53"/>
  <c r="P97" i="53" s="1"/>
  <c r="Q42" i="53"/>
  <c r="P105" i="53" s="1"/>
  <c r="Q31" i="53"/>
  <c r="P94" i="53" s="1"/>
  <c r="Q11" i="53"/>
  <c r="P74" i="53" s="1"/>
  <c r="Q28" i="53"/>
  <c r="P91" i="53" s="1"/>
  <c r="Q36" i="53"/>
  <c r="P99" i="53" s="1"/>
  <c r="I7" i="53"/>
  <c r="H70" i="53" s="1"/>
  <c r="I15" i="53"/>
  <c r="H78" i="53" s="1"/>
  <c r="I12" i="53"/>
  <c r="H75" i="53" s="1"/>
  <c r="I20" i="53"/>
  <c r="H83" i="53" s="1"/>
  <c r="I9" i="53"/>
  <c r="H72" i="53" s="1"/>
  <c r="I17" i="53"/>
  <c r="H80" i="53" s="1"/>
  <c r="I6" i="53"/>
  <c r="H69" i="53" s="1"/>
  <c r="I14" i="53"/>
  <c r="H77" i="53" s="1"/>
  <c r="I22" i="53"/>
  <c r="H85" i="53" s="1"/>
  <c r="I27" i="53"/>
  <c r="H90" i="53" s="1"/>
  <c r="I8" i="53"/>
  <c r="H71" i="53" s="1"/>
  <c r="I16" i="53"/>
  <c r="H79" i="53" s="1"/>
  <c r="I5" i="53"/>
  <c r="H68" i="53" s="1"/>
  <c r="I13" i="53"/>
  <c r="H76" i="53" s="1"/>
  <c r="I10" i="53"/>
  <c r="H73" i="53" s="1"/>
  <c r="I18" i="53"/>
  <c r="H81" i="53" s="1"/>
  <c r="I30" i="53"/>
  <c r="H93" i="53" s="1"/>
  <c r="I38" i="53"/>
  <c r="H101" i="53" s="1"/>
  <c r="I24" i="53"/>
  <c r="H87" i="53" s="1"/>
  <c r="I35" i="53"/>
  <c r="H98" i="53" s="1"/>
  <c r="I32" i="53"/>
  <c r="H95" i="53" s="1"/>
  <c r="I29" i="53"/>
  <c r="H92" i="53" s="1"/>
  <c r="I37" i="53"/>
  <c r="H100" i="53" s="1"/>
  <c r="I19" i="53"/>
  <c r="H82" i="53" s="1"/>
  <c r="I26" i="53"/>
  <c r="H89" i="53" s="1"/>
  <c r="I34" i="53"/>
  <c r="H97" i="53" s="1"/>
  <c r="I42" i="53"/>
  <c r="H105" i="53" s="1"/>
  <c r="I11" i="53"/>
  <c r="H74" i="53" s="1"/>
  <c r="I21" i="53"/>
  <c r="H84" i="53" s="1"/>
  <c r="I23" i="53"/>
  <c r="H86" i="53" s="1"/>
  <c r="I31" i="53"/>
  <c r="H94" i="53" s="1"/>
  <c r="I36" i="53"/>
  <c r="H99" i="53" s="1"/>
  <c r="P45" i="53"/>
  <c r="O108" i="53" s="1"/>
  <c r="H45" i="53"/>
  <c r="G108" i="53" s="1"/>
  <c r="AC44" i="53"/>
  <c r="AB107" i="53" s="1"/>
  <c r="U44" i="53"/>
  <c r="T107" i="53" s="1"/>
  <c r="M44" i="53"/>
  <c r="L107" i="53" s="1"/>
  <c r="E44" i="53"/>
  <c r="D107" i="53" s="1"/>
  <c r="Y43" i="53"/>
  <c r="X106" i="53" s="1"/>
  <c r="P43" i="53"/>
  <c r="O106" i="53" s="1"/>
  <c r="G43" i="53"/>
  <c r="F106" i="53" s="1"/>
  <c r="AA42" i="53"/>
  <c r="Z105" i="53" s="1"/>
  <c r="R42" i="53"/>
  <c r="Q105" i="53" s="1"/>
  <c r="AB41" i="53"/>
  <c r="AA104" i="53" s="1"/>
  <c r="S41" i="53"/>
  <c r="R104" i="53" s="1"/>
  <c r="J41" i="53"/>
  <c r="I104" i="53" s="1"/>
  <c r="AD40" i="53"/>
  <c r="AC103" i="53" s="1"/>
  <c r="J150" i="53" s="1"/>
  <c r="I181" i="53" s="1"/>
  <c r="U40" i="53"/>
  <c r="T103" i="53" s="1"/>
  <c r="AE39" i="53"/>
  <c r="AD102" i="53" s="1"/>
  <c r="I149" i="53" s="1"/>
  <c r="V39" i="53"/>
  <c r="U102" i="53" s="1"/>
  <c r="M39" i="53"/>
  <c r="L102" i="53" s="1"/>
  <c r="D39" i="53"/>
  <c r="G38" i="53"/>
  <c r="F101" i="53" s="1"/>
  <c r="D37" i="53"/>
  <c r="AB34" i="53"/>
  <c r="AA97" i="53" s="1"/>
  <c r="V32" i="53"/>
  <c r="U95" i="53" s="1"/>
  <c r="I28" i="53"/>
  <c r="H91" i="53" s="1"/>
  <c r="N22" i="53"/>
  <c r="M85" i="53" s="1"/>
  <c r="F132" i="53" s="1"/>
  <c r="B20" i="68" s="1"/>
  <c r="AE13" i="53"/>
  <c r="AD76" i="53" s="1"/>
  <c r="I123" i="53" s="1"/>
  <c r="L8" i="53"/>
  <c r="K71" i="53" s="1"/>
  <c r="L16" i="53"/>
  <c r="K79" i="53" s="1"/>
  <c r="L5" i="53"/>
  <c r="K68" i="53" s="1"/>
  <c r="L13" i="53"/>
  <c r="K76" i="53" s="1"/>
  <c r="L21" i="53"/>
  <c r="K84" i="53" s="1"/>
  <c r="L10" i="53"/>
  <c r="K73" i="53" s="1"/>
  <c r="L18" i="53"/>
  <c r="K81" i="53" s="1"/>
  <c r="L7" i="53"/>
  <c r="K70" i="53" s="1"/>
  <c r="L15" i="53"/>
  <c r="K78" i="53" s="1"/>
  <c r="L23" i="53"/>
  <c r="K86" i="53" s="1"/>
  <c r="L28" i="53"/>
  <c r="K91" i="53" s="1"/>
  <c r="L9" i="53"/>
  <c r="K72" i="53" s="1"/>
  <c r="L17" i="53"/>
  <c r="K80" i="53" s="1"/>
  <c r="L6" i="53"/>
  <c r="K69" i="53" s="1"/>
  <c r="L14" i="53"/>
  <c r="K77" i="53" s="1"/>
  <c r="L11" i="53"/>
  <c r="K74" i="53" s="1"/>
  <c r="L20" i="53"/>
  <c r="K83" i="53" s="1"/>
  <c r="L27" i="53"/>
  <c r="K90" i="53" s="1"/>
  <c r="L31" i="53"/>
  <c r="K94" i="53" s="1"/>
  <c r="L12" i="53"/>
  <c r="K75" i="53" s="1"/>
  <c r="L36" i="53"/>
  <c r="K99" i="53" s="1"/>
  <c r="L33" i="53"/>
  <c r="K96" i="53" s="1"/>
  <c r="L30" i="53"/>
  <c r="K93" i="53" s="1"/>
  <c r="L38" i="53"/>
  <c r="K101" i="53" s="1"/>
  <c r="L24" i="53"/>
  <c r="K87" i="53" s="1"/>
  <c r="L35" i="53"/>
  <c r="K98" i="53" s="1"/>
  <c r="L43" i="53"/>
  <c r="K106" i="53" s="1"/>
  <c r="L19" i="53"/>
  <c r="K82" i="53" s="1"/>
  <c r="L22" i="53"/>
  <c r="K85" i="53" s="1"/>
  <c r="L32" i="53"/>
  <c r="K95" i="53" s="1"/>
  <c r="L29" i="53"/>
  <c r="K92" i="53" s="1"/>
  <c r="D41" i="53"/>
  <c r="C104" i="53" s="1"/>
  <c r="AF12" i="53"/>
  <c r="AE75" i="53" s="1"/>
  <c r="K122" i="53" s="1"/>
  <c r="B10" i="71" s="1"/>
  <c r="AF9" i="53"/>
  <c r="AE72" i="53" s="1"/>
  <c r="K119" i="53" s="1"/>
  <c r="B7" i="71" s="1"/>
  <c r="AF17" i="53"/>
  <c r="AE80" i="53" s="1"/>
  <c r="K127" i="53" s="1"/>
  <c r="B15" i="71" s="1"/>
  <c r="AF6" i="53"/>
  <c r="AE69" i="53" s="1"/>
  <c r="K116" i="53" s="1"/>
  <c r="B4" i="71" s="1"/>
  <c r="AF14" i="53"/>
  <c r="AE77" i="53" s="1"/>
  <c r="K124" i="53" s="1"/>
  <c r="B12" i="71" s="1"/>
  <c r="AF22" i="53"/>
  <c r="AE85" i="53" s="1"/>
  <c r="K132" i="53" s="1"/>
  <c r="B20" i="71" s="1"/>
  <c r="AF11" i="53"/>
  <c r="AE74" i="53" s="1"/>
  <c r="K121" i="53" s="1"/>
  <c r="B9" i="71" s="1"/>
  <c r="AF19" i="53"/>
  <c r="AE82" i="53" s="1"/>
  <c r="K129" i="53" s="1"/>
  <c r="B17" i="71" s="1"/>
  <c r="AF5" i="53"/>
  <c r="AE68" i="53" s="1"/>
  <c r="K115" i="53" s="1"/>
  <c r="B3" i="71" s="1"/>
  <c r="AF13" i="53"/>
  <c r="AE76" i="53" s="1"/>
  <c r="K123" i="53" s="1"/>
  <c r="B11" i="71" s="1"/>
  <c r="AF21" i="53"/>
  <c r="AE84" i="53" s="1"/>
  <c r="K131" i="53" s="1"/>
  <c r="B19" i="71" s="1"/>
  <c r="AF10" i="53"/>
  <c r="AE73" i="53" s="1"/>
  <c r="K120" i="53" s="1"/>
  <c r="B8" i="71" s="1"/>
  <c r="AF18" i="53"/>
  <c r="AE81" i="53" s="1"/>
  <c r="K128" i="53" s="1"/>
  <c r="B16" i="71" s="1"/>
  <c r="AF7" i="53"/>
  <c r="AE70" i="53" s="1"/>
  <c r="K117" i="53" s="1"/>
  <c r="B5" i="71" s="1"/>
  <c r="AF15" i="53"/>
  <c r="AE78" i="53" s="1"/>
  <c r="K125" i="53" s="1"/>
  <c r="B13" i="71" s="1"/>
  <c r="AF26" i="53"/>
  <c r="AE89" i="53" s="1"/>
  <c r="K136" i="53" s="1"/>
  <c r="B24" i="71" s="1"/>
  <c r="AF35" i="53"/>
  <c r="AE98" i="53" s="1"/>
  <c r="K145" i="53" s="1"/>
  <c r="B33" i="71" s="1"/>
  <c r="AF32" i="53"/>
  <c r="AE95" i="53" s="1"/>
  <c r="K142" i="53" s="1"/>
  <c r="B30" i="71" s="1"/>
  <c r="AF16" i="53"/>
  <c r="AE79" i="53" s="1"/>
  <c r="K126" i="53" s="1"/>
  <c r="B14" i="71" s="1"/>
  <c r="AF27" i="53"/>
  <c r="AE90" i="53" s="1"/>
  <c r="K137" i="53" s="1"/>
  <c r="B25" i="71" s="1"/>
  <c r="AF37" i="53"/>
  <c r="AE100" i="53" s="1"/>
  <c r="K147" i="53" s="1"/>
  <c r="B35" i="71" s="1"/>
  <c r="AF20" i="53"/>
  <c r="AE83" i="53" s="1"/>
  <c r="K130" i="53" s="1"/>
  <c r="B18" i="71" s="1"/>
  <c r="AF34" i="53"/>
  <c r="AE97" i="53" s="1"/>
  <c r="K144" i="53" s="1"/>
  <c r="B32" i="71" s="1"/>
  <c r="AF31" i="53"/>
  <c r="AE94" i="53" s="1"/>
  <c r="K141" i="53" s="1"/>
  <c r="B29" i="71" s="1"/>
  <c r="AF39" i="53"/>
  <c r="AE102" i="53" s="1"/>
  <c r="K149" i="53" s="1"/>
  <c r="B37" i="71" s="1"/>
  <c r="AF8" i="53"/>
  <c r="AE71" i="53" s="1"/>
  <c r="K118" i="53" s="1"/>
  <c r="B6" i="71" s="1"/>
  <c r="AF23" i="53"/>
  <c r="AE86" i="53" s="1"/>
  <c r="K133" i="53" s="1"/>
  <c r="B21" i="71" s="1"/>
  <c r="AF28" i="53"/>
  <c r="AE91" i="53" s="1"/>
  <c r="K138" i="53" s="1"/>
  <c r="B26" i="71" s="1"/>
  <c r="AF36" i="53"/>
  <c r="AE99" i="53" s="1"/>
  <c r="K146" i="53" s="1"/>
  <c r="B34" i="71" s="1"/>
  <c r="AF33" i="53"/>
  <c r="AE96" i="53" s="1"/>
  <c r="K143" i="53" s="1"/>
  <c r="B31" i="71" s="1"/>
  <c r="X12" i="53"/>
  <c r="W75" i="53" s="1"/>
  <c r="X9" i="53"/>
  <c r="W72" i="53" s="1"/>
  <c r="X17" i="53"/>
  <c r="W80" i="53" s="1"/>
  <c r="X6" i="53"/>
  <c r="W69" i="53" s="1"/>
  <c r="X14" i="53"/>
  <c r="W77" i="53" s="1"/>
  <c r="X22" i="53"/>
  <c r="W85" i="53" s="1"/>
  <c r="X11" i="53"/>
  <c r="W74" i="53" s="1"/>
  <c r="X19" i="53"/>
  <c r="W82" i="53" s="1"/>
  <c r="X5" i="53"/>
  <c r="W68" i="53" s="1"/>
  <c r="X13" i="53"/>
  <c r="W76" i="53" s="1"/>
  <c r="X21" i="53"/>
  <c r="W84" i="53" s="1"/>
  <c r="X10" i="53"/>
  <c r="W73" i="53" s="1"/>
  <c r="X18" i="53"/>
  <c r="W81" i="53" s="1"/>
  <c r="X7" i="53"/>
  <c r="W70" i="53" s="1"/>
  <c r="X15" i="53"/>
  <c r="W78" i="53" s="1"/>
  <c r="X35" i="53"/>
  <c r="W98" i="53" s="1"/>
  <c r="X16" i="53"/>
  <c r="W79" i="53" s="1"/>
  <c r="X26" i="53"/>
  <c r="W89" i="53" s="1"/>
  <c r="X32" i="53"/>
  <c r="W95" i="53" s="1"/>
  <c r="X37" i="53"/>
  <c r="W100" i="53" s="1"/>
  <c r="X27" i="53"/>
  <c r="W90" i="53" s="1"/>
  <c r="X34" i="53"/>
  <c r="W97" i="53" s="1"/>
  <c r="X8" i="53"/>
  <c r="W71" i="53" s="1"/>
  <c r="X24" i="53"/>
  <c r="W87" i="53" s="1"/>
  <c r="X39" i="53"/>
  <c r="W102" i="53" s="1"/>
  <c r="X28" i="53"/>
  <c r="W91" i="53" s="1"/>
  <c r="X36" i="53"/>
  <c r="W99" i="53" s="1"/>
  <c r="X33" i="53"/>
  <c r="W96" i="53" s="1"/>
  <c r="P12" i="53"/>
  <c r="O75" i="53" s="1"/>
  <c r="P9" i="53"/>
  <c r="O72" i="53" s="1"/>
  <c r="P17" i="53"/>
  <c r="O80" i="53" s="1"/>
  <c r="P6" i="53"/>
  <c r="O69" i="53" s="1"/>
  <c r="P14" i="53"/>
  <c r="O77" i="53" s="1"/>
  <c r="P22" i="53"/>
  <c r="O85" i="53" s="1"/>
  <c r="P11" i="53"/>
  <c r="O74" i="53" s="1"/>
  <c r="P19" i="53"/>
  <c r="O82" i="53" s="1"/>
  <c r="P5" i="53"/>
  <c r="O68" i="53" s="1"/>
  <c r="P13" i="53"/>
  <c r="O76" i="53" s="1"/>
  <c r="P21" i="53"/>
  <c r="O84" i="53" s="1"/>
  <c r="P10" i="53"/>
  <c r="O73" i="53" s="1"/>
  <c r="P18" i="53"/>
  <c r="O81" i="53" s="1"/>
  <c r="P7" i="53"/>
  <c r="O70" i="53" s="1"/>
  <c r="P15" i="53"/>
  <c r="O78" i="53" s="1"/>
  <c r="P16" i="53"/>
  <c r="O79" i="53" s="1"/>
  <c r="P35" i="53"/>
  <c r="O98" i="53" s="1"/>
  <c r="P23" i="53"/>
  <c r="O86" i="53" s="1"/>
  <c r="P32" i="53"/>
  <c r="O95" i="53" s="1"/>
  <c r="P26" i="53"/>
  <c r="O89" i="53" s="1"/>
  <c r="P29" i="53"/>
  <c r="O92" i="53" s="1"/>
  <c r="P37" i="53"/>
  <c r="O100" i="53" s="1"/>
  <c r="P8" i="53"/>
  <c r="O71" i="53" s="1"/>
  <c r="P20" i="53"/>
  <c r="O83" i="53" s="1"/>
  <c r="P27" i="53"/>
  <c r="O90" i="53" s="1"/>
  <c r="P31" i="53"/>
  <c r="O94" i="53" s="1"/>
  <c r="P39" i="53"/>
  <c r="O102" i="53" s="1"/>
  <c r="P36" i="53"/>
  <c r="O99" i="53" s="1"/>
  <c r="P24" i="53"/>
  <c r="O87" i="53" s="1"/>
  <c r="H12" i="53"/>
  <c r="G75" i="53" s="1"/>
  <c r="H9" i="53"/>
  <c r="G72" i="53" s="1"/>
  <c r="H17" i="53"/>
  <c r="G80" i="53" s="1"/>
  <c r="H6" i="53"/>
  <c r="G69" i="53" s="1"/>
  <c r="H14" i="53"/>
  <c r="G77" i="53" s="1"/>
  <c r="H22" i="53"/>
  <c r="G85" i="53" s="1"/>
  <c r="H11" i="53"/>
  <c r="G74" i="53" s="1"/>
  <c r="H19" i="53"/>
  <c r="G82" i="53" s="1"/>
  <c r="H5" i="53"/>
  <c r="G68" i="53" s="1"/>
  <c r="H13" i="53"/>
  <c r="G76" i="53" s="1"/>
  <c r="H21" i="53"/>
  <c r="G84" i="53" s="1"/>
  <c r="H10" i="53"/>
  <c r="G73" i="53" s="1"/>
  <c r="H18" i="53"/>
  <c r="G81" i="53" s="1"/>
  <c r="H7" i="53"/>
  <c r="G70" i="53" s="1"/>
  <c r="H15" i="53"/>
  <c r="G78" i="53" s="1"/>
  <c r="H24" i="53"/>
  <c r="G87" i="53" s="1"/>
  <c r="H35" i="53"/>
  <c r="G98" i="53" s="1"/>
  <c r="H32" i="53"/>
  <c r="G95" i="53" s="1"/>
  <c r="H8" i="53"/>
  <c r="G71" i="53" s="1"/>
  <c r="H29" i="53"/>
  <c r="G92" i="53" s="1"/>
  <c r="H37" i="53"/>
  <c r="G100" i="53" s="1"/>
  <c r="H26" i="53"/>
  <c r="G89" i="53" s="1"/>
  <c r="H34" i="53"/>
  <c r="G97" i="53" s="1"/>
  <c r="H23" i="53"/>
  <c r="G86" i="53" s="1"/>
  <c r="H31" i="53"/>
  <c r="G94" i="53" s="1"/>
  <c r="H39" i="53"/>
  <c r="G102" i="53" s="1"/>
  <c r="H27" i="53"/>
  <c r="G90" i="53" s="1"/>
  <c r="H36" i="53"/>
  <c r="G99" i="53" s="1"/>
  <c r="H28" i="53"/>
  <c r="G91" i="53" s="1"/>
  <c r="H33" i="53"/>
  <c r="G96" i="53" s="1"/>
  <c r="O45" i="53"/>
  <c r="N108" i="53" s="1"/>
  <c r="G45" i="53"/>
  <c r="F108" i="53" s="1"/>
  <c r="T44" i="53"/>
  <c r="S107" i="53" s="1"/>
  <c r="L44" i="53"/>
  <c r="K107" i="53" s="1"/>
  <c r="D44" i="53"/>
  <c r="C107" i="53" s="1"/>
  <c r="X43" i="53"/>
  <c r="W106" i="53" s="1"/>
  <c r="F43" i="53"/>
  <c r="E106" i="53" s="1"/>
  <c r="Z42" i="53"/>
  <c r="Y105" i="53" s="1"/>
  <c r="P42" i="53"/>
  <c r="O105" i="53" s="1"/>
  <c r="AA41" i="53"/>
  <c r="Z104" i="53" s="1"/>
  <c r="R41" i="53"/>
  <c r="Q104" i="53" s="1"/>
  <c r="I41" i="53"/>
  <c r="H104" i="53" s="1"/>
  <c r="AC40" i="53"/>
  <c r="AB103" i="53" s="1"/>
  <c r="T40" i="53"/>
  <c r="S103" i="53" s="1"/>
  <c r="J40" i="53"/>
  <c r="I103" i="53" s="1"/>
  <c r="AD39" i="53"/>
  <c r="AC102" i="53" s="1"/>
  <c r="J149" i="53" s="1"/>
  <c r="U39" i="53"/>
  <c r="T102" i="53" s="1"/>
  <c r="L39" i="53"/>
  <c r="K102" i="53" s="1"/>
  <c r="AF38" i="53"/>
  <c r="AE101" i="53" s="1"/>
  <c r="K148" i="53" s="1"/>
  <c r="B36" i="71" s="1"/>
  <c r="AC37" i="53"/>
  <c r="AB100" i="53" s="1"/>
  <c r="Z36" i="53"/>
  <c r="Y99" i="53" s="1"/>
  <c r="N32" i="53"/>
  <c r="M95" i="53" s="1"/>
  <c r="F142" i="53" s="1"/>
  <c r="B30" i="68" s="1"/>
  <c r="AC27" i="53"/>
  <c r="AB90" i="53" s="1"/>
  <c r="AA21" i="53"/>
  <c r="Z84" i="53" s="1"/>
  <c r="Y11" i="53"/>
  <c r="X74" i="53" s="1"/>
  <c r="AB8" i="53"/>
  <c r="AA71" i="53" s="1"/>
  <c r="AB16" i="53"/>
  <c r="AA79" i="53" s="1"/>
  <c r="AB5" i="53"/>
  <c r="AA68" i="53" s="1"/>
  <c r="AB13" i="53"/>
  <c r="AA76" i="53" s="1"/>
  <c r="AB21" i="53"/>
  <c r="AA84" i="53" s="1"/>
  <c r="AB10" i="53"/>
  <c r="AA73" i="53" s="1"/>
  <c r="AB18" i="53"/>
  <c r="AA81" i="53" s="1"/>
  <c r="AB7" i="53"/>
  <c r="AA70" i="53" s="1"/>
  <c r="AB15" i="53"/>
  <c r="AA78" i="53" s="1"/>
  <c r="AB23" i="53"/>
  <c r="AA86" i="53" s="1"/>
  <c r="AB9" i="53"/>
  <c r="AA72" i="53" s="1"/>
  <c r="H119" i="53" s="1"/>
  <c r="B7" i="70" s="1"/>
  <c r="AB17" i="53"/>
  <c r="AA80" i="53" s="1"/>
  <c r="AB6" i="53"/>
  <c r="AA69" i="53" s="1"/>
  <c r="H116" i="53" s="1"/>
  <c r="B4" i="70" s="1"/>
  <c r="AB14" i="53"/>
  <c r="AA77" i="53" s="1"/>
  <c r="AB11" i="53"/>
  <c r="AA74" i="53" s="1"/>
  <c r="AB20" i="53"/>
  <c r="AA83" i="53" s="1"/>
  <c r="AB24" i="53"/>
  <c r="AA87" i="53" s="1"/>
  <c r="H134" i="53" s="1"/>
  <c r="B22" i="70" s="1"/>
  <c r="AB31" i="53"/>
  <c r="AA94" i="53" s="1"/>
  <c r="AB28" i="53"/>
  <c r="AA91" i="53" s="1"/>
  <c r="H138" i="53" s="1"/>
  <c r="B26" i="70" s="1"/>
  <c r="AB36" i="53"/>
  <c r="AA99" i="53" s="1"/>
  <c r="AB33" i="53"/>
  <c r="AA96" i="53" s="1"/>
  <c r="H143" i="53" s="1"/>
  <c r="B31" i="70" s="1"/>
  <c r="AB12" i="53"/>
  <c r="AA75" i="53" s="1"/>
  <c r="AB19" i="53"/>
  <c r="AA82" i="53" s="1"/>
  <c r="AB30" i="53"/>
  <c r="AA93" i="53" s="1"/>
  <c r="AB38" i="53"/>
  <c r="AA101" i="53" s="1"/>
  <c r="H148" i="53" s="1"/>
  <c r="B36" i="70" s="1"/>
  <c r="AB35" i="53"/>
  <c r="AA98" i="53" s="1"/>
  <c r="AB43" i="53"/>
  <c r="AA106" i="53" s="1"/>
  <c r="H153" i="53" s="1"/>
  <c r="B41" i="70" s="1"/>
  <c r="AB26" i="53"/>
  <c r="AA89" i="53" s="1"/>
  <c r="AB32" i="53"/>
  <c r="AA95" i="53" s="1"/>
  <c r="H142" i="53" s="1"/>
  <c r="B30" i="70" s="1"/>
  <c r="AB22" i="53"/>
  <c r="AA85" i="53" s="1"/>
  <c r="AB27" i="53"/>
  <c r="AA90" i="53" s="1"/>
  <c r="AB29" i="53"/>
  <c r="AA92" i="53" s="1"/>
  <c r="AE9" i="53"/>
  <c r="AD72" i="53" s="1"/>
  <c r="I119" i="53" s="1"/>
  <c r="AE17" i="53"/>
  <c r="AD80" i="53" s="1"/>
  <c r="I127" i="53" s="1"/>
  <c r="AE6" i="53"/>
  <c r="AD69" i="53" s="1"/>
  <c r="I116" i="53" s="1"/>
  <c r="H165" i="53" s="1"/>
  <c r="AE14" i="53"/>
  <c r="AD77" i="53" s="1"/>
  <c r="I124" i="53" s="1"/>
  <c r="AE22" i="53"/>
  <c r="AD85" i="53" s="1"/>
  <c r="I132" i="53" s="1"/>
  <c r="AE11" i="53"/>
  <c r="AD74" i="53" s="1"/>
  <c r="I121" i="53" s="1"/>
  <c r="AE19" i="53"/>
  <c r="AD82" i="53" s="1"/>
  <c r="I129" i="53" s="1"/>
  <c r="AE8" i="53"/>
  <c r="AD71" i="53" s="1"/>
  <c r="I118" i="53" s="1"/>
  <c r="AE16" i="53"/>
  <c r="AD79" i="53" s="1"/>
  <c r="I126" i="53" s="1"/>
  <c r="AE24" i="53"/>
  <c r="AD87" i="53" s="1"/>
  <c r="I134" i="53" s="1"/>
  <c r="H171" i="53" s="1"/>
  <c r="AE10" i="53"/>
  <c r="AD73" i="53" s="1"/>
  <c r="I120" i="53" s="1"/>
  <c r="AE18" i="53"/>
  <c r="AD81" i="53" s="1"/>
  <c r="I128" i="53" s="1"/>
  <c r="AE7" i="53"/>
  <c r="AD70" i="53" s="1"/>
  <c r="I117" i="53" s="1"/>
  <c r="AE15" i="53"/>
  <c r="AD78" i="53" s="1"/>
  <c r="I125" i="53" s="1"/>
  <c r="AE12" i="53"/>
  <c r="AD75" i="53" s="1"/>
  <c r="I122" i="53" s="1"/>
  <c r="AE21" i="53"/>
  <c r="AD84" i="53" s="1"/>
  <c r="I131" i="53" s="1"/>
  <c r="AE32" i="53"/>
  <c r="AD95" i="53" s="1"/>
  <c r="I142" i="53" s="1"/>
  <c r="H178" i="53" s="1"/>
  <c r="AE27" i="53"/>
  <c r="AD90" i="53" s="1"/>
  <c r="I137" i="53" s="1"/>
  <c r="AE29" i="53"/>
  <c r="AD92" i="53" s="1"/>
  <c r="I139" i="53" s="1"/>
  <c r="H175" i="53" s="1"/>
  <c r="AE37" i="53"/>
  <c r="AD100" i="53" s="1"/>
  <c r="I147" i="53" s="1"/>
  <c r="H180" i="53" s="1"/>
  <c r="AE5" i="53"/>
  <c r="AD68" i="53" s="1"/>
  <c r="I115" i="53" s="1"/>
  <c r="H164" i="53" s="1"/>
  <c r="AE20" i="53"/>
  <c r="AD83" i="53" s="1"/>
  <c r="I130" i="53" s="1"/>
  <c r="AE34" i="53"/>
  <c r="AD97" i="53" s="1"/>
  <c r="I144" i="53" s="1"/>
  <c r="H174" i="53" s="1"/>
  <c r="AE31" i="53"/>
  <c r="AD94" i="53" s="1"/>
  <c r="I141" i="53" s="1"/>
  <c r="H177" i="53" s="1"/>
  <c r="AE23" i="53"/>
  <c r="AD86" i="53" s="1"/>
  <c r="I133" i="53" s="1"/>
  <c r="AE28" i="53"/>
  <c r="AD91" i="53" s="1"/>
  <c r="I138" i="53" s="1"/>
  <c r="H173" i="53" s="1"/>
  <c r="AE36" i="53"/>
  <c r="AD99" i="53" s="1"/>
  <c r="I146" i="53" s="1"/>
  <c r="H183" i="53" s="1"/>
  <c r="AE33" i="53"/>
  <c r="AD96" i="53" s="1"/>
  <c r="I143" i="53" s="1"/>
  <c r="H184" i="53" s="1"/>
  <c r="AE30" i="53"/>
  <c r="AD93" i="53" s="1"/>
  <c r="I140" i="53" s="1"/>
  <c r="H176" i="53" s="1"/>
  <c r="W9" i="53"/>
  <c r="V72" i="53" s="1"/>
  <c r="W17" i="53"/>
  <c r="V80" i="53" s="1"/>
  <c r="W6" i="53"/>
  <c r="V69" i="53" s="1"/>
  <c r="W14" i="53"/>
  <c r="V77" i="53" s="1"/>
  <c r="W22" i="53"/>
  <c r="V85" i="53" s="1"/>
  <c r="W11" i="53"/>
  <c r="V74" i="53" s="1"/>
  <c r="W19" i="53"/>
  <c r="V82" i="53" s="1"/>
  <c r="W8" i="53"/>
  <c r="V71" i="53" s="1"/>
  <c r="W16" i="53"/>
  <c r="V79" i="53" s="1"/>
  <c r="W24" i="53"/>
  <c r="V87" i="53" s="1"/>
  <c r="W10" i="53"/>
  <c r="V73" i="53" s="1"/>
  <c r="W18" i="53"/>
  <c r="V81" i="53" s="1"/>
  <c r="W7" i="53"/>
  <c r="V70" i="53" s="1"/>
  <c r="W15" i="53"/>
  <c r="V78" i="53" s="1"/>
  <c r="W12" i="53"/>
  <c r="V75" i="53" s="1"/>
  <c r="W26" i="53"/>
  <c r="V89" i="53" s="1"/>
  <c r="W32" i="53"/>
  <c r="V95" i="53" s="1"/>
  <c r="W5" i="53"/>
  <c r="V68" i="53" s="1"/>
  <c r="W37" i="53"/>
  <c r="V100" i="53" s="1"/>
  <c r="W27" i="53"/>
  <c r="V90" i="53" s="1"/>
  <c r="W34" i="53"/>
  <c r="V97" i="53" s="1"/>
  <c r="W31" i="53"/>
  <c r="V94" i="53" s="1"/>
  <c r="W21" i="53"/>
  <c r="V84" i="53" s="1"/>
  <c r="W28" i="53"/>
  <c r="V91" i="53" s="1"/>
  <c r="W36" i="53"/>
  <c r="V99" i="53" s="1"/>
  <c r="W33" i="53"/>
  <c r="V96" i="53" s="1"/>
  <c r="W13" i="53"/>
  <c r="V76" i="53" s="1"/>
  <c r="W20" i="53"/>
  <c r="V83" i="53" s="1"/>
  <c r="W23" i="53"/>
  <c r="V86" i="53" s="1"/>
  <c r="W30" i="53"/>
  <c r="V93" i="53" s="1"/>
  <c r="O9" i="53"/>
  <c r="N72" i="53" s="1"/>
  <c r="O17" i="53"/>
  <c r="N80" i="53" s="1"/>
  <c r="O6" i="53"/>
  <c r="N69" i="53" s="1"/>
  <c r="O14" i="53"/>
  <c r="N77" i="53" s="1"/>
  <c r="O22" i="53"/>
  <c r="N85" i="53" s="1"/>
  <c r="O11" i="53"/>
  <c r="N74" i="53" s="1"/>
  <c r="O19" i="53"/>
  <c r="N82" i="53" s="1"/>
  <c r="O8" i="53"/>
  <c r="N71" i="53" s="1"/>
  <c r="O16" i="53"/>
  <c r="N79" i="53" s="1"/>
  <c r="O24" i="53"/>
  <c r="N87" i="53" s="1"/>
  <c r="O10" i="53"/>
  <c r="N73" i="53" s="1"/>
  <c r="O18" i="53"/>
  <c r="N81" i="53" s="1"/>
  <c r="O7" i="53"/>
  <c r="N70" i="53" s="1"/>
  <c r="O15" i="53"/>
  <c r="N78" i="53" s="1"/>
  <c r="O12" i="53"/>
  <c r="N75" i="53" s="1"/>
  <c r="O5" i="53"/>
  <c r="N68" i="53" s="1"/>
  <c r="O21" i="53"/>
  <c r="N84" i="53" s="1"/>
  <c r="O23" i="53"/>
  <c r="N86" i="53" s="1"/>
  <c r="O32" i="53"/>
  <c r="N95" i="53" s="1"/>
  <c r="O26" i="53"/>
  <c r="N89" i="53" s="1"/>
  <c r="O29" i="53"/>
  <c r="N92" i="53" s="1"/>
  <c r="O37" i="53"/>
  <c r="N100" i="53" s="1"/>
  <c r="O20" i="53"/>
  <c r="N83" i="53" s="1"/>
  <c r="O34" i="53"/>
  <c r="N97" i="53" s="1"/>
  <c r="O27" i="53"/>
  <c r="N90" i="53" s="1"/>
  <c r="O31" i="53"/>
  <c r="N94" i="53" s="1"/>
  <c r="O36" i="53"/>
  <c r="N99" i="53" s="1"/>
  <c r="O13" i="53"/>
  <c r="N76" i="53" s="1"/>
  <c r="O33" i="53"/>
  <c r="N96" i="53" s="1"/>
  <c r="O30" i="53"/>
  <c r="N93" i="53" s="1"/>
  <c r="G9" i="53"/>
  <c r="F72" i="53" s="1"/>
  <c r="G17" i="53"/>
  <c r="F80" i="53" s="1"/>
  <c r="G6" i="53"/>
  <c r="F69" i="53" s="1"/>
  <c r="G14" i="53"/>
  <c r="F77" i="53" s="1"/>
  <c r="G22" i="53"/>
  <c r="F85" i="53" s="1"/>
  <c r="G11" i="53"/>
  <c r="F74" i="53" s="1"/>
  <c r="G19" i="53"/>
  <c r="F82" i="53" s="1"/>
  <c r="G8" i="53"/>
  <c r="F71" i="53" s="1"/>
  <c r="G16" i="53"/>
  <c r="F79" i="53" s="1"/>
  <c r="G5" i="53"/>
  <c r="F68" i="53" s="1"/>
  <c r="G10" i="53"/>
  <c r="F73" i="53" s="1"/>
  <c r="G18" i="53"/>
  <c r="F81" i="53" s="1"/>
  <c r="G7" i="53"/>
  <c r="F70" i="53" s="1"/>
  <c r="G15" i="53"/>
  <c r="F78" i="53" s="1"/>
  <c r="G12" i="53"/>
  <c r="F75" i="53" s="1"/>
  <c r="G32" i="53"/>
  <c r="F95" i="53" s="1"/>
  <c r="G37" i="53"/>
  <c r="F100" i="53" s="1"/>
  <c r="G26" i="53"/>
  <c r="F89" i="53" s="1"/>
  <c r="G34" i="53"/>
  <c r="F97" i="53" s="1"/>
  <c r="G23" i="53"/>
  <c r="F86" i="53" s="1"/>
  <c r="G31" i="53"/>
  <c r="F94" i="53" s="1"/>
  <c r="G13" i="53"/>
  <c r="F76" i="53" s="1"/>
  <c r="G21" i="53"/>
  <c r="F84" i="53" s="1"/>
  <c r="G27" i="53"/>
  <c r="F90" i="53" s="1"/>
  <c r="G36" i="53"/>
  <c r="F99" i="53" s="1"/>
  <c r="G28" i="53"/>
  <c r="F91" i="53" s="1"/>
  <c r="G33" i="53"/>
  <c r="F96" i="53" s="1"/>
  <c r="G20" i="53"/>
  <c r="F83" i="53" s="1"/>
  <c r="G25" i="53"/>
  <c r="F88" i="53" s="1"/>
  <c r="G30" i="53"/>
  <c r="F93" i="53" s="1"/>
  <c r="N45" i="53"/>
  <c r="M108" i="53" s="1"/>
  <c r="F155" i="53" s="1"/>
  <c r="B43" i="68" s="1"/>
  <c r="F45" i="53"/>
  <c r="E108" i="53" s="1"/>
  <c r="AA44" i="53"/>
  <c r="Z107" i="53" s="1"/>
  <c r="S44" i="53"/>
  <c r="R107" i="53" s="1"/>
  <c r="K44" i="53"/>
  <c r="J107" i="53" s="1"/>
  <c r="AF43" i="53"/>
  <c r="AE106" i="53" s="1"/>
  <c r="K153" i="53" s="1"/>
  <c r="B41" i="71" s="1"/>
  <c r="W43" i="53"/>
  <c r="V106" i="53" s="1"/>
  <c r="E43" i="53"/>
  <c r="D106" i="53" s="1"/>
  <c r="X42" i="53"/>
  <c r="W105" i="53" s="1"/>
  <c r="O42" i="53"/>
  <c r="N105" i="53" s="1"/>
  <c r="F42" i="53"/>
  <c r="E105" i="53" s="1"/>
  <c r="Z41" i="53"/>
  <c r="Y104" i="53" s="1"/>
  <c r="Q41" i="53"/>
  <c r="P104" i="53" s="1"/>
  <c r="H41" i="53"/>
  <c r="G104" i="53" s="1"/>
  <c r="AB40" i="53"/>
  <c r="AA103" i="53" s="1"/>
  <c r="R40" i="53"/>
  <c r="Q103" i="53" s="1"/>
  <c r="I40" i="53"/>
  <c r="H103" i="53" s="1"/>
  <c r="AC39" i="53"/>
  <c r="AB102" i="53" s="1"/>
  <c r="T39" i="53"/>
  <c r="S102" i="53" s="1"/>
  <c r="K39" i="53"/>
  <c r="J102" i="53" s="1"/>
  <c r="AE38" i="53"/>
  <c r="AD101" i="53" s="1"/>
  <c r="I148" i="53" s="1"/>
  <c r="AB37" i="53"/>
  <c r="AA100" i="53" s="1"/>
  <c r="R36" i="53"/>
  <c r="Q99" i="53" s="1"/>
  <c r="L34" i="53"/>
  <c r="K97" i="53" s="1"/>
  <c r="AC29" i="53"/>
  <c r="AB92" i="53" s="1"/>
  <c r="T27" i="53"/>
  <c r="S90" i="53" s="1"/>
  <c r="K21" i="53"/>
  <c r="J84" i="53" s="1"/>
  <c r="S9" i="53"/>
  <c r="R72" i="53" s="1"/>
  <c r="L42" i="53"/>
  <c r="K105" i="53" s="1"/>
  <c r="AD6" i="53"/>
  <c r="AC69" i="53" s="1"/>
  <c r="J116" i="53" s="1"/>
  <c r="I165" i="53" s="1"/>
  <c r="AD14" i="53"/>
  <c r="AC77" i="53" s="1"/>
  <c r="J124" i="53" s="1"/>
  <c r="AD11" i="53"/>
  <c r="AC74" i="53" s="1"/>
  <c r="J121" i="53" s="1"/>
  <c r="AD19" i="53"/>
  <c r="AC82" i="53" s="1"/>
  <c r="J129" i="53" s="1"/>
  <c r="AD8" i="53"/>
  <c r="AC71" i="53" s="1"/>
  <c r="J118" i="53" s="1"/>
  <c r="AD16" i="53"/>
  <c r="AC79" i="53" s="1"/>
  <c r="J126" i="53" s="1"/>
  <c r="AD5" i="53"/>
  <c r="AC68" i="53" s="1"/>
  <c r="J115" i="53" s="1"/>
  <c r="I164" i="53" s="1"/>
  <c r="AD13" i="53"/>
  <c r="AC76" i="53" s="1"/>
  <c r="J123" i="53" s="1"/>
  <c r="AD21" i="53"/>
  <c r="AC84" i="53" s="1"/>
  <c r="J131" i="53" s="1"/>
  <c r="AD26" i="53"/>
  <c r="AC89" i="53" s="1"/>
  <c r="J136" i="53" s="1"/>
  <c r="AD7" i="53"/>
  <c r="AC70" i="53" s="1"/>
  <c r="J117" i="53" s="1"/>
  <c r="AD15" i="53"/>
  <c r="AC78" i="53" s="1"/>
  <c r="J125" i="53" s="1"/>
  <c r="AD12" i="53"/>
  <c r="AC75" i="53" s="1"/>
  <c r="J122" i="53" s="1"/>
  <c r="AD9" i="53"/>
  <c r="AC72" i="53" s="1"/>
  <c r="J119" i="53" s="1"/>
  <c r="AD17" i="53"/>
  <c r="AC80" i="53" s="1"/>
  <c r="J127" i="53" s="1"/>
  <c r="AD22" i="53"/>
  <c r="AC85" i="53" s="1"/>
  <c r="J132" i="53" s="1"/>
  <c r="AD27" i="53"/>
  <c r="AC90" i="53" s="1"/>
  <c r="J137" i="53" s="1"/>
  <c r="AD29" i="53"/>
  <c r="AC92" i="53" s="1"/>
  <c r="J139" i="53" s="1"/>
  <c r="I175" i="53" s="1"/>
  <c r="AD37" i="53"/>
  <c r="AC100" i="53" s="1"/>
  <c r="J147" i="53" s="1"/>
  <c r="I180" i="53" s="1"/>
  <c r="AD18" i="53"/>
  <c r="AC81" i="53" s="1"/>
  <c r="J128" i="53" s="1"/>
  <c r="AD20" i="53"/>
  <c r="AC83" i="53" s="1"/>
  <c r="J130" i="53" s="1"/>
  <c r="AD24" i="53"/>
  <c r="AC87" i="53" s="1"/>
  <c r="J134" i="53" s="1"/>
  <c r="I171" i="53" s="1"/>
  <c r="AD34" i="53"/>
  <c r="AC97" i="53" s="1"/>
  <c r="J144" i="53" s="1"/>
  <c r="I174" i="53" s="1"/>
  <c r="AD31" i="53"/>
  <c r="AC94" i="53" s="1"/>
  <c r="J141" i="53" s="1"/>
  <c r="I177" i="53" s="1"/>
  <c r="AD23" i="53"/>
  <c r="AC86" i="53" s="1"/>
  <c r="J133" i="53" s="1"/>
  <c r="AD28" i="53"/>
  <c r="AC91" i="53" s="1"/>
  <c r="J138" i="53" s="1"/>
  <c r="I173" i="53" s="1"/>
  <c r="AD36" i="53"/>
  <c r="AC99" i="53" s="1"/>
  <c r="J146" i="53" s="1"/>
  <c r="I183" i="53" s="1"/>
  <c r="AD10" i="53"/>
  <c r="AC73" i="53" s="1"/>
  <c r="J120" i="53" s="1"/>
  <c r="AD33" i="53"/>
  <c r="AC96" i="53" s="1"/>
  <c r="J143" i="53" s="1"/>
  <c r="I184" i="53" s="1"/>
  <c r="AD41" i="53"/>
  <c r="AC104" i="53" s="1"/>
  <c r="J151" i="53" s="1"/>
  <c r="I186" i="53" s="1"/>
  <c r="AD30" i="53"/>
  <c r="AC93" i="53" s="1"/>
  <c r="J140" i="53" s="1"/>
  <c r="I176" i="53" s="1"/>
  <c r="AD38" i="53"/>
  <c r="AC101" i="53" s="1"/>
  <c r="J148" i="53" s="1"/>
  <c r="AD25" i="53"/>
  <c r="AC88" i="53" s="1"/>
  <c r="J135" i="53" s="1"/>
  <c r="AD35" i="53"/>
  <c r="AC98" i="53" s="1"/>
  <c r="J145" i="53" s="1"/>
  <c r="I182" i="53" s="1"/>
  <c r="V6" i="53"/>
  <c r="U69" i="53" s="1"/>
  <c r="V14" i="53"/>
  <c r="U77" i="53" s="1"/>
  <c r="V11" i="53"/>
  <c r="U74" i="53" s="1"/>
  <c r="V19" i="53"/>
  <c r="U82" i="53" s="1"/>
  <c r="V8" i="53"/>
  <c r="U71" i="53" s="1"/>
  <c r="V16" i="53"/>
  <c r="U79" i="53" s="1"/>
  <c r="V5" i="53"/>
  <c r="U68" i="53" s="1"/>
  <c r="V13" i="53"/>
  <c r="U76" i="53" s="1"/>
  <c r="V21" i="53"/>
  <c r="U84" i="53" s="1"/>
  <c r="V7" i="53"/>
  <c r="U70" i="53" s="1"/>
  <c r="V15" i="53"/>
  <c r="U78" i="53" s="1"/>
  <c r="V12" i="53"/>
  <c r="U75" i="53" s="1"/>
  <c r="V9" i="53"/>
  <c r="U72" i="53" s="1"/>
  <c r="V17" i="53"/>
  <c r="U80" i="53" s="1"/>
  <c r="V18" i="53"/>
  <c r="U81" i="53" s="1"/>
  <c r="V29" i="53"/>
  <c r="U92" i="53" s="1"/>
  <c r="V37" i="53"/>
  <c r="U100" i="53" s="1"/>
  <c r="V27" i="53"/>
  <c r="U90" i="53" s="1"/>
  <c r="V34" i="53"/>
  <c r="U97" i="53" s="1"/>
  <c r="V31" i="53"/>
  <c r="U94" i="53" s="1"/>
  <c r="V10" i="53"/>
  <c r="U73" i="53" s="1"/>
  <c r="V22" i="53"/>
  <c r="U85" i="53" s="1"/>
  <c r="V28" i="53"/>
  <c r="U91" i="53" s="1"/>
  <c r="V36" i="53"/>
  <c r="U99" i="53" s="1"/>
  <c r="V33" i="53"/>
  <c r="U96" i="53" s="1"/>
  <c r="V41" i="53"/>
  <c r="U104" i="53" s="1"/>
  <c r="V20" i="53"/>
  <c r="U83" i="53" s="1"/>
  <c r="V23" i="53"/>
  <c r="U86" i="53" s="1"/>
  <c r="V30" i="53"/>
  <c r="U93" i="53" s="1"/>
  <c r="V38" i="53"/>
  <c r="U101" i="53" s="1"/>
  <c r="V35" i="53"/>
  <c r="U98" i="53" s="1"/>
  <c r="N6" i="53"/>
  <c r="M69" i="53" s="1"/>
  <c r="F116" i="53" s="1"/>
  <c r="B4" i="68" s="1"/>
  <c r="N14" i="53"/>
  <c r="M77" i="53" s="1"/>
  <c r="F124" i="53" s="1"/>
  <c r="B12" i="68" s="1"/>
  <c r="N11" i="53"/>
  <c r="M74" i="53" s="1"/>
  <c r="F121" i="53" s="1"/>
  <c r="B9" i="68" s="1"/>
  <c r="N19" i="53"/>
  <c r="M82" i="53" s="1"/>
  <c r="F129" i="53" s="1"/>
  <c r="B17" i="68" s="1"/>
  <c r="N8" i="53"/>
  <c r="M71" i="53" s="1"/>
  <c r="F118" i="53" s="1"/>
  <c r="B6" i="68" s="1"/>
  <c r="N16" i="53"/>
  <c r="M79" i="53" s="1"/>
  <c r="F126" i="53" s="1"/>
  <c r="B14" i="68" s="1"/>
  <c r="N5" i="53"/>
  <c r="M68" i="53" s="1"/>
  <c r="F115" i="53" s="1"/>
  <c r="B3" i="68" s="1"/>
  <c r="N13" i="53"/>
  <c r="M76" i="53" s="1"/>
  <c r="F123" i="53" s="1"/>
  <c r="B11" i="68" s="1"/>
  <c r="N21" i="53"/>
  <c r="M84" i="53" s="1"/>
  <c r="F131" i="53" s="1"/>
  <c r="B19" i="68" s="1"/>
  <c r="N26" i="53"/>
  <c r="M89" i="53" s="1"/>
  <c r="F136" i="53" s="1"/>
  <c r="B24" i="68" s="1"/>
  <c r="N7" i="53"/>
  <c r="M70" i="53" s="1"/>
  <c r="F117" i="53" s="1"/>
  <c r="B5" i="68" s="1"/>
  <c r="N15" i="53"/>
  <c r="M78" i="53" s="1"/>
  <c r="F125" i="53" s="1"/>
  <c r="B13" i="68" s="1"/>
  <c r="N12" i="53"/>
  <c r="M75" i="53" s="1"/>
  <c r="F122" i="53" s="1"/>
  <c r="B10" i="68" s="1"/>
  <c r="N9" i="53"/>
  <c r="M72" i="53" s="1"/>
  <c r="F119" i="53" s="1"/>
  <c r="B7" i="68" s="1"/>
  <c r="N17" i="53"/>
  <c r="M80" i="53" s="1"/>
  <c r="F127" i="53" s="1"/>
  <c r="B15" i="68" s="1"/>
  <c r="N29" i="53"/>
  <c r="M92" i="53" s="1"/>
  <c r="F139" i="53" s="1"/>
  <c r="B27" i="68" s="1"/>
  <c r="N37" i="53"/>
  <c r="M100" i="53" s="1"/>
  <c r="F147" i="53" s="1"/>
  <c r="B35" i="68" s="1"/>
  <c r="N20" i="53"/>
  <c r="M83" i="53" s="1"/>
  <c r="F130" i="53" s="1"/>
  <c r="B18" i="68" s="1"/>
  <c r="N34" i="53"/>
  <c r="M97" i="53" s="1"/>
  <c r="F144" i="53" s="1"/>
  <c r="B32" i="68" s="1"/>
  <c r="N10" i="53"/>
  <c r="M73" i="53" s="1"/>
  <c r="F120" i="53" s="1"/>
  <c r="B8" i="68" s="1"/>
  <c r="N27" i="53"/>
  <c r="M90" i="53" s="1"/>
  <c r="F137" i="53" s="1"/>
  <c r="B25" i="68" s="1"/>
  <c r="N31" i="53"/>
  <c r="M94" i="53" s="1"/>
  <c r="F141" i="53" s="1"/>
  <c r="B29" i="68" s="1"/>
  <c r="N28" i="53"/>
  <c r="M91" i="53" s="1"/>
  <c r="F138" i="53" s="1"/>
  <c r="B26" i="68" s="1"/>
  <c r="N36" i="53"/>
  <c r="M99" i="53" s="1"/>
  <c r="F146" i="53" s="1"/>
  <c r="B34" i="68" s="1"/>
  <c r="N33" i="53"/>
  <c r="M96" i="53" s="1"/>
  <c r="F143" i="53" s="1"/>
  <c r="B31" i="68" s="1"/>
  <c r="N41" i="53"/>
  <c r="M104" i="53" s="1"/>
  <c r="F151" i="53" s="1"/>
  <c r="B39" i="68" s="1"/>
  <c r="N24" i="53"/>
  <c r="M87" i="53" s="1"/>
  <c r="F134" i="53" s="1"/>
  <c r="B22" i="68" s="1"/>
  <c r="N30" i="53"/>
  <c r="M93" i="53" s="1"/>
  <c r="F140" i="53" s="1"/>
  <c r="B28" i="68" s="1"/>
  <c r="N38" i="53"/>
  <c r="M101" i="53" s="1"/>
  <c r="F148" i="53" s="1"/>
  <c r="B36" i="68" s="1"/>
  <c r="N35" i="53"/>
  <c r="M98" i="53" s="1"/>
  <c r="F145" i="53" s="1"/>
  <c r="B33" i="68" s="1"/>
  <c r="F6" i="53"/>
  <c r="E69" i="53" s="1"/>
  <c r="F14" i="53"/>
  <c r="E77" i="53" s="1"/>
  <c r="F11" i="53"/>
  <c r="E74" i="53" s="1"/>
  <c r="F19" i="53"/>
  <c r="E82" i="53" s="1"/>
  <c r="F8" i="53"/>
  <c r="E71" i="53" s="1"/>
  <c r="F16" i="53"/>
  <c r="E79" i="53" s="1"/>
  <c r="F5" i="53"/>
  <c r="E68" i="53" s="1"/>
  <c r="F13" i="53"/>
  <c r="E76" i="53" s="1"/>
  <c r="F21" i="53"/>
  <c r="E84" i="53" s="1"/>
  <c r="F26" i="53"/>
  <c r="E89" i="53" s="1"/>
  <c r="F7" i="53"/>
  <c r="E70" i="53" s="1"/>
  <c r="F15" i="53"/>
  <c r="E78" i="53" s="1"/>
  <c r="F12" i="53"/>
  <c r="E75" i="53" s="1"/>
  <c r="F20" i="53"/>
  <c r="E83" i="53" s="1"/>
  <c r="F9" i="53"/>
  <c r="E72" i="53" s="1"/>
  <c r="F17" i="53"/>
  <c r="E80" i="53" s="1"/>
  <c r="F37" i="53"/>
  <c r="E100" i="53" s="1"/>
  <c r="F10" i="53"/>
  <c r="E73" i="53" s="1"/>
  <c r="F34" i="53"/>
  <c r="E97" i="53" s="1"/>
  <c r="F23" i="53"/>
  <c r="E86" i="53" s="1"/>
  <c r="F31" i="53"/>
  <c r="E94" i="53" s="1"/>
  <c r="F22" i="53"/>
  <c r="E85" i="53" s="1"/>
  <c r="F27" i="53"/>
  <c r="E90" i="53" s="1"/>
  <c r="F36" i="53"/>
  <c r="E99" i="53" s="1"/>
  <c r="F28" i="53"/>
  <c r="E91" i="53" s="1"/>
  <c r="F33" i="53"/>
  <c r="E96" i="53" s="1"/>
  <c r="F41" i="53"/>
  <c r="E104" i="53" s="1"/>
  <c r="F25" i="53"/>
  <c r="E88" i="53" s="1"/>
  <c r="F30" i="53"/>
  <c r="E93" i="53" s="1"/>
  <c r="F38" i="53"/>
  <c r="E101" i="53" s="1"/>
  <c r="F18" i="53"/>
  <c r="E81" i="53" s="1"/>
  <c r="F35" i="53"/>
  <c r="E98" i="53" s="1"/>
  <c r="AC45" i="53"/>
  <c r="AB108" i="53" s="1"/>
  <c r="U45" i="53"/>
  <c r="T108" i="53" s="1"/>
  <c r="M45" i="53"/>
  <c r="L108" i="53" s="1"/>
  <c r="E45" i="53"/>
  <c r="D108" i="53" s="1"/>
  <c r="Z44" i="53"/>
  <c r="Y107" i="53" s="1"/>
  <c r="R44" i="53"/>
  <c r="Q107" i="53" s="1"/>
  <c r="J44" i="53"/>
  <c r="I107" i="53" s="1"/>
  <c r="AE43" i="53"/>
  <c r="AD106" i="53" s="1"/>
  <c r="I153" i="53" s="1"/>
  <c r="V43" i="53"/>
  <c r="U106" i="53" s="1"/>
  <c r="M43" i="53"/>
  <c r="L106" i="53" s="1"/>
  <c r="AF42" i="53"/>
  <c r="AE105" i="53" s="1"/>
  <c r="K152" i="53" s="1"/>
  <c r="B40" i="71" s="1"/>
  <c r="W42" i="53"/>
  <c r="V105" i="53" s="1"/>
  <c r="N42" i="53"/>
  <c r="M105" i="53" s="1"/>
  <c r="F152" i="53" s="1"/>
  <c r="B40" i="68" s="1"/>
  <c r="E42" i="53"/>
  <c r="D105" i="53" s="1"/>
  <c r="Y41" i="53"/>
  <c r="X104" i="53" s="1"/>
  <c r="P41" i="53"/>
  <c r="O104" i="53" s="1"/>
  <c r="G41" i="53"/>
  <c r="F104" i="53" s="1"/>
  <c r="Z40" i="53"/>
  <c r="Y103" i="53" s="1"/>
  <c r="Q40" i="53"/>
  <c r="P103" i="53" s="1"/>
  <c r="H40" i="53"/>
  <c r="G103" i="53" s="1"/>
  <c r="AB39" i="53"/>
  <c r="AA102" i="53" s="1"/>
  <c r="S39" i="53"/>
  <c r="R102" i="53" s="1"/>
  <c r="J39" i="53"/>
  <c r="I102" i="53" s="1"/>
  <c r="X38" i="53"/>
  <c r="W101" i="53" s="1"/>
  <c r="U37" i="53"/>
  <c r="T100" i="53" s="1"/>
  <c r="J36" i="53"/>
  <c r="I99" i="53" s="1"/>
  <c r="D34" i="53"/>
  <c r="AA31" i="53"/>
  <c r="Z94" i="53" s="1"/>
  <c r="U29" i="53"/>
  <c r="T92" i="53" s="1"/>
  <c r="K27" i="53"/>
  <c r="J90" i="53" s="1"/>
  <c r="Q24" i="53"/>
  <c r="P87" i="53" s="1"/>
  <c r="X20" i="53"/>
  <c r="W83" i="53" s="1"/>
  <c r="M7" i="53"/>
  <c r="L70" i="53" s="1"/>
  <c r="P64" i="54" l="1"/>
  <c r="H123" i="53"/>
  <c r="B11" i="70" s="1"/>
  <c r="C103" i="53"/>
  <c r="B39" i="63"/>
  <c r="B88" i="63" s="1"/>
  <c r="C92" i="53"/>
  <c r="C96" i="53"/>
  <c r="C77" i="53"/>
  <c r="B13" i="63"/>
  <c r="B62" i="63" s="1"/>
  <c r="C81" i="53"/>
  <c r="B17" i="63"/>
  <c r="B66" i="63" s="1"/>
  <c r="C95" i="53"/>
  <c r="B31" i="63"/>
  <c r="B80" i="63" s="1"/>
  <c r="C82" i="53"/>
  <c r="C69" i="53"/>
  <c r="B5" i="63"/>
  <c r="B54" i="63" s="1"/>
  <c r="C73" i="53"/>
  <c r="B9" i="63"/>
  <c r="B58" i="63" s="1"/>
  <c r="B41" i="63"/>
  <c r="B90" i="63" s="1"/>
  <c r="C83" i="53"/>
  <c r="B19" i="63"/>
  <c r="B68" i="63" s="1"/>
  <c r="C99" i="53"/>
  <c r="C80" i="53"/>
  <c r="B16" i="63"/>
  <c r="B65" i="63" s="1"/>
  <c r="C89" i="53"/>
  <c r="C97" i="53"/>
  <c r="C90" i="53"/>
  <c r="B26" i="63"/>
  <c r="B75" i="63" s="1"/>
  <c r="C72" i="53"/>
  <c r="B8" i="63"/>
  <c r="B57" i="63" s="1"/>
  <c r="C84" i="53"/>
  <c r="B20" i="63"/>
  <c r="B69" i="63" s="1"/>
  <c r="B40" i="63"/>
  <c r="B89" i="63" s="1"/>
  <c r="C100" i="53"/>
  <c r="B36" i="63"/>
  <c r="B85" i="63" s="1"/>
  <c r="C98" i="53"/>
  <c r="C85" i="53"/>
  <c r="B21" i="63"/>
  <c r="B70" i="63" s="1"/>
  <c r="C91" i="53"/>
  <c r="C76" i="53"/>
  <c r="C101" i="53"/>
  <c r="B37" i="63"/>
  <c r="B86" i="63" s="1"/>
  <c r="C94" i="53"/>
  <c r="C86" i="53"/>
  <c r="C68" i="53"/>
  <c r="B4" i="63"/>
  <c r="B53" i="63" s="1"/>
  <c r="B42" i="63"/>
  <c r="B91" i="63" s="1"/>
  <c r="C102" i="53"/>
  <c r="B38" i="63"/>
  <c r="B87" i="63" s="1"/>
  <c r="C93" i="53"/>
  <c r="C75" i="53"/>
  <c r="B11" i="63"/>
  <c r="B60" i="63" s="1"/>
  <c r="C78" i="53"/>
  <c r="B14" i="63"/>
  <c r="B63" i="63" s="1"/>
  <c r="C79" i="53"/>
  <c r="B15" i="63"/>
  <c r="B64" i="63" s="1"/>
  <c r="B43" i="63"/>
  <c r="B92" i="63" s="1"/>
  <c r="C74" i="53"/>
  <c r="B10" i="63"/>
  <c r="B59" i="63" s="1"/>
  <c r="C70" i="53"/>
  <c r="B6" i="63"/>
  <c r="B55" i="63" s="1"/>
  <c r="C71" i="53"/>
  <c r="B7" i="63"/>
  <c r="B56" i="63" s="1"/>
  <c r="B44" i="63"/>
  <c r="B93" i="63" s="1"/>
  <c r="I172" i="53"/>
  <c r="H140" i="53"/>
  <c r="B28" i="70" s="1"/>
  <c r="H125" i="53"/>
  <c r="B13" i="70" s="1"/>
  <c r="E153" i="53"/>
  <c r="B41" i="67" s="1"/>
  <c r="H181" i="53"/>
  <c r="H151" i="53"/>
  <c r="B39" i="70" s="1"/>
  <c r="I179" i="53"/>
  <c r="H141" i="53"/>
  <c r="H152" i="53"/>
  <c r="B40" i="70" s="1"/>
  <c r="H132" i="53"/>
  <c r="B20" i="70" s="1"/>
  <c r="H129" i="53"/>
  <c r="B17" i="70" s="1"/>
  <c r="G117" i="53"/>
  <c r="B5" i="69" s="1"/>
  <c r="H120" i="53"/>
  <c r="B8" i="70" s="1"/>
  <c r="H144" i="53"/>
  <c r="B32" i="70" s="1"/>
  <c r="H118" i="53"/>
  <c r="B6" i="70" s="1"/>
  <c r="H122" i="53"/>
  <c r="B10" i="70" s="1"/>
  <c r="H124" i="53"/>
  <c r="B12" i="70" s="1"/>
  <c r="H131" i="53"/>
  <c r="B19" i="70" s="1"/>
  <c r="H117" i="53"/>
  <c r="B5" i="70" s="1"/>
  <c r="H121" i="53"/>
  <c r="B9" i="70" s="1"/>
  <c r="H128" i="53"/>
  <c r="B16" i="70" s="1"/>
  <c r="C152" i="53"/>
  <c r="B40" i="61" s="1"/>
  <c r="H149" i="53"/>
  <c r="B37" i="70" s="1"/>
  <c r="Q82" i="53"/>
  <c r="C65" i="54"/>
  <c r="B113" i="54" s="1"/>
  <c r="H147" i="53"/>
  <c r="O64" i="54"/>
  <c r="E177" i="53"/>
  <c r="E171" i="53"/>
  <c r="G178" i="53"/>
  <c r="J177" i="53"/>
  <c r="J178" i="53"/>
  <c r="B76" i="53"/>
  <c r="B77" i="53"/>
  <c r="C124" i="53" s="1"/>
  <c r="B12" i="61" s="1"/>
  <c r="B80" i="53"/>
  <c r="C127" i="53" s="1"/>
  <c r="B15" i="61" s="1"/>
  <c r="J186" i="53"/>
  <c r="B99" i="53"/>
  <c r="C146" i="53" s="1"/>
  <c r="B34" i="61" s="1"/>
  <c r="B102" i="53"/>
  <c r="C149" i="53" s="1"/>
  <c r="B37" i="61" s="1"/>
  <c r="E164" i="53"/>
  <c r="B81" i="53"/>
  <c r="C128" i="53" s="1"/>
  <c r="B16" i="61" s="1"/>
  <c r="E174" i="53"/>
  <c r="G184" i="53"/>
  <c r="G165" i="53"/>
  <c r="J174" i="53"/>
  <c r="J182" i="53"/>
  <c r="B85" i="53"/>
  <c r="C132" i="53" s="1"/>
  <c r="B20" i="61" s="1"/>
  <c r="B83" i="53"/>
  <c r="R106" i="54"/>
  <c r="Q106" i="54"/>
  <c r="S106" i="54"/>
  <c r="V64" i="54"/>
  <c r="B89" i="53"/>
  <c r="E184" i="53"/>
  <c r="B75" i="53"/>
  <c r="C122" i="53" s="1"/>
  <c r="B10" i="61" s="1"/>
  <c r="J184" i="53"/>
  <c r="J164" i="53"/>
  <c r="B93" i="53"/>
  <c r="B96" i="53"/>
  <c r="C143" i="53" s="1"/>
  <c r="B31" i="61" s="1"/>
  <c r="B107" i="53"/>
  <c r="C154" i="53" s="1"/>
  <c r="B42" i="61" s="1"/>
  <c r="P106" i="54"/>
  <c r="V106" i="54"/>
  <c r="U106" i="54"/>
  <c r="T64" i="54"/>
  <c r="B97" i="53"/>
  <c r="C144" i="53" s="1"/>
  <c r="B32" i="61" s="1"/>
  <c r="E183" i="53"/>
  <c r="E180" i="53"/>
  <c r="E170" i="53"/>
  <c r="E165" i="53"/>
  <c r="G173" i="53"/>
  <c r="E178" i="53"/>
  <c r="J183" i="53"/>
  <c r="J180" i="53"/>
  <c r="E185" i="53"/>
  <c r="B101" i="53"/>
  <c r="C148" i="53" s="1"/>
  <c r="B36" i="61" s="1"/>
  <c r="B70" i="53"/>
  <c r="C117" i="53" s="1"/>
  <c r="B5" i="61" s="1"/>
  <c r="B106" i="53"/>
  <c r="C153" i="53" s="1"/>
  <c r="B41" i="61" s="1"/>
  <c r="B108" i="53"/>
  <c r="C155" i="53" s="1"/>
  <c r="B43" i="61" s="1"/>
  <c r="B74" i="70"/>
  <c r="T106" i="54"/>
  <c r="E173" i="53"/>
  <c r="E175" i="53"/>
  <c r="J173" i="53"/>
  <c r="B68" i="53"/>
  <c r="C115" i="53" s="1"/>
  <c r="B3" i="61" s="1"/>
  <c r="B86" i="53"/>
  <c r="C133" i="53" s="1"/>
  <c r="B21" i="61" s="1"/>
  <c r="B91" i="53"/>
  <c r="C138" i="53" s="1"/>
  <c r="B26" i="61" s="1"/>
  <c r="B84" i="53"/>
  <c r="B104" i="53"/>
  <c r="C151" i="53" s="1"/>
  <c r="B39" i="61" s="1"/>
  <c r="O106" i="54"/>
  <c r="G171" i="53"/>
  <c r="B78" i="53"/>
  <c r="J176" i="53"/>
  <c r="B71" i="53"/>
  <c r="B92" i="53"/>
  <c r="B90" i="53"/>
  <c r="C137" i="53" s="1"/>
  <c r="B25" i="61" s="1"/>
  <c r="B103" i="53"/>
  <c r="C150" i="53" s="1"/>
  <c r="B38" i="61" s="1"/>
  <c r="B74" i="53"/>
  <c r="C121" i="53" s="1"/>
  <c r="B9" i="61" s="1"/>
  <c r="G176" i="53"/>
  <c r="B94" i="53"/>
  <c r="B79" i="53"/>
  <c r="B95" i="53"/>
  <c r="C142" i="53" s="1"/>
  <c r="B30" i="61" s="1"/>
  <c r="E182" i="53"/>
  <c r="E176" i="53"/>
  <c r="E167" i="53"/>
  <c r="G146" i="53"/>
  <c r="B34" i="69" s="1"/>
  <c r="H150" i="53"/>
  <c r="B38" i="70" s="1"/>
  <c r="B82" i="53"/>
  <c r="C129" i="53" s="1"/>
  <c r="B17" i="61" s="1"/>
  <c r="J179" i="53"/>
  <c r="J165" i="53"/>
  <c r="B69" i="53"/>
  <c r="C116" i="53" s="1"/>
  <c r="B4" i="61" s="1"/>
  <c r="B72" i="53"/>
  <c r="C119" i="53" s="1"/>
  <c r="B7" i="61" s="1"/>
  <c r="B98" i="53"/>
  <c r="C145" i="53" s="1"/>
  <c r="B33" i="61" s="1"/>
  <c r="B100" i="53"/>
  <c r="C147" i="53" s="1"/>
  <c r="B35" i="61" s="1"/>
  <c r="J185" i="53"/>
  <c r="J134" i="54"/>
  <c r="B74" i="67"/>
  <c r="B74" i="69"/>
  <c r="K112" i="54"/>
  <c r="B100" i="73"/>
  <c r="K136" i="54"/>
  <c r="I170" i="53"/>
  <c r="G151" i="53"/>
  <c r="B39" i="69" s="1"/>
  <c r="F74" i="54"/>
  <c r="F81" i="54"/>
  <c r="F78" i="54"/>
  <c r="J80" i="54"/>
  <c r="H166" i="53"/>
  <c r="J170" i="53"/>
  <c r="D132" i="53"/>
  <c r="I100" i="54"/>
  <c r="F73" i="54"/>
  <c r="F70" i="54"/>
  <c r="J72" i="54"/>
  <c r="E65" i="54"/>
  <c r="F99" i="54"/>
  <c r="G125" i="53"/>
  <c r="B13" i="69" s="1"/>
  <c r="I168" i="53"/>
  <c r="J167" i="53"/>
  <c r="D90" i="54"/>
  <c r="F91" i="54"/>
  <c r="I167" i="53"/>
  <c r="H145" i="53"/>
  <c r="B33" i="70" s="1"/>
  <c r="E154" i="53"/>
  <c r="B42" i="67" s="1"/>
  <c r="D155" i="53"/>
  <c r="D82" i="54"/>
  <c r="G154" i="53"/>
  <c r="B42" i="69" s="1"/>
  <c r="H168" i="53"/>
  <c r="H133" i="53"/>
  <c r="B21" i="70" s="1"/>
  <c r="H126" i="53"/>
  <c r="B14" i="70" s="1"/>
  <c r="E80" i="54"/>
  <c r="F105" i="54"/>
  <c r="C67" i="54"/>
  <c r="J104" i="54"/>
  <c r="J166" i="53"/>
  <c r="F95" i="54"/>
  <c r="F97" i="54"/>
  <c r="H92" i="54"/>
  <c r="J96" i="54"/>
  <c r="H137" i="53"/>
  <c r="B25" i="70" s="1"/>
  <c r="H130" i="53"/>
  <c r="B18" i="70" s="1"/>
  <c r="F89" i="54"/>
  <c r="J88" i="54"/>
  <c r="E155" i="53"/>
  <c r="B43" i="67" s="1"/>
  <c r="E179" i="53"/>
  <c r="E168" i="53"/>
  <c r="H167" i="53"/>
  <c r="H169" i="53"/>
  <c r="G145" i="53"/>
  <c r="B33" i="69" s="1"/>
  <c r="E181" i="53"/>
  <c r="H155" i="53"/>
  <c r="B43" i="70" s="1"/>
  <c r="I76" i="54"/>
  <c r="I87" i="54"/>
  <c r="K93" i="54"/>
  <c r="J91" i="54"/>
  <c r="J70" i="54"/>
  <c r="J102" i="54"/>
  <c r="C82" i="54"/>
  <c r="F65" i="54"/>
  <c r="E98" i="54"/>
  <c r="E90" i="54"/>
  <c r="E82" i="54"/>
  <c r="E74" i="54"/>
  <c r="E66" i="54"/>
  <c r="C99" i="54"/>
  <c r="C91" i="54"/>
  <c r="C83" i="54"/>
  <c r="K75" i="54"/>
  <c r="K67" i="54"/>
  <c r="F102" i="54"/>
  <c r="F94" i="54"/>
  <c r="F86" i="54"/>
  <c r="E79" i="54"/>
  <c r="E71" i="54"/>
  <c r="C104" i="54"/>
  <c r="C96" i="54"/>
  <c r="C88" i="54"/>
  <c r="C80" i="54"/>
  <c r="K72" i="54"/>
  <c r="I97" i="54"/>
  <c r="I89" i="54"/>
  <c r="I81" i="54"/>
  <c r="I73" i="54"/>
  <c r="H66" i="54"/>
  <c r="E100" i="54"/>
  <c r="E92" i="54"/>
  <c r="E84" i="54"/>
  <c r="E76" i="54"/>
  <c r="E68" i="54"/>
  <c r="C93" i="54"/>
  <c r="D97" i="54"/>
  <c r="F83" i="54"/>
  <c r="F75" i="54"/>
  <c r="F67" i="54"/>
  <c r="H96" i="54"/>
  <c r="E104" i="54"/>
  <c r="K66" i="54"/>
  <c r="D98" i="54"/>
  <c r="H100" i="54"/>
  <c r="D87" i="54"/>
  <c r="C72" i="54"/>
  <c r="H65" i="54"/>
  <c r="D136" i="53"/>
  <c r="G148" i="53"/>
  <c r="B36" i="69" s="1"/>
  <c r="J181" i="53"/>
  <c r="J83" i="54"/>
  <c r="F90" i="54"/>
  <c r="J94" i="54"/>
  <c r="G70" i="54"/>
  <c r="K98" i="54"/>
  <c r="K77" i="54"/>
  <c r="E83" i="54"/>
  <c r="D89" i="54"/>
  <c r="H103" i="54"/>
  <c r="H95" i="54"/>
  <c r="H87" i="54"/>
  <c r="H79" i="54"/>
  <c r="H71" i="54"/>
  <c r="E105" i="54"/>
  <c r="E97" i="54"/>
  <c r="E89" i="54"/>
  <c r="E81" i="54"/>
  <c r="D74" i="54"/>
  <c r="D66" i="54"/>
  <c r="I99" i="54"/>
  <c r="I91" i="54"/>
  <c r="H84" i="54"/>
  <c r="H76" i="54"/>
  <c r="H68" i="54"/>
  <c r="E102" i="54"/>
  <c r="E86" i="54"/>
  <c r="E78" i="54"/>
  <c r="D71" i="54"/>
  <c r="K103" i="54"/>
  <c r="K95" i="54"/>
  <c r="K87" i="54"/>
  <c r="K79" i="54"/>
  <c r="K71" i="54"/>
  <c r="H105" i="54"/>
  <c r="H97" i="54"/>
  <c r="H89" i="54"/>
  <c r="H81" i="54"/>
  <c r="H73" i="54"/>
  <c r="D100" i="54"/>
  <c r="D76" i="54"/>
  <c r="C69" i="54"/>
  <c r="D103" i="54"/>
  <c r="D79" i="54"/>
  <c r="E169" i="53"/>
  <c r="E186" i="53"/>
  <c r="E166" i="53"/>
  <c r="H179" i="53"/>
  <c r="H136" i="53"/>
  <c r="B24" i="70" s="1"/>
  <c r="F87" i="54"/>
  <c r="F66" i="54"/>
  <c r="F98" i="54"/>
  <c r="C74" i="54"/>
  <c r="D65" i="54"/>
  <c r="H104" i="54"/>
  <c r="I92" i="54"/>
  <c r="I102" i="54"/>
  <c r="I94" i="54"/>
  <c r="I86" i="54"/>
  <c r="I78" i="54"/>
  <c r="I70" i="54"/>
  <c r="F104" i="54"/>
  <c r="F96" i="54"/>
  <c r="F88" i="54"/>
  <c r="F80" i="54"/>
  <c r="E73" i="54"/>
  <c r="K65" i="54"/>
  <c r="J98" i="54"/>
  <c r="J90" i="54"/>
  <c r="I83" i="54"/>
  <c r="I75" i="54"/>
  <c r="I67" i="54"/>
  <c r="F101" i="54"/>
  <c r="F93" i="54"/>
  <c r="F77" i="54"/>
  <c r="E70" i="54"/>
  <c r="C103" i="54"/>
  <c r="C95" i="54"/>
  <c r="C87" i="54"/>
  <c r="C79" i="54"/>
  <c r="C71" i="54"/>
  <c r="I104" i="54"/>
  <c r="I96" i="54"/>
  <c r="I88" i="54"/>
  <c r="I80" i="54"/>
  <c r="I72" i="54"/>
  <c r="I71" i="54"/>
  <c r="I103" i="54"/>
  <c r="C101" i="54"/>
  <c r="J168" i="53"/>
  <c r="C75" i="54"/>
  <c r="H146" i="53"/>
  <c r="B34" i="70" s="1"/>
  <c r="H127" i="53"/>
  <c r="B15" i="70" s="1"/>
  <c r="D141" i="53"/>
  <c r="D147" i="53"/>
  <c r="K90" i="54"/>
  <c r="K69" i="54"/>
  <c r="K101" i="54"/>
  <c r="H77" i="54"/>
  <c r="H93" i="54"/>
  <c r="H88" i="54"/>
  <c r="E96" i="54"/>
  <c r="J101" i="54"/>
  <c r="J93" i="54"/>
  <c r="J85" i="54"/>
  <c r="J77" i="54"/>
  <c r="J69" i="54"/>
  <c r="H102" i="54"/>
  <c r="H94" i="54"/>
  <c r="H86" i="54"/>
  <c r="F72" i="54"/>
  <c r="K105" i="54"/>
  <c r="K97" i="54"/>
  <c r="J82" i="54"/>
  <c r="J74" i="54"/>
  <c r="J66" i="54"/>
  <c r="H99" i="54"/>
  <c r="H91" i="54"/>
  <c r="H83" i="54"/>
  <c r="G76" i="54"/>
  <c r="F69" i="54"/>
  <c r="D102" i="54"/>
  <c r="D86" i="54"/>
  <c r="D78" i="54"/>
  <c r="D70" i="54"/>
  <c r="J103" i="54"/>
  <c r="J95" i="54"/>
  <c r="J87" i="54"/>
  <c r="J79" i="54"/>
  <c r="J71" i="54"/>
  <c r="E75" i="54"/>
  <c r="I68" i="54"/>
  <c r="D68" i="54"/>
  <c r="H115" i="53"/>
  <c r="B3" i="70" s="1"/>
  <c r="J169" i="53"/>
  <c r="D133" i="53"/>
  <c r="D139" i="53"/>
  <c r="D123" i="53"/>
  <c r="D127" i="53"/>
  <c r="G155" i="53"/>
  <c r="B43" i="69" s="1"/>
  <c r="H154" i="53"/>
  <c r="B42" i="70" s="1"/>
  <c r="C66" i="54"/>
  <c r="C98" i="54"/>
  <c r="C77" i="54"/>
  <c r="G105" i="54"/>
  <c r="D81" i="54"/>
  <c r="I79" i="54"/>
  <c r="D92" i="54"/>
  <c r="J67" i="54"/>
  <c r="J99" i="54"/>
  <c r="K100" i="54"/>
  <c r="K92" i="54"/>
  <c r="K76" i="54"/>
  <c r="K68" i="54"/>
  <c r="I101" i="54"/>
  <c r="I93" i="54"/>
  <c r="I85" i="54"/>
  <c r="H78" i="54"/>
  <c r="H70" i="54"/>
  <c r="C105" i="54"/>
  <c r="C97" i="54"/>
  <c r="K81" i="54"/>
  <c r="K73" i="54"/>
  <c r="J65" i="54"/>
  <c r="I98" i="54"/>
  <c r="I90" i="54"/>
  <c r="I82" i="54"/>
  <c r="H75" i="54"/>
  <c r="H67" i="54"/>
  <c r="E101" i="54"/>
  <c r="E77" i="54"/>
  <c r="E69" i="54"/>
  <c r="K102" i="54"/>
  <c r="K94" i="54"/>
  <c r="K86" i="54"/>
  <c r="K78" i="54"/>
  <c r="K70" i="54"/>
  <c r="J78" i="54"/>
  <c r="E72" i="54"/>
  <c r="E91" i="54"/>
  <c r="I169" i="53"/>
  <c r="H69" i="54"/>
  <c r="H101" i="54"/>
  <c r="H80" i="54"/>
  <c r="K82" i="54"/>
  <c r="I84" i="54"/>
  <c r="I95" i="54"/>
  <c r="F71" i="54"/>
  <c r="C100" i="54"/>
  <c r="C92" i="54"/>
  <c r="C76" i="54"/>
  <c r="C68" i="54"/>
  <c r="J100" i="54"/>
  <c r="J92" i="54"/>
  <c r="J84" i="54"/>
  <c r="I77" i="54"/>
  <c r="I69" i="54"/>
  <c r="D104" i="54"/>
  <c r="D88" i="54"/>
  <c r="C81" i="54"/>
  <c r="C73" i="54"/>
  <c r="J97" i="54"/>
  <c r="J89" i="54"/>
  <c r="J81" i="54"/>
  <c r="I74" i="54"/>
  <c r="I66" i="54"/>
  <c r="F100" i="54"/>
  <c r="F92" i="54"/>
  <c r="F84" i="54"/>
  <c r="F76" i="54"/>
  <c r="F68" i="54"/>
  <c r="C102" i="54"/>
  <c r="C94" i="54"/>
  <c r="C86" i="54"/>
  <c r="C78" i="54"/>
  <c r="C70" i="54"/>
  <c r="F82" i="54"/>
  <c r="J75" i="54"/>
  <c r="I166" i="53"/>
  <c r="H170" i="53"/>
  <c r="H139" i="53"/>
  <c r="B27" i="70" s="1"/>
  <c r="H172" i="53"/>
  <c r="D73" i="54"/>
  <c r="D105" i="54"/>
  <c r="H72" i="54"/>
  <c r="E67" i="54"/>
  <c r="E99" i="54"/>
  <c r="K74" i="54"/>
  <c r="J86" i="54"/>
  <c r="D99" i="54"/>
  <c r="D91" i="54"/>
  <c r="D83" i="54"/>
  <c r="D75" i="54"/>
  <c r="D67" i="54"/>
  <c r="K99" i="54"/>
  <c r="K91" i="54"/>
  <c r="K83" i="54"/>
  <c r="J76" i="54"/>
  <c r="J68" i="54"/>
  <c r="E103" i="54"/>
  <c r="E95" i="54"/>
  <c r="E87" i="54"/>
  <c r="D80" i="54"/>
  <c r="D72" i="54"/>
  <c r="K96" i="54"/>
  <c r="K88" i="54"/>
  <c r="K80" i="54"/>
  <c r="J73" i="54"/>
  <c r="I65" i="54"/>
  <c r="H98" i="54"/>
  <c r="H90" i="54"/>
  <c r="H82" i="54"/>
  <c r="H74" i="54"/>
  <c r="G67" i="54"/>
  <c r="D101" i="54"/>
  <c r="D77" i="54"/>
  <c r="D69" i="54"/>
  <c r="F79" i="54"/>
  <c r="G150" i="53"/>
  <c r="B38" i="69" s="1"/>
  <c r="G88" i="54"/>
  <c r="G104" i="54"/>
  <c r="G95" i="54"/>
  <c r="G101" i="54"/>
  <c r="G92" i="54"/>
  <c r="G74" i="54"/>
  <c r="G96" i="54"/>
  <c r="G87" i="54"/>
  <c r="G93" i="54"/>
  <c r="G75" i="54"/>
  <c r="G66" i="54"/>
  <c r="G94" i="54"/>
  <c r="G102" i="54"/>
  <c r="G65" i="54"/>
  <c r="G78" i="54"/>
  <c r="G80" i="54"/>
  <c r="G71" i="54"/>
  <c r="G77" i="54"/>
  <c r="G68" i="54"/>
  <c r="G81" i="54"/>
  <c r="G72" i="54"/>
  <c r="G69" i="54"/>
  <c r="G149" i="53"/>
  <c r="B37" i="69" s="1"/>
  <c r="G97" i="54"/>
  <c r="G98" i="54"/>
  <c r="G99" i="54"/>
  <c r="G90" i="54"/>
  <c r="G103" i="54"/>
  <c r="G100" i="54"/>
  <c r="G82" i="54"/>
  <c r="G116" i="53"/>
  <c r="B4" i="69" s="1"/>
  <c r="G127" i="53"/>
  <c r="B15" i="69" s="1"/>
  <c r="G120" i="53"/>
  <c r="B8" i="69" s="1"/>
  <c r="G152" i="53"/>
  <c r="B40" i="69" s="1"/>
  <c r="G142" i="53"/>
  <c r="B30" i="69" s="1"/>
  <c r="G132" i="53"/>
  <c r="B20" i="69" s="1"/>
  <c r="G119" i="53"/>
  <c r="B7" i="69" s="1"/>
  <c r="G138" i="53"/>
  <c r="B26" i="69" s="1"/>
  <c r="G144" i="53"/>
  <c r="B32" i="69" s="1"/>
  <c r="G130" i="53"/>
  <c r="B18" i="69" s="1"/>
  <c r="G153" i="53"/>
  <c r="B41" i="69" s="1"/>
  <c r="G137" i="53"/>
  <c r="B25" i="69" s="1"/>
  <c r="G131" i="53"/>
  <c r="B19" i="69" s="1"/>
  <c r="G115" i="53"/>
  <c r="B3" i="69" s="1"/>
  <c r="G122" i="53"/>
  <c r="B10" i="69" s="1"/>
  <c r="G126" i="53"/>
  <c r="B14" i="69" s="1"/>
  <c r="G147" i="53"/>
  <c r="B35" i="69" s="1"/>
  <c r="G140" i="53"/>
  <c r="B28" i="69" s="1"/>
  <c r="G118" i="53"/>
  <c r="B6" i="69" s="1"/>
  <c r="G124" i="53"/>
  <c r="B12" i="69" s="1"/>
  <c r="G143" i="53"/>
  <c r="B31" i="69" s="1"/>
  <c r="G121" i="53"/>
  <c r="B9" i="69" s="1"/>
  <c r="G128" i="53"/>
  <c r="B16" i="69" s="1"/>
  <c r="E132" i="53"/>
  <c r="B20" i="67" s="1"/>
  <c r="E127" i="53"/>
  <c r="B15" i="67" s="1"/>
  <c r="E115" i="53"/>
  <c r="B3" i="67" s="1"/>
  <c r="D131" i="53"/>
  <c r="D142" i="53"/>
  <c r="D115" i="53"/>
  <c r="B3" i="66" s="1"/>
  <c r="D119" i="53"/>
  <c r="E139" i="53"/>
  <c r="B27" i="67" s="1"/>
  <c r="E129" i="53"/>
  <c r="B17" i="67" s="1"/>
  <c r="E141" i="53"/>
  <c r="B29" i="67" s="1"/>
  <c r="E119" i="53"/>
  <c r="B7" i="67" s="1"/>
  <c r="E134" i="53"/>
  <c r="B22" i="67" s="1"/>
  <c r="E147" i="53"/>
  <c r="B35" i="67" s="1"/>
  <c r="D150" i="53"/>
  <c r="E149" i="53"/>
  <c r="B37" i="67" s="1"/>
  <c r="D121" i="53"/>
  <c r="D126" i="53"/>
  <c r="D130" i="53"/>
  <c r="E145" i="53"/>
  <c r="B33" i="67" s="1"/>
  <c r="E137" i="53"/>
  <c r="B25" i="67" s="1"/>
  <c r="E130" i="53"/>
  <c r="B18" i="67" s="1"/>
  <c r="E126" i="53"/>
  <c r="B14" i="67" s="1"/>
  <c r="D151" i="53"/>
  <c r="D152" i="53"/>
  <c r="D118" i="53"/>
  <c r="D122" i="53"/>
  <c r="D153" i="53"/>
  <c r="E148" i="53"/>
  <c r="B36" i="67" s="1"/>
  <c r="E122" i="53"/>
  <c r="B10" i="67" s="1"/>
  <c r="E118" i="53"/>
  <c r="B6" i="67" s="1"/>
  <c r="D138" i="53"/>
  <c r="D148" i="53"/>
  <c r="D137" i="53"/>
  <c r="D125" i="53"/>
  <c r="E140" i="53"/>
  <c r="B28" i="67" s="1"/>
  <c r="E128" i="53"/>
  <c r="B16" i="67" s="1"/>
  <c r="E121" i="53"/>
  <c r="B9" i="67" s="1"/>
  <c r="E151" i="53"/>
  <c r="B39" i="67" s="1"/>
  <c r="E117" i="53"/>
  <c r="B5" i="67" s="1"/>
  <c r="D140" i="53"/>
  <c r="D117" i="53"/>
  <c r="E150" i="53"/>
  <c r="B38" i="67" s="1"/>
  <c r="D154" i="53"/>
  <c r="E125" i="53"/>
  <c r="B13" i="67" s="1"/>
  <c r="E136" i="53"/>
  <c r="B24" i="67" s="1"/>
  <c r="E120" i="53"/>
  <c r="B8" i="67" s="1"/>
  <c r="D129" i="53"/>
  <c r="D128" i="53"/>
  <c r="D124" i="53"/>
  <c r="D149" i="53"/>
  <c r="E142" i="53"/>
  <c r="B30" i="67" s="1"/>
  <c r="E124" i="53"/>
  <c r="B12" i="67" s="1"/>
  <c r="E131" i="53"/>
  <c r="B19" i="67" s="1"/>
  <c r="C120" i="53"/>
  <c r="B8" i="61" s="1"/>
  <c r="D120" i="53"/>
  <c r="D116" i="53"/>
  <c r="E152" i="53"/>
  <c r="B40" i="67" s="1"/>
  <c r="E133" i="53"/>
  <c r="B21" i="67" s="1"/>
  <c r="E146" i="53"/>
  <c r="B34" i="67" s="1"/>
  <c r="E116" i="53"/>
  <c r="B4" i="67" s="1"/>
  <c r="E123" i="53"/>
  <c r="B11" i="67" s="1"/>
  <c r="C118" i="53" l="1"/>
  <c r="B6" i="61" s="1"/>
  <c r="C125" i="53"/>
  <c r="B13" i="61" s="1"/>
  <c r="C136" i="53"/>
  <c r="B24" i="61" s="1"/>
  <c r="C126" i="53"/>
  <c r="B14" i="61" s="1"/>
  <c r="C131" i="53"/>
  <c r="B19" i="61" s="1"/>
  <c r="C130" i="53"/>
  <c r="B18" i="61" s="1"/>
  <c r="C141" i="53"/>
  <c r="B29" i="61" s="1"/>
  <c r="C123" i="53"/>
  <c r="B11" i="61" s="1"/>
  <c r="G180" i="53"/>
  <c r="B35" i="70"/>
  <c r="G177" i="53"/>
  <c r="B29" i="70"/>
  <c r="G174" i="53"/>
  <c r="B66" i="68"/>
  <c r="B56" i="71"/>
  <c r="G167" i="53"/>
  <c r="G179" i="53"/>
  <c r="B66" i="70"/>
  <c r="G166" i="53"/>
  <c r="B53" i="70"/>
  <c r="B68" i="68"/>
  <c r="B73" i="68"/>
  <c r="B68" i="71"/>
  <c r="C169" i="53"/>
  <c r="B180" i="53"/>
  <c r="B165" i="53"/>
  <c r="B178" i="53"/>
  <c r="F174" i="53"/>
  <c r="J132" i="54"/>
  <c r="E127" i="54"/>
  <c r="I130" i="54"/>
  <c r="I113" i="54"/>
  <c r="G120" i="54"/>
  <c r="J114" i="54"/>
  <c r="I122" i="54"/>
  <c r="E131" i="54"/>
  <c r="E126" i="54"/>
  <c r="F183" i="53"/>
  <c r="B67" i="68"/>
  <c r="B54" i="71"/>
  <c r="B51" i="71"/>
  <c r="B52" i="70"/>
  <c r="B185" i="53"/>
  <c r="C165" i="53"/>
  <c r="C185" i="53"/>
  <c r="B182" i="53"/>
  <c r="B164" i="53"/>
  <c r="F173" i="53"/>
  <c r="F165" i="53"/>
  <c r="F129" i="54"/>
  <c r="F114" i="54"/>
  <c r="J126" i="54"/>
  <c r="C122" i="54"/>
  <c r="G185" i="53"/>
  <c r="I131" i="54"/>
  <c r="J129" i="54"/>
  <c r="J113" i="54"/>
  <c r="E128" i="54"/>
  <c r="G124" i="54"/>
  <c r="D134" i="54"/>
  <c r="D114" i="54"/>
  <c r="F182" i="53"/>
  <c r="F185" i="53"/>
  <c r="C125" i="54"/>
  <c r="B54" i="68"/>
  <c r="B58" i="70"/>
  <c r="B62" i="68"/>
  <c r="B60" i="70"/>
  <c r="B61" i="70"/>
  <c r="B53" i="68"/>
  <c r="B65" i="71"/>
  <c r="B184" i="53"/>
  <c r="D178" i="53"/>
  <c r="D186" i="53"/>
  <c r="B173" i="53"/>
  <c r="F164" i="53"/>
  <c r="F127" i="54"/>
  <c r="G125" i="54"/>
  <c r="D135" i="54"/>
  <c r="C127" i="54"/>
  <c r="G164" i="53"/>
  <c r="I121" i="54"/>
  <c r="E133" i="54"/>
  <c r="E114" i="54"/>
  <c r="G129" i="54"/>
  <c r="G113" i="54"/>
  <c r="G132" i="54"/>
  <c r="D120" i="54"/>
  <c r="E123" i="54"/>
  <c r="I126" i="54"/>
  <c r="E124" i="54"/>
  <c r="I134" i="54"/>
  <c r="B66" i="71"/>
  <c r="B70" i="68"/>
  <c r="B55" i="68"/>
  <c r="B71" i="71"/>
  <c r="B71" i="70"/>
  <c r="B51" i="68"/>
  <c r="B55" i="71"/>
  <c r="D171" i="53"/>
  <c r="C164" i="53"/>
  <c r="G128" i="54"/>
  <c r="D115" i="54"/>
  <c r="G175" i="53"/>
  <c r="C134" i="54"/>
  <c r="G135" i="54"/>
  <c r="G115" i="54"/>
  <c r="F186" i="53"/>
  <c r="G126" i="54"/>
  <c r="I133" i="54"/>
  <c r="J125" i="54"/>
  <c r="E135" i="54"/>
  <c r="C114" i="54"/>
  <c r="I123" i="54"/>
  <c r="D127" i="54"/>
  <c r="J133" i="54"/>
  <c r="G169" i="53"/>
  <c r="B53" i="71"/>
  <c r="B60" i="68"/>
  <c r="B67" i="71"/>
  <c r="B69" i="71"/>
  <c r="B64" i="71"/>
  <c r="B58" i="68"/>
  <c r="C178" i="53"/>
  <c r="F178" i="53"/>
  <c r="F133" i="54"/>
  <c r="F131" i="54"/>
  <c r="D131" i="54"/>
  <c r="J123" i="54"/>
  <c r="I135" i="54"/>
  <c r="C180" i="53"/>
  <c r="E122" i="54"/>
  <c r="G131" i="54"/>
  <c r="E125" i="54"/>
  <c r="D125" i="54"/>
  <c r="D185" i="53"/>
  <c r="B63" i="68"/>
  <c r="B63" i="71"/>
  <c r="B60" i="71"/>
  <c r="B52" i="68"/>
  <c r="D183" i="53"/>
  <c r="C176" i="53"/>
  <c r="C173" i="53"/>
  <c r="C186" i="53"/>
  <c r="D177" i="53"/>
  <c r="F176" i="53"/>
  <c r="F113" i="54"/>
  <c r="F134" i="54"/>
  <c r="I124" i="54"/>
  <c r="I114" i="54"/>
  <c r="D132" i="54"/>
  <c r="C177" i="53"/>
  <c r="E132" i="54"/>
  <c r="G134" i="54"/>
  <c r="G114" i="54"/>
  <c r="I132" i="54"/>
  <c r="G182" i="53"/>
  <c r="B72" i="71"/>
  <c r="B63" i="70"/>
  <c r="B70" i="71"/>
  <c r="B61" i="71"/>
  <c r="B61" i="68"/>
  <c r="B56" i="68"/>
  <c r="B64" i="68"/>
  <c r="D165" i="53"/>
  <c r="D176" i="53"/>
  <c r="D182" i="53"/>
  <c r="D180" i="53"/>
  <c r="F180" i="53"/>
  <c r="F125" i="54"/>
  <c r="F132" i="54"/>
  <c r="F122" i="54"/>
  <c r="C135" i="54"/>
  <c r="C126" i="54"/>
  <c r="E117" i="54"/>
  <c r="I129" i="54"/>
  <c r="I120" i="54"/>
  <c r="D126" i="54"/>
  <c r="J127" i="54"/>
  <c r="C175" i="53"/>
  <c r="G123" i="54"/>
  <c r="G122" i="54"/>
  <c r="E134" i="54"/>
  <c r="D124" i="54"/>
  <c r="C124" i="54"/>
  <c r="C129" i="54"/>
  <c r="E113" i="54"/>
  <c r="G127" i="54"/>
  <c r="B57" i="68"/>
  <c r="B71" i="68"/>
  <c r="B57" i="71"/>
  <c r="B65" i="70"/>
  <c r="B183" i="53"/>
  <c r="B181" i="53"/>
  <c r="D175" i="53"/>
  <c r="D164" i="53"/>
  <c r="F184" i="53"/>
  <c r="F123" i="54"/>
  <c r="J122" i="54"/>
  <c r="E120" i="54"/>
  <c r="I127" i="54"/>
  <c r="I118" i="54"/>
  <c r="G133" i="54"/>
  <c r="G183" i="53"/>
  <c r="I125" i="54"/>
  <c r="C113" i="54"/>
  <c r="J131" i="54"/>
  <c r="D129" i="54"/>
  <c r="G186" i="53"/>
  <c r="E129" i="54"/>
  <c r="G170" i="53"/>
  <c r="B174" i="53"/>
  <c r="D113" i="54"/>
  <c r="B52" i="71"/>
  <c r="G181" i="53"/>
  <c r="B69" i="68"/>
  <c r="B72" i="68"/>
  <c r="B65" i="68"/>
  <c r="B73" i="71"/>
  <c r="J116" i="54"/>
  <c r="J119" i="54"/>
  <c r="L71" i="54"/>
  <c r="L100" i="54"/>
  <c r="I117" i="54"/>
  <c r="B117" i="54"/>
  <c r="L76" i="54"/>
  <c r="B123" i="54"/>
  <c r="B118" i="54"/>
  <c r="B116" i="54"/>
  <c r="L72" i="54"/>
  <c r="E115" i="54"/>
  <c r="L80" i="54"/>
  <c r="B115" i="54"/>
  <c r="L67" i="54"/>
  <c r="F135" i="54"/>
  <c r="L102" i="54"/>
  <c r="I119" i="54"/>
  <c r="B127" i="54"/>
  <c r="L92" i="54"/>
  <c r="B129" i="54"/>
  <c r="L97" i="54"/>
  <c r="L87" i="54"/>
  <c r="L69" i="54"/>
  <c r="B122" i="54"/>
  <c r="L77" i="54"/>
  <c r="L103" i="54"/>
  <c r="B134" i="54"/>
  <c r="L104" i="54"/>
  <c r="G58" i="73"/>
  <c r="B135" i="54"/>
  <c r="L101" i="54"/>
  <c r="B132" i="54"/>
  <c r="C58" i="73"/>
  <c r="B128" i="54"/>
  <c r="L98" i="54"/>
  <c r="B133" i="54"/>
  <c r="B126" i="54"/>
  <c r="L82" i="54"/>
  <c r="L65" i="54"/>
  <c r="L105" i="54"/>
  <c r="L70" i="54"/>
  <c r="B119" i="54"/>
  <c r="L81" i="54"/>
  <c r="B114" i="54"/>
  <c r="L66" i="54"/>
  <c r="L75" i="54"/>
  <c r="L74" i="54"/>
  <c r="D118" i="54"/>
  <c r="L99" i="54"/>
  <c r="B131" i="54"/>
  <c r="L78" i="54"/>
  <c r="L68" i="54"/>
  <c r="G100" i="73"/>
  <c r="H135" i="54"/>
  <c r="E116" i="54"/>
  <c r="F130" i="54"/>
  <c r="H113" i="54"/>
  <c r="J117" i="54"/>
  <c r="C119" i="54"/>
  <c r="H115" i="54"/>
  <c r="H127" i="54"/>
  <c r="D130" i="54"/>
  <c r="J115" i="54"/>
  <c r="H118" i="54"/>
  <c r="G116" i="54"/>
  <c r="B130" i="54"/>
  <c r="H116" i="54"/>
  <c r="C117" i="54"/>
  <c r="J118" i="54"/>
  <c r="D119" i="54"/>
  <c r="D128" i="54"/>
  <c r="H114" i="54"/>
  <c r="H125" i="54"/>
  <c r="C130" i="54"/>
  <c r="G130" i="54"/>
  <c r="H117" i="54"/>
  <c r="C118" i="54"/>
  <c r="C115" i="54"/>
  <c r="H131" i="54"/>
  <c r="D116" i="54"/>
  <c r="H128" i="54"/>
  <c r="J130" i="54"/>
  <c r="H122" i="54"/>
  <c r="G117" i="54"/>
  <c r="C128" i="54"/>
  <c r="H119" i="54"/>
  <c r="F128" i="54"/>
  <c r="H120" i="54"/>
  <c r="H121" i="54"/>
  <c r="H132" i="54"/>
  <c r="I128" i="54"/>
  <c r="G119" i="54"/>
  <c r="H124" i="54"/>
  <c r="I116" i="54"/>
  <c r="H123" i="54"/>
  <c r="G118" i="54"/>
  <c r="H130" i="54"/>
  <c r="F115" i="54"/>
  <c r="E118" i="54"/>
  <c r="C116" i="54"/>
  <c r="E130" i="54"/>
  <c r="H133" i="54"/>
  <c r="I115" i="54"/>
  <c r="F117" i="54"/>
  <c r="J135" i="54"/>
  <c r="H134" i="54"/>
  <c r="H126" i="54"/>
  <c r="J128" i="54"/>
  <c r="D117" i="54"/>
  <c r="H129" i="54"/>
  <c r="E119" i="54"/>
  <c r="G168" i="53"/>
  <c r="C166" i="53"/>
  <c r="F166" i="53"/>
  <c r="C170" i="53"/>
  <c r="B169" i="53"/>
  <c r="D169" i="53"/>
  <c r="D166" i="53"/>
  <c r="F168" i="53"/>
  <c r="F181" i="53"/>
  <c r="B168" i="53"/>
  <c r="D170" i="53"/>
  <c r="B170" i="53"/>
  <c r="B186" i="53"/>
  <c r="C167" i="53"/>
  <c r="C168" i="53"/>
  <c r="B167" i="53"/>
  <c r="D181" i="53"/>
  <c r="C179" i="53"/>
  <c r="D167" i="53"/>
  <c r="D168" i="53"/>
  <c r="B166" i="53"/>
  <c r="B179" i="53"/>
  <c r="D179" i="53"/>
  <c r="C181" i="53"/>
  <c r="F179" i="53"/>
  <c r="B177" i="53" l="1"/>
  <c r="V103" i="54"/>
  <c r="B94" i="73"/>
  <c r="V105" i="54"/>
  <c r="S65" i="54"/>
  <c r="Q66" i="54"/>
  <c r="P68" i="54"/>
  <c r="O104" i="54"/>
  <c r="B67" i="70"/>
  <c r="B64" i="70"/>
  <c r="B54" i="70"/>
  <c r="B73" i="61"/>
  <c r="B66" i="61"/>
  <c r="B56" i="61"/>
  <c r="B53" i="69"/>
  <c r="B66" i="69"/>
  <c r="K113" i="54"/>
  <c r="B55" i="70"/>
  <c r="B68" i="69"/>
  <c r="B55" i="69"/>
  <c r="B57" i="67"/>
  <c r="B65" i="73"/>
  <c r="T76" i="54"/>
  <c r="S68" i="54"/>
  <c r="Q70" i="54"/>
  <c r="V104" i="54"/>
  <c r="O98" i="54"/>
  <c r="S67" i="54"/>
  <c r="B68" i="61"/>
  <c r="B68" i="67"/>
  <c r="B70" i="61"/>
  <c r="P100" i="54"/>
  <c r="V92" i="54"/>
  <c r="B52" i="67"/>
  <c r="B69" i="70"/>
  <c r="Q81" i="54"/>
  <c r="B63" i="69"/>
  <c r="B70" i="67"/>
  <c r="P78" i="54"/>
  <c r="O92" i="54"/>
  <c r="S100" i="54"/>
  <c r="O72" i="54"/>
  <c r="P103" i="54"/>
  <c r="P67" i="54"/>
  <c r="U104" i="54"/>
  <c r="S70" i="54"/>
  <c r="Q101" i="54"/>
  <c r="Q99" i="54"/>
  <c r="S75" i="54"/>
  <c r="B72" i="69"/>
  <c r="V97" i="54"/>
  <c r="R100" i="54"/>
  <c r="B55" i="61"/>
  <c r="B69" i="61"/>
  <c r="R78" i="54"/>
  <c r="U102" i="54"/>
  <c r="R77" i="54"/>
  <c r="O66" i="54"/>
  <c r="O81" i="54"/>
  <c r="B61" i="69"/>
  <c r="B57" i="61"/>
  <c r="B52" i="61"/>
  <c r="B99" i="73"/>
  <c r="U105" i="54"/>
  <c r="R97" i="54"/>
  <c r="P98" i="54"/>
  <c r="V100" i="54"/>
  <c r="B71" i="69"/>
  <c r="T92" i="54"/>
  <c r="T100" i="54"/>
  <c r="U74" i="54"/>
  <c r="U97" i="54"/>
  <c r="B67" i="67"/>
  <c r="T66" i="54"/>
  <c r="Q102" i="54"/>
  <c r="Q75" i="54"/>
  <c r="S104" i="54"/>
  <c r="V67" i="54"/>
  <c r="O87" i="54"/>
  <c r="P81" i="54"/>
  <c r="U81" i="54"/>
  <c r="B65" i="69"/>
  <c r="R87" i="54"/>
  <c r="V68" i="54"/>
  <c r="P104" i="54"/>
  <c r="Q87" i="54"/>
  <c r="S69" i="54"/>
  <c r="V72" i="54"/>
  <c r="V99" i="54"/>
  <c r="S80" i="54"/>
  <c r="B73" i="67"/>
  <c r="Q76" i="54"/>
  <c r="R98" i="54"/>
  <c r="O78" i="54"/>
  <c r="B60" i="69"/>
  <c r="B70" i="69"/>
  <c r="U72" i="54"/>
  <c r="O99" i="54"/>
  <c r="O75" i="54"/>
  <c r="U99" i="54"/>
  <c r="R92" i="54"/>
  <c r="T74" i="54"/>
  <c r="U80" i="54"/>
  <c r="P65" i="54"/>
  <c r="T78" i="54"/>
  <c r="R82" i="54"/>
  <c r="R104" i="54"/>
  <c r="T70" i="54"/>
  <c r="U68" i="54"/>
  <c r="S102" i="54"/>
  <c r="Q80" i="54"/>
  <c r="S105" i="54"/>
  <c r="R68" i="54"/>
  <c r="B72" i="67"/>
  <c r="P74" i="54"/>
  <c r="V76" i="54"/>
  <c r="O102" i="54"/>
  <c r="Q82" i="54"/>
  <c r="R80" i="54"/>
  <c r="R72" i="54"/>
  <c r="T98" i="54"/>
  <c r="B58" i="67"/>
  <c r="Q78" i="54"/>
  <c r="U103" i="54"/>
  <c r="V78" i="54"/>
  <c r="P80" i="54"/>
  <c r="S82" i="54"/>
  <c r="Q104" i="54"/>
  <c r="S76" i="54"/>
  <c r="V74" i="54"/>
  <c r="S66" i="54"/>
  <c r="B72" i="61"/>
  <c r="T77" i="54"/>
  <c r="U65" i="54"/>
  <c r="B67" i="61"/>
  <c r="Q65" i="54"/>
  <c r="B73" i="70"/>
  <c r="T102" i="54"/>
  <c r="Q77" i="54"/>
  <c r="P105" i="54"/>
  <c r="B51" i="67"/>
  <c r="R65" i="54"/>
  <c r="Q69" i="54"/>
  <c r="R76" i="54"/>
  <c r="V80" i="54"/>
  <c r="B69" i="67"/>
  <c r="P76" i="54"/>
  <c r="T72" i="54"/>
  <c r="S87" i="54"/>
  <c r="B64" i="67"/>
  <c r="Q100" i="54"/>
  <c r="O97" i="54"/>
  <c r="R102" i="54"/>
  <c r="T87" i="54"/>
  <c r="R101" i="54"/>
  <c r="T67" i="54"/>
  <c r="R74" i="54"/>
  <c r="T97" i="54"/>
  <c r="O71" i="54"/>
  <c r="B51" i="70"/>
  <c r="T80" i="54"/>
  <c r="B51" i="69"/>
  <c r="B65" i="67"/>
  <c r="B69" i="69"/>
  <c r="V65" i="54"/>
  <c r="V70" i="54"/>
  <c r="Q68" i="54"/>
  <c r="T81" i="54"/>
  <c r="U69" i="54"/>
  <c r="O70" i="54"/>
  <c r="S74" i="54"/>
  <c r="B97" i="73"/>
  <c r="R103" i="54"/>
  <c r="Q97" i="54"/>
  <c r="U82" i="54"/>
  <c r="Q72" i="54"/>
  <c r="P99" i="54"/>
  <c r="O103" i="54"/>
  <c r="U71" i="54"/>
  <c r="P101" i="54"/>
  <c r="T104" i="54"/>
  <c r="R105" i="54"/>
  <c r="R75" i="54"/>
  <c r="U101" i="54"/>
  <c r="T75" i="54"/>
  <c r="B54" i="61"/>
  <c r="O80" i="54"/>
  <c r="P66" i="54"/>
  <c r="B62" i="70"/>
  <c r="P77" i="54"/>
  <c r="O101" i="54"/>
  <c r="O76" i="54"/>
  <c r="R81" i="54"/>
  <c r="V98" i="54"/>
  <c r="V82" i="54"/>
  <c r="S71" i="54"/>
  <c r="V66" i="54"/>
  <c r="S77" i="54"/>
  <c r="B64" i="61"/>
  <c r="B59" i="73"/>
  <c r="O65" i="54"/>
  <c r="B68" i="70"/>
  <c r="B61" i="61"/>
  <c r="O82" i="54"/>
  <c r="P102" i="54"/>
  <c r="U92" i="54"/>
  <c r="U76" i="54"/>
  <c r="B62" i="67"/>
  <c r="U75" i="54"/>
  <c r="O105" i="54"/>
  <c r="Q103" i="54"/>
  <c r="P87" i="54"/>
  <c r="V71" i="54"/>
  <c r="P75" i="54"/>
  <c r="B66" i="67"/>
  <c r="O67" i="54"/>
  <c r="Q92" i="54"/>
  <c r="P70" i="54"/>
  <c r="S101" i="54"/>
  <c r="B53" i="61"/>
  <c r="B55" i="67"/>
  <c r="V69" i="54"/>
  <c r="P92" i="54"/>
  <c r="P69" i="54"/>
  <c r="B60" i="61"/>
  <c r="B71" i="61"/>
  <c r="R70" i="54"/>
  <c r="U70" i="54"/>
  <c r="T71" i="54"/>
  <c r="B72" i="70"/>
  <c r="O68" i="54"/>
  <c r="P72" i="54"/>
  <c r="S97" i="54"/>
  <c r="U78" i="54"/>
  <c r="S98" i="54"/>
  <c r="T68" i="54"/>
  <c r="R71" i="54"/>
  <c r="B67" i="69"/>
  <c r="B63" i="67"/>
  <c r="Q98" i="54"/>
  <c r="U66" i="54"/>
  <c r="V102" i="54"/>
  <c r="S81" i="54"/>
  <c r="O69" i="54"/>
  <c r="S78" i="54"/>
  <c r="B56" i="70"/>
  <c r="T101" i="54"/>
  <c r="Q67" i="54"/>
  <c r="B54" i="67"/>
  <c r="Q74" i="54"/>
  <c r="T65" i="54"/>
  <c r="R66" i="54"/>
  <c r="S92" i="54"/>
  <c r="P71" i="54"/>
  <c r="V101" i="54"/>
  <c r="T82" i="54"/>
  <c r="V77" i="54"/>
  <c r="O74" i="54"/>
  <c r="R69" i="54"/>
  <c r="U100" i="54"/>
  <c r="B65" i="61"/>
  <c r="B57" i="70"/>
  <c r="Q71" i="54"/>
  <c r="B70" i="70"/>
  <c r="S99" i="54"/>
  <c r="R99" i="54"/>
  <c r="P97" i="54"/>
  <c r="V87" i="54"/>
  <c r="O77" i="54"/>
  <c r="V75" i="54"/>
  <c r="T103" i="54"/>
  <c r="O100" i="54"/>
  <c r="S103" i="54"/>
  <c r="T99" i="54"/>
  <c r="T69" i="54"/>
  <c r="S72" i="54"/>
  <c r="B56" i="67"/>
  <c r="R67" i="54"/>
  <c r="T105" i="54"/>
  <c r="B73" i="69"/>
  <c r="P82" i="54"/>
  <c r="V81" i="54"/>
  <c r="B53" i="67"/>
  <c r="U77" i="54"/>
  <c r="U67" i="54"/>
  <c r="B52" i="69"/>
  <c r="B51" i="61"/>
  <c r="Q105" i="54"/>
  <c r="U98" i="54"/>
  <c r="U87" i="54"/>
  <c r="K129" i="54"/>
  <c r="B72" i="73"/>
  <c r="B76" i="73"/>
  <c r="B91" i="73"/>
  <c r="B95" i="73"/>
  <c r="G65" i="73"/>
  <c r="K130" i="54"/>
  <c r="H100" i="73"/>
  <c r="B68" i="73"/>
  <c r="D58" i="73"/>
  <c r="K135" i="54"/>
  <c r="B86" i="73"/>
  <c r="B64" i="73"/>
  <c r="L100" i="73"/>
  <c r="K127" i="54"/>
  <c r="B61" i="73"/>
  <c r="B69" i="73"/>
  <c r="L58" i="73"/>
  <c r="B63" i="73"/>
  <c r="K115" i="54"/>
  <c r="C100" i="73"/>
  <c r="B81" i="73"/>
  <c r="B74" i="73"/>
  <c r="K114" i="54"/>
  <c r="B92" i="73"/>
  <c r="B71" i="73"/>
  <c r="B96" i="73"/>
  <c r="B70" i="73"/>
  <c r="B93" i="73"/>
  <c r="B75" i="73"/>
  <c r="K128" i="54"/>
  <c r="K134" i="54"/>
  <c r="B66" i="73"/>
  <c r="K117" i="54"/>
  <c r="AG27" i="50"/>
  <c r="AF29" i="53" s="1"/>
  <c r="AG23" i="50"/>
  <c r="AF25" i="53" s="1"/>
  <c r="AG22" i="50"/>
  <c r="AF24" i="53" s="1"/>
  <c r="AD23" i="50"/>
  <c r="AC25" i="53" s="1"/>
  <c r="AB88" i="53" s="1"/>
  <c r="AC23" i="50"/>
  <c r="AB25" i="53" s="1"/>
  <c r="V89" i="50"/>
  <c r="AB23" i="50" s="1"/>
  <c r="AA25" i="53" s="1"/>
  <c r="Z88" i="53" s="1"/>
  <c r="V88" i="50"/>
  <c r="AB22" i="50" s="1"/>
  <c r="AA24" i="53" s="1"/>
  <c r="Z87" i="53" s="1"/>
  <c r="Z25" i="53"/>
  <c r="Y88" i="53" s="1"/>
  <c r="V80" i="50"/>
  <c r="Z23" i="50" s="1"/>
  <c r="Y25" i="53" s="1"/>
  <c r="X88" i="53" s="1"/>
  <c r="V79" i="50"/>
  <c r="Z22" i="50" s="1"/>
  <c r="Y24" i="53" s="1"/>
  <c r="X87" i="53" s="1"/>
  <c r="Y23" i="50"/>
  <c r="X25" i="53" s="1"/>
  <c r="W88" i="53" s="1"/>
  <c r="V74" i="50"/>
  <c r="Y27" i="50" s="1"/>
  <c r="X29" i="53" s="1"/>
  <c r="W92" i="53" s="1"/>
  <c r="V73" i="50"/>
  <c r="Y29" i="50" s="1"/>
  <c r="X31" i="53" s="1"/>
  <c r="B30" i="63" s="1"/>
  <c r="B79" i="63" s="1"/>
  <c r="X23" i="50"/>
  <c r="W25" i="53" s="1"/>
  <c r="V88" i="53" s="1"/>
  <c r="X27" i="50"/>
  <c r="W29" i="53" s="1"/>
  <c r="W24" i="50"/>
  <c r="V26" i="53" s="1"/>
  <c r="U89" i="53" s="1"/>
  <c r="W22" i="50"/>
  <c r="V24" i="53" s="1"/>
  <c r="W23" i="50"/>
  <c r="V25" i="53" s="1"/>
  <c r="U88" i="53" s="1"/>
  <c r="V58" i="50"/>
  <c r="V23" i="50" s="1"/>
  <c r="U25" i="53" s="1"/>
  <c r="T88" i="53" s="1"/>
  <c r="V55" i="50"/>
  <c r="V11" i="50" s="1"/>
  <c r="U13" i="53" s="1"/>
  <c r="B12" i="63" s="1"/>
  <c r="B61" i="63" s="1"/>
  <c r="V59" i="50"/>
  <c r="V24" i="50" s="1"/>
  <c r="U26" i="53" s="1"/>
  <c r="V57" i="50"/>
  <c r="V21" i="50" s="1"/>
  <c r="U23" i="53" s="1"/>
  <c r="B22" i="63" s="1"/>
  <c r="B71" i="63" s="1"/>
  <c r="V56" i="50"/>
  <c r="V17" i="50" s="1"/>
  <c r="U19" i="53" s="1"/>
  <c r="B18" i="63" s="1"/>
  <c r="B67" i="63" s="1"/>
  <c r="L87" i="50"/>
  <c r="U34" i="50" s="1"/>
  <c r="T36" i="53" s="1"/>
  <c r="B35" i="63" s="1"/>
  <c r="B84" i="63" s="1"/>
  <c r="L86" i="50"/>
  <c r="U33" i="50" s="1"/>
  <c r="T35" i="53" s="1"/>
  <c r="B34" i="63" s="1"/>
  <c r="B83" i="63" s="1"/>
  <c r="L85" i="50"/>
  <c r="U32" i="50" s="1"/>
  <c r="T34" i="53" s="1"/>
  <c r="L84" i="50"/>
  <c r="U31" i="50" s="1"/>
  <c r="T33" i="53" s="1"/>
  <c r="L83" i="50"/>
  <c r="U22" i="50" s="1"/>
  <c r="T24" i="53" s="1"/>
  <c r="S87" i="53" s="1"/>
  <c r="L79" i="50"/>
  <c r="T23" i="50" s="1"/>
  <c r="S25" i="53" s="1"/>
  <c r="L78" i="50"/>
  <c r="T22" i="50" s="1"/>
  <c r="S24" i="53" s="1"/>
  <c r="R25" i="53"/>
  <c r="Q25" i="53"/>
  <c r="P88" i="53" s="1"/>
  <c r="L64" i="50"/>
  <c r="Q23" i="50" s="1"/>
  <c r="P25" i="53" s="1"/>
  <c r="O88" i="53" s="1"/>
  <c r="L63" i="50"/>
  <c r="Q26" i="50" s="1"/>
  <c r="P28" i="53" s="1"/>
  <c r="O91" i="53" s="1"/>
  <c r="L65" i="50"/>
  <c r="Q31" i="50" s="1"/>
  <c r="P33" i="53" s="1"/>
  <c r="B32" i="63" s="1"/>
  <c r="B81" i="63" s="1"/>
  <c r="L66" i="50"/>
  <c r="Q32" i="50" s="1"/>
  <c r="P34" i="53" s="1"/>
  <c r="P23" i="50"/>
  <c r="O25" i="53" s="1"/>
  <c r="P26" i="50"/>
  <c r="O28" i="53" s="1"/>
  <c r="O23" i="50"/>
  <c r="N25" i="53" s="1"/>
  <c r="M25" i="53"/>
  <c r="L23" i="50"/>
  <c r="L25" i="53" s="1"/>
  <c r="K88" i="53" s="1"/>
  <c r="K23" i="50"/>
  <c r="K25" i="53" s="1"/>
  <c r="J88" i="53" s="1"/>
  <c r="I23" i="50"/>
  <c r="I25" i="53" s="1"/>
  <c r="H88" i="53" s="1"/>
  <c r="J23" i="50"/>
  <c r="J25" i="53" s="1"/>
  <c r="I88" i="53" s="1"/>
  <c r="C78" i="50"/>
  <c r="H28" i="50" s="1"/>
  <c r="H30" i="53" s="1"/>
  <c r="B29" i="63" s="1"/>
  <c r="B78" i="63" s="1"/>
  <c r="C77" i="50"/>
  <c r="H23" i="50" s="1"/>
  <c r="H25" i="53" s="1"/>
  <c r="G88" i="53" s="1"/>
  <c r="D22" i="50"/>
  <c r="D24" i="53" s="1"/>
  <c r="C87" i="53" s="1"/>
  <c r="G27" i="50"/>
  <c r="G29" i="53" s="1"/>
  <c r="F92" i="53" s="1"/>
  <c r="G22" i="50"/>
  <c r="G24" i="53" s="1"/>
  <c r="F87" i="53" s="1"/>
  <c r="AP100" i="73" l="1"/>
  <c r="B25" i="63"/>
  <c r="B74" i="63" s="1"/>
  <c r="B33" i="63"/>
  <c r="B82" i="63" s="1"/>
  <c r="B27" i="63"/>
  <c r="B76" i="63" s="1"/>
  <c r="B98" i="73"/>
  <c r="L88" i="53"/>
  <c r="E85" i="54"/>
  <c r="D121" i="54" s="1"/>
  <c r="AE88" i="53"/>
  <c r="K135" i="53" s="1"/>
  <c r="B23" i="71" s="1"/>
  <c r="K85" i="54"/>
  <c r="J121" i="54" s="1"/>
  <c r="AE92" i="53"/>
  <c r="K139" i="53" s="1"/>
  <c r="B27" i="71" s="1"/>
  <c r="K89" i="54"/>
  <c r="J124" i="54" s="1"/>
  <c r="W94" i="53"/>
  <c r="G141" i="53" s="1"/>
  <c r="B29" i="69" s="1"/>
  <c r="G91" i="54"/>
  <c r="V92" i="53"/>
  <c r="G139" i="53" s="1"/>
  <c r="B27" i="69" s="1"/>
  <c r="G89" i="54"/>
  <c r="F124" i="54" s="1"/>
  <c r="AE87" i="53"/>
  <c r="K134" i="53" s="1"/>
  <c r="B22" i="71" s="1"/>
  <c r="K84" i="54"/>
  <c r="J120" i="54" s="1"/>
  <c r="T86" i="53"/>
  <c r="G133" i="53" s="1"/>
  <c r="B21" i="69" s="1"/>
  <c r="G83" i="54"/>
  <c r="U87" i="53"/>
  <c r="G134" i="53" s="1"/>
  <c r="B22" i="69" s="1"/>
  <c r="G84" i="54"/>
  <c r="F120" i="54" s="1"/>
  <c r="M88" i="53"/>
  <c r="F135" i="53" s="1"/>
  <c r="B23" i="68" s="1"/>
  <c r="F85" i="54"/>
  <c r="E121" i="54" s="1"/>
  <c r="Q88" i="53"/>
  <c r="G135" i="53" s="1"/>
  <c r="B23" i="69" s="1"/>
  <c r="G85" i="54"/>
  <c r="F121" i="54" s="1"/>
  <c r="T82" i="53"/>
  <c r="G129" i="53" s="1"/>
  <c r="B17" i="69" s="1"/>
  <c r="G79" i="54"/>
  <c r="T76" i="53"/>
  <c r="G123" i="53" s="1"/>
  <c r="B11" i="69" s="1"/>
  <c r="G73" i="54"/>
  <c r="T89" i="53"/>
  <c r="G136" i="53" s="1"/>
  <c r="B24" i="69" s="1"/>
  <c r="G86" i="54"/>
  <c r="AA88" i="53"/>
  <c r="H135" i="53" s="1"/>
  <c r="B23" i="70" s="1"/>
  <c r="H85" i="54"/>
  <c r="G121" i="54" s="1"/>
  <c r="S99" i="53"/>
  <c r="D146" i="53" s="1"/>
  <c r="D96" i="54"/>
  <c r="S96" i="53"/>
  <c r="D143" i="53" s="1"/>
  <c r="D93" i="54"/>
  <c r="C133" i="54" s="1"/>
  <c r="S97" i="53"/>
  <c r="D144" i="53" s="1"/>
  <c r="D94" i="54"/>
  <c r="C123" i="54" s="1"/>
  <c r="S98" i="53"/>
  <c r="D145" i="53" s="1"/>
  <c r="D95" i="54"/>
  <c r="R87" i="53"/>
  <c r="D134" i="53" s="1"/>
  <c r="D84" i="54"/>
  <c r="C120" i="54" s="1"/>
  <c r="R88" i="53"/>
  <c r="D135" i="53" s="1"/>
  <c r="D85" i="54"/>
  <c r="C121" i="54" s="1"/>
  <c r="C59" i="73"/>
  <c r="O97" i="53"/>
  <c r="E144" i="53" s="1"/>
  <c r="B32" i="67" s="1"/>
  <c r="E94" i="54"/>
  <c r="O96" i="53"/>
  <c r="E143" i="53" s="1"/>
  <c r="B31" i="67" s="1"/>
  <c r="E93" i="54"/>
  <c r="N91" i="53"/>
  <c r="E138" i="53" s="1"/>
  <c r="B26" i="67" s="1"/>
  <c r="E88" i="54"/>
  <c r="N88" i="53"/>
  <c r="G93" i="53"/>
  <c r="C140" i="53" s="1"/>
  <c r="B28" i="61" s="1"/>
  <c r="C90" i="54"/>
  <c r="M100" i="73"/>
  <c r="G94" i="73"/>
  <c r="C86" i="73"/>
  <c r="C66" i="73"/>
  <c r="C61" i="73"/>
  <c r="G98" i="73"/>
  <c r="G81" i="73"/>
  <c r="C94" i="73"/>
  <c r="G61" i="73"/>
  <c r="E58" i="73"/>
  <c r="F58" i="73"/>
  <c r="L65" i="73"/>
  <c r="G76" i="73"/>
  <c r="G74" i="73"/>
  <c r="D100" i="73"/>
  <c r="G66" i="73"/>
  <c r="C69" i="73"/>
  <c r="G86" i="73"/>
  <c r="C76" i="73"/>
  <c r="C70" i="73"/>
  <c r="C98" i="73"/>
  <c r="C75" i="73"/>
  <c r="G96" i="73"/>
  <c r="G69" i="73"/>
  <c r="C65" i="73"/>
  <c r="G70" i="73"/>
  <c r="G75" i="73"/>
  <c r="G92" i="73"/>
  <c r="H58" i="73"/>
  <c r="G68" i="73"/>
  <c r="G95" i="73"/>
  <c r="I100" i="73"/>
  <c r="G93" i="73"/>
  <c r="G71" i="73"/>
  <c r="G63" i="73"/>
  <c r="C72" i="73"/>
  <c r="G91" i="73"/>
  <c r="C71" i="73"/>
  <c r="G64" i="73"/>
  <c r="G72" i="73"/>
  <c r="E22" i="50"/>
  <c r="E24" i="53" s="1"/>
  <c r="D87" i="53" s="1"/>
  <c r="E27" i="50"/>
  <c r="E29" i="53" s="1"/>
  <c r="F22" i="50"/>
  <c r="F24" i="53" s="1"/>
  <c r="E87" i="53" s="1"/>
  <c r="F27" i="50"/>
  <c r="F29" i="53" s="1"/>
  <c r="E92" i="53" s="1"/>
  <c r="AP65" i="73" l="1"/>
  <c r="H94" i="73"/>
  <c r="B28" i="63"/>
  <c r="B77" i="63" s="1"/>
  <c r="E135" i="53"/>
  <c r="B23" i="67" s="1"/>
  <c r="G99" i="73"/>
  <c r="F171" i="53"/>
  <c r="F175" i="53"/>
  <c r="L86" i="54"/>
  <c r="F119" i="54"/>
  <c r="K119" i="54" s="1"/>
  <c r="L83" i="54"/>
  <c r="L73" i="54"/>
  <c r="F116" i="54"/>
  <c r="K116" i="54" s="1"/>
  <c r="F169" i="53"/>
  <c r="L91" i="54"/>
  <c r="F126" i="54"/>
  <c r="K126" i="54" s="1"/>
  <c r="F167" i="53"/>
  <c r="F170" i="53"/>
  <c r="J171" i="53"/>
  <c r="F177" i="53"/>
  <c r="F172" i="53"/>
  <c r="F118" i="54"/>
  <c r="K118" i="54" s="1"/>
  <c r="L79" i="54"/>
  <c r="J175" i="53"/>
  <c r="E172" i="53"/>
  <c r="G172" i="53"/>
  <c r="J172" i="53"/>
  <c r="L94" i="73"/>
  <c r="C182" i="53"/>
  <c r="C174" i="53"/>
  <c r="C184" i="53"/>
  <c r="C132" i="54"/>
  <c r="K132" i="54" s="1"/>
  <c r="L96" i="54"/>
  <c r="C131" i="54"/>
  <c r="K131" i="54" s="1"/>
  <c r="L95" i="54"/>
  <c r="D59" i="73"/>
  <c r="C183" i="53"/>
  <c r="C172" i="53"/>
  <c r="C171" i="53"/>
  <c r="G97" i="73"/>
  <c r="L93" i="54"/>
  <c r="D133" i="54"/>
  <c r="K133" i="54" s="1"/>
  <c r="D184" i="53"/>
  <c r="D123" i="54"/>
  <c r="K123" i="54" s="1"/>
  <c r="L94" i="54"/>
  <c r="D174" i="53"/>
  <c r="D172" i="53"/>
  <c r="L88" i="54"/>
  <c r="D122" i="54"/>
  <c r="K122" i="54" s="1"/>
  <c r="D173" i="53"/>
  <c r="B125" i="54"/>
  <c r="K125" i="54" s="1"/>
  <c r="L90" i="54"/>
  <c r="B176" i="53"/>
  <c r="D92" i="53"/>
  <c r="C139" i="53" s="1"/>
  <c r="B27" i="61" s="1"/>
  <c r="C89" i="54"/>
  <c r="B2" i="26"/>
  <c r="B2" i="91" s="1"/>
  <c r="B74" i="74"/>
  <c r="B26" i="26" s="1"/>
  <c r="B26" i="91" s="1"/>
  <c r="B62" i="73"/>
  <c r="H64" i="73"/>
  <c r="D70" i="73"/>
  <c r="H74" i="73"/>
  <c r="D65" i="73"/>
  <c r="H68" i="73"/>
  <c r="L66" i="73"/>
  <c r="L81" i="73"/>
  <c r="D61" i="73"/>
  <c r="D75" i="73"/>
  <c r="L86" i="73"/>
  <c r="L74" i="73"/>
  <c r="L91" i="73"/>
  <c r="H71" i="73"/>
  <c r="H92" i="73"/>
  <c r="H75" i="73"/>
  <c r="D69" i="73"/>
  <c r="C74" i="73"/>
  <c r="L61" i="73"/>
  <c r="C91" i="73"/>
  <c r="D71" i="73"/>
  <c r="D72" i="73"/>
  <c r="L63" i="73"/>
  <c r="C93" i="73"/>
  <c r="D94" i="73"/>
  <c r="L71" i="73"/>
  <c r="L68" i="73"/>
  <c r="L92" i="73"/>
  <c r="L96" i="73"/>
  <c r="H65" i="73"/>
  <c r="C81" i="73"/>
  <c r="C63" i="73"/>
  <c r="K100" i="73"/>
  <c r="J100" i="73"/>
  <c r="C95" i="73"/>
  <c r="H72" i="73"/>
  <c r="C68" i="73"/>
  <c r="L75" i="73"/>
  <c r="C96" i="73"/>
  <c r="B60" i="73"/>
  <c r="C97" i="73"/>
  <c r="H98" i="73"/>
  <c r="L70" i="73"/>
  <c r="D86" i="73"/>
  <c r="L72" i="73"/>
  <c r="L64" i="73"/>
  <c r="L93" i="73"/>
  <c r="I58" i="73"/>
  <c r="C92" i="73"/>
  <c r="L69" i="73"/>
  <c r="F100" i="73"/>
  <c r="E100" i="73"/>
  <c r="H76" i="73"/>
  <c r="L98" i="73"/>
  <c r="C64" i="73"/>
  <c r="L95" i="73"/>
  <c r="D98" i="73"/>
  <c r="D76" i="73"/>
  <c r="L76" i="73"/>
  <c r="M58" i="73"/>
  <c r="D66" i="73"/>
  <c r="C25" i="53"/>
  <c r="B24" i="63" s="1"/>
  <c r="B73" i="63" s="1"/>
  <c r="C22" i="50"/>
  <c r="C24" i="53" s="1"/>
  <c r="B23" i="63" s="1"/>
  <c r="B72" i="63" s="1"/>
  <c r="B2" i="50"/>
  <c r="D2" i="50"/>
  <c r="E2" i="50"/>
  <c r="F2" i="50"/>
  <c r="G2" i="50"/>
  <c r="H2" i="50"/>
  <c r="I2" i="50"/>
  <c r="J2" i="50"/>
  <c r="K2" i="50"/>
  <c r="L2" i="50"/>
  <c r="M2" i="50"/>
  <c r="N2" i="50"/>
  <c r="O2" i="50"/>
  <c r="P2" i="50"/>
  <c r="Q2" i="50"/>
  <c r="R2" i="50"/>
  <c r="S2" i="50"/>
  <c r="T2" i="50"/>
  <c r="U2" i="50"/>
  <c r="V2" i="50"/>
  <c r="W2" i="50"/>
  <c r="X2" i="50"/>
  <c r="Y2" i="50"/>
  <c r="Z2" i="50"/>
  <c r="AA2" i="50"/>
  <c r="AB2" i="50"/>
  <c r="AC2" i="50"/>
  <c r="AD2" i="50"/>
  <c r="AE2" i="50"/>
  <c r="AF2" i="50"/>
  <c r="AG2" i="50"/>
  <c r="AP70" i="73" l="1"/>
  <c r="AP74" i="73"/>
  <c r="AP86" i="73"/>
  <c r="AP76" i="73"/>
  <c r="AP64" i="73"/>
  <c r="AP98" i="73"/>
  <c r="AP69" i="73"/>
  <c r="AP92" i="73"/>
  <c r="AP71" i="73"/>
  <c r="AP61" i="73"/>
  <c r="AP81" i="73"/>
  <c r="AP94" i="73"/>
  <c r="AP95" i="73"/>
  <c r="AP93" i="73"/>
  <c r="AP68" i="73"/>
  <c r="AP66" i="73"/>
  <c r="L97" i="73"/>
  <c r="L99" i="73"/>
  <c r="Q88" i="54"/>
  <c r="Q93" i="54"/>
  <c r="P95" i="54"/>
  <c r="Q94" i="54"/>
  <c r="S73" i="54"/>
  <c r="S79" i="54"/>
  <c r="S86" i="54"/>
  <c r="O90" i="54"/>
  <c r="I94" i="73"/>
  <c r="N100" i="73"/>
  <c r="E59" i="73"/>
  <c r="R83" i="54"/>
  <c r="V83" i="54"/>
  <c r="P83" i="54"/>
  <c r="U83" i="54"/>
  <c r="O83" i="54"/>
  <c r="Q83" i="54"/>
  <c r="T83" i="54"/>
  <c r="B58" i="71"/>
  <c r="U91" i="54"/>
  <c r="O91" i="54"/>
  <c r="P91" i="54"/>
  <c r="R91" i="54"/>
  <c r="V91" i="54"/>
  <c r="T91" i="54"/>
  <c r="Q91" i="54"/>
  <c r="B62" i="71"/>
  <c r="B59" i="71"/>
  <c r="B59" i="70"/>
  <c r="B57" i="69"/>
  <c r="B62" i="69"/>
  <c r="R79" i="54"/>
  <c r="P79" i="54"/>
  <c r="T79" i="54"/>
  <c r="O79" i="54"/>
  <c r="V79" i="54"/>
  <c r="Q79" i="54"/>
  <c r="U79" i="54"/>
  <c r="B56" i="69"/>
  <c r="T86" i="54"/>
  <c r="Q86" i="54"/>
  <c r="V86" i="54"/>
  <c r="P86" i="54"/>
  <c r="O86" i="54"/>
  <c r="U86" i="54"/>
  <c r="R86" i="54"/>
  <c r="B59" i="68"/>
  <c r="B59" i="69"/>
  <c r="B54" i="69"/>
  <c r="Q73" i="54"/>
  <c r="T73" i="54"/>
  <c r="U73" i="54"/>
  <c r="V73" i="54"/>
  <c r="P73" i="54"/>
  <c r="O73" i="54"/>
  <c r="R73" i="54"/>
  <c r="B58" i="69"/>
  <c r="B64" i="69"/>
  <c r="S91" i="54"/>
  <c r="S83" i="54"/>
  <c r="T96" i="54"/>
  <c r="R96" i="54"/>
  <c r="Q96" i="54"/>
  <c r="S96" i="54"/>
  <c r="O96" i="54"/>
  <c r="U96" i="54"/>
  <c r="V96" i="54"/>
  <c r="V95" i="54"/>
  <c r="U95" i="54"/>
  <c r="R95" i="54"/>
  <c r="T95" i="54"/>
  <c r="S95" i="54"/>
  <c r="O95" i="54"/>
  <c r="Q95" i="54"/>
  <c r="P96" i="54"/>
  <c r="C99" i="73"/>
  <c r="B61" i="67"/>
  <c r="B71" i="67"/>
  <c r="V94" i="54"/>
  <c r="O94" i="54"/>
  <c r="T94" i="54"/>
  <c r="R94" i="54"/>
  <c r="U94" i="54"/>
  <c r="P94" i="54"/>
  <c r="S94" i="54"/>
  <c r="R93" i="54"/>
  <c r="P93" i="54"/>
  <c r="U93" i="54"/>
  <c r="T93" i="54"/>
  <c r="S93" i="54"/>
  <c r="O93" i="54"/>
  <c r="V93" i="54"/>
  <c r="B60" i="67"/>
  <c r="O88" i="54"/>
  <c r="U88" i="54"/>
  <c r="R88" i="54"/>
  <c r="V88" i="54"/>
  <c r="T88" i="54"/>
  <c r="S88" i="54"/>
  <c r="P88" i="54"/>
  <c r="B59" i="67"/>
  <c r="P90" i="54"/>
  <c r="T90" i="54"/>
  <c r="U90" i="54"/>
  <c r="R90" i="54"/>
  <c r="Q90" i="54"/>
  <c r="S90" i="54"/>
  <c r="V90" i="54"/>
  <c r="B63" i="61"/>
  <c r="L89" i="54"/>
  <c r="B124" i="54"/>
  <c r="K124" i="54" s="1"/>
  <c r="B175" i="53"/>
  <c r="C84" i="54"/>
  <c r="B87" i="53"/>
  <c r="C134" i="53" s="1"/>
  <c r="B22" i="61" s="1"/>
  <c r="C85" i="54"/>
  <c r="B88" i="53"/>
  <c r="C135" i="53" s="1"/>
  <c r="B23" i="61" s="1"/>
  <c r="B50" i="77"/>
  <c r="B2" i="25" s="1"/>
  <c r="B2" i="88" s="1"/>
  <c r="B50" i="75"/>
  <c r="B2" i="30" s="1"/>
  <c r="B2" i="86" s="1"/>
  <c r="B50" i="76"/>
  <c r="B2" i="31" s="1"/>
  <c r="B2" i="87" s="1"/>
  <c r="B50" i="81"/>
  <c r="B2" i="22" s="1"/>
  <c r="B2" i="93" s="1"/>
  <c r="B2" i="23"/>
  <c r="B2" i="84" s="1"/>
  <c r="B50" i="78"/>
  <c r="B2" i="28" s="1"/>
  <c r="B2" i="89" s="1"/>
  <c r="B50" i="79"/>
  <c r="B2" i="32" s="1"/>
  <c r="B2" i="90" s="1"/>
  <c r="M93" i="73"/>
  <c r="B65" i="74"/>
  <c r="B17" i="26" s="1"/>
  <c r="B17" i="91" s="1"/>
  <c r="B50" i="80"/>
  <c r="B2" i="27" s="1"/>
  <c r="B2" i="92" s="1"/>
  <c r="B74" i="59"/>
  <c r="B26" i="23" s="1"/>
  <c r="B26" i="84" s="1"/>
  <c r="B74" i="77"/>
  <c r="B26" i="25" s="1"/>
  <c r="B26" i="88" s="1"/>
  <c r="B74" i="78"/>
  <c r="B26" i="28" s="1"/>
  <c r="B26" i="89" s="1"/>
  <c r="B74" i="80"/>
  <c r="B26" i="27" s="1"/>
  <c r="B26" i="92" s="1"/>
  <c r="B74" i="79"/>
  <c r="B26" i="32" s="1"/>
  <c r="B26" i="90" s="1"/>
  <c r="C62" i="73"/>
  <c r="B74" i="81"/>
  <c r="B26" i="22" s="1"/>
  <c r="B26" i="93" s="1"/>
  <c r="B74" i="75"/>
  <c r="B26" i="30" s="1"/>
  <c r="B26" i="86" s="1"/>
  <c r="B74" i="76"/>
  <c r="B26" i="31" s="1"/>
  <c r="B26" i="87" s="1"/>
  <c r="M92" i="73"/>
  <c r="M86" i="73"/>
  <c r="G60" i="73"/>
  <c r="M65" i="73"/>
  <c r="M70" i="73"/>
  <c r="G62" i="73"/>
  <c r="N58" i="73"/>
  <c r="AP72" i="73"/>
  <c r="AP96" i="73"/>
  <c r="D92" i="73"/>
  <c r="AP91" i="73"/>
  <c r="AP75" i="73"/>
  <c r="D74" i="73"/>
  <c r="H95" i="73"/>
  <c r="D95" i="73"/>
  <c r="AP63" i="73"/>
  <c r="I68" i="73"/>
  <c r="F94" i="73"/>
  <c r="E94" i="73"/>
  <c r="F70" i="73"/>
  <c r="E70" i="73"/>
  <c r="N65" i="73"/>
  <c r="F98" i="73"/>
  <c r="E98" i="73"/>
  <c r="D64" i="73"/>
  <c r="I75" i="73"/>
  <c r="E76" i="73"/>
  <c r="F76" i="73"/>
  <c r="I76" i="73"/>
  <c r="H63" i="73"/>
  <c r="D99" i="73"/>
  <c r="I65" i="73"/>
  <c r="D91" i="73"/>
  <c r="H61" i="73"/>
  <c r="H66" i="73"/>
  <c r="I74" i="73"/>
  <c r="E75" i="73"/>
  <c r="F75" i="73"/>
  <c r="C60" i="73"/>
  <c r="E86" i="73"/>
  <c r="F86" i="73"/>
  <c r="D96" i="73"/>
  <c r="F72" i="73"/>
  <c r="E72" i="73"/>
  <c r="E69" i="73"/>
  <c r="F69" i="73"/>
  <c r="K94" i="73"/>
  <c r="J94" i="73"/>
  <c r="I98" i="73"/>
  <c r="H96" i="73"/>
  <c r="H81" i="73"/>
  <c r="I71" i="73"/>
  <c r="H91" i="73"/>
  <c r="O100" i="73"/>
  <c r="K58" i="73"/>
  <c r="J58" i="73"/>
  <c r="H70" i="73"/>
  <c r="D97" i="73"/>
  <c r="D68" i="73"/>
  <c r="I72" i="73"/>
  <c r="D63" i="73"/>
  <c r="M94" i="73"/>
  <c r="D93" i="73"/>
  <c r="I92" i="73"/>
  <c r="H86" i="73"/>
  <c r="F65" i="73"/>
  <c r="E65" i="73"/>
  <c r="F66" i="73"/>
  <c r="E66" i="73"/>
  <c r="H69" i="73"/>
  <c r="H93" i="73"/>
  <c r="D81" i="73"/>
  <c r="F71" i="73"/>
  <c r="E71" i="73"/>
  <c r="H97" i="73"/>
  <c r="E61" i="73"/>
  <c r="F61" i="73"/>
  <c r="I64" i="73"/>
  <c r="C2" i="50"/>
  <c r="AP99" i="73" l="1"/>
  <c r="AP97" i="73"/>
  <c r="E2" i="83"/>
  <c r="O89" i="54"/>
  <c r="H99" i="73"/>
  <c r="B67" i="73"/>
  <c r="B80" i="73"/>
  <c r="B73" i="73"/>
  <c r="B77" i="73"/>
  <c r="B89" i="73"/>
  <c r="B90" i="73"/>
  <c r="B87" i="73"/>
  <c r="B88" i="73"/>
  <c r="B82" i="73"/>
  <c r="B84" i="73"/>
  <c r="B62" i="61"/>
  <c r="T89" i="54"/>
  <c r="S89" i="54"/>
  <c r="U89" i="54"/>
  <c r="Q89" i="54"/>
  <c r="V89" i="54"/>
  <c r="R89" i="54"/>
  <c r="P89" i="54"/>
  <c r="AP62" i="73"/>
  <c r="B172" i="53"/>
  <c r="B121" i="54"/>
  <c r="K121" i="54" s="1"/>
  <c r="L85" i="54"/>
  <c r="B171" i="53"/>
  <c r="B120" i="54"/>
  <c r="K120" i="54" s="1"/>
  <c r="L84" i="54"/>
  <c r="B2" i="83"/>
  <c r="N86" i="73"/>
  <c r="M61" i="73"/>
  <c r="M64" i="73"/>
  <c r="M81" i="73"/>
  <c r="M95" i="73"/>
  <c r="M98" i="73"/>
  <c r="M97" i="73"/>
  <c r="M68" i="73"/>
  <c r="D2" i="83"/>
  <c r="B65" i="75"/>
  <c r="B17" i="30" s="1"/>
  <c r="B17" i="86" s="1"/>
  <c r="B26" i="83"/>
  <c r="J2" i="83"/>
  <c r="B65" i="78"/>
  <c r="B17" i="28" s="1"/>
  <c r="B17" i="89" s="1"/>
  <c r="M76" i="73"/>
  <c r="B65" i="76"/>
  <c r="B17" i="31" s="1"/>
  <c r="B17" i="87" s="1"/>
  <c r="B65" i="77"/>
  <c r="B17" i="25" s="1"/>
  <c r="B17" i="88" s="1"/>
  <c r="B65" i="80"/>
  <c r="B17" i="27" s="1"/>
  <c r="B17" i="92" s="1"/>
  <c r="B65" i="79"/>
  <c r="B17" i="32" s="1"/>
  <c r="B17" i="90" s="1"/>
  <c r="AN2" i="83"/>
  <c r="B65" i="81"/>
  <c r="B17" i="22" s="1"/>
  <c r="B17" i="93" s="1"/>
  <c r="B68" i="74"/>
  <c r="B20" i="26" s="1"/>
  <c r="B20" i="91" s="1"/>
  <c r="B65" i="59"/>
  <c r="B17" i="23" s="1"/>
  <c r="L62" i="73"/>
  <c r="D62" i="73"/>
  <c r="F99" i="73"/>
  <c r="E99" i="73"/>
  <c r="H60" i="73"/>
  <c r="I99" i="73"/>
  <c r="I86" i="73"/>
  <c r="I81" i="73"/>
  <c r="F97" i="73"/>
  <c r="E97" i="73"/>
  <c r="N95" i="73"/>
  <c r="K75" i="73"/>
  <c r="J75" i="73"/>
  <c r="N76" i="73"/>
  <c r="F81" i="73"/>
  <c r="E81" i="73"/>
  <c r="N68" i="73"/>
  <c r="M69" i="73"/>
  <c r="M74" i="73"/>
  <c r="F91" i="73"/>
  <c r="E91" i="73"/>
  <c r="M91" i="73"/>
  <c r="I97" i="73"/>
  <c r="I93" i="73"/>
  <c r="N61" i="73"/>
  <c r="N94" i="73"/>
  <c r="K72" i="73"/>
  <c r="J72" i="73"/>
  <c r="J74" i="73"/>
  <c r="K74" i="73"/>
  <c r="E74" i="73"/>
  <c r="F74" i="73"/>
  <c r="E92" i="73"/>
  <c r="F92" i="73"/>
  <c r="F93" i="73"/>
  <c r="E93" i="73"/>
  <c r="I70" i="73"/>
  <c r="I63" i="73"/>
  <c r="K64" i="73"/>
  <c r="J64" i="73"/>
  <c r="K92" i="73"/>
  <c r="J92" i="73"/>
  <c r="F68" i="73"/>
  <c r="E68" i="73"/>
  <c r="I91" i="73"/>
  <c r="M66" i="73"/>
  <c r="I96" i="73"/>
  <c r="E96" i="73"/>
  <c r="F96" i="73"/>
  <c r="I66" i="73"/>
  <c r="L60" i="73"/>
  <c r="O65" i="73"/>
  <c r="K68" i="73"/>
  <c r="J68" i="73"/>
  <c r="M96" i="73"/>
  <c r="F95" i="73"/>
  <c r="E95" i="73"/>
  <c r="I95" i="73"/>
  <c r="M75" i="73"/>
  <c r="O58" i="73"/>
  <c r="N64" i="73"/>
  <c r="F63" i="73"/>
  <c r="E63" i="73"/>
  <c r="P100" i="73"/>
  <c r="K71" i="73"/>
  <c r="J71" i="73"/>
  <c r="N97" i="73"/>
  <c r="I61" i="73"/>
  <c r="AP60" i="73"/>
  <c r="M63" i="73"/>
  <c r="I69" i="73"/>
  <c r="K98" i="73"/>
  <c r="J98" i="73"/>
  <c r="N98" i="73"/>
  <c r="M71" i="73"/>
  <c r="D60" i="73"/>
  <c r="N81" i="73"/>
  <c r="K65" i="73"/>
  <c r="J65" i="73"/>
  <c r="K76" i="73"/>
  <c r="J76" i="73"/>
  <c r="F64" i="73"/>
  <c r="E64" i="73"/>
  <c r="M72" i="73"/>
  <c r="H33" i="49"/>
  <c r="I33" i="49" s="1"/>
  <c r="E33" i="49"/>
  <c r="D33" i="49"/>
  <c r="E32" i="49"/>
  <c r="E31" i="49"/>
  <c r="D31" i="49"/>
  <c r="E30" i="49"/>
  <c r="D30" i="49"/>
  <c r="H29" i="49"/>
  <c r="I29" i="49" s="1"/>
  <c r="E29" i="49"/>
  <c r="D29" i="49"/>
  <c r="I28" i="49"/>
  <c r="H28" i="49"/>
  <c r="E28" i="49"/>
  <c r="H27" i="49"/>
  <c r="I27" i="49" s="1"/>
  <c r="E27" i="49"/>
  <c r="D27" i="49"/>
  <c r="I26" i="49"/>
  <c r="H26" i="49"/>
  <c r="E26" i="49"/>
  <c r="H25" i="49"/>
  <c r="I25" i="49" s="1"/>
  <c r="E25" i="49"/>
  <c r="H24" i="49"/>
  <c r="I24" i="49" s="1"/>
  <c r="E24" i="49"/>
  <c r="D24" i="49"/>
  <c r="H23" i="49"/>
  <c r="I23" i="49" s="1"/>
  <c r="E23" i="49"/>
  <c r="D23" i="49"/>
  <c r="H22" i="49"/>
  <c r="I22" i="49" s="1"/>
  <c r="E22" i="49"/>
  <c r="D22" i="49"/>
  <c r="H21" i="49"/>
  <c r="I21" i="49" s="1"/>
  <c r="E21" i="49"/>
  <c r="D21" i="49"/>
  <c r="H20" i="49"/>
  <c r="I20" i="49" s="1"/>
  <c r="E20" i="49"/>
  <c r="D20" i="49"/>
  <c r="H19" i="49"/>
  <c r="I19" i="49" s="1"/>
  <c r="E19" i="49"/>
  <c r="D19" i="49"/>
  <c r="H18" i="49"/>
  <c r="I18" i="49" s="1"/>
  <c r="E18" i="49"/>
  <c r="I17" i="49"/>
  <c r="H17" i="49"/>
  <c r="E17" i="49"/>
  <c r="H16" i="49"/>
  <c r="I16" i="49" s="1"/>
  <c r="E16" i="49"/>
  <c r="H15" i="49"/>
  <c r="I15" i="49" s="1"/>
  <c r="E15" i="49"/>
  <c r="H14" i="49"/>
  <c r="I14" i="49" s="1"/>
  <c r="E14" i="49"/>
  <c r="H13" i="49"/>
  <c r="I13" i="49" s="1"/>
  <c r="E13" i="49"/>
  <c r="D13" i="49"/>
  <c r="I12" i="49"/>
  <c r="H12" i="49"/>
  <c r="E12" i="49"/>
  <c r="H11" i="49"/>
  <c r="I11" i="49" s="1"/>
  <c r="E11" i="49"/>
  <c r="D11" i="49"/>
  <c r="I10" i="49"/>
  <c r="H10" i="49"/>
  <c r="E10" i="49"/>
  <c r="D10" i="49"/>
  <c r="H9" i="49"/>
  <c r="I9" i="49" s="1"/>
  <c r="E9" i="49"/>
  <c r="H8" i="49"/>
  <c r="I8" i="49" s="1"/>
  <c r="E8" i="49"/>
  <c r="H7" i="49"/>
  <c r="I7" i="49" s="1"/>
  <c r="E7" i="49"/>
  <c r="D7" i="49"/>
  <c r="H6" i="49"/>
  <c r="I6" i="49" s="1"/>
  <c r="E6" i="49"/>
  <c r="D6" i="49"/>
  <c r="H5" i="49"/>
  <c r="I5" i="49" s="1"/>
  <c r="E5" i="49"/>
  <c r="H4" i="49"/>
  <c r="I4" i="49" s="1"/>
  <c r="E4" i="49"/>
  <c r="I3" i="49"/>
  <c r="H3" i="49"/>
  <c r="E3" i="49"/>
  <c r="M99" i="73" l="1"/>
  <c r="C2" i="83"/>
  <c r="F2" i="83"/>
  <c r="O84" i="54"/>
  <c r="O85" i="54"/>
  <c r="B67" i="74"/>
  <c r="B19" i="26" s="1"/>
  <c r="B19" i="91" s="1"/>
  <c r="B67" i="79"/>
  <c r="B19" i="32" s="1"/>
  <c r="B19" i="90" s="1"/>
  <c r="B67" i="80"/>
  <c r="B19" i="27" s="1"/>
  <c r="B19" i="92" s="1"/>
  <c r="B67" i="78"/>
  <c r="B19" i="28" s="1"/>
  <c r="B19" i="89" s="1"/>
  <c r="B67" i="77"/>
  <c r="B19" i="25" s="1"/>
  <c r="B19" i="88" s="1"/>
  <c r="B67" i="76"/>
  <c r="B19" i="31" s="1"/>
  <c r="B19" i="87" s="1"/>
  <c r="B67" i="75"/>
  <c r="B19" i="30" s="1"/>
  <c r="B19" i="86" s="1"/>
  <c r="B67" i="59"/>
  <c r="B19" i="23" s="1"/>
  <c r="B19" i="84" s="1"/>
  <c r="B67" i="81"/>
  <c r="B19" i="22" s="1"/>
  <c r="B19" i="93" s="1"/>
  <c r="E26" i="83"/>
  <c r="N92" i="73"/>
  <c r="G73" i="73"/>
  <c r="G80" i="73"/>
  <c r="G77" i="73"/>
  <c r="B85" i="73"/>
  <c r="G67" i="73"/>
  <c r="N93" i="73"/>
  <c r="C90" i="73"/>
  <c r="G90" i="73"/>
  <c r="G89" i="73"/>
  <c r="C87" i="73"/>
  <c r="G88" i="73"/>
  <c r="G87" i="73"/>
  <c r="G82" i="73"/>
  <c r="C84" i="73"/>
  <c r="G84" i="73"/>
  <c r="N70" i="73"/>
  <c r="B58" i="61"/>
  <c r="V85" i="54"/>
  <c r="S85" i="54"/>
  <c r="P85" i="54"/>
  <c r="T85" i="54"/>
  <c r="Q85" i="54"/>
  <c r="R85" i="54"/>
  <c r="U85" i="54"/>
  <c r="B59" i="61"/>
  <c r="U84" i="54"/>
  <c r="T84" i="54"/>
  <c r="S84" i="54"/>
  <c r="R84" i="54"/>
  <c r="V84" i="54"/>
  <c r="Q84" i="54"/>
  <c r="P84" i="54"/>
  <c r="B73" i="81"/>
  <c r="B25" i="22" s="1"/>
  <c r="B25" i="93" s="1"/>
  <c r="B66" i="74"/>
  <c r="B18" i="26" s="1"/>
  <c r="B18" i="91" s="1"/>
  <c r="B68" i="59"/>
  <c r="B20" i="23" s="1"/>
  <c r="B20" i="84" s="1"/>
  <c r="M62" i="73"/>
  <c r="C26" i="83"/>
  <c r="B68" i="75"/>
  <c r="B20" i="30" s="1"/>
  <c r="B20" i="86" s="1"/>
  <c r="B51" i="74"/>
  <c r="B3" i="26" s="1"/>
  <c r="B3" i="91" s="1"/>
  <c r="B51" i="81"/>
  <c r="B3" i="22" s="1"/>
  <c r="B3" i="93" s="1"/>
  <c r="B51" i="79"/>
  <c r="B3" i="32" s="1"/>
  <c r="B3" i="90" s="1"/>
  <c r="B51" i="78"/>
  <c r="B3" i="28" s="1"/>
  <c r="B3" i="89" s="1"/>
  <c r="B51" i="80"/>
  <c r="B3" i="27" s="1"/>
  <c r="B3" i="92" s="1"/>
  <c r="B51" i="77"/>
  <c r="B3" i="25" s="1"/>
  <c r="B3" i="88" s="1"/>
  <c r="B51" i="76"/>
  <c r="B3" i="31" s="1"/>
  <c r="B3" i="87" s="1"/>
  <c r="B51" i="75"/>
  <c r="B3" i="30" s="1"/>
  <c r="B3" i="86" s="1"/>
  <c r="B51" i="59"/>
  <c r="B3" i="23" s="1"/>
  <c r="B68" i="76"/>
  <c r="B20" i="31" s="1"/>
  <c r="B20" i="87" s="1"/>
  <c r="G2" i="83"/>
  <c r="B68" i="78"/>
  <c r="B20" i="28" s="1"/>
  <c r="B20" i="89" s="1"/>
  <c r="B73" i="78"/>
  <c r="B25" i="28" s="1"/>
  <c r="B25" i="89" s="1"/>
  <c r="B73" i="74"/>
  <c r="B25" i="26" s="1"/>
  <c r="B25" i="91" s="1"/>
  <c r="B68" i="77"/>
  <c r="B20" i="25" s="1"/>
  <c r="B20" i="88" s="1"/>
  <c r="B68" i="80"/>
  <c r="B20" i="27" s="1"/>
  <c r="B20" i="92" s="1"/>
  <c r="B17" i="83"/>
  <c r="B17" i="84"/>
  <c r="B68" i="79"/>
  <c r="B20" i="32" s="1"/>
  <c r="B20" i="90" s="1"/>
  <c r="B68" i="81"/>
  <c r="B20" i="22" s="1"/>
  <c r="B20" i="93" s="1"/>
  <c r="B66" i="77"/>
  <c r="B18" i="25" s="1"/>
  <c r="B18" i="88" s="1"/>
  <c r="D26" i="83"/>
  <c r="F62" i="73"/>
  <c r="O94" i="73"/>
  <c r="P58" i="73"/>
  <c r="K96" i="73"/>
  <c r="J96" i="73"/>
  <c r="J59" i="73"/>
  <c r="J91" i="73"/>
  <c r="K91" i="73"/>
  <c r="O92" i="73"/>
  <c r="E62" i="73"/>
  <c r="O95" i="73"/>
  <c r="I60" i="73"/>
  <c r="J66" i="73"/>
  <c r="K66" i="73"/>
  <c r="K63" i="73"/>
  <c r="J63" i="73"/>
  <c r="O68" i="73"/>
  <c r="O76" i="73"/>
  <c r="O81" i="73"/>
  <c r="N71" i="73"/>
  <c r="H62" i="73"/>
  <c r="N63" i="73"/>
  <c r="O59" i="73"/>
  <c r="O93" i="73"/>
  <c r="O61" i="73"/>
  <c r="K93" i="73"/>
  <c r="J93" i="73"/>
  <c r="K81" i="73"/>
  <c r="J81" i="73"/>
  <c r="N72" i="73"/>
  <c r="Q100" i="73"/>
  <c r="N66" i="73"/>
  <c r="N99" i="73"/>
  <c r="J61" i="73"/>
  <c r="K61" i="73"/>
  <c r="N75" i="73"/>
  <c r="K70" i="73"/>
  <c r="J70" i="73"/>
  <c r="B52" i="74"/>
  <c r="B4" i="26" s="1"/>
  <c r="B4" i="91" s="1"/>
  <c r="O97" i="73"/>
  <c r="N96" i="73"/>
  <c r="K86" i="73"/>
  <c r="J86" i="73"/>
  <c r="N91" i="73"/>
  <c r="N74" i="73"/>
  <c r="O70" i="73"/>
  <c r="E60" i="73"/>
  <c r="F60" i="73"/>
  <c r="O98" i="73"/>
  <c r="O64" i="73"/>
  <c r="K95" i="73"/>
  <c r="J95" i="73"/>
  <c r="P65" i="73"/>
  <c r="J97" i="73"/>
  <c r="K97" i="73"/>
  <c r="N69" i="73"/>
  <c r="J69" i="73"/>
  <c r="K69" i="73"/>
  <c r="J99" i="73"/>
  <c r="K99" i="73"/>
  <c r="E24" i="83" l="1"/>
  <c r="B19" i="83"/>
  <c r="E17" i="83"/>
  <c r="J26" i="83"/>
  <c r="K2" i="83"/>
  <c r="B73" i="80"/>
  <c r="B25" i="27" s="1"/>
  <c r="B25" i="92" s="1"/>
  <c r="O86" i="73"/>
  <c r="B66" i="80"/>
  <c r="B18" i="27" s="1"/>
  <c r="B18" i="92" s="1"/>
  <c r="M60" i="73"/>
  <c r="G85" i="73"/>
  <c r="B73" i="75"/>
  <c r="B25" i="30" s="1"/>
  <c r="B25" i="86" s="1"/>
  <c r="B66" i="59"/>
  <c r="B18" i="23" s="1"/>
  <c r="B18" i="84" s="1"/>
  <c r="H77" i="73"/>
  <c r="L80" i="73"/>
  <c r="L73" i="73"/>
  <c r="C67" i="73"/>
  <c r="C73" i="73"/>
  <c r="L77" i="73"/>
  <c r="C80" i="73"/>
  <c r="C77" i="73"/>
  <c r="H73" i="73"/>
  <c r="L67" i="73"/>
  <c r="H89" i="73"/>
  <c r="H90" i="73"/>
  <c r="L90" i="73"/>
  <c r="L89" i="73"/>
  <c r="C89" i="73"/>
  <c r="D90" i="73"/>
  <c r="B66" i="78"/>
  <c r="B18" i="28" s="1"/>
  <c r="B18" i="89" s="1"/>
  <c r="H87" i="73"/>
  <c r="B73" i="79"/>
  <c r="B25" i="32" s="1"/>
  <c r="B25" i="90" s="1"/>
  <c r="H88" i="73"/>
  <c r="B66" i="75"/>
  <c r="B18" i="30" s="1"/>
  <c r="B18" i="86" s="1"/>
  <c r="L88" i="73"/>
  <c r="L87" i="73"/>
  <c r="C88" i="73"/>
  <c r="D87" i="73"/>
  <c r="B66" i="79"/>
  <c r="B18" i="32" s="1"/>
  <c r="B18" i="90" s="1"/>
  <c r="H82" i="73"/>
  <c r="L82" i="73"/>
  <c r="C82" i="73"/>
  <c r="L84" i="73"/>
  <c r="D84" i="73"/>
  <c r="B73" i="76"/>
  <c r="B25" i="31" s="1"/>
  <c r="B25" i="87" s="1"/>
  <c r="B83" i="73"/>
  <c r="B73" i="77"/>
  <c r="B25" i="25" s="1"/>
  <c r="B25" i="88" s="1"/>
  <c r="B66" i="76"/>
  <c r="B18" i="31" s="1"/>
  <c r="B18" i="87" s="1"/>
  <c r="B73" i="59"/>
  <c r="B25" i="23" s="1"/>
  <c r="B25" i="84" s="1"/>
  <c r="N62" i="73"/>
  <c r="B66" i="81"/>
  <c r="B18" i="22" s="1"/>
  <c r="B18" i="93" s="1"/>
  <c r="H2" i="83"/>
  <c r="L2" i="83"/>
  <c r="I2" i="83"/>
  <c r="B52" i="76"/>
  <c r="B4" i="31" s="1"/>
  <c r="B4" i="87" s="1"/>
  <c r="B72" i="74"/>
  <c r="B24" i="26" s="1"/>
  <c r="B24" i="91" s="1"/>
  <c r="B72" i="80"/>
  <c r="B24" i="27" s="1"/>
  <c r="B24" i="92" s="1"/>
  <c r="B72" i="77"/>
  <c r="B24" i="25" s="1"/>
  <c r="B24" i="88" s="1"/>
  <c r="B72" i="78"/>
  <c r="B24" i="28" s="1"/>
  <c r="B24" i="89" s="1"/>
  <c r="B72" i="76"/>
  <c r="B24" i="31" s="1"/>
  <c r="B24" i="87" s="1"/>
  <c r="B72" i="75"/>
  <c r="B24" i="30" s="1"/>
  <c r="B24" i="86" s="1"/>
  <c r="B72" i="59"/>
  <c r="B24" i="23" s="1"/>
  <c r="B72" i="81"/>
  <c r="B24" i="22" s="1"/>
  <c r="B24" i="93" s="1"/>
  <c r="B72" i="79"/>
  <c r="B24" i="32" s="1"/>
  <c r="B24" i="90" s="1"/>
  <c r="C17" i="83"/>
  <c r="B52" i="77"/>
  <c r="B4" i="25" s="1"/>
  <c r="B4" i="88" s="1"/>
  <c r="B52" i="80"/>
  <c r="B4" i="27" s="1"/>
  <c r="B4" i="92" s="1"/>
  <c r="B53" i="74"/>
  <c r="B5" i="26" s="1"/>
  <c r="B5" i="91" s="1"/>
  <c r="B53" i="77"/>
  <c r="B5" i="25" s="1"/>
  <c r="B5" i="88" s="1"/>
  <c r="B55" i="74"/>
  <c r="B7" i="26" s="1"/>
  <c r="B7" i="91" s="1"/>
  <c r="B55" i="77"/>
  <c r="B7" i="25" s="1"/>
  <c r="B7" i="88" s="1"/>
  <c r="B55" i="76"/>
  <c r="B7" i="31" s="1"/>
  <c r="B7" i="87" s="1"/>
  <c r="B55" i="75"/>
  <c r="B7" i="30" s="1"/>
  <c r="B7" i="86" s="1"/>
  <c r="B55" i="59"/>
  <c r="B7" i="23" s="1"/>
  <c r="B55" i="81"/>
  <c r="B7" i="22" s="1"/>
  <c r="B7" i="93" s="1"/>
  <c r="B55" i="79"/>
  <c r="B7" i="32" s="1"/>
  <c r="B7" i="90" s="1"/>
  <c r="B55" i="78"/>
  <c r="B7" i="28" s="1"/>
  <c r="B7" i="89" s="1"/>
  <c r="B55" i="80"/>
  <c r="B7" i="27" s="1"/>
  <c r="B7" i="92" s="1"/>
  <c r="B52" i="78"/>
  <c r="B4" i="28" s="1"/>
  <c r="B4" i="89" s="1"/>
  <c r="B52" i="79"/>
  <c r="B4" i="32" s="1"/>
  <c r="B4" i="90" s="1"/>
  <c r="B52" i="81"/>
  <c r="B4" i="22" s="1"/>
  <c r="B4" i="93" s="1"/>
  <c r="B52" i="75"/>
  <c r="B4" i="30" s="1"/>
  <c r="B4" i="86" s="1"/>
  <c r="B3" i="84"/>
  <c r="B3" i="83"/>
  <c r="B52" i="59"/>
  <c r="B4" i="23" s="1"/>
  <c r="B20" i="83"/>
  <c r="N60" i="73"/>
  <c r="P68" i="73"/>
  <c r="O74" i="73"/>
  <c r="O96" i="73"/>
  <c r="O72" i="73"/>
  <c r="P64" i="73"/>
  <c r="P98" i="73"/>
  <c r="P92" i="73"/>
  <c r="Q58" i="73"/>
  <c r="O91" i="73"/>
  <c r="P97" i="73"/>
  <c r="O69" i="73"/>
  <c r="O71" i="73"/>
  <c r="O75" i="73"/>
  <c r="P61" i="73"/>
  <c r="Q65" i="73"/>
  <c r="O66" i="73"/>
  <c r="P93" i="73"/>
  <c r="P86" i="73"/>
  <c r="I62" i="73"/>
  <c r="P70" i="73"/>
  <c r="O63" i="73"/>
  <c r="K60" i="73"/>
  <c r="J60" i="73"/>
  <c r="O99" i="73"/>
  <c r="R100" i="73"/>
  <c r="P81" i="73"/>
  <c r="P76" i="73"/>
  <c r="P95" i="73"/>
  <c r="P94" i="73"/>
  <c r="AN24" i="83" l="1"/>
  <c r="AP90" i="73"/>
  <c r="AP80" i="73"/>
  <c r="AP87" i="73"/>
  <c r="AP88" i="73"/>
  <c r="AP84" i="73"/>
  <c r="AP73" i="73"/>
  <c r="AP82" i="73"/>
  <c r="AP89" i="73"/>
  <c r="AP67" i="73"/>
  <c r="AP77" i="73"/>
  <c r="J24" i="83"/>
  <c r="E7" i="83"/>
  <c r="F26" i="83"/>
  <c r="AN26" i="83"/>
  <c r="AN17" i="83"/>
  <c r="J17" i="83"/>
  <c r="D17" i="83"/>
  <c r="B53" i="80"/>
  <c r="B5" i="27" s="1"/>
  <c r="B5" i="92" s="1"/>
  <c r="C85" i="73"/>
  <c r="L85" i="73"/>
  <c r="D77" i="73"/>
  <c r="I73" i="73"/>
  <c r="D67" i="73"/>
  <c r="B53" i="81"/>
  <c r="B5" i="22" s="1"/>
  <c r="B5" i="93" s="1"/>
  <c r="D80" i="73"/>
  <c r="H80" i="73"/>
  <c r="D73" i="73"/>
  <c r="H67" i="73"/>
  <c r="H85" i="73"/>
  <c r="I77" i="73"/>
  <c r="M89" i="73"/>
  <c r="I90" i="73"/>
  <c r="F90" i="73"/>
  <c r="E90" i="73"/>
  <c r="D89" i="73"/>
  <c r="I89" i="73"/>
  <c r="B53" i="59"/>
  <c r="B5" i="23" s="1"/>
  <c r="B5" i="84" s="1"/>
  <c r="B18" i="83"/>
  <c r="I88" i="73"/>
  <c r="F87" i="73"/>
  <c r="E87" i="73"/>
  <c r="I87" i="73"/>
  <c r="D88" i="73"/>
  <c r="B53" i="78"/>
  <c r="B5" i="28" s="1"/>
  <c r="B5" i="89" s="1"/>
  <c r="D82" i="73"/>
  <c r="I82" i="73"/>
  <c r="O62" i="73"/>
  <c r="B53" i="76"/>
  <c r="B5" i="31" s="1"/>
  <c r="B5" i="87" s="1"/>
  <c r="B53" i="75"/>
  <c r="B5" i="30" s="1"/>
  <c r="B5" i="86" s="1"/>
  <c r="B25" i="83"/>
  <c r="E84" i="73"/>
  <c r="F84" i="73"/>
  <c r="H84" i="73"/>
  <c r="G83" i="73"/>
  <c r="C83" i="73"/>
  <c r="K62" i="73"/>
  <c r="B78" i="73"/>
  <c r="B53" i="79"/>
  <c r="B5" i="32" s="1"/>
  <c r="B5" i="90" s="1"/>
  <c r="B79" i="73"/>
  <c r="J62" i="73"/>
  <c r="C3" i="83"/>
  <c r="B4" i="84"/>
  <c r="B4" i="83"/>
  <c r="B7" i="84"/>
  <c r="B7" i="83"/>
  <c r="B24" i="84"/>
  <c r="B24" i="83"/>
  <c r="L24" i="83"/>
  <c r="M2" i="83"/>
  <c r="F24" i="83"/>
  <c r="Q95" i="73"/>
  <c r="Q86" i="73"/>
  <c r="P66" i="73"/>
  <c r="P72" i="73"/>
  <c r="P96" i="73"/>
  <c r="Q70" i="73"/>
  <c r="Q97" i="73"/>
  <c r="R58" i="73"/>
  <c r="Q81" i="73"/>
  <c r="Q94" i="73"/>
  <c r="S100" i="73"/>
  <c r="Q61" i="73"/>
  <c r="Q98" i="73"/>
  <c r="R65" i="73"/>
  <c r="P75" i="73"/>
  <c r="P71" i="73"/>
  <c r="Q92" i="73"/>
  <c r="Q64" i="73"/>
  <c r="O60" i="73"/>
  <c r="Q68" i="73"/>
  <c r="Q76" i="73"/>
  <c r="P63" i="73"/>
  <c r="P91" i="73"/>
  <c r="P74" i="73"/>
  <c r="P99" i="73"/>
  <c r="Q93" i="73"/>
  <c r="P69" i="73"/>
  <c r="J7" i="83" l="1"/>
  <c r="AP85" i="73"/>
  <c r="AN7" i="83"/>
  <c r="K24" i="83"/>
  <c r="F7" i="83"/>
  <c r="C20" i="83"/>
  <c r="D20" i="83"/>
  <c r="D18" i="83"/>
  <c r="D19" i="83"/>
  <c r="E4" i="83"/>
  <c r="F17" i="83"/>
  <c r="C19" i="83"/>
  <c r="E19" i="83"/>
  <c r="E18" i="83"/>
  <c r="E25" i="83"/>
  <c r="E5" i="83"/>
  <c r="K26" i="83"/>
  <c r="E20" i="83"/>
  <c r="G26" i="83"/>
  <c r="M80" i="73"/>
  <c r="M88" i="73"/>
  <c r="B56" i="77"/>
  <c r="B8" i="25" s="1"/>
  <c r="B8" i="88" s="1"/>
  <c r="F73" i="73"/>
  <c r="E73" i="73"/>
  <c r="B57" i="74"/>
  <c r="B9" i="26" s="1"/>
  <c r="B9" i="91" s="1"/>
  <c r="M77" i="73"/>
  <c r="J73" i="73"/>
  <c r="K73" i="73"/>
  <c r="F77" i="73"/>
  <c r="E77" i="73"/>
  <c r="I85" i="73"/>
  <c r="I80" i="73"/>
  <c r="J77" i="73"/>
  <c r="K77" i="73"/>
  <c r="I67" i="73"/>
  <c r="M67" i="73"/>
  <c r="N80" i="73"/>
  <c r="E80" i="73"/>
  <c r="F80" i="73"/>
  <c r="F67" i="73"/>
  <c r="E67" i="73"/>
  <c r="M73" i="73"/>
  <c r="D85" i="73"/>
  <c r="B71" i="74"/>
  <c r="B23" i="26" s="1"/>
  <c r="B23" i="91" s="1"/>
  <c r="N89" i="73"/>
  <c r="K89" i="73"/>
  <c r="J89" i="73"/>
  <c r="M90" i="73"/>
  <c r="B69" i="74"/>
  <c r="B21" i="26" s="1"/>
  <c r="B21" i="91" s="1"/>
  <c r="E89" i="73"/>
  <c r="F89" i="73"/>
  <c r="J90" i="73"/>
  <c r="K90" i="73"/>
  <c r="M87" i="73"/>
  <c r="N88" i="73"/>
  <c r="J88" i="73"/>
  <c r="K88" i="73"/>
  <c r="K87" i="73"/>
  <c r="J87" i="73"/>
  <c r="B61" i="74"/>
  <c r="B13" i="26" s="1"/>
  <c r="B13" i="91" s="1"/>
  <c r="N87" i="73"/>
  <c r="F88" i="73"/>
  <c r="E88" i="73"/>
  <c r="B63" i="74"/>
  <c r="B15" i="26" s="1"/>
  <c r="B15" i="91" s="1"/>
  <c r="B60" i="74"/>
  <c r="B12" i="26" s="1"/>
  <c r="B12" i="91" s="1"/>
  <c r="F82" i="73"/>
  <c r="E82" i="73"/>
  <c r="M82" i="73"/>
  <c r="K82" i="73"/>
  <c r="J82" i="73"/>
  <c r="I84" i="73"/>
  <c r="C18" i="83"/>
  <c r="B5" i="83"/>
  <c r="D83" i="73"/>
  <c r="M84" i="73"/>
  <c r="D25" i="83"/>
  <c r="L83" i="73"/>
  <c r="AP83" i="73"/>
  <c r="H83" i="73"/>
  <c r="P60" i="73"/>
  <c r="G79" i="73"/>
  <c r="G78" i="73"/>
  <c r="D4" i="83"/>
  <c r="C7" i="83"/>
  <c r="I7" i="83"/>
  <c r="C25" i="83"/>
  <c r="D24" i="83"/>
  <c r="M24" i="83"/>
  <c r="G24" i="83"/>
  <c r="J4" i="83"/>
  <c r="H3" i="83"/>
  <c r="C24" i="83"/>
  <c r="D7" i="83"/>
  <c r="AN4" i="83"/>
  <c r="N2" i="83"/>
  <c r="P62" i="73"/>
  <c r="R68" i="73"/>
  <c r="Q72" i="73"/>
  <c r="Q91" i="73"/>
  <c r="S65" i="73"/>
  <c r="R61" i="73"/>
  <c r="R97" i="73"/>
  <c r="Q75" i="73"/>
  <c r="R98" i="73"/>
  <c r="R70" i="73"/>
  <c r="Q63" i="73"/>
  <c r="R64" i="73"/>
  <c r="R81" i="73"/>
  <c r="S58" i="73"/>
  <c r="R95" i="73"/>
  <c r="Q74" i="73"/>
  <c r="T100" i="73"/>
  <c r="R93" i="73"/>
  <c r="R76" i="73"/>
  <c r="R92" i="73"/>
  <c r="Q66" i="73"/>
  <c r="Q69" i="73"/>
  <c r="Q96" i="73"/>
  <c r="Q99" i="73"/>
  <c r="Q71" i="73"/>
  <c r="R94" i="73"/>
  <c r="R86" i="73"/>
  <c r="B54" i="81" l="1"/>
  <c r="B6" i="22" s="1"/>
  <c r="B6" i="93" s="1"/>
  <c r="G7" i="83"/>
  <c r="C4" i="83"/>
  <c r="J25" i="83"/>
  <c r="J19" i="83"/>
  <c r="G17" i="83"/>
  <c r="J20" i="83"/>
  <c r="J18" i="83"/>
  <c r="F20" i="83"/>
  <c r="H26" i="83"/>
  <c r="AN19" i="83"/>
  <c r="F25" i="83"/>
  <c r="L26" i="83"/>
  <c r="J5" i="83"/>
  <c r="AN20" i="83"/>
  <c r="AN25" i="83"/>
  <c r="F19" i="83"/>
  <c r="K17" i="83"/>
  <c r="E23" i="83"/>
  <c r="I26" i="83"/>
  <c r="B71" i="80"/>
  <c r="B23" i="27" s="1"/>
  <c r="B23" i="92" s="1"/>
  <c r="B57" i="77"/>
  <c r="B9" i="25" s="1"/>
  <c r="B9" i="88" s="1"/>
  <c r="B57" i="76"/>
  <c r="B9" i="31" s="1"/>
  <c r="B9" i="87" s="1"/>
  <c r="B57" i="80"/>
  <c r="B9" i="27" s="1"/>
  <c r="B9" i="92" s="1"/>
  <c r="B57" i="81"/>
  <c r="B9" i="22" s="1"/>
  <c r="B9" i="93" s="1"/>
  <c r="B71" i="77"/>
  <c r="B23" i="25" s="1"/>
  <c r="B23" i="88" s="1"/>
  <c r="B56" i="76"/>
  <c r="B8" i="31" s="1"/>
  <c r="B8" i="87" s="1"/>
  <c r="B71" i="78"/>
  <c r="B23" i="28" s="1"/>
  <c r="B23" i="89" s="1"/>
  <c r="B56" i="79"/>
  <c r="B8" i="32" s="1"/>
  <c r="B8" i="90" s="1"/>
  <c r="B56" i="78"/>
  <c r="B8" i="28" s="1"/>
  <c r="B8" i="89" s="1"/>
  <c r="B56" i="75"/>
  <c r="B8" i="30" s="1"/>
  <c r="B8" i="86" s="1"/>
  <c r="B54" i="59"/>
  <c r="B6" i="23" s="1"/>
  <c r="B6" i="84" s="1"/>
  <c r="F85" i="73"/>
  <c r="B71" i="76"/>
  <c r="B23" i="31" s="1"/>
  <c r="B23" i="87" s="1"/>
  <c r="B54" i="75"/>
  <c r="B6" i="30" s="1"/>
  <c r="B6" i="86" s="1"/>
  <c r="B57" i="59"/>
  <c r="B9" i="23" s="1"/>
  <c r="B9" i="84" s="1"/>
  <c r="B57" i="75"/>
  <c r="B9" i="30" s="1"/>
  <c r="B9" i="86" s="1"/>
  <c r="B54" i="79"/>
  <c r="B6" i="32" s="1"/>
  <c r="B6" i="90" s="1"/>
  <c r="B57" i="79"/>
  <c r="B9" i="32" s="1"/>
  <c r="B9" i="90" s="1"/>
  <c r="B56" i="59"/>
  <c r="B8" i="23" s="1"/>
  <c r="B56" i="74"/>
  <c r="B8" i="26" s="1"/>
  <c r="B8" i="91" s="1"/>
  <c r="B54" i="76"/>
  <c r="B6" i="31" s="1"/>
  <c r="O80" i="73"/>
  <c r="N77" i="73"/>
  <c r="M85" i="73"/>
  <c r="B71" i="75"/>
  <c r="B23" i="30" s="1"/>
  <c r="B23" i="86" s="1"/>
  <c r="N73" i="73"/>
  <c r="B54" i="80"/>
  <c r="B6" i="27" s="1"/>
  <c r="B6" i="92" s="1"/>
  <c r="N67" i="73"/>
  <c r="J85" i="73"/>
  <c r="K85" i="73"/>
  <c r="E85" i="73"/>
  <c r="B56" i="81"/>
  <c r="B8" i="22" s="1"/>
  <c r="B8" i="93" s="1"/>
  <c r="B71" i="59"/>
  <c r="B23" i="23" s="1"/>
  <c r="B23" i="84" s="1"/>
  <c r="B54" i="78"/>
  <c r="B6" i="28" s="1"/>
  <c r="B6" i="89" s="1"/>
  <c r="B57" i="78"/>
  <c r="B9" i="28" s="1"/>
  <c r="B9" i="89" s="1"/>
  <c r="B56" i="80"/>
  <c r="B8" i="27" s="1"/>
  <c r="B8" i="92" s="1"/>
  <c r="K67" i="73"/>
  <c r="J67" i="73"/>
  <c r="J80" i="73"/>
  <c r="K80" i="73"/>
  <c r="B54" i="77"/>
  <c r="B6" i="25" s="1"/>
  <c r="B6" i="88" s="1"/>
  <c r="B54" i="74"/>
  <c r="B6" i="26" s="1"/>
  <c r="B6" i="91" s="1"/>
  <c r="B71" i="81"/>
  <c r="B23" i="22" s="1"/>
  <c r="B23" i="93" s="1"/>
  <c r="B71" i="79"/>
  <c r="B23" i="32" s="1"/>
  <c r="B23" i="90" s="1"/>
  <c r="B69" i="75"/>
  <c r="B21" i="30" s="1"/>
  <c r="B21" i="86" s="1"/>
  <c r="B69" i="78"/>
  <c r="B21" i="28" s="1"/>
  <c r="B21" i="89" s="1"/>
  <c r="B63" i="75"/>
  <c r="B15" i="30" s="1"/>
  <c r="B15" i="86" s="1"/>
  <c r="B69" i="79"/>
  <c r="B21" i="32" s="1"/>
  <c r="B21" i="90" s="1"/>
  <c r="B60" i="76"/>
  <c r="B12" i="31" s="1"/>
  <c r="B12" i="87" s="1"/>
  <c r="B69" i="81"/>
  <c r="B21" i="22" s="1"/>
  <c r="B21" i="93" s="1"/>
  <c r="N90" i="73"/>
  <c r="B69" i="77"/>
  <c r="B21" i="25" s="1"/>
  <c r="B21" i="88" s="1"/>
  <c r="B69" i="80"/>
  <c r="B21" i="27" s="1"/>
  <c r="B21" i="92" s="1"/>
  <c r="B69" i="76"/>
  <c r="B21" i="31" s="1"/>
  <c r="B21" i="87" s="1"/>
  <c r="B69" i="59"/>
  <c r="B21" i="23" s="1"/>
  <c r="D5" i="83"/>
  <c r="B61" i="79"/>
  <c r="B13" i="32" s="1"/>
  <c r="B13" i="90" s="1"/>
  <c r="B61" i="80"/>
  <c r="B13" i="27" s="1"/>
  <c r="B13" i="92" s="1"/>
  <c r="B61" i="75"/>
  <c r="B13" i="30" s="1"/>
  <c r="B13" i="86" s="1"/>
  <c r="B60" i="78"/>
  <c r="B12" i="28" s="1"/>
  <c r="B12" i="89" s="1"/>
  <c r="B61" i="77"/>
  <c r="B13" i="25" s="1"/>
  <c r="B13" i="88" s="1"/>
  <c r="O88" i="73"/>
  <c r="B61" i="78"/>
  <c r="B13" i="28" s="1"/>
  <c r="B13" i="89" s="1"/>
  <c r="O87" i="73"/>
  <c r="B61" i="76"/>
  <c r="B13" i="31" s="1"/>
  <c r="B13" i="87" s="1"/>
  <c r="B61" i="59"/>
  <c r="B13" i="23" s="1"/>
  <c r="B61" i="81"/>
  <c r="B13" i="22" s="1"/>
  <c r="B13" i="93" s="1"/>
  <c r="B63" i="80"/>
  <c r="B15" i="27" s="1"/>
  <c r="B15" i="92" s="1"/>
  <c r="B60" i="77"/>
  <c r="B12" i="25" s="1"/>
  <c r="B12" i="88" s="1"/>
  <c r="B63" i="78"/>
  <c r="B15" i="28" s="1"/>
  <c r="B15" i="89" s="1"/>
  <c r="B63" i="79"/>
  <c r="B15" i="32" s="1"/>
  <c r="B15" i="90" s="1"/>
  <c r="B60" i="80"/>
  <c r="B12" i="27" s="1"/>
  <c r="B12" i="92" s="1"/>
  <c r="B63" i="59"/>
  <c r="B15" i="23" s="1"/>
  <c r="B15" i="84" s="1"/>
  <c r="B60" i="79"/>
  <c r="B12" i="32" s="1"/>
  <c r="B12" i="90" s="1"/>
  <c r="B63" i="76"/>
  <c r="B15" i="31" s="1"/>
  <c r="B15" i="87" s="1"/>
  <c r="B60" i="81"/>
  <c r="B12" i="22" s="1"/>
  <c r="B12" i="93" s="1"/>
  <c r="B60" i="59"/>
  <c r="B12" i="23" s="1"/>
  <c r="B63" i="81"/>
  <c r="B15" i="22" s="1"/>
  <c r="B15" i="93" s="1"/>
  <c r="B63" i="77"/>
  <c r="B15" i="25" s="1"/>
  <c r="B15" i="88" s="1"/>
  <c r="B60" i="75"/>
  <c r="B12" i="30" s="1"/>
  <c r="B12" i="86" s="1"/>
  <c r="M83" i="73"/>
  <c r="N82" i="73"/>
  <c r="N84" i="73"/>
  <c r="K84" i="73"/>
  <c r="J84" i="73"/>
  <c r="C79" i="73"/>
  <c r="I83" i="73"/>
  <c r="E83" i="73"/>
  <c r="F83" i="73"/>
  <c r="C78" i="73"/>
  <c r="L78" i="73"/>
  <c r="L79" i="73"/>
  <c r="H78" i="73"/>
  <c r="H79" i="73"/>
  <c r="I24" i="83"/>
  <c r="C5" i="83"/>
  <c r="H24" i="83"/>
  <c r="O2" i="83"/>
  <c r="H7" i="83"/>
  <c r="F4" i="83"/>
  <c r="S64" i="73"/>
  <c r="R99" i="73"/>
  <c r="T58" i="73"/>
  <c r="R63" i="73"/>
  <c r="R75" i="73"/>
  <c r="S95" i="73"/>
  <c r="S81" i="73"/>
  <c r="S94" i="73"/>
  <c r="R96" i="73"/>
  <c r="R69" i="73"/>
  <c r="S76" i="73"/>
  <c r="T65" i="73"/>
  <c r="S68" i="73"/>
  <c r="S98" i="73"/>
  <c r="R91" i="73"/>
  <c r="R72" i="73"/>
  <c r="S86" i="73"/>
  <c r="R66" i="73"/>
  <c r="S93" i="73"/>
  <c r="S70" i="73"/>
  <c r="S92" i="73"/>
  <c r="U100" i="73"/>
  <c r="S61" i="73"/>
  <c r="R74" i="73"/>
  <c r="R71" i="73"/>
  <c r="Q60" i="73"/>
  <c r="Q62" i="73"/>
  <c r="S97" i="73"/>
  <c r="AP78" i="73" l="1"/>
  <c r="AP79" i="73"/>
  <c r="K7" i="83"/>
  <c r="N24" i="83"/>
  <c r="O24" i="83"/>
  <c r="J15" i="83"/>
  <c r="E22" i="83"/>
  <c r="E15" i="83"/>
  <c r="F18" i="83"/>
  <c r="AN18" i="83"/>
  <c r="L7" i="83"/>
  <c r="G25" i="83"/>
  <c r="AN5" i="83"/>
  <c r="G19" i="83"/>
  <c r="G20" i="83"/>
  <c r="F5" i="83"/>
  <c r="H17" i="83"/>
  <c r="L17" i="83"/>
  <c r="M26" i="83"/>
  <c r="I17" i="83"/>
  <c r="K25" i="83"/>
  <c r="O89" i="73"/>
  <c r="B23" i="83"/>
  <c r="B64" i="74"/>
  <c r="B16" i="26" s="1"/>
  <c r="B16" i="91" s="1"/>
  <c r="N85" i="73"/>
  <c r="B9" i="83"/>
  <c r="B8" i="84"/>
  <c r="B8" i="83"/>
  <c r="O73" i="73"/>
  <c r="B6" i="87"/>
  <c r="B6" i="83"/>
  <c r="O67" i="73"/>
  <c r="O77" i="73"/>
  <c r="P80" i="73"/>
  <c r="P89" i="73"/>
  <c r="B70" i="74"/>
  <c r="B22" i="26" s="1"/>
  <c r="B22" i="91" s="1"/>
  <c r="B70" i="77"/>
  <c r="B22" i="25" s="1"/>
  <c r="B22" i="88" s="1"/>
  <c r="B70" i="78"/>
  <c r="B22" i="28" s="1"/>
  <c r="B22" i="89" s="1"/>
  <c r="B70" i="80"/>
  <c r="B22" i="27" s="1"/>
  <c r="B22" i="92" s="1"/>
  <c r="B70" i="81"/>
  <c r="B22" i="22" s="1"/>
  <c r="B22" i="93" s="1"/>
  <c r="B70" i="59"/>
  <c r="B22" i="23" s="1"/>
  <c r="B70" i="79"/>
  <c r="B22" i="32" s="1"/>
  <c r="B22" i="90" s="1"/>
  <c r="B70" i="75"/>
  <c r="B22" i="30" s="1"/>
  <c r="B22" i="86" s="1"/>
  <c r="B70" i="76"/>
  <c r="B22" i="31" s="1"/>
  <c r="B22" i="87" s="1"/>
  <c r="O90" i="73"/>
  <c r="D23" i="83"/>
  <c r="B21" i="83"/>
  <c r="B21" i="84"/>
  <c r="N83" i="73"/>
  <c r="B15" i="83"/>
  <c r="B12" i="83"/>
  <c r="B13" i="84"/>
  <c r="B13" i="83"/>
  <c r="P88" i="73"/>
  <c r="F23" i="83"/>
  <c r="P87" i="73"/>
  <c r="B12" i="84"/>
  <c r="O82" i="73"/>
  <c r="C15" i="83"/>
  <c r="D15" i="83"/>
  <c r="O84" i="73"/>
  <c r="J83" i="73"/>
  <c r="K83" i="73"/>
  <c r="B62" i="74"/>
  <c r="B14" i="26" s="1"/>
  <c r="B14" i="91" s="1"/>
  <c r="B62" i="59"/>
  <c r="B14" i="23" s="1"/>
  <c r="B62" i="79"/>
  <c r="B14" i="32" s="1"/>
  <c r="B14" i="90" s="1"/>
  <c r="B62" i="75"/>
  <c r="B14" i="30" s="1"/>
  <c r="B14" i="86" s="1"/>
  <c r="B62" i="77"/>
  <c r="B14" i="25" s="1"/>
  <c r="B14" i="88" s="1"/>
  <c r="B62" i="80"/>
  <c r="B14" i="27" s="1"/>
  <c r="B14" i="92" s="1"/>
  <c r="B62" i="76"/>
  <c r="B14" i="31" s="1"/>
  <c r="B14" i="87" s="1"/>
  <c r="B62" i="81"/>
  <c r="B14" i="22" s="1"/>
  <c r="B14" i="93" s="1"/>
  <c r="B62" i="78"/>
  <c r="B14" i="28" s="1"/>
  <c r="B14" i="89" s="1"/>
  <c r="D79" i="73"/>
  <c r="I78" i="73"/>
  <c r="D78" i="73"/>
  <c r="I79" i="73"/>
  <c r="R60" i="73"/>
  <c r="K4" i="83"/>
  <c r="M3" i="83"/>
  <c r="P2" i="83"/>
  <c r="P24" i="83"/>
  <c r="G4" i="83"/>
  <c r="S74" i="73"/>
  <c r="T81" i="73"/>
  <c r="U58" i="73"/>
  <c r="T59" i="73"/>
  <c r="T61" i="73"/>
  <c r="S96" i="73"/>
  <c r="S75" i="73"/>
  <c r="T98" i="73"/>
  <c r="T68" i="73"/>
  <c r="T95" i="73"/>
  <c r="R62" i="73"/>
  <c r="S69" i="73"/>
  <c r="S63" i="73"/>
  <c r="T97" i="73"/>
  <c r="S71" i="73"/>
  <c r="V100" i="73"/>
  <c r="T93" i="73"/>
  <c r="S72" i="73"/>
  <c r="T94" i="73"/>
  <c r="S66" i="73"/>
  <c r="U65" i="73"/>
  <c r="T76" i="73"/>
  <c r="T92" i="73"/>
  <c r="S91" i="73"/>
  <c r="T64" i="73"/>
  <c r="T86" i="73"/>
  <c r="T70" i="73"/>
  <c r="S99" i="73"/>
  <c r="G22" i="83" l="1"/>
  <c r="AN22" i="83"/>
  <c r="AN15" i="83"/>
  <c r="J23" i="83"/>
  <c r="F22" i="83"/>
  <c r="J22" i="83"/>
  <c r="K5" i="83"/>
  <c r="K19" i="83"/>
  <c r="AN23" i="83"/>
  <c r="C23" i="83"/>
  <c r="M7" i="83"/>
  <c r="G18" i="83"/>
  <c r="H25" i="83"/>
  <c r="I25" i="83"/>
  <c r="G5" i="83"/>
  <c r="K20" i="83"/>
  <c r="I20" i="83"/>
  <c r="I19" i="83"/>
  <c r="E9" i="83"/>
  <c r="E6" i="83"/>
  <c r="H20" i="83"/>
  <c r="E8" i="83"/>
  <c r="L19" i="83"/>
  <c r="E21" i="83"/>
  <c r="M17" i="83"/>
  <c r="E12" i="83"/>
  <c r="N26" i="83"/>
  <c r="E13" i="83"/>
  <c r="H19" i="83"/>
  <c r="K18" i="83"/>
  <c r="B64" i="80"/>
  <c r="B16" i="27" s="1"/>
  <c r="B16" i="92" s="1"/>
  <c r="B64" i="81"/>
  <c r="B16" i="22" s="1"/>
  <c r="B16" i="93" s="1"/>
  <c r="B64" i="77"/>
  <c r="B16" i="25" s="1"/>
  <c r="B16" i="88" s="1"/>
  <c r="B64" i="59"/>
  <c r="B16" i="23" s="1"/>
  <c r="B16" i="84" s="1"/>
  <c r="B64" i="78"/>
  <c r="B16" i="28" s="1"/>
  <c r="B16" i="89" s="1"/>
  <c r="B64" i="79"/>
  <c r="B16" i="32" s="1"/>
  <c r="B16" i="90" s="1"/>
  <c r="B64" i="75"/>
  <c r="B16" i="30" s="1"/>
  <c r="B16" i="86" s="1"/>
  <c r="B64" i="76"/>
  <c r="B16" i="31" s="1"/>
  <c r="B16" i="87" s="1"/>
  <c r="O85" i="73"/>
  <c r="D6" i="83"/>
  <c r="P73" i="73"/>
  <c r="C8" i="83"/>
  <c r="Q80" i="73"/>
  <c r="P67" i="73"/>
  <c r="D9" i="83"/>
  <c r="C9" i="83"/>
  <c r="P77" i="73"/>
  <c r="D8" i="83"/>
  <c r="M78" i="73"/>
  <c r="I22" i="83"/>
  <c r="D21" i="83"/>
  <c r="P90" i="73"/>
  <c r="Q89" i="73"/>
  <c r="C21" i="83"/>
  <c r="H22" i="83"/>
  <c r="B22" i="84"/>
  <c r="B22" i="83"/>
  <c r="I23" i="83"/>
  <c r="D13" i="83"/>
  <c r="Q88" i="73"/>
  <c r="Q87" i="73"/>
  <c r="C13" i="83"/>
  <c r="C12" i="83"/>
  <c r="D12" i="83"/>
  <c r="P82" i="73"/>
  <c r="E78" i="73"/>
  <c r="F78" i="73"/>
  <c r="P84" i="73"/>
  <c r="B14" i="83"/>
  <c r="B14" i="84"/>
  <c r="O83" i="73"/>
  <c r="M79" i="73"/>
  <c r="E79" i="73"/>
  <c r="F79" i="73"/>
  <c r="K79" i="73"/>
  <c r="J79" i="73"/>
  <c r="N78" i="73"/>
  <c r="K78" i="73"/>
  <c r="J78" i="73"/>
  <c r="S62" i="73"/>
  <c r="Q2" i="83"/>
  <c r="I4" i="83"/>
  <c r="H4" i="83"/>
  <c r="L4" i="83"/>
  <c r="S60" i="73"/>
  <c r="U64" i="73"/>
  <c r="U97" i="73"/>
  <c r="T69" i="73"/>
  <c r="U68" i="73"/>
  <c r="T96" i="73"/>
  <c r="U92" i="73"/>
  <c r="U70" i="73"/>
  <c r="T72" i="73"/>
  <c r="U61" i="73"/>
  <c r="U95" i="73"/>
  <c r="T91" i="73"/>
  <c r="U76" i="73"/>
  <c r="V58" i="73"/>
  <c r="T99" i="73"/>
  <c r="U93" i="73"/>
  <c r="T75" i="73"/>
  <c r="T74" i="73"/>
  <c r="V65" i="73"/>
  <c r="T63" i="73"/>
  <c r="U98" i="73"/>
  <c r="U81" i="73"/>
  <c r="U86" i="73"/>
  <c r="T66" i="73"/>
  <c r="U94" i="73"/>
  <c r="W100" i="73"/>
  <c r="T71" i="73"/>
  <c r="B58" i="78" l="1"/>
  <c r="B10" i="28" s="1"/>
  <c r="B10" i="89" s="1"/>
  <c r="C6" i="83"/>
  <c r="F15" i="83"/>
  <c r="L5" i="83"/>
  <c r="G23" i="83"/>
  <c r="G15" i="83"/>
  <c r="H23" i="83"/>
  <c r="L25" i="83"/>
  <c r="I18" i="83"/>
  <c r="M5" i="83"/>
  <c r="H5" i="83"/>
  <c r="M25" i="83"/>
  <c r="E14" i="83"/>
  <c r="H18" i="83"/>
  <c r="J9" i="83"/>
  <c r="N7" i="83"/>
  <c r="F12" i="83"/>
  <c r="J13" i="83"/>
  <c r="J8" i="83"/>
  <c r="J6" i="83"/>
  <c r="M19" i="83"/>
  <c r="I5" i="83"/>
  <c r="O26" i="83"/>
  <c r="J12" i="83"/>
  <c r="L20" i="83"/>
  <c r="N17" i="83"/>
  <c r="L18" i="83"/>
  <c r="J21" i="83"/>
  <c r="E16" i="83"/>
  <c r="D16" i="83"/>
  <c r="B16" i="83"/>
  <c r="P83" i="73"/>
  <c r="P85" i="73"/>
  <c r="Q77" i="73"/>
  <c r="Q67" i="73"/>
  <c r="R80" i="73"/>
  <c r="Q73" i="73"/>
  <c r="D22" i="83"/>
  <c r="C22" i="83"/>
  <c r="Q90" i="73"/>
  <c r="R89" i="73"/>
  <c r="R87" i="73"/>
  <c r="R88" i="73"/>
  <c r="Q82" i="73"/>
  <c r="I15" i="83"/>
  <c r="H15" i="83"/>
  <c r="Q84" i="73"/>
  <c r="D14" i="83"/>
  <c r="B58" i="79"/>
  <c r="B10" i="32" s="1"/>
  <c r="B10" i="90" s="1"/>
  <c r="N79" i="73"/>
  <c r="B58" i="76"/>
  <c r="B10" i="31" s="1"/>
  <c r="B10" i="87" s="1"/>
  <c r="B58" i="59"/>
  <c r="B10" i="23" s="1"/>
  <c r="B58" i="81"/>
  <c r="B10" i="22" s="1"/>
  <c r="B10" i="93" s="1"/>
  <c r="B58" i="80"/>
  <c r="B10" i="27" s="1"/>
  <c r="B10" i="92" s="1"/>
  <c r="O78" i="73"/>
  <c r="B58" i="77"/>
  <c r="B10" i="25" s="1"/>
  <c r="B10" i="88" s="1"/>
  <c r="B58" i="74"/>
  <c r="B10" i="26" s="1"/>
  <c r="B10" i="91" s="1"/>
  <c r="B58" i="75"/>
  <c r="B10" i="30" s="1"/>
  <c r="B10" i="86" s="1"/>
  <c r="Q24" i="83"/>
  <c r="T60" i="73"/>
  <c r="M4" i="83"/>
  <c r="R2" i="83"/>
  <c r="U99" i="73"/>
  <c r="X100" i="73"/>
  <c r="V81" i="73"/>
  <c r="V76" i="73"/>
  <c r="V95" i="73"/>
  <c r="V97" i="73"/>
  <c r="V94" i="73"/>
  <c r="U75" i="73"/>
  <c r="U96" i="73"/>
  <c r="W65" i="73"/>
  <c r="U72" i="73"/>
  <c r="V64" i="73"/>
  <c r="U63" i="73"/>
  <c r="U91" i="73"/>
  <c r="V68" i="73"/>
  <c r="T62" i="73"/>
  <c r="W58" i="73"/>
  <c r="U66" i="73"/>
  <c r="V86" i="73"/>
  <c r="U71" i="73"/>
  <c r="V98" i="73"/>
  <c r="U74" i="73"/>
  <c r="V93" i="73"/>
  <c r="V92" i="73"/>
  <c r="U69" i="73"/>
  <c r="V61" i="73"/>
  <c r="V70" i="73"/>
  <c r="K15" i="83" l="1"/>
  <c r="L15" i="83"/>
  <c r="L22" i="83"/>
  <c r="K22" i="83"/>
  <c r="K23" i="83"/>
  <c r="C14" i="83"/>
  <c r="C16" i="83"/>
  <c r="AN6" i="83"/>
  <c r="J14" i="83"/>
  <c r="G12" i="83"/>
  <c r="M18" i="83"/>
  <c r="F13" i="83"/>
  <c r="F6" i="83"/>
  <c r="F8" i="83"/>
  <c r="N19" i="83"/>
  <c r="AN9" i="83"/>
  <c r="M20" i="83"/>
  <c r="F21" i="83"/>
  <c r="AN12" i="83"/>
  <c r="O17" i="83"/>
  <c r="B59" i="74"/>
  <c r="B11" i="26" s="1"/>
  <c r="B11" i="91" s="1"/>
  <c r="B59" i="80"/>
  <c r="B11" i="27" s="1"/>
  <c r="B11" i="92" s="1"/>
  <c r="B59" i="59"/>
  <c r="B11" i="23" s="1"/>
  <c r="B59" i="75"/>
  <c r="B11" i="30" s="1"/>
  <c r="B11" i="86" s="1"/>
  <c r="B59" i="78"/>
  <c r="B11" i="28" s="1"/>
  <c r="B11" i="89" s="1"/>
  <c r="B59" i="77"/>
  <c r="B11" i="25" s="1"/>
  <c r="B11" i="88" s="1"/>
  <c r="B59" i="81"/>
  <c r="B11" i="22" s="1"/>
  <c r="B11" i="93" s="1"/>
  <c r="B59" i="76"/>
  <c r="B11" i="31" s="1"/>
  <c r="B11" i="87" s="1"/>
  <c r="B59" i="79"/>
  <c r="B11" i="32" s="1"/>
  <c r="B11" i="90" s="1"/>
  <c r="N25" i="83"/>
  <c r="P26" i="83"/>
  <c r="AN13" i="83"/>
  <c r="AN21" i="83"/>
  <c r="J16" i="83"/>
  <c r="AN8" i="83"/>
  <c r="F9" i="83"/>
  <c r="O7" i="83"/>
  <c r="N5" i="83"/>
  <c r="Q85" i="73"/>
  <c r="S80" i="73"/>
  <c r="R73" i="73"/>
  <c r="R67" i="73"/>
  <c r="R77" i="73"/>
  <c r="M22" i="83"/>
  <c r="S89" i="73"/>
  <c r="R90" i="73"/>
  <c r="S88" i="73"/>
  <c r="S87" i="73"/>
  <c r="L23" i="83"/>
  <c r="R82" i="73"/>
  <c r="R84" i="73"/>
  <c r="M15" i="83"/>
  <c r="Q83" i="73"/>
  <c r="O79" i="73"/>
  <c r="B10" i="84"/>
  <c r="B10" i="83"/>
  <c r="P78" i="73"/>
  <c r="N4" i="83"/>
  <c r="S2" i="83"/>
  <c r="R24" i="83"/>
  <c r="U62" i="73"/>
  <c r="V69" i="73"/>
  <c r="W93" i="73"/>
  <c r="W86" i="73"/>
  <c r="W68" i="73"/>
  <c r="W95" i="73"/>
  <c r="V99" i="73"/>
  <c r="W92" i="73"/>
  <c r="V74" i="73"/>
  <c r="V63" i="73"/>
  <c r="X65" i="73"/>
  <c r="V96" i="73"/>
  <c r="W97" i="73"/>
  <c r="W76" i="73"/>
  <c r="V66" i="73"/>
  <c r="W61" i="73"/>
  <c r="W81" i="73"/>
  <c r="W98" i="73"/>
  <c r="X58" i="73"/>
  <c r="U60" i="73"/>
  <c r="W94" i="73"/>
  <c r="Y100" i="73"/>
  <c r="W70" i="73"/>
  <c r="V71" i="73"/>
  <c r="V91" i="73"/>
  <c r="W64" i="73"/>
  <c r="V72" i="73"/>
  <c r="V75" i="73"/>
  <c r="C10" i="83" l="1"/>
  <c r="N20" i="83"/>
  <c r="D10" i="83"/>
  <c r="K6" i="83"/>
  <c r="N18" i="83"/>
  <c r="Q26" i="83"/>
  <c r="O5" i="83"/>
  <c r="G13" i="83"/>
  <c r="AN14" i="83"/>
  <c r="K8" i="83"/>
  <c r="K9" i="83"/>
  <c r="G6" i="83"/>
  <c r="B11" i="84"/>
  <c r="B11" i="83"/>
  <c r="B27" i="83" s="1"/>
  <c r="K13" i="83"/>
  <c r="H12" i="83"/>
  <c r="K12" i="83"/>
  <c r="P7" i="83"/>
  <c r="G21" i="83"/>
  <c r="F16" i="83"/>
  <c r="G8" i="83"/>
  <c r="P17" i="83"/>
  <c r="E10" i="83"/>
  <c r="AN16" i="83"/>
  <c r="F14" i="83"/>
  <c r="K21" i="83"/>
  <c r="G9" i="83"/>
  <c r="O19" i="83"/>
  <c r="O25" i="83"/>
  <c r="I12" i="83"/>
  <c r="R85" i="73"/>
  <c r="S67" i="73"/>
  <c r="T80" i="73"/>
  <c r="S73" i="73"/>
  <c r="S77" i="73"/>
  <c r="S90" i="73"/>
  <c r="N22" i="83"/>
  <c r="T89" i="73"/>
  <c r="M23" i="83"/>
  <c r="T87" i="73"/>
  <c r="T88" i="73"/>
  <c r="N15" i="83"/>
  <c r="S82" i="73"/>
  <c r="S84" i="73"/>
  <c r="R83" i="73"/>
  <c r="Q78" i="73"/>
  <c r="P79" i="73"/>
  <c r="V60" i="73"/>
  <c r="S24" i="83"/>
  <c r="T2" i="83"/>
  <c r="O4" i="83"/>
  <c r="W72" i="73"/>
  <c r="W91" i="73"/>
  <c r="X98" i="73"/>
  <c r="X61" i="73"/>
  <c r="X76" i="73"/>
  <c r="V62" i="73"/>
  <c r="X97" i="73"/>
  <c r="W63" i="73"/>
  <c r="W66" i="73"/>
  <c r="Y65" i="73"/>
  <c r="W69" i="73"/>
  <c r="X70" i="73"/>
  <c r="X92" i="73"/>
  <c r="X64" i="73"/>
  <c r="Z100" i="73"/>
  <c r="W99" i="73"/>
  <c r="X86" i="73"/>
  <c r="X68" i="73"/>
  <c r="X94" i="73"/>
  <c r="W71" i="73"/>
  <c r="X81" i="73"/>
  <c r="Y58" i="73"/>
  <c r="X93" i="73"/>
  <c r="W75" i="73"/>
  <c r="W96" i="73"/>
  <c r="W74" i="73"/>
  <c r="X95" i="73"/>
  <c r="H6" i="83" l="1"/>
  <c r="P19" i="83"/>
  <c r="H13" i="83"/>
  <c r="L9" i="83"/>
  <c r="E11" i="83"/>
  <c r="Q17" i="83"/>
  <c r="O18" i="83"/>
  <c r="K14" i="83"/>
  <c r="G16" i="83"/>
  <c r="H8" i="83"/>
  <c r="P25" i="83"/>
  <c r="L12" i="83"/>
  <c r="L21" i="83"/>
  <c r="I13" i="83"/>
  <c r="G14" i="83"/>
  <c r="I21" i="83"/>
  <c r="O20" i="83"/>
  <c r="H21" i="83"/>
  <c r="Q7" i="83"/>
  <c r="H9" i="83"/>
  <c r="L13" i="83"/>
  <c r="I9" i="83"/>
  <c r="L8" i="83"/>
  <c r="P5" i="83"/>
  <c r="I6" i="83"/>
  <c r="R26" i="83"/>
  <c r="F10" i="83"/>
  <c r="K16" i="83"/>
  <c r="L6" i="83"/>
  <c r="J10" i="83"/>
  <c r="I8" i="83"/>
  <c r="T67" i="73"/>
  <c r="T77" i="73"/>
  <c r="T73" i="73"/>
  <c r="S85" i="73"/>
  <c r="U80" i="73"/>
  <c r="U89" i="73"/>
  <c r="T90" i="73"/>
  <c r="O22" i="83"/>
  <c r="N23" i="83"/>
  <c r="U87" i="73"/>
  <c r="U88" i="73"/>
  <c r="O15" i="83"/>
  <c r="T82" i="73"/>
  <c r="S83" i="73"/>
  <c r="T84" i="73"/>
  <c r="R78" i="73"/>
  <c r="W62" i="73"/>
  <c r="Q79" i="73"/>
  <c r="U2" i="83"/>
  <c r="T24" i="83"/>
  <c r="R3" i="83"/>
  <c r="P4" i="83"/>
  <c r="Y95" i="73"/>
  <c r="Y70" i="73"/>
  <c r="Z65" i="73"/>
  <c r="X63" i="73"/>
  <c r="Y97" i="73"/>
  <c r="Y98" i="73"/>
  <c r="X71" i="73"/>
  <c r="Y68" i="73"/>
  <c r="AA100" i="73"/>
  <c r="X74" i="73"/>
  <c r="X75" i="73"/>
  <c r="X72" i="73"/>
  <c r="Y76" i="73"/>
  <c r="X96" i="73"/>
  <c r="Y93" i="73"/>
  <c r="Y81" i="73"/>
  <c r="X66" i="73"/>
  <c r="Z58" i="73"/>
  <c r="X99" i="73"/>
  <c r="Y92" i="73"/>
  <c r="W60" i="73"/>
  <c r="Y94" i="73"/>
  <c r="X69" i="73"/>
  <c r="X91" i="73"/>
  <c r="Y86" i="73"/>
  <c r="Y64" i="73"/>
  <c r="Y61" i="73"/>
  <c r="M13" i="83" l="1"/>
  <c r="M6" i="83"/>
  <c r="P20" i="83"/>
  <c r="F11" i="83"/>
  <c r="H16" i="83"/>
  <c r="I16" i="83"/>
  <c r="S26" i="83"/>
  <c r="M12" i="83"/>
  <c r="M8" i="83"/>
  <c r="D11" i="83"/>
  <c r="J11" i="83"/>
  <c r="M9" i="83"/>
  <c r="G10" i="83"/>
  <c r="AN11" i="83"/>
  <c r="M21" i="83"/>
  <c r="R17" i="83"/>
  <c r="L16" i="83"/>
  <c r="H14" i="83"/>
  <c r="AN10" i="83"/>
  <c r="Q19" i="83"/>
  <c r="I14" i="83"/>
  <c r="R7" i="83"/>
  <c r="Q5" i="83"/>
  <c r="P18" i="83"/>
  <c r="Q25" i="83"/>
  <c r="C11" i="83"/>
  <c r="C27" i="83" s="1"/>
  <c r="L14" i="83"/>
  <c r="T85" i="73"/>
  <c r="U67" i="73"/>
  <c r="U73" i="73"/>
  <c r="U77" i="73"/>
  <c r="V80" i="73"/>
  <c r="P22" i="83"/>
  <c r="U90" i="73"/>
  <c r="V89" i="73"/>
  <c r="V87" i="73"/>
  <c r="V88" i="73"/>
  <c r="O23" i="83"/>
  <c r="U82" i="73"/>
  <c r="T83" i="73"/>
  <c r="U84" i="73"/>
  <c r="P15" i="83"/>
  <c r="R79" i="73"/>
  <c r="S78" i="73"/>
  <c r="V2" i="83"/>
  <c r="Q4" i="83"/>
  <c r="U24" i="83"/>
  <c r="X62" i="73"/>
  <c r="X60" i="73"/>
  <c r="Y96" i="73"/>
  <c r="Y72" i="73"/>
  <c r="Z64" i="73"/>
  <c r="Y74" i="73"/>
  <c r="Z98" i="73"/>
  <c r="Z86" i="73"/>
  <c r="Y69" i="73"/>
  <c r="Y99" i="73"/>
  <c r="AB100" i="73"/>
  <c r="Z97" i="73"/>
  <c r="AA65" i="73"/>
  <c r="Z68" i="73"/>
  <c r="Z94" i="73"/>
  <c r="Z81" i="73"/>
  <c r="Y75" i="73"/>
  <c r="Z70" i="73"/>
  <c r="Z95" i="73"/>
  <c r="Z61" i="73"/>
  <c r="Y91" i="73"/>
  <c r="AA58" i="73"/>
  <c r="Y66" i="73"/>
  <c r="Z93" i="73"/>
  <c r="Y71" i="73"/>
  <c r="Z92" i="73"/>
  <c r="Z76" i="73"/>
  <c r="Y63" i="73"/>
  <c r="N8" i="83" l="1"/>
  <c r="I10" i="83"/>
  <c r="S7" i="83"/>
  <c r="Q20" i="83"/>
  <c r="N6" i="83"/>
  <c r="N21" i="83"/>
  <c r="T26" i="83"/>
  <c r="M16" i="83"/>
  <c r="H10" i="83"/>
  <c r="M14" i="83"/>
  <c r="N13" i="83"/>
  <c r="G11" i="83"/>
  <c r="R19" i="83"/>
  <c r="Q18" i="83"/>
  <c r="R25" i="83"/>
  <c r="S17" i="83"/>
  <c r="N9" i="83"/>
  <c r="R5" i="83"/>
  <c r="K10" i="83"/>
  <c r="N12" i="83"/>
  <c r="W80" i="73"/>
  <c r="V73" i="73"/>
  <c r="V67" i="73"/>
  <c r="U85" i="73"/>
  <c r="V77" i="73"/>
  <c r="V90" i="73"/>
  <c r="W89" i="73"/>
  <c r="Q22" i="83"/>
  <c r="U83" i="73"/>
  <c r="W87" i="73"/>
  <c r="P23" i="83"/>
  <c r="W88" i="73"/>
  <c r="V82" i="73"/>
  <c r="Q15" i="83"/>
  <c r="V84" i="73"/>
  <c r="S79" i="73"/>
  <c r="T78" i="73"/>
  <c r="R4" i="83"/>
  <c r="W2" i="83"/>
  <c r="V24" i="83"/>
  <c r="W24" i="83"/>
  <c r="AA94" i="73"/>
  <c r="AA76" i="73"/>
  <c r="AA95" i="73"/>
  <c r="AA86" i="73"/>
  <c r="AA68" i="73"/>
  <c r="Y60" i="73"/>
  <c r="Z96" i="73"/>
  <c r="Z72" i="73"/>
  <c r="AA97" i="73"/>
  <c r="Z69" i="73"/>
  <c r="AA98" i="73"/>
  <c r="Z71" i="73"/>
  <c r="AA93" i="73"/>
  <c r="Z91" i="73"/>
  <c r="Z75" i="73"/>
  <c r="AB58" i="73"/>
  <c r="AA70" i="73"/>
  <c r="AA64" i="73"/>
  <c r="AA92" i="73"/>
  <c r="Y62" i="73"/>
  <c r="AA61" i="73"/>
  <c r="AA81" i="73"/>
  <c r="AC100" i="73"/>
  <c r="Z99" i="73"/>
  <c r="Z74" i="73"/>
  <c r="Z66" i="73"/>
  <c r="AB65" i="73"/>
  <c r="Z63" i="73"/>
  <c r="K11" i="83" l="1"/>
  <c r="I11" i="83"/>
  <c r="L10" i="83"/>
  <c r="O21" i="83"/>
  <c r="U26" i="83"/>
  <c r="O9" i="83"/>
  <c r="S19" i="83"/>
  <c r="N14" i="83"/>
  <c r="O8" i="83"/>
  <c r="S5" i="83"/>
  <c r="O13" i="83"/>
  <c r="S25" i="83"/>
  <c r="T7" i="83"/>
  <c r="R18" i="83"/>
  <c r="N16" i="83"/>
  <c r="R20" i="83"/>
  <c r="T17" i="83"/>
  <c r="O6" i="83"/>
  <c r="H11" i="83"/>
  <c r="H27" i="83" s="1"/>
  <c r="O12" i="83"/>
  <c r="L11" i="83"/>
  <c r="V85" i="73"/>
  <c r="W67" i="73"/>
  <c r="W77" i="73"/>
  <c r="W73" i="73"/>
  <c r="X80" i="73"/>
  <c r="W90" i="73"/>
  <c r="X89" i="73"/>
  <c r="R22" i="83"/>
  <c r="X87" i="73"/>
  <c r="Q23" i="83"/>
  <c r="V83" i="73"/>
  <c r="X88" i="73"/>
  <c r="W82" i="73"/>
  <c r="W84" i="73"/>
  <c r="R15" i="83"/>
  <c r="U78" i="73"/>
  <c r="T79" i="73"/>
  <c r="S4" i="83"/>
  <c r="X2" i="83"/>
  <c r="X24" i="83"/>
  <c r="AA99" i="73"/>
  <c r="AB81" i="73"/>
  <c r="AB92" i="73"/>
  <c r="AA72" i="73"/>
  <c r="AB76" i="73"/>
  <c r="AB64" i="73"/>
  <c r="Z62" i="73"/>
  <c r="AA71" i="73"/>
  <c r="AB68" i="73"/>
  <c r="AD100" i="73"/>
  <c r="AA69" i="73"/>
  <c r="AA96" i="73"/>
  <c r="AB94" i="73"/>
  <c r="AB98" i="73"/>
  <c r="AB93" i="73"/>
  <c r="AC65" i="73"/>
  <c r="AA74" i="73"/>
  <c r="AA75" i="73"/>
  <c r="Z60" i="73"/>
  <c r="AB86" i="73"/>
  <c r="AC58" i="73"/>
  <c r="AB61" i="73"/>
  <c r="AB70" i="73"/>
  <c r="AA91" i="73"/>
  <c r="AB95" i="73"/>
  <c r="AA63" i="73"/>
  <c r="AA66" i="73"/>
  <c r="AB97" i="73"/>
  <c r="T19" i="83" l="1"/>
  <c r="P8" i="83"/>
  <c r="S20" i="83"/>
  <c r="V26" i="83"/>
  <c r="M11" i="83"/>
  <c r="P21" i="83"/>
  <c r="O14" i="83"/>
  <c r="P9" i="83"/>
  <c r="T25" i="83"/>
  <c r="T5" i="83"/>
  <c r="P13" i="83"/>
  <c r="M10" i="83"/>
  <c r="U17" i="83"/>
  <c r="O16" i="83"/>
  <c r="P6" i="83"/>
  <c r="P12" i="83"/>
  <c r="S18" i="83"/>
  <c r="U7" i="83"/>
  <c r="W85" i="73"/>
  <c r="X77" i="73"/>
  <c r="Y80" i="73"/>
  <c r="X67" i="73"/>
  <c r="X73" i="73"/>
  <c r="S22" i="83"/>
  <c r="Y89" i="73"/>
  <c r="X90" i="73"/>
  <c r="Y88" i="73"/>
  <c r="R23" i="83"/>
  <c r="Y87" i="73"/>
  <c r="X82" i="73"/>
  <c r="V78" i="73"/>
  <c r="S15" i="83"/>
  <c r="W83" i="73"/>
  <c r="X84" i="73"/>
  <c r="U79" i="73"/>
  <c r="Y2" i="83"/>
  <c r="T4" i="83"/>
  <c r="AA60" i="73"/>
  <c r="AC61" i="73"/>
  <c r="AB71" i="73"/>
  <c r="AC92" i="73"/>
  <c r="AC95" i="73"/>
  <c r="AD65" i="73"/>
  <c r="AC98" i="73"/>
  <c r="AE100" i="73"/>
  <c r="AC81" i="73"/>
  <c r="AC97" i="73"/>
  <c r="AB74" i="73"/>
  <c r="AB96" i="73"/>
  <c r="AB91" i="73"/>
  <c r="AC70" i="73"/>
  <c r="AD58" i="73"/>
  <c r="AB75" i="73"/>
  <c r="AC94" i="73"/>
  <c r="AB72" i="73"/>
  <c r="AB99" i="73"/>
  <c r="AB66" i="73"/>
  <c r="AC93" i="73"/>
  <c r="AB69" i="73"/>
  <c r="AC64" i="73"/>
  <c r="AC68" i="73"/>
  <c r="AA62" i="73"/>
  <c r="AC76" i="73"/>
  <c r="AB63" i="73"/>
  <c r="AC86" i="73"/>
  <c r="M27" i="83" l="1"/>
  <c r="V7" i="83"/>
  <c r="T18" i="83"/>
  <c r="Q8" i="83"/>
  <c r="N10" i="83"/>
  <c r="W26" i="83"/>
  <c r="U19" i="83"/>
  <c r="U25" i="83"/>
  <c r="N11" i="83"/>
  <c r="T20" i="83"/>
  <c r="U5" i="83"/>
  <c r="V17" i="83"/>
  <c r="P14" i="83"/>
  <c r="Q9" i="83"/>
  <c r="Q13" i="83"/>
  <c r="Q21" i="83"/>
  <c r="P16" i="83"/>
  <c r="Q6" i="83"/>
  <c r="Q12" i="83"/>
  <c r="X85" i="73"/>
  <c r="Y67" i="73"/>
  <c r="Y73" i="73"/>
  <c r="Y77" i="73"/>
  <c r="Z80" i="73"/>
  <c r="Z89" i="73"/>
  <c r="Y90" i="73"/>
  <c r="T22" i="83"/>
  <c r="Z87" i="73"/>
  <c r="Z88" i="73"/>
  <c r="S23" i="83"/>
  <c r="Y82" i="73"/>
  <c r="Y84" i="73"/>
  <c r="T15" i="83"/>
  <c r="W78" i="73"/>
  <c r="X83" i="73"/>
  <c r="V79" i="73"/>
  <c r="AB62" i="73"/>
  <c r="Y24" i="83"/>
  <c r="Z2" i="83"/>
  <c r="U4" i="83"/>
  <c r="Z24" i="83"/>
  <c r="AD95" i="73"/>
  <c r="AC71" i="73"/>
  <c r="AC99" i="73"/>
  <c r="AC75" i="73"/>
  <c r="AC91" i="73"/>
  <c r="AC74" i="73"/>
  <c r="AD97" i="73"/>
  <c r="AC66" i="73"/>
  <c r="AD61" i="73"/>
  <c r="AD68" i="73"/>
  <c r="AC69" i="73"/>
  <c r="AC72" i="73"/>
  <c r="AD81" i="73"/>
  <c r="AD98" i="73"/>
  <c r="AD86" i="73"/>
  <c r="AC63" i="73"/>
  <c r="AC96" i="73"/>
  <c r="AD93" i="73"/>
  <c r="AE58" i="73"/>
  <c r="AB60" i="73"/>
  <c r="AE65" i="73"/>
  <c r="AD64" i="73"/>
  <c r="AD70" i="73"/>
  <c r="AD92" i="73"/>
  <c r="AD76" i="73"/>
  <c r="AD94" i="73"/>
  <c r="AF100" i="73"/>
  <c r="Q14" i="83" l="1"/>
  <c r="V25" i="83"/>
  <c r="O11" i="83"/>
  <c r="U18" i="83"/>
  <c r="O10" i="83"/>
  <c r="R21" i="83"/>
  <c r="V5" i="83"/>
  <c r="W17" i="83"/>
  <c r="X26" i="83"/>
  <c r="V19" i="83"/>
  <c r="Q16" i="83"/>
  <c r="R9" i="83"/>
  <c r="R6" i="83"/>
  <c r="R8" i="83"/>
  <c r="U20" i="83"/>
  <c r="R13" i="83"/>
  <c r="R12" i="83"/>
  <c r="W7" i="83"/>
  <c r="Z73" i="73"/>
  <c r="Y85" i="73"/>
  <c r="AA80" i="73"/>
  <c r="Z67" i="73"/>
  <c r="Z77" i="73"/>
  <c r="U22" i="83"/>
  <c r="AA89" i="73"/>
  <c r="Z90" i="73"/>
  <c r="AC60" i="73"/>
  <c r="AA87" i="73"/>
  <c r="T23" i="83"/>
  <c r="AA88" i="73"/>
  <c r="Z82" i="73"/>
  <c r="U15" i="83"/>
  <c r="Z84" i="73"/>
  <c r="Y83" i="73"/>
  <c r="AC62" i="73"/>
  <c r="X78" i="73"/>
  <c r="W79" i="73"/>
  <c r="AA24" i="83"/>
  <c r="AA2" i="83"/>
  <c r="V4" i="83"/>
  <c r="AE64" i="73"/>
  <c r="AD63" i="73"/>
  <c r="AD72" i="73"/>
  <c r="AD66" i="73"/>
  <c r="AD91" i="73"/>
  <c r="AE92" i="73"/>
  <c r="AF65" i="73"/>
  <c r="AD96" i="73"/>
  <c r="AE98" i="73"/>
  <c r="AD69" i="73"/>
  <c r="AD75" i="73"/>
  <c r="AE93" i="73"/>
  <c r="AE86" i="73"/>
  <c r="AE81" i="73"/>
  <c r="AG100" i="73"/>
  <c r="AE76" i="73"/>
  <c r="AE68" i="73"/>
  <c r="AE97" i="73"/>
  <c r="AD99" i="73"/>
  <c r="AD71" i="73"/>
  <c r="AE70" i="73"/>
  <c r="AE95" i="73"/>
  <c r="AE94" i="73"/>
  <c r="AD74" i="73"/>
  <c r="AF58" i="73"/>
  <c r="AE61" i="73"/>
  <c r="V18" i="83" l="1"/>
  <c r="P10" i="83"/>
  <c r="S6" i="83"/>
  <c r="P11" i="83"/>
  <c r="R14" i="83"/>
  <c r="S8" i="83"/>
  <c r="V20" i="83"/>
  <c r="S12" i="83"/>
  <c r="S21" i="83"/>
  <c r="R16" i="83"/>
  <c r="W25" i="83"/>
  <c r="W19" i="83"/>
  <c r="Y26" i="83"/>
  <c r="W5" i="83"/>
  <c r="X17" i="83"/>
  <c r="S9" i="83"/>
  <c r="X7" i="83"/>
  <c r="S13" i="83"/>
  <c r="AB80" i="73"/>
  <c r="AA67" i="73"/>
  <c r="Z85" i="73"/>
  <c r="AA77" i="73"/>
  <c r="AA73" i="73"/>
  <c r="V22" i="83"/>
  <c r="AB89" i="73"/>
  <c r="AA90" i="73"/>
  <c r="AB87" i="73"/>
  <c r="Z83" i="73"/>
  <c r="U23" i="83"/>
  <c r="AB88" i="73"/>
  <c r="AD60" i="73"/>
  <c r="AA82" i="73"/>
  <c r="AA84" i="73"/>
  <c r="V15" i="83"/>
  <c r="X79" i="73"/>
  <c r="Y78" i="73"/>
  <c r="AB2" i="83"/>
  <c r="W4" i="83"/>
  <c r="AF70" i="73"/>
  <c r="AF93" i="73"/>
  <c r="AF61" i="73"/>
  <c r="AF94" i="73"/>
  <c r="AE69" i="73"/>
  <c r="AG65" i="73"/>
  <c r="AE91" i="73"/>
  <c r="AE63" i="73"/>
  <c r="AG58" i="73"/>
  <c r="AF81" i="73"/>
  <c r="AF98" i="73"/>
  <c r="AE71" i="73"/>
  <c r="AF92" i="73"/>
  <c r="AF64" i="73"/>
  <c r="AF76" i="73"/>
  <c r="AF86" i="73"/>
  <c r="AE75" i="73"/>
  <c r="AE74" i="73"/>
  <c r="AE99" i="73"/>
  <c r="AF68" i="73"/>
  <c r="AE96" i="73"/>
  <c r="AE66" i="73"/>
  <c r="AD62" i="73"/>
  <c r="AF95" i="73"/>
  <c r="AE72" i="73"/>
  <c r="AF97" i="73"/>
  <c r="AH100" i="73"/>
  <c r="W20" i="83" l="1"/>
  <c r="X25" i="83"/>
  <c r="T12" i="83"/>
  <c r="Q11" i="83"/>
  <c r="S16" i="83"/>
  <c r="W18" i="83"/>
  <c r="Y7" i="83"/>
  <c r="T8" i="83"/>
  <c r="X19" i="83"/>
  <c r="T9" i="83"/>
  <c r="Z26" i="83"/>
  <c r="Y17" i="83"/>
  <c r="X5" i="83"/>
  <c r="Q10" i="83"/>
  <c r="T13" i="83"/>
  <c r="T6" i="83"/>
  <c r="T21" i="83"/>
  <c r="S14" i="83"/>
  <c r="AB77" i="73"/>
  <c r="AB67" i="73"/>
  <c r="AB73" i="73"/>
  <c r="AC80" i="73"/>
  <c r="AA85" i="73"/>
  <c r="W22" i="83"/>
  <c r="AC89" i="73"/>
  <c r="AB90" i="73"/>
  <c r="AE62" i="73"/>
  <c r="AC87" i="73"/>
  <c r="AC88" i="73"/>
  <c r="V23" i="83"/>
  <c r="AB82" i="73"/>
  <c r="W15" i="83"/>
  <c r="AB84" i="73"/>
  <c r="AA83" i="73"/>
  <c r="Z78" i="73"/>
  <c r="Y79" i="73"/>
  <c r="X4" i="83"/>
  <c r="AC24" i="83"/>
  <c r="AC2" i="83"/>
  <c r="AB24" i="83"/>
  <c r="AE60" i="73"/>
  <c r="AG64" i="73"/>
  <c r="AH58" i="73"/>
  <c r="AG61" i="73"/>
  <c r="AG95" i="73"/>
  <c r="AF66" i="73"/>
  <c r="AG68" i="73"/>
  <c r="AF99" i="73"/>
  <c r="AF71" i="73"/>
  <c r="AG98" i="73"/>
  <c r="AG93" i="73"/>
  <c r="AG70" i="73"/>
  <c r="AG81" i="73"/>
  <c r="AF63" i="73"/>
  <c r="AF96" i="73"/>
  <c r="AG97" i="73"/>
  <c r="AF75" i="73"/>
  <c r="AG92" i="73"/>
  <c r="AG94" i="73"/>
  <c r="AF69" i="73"/>
  <c r="AI100" i="73"/>
  <c r="AF72" i="73"/>
  <c r="AG86" i="73"/>
  <c r="AF91" i="73"/>
  <c r="AG76" i="73"/>
  <c r="AF74" i="73"/>
  <c r="AH65" i="73"/>
  <c r="X18" i="83" l="1"/>
  <c r="X20" i="83"/>
  <c r="Y19" i="83"/>
  <c r="R10" i="83"/>
  <c r="Z7" i="83"/>
  <c r="T16" i="83"/>
  <c r="Y5" i="83"/>
  <c r="Z17" i="83"/>
  <c r="U9" i="83"/>
  <c r="U6" i="83"/>
  <c r="R11" i="83"/>
  <c r="T14" i="83"/>
  <c r="U21" i="83"/>
  <c r="Y25" i="83"/>
  <c r="AA26" i="83"/>
  <c r="U12" i="83"/>
  <c r="U13" i="83"/>
  <c r="U8" i="83"/>
  <c r="AB85" i="73"/>
  <c r="AC73" i="73"/>
  <c r="AC77" i="73"/>
  <c r="AC67" i="73"/>
  <c r="AD80" i="73"/>
  <c r="AD89" i="73"/>
  <c r="X22" i="83"/>
  <c r="AC90" i="73"/>
  <c r="W23" i="83"/>
  <c r="AD88" i="73"/>
  <c r="AD87" i="73"/>
  <c r="AA78" i="73"/>
  <c r="AC82" i="73"/>
  <c r="AB83" i="73"/>
  <c r="AC84" i="73"/>
  <c r="X15" i="83"/>
  <c r="Z79" i="73"/>
  <c r="Y4" i="83"/>
  <c r="AD2" i="83"/>
  <c r="AH94" i="73"/>
  <c r="AH93" i="73"/>
  <c r="AF60" i="73"/>
  <c r="AG91" i="73"/>
  <c r="AG69" i="73"/>
  <c r="AH97" i="73"/>
  <c r="AG63" i="73"/>
  <c r="AI58" i="73"/>
  <c r="AI65" i="73"/>
  <c r="AG96" i="73"/>
  <c r="AG74" i="73"/>
  <c r="AH92" i="73"/>
  <c r="AG99" i="73"/>
  <c r="AH68" i="73"/>
  <c r="AH76" i="73"/>
  <c r="AG72" i="73"/>
  <c r="AH98" i="73"/>
  <c r="AH86" i="73"/>
  <c r="AG75" i="73"/>
  <c r="AH81" i="73"/>
  <c r="AG71" i="73"/>
  <c r="AG66" i="73"/>
  <c r="AH70" i="73"/>
  <c r="AF62" i="73"/>
  <c r="AH95" i="73"/>
  <c r="AH64" i="73"/>
  <c r="AJ100" i="73"/>
  <c r="AH61" i="73"/>
  <c r="R27" i="83" l="1"/>
  <c r="Y20" i="83"/>
  <c r="S11" i="83"/>
  <c r="U16" i="83"/>
  <c r="V13" i="83"/>
  <c r="Z25" i="83"/>
  <c r="Y18" i="83"/>
  <c r="V21" i="83"/>
  <c r="S10" i="83"/>
  <c r="AA17" i="83"/>
  <c r="V12" i="83"/>
  <c r="V8" i="83"/>
  <c r="Z5" i="83"/>
  <c r="U14" i="83"/>
  <c r="V6" i="83"/>
  <c r="AA7" i="83"/>
  <c r="Z19" i="83"/>
  <c r="V9" i="83"/>
  <c r="AB26" i="83"/>
  <c r="AD77" i="73"/>
  <c r="AC85" i="73"/>
  <c r="AD67" i="73"/>
  <c r="AE80" i="73"/>
  <c r="AD73" i="73"/>
  <c r="AE89" i="73"/>
  <c r="Y22" i="83"/>
  <c r="AD90" i="73"/>
  <c r="AE87" i="73"/>
  <c r="X23" i="83"/>
  <c r="AE88" i="73"/>
  <c r="AD82" i="73"/>
  <c r="AD84" i="73"/>
  <c r="Y15" i="83"/>
  <c r="AC83" i="73"/>
  <c r="AG62" i="73"/>
  <c r="AB78" i="73"/>
  <c r="AA79" i="73"/>
  <c r="AD24" i="83"/>
  <c r="AG60" i="73"/>
  <c r="Z4" i="83"/>
  <c r="AE2" i="83"/>
  <c r="AI64" i="73"/>
  <c r="AH66" i="73"/>
  <c r="AH96" i="73"/>
  <c r="AJ65" i="73"/>
  <c r="AK100" i="73"/>
  <c r="AI98" i="73"/>
  <c r="AI93" i="73"/>
  <c r="AH75" i="73"/>
  <c r="AI95" i="73"/>
  <c r="AI68" i="73"/>
  <c r="AJ58" i="73"/>
  <c r="AH63" i="73"/>
  <c r="AI92" i="73"/>
  <c r="AH71" i="73"/>
  <c r="AH99" i="73"/>
  <c r="AI97" i="73"/>
  <c r="AH91" i="73"/>
  <c r="AI70" i="73"/>
  <c r="AI81" i="73"/>
  <c r="AI86" i="73"/>
  <c r="AH72" i="73"/>
  <c r="AH74" i="73"/>
  <c r="AI94" i="73"/>
  <c r="AI61" i="73"/>
  <c r="AI76" i="73"/>
  <c r="AH69" i="73"/>
  <c r="T11" i="83" l="1"/>
  <c r="W6" i="83"/>
  <c r="W13" i="83"/>
  <c r="Z20" i="83"/>
  <c r="AA19" i="83"/>
  <c r="AA25" i="83"/>
  <c r="AB7" i="83"/>
  <c r="W12" i="83"/>
  <c r="AC26" i="83"/>
  <c r="W9" i="83"/>
  <c r="W21" i="83"/>
  <c r="T10" i="83"/>
  <c r="AB17" i="83"/>
  <c r="W8" i="83"/>
  <c r="AA5" i="83"/>
  <c r="Z18" i="83"/>
  <c r="V14" i="83"/>
  <c r="V16" i="83"/>
  <c r="AF80" i="73"/>
  <c r="AE77" i="73"/>
  <c r="AE67" i="73"/>
  <c r="AE73" i="73"/>
  <c r="AD85" i="73"/>
  <c r="AE90" i="73"/>
  <c r="Z22" i="83"/>
  <c r="AF89" i="73"/>
  <c r="AF87" i="73"/>
  <c r="Y23" i="83"/>
  <c r="AF88" i="73"/>
  <c r="AE82" i="73"/>
  <c r="AD83" i="73"/>
  <c r="AE84" i="73"/>
  <c r="Z15" i="83"/>
  <c r="AC78" i="73"/>
  <c r="AB79" i="73"/>
  <c r="AE24" i="83"/>
  <c r="AF2" i="83"/>
  <c r="AA4" i="83"/>
  <c r="AH60" i="73"/>
  <c r="AH62" i="73"/>
  <c r="AJ61" i="73"/>
  <c r="AI63" i="73"/>
  <c r="AJ95" i="73"/>
  <c r="AL100" i="73"/>
  <c r="AK65" i="73"/>
  <c r="AJ97" i="73"/>
  <c r="AJ98" i="73"/>
  <c r="AJ94" i="73"/>
  <c r="AJ70" i="73"/>
  <c r="AK58" i="73"/>
  <c r="AI66" i="73"/>
  <c r="AI72" i="73"/>
  <c r="AJ92" i="73"/>
  <c r="AI96" i="73"/>
  <c r="AJ86" i="73"/>
  <c r="AI69" i="73"/>
  <c r="AJ76" i="73"/>
  <c r="AI99" i="73"/>
  <c r="AI75" i="73"/>
  <c r="AJ64" i="73"/>
  <c r="AJ81" i="73"/>
  <c r="AI91" i="73"/>
  <c r="AI71" i="73"/>
  <c r="AJ68" i="73"/>
  <c r="AJ93" i="73"/>
  <c r="AI74" i="73"/>
  <c r="AA18" i="83" l="1"/>
  <c r="W14" i="83"/>
  <c r="U11" i="83"/>
  <c r="X8" i="83"/>
  <c r="AD26" i="83"/>
  <c r="X6" i="83"/>
  <c r="AC7" i="83"/>
  <c r="AC17" i="83"/>
  <c r="X21" i="83"/>
  <c r="U10" i="83"/>
  <c r="X9" i="83"/>
  <c r="AB5" i="83"/>
  <c r="W16" i="83"/>
  <c r="AA20" i="83"/>
  <c r="AB25" i="83"/>
  <c r="X12" i="83"/>
  <c r="X13" i="83"/>
  <c r="AB19" i="83"/>
  <c r="AE85" i="73"/>
  <c r="AF73" i="73"/>
  <c r="AG80" i="73"/>
  <c r="AF77" i="73"/>
  <c r="AF67" i="73"/>
  <c r="AG89" i="73"/>
  <c r="AA22" i="83"/>
  <c r="AF90" i="73"/>
  <c r="Z23" i="83"/>
  <c r="AG87" i="73"/>
  <c r="AG88" i="73"/>
  <c r="AE83" i="73"/>
  <c r="AF82" i="73"/>
  <c r="AA15" i="83"/>
  <c r="AF84" i="73"/>
  <c r="AC79" i="73"/>
  <c r="AD78" i="73"/>
  <c r="AF24" i="83"/>
  <c r="AG2" i="83"/>
  <c r="AB4" i="83"/>
  <c r="AI62" i="73"/>
  <c r="AJ75" i="73"/>
  <c r="AI60" i="73"/>
  <c r="AJ66" i="73"/>
  <c r="AJ91" i="73"/>
  <c r="AK64" i="73"/>
  <c r="AK61" i="73"/>
  <c r="AJ71" i="73"/>
  <c r="AJ74" i="73"/>
  <c r="AK93" i="73"/>
  <c r="AK76" i="73"/>
  <c r="AL65" i="73"/>
  <c r="AK70" i="73"/>
  <c r="AK98" i="73"/>
  <c r="AJ63" i="73"/>
  <c r="AK68" i="73"/>
  <c r="AJ69" i="73"/>
  <c r="AJ96" i="73"/>
  <c r="AL58" i="73"/>
  <c r="AK94" i="73"/>
  <c r="AM100" i="73"/>
  <c r="AK81" i="73"/>
  <c r="AK92" i="73"/>
  <c r="AJ99" i="73"/>
  <c r="AJ72" i="73"/>
  <c r="AK86" i="73"/>
  <c r="AK97" i="73"/>
  <c r="AK95" i="73"/>
  <c r="Y12" i="83" l="1"/>
  <c r="V11" i="83"/>
  <c r="AB20" i="83"/>
  <c r="AD17" i="83"/>
  <c r="AD7" i="83"/>
  <c r="AB18" i="83"/>
  <c r="Y6" i="83"/>
  <c r="X14" i="83"/>
  <c r="AE26" i="83"/>
  <c r="AC5" i="83"/>
  <c r="AC25" i="83"/>
  <c r="Y9" i="83"/>
  <c r="V10" i="83"/>
  <c r="X16" i="83"/>
  <c r="Y21" i="83"/>
  <c r="Y8" i="83"/>
  <c r="AC19" i="83"/>
  <c r="Y13" i="83"/>
  <c r="AF85" i="73"/>
  <c r="AH80" i="73"/>
  <c r="AG73" i="73"/>
  <c r="AG67" i="73"/>
  <c r="AG77" i="73"/>
  <c r="AB22" i="83"/>
  <c r="AH89" i="73"/>
  <c r="AG90" i="73"/>
  <c r="AA23" i="83"/>
  <c r="AH88" i="73"/>
  <c r="AH87" i="73"/>
  <c r="AF83" i="73"/>
  <c r="AG82" i="73"/>
  <c r="AB15" i="83"/>
  <c r="AG84" i="73"/>
  <c r="AE78" i="73"/>
  <c r="AD79" i="73"/>
  <c r="AG24" i="83"/>
  <c r="AH2" i="83"/>
  <c r="AH24" i="83"/>
  <c r="AC4" i="83"/>
  <c r="AL95" i="73"/>
  <c r="AJ60" i="73"/>
  <c r="AM58" i="73"/>
  <c r="AL68" i="73"/>
  <c r="AL64" i="73"/>
  <c r="AL70" i="73"/>
  <c r="AL76" i="73"/>
  <c r="AK71" i="73"/>
  <c r="AL97" i="73"/>
  <c r="AK72" i="73"/>
  <c r="AO100" i="73"/>
  <c r="AN100" i="73"/>
  <c r="AK63" i="73"/>
  <c r="AJ62" i="73"/>
  <c r="AK91" i="73"/>
  <c r="AK75" i="73"/>
  <c r="AL81" i="73"/>
  <c r="AL93" i="73"/>
  <c r="AK96" i="73"/>
  <c r="AK74" i="73"/>
  <c r="AL86" i="73"/>
  <c r="AL92" i="73"/>
  <c r="AM65" i="73"/>
  <c r="AK66" i="73"/>
  <c r="AK99" i="73"/>
  <c r="AL94" i="73"/>
  <c r="AK69" i="73"/>
  <c r="AL98" i="73"/>
  <c r="AL61" i="73"/>
  <c r="AC18" i="83" l="1"/>
  <c r="Y16" i="83"/>
  <c r="AD5" i="83"/>
  <c r="AD19" i="83"/>
  <c r="AE17" i="83"/>
  <c r="Y14" i="83"/>
  <c r="W10" i="83"/>
  <c r="Z12" i="83"/>
  <c r="AE7" i="83"/>
  <c r="AF26" i="83"/>
  <c r="Z6" i="83"/>
  <c r="W11" i="83"/>
  <c r="Z9" i="83"/>
  <c r="Z13" i="83"/>
  <c r="AD25" i="83"/>
  <c r="Z8" i="83"/>
  <c r="AC20" i="83"/>
  <c r="Z21" i="83"/>
  <c r="AG85" i="73"/>
  <c r="AH77" i="73"/>
  <c r="AH73" i="73"/>
  <c r="AH67" i="73"/>
  <c r="AI80" i="73"/>
  <c r="AC22" i="83"/>
  <c r="AH90" i="73"/>
  <c r="AI89" i="73"/>
  <c r="AI87" i="73"/>
  <c r="AB23" i="83"/>
  <c r="AI88" i="73"/>
  <c r="AH82" i="73"/>
  <c r="AG83" i="73"/>
  <c r="AC15" i="83"/>
  <c r="AH84" i="73"/>
  <c r="AF78" i="73"/>
  <c r="AE79" i="73"/>
  <c r="AI2" i="83"/>
  <c r="AD4" i="83"/>
  <c r="AK60" i="73"/>
  <c r="AK62" i="73"/>
  <c r="AM76" i="73"/>
  <c r="AM98" i="73"/>
  <c r="AL66" i="73"/>
  <c r="AL75" i="73"/>
  <c r="AM97" i="73"/>
  <c r="AL99" i="73"/>
  <c r="AM92" i="73"/>
  <c r="AM64" i="73"/>
  <c r="AO58" i="73"/>
  <c r="AN58" i="73"/>
  <c r="AM70" i="73"/>
  <c r="AN65" i="73"/>
  <c r="AO65" i="73"/>
  <c r="AM86" i="73"/>
  <c r="AM61" i="73"/>
  <c r="AL69" i="73"/>
  <c r="AL96" i="73"/>
  <c r="AL91" i="73"/>
  <c r="AL63" i="73"/>
  <c r="AL72" i="73"/>
  <c r="AL71" i="73"/>
  <c r="AM93" i="73"/>
  <c r="AM94" i="73"/>
  <c r="AM81" i="73"/>
  <c r="AM95" i="73"/>
  <c r="AL74" i="73"/>
  <c r="AM68" i="73"/>
  <c r="AE19" i="83" l="1"/>
  <c r="AF17" i="83"/>
  <c r="X10" i="83"/>
  <c r="AA9" i="83"/>
  <c r="AA6" i="83"/>
  <c r="Z16" i="83"/>
  <c r="AA13" i="83"/>
  <c r="AG26" i="83"/>
  <c r="AA21" i="83"/>
  <c r="X11" i="83"/>
  <c r="AE25" i="83"/>
  <c r="AD20" i="83"/>
  <c r="Z14" i="83"/>
  <c r="AA8" i="83"/>
  <c r="AF7" i="83"/>
  <c r="AD18" i="83"/>
  <c r="AE5" i="83"/>
  <c r="AA12" i="83"/>
  <c r="AH85" i="73"/>
  <c r="AJ80" i="73"/>
  <c r="AI67" i="73"/>
  <c r="AI77" i="73"/>
  <c r="AI73" i="73"/>
  <c r="AI90" i="73"/>
  <c r="AD22" i="83"/>
  <c r="AJ89" i="73"/>
  <c r="AC23" i="83"/>
  <c r="AJ88" i="73"/>
  <c r="AJ87" i="73"/>
  <c r="AI82" i="73"/>
  <c r="AH83" i="73"/>
  <c r="AI84" i="73"/>
  <c r="AD15" i="83"/>
  <c r="AG78" i="73"/>
  <c r="AF79" i="73"/>
  <c r="AL62" i="73"/>
  <c r="AJ2" i="83"/>
  <c r="AE4" i="83"/>
  <c r="AI24" i="83"/>
  <c r="AO68" i="73"/>
  <c r="AN68" i="73"/>
  <c r="AM74" i="73"/>
  <c r="AM91" i="73"/>
  <c r="AN61" i="73"/>
  <c r="AO61" i="73"/>
  <c r="AL60" i="73"/>
  <c r="AN81" i="73"/>
  <c r="AO81" i="73"/>
  <c r="AN94" i="73"/>
  <c r="AO94" i="73"/>
  <c r="AM71" i="73"/>
  <c r="AO70" i="73"/>
  <c r="AN70" i="73"/>
  <c r="AN97" i="73"/>
  <c r="AO97" i="73"/>
  <c r="AM66" i="73"/>
  <c r="AO92" i="73"/>
  <c r="AN92" i="73"/>
  <c r="AN93" i="73"/>
  <c r="AO93" i="73"/>
  <c r="AM72" i="73"/>
  <c r="AM96" i="73"/>
  <c r="AO86" i="73"/>
  <c r="AN86" i="73"/>
  <c r="AM75" i="73"/>
  <c r="AO98" i="73"/>
  <c r="AN98" i="73"/>
  <c r="AO95" i="73"/>
  <c r="AN95" i="73"/>
  <c r="AO64" i="73"/>
  <c r="AN64" i="73"/>
  <c r="AM99" i="73"/>
  <c r="AM63" i="73"/>
  <c r="AM69" i="73"/>
  <c r="AN76" i="73"/>
  <c r="AO76" i="73"/>
  <c r="AH26" i="83" l="1"/>
  <c r="AA16" i="83"/>
  <c r="AF5" i="83"/>
  <c r="AA14" i="83"/>
  <c r="AG17" i="83"/>
  <c r="AB13" i="83"/>
  <c r="AE18" i="83"/>
  <c r="AG7" i="83"/>
  <c r="Y11" i="83"/>
  <c r="AE20" i="83"/>
  <c r="Y10" i="83"/>
  <c r="AF19" i="83"/>
  <c r="AB12" i="83"/>
  <c r="AB6" i="83"/>
  <c r="AF25" i="83"/>
  <c r="AB8" i="83"/>
  <c r="AB21" i="83"/>
  <c r="AB9" i="83"/>
  <c r="AI85" i="73"/>
  <c r="AJ77" i="73"/>
  <c r="AK80" i="73"/>
  <c r="AJ73" i="73"/>
  <c r="AJ67" i="73"/>
  <c r="AE22" i="83"/>
  <c r="AK89" i="73"/>
  <c r="AJ90" i="73"/>
  <c r="AK88" i="73"/>
  <c r="AK87" i="73"/>
  <c r="AD23" i="83"/>
  <c r="AE15" i="83"/>
  <c r="AJ82" i="73"/>
  <c r="AI83" i="73"/>
  <c r="AJ84" i="73"/>
  <c r="AH78" i="73"/>
  <c r="AG79" i="73"/>
  <c r="AJ24" i="83"/>
  <c r="AK2" i="83"/>
  <c r="AF4" i="83"/>
  <c r="AO75" i="73"/>
  <c r="AN75" i="73"/>
  <c r="AO96" i="73"/>
  <c r="AN96" i="73"/>
  <c r="AM62" i="73"/>
  <c r="AM60" i="73"/>
  <c r="AO63" i="73"/>
  <c r="AN63" i="73"/>
  <c r="AO72" i="73"/>
  <c r="AN72" i="73"/>
  <c r="AO99" i="73"/>
  <c r="AN99" i="73"/>
  <c r="AO69" i="73"/>
  <c r="AN69" i="73"/>
  <c r="AO66" i="73"/>
  <c r="AN66" i="73"/>
  <c r="AO71" i="73"/>
  <c r="AN71" i="73"/>
  <c r="AO91" i="73"/>
  <c r="AN91" i="73"/>
  <c r="AO74" i="73"/>
  <c r="AN74" i="73"/>
  <c r="AF18" i="83" l="1"/>
  <c r="AH7" i="83"/>
  <c r="AG19" i="83"/>
  <c r="AH17" i="83"/>
  <c r="AC13" i="83"/>
  <c r="AC8" i="83"/>
  <c r="AG5" i="83"/>
  <c r="AG25" i="83"/>
  <c r="AI26" i="83"/>
  <c r="Z11" i="83"/>
  <c r="AB16" i="83"/>
  <c r="AC9" i="83"/>
  <c r="Z10" i="83"/>
  <c r="AB14" i="83"/>
  <c r="AC6" i="83"/>
  <c r="AF20" i="83"/>
  <c r="AC21" i="83"/>
  <c r="AC12" i="83"/>
  <c r="AJ85" i="73"/>
  <c r="AK67" i="73"/>
  <c r="AK73" i="73"/>
  <c r="AK77" i="73"/>
  <c r="AL80" i="73"/>
  <c r="AK90" i="73"/>
  <c r="AF22" i="83"/>
  <c r="AL89" i="73"/>
  <c r="AL88" i="73"/>
  <c r="AE23" i="83"/>
  <c r="AL87" i="73"/>
  <c r="AJ83" i="73"/>
  <c r="AK82" i="73"/>
  <c r="AK84" i="73"/>
  <c r="AF15" i="83"/>
  <c r="AH79" i="73"/>
  <c r="AI78" i="73"/>
  <c r="AK24" i="83"/>
  <c r="AN62" i="73"/>
  <c r="AN60" i="73"/>
  <c r="AM2" i="83"/>
  <c r="AG4" i="83"/>
  <c r="AL2" i="83"/>
  <c r="AO60" i="73"/>
  <c r="AO62" i="73"/>
  <c r="AG20" i="83" l="1"/>
  <c r="AD8" i="83"/>
  <c r="AD21" i="83"/>
  <c r="AD13" i="83"/>
  <c r="AA11" i="83"/>
  <c r="AI17" i="83"/>
  <c r="AD12" i="83"/>
  <c r="AH5" i="83"/>
  <c r="AJ26" i="83"/>
  <c r="AH25" i="83"/>
  <c r="AD6" i="83"/>
  <c r="AI7" i="83"/>
  <c r="AA10" i="83"/>
  <c r="AC16" i="83"/>
  <c r="AH19" i="83"/>
  <c r="AC14" i="83"/>
  <c r="AG18" i="83"/>
  <c r="AD9" i="83"/>
  <c r="AM80" i="73"/>
  <c r="AL77" i="73"/>
  <c r="AL67" i="73"/>
  <c r="AK85" i="73"/>
  <c r="AL73" i="73"/>
  <c r="AM89" i="73"/>
  <c r="AL90" i="73"/>
  <c r="AG22" i="83"/>
  <c r="AM87" i="73"/>
  <c r="AK83" i="73"/>
  <c r="AM88" i="73"/>
  <c r="AF23" i="83"/>
  <c r="AL82" i="73"/>
  <c r="AL84" i="73"/>
  <c r="AG15" i="83"/>
  <c r="AI79" i="73"/>
  <c r="AJ78" i="73"/>
  <c r="AL24" i="83"/>
  <c r="AM24" i="83"/>
  <c r="AH4" i="83"/>
  <c r="AJ7" i="83" l="1"/>
  <c r="AI25" i="83"/>
  <c r="AE9" i="83"/>
  <c r="AE12" i="83"/>
  <c r="AI5" i="83"/>
  <c r="AB11" i="83"/>
  <c r="AE21" i="83"/>
  <c r="AB10" i="83"/>
  <c r="AH20" i="83"/>
  <c r="AE13" i="83"/>
  <c r="AE8" i="83"/>
  <c r="AD14" i="83"/>
  <c r="AI19" i="83"/>
  <c r="AH18" i="83"/>
  <c r="AK26" i="83"/>
  <c r="AE6" i="83"/>
  <c r="AJ17" i="83"/>
  <c r="AD16" i="83"/>
  <c r="AL85" i="73"/>
  <c r="AM73" i="73"/>
  <c r="AM67" i="73"/>
  <c r="AM77" i="73"/>
  <c r="AO80" i="73"/>
  <c r="AN80" i="73"/>
  <c r="AH22" i="83"/>
  <c r="AM90" i="73"/>
  <c r="AN89" i="73"/>
  <c r="AO89" i="73"/>
  <c r="AG23" i="83"/>
  <c r="AN88" i="73"/>
  <c r="AO88" i="73"/>
  <c r="AN87" i="73"/>
  <c r="AO87" i="73"/>
  <c r="AM82" i="73"/>
  <c r="AM84" i="73"/>
  <c r="AH15" i="83"/>
  <c r="AL83" i="73"/>
  <c r="AK78" i="73"/>
  <c r="AJ79" i="73"/>
  <c r="AI4" i="83"/>
  <c r="AF13" i="83" l="1"/>
  <c r="AJ19" i="83"/>
  <c r="AI20" i="83"/>
  <c r="AE16" i="83"/>
  <c r="AF8" i="83"/>
  <c r="AE14" i="83"/>
  <c r="AK17" i="83"/>
  <c r="AF9" i="83"/>
  <c r="AJ25" i="83"/>
  <c r="AC10" i="83"/>
  <c r="AM26" i="83"/>
  <c r="AK7" i="83"/>
  <c r="AC11" i="83"/>
  <c r="AF12" i="83"/>
  <c r="AF21" i="83"/>
  <c r="AJ5" i="83"/>
  <c r="AI18" i="83"/>
  <c r="AF6" i="83"/>
  <c r="AL26" i="83"/>
  <c r="AO67" i="73"/>
  <c r="AN67" i="73"/>
  <c r="AM85" i="73"/>
  <c r="AO73" i="73"/>
  <c r="AN73" i="73"/>
  <c r="AO77" i="73"/>
  <c r="AN77" i="73"/>
  <c r="AO90" i="73"/>
  <c r="AN90" i="73"/>
  <c r="AI22" i="83"/>
  <c r="AH23" i="83"/>
  <c r="AN82" i="73"/>
  <c r="AO82" i="73"/>
  <c r="AN84" i="73"/>
  <c r="AO84" i="73"/>
  <c r="AI15" i="83"/>
  <c r="AM83" i="73"/>
  <c r="AL78" i="73"/>
  <c r="AK79" i="73"/>
  <c r="AJ4" i="83"/>
  <c r="AL17" i="83" l="1"/>
  <c r="AG8" i="83"/>
  <c r="AM7" i="83"/>
  <c r="AJ18" i="83"/>
  <c r="AK25" i="83"/>
  <c r="AD11" i="83"/>
  <c r="AG21" i="83"/>
  <c r="AF16" i="83"/>
  <c r="AG13" i="83"/>
  <c r="AF14" i="83"/>
  <c r="AJ20" i="83"/>
  <c r="AK5" i="83"/>
  <c r="AL7" i="83"/>
  <c r="AK19" i="83"/>
  <c r="AG6" i="83"/>
  <c r="AD10" i="83"/>
  <c r="AG9" i="83"/>
  <c r="AG12" i="83"/>
  <c r="AM17" i="83"/>
  <c r="AN85" i="73"/>
  <c r="AO85" i="73"/>
  <c r="AJ22" i="83"/>
  <c r="AI23" i="83"/>
  <c r="AJ15" i="83"/>
  <c r="AO83" i="73"/>
  <c r="AN83" i="73"/>
  <c r="AL79" i="73"/>
  <c r="AM78" i="73"/>
  <c r="AK4" i="83"/>
  <c r="AG14" i="83" l="1"/>
  <c r="AL19" i="83"/>
  <c r="AH8" i="83"/>
  <c r="AH6" i="83"/>
  <c r="AM19" i="83"/>
  <c r="AG16" i="83"/>
  <c r="AH9" i="83"/>
  <c r="AL25" i="83"/>
  <c r="AH13" i="83"/>
  <c r="AL5" i="83"/>
  <c r="AM25" i="83"/>
  <c r="AK20" i="83"/>
  <c r="AH12" i="83"/>
  <c r="AE11" i="83"/>
  <c r="AK18" i="83"/>
  <c r="AM5" i="83"/>
  <c r="AH21" i="83"/>
  <c r="AE10" i="83"/>
  <c r="AK22" i="83"/>
  <c r="AJ23" i="83"/>
  <c r="AK15" i="83"/>
  <c r="AM79" i="73"/>
  <c r="AO78" i="73"/>
  <c r="AN78" i="73"/>
  <c r="AM4" i="83"/>
  <c r="AL4" i="83"/>
  <c r="AM20" i="83" l="1"/>
  <c r="AL18" i="83"/>
  <c r="AM18" i="83"/>
  <c r="AI13" i="83"/>
  <c r="AF10" i="83"/>
  <c r="AF11" i="83"/>
  <c r="AI8" i="83"/>
  <c r="AH16" i="83"/>
  <c r="AI12" i="83"/>
  <c r="AI9" i="83"/>
  <c r="AL20" i="83"/>
  <c r="AH14" i="83"/>
  <c r="AI21" i="83"/>
  <c r="AI6" i="83"/>
  <c r="AL22" i="83"/>
  <c r="AM22" i="83"/>
  <c r="AL15" i="83"/>
  <c r="AK23" i="83"/>
  <c r="AM15" i="83"/>
  <c r="AN79" i="73"/>
  <c r="AO79" i="73"/>
  <c r="AG11" i="83" l="1"/>
  <c r="AJ12" i="83"/>
  <c r="AJ13" i="83"/>
  <c r="AJ8" i="83"/>
  <c r="AJ9" i="83"/>
  <c r="AG10" i="83"/>
  <c r="AJ6" i="83"/>
  <c r="AJ21" i="83"/>
  <c r="AI14" i="83"/>
  <c r="AI16" i="83"/>
  <c r="AM23" i="83"/>
  <c r="AL23" i="83"/>
  <c r="AK9" i="83" l="1"/>
  <c r="AH10" i="83"/>
  <c r="AJ14" i="83"/>
  <c r="AK8" i="83"/>
  <c r="AK6" i="83"/>
  <c r="AJ16" i="83"/>
  <c r="AK12" i="83"/>
  <c r="AH11" i="83"/>
  <c r="AK21" i="83"/>
  <c r="AK13" i="83"/>
  <c r="AL9" i="83" l="1"/>
  <c r="AM12" i="83"/>
  <c r="AM8" i="83"/>
  <c r="AL8" i="83"/>
  <c r="AL12" i="83"/>
  <c r="AL21" i="83"/>
  <c r="AM9" i="83"/>
  <c r="AM13" i="83"/>
  <c r="AK14" i="83"/>
  <c r="AM6" i="83"/>
  <c r="AM21" i="83"/>
  <c r="AL6" i="83"/>
  <c r="AK16" i="83"/>
  <c r="AI10" i="83"/>
  <c r="AL13" i="83"/>
  <c r="AI11" i="83"/>
  <c r="AM16" i="83" l="1"/>
  <c r="AJ10" i="83"/>
  <c r="AL14" i="83"/>
  <c r="AJ11" i="83"/>
  <c r="AM14" i="83"/>
  <c r="AL16" i="83"/>
  <c r="AK10" i="83" l="1"/>
  <c r="AK11" i="83"/>
  <c r="AL10" i="83" l="1"/>
  <c r="AM10" i="83"/>
  <c r="AM11" i="83"/>
  <c r="AL11" i="83"/>
  <c r="G59" i="73"/>
  <c r="H59" i="73"/>
  <c r="F59" i="73"/>
  <c r="AP59" i="73" l="1"/>
  <c r="I59" i="73"/>
  <c r="K59" i="73"/>
  <c r="L59" i="73"/>
  <c r="N59" i="73" l="1"/>
  <c r="M59" i="73"/>
  <c r="P59" i="73"/>
  <c r="U59" i="73"/>
  <c r="V59" i="73" l="1"/>
  <c r="Q59" i="73"/>
  <c r="E3" i="83"/>
  <c r="E27" i="83" s="1"/>
  <c r="D3" i="83"/>
  <c r="D27" i="83" s="1"/>
  <c r="F3" i="83"/>
  <c r="F27" i="83" s="1"/>
  <c r="W59" i="73" l="1"/>
  <c r="AN3" i="83"/>
  <c r="AN27" i="83" s="1"/>
  <c r="G3" i="83"/>
  <c r="G27" i="83" s="1"/>
  <c r="J3" i="83"/>
  <c r="J27" i="83" s="1"/>
  <c r="S59" i="73"/>
  <c r="R59" i="73"/>
  <c r="I3" i="83"/>
  <c r="I27" i="83" s="1"/>
  <c r="S3" i="83" l="1"/>
  <c r="S27" i="83" s="1"/>
  <c r="L3" i="83"/>
  <c r="L27" i="83" s="1"/>
  <c r="N3" i="83"/>
  <c r="N27" i="83" s="1"/>
  <c r="K3" i="83"/>
  <c r="K27" i="83" s="1"/>
  <c r="X59" i="73"/>
  <c r="T3" i="83" l="1"/>
  <c r="T27" i="83" s="1"/>
  <c r="Y59" i="73"/>
  <c r="O3" i="83"/>
  <c r="O27" i="83" s="1"/>
  <c r="P3" i="83" l="1"/>
  <c r="P27" i="83" s="1"/>
  <c r="Q3" i="83"/>
  <c r="Q27" i="83" s="1"/>
  <c r="U3" i="83"/>
  <c r="U27" i="83" s="1"/>
  <c r="Z59" i="73"/>
  <c r="V3" i="83" l="1"/>
  <c r="V27" i="83" s="1"/>
  <c r="AA59" i="73"/>
  <c r="AB59" i="73" l="1"/>
  <c r="W3" i="83"/>
  <c r="W27" i="83" s="1"/>
  <c r="AC59" i="73" l="1"/>
  <c r="X3" i="83"/>
  <c r="X27" i="83" s="1"/>
  <c r="Y3" i="83" l="1"/>
  <c r="Y27" i="83" s="1"/>
  <c r="AD59" i="73"/>
  <c r="AE59" i="73" l="1"/>
  <c r="Z3" i="83"/>
  <c r="Z27" i="83" s="1"/>
  <c r="AF59" i="73" l="1"/>
  <c r="AA3" i="83"/>
  <c r="AA27" i="83" s="1"/>
  <c r="AB3" i="83" l="1"/>
  <c r="AB27" i="83" s="1"/>
  <c r="AG59" i="73"/>
  <c r="AH59" i="73" l="1"/>
  <c r="AC3" i="83"/>
  <c r="AC27" i="83" s="1"/>
  <c r="AD3" i="83" l="1"/>
  <c r="AD27" i="83" s="1"/>
  <c r="AI59" i="73"/>
  <c r="AJ59" i="73" l="1"/>
  <c r="AE3" i="83"/>
  <c r="AE27" i="83" s="1"/>
  <c r="AK59" i="73" l="1"/>
  <c r="AF3" i="83"/>
  <c r="AF27" i="83" s="1"/>
  <c r="AL59" i="73" l="1"/>
  <c r="AG3" i="83"/>
  <c r="AG27" i="83" s="1"/>
  <c r="AM59" i="73" l="1"/>
  <c r="AH3" i="83"/>
  <c r="AH27" i="83" s="1"/>
  <c r="AO59" i="73" l="1"/>
  <c r="AN59" i="73"/>
  <c r="AI3" i="83"/>
  <c r="AI27" i="83" s="1"/>
  <c r="AJ3" i="83" l="1"/>
  <c r="AJ27" i="83" s="1"/>
  <c r="AK3" i="83" l="1"/>
  <c r="AK27" i="83" s="1"/>
  <c r="AL3" i="83" l="1"/>
  <c r="AL27" i="83" s="1"/>
  <c r="AM3" i="83"/>
  <c r="AM27" i="83" s="1"/>
</calcChain>
</file>

<file path=xl/sharedStrings.xml><?xml version="1.0" encoding="utf-8"?>
<sst xmlns="http://schemas.openxmlformats.org/spreadsheetml/2006/main" count="4740" uniqueCount="516">
  <si>
    <t>行 业</t>
  </si>
  <si>
    <t>化学原料和化学制品制造业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</si>
  <si>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</si>
  <si>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</si>
  <si>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</si>
  <si>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</si>
  <si>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</si>
  <si>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</si>
  <si>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</si>
  <si>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</si>
  <si>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</si>
  <si>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</si>
  <si>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</si>
  <si>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</si>
  <si>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</si>
  <si>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</si>
  <si>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</si>
  <si>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</si>
  <si>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</si>
  <si>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</si>
  <si>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</si>
  <si>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石油、煤炭及其他燃料加工业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</si>
  <si>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</si>
  <si>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</si>
  <si>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</si>
  <si>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</si>
  <si>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</si>
  <si>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</si>
  <si>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</si>
  <si>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</si>
  <si>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</si>
  <si>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</si>
  <si>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</si>
  <si>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</si>
  <si>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</si>
  <si>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</si>
  <si>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</si>
  <si>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</si>
  <si>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</si>
  <si>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电力、热力生产和供应业</t>
  </si>
  <si>
    <t>燃气生产和供应业</t>
  </si>
  <si>
    <t>水的生产和供应业</t>
  </si>
  <si>
    <r>
      <t>煤合计_x000D_
(万吨)_x000D_
Coal Total_x000D_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</si>
  <si>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原煤_x000D_
(万吨)_x000D_
Raw Coal_x000D_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</si>
  <si>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洗精煤_x000D_
(万吨)_x000D_
Cleaned_x000D_
Coal_x000D_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</si>
  <si>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其他洗煤_x000D_
(万吨)_x000D_
Other_x000D_
Washed Coal_x000D_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</si>
  <si>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焦炭_x000D_
(万吨)_x000D_
Coke_x000D_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</si>
  <si>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焦炉煤气_x000D_
(亿立方米)_x000D_
Coke Oven_x000D_
Gas_x000D_
(10</t>
    </r>
    <r>
      <rPr>
        <vertAlign val="superscript"/>
        <sz val="10"/>
        <rFont val="宋体"/>
        <family val="3"/>
        <charset val="134"/>
      </rPr>
      <t>8</t>
    </r>
    <r>
      <rPr>
        <sz val="10"/>
        <rFont val="宋体"/>
        <family val="3"/>
        <charset val="134"/>
      </rPr>
      <t xml:space="preserve"> cu.m)</t>
    </r>
  </si>
  <si>
    <r>
      <t>高炉煤气_x000D_
(亿立方米)_x000D_
Blast Furnace_x000D_
Gas_x000D_
(10</t>
    </r>
    <r>
      <rPr>
        <vertAlign val="superscript"/>
        <sz val="10"/>
        <rFont val="宋体"/>
        <family val="3"/>
        <charset val="134"/>
      </rPr>
      <t>8</t>
    </r>
    <r>
      <rPr>
        <sz val="10"/>
        <rFont val="宋体"/>
        <family val="3"/>
        <charset val="134"/>
      </rPr>
      <t xml:space="preserve"> cu.m)</t>
    </r>
  </si>
  <si>
    <r>
      <t>转炉煤气_x000D_
(亿立方米)_x000D_
Converter_x000D_
Gas_x000D_
(10</t>
    </r>
    <r>
      <rPr>
        <vertAlign val="superscript"/>
        <sz val="10"/>
        <rFont val="宋体"/>
        <family val="3"/>
        <charset val="134"/>
      </rPr>
      <t>8</t>
    </r>
    <r>
      <rPr>
        <sz val="10"/>
        <rFont val="宋体"/>
        <family val="3"/>
        <charset val="134"/>
      </rPr>
      <t xml:space="preserve"> cu.m)</t>
    </r>
  </si>
  <si>
    <r>
      <t>其他煤气_x000D_
(亿立方米)_x000D_
Other Gas_x000D_
(10</t>
    </r>
    <r>
      <rPr>
        <vertAlign val="superscript"/>
        <sz val="10"/>
        <rFont val="宋体"/>
        <family val="3"/>
        <charset val="134"/>
      </rPr>
      <t>8</t>
    </r>
    <r>
      <rPr>
        <sz val="10"/>
        <rFont val="宋体"/>
        <family val="3"/>
        <charset val="134"/>
      </rPr>
      <t xml:space="preserve"> cu.m)</t>
    </r>
  </si>
  <si>
    <r>
      <t>其他焦化产品_x000D_
(万吨)_x000D_
Other Coking_x000D_
Products_x000D_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</si>
  <si>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原油_x000D_
(万吨)_x000D_
Crude Oil_x000D_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</si>
  <si>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汽油_x000D_
(万吨)_x000D_
Gasoline_x000D_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</si>
  <si>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煤油_x000D_
(万吨)_x000D_
Kerosene_x000D_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</si>
  <si>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柴油_x000D_
(万吨)_x000D_
Diesel Oil_x000D_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</si>
  <si>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燃料油_x000D_
(万吨)_x000D_
Fuel Oil_x000D_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</si>
  <si>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石脑油_x000D_
(万吨)_x000D_
Naphtha_x000D_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</si>
  <si>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润滑油_x000D_
(万吨)_x000D_
Lubricants_x000D_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</si>
  <si>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石蜡_x000D_
(万吨)_x000D_
Paraffin_x000D_
Waxes_x000D_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</si>
  <si>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溶剂油_x000D_
(万吨)_x000D_
White Spirit_x000D_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</si>
  <si>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石油沥青_x000D_
(万吨)_x000D_
Bitumen_x000D_
Asphalt_x000D_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</si>
  <si>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石油焦_x000D_
(万吨)_x000D_
Petroleum_x000D_
Coke_x000D_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</si>
  <si>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液化石油气_x000D_
(万吨)_x000D_
Liquefied_x000D_
Petroleum Gas_x000D_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</si>
  <si>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炼厂干气_x000D_
(万吨)_x000D_
Refinery_x000D_
Gas_x000D_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</si>
  <si>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其他石油制品_x000D_
(万吨)_x000D_
Other Petroleum_x000D_
Products_x000D_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</si>
  <si>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天然气_x000D_
(亿立方米)_x000D_
Natural Gas_x000D_
(10</t>
    </r>
    <r>
      <rPr>
        <vertAlign val="superscript"/>
        <sz val="10"/>
        <rFont val="宋体"/>
        <family val="3"/>
        <charset val="134"/>
      </rPr>
      <t>8</t>
    </r>
    <r>
      <rPr>
        <sz val="10"/>
        <rFont val="宋体"/>
        <family val="3"/>
        <charset val="134"/>
      </rPr>
      <t xml:space="preserve"> cu.m)</t>
    </r>
  </si>
  <si>
    <r>
      <t>液化天然气_x000D_
(万吨)_x000D_
Liquefied_x000D_
Natural Gas_x000D_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</si>
  <si>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热力_x000D_
(万百万千焦)_x000D_
Heat_x000D_
(10</t>
    </r>
    <r>
      <rPr>
        <vertAlign val="superscript"/>
        <sz val="10"/>
        <rFont val="宋体"/>
        <family val="3"/>
        <charset val="134"/>
      </rPr>
      <t>10</t>
    </r>
    <r>
      <rPr>
        <sz val="10"/>
        <rFont val="宋体"/>
        <family val="3"/>
        <charset val="134"/>
      </rPr>
      <t xml:space="preserve"> kJ)</t>
    </r>
  </si>
  <si>
    <r>
      <t>电力_x000D_
(亿千瓦小时)_x000D_
Electricity_x000D_
(10</t>
    </r>
    <r>
      <rPr>
        <vertAlign val="superscript"/>
        <sz val="10"/>
        <rFont val="宋体"/>
        <family val="3"/>
        <charset val="134"/>
      </rPr>
      <t>8</t>
    </r>
    <r>
      <rPr>
        <sz val="10"/>
        <rFont val="宋体"/>
        <family val="3"/>
        <charset val="134"/>
      </rPr>
      <t xml:space="preserve"> kW·h)</t>
    </r>
  </si>
  <si>
    <r>
      <t>其他能源_x000D_
(万吨标准煤)_x000D_
Other Energy_x000D_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tce)</t>
    </r>
  </si>
  <si>
    <t>项 目</t>
  </si>
  <si>
    <r>
      <t>其他洗煤_x000D_
(万吨)_x000D_
Other_x000D_
Washed_x000D_
Coal_x000D_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</si>
  <si>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煤制品_x000D_
(万吨)_x000D_
Briquettes_x000D_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</si>
  <si>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煤矸石_x000D_
(万吨)_x000D_
Gangue_x000D_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</si>
  <si>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t>一.可供本地区消费的能源量</t>
  </si>
  <si>
    <t xml:space="preserve">  1.一次能源生产量</t>
  </si>
  <si>
    <t xml:space="preserve">    水电</t>
  </si>
  <si>
    <t xml:space="preserve">    核电</t>
  </si>
  <si>
    <t xml:space="preserve">    风电</t>
  </si>
  <si>
    <t xml:space="preserve">  2.进口量</t>
  </si>
  <si>
    <t xml:space="preserve">  3.境内飞机和轮船在境外的加油量</t>
  </si>
  <si>
    <t xml:space="preserve">  4.出口量(-)</t>
  </si>
  <si>
    <t xml:space="preserve">  5.境外飞机和轮船在境内的加油量(-)</t>
  </si>
  <si>
    <t xml:space="preserve">  6.库存增(-)、减(+)量</t>
  </si>
  <si>
    <t>二.加工转换投入(-)产出(+)量</t>
  </si>
  <si>
    <t xml:space="preserve">  1.火力发电</t>
  </si>
  <si>
    <t xml:space="preserve">  2.供热</t>
  </si>
  <si>
    <t xml:space="preserve">  3.煤炭洗选</t>
  </si>
  <si>
    <t xml:space="preserve">  4.炼焦</t>
  </si>
  <si>
    <t xml:space="preserve">  5.炼油及煤制油</t>
  </si>
  <si>
    <t xml:space="preserve">    #油品再投入量(-)</t>
  </si>
  <si>
    <t xml:space="preserve">  6.制气</t>
  </si>
  <si>
    <t xml:space="preserve">    #焦炭再投入量(-)</t>
  </si>
  <si>
    <t xml:space="preserve">  7.天然气液化</t>
  </si>
  <si>
    <t xml:space="preserve">  8.煤制品加工</t>
  </si>
  <si>
    <t xml:space="preserve">  9.回收能</t>
  </si>
  <si>
    <t>三.损失量</t>
  </si>
  <si>
    <t>四.终端消费量</t>
  </si>
  <si>
    <t xml:space="preserve">  2.工业</t>
  </si>
  <si>
    <t xml:space="preserve">    #用作原料、材料</t>
  </si>
  <si>
    <t xml:space="preserve">  4.交通运输、仓储和邮政业</t>
  </si>
  <si>
    <t xml:space="preserve">  5.批发和零售业、住宿和餐饮业</t>
  </si>
  <si>
    <t xml:space="preserve">  6.其他</t>
  </si>
  <si>
    <t xml:space="preserve">  7.居民生活</t>
  </si>
  <si>
    <t xml:space="preserve">    城镇</t>
  </si>
  <si>
    <t xml:space="preserve">    乡村</t>
  </si>
  <si>
    <t>五.平衡差额</t>
  </si>
  <si>
    <t>六.消费量合计</t>
  </si>
  <si>
    <r>
      <t>其他焦化产品_x000D_
(万吨)_x000D_
Other_x000D_
Coking_x000D_
Products_x000D_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</si>
  <si>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油品合计_x000D_
(万吨)_x000D_
Petroleum_x000D_
Products_x000D_
Total_x000D_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</si>
  <si>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其他石油制品_x000D_
(万吨)_x000D_
Other_x000D_
Petroleum_x000D_
Products_x000D_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tons)</t>
    </r>
  </si>
  <si>
    <r>
      <t>其他能源_x000D_
(万吨标准煤)_x000D_
Other_x000D_
Energy_x000D_
(10</t>
    </r>
    <r>
      <rPr>
        <vertAlign val="superscript"/>
        <sz val="10"/>
        <rFont val="宋体"/>
        <family val="3"/>
        <charset val="134"/>
      </rPr>
      <t>4</t>
    </r>
    <r>
      <rPr>
        <sz val="10"/>
        <rFont val="宋体"/>
        <family val="3"/>
        <charset val="134"/>
      </rPr>
      <t xml:space="preserve"> tce)</t>
    </r>
  </si>
  <si>
    <t>4.2.1. #用作原料、材料</t>
    <phoneticPr fontId="3" type="noConversion"/>
  </si>
  <si>
    <t>“准确界定原料用能范畴”一节是《通知》的重要内容。该节具体指出，对原料用能的基本定义是:</t>
    <phoneticPr fontId="3" type="noConversion"/>
  </si>
  <si>
    <t>“指用作原材料的能源消费，即能源产品不作为燃料、动力使用，而作为生产非能源产品的原料、材料使用。”</t>
    <phoneticPr fontId="3" type="noConversion"/>
  </si>
  <si>
    <t>具体范畴则表述为</t>
    <phoneticPr fontId="3" type="noConversion"/>
  </si>
  <si>
    <t>“用于生产非能源用途的烯烃、芳烃、炔烃、醇类、合成氨等产品的煤炭、石油、天然气及其制品等，属于原料用能范畴；若用作燃料、动力使用，不属于原料用能范畴”。</t>
  </si>
  <si>
    <t>Definition of "Energy Product used as Material"</t>
    <phoneticPr fontId="3" type="noConversion"/>
  </si>
  <si>
    <t>Definition of Energy Product not used as Fuel based on US EPS Model</t>
    <phoneticPr fontId="3" type="noConversion"/>
  </si>
  <si>
    <t>Coking Coal: Hard coal used in Iron and Steel Industry</t>
    <phoneticPr fontId="3" type="noConversion"/>
  </si>
  <si>
    <t>Petrochem: Natural Gas, Crude Oil,  in refined petroleum and coke</t>
    <phoneticPr fontId="3" type="noConversion"/>
  </si>
  <si>
    <t>Chemical: Natural as Feedstock, LPG propane or butane as Feedstock</t>
    <phoneticPr fontId="3" type="noConversion"/>
  </si>
  <si>
    <t>建筑业</t>
    <phoneticPr fontId="3" type="noConversion"/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</si>
  <si>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</si>
  <si>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</si>
  <si>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</si>
  <si>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</si>
  <si>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</si>
  <si>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</si>
  <si>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</si>
  <si>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</si>
  <si>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</si>
  <si>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</si>
  <si>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</si>
  <si>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</si>
  <si>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</si>
  <si>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</si>
  <si>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</si>
  <si>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</si>
  <si>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</si>
  <si>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</si>
  <si>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</si>
  <si>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</si>
  <si>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</si>
  <si>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</si>
  <si>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</si>
  <si>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</si>
  <si>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</si>
  <si>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Mining Support Service Activities 09</t>
    <phoneticPr fontId="3" type="noConversion"/>
  </si>
  <si>
    <t>EPS Fuel</t>
  </si>
  <si>
    <t>Chinese Model Fuel</t>
  </si>
  <si>
    <t>crude oil</t>
  </si>
  <si>
    <t>Crude Oil</t>
  </si>
  <si>
    <t>原油</t>
  </si>
  <si>
    <t>electricity</t>
  </si>
  <si>
    <t>Electricity</t>
  </si>
  <si>
    <t>电力</t>
  </si>
  <si>
    <t>Raw Coal</t>
  </si>
  <si>
    <t>原煤</t>
  </si>
  <si>
    <t>Cleaned Coal</t>
  </si>
  <si>
    <t>洗精煤</t>
  </si>
  <si>
    <t>Briquettes</t>
  </si>
  <si>
    <t>煤制品</t>
  </si>
  <si>
    <t>heat</t>
  </si>
  <si>
    <t>Heat</t>
  </si>
  <si>
    <t>热力</t>
  </si>
  <si>
    <t>heavy fuel oil</t>
  </si>
  <si>
    <t>Fuel Oil</t>
  </si>
  <si>
    <t>燃料油</t>
  </si>
  <si>
    <t>White Spirit</t>
  </si>
  <si>
    <t>溶剂油</t>
  </si>
  <si>
    <t>Other Petroleum Products</t>
  </si>
  <si>
    <t>其他石油制品</t>
  </si>
  <si>
    <t>jet fuel or kerosene</t>
  </si>
  <si>
    <t>Kerosene</t>
  </si>
  <si>
    <t>煤油</t>
  </si>
  <si>
    <t>lignite</t>
  </si>
  <si>
    <t>Gangue</t>
  </si>
  <si>
    <t>煤矸石</t>
  </si>
  <si>
    <t>Other Washed Coal</t>
  </si>
  <si>
    <t>其他洗煤</t>
  </si>
  <si>
    <t>petroleum diesel</t>
  </si>
  <si>
    <t>Other Coking Products</t>
  </si>
  <si>
    <t>其他焦化产品</t>
  </si>
  <si>
    <t>Diesel Oil</t>
  </si>
  <si>
    <t>柴油</t>
  </si>
  <si>
    <t>Bitumen Asphalt</t>
  </si>
  <si>
    <t>石油沥青</t>
  </si>
  <si>
    <t>Petroleum Coke</t>
  </si>
  <si>
    <t>石油焦</t>
  </si>
  <si>
    <t>petroleum gasoline</t>
  </si>
  <si>
    <t>Gasoline</t>
  </si>
  <si>
    <t>汽油</t>
  </si>
  <si>
    <t>LPG propane or butane</t>
  </si>
  <si>
    <t>Coke Oven Gas</t>
  </si>
  <si>
    <t>焦炉煤气</t>
  </si>
  <si>
    <t>Blast Furnance Gas</t>
  </si>
  <si>
    <t>高炉煤气</t>
  </si>
  <si>
    <t>Converter Gas</t>
  </si>
  <si>
    <t>转炉煤气</t>
  </si>
  <si>
    <t>Other Gas</t>
  </si>
  <si>
    <t>其他煤气</t>
  </si>
  <si>
    <t>Naphtha</t>
  </si>
  <si>
    <t>石脑油</t>
  </si>
  <si>
    <t>润滑油</t>
  </si>
  <si>
    <t>Paraffin Waxes</t>
  </si>
  <si>
    <t>石蜡</t>
  </si>
  <si>
    <t>Liquefied Petroleum Gas</t>
  </si>
  <si>
    <t>液化石油气</t>
  </si>
  <si>
    <t>Refinery Gas</t>
  </si>
  <si>
    <t>炼厂干气</t>
  </si>
  <si>
    <t>natural gas</t>
  </si>
  <si>
    <t>Natural Gas</t>
  </si>
  <si>
    <t>天然气</t>
  </si>
  <si>
    <t>Liquefied Natural Gas</t>
  </si>
  <si>
    <t>液化天然气</t>
  </si>
  <si>
    <t>biofuel gasoline</t>
  </si>
  <si>
    <t>生物质汽油</t>
  </si>
  <si>
    <t>biofuel diesel</t>
  </si>
  <si>
    <t>生物质柴油</t>
  </si>
  <si>
    <t>biomass</t>
  </si>
  <si>
    <t>生物质</t>
  </si>
  <si>
    <t>municipal solid waste</t>
  </si>
  <si>
    <t>城市生活垃圾</t>
  </si>
  <si>
    <t>Other Energy</t>
  </si>
  <si>
    <t>Coke</t>
  </si>
  <si>
    <t>焦炭</t>
  </si>
  <si>
    <t>其他能源</t>
  </si>
  <si>
    <t>实物量单位</t>
  </si>
  <si>
    <t>平均低位发热量</t>
  </si>
  <si>
    <t>折标准煤系数</t>
  </si>
  <si>
    <t>单位热值含碳量</t>
  </si>
  <si>
    <t>燃料碳氧化率</t>
  </si>
  <si>
    <t>排放因子1</t>
  </si>
  <si>
    <t>排放因子2</t>
  </si>
  <si>
    <t>数据来源</t>
    <phoneticPr fontId="3" type="noConversion"/>
  </si>
  <si>
    <t>TJ/单位</t>
  </si>
  <si>
    <t>万吨标煤/单位</t>
  </si>
  <si>
    <t>万吨碳/TJ</t>
  </si>
  <si>
    <t>%</t>
  </si>
  <si>
    <t>万tCO2/单位</t>
  </si>
  <si>
    <t>万tCO2/万吨标煤</t>
  </si>
  <si>
    <t>万吨</t>
  </si>
  <si>
    <t>能源统计年鉴2020</t>
    <phoneticPr fontId="3" type="noConversion"/>
  </si>
  <si>
    <t>型煤</t>
  </si>
  <si>
    <t>万吨</t>
    <phoneticPr fontId="3" type="noConversion"/>
  </si>
  <si>
    <t>2020中国区域电网二氧化碳基准线排放因子</t>
  </si>
  <si>
    <t>综合能耗计算通则GBT2589-2020</t>
    <phoneticPr fontId="3" type="noConversion"/>
  </si>
  <si>
    <t>亿立方米</t>
  </si>
  <si>
    <t>2021中国区域电网二氧化碳基准线排放因子</t>
  </si>
  <si>
    <t>2022中国区域电网二氧化碳基准线排放因子</t>
  </si>
  <si>
    <t>2023中国区域电网二氧化碳基准线排放因子</t>
  </si>
  <si>
    <t>2024中国区域电网二氧化碳基准线排放因子</t>
  </si>
  <si>
    <t>2025中国区域电网二氧化碳基准线排放因子</t>
  </si>
  <si>
    <t>万百万千焦</t>
    <phoneticPr fontId="3" type="noConversion"/>
  </si>
  <si>
    <t>排放清单缺省值</t>
    <phoneticPr fontId="3" type="noConversion"/>
  </si>
  <si>
    <t>亿千瓦时</t>
    <phoneticPr fontId="3" type="noConversion"/>
  </si>
  <si>
    <t>氢能源</t>
  </si>
  <si>
    <t>万吨标煤</t>
    <phoneticPr fontId="3" type="noConversion"/>
  </si>
  <si>
    <t>折EPS BTU 系数</t>
    <phoneticPr fontId="3" type="noConversion"/>
  </si>
  <si>
    <t>BTU/单位</t>
    <phoneticPr fontId="3" type="noConversion"/>
  </si>
  <si>
    <t>coal</t>
    <phoneticPr fontId="3" type="noConversion"/>
  </si>
  <si>
    <t>natural gas</t>
    <phoneticPr fontId="3" type="noConversion"/>
  </si>
  <si>
    <t>biomass</t>
    <phoneticPr fontId="3" type="noConversion"/>
  </si>
  <si>
    <t>crude oil</t>
    <phoneticPr fontId="3" type="noConversion"/>
  </si>
  <si>
    <t>petroleum diesel</t>
    <phoneticPr fontId="3" type="noConversion"/>
  </si>
  <si>
    <t>LPG propane or butane</t>
    <phoneticPr fontId="3" type="noConversion"/>
  </si>
  <si>
    <t>EPS Industrial Module Fuel</t>
    <phoneticPr fontId="3" type="noConversion"/>
  </si>
  <si>
    <t>other energy</t>
    <phoneticPr fontId="3" type="noConversion"/>
  </si>
  <si>
    <t>焦炭</t>
    <phoneticPr fontId="3" type="noConversion"/>
  </si>
  <si>
    <t>煤化工产业链</t>
    <phoneticPr fontId="3" type="noConversion"/>
  </si>
  <si>
    <t>1.煤焦化，制焦炭，煤焦油，焦煤气，对应炼焦环节的原煤与洗精煤消费</t>
    <phoneticPr fontId="3" type="noConversion"/>
  </si>
  <si>
    <t>3.煤液化：直接液化制造甲醇，烯烃和汽油等液体燃料，属于石油，煤炭及其他燃料加工业</t>
    <phoneticPr fontId="3" type="noConversion"/>
  </si>
  <si>
    <t>2.煤气化：煤炭-合成气-制合成氨，水煤气，甲醇，属于石油，煤炭及其他燃料加工业</t>
    <phoneticPr fontId="3" type="noConversion"/>
  </si>
  <si>
    <t>工业</t>
    <phoneticPr fontId="3" type="noConversion"/>
  </si>
  <si>
    <t>Unit:BTU</t>
  </si>
  <si>
    <t>heavy fuel oil</t>
    <phoneticPr fontId="3" type="noConversion"/>
  </si>
  <si>
    <t>BIFUBC</t>
    <phoneticPr fontId="3" type="noConversion"/>
  </si>
  <si>
    <t>农、林、牧、渔业</t>
  </si>
  <si>
    <t>cement and other nonmetallic minerals 239</t>
    <phoneticPr fontId="44" type="noConversion"/>
  </si>
  <si>
    <t>建筑业</t>
  </si>
  <si>
    <t>crude oil</t>
    <phoneticPr fontId="44" type="noConversion"/>
  </si>
  <si>
    <t>electricity</t>
    <phoneticPr fontId="44" type="noConversion"/>
  </si>
  <si>
    <t>heat</t>
    <phoneticPr fontId="44" type="noConversion"/>
  </si>
  <si>
    <t>heavy fuel oil</t>
    <phoneticPr fontId="44" type="noConversion"/>
  </si>
  <si>
    <t>petroleum diesel</t>
    <phoneticPr fontId="44" type="noConversion"/>
  </si>
  <si>
    <t>Lubricant</t>
    <phoneticPr fontId="44" type="noConversion"/>
  </si>
  <si>
    <t>natural gas</t>
    <phoneticPr fontId="44" type="noConversion"/>
  </si>
  <si>
    <t>能源名称</t>
    <phoneticPr fontId="44" type="noConversion"/>
  </si>
  <si>
    <t>各燃料用作工业原料的拆分原则</t>
    <phoneticPr fontId="3" type="noConversion"/>
  </si>
  <si>
    <t>原料分配</t>
    <phoneticPr fontId="3" type="noConversion"/>
  </si>
  <si>
    <t>原煤：煤炭作为原料主要用于炼焦和气化。</t>
    <phoneticPr fontId="3" type="noConversion"/>
  </si>
  <si>
    <t>洗精煤：洗精煤作为原料主要用于炼焦。</t>
    <phoneticPr fontId="3" type="noConversion"/>
  </si>
  <si>
    <t>其他洗煤：作为原料主要用于炼制土焦和水泥熟料的生产。</t>
    <phoneticPr fontId="3" type="noConversion"/>
  </si>
  <si>
    <t>煤制品、煤矸石：同其他洗煤。</t>
    <phoneticPr fontId="3" type="noConversion"/>
  </si>
  <si>
    <t>焦炭：作为原料主要用于冶金还原剂和化工原料。</t>
    <phoneticPr fontId="3" type="noConversion"/>
  </si>
  <si>
    <t>焦炉、高炉、转炉和其他煤气：作为原料主要用于化工原料。比如制取氢气、</t>
    <phoneticPr fontId="3" type="noConversion"/>
  </si>
  <si>
    <t>天然气、合成氨等。</t>
    <phoneticPr fontId="3" type="noConversion"/>
  </si>
  <si>
    <t>基于工业企业数据库，甲醇生产主要分布于有机化学原料制造业，和专化学用品制造，</t>
    <phoneticPr fontId="3" type="noConversion"/>
  </si>
  <si>
    <t>以及炼焦及氮肥制造业的副产品，固按照行业煤炭使用量分配原煤和型煤的非燃料使用</t>
  </si>
  <si>
    <t>其他焦化产品：主要包括煤焦油、化学产品（如氨、粗苯等）。</t>
    <phoneticPr fontId="3" type="noConversion"/>
  </si>
  <si>
    <t>作为原料主要用做化工原料。</t>
    <phoneticPr fontId="3" type="noConversion"/>
  </si>
  <si>
    <t>原油：主要用作燃料和炼制其他油品。2020-2022能源年鉴中原油都没有作为原料使用。</t>
    <phoneticPr fontId="3" type="noConversion"/>
  </si>
  <si>
    <t>若有，可将其全部划分为化工行业。</t>
    <phoneticPr fontId="3" type="noConversion"/>
  </si>
  <si>
    <t>汽油：作为原料使用主要是溶剂汽油。用于橡胶行业、油漆、油脂、染料(化学原料和化学制品业)，</t>
    <phoneticPr fontId="3" type="noConversion"/>
  </si>
  <si>
    <t>煤油：作为原料使用主要用于器械零部件的洗涤剂、橡胶和制药工业的溶剂、有机化工的裂解原料</t>
    <phoneticPr fontId="3" type="noConversion"/>
  </si>
  <si>
    <t>通用设备制造业</t>
    <phoneticPr fontId="3" type="noConversion"/>
  </si>
  <si>
    <t>专用设备制造业</t>
    <phoneticPr fontId="3" type="noConversion"/>
  </si>
  <si>
    <t>柴油：生物柴油可作为润滑剂、油漆和化妆品的工业原料。</t>
    <phoneticPr fontId="3" type="noConversion"/>
  </si>
  <si>
    <t>燃料油：燃料油作为工业原料主要用于生产化肥。</t>
    <phoneticPr fontId="3" type="noConversion"/>
  </si>
  <si>
    <t>石脑油：石脑油是裂解制取烯烃，催化重整苯、二甲苯、汽油的工业原料。也是制取化肥的原料。</t>
    <phoneticPr fontId="3" type="noConversion"/>
  </si>
  <si>
    <t>原料分配</t>
    <phoneticPr fontId="3" type="noConversion"/>
  </si>
  <si>
    <t>润滑油：润滑油可以用作能源化工、车用制造和设备制造。</t>
    <phoneticPr fontId="3" type="noConversion"/>
  </si>
  <si>
    <t>石蜡：石蜡分食品级和工业级。工业级石蜡主要用于制造蜡烛等化工品。</t>
    <phoneticPr fontId="3" type="noConversion"/>
  </si>
  <si>
    <t>食品级石蜡可用于食品制造、口服药制造。</t>
    <phoneticPr fontId="3" type="noConversion"/>
  </si>
  <si>
    <t>还可以用于制造某些文化用品（如蜡纸、蜡笔、蜡烛、复写纸）和木制品防蛀。</t>
    <phoneticPr fontId="3" type="noConversion"/>
  </si>
  <si>
    <t>木材加工和木、竹、藤、棕、草制品业</t>
    <phoneticPr fontId="3" type="noConversion"/>
  </si>
  <si>
    <t>木材加工和木、竹、藤、棕、草制品业
/家具制造业</t>
    <phoneticPr fontId="3" type="noConversion"/>
  </si>
  <si>
    <t>溶剂油：主要用作化工原料</t>
    <phoneticPr fontId="3" type="noConversion"/>
  </si>
  <si>
    <t>非金属矿物制品</t>
    <phoneticPr fontId="3" type="noConversion"/>
  </si>
  <si>
    <t>非金属矿物制品业</t>
    <phoneticPr fontId="3" type="noConversion"/>
  </si>
  <si>
    <t>石油焦的主要用途是电解铝所用的预焙阳极和阳极糊、碳素行业生产增炭剂、石墨电极、冶炼工业硅</t>
    <phoneticPr fontId="3" type="noConversion"/>
  </si>
  <si>
    <t>有色金属冶炼和压延业</t>
    <phoneticPr fontId="3" type="noConversion"/>
  </si>
  <si>
    <t>用来生产合成树脂、合成橡胶、合成纤维及生产医药、炸药、染料等产品。</t>
  </si>
  <si>
    <t>液化石油气：作为一种基本化工原料，液化石油气经过分离得到乙烯、丙烯、丁烯、丁二烯等，</t>
    <phoneticPr fontId="3" type="noConversion"/>
  </si>
  <si>
    <t>炼厂干气：化工原料。</t>
    <phoneticPr fontId="3" type="noConversion"/>
  </si>
  <si>
    <t>其他石油制品：划分至煤化工和化工行业。</t>
    <phoneticPr fontId="3" type="noConversion"/>
  </si>
  <si>
    <t>天然气：作为化工原料，生产丙烷、丁烷、合成氨等化工原料。生产氮肥。</t>
    <phoneticPr fontId="3" type="noConversion"/>
  </si>
  <si>
    <t>液化天然气：同天然气。</t>
    <phoneticPr fontId="3" type="noConversion"/>
  </si>
  <si>
    <t>其他能源：包括城市垃圾、工业废料、生物质废料等</t>
    <phoneticPr fontId="3" type="noConversion"/>
  </si>
  <si>
    <t>城市垃圾、工业废料可以作为生态水泥的原料。</t>
    <phoneticPr fontId="3" type="noConversion"/>
  </si>
  <si>
    <t>行 业</t>
    <phoneticPr fontId="7" type="noConversion"/>
  </si>
  <si>
    <t>加工转换投入(-)产出(+)量</t>
  </si>
  <si>
    <t>工业原料</t>
    <phoneticPr fontId="3" type="noConversion"/>
  </si>
  <si>
    <t>Feedstock - BTU</t>
    <phoneticPr fontId="3" type="noConversion"/>
  </si>
  <si>
    <t>Rename</t>
    <phoneticPr fontId="3" type="noConversion"/>
  </si>
  <si>
    <t>Transformation - BTU</t>
    <phoneticPr fontId="3" type="noConversion"/>
  </si>
  <si>
    <t>Non-energy Use - BTU</t>
    <phoneticPr fontId="3" type="noConversion"/>
  </si>
  <si>
    <t>agriculture and forestry 01T03</t>
    <phoneticPr fontId="3" type="noConversion"/>
  </si>
  <si>
    <t>construction 41T43</t>
    <phoneticPr fontId="3" type="noConversion"/>
  </si>
  <si>
    <t>煤制品</t>
    <phoneticPr fontId="3" type="noConversion"/>
  </si>
  <si>
    <t>coal</t>
    <phoneticPr fontId="44" type="noConversion"/>
  </si>
  <si>
    <t>行业</t>
    <phoneticPr fontId="3" type="noConversion"/>
  </si>
  <si>
    <t>煤炭开采和洗选业</t>
    <phoneticPr fontId="3" type="noConversion"/>
  </si>
  <si>
    <t>石油、煤炭及其他燃料加工业</t>
    <phoneticPr fontId="3" type="noConversion"/>
  </si>
  <si>
    <t>燃气生产和供应业</t>
    <phoneticPr fontId="3" type="noConversion"/>
  </si>
  <si>
    <t>加工转换
投入(-)产出(+)量</t>
    <phoneticPr fontId="3" type="noConversion"/>
  </si>
  <si>
    <t>EPS 行业</t>
    <phoneticPr fontId="44" type="noConversion"/>
  </si>
  <si>
    <t>Industrial Final Energy Consumption - BTU</t>
    <phoneticPr fontId="3" type="noConversion"/>
  </si>
  <si>
    <t>Energy Use - BTU</t>
    <phoneticPr fontId="3" type="noConversion"/>
  </si>
  <si>
    <t>农、林、牧、渔业</t>
    <phoneticPr fontId="3" type="noConversion"/>
  </si>
  <si>
    <t>Agriculture and Constrution Final Energy Consumption - BTU</t>
    <phoneticPr fontId="3" type="noConversion"/>
  </si>
  <si>
    <t>注：</t>
    <phoneticPr fontId="3" type="noConversion"/>
  </si>
  <si>
    <t>农林牧渔业：汽油保留原数值的20%；柴油保留90%</t>
  </si>
  <si>
    <t>建筑业：保留汽油的21%，柴油的74%。扣除部分在交通运输行业进行统计。</t>
    <phoneticPr fontId="3" type="noConversion"/>
  </si>
  <si>
    <t>建筑业的石油沥青全部作为Non-energy use</t>
    <phoneticPr fontId="3" type="noConversion"/>
  </si>
  <si>
    <t xml:space="preserve">  1.农、林、牧、渔业</t>
    <phoneticPr fontId="3" type="noConversion"/>
  </si>
  <si>
    <t xml:space="preserve">  3.建筑业</t>
    <phoneticPr fontId="3" type="noConversion"/>
  </si>
  <si>
    <t>计量指标</t>
    <phoneticPr fontId="3" type="noConversion"/>
  </si>
  <si>
    <t>计量单位</t>
    <phoneticPr fontId="3" type="noConversion"/>
  </si>
  <si>
    <t>纸和纸板</t>
    <phoneticPr fontId="3" type="noConversion"/>
  </si>
  <si>
    <t>原油加工量</t>
    <phoneticPr fontId="3" type="noConversion"/>
  </si>
  <si>
    <t>烧碱</t>
    <phoneticPr fontId="3" type="noConversion"/>
  </si>
  <si>
    <t>纯碱</t>
    <phoneticPr fontId="3" type="noConversion"/>
  </si>
  <si>
    <t>乙烯</t>
    <phoneticPr fontId="3" type="noConversion"/>
  </si>
  <si>
    <t>合成氨</t>
    <phoneticPr fontId="3" type="noConversion"/>
  </si>
  <si>
    <t>水泥</t>
    <phoneticPr fontId="3" type="noConversion"/>
  </si>
  <si>
    <t>平板玻璃</t>
    <phoneticPr fontId="3" type="noConversion"/>
  </si>
  <si>
    <t>电解铝</t>
    <phoneticPr fontId="3" type="noConversion"/>
  </si>
  <si>
    <t>原煤</t>
    <phoneticPr fontId="3" type="noConversion"/>
  </si>
  <si>
    <t>天然气</t>
    <phoneticPr fontId="3" type="noConversion"/>
  </si>
  <si>
    <t>铁矿石原矿</t>
    <phoneticPr fontId="3" type="noConversion"/>
  </si>
  <si>
    <t>铜矿</t>
    <phoneticPr fontId="3" type="noConversion"/>
  </si>
  <si>
    <t>石灰石</t>
    <phoneticPr fontId="3" type="noConversion"/>
  </si>
  <si>
    <t>原油</t>
    <phoneticPr fontId="3" type="noConversion"/>
  </si>
  <si>
    <t>精炼铜</t>
    <phoneticPr fontId="3" type="noConversion"/>
  </si>
  <si>
    <t>铝土矿</t>
    <phoneticPr fontId="3" type="noConversion"/>
  </si>
  <si>
    <t>汽车</t>
    <phoneticPr fontId="3" type="noConversion"/>
  </si>
  <si>
    <t>增加值</t>
    <phoneticPr fontId="3" type="noConversion"/>
  </si>
  <si>
    <t>铜冶炼综合能耗</t>
    <phoneticPr fontId="3" type="noConversion"/>
  </si>
  <si>
    <t>千克标准煤/吨</t>
    <phoneticPr fontId="3" type="noConversion"/>
  </si>
  <si>
    <t>平板玻璃综合能耗</t>
    <phoneticPr fontId="3" type="noConversion"/>
  </si>
  <si>
    <t>千克标准煤/重量箱</t>
    <phoneticPr fontId="3" type="noConversion"/>
  </si>
  <si>
    <t>水泥综合能耗</t>
    <phoneticPr fontId="3" type="noConversion"/>
  </si>
  <si>
    <t>王庆一《2021能源数据》</t>
    <phoneticPr fontId="3" type="noConversion"/>
  </si>
  <si>
    <t>2020有色金属经济运行公报</t>
    <phoneticPr fontId="3" type="noConversion"/>
  </si>
  <si>
    <t>炼油综合能耗</t>
    <phoneticPr fontId="3" type="noConversion"/>
  </si>
  <si>
    <t>千克标煤/吨·能量因数</t>
    <phoneticPr fontId="3" type="noConversion"/>
  </si>
  <si>
    <t>顶装焦炉炼焦综合能耗</t>
    <phoneticPr fontId="3" type="noConversion"/>
  </si>
  <si>
    <t>千克标煤/吨</t>
    <phoneticPr fontId="3" type="noConversion"/>
  </si>
  <si>
    <t>2021基准水平</t>
    <phoneticPr fontId="3" type="noConversion"/>
  </si>
  <si>
    <t>烧碱综合能耗</t>
    <phoneticPr fontId="3" type="noConversion"/>
  </si>
  <si>
    <t>纯碱综合能耗</t>
    <phoneticPr fontId="3" type="noConversion"/>
  </si>
  <si>
    <t>乙烯综合能耗</t>
    <phoneticPr fontId="3" type="noConversion"/>
  </si>
  <si>
    <t>合成氨综合能耗</t>
    <phoneticPr fontId="3" type="noConversion"/>
  </si>
  <si>
    <t>原油开采</t>
    <phoneticPr fontId="3" type="noConversion"/>
  </si>
  <si>
    <t>天然气开采</t>
    <phoneticPr fontId="3" type="noConversion"/>
  </si>
  <si>
    <t>无数据</t>
    <phoneticPr fontId="3" type="noConversion"/>
  </si>
  <si>
    <t>铜矿采选</t>
    <phoneticPr fontId="3" type="noConversion"/>
  </si>
  <si>
    <t>铝土矿采选</t>
    <phoneticPr fontId="3" type="noConversion"/>
  </si>
  <si>
    <t>电解铝综合能耗</t>
    <phoneticPr fontId="3" type="noConversion"/>
  </si>
  <si>
    <t>2020有色金属经济运行公报
综合交流电耗13543千瓦时/吨</t>
    <phoneticPr fontId="3" type="noConversion"/>
  </si>
  <si>
    <t>无数据；1立方米=0.7174kg</t>
    <phoneticPr fontId="3" type="noConversion"/>
  </si>
  <si>
    <t>千克标煤/亿吨</t>
    <phoneticPr fontId="3" type="noConversion"/>
  </si>
  <si>
    <t>千克标煤/亿立方米</t>
    <phoneticPr fontId="3" type="noConversion"/>
  </si>
  <si>
    <t>合计</t>
    <phoneticPr fontId="3" type="noConversion"/>
  </si>
  <si>
    <t>2020单位产品综合能耗</t>
    <phoneticPr fontId="3" type="noConversion"/>
  </si>
  <si>
    <t>说明</t>
    <phoneticPr fontId="3" type="noConversion"/>
  </si>
  <si>
    <t>产量</t>
    <phoneticPr fontId="3" type="noConversion"/>
  </si>
  <si>
    <t>产量加权</t>
    <phoneticPr fontId="3" type="noConversion"/>
  </si>
  <si>
    <t>指标</t>
    <phoneticPr fontId="3" type="noConversion"/>
  </si>
  <si>
    <t>能耗单位</t>
    <phoneticPr fontId="3" type="noConversion"/>
  </si>
  <si>
    <t>BTU/亿吨</t>
    <phoneticPr fontId="3" type="noConversion"/>
  </si>
  <si>
    <t>BTU/亿立方米</t>
    <phoneticPr fontId="3" type="noConversion"/>
  </si>
  <si>
    <t>BTU/万吨</t>
    <phoneticPr fontId="3" type="noConversion"/>
  </si>
  <si>
    <t>BTU/万重量厢</t>
    <phoneticPr fontId="3" type="noConversion"/>
  </si>
  <si>
    <t>BTU/万辆</t>
    <phoneticPr fontId="3" type="noConversion"/>
  </si>
  <si>
    <t>BTU/亿美元</t>
    <phoneticPr fontId="3" type="noConversion"/>
  </si>
  <si>
    <t>2025-2030</t>
    <phoneticPr fontId="3" type="noConversion"/>
  </si>
  <si>
    <t>2030-2060</t>
    <phoneticPr fontId="3" type="noConversion"/>
  </si>
  <si>
    <t>年均能耗累计下降率</t>
    <phoneticPr fontId="3" type="noConversion"/>
  </si>
  <si>
    <t>BTU</t>
    <phoneticPr fontId="3" type="noConversion"/>
  </si>
  <si>
    <t>工业原料用能</t>
    <phoneticPr fontId="3" type="noConversion"/>
  </si>
  <si>
    <t>电气化率(电力消费/终端能源消费）</t>
    <phoneticPr fontId="3" type="noConversion"/>
  </si>
  <si>
    <t>2020-2025</t>
    <phoneticPr fontId="3" type="noConversion"/>
  </si>
  <si>
    <t>Energy use</t>
    <phoneticPr fontId="3" type="noConversion"/>
  </si>
  <si>
    <t>Energy Use Structure</t>
    <phoneticPr fontId="3" type="noConversion"/>
  </si>
  <si>
    <t>Unit: dimensionless (%)</t>
  </si>
  <si>
    <t>煤合计_x000D_
(万吨)_x000D_
Coal Total_x000D_
(104 tons)</t>
  </si>
  <si>
    <t>原煤_x000D_
(万吨)_x000D_
Raw Coal_x000D_
(104 tons)</t>
  </si>
  <si>
    <t>洗精煤_x000D_
(万吨)_x000D_
Cleaned_x000D_
Coal_x000D_
(104 tons)</t>
  </si>
  <si>
    <t>其他洗煤_x000D_
(万吨)_x000D_
Other_x000D_
Washed_x000D_
Coal_x000D_
(104 tons)</t>
  </si>
  <si>
    <t>煤制品_x000D_
(万吨)_x000D_
Briquettes_x000D_
(104 tons)</t>
  </si>
  <si>
    <t>煤矸石_x000D_
(万吨)_x000D_
Gangue_x000D_
(104 tons)</t>
  </si>
  <si>
    <t>焦炭_x000D_
(万吨)_x000D_
Coke_x000D_
(104 tons)</t>
  </si>
  <si>
    <t>焦炉煤气_x000D_
(亿立方米)_x000D_
Coke Oven_x000D_
Gas_x000D_
(108 cu.m)</t>
  </si>
  <si>
    <t>高炉煤气_x000D_
(亿立方米)_x000D_
Blast Furnace_x000D_
Gas_x000D_
(108 cu.m)</t>
  </si>
  <si>
    <t>转炉煤气_x000D_
(亿立方米)_x000D_
Converter_x000D_
Gas_x000D_
(108 cu.m)</t>
  </si>
  <si>
    <t>其他煤气_x000D_
(亿立方米)_x000D_
Other Gas_x000D_
(108 cu.m)</t>
  </si>
  <si>
    <t>其他焦化产品_x000D_
(万吨)_x000D_
Other_x000D_
Coking_x000D_
Products_x000D_
(104 tons)</t>
  </si>
  <si>
    <t>油品合计_x000D_
(万吨)_x000D_
Petroleum_x000D_
Products_x000D_
Total_x000D_
(104 tons)</t>
  </si>
  <si>
    <t>原油_x000D_
(万吨)_x000D_
Crude Oil_x000D_
(104 tons)</t>
  </si>
  <si>
    <t>汽油_x000D_
(万吨)_x000D_
Gasoline_x000D_
(104 tons)</t>
  </si>
  <si>
    <t>煤油_x000D_
(万吨)_x000D_
Kerosene_x000D_
(104 tons)</t>
  </si>
  <si>
    <t>柴油_x000D_
(万吨)_x000D_
Diesel Oil_x000D_
(104 tons)</t>
  </si>
  <si>
    <t>燃料油_x000D_
(万吨)_x000D_
Fuel Oil_x000D_
(104 tons)</t>
  </si>
  <si>
    <t>石脑油_x000D_
(万吨)_x000D_
Naphtha_x000D_
(104 tons)</t>
  </si>
  <si>
    <t>润滑油_x000D_
(万吨)_x000D_
Lubricants_x000D_
(104 tons)</t>
  </si>
  <si>
    <t>石蜡_x000D_
(万吨)_x000D_
Paraffin_x000D_
Waxes_x000D_
(104 tons)</t>
  </si>
  <si>
    <t>溶剂油_x000D_
(万吨)_x000D_
White Spirit_x000D_
(104 tons)</t>
  </si>
  <si>
    <t>石油沥青_x000D_
(万吨)_x000D_
Bitumen_x000D_
Asphalt_x000D_
(104 tons)</t>
  </si>
  <si>
    <t>石油焦_x000D_
(万吨)_x000D_
Petroleum_x000D_
Coke_x000D_
(104 tons)</t>
  </si>
  <si>
    <t>液化石油气_x000D_
(万吨)_x000D_
Liquefied_x000D_
Petroleum Gas_x000D_
(104 tons)</t>
  </si>
  <si>
    <t>炼厂干气_x000D_
(万吨)_x000D_
Refinery_x000D_
Gas_x000D_
(104 tons)</t>
  </si>
  <si>
    <t>其他石油制品_x000D_
(万吨)_x000D_
Other_x000D_
Petroleum_x000D_
Products_x000D_
(104 tons)</t>
  </si>
  <si>
    <t>天然气_x000D_
(亿立方米)_x000D_
Natural Gas_x000D_
(108 cu.m)</t>
  </si>
  <si>
    <t>液化天然气_x000D_
(万吨)_x000D_
Liquefied_x000D_
Natural Gas_x000D_
(104 tons)</t>
  </si>
  <si>
    <t>热力_x000D_
(万百万千焦)_x000D_
Heat_x000D_
(1010 kJ)</t>
  </si>
  <si>
    <t>电力_x000D_
(亿千瓦小时)_x000D_
Electricity_x000D_
(108 kW·h)</t>
  </si>
  <si>
    <t>其他能源_x000D_
(万吨标准煤)_x000D_
Other_x000D_
Energy_x000D_
(104 tce)</t>
  </si>
  <si>
    <t>其他洗煤_x000D_
(万吨)_x000D_
Other_x000D_
Washed Coal_x000D_
(104 tons)</t>
  </si>
  <si>
    <t>其他焦化产品_x000D_
(万吨)_x000D_
Other Coking_x000D_
Products_x000D_
(104 tons)</t>
  </si>
  <si>
    <t>油品合计_x000D_
(万吨)_x000D_
Petroleum_x000D_
Products Total_x000D_
(104 tons)</t>
  </si>
  <si>
    <t>其他石油制品_x000D_
(万吨)_x000D_
Other Petroleum_x000D_
Products_x000D_
(104 tons)</t>
  </si>
  <si>
    <t>其他能源_x000D_
(万吨标准煤)_x000D_
Other Energy_x000D_
(104 tce)</t>
  </si>
  <si>
    <t>2022终端用能</t>
    <phoneticPr fontId="3" type="noConversion"/>
  </si>
  <si>
    <t>石油沥青：主要是生产沥青混合物用于道路铺设，生产涂料和防水材料。</t>
    <phoneticPr fontId="3" type="noConversion"/>
  </si>
  <si>
    <t>黑色金属冶炼和压延加工业</t>
    <phoneticPr fontId="3" type="noConversion"/>
  </si>
  <si>
    <t>农副食品加工业</t>
    <phoneticPr fontId="3" type="noConversion"/>
  </si>
  <si>
    <t>行业</t>
  </si>
  <si>
    <t>计量指标</t>
  </si>
  <si>
    <t>计量单位</t>
  </si>
  <si>
    <t>数据来源</t>
  </si>
  <si>
    <t>亿吨</t>
  </si>
  <si>
    <t>中石化《中国能源展望2060》</t>
  </si>
  <si>
    <t>中石油《世界与中国能源展望2021》</t>
  </si>
  <si>
    <t>铁矿石原矿</t>
  </si>
  <si>
    <t>产品产量与粗钢产量挂钩</t>
  </si>
  <si>
    <t>铜矿</t>
  </si>
  <si>
    <t>铝土矿</t>
  </si>
  <si>
    <t>产量与电解铝产量挂钩</t>
  </si>
  <si>
    <t>石灰石</t>
  </si>
  <si>
    <t>产品产量与水泥产量挂钩;https://www.sohu.com/a/716515038_121388092</t>
  </si>
  <si>
    <t>纸和纸板</t>
  </si>
  <si>
    <t>中国能源研究会-内部报告</t>
  </si>
  <si>
    <t>原油加工量</t>
  </si>
  <si>
    <t>加工量与原油产量挂钩</t>
  </si>
  <si>
    <t>焦炭产量与钢铁产量挂钩</t>
  </si>
  <si>
    <t>烧碱</t>
  </si>
  <si>
    <t>纯碱</t>
  </si>
  <si>
    <t>乙烯</t>
  </si>
  <si>
    <t>合成氨</t>
  </si>
  <si>
    <t>水泥</t>
  </si>
  <si>
    <t>平板玻璃</t>
  </si>
  <si>
    <t>万重量厢</t>
  </si>
  <si>
    <t>电解铝</t>
  </si>
  <si>
    <t>精炼铜</t>
  </si>
  <si>
    <t>拍数</t>
  </si>
  <si>
    <t>汽车</t>
  </si>
  <si>
    <t>万辆</t>
  </si>
  <si>
    <t>2023节能与新能源汽车发展报告-结果微调</t>
  </si>
  <si>
    <t>4-2 工业分行业终端能源消费量(实物量)-2019</t>
  </si>
  <si>
    <t>2019终端能源消费量</t>
    <phoneticPr fontId="3" type="noConversion"/>
  </si>
  <si>
    <t>4-2 工业分行业终端能源消费量(实物量)-2020</t>
  </si>
  <si>
    <t>2020终端能源消费量</t>
  </si>
  <si>
    <t>2020终端能源消费量</t>
    <phoneticPr fontId="3" type="noConversion"/>
  </si>
  <si>
    <t>全国能源平衡表(实物量)-2019</t>
    <phoneticPr fontId="3" type="noConversion"/>
  </si>
  <si>
    <t>-5,07</t>
  </si>
  <si>
    <t>全国能源平衡表(实物量)-2020</t>
    <phoneticPr fontId="3" type="noConversion"/>
  </si>
  <si>
    <t>-4.60</t>
  </si>
  <si>
    <t>产量与精炼铜产量挂钩；https://www.wkqh.cn/ueditor/jsp/upload/file/20240603/1717376096015027949.pdf</t>
    <phoneticPr fontId="3" type="noConversion"/>
  </si>
  <si>
    <t>粗钢</t>
    <phoneticPr fontId="3" type="noConversion"/>
  </si>
  <si>
    <t>2021-2025</t>
    <phoneticPr fontId="3" type="noConversion"/>
  </si>
  <si>
    <t>2030-2035</t>
    <phoneticPr fontId="3" type="noConversion"/>
  </si>
  <si>
    <t>2035-2060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</si>
</sst>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3" formatCode="_ * #,##0.00_ ;_ * \-#,##0.00_ ;_ * &quot;-&quot;??_ ;_ @_ "/>
    <numFmt numFmtId="176" formatCode="0.00_);[Red]\(0.00\)"/>
    <numFmt numFmtId="177" formatCode="0.0000"/>
    <numFmt numFmtId="178" formatCode="0.00000"/>
    <numFmt numFmtId="179" formatCode="0.000"/>
    <numFmt numFmtId="180" formatCode="0.00_ "/>
    <numFmt numFmtId="181" formatCode="0.0%"/>
    <numFmt numFmtId="182" formatCode="0.0E+00"/>
    <numFmt numFmtId="183" formatCode="0.0"/>
  </numFmts>
  <fonts count="6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0"/>
      <name val="宋体"/>
      <family val="3"/>
      <charset val="134"/>
    </font>
    <font>
      <sz val="9"/>
      <name val="等线"/>
      <family val="2"/>
      <charset val="134"/>
      <scheme val="minor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vertAlign val="superscript"/>
      <sz val="10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等线"/>
      <family val="3"/>
      <charset val="134"/>
      <scheme val="minor"/>
    </font>
    <font>
      <sz val="1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name val="Arial"/>
      <family val="2"/>
    </font>
    <font>
      <b/>
      <sz val="11"/>
      <color theme="1"/>
      <name val="等线"/>
      <family val="2"/>
      <scheme val="minor"/>
    </font>
    <font>
      <b/>
      <sz val="9"/>
      <color theme="1"/>
      <name val="等线"/>
      <family val="2"/>
      <scheme val="minor"/>
    </font>
    <font>
      <sz val="9"/>
      <color theme="1"/>
      <name val="等线"/>
      <family val="2"/>
      <scheme val="minor"/>
    </font>
    <font>
      <u/>
      <sz val="10"/>
      <color theme="4"/>
      <name val="等线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等线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等线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等线 Light"/>
      <family val="2"/>
      <scheme val="major"/>
    </font>
    <font>
      <b/>
      <sz val="15"/>
      <color theme="3"/>
      <name val="等线"/>
      <family val="2"/>
      <scheme val="minor"/>
    </font>
    <font>
      <b/>
      <sz val="13"/>
      <color theme="3"/>
      <name val="等线"/>
      <family val="2"/>
      <scheme val="minor"/>
    </font>
    <font>
      <b/>
      <sz val="11"/>
      <color theme="3"/>
      <name val="等线"/>
      <family val="2"/>
      <scheme val="minor"/>
    </font>
    <font>
      <sz val="11"/>
      <color rgb="FF006100"/>
      <name val="等线"/>
      <family val="2"/>
      <scheme val="minor"/>
    </font>
    <font>
      <sz val="11"/>
      <color rgb="FF9C0006"/>
      <name val="等线"/>
      <family val="2"/>
      <scheme val="minor"/>
    </font>
    <font>
      <sz val="11"/>
      <color rgb="FF3F3F76"/>
      <name val="等线"/>
      <family val="2"/>
      <scheme val="minor"/>
    </font>
    <font>
      <b/>
      <sz val="11"/>
      <color rgb="FF3F3F3F"/>
      <name val="等线"/>
      <family val="2"/>
      <scheme val="minor"/>
    </font>
    <font>
      <b/>
      <sz val="11"/>
      <color rgb="FFFA7D00"/>
      <name val="等线"/>
      <family val="2"/>
      <scheme val="minor"/>
    </font>
    <font>
      <sz val="11"/>
      <color rgb="FFFA7D00"/>
      <name val="等线"/>
      <family val="2"/>
      <scheme val="minor"/>
    </font>
    <font>
      <b/>
      <sz val="11"/>
      <color theme="0"/>
      <name val="等线"/>
      <family val="2"/>
      <scheme val="minor"/>
    </font>
    <font>
      <i/>
      <sz val="11"/>
      <color rgb="FF7F7F7F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rgb="FF9C6500"/>
      <name val="等线"/>
      <family val="2"/>
      <scheme val="minor"/>
    </font>
    <font>
      <sz val="10"/>
      <color theme="1"/>
      <name val="Calibri"/>
      <family val="2"/>
    </font>
    <font>
      <sz val="11"/>
      <color theme="1"/>
      <name val="等线"/>
      <family val="2"/>
      <charset val="134"/>
      <scheme val="minor"/>
    </font>
    <font>
      <sz val="10"/>
      <color theme="1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10"/>
      <color theme="1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FFFFFF"/>
      <name val="Calibri"/>
      <family val="2"/>
    </font>
    <font>
      <b/>
      <sz val="10"/>
      <color theme="4" tint="-0.249977111117893"/>
      <name val="Calibri"/>
      <family val="2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u/>
      <sz val="10"/>
      <color theme="10"/>
      <name val="等线"/>
      <family val="2"/>
      <scheme val="minor"/>
    </font>
    <font>
      <sz val="12"/>
      <name val="宋体"/>
      <charset val="134"/>
    </font>
    <font>
      <sz val="10"/>
      <name val="宋体"/>
      <charset val="134"/>
    </font>
    <font>
      <u/>
      <sz val="12"/>
      <color indexed="12"/>
      <name val="宋体"/>
      <charset val="134"/>
    </font>
  </fonts>
  <fills count="58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F8D7CD"/>
        <bgColor indexed="64"/>
      </patternFill>
    </fill>
    <fill>
      <patternFill patternType="solid">
        <fgColor rgb="FFFCECE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8" tint="0.79998168889431442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ashDot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</borders>
  <cellStyleXfs count="98">
    <xf numFmtId="0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1" fillId="0" borderId="0">
      <alignment vertical="center"/>
    </xf>
    <xf numFmtId="0" fontId="12" fillId="0" borderId="0" applyNumberFormat="0" applyFill="0" applyBorder="0" applyAlignment="0" applyProtection="0">
      <alignment vertical="top"/>
      <protection locked="0"/>
    </xf>
    <xf numFmtId="0" fontId="14" fillId="0" borderId="0"/>
    <xf numFmtId="0" fontId="1" fillId="0" borderId="0"/>
    <xf numFmtId="0" fontId="16" fillId="0" borderId="22" applyNumberFormat="0" applyProtection="0">
      <alignment wrapText="1"/>
    </xf>
    <xf numFmtId="0" fontId="17" fillId="0" borderId="31" applyNumberFormat="0" applyFont="0" applyProtection="0">
      <alignment wrapText="1"/>
    </xf>
    <xf numFmtId="0" fontId="16" fillId="0" borderId="36" applyNumberFormat="0" applyProtection="0">
      <alignment horizontal="left" wrapText="1"/>
    </xf>
    <xf numFmtId="0" fontId="16" fillId="0" borderId="35" applyNumberFormat="0" applyFill="0" applyProtection="0">
      <alignment wrapText="1"/>
    </xf>
    <xf numFmtId="0" fontId="16" fillId="0" borderId="33" applyNumberFormat="0" applyProtection="0">
      <alignment wrapText="1"/>
    </xf>
    <xf numFmtId="0" fontId="17" fillId="0" borderId="32" applyNumberFormat="0" applyProtection="0">
      <alignment vertical="top" wrapText="1"/>
    </xf>
    <xf numFmtId="0" fontId="17" fillId="0" borderId="34" applyNumberFormat="0" applyFont="0" applyFill="0" applyProtection="0">
      <alignment wrapText="1"/>
    </xf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17" fillId="0" borderId="0" applyNumberFormat="0" applyProtection="0">
      <alignment vertical="top" wrapText="1"/>
    </xf>
    <xf numFmtId="0" fontId="20" fillId="0" borderId="0" applyNumberFormat="0" applyProtection="0">
      <alignment horizontal="left"/>
    </xf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4" fillId="0" borderId="0"/>
    <xf numFmtId="0" fontId="24" fillId="0" borderId="0" applyNumberFormat="0" applyFill="0" applyBorder="0" applyAlignment="0" applyProtection="0"/>
    <xf numFmtId="0" fontId="22" fillId="0" borderId="39" applyNumberFormat="0" applyProtection="0">
      <alignment wrapText="1"/>
    </xf>
    <xf numFmtId="0" fontId="25" fillId="0" borderId="0" applyNumberFormat="0" applyProtection="0">
      <alignment horizontal="left"/>
    </xf>
    <xf numFmtId="0" fontId="22" fillId="0" borderId="38" applyNumberFormat="0" applyProtection="0">
      <alignment wrapText="1"/>
    </xf>
    <xf numFmtId="0" fontId="24" fillId="0" borderId="37" applyNumberFormat="0" applyFont="0" applyProtection="0">
      <alignment wrapText="1"/>
    </xf>
    <xf numFmtId="0" fontId="24" fillId="0" borderId="40" applyNumberFormat="0" applyProtection="0">
      <alignment wrapText="1"/>
    </xf>
    <xf numFmtId="0" fontId="26" fillId="0" borderId="0" applyNumberFormat="0" applyFill="0" applyBorder="0" applyAlignment="0" applyProtection="0"/>
    <xf numFmtId="0" fontId="27" fillId="0" borderId="22" applyNumberFormat="0" applyFill="0" applyAlignment="0" applyProtection="0"/>
    <xf numFmtId="0" fontId="28" fillId="0" borderId="23" applyNumberFormat="0" applyFill="0" applyAlignment="0" applyProtection="0"/>
    <xf numFmtId="0" fontId="29" fillId="0" borderId="24" applyNumberFormat="0" applyFill="0" applyAlignment="0" applyProtection="0"/>
    <xf numFmtId="0" fontId="29" fillId="0" borderId="0" applyNumberFormat="0" applyFill="0" applyBorder="0" applyAlignment="0" applyProtection="0"/>
    <xf numFmtId="0" fontId="30" fillId="13" borderId="0" applyNumberFormat="0" applyBorder="0" applyAlignment="0" applyProtection="0"/>
    <xf numFmtId="0" fontId="31" fillId="14" borderId="0" applyNumberFormat="0" applyBorder="0" applyAlignment="0" applyProtection="0"/>
    <xf numFmtId="0" fontId="32" fillId="16" borderId="25" applyNumberFormat="0" applyAlignment="0" applyProtection="0"/>
    <xf numFmtId="0" fontId="33" fillId="17" borderId="26" applyNumberFormat="0" applyAlignment="0" applyProtection="0"/>
    <xf numFmtId="0" fontId="34" fillId="17" borderId="25" applyNumberFormat="0" applyAlignment="0" applyProtection="0"/>
    <xf numFmtId="0" fontId="35" fillId="0" borderId="27" applyNumberFormat="0" applyFill="0" applyAlignment="0" applyProtection="0"/>
    <xf numFmtId="0" fontId="36" fillId="18" borderId="28" applyNumberFormat="0" applyAlignment="0" applyProtection="0"/>
    <xf numFmtId="0" fontId="23" fillId="0" borderId="0" applyNumberFormat="0" applyFill="0" applyBorder="0" applyAlignment="0" applyProtection="0"/>
    <xf numFmtId="0" fontId="1" fillId="19" borderId="29" applyNumberFormat="0" applyFont="0" applyAlignment="0" applyProtection="0"/>
    <xf numFmtId="0" fontId="37" fillId="0" borderId="0" applyNumberFormat="0" applyFill="0" applyBorder="0" applyAlignment="0" applyProtection="0"/>
    <xf numFmtId="0" fontId="15" fillId="0" borderId="30" applyNumberFormat="0" applyFill="0" applyAlignment="0" applyProtection="0"/>
    <xf numFmtId="0" fontId="38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8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8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8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8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38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9" fillId="15" borderId="0" applyNumberFormat="0" applyBorder="0" applyAlignment="0" applyProtection="0"/>
    <xf numFmtId="0" fontId="38" fillId="23" borderId="0" applyNumberFormat="0" applyBorder="0" applyAlignment="0" applyProtection="0"/>
    <xf numFmtId="0" fontId="38" fillId="27" borderId="0" applyNumberFormat="0" applyBorder="0" applyAlignment="0" applyProtection="0"/>
    <xf numFmtId="0" fontId="38" fillId="31" borderId="0" applyNumberFormat="0" applyBorder="0" applyAlignment="0" applyProtection="0"/>
    <xf numFmtId="0" fontId="38" fillId="35" borderId="0" applyNumberFormat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1" fillId="19" borderId="29" applyNumberFormat="0" applyFont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40" fillId="0" borderId="0"/>
    <xf numFmtId="0" fontId="1" fillId="0" borderId="0"/>
    <xf numFmtId="0" fontId="1" fillId="0" borderId="0"/>
    <xf numFmtId="43" fontId="40" fillId="0" borderId="0" applyFont="0" applyFill="0" applyBorder="0" applyAlignment="0" applyProtection="0"/>
    <xf numFmtId="0" fontId="14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63" fillId="0" borderId="0">
      <alignment vertical="center"/>
    </xf>
    <xf numFmtId="0" fontId="64" fillId="0" borderId="0" applyNumberFormat="0" applyFill="0" applyBorder="0" applyAlignment="0" applyProtection="0">
      <alignment vertical="top"/>
      <protection locked="0"/>
    </xf>
    <xf numFmtId="0" fontId="66" fillId="0" borderId="0">
      <alignment vertical="center"/>
    </xf>
    <xf numFmtId="0" fontId="68" fillId="0" borderId="0" applyNumberFormat="0" applyFill="0" applyBorder="0" applyAlignment="0" applyProtection="0">
      <alignment vertical="top"/>
      <protection locked="0"/>
    </xf>
  </cellStyleXfs>
  <cellXfs count="427">
    <xf numFmtId="0" fontId="0" fillId="0" borderId="0" xfId="0">
      <alignment vertical="center"/>
    </xf>
    <xf numFmtId="49" fontId="4" fillId="0" borderId="1" xfId="0" applyNumberFormat="1" applyFont="1" applyBorder="1" applyAlignment="1">
      <alignment horizontal="center" vertical="center"/>
    </xf>
    <xf numFmtId="49" fontId="5" fillId="0" borderId="4" xfId="0" applyNumberFormat="1" applyFont="1" applyBorder="1">
      <alignment vertical="center"/>
    </xf>
    <xf numFmtId="49" fontId="4" fillId="0" borderId="4" xfId="0" applyNumberFormat="1" applyFont="1" applyBorder="1" applyAlignment="1">
      <alignment horizontal="right" vertical="center"/>
    </xf>
    <xf numFmtId="49" fontId="5" fillId="0" borderId="0" xfId="0" applyNumberFormat="1" applyFont="1">
      <alignment vertical="center"/>
    </xf>
    <xf numFmtId="49" fontId="4" fillId="0" borderId="0" xfId="0" applyNumberFormat="1" applyFont="1" applyAlignment="1">
      <alignment horizontal="right" vertical="center"/>
    </xf>
    <xf numFmtId="49" fontId="5" fillId="0" borderId="7" xfId="0" applyNumberFormat="1" applyFont="1" applyBorder="1">
      <alignment vertical="center"/>
    </xf>
    <xf numFmtId="49" fontId="4" fillId="0" borderId="7" xfId="0" applyNumberFormat="1" applyFont="1" applyBorder="1" applyAlignment="1">
      <alignment horizontal="right" vertical="center"/>
    </xf>
    <xf numFmtId="49" fontId="4" fillId="0" borderId="5" xfId="0" applyNumberFormat="1" applyFont="1" applyBorder="1" applyAlignment="1">
      <alignment horizontal="right" vertical="center"/>
    </xf>
    <xf numFmtId="49" fontId="4" fillId="0" borderId="6" xfId="0" applyNumberFormat="1" applyFont="1" applyBorder="1" applyAlignment="1">
      <alignment horizontal="right" vertical="center"/>
    </xf>
    <xf numFmtId="49" fontId="4" fillId="0" borderId="8" xfId="0" applyNumberFormat="1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4" fillId="0" borderId="9" xfId="0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0" borderId="7" xfId="0" applyFont="1" applyBorder="1" applyAlignment="1">
      <alignment horizontal="right" vertical="center"/>
    </xf>
    <xf numFmtId="0" fontId="0" fillId="0" borderId="10" xfId="0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/>
    </xf>
    <xf numFmtId="49" fontId="2" fillId="0" borderId="0" xfId="0" applyNumberFormat="1" applyFont="1">
      <alignment vertical="center"/>
    </xf>
    <xf numFmtId="0" fontId="10" fillId="0" borderId="0" xfId="0" applyFont="1">
      <alignment vertical="center"/>
    </xf>
    <xf numFmtId="49" fontId="4" fillId="0" borderId="2" xfId="0" applyNumberFormat="1" applyFont="1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14" xfId="0" applyBorder="1">
      <alignment vertical="center"/>
    </xf>
    <xf numFmtId="0" fontId="0" fillId="0" borderId="2" xfId="0" applyBorder="1">
      <alignment vertical="center"/>
    </xf>
    <xf numFmtId="49" fontId="4" fillId="0" borderId="6" xfId="0" applyNumberFormat="1" applyFont="1" applyBorder="1" applyAlignment="1">
      <alignment horizontal="left" vertical="center"/>
    </xf>
    <xf numFmtId="0" fontId="0" fillId="0" borderId="7" xfId="0" applyBorder="1">
      <alignment vertical="center"/>
    </xf>
    <xf numFmtId="0" fontId="0" fillId="0" borderId="13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/>
    <xf numFmtId="49" fontId="4" fillId="0" borderId="0" xfId="0" applyNumberFormat="1" applyFont="1" applyAlignment="1">
      <alignment horizontal="left" vertical="center"/>
    </xf>
    <xf numFmtId="9" fontId="0" fillId="0" borderId="0" xfId="0" applyNumberFormat="1">
      <alignment vertical="center"/>
    </xf>
    <xf numFmtId="181" fontId="0" fillId="0" borderId="0" xfId="0" applyNumberFormat="1">
      <alignment vertical="center"/>
    </xf>
    <xf numFmtId="49" fontId="2" fillId="0" borderId="0" xfId="0" applyNumberFormat="1" applyFont="1" applyAlignment="1">
      <alignment horizontal="left" vertical="center"/>
    </xf>
    <xf numFmtId="49" fontId="4" fillId="0" borderId="15" xfId="0" applyNumberFormat="1" applyFont="1" applyBorder="1" applyAlignment="1">
      <alignment horizontal="left" vertical="center"/>
    </xf>
    <xf numFmtId="49" fontId="4" fillId="0" borderId="16" xfId="0" applyNumberFormat="1" applyFont="1" applyBorder="1" applyAlignment="1">
      <alignment horizontal="left" vertical="center"/>
    </xf>
    <xf numFmtId="0" fontId="42" fillId="0" borderId="0" xfId="0" applyFont="1">
      <alignment vertical="center"/>
    </xf>
    <xf numFmtId="49" fontId="2" fillId="0" borderId="2" xfId="3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0" fontId="0" fillId="0" borderId="9" xfId="0" applyBorder="1">
      <alignment vertical="center"/>
    </xf>
    <xf numFmtId="49" fontId="2" fillId="0" borderId="7" xfId="0" applyNumberFormat="1" applyFont="1" applyBorder="1" applyAlignment="1">
      <alignment horizontal="left" vertical="center"/>
    </xf>
    <xf numFmtId="0" fontId="45" fillId="0" borderId="2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181" fontId="0" fillId="0" borderId="2" xfId="92" applyNumberFormat="1" applyFont="1" applyBorder="1">
      <alignment vertical="center"/>
    </xf>
    <xf numFmtId="181" fontId="0" fillId="53" borderId="2" xfId="92" applyNumberFormat="1" applyFont="1" applyFill="1" applyBorder="1">
      <alignment vertical="center"/>
    </xf>
    <xf numFmtId="0" fontId="0" fillId="53" borderId="5" xfId="0" applyFill="1" applyBorder="1">
      <alignment vertical="center"/>
    </xf>
    <xf numFmtId="0" fontId="0" fillId="53" borderId="6" xfId="0" applyFill="1" applyBorder="1">
      <alignment vertical="center"/>
    </xf>
    <xf numFmtId="0" fontId="0" fillId="53" borderId="8" xfId="0" applyFill="1" applyBorder="1">
      <alignment vertical="center"/>
    </xf>
    <xf numFmtId="0" fontId="43" fillId="48" borderId="0" xfId="0" applyFont="1" applyFill="1">
      <alignment vertical="center"/>
    </xf>
    <xf numFmtId="9" fontId="0" fillId="0" borderId="4" xfId="92" applyFont="1" applyBorder="1">
      <alignment vertical="center"/>
    </xf>
    <xf numFmtId="9" fontId="0" fillId="0" borderId="0" xfId="92" applyFont="1" applyFill="1" applyBorder="1">
      <alignment vertical="center"/>
    </xf>
    <xf numFmtId="9" fontId="0" fillId="0" borderId="0" xfId="92" applyFont="1" applyBorder="1">
      <alignment vertical="center"/>
    </xf>
    <xf numFmtId="9" fontId="0" fillId="0" borderId="7" xfId="92" applyFont="1" applyBorder="1">
      <alignment vertical="center"/>
    </xf>
    <xf numFmtId="0" fontId="10" fillId="53" borderId="0" xfId="0" applyFont="1" applyFill="1">
      <alignment vertical="center"/>
    </xf>
    <xf numFmtId="181" fontId="0" fillId="0" borderId="0" xfId="92" applyNumberFormat="1" applyFont="1" applyFill="1" applyBorder="1">
      <alignment vertical="center"/>
    </xf>
    <xf numFmtId="0" fontId="43" fillId="0" borderId="2" xfId="0" applyFont="1" applyBorder="1">
      <alignment vertical="center"/>
    </xf>
    <xf numFmtId="181" fontId="0" fillId="0" borderId="2" xfId="92" applyNumberFormat="1" applyFont="1" applyFill="1" applyBorder="1">
      <alignment vertical="center"/>
    </xf>
    <xf numFmtId="0" fontId="10" fillId="0" borderId="2" xfId="0" applyFont="1" applyBorder="1">
      <alignment vertical="center"/>
    </xf>
    <xf numFmtId="9" fontId="0" fillId="0" borderId="2" xfId="0" applyNumberFormat="1" applyBorder="1">
      <alignment vertical="center"/>
    </xf>
    <xf numFmtId="0" fontId="4" fillId="0" borderId="2" xfId="0" applyFont="1" applyBorder="1" applyAlignment="1">
      <alignment horizontal="right" vertical="center"/>
    </xf>
    <xf numFmtId="9" fontId="0" fillId="0" borderId="2" xfId="92" applyFont="1" applyFill="1" applyBorder="1">
      <alignment vertical="center"/>
    </xf>
    <xf numFmtId="181" fontId="0" fillId="49" borderId="2" xfId="92" applyNumberFormat="1" applyFont="1" applyFill="1" applyBorder="1">
      <alignment vertical="center"/>
    </xf>
    <xf numFmtId="0" fontId="0" fillId="49" borderId="4" xfId="0" applyFill="1" applyBorder="1">
      <alignment vertical="center"/>
    </xf>
    <xf numFmtId="0" fontId="0" fillId="49" borderId="0" xfId="0" applyFill="1">
      <alignment vertical="center"/>
    </xf>
    <xf numFmtId="0" fontId="0" fillId="49" borderId="7" xfId="0" applyFill="1" applyBorder="1">
      <alignment vertical="center"/>
    </xf>
    <xf numFmtId="0" fontId="10" fillId="49" borderId="0" xfId="0" applyFont="1" applyFill="1">
      <alignment vertical="center"/>
    </xf>
    <xf numFmtId="176" fontId="0" fillId="0" borderId="2" xfId="0" applyNumberFormat="1" applyBorder="1">
      <alignment vertical="center"/>
    </xf>
    <xf numFmtId="9" fontId="0" fillId="0" borderId="2" xfId="92" applyFont="1" applyBorder="1">
      <alignment vertical="center"/>
    </xf>
    <xf numFmtId="176" fontId="0" fillId="0" borderId="2" xfId="92" applyNumberFormat="1" applyFont="1" applyBorder="1">
      <alignment vertical="center"/>
    </xf>
    <xf numFmtId="49" fontId="2" fillId="0" borderId="9" xfId="0" applyNumberFormat="1" applyFont="1" applyBorder="1" applyAlignment="1">
      <alignment horizontal="left" vertical="center"/>
    </xf>
    <xf numFmtId="9" fontId="0" fillId="0" borderId="4" xfId="0" applyNumberFormat="1" applyBorder="1">
      <alignment vertical="center"/>
    </xf>
    <xf numFmtId="49" fontId="2" fillId="0" borderId="2" xfId="0" applyNumberFormat="1" applyFont="1" applyBorder="1" applyAlignment="1">
      <alignment horizontal="left" vertical="center"/>
    </xf>
    <xf numFmtId="0" fontId="4" fillId="49" borderId="6" xfId="0" applyFont="1" applyFill="1" applyBorder="1" applyAlignment="1">
      <alignment horizontal="right" vertical="center"/>
    </xf>
    <xf numFmtId="0" fontId="4" fillId="49" borderId="0" xfId="0" applyFont="1" applyFill="1" applyAlignment="1">
      <alignment horizontal="right" vertical="center"/>
    </xf>
    <xf numFmtId="49" fontId="4" fillId="49" borderId="0" xfId="0" applyNumberFormat="1" applyFont="1" applyFill="1" applyAlignment="1">
      <alignment horizontal="right" vertical="center"/>
    </xf>
    <xf numFmtId="0" fontId="10" fillId="55" borderId="0" xfId="0" applyFont="1" applyFill="1">
      <alignment vertical="center"/>
    </xf>
    <xf numFmtId="0" fontId="0" fillId="55" borderId="0" xfId="0" applyFill="1">
      <alignment vertical="center"/>
    </xf>
    <xf numFmtId="9" fontId="0" fillId="0" borderId="12" xfId="0" applyNumberFormat="1" applyBorder="1">
      <alignment vertical="center"/>
    </xf>
    <xf numFmtId="9" fontId="0" fillId="0" borderId="13" xfId="0" applyNumberFormat="1" applyBorder="1">
      <alignment vertical="center"/>
    </xf>
    <xf numFmtId="9" fontId="0" fillId="0" borderId="11" xfId="0" applyNumberFormat="1" applyBorder="1">
      <alignment vertical="center"/>
    </xf>
    <xf numFmtId="0" fontId="46" fillId="0" borderId="0" xfId="0" applyFont="1">
      <alignment vertical="center"/>
    </xf>
    <xf numFmtId="0" fontId="47" fillId="56" borderId="2" xfId="0" applyFont="1" applyFill="1" applyBorder="1">
      <alignment vertical="center"/>
    </xf>
    <xf numFmtId="49" fontId="2" fillId="56" borderId="1" xfId="0" applyNumberFormat="1" applyFont="1" applyFill="1" applyBorder="1" applyAlignment="1">
      <alignment horizontal="center" vertical="center"/>
    </xf>
    <xf numFmtId="0" fontId="48" fillId="0" borderId="9" xfId="0" applyFont="1" applyBorder="1">
      <alignment vertical="center"/>
    </xf>
    <xf numFmtId="0" fontId="48" fillId="0" borderId="16" xfId="0" applyFont="1" applyBorder="1">
      <alignment vertical="center"/>
    </xf>
    <xf numFmtId="49" fontId="2" fillId="0" borderId="7" xfId="0" applyNumberFormat="1" applyFont="1" applyBorder="1">
      <alignment vertical="center"/>
    </xf>
    <xf numFmtId="181" fontId="0" fillId="48" borderId="2" xfId="92" applyNumberFormat="1" applyFont="1" applyFill="1" applyBorder="1">
      <alignment vertical="center"/>
    </xf>
    <xf numFmtId="9" fontId="0" fillId="48" borderId="4" xfId="92" applyFont="1" applyFill="1" applyBorder="1">
      <alignment vertical="center"/>
    </xf>
    <xf numFmtId="9" fontId="0" fillId="48" borderId="0" xfId="92" applyFont="1" applyFill="1">
      <alignment vertical="center"/>
    </xf>
    <xf numFmtId="9" fontId="0" fillId="48" borderId="7" xfId="92" applyFont="1" applyFill="1" applyBorder="1">
      <alignment vertical="center"/>
    </xf>
    <xf numFmtId="0" fontId="50" fillId="48" borderId="0" xfId="0" applyFont="1" applyFill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49" fontId="2" fillId="0" borderId="0" xfId="0" applyNumberFormat="1" applyFont="1" applyAlignment="1">
      <alignment horizontal="center" vertical="center"/>
    </xf>
    <xf numFmtId="0" fontId="13" fillId="54" borderId="2" xfId="0" applyFont="1" applyFill="1" applyBorder="1" applyAlignment="1"/>
    <xf numFmtId="0" fontId="10" fillId="54" borderId="2" xfId="0" applyFont="1" applyFill="1" applyBorder="1" applyAlignment="1"/>
    <xf numFmtId="49" fontId="0" fillId="0" borderId="5" xfId="0" applyNumberFormat="1" applyBorder="1">
      <alignment vertical="center"/>
    </xf>
    <xf numFmtId="49" fontId="0" fillId="48" borderId="2" xfId="0" applyNumberFormat="1" applyFill="1" applyBorder="1">
      <alignment vertical="center"/>
    </xf>
    <xf numFmtId="49" fontId="2" fillId="56" borderId="0" xfId="0" applyNumberFormat="1" applyFont="1" applyFill="1" applyAlignment="1">
      <alignment horizontal="center" vertical="center"/>
    </xf>
    <xf numFmtId="0" fontId="0" fillId="48" borderId="2" xfId="0" applyFill="1" applyBorder="1">
      <alignment vertical="center"/>
    </xf>
    <xf numFmtId="0" fontId="51" fillId="0" borderId="5" xfId="0" applyFont="1" applyBorder="1">
      <alignment vertical="center"/>
    </xf>
    <xf numFmtId="0" fontId="51" fillId="0" borderId="6" xfId="0" applyFont="1" applyBorder="1">
      <alignment vertical="center"/>
    </xf>
    <xf numFmtId="0" fontId="51" fillId="0" borderId="8" xfId="0" applyFont="1" applyBorder="1">
      <alignment vertical="center"/>
    </xf>
    <xf numFmtId="0" fontId="13" fillId="54" borderId="15" xfId="0" applyFont="1" applyFill="1" applyBorder="1" applyAlignment="1">
      <alignment horizontal="center" vertical="center" wrapText="1"/>
    </xf>
    <xf numFmtId="49" fontId="2" fillId="0" borderId="13" xfId="0" applyNumberFormat="1" applyFont="1" applyBorder="1">
      <alignment vertical="center"/>
    </xf>
    <xf numFmtId="49" fontId="2" fillId="56" borderId="1" xfId="0" applyNumberFormat="1" applyFont="1" applyFill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49" fontId="4" fillId="0" borderId="5" xfId="0" applyNumberFormat="1" applyFont="1" applyBorder="1" applyAlignment="1">
      <alignment horizontal="left" vertical="center"/>
    </xf>
    <xf numFmtId="49" fontId="2" fillId="0" borderId="6" xfId="0" applyNumberFormat="1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center" vertical="center"/>
    </xf>
    <xf numFmtId="0" fontId="50" fillId="48" borderId="16" xfId="0" applyFont="1" applyFill="1" applyBorder="1">
      <alignment vertical="center"/>
    </xf>
    <xf numFmtId="49" fontId="4" fillId="0" borderId="2" xfId="0" applyNumberFormat="1" applyFont="1" applyBorder="1" applyAlignment="1">
      <alignment horizontal="center" vertical="center"/>
    </xf>
    <xf numFmtId="0" fontId="52" fillId="54" borderId="2" xfId="0" applyFont="1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right" vertical="center"/>
    </xf>
    <xf numFmtId="49" fontId="4" fillId="0" borderId="12" xfId="0" applyNumberFormat="1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  <xf numFmtId="49" fontId="4" fillId="0" borderId="13" xfId="0" applyNumberFormat="1" applyFont="1" applyBorder="1" applyAlignment="1">
      <alignment horizontal="right" vertical="center"/>
    </xf>
    <xf numFmtId="0" fontId="52" fillId="54" borderId="2" xfId="0" applyFont="1" applyFill="1" applyBorder="1" applyAlignment="1"/>
    <xf numFmtId="0" fontId="50" fillId="54" borderId="2" xfId="0" applyFont="1" applyFill="1" applyBorder="1" applyAlignment="1"/>
    <xf numFmtId="0" fontId="49" fillId="0" borderId="0" xfId="0" applyFont="1">
      <alignment vertical="center"/>
    </xf>
    <xf numFmtId="0" fontId="52" fillId="54" borderId="5" xfId="0" applyFont="1" applyFill="1" applyBorder="1" applyAlignment="1"/>
    <xf numFmtId="0" fontId="52" fillId="54" borderId="4" xfId="0" applyFont="1" applyFill="1" applyBorder="1" applyAlignment="1"/>
    <xf numFmtId="0" fontId="50" fillId="54" borderId="4" xfId="0" applyFont="1" applyFill="1" applyBorder="1" applyAlignment="1"/>
    <xf numFmtId="0" fontId="50" fillId="54" borderId="11" xfId="0" applyFont="1" applyFill="1" applyBorder="1" applyAlignment="1"/>
    <xf numFmtId="182" fontId="46" fillId="0" borderId="5" xfId="0" applyNumberFormat="1" applyFont="1" applyBorder="1">
      <alignment vertical="center"/>
    </xf>
    <xf numFmtId="182" fontId="46" fillId="0" borderId="4" xfId="0" applyNumberFormat="1" applyFont="1" applyBorder="1">
      <alignment vertical="center"/>
    </xf>
    <xf numFmtId="182" fontId="46" fillId="0" borderId="11" xfId="0" applyNumberFormat="1" applyFont="1" applyBorder="1">
      <alignment vertical="center"/>
    </xf>
    <xf numFmtId="182" fontId="46" fillId="0" borderId="6" xfId="0" applyNumberFormat="1" applyFont="1" applyBorder="1">
      <alignment vertical="center"/>
    </xf>
    <xf numFmtId="182" fontId="46" fillId="0" borderId="0" xfId="0" applyNumberFormat="1" applyFont="1">
      <alignment vertical="center"/>
    </xf>
    <xf numFmtId="182" fontId="46" fillId="0" borderId="12" xfId="0" applyNumberFormat="1" applyFont="1" applyBorder="1">
      <alignment vertical="center"/>
    </xf>
    <xf numFmtId="182" fontId="46" fillId="0" borderId="8" xfId="0" applyNumberFormat="1" applyFont="1" applyBorder="1">
      <alignment vertical="center"/>
    </xf>
    <xf numFmtId="182" fontId="46" fillId="0" borderId="7" xfId="0" applyNumberFormat="1" applyFont="1" applyBorder="1">
      <alignment vertical="center"/>
    </xf>
    <xf numFmtId="182" fontId="46" fillId="0" borderId="13" xfId="0" applyNumberFormat="1" applyFont="1" applyBorder="1">
      <alignment vertical="center"/>
    </xf>
    <xf numFmtId="182" fontId="46" fillId="0" borderId="5" xfId="0" applyNumberFormat="1" applyFont="1" applyBorder="1" applyAlignment="1">
      <alignment horizontal="center" vertical="center"/>
    </xf>
    <xf numFmtId="182" fontId="46" fillId="0" borderId="4" xfId="0" applyNumberFormat="1" applyFont="1" applyBorder="1" applyAlignment="1">
      <alignment horizontal="center" vertical="center"/>
    </xf>
    <xf numFmtId="182" fontId="46" fillId="0" borderId="11" xfId="0" applyNumberFormat="1" applyFont="1" applyBorder="1" applyAlignment="1">
      <alignment horizontal="center" vertical="center"/>
    </xf>
    <xf numFmtId="182" fontId="46" fillId="0" borderId="6" xfId="0" applyNumberFormat="1" applyFont="1" applyBorder="1" applyAlignment="1">
      <alignment horizontal="center" vertical="center"/>
    </xf>
    <xf numFmtId="182" fontId="46" fillId="0" borderId="0" xfId="0" applyNumberFormat="1" applyFont="1" applyAlignment="1">
      <alignment horizontal="center" vertical="center"/>
    </xf>
    <xf numFmtId="182" fontId="46" fillId="0" borderId="12" xfId="0" applyNumberFormat="1" applyFont="1" applyBorder="1" applyAlignment="1">
      <alignment horizontal="center" vertical="center"/>
    </xf>
    <xf numFmtId="182" fontId="46" fillId="0" borderId="8" xfId="0" applyNumberFormat="1" applyFont="1" applyBorder="1" applyAlignment="1">
      <alignment horizontal="center" vertical="center"/>
    </xf>
    <xf numFmtId="182" fontId="46" fillId="0" borderId="7" xfId="0" applyNumberFormat="1" applyFont="1" applyBorder="1" applyAlignment="1">
      <alignment horizontal="center" vertical="center"/>
    </xf>
    <xf numFmtId="182" fontId="46" fillId="0" borderId="13" xfId="0" applyNumberFormat="1" applyFont="1" applyBorder="1" applyAlignment="1">
      <alignment horizontal="center" vertical="center"/>
    </xf>
    <xf numFmtId="0" fontId="52" fillId="54" borderId="14" xfId="0" applyFont="1" applyFill="1" applyBorder="1" applyAlignment="1"/>
    <xf numFmtId="0" fontId="42" fillId="0" borderId="15" xfId="0" applyFont="1" applyBorder="1">
      <alignment vertical="center"/>
    </xf>
    <xf numFmtId="0" fontId="42" fillId="0" borderId="9" xfId="0" applyFont="1" applyBorder="1">
      <alignment vertical="center"/>
    </xf>
    <xf numFmtId="0" fontId="42" fillId="0" borderId="16" xfId="0" applyFont="1" applyBorder="1">
      <alignment vertical="center"/>
    </xf>
    <xf numFmtId="49" fontId="2" fillId="0" borderId="5" xfId="0" applyNumberFormat="1" applyFont="1" applyBorder="1" applyAlignment="1">
      <alignment horizontal="right" vertical="center"/>
    </xf>
    <xf numFmtId="0" fontId="52" fillId="54" borderId="2" xfId="0" applyFont="1" applyFill="1" applyBorder="1" applyAlignment="1">
      <alignment wrapText="1"/>
    </xf>
    <xf numFmtId="0" fontId="42" fillId="0" borderId="5" xfId="0" applyFont="1" applyBorder="1">
      <alignment vertical="center"/>
    </xf>
    <xf numFmtId="0" fontId="42" fillId="0" borderId="4" xfId="0" applyFont="1" applyBorder="1">
      <alignment vertical="center"/>
    </xf>
    <xf numFmtId="49" fontId="42" fillId="0" borderId="4" xfId="0" applyNumberFormat="1" applyFont="1" applyBorder="1">
      <alignment vertical="center"/>
    </xf>
    <xf numFmtId="0" fontId="42" fillId="0" borderId="11" xfId="0" applyFont="1" applyBorder="1">
      <alignment vertical="center"/>
    </xf>
    <xf numFmtId="0" fontId="42" fillId="0" borderId="8" xfId="0" applyFont="1" applyBorder="1">
      <alignment vertical="center"/>
    </xf>
    <xf numFmtId="0" fontId="42" fillId="0" borderId="7" xfId="0" applyFont="1" applyBorder="1">
      <alignment vertical="center"/>
    </xf>
    <xf numFmtId="49" fontId="42" fillId="0" borderId="7" xfId="0" applyNumberFormat="1" applyFont="1" applyBorder="1">
      <alignment vertical="center"/>
    </xf>
    <xf numFmtId="0" fontId="42" fillId="0" borderId="13" xfId="0" applyFont="1" applyBorder="1">
      <alignment vertical="center"/>
    </xf>
    <xf numFmtId="0" fontId="42" fillId="0" borderId="4" xfId="0" applyFont="1" applyBorder="1" applyAlignment="1">
      <alignment horizontal="center" vertical="center" wrapText="1"/>
    </xf>
    <xf numFmtId="0" fontId="42" fillId="0" borderId="11" xfId="0" applyFont="1" applyBorder="1" applyAlignment="1">
      <alignment horizontal="center" vertical="center" wrapText="1"/>
    </xf>
    <xf numFmtId="0" fontId="42" fillId="0" borderId="1" xfId="0" applyFont="1" applyBorder="1">
      <alignment vertical="center"/>
    </xf>
    <xf numFmtId="0" fontId="42" fillId="0" borderId="14" xfId="0" applyFont="1" applyBorder="1">
      <alignment vertical="center"/>
    </xf>
    <xf numFmtId="0" fontId="46" fillId="0" borderId="0" xfId="0" applyFont="1" applyAlignment="1">
      <alignment horizontal="left" vertical="center"/>
    </xf>
    <xf numFmtId="0" fontId="53" fillId="0" borderId="2" xfId="0" applyFont="1" applyBorder="1" applyAlignment="1">
      <alignment horizontal="center" vertical="center"/>
    </xf>
    <xf numFmtId="49" fontId="4" fillId="50" borderId="9" xfId="0" applyNumberFormat="1" applyFont="1" applyFill="1" applyBorder="1" applyAlignment="1">
      <alignment horizontal="left" vertical="center"/>
    </xf>
    <xf numFmtId="49" fontId="4" fillId="51" borderId="9" xfId="0" applyNumberFormat="1" applyFont="1" applyFill="1" applyBorder="1" applyAlignment="1">
      <alignment horizontal="left" vertical="center"/>
    </xf>
    <xf numFmtId="49" fontId="4" fillId="51" borderId="15" xfId="0" applyNumberFormat="1" applyFont="1" applyFill="1" applyBorder="1" applyAlignment="1">
      <alignment horizontal="left" vertical="center"/>
    </xf>
    <xf numFmtId="0" fontId="53" fillId="0" borderId="14" xfId="0" applyFont="1" applyBorder="1" applyAlignment="1">
      <alignment horizontal="center" vertical="center"/>
    </xf>
    <xf numFmtId="0" fontId="42" fillId="0" borderId="9" xfId="0" applyFont="1" applyBorder="1" applyAlignment="1">
      <alignment horizontal="left" vertical="center"/>
    </xf>
    <xf numFmtId="0" fontId="53" fillId="0" borderId="1" xfId="0" applyFont="1" applyBorder="1" applyAlignment="1">
      <alignment horizontal="center" vertical="center"/>
    </xf>
    <xf numFmtId="0" fontId="42" fillId="0" borderId="6" xfId="0" applyFont="1" applyBorder="1" applyAlignment="1">
      <alignment horizontal="left" vertical="center"/>
    </xf>
    <xf numFmtId="0" fontId="53" fillId="0" borderId="3" xfId="0" applyFont="1" applyBorder="1" applyAlignment="1">
      <alignment horizontal="center" vertical="center"/>
    </xf>
    <xf numFmtId="0" fontId="46" fillId="52" borderId="12" xfId="0" applyFont="1" applyFill="1" applyBorder="1">
      <alignment vertical="center"/>
    </xf>
    <xf numFmtId="183" fontId="46" fillId="52" borderId="12" xfId="0" applyNumberFormat="1" applyFont="1" applyFill="1" applyBorder="1">
      <alignment vertical="center"/>
    </xf>
    <xf numFmtId="179" fontId="46" fillId="52" borderId="12" xfId="0" applyNumberFormat="1" applyFont="1" applyFill="1" applyBorder="1">
      <alignment vertical="center"/>
    </xf>
    <xf numFmtId="2" fontId="46" fillId="52" borderId="12" xfId="0" applyNumberFormat="1" applyFont="1" applyFill="1" applyBorder="1">
      <alignment vertical="center"/>
    </xf>
    <xf numFmtId="2" fontId="46" fillId="52" borderId="12" xfId="0" applyNumberFormat="1" applyFont="1" applyFill="1" applyBorder="1" applyAlignment="1">
      <alignment horizontal="right" vertical="center"/>
    </xf>
    <xf numFmtId="1" fontId="46" fillId="52" borderId="12" xfId="0" applyNumberFormat="1" applyFont="1" applyFill="1" applyBorder="1">
      <alignment vertical="center"/>
    </xf>
    <xf numFmtId="1" fontId="46" fillId="0" borderId="6" xfId="0" applyNumberFormat="1" applyFont="1" applyBorder="1">
      <alignment vertical="center"/>
    </xf>
    <xf numFmtId="1" fontId="46" fillId="0" borderId="0" xfId="0" applyNumberFormat="1" applyFont="1">
      <alignment vertical="center"/>
    </xf>
    <xf numFmtId="49" fontId="4" fillId="51" borderId="16" xfId="0" applyNumberFormat="1" applyFont="1" applyFill="1" applyBorder="1" applyAlignment="1">
      <alignment horizontal="left" vertical="center"/>
    </xf>
    <xf numFmtId="0" fontId="42" fillId="0" borderId="16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183" fontId="46" fillId="52" borderId="13" xfId="0" applyNumberFormat="1" applyFont="1" applyFill="1" applyBorder="1">
      <alignment vertical="center"/>
    </xf>
    <xf numFmtId="1" fontId="53" fillId="0" borderId="3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" fontId="46" fillId="0" borderId="8" xfId="0" applyNumberFormat="1" applyFont="1" applyBorder="1">
      <alignment vertical="center"/>
    </xf>
    <xf numFmtId="1" fontId="46" fillId="0" borderId="7" xfId="0" applyNumberFormat="1" applyFont="1" applyBorder="1">
      <alignment vertical="center"/>
    </xf>
    <xf numFmtId="0" fontId="52" fillId="0" borderId="5" xfId="0" applyFont="1" applyBorder="1" applyAlignment="1"/>
    <xf numFmtId="0" fontId="52" fillId="0" borderId="6" xfId="0" applyFont="1" applyBorder="1" applyAlignment="1"/>
    <xf numFmtId="0" fontId="52" fillId="0" borderId="8" xfId="0" applyFont="1" applyBorder="1" applyAlignment="1"/>
    <xf numFmtId="0" fontId="49" fillId="0" borderId="2" xfId="0" applyFont="1" applyBorder="1">
      <alignment vertical="center"/>
    </xf>
    <xf numFmtId="1" fontId="0" fillId="0" borderId="3" xfId="0" applyNumberFormat="1" applyBorder="1">
      <alignment vertical="center"/>
    </xf>
    <xf numFmtId="1" fontId="0" fillId="0" borderId="1" xfId="0" applyNumberFormat="1" applyBorder="1">
      <alignment vertical="center"/>
    </xf>
    <xf numFmtId="1" fontId="0" fillId="0" borderId="14" xfId="0" applyNumberFormat="1" applyBorder="1">
      <alignment vertical="center"/>
    </xf>
    <xf numFmtId="0" fontId="49" fillId="0" borderId="3" xfId="0" applyFont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" fontId="0" fillId="0" borderId="6" xfId="0" applyNumberFormat="1" applyBorder="1">
      <alignment vertical="center"/>
    </xf>
    <xf numFmtId="1" fontId="0" fillId="0" borderId="0" xfId="0" applyNumberFormat="1">
      <alignment vertical="center"/>
    </xf>
    <xf numFmtId="1" fontId="0" fillId="0" borderId="12" xfId="0" applyNumberFormat="1" applyBorder="1">
      <alignment vertical="center"/>
    </xf>
    <xf numFmtId="1" fontId="0" fillId="0" borderId="8" xfId="0" applyNumberFormat="1" applyBorder="1">
      <alignment vertical="center"/>
    </xf>
    <xf numFmtId="1" fontId="0" fillId="0" borderId="7" xfId="0" applyNumberFormat="1" applyBorder="1">
      <alignment vertical="center"/>
    </xf>
    <xf numFmtId="1" fontId="0" fillId="0" borderId="13" xfId="0" applyNumberFormat="1" applyBorder="1">
      <alignment vertical="center"/>
    </xf>
    <xf numFmtId="0" fontId="42" fillId="0" borderId="15" xfId="0" applyFont="1" applyBorder="1" applyAlignment="1">
      <alignment horizontal="left" vertical="center"/>
    </xf>
    <xf numFmtId="49" fontId="2" fillId="0" borderId="16" xfId="0" applyNumberFormat="1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 wrapText="1"/>
    </xf>
    <xf numFmtId="1" fontId="0" fillId="0" borderId="9" xfId="0" applyNumberFormat="1" applyBorder="1">
      <alignment vertical="center"/>
    </xf>
    <xf numFmtId="0" fontId="49" fillId="0" borderId="1" xfId="0" applyFont="1" applyBorder="1">
      <alignment vertical="center"/>
    </xf>
    <xf numFmtId="0" fontId="49" fillId="0" borderId="14" xfId="0" applyFont="1" applyBorder="1">
      <alignment vertical="center"/>
    </xf>
    <xf numFmtId="49" fontId="4" fillId="50" borderId="15" xfId="0" applyNumberFormat="1" applyFont="1" applyFill="1" applyBorder="1" applyAlignment="1">
      <alignment horizontal="left" vertical="center"/>
    </xf>
    <xf numFmtId="49" fontId="4" fillId="50" borderId="16" xfId="0" applyNumberFormat="1" applyFont="1" applyFill="1" applyBorder="1" applyAlignment="1">
      <alignment horizontal="left" vertical="center"/>
    </xf>
    <xf numFmtId="49" fontId="2" fillId="51" borderId="15" xfId="0" applyNumberFormat="1" applyFont="1" applyFill="1" applyBorder="1" applyAlignment="1">
      <alignment horizontal="left" vertical="center"/>
    </xf>
    <xf numFmtId="49" fontId="2" fillId="50" borderId="9" xfId="0" applyNumberFormat="1" applyFont="1" applyFill="1" applyBorder="1" applyAlignment="1">
      <alignment horizontal="left" vertical="center"/>
    </xf>
    <xf numFmtId="49" fontId="2" fillId="51" borderId="9" xfId="0" applyNumberFormat="1" applyFont="1" applyFill="1" applyBorder="1" applyAlignment="1">
      <alignment horizontal="left" vertical="center"/>
    </xf>
    <xf numFmtId="49" fontId="2" fillId="51" borderId="16" xfId="0" applyNumberFormat="1" applyFont="1" applyFill="1" applyBorder="1" applyAlignment="1">
      <alignment horizontal="left" vertical="center"/>
    </xf>
    <xf numFmtId="0" fontId="49" fillId="0" borderId="5" xfId="0" applyFont="1" applyBorder="1">
      <alignment vertical="center"/>
    </xf>
    <xf numFmtId="0" fontId="49" fillId="0" borderId="4" xfId="0" applyFont="1" applyBorder="1">
      <alignment vertical="center"/>
    </xf>
    <xf numFmtId="0" fontId="49" fillId="0" borderId="11" xfId="0" applyFont="1" applyBorder="1">
      <alignment vertical="center"/>
    </xf>
    <xf numFmtId="0" fontId="49" fillId="0" borderId="6" xfId="0" applyFont="1" applyBorder="1">
      <alignment vertical="center"/>
    </xf>
    <xf numFmtId="0" fontId="49" fillId="0" borderId="12" xfId="0" applyFont="1" applyBorder="1">
      <alignment vertical="center"/>
    </xf>
    <xf numFmtId="0" fontId="49" fillId="0" borderId="8" xfId="0" applyFont="1" applyBorder="1">
      <alignment vertical="center"/>
    </xf>
    <xf numFmtId="0" fontId="49" fillId="0" borderId="7" xfId="0" applyFont="1" applyBorder="1">
      <alignment vertical="center"/>
    </xf>
    <xf numFmtId="0" fontId="49" fillId="0" borderId="13" xfId="0" applyFont="1" applyBorder="1">
      <alignment vertical="center"/>
    </xf>
    <xf numFmtId="11" fontId="49" fillId="0" borderId="0" xfId="0" applyNumberFormat="1" applyFont="1">
      <alignment vertical="center"/>
    </xf>
    <xf numFmtId="0" fontId="52" fillId="0" borderId="1" xfId="0" applyFont="1" applyBorder="1">
      <alignment vertical="center"/>
    </xf>
    <xf numFmtId="0" fontId="52" fillId="0" borderId="14" xfId="0" applyFont="1" applyBorder="1">
      <alignment vertical="center"/>
    </xf>
    <xf numFmtId="9" fontId="0" fillId="0" borderId="12" xfId="92" applyFont="1" applyBorder="1">
      <alignment vertical="center"/>
    </xf>
    <xf numFmtId="9" fontId="0" fillId="0" borderId="13" xfId="92" applyFont="1" applyBorder="1">
      <alignment vertical="center"/>
    </xf>
    <xf numFmtId="9" fontId="0" fillId="0" borderId="11" xfId="92" applyFont="1" applyBorder="1">
      <alignment vertical="center"/>
    </xf>
    <xf numFmtId="11" fontId="49" fillId="0" borderId="5" xfId="0" applyNumberFormat="1" applyFont="1" applyBorder="1">
      <alignment vertical="center"/>
    </xf>
    <xf numFmtId="11" fontId="49" fillId="0" borderId="6" xfId="0" applyNumberFormat="1" applyFont="1" applyBorder="1">
      <alignment vertical="center"/>
    </xf>
    <xf numFmtId="11" fontId="49" fillId="0" borderId="8" xfId="0" applyNumberFormat="1" applyFont="1" applyBorder="1">
      <alignment vertical="center"/>
    </xf>
    <xf numFmtId="182" fontId="49" fillId="0" borderId="0" xfId="0" applyNumberFormat="1" applyFont="1">
      <alignment vertical="center"/>
    </xf>
    <xf numFmtId="182" fontId="49" fillId="0" borderId="7" xfId="0" applyNumberFormat="1" applyFont="1" applyBorder="1">
      <alignment vertical="center"/>
    </xf>
    <xf numFmtId="182" fontId="49" fillId="0" borderId="4" xfId="0" applyNumberFormat="1" applyFont="1" applyBorder="1">
      <alignment vertical="center"/>
    </xf>
    <xf numFmtId="11" fontId="49" fillId="0" borderId="7" xfId="0" applyNumberFormat="1" applyFont="1" applyBorder="1">
      <alignment vertical="center"/>
    </xf>
    <xf numFmtId="11" fontId="49" fillId="0" borderId="4" xfId="0" applyNumberFormat="1" applyFont="1" applyBorder="1">
      <alignment vertical="center"/>
    </xf>
    <xf numFmtId="11" fontId="49" fillId="0" borderId="1" xfId="0" applyNumberFormat="1" applyFont="1" applyBorder="1">
      <alignment vertical="center"/>
    </xf>
    <xf numFmtId="11" fontId="55" fillId="0" borderId="3" xfId="0" applyNumberFormat="1" applyFont="1" applyBorder="1">
      <alignment vertical="center"/>
    </xf>
    <xf numFmtId="11" fontId="55" fillId="0" borderId="1" xfId="0" applyNumberFormat="1" applyFont="1" applyBorder="1">
      <alignment vertical="center"/>
    </xf>
    <xf numFmtId="11" fontId="55" fillId="0" borderId="14" xfId="0" applyNumberFormat="1" applyFont="1" applyBorder="1">
      <alignment vertical="center"/>
    </xf>
    <xf numFmtId="11" fontId="55" fillId="0" borderId="6" xfId="0" applyNumberFormat="1" applyFont="1" applyBorder="1">
      <alignment vertical="center"/>
    </xf>
    <xf numFmtId="11" fontId="55" fillId="0" borderId="0" xfId="0" applyNumberFormat="1" applyFont="1">
      <alignment vertical="center"/>
    </xf>
    <xf numFmtId="11" fontId="55" fillId="0" borderId="12" xfId="0" applyNumberFormat="1" applyFont="1" applyBorder="1">
      <alignment vertical="center"/>
    </xf>
    <xf numFmtId="0" fontId="50" fillId="47" borderId="0" xfId="0" applyFont="1" applyFill="1">
      <alignment vertical="center"/>
    </xf>
    <xf numFmtId="182" fontId="49" fillId="0" borderId="15" xfId="0" applyNumberFormat="1" applyFont="1" applyBorder="1">
      <alignment vertical="center"/>
    </xf>
    <xf numFmtId="182" fontId="49" fillId="0" borderId="9" xfId="0" applyNumberFormat="1" applyFont="1" applyBorder="1">
      <alignment vertical="center"/>
    </xf>
    <xf numFmtId="182" fontId="49" fillId="0" borderId="16" xfId="0" applyNumberFormat="1" applyFont="1" applyBorder="1">
      <alignment vertical="center"/>
    </xf>
    <xf numFmtId="0" fontId="52" fillId="54" borderId="2" xfId="0" applyFont="1" applyFill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 wrapText="1"/>
    </xf>
    <xf numFmtId="0" fontId="49" fillId="0" borderId="9" xfId="0" applyFont="1" applyBorder="1">
      <alignment vertical="center"/>
    </xf>
    <xf numFmtId="9" fontId="49" fillId="0" borderId="16" xfId="92" applyFont="1" applyBorder="1">
      <alignment vertical="center"/>
    </xf>
    <xf numFmtId="49" fontId="4" fillId="10" borderId="15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left" vertical="center"/>
    </xf>
    <xf numFmtId="0" fontId="49" fillId="10" borderId="2" xfId="0" applyFont="1" applyFill="1" applyBorder="1">
      <alignment vertical="center"/>
    </xf>
    <xf numFmtId="0" fontId="49" fillId="55" borderId="2" xfId="0" applyFont="1" applyFill="1" applyBorder="1">
      <alignment vertical="center"/>
    </xf>
    <xf numFmtId="181" fontId="49" fillId="0" borderId="1" xfId="92" applyNumberFormat="1" applyFont="1" applyBorder="1">
      <alignment vertical="center"/>
    </xf>
    <xf numFmtId="181" fontId="49" fillId="0" borderId="0" xfId="92" applyNumberFormat="1" applyFont="1">
      <alignment vertical="center"/>
    </xf>
    <xf numFmtId="181" fontId="49" fillId="0" borderId="5" xfId="92" applyNumberFormat="1" applyFont="1" applyBorder="1">
      <alignment vertical="center"/>
    </xf>
    <xf numFmtId="181" fontId="49" fillId="0" borderId="4" xfId="92" applyNumberFormat="1" applyFont="1" applyBorder="1">
      <alignment vertical="center"/>
    </xf>
    <xf numFmtId="182" fontId="49" fillId="0" borderId="1" xfId="0" applyNumberFormat="1" applyFont="1" applyBorder="1">
      <alignment vertical="center"/>
    </xf>
    <xf numFmtId="181" fontId="49" fillId="55" borderId="1" xfId="92" applyNumberFormat="1" applyFont="1" applyFill="1" applyBorder="1">
      <alignment vertical="center"/>
    </xf>
    <xf numFmtId="181" fontId="49" fillId="0" borderId="9" xfId="92" applyNumberFormat="1" applyFont="1" applyBorder="1">
      <alignment vertical="center"/>
    </xf>
    <xf numFmtId="0" fontId="52" fillId="54" borderId="15" xfId="0" applyFont="1" applyFill="1" applyBorder="1" applyAlignment="1">
      <alignment horizontal="center" vertical="center" wrapText="1"/>
    </xf>
    <xf numFmtId="181" fontId="49" fillId="0" borderId="6" xfId="92" applyNumberFormat="1" applyFont="1" applyBorder="1">
      <alignment vertical="center"/>
    </xf>
    <xf numFmtId="181" fontId="49" fillId="0" borderId="8" xfId="92" applyNumberFormat="1" applyFont="1" applyBorder="1">
      <alignment vertical="center"/>
    </xf>
    <xf numFmtId="181" fontId="49" fillId="0" borderId="0" xfId="92" applyNumberFormat="1" applyFont="1" applyBorder="1">
      <alignment vertical="center"/>
    </xf>
    <xf numFmtId="181" fontId="49" fillId="0" borderId="7" xfId="92" applyNumberFormat="1" applyFont="1" applyBorder="1">
      <alignment vertical="center"/>
    </xf>
    <xf numFmtId="181" fontId="49" fillId="0" borderId="11" xfId="92" applyNumberFormat="1" applyFont="1" applyBorder="1">
      <alignment vertical="center"/>
    </xf>
    <xf numFmtId="181" fontId="49" fillId="0" borderId="12" xfId="92" applyNumberFormat="1" applyFont="1" applyBorder="1">
      <alignment vertical="center"/>
    </xf>
    <xf numFmtId="181" fontId="49" fillId="0" borderId="13" xfId="92" applyNumberFormat="1" applyFont="1" applyBorder="1">
      <alignment vertical="center"/>
    </xf>
    <xf numFmtId="49" fontId="2" fillId="0" borderId="15" xfId="0" applyNumberFormat="1" applyFont="1" applyBorder="1" applyAlignment="1">
      <alignment horizontal="left" vertical="center"/>
    </xf>
    <xf numFmtId="0" fontId="52" fillId="0" borderId="5" xfId="0" applyFont="1" applyBorder="1">
      <alignment vertical="center"/>
    </xf>
    <xf numFmtId="0" fontId="52" fillId="0" borderId="6" xfId="0" applyFont="1" applyBorder="1">
      <alignment vertical="center"/>
    </xf>
    <xf numFmtId="0" fontId="52" fillId="0" borderId="8" xfId="0" applyFont="1" applyBorder="1">
      <alignment vertical="center"/>
    </xf>
    <xf numFmtId="0" fontId="49" fillId="0" borderId="2" xfId="0" applyFont="1" applyBorder="1" applyAlignment="1"/>
    <xf numFmtId="0" fontId="49" fillId="0" borderId="15" xfId="0" applyFont="1" applyBorder="1" applyAlignment="1"/>
    <xf numFmtId="0" fontId="49" fillId="0" borderId="9" xfId="0" applyFont="1" applyBorder="1" applyAlignment="1"/>
    <xf numFmtId="0" fontId="49" fillId="0" borderId="16" xfId="0" applyFont="1" applyBorder="1" applyAlignment="1"/>
    <xf numFmtId="0" fontId="56" fillId="46" borderId="17" xfId="0" applyFont="1" applyFill="1" applyBorder="1" applyAlignment="1">
      <alignment horizontal="center" vertical="center" wrapText="1" readingOrder="1"/>
    </xf>
    <xf numFmtId="0" fontId="57" fillId="3" borderId="20" xfId="0" applyFont="1" applyFill="1" applyBorder="1" applyAlignment="1">
      <alignment horizontal="left" vertical="center" wrapText="1" readingOrder="1"/>
    </xf>
    <xf numFmtId="0" fontId="58" fillId="3" borderId="20" xfId="0" applyFont="1" applyFill="1" applyBorder="1" applyAlignment="1">
      <alignment horizontal="left" vertical="center" wrapText="1" readingOrder="1"/>
    </xf>
    <xf numFmtId="0" fontId="59" fillId="45" borderId="20" xfId="0" applyFont="1" applyFill="1" applyBorder="1" applyAlignment="1">
      <alignment horizontal="left" wrapText="1" readingOrder="1"/>
    </xf>
    <xf numFmtId="0" fontId="57" fillId="4" borderId="21" xfId="0" applyFont="1" applyFill="1" applyBorder="1" applyAlignment="1">
      <alignment horizontal="left" vertical="center" wrapText="1" readingOrder="1"/>
    </xf>
    <xf numFmtId="0" fontId="58" fillId="4" borderId="21" xfId="0" applyFont="1" applyFill="1" applyBorder="1" applyAlignment="1">
      <alignment horizontal="left" vertical="center" wrapText="1" readingOrder="1"/>
    </xf>
    <xf numFmtId="0" fontId="59" fillId="45" borderId="21" xfId="0" applyFont="1" applyFill="1" applyBorder="1" applyAlignment="1">
      <alignment horizontal="left" wrapText="1" readingOrder="1"/>
    </xf>
    <xf numFmtId="0" fontId="57" fillId="3" borderId="21" xfId="0" applyFont="1" applyFill="1" applyBorder="1" applyAlignment="1">
      <alignment horizontal="left" vertical="center" wrapText="1" readingOrder="1"/>
    </xf>
    <xf numFmtId="0" fontId="58" fillId="3" borderId="21" xfId="0" applyFont="1" applyFill="1" applyBorder="1" applyAlignment="1">
      <alignment horizontal="left" vertical="center" wrapText="1" readingOrder="1"/>
    </xf>
    <xf numFmtId="0" fontId="60" fillId="46" borderId="21" xfId="0" applyFont="1" applyFill="1" applyBorder="1" applyAlignment="1">
      <alignment horizontal="left" wrapText="1" readingOrder="1"/>
    </xf>
    <xf numFmtId="0" fontId="57" fillId="3" borderId="21" xfId="0" applyFont="1" applyFill="1" applyBorder="1" applyAlignment="1">
      <alignment horizontal="left" wrapText="1" readingOrder="1"/>
    </xf>
    <xf numFmtId="0" fontId="59" fillId="44" borderId="21" xfId="0" applyFont="1" applyFill="1" applyBorder="1" applyAlignment="1">
      <alignment horizontal="left" wrapText="1" readingOrder="1"/>
    </xf>
    <xf numFmtId="0" fontId="57" fillId="4" borderId="21" xfId="0" applyFont="1" applyFill="1" applyBorder="1" applyAlignment="1">
      <alignment horizontal="left" wrapText="1" readingOrder="1"/>
    </xf>
    <xf numFmtId="0" fontId="59" fillId="45" borderId="21" xfId="0" applyFont="1" applyFill="1" applyBorder="1" applyAlignment="1">
      <alignment horizontal="left" vertical="center" wrapText="1" readingOrder="1"/>
    </xf>
    <xf numFmtId="0" fontId="60" fillId="46" borderId="21" xfId="0" applyFont="1" applyFill="1" applyBorder="1" applyAlignment="1">
      <alignment horizontal="left" vertical="center" wrapText="1" readingOrder="1"/>
    </xf>
    <xf numFmtId="0" fontId="61" fillId="5" borderId="2" xfId="0" applyFont="1" applyFill="1" applyBorder="1" applyAlignment="1">
      <alignment horizontal="center" vertical="center"/>
    </xf>
    <xf numFmtId="0" fontId="52" fillId="0" borderId="0" xfId="0" applyFont="1">
      <alignment vertical="center"/>
    </xf>
    <xf numFmtId="0" fontId="52" fillId="6" borderId="2" xfId="0" applyFont="1" applyFill="1" applyBorder="1" applyAlignment="1"/>
    <xf numFmtId="2" fontId="52" fillId="0" borderId="2" xfId="0" applyNumberFormat="1" applyFont="1" applyBorder="1" applyAlignment="1"/>
    <xf numFmtId="177" fontId="52" fillId="0" borderId="2" xfId="0" applyNumberFormat="1" applyFont="1" applyBorder="1" applyAlignment="1"/>
    <xf numFmtId="11" fontId="52" fillId="0" borderId="2" xfId="0" applyNumberFormat="1" applyFont="1" applyBorder="1" applyAlignment="1"/>
    <xf numFmtId="178" fontId="52" fillId="0" borderId="2" xfId="0" applyNumberFormat="1" applyFont="1" applyBorder="1" applyAlignment="1"/>
    <xf numFmtId="9" fontId="52" fillId="0" borderId="2" xfId="0" applyNumberFormat="1" applyFont="1" applyBorder="1" applyAlignment="1"/>
    <xf numFmtId="179" fontId="52" fillId="0" borderId="2" xfId="0" applyNumberFormat="1" applyFont="1" applyBorder="1" applyAlignment="1"/>
    <xf numFmtId="0" fontId="61" fillId="0" borderId="2" xfId="5" applyFont="1" applyBorder="1"/>
    <xf numFmtId="2" fontId="62" fillId="0" borderId="2" xfId="0" applyNumberFormat="1" applyFont="1" applyBorder="1" applyAlignment="1"/>
    <xf numFmtId="177" fontId="62" fillId="0" borderId="2" xfId="0" applyNumberFormat="1" applyFont="1" applyBorder="1" applyAlignment="1"/>
    <xf numFmtId="178" fontId="62" fillId="0" borderId="2" xfId="0" applyNumberFormat="1" applyFont="1" applyBorder="1" applyAlignment="1"/>
    <xf numFmtId="0" fontId="52" fillId="7" borderId="2" xfId="0" applyFont="1" applyFill="1" applyBorder="1" applyAlignment="1"/>
    <xf numFmtId="0" fontId="52" fillId="0" borderId="2" xfId="0" applyFont="1" applyBorder="1" applyAlignment="1"/>
    <xf numFmtId="0" fontId="52" fillId="8" borderId="2" xfId="0" applyFont="1" applyFill="1" applyBorder="1" applyAlignment="1"/>
    <xf numFmtId="0" fontId="50" fillId="9" borderId="2" xfId="0" applyFont="1" applyFill="1" applyBorder="1" applyAlignment="1"/>
    <xf numFmtId="0" fontId="50" fillId="10" borderId="2" xfId="0" applyFont="1" applyFill="1" applyBorder="1" applyAlignment="1"/>
    <xf numFmtId="179" fontId="62" fillId="0" borderId="2" xfId="0" applyNumberFormat="1" applyFont="1" applyBorder="1" applyAlignment="1"/>
    <xf numFmtId="0" fontId="50" fillId="11" borderId="2" xfId="0" applyFont="1" applyFill="1" applyBorder="1" applyAlignment="1"/>
    <xf numFmtId="180" fontId="61" fillId="0" borderId="2" xfId="5" applyNumberFormat="1" applyFont="1" applyBorder="1"/>
    <xf numFmtId="0" fontId="50" fillId="12" borderId="2" xfId="0" applyFont="1" applyFill="1" applyBorder="1" applyAlignment="1"/>
    <xf numFmtId="0" fontId="52" fillId="0" borderId="0" xfId="0" applyFont="1" applyAlignment="1"/>
    <xf numFmtId="2" fontId="42" fillId="0" borderId="4" xfId="0" applyNumberFormat="1" applyFont="1" applyBorder="1">
      <alignment vertical="center"/>
    </xf>
    <xf numFmtId="2" fontId="42" fillId="0" borderId="11" xfId="0" applyNumberFormat="1" applyFont="1" applyBorder="1">
      <alignment vertical="center"/>
    </xf>
    <xf numFmtId="2" fontId="42" fillId="0" borderId="0" xfId="0" applyNumberFormat="1" applyFont="1">
      <alignment vertical="center"/>
    </xf>
    <xf numFmtId="2" fontId="42" fillId="0" borderId="12" xfId="0" applyNumberFormat="1" applyFont="1" applyBorder="1">
      <alignment vertical="center"/>
    </xf>
    <xf numFmtId="2" fontId="42" fillId="0" borderId="7" xfId="0" applyNumberFormat="1" applyFont="1" applyBorder="1">
      <alignment vertical="center"/>
    </xf>
    <xf numFmtId="2" fontId="42" fillId="0" borderId="13" xfId="0" applyNumberFormat="1" applyFont="1" applyBorder="1">
      <alignment vertical="center"/>
    </xf>
    <xf numFmtId="2" fontId="42" fillId="0" borderId="5" xfId="0" applyNumberFormat="1" applyFont="1" applyBorder="1">
      <alignment vertical="center"/>
    </xf>
    <xf numFmtId="2" fontId="42" fillId="0" borderId="6" xfId="0" applyNumberFormat="1" applyFont="1" applyBorder="1">
      <alignment vertical="center"/>
    </xf>
    <xf numFmtId="2" fontId="42" fillId="0" borderId="8" xfId="0" applyNumberFormat="1" applyFont="1" applyBorder="1">
      <alignment vertical="center"/>
    </xf>
    <xf numFmtId="11" fontId="52" fillId="0" borderId="0" xfId="0" applyNumberFormat="1" applyFont="1">
      <alignment vertical="center"/>
    </xf>
    <xf numFmtId="49" fontId="2" fillId="0" borderId="1" xfId="0" applyNumberFormat="1" applyFont="1" applyBorder="1" applyAlignment="1">
      <alignment horizontal="center" vertical="center"/>
    </xf>
    <xf numFmtId="49" fontId="2" fillId="49" borderId="0" xfId="0" applyNumberFormat="1" applyFont="1" applyFill="1">
      <alignment vertical="center"/>
    </xf>
    <xf numFmtId="11" fontId="0" fillId="48" borderId="2" xfId="0" applyNumberFormat="1" applyFill="1" applyBorder="1">
      <alignment vertical="center"/>
    </xf>
    <xf numFmtId="49" fontId="0" fillId="0" borderId="6" xfId="0" applyNumberFormat="1" applyBorder="1">
      <alignment vertical="center"/>
    </xf>
    <xf numFmtId="0" fontId="0" fillId="57" borderId="0" xfId="0" applyFill="1">
      <alignment vertical="center"/>
    </xf>
    <xf numFmtId="0" fontId="4" fillId="57" borderId="0" xfId="0" applyFont="1" applyFill="1" applyAlignment="1">
      <alignment horizontal="right" vertical="center"/>
    </xf>
    <xf numFmtId="0" fontId="46" fillId="0" borderId="2" xfId="0" applyFont="1" applyBorder="1">
      <alignment vertical="center"/>
    </xf>
    <xf numFmtId="176" fontId="0" fillId="0" borderId="0" xfId="0" applyNumberFormat="1">
      <alignment vertical="center"/>
    </xf>
    <xf numFmtId="180" fontId="0" fillId="0" borderId="0" xfId="0" applyNumberFormat="1">
      <alignment vertical="center"/>
    </xf>
    <xf numFmtId="49" fontId="49" fillId="0" borderId="0" xfId="0" applyNumberFormat="1" applyFont="1">
      <alignment vertical="center"/>
    </xf>
    <xf numFmtId="181" fontId="0" fillId="0" borderId="5" xfId="92" applyNumberFormat="1" applyFont="1" applyBorder="1">
      <alignment vertical="center"/>
    </xf>
    <xf numFmtId="181" fontId="0" fillId="0" borderId="6" xfId="92" applyNumberFormat="1" applyFont="1" applyBorder="1">
      <alignment vertical="center"/>
    </xf>
    <xf numFmtId="181" fontId="0" fillId="0" borderId="8" xfId="92" applyNumberFormat="1" applyFont="1" applyBorder="1">
      <alignment vertical="center"/>
    </xf>
    <xf numFmtId="0" fontId="46" fillId="0" borderId="12" xfId="0" applyFont="1" applyBorder="1">
      <alignment vertical="center"/>
    </xf>
    <xf numFmtId="183" fontId="46" fillId="0" borderId="6" xfId="0" applyNumberFormat="1" applyFont="1" applyBorder="1">
      <alignment vertical="center"/>
    </xf>
    <xf numFmtId="183" fontId="46" fillId="52" borderId="0" xfId="0" applyNumberFormat="1" applyFont="1" applyFill="1">
      <alignment vertical="center"/>
    </xf>
    <xf numFmtId="2" fontId="46" fillId="0" borderId="12" xfId="0" applyNumberFormat="1" applyFont="1" applyBorder="1">
      <alignment vertical="center"/>
    </xf>
    <xf numFmtId="2" fontId="46" fillId="0" borderId="6" xfId="0" applyNumberFormat="1" applyFont="1" applyBorder="1">
      <alignment vertical="center"/>
    </xf>
    <xf numFmtId="2" fontId="46" fillId="52" borderId="0" xfId="0" applyNumberFormat="1" applyFont="1" applyFill="1">
      <alignment vertical="center"/>
    </xf>
    <xf numFmtId="1" fontId="46" fillId="0" borderId="12" xfId="0" applyNumberFormat="1" applyFont="1" applyBorder="1">
      <alignment vertical="center"/>
    </xf>
    <xf numFmtId="1" fontId="46" fillId="52" borderId="0" xfId="0" applyNumberFormat="1" applyFont="1" applyFill="1">
      <alignment vertical="center"/>
    </xf>
    <xf numFmtId="0" fontId="65" fillId="0" borderId="9" xfId="93" applyFont="1" applyBorder="1" applyAlignment="1">
      <alignment horizontal="left" vertical="center"/>
    </xf>
    <xf numFmtId="0" fontId="46" fillId="0" borderId="13" xfId="0" applyFont="1" applyBorder="1">
      <alignment vertical="center"/>
    </xf>
    <xf numFmtId="1" fontId="46" fillId="52" borderId="7" xfId="0" applyNumberFormat="1" applyFont="1" applyFill="1" applyBorder="1">
      <alignment vertical="center"/>
    </xf>
    <xf numFmtId="183" fontId="46" fillId="0" borderId="0" xfId="0" applyNumberFormat="1" applyFont="1">
      <alignment vertical="center"/>
    </xf>
    <xf numFmtId="2" fontId="46" fillId="0" borderId="0" xfId="0" applyNumberFormat="1" applyFont="1">
      <alignment vertical="center"/>
    </xf>
    <xf numFmtId="0" fontId="42" fillId="52" borderId="9" xfId="0" applyFont="1" applyFill="1" applyBorder="1" applyAlignment="1">
      <alignment horizontal="left" vertical="center"/>
    </xf>
    <xf numFmtId="49" fontId="67" fillId="0" borderId="0" xfId="96" applyNumberFormat="1" applyFont="1">
      <alignment vertical="center"/>
    </xf>
    <xf numFmtId="49" fontId="2" fillId="0" borderId="0" xfId="2" applyNumberFormat="1" applyFont="1" applyAlignment="1"/>
    <xf numFmtId="0" fontId="42" fillId="0" borderId="1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2" fontId="46" fillId="0" borderId="12" xfId="0" applyNumberFormat="1" applyFont="1" applyBorder="1" applyAlignment="1">
      <alignment horizontal="left" vertical="center"/>
    </xf>
    <xf numFmtId="49" fontId="0" fillId="0" borderId="4" xfId="0" applyNumberFormat="1" applyBorder="1">
      <alignment vertical="center"/>
    </xf>
    <xf numFmtId="49" fontId="0" fillId="0" borderId="11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12" xfId="0" applyNumberFormat="1" applyBorder="1">
      <alignment vertical="center"/>
    </xf>
    <xf numFmtId="49" fontId="0" fillId="0" borderId="8" xfId="0" applyNumberFormat="1" applyBorder="1">
      <alignment vertical="center"/>
    </xf>
    <xf numFmtId="49" fontId="0" fillId="0" borderId="7" xfId="0" applyNumberFormat="1" applyBorder="1">
      <alignment vertical="center"/>
    </xf>
    <xf numFmtId="49" fontId="0" fillId="0" borderId="13" xfId="0" applyNumberFormat="1" applyBorder="1">
      <alignment vertical="center"/>
    </xf>
    <xf numFmtId="49" fontId="0" fillId="57" borderId="0" xfId="0" applyNumberFormat="1" applyFill="1">
      <alignment vertical="center"/>
    </xf>
    <xf numFmtId="49" fontId="4" fillId="0" borderId="11" xfId="0" applyNumberFormat="1" applyFont="1" applyBorder="1" applyAlignment="1">
      <alignment horizontal="right" vertical="center"/>
    </xf>
    <xf numFmtId="49" fontId="4" fillId="57" borderId="0" xfId="0" applyNumberFormat="1" applyFont="1" applyFill="1" applyAlignment="1">
      <alignment horizontal="right" vertical="center"/>
    </xf>
    <xf numFmtId="49" fontId="42" fillId="0" borderId="5" xfId="0" applyNumberFormat="1" applyFont="1" applyBorder="1">
      <alignment vertical="center"/>
    </xf>
    <xf numFmtId="49" fontId="42" fillId="0" borderId="11" xfId="0" applyNumberFormat="1" applyFont="1" applyBorder="1">
      <alignment vertical="center"/>
    </xf>
    <xf numFmtId="49" fontId="42" fillId="0" borderId="8" xfId="0" applyNumberFormat="1" applyFont="1" applyBorder="1">
      <alignment vertical="center"/>
    </xf>
    <xf numFmtId="49" fontId="42" fillId="0" borderId="13" xfId="0" applyNumberFormat="1" applyFont="1" applyBorder="1">
      <alignment vertical="center"/>
    </xf>
    <xf numFmtId="49" fontId="42" fillId="0" borderId="1" xfId="0" applyNumberFormat="1" applyFont="1" applyBorder="1">
      <alignment vertical="center"/>
    </xf>
    <xf numFmtId="49" fontId="42" fillId="0" borderId="14" xfId="0" applyNumberFormat="1" applyFont="1" applyBorder="1">
      <alignment vertical="center"/>
    </xf>
    <xf numFmtId="49" fontId="49" fillId="0" borderId="4" xfId="0" applyNumberFormat="1" applyFont="1" applyBorder="1">
      <alignment vertical="center"/>
    </xf>
    <xf numFmtId="0" fontId="49" fillId="0" borderId="4" xfId="0" applyFont="1" applyBorder="1" applyAlignment="1">
      <alignment horizontal="right" vertical="center"/>
    </xf>
    <xf numFmtId="182" fontId="49" fillId="48" borderId="0" xfId="0" applyNumberFormat="1" applyFont="1" applyFill="1">
      <alignment vertical="center"/>
    </xf>
    <xf numFmtId="182" fontId="49" fillId="48" borderId="7" xfId="0" applyNumberFormat="1" applyFont="1" applyFill="1" applyBorder="1">
      <alignment vertical="center"/>
    </xf>
    <xf numFmtId="182" fontId="49" fillId="48" borderId="4" xfId="0" applyNumberFormat="1" applyFont="1" applyFill="1" applyBorder="1">
      <alignment vertical="center"/>
    </xf>
    <xf numFmtId="181" fontId="0" fillId="0" borderId="4" xfId="92" applyNumberFormat="1" applyFont="1" applyBorder="1">
      <alignment vertical="center"/>
    </xf>
    <xf numFmtId="181" fontId="0" fillId="0" borderId="0" xfId="92" applyNumberFormat="1" applyFont="1" applyBorder="1">
      <alignment vertical="center"/>
    </xf>
    <xf numFmtId="181" fontId="0" fillId="0" borderId="7" xfId="92" applyNumberFormat="1" applyFont="1" applyBorder="1">
      <alignment vertical="center"/>
    </xf>
    <xf numFmtId="11" fontId="49" fillId="53" borderId="0" xfId="0" applyNumberFormat="1" applyFont="1" applyFill="1">
      <alignment vertical="center"/>
    </xf>
    <xf numFmtId="11" fontId="49" fillId="53" borderId="7" xfId="0" applyNumberFormat="1" applyFont="1" applyFill="1" applyBorder="1">
      <alignment vertical="center"/>
    </xf>
    <xf numFmtId="11" fontId="49" fillId="53" borderId="4" xfId="0" applyNumberFormat="1" applyFont="1" applyFill="1" applyBorder="1">
      <alignment vertical="center"/>
    </xf>
    <xf numFmtId="11" fontId="50" fillId="53" borderId="7" xfId="0" applyNumberFormat="1" applyFont="1" applyFill="1" applyBorder="1">
      <alignment vertical="center"/>
    </xf>
    <xf numFmtId="181" fontId="49" fillId="48" borderId="0" xfId="92" applyNumberFormat="1" applyFont="1" applyFill="1" applyBorder="1">
      <alignment vertical="center"/>
    </xf>
    <xf numFmtId="181" fontId="49" fillId="55" borderId="0" xfId="92" applyNumberFormat="1" applyFont="1" applyFill="1" applyBorder="1">
      <alignment vertical="center"/>
    </xf>
    <xf numFmtId="181" fontId="49" fillId="48" borderId="1" xfId="92" applyNumberFormat="1" applyFont="1" applyFill="1" applyBorder="1">
      <alignment vertical="center"/>
    </xf>
    <xf numFmtId="181" fontId="49" fillId="48" borderId="0" xfId="92" applyNumberFormat="1" applyFont="1" applyFill="1">
      <alignment vertical="center"/>
    </xf>
    <xf numFmtId="181" fontId="49" fillId="48" borderId="4" xfId="92" applyNumberFormat="1" applyFont="1" applyFill="1" applyBorder="1">
      <alignment vertical="center"/>
    </xf>
    <xf numFmtId="0" fontId="56" fillId="2" borderId="18" xfId="0" applyFont="1" applyFill="1" applyBorder="1" applyAlignment="1">
      <alignment horizontal="center" vertical="center" wrapText="1" readingOrder="1"/>
    </xf>
    <xf numFmtId="0" fontId="56" fillId="2" borderId="19" xfId="0" applyFont="1" applyFill="1" applyBorder="1" applyAlignment="1">
      <alignment horizontal="center" vertical="center" wrapText="1" readingOrder="1"/>
    </xf>
    <xf numFmtId="0" fontId="61" fillId="5" borderId="2" xfId="0" applyFont="1" applyFill="1" applyBorder="1" applyAlignment="1">
      <alignment horizontal="center" vertical="center"/>
    </xf>
    <xf numFmtId="49" fontId="4" fillId="0" borderId="2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4" xfId="0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 wrapText="1"/>
    </xf>
    <xf numFmtId="49" fontId="4" fillId="0" borderId="0" xfId="0" applyNumberFormat="1" applyFont="1" applyAlignment="1">
      <alignment horizontal="left" vertical="center"/>
    </xf>
    <xf numFmtId="0" fontId="46" fillId="0" borderId="2" xfId="0" applyFont="1" applyBorder="1" applyAlignment="1">
      <alignment horizontal="left" vertical="center"/>
    </xf>
  </cellXfs>
  <cellStyles count="98">
    <cellStyle name="20% - Accent1 2" xfId="73" xr:uid="{16CF7FCB-9793-4851-B895-1AC38AA81433}"/>
    <cellStyle name="20% - Accent2 2" xfId="75" xr:uid="{1623980A-EE98-413F-8520-3E57105DC807}"/>
    <cellStyle name="20% - Accent3 2" xfId="77" xr:uid="{BC8845BB-28D6-4371-A30C-0499EFC2827D}"/>
    <cellStyle name="20% - Accent4 2" xfId="79" xr:uid="{C05A4BE7-99ED-4D0B-8D3F-9D8A08D93611}"/>
    <cellStyle name="20% - Accent5 2" xfId="81" xr:uid="{8D36F107-A829-4982-B06B-5942AEBCD2C7}"/>
    <cellStyle name="20% - Accent6 2" xfId="83" xr:uid="{CB01920A-7F63-4E10-9060-A7DE1FA33E48}"/>
    <cellStyle name="20% - 着色 1 2" xfId="48" xr:uid="{39468FE6-4777-4E88-9BED-3B93A2D68F4F}"/>
    <cellStyle name="20% - 着色 2 2" xfId="51" xr:uid="{173D49F2-AABF-4716-B40B-33BD11B887A5}"/>
    <cellStyle name="20% - 着色 3 2" xfId="54" xr:uid="{DFCDE0EF-8B72-43DC-BEE3-99AF5A480BF5}"/>
    <cellStyle name="20% - 着色 4 2" xfId="57" xr:uid="{C48B4844-5840-4578-A7AB-7BE528F9097E}"/>
    <cellStyle name="20% - 着色 5 2" xfId="60" xr:uid="{1CFBA1E3-8432-44A3-B2EB-7A39936F4A8B}"/>
    <cellStyle name="20% - 着色 6 2" xfId="63" xr:uid="{12313A6A-35C6-4003-B717-D009AE79EF38}"/>
    <cellStyle name="40% - Accent1 2" xfId="74" xr:uid="{FC69F012-38AA-449B-9F9D-C9A83B25E696}"/>
    <cellStyle name="40% - Accent2 2" xfId="76" xr:uid="{5AB3D07E-2C8D-4EB7-BC8C-97184BAD01AB}"/>
    <cellStyle name="40% - Accent3 2" xfId="78" xr:uid="{CFEA88F5-63C6-4072-8E30-122B4B2EB442}"/>
    <cellStyle name="40% - Accent4 2" xfId="80" xr:uid="{4C1F9AA5-F74C-476B-B976-1A6CDEE430D1}"/>
    <cellStyle name="40% - Accent5 2" xfId="82" xr:uid="{DDB13812-DFDB-421E-AA81-984FEA08066D}"/>
    <cellStyle name="40% - Accent6 2" xfId="84" xr:uid="{2BFE376F-0C14-4EFC-8C87-9C15E9888CDB}"/>
    <cellStyle name="40% - 着色 1 2" xfId="49" xr:uid="{B5554A40-AC4C-4D5A-948C-CA4B375EE88A}"/>
    <cellStyle name="40% - 着色 2 2" xfId="52" xr:uid="{8859DAAE-C58E-4FFF-AD07-EF563AC24F6F}"/>
    <cellStyle name="40% - 着色 3 2" xfId="55" xr:uid="{55CF832B-8388-4277-8B26-532B0FDF488E}"/>
    <cellStyle name="40% - 着色 4 2" xfId="58" xr:uid="{068513BA-8778-4D68-9B20-09BD41C99907}"/>
    <cellStyle name="40% - 着色 5 2" xfId="61" xr:uid="{D6E0C689-9023-4079-9DC4-7A3CB6AE31B1}"/>
    <cellStyle name="40% - 着色 6 2" xfId="64" xr:uid="{94758226-02C4-448D-A60D-B110576C5343}"/>
    <cellStyle name="60% - Accent1 2" xfId="66" xr:uid="{4F477B90-BC96-418F-80FD-D19EC31CABA9}"/>
    <cellStyle name="60% - Accent2 2" xfId="67" xr:uid="{5BF0A414-9D9A-41F7-A9A2-80AD8ADDAEE4}"/>
    <cellStyle name="60% - Accent3 2" xfId="68" xr:uid="{D8821066-B55E-4848-A64B-CA3005F1D6AF}"/>
    <cellStyle name="60% - Accent4 2" xfId="69" xr:uid="{82BBF3F6-92BC-4E49-BFF9-56C06FFC81C0}"/>
    <cellStyle name="60% - Accent5 2" xfId="70" xr:uid="{A999112A-3678-432B-A13C-D115BF44EB3A}"/>
    <cellStyle name="60% - Accent6 2" xfId="71" xr:uid="{EBEFD689-D415-4C81-89CD-EF9B7FDF7223}"/>
    <cellStyle name="Body: normal cell" xfId="8" xr:uid="{E241528C-C343-4714-A4B2-CB3D10BAFA1B}"/>
    <cellStyle name="Body: normal cell 2" xfId="29" xr:uid="{35BAA717-AC5B-4DDB-96A8-EA8DE00EA135}"/>
    <cellStyle name="Comma 2" xfId="88" xr:uid="{A70EAA1E-C33E-439B-9F5B-D3B156554F6C}"/>
    <cellStyle name="Font: Calibri, 9pt regular" xfId="14" xr:uid="{6D6E935B-EB99-4FDB-A75E-87FC41B7B15E}"/>
    <cellStyle name="Font: Calibri, 9pt regular 2" xfId="25" xr:uid="{C1F44E02-325C-4389-B141-109B07ED5714}"/>
    <cellStyle name="Footnotes: all except top row" xfId="17" xr:uid="{944F6E97-8D76-43EC-A2C0-A4BBF06FD5ED}"/>
    <cellStyle name="Footnotes: top row" xfId="12" xr:uid="{A0EF55D1-F212-46AA-AC9D-F0883AF3803F}"/>
    <cellStyle name="Footnotes: top row 2" xfId="30" xr:uid="{14551F04-7347-4C88-AC23-7751D2E5E3B0}"/>
    <cellStyle name="Header: bottom row" xfId="7" xr:uid="{854073B1-F04D-42D4-9896-EF2D2781D85F}"/>
    <cellStyle name="Header: bottom row 2" xfId="26" xr:uid="{5513313D-A4B0-456D-A120-5FC0A10FA7DE}"/>
    <cellStyle name="Header: top rows" xfId="9" xr:uid="{78FE9128-B413-4CCD-905D-2CC9C55B5139}"/>
    <cellStyle name="Neutral 2" xfId="65" xr:uid="{0D7AF2ED-B569-4A0B-B42B-F149820AB315}"/>
    <cellStyle name="Normal 2" xfId="5" xr:uid="{AE309EEF-B474-447C-9306-105009DF0ACB}"/>
    <cellStyle name="Normal 2 2" xfId="86" xr:uid="{BC4962BD-44E6-4484-BB85-727FAEDD08D8}"/>
    <cellStyle name="Normal 2 3" xfId="24" xr:uid="{EA6D4AC8-7498-422D-867F-305F56FFE10F}"/>
    <cellStyle name="Normal 3" xfId="19" xr:uid="{A5A8B658-FBBA-4253-B200-C85940336F57}"/>
    <cellStyle name="Normal 3 2" xfId="85" xr:uid="{32A26315-662B-4F65-995B-BD0B823A27F5}"/>
    <cellStyle name="Normal 4" xfId="20" xr:uid="{4AAE2714-21FF-4562-9E8B-6BDC7EAFDA3C}"/>
    <cellStyle name="Normal 4 2 2" xfId="87" xr:uid="{A61CD137-D84D-490A-A107-6D4146D29C2E}"/>
    <cellStyle name="Normal 5" xfId="21" xr:uid="{75CD5909-2D3F-49D0-B1EB-2118FF8B8873}"/>
    <cellStyle name="Normal 58" xfId="23" xr:uid="{D1F23AB6-031E-4EAE-96A7-8DEBD4C2BF92}"/>
    <cellStyle name="Normal 6" xfId="22" xr:uid="{614A89EB-50BA-40CA-B2B3-D8A986193654}"/>
    <cellStyle name="Normal 7" xfId="90" xr:uid="{1EB3AACF-FA8D-4C4D-A488-9D8BF0FF5F0A}"/>
    <cellStyle name="Note 2" xfId="72" xr:uid="{AD6563BD-02A8-4D20-8D08-B2A0CEA6C7EE}"/>
    <cellStyle name="Parent row" xfId="11" xr:uid="{B69B0E65-5AA7-42DC-BDA7-95E60E5616EC}"/>
    <cellStyle name="Parent row 2" xfId="28" xr:uid="{A5814009-9CF0-4126-A85E-EDCC1A290D54}"/>
    <cellStyle name="Section Break" xfId="13" xr:uid="{EE24867D-9A89-4129-BDBE-D0335F6D0BA6}"/>
    <cellStyle name="Section Break: parent row" xfId="10" xr:uid="{8CBBAC58-4752-4A8B-898F-A98E800C0F13}"/>
    <cellStyle name="Table title" xfId="18" xr:uid="{86269DD2-0ED2-40C9-9EF0-6EBCABF1BE14}"/>
    <cellStyle name="Table title 2" xfId="27" xr:uid="{D30A6167-F113-4FA8-8CC5-766C6DC484F9}"/>
    <cellStyle name="百分比" xfId="92" builtinId="5"/>
    <cellStyle name="标题 1 2" xfId="32" xr:uid="{817C7D19-0CAF-4FFA-8D9A-E461B15A1D60}"/>
    <cellStyle name="标题 2 2" xfId="33" xr:uid="{D737CC91-7148-4CF4-AA69-3B3D560FD80C}"/>
    <cellStyle name="标题 3 2" xfId="34" xr:uid="{18A9B362-E6A3-49F3-B8D2-A65B29A70219}"/>
    <cellStyle name="标题 4 2" xfId="35" xr:uid="{B4106395-17D0-4398-94BE-F1C3D3646C11}"/>
    <cellStyle name="标题 5" xfId="31" xr:uid="{615EFE89-3A5B-4D22-8DF4-93C79498BD4C}"/>
    <cellStyle name="差 2" xfId="37" xr:uid="{CCD0C9D2-42CD-4DEF-9949-549AFCA5126A}"/>
    <cellStyle name="常规" xfId="0" builtinId="0"/>
    <cellStyle name="常规 2" xfId="1" xr:uid="{B52188AC-8A2E-4DF0-8738-A391F41DA9EA}"/>
    <cellStyle name="常规 3" xfId="2" xr:uid="{1E2187EA-E297-459A-BE47-2D445B2A9B0A}"/>
    <cellStyle name="常规 4" xfId="3" xr:uid="{C1782E0D-640C-4966-8EEA-A7158871CCB9}"/>
    <cellStyle name="常规 5" xfId="6" xr:uid="{97CA537C-239F-46EF-B4A7-3F85336C4FC9}"/>
    <cellStyle name="常规 6" xfId="89" xr:uid="{D2D2BD56-C1FA-450A-9B07-617A276BBA0D}"/>
    <cellStyle name="常规 7" xfId="91" xr:uid="{B13B731D-0CC5-437D-B598-884138AAF3F3}"/>
    <cellStyle name="常规 8" xfId="94" xr:uid="{032CA7E0-B882-4252-947E-57B886E7E3F0}"/>
    <cellStyle name="常规 9" xfId="96" xr:uid="{85616938-C259-492B-BECC-28E706889328}"/>
    <cellStyle name="超链接" xfId="93" builtinId="8"/>
    <cellStyle name="超链接 2" xfId="4" xr:uid="{2242527A-64B5-44E2-9CDD-FD51986A3E9A}"/>
    <cellStyle name="超链接 3" xfId="15" xr:uid="{799C6558-4D77-422F-B88D-988841FF17E0}"/>
    <cellStyle name="超链接 4" xfId="95" xr:uid="{49A9ECEF-02D1-47CE-A02E-E71CC2B1E48E}"/>
    <cellStyle name="超链接 5" xfId="97" xr:uid="{38D0A378-59A9-4F00-89E0-CCB7B6014981}"/>
    <cellStyle name="好 2" xfId="36" xr:uid="{F49C938B-7271-4064-9BD7-213103739306}"/>
    <cellStyle name="汇总 2" xfId="46" xr:uid="{2C570657-5298-4B12-8631-B2DC110BB581}"/>
    <cellStyle name="计算 2" xfId="40" xr:uid="{6475D7BD-5352-4995-9240-6A0E51F59CAA}"/>
    <cellStyle name="检查单元格 2" xfId="42" xr:uid="{C4D9004F-9A8D-4BCC-9681-89CB8653F425}"/>
    <cellStyle name="解释性文本 2" xfId="45" xr:uid="{5FC7C3C5-1B26-4999-B05D-C94D0A67813B}"/>
    <cellStyle name="警告文本 2" xfId="43" xr:uid="{784D068C-583E-4779-868A-83C668F795B8}"/>
    <cellStyle name="链接单元格 2" xfId="41" xr:uid="{70572AFF-1A39-426B-97E1-9B7C14AE5C7A}"/>
    <cellStyle name="输出 2" xfId="39" xr:uid="{0029BA8F-60AD-4AAE-B2BD-9D30A5A18EDB}"/>
    <cellStyle name="输入 2" xfId="38" xr:uid="{498CA8A1-97F5-4C14-9760-7B13FFCAC569}"/>
    <cellStyle name="已访问的超链接 2" xfId="16" xr:uid="{D9979FDF-0931-4438-9248-C579E287E592}"/>
    <cellStyle name="着色 1 2" xfId="47" xr:uid="{7A453D4D-FDE1-4337-BFCC-869E3D1AE470}"/>
    <cellStyle name="着色 2 2" xfId="50" xr:uid="{C90247F7-E6A2-429B-914A-BB8943B34186}"/>
    <cellStyle name="着色 3 2" xfId="53" xr:uid="{48B0DD2C-D3D0-4723-ADC9-30E13643494D}"/>
    <cellStyle name="着色 4 2" xfId="56" xr:uid="{FB60A604-4896-4E9A-A9B6-8974C54F0B0D}"/>
    <cellStyle name="着色 5 2" xfId="59" xr:uid="{00706DF6-5549-44BE-9359-C4790542ACDE}"/>
    <cellStyle name="着色 6 2" xfId="62" xr:uid="{48A897E9-D8EE-4987-9950-8F54773A8DBF}"/>
    <cellStyle name="注释 2" xfId="44" xr:uid="{6F3EDD04-1B1B-410C-8F24-3432DA0B4E0A}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FAA707B5-050D-4343-8397-FD6E4C78A2F9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18618908992454"/>
          <c:y val="3.5003977724741446E-2"/>
          <c:w val="0.85426557231663636"/>
          <c:h val="0.55346199863441892"/>
        </c:manualLayout>
      </c:layout>
      <c:areaChart>
        <c:grouping val="stacked"/>
        <c:varyColors val="0"/>
        <c:ser>
          <c:idx val="0"/>
          <c:order val="0"/>
          <c:tx>
            <c:strRef>
              <c:f>'BIFUbC-sum'!$A$2</c:f>
              <c:strCache>
                <c:ptCount val="1"/>
                <c:pt idx="0">
                  <c:v>agriculture and forestry 01T03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'BIFUbC-sum'!$B$2:$AN$2</c:f>
              <c:numCache>
                <c:formatCode>0.00E+00</c:formatCode>
                <c:ptCount val="39"/>
                <c:pt idx="0">
                  <c:v>1655905952087749.5</c:v>
                </c:pt>
                <c:pt idx="1">
                  <c:v>1692415509188447.3</c:v>
                </c:pt>
                <c:pt idx="2">
                  <c:v>1716291743999729.5</c:v>
                </c:pt>
                <c:pt idx="3">
                  <c:v>1782067425215856.5</c:v>
                </c:pt>
                <c:pt idx="4">
                  <c:v>1853640567488169</c:v>
                </c:pt>
                <c:pt idx="5">
                  <c:v>1938230627983082.3</c:v>
                </c:pt>
                <c:pt idx="6">
                  <c:v>1982173582441684</c:v>
                </c:pt>
                <c:pt idx="7">
                  <c:v>2101219430748356.8</c:v>
                </c:pt>
                <c:pt idx="8">
                  <c:v>2178937887741666</c:v>
                </c:pt>
                <c:pt idx="9">
                  <c:v>2253183920344091</c:v>
                </c:pt>
                <c:pt idx="10">
                  <c:v>2323640860962861.5</c:v>
                </c:pt>
                <c:pt idx="11">
                  <c:v>2430300713119251</c:v>
                </c:pt>
                <c:pt idx="12">
                  <c:v>2453363678923105</c:v>
                </c:pt>
                <c:pt idx="13">
                  <c:v>2512284353214459</c:v>
                </c:pt>
                <c:pt idx="14">
                  <c:v>2566651933094394</c:v>
                </c:pt>
                <c:pt idx="15">
                  <c:v>2616367349780268</c:v>
                </c:pt>
                <c:pt idx="16">
                  <c:v>2645009117025076</c:v>
                </c:pt>
                <c:pt idx="17">
                  <c:v>2710026760507549</c:v>
                </c:pt>
                <c:pt idx="18">
                  <c:v>2754279602525153.5</c:v>
                </c:pt>
                <c:pt idx="19">
                  <c:v>2794164007739350</c:v>
                </c:pt>
                <c:pt idx="20">
                  <c:v>2829746153306371</c:v>
                </c:pt>
                <c:pt idx="21">
                  <c:v>2861126581816516</c:v>
                </c:pt>
                <c:pt idx="22">
                  <c:v>2888437470579964</c:v>
                </c:pt>
                <c:pt idx="23">
                  <c:v>2911839723200267.5</c:v>
                </c:pt>
                <c:pt idx="24">
                  <c:v>2931519953297716</c:v>
                </c:pt>
                <c:pt idx="25">
                  <c:v>2947687426076830</c:v>
                </c:pt>
                <c:pt idx="26">
                  <c:v>2960571018236863.5</c:v>
                </c:pt>
                <c:pt idx="27">
                  <c:v>2970416250780083.5</c:v>
                </c:pt>
                <c:pt idx="28">
                  <c:v>2977482442847458</c:v>
                </c:pt>
                <c:pt idx="29">
                  <c:v>2982040028053949</c:v>
                </c:pt>
                <c:pt idx="30">
                  <c:v>2984368068129380</c:v>
                </c:pt>
                <c:pt idx="31">
                  <c:v>2984751992193441.5</c:v>
                </c:pt>
                <c:pt idx="32">
                  <c:v>2983481583869279</c:v>
                </c:pt>
                <c:pt idx="33">
                  <c:v>2980849232807685</c:v>
                </c:pt>
                <c:pt idx="34">
                  <c:v>2977148462158234.5</c:v>
                </c:pt>
                <c:pt idx="35">
                  <c:v>2972672739165513.5</c:v>
                </c:pt>
                <c:pt idx="36">
                  <c:v>2967714572441858</c:v>
                </c:pt>
                <c:pt idx="37">
                  <c:v>2962564896607263</c:v>
                </c:pt>
                <c:pt idx="38">
                  <c:v>2957512742908538.5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9-4127-84B9-6C70BE1A946B}"/>
            </c:ext>
          </c:extLst>
        </c:ser>
        <c:ser>
          <c:idx val="1"/>
          <c:order val="1"/>
          <c:tx>
            <c:strRef>
              <c:f>'BIFUbC-sum'!$A$3</c:f>
              <c:strCache>
                <c:ptCount val="1"/>
                <c:pt idx="0">
                  <c:v>coal mining 05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'BIFUbC-sum'!$B$3:$AN$3</c:f>
              <c:numCache>
                <c:formatCode>0.00E+00</c:formatCode>
                <c:ptCount val="39"/>
                <c:pt idx="0">
                  <c:v>1.8369744355334368E+16</c:v>
                </c:pt>
                <c:pt idx="1">
                  <c:v>1.865299709441922E+16</c:v>
                </c:pt>
                <c:pt idx="2">
                  <c:v>1.972081024177278E+16</c:v>
                </c:pt>
                <c:pt idx="3">
                  <c:v>2.1787092932710152E+16</c:v>
                </c:pt>
                <c:pt idx="4">
                  <c:v>2.2326911336274712E+16</c:v>
                </c:pt>
                <c:pt idx="5">
                  <c:v>2.28665650333049E+16</c:v>
                </c:pt>
                <c:pt idx="6">
                  <c:v>2.3406054023800728E+16</c:v>
                </c:pt>
                <c:pt idx="7">
                  <c:v>2.3785241063123212E+16</c:v>
                </c:pt>
                <c:pt idx="8">
                  <c:v>2.416433323921008E+16</c:v>
                </c:pt>
                <c:pt idx="9">
                  <c:v>2.4543330552061316E+16</c:v>
                </c:pt>
                <c:pt idx="10">
                  <c:v>2.4922233001676916E+16</c:v>
                </c:pt>
                <c:pt idx="11">
                  <c:v>2.53010405880569E+16</c:v>
                </c:pt>
                <c:pt idx="12">
                  <c:v>2.544155632639246E+16</c:v>
                </c:pt>
                <c:pt idx="13">
                  <c:v>2.5582041696634716E+16</c:v>
                </c:pt>
                <c:pt idx="14">
                  <c:v>2.5722496698783676E+16</c:v>
                </c:pt>
                <c:pt idx="15">
                  <c:v>2.586292133283932E+16</c:v>
                </c:pt>
                <c:pt idx="16">
                  <c:v>2.6003315598801668E+16</c:v>
                </c:pt>
                <c:pt idx="17">
                  <c:v>2.5764061378647088E+16</c:v>
                </c:pt>
                <c:pt idx="18">
                  <c:v>2.5524819967598512E+16</c:v>
                </c:pt>
                <c:pt idx="19">
                  <c:v>2.5285591365655968E+16</c:v>
                </c:pt>
                <c:pt idx="20">
                  <c:v>2.5046375572819444E+16</c:v>
                </c:pt>
                <c:pt idx="21">
                  <c:v>2.4807172589088932E+16</c:v>
                </c:pt>
                <c:pt idx="22">
                  <c:v>2.4424867953797692E+16</c:v>
                </c:pt>
                <c:pt idx="23">
                  <c:v>2.4042583813076064E+16</c:v>
                </c:pt>
                <c:pt idx="24">
                  <c:v>2.3660320166924076E+16</c:v>
                </c:pt>
                <c:pt idx="25">
                  <c:v>2.3278077015341724E+16</c:v>
                </c:pt>
                <c:pt idx="26">
                  <c:v>2.2895854358329004E+16</c:v>
                </c:pt>
                <c:pt idx="27">
                  <c:v>2.2513652195885932E+16</c:v>
                </c:pt>
                <c:pt idx="28">
                  <c:v>2.2131470528012484E+16</c:v>
                </c:pt>
                <c:pt idx="29">
                  <c:v>2.174930935470868E+16</c:v>
                </c:pt>
                <c:pt idx="30">
                  <c:v>2.1367168675974508E+16</c:v>
                </c:pt>
                <c:pt idx="31">
                  <c:v>2.0985048491809968E+16</c:v>
                </c:pt>
                <c:pt idx="32">
                  <c:v>2.0507564779982584E+16</c:v>
                </c:pt>
                <c:pt idx="33">
                  <c:v>2.0030106686367256E+16</c:v>
                </c:pt>
                <c:pt idx="34">
                  <c:v>1.9552674210963972E+16</c:v>
                </c:pt>
                <c:pt idx="35">
                  <c:v>1.9075267353772728E+16</c:v>
                </c:pt>
                <c:pt idx="36">
                  <c:v>1.8597886114793532E+16</c:v>
                </c:pt>
                <c:pt idx="37">
                  <c:v>1.8215901707152832E+16</c:v>
                </c:pt>
                <c:pt idx="38">
                  <c:v>1.7833937794081778E+16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9-4127-84B9-6C70BE1A946B}"/>
            </c:ext>
          </c:extLst>
        </c:ser>
        <c:ser>
          <c:idx val="2"/>
          <c:order val="2"/>
          <c:tx>
            <c:strRef>
              <c:f>'BIFUbC-sum'!$A$4</c:f>
              <c:strCache>
                <c:ptCount val="1"/>
                <c:pt idx="0">
                  <c:v>oil and gas extraction 06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'BIFUbC-sum'!$B$4:$AN$4</c:f>
              <c:numCache>
                <c:formatCode>0.00E+00</c:formatCode>
                <c:ptCount val="39"/>
                <c:pt idx="0">
                  <c:v>782569708608316.88</c:v>
                </c:pt>
                <c:pt idx="1">
                  <c:v>750491822304952</c:v>
                </c:pt>
                <c:pt idx="2">
                  <c:v>806363361100349.5</c:v>
                </c:pt>
                <c:pt idx="3">
                  <c:v>851907789626884.25</c:v>
                </c:pt>
                <c:pt idx="4">
                  <c:v>886321758564238.88</c:v>
                </c:pt>
                <c:pt idx="5">
                  <c:v>920462757257255.25</c:v>
                </c:pt>
                <c:pt idx="6">
                  <c:v>954330785705933</c:v>
                </c:pt>
                <c:pt idx="7">
                  <c:v>974883364760133</c:v>
                </c:pt>
                <c:pt idx="8">
                  <c:v>995295027637333.88</c:v>
                </c:pt>
                <c:pt idx="9">
                  <c:v>1015565774337535.8</c:v>
                </c:pt>
                <c:pt idx="10">
                  <c:v>1035695604860739.1</c:v>
                </c:pt>
                <c:pt idx="11">
                  <c:v>1055684519206943.1</c:v>
                </c:pt>
                <c:pt idx="12">
                  <c:v>1067975938377179</c:v>
                </c:pt>
                <c:pt idx="13">
                  <c:v>1080188965493690.4</c:v>
                </c:pt>
                <c:pt idx="14">
                  <c:v>1092323600556477.3</c:v>
                </c:pt>
                <c:pt idx="15">
                  <c:v>1104379843565539.5</c:v>
                </c:pt>
                <c:pt idx="16">
                  <c:v>1116357694520876.8</c:v>
                </c:pt>
                <c:pt idx="17">
                  <c:v>1130478492195777.5</c:v>
                </c:pt>
                <c:pt idx="18">
                  <c:v>1144579456600314.5</c:v>
                </c:pt>
                <c:pt idx="19">
                  <c:v>1158660587734487</c:v>
                </c:pt>
                <c:pt idx="20">
                  <c:v>1172721885598295.5</c:v>
                </c:pt>
                <c:pt idx="21">
                  <c:v>1186763350191739.8</c:v>
                </c:pt>
                <c:pt idx="22">
                  <c:v>1193369107349457</c:v>
                </c:pt>
                <c:pt idx="23">
                  <c:v>1199964958779200.5</c:v>
                </c:pt>
                <c:pt idx="24">
                  <c:v>1206550904480969.3</c:v>
                </c:pt>
                <c:pt idx="25">
                  <c:v>1213126944454764.5</c:v>
                </c:pt>
                <c:pt idx="26">
                  <c:v>1219693078700585.5</c:v>
                </c:pt>
                <c:pt idx="27">
                  <c:v>1226249307218432.8</c:v>
                </c:pt>
                <c:pt idx="28">
                  <c:v>1232795630008305.5</c:v>
                </c:pt>
                <c:pt idx="29">
                  <c:v>1239332047070204</c:v>
                </c:pt>
                <c:pt idx="30">
                  <c:v>1245858558404128.8</c:v>
                </c:pt>
                <c:pt idx="31">
                  <c:v>1252375164010079.5</c:v>
                </c:pt>
                <c:pt idx="32">
                  <c:v>1258878185184273.5</c:v>
                </c:pt>
                <c:pt idx="33">
                  <c:v>1265371305588315.8</c:v>
                </c:pt>
                <c:pt idx="34">
                  <c:v>1271854525222205.3</c:v>
                </c:pt>
                <c:pt idx="35">
                  <c:v>1278327844085943</c:v>
                </c:pt>
                <c:pt idx="36">
                  <c:v>1284791262179528.3</c:v>
                </c:pt>
                <c:pt idx="37">
                  <c:v>1283918760404279.8</c:v>
                </c:pt>
                <c:pt idx="38">
                  <c:v>1283046264578417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9-4127-84B9-6C70BE1A946B}"/>
            </c:ext>
          </c:extLst>
        </c:ser>
        <c:ser>
          <c:idx val="3"/>
          <c:order val="3"/>
          <c:tx>
            <c:strRef>
              <c:f>'BIFUbC-sum'!$A$5</c:f>
              <c:strCache>
                <c:ptCount val="1"/>
                <c:pt idx="0">
                  <c:v>other mining and quarrying 07T08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'BIFUbC-sum'!$B$5:$AN$5</c:f>
              <c:numCache>
                <c:formatCode>0.00E+00</c:formatCode>
                <c:ptCount val="39"/>
                <c:pt idx="0">
                  <c:v>621636505214392.13</c:v>
                </c:pt>
                <c:pt idx="1">
                  <c:v>588500851116080.75</c:v>
                </c:pt>
                <c:pt idx="2">
                  <c:v>607833120278682.5</c:v>
                </c:pt>
                <c:pt idx="3">
                  <c:v>593874963280529.25</c:v>
                </c:pt>
                <c:pt idx="4">
                  <c:v>631165407680935.88</c:v>
                </c:pt>
                <c:pt idx="5">
                  <c:v>668168755362959</c:v>
                </c:pt>
                <c:pt idx="6">
                  <c:v>704885006326598.63</c:v>
                </c:pt>
                <c:pt idx="7">
                  <c:v>721594338666658.75</c:v>
                </c:pt>
                <c:pt idx="8">
                  <c:v>738190387231238.25</c:v>
                </c:pt>
                <c:pt idx="9">
                  <c:v>754673152020337</c:v>
                </c:pt>
                <c:pt idx="10">
                  <c:v>771042633033955.13</c:v>
                </c:pt>
                <c:pt idx="11">
                  <c:v>787298830272092.63</c:v>
                </c:pt>
                <c:pt idx="12">
                  <c:v>788168393148035</c:v>
                </c:pt>
                <c:pt idx="13">
                  <c:v>789022750482429.25</c:v>
                </c:pt>
                <c:pt idx="14">
                  <c:v>789861902275275.25</c:v>
                </c:pt>
                <c:pt idx="15">
                  <c:v>790685848526573</c:v>
                </c:pt>
                <c:pt idx="16">
                  <c:v>791494589236322.75</c:v>
                </c:pt>
                <c:pt idx="17">
                  <c:v>784834776363428</c:v>
                </c:pt>
                <c:pt idx="18">
                  <c:v>778183145144720.63</c:v>
                </c:pt>
                <c:pt idx="19">
                  <c:v>771539695580200.25</c:v>
                </c:pt>
                <c:pt idx="20">
                  <c:v>764904427669867.5</c:v>
                </c:pt>
                <c:pt idx="21">
                  <c:v>758277341413722</c:v>
                </c:pt>
                <c:pt idx="22">
                  <c:v>744752352914917.63</c:v>
                </c:pt>
                <c:pt idx="23">
                  <c:v>731244791162531.88</c:v>
                </c:pt>
                <c:pt idx="24">
                  <c:v>717754656156564.88</c:v>
                </c:pt>
                <c:pt idx="25">
                  <c:v>704281947897016.5</c:v>
                </c:pt>
                <c:pt idx="26">
                  <c:v>690826666383886.75</c:v>
                </c:pt>
                <c:pt idx="27">
                  <c:v>675878171211687.63</c:v>
                </c:pt>
                <c:pt idx="28">
                  <c:v>660949131852939.25</c:v>
                </c:pt>
                <c:pt idx="29">
                  <c:v>646039548307642.13</c:v>
                </c:pt>
                <c:pt idx="30">
                  <c:v>631149420575795.5</c:v>
                </c:pt>
                <c:pt idx="31">
                  <c:v>616278748657400</c:v>
                </c:pt>
                <c:pt idx="32">
                  <c:v>601923262742086.38</c:v>
                </c:pt>
                <c:pt idx="33">
                  <c:v>587586564540237.88</c:v>
                </c:pt>
                <c:pt idx="34">
                  <c:v>573268654051854.5</c:v>
                </c:pt>
                <c:pt idx="35">
                  <c:v>558969531276935.69</c:v>
                </c:pt>
                <c:pt idx="36">
                  <c:v>544689196215482</c:v>
                </c:pt>
                <c:pt idx="37">
                  <c:v>531126158468391.56</c:v>
                </c:pt>
                <c:pt idx="38">
                  <c:v>517580963864649.94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9-4127-84B9-6C70BE1A946B}"/>
            </c:ext>
          </c:extLst>
        </c:ser>
        <c:ser>
          <c:idx val="4"/>
          <c:order val="4"/>
          <c:tx>
            <c:strRef>
              <c:f>'BIFUbC-sum'!$A$6</c:f>
              <c:strCache>
                <c:ptCount val="1"/>
                <c:pt idx="0">
                  <c:v>food beverage and tobacco 10T12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'BIFUbC-sum'!$B$6:$AN$6</c:f>
              <c:numCache>
                <c:formatCode>0.00E+00</c:formatCode>
                <c:ptCount val="39"/>
                <c:pt idx="0">
                  <c:v>1518072891591473.5</c:v>
                </c:pt>
                <c:pt idx="1">
                  <c:v>1430795621388194.8</c:v>
                </c:pt>
                <c:pt idx="2">
                  <c:v>1604423863526367.3</c:v>
                </c:pt>
                <c:pt idx="3">
                  <c:v>1659602617334849.5</c:v>
                </c:pt>
                <c:pt idx="4">
                  <c:v>1669030568106121</c:v>
                </c:pt>
                <c:pt idx="5">
                  <c:v>1705538708160292.5</c:v>
                </c:pt>
                <c:pt idx="6">
                  <c:v>1756584632155079.8</c:v>
                </c:pt>
                <c:pt idx="7">
                  <c:v>1812033130052020.5</c:v>
                </c:pt>
                <c:pt idx="8">
                  <c:v>1867201240858428.3</c:v>
                </c:pt>
                <c:pt idx="9">
                  <c:v>1920697950144835.8</c:v>
                </c:pt>
                <c:pt idx="10">
                  <c:v>1971035514204048</c:v>
                </c:pt>
                <c:pt idx="11">
                  <c:v>2016642443876609.5</c:v>
                </c:pt>
                <c:pt idx="12">
                  <c:v>2057209649654759.5</c:v>
                </c:pt>
                <c:pt idx="13">
                  <c:v>2091616378493041.5</c:v>
                </c:pt>
                <c:pt idx="14">
                  <c:v>2120094306669243.3</c:v>
                </c:pt>
                <c:pt idx="15">
                  <c:v>2142959195915383.3</c:v>
                </c:pt>
                <c:pt idx="16">
                  <c:v>2160599109023219</c:v>
                </c:pt>
                <c:pt idx="17">
                  <c:v>2180102628655902.5</c:v>
                </c:pt>
                <c:pt idx="18">
                  <c:v>2195183784488660.3</c:v>
                </c:pt>
                <c:pt idx="19">
                  <c:v>2206085113394276.5</c:v>
                </c:pt>
                <c:pt idx="20">
                  <c:v>2213078111651259.8</c:v>
                </c:pt>
                <c:pt idx="21">
                  <c:v>2216457480623206.3</c:v>
                </c:pt>
                <c:pt idx="22">
                  <c:v>2216535655057618.3</c:v>
                </c:pt>
                <c:pt idx="23">
                  <c:v>2213637713977514.3</c:v>
                </c:pt>
                <c:pt idx="24">
                  <c:v>2208096750834649</c:v>
                </c:pt>
                <c:pt idx="25">
                  <c:v>2200249757628970.8</c:v>
                </c:pt>
                <c:pt idx="26">
                  <c:v>2190434057731111</c:v>
                </c:pt>
                <c:pt idx="27">
                  <c:v>2178984304632790.5</c:v>
                </c:pt>
                <c:pt idx="28">
                  <c:v>2166230049074912</c:v>
                </c:pt>
                <c:pt idx="29">
                  <c:v>2152493865091091.5</c:v>
                </c:pt>
                <c:pt idx="30">
                  <c:v>2138090016455942</c:v>
                </c:pt>
                <c:pt idx="31">
                  <c:v>2123323638745336.3</c:v>
                </c:pt>
                <c:pt idx="32">
                  <c:v>2108490408535817.3</c:v>
                </c:pt>
                <c:pt idx="33">
                  <c:v>2093876669986975.8</c:v>
                </c:pt>
                <c:pt idx="34">
                  <c:v>2079759989943362</c:v>
                </c:pt>
                <c:pt idx="35">
                  <c:v>2066410115546721.5</c:v>
                </c:pt>
                <c:pt idx="36">
                  <c:v>2054090312975889.5</c:v>
                </c:pt>
                <c:pt idx="37">
                  <c:v>2043059072183312.8</c:v>
                </c:pt>
                <c:pt idx="38">
                  <c:v>2033572170282563.8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9-4127-84B9-6C70BE1A946B}"/>
            </c:ext>
          </c:extLst>
        </c:ser>
        <c:ser>
          <c:idx val="5"/>
          <c:order val="5"/>
          <c:tx>
            <c:strRef>
              <c:f>'BIFUbC-sum'!$A$7</c:f>
              <c:strCache>
                <c:ptCount val="1"/>
                <c:pt idx="0">
                  <c:v>textiles apparel and leather 13T15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'BIFUbC-sum'!$B$7:$AN$7</c:f>
              <c:numCache>
                <c:formatCode>0.00E+00</c:formatCode>
                <c:ptCount val="39"/>
                <c:pt idx="0">
                  <c:v>1373651344239264.8</c:v>
                </c:pt>
                <c:pt idx="1">
                  <c:v>1305773224896104.3</c:v>
                </c:pt>
                <c:pt idx="2">
                  <c:v>1386136612917778.8</c:v>
                </c:pt>
                <c:pt idx="3">
                  <c:v>1366093416799988</c:v>
                </c:pt>
                <c:pt idx="4">
                  <c:v>1364864531915136</c:v>
                </c:pt>
                <c:pt idx="5">
                  <c:v>1372278038519385.8</c:v>
                </c:pt>
                <c:pt idx="6">
                  <c:v>1384338510628962</c:v>
                </c:pt>
                <c:pt idx="7">
                  <c:v>1398391803370834.8</c:v>
                </c:pt>
                <c:pt idx="8">
                  <c:v>1411253545093338.8</c:v>
                </c:pt>
                <c:pt idx="9">
                  <c:v>1421071380218413.3</c:v>
                </c:pt>
                <c:pt idx="10">
                  <c:v>1425962454515814.5</c:v>
                </c:pt>
                <c:pt idx="11">
                  <c:v>1424062686318843</c:v>
                </c:pt>
                <c:pt idx="12">
                  <c:v>1414907402805922.3</c:v>
                </c:pt>
                <c:pt idx="13">
                  <c:v>1399121583385270.3</c:v>
                </c:pt>
                <c:pt idx="14">
                  <c:v>1378671815015123.5</c:v>
                </c:pt>
                <c:pt idx="15">
                  <c:v>1355479457465777.3</c:v>
                </c:pt>
                <c:pt idx="16">
                  <c:v>1331372081695332.5</c:v>
                </c:pt>
                <c:pt idx="17">
                  <c:v>1311836688117952.3</c:v>
                </c:pt>
                <c:pt idx="18">
                  <c:v>1292996398526911.8</c:v>
                </c:pt>
                <c:pt idx="19">
                  <c:v>1274855972948540</c:v>
                </c:pt>
                <c:pt idx="20">
                  <c:v>1257421101149202.3</c:v>
                </c:pt>
                <c:pt idx="21">
                  <c:v>1240697967985219</c:v>
                </c:pt>
                <c:pt idx="22">
                  <c:v>1224692896925316.3</c:v>
                </c:pt>
                <c:pt idx="23">
                  <c:v>1209412071212390.8</c:v>
                </c:pt>
                <c:pt idx="24">
                  <c:v>1194861329628426.8</c:v>
                </c:pt>
                <c:pt idx="25">
                  <c:v>1181046031932215</c:v>
                </c:pt>
                <c:pt idx="26">
                  <c:v>1167970987731321</c:v>
                </c:pt>
                <c:pt idx="27">
                  <c:v>1155640441780002.5</c:v>
                </c:pt>
                <c:pt idx="28">
                  <c:v>1144058108398200.8</c:v>
                </c:pt>
                <c:pt idx="29">
                  <c:v>1133227247810496.8</c:v>
                </c:pt>
                <c:pt idx="30">
                  <c:v>1123150777631664.4</c:v>
                </c:pt>
                <c:pt idx="31">
                  <c:v>1113831413405613.4</c:v>
                </c:pt>
                <c:pt idx="32">
                  <c:v>1105271832972470</c:v>
                </c:pt>
                <c:pt idx="33">
                  <c:v>1097474860439546</c:v>
                </c:pt>
                <c:pt idx="34">
                  <c:v>1090443666624762</c:v>
                </c:pt>
                <c:pt idx="35">
                  <c:v>1084181983996020.4</c:v>
                </c:pt>
                <c:pt idx="36">
                  <c:v>1078694335332734.1</c:v>
                </c:pt>
                <c:pt idx="37">
                  <c:v>1073986276584583</c:v>
                </c:pt>
                <c:pt idx="38">
                  <c:v>1070064655711313.4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9-4127-84B9-6C70BE1A946B}"/>
            </c:ext>
          </c:extLst>
        </c:ser>
        <c:ser>
          <c:idx val="6"/>
          <c:order val="6"/>
          <c:tx>
            <c:strRef>
              <c:f>'BIFUbC-sum'!$A$8</c:f>
              <c:strCache>
                <c:ptCount val="1"/>
                <c:pt idx="0">
                  <c:v>wood products 16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'BIFUbC-sum'!$B$8:$AN$8</c:f>
              <c:numCache>
                <c:formatCode>0.00E+00</c:formatCode>
                <c:ptCount val="39"/>
                <c:pt idx="0">
                  <c:v>203671056181528.22</c:v>
                </c:pt>
                <c:pt idx="1">
                  <c:v>196579929394259.09</c:v>
                </c:pt>
                <c:pt idx="2">
                  <c:v>225777578272461.28</c:v>
                </c:pt>
                <c:pt idx="3">
                  <c:v>223388895821819.81</c:v>
                </c:pt>
                <c:pt idx="4">
                  <c:v>223357561759607</c:v>
                </c:pt>
                <c:pt idx="5">
                  <c:v>225121841455941.75</c:v>
                </c:pt>
                <c:pt idx="6">
                  <c:v>228114876984099.25</c:v>
                </c:pt>
                <c:pt idx="7">
                  <c:v>231986989795747.5</c:v>
                </c:pt>
                <c:pt idx="8">
                  <c:v>236244673129072.78</c:v>
                </c:pt>
                <c:pt idx="9">
                  <c:v>240588184817518.59</c:v>
                </c:pt>
                <c:pt idx="10">
                  <c:v>244695493532771.25</c:v>
                </c:pt>
                <c:pt idx="11">
                  <c:v>248223332676371.06</c:v>
                </c:pt>
                <c:pt idx="12">
                  <c:v>251004696319034.41</c:v>
                </c:pt>
                <c:pt idx="13">
                  <c:v>252889234032604.06</c:v>
                </c:pt>
                <c:pt idx="14">
                  <c:v>253924719393660.16</c:v>
                </c:pt>
                <c:pt idx="15">
                  <c:v>254169049362015.69</c:v>
                </c:pt>
                <c:pt idx="16">
                  <c:v>253688211711234.19</c:v>
                </c:pt>
                <c:pt idx="17">
                  <c:v>253330192494437.88</c:v>
                </c:pt>
                <c:pt idx="18">
                  <c:v>252374417087754</c:v>
                </c:pt>
                <c:pt idx="19">
                  <c:v>250878553869147.81</c:v>
                </c:pt>
                <c:pt idx="20">
                  <c:v>248902753806189.78</c:v>
                </c:pt>
                <c:pt idx="21">
                  <c:v>246508524188636.44</c:v>
                </c:pt>
                <c:pt idx="22">
                  <c:v>243757719139771.31</c:v>
                </c:pt>
                <c:pt idx="23">
                  <c:v>240711659852730.06</c:v>
                </c:pt>
                <c:pt idx="24">
                  <c:v>237430391809451.44</c:v>
                </c:pt>
                <c:pt idx="25">
                  <c:v>233972081256091.31</c:v>
                </c:pt>
                <c:pt idx="26">
                  <c:v>230392549027342.16</c:v>
                </c:pt>
                <c:pt idx="27">
                  <c:v>226744936476661.81</c:v>
                </c:pt>
                <c:pt idx="28">
                  <c:v>223079495778467.13</c:v>
                </c:pt>
                <c:pt idx="29">
                  <c:v>219443495185360.59</c:v>
                </c:pt>
                <c:pt idx="30">
                  <c:v>215881228886460.19</c:v>
                </c:pt>
                <c:pt idx="31">
                  <c:v>212434120844479.81</c:v>
                </c:pt>
                <c:pt idx="32">
                  <c:v>209140912304298.88</c:v>
                </c:pt>
                <c:pt idx="33">
                  <c:v>206037923479647.47</c:v>
                </c:pt>
                <c:pt idx="34">
                  <c:v>203159381158532</c:v>
                </c:pt>
                <c:pt idx="35">
                  <c:v>200537805554619.56</c:v>
                </c:pt>
                <c:pt idx="36">
                  <c:v>198204451618524.97</c:v>
                </c:pt>
                <c:pt idx="37">
                  <c:v>196189802175555.25</c:v>
                </c:pt>
                <c:pt idx="38">
                  <c:v>194524112661540.63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D9-4127-84B9-6C70BE1A946B}"/>
            </c:ext>
          </c:extLst>
        </c:ser>
        <c:ser>
          <c:idx val="7"/>
          <c:order val="7"/>
          <c:tx>
            <c:strRef>
              <c:f>'BIFUbC-sum'!$A$9</c:f>
              <c:strCache>
                <c:ptCount val="1"/>
                <c:pt idx="0">
                  <c:v>pulp paper and printing 17T18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'BIFUbC-sum'!$B$9:$AN$9</c:f>
              <c:numCache>
                <c:formatCode>0.00E+00</c:formatCode>
                <c:ptCount val="39"/>
                <c:pt idx="0">
                  <c:v>871528323453208.75</c:v>
                </c:pt>
                <c:pt idx="1">
                  <c:v>863817532218792.13</c:v>
                </c:pt>
                <c:pt idx="2">
                  <c:v>938745210217624.38</c:v>
                </c:pt>
                <c:pt idx="3">
                  <c:v>941063344196180.75</c:v>
                </c:pt>
                <c:pt idx="4">
                  <c:v>980459031956785</c:v>
                </c:pt>
                <c:pt idx="5">
                  <c:v>1022450492068631.8</c:v>
                </c:pt>
                <c:pt idx="6">
                  <c:v>1065705674986212.5</c:v>
                </c:pt>
                <c:pt idx="7">
                  <c:v>1089939783609894.3</c:v>
                </c:pt>
                <c:pt idx="8">
                  <c:v>1114059049175404</c:v>
                </c:pt>
                <c:pt idx="9">
                  <c:v>1137880550443773.5</c:v>
                </c:pt>
                <c:pt idx="10">
                  <c:v>1161203185706350.5</c:v>
                </c:pt>
                <c:pt idx="11">
                  <c:v>1183809759877611</c:v>
                </c:pt>
                <c:pt idx="12">
                  <c:v>1195809734745220.3</c:v>
                </c:pt>
                <c:pt idx="13">
                  <c:v>1206982112517594</c:v>
                </c:pt>
                <c:pt idx="14">
                  <c:v>1217357871794264.8</c:v>
                </c:pt>
                <c:pt idx="15">
                  <c:v>1226977987315278.5</c:v>
                </c:pt>
                <c:pt idx="16">
                  <c:v>1235891902321925</c:v>
                </c:pt>
                <c:pt idx="17">
                  <c:v>1241802267974237.8</c:v>
                </c:pt>
                <c:pt idx="18">
                  <c:v>1247157738519151.3</c:v>
                </c:pt>
                <c:pt idx="19">
                  <c:v>1251991096871065</c:v>
                </c:pt>
                <c:pt idx="20">
                  <c:v>1256338780040611.5</c:v>
                </c:pt>
                <c:pt idx="21">
                  <c:v>1260240141438473</c:v>
                </c:pt>
                <c:pt idx="22">
                  <c:v>1253456380109362</c:v>
                </c:pt>
                <c:pt idx="23">
                  <c:v>1246331656017124.5</c:v>
                </c:pt>
                <c:pt idx="24">
                  <c:v>1238910021544689.3</c:v>
                </c:pt>
                <c:pt idx="25">
                  <c:v>1231235927694692</c:v>
                </c:pt>
                <c:pt idx="26">
                  <c:v>1223353750584528.8</c:v>
                </c:pt>
                <c:pt idx="27">
                  <c:v>1208147334094487.5</c:v>
                </c:pt>
                <c:pt idx="28">
                  <c:v>1192834311510658.8</c:v>
                </c:pt>
                <c:pt idx="29">
                  <c:v>1177456723984197.8</c:v>
                </c:pt>
                <c:pt idx="30">
                  <c:v>1162055374700402</c:v>
                </c:pt>
                <c:pt idx="31">
                  <c:v>1146669716374728.3</c:v>
                </c:pt>
                <c:pt idx="32">
                  <c:v>1130320110520091</c:v>
                </c:pt>
                <c:pt idx="33">
                  <c:v>1114062993204947</c:v>
                </c:pt>
                <c:pt idx="34">
                  <c:v>1097933729610973.3</c:v>
                </c:pt>
                <c:pt idx="35">
                  <c:v>1081966504621958.8</c:v>
                </c:pt>
                <c:pt idx="36">
                  <c:v>1066194502355423.5</c:v>
                </c:pt>
                <c:pt idx="37">
                  <c:v>1048625089023294.5</c:v>
                </c:pt>
                <c:pt idx="38">
                  <c:v>1031319362286582.6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D9-4127-84B9-6C70BE1A946B}"/>
            </c:ext>
          </c:extLst>
        </c:ser>
        <c:ser>
          <c:idx val="8"/>
          <c:order val="8"/>
          <c:tx>
            <c:strRef>
              <c:f>'BIFUbC-sum'!$A$10</c:f>
              <c:strCache>
                <c:ptCount val="1"/>
                <c:pt idx="0">
                  <c:v>refined petroleum and coke 19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'BIFUbC-sum'!$B$10:$AN$10</c:f>
              <c:numCache>
                <c:formatCode>0.00E+00</c:formatCode>
                <c:ptCount val="39"/>
                <c:pt idx="0">
                  <c:v>5.445110491278732E+16</c:v>
                </c:pt>
                <c:pt idx="1">
                  <c:v>5.702829724265308E+16</c:v>
                </c:pt>
                <c:pt idx="2">
                  <c:v>5.6146066246650224E+16</c:v>
                </c:pt>
                <c:pt idx="3">
                  <c:v>5.72191488178428E+16</c:v>
                </c:pt>
                <c:pt idx="4">
                  <c:v>6.1736942701664488E+16</c:v>
                </c:pt>
                <c:pt idx="5">
                  <c:v>6.625221166580568E+16</c:v>
                </c:pt>
                <c:pt idx="6">
                  <c:v>7.0764955710266344E+16</c:v>
                </c:pt>
                <c:pt idx="7">
                  <c:v>7.2321006724922016E+16</c:v>
                </c:pt>
                <c:pt idx="8">
                  <c:v>7.3876340659614896E+16</c:v>
                </c:pt>
                <c:pt idx="9">
                  <c:v>7.543095751434496E+16</c:v>
                </c:pt>
                <c:pt idx="10">
                  <c:v>7.6984857289112192E+16</c:v>
                </c:pt>
                <c:pt idx="11">
                  <c:v>7.8538039983916624E+16</c:v>
                </c:pt>
                <c:pt idx="12">
                  <c:v>7.8634914773056944E+16</c:v>
                </c:pt>
                <c:pt idx="13">
                  <c:v>7.873174583586984E+16</c:v>
                </c:pt>
                <c:pt idx="14">
                  <c:v>7.8828533172355328E+16</c:v>
                </c:pt>
                <c:pt idx="15">
                  <c:v>7.8925276782513392E+16</c:v>
                </c:pt>
                <c:pt idx="16">
                  <c:v>7.902197666634408E+16</c:v>
                </c:pt>
                <c:pt idx="17">
                  <c:v>7.8121424440245344E+16</c:v>
                </c:pt>
                <c:pt idx="18">
                  <c:v>7.72209607398744E+16</c:v>
                </c:pt>
                <c:pt idx="19">
                  <c:v>7.6320585565231248E+16</c:v>
                </c:pt>
                <c:pt idx="20">
                  <c:v>7.542029891631592E+16</c:v>
                </c:pt>
                <c:pt idx="21">
                  <c:v>7.4520100793128352E+16</c:v>
                </c:pt>
                <c:pt idx="22">
                  <c:v>7.283560786517472E+16</c:v>
                </c:pt>
                <c:pt idx="23">
                  <c:v>7.11512809236414E+16</c:v>
                </c:pt>
                <c:pt idx="24">
                  <c:v>6.94671199685284E+16</c:v>
                </c:pt>
                <c:pt idx="25">
                  <c:v>6.7783124999835744E+16</c:v>
                </c:pt>
                <c:pt idx="26">
                  <c:v>6.60992960175634E+16</c:v>
                </c:pt>
                <c:pt idx="27">
                  <c:v>6.4415633021711376E+16</c:v>
                </c:pt>
                <c:pt idx="28">
                  <c:v>6.2732136012279688E+16</c:v>
                </c:pt>
                <c:pt idx="29">
                  <c:v>6.1048804989268296E+16</c:v>
                </c:pt>
                <c:pt idx="30">
                  <c:v>5.9365639952677248E+16</c:v>
                </c:pt>
                <c:pt idx="31">
                  <c:v>5.7682640902506544E+16</c:v>
                </c:pt>
                <c:pt idx="32">
                  <c:v>5.6223802480409672E+16</c:v>
                </c:pt>
                <c:pt idx="33">
                  <c:v>5.4765107913523944E+16</c:v>
                </c:pt>
                <c:pt idx="34">
                  <c:v>5.3306557201849352E+16</c:v>
                </c:pt>
                <c:pt idx="35">
                  <c:v>5.1848150345385936E+16</c:v>
                </c:pt>
                <c:pt idx="36">
                  <c:v>5.0389887344133696E+16</c:v>
                </c:pt>
                <c:pt idx="37">
                  <c:v>4.88586473050152E+16</c:v>
                </c:pt>
                <c:pt idx="38">
                  <c:v>4.7327558347412848E+16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D9-4127-84B9-6C70BE1A946B}"/>
            </c:ext>
          </c:extLst>
        </c:ser>
        <c:ser>
          <c:idx val="9"/>
          <c:order val="9"/>
          <c:tx>
            <c:strRef>
              <c:f>'BIFUbC-sum'!$A$11</c:f>
              <c:strCache>
                <c:ptCount val="1"/>
                <c:pt idx="0">
                  <c:v>chemicals 20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'BIFUbC-sum'!$B$11:$AN$11</c:f>
              <c:numCache>
                <c:formatCode>0.00E+00</c:formatCode>
                <c:ptCount val="39"/>
                <c:pt idx="0">
                  <c:v>1.1779139012024814E+16</c:v>
                </c:pt>
                <c:pt idx="1">
                  <c:v>1.2646580424913054E+16</c:v>
                </c:pt>
                <c:pt idx="2">
                  <c:v>1.3477957895470576E+16</c:v>
                </c:pt>
                <c:pt idx="3">
                  <c:v>1.3349479035578908E+16</c:v>
                </c:pt>
                <c:pt idx="4">
                  <c:v>1.4511806799564016E+16</c:v>
                </c:pt>
                <c:pt idx="5">
                  <c:v>1.5684376170289732E+16</c:v>
                </c:pt>
                <c:pt idx="6">
                  <c:v>1.6857832385948338E+16</c:v>
                </c:pt>
                <c:pt idx="7">
                  <c:v>1.7446566133151346E+16</c:v>
                </c:pt>
                <c:pt idx="8">
                  <c:v>1.8028063191887336E+16</c:v>
                </c:pt>
                <c:pt idx="9">
                  <c:v>1.8602326217690224E+16</c:v>
                </c:pt>
                <c:pt idx="10">
                  <c:v>1.9169588216037836E+16</c:v>
                </c:pt>
                <c:pt idx="11">
                  <c:v>1.9730275432970784E+16</c:v>
                </c:pt>
                <c:pt idx="12">
                  <c:v>2.0041806921914804E+16</c:v>
                </c:pt>
                <c:pt idx="13">
                  <c:v>2.034921328112112E+16</c:v>
                </c:pt>
                <c:pt idx="14">
                  <c:v>2.0653156509638016E+16</c:v>
                </c:pt>
                <c:pt idx="15">
                  <c:v>2.0954339948149948E+16</c:v>
                </c:pt>
                <c:pt idx="16">
                  <c:v>2.1253486351911208E+16</c:v>
                </c:pt>
                <c:pt idx="17">
                  <c:v>2.1418801683332988E+16</c:v>
                </c:pt>
                <c:pt idx="18">
                  <c:v>2.1583819627421072E+16</c:v>
                </c:pt>
                <c:pt idx="19">
                  <c:v>2.1748542456205972E+16</c:v>
                </c:pt>
                <c:pt idx="20">
                  <c:v>2.191297253156998E+16</c:v>
                </c:pt>
                <c:pt idx="21">
                  <c:v>2.2077112300310524E+16</c:v>
                </c:pt>
                <c:pt idx="22">
                  <c:v>2.2145565139058396E+16</c:v>
                </c:pt>
                <c:pt idx="23">
                  <c:v>2.2213823512360208E+16</c:v>
                </c:pt>
                <c:pt idx="24">
                  <c:v>2.2281890092478356E+16</c:v>
                </c:pt>
                <c:pt idx="25">
                  <c:v>2.2349767617237832E+16</c:v>
                </c:pt>
                <c:pt idx="26">
                  <c:v>2.241745888533942E+16</c:v>
                </c:pt>
                <c:pt idx="27">
                  <c:v>2.2403116061635636E+16</c:v>
                </c:pt>
                <c:pt idx="28">
                  <c:v>2.2388661556051732E+16</c:v>
                </c:pt>
                <c:pt idx="29">
                  <c:v>2.2374098322635492E+16</c:v>
                </c:pt>
                <c:pt idx="30">
                  <c:v>2.2359429358444892E+16</c:v>
                </c:pt>
                <c:pt idx="31">
                  <c:v>2.2344657699341352E+16</c:v>
                </c:pt>
                <c:pt idx="32">
                  <c:v>2.2255778072436864E+16</c:v>
                </c:pt>
                <c:pt idx="33">
                  <c:v>2.2166874995624468E+16</c:v>
                </c:pt>
                <c:pt idx="34">
                  <c:v>2.2077951597141E+16</c:v>
                </c:pt>
                <c:pt idx="35">
                  <c:v>2.1989011028433072E+16</c:v>
                </c:pt>
                <c:pt idx="36">
                  <c:v>2.1900056460592976E+16</c:v>
                </c:pt>
                <c:pt idx="37">
                  <c:v>2.179748269032834E+16</c:v>
                </c:pt>
                <c:pt idx="38">
                  <c:v>2.1694912797582556E+16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D9-4127-84B9-6C70BE1A946B}"/>
            </c:ext>
          </c:extLst>
        </c:ser>
        <c:ser>
          <c:idx val="10"/>
          <c:order val="10"/>
          <c:tx>
            <c:strRef>
              <c:f>'BIFUbC-sum'!$A$12</c:f>
              <c:strCache>
                <c:ptCount val="1"/>
                <c:pt idx="0">
                  <c:v>rubber and plastic products 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'BIFUbC-sum'!$B$12:$AN$12</c:f>
              <c:numCache>
                <c:formatCode>0.00E+00</c:formatCode>
                <c:ptCount val="39"/>
                <c:pt idx="0">
                  <c:v>643092814091311</c:v>
                </c:pt>
                <c:pt idx="1">
                  <c:v>657039081580373.25</c:v>
                </c:pt>
                <c:pt idx="2">
                  <c:v>723567020175221.13</c:v>
                </c:pt>
                <c:pt idx="3">
                  <c:v>718167550363688.13</c:v>
                </c:pt>
                <c:pt idx="4">
                  <c:v>724929837871160</c:v>
                </c:pt>
                <c:pt idx="5">
                  <c:v>746550045978389.63</c:v>
                </c:pt>
                <c:pt idx="6">
                  <c:v>774047420290261.88</c:v>
                </c:pt>
                <c:pt idx="7">
                  <c:v>799750811474061.13</c:v>
                </c:pt>
                <c:pt idx="8">
                  <c:v>821051326778951.75</c:v>
                </c:pt>
                <c:pt idx="9">
                  <c:v>837608897845972.25</c:v>
                </c:pt>
                <c:pt idx="10">
                  <c:v>849169670788632.88</c:v>
                </c:pt>
                <c:pt idx="11">
                  <c:v>855572354262462.25</c:v>
                </c:pt>
                <c:pt idx="12">
                  <c:v>857350083465735.13</c:v>
                </c:pt>
                <c:pt idx="13">
                  <c:v>854946578917987.5</c:v>
                </c:pt>
                <c:pt idx="14">
                  <c:v>849455542963963.38</c:v>
                </c:pt>
                <c:pt idx="15">
                  <c:v>841985824251681.25</c:v>
                </c:pt>
                <c:pt idx="16">
                  <c:v>833629186485677.25</c:v>
                </c:pt>
                <c:pt idx="17">
                  <c:v>827823557057650.13</c:v>
                </c:pt>
                <c:pt idx="18">
                  <c:v>822165388527739.25</c:v>
                </c:pt>
                <c:pt idx="19">
                  <c:v>816660075808996.88</c:v>
                </c:pt>
                <c:pt idx="20">
                  <c:v>811312880411814.13</c:v>
                </c:pt>
                <c:pt idx="21">
                  <c:v>806128943332247.38</c:v>
                </c:pt>
                <c:pt idx="22">
                  <c:v>801113298265240</c:v>
                </c:pt>
                <c:pt idx="23">
                  <c:v>796270885136397.25</c:v>
                </c:pt>
                <c:pt idx="24">
                  <c:v>791606563949065</c:v>
                </c:pt>
                <c:pt idx="25">
                  <c:v>787125128946635.13</c:v>
                </c:pt>
                <c:pt idx="26">
                  <c:v>782831323093198.38</c:v>
                </c:pt>
                <c:pt idx="27">
                  <c:v>778729852878954.38</c:v>
                </c:pt>
                <c:pt idx="28">
                  <c:v>774825403460177</c:v>
                </c:pt>
                <c:pt idx="29">
                  <c:v>771122654146977.63</c:v>
                </c:pt>
                <c:pt idx="30">
                  <c:v>767626294255642</c:v>
                </c:pt>
                <c:pt idx="31">
                  <c:v>764341039345992.25</c:v>
                </c:pt>
                <c:pt idx="32">
                  <c:v>761271647867992.5</c:v>
                </c:pt>
                <c:pt idx="33">
                  <c:v>758422938245744.63</c:v>
                </c:pt>
                <c:pt idx="34">
                  <c:v>755799806431056.25</c:v>
                </c:pt>
                <c:pt idx="35">
                  <c:v>753407243963022</c:v>
                </c:pt>
                <c:pt idx="36">
                  <c:v>751250356574488</c:v>
                </c:pt>
                <c:pt idx="37">
                  <c:v>749334383390914.25</c:v>
                </c:pt>
                <c:pt idx="38">
                  <c:v>747664716772042.13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D9-4127-84B9-6C70BE1A946B}"/>
            </c:ext>
          </c:extLst>
        </c:ser>
        <c:ser>
          <c:idx val="11"/>
          <c:order val="11"/>
          <c:tx>
            <c:strRef>
              <c:f>'BIFUbC-sum'!$A$13</c:f>
              <c:strCache>
                <c:ptCount val="1"/>
                <c:pt idx="0">
                  <c:v>glass and glass products 231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'BIFUbC-sum'!$B$13:$AN$13</c:f>
              <c:numCache>
                <c:formatCode>0.00E+00</c:formatCode>
                <c:ptCount val="39"/>
                <c:pt idx="0">
                  <c:v>278650345382189.97</c:v>
                </c:pt>
                <c:pt idx="1">
                  <c:v>260972365207017.28</c:v>
                </c:pt>
                <c:pt idx="2">
                  <c:v>304437672371377.75</c:v>
                </c:pt>
                <c:pt idx="3">
                  <c:v>318790206960190.19</c:v>
                </c:pt>
                <c:pt idx="4">
                  <c:v>324529611375831.19</c:v>
                </c:pt>
                <c:pt idx="5">
                  <c:v>340971361069830.88</c:v>
                </c:pt>
                <c:pt idx="6">
                  <c:v>361974019780895.19</c:v>
                </c:pt>
                <c:pt idx="7">
                  <c:v>381847477913638.63</c:v>
                </c:pt>
                <c:pt idx="8">
                  <c:v>399137018466393.44</c:v>
                </c:pt>
                <c:pt idx="9">
                  <c:v>414107022174313.56</c:v>
                </c:pt>
                <c:pt idx="10">
                  <c:v>427169888425743.44</c:v>
                </c:pt>
                <c:pt idx="11">
                  <c:v>438859054128115.13</c:v>
                </c:pt>
                <c:pt idx="12">
                  <c:v>449935300262012.31</c:v>
                </c:pt>
                <c:pt idx="13">
                  <c:v>460410092937029.75</c:v>
                </c:pt>
                <c:pt idx="14">
                  <c:v>470437539544282.75</c:v>
                </c:pt>
                <c:pt idx="15">
                  <c:v>480191063763029.31</c:v>
                </c:pt>
                <c:pt idx="16">
                  <c:v>489861997535583.44</c:v>
                </c:pt>
                <c:pt idx="17">
                  <c:v>501152657393315</c:v>
                </c:pt>
                <c:pt idx="18">
                  <c:v>512606701751552.44</c:v>
                </c:pt>
                <c:pt idx="19">
                  <c:v>524188561471321.44</c:v>
                </c:pt>
                <c:pt idx="20">
                  <c:v>535859434732638.31</c:v>
                </c:pt>
                <c:pt idx="21">
                  <c:v>547577215866375.13</c:v>
                </c:pt>
                <c:pt idx="22">
                  <c:v>559296455219991.81</c:v>
                </c:pt>
                <c:pt idx="23">
                  <c:v>570968354183521.13</c:v>
                </c:pt>
                <c:pt idx="24">
                  <c:v>582540799527209.25</c:v>
                </c:pt>
                <c:pt idx="25">
                  <c:v>593958441143457.75</c:v>
                </c:pt>
                <c:pt idx="26">
                  <c:v>605162817131645.5</c:v>
                </c:pt>
                <c:pt idx="27">
                  <c:v>616092529904078.13</c:v>
                </c:pt>
                <c:pt idx="28">
                  <c:v>626683476614910.63</c:v>
                </c:pt>
                <c:pt idx="29">
                  <c:v>636869136712661</c:v>
                </c:pt>
                <c:pt idx="30">
                  <c:v>646580918784774.75</c:v>
                </c:pt>
                <c:pt idx="31">
                  <c:v>655748568095545.5</c:v>
                </c:pt>
                <c:pt idx="32">
                  <c:v>664300635315981.88</c:v>
                </c:pt>
                <c:pt idx="33">
                  <c:v>672165005908918.75</c:v>
                </c:pt>
                <c:pt idx="34">
                  <c:v>679269488472186.63</c:v>
                </c:pt>
                <c:pt idx="35">
                  <c:v>685542459068834.25</c:v>
                </c:pt>
                <c:pt idx="36">
                  <c:v>690913557203438.13</c:v>
                </c:pt>
                <c:pt idx="37">
                  <c:v>695314427659722.75</c:v>
                </c:pt>
                <c:pt idx="38">
                  <c:v>698679500924768.88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D9-4127-84B9-6C70BE1A946B}"/>
            </c:ext>
          </c:extLst>
        </c:ser>
        <c:ser>
          <c:idx val="12"/>
          <c:order val="12"/>
          <c:tx>
            <c:strRef>
              <c:f>'BIFUbC-sum'!$A$14</c:f>
              <c:strCache>
                <c:ptCount val="1"/>
                <c:pt idx="0">
                  <c:v>cement and other nonmetallic minerals 239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'BIFUbC-sum'!$B$14:$AN$14</c:f>
              <c:numCache>
                <c:formatCode>0.00E+00</c:formatCode>
                <c:ptCount val="39"/>
                <c:pt idx="0">
                  <c:v>6830519428995158</c:v>
                </c:pt>
                <c:pt idx="1">
                  <c:v>7299029668998090</c:v>
                </c:pt>
                <c:pt idx="2">
                  <c:v>7245902169112818</c:v>
                </c:pt>
                <c:pt idx="3">
                  <c:v>6500892047503749</c:v>
                </c:pt>
                <c:pt idx="4">
                  <c:v>6763405415287302</c:v>
                </c:pt>
                <c:pt idx="5">
                  <c:v>7024453354118634</c:v>
                </c:pt>
                <c:pt idx="6">
                  <c:v>7284035863997740</c:v>
                </c:pt>
                <c:pt idx="7">
                  <c:v>7358508576071960</c:v>
                </c:pt>
                <c:pt idx="8">
                  <c:v>7432533891664842</c:v>
                </c:pt>
                <c:pt idx="9">
                  <c:v>7506111810776388</c:v>
                </c:pt>
                <c:pt idx="10">
                  <c:v>7579242333406596</c:v>
                </c:pt>
                <c:pt idx="11">
                  <c:v>7651925459555470</c:v>
                </c:pt>
                <c:pt idx="12">
                  <c:v>7548341248617103</c:v>
                </c:pt>
                <c:pt idx="13">
                  <c:v>7445147208100280</c:v>
                </c:pt>
                <c:pt idx="14">
                  <c:v>7342343338005004</c:v>
                </c:pt>
                <c:pt idx="15">
                  <c:v>7239929638331272</c:v>
                </c:pt>
                <c:pt idx="16">
                  <c:v>7137906109079087</c:v>
                </c:pt>
                <c:pt idx="17">
                  <c:v>7012706405005399</c:v>
                </c:pt>
                <c:pt idx="18">
                  <c:v>6887611579875578</c:v>
                </c:pt>
                <c:pt idx="19">
                  <c:v>6762621633689624</c:v>
                </c:pt>
                <c:pt idx="20">
                  <c:v>6637736566447534</c:v>
                </c:pt>
                <c:pt idx="21">
                  <c:v>6512956378149314</c:v>
                </c:pt>
                <c:pt idx="22">
                  <c:v>6343010496673526</c:v>
                </c:pt>
                <c:pt idx="23">
                  <c:v>6173208773781468</c:v>
                </c:pt>
                <c:pt idx="24">
                  <c:v>6003551209473135</c:v>
                </c:pt>
                <c:pt idx="25">
                  <c:v>5834037803748533</c:v>
                </c:pt>
                <c:pt idx="26">
                  <c:v>5664668556607659</c:v>
                </c:pt>
                <c:pt idx="27">
                  <c:v>5533440931626344</c:v>
                </c:pt>
                <c:pt idx="28">
                  <c:v>5402323980488491</c:v>
                </c:pt>
                <c:pt idx="29">
                  <c:v>5271317703194104</c:v>
                </c:pt>
                <c:pt idx="30">
                  <c:v>5140422099743181</c:v>
                </c:pt>
                <c:pt idx="31">
                  <c:v>5009637170135723</c:v>
                </c:pt>
                <c:pt idx="32">
                  <c:v>4930180076853016</c:v>
                </c:pt>
                <c:pt idx="33">
                  <c:v>4850789172837392</c:v>
                </c:pt>
                <c:pt idx="34">
                  <c:v>4771464458088850</c:v>
                </c:pt>
                <c:pt idx="35">
                  <c:v>4692205932607387</c:v>
                </c:pt>
                <c:pt idx="36">
                  <c:v>4613013596393008</c:v>
                </c:pt>
                <c:pt idx="37">
                  <c:v>4572501092702974</c:v>
                </c:pt>
                <c:pt idx="38">
                  <c:v>4532020757842766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D9-4127-84B9-6C70BE1A946B}"/>
            </c:ext>
          </c:extLst>
        </c:ser>
        <c:ser>
          <c:idx val="13"/>
          <c:order val="13"/>
          <c:tx>
            <c:strRef>
              <c:f>'BIFUbC-sum'!$A$15</c:f>
              <c:strCache>
                <c:ptCount val="1"/>
                <c:pt idx="0">
                  <c:v>iron and steel 241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'BIFUbC-sum'!$B$15:$AN$15</c:f>
              <c:numCache>
                <c:formatCode>0.00E+00</c:formatCode>
                <c:ptCount val="39"/>
                <c:pt idx="0">
                  <c:v>1.918905674870198E+16</c:v>
                </c:pt>
                <c:pt idx="1">
                  <c:v>1.9855354508957988E+16</c:v>
                </c:pt>
                <c:pt idx="2">
                  <c:v>1.925102399242456E+16</c:v>
                </c:pt>
                <c:pt idx="3">
                  <c:v>1.8876746957042336E+16</c:v>
                </c:pt>
                <c:pt idx="4">
                  <c:v>2.0315792610264888E+16</c:v>
                </c:pt>
                <c:pt idx="5">
                  <c:v>2.1746456521659896E+16</c:v>
                </c:pt>
                <c:pt idx="6">
                  <c:v>2.3168738691227352E+16</c:v>
                </c:pt>
                <c:pt idx="7">
                  <c:v>2.3622092419965832E+16</c:v>
                </c:pt>
                <c:pt idx="8">
                  <c:v>2.4072771925614464E+16</c:v>
                </c:pt>
                <c:pt idx="9">
                  <c:v>2.452077720817324E+16</c:v>
                </c:pt>
                <c:pt idx="10">
                  <c:v>2.496610826764218E+16</c:v>
                </c:pt>
                <c:pt idx="11">
                  <c:v>2.540876510402126E+16</c:v>
                </c:pt>
                <c:pt idx="12">
                  <c:v>2.5383764839150568E+16</c:v>
                </c:pt>
                <c:pt idx="13">
                  <c:v>2.5358589685547408E+16</c:v>
                </c:pt>
                <c:pt idx="14">
                  <c:v>2.5333239643211764E+16</c:v>
                </c:pt>
                <c:pt idx="15">
                  <c:v>2.530771471214364E+16</c:v>
                </c:pt>
                <c:pt idx="16">
                  <c:v>2.5282014892343044E+16</c:v>
                </c:pt>
                <c:pt idx="17">
                  <c:v>2.4983558243576788E+16</c:v>
                </c:pt>
                <c:pt idx="18">
                  <c:v>2.4685367156624316E+16</c:v>
                </c:pt>
                <c:pt idx="19">
                  <c:v>2.4387441631485608E+16</c:v>
                </c:pt>
                <c:pt idx="20">
                  <c:v>2.4089781668160696E+16</c:v>
                </c:pt>
                <c:pt idx="21">
                  <c:v>2.3792387266649552E+16</c:v>
                </c:pt>
                <c:pt idx="22">
                  <c:v>2.3244928428491504E+16</c:v>
                </c:pt>
                <c:pt idx="23">
                  <c:v>2.2697967518734296E+16</c:v>
                </c:pt>
                <c:pt idx="24">
                  <c:v>2.2151504537377936E+16</c:v>
                </c:pt>
                <c:pt idx="25">
                  <c:v>2.1605539484422384E+16</c:v>
                </c:pt>
                <c:pt idx="26">
                  <c:v>2.106007235986768E+16</c:v>
                </c:pt>
                <c:pt idx="27">
                  <c:v>2.0515103163713808E+16</c:v>
                </c:pt>
                <c:pt idx="28">
                  <c:v>1.9970631895960772E+16</c:v>
                </c:pt>
                <c:pt idx="29">
                  <c:v>1.9426658556608576E+16</c:v>
                </c:pt>
                <c:pt idx="30">
                  <c:v>1.88831831456572E+16</c:v>
                </c:pt>
                <c:pt idx="31">
                  <c:v>1.8340205663106672E+16</c:v>
                </c:pt>
                <c:pt idx="32">
                  <c:v>1.7868917013392802E+16</c:v>
                </c:pt>
                <c:pt idx="33">
                  <c:v>1.7398059901626318E+16</c:v>
                </c:pt>
                <c:pt idx="34">
                  <c:v>1.6927634327807226E+16</c:v>
                </c:pt>
                <c:pt idx="35">
                  <c:v>1.6457640291935526E+16</c:v>
                </c:pt>
                <c:pt idx="36">
                  <c:v>1.5988077794011214E+16</c:v>
                </c:pt>
                <c:pt idx="37">
                  <c:v>1.5495754531508806E+16</c:v>
                </c:pt>
                <c:pt idx="38">
                  <c:v>1.5003884485926482E+16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5D9-4127-84B9-6C70BE1A946B}"/>
            </c:ext>
          </c:extLst>
        </c:ser>
        <c:ser>
          <c:idx val="14"/>
          <c:order val="14"/>
          <c:tx>
            <c:strRef>
              <c:f>'BIFUbC-sum'!$A$16</c:f>
              <c:strCache>
                <c:ptCount val="1"/>
                <c:pt idx="0">
                  <c:v>other metals 242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'BIFUbC-sum'!$B$16:$AN$16</c:f>
              <c:numCache>
                <c:formatCode>0.00E+00</c:formatCode>
                <c:ptCount val="39"/>
                <c:pt idx="0">
                  <c:v>3416786131084909.5</c:v>
                </c:pt>
                <c:pt idx="1">
                  <c:v>3531619604497714.5</c:v>
                </c:pt>
                <c:pt idx="2">
                  <c:v>3657170222840667.5</c:v>
                </c:pt>
                <c:pt idx="3">
                  <c:v>3803845236620820</c:v>
                </c:pt>
                <c:pt idx="4">
                  <c:v>4109314548360651.5</c:v>
                </c:pt>
                <c:pt idx="5">
                  <c:v>4412881989158011</c:v>
                </c:pt>
                <c:pt idx="6">
                  <c:v>4714547559012897</c:v>
                </c:pt>
                <c:pt idx="7">
                  <c:v>4944821810026150</c:v>
                </c:pt>
                <c:pt idx="8">
                  <c:v>5173753201959293</c:v>
                </c:pt>
                <c:pt idx="9">
                  <c:v>5401341734812323</c:v>
                </c:pt>
                <c:pt idx="10">
                  <c:v>5627587408585242</c:v>
                </c:pt>
                <c:pt idx="11">
                  <c:v>5852490223278051</c:v>
                </c:pt>
                <c:pt idx="12">
                  <c:v>5967041569794667</c:v>
                </c:pt>
                <c:pt idx="13">
                  <c:v>6080931134686577</c:v>
                </c:pt>
                <c:pt idx="14">
                  <c:v>6194158917953783</c:v>
                </c:pt>
                <c:pt idx="15">
                  <c:v>6306724919596283</c:v>
                </c:pt>
                <c:pt idx="16">
                  <c:v>6418629139614080</c:v>
                </c:pt>
                <c:pt idx="17">
                  <c:v>6453006091519450</c:v>
                </c:pt>
                <c:pt idx="18">
                  <c:v>6487345469857758</c:v>
                </c:pt>
                <c:pt idx="19">
                  <c:v>6521647274629002</c:v>
                </c:pt>
                <c:pt idx="20">
                  <c:v>6555911505833184</c:v>
                </c:pt>
                <c:pt idx="21">
                  <c:v>6590138163470301</c:v>
                </c:pt>
                <c:pt idx="22">
                  <c:v>6570373023811820</c:v>
                </c:pt>
                <c:pt idx="23">
                  <c:v>6550623722816012</c:v>
                </c:pt>
                <c:pt idx="24">
                  <c:v>6530890260482871</c:v>
                </c:pt>
                <c:pt idx="25">
                  <c:v>6511172636812401</c:v>
                </c:pt>
                <c:pt idx="26">
                  <c:v>6491470851804598</c:v>
                </c:pt>
                <c:pt idx="27">
                  <c:v>6401517106108965</c:v>
                </c:pt>
                <c:pt idx="28">
                  <c:v>6311648449968405</c:v>
                </c:pt>
                <c:pt idx="29">
                  <c:v>6221864883382915</c:v>
                </c:pt>
                <c:pt idx="30">
                  <c:v>6132166406352500</c:v>
                </c:pt>
                <c:pt idx="31">
                  <c:v>6042553018877154</c:v>
                </c:pt>
                <c:pt idx="32">
                  <c:v>5900453716867261</c:v>
                </c:pt>
                <c:pt idx="33">
                  <c:v>5758491442581740</c:v>
                </c:pt>
                <c:pt idx="34">
                  <c:v>5616666196020594</c:v>
                </c:pt>
                <c:pt idx="35">
                  <c:v>5474977977183821</c:v>
                </c:pt>
                <c:pt idx="36">
                  <c:v>5333426786071421</c:v>
                </c:pt>
                <c:pt idx="37">
                  <c:v>5191790128015561</c:v>
                </c:pt>
                <c:pt idx="38">
                  <c:v>5050290792496160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D9-4127-84B9-6C70BE1A946B}"/>
            </c:ext>
          </c:extLst>
        </c:ser>
        <c:ser>
          <c:idx val="15"/>
          <c:order val="15"/>
          <c:tx>
            <c:strRef>
              <c:f>'BIFUbC-sum'!$A$17</c:f>
              <c:strCache>
                <c:ptCount val="1"/>
                <c:pt idx="0">
                  <c:v>metal products except machinery and vehicles 25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'BIFUbC-sum'!$B$17:$AN$17</c:f>
              <c:numCache>
                <c:formatCode>0.00E+00</c:formatCode>
                <c:ptCount val="39"/>
                <c:pt idx="0">
                  <c:v>1014026847678253.3</c:v>
                </c:pt>
                <c:pt idx="1">
                  <c:v>1052163081508907.8</c:v>
                </c:pt>
                <c:pt idx="2">
                  <c:v>1264427195449075.3</c:v>
                </c:pt>
                <c:pt idx="3">
                  <c:v>1272879116164636.8</c:v>
                </c:pt>
                <c:pt idx="4">
                  <c:v>1283535718332294.5</c:v>
                </c:pt>
                <c:pt idx="5">
                  <c:v>1318640976082796.5</c:v>
                </c:pt>
                <c:pt idx="6">
                  <c:v>1363474715881257.8</c:v>
                </c:pt>
                <c:pt idx="7">
                  <c:v>1405775811035653.3</c:v>
                </c:pt>
                <c:pt idx="8">
                  <c:v>1441936865846844.8</c:v>
                </c:pt>
                <c:pt idx="9">
                  <c:v>1472277923771854</c:v>
                </c:pt>
                <c:pt idx="10">
                  <c:v>1497265790752157.3</c:v>
                </c:pt>
                <c:pt idx="11">
                  <c:v>1517489597401972.3</c:v>
                </c:pt>
                <c:pt idx="12">
                  <c:v>1534372177530552.3</c:v>
                </c:pt>
                <c:pt idx="13">
                  <c:v>1547759792102533.8</c:v>
                </c:pt>
                <c:pt idx="14">
                  <c:v>1558261643319305.5</c:v>
                </c:pt>
                <c:pt idx="15">
                  <c:v>1566524880455789.5</c:v>
                </c:pt>
                <c:pt idx="16">
                  <c:v>1573223517423501.5</c:v>
                </c:pt>
                <c:pt idx="17">
                  <c:v>1583821755851711</c:v>
                </c:pt>
                <c:pt idx="18">
                  <c:v>1593637159171966.8</c:v>
                </c:pt>
                <c:pt idx="19">
                  <c:v>1602684335064420.8</c:v>
                </c:pt>
                <c:pt idx="20">
                  <c:v>1610979704501152.5</c:v>
                </c:pt>
                <c:pt idx="21">
                  <c:v>1618541393067718.5</c:v>
                </c:pt>
                <c:pt idx="22">
                  <c:v>1625389120673507.8</c:v>
                </c:pt>
                <c:pt idx="23">
                  <c:v>1631544090430837.3</c:v>
                </c:pt>
                <c:pt idx="24">
                  <c:v>1637028877446179</c:v>
                </c:pt>
                <c:pt idx="25">
                  <c:v>1641867318226506.5</c:v>
                </c:pt>
                <c:pt idx="26">
                  <c:v>1646084401361228.3</c:v>
                </c:pt>
                <c:pt idx="27">
                  <c:v>1649706160095469.5</c:v>
                </c:pt>
                <c:pt idx="28">
                  <c:v>1652759567364335</c:v>
                </c:pt>
                <c:pt idx="29">
                  <c:v>1655272433811185</c:v>
                </c:pt>
                <c:pt idx="30">
                  <c:v>1657273309265582</c:v>
                </c:pt>
                <c:pt idx="31">
                  <c:v>1658791388109894</c:v>
                </c:pt>
                <c:pt idx="32">
                  <c:v>1659856418917193.8</c:v>
                </c:pt>
                <c:pt idx="33">
                  <c:v>1660498618698058.8</c:v>
                </c:pt>
                <c:pt idx="34">
                  <c:v>1660748592050068.3</c:v>
                </c:pt>
                <c:pt idx="35">
                  <c:v>1660637255462042.5</c:v>
                </c:pt>
                <c:pt idx="36">
                  <c:v>1660195766985089</c:v>
                </c:pt>
                <c:pt idx="37">
                  <c:v>1659455461445225</c:v>
                </c:pt>
                <c:pt idx="38">
                  <c:v>1658447791337078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5D9-4127-84B9-6C70BE1A946B}"/>
            </c:ext>
          </c:extLst>
        </c:ser>
        <c:ser>
          <c:idx val="16"/>
          <c:order val="16"/>
          <c:tx>
            <c:strRef>
              <c:f>'BIFUbC-sum'!$A$18</c:f>
              <c:strCache>
                <c:ptCount val="1"/>
                <c:pt idx="0">
                  <c:v>computers and electronics 26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'BIFUbC-sum'!$B$18:$AN$18</c:f>
              <c:numCache>
                <c:formatCode>0.00E+00</c:formatCode>
                <c:ptCount val="39"/>
                <c:pt idx="0">
                  <c:v>690652312197501.25</c:v>
                </c:pt>
                <c:pt idx="1">
                  <c:v>686654348108680.75</c:v>
                </c:pt>
                <c:pt idx="2">
                  <c:v>821805444367083</c:v>
                </c:pt>
                <c:pt idx="3">
                  <c:v>892609406087313.63</c:v>
                </c:pt>
                <c:pt idx="4">
                  <c:v>912507532797722.13</c:v>
                </c:pt>
                <c:pt idx="5">
                  <c:v>967425373998703.13</c:v>
                </c:pt>
                <c:pt idx="6">
                  <c:v>1035626771641442.6</c:v>
                </c:pt>
                <c:pt idx="7">
                  <c:v>1096302990103875.6</c:v>
                </c:pt>
                <c:pt idx="8">
                  <c:v>1145633705213537.3</c:v>
                </c:pt>
                <c:pt idx="9">
                  <c:v>1186725201304406.5</c:v>
                </c:pt>
                <c:pt idx="10">
                  <c:v>1223623146951117.5</c:v>
                </c:pt>
                <c:pt idx="11">
                  <c:v>1261084422294466</c:v>
                </c:pt>
                <c:pt idx="12">
                  <c:v>1304018302114156.8</c:v>
                </c:pt>
                <c:pt idx="13">
                  <c:v>1351929605170350.5</c:v>
                </c:pt>
                <c:pt idx="14">
                  <c:v>1403710720392865</c:v>
                </c:pt>
                <c:pt idx="15">
                  <c:v>1458062065814615.5</c:v>
                </c:pt>
                <c:pt idx="16">
                  <c:v>1513458233708105.8</c:v>
                </c:pt>
                <c:pt idx="17">
                  <c:v>1573273017456812.3</c:v>
                </c:pt>
                <c:pt idx="18">
                  <c:v>1632548943392779.5</c:v>
                </c:pt>
                <c:pt idx="19">
                  <c:v>1691070917146448.3</c:v>
                </c:pt>
                <c:pt idx="20">
                  <c:v>1748622705405697</c:v>
                </c:pt>
                <c:pt idx="21">
                  <c:v>1804988378653012.8</c:v>
                </c:pt>
                <c:pt idx="22">
                  <c:v>1859953767873347.8</c:v>
                </c:pt>
                <c:pt idx="23">
                  <c:v>1913307920409905.5</c:v>
                </c:pt>
                <c:pt idx="24">
                  <c:v>1964844540183760</c:v>
                </c:pt>
                <c:pt idx="25">
                  <c:v>2014363397738264.5</c:v>
                </c:pt>
                <c:pt idx="26">
                  <c:v>2061671696012755</c:v>
                </c:pt>
                <c:pt idx="27">
                  <c:v>2106585378382156.3</c:v>
                </c:pt>
                <c:pt idx="28">
                  <c:v>2148930366305295</c:v>
                </c:pt>
                <c:pt idx="29">
                  <c:v>2188543714888775.8</c:v>
                </c:pt>
                <c:pt idx="30">
                  <c:v>2225274675775475</c:v>
                </c:pt>
                <c:pt idx="31">
                  <c:v>2258985657986449</c:v>
                </c:pt>
                <c:pt idx="32">
                  <c:v>2289553078659409.5</c:v>
                </c:pt>
                <c:pt idx="33">
                  <c:v>2316868097012500.5</c:v>
                </c:pt>
                <c:pt idx="34">
                  <c:v>2340837226295321.5</c:v>
                </c:pt>
                <c:pt idx="35">
                  <c:v>2361382819945757</c:v>
                </c:pt>
                <c:pt idx="36">
                  <c:v>2378443429628794</c:v>
                </c:pt>
                <c:pt idx="37">
                  <c:v>2391974034269747.5</c:v>
                </c:pt>
                <c:pt idx="38">
                  <c:v>2401946140588980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5D9-4127-84B9-6C70BE1A946B}"/>
            </c:ext>
          </c:extLst>
        </c:ser>
        <c:ser>
          <c:idx val="17"/>
          <c:order val="17"/>
          <c:tx>
            <c:strRef>
              <c:f>'BIFUbC-sum'!$A$19</c:f>
              <c:strCache>
                <c:ptCount val="1"/>
                <c:pt idx="0">
                  <c:v>appliances and electrical equipment 27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'BIFUbC-sum'!$B$19:$AN$19</c:f>
              <c:numCache>
                <c:formatCode>0.00E+00</c:formatCode>
                <c:ptCount val="39"/>
                <c:pt idx="0">
                  <c:v>367780850463982.5</c:v>
                </c:pt>
                <c:pt idx="1">
                  <c:v>402904054226134.13</c:v>
                </c:pt>
                <c:pt idx="2">
                  <c:v>487525414315081.06</c:v>
                </c:pt>
                <c:pt idx="3">
                  <c:v>551393117851440.56</c:v>
                </c:pt>
                <c:pt idx="4">
                  <c:v>566195694948030.88</c:v>
                </c:pt>
                <c:pt idx="5">
                  <c:v>607171403255145.5</c:v>
                </c:pt>
                <c:pt idx="6">
                  <c:v>660174856328239.25</c:v>
                </c:pt>
                <c:pt idx="7">
                  <c:v>710948306032157.13</c:v>
                </c:pt>
                <c:pt idx="8">
                  <c:v>755846363290499.75</c:v>
                </c:pt>
                <c:pt idx="9">
                  <c:v>795596041570779.38</c:v>
                </c:pt>
                <c:pt idx="10">
                  <c:v>831500284349879</c:v>
                </c:pt>
                <c:pt idx="11">
                  <c:v>865346443062092.63</c:v>
                </c:pt>
                <c:pt idx="12">
                  <c:v>899345440079090.13</c:v>
                </c:pt>
                <c:pt idx="13">
                  <c:v>933329623752794.25</c:v>
                </c:pt>
                <c:pt idx="14">
                  <c:v>967120878489446</c:v>
                </c:pt>
                <c:pt idx="15">
                  <c:v>1000527126414983.3</c:v>
                </c:pt>
                <c:pt idx="16">
                  <c:v>1033343188250553.9</c:v>
                </c:pt>
                <c:pt idx="17">
                  <c:v>1068667376907931.3</c:v>
                </c:pt>
                <c:pt idx="18">
                  <c:v>1103294908284734</c:v>
                </c:pt>
                <c:pt idx="19">
                  <c:v>1137112016019694.5</c:v>
                </c:pt>
                <c:pt idx="20">
                  <c:v>1170008288938862.3</c:v>
                </c:pt>
                <c:pt idx="21">
                  <c:v>1201877389318420</c:v>
                </c:pt>
                <c:pt idx="22">
                  <c:v>1232617729045532.8</c:v>
                </c:pt>
                <c:pt idx="23">
                  <c:v>1262133097413967.8</c:v>
                </c:pt>
                <c:pt idx="24">
                  <c:v>1290333235044595.3</c:v>
                </c:pt>
                <c:pt idx="25">
                  <c:v>1317134349229659.3</c:v>
                </c:pt>
                <c:pt idx="26">
                  <c:v>1342459566847808.5</c:v>
                </c:pt>
                <c:pt idx="27">
                  <c:v>1366239321869750</c:v>
                </c:pt>
                <c:pt idx="28">
                  <c:v>1388411675356222.3</c:v>
                </c:pt>
                <c:pt idx="29">
                  <c:v>1408922566726683.3</c:v>
                </c:pt>
                <c:pt idx="30">
                  <c:v>1427725995934583.3</c:v>
                </c:pt>
                <c:pt idx="31">
                  <c:v>1444784137011026.8</c:v>
                </c:pt>
                <c:pt idx="32">
                  <c:v>1460067384221334</c:v>
                </c:pt>
                <c:pt idx="33">
                  <c:v>1473554332808513.3</c:v>
                </c:pt>
                <c:pt idx="34">
                  <c:v>1485231696965625.8</c:v>
                </c:pt>
                <c:pt idx="35">
                  <c:v>1495094168278339.5</c:v>
                </c:pt>
                <c:pt idx="36">
                  <c:v>1503144218404424.5</c:v>
                </c:pt>
                <c:pt idx="37">
                  <c:v>1509391850204728.8</c:v>
                </c:pt>
                <c:pt idx="38">
                  <c:v>1513854301908423.5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5D9-4127-84B9-6C70BE1A946B}"/>
            </c:ext>
          </c:extLst>
        </c:ser>
        <c:ser>
          <c:idx val="18"/>
          <c:order val="18"/>
          <c:tx>
            <c:strRef>
              <c:f>'BIFUbC-sum'!$A$20</c:f>
              <c:strCache>
                <c:ptCount val="1"/>
                <c:pt idx="0">
                  <c:v>other machinery 28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'BIFUbC-sum'!$B$20:$AN$20</c:f>
              <c:numCache>
                <c:formatCode>0.00E+00</c:formatCode>
                <c:ptCount val="39"/>
                <c:pt idx="0">
                  <c:v>227496994874726.28</c:v>
                </c:pt>
                <c:pt idx="1">
                  <c:v>233828660255284.16</c:v>
                </c:pt>
                <c:pt idx="2">
                  <c:v>264132764524487.19</c:v>
                </c:pt>
                <c:pt idx="3">
                  <c:v>289058552445378.75</c:v>
                </c:pt>
                <c:pt idx="4">
                  <c:v>290811029447382.75</c:v>
                </c:pt>
                <c:pt idx="5">
                  <c:v>297452248545289.06</c:v>
                </c:pt>
                <c:pt idx="6">
                  <c:v>306699919399744.88</c:v>
                </c:pt>
                <c:pt idx="7">
                  <c:v>316717517435972.38</c:v>
                </c:pt>
                <c:pt idx="8">
                  <c:v>326684434365263.5</c:v>
                </c:pt>
                <c:pt idx="9">
                  <c:v>336369322829652.94</c:v>
                </c:pt>
                <c:pt idx="10">
                  <c:v>345521096522873.31</c:v>
                </c:pt>
                <c:pt idx="11">
                  <c:v>353871547047599.38</c:v>
                </c:pt>
                <c:pt idx="12">
                  <c:v>361372708893643.63</c:v>
                </c:pt>
                <c:pt idx="13">
                  <c:v>367829406743660.75</c:v>
                </c:pt>
                <c:pt idx="14">
                  <c:v>373284402925239.19</c:v>
                </c:pt>
                <c:pt idx="15">
                  <c:v>377795266899678</c:v>
                </c:pt>
                <c:pt idx="16">
                  <c:v>381432311578751.13</c:v>
                </c:pt>
                <c:pt idx="17">
                  <c:v>385456432702760.44</c:v>
                </c:pt>
                <c:pt idx="18">
                  <c:v>388744913268515.56</c:v>
                </c:pt>
                <c:pt idx="19">
                  <c:v>391331599518454.5</c:v>
                </c:pt>
                <c:pt idx="20">
                  <c:v>393255464589286.25</c:v>
                </c:pt>
                <c:pt idx="21">
                  <c:v>394559772346367.25</c:v>
                </c:pt>
                <c:pt idx="22">
                  <c:v>395291261300451.94</c:v>
                </c:pt>
                <c:pt idx="23">
                  <c:v>395499365321347.56</c:v>
                </c:pt>
                <c:pt idx="24">
                  <c:v>395235485071480.25</c:v>
                </c:pt>
                <c:pt idx="25">
                  <c:v>394552321282270.94</c:v>
                </c:pt>
                <c:pt idx="26">
                  <c:v>393503278289947.13</c:v>
                </c:pt>
                <c:pt idx="27">
                  <c:v>392141943718509.88</c:v>
                </c:pt>
                <c:pt idx="28">
                  <c:v>390521647910635.25</c:v>
                </c:pt>
                <c:pt idx="29">
                  <c:v>388695104708794.13</c:v>
                </c:pt>
                <c:pt idx="30">
                  <c:v>386714133508513.06</c:v>
                </c:pt>
                <c:pt idx="31">
                  <c:v>384629461158671.75</c:v>
                </c:pt>
                <c:pt idx="32">
                  <c:v>382490601273062.13</c:v>
                </c:pt>
                <c:pt idx="33">
                  <c:v>380345807836569.25</c:v>
                </c:pt>
                <c:pt idx="34">
                  <c:v>378242099624942.31</c:v>
                </c:pt>
                <c:pt idx="35">
                  <c:v>376225351891487</c:v>
                </c:pt>
                <c:pt idx="36">
                  <c:v>374340451987735.31</c:v>
                </c:pt>
                <c:pt idx="37">
                  <c:v>372631516059121.94</c:v>
                </c:pt>
                <c:pt idx="38">
                  <c:v>371142164674507.44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5D9-4127-84B9-6C70BE1A946B}"/>
            </c:ext>
          </c:extLst>
        </c:ser>
        <c:ser>
          <c:idx val="19"/>
          <c:order val="19"/>
          <c:tx>
            <c:strRef>
              <c:f>'BIFUbC-sum'!$A$21</c:f>
              <c:strCache>
                <c:ptCount val="1"/>
                <c:pt idx="0">
                  <c:v>road vehicles 29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'BIFUbC-sum'!$B$21:$AN$21</c:f>
              <c:numCache>
                <c:formatCode>0.00E+00</c:formatCode>
                <c:ptCount val="39"/>
                <c:pt idx="0">
                  <c:v>508870198956766.19</c:v>
                </c:pt>
                <c:pt idx="1">
                  <c:v>553196026162975.19</c:v>
                </c:pt>
                <c:pt idx="2">
                  <c:v>571503677619995.63</c:v>
                </c:pt>
                <c:pt idx="3">
                  <c:v>588520458792905.13</c:v>
                </c:pt>
                <c:pt idx="4">
                  <c:v>637197320189020.5</c:v>
                </c:pt>
                <c:pt idx="5">
                  <c:v>685506556091252.88</c:v>
                </c:pt>
                <c:pt idx="6">
                  <c:v>733448166499601.88</c:v>
                </c:pt>
                <c:pt idx="7">
                  <c:v>752927499505702.25</c:v>
                </c:pt>
                <c:pt idx="8">
                  <c:v>772277194266058.25</c:v>
                </c:pt>
                <c:pt idx="9">
                  <c:v>791497250780669.38</c:v>
                </c:pt>
                <c:pt idx="10">
                  <c:v>810587669049536</c:v>
                </c:pt>
                <c:pt idx="11">
                  <c:v>829548449072658.25</c:v>
                </c:pt>
                <c:pt idx="12">
                  <c:v>838080443489506.25</c:v>
                </c:pt>
                <c:pt idx="13">
                  <c:v>846557103981795.38</c:v>
                </c:pt>
                <c:pt idx="14">
                  <c:v>854978430549525.88</c:v>
                </c:pt>
                <c:pt idx="15">
                  <c:v>863344423192698.13</c:v>
                </c:pt>
                <c:pt idx="16">
                  <c:v>871655081911311.25</c:v>
                </c:pt>
                <c:pt idx="17">
                  <c:v>868437799093662.88</c:v>
                </c:pt>
                <c:pt idx="18">
                  <c:v>865224017210856.75</c:v>
                </c:pt>
                <c:pt idx="19">
                  <c:v>862013736262893</c:v>
                </c:pt>
                <c:pt idx="20">
                  <c:v>858806956249771.25</c:v>
                </c:pt>
                <c:pt idx="21">
                  <c:v>855603677171491.88</c:v>
                </c:pt>
                <c:pt idx="22">
                  <c:v>852403899028055</c:v>
                </c:pt>
                <c:pt idx="23">
                  <c:v>849207621819460.25</c:v>
                </c:pt>
                <c:pt idx="24">
                  <c:v>846014845545707.75</c:v>
                </c:pt>
                <c:pt idx="25">
                  <c:v>842825570206797.38</c:v>
                </c:pt>
                <c:pt idx="26">
                  <c:v>839639795802729.25</c:v>
                </c:pt>
                <c:pt idx="27">
                  <c:v>836457522333503.63</c:v>
                </c:pt>
                <c:pt idx="28">
                  <c:v>833278749799120.38</c:v>
                </c:pt>
                <c:pt idx="29">
                  <c:v>830103478199579.13</c:v>
                </c:pt>
                <c:pt idx="30">
                  <c:v>826931707534880.13</c:v>
                </c:pt>
                <c:pt idx="31">
                  <c:v>823763437805023.5</c:v>
                </c:pt>
                <c:pt idx="32">
                  <c:v>822166691944423.13</c:v>
                </c:pt>
                <c:pt idx="33">
                  <c:v>820571346457759.75</c:v>
                </c:pt>
                <c:pt idx="34">
                  <c:v>818977401345033.38</c:v>
                </c:pt>
                <c:pt idx="35">
                  <c:v>817384856606243.5</c:v>
                </c:pt>
                <c:pt idx="36">
                  <c:v>815793712241390.88</c:v>
                </c:pt>
                <c:pt idx="37">
                  <c:v>813683044406424.75</c:v>
                </c:pt>
                <c:pt idx="38">
                  <c:v>811574477132364.25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5D9-4127-84B9-6C70BE1A946B}"/>
            </c:ext>
          </c:extLst>
        </c:ser>
        <c:ser>
          <c:idx val="20"/>
          <c:order val="20"/>
          <c:tx>
            <c:strRef>
              <c:f>'BIFUbC-sum'!$A$22</c:f>
              <c:strCache>
                <c:ptCount val="1"/>
                <c:pt idx="0">
                  <c:v>nonroad vehicles 30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'BIFUbC-sum'!$B$22:$AN$22</c:f>
              <c:numCache>
                <c:formatCode>0.00E+00</c:formatCode>
                <c:ptCount val="39"/>
                <c:pt idx="0">
                  <c:v>154446348219385.75</c:v>
                </c:pt>
                <c:pt idx="1">
                  <c:v>150296342132030.31</c:v>
                </c:pt>
                <c:pt idx="2">
                  <c:v>168784407949316.03</c:v>
                </c:pt>
                <c:pt idx="3">
                  <c:v>174690040832005.16</c:v>
                </c:pt>
                <c:pt idx="4">
                  <c:v>175358321797588.63</c:v>
                </c:pt>
                <c:pt idx="5">
                  <c:v>178238791374977.63</c:v>
                </c:pt>
                <c:pt idx="6">
                  <c:v>182000603130544.53</c:v>
                </c:pt>
                <c:pt idx="7">
                  <c:v>185612202086433.72</c:v>
                </c:pt>
                <c:pt idx="8">
                  <c:v>188683798693659.31</c:v>
                </c:pt>
                <c:pt idx="9">
                  <c:v>191195025265920.09</c:v>
                </c:pt>
                <c:pt idx="10">
                  <c:v>193130982668850.34</c:v>
                </c:pt>
                <c:pt idx="11">
                  <c:v>194482349541623.63</c:v>
                </c:pt>
                <c:pt idx="12">
                  <c:v>195356551195327.97</c:v>
                </c:pt>
                <c:pt idx="13">
                  <c:v>195725728387653.81</c:v>
                </c:pt>
                <c:pt idx="14">
                  <c:v>195676172646388.19</c:v>
                </c:pt>
                <c:pt idx="15">
                  <c:v>195297191664935.88</c:v>
                </c:pt>
                <c:pt idx="16">
                  <c:v>194679406544589.5</c:v>
                </c:pt>
                <c:pt idx="17">
                  <c:v>194500057722591.78</c:v>
                </c:pt>
                <c:pt idx="18">
                  <c:v>194185067667650.09</c:v>
                </c:pt>
                <c:pt idx="19">
                  <c:v>193746555837657.44</c:v>
                </c:pt>
                <c:pt idx="20">
                  <c:v>193196788975598.91</c:v>
                </c:pt>
                <c:pt idx="21">
                  <c:v>192548109292246.19</c:v>
                </c:pt>
                <c:pt idx="22">
                  <c:v>191812869867654.38</c:v>
                </c:pt>
                <c:pt idx="23">
                  <c:v>191003377504039.44</c:v>
                </c:pt>
                <c:pt idx="24">
                  <c:v>190131843159349.25</c:v>
                </c:pt>
                <c:pt idx="25">
                  <c:v>189210339999798.13</c:v>
                </c:pt>
                <c:pt idx="26">
                  <c:v>188250769031342.97</c:v>
                </c:pt>
                <c:pt idx="27">
                  <c:v>187264832204729.72</c:v>
                </c:pt>
                <c:pt idx="28">
                  <c:v>186264012836410.22</c:v>
                </c:pt>
                <c:pt idx="29">
                  <c:v>185259563148011.69</c:v>
                </c:pt>
                <c:pt idx="30">
                  <c:v>184262498699903.84</c:v>
                </c:pt>
                <c:pt idx="31">
                  <c:v>183283599479165.91</c:v>
                </c:pt>
                <c:pt idx="32">
                  <c:v>182333417398472.84</c:v>
                </c:pt>
                <c:pt idx="33">
                  <c:v>181422289969445</c:v>
                </c:pt>
                <c:pt idx="34">
                  <c:v>180560359931355.66</c:v>
                </c:pt>
                <c:pt idx="35">
                  <c:v>179757600643169.63</c:v>
                </c:pt>
                <c:pt idx="36">
                  <c:v>179023847083290.78</c:v>
                </c:pt>
                <c:pt idx="37">
                  <c:v>178368832346755.16</c:v>
                </c:pt>
                <c:pt idx="38">
                  <c:v>177802229583710.5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5D9-4127-84B9-6C70BE1A946B}"/>
            </c:ext>
          </c:extLst>
        </c:ser>
        <c:ser>
          <c:idx val="21"/>
          <c:order val="21"/>
          <c:tx>
            <c:strRef>
              <c:f>'BIFUbC-sum'!$A$23</c:f>
              <c:strCache>
                <c:ptCount val="1"/>
                <c:pt idx="0">
                  <c:v>other manufacturing 31T33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'BIFUbC-sum'!$B$23:$AN$23</c:f>
              <c:numCache>
                <c:formatCode>0.00E+00</c:formatCode>
                <c:ptCount val="39"/>
                <c:pt idx="0">
                  <c:v>512263455152634.81</c:v>
                </c:pt>
                <c:pt idx="1">
                  <c:v>579341682527991.25</c:v>
                </c:pt>
                <c:pt idx="2">
                  <c:v>674620889070106.25</c:v>
                </c:pt>
                <c:pt idx="3">
                  <c:v>673684725795017.63</c:v>
                </c:pt>
                <c:pt idx="4">
                  <c:v>679902306373789</c:v>
                </c:pt>
                <c:pt idx="5">
                  <c:v>699889487675093.75</c:v>
                </c:pt>
                <c:pt idx="6">
                  <c:v>725376769680992.88</c:v>
                </c:pt>
                <c:pt idx="7">
                  <c:v>749399658933906</c:v>
                </c:pt>
                <c:pt idx="8">
                  <c:v>769964617427451.63</c:v>
                </c:pt>
                <c:pt idx="9">
                  <c:v>787282535192605.25</c:v>
                </c:pt>
                <c:pt idx="10">
                  <c:v>801656244520091.38</c:v>
                </c:pt>
                <c:pt idx="11">
                  <c:v>813464484537959.13</c:v>
                </c:pt>
                <c:pt idx="12">
                  <c:v>823526261386316</c:v>
                </c:pt>
                <c:pt idx="13">
                  <c:v>831767470310977.38</c:v>
                </c:pt>
                <c:pt idx="14">
                  <c:v>838509193770479.75</c:v>
                </c:pt>
                <c:pt idx="15">
                  <c:v>844094247371334</c:v>
                </c:pt>
                <c:pt idx="16">
                  <c:v>848881486026285.5</c:v>
                </c:pt>
                <c:pt idx="17">
                  <c:v>855811271441461.88</c:v>
                </c:pt>
                <c:pt idx="18">
                  <c:v>862361553028292.63</c:v>
                </c:pt>
                <c:pt idx="19">
                  <c:v>868532535078093</c:v>
                </c:pt>
                <c:pt idx="20">
                  <c:v>874325202873708.75</c:v>
                </c:pt>
                <c:pt idx="21">
                  <c:v>879741300749658.25</c:v>
                </c:pt>
                <c:pt idx="22">
                  <c:v>884783308314762.88</c:v>
                </c:pt>
                <c:pt idx="23">
                  <c:v>889454415019467.5</c:v>
                </c:pt>
                <c:pt idx="24">
                  <c:v>893758493250938.5</c:v>
                </c:pt>
                <c:pt idx="25">
                  <c:v>897700070138656</c:v>
                </c:pt>
                <c:pt idx="26">
                  <c:v>901284298251853.63</c:v>
                </c:pt>
                <c:pt idx="27">
                  <c:v>904516925367598.5</c:v>
                </c:pt>
                <c:pt idx="28">
                  <c:v>907404263484999.38</c:v>
                </c:pt>
                <c:pt idx="29">
                  <c:v>909953157256653.5</c:v>
                </c:pt>
                <c:pt idx="30">
                  <c:v>912170952003395.25</c:v>
                </c:pt>
                <c:pt idx="31">
                  <c:v>914065461472665</c:v>
                </c:pt>
                <c:pt idx="32">
                  <c:v>915644935494334.5</c:v>
                </c:pt>
                <c:pt idx="33">
                  <c:v>916918027680941.75</c:v>
                </c:pt>
                <c:pt idx="34">
                  <c:v>917893763311850.75</c:v>
                </c:pt>
                <c:pt idx="35">
                  <c:v>918581507533094.63</c:v>
                </c:pt>
                <c:pt idx="36">
                  <c:v>918990933996578.38</c:v>
                </c:pt>
                <c:pt idx="37">
                  <c:v>919131994054017.38</c:v>
                </c:pt>
                <c:pt idx="38">
                  <c:v>919014886612569.5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5D9-4127-84B9-6C70BE1A946B}"/>
            </c:ext>
          </c:extLst>
        </c:ser>
        <c:ser>
          <c:idx val="22"/>
          <c:order val="22"/>
          <c:tx>
            <c:strRef>
              <c:f>'BIFUbC-sum'!$A$24</c:f>
              <c:strCache>
                <c:ptCount val="1"/>
                <c:pt idx="0">
                  <c:v>energy pipelines and gas processing 352T353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'BIFUbC-sum'!$B$24:$AN$24</c:f>
              <c:numCache>
                <c:formatCode>0.00E+00</c:formatCode>
                <c:ptCount val="39"/>
                <c:pt idx="0">
                  <c:v>1228810914133124</c:v>
                </c:pt>
                <c:pt idx="1">
                  <c:v>1633980286730792.8</c:v>
                </c:pt>
                <c:pt idx="2">
                  <c:v>2008088180592124.5</c:v>
                </c:pt>
                <c:pt idx="3">
                  <c:v>2167175883227116.3</c:v>
                </c:pt>
                <c:pt idx="4">
                  <c:v>2264700044923988.5</c:v>
                </c:pt>
                <c:pt idx="5">
                  <c:v>2516235611904594</c:v>
                </c:pt>
                <c:pt idx="6">
                  <c:v>2850828184990283.5</c:v>
                </c:pt>
                <c:pt idx="7">
                  <c:v>3183394475401248.5</c:v>
                </c:pt>
                <c:pt idx="8">
                  <c:v>3491274430924566.5</c:v>
                </c:pt>
                <c:pt idx="9">
                  <c:v>3776517928457117</c:v>
                </c:pt>
                <c:pt idx="10">
                  <c:v>4046253290439490.5</c:v>
                </c:pt>
                <c:pt idx="11">
                  <c:v>4312294877246771.5</c:v>
                </c:pt>
                <c:pt idx="12">
                  <c:v>4587853413143977</c:v>
                </c:pt>
                <c:pt idx="13">
                  <c:v>4875463895143284</c:v>
                </c:pt>
                <c:pt idx="14">
                  <c:v>5174867132172131</c:v>
                </c:pt>
                <c:pt idx="15">
                  <c:v>5485684530447214</c:v>
                </c:pt>
                <c:pt idx="16">
                  <c:v>5807408007079866</c:v>
                </c:pt>
                <c:pt idx="17">
                  <c:v>6141385043446007</c:v>
                </c:pt>
                <c:pt idx="18">
                  <c:v>6485024644068788</c:v>
                </c:pt>
                <c:pt idx="19">
                  <c:v>6837354325405119</c:v>
                </c:pt>
                <c:pt idx="20">
                  <c:v>7197232460929240</c:v>
                </c:pt>
                <c:pt idx="21">
                  <c:v>7563343021128022</c:v>
                </c:pt>
                <c:pt idx="22">
                  <c:v>7934192345752548</c:v>
                </c:pt>
                <c:pt idx="23">
                  <c:v>8308108275036560</c:v>
                </c:pt>
                <c:pt idx="24">
                  <c:v>8683241958073698</c:v>
                </c:pt>
                <c:pt idx="25">
                  <c:v>9057572638133438</c:v>
                </c:pt>
                <c:pt idx="26">
                  <c:v>9428915685409186</c:v>
                </c:pt>
                <c:pt idx="27">
                  <c:v>9794934106776366</c:v>
                </c:pt>
                <c:pt idx="28">
                  <c:v>1.0153153709133764E+16</c:v>
                </c:pt>
                <c:pt idx="29">
                  <c:v>1.0500982027717426E+16</c:v>
                </c:pt>
                <c:pt idx="30">
                  <c:v>1.0835731053747594E+16</c:v>
                </c:pt>
                <c:pt idx="31">
                  <c:v>1.115464370772325E+16</c:v>
                </c:pt>
                <c:pt idx="32">
                  <c:v>1.1454923906970744E+16</c:v>
                </c:pt>
                <c:pt idx="33">
                  <c:v>1.1733769970598944E+16</c:v>
                </c:pt>
                <c:pt idx="34">
                  <c:v>1.1988410994289582E+16</c:v>
                </c:pt>
                <c:pt idx="35">
                  <c:v>1.2216145714382678E+16</c:v>
                </c:pt>
                <c:pt idx="36">
                  <c:v>1.2414383269016348E+16</c:v>
                </c:pt>
                <c:pt idx="37">
                  <c:v>1.258068515758134E+16</c:v>
                </c:pt>
                <c:pt idx="38">
                  <c:v>1.2712807602684378E+16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5D9-4127-84B9-6C70BE1A946B}"/>
            </c:ext>
          </c:extLst>
        </c:ser>
        <c:ser>
          <c:idx val="23"/>
          <c:order val="23"/>
          <c:tx>
            <c:strRef>
              <c:f>'BIFUbC-sum'!$A$25</c:f>
              <c:strCache>
                <c:ptCount val="1"/>
                <c:pt idx="0">
                  <c:v>water and waste 36T39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'BIFUbC-sum'!$B$25:$AN$25</c:f>
              <c:numCache>
                <c:formatCode>0.00E+00</c:formatCode>
                <c:ptCount val="39"/>
                <c:pt idx="0">
                  <c:v>353812120372585</c:v>
                </c:pt>
                <c:pt idx="1">
                  <c:v>369452114975714.25</c:v>
                </c:pt>
                <c:pt idx="2">
                  <c:v>449951330043230.19</c:v>
                </c:pt>
                <c:pt idx="3">
                  <c:v>506078345358341.44</c:v>
                </c:pt>
                <c:pt idx="4">
                  <c:v>520609368534893.25</c:v>
                </c:pt>
                <c:pt idx="5">
                  <c:v>561073081389151.31</c:v>
                </c:pt>
                <c:pt idx="6">
                  <c:v>614583759307515.88</c:v>
                </c:pt>
                <c:pt idx="7">
                  <c:v>667806550675504.63</c:v>
                </c:pt>
                <c:pt idx="8">
                  <c:v>717091461942323.13</c:v>
                </c:pt>
                <c:pt idx="9">
                  <c:v>762806921432731</c:v>
                </c:pt>
                <c:pt idx="10">
                  <c:v>805825592302088.5</c:v>
                </c:pt>
                <c:pt idx="11">
                  <c:v>847483978890954</c:v>
                </c:pt>
                <c:pt idx="12">
                  <c:v>889652557621085.5</c:v>
                </c:pt>
                <c:pt idx="13">
                  <c:v>932272284379430.88</c:v>
                </c:pt>
                <c:pt idx="14">
                  <c:v>975401687223092.63</c:v>
                </c:pt>
                <c:pt idx="15">
                  <c:v>1019129331268281.4</c:v>
                </c:pt>
                <c:pt idx="16">
                  <c:v>1063576141393472.8</c:v>
                </c:pt>
                <c:pt idx="17">
                  <c:v>1112282764486810.4</c:v>
                </c:pt>
                <c:pt idx="18">
                  <c:v>1162075895483193.8</c:v>
                </c:pt>
                <c:pt idx="19">
                  <c:v>1212849164833883.3</c:v>
                </c:pt>
                <c:pt idx="20">
                  <c:v>1264475017601436.8</c:v>
                </c:pt>
                <c:pt idx="21">
                  <c:v>1316802928100277.8</c:v>
                </c:pt>
                <c:pt idx="22">
                  <c:v>1369657783434217</c:v>
                </c:pt>
                <c:pt idx="23">
                  <c:v>1422838510190724</c:v>
                </c:pt>
                <c:pt idx="24">
                  <c:v>1476117024445578.5</c:v>
                </c:pt>
                <c:pt idx="25">
                  <c:v>1529237589394910.8</c:v>
                </c:pt>
                <c:pt idx="26">
                  <c:v>1581916666853977</c:v>
                </c:pt>
                <c:pt idx="27">
                  <c:v>1633843348026497.8</c:v>
                </c:pt>
                <c:pt idx="28">
                  <c:v>1684680444858357.8</c:v>
                </c:pt>
                <c:pt idx="29">
                  <c:v>1734066315498224</c:v>
                </c:pt>
                <c:pt idx="30">
                  <c:v>1781617485534164</c:v>
                </c:pt>
                <c:pt idx="31">
                  <c:v>1826932110521404</c:v>
                </c:pt>
                <c:pt idx="32">
                  <c:v>1869594304785422.5</c:v>
                </c:pt>
                <c:pt idx="33">
                  <c:v>1909179336700173.3</c:v>
                </c:pt>
                <c:pt idx="34">
                  <c:v>1945259661958665.5</c:v>
                </c:pt>
                <c:pt idx="35">
                  <c:v>1977411734387109.8</c:v>
                </c:pt>
                <c:pt idx="36">
                  <c:v>2005223499492397.8</c:v>
                </c:pt>
                <c:pt idx="37">
                  <c:v>2028302440338242</c:v>
                </c:pt>
                <c:pt idx="38">
                  <c:v>2046284009938449.8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5D9-4127-84B9-6C70BE1A946B}"/>
            </c:ext>
          </c:extLst>
        </c:ser>
        <c:ser>
          <c:idx val="24"/>
          <c:order val="24"/>
          <c:tx>
            <c:strRef>
              <c:f>'BIFUbC-sum'!$A$26</c:f>
              <c:strCache>
                <c:ptCount val="1"/>
                <c:pt idx="0">
                  <c:v>construction 41T43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'BIFUbC-sum'!$B$26:$AN$26</c:f>
              <c:numCache>
                <c:formatCode>0.00E+00</c:formatCode>
                <c:ptCount val="39"/>
                <c:pt idx="0">
                  <c:v>1824593180755313</c:v>
                </c:pt>
                <c:pt idx="1">
                  <c:v>1870461113358122.5</c:v>
                </c:pt>
                <c:pt idx="2">
                  <c:v>1974132277740844</c:v>
                </c:pt>
                <c:pt idx="3">
                  <c:v>2005022341800510</c:v>
                </c:pt>
                <c:pt idx="4">
                  <c:v>2104575711651978.8</c:v>
                </c:pt>
                <c:pt idx="5">
                  <c:v>2208661154867252.3</c:v>
                </c:pt>
                <c:pt idx="6">
                  <c:v>2296367042233793</c:v>
                </c:pt>
                <c:pt idx="7">
                  <c:v>2412182569125358</c:v>
                </c:pt>
                <c:pt idx="8">
                  <c:v>2510777942748980.5</c:v>
                </c:pt>
                <c:pt idx="9">
                  <c:v>2606495530028310.5</c:v>
                </c:pt>
                <c:pt idx="10">
                  <c:v>2698961999414257</c:v>
                </c:pt>
                <c:pt idx="11">
                  <c:v>2803505153506088.5</c:v>
                </c:pt>
                <c:pt idx="12">
                  <c:v>2873407361884360</c:v>
                </c:pt>
                <c:pt idx="13">
                  <c:v>2954875875009617.5</c:v>
                </c:pt>
                <c:pt idx="14">
                  <c:v>3032039815761019</c:v>
                </c:pt>
                <c:pt idx="15">
                  <c:v>3104736378733634.5</c:v>
                </c:pt>
                <c:pt idx="16">
                  <c:v>3166291532159727.5</c:v>
                </c:pt>
                <c:pt idx="17">
                  <c:v>3240180925033782.5</c:v>
                </c:pt>
                <c:pt idx="18">
                  <c:v>3302981215155162.5</c:v>
                </c:pt>
                <c:pt idx="19">
                  <c:v>3361246624853847.5</c:v>
                </c:pt>
                <c:pt idx="20">
                  <c:v>3415015251038557</c:v>
                </c:pt>
                <c:pt idx="21">
                  <c:v>3464363619848030.5</c:v>
                </c:pt>
                <c:pt idx="22">
                  <c:v>3509404308284689</c:v>
                </c:pt>
                <c:pt idx="23">
                  <c:v>3550283341615942</c:v>
                </c:pt>
                <c:pt idx="24">
                  <c:v>3587177435380011</c:v>
                </c:pt>
                <c:pt idx="25">
                  <c:v>3620291148089038</c:v>
                </c:pt>
                <c:pt idx="26">
                  <c:v>3649854006882491</c:v>
                </c:pt>
                <c:pt idx="27">
                  <c:v>3676117663700502.5</c:v>
                </c:pt>
                <c:pt idx="28">
                  <c:v>3699353134262516.5</c:v>
                </c:pt>
                <c:pt idx="29">
                  <c:v>3719848166486695</c:v>
                </c:pt>
                <c:pt idx="30">
                  <c:v>3737904779186416</c:v>
                </c:pt>
                <c:pt idx="31">
                  <c:v>3753837006129016.5</c:v>
                </c:pt>
                <c:pt idx="32">
                  <c:v>3767968875011069.5</c:v>
                </c:pt>
                <c:pt idx="33">
                  <c:v>3780632645744893.5</c:v>
                </c:pt>
                <c:pt idx="34">
                  <c:v>3792167327785227</c:v>
                </c:pt>
                <c:pt idx="35">
                  <c:v>3802917492156540.5</c:v>
                </c:pt>
                <c:pt idx="36">
                  <c:v>3813232390450092</c:v>
                </c:pt>
                <c:pt idx="37">
                  <c:v>3823465390407760.5</c:v>
                </c:pt>
                <c:pt idx="38">
                  <c:v>3833973735844351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5D9-4127-84B9-6C70BE1A9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40544"/>
        <c:axId val="49441504"/>
      </c:areaChart>
      <c:catAx>
        <c:axId val="49440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1504"/>
        <c:crosses val="autoZero"/>
        <c:auto val="1"/>
        <c:lblAlgn val="ctr"/>
        <c:lblOffset val="100"/>
        <c:noMultiLvlLbl val="0"/>
      </c:catAx>
      <c:valAx>
        <c:axId val="4944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0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6738366897215932E-2"/>
          <c:y val="0.70007579601475833"/>
          <c:w val="0.87594948175118426"/>
          <c:h val="0.29674202419208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'BIFUbC-sum'!$B$1:$AN$1</c:f>
              <c:numCache>
                <c:formatCode>General</c:formatCode>
                <c:ptCount val="39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</c:numCache>
            </c:numRef>
          </c:cat>
          <c:val>
            <c:numRef>
              <c:f>'BIFUbC-sum'!$B$27:$AN$27</c:f>
              <c:numCache>
                <c:formatCode>0.00E+00</c:formatCode>
                <c:ptCount val="39"/>
                <c:pt idx="0">
                  <c:v>1.2886788275258227E+17</c:v>
                </c:pt>
                <c:pt idx="1">
                  <c:v>1.3429254219172002E+17</c:v>
                </c:pt>
                <c:pt idx="2">
                  <c:v>1.3649747853280258E+17</c:v>
                </c:pt>
                <c:pt idx="3">
                  <c:v>1.3911327322525342E+17</c:v>
                </c:pt>
                <c:pt idx="4">
                  <c:v>1.4785786533713069E+17</c:v>
                </c:pt>
                <c:pt idx="5">
                  <c:v>1.5696701204737686E+17</c:v>
                </c:pt>
                <c:pt idx="6">
                  <c:v>1.6617689953264653E+17</c:v>
                </c:pt>
                <c:pt idx="7">
                  <c:v>1.7047095143798765E+17</c:v>
                </c:pt>
                <c:pt idx="8">
                  <c:v>1.7462933708078192E+17</c:v>
                </c:pt>
                <c:pt idx="9">
                  <c:v>1.7870698555083933E+17</c:v>
                </c:pt>
                <c:pt idx="10">
                  <c:v>1.8271355791946227E+17</c:v>
                </c:pt>
                <c:pt idx="11">
                  <c:v>1.8672156178813955E+17</c:v>
                </c:pt>
                <c:pt idx="12">
                  <c:v>1.878601357739655E+17</c:v>
                </c:pt>
                <c:pt idx="13">
                  <c:v>1.8903264167641613E+17</c:v>
                </c:pt>
                <c:pt idx="14">
                  <c:v>1.9018655758850378E+17</c:v>
                </c:pt>
                <c:pt idx="15">
                  <c:v>1.9132529839578256E+17</c:v>
                </c:pt>
                <c:pt idx="16">
                  <c:v>1.9242918155372451E+17</c:v>
                </c:pt>
                <c:pt idx="17">
                  <c:v>1.9171876270723085E+17</c:v>
                </c:pt>
                <c:pt idx="18">
                  <c:v>1.9097952949115552E+17</c:v>
                </c:pt>
                <c:pt idx="19">
                  <c:v>1.902333954023353E+17</c:v>
                </c:pt>
                <c:pt idx="20">
                  <c:v>1.8947928013061629E+17</c:v>
                </c:pt>
                <c:pt idx="21">
                  <c:v>1.8871601462732838E+17</c:v>
                </c:pt>
                <c:pt idx="22">
                  <c:v>1.86545270636144E+17</c:v>
                </c:pt>
                <c:pt idx="23">
                  <c:v>1.8436325009269338E+17</c:v>
                </c:pt>
                <c:pt idx="24">
                  <c:v>1.8216843134409482E+17</c:v>
                </c:pt>
                <c:pt idx="25">
                  <c:v>1.7995915798686864E+17</c:v>
                </c:pt>
                <c:pt idx="26">
                  <c:v>1.7773363744287558E+17</c:v>
                </c:pt>
                <c:pt idx="27">
                  <c:v>1.7536715281213427E+17</c:v>
                </c:pt>
                <c:pt idx="28">
                  <c:v>1.7298056804361926E+17</c:v>
                </c:pt>
                <c:pt idx="29">
                  <c:v>1.7057172508460266E+17</c:v>
                </c:pt>
                <c:pt idx="30">
                  <c:v>1.6813837688786426E+17</c:v>
                </c:pt>
                <c:pt idx="31">
                  <c:v>1.6567821331484662E+17</c:v>
                </c:pt>
                <c:pt idx="32">
                  <c:v>1.6331437433392995E+17</c:v>
                </c:pt>
                <c:pt idx="33">
                  <c:v>1.6091903808027091E+17</c:v>
                </c:pt>
                <c:pt idx="34">
                  <c:v>1.5848991481910186E+17</c:v>
                </c:pt>
                <c:pt idx="35">
                  <c:v>1.5602480765788448E+17</c:v>
                </c:pt>
                <c:pt idx="36">
                  <c:v>1.5352166216217936E+17</c:v>
                </c:pt>
                <c:pt idx="37">
                  <c:v>1.5099328604233443E+17</c:v>
                </c:pt>
                <c:pt idx="38">
                  <c:v>1.4842341680563782E+17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BF-4118-B893-908B3179C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630399"/>
        <c:axId val="2082645279"/>
      </c:lineChart>
      <c:catAx>
        <c:axId val="208263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82645279"/>
        <c:crosses val="autoZero"/>
        <c:auto val="1"/>
        <c:lblAlgn val="ctr"/>
        <c:lblOffset val="100"/>
        <c:noMultiLvlLbl val="0"/>
      </c:catAx>
      <c:valAx>
        <c:axId val="2082645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8263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28</xdr:row>
      <xdr:rowOff>19049</xdr:rowOff>
    </xdr:from>
    <xdr:to>
      <xdr:col>7</xdr:col>
      <xdr:colOff>523874</xdr:colOff>
      <xdr:row>52</xdr:row>
      <xdr:rowOff>123824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BDDAC7-294C-1587-526E-1B7914AFC9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57150</xdr:colOff>
      <xdr:row>28</xdr:row>
      <xdr:rowOff>17145</xdr:rowOff>
    </xdr:from>
    <xdr:to>
      <xdr:col>14</xdr:col>
      <xdr:colOff>514350</xdr:colOff>
      <xdr:row>45</xdr:row>
      <xdr:rowOff>43815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10437F0-0DB0-5821-3326-801A36B6A4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ohu.com/a/716515038_121388092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83234-AAD5-4594-8C91-3E764F759FDE}">
  <sheetPr codeName="Sheet1"/>
  <dimension ref="A1:B17"/>
  <sheetViews>
    <sheetView workbookViewId="0">
      <selection activeCell="A4" sqref="A4"/>
    </sheetView>
    <sheetView workbookViewId="1"/>
  </sheetViews>
  <sheetFormatPr defaultRowHeight="14.25" x14ac:dyDescent="0.2"/>
  <sheetData>
    <row r="1" spans="1:2" x14ac:dyDescent="0.2">
      <c r="A1" t="s">
        <v>278</v>
      </c>
    </row>
    <row r="7" spans="1:2" x14ac:dyDescent="0.2">
      <c r="B7" s="22" t="s">
        <v>119</v>
      </c>
    </row>
    <row r="8" spans="1:2" x14ac:dyDescent="0.2">
      <c r="B8" t="s">
        <v>120</v>
      </c>
    </row>
    <row r="9" spans="1:2" x14ac:dyDescent="0.2">
      <c r="B9" t="s">
        <v>121</v>
      </c>
    </row>
    <row r="10" spans="1:2" x14ac:dyDescent="0.2">
      <c r="B10" t="s">
        <v>122</v>
      </c>
    </row>
    <row r="12" spans="1:2" x14ac:dyDescent="0.2">
      <c r="B12" s="22" t="s">
        <v>118</v>
      </c>
    </row>
    <row r="13" spans="1:2" x14ac:dyDescent="0.2">
      <c r="B13" t="s">
        <v>113</v>
      </c>
    </row>
    <row r="14" spans="1:2" x14ac:dyDescent="0.2">
      <c r="B14" t="s">
        <v>114</v>
      </c>
    </row>
    <row r="15" spans="1:2" x14ac:dyDescent="0.2">
      <c r="B15" t="s">
        <v>115</v>
      </c>
    </row>
    <row r="16" spans="1:2" x14ac:dyDescent="0.2">
      <c r="B16" t="s">
        <v>116</v>
      </c>
    </row>
    <row r="17" spans="2:2" x14ac:dyDescent="0.2">
      <c r="B17" t="s">
        <v>117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DFB7-5BF7-4F73-B3D9-80CA028F9C58}">
  <sheetPr codeName="Sheet2">
    <tabColor theme="0" tint="-0.249977111117893"/>
  </sheetPr>
  <dimension ref="A1:B43"/>
  <sheetViews>
    <sheetView workbookViewId="0">
      <selection sqref="A1:XFD1048576"/>
    </sheetView>
    <sheetView workbookViewId="1"/>
  </sheetViews>
  <sheetFormatPr defaultColWidth="9" defaultRowHeight="12.75" x14ac:dyDescent="0.2"/>
  <cols>
    <col min="1" max="1" width="36.625" style="136" bestFit="1" customWidth="1"/>
    <col min="2" max="2" width="45.125" style="136" bestFit="1" customWidth="1"/>
    <col min="3" max="16384" width="9" style="136"/>
  </cols>
  <sheetData>
    <row r="1" spans="1:2" x14ac:dyDescent="0.2">
      <c r="A1" s="39" t="s">
        <v>279</v>
      </c>
      <c r="B1" s="293" t="s">
        <v>124</v>
      </c>
    </row>
    <row r="2" spans="1:2" x14ac:dyDescent="0.2">
      <c r="A2" s="40" t="s">
        <v>2</v>
      </c>
      <c r="B2" s="294" t="s">
        <v>125</v>
      </c>
    </row>
    <row r="3" spans="1:2" x14ac:dyDescent="0.2">
      <c r="A3" s="35" t="s">
        <v>3</v>
      </c>
      <c r="B3" s="295" t="s">
        <v>126</v>
      </c>
    </row>
    <row r="4" spans="1:2" x14ac:dyDescent="0.2">
      <c r="A4" s="35" t="s">
        <v>4</v>
      </c>
      <c r="B4" s="295" t="s">
        <v>127</v>
      </c>
    </row>
    <row r="5" spans="1:2" x14ac:dyDescent="0.2">
      <c r="A5" s="35" t="s">
        <v>5</v>
      </c>
      <c r="B5" s="295" t="s">
        <v>127</v>
      </c>
    </row>
    <row r="6" spans="1:2" x14ac:dyDescent="0.2">
      <c r="A6" s="35" t="s">
        <v>6</v>
      </c>
      <c r="B6" s="295" t="s">
        <v>127</v>
      </c>
    </row>
    <row r="7" spans="1:2" x14ac:dyDescent="0.2">
      <c r="A7" s="35" t="s">
        <v>7</v>
      </c>
      <c r="B7" s="295" t="s">
        <v>149</v>
      </c>
    </row>
    <row r="8" spans="1:2" x14ac:dyDescent="0.2">
      <c r="A8" s="35" t="s">
        <v>8</v>
      </c>
      <c r="B8" s="295" t="s">
        <v>149</v>
      </c>
    </row>
    <row r="9" spans="1:2" x14ac:dyDescent="0.2">
      <c r="A9" s="35" t="s">
        <v>9</v>
      </c>
      <c r="B9" s="295" t="s">
        <v>128</v>
      </c>
    </row>
    <row r="10" spans="1:2" x14ac:dyDescent="0.2">
      <c r="A10" s="35" t="s">
        <v>10</v>
      </c>
      <c r="B10" s="295" t="s">
        <v>128</v>
      </c>
    </row>
    <row r="11" spans="1:2" x14ac:dyDescent="0.2">
      <c r="A11" s="35" t="s">
        <v>11</v>
      </c>
      <c r="B11" s="295" t="s">
        <v>128</v>
      </c>
    </row>
    <row r="12" spans="1:2" x14ac:dyDescent="0.2">
      <c r="A12" s="35" t="s">
        <v>12</v>
      </c>
      <c r="B12" s="295" t="s">
        <v>128</v>
      </c>
    </row>
    <row r="13" spans="1:2" x14ac:dyDescent="0.2">
      <c r="A13" s="35" t="s">
        <v>13</v>
      </c>
      <c r="B13" s="295" t="s">
        <v>129</v>
      </c>
    </row>
    <row r="14" spans="1:2" x14ac:dyDescent="0.2">
      <c r="A14" s="35" t="s">
        <v>14</v>
      </c>
      <c r="B14" s="295" t="s">
        <v>129</v>
      </c>
    </row>
    <row r="15" spans="1:2" x14ac:dyDescent="0.2">
      <c r="A15" s="35" t="s">
        <v>15</v>
      </c>
      <c r="B15" s="295" t="s">
        <v>129</v>
      </c>
    </row>
    <row r="16" spans="1:2" x14ac:dyDescent="0.2">
      <c r="A16" s="35" t="s">
        <v>16</v>
      </c>
      <c r="B16" s="295" t="s">
        <v>130</v>
      </c>
    </row>
    <row r="17" spans="1:2" x14ac:dyDescent="0.2">
      <c r="A17" s="35" t="s">
        <v>17</v>
      </c>
      <c r="B17" s="295" t="s">
        <v>130</v>
      </c>
    </row>
    <row r="18" spans="1:2" x14ac:dyDescent="0.2">
      <c r="A18" s="35" t="s">
        <v>18</v>
      </c>
      <c r="B18" s="295" t="s">
        <v>131</v>
      </c>
    </row>
    <row r="19" spans="1:2" x14ac:dyDescent="0.2">
      <c r="A19" s="35" t="s">
        <v>19</v>
      </c>
      <c r="B19" s="295" t="s">
        <v>131</v>
      </c>
    </row>
    <row r="20" spans="1:2" x14ac:dyDescent="0.2">
      <c r="A20" s="35" t="s">
        <v>20</v>
      </c>
      <c r="B20" s="295" t="s">
        <v>131</v>
      </c>
    </row>
    <row r="21" spans="1:2" x14ac:dyDescent="0.2">
      <c r="A21" s="35" t="s">
        <v>21</v>
      </c>
      <c r="B21" s="295" t="s">
        <v>132</v>
      </c>
    </row>
    <row r="22" spans="1:2" x14ac:dyDescent="0.2">
      <c r="A22" s="35" t="s">
        <v>1</v>
      </c>
      <c r="B22" s="295" t="s">
        <v>133</v>
      </c>
    </row>
    <row r="23" spans="1:2" x14ac:dyDescent="0.2">
      <c r="A23" s="35" t="s">
        <v>22</v>
      </c>
      <c r="B23" s="268"/>
    </row>
    <row r="24" spans="1:2" x14ac:dyDescent="0.2">
      <c r="A24" s="35" t="s">
        <v>23</v>
      </c>
      <c r="B24" s="295" t="s">
        <v>133</v>
      </c>
    </row>
    <row r="25" spans="1:2" x14ac:dyDescent="0.2">
      <c r="A25" s="35" t="s">
        <v>24</v>
      </c>
      <c r="B25" s="295" t="s">
        <v>134</v>
      </c>
    </row>
    <row r="26" spans="1:2" x14ac:dyDescent="0.2">
      <c r="A26" s="35" t="s">
        <v>25</v>
      </c>
      <c r="B26" s="295" t="s">
        <v>280</v>
      </c>
    </row>
    <row r="27" spans="1:2" x14ac:dyDescent="0.2">
      <c r="A27" s="35" t="s">
        <v>26</v>
      </c>
      <c r="B27" s="295" t="s">
        <v>137</v>
      </c>
    </row>
    <row r="28" spans="1:2" x14ac:dyDescent="0.2">
      <c r="A28" s="35" t="s">
        <v>27</v>
      </c>
      <c r="B28" s="295" t="s">
        <v>138</v>
      </c>
    </row>
    <row r="29" spans="1:2" x14ac:dyDescent="0.2">
      <c r="A29" s="35" t="s">
        <v>28</v>
      </c>
      <c r="B29" s="295" t="s">
        <v>139</v>
      </c>
    </row>
    <row r="30" spans="1:2" x14ac:dyDescent="0.2">
      <c r="A30" s="35" t="s">
        <v>29</v>
      </c>
      <c r="B30" s="295" t="s">
        <v>145</v>
      </c>
    </row>
    <row r="31" spans="1:2" x14ac:dyDescent="0.2">
      <c r="A31" s="35" t="s">
        <v>30</v>
      </c>
      <c r="B31" s="295" t="s">
        <v>135</v>
      </c>
    </row>
    <row r="32" spans="1:2" x14ac:dyDescent="0.2">
      <c r="A32" s="35" t="s">
        <v>31</v>
      </c>
      <c r="B32" s="295" t="s">
        <v>143</v>
      </c>
    </row>
    <row r="33" spans="1:2" x14ac:dyDescent="0.2">
      <c r="A33" s="35" t="s">
        <v>32</v>
      </c>
      <c r="B33" s="295" t="s">
        <v>144</v>
      </c>
    </row>
    <row r="34" spans="1:2" x14ac:dyDescent="0.2">
      <c r="A34" s="35" t="s">
        <v>33</v>
      </c>
      <c r="B34" s="295" t="s">
        <v>141</v>
      </c>
    </row>
    <row r="35" spans="1:2" x14ac:dyDescent="0.2">
      <c r="A35" s="35" t="s">
        <v>34</v>
      </c>
      <c r="B35" s="295" t="s">
        <v>140</v>
      </c>
    </row>
    <row r="36" spans="1:2" x14ac:dyDescent="0.2">
      <c r="A36" s="35" t="s">
        <v>35</v>
      </c>
      <c r="B36" s="295" t="s">
        <v>140</v>
      </c>
    </row>
    <row r="37" spans="1:2" x14ac:dyDescent="0.2">
      <c r="A37" s="35" t="s">
        <v>36</v>
      </c>
      <c r="B37" s="295" t="s">
        <v>142</v>
      </c>
    </row>
    <row r="38" spans="1:2" x14ac:dyDescent="0.2">
      <c r="A38" s="35" t="s">
        <v>37</v>
      </c>
      <c r="B38" s="295" t="s">
        <v>147</v>
      </c>
    </row>
    <row r="39" spans="1:2" x14ac:dyDescent="0.2">
      <c r="A39" s="35" t="s">
        <v>38</v>
      </c>
      <c r="B39" s="295" t="s">
        <v>142</v>
      </c>
    </row>
    <row r="40" spans="1:2" x14ac:dyDescent="0.2">
      <c r="A40" s="35" t="s">
        <v>39</v>
      </c>
      <c r="B40" s="268"/>
    </row>
    <row r="41" spans="1:2" x14ac:dyDescent="0.2">
      <c r="A41" s="35" t="s">
        <v>40</v>
      </c>
      <c r="B41" s="295" t="s">
        <v>146</v>
      </c>
    </row>
    <row r="42" spans="1:2" x14ac:dyDescent="0.2">
      <c r="A42" s="42" t="s">
        <v>41</v>
      </c>
      <c r="B42" s="296" t="s">
        <v>147</v>
      </c>
    </row>
    <row r="43" spans="1:2" x14ac:dyDescent="0.2">
      <c r="A43" s="39" t="s">
        <v>281</v>
      </c>
      <c r="B43" s="293" t="s">
        <v>148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4F519-88FA-475B-B470-1348906D2CC1}">
  <sheetPr codeName="Sheet4">
    <tabColor theme="0" tint="-0.249977111117893"/>
  </sheetPr>
  <dimension ref="A1:D37"/>
  <sheetViews>
    <sheetView workbookViewId="0">
      <selection sqref="A1:XFD1048576"/>
    </sheetView>
    <sheetView workbookViewId="1">
      <selection sqref="A1:B1"/>
    </sheetView>
  </sheetViews>
  <sheetFormatPr defaultColWidth="9" defaultRowHeight="12.75" x14ac:dyDescent="0.2"/>
  <cols>
    <col min="1" max="4" width="34.625" style="136" customWidth="1"/>
    <col min="5" max="16384" width="9" style="136"/>
  </cols>
  <sheetData>
    <row r="1" spans="1:4" ht="15.75" customHeight="1" thickBot="1" x14ac:dyDescent="0.25">
      <c r="A1" s="410" t="s">
        <v>151</v>
      </c>
      <c r="B1" s="411"/>
      <c r="C1" s="297" t="s">
        <v>150</v>
      </c>
      <c r="D1" s="297" t="s">
        <v>268</v>
      </c>
    </row>
    <row r="2" spans="1:4" ht="15.75" customHeight="1" thickTop="1" thickBot="1" x14ac:dyDescent="0.25">
      <c r="A2" s="298" t="s">
        <v>153</v>
      </c>
      <c r="B2" s="299" t="s">
        <v>154</v>
      </c>
      <c r="C2" s="300" t="s">
        <v>152</v>
      </c>
      <c r="D2" s="300" t="s">
        <v>282</v>
      </c>
    </row>
    <row r="3" spans="1:4" ht="15.75" customHeight="1" thickBot="1" x14ac:dyDescent="0.25">
      <c r="A3" s="301" t="s">
        <v>156</v>
      </c>
      <c r="B3" s="302" t="s">
        <v>157</v>
      </c>
      <c r="C3" s="303" t="s">
        <v>155</v>
      </c>
      <c r="D3" s="303" t="s">
        <v>283</v>
      </c>
    </row>
    <row r="4" spans="1:4" ht="15.75" customHeight="1" thickBot="1" x14ac:dyDescent="0.25">
      <c r="A4" s="304" t="s">
        <v>158</v>
      </c>
      <c r="B4" s="305" t="s">
        <v>159</v>
      </c>
      <c r="C4" s="303" t="s">
        <v>262</v>
      </c>
      <c r="D4" s="303" t="s">
        <v>262</v>
      </c>
    </row>
    <row r="5" spans="1:4" ht="15.75" customHeight="1" thickBot="1" x14ac:dyDescent="0.25">
      <c r="A5" s="301" t="s">
        <v>160</v>
      </c>
      <c r="B5" s="302" t="s">
        <v>161</v>
      </c>
      <c r="C5" s="303" t="s">
        <v>262</v>
      </c>
      <c r="D5" s="303" t="s">
        <v>262</v>
      </c>
    </row>
    <row r="6" spans="1:4" ht="15.75" customHeight="1" thickBot="1" x14ac:dyDescent="0.25">
      <c r="A6" s="304" t="s">
        <v>162</v>
      </c>
      <c r="B6" s="305" t="s">
        <v>163</v>
      </c>
      <c r="C6" s="303" t="s">
        <v>262</v>
      </c>
      <c r="D6" s="303" t="s">
        <v>262</v>
      </c>
    </row>
    <row r="7" spans="1:4" ht="15.75" customHeight="1" thickBot="1" x14ac:dyDescent="0.25">
      <c r="A7" s="301" t="s">
        <v>165</v>
      </c>
      <c r="B7" s="302" t="s">
        <v>166</v>
      </c>
      <c r="C7" s="303" t="s">
        <v>164</v>
      </c>
      <c r="D7" s="303" t="s">
        <v>284</v>
      </c>
    </row>
    <row r="8" spans="1:4" ht="15.75" customHeight="1" thickBot="1" x14ac:dyDescent="0.25">
      <c r="A8" s="304" t="s">
        <v>168</v>
      </c>
      <c r="B8" s="305" t="s">
        <v>169</v>
      </c>
      <c r="C8" s="303" t="s">
        <v>167</v>
      </c>
      <c r="D8" s="303" t="s">
        <v>285</v>
      </c>
    </row>
    <row r="9" spans="1:4" ht="15.75" customHeight="1" thickBot="1" x14ac:dyDescent="0.25">
      <c r="A9" s="301" t="s">
        <v>170</v>
      </c>
      <c r="B9" s="302" t="s">
        <v>171</v>
      </c>
      <c r="C9" s="303" t="s">
        <v>167</v>
      </c>
      <c r="D9" s="303" t="s">
        <v>167</v>
      </c>
    </row>
    <row r="10" spans="1:4" ht="15.75" customHeight="1" thickBot="1" x14ac:dyDescent="0.25">
      <c r="A10" s="304" t="s">
        <v>172</v>
      </c>
      <c r="B10" s="305" t="s">
        <v>173</v>
      </c>
      <c r="C10" s="303" t="s">
        <v>167</v>
      </c>
      <c r="D10" s="303" t="s">
        <v>167</v>
      </c>
    </row>
    <row r="11" spans="1:4" ht="15.75" customHeight="1" thickBot="1" x14ac:dyDescent="0.25">
      <c r="A11" s="301" t="s">
        <v>175</v>
      </c>
      <c r="B11" s="302" t="s">
        <v>176</v>
      </c>
      <c r="C11" s="303" t="s">
        <v>174</v>
      </c>
      <c r="D11" s="306" t="s">
        <v>182</v>
      </c>
    </row>
    <row r="12" spans="1:4" ht="15.75" customHeight="1" thickBot="1" x14ac:dyDescent="0.25">
      <c r="A12" s="304" t="s">
        <v>178</v>
      </c>
      <c r="B12" s="305" t="s">
        <v>179</v>
      </c>
      <c r="C12" s="303" t="s">
        <v>177</v>
      </c>
      <c r="D12" s="306" t="s">
        <v>262</v>
      </c>
    </row>
    <row r="13" spans="1:4" ht="15.75" customHeight="1" thickBot="1" x14ac:dyDescent="0.25">
      <c r="A13" s="301" t="s">
        <v>180</v>
      </c>
      <c r="B13" s="302" t="s">
        <v>181</v>
      </c>
      <c r="C13" s="303" t="s">
        <v>177</v>
      </c>
      <c r="D13" s="306" t="s">
        <v>262</v>
      </c>
    </row>
    <row r="14" spans="1:4" ht="15.75" customHeight="1" thickBot="1" x14ac:dyDescent="0.25">
      <c r="A14" s="304" t="s">
        <v>183</v>
      </c>
      <c r="B14" s="305" t="s">
        <v>184</v>
      </c>
      <c r="C14" s="303" t="s">
        <v>182</v>
      </c>
      <c r="D14" s="303" t="s">
        <v>286</v>
      </c>
    </row>
    <row r="15" spans="1:4" ht="15.75" customHeight="1" thickBot="1" x14ac:dyDescent="0.25">
      <c r="A15" s="301" t="s">
        <v>185</v>
      </c>
      <c r="B15" s="302" t="s">
        <v>186</v>
      </c>
      <c r="C15" s="303" t="s">
        <v>182</v>
      </c>
      <c r="D15" s="303" t="s">
        <v>182</v>
      </c>
    </row>
    <row r="16" spans="1:4" ht="15.75" customHeight="1" thickBot="1" x14ac:dyDescent="0.25">
      <c r="A16" s="304" t="s">
        <v>187</v>
      </c>
      <c r="B16" s="305" t="s">
        <v>188</v>
      </c>
      <c r="C16" s="303" t="s">
        <v>182</v>
      </c>
      <c r="D16" s="306" t="s">
        <v>167</v>
      </c>
    </row>
    <row r="17" spans="1:4" ht="15.75" customHeight="1" thickBot="1" x14ac:dyDescent="0.25">
      <c r="A17" s="301" t="s">
        <v>189</v>
      </c>
      <c r="B17" s="302" t="s">
        <v>190</v>
      </c>
      <c r="C17" s="303" t="s">
        <v>182</v>
      </c>
      <c r="D17" s="306" t="s">
        <v>167</v>
      </c>
    </row>
    <row r="18" spans="1:4" ht="15.75" customHeight="1" thickBot="1" x14ac:dyDescent="0.25">
      <c r="A18" s="304" t="s">
        <v>192</v>
      </c>
      <c r="B18" s="305" t="s">
        <v>193</v>
      </c>
      <c r="C18" s="303" t="s">
        <v>191</v>
      </c>
      <c r="D18" s="306" t="s">
        <v>182</v>
      </c>
    </row>
    <row r="19" spans="1:4" ht="15.75" customHeight="1" thickBot="1" x14ac:dyDescent="0.25">
      <c r="A19" s="301" t="s">
        <v>195</v>
      </c>
      <c r="B19" s="302" t="s">
        <v>196</v>
      </c>
      <c r="C19" s="303" t="s">
        <v>194</v>
      </c>
      <c r="D19" s="303" t="s">
        <v>194</v>
      </c>
    </row>
    <row r="20" spans="1:4" ht="15.75" customHeight="1" thickTop="1" thickBot="1" x14ac:dyDescent="0.25">
      <c r="A20" s="298" t="s">
        <v>197</v>
      </c>
      <c r="B20" s="299" t="s">
        <v>198</v>
      </c>
      <c r="C20" s="300" t="s">
        <v>194</v>
      </c>
      <c r="D20" s="300" t="s">
        <v>194</v>
      </c>
    </row>
    <row r="21" spans="1:4" ht="15.75" customHeight="1" thickBot="1" x14ac:dyDescent="0.25">
      <c r="A21" s="301" t="s">
        <v>199</v>
      </c>
      <c r="B21" s="302" t="s">
        <v>200</v>
      </c>
      <c r="C21" s="303" t="s">
        <v>194</v>
      </c>
      <c r="D21" s="303" t="s">
        <v>194</v>
      </c>
    </row>
    <row r="22" spans="1:4" ht="15.75" customHeight="1" thickBot="1" x14ac:dyDescent="0.25">
      <c r="A22" s="304" t="s">
        <v>201</v>
      </c>
      <c r="B22" s="305" t="s">
        <v>202</v>
      </c>
      <c r="C22" s="303" t="s">
        <v>194</v>
      </c>
      <c r="D22" s="303" t="s">
        <v>194</v>
      </c>
    </row>
    <row r="23" spans="1:4" ht="15.75" customHeight="1" thickBot="1" x14ac:dyDescent="0.25">
      <c r="A23" s="301" t="s">
        <v>203</v>
      </c>
      <c r="B23" s="302" t="s">
        <v>204</v>
      </c>
      <c r="C23" s="303" t="s">
        <v>194</v>
      </c>
      <c r="D23" s="303" t="s">
        <v>194</v>
      </c>
    </row>
    <row r="24" spans="1:4" ht="15.75" customHeight="1" thickBot="1" x14ac:dyDescent="0.25">
      <c r="A24" s="304" t="s">
        <v>287</v>
      </c>
      <c r="B24" s="305" t="s">
        <v>205</v>
      </c>
      <c r="C24" s="303" t="s">
        <v>194</v>
      </c>
      <c r="D24" s="303" t="s">
        <v>194</v>
      </c>
    </row>
    <row r="25" spans="1:4" ht="15.75" customHeight="1" thickBot="1" x14ac:dyDescent="0.25">
      <c r="A25" s="301" t="s">
        <v>206</v>
      </c>
      <c r="B25" s="302" t="s">
        <v>207</v>
      </c>
      <c r="C25" s="303" t="s">
        <v>194</v>
      </c>
      <c r="D25" s="306" t="s">
        <v>167</v>
      </c>
    </row>
    <row r="26" spans="1:4" ht="15.75" customHeight="1" thickBot="1" x14ac:dyDescent="0.25">
      <c r="A26" s="304" t="s">
        <v>208</v>
      </c>
      <c r="B26" s="305" t="s">
        <v>209</v>
      </c>
      <c r="C26" s="303" t="s">
        <v>194</v>
      </c>
      <c r="D26" s="303" t="s">
        <v>194</v>
      </c>
    </row>
    <row r="27" spans="1:4" ht="15.75" customHeight="1" thickBot="1" x14ac:dyDescent="0.25">
      <c r="A27" s="301" t="s">
        <v>210</v>
      </c>
      <c r="B27" s="302" t="s">
        <v>211</v>
      </c>
      <c r="C27" s="303" t="s">
        <v>194</v>
      </c>
      <c r="D27" s="303" t="s">
        <v>194</v>
      </c>
    </row>
    <row r="28" spans="1:4" ht="15.75" customHeight="1" thickBot="1" x14ac:dyDescent="0.25">
      <c r="A28" s="304" t="s">
        <v>213</v>
      </c>
      <c r="B28" s="305" t="s">
        <v>214</v>
      </c>
      <c r="C28" s="303" t="s">
        <v>212</v>
      </c>
      <c r="D28" s="303" t="s">
        <v>288</v>
      </c>
    </row>
    <row r="29" spans="1:4" ht="15.75" customHeight="1" thickBot="1" x14ac:dyDescent="0.25">
      <c r="A29" s="301" t="s">
        <v>215</v>
      </c>
      <c r="B29" s="302" t="s">
        <v>216</v>
      </c>
      <c r="C29" s="303" t="s">
        <v>212</v>
      </c>
      <c r="D29" s="303" t="s">
        <v>212</v>
      </c>
    </row>
    <row r="30" spans="1:4" ht="15.75" customHeight="1" thickBot="1" x14ac:dyDescent="0.25">
      <c r="A30" s="307" t="s">
        <v>217</v>
      </c>
      <c r="B30" s="305" t="s">
        <v>218</v>
      </c>
      <c r="C30" s="303" t="s">
        <v>217</v>
      </c>
      <c r="D30" s="308" t="s">
        <v>269</v>
      </c>
    </row>
    <row r="31" spans="1:4" ht="15.75" customHeight="1" thickBot="1" x14ac:dyDescent="0.25">
      <c r="A31" s="309" t="s">
        <v>219</v>
      </c>
      <c r="B31" s="302" t="s">
        <v>220</v>
      </c>
      <c r="C31" s="303" t="s">
        <v>219</v>
      </c>
      <c r="D31" s="308" t="s">
        <v>269</v>
      </c>
    </row>
    <row r="32" spans="1:4" ht="15.75" customHeight="1" thickBot="1" x14ac:dyDescent="0.25">
      <c r="A32" s="307" t="s">
        <v>221</v>
      </c>
      <c r="B32" s="305" t="s">
        <v>222</v>
      </c>
      <c r="C32" s="303" t="s">
        <v>221</v>
      </c>
      <c r="D32" s="308" t="s">
        <v>269</v>
      </c>
    </row>
    <row r="33" spans="1:4" ht="15.75" customHeight="1" thickBot="1" x14ac:dyDescent="0.25">
      <c r="A33" s="309" t="s">
        <v>223</v>
      </c>
      <c r="B33" s="302" t="s">
        <v>224</v>
      </c>
      <c r="C33" s="303" t="s">
        <v>223</v>
      </c>
      <c r="D33" s="308" t="s">
        <v>269</v>
      </c>
    </row>
    <row r="34" spans="1:4" ht="15.75" customHeight="1" thickBot="1" x14ac:dyDescent="0.25">
      <c r="A34" s="304" t="s">
        <v>226</v>
      </c>
      <c r="B34" s="305" t="s">
        <v>227</v>
      </c>
      <c r="C34" s="303" t="s">
        <v>269</v>
      </c>
      <c r="D34" s="306" t="s">
        <v>262</v>
      </c>
    </row>
    <row r="35" spans="1:4" ht="15.75" customHeight="1" thickBot="1" x14ac:dyDescent="0.25">
      <c r="A35" s="301" t="s">
        <v>225</v>
      </c>
      <c r="B35" s="302" t="s">
        <v>228</v>
      </c>
      <c r="C35" s="310" t="s">
        <v>269</v>
      </c>
      <c r="D35" s="311" t="s">
        <v>264</v>
      </c>
    </row>
    <row r="36" spans="1:4" ht="15.75" customHeight="1" x14ac:dyDescent="0.2"/>
    <row r="37" spans="1:4" ht="15.75" customHeight="1" x14ac:dyDescent="0.2"/>
  </sheetData>
  <mergeCells count="1">
    <mergeCell ref="A1:B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D5F52-3CEC-4D52-9337-4CB1556E7962}">
  <sheetPr codeName="Sheet5">
    <tabColor theme="0" tint="-0.34998626667073579"/>
  </sheetPr>
  <dimension ref="A1:J33"/>
  <sheetViews>
    <sheetView workbookViewId="0">
      <selection sqref="A1:XFD1048576"/>
    </sheetView>
    <sheetView workbookViewId="1">
      <selection sqref="A1:A2"/>
    </sheetView>
  </sheetViews>
  <sheetFormatPr defaultColWidth="9" defaultRowHeight="12.75" x14ac:dyDescent="0.2"/>
  <cols>
    <col min="1" max="1" width="15.25" style="334" customWidth="1"/>
    <col min="2" max="2" width="14.125" style="334" customWidth="1"/>
    <col min="3" max="9" width="15.25" style="334" customWidth="1"/>
    <col min="10" max="10" width="42.125" style="334" customWidth="1"/>
    <col min="11" max="16384" width="9" style="313"/>
  </cols>
  <sheetData>
    <row r="1" spans="1:10" x14ac:dyDescent="0.2">
      <c r="A1" s="412" t="s">
        <v>289</v>
      </c>
      <c r="B1" s="412" t="s">
        <v>229</v>
      </c>
      <c r="C1" s="312" t="s">
        <v>230</v>
      </c>
      <c r="D1" s="312" t="s">
        <v>231</v>
      </c>
      <c r="E1" s="312" t="s">
        <v>260</v>
      </c>
      <c r="F1" s="312" t="s">
        <v>232</v>
      </c>
      <c r="G1" s="312" t="s">
        <v>233</v>
      </c>
      <c r="H1" s="312" t="s">
        <v>234</v>
      </c>
      <c r="I1" s="312" t="s">
        <v>235</v>
      </c>
      <c r="J1" s="312" t="s">
        <v>236</v>
      </c>
    </row>
    <row r="2" spans="1:10" x14ac:dyDescent="0.2">
      <c r="A2" s="412"/>
      <c r="B2" s="412"/>
      <c r="C2" s="312" t="s">
        <v>237</v>
      </c>
      <c r="D2" s="312" t="s">
        <v>238</v>
      </c>
      <c r="E2" s="312" t="s">
        <v>261</v>
      </c>
      <c r="F2" s="312" t="s">
        <v>239</v>
      </c>
      <c r="G2" s="312" t="s">
        <v>240</v>
      </c>
      <c r="H2" s="312" t="s">
        <v>241</v>
      </c>
      <c r="I2" s="312" t="s">
        <v>242</v>
      </c>
      <c r="J2" s="312"/>
    </row>
    <row r="3" spans="1:10" x14ac:dyDescent="0.2">
      <c r="A3" s="314" t="s">
        <v>159</v>
      </c>
      <c r="B3" s="315" t="s">
        <v>243</v>
      </c>
      <c r="C3" s="315">
        <v>209.08</v>
      </c>
      <c r="D3" s="316">
        <v>0.71430000000000005</v>
      </c>
      <c r="E3" s="317">
        <f>C3*10^12/1055.05585</f>
        <v>198169604007.21915</v>
      </c>
      <c r="F3" s="318">
        <v>2.7489999999999997E-3</v>
      </c>
      <c r="G3" s="319">
        <v>0.94</v>
      </c>
      <c r="H3" s="320">
        <f t="shared" ref="H3:H29" si="0">C3*F3*G3*44/12</f>
        <v>1.9810093042666665</v>
      </c>
      <c r="I3" s="316">
        <f>H3/D3</f>
        <v>2.7733575588221564</v>
      </c>
      <c r="J3" s="321" t="s">
        <v>244</v>
      </c>
    </row>
    <row r="4" spans="1:10" x14ac:dyDescent="0.2">
      <c r="A4" s="314" t="s">
        <v>161</v>
      </c>
      <c r="B4" s="315" t="s">
        <v>243</v>
      </c>
      <c r="C4" s="315">
        <v>263.44</v>
      </c>
      <c r="D4" s="316">
        <v>0.9</v>
      </c>
      <c r="E4" s="317">
        <f t="shared" ref="E4:E33" si="1">C4*10^12/1055.05585</f>
        <v>249692942795.39801</v>
      </c>
      <c r="F4" s="318">
        <v>2.5399999999999997E-3</v>
      </c>
      <c r="G4" s="319">
        <v>0.93</v>
      </c>
      <c r="H4" s="320">
        <f t="shared" si="0"/>
        <v>2.2817592159999998</v>
      </c>
      <c r="I4" s="316">
        <f t="shared" ref="I4:I29" si="2">H4/D4</f>
        <v>2.5352880177777775</v>
      </c>
      <c r="J4" s="321" t="s">
        <v>244</v>
      </c>
    </row>
    <row r="5" spans="1:10" x14ac:dyDescent="0.2">
      <c r="A5" s="314" t="s">
        <v>181</v>
      </c>
      <c r="B5" s="315" t="s">
        <v>243</v>
      </c>
      <c r="C5" s="322">
        <v>83.63</v>
      </c>
      <c r="D5" s="323">
        <v>0.28570000000000001</v>
      </c>
      <c r="E5" s="317">
        <f t="shared" si="1"/>
        <v>79265945968.642319</v>
      </c>
      <c r="F5" s="324">
        <v>2.5400000000000002E-3</v>
      </c>
      <c r="G5" s="319">
        <v>0.9</v>
      </c>
      <c r="H5" s="320">
        <f t="shared" si="0"/>
        <v>0.70098665999999998</v>
      </c>
      <c r="I5" s="316">
        <f t="shared" si="2"/>
        <v>2.4535759887994399</v>
      </c>
      <c r="J5" s="321" t="s">
        <v>244</v>
      </c>
    </row>
    <row r="6" spans="1:10" x14ac:dyDescent="0.2">
      <c r="A6" s="314" t="s">
        <v>245</v>
      </c>
      <c r="B6" s="315" t="s">
        <v>246</v>
      </c>
      <c r="C6" s="315">
        <v>154.72999999999999</v>
      </c>
      <c r="D6" s="316">
        <f>C6/292.7</f>
        <v>0.5286299965835326</v>
      </c>
      <c r="E6" s="317">
        <f t="shared" si="1"/>
        <v>146655743390.26697</v>
      </c>
      <c r="F6" s="318">
        <v>2.66E-3</v>
      </c>
      <c r="G6" s="319">
        <v>0.9</v>
      </c>
      <c r="H6" s="320">
        <f t="shared" si="0"/>
        <v>1.3582199399999999</v>
      </c>
      <c r="I6" s="316">
        <f t="shared" si="2"/>
        <v>2.5693205999999997</v>
      </c>
      <c r="J6" s="321" t="s">
        <v>247</v>
      </c>
    </row>
    <row r="7" spans="1:10" x14ac:dyDescent="0.2">
      <c r="A7" s="314" t="s">
        <v>179</v>
      </c>
      <c r="B7" s="315" t="s">
        <v>246</v>
      </c>
      <c r="C7" s="315">
        <v>83.74</v>
      </c>
      <c r="D7" s="316">
        <f>C7/292.7</f>
        <v>0.28609497779296206</v>
      </c>
      <c r="E7" s="317">
        <f t="shared" si="1"/>
        <v>79370205852.135696</v>
      </c>
      <c r="F7" s="318">
        <v>2.7299999999999998E-3</v>
      </c>
      <c r="G7" s="319">
        <v>0.98</v>
      </c>
      <c r="H7" s="320">
        <f t="shared" si="0"/>
        <v>0.82147265199999986</v>
      </c>
      <c r="I7" s="316">
        <f t="shared" si="2"/>
        <v>2.8713284599999995</v>
      </c>
      <c r="J7" s="321" t="s">
        <v>248</v>
      </c>
    </row>
    <row r="8" spans="1:10" x14ac:dyDescent="0.2">
      <c r="A8" s="314" t="s">
        <v>227</v>
      </c>
      <c r="B8" s="315" t="s">
        <v>243</v>
      </c>
      <c r="C8" s="315">
        <v>284.35000000000002</v>
      </c>
      <c r="D8" s="316">
        <v>0.97140000000000004</v>
      </c>
      <c r="E8" s="317">
        <f t="shared" si="1"/>
        <v>269511798830.36523</v>
      </c>
      <c r="F8" s="318">
        <v>2.9399999999999999E-3</v>
      </c>
      <c r="G8" s="319">
        <v>0.93</v>
      </c>
      <c r="H8" s="320">
        <f t="shared" si="0"/>
        <v>2.8507224900000008</v>
      </c>
      <c r="I8" s="316">
        <f t="shared" si="2"/>
        <v>2.9346535824583082</v>
      </c>
      <c r="J8" s="321" t="s">
        <v>244</v>
      </c>
    </row>
    <row r="9" spans="1:10" x14ac:dyDescent="0.2">
      <c r="A9" s="314" t="s">
        <v>196</v>
      </c>
      <c r="B9" s="315" t="s">
        <v>249</v>
      </c>
      <c r="C9" s="315">
        <v>1735.35</v>
      </c>
      <c r="D9" s="316">
        <v>5.9284999999999997</v>
      </c>
      <c r="E9" s="317">
        <f t="shared" si="1"/>
        <v>1644794443820.2017</v>
      </c>
      <c r="F9" s="318">
        <v>1.3599999999999999E-3</v>
      </c>
      <c r="G9" s="319">
        <v>0.99</v>
      </c>
      <c r="H9" s="320">
        <f t="shared" si="0"/>
        <v>8.5670758799999991</v>
      </c>
      <c r="I9" s="316">
        <f t="shared" si="2"/>
        <v>1.4450663540524584</v>
      </c>
      <c r="J9" s="321" t="s">
        <v>244</v>
      </c>
    </row>
    <row r="10" spans="1:10" x14ac:dyDescent="0.2">
      <c r="A10" s="314" t="s">
        <v>198</v>
      </c>
      <c r="B10" s="315" t="s">
        <v>249</v>
      </c>
      <c r="C10" s="315">
        <v>376.3</v>
      </c>
      <c r="D10" s="316">
        <f>C10/292.7</f>
        <v>1.2856166723607791</v>
      </c>
      <c r="E10" s="317">
        <f t="shared" si="1"/>
        <v>356663583259.59711</v>
      </c>
      <c r="F10" s="318">
        <v>7.0800000000000004E-3</v>
      </c>
      <c r="G10" s="319">
        <v>0.99</v>
      </c>
      <c r="H10" s="320">
        <f t="shared" si="0"/>
        <v>9.671060520000001</v>
      </c>
      <c r="I10" s="316">
        <f t="shared" si="2"/>
        <v>7.5225070799999996</v>
      </c>
      <c r="J10" s="321" t="s">
        <v>247</v>
      </c>
    </row>
    <row r="11" spans="1:10" x14ac:dyDescent="0.2">
      <c r="A11" s="314" t="s">
        <v>200</v>
      </c>
      <c r="B11" s="315" t="s">
        <v>249</v>
      </c>
      <c r="C11" s="315">
        <v>794.5</v>
      </c>
      <c r="D11" s="316">
        <f>C11/292.7</f>
        <v>2.7143833276392213</v>
      </c>
      <c r="E11" s="317">
        <f t="shared" si="1"/>
        <v>753040703958.94214</v>
      </c>
      <c r="F11" s="318">
        <v>4.6899999999999997E-3</v>
      </c>
      <c r="G11" s="319">
        <v>0.99</v>
      </c>
      <c r="H11" s="320">
        <f t="shared" si="0"/>
        <v>13.526124149999999</v>
      </c>
      <c r="I11" s="316">
        <f t="shared" si="2"/>
        <v>4.9831296899999993</v>
      </c>
      <c r="J11" s="321" t="s">
        <v>247</v>
      </c>
    </row>
    <row r="12" spans="1:10" x14ac:dyDescent="0.2">
      <c r="A12" s="314" t="s">
        <v>202</v>
      </c>
      <c r="B12" s="315" t="s">
        <v>249</v>
      </c>
      <c r="C12" s="322">
        <v>522.70000000000005</v>
      </c>
      <c r="D12" s="323">
        <v>1.786</v>
      </c>
      <c r="E12" s="317">
        <f t="shared" si="1"/>
        <v>495424010018.04791</v>
      </c>
      <c r="F12" s="318">
        <v>1.2199999999999999E-3</v>
      </c>
      <c r="G12" s="319">
        <v>0.99</v>
      </c>
      <c r="H12" s="320">
        <f t="shared" si="0"/>
        <v>2.31482922</v>
      </c>
      <c r="I12" s="316">
        <f t="shared" si="2"/>
        <v>1.2960969876819708</v>
      </c>
      <c r="J12" s="321" t="s">
        <v>244</v>
      </c>
    </row>
    <row r="13" spans="1:10" x14ac:dyDescent="0.2">
      <c r="A13" s="314" t="s">
        <v>184</v>
      </c>
      <c r="B13" s="315" t="s">
        <v>243</v>
      </c>
      <c r="C13" s="315">
        <v>334.53</v>
      </c>
      <c r="D13" s="316">
        <f>C13/292.7</f>
        <v>1.1429108302015716</v>
      </c>
      <c r="E13" s="317">
        <f t="shared" si="1"/>
        <v>317073262045.79596</v>
      </c>
      <c r="F13" s="318">
        <v>2.5799999999999998E-3</v>
      </c>
      <c r="G13" s="319">
        <v>0.93</v>
      </c>
      <c r="H13" s="320">
        <f t="shared" si="0"/>
        <v>2.9431280339999994</v>
      </c>
      <c r="I13" s="316">
        <f t="shared" si="2"/>
        <v>2.5751160599999996</v>
      </c>
      <c r="J13" s="321" t="s">
        <v>247</v>
      </c>
    </row>
    <row r="14" spans="1:10" x14ac:dyDescent="0.2">
      <c r="A14" s="325" t="s">
        <v>154</v>
      </c>
      <c r="B14" s="315" t="s">
        <v>243</v>
      </c>
      <c r="C14" s="315">
        <v>418.16</v>
      </c>
      <c r="D14" s="316">
        <v>1.4286000000000001</v>
      </c>
      <c r="E14" s="317">
        <f t="shared" si="1"/>
        <v>396339208014.43829</v>
      </c>
      <c r="F14" s="318">
        <v>2.0100000000000001E-3</v>
      </c>
      <c r="G14" s="319">
        <v>0.98</v>
      </c>
      <c r="H14" s="320">
        <f t="shared" si="0"/>
        <v>3.0202024160000001</v>
      </c>
      <c r="I14" s="316">
        <f t="shared" si="2"/>
        <v>2.1140994092118155</v>
      </c>
      <c r="J14" s="321" t="s">
        <v>244</v>
      </c>
    </row>
    <row r="15" spans="1:10" x14ac:dyDescent="0.2">
      <c r="A15" s="325" t="s">
        <v>193</v>
      </c>
      <c r="B15" s="315" t="s">
        <v>243</v>
      </c>
      <c r="C15" s="315">
        <v>430.7</v>
      </c>
      <c r="D15" s="316">
        <v>1.4714</v>
      </c>
      <c r="E15" s="317">
        <f t="shared" si="1"/>
        <v>408224834732.68268</v>
      </c>
      <c r="F15" s="318">
        <v>1.89E-3</v>
      </c>
      <c r="G15" s="319">
        <v>0.98</v>
      </c>
      <c r="H15" s="320">
        <f t="shared" si="0"/>
        <v>2.9250559799999998</v>
      </c>
      <c r="I15" s="316">
        <f t="shared" si="2"/>
        <v>1.987940723120837</v>
      </c>
      <c r="J15" s="321" t="s">
        <v>244</v>
      </c>
    </row>
    <row r="16" spans="1:10" x14ac:dyDescent="0.2">
      <c r="A16" s="325" t="s">
        <v>176</v>
      </c>
      <c r="B16" s="315" t="s">
        <v>243</v>
      </c>
      <c r="C16" s="315">
        <v>430.7</v>
      </c>
      <c r="D16" s="316">
        <v>1.4714</v>
      </c>
      <c r="E16" s="317">
        <f t="shared" si="1"/>
        <v>408224834732.68268</v>
      </c>
      <c r="F16" s="318">
        <v>1.89E-3</v>
      </c>
      <c r="G16" s="319">
        <v>0.98</v>
      </c>
      <c r="H16" s="320">
        <f t="shared" si="0"/>
        <v>2.9250559799999998</v>
      </c>
      <c r="I16" s="316">
        <f t="shared" si="2"/>
        <v>1.987940723120837</v>
      </c>
      <c r="J16" s="321" t="s">
        <v>244</v>
      </c>
    </row>
    <row r="17" spans="1:10" x14ac:dyDescent="0.2">
      <c r="A17" s="325" t="s">
        <v>186</v>
      </c>
      <c r="B17" s="315" t="s">
        <v>243</v>
      </c>
      <c r="C17" s="315">
        <v>426.52</v>
      </c>
      <c r="D17" s="316">
        <v>1.4571000000000001</v>
      </c>
      <c r="E17" s="317">
        <f t="shared" si="1"/>
        <v>404262959159.93451</v>
      </c>
      <c r="F17" s="318">
        <v>2.0200000000000001E-3</v>
      </c>
      <c r="G17" s="319">
        <v>0.98</v>
      </c>
      <c r="H17" s="320">
        <f t="shared" si="0"/>
        <v>3.095909637333333</v>
      </c>
      <c r="I17" s="316">
        <f t="shared" si="2"/>
        <v>2.1247063601217024</v>
      </c>
      <c r="J17" s="321" t="s">
        <v>244</v>
      </c>
    </row>
    <row r="18" spans="1:10" x14ac:dyDescent="0.2">
      <c r="A18" s="325" t="s">
        <v>169</v>
      </c>
      <c r="B18" s="315" t="s">
        <v>243</v>
      </c>
      <c r="C18" s="315">
        <v>418.16</v>
      </c>
      <c r="D18" s="316">
        <v>1.4286000000000001</v>
      </c>
      <c r="E18" s="317">
        <f t="shared" si="1"/>
        <v>396339208014.43829</v>
      </c>
      <c r="F18" s="318">
        <v>2.1099999999999999E-3</v>
      </c>
      <c r="G18" s="319">
        <v>0.98</v>
      </c>
      <c r="H18" s="320">
        <f t="shared" si="0"/>
        <v>3.1704612426666667</v>
      </c>
      <c r="I18" s="316">
        <f t="shared" si="2"/>
        <v>2.2192784842969808</v>
      </c>
      <c r="J18" s="321" t="s">
        <v>244</v>
      </c>
    </row>
    <row r="19" spans="1:10" x14ac:dyDescent="0.2">
      <c r="A19" s="325" t="s">
        <v>204</v>
      </c>
      <c r="B19" s="315" t="s">
        <v>243</v>
      </c>
      <c r="C19" s="315">
        <v>439.07</v>
      </c>
      <c r="D19" s="316">
        <f t="shared" ref="D19:D24" si="3">C19/292.7</f>
        <v>1.5000683293474548</v>
      </c>
      <c r="E19" s="317">
        <f t="shared" si="1"/>
        <v>416158064049.40558</v>
      </c>
      <c r="F19" s="318">
        <v>2E-3</v>
      </c>
      <c r="G19" s="319">
        <v>0.98</v>
      </c>
      <c r="H19" s="320">
        <f t="shared" si="0"/>
        <v>3.1554497333333331</v>
      </c>
      <c r="I19" s="316">
        <f t="shared" si="2"/>
        <v>2.1035373333333331</v>
      </c>
      <c r="J19" s="321" t="s">
        <v>247</v>
      </c>
    </row>
    <row r="20" spans="1:10" x14ac:dyDescent="0.2">
      <c r="A20" s="325" t="s">
        <v>205</v>
      </c>
      <c r="B20" s="315" t="s">
        <v>243</v>
      </c>
      <c r="C20" s="315">
        <v>413.98</v>
      </c>
      <c r="D20" s="316">
        <f t="shared" si="3"/>
        <v>1.4143491629654938</v>
      </c>
      <c r="E20" s="317">
        <f t="shared" si="1"/>
        <v>392377332441.69019</v>
      </c>
      <c r="F20" s="318">
        <v>2E-3</v>
      </c>
      <c r="G20" s="319">
        <v>0.98</v>
      </c>
      <c r="H20" s="320">
        <f t="shared" si="0"/>
        <v>2.9751362666666665</v>
      </c>
      <c r="I20" s="316">
        <f t="shared" si="2"/>
        <v>2.1035373333333331</v>
      </c>
      <c r="J20" s="321" t="s">
        <v>250</v>
      </c>
    </row>
    <row r="21" spans="1:10" x14ac:dyDescent="0.2">
      <c r="A21" s="325" t="s">
        <v>207</v>
      </c>
      <c r="B21" s="315" t="s">
        <v>243</v>
      </c>
      <c r="C21" s="315">
        <v>399.25</v>
      </c>
      <c r="D21" s="316">
        <f t="shared" si="3"/>
        <v>1.3640245985650838</v>
      </c>
      <c r="E21" s="317">
        <f t="shared" si="1"/>
        <v>378415986224.80505</v>
      </c>
      <c r="F21" s="318">
        <v>2E-3</v>
      </c>
      <c r="G21" s="319">
        <v>0.98</v>
      </c>
      <c r="H21" s="320">
        <f t="shared" si="0"/>
        <v>2.8692766666666665</v>
      </c>
      <c r="I21" s="316">
        <f t="shared" si="2"/>
        <v>2.1035373333333331</v>
      </c>
      <c r="J21" s="321" t="s">
        <v>251</v>
      </c>
    </row>
    <row r="22" spans="1:10" x14ac:dyDescent="0.2">
      <c r="A22" s="325" t="s">
        <v>171</v>
      </c>
      <c r="B22" s="315" t="s">
        <v>243</v>
      </c>
      <c r="C22" s="315">
        <v>429.45</v>
      </c>
      <c r="D22" s="316">
        <f t="shared" si="3"/>
        <v>1.4672019132217287</v>
      </c>
      <c r="E22" s="317">
        <f t="shared" si="1"/>
        <v>407040063329.34888</v>
      </c>
      <c r="F22" s="318">
        <v>2E-3</v>
      </c>
      <c r="G22" s="319">
        <v>0.98</v>
      </c>
      <c r="H22" s="320">
        <f t="shared" si="0"/>
        <v>3.0863139999999998</v>
      </c>
      <c r="I22" s="316">
        <f t="shared" si="2"/>
        <v>2.1035373333333331</v>
      </c>
      <c r="J22" s="321" t="s">
        <v>252</v>
      </c>
    </row>
    <row r="23" spans="1:10" x14ac:dyDescent="0.2">
      <c r="A23" s="325" t="s">
        <v>188</v>
      </c>
      <c r="B23" s="315" t="s">
        <v>243</v>
      </c>
      <c r="C23" s="315">
        <v>389.31</v>
      </c>
      <c r="D23" s="316">
        <f t="shared" si="3"/>
        <v>1.3300649128800821</v>
      </c>
      <c r="E23" s="317">
        <f t="shared" si="1"/>
        <v>368994684025.495</v>
      </c>
      <c r="F23" s="326">
        <v>2.2000000000000001E-3</v>
      </c>
      <c r="G23" s="319">
        <v>0.98</v>
      </c>
      <c r="H23" s="320">
        <f t="shared" si="0"/>
        <v>3.0776253199999997</v>
      </c>
      <c r="I23" s="316">
        <f t="shared" si="2"/>
        <v>2.3138910666666663</v>
      </c>
      <c r="J23" s="321" t="s">
        <v>253</v>
      </c>
    </row>
    <row r="24" spans="1:10" x14ac:dyDescent="0.2">
      <c r="A24" s="325" t="s">
        <v>190</v>
      </c>
      <c r="B24" s="315" t="s">
        <v>243</v>
      </c>
      <c r="C24" s="315">
        <v>319.47000000000003</v>
      </c>
      <c r="D24" s="316">
        <f t="shared" si="3"/>
        <v>1.0914588315681586</v>
      </c>
      <c r="E24" s="317">
        <f t="shared" si="1"/>
        <v>302799136178.43073</v>
      </c>
      <c r="F24" s="326">
        <v>2.7499999999999998E-3</v>
      </c>
      <c r="G24" s="319">
        <v>0.98</v>
      </c>
      <c r="H24" s="320">
        <f t="shared" si="0"/>
        <v>3.1568960499999998</v>
      </c>
      <c r="I24" s="316">
        <f t="shared" si="2"/>
        <v>2.892363833333333</v>
      </c>
      <c r="J24" s="321" t="s">
        <v>254</v>
      </c>
    </row>
    <row r="25" spans="1:10" x14ac:dyDescent="0.2">
      <c r="A25" s="325" t="s">
        <v>209</v>
      </c>
      <c r="B25" s="315" t="s">
        <v>243</v>
      </c>
      <c r="C25" s="315">
        <v>501.79</v>
      </c>
      <c r="D25" s="316">
        <v>1.7142999999999999</v>
      </c>
      <c r="E25" s="317">
        <f t="shared" si="1"/>
        <v>475605153983.08063</v>
      </c>
      <c r="F25" s="318">
        <v>1.72E-3</v>
      </c>
      <c r="G25" s="319">
        <v>0.99</v>
      </c>
      <c r="H25" s="320">
        <f t="shared" si="0"/>
        <v>3.1329760439999998</v>
      </c>
      <c r="I25" s="316">
        <f t="shared" si="2"/>
        <v>1.827554129382255</v>
      </c>
      <c r="J25" s="321" t="s">
        <v>244</v>
      </c>
    </row>
    <row r="26" spans="1:10" x14ac:dyDescent="0.2">
      <c r="A26" s="325" t="s">
        <v>211</v>
      </c>
      <c r="B26" s="315" t="s">
        <v>243</v>
      </c>
      <c r="C26" s="315">
        <v>459.98</v>
      </c>
      <c r="D26" s="316">
        <v>1.5713999999999999</v>
      </c>
      <c r="E26" s="317">
        <f t="shared" si="1"/>
        <v>435976920084.3728</v>
      </c>
      <c r="F26" s="318">
        <v>1.82E-3</v>
      </c>
      <c r="G26" s="319">
        <v>0.99</v>
      </c>
      <c r="H26" s="320">
        <f t="shared" si="0"/>
        <v>3.0389038680000002</v>
      </c>
      <c r="I26" s="316">
        <f t="shared" si="2"/>
        <v>1.9338830775105005</v>
      </c>
      <c r="J26" s="321" t="s">
        <v>244</v>
      </c>
    </row>
    <row r="27" spans="1:10" x14ac:dyDescent="0.2">
      <c r="A27" s="325" t="s">
        <v>173</v>
      </c>
      <c r="B27" s="315" t="s">
        <v>243</v>
      </c>
      <c r="C27" s="315">
        <v>409.8</v>
      </c>
      <c r="D27" s="316">
        <f>C27/292.7</f>
        <v>1.4000683293474547</v>
      </c>
      <c r="E27" s="317">
        <f t="shared" si="1"/>
        <v>388415456868.94208</v>
      </c>
      <c r="F27" s="318">
        <v>2E-3</v>
      </c>
      <c r="G27" s="319">
        <v>0.99</v>
      </c>
      <c r="H27" s="320">
        <f t="shared" si="0"/>
        <v>2.9751480000000003</v>
      </c>
      <c r="I27" s="316">
        <f t="shared" si="2"/>
        <v>2.1250020000000003</v>
      </c>
      <c r="J27" s="321" t="s">
        <v>254</v>
      </c>
    </row>
    <row r="28" spans="1:10" x14ac:dyDescent="0.2">
      <c r="A28" s="327" t="s">
        <v>214</v>
      </c>
      <c r="B28" s="315" t="s">
        <v>249</v>
      </c>
      <c r="C28" s="315">
        <v>3558.45</v>
      </c>
      <c r="D28" s="316">
        <v>12.15</v>
      </c>
      <c r="E28" s="317">
        <f>C28*10^12/1055.05585</f>
        <v>3372759840154.4336</v>
      </c>
      <c r="F28" s="318">
        <v>1.5300000000000001E-3</v>
      </c>
      <c r="G28" s="319">
        <v>0.99</v>
      </c>
      <c r="H28" s="320">
        <f t="shared" si="0"/>
        <v>19.763275455000002</v>
      </c>
      <c r="I28" s="316">
        <f t="shared" si="2"/>
        <v>1.6266070333333336</v>
      </c>
      <c r="J28" s="321" t="s">
        <v>244</v>
      </c>
    </row>
    <row r="29" spans="1:10" x14ac:dyDescent="0.2">
      <c r="A29" s="327" t="s">
        <v>216</v>
      </c>
      <c r="B29" s="315" t="s">
        <v>243</v>
      </c>
      <c r="C29" s="315">
        <v>514.34</v>
      </c>
      <c r="D29" s="316">
        <f t="shared" ref="D29" si="4">C29/292.7</f>
        <v>1.757225828493338</v>
      </c>
      <c r="E29" s="317">
        <f t="shared" si="1"/>
        <v>487500258872.5517</v>
      </c>
      <c r="F29" s="318">
        <v>1.5299999999999999E-3</v>
      </c>
      <c r="G29" s="319">
        <v>1</v>
      </c>
      <c r="H29" s="320">
        <f t="shared" si="0"/>
        <v>2.8854473999999999</v>
      </c>
      <c r="I29" s="316">
        <f t="shared" si="2"/>
        <v>1.6420469999999998</v>
      </c>
      <c r="J29" s="321" t="s">
        <v>254</v>
      </c>
    </row>
    <row r="30" spans="1:10" x14ac:dyDescent="0.2">
      <c r="A30" s="328" t="s">
        <v>166</v>
      </c>
      <c r="B30" s="321" t="s">
        <v>255</v>
      </c>
      <c r="C30" s="315">
        <v>10</v>
      </c>
      <c r="D30" s="316">
        <f>C30/292.7</f>
        <v>3.4164673727365903E-2</v>
      </c>
      <c r="E30" s="317">
        <f t="shared" si="1"/>
        <v>9478171226.6701336</v>
      </c>
      <c r="F30" s="324"/>
      <c r="G30" s="319">
        <v>1</v>
      </c>
      <c r="H30" s="320"/>
      <c r="I30" s="316"/>
      <c r="J30" s="321" t="s">
        <v>256</v>
      </c>
    </row>
    <row r="31" spans="1:10" x14ac:dyDescent="0.2">
      <c r="A31" s="329" t="s">
        <v>157</v>
      </c>
      <c r="B31" s="321" t="s">
        <v>257</v>
      </c>
      <c r="C31" s="321">
        <v>360</v>
      </c>
      <c r="D31" s="316">
        <f>C31/292.7</f>
        <v>1.2299282541851726</v>
      </c>
      <c r="E31" s="317">
        <f t="shared" si="1"/>
        <v>341214164160.12482</v>
      </c>
      <c r="F31" s="321"/>
      <c r="G31" s="319">
        <v>1</v>
      </c>
      <c r="H31" s="330"/>
      <c r="I31" s="323"/>
      <c r="J31" s="321"/>
    </row>
    <row r="32" spans="1:10" x14ac:dyDescent="0.2">
      <c r="A32" s="331" t="s">
        <v>258</v>
      </c>
      <c r="B32" s="321" t="s">
        <v>246</v>
      </c>
      <c r="C32" s="332">
        <v>9.6903209999999991</v>
      </c>
      <c r="D32" s="321"/>
      <c r="E32" s="317">
        <f t="shared" si="1"/>
        <v>9184652167.9397354</v>
      </c>
      <c r="F32" s="321"/>
      <c r="G32" s="321"/>
      <c r="H32" s="321"/>
      <c r="I32" s="321"/>
      <c r="J32" s="321"/>
    </row>
    <row r="33" spans="1:10" x14ac:dyDescent="0.2">
      <c r="A33" s="333" t="s">
        <v>228</v>
      </c>
      <c r="B33" s="326" t="s">
        <v>259</v>
      </c>
      <c r="C33" s="315">
        <v>292.70999999999998</v>
      </c>
      <c r="D33" s="316">
        <f t="shared" ref="D33" si="5">C33/292.7</f>
        <v>1.0000341646737274</v>
      </c>
      <c r="E33" s="317">
        <f t="shared" si="1"/>
        <v>277435549975.86145</v>
      </c>
      <c r="F33" s="318">
        <v>0</v>
      </c>
      <c r="G33" s="319">
        <v>1</v>
      </c>
      <c r="H33" s="320">
        <f t="shared" ref="H33" si="6">C33*F33*G33*44/12</f>
        <v>0</v>
      </c>
      <c r="I33" s="316">
        <f t="shared" ref="I33" si="7">H33/D33</f>
        <v>0</v>
      </c>
      <c r="J33" s="321" t="s">
        <v>254</v>
      </c>
    </row>
  </sheetData>
  <mergeCells count="2">
    <mergeCell ref="A1:A2"/>
    <mergeCell ref="B1:B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ED18-CDB1-40A7-A08D-33106A7F2B59}">
  <sheetPr codeName="Sheet9">
    <tabColor theme="7" tint="0.39997558519241921"/>
  </sheetPr>
  <dimension ref="A1:AE43"/>
  <sheetViews>
    <sheetView zoomScale="80" zoomScaleNormal="80" workbookViewId="0">
      <selection activeCell="C72" sqref="C72"/>
    </sheetView>
    <sheetView workbookViewId="1"/>
  </sheetViews>
  <sheetFormatPr defaultRowHeight="14.25" x14ac:dyDescent="0.2"/>
  <cols>
    <col min="1" max="1" width="31.625" customWidth="1"/>
  </cols>
  <sheetData>
    <row r="1" spans="1:31" x14ac:dyDescent="0.2">
      <c r="A1" s="372" t="s">
        <v>502</v>
      </c>
    </row>
    <row r="2" spans="1:31" ht="96" x14ac:dyDescent="0.2">
      <c r="A2" s="1" t="s">
        <v>0</v>
      </c>
      <c r="B2" s="13" t="s">
        <v>429</v>
      </c>
      <c r="C2" s="13" t="s">
        <v>430</v>
      </c>
      <c r="D2" s="13" t="s">
        <v>431</v>
      </c>
      <c r="E2" s="13" t="s">
        <v>461</v>
      </c>
      <c r="F2" s="13" t="s">
        <v>435</v>
      </c>
      <c r="G2" s="13" t="s">
        <v>436</v>
      </c>
      <c r="H2" s="13" t="s">
        <v>437</v>
      </c>
      <c r="I2" s="13" t="s">
        <v>438</v>
      </c>
      <c r="J2" s="13" t="s">
        <v>439</v>
      </c>
      <c r="K2" s="14" t="s">
        <v>462</v>
      </c>
      <c r="L2" s="13" t="s">
        <v>463</v>
      </c>
      <c r="M2" s="13" t="s">
        <v>442</v>
      </c>
      <c r="N2" s="13" t="s">
        <v>443</v>
      </c>
      <c r="O2" s="13" t="s">
        <v>444</v>
      </c>
      <c r="P2" s="13" t="s">
        <v>445</v>
      </c>
      <c r="Q2" s="13" t="s">
        <v>446</v>
      </c>
      <c r="R2" s="13" t="s">
        <v>447</v>
      </c>
      <c r="S2" s="13" t="s">
        <v>448</v>
      </c>
      <c r="T2" s="13" t="s">
        <v>449</v>
      </c>
      <c r="U2" s="14" t="s">
        <v>450</v>
      </c>
      <c r="V2" s="13" t="s">
        <v>451</v>
      </c>
      <c r="W2" s="13" t="s">
        <v>452</v>
      </c>
      <c r="X2" s="13" t="s">
        <v>453</v>
      </c>
      <c r="Y2" s="13" t="s">
        <v>454</v>
      </c>
      <c r="Z2" s="13" t="s">
        <v>464</v>
      </c>
      <c r="AA2" s="13" t="s">
        <v>456</v>
      </c>
      <c r="AB2" s="13" t="s">
        <v>457</v>
      </c>
      <c r="AC2" s="13" t="s">
        <v>458</v>
      </c>
      <c r="AD2" s="13" t="s">
        <v>459</v>
      </c>
      <c r="AE2" s="14" t="s">
        <v>465</v>
      </c>
    </row>
    <row r="3" spans="1:31" x14ac:dyDescent="0.2">
      <c r="A3" s="36" t="s">
        <v>2</v>
      </c>
      <c r="B3" s="15">
        <v>2931.16</v>
      </c>
      <c r="C3" s="11">
        <v>1628.55</v>
      </c>
      <c r="D3" s="5"/>
      <c r="E3" s="11">
        <v>1297.1099999999999</v>
      </c>
      <c r="F3" s="11">
        <v>48.92</v>
      </c>
      <c r="G3" s="11">
        <v>1.04</v>
      </c>
      <c r="H3" s="11">
        <v>25.03</v>
      </c>
      <c r="I3" s="11">
        <v>0.72</v>
      </c>
      <c r="J3" s="11">
        <v>1.42</v>
      </c>
      <c r="K3" s="11">
        <v>6.5</v>
      </c>
      <c r="L3" s="15">
        <v>351.52</v>
      </c>
      <c r="M3" s="11">
        <v>0.22</v>
      </c>
      <c r="N3" s="11">
        <v>4.95</v>
      </c>
      <c r="O3" s="11">
        <v>0.75</v>
      </c>
      <c r="P3" s="11">
        <v>152.6</v>
      </c>
      <c r="Q3" s="11">
        <v>0.27</v>
      </c>
      <c r="R3" s="11">
        <v>149.36000000000001</v>
      </c>
      <c r="S3" s="11">
        <v>1.01</v>
      </c>
      <c r="T3" s="5"/>
      <c r="U3" s="5"/>
      <c r="V3" s="15">
        <v>0.1</v>
      </c>
      <c r="W3" s="5"/>
      <c r="X3" s="11">
        <v>41.75</v>
      </c>
      <c r="Y3" s="5"/>
      <c r="Z3" s="11">
        <v>0.52</v>
      </c>
      <c r="AA3" s="11">
        <v>14.35</v>
      </c>
      <c r="AB3" s="11">
        <v>13.45</v>
      </c>
      <c r="AC3" s="11">
        <v>705.5</v>
      </c>
      <c r="AD3" s="11">
        <v>1026.76</v>
      </c>
      <c r="AE3" s="11">
        <v>2.88</v>
      </c>
    </row>
    <row r="4" spans="1:31" x14ac:dyDescent="0.2">
      <c r="A4" s="12" t="s">
        <v>3</v>
      </c>
      <c r="B4" s="15">
        <v>105.6</v>
      </c>
      <c r="C4" s="11">
        <v>105.6</v>
      </c>
      <c r="D4" s="5"/>
      <c r="E4" s="5"/>
      <c r="F4" s="5"/>
      <c r="G4" s="5"/>
      <c r="H4" s="5"/>
      <c r="I4" s="5"/>
      <c r="J4" s="5"/>
      <c r="K4" s="5"/>
      <c r="L4" s="15">
        <v>347.07</v>
      </c>
      <c r="M4" s="11">
        <v>268.2</v>
      </c>
      <c r="N4" s="11">
        <v>6.99</v>
      </c>
      <c r="O4" s="5"/>
      <c r="P4" s="11">
        <v>40.56</v>
      </c>
      <c r="Q4" s="11">
        <v>0.87</v>
      </c>
      <c r="R4" s="5"/>
      <c r="S4" s="11">
        <v>0.01</v>
      </c>
      <c r="T4" s="5"/>
      <c r="U4" s="5"/>
      <c r="V4" s="9"/>
      <c r="W4" s="5"/>
      <c r="X4" s="11">
        <v>0.13</v>
      </c>
      <c r="Y4" s="11">
        <v>12.82</v>
      </c>
      <c r="Z4" s="11">
        <v>17.510000000000002</v>
      </c>
      <c r="AA4" s="11">
        <v>132.38</v>
      </c>
      <c r="AB4" s="11">
        <v>4.59</v>
      </c>
      <c r="AC4" s="11">
        <v>2778.26</v>
      </c>
      <c r="AD4" s="11">
        <v>434.44</v>
      </c>
      <c r="AE4" s="5"/>
    </row>
    <row r="5" spans="1:31" x14ac:dyDescent="0.2">
      <c r="A5" s="12" t="s">
        <v>4</v>
      </c>
      <c r="B5" s="15">
        <v>175.95</v>
      </c>
      <c r="C5" s="11">
        <v>167.23</v>
      </c>
      <c r="D5" s="5"/>
      <c r="E5" s="11">
        <v>5.54</v>
      </c>
      <c r="F5" s="11">
        <v>147.75</v>
      </c>
      <c r="G5" s="11">
        <v>3.17</v>
      </c>
      <c r="H5" s="11">
        <v>18.22</v>
      </c>
      <c r="I5" s="11">
        <v>0.56000000000000005</v>
      </c>
      <c r="J5" s="5"/>
      <c r="K5" s="11">
        <v>0.17</v>
      </c>
      <c r="L5" s="15">
        <v>43.64</v>
      </c>
      <c r="M5" s="5"/>
      <c r="N5" s="11">
        <v>0.81</v>
      </c>
      <c r="O5" s="5"/>
      <c r="P5" s="11">
        <v>42.54</v>
      </c>
      <c r="Q5" s="11">
        <v>0.05</v>
      </c>
      <c r="R5" s="5"/>
      <c r="S5" s="11">
        <v>0.23</v>
      </c>
      <c r="T5" s="5"/>
      <c r="U5" s="5"/>
      <c r="V5" s="9"/>
      <c r="W5" s="5"/>
      <c r="X5" s="5"/>
      <c r="Y5" s="5"/>
      <c r="Z5" s="5"/>
      <c r="AA5" s="11">
        <v>0.02</v>
      </c>
      <c r="AB5" s="5"/>
      <c r="AC5" s="11">
        <v>162.15</v>
      </c>
      <c r="AD5" s="11">
        <v>419.28</v>
      </c>
      <c r="AE5" s="11">
        <v>1.04</v>
      </c>
    </row>
    <row r="6" spans="1:31" x14ac:dyDescent="0.2">
      <c r="A6" s="12" t="s">
        <v>5</v>
      </c>
      <c r="B6" s="15">
        <v>80.3</v>
      </c>
      <c r="C6" s="11">
        <v>77.930000000000007</v>
      </c>
      <c r="D6" s="5"/>
      <c r="E6" s="11">
        <v>1.84</v>
      </c>
      <c r="F6" s="11">
        <v>3.57</v>
      </c>
      <c r="G6" s="5"/>
      <c r="H6" s="5"/>
      <c r="I6" s="5"/>
      <c r="J6" s="5"/>
      <c r="K6" s="5"/>
      <c r="L6" s="15">
        <v>25.06</v>
      </c>
      <c r="M6" s="5"/>
      <c r="N6" s="11">
        <v>1.64</v>
      </c>
      <c r="O6" s="11">
        <v>0.46</v>
      </c>
      <c r="P6" s="11">
        <v>21.82</v>
      </c>
      <c r="Q6" s="11">
        <v>0.96</v>
      </c>
      <c r="R6" s="5"/>
      <c r="S6" s="11">
        <v>0.03</v>
      </c>
      <c r="T6" s="5"/>
      <c r="U6" s="5"/>
      <c r="V6" s="15">
        <v>0.15</v>
      </c>
      <c r="W6" s="5"/>
      <c r="X6" s="5"/>
      <c r="Y6" s="5"/>
      <c r="Z6" s="5"/>
      <c r="AA6" s="11">
        <v>0.66</v>
      </c>
      <c r="AB6" s="5"/>
      <c r="AC6" s="11">
        <v>0.09</v>
      </c>
      <c r="AD6" s="11">
        <v>386.17</v>
      </c>
      <c r="AE6" s="11">
        <v>2.41</v>
      </c>
    </row>
    <row r="7" spans="1:31" x14ac:dyDescent="0.2">
      <c r="A7" s="12" t="s">
        <v>6</v>
      </c>
      <c r="B7" s="15">
        <v>509.68</v>
      </c>
      <c r="C7" s="11">
        <v>247.69</v>
      </c>
      <c r="D7" s="5"/>
      <c r="E7" s="11">
        <v>256.97000000000003</v>
      </c>
      <c r="F7" s="11">
        <v>7.74</v>
      </c>
      <c r="G7" s="11">
        <v>1.1000000000000001</v>
      </c>
      <c r="H7" s="5"/>
      <c r="I7" s="11">
        <v>1.39</v>
      </c>
      <c r="J7" s="5"/>
      <c r="K7" s="5"/>
      <c r="L7" s="15">
        <v>57.14</v>
      </c>
      <c r="M7" s="5"/>
      <c r="N7" s="11">
        <v>1.05</v>
      </c>
      <c r="O7" s="11">
        <v>0.02</v>
      </c>
      <c r="P7" s="11">
        <v>53.79</v>
      </c>
      <c r="Q7" s="11">
        <v>0.04</v>
      </c>
      <c r="R7" s="5"/>
      <c r="S7" s="11">
        <v>0.05</v>
      </c>
      <c r="T7" s="5"/>
      <c r="U7" s="5"/>
      <c r="V7" s="15">
        <v>0.6</v>
      </c>
      <c r="W7" s="11">
        <v>1.53</v>
      </c>
      <c r="X7" s="11">
        <v>0.01</v>
      </c>
      <c r="Y7" s="5"/>
      <c r="Z7" s="11">
        <v>0.05</v>
      </c>
      <c r="AA7" s="11">
        <v>0.62</v>
      </c>
      <c r="AB7" s="11">
        <v>7.24</v>
      </c>
      <c r="AC7" s="11">
        <v>2247.71</v>
      </c>
      <c r="AD7" s="11">
        <v>257.36</v>
      </c>
      <c r="AE7" s="11">
        <v>0.19</v>
      </c>
    </row>
    <row r="8" spans="1:31" x14ac:dyDescent="0.2">
      <c r="A8" s="12" t="s">
        <v>7</v>
      </c>
      <c r="B8" s="15">
        <v>6.95</v>
      </c>
      <c r="C8" s="11">
        <v>6.95</v>
      </c>
      <c r="D8" s="5"/>
      <c r="E8" s="5"/>
      <c r="F8" s="5"/>
      <c r="G8" s="5"/>
      <c r="H8" s="5"/>
      <c r="I8" s="5"/>
      <c r="J8" s="5"/>
      <c r="K8" s="5"/>
      <c r="L8" s="15">
        <v>158.72</v>
      </c>
      <c r="M8" s="11">
        <v>0.1</v>
      </c>
      <c r="N8" s="11">
        <v>3.82</v>
      </c>
      <c r="O8" s="5"/>
      <c r="P8" s="11">
        <v>153.85</v>
      </c>
      <c r="Q8" s="11">
        <v>0.3</v>
      </c>
      <c r="R8" s="5"/>
      <c r="S8" s="11">
        <v>0.28000000000000003</v>
      </c>
      <c r="T8" s="5"/>
      <c r="U8" s="5"/>
      <c r="V8" s="9"/>
      <c r="W8" s="5"/>
      <c r="X8" s="11">
        <v>0.08</v>
      </c>
      <c r="Y8" s="5"/>
      <c r="Z8" s="11">
        <v>0.28999999999999998</v>
      </c>
      <c r="AA8" s="11">
        <v>2.38</v>
      </c>
      <c r="AB8" s="11">
        <v>0.38</v>
      </c>
      <c r="AC8" s="11">
        <v>277.93</v>
      </c>
      <c r="AD8" s="11">
        <v>41.3</v>
      </c>
      <c r="AE8" s="5"/>
    </row>
    <row r="9" spans="1:31" x14ac:dyDescent="0.2">
      <c r="A9" s="12" t="s">
        <v>8</v>
      </c>
      <c r="B9" s="15">
        <v>0.12</v>
      </c>
      <c r="C9" s="11">
        <v>0.12</v>
      </c>
      <c r="D9" s="5"/>
      <c r="E9" s="5"/>
      <c r="F9" s="5"/>
      <c r="G9" s="5"/>
      <c r="H9" s="5"/>
      <c r="I9" s="5"/>
      <c r="J9" s="5"/>
      <c r="K9" s="5"/>
      <c r="L9" s="15">
        <v>0.11</v>
      </c>
      <c r="M9" s="5"/>
      <c r="N9" s="5"/>
      <c r="O9" s="5"/>
      <c r="P9" s="11">
        <v>0.1</v>
      </c>
      <c r="Q9" s="5"/>
      <c r="R9" s="5"/>
      <c r="S9" s="5"/>
      <c r="T9" s="5"/>
      <c r="U9" s="5"/>
      <c r="V9" s="9"/>
      <c r="W9" s="5"/>
      <c r="X9" s="5"/>
      <c r="Y9" s="5"/>
      <c r="Z9" s="5"/>
      <c r="AA9" s="5"/>
      <c r="AB9" s="5"/>
      <c r="AC9" s="5"/>
      <c r="AD9" s="11">
        <v>211.62</v>
      </c>
      <c r="AE9" s="5"/>
    </row>
    <row r="10" spans="1:31" x14ac:dyDescent="0.2">
      <c r="A10" s="74" t="s">
        <v>469</v>
      </c>
      <c r="B10" s="15">
        <v>952.96</v>
      </c>
      <c r="C10" s="11">
        <v>929.67</v>
      </c>
      <c r="D10" s="5"/>
      <c r="E10" s="11">
        <v>21.32</v>
      </c>
      <c r="F10" s="11">
        <v>124.44</v>
      </c>
      <c r="G10" s="11">
        <v>0.03</v>
      </c>
      <c r="H10" s="11">
        <v>26.33</v>
      </c>
      <c r="I10" s="11">
        <v>2.1</v>
      </c>
      <c r="J10" s="11">
        <v>0.16</v>
      </c>
      <c r="K10" s="11">
        <v>0.01</v>
      </c>
      <c r="L10" s="15">
        <v>33.01</v>
      </c>
      <c r="M10" s="5"/>
      <c r="N10" s="11">
        <v>7.09</v>
      </c>
      <c r="O10" s="11">
        <v>0.09</v>
      </c>
      <c r="P10" s="11">
        <v>21.51</v>
      </c>
      <c r="Q10" s="11">
        <v>1.51</v>
      </c>
      <c r="R10" s="5"/>
      <c r="S10" s="11">
        <v>0.09</v>
      </c>
      <c r="T10" s="11">
        <v>0.03</v>
      </c>
      <c r="U10" s="11">
        <v>1.5</v>
      </c>
      <c r="V10" s="9"/>
      <c r="W10" s="5"/>
      <c r="X10" s="11">
        <v>0.95</v>
      </c>
      <c r="Y10" s="5"/>
      <c r="Z10" s="11">
        <v>0.24</v>
      </c>
      <c r="AA10" s="11">
        <v>3.86</v>
      </c>
      <c r="AB10" s="11">
        <v>198.52</v>
      </c>
      <c r="AC10" s="11">
        <v>7615.31</v>
      </c>
      <c r="AD10" s="11">
        <v>797.43</v>
      </c>
      <c r="AE10" s="11">
        <v>221.48</v>
      </c>
    </row>
    <row r="11" spans="1:31" x14ac:dyDescent="0.2">
      <c r="A11" s="12" t="s">
        <v>10</v>
      </c>
      <c r="B11" s="15">
        <v>912.52</v>
      </c>
      <c r="C11" s="11">
        <v>906.34</v>
      </c>
      <c r="D11" s="5"/>
      <c r="E11" s="11">
        <v>1.1299999999999999</v>
      </c>
      <c r="F11" s="11">
        <v>1.57</v>
      </c>
      <c r="G11" s="5"/>
      <c r="H11" s="5"/>
      <c r="I11" s="5"/>
      <c r="J11" s="5"/>
      <c r="K11" s="5"/>
      <c r="L11" s="15">
        <v>15.51</v>
      </c>
      <c r="M11" s="5"/>
      <c r="N11" s="11">
        <v>4.21</v>
      </c>
      <c r="O11" s="5"/>
      <c r="P11" s="11">
        <v>8.26</v>
      </c>
      <c r="Q11" s="11">
        <v>1.1200000000000001</v>
      </c>
      <c r="R11" s="5"/>
      <c r="S11" s="5"/>
      <c r="T11" s="11">
        <v>0.41</v>
      </c>
      <c r="U11" s="5"/>
      <c r="V11" s="9"/>
      <c r="W11" s="5"/>
      <c r="X11" s="11">
        <v>1.17</v>
      </c>
      <c r="Y11" s="5"/>
      <c r="Z11" s="11">
        <v>0.33</v>
      </c>
      <c r="AA11" s="11">
        <v>12.87</v>
      </c>
      <c r="AB11" s="11">
        <v>82.51</v>
      </c>
      <c r="AC11" s="11">
        <v>7297.6</v>
      </c>
      <c r="AD11" s="11">
        <v>301.94</v>
      </c>
      <c r="AE11" s="11">
        <v>39.14</v>
      </c>
    </row>
    <row r="12" spans="1:31" x14ac:dyDescent="0.2">
      <c r="A12" s="12" t="s">
        <v>11</v>
      </c>
      <c r="B12" s="15">
        <v>523.51</v>
      </c>
      <c r="C12" s="11">
        <v>516.79</v>
      </c>
      <c r="D12" s="5"/>
      <c r="E12" s="11">
        <v>5.74</v>
      </c>
      <c r="F12" s="11">
        <v>0.08</v>
      </c>
      <c r="G12" s="11">
        <v>0.03</v>
      </c>
      <c r="H12" s="5"/>
      <c r="I12" s="5"/>
      <c r="J12" s="5"/>
      <c r="K12" s="11">
        <v>0.01</v>
      </c>
      <c r="L12" s="15">
        <v>8.81</v>
      </c>
      <c r="M12" s="5"/>
      <c r="N12" s="11">
        <v>2.89</v>
      </c>
      <c r="O12" s="11">
        <v>0.06</v>
      </c>
      <c r="P12" s="11">
        <v>4.7699999999999996</v>
      </c>
      <c r="Q12" s="11">
        <v>0.36</v>
      </c>
      <c r="R12" s="5"/>
      <c r="S12" s="11">
        <v>0.01</v>
      </c>
      <c r="T12" s="5"/>
      <c r="U12" s="5"/>
      <c r="V12" s="9"/>
      <c r="W12" s="5"/>
      <c r="X12" s="11">
        <v>0.68</v>
      </c>
      <c r="Y12" s="5"/>
      <c r="Z12" s="11">
        <v>0.04</v>
      </c>
      <c r="AA12" s="11">
        <v>9.92</v>
      </c>
      <c r="AB12" s="11">
        <v>48.46</v>
      </c>
      <c r="AC12" s="11">
        <v>5461.59</v>
      </c>
      <c r="AD12" s="11">
        <v>173.56</v>
      </c>
      <c r="AE12" s="11">
        <v>13.23</v>
      </c>
    </row>
    <row r="13" spans="1:31" x14ac:dyDescent="0.2">
      <c r="A13" s="12" t="s">
        <v>12</v>
      </c>
      <c r="B13" s="15">
        <v>6.57</v>
      </c>
      <c r="C13" s="11">
        <v>6.09</v>
      </c>
      <c r="D13" s="5"/>
      <c r="E13" s="11">
        <v>0.44</v>
      </c>
      <c r="F13" s="5"/>
      <c r="G13" s="5"/>
      <c r="H13" s="5"/>
      <c r="I13" s="5"/>
      <c r="J13" s="5"/>
      <c r="K13" s="5"/>
      <c r="L13" s="15">
        <v>1.47</v>
      </c>
      <c r="M13" s="5"/>
      <c r="N13" s="11">
        <v>0.38</v>
      </c>
      <c r="O13" s="5"/>
      <c r="P13" s="11">
        <v>1.04</v>
      </c>
      <c r="Q13" s="5"/>
      <c r="R13" s="5"/>
      <c r="S13" s="5"/>
      <c r="T13" s="5"/>
      <c r="U13" s="5"/>
      <c r="V13" s="9"/>
      <c r="W13" s="5"/>
      <c r="X13" s="11">
        <v>0.05</v>
      </c>
      <c r="Y13" s="5"/>
      <c r="Z13" s="5"/>
      <c r="AA13" s="11">
        <v>1.21</v>
      </c>
      <c r="AB13" s="5"/>
      <c r="AC13" s="11">
        <v>257.7</v>
      </c>
      <c r="AD13" s="11">
        <v>52.91</v>
      </c>
      <c r="AE13" s="11">
        <v>2.52</v>
      </c>
    </row>
    <row r="14" spans="1:31" x14ac:dyDescent="0.2">
      <c r="A14" s="12" t="s">
        <v>13</v>
      </c>
      <c r="B14" s="15">
        <v>417.78</v>
      </c>
      <c r="C14" s="11">
        <v>374.64</v>
      </c>
      <c r="D14" s="5"/>
      <c r="E14" s="11">
        <v>6.41</v>
      </c>
      <c r="F14" s="11">
        <v>1.19</v>
      </c>
      <c r="G14" s="5"/>
      <c r="H14" s="5"/>
      <c r="I14" s="11">
        <v>0.01</v>
      </c>
      <c r="J14" s="5"/>
      <c r="K14" s="5"/>
      <c r="L14" s="15">
        <v>19.13</v>
      </c>
      <c r="M14" s="5"/>
      <c r="N14" s="11">
        <v>5.59</v>
      </c>
      <c r="O14" s="11">
        <v>0.03</v>
      </c>
      <c r="P14" s="11">
        <v>5.91</v>
      </c>
      <c r="Q14" s="11">
        <v>3.45</v>
      </c>
      <c r="R14" s="5"/>
      <c r="S14" s="11">
        <v>0.1</v>
      </c>
      <c r="T14" s="5"/>
      <c r="U14" s="5"/>
      <c r="V14" s="15">
        <v>1.56</v>
      </c>
      <c r="W14" s="5"/>
      <c r="X14" s="11">
        <v>1.54</v>
      </c>
      <c r="Y14" s="5"/>
      <c r="Z14" s="11">
        <v>0.95</v>
      </c>
      <c r="AA14" s="11">
        <v>14.83</v>
      </c>
      <c r="AB14" s="11">
        <v>217.53</v>
      </c>
      <c r="AC14" s="11">
        <v>32377.38</v>
      </c>
      <c r="AD14" s="11">
        <v>1760.15</v>
      </c>
      <c r="AE14" s="11">
        <v>65.489999999999995</v>
      </c>
    </row>
    <row r="15" spans="1:31" x14ac:dyDescent="0.2">
      <c r="A15" s="12" t="s">
        <v>14</v>
      </c>
      <c r="B15" s="15">
        <v>36.67</v>
      </c>
      <c r="C15" s="11">
        <v>35.950000000000003</v>
      </c>
      <c r="D15" s="5"/>
      <c r="E15" s="11">
        <v>0.43</v>
      </c>
      <c r="F15" s="11">
        <v>0.05</v>
      </c>
      <c r="G15" s="5"/>
      <c r="H15" s="5"/>
      <c r="I15" s="5"/>
      <c r="J15" s="5"/>
      <c r="K15" s="5"/>
      <c r="L15" s="15">
        <v>11.4</v>
      </c>
      <c r="M15" s="5"/>
      <c r="N15" s="11">
        <v>4.8899999999999997</v>
      </c>
      <c r="O15" s="11">
        <v>0.05</v>
      </c>
      <c r="P15" s="11">
        <v>5.37</v>
      </c>
      <c r="Q15" s="11">
        <v>0.49</v>
      </c>
      <c r="R15" s="5"/>
      <c r="S15" s="11">
        <v>0.01</v>
      </c>
      <c r="T15" s="5"/>
      <c r="U15" s="5"/>
      <c r="V15" s="9"/>
      <c r="W15" s="5"/>
      <c r="X15" s="11">
        <v>0.37</v>
      </c>
      <c r="Y15" s="5"/>
      <c r="Z15" s="11">
        <v>0.22</v>
      </c>
      <c r="AA15" s="11">
        <v>1.31</v>
      </c>
      <c r="AB15" s="11">
        <v>68.930000000000007</v>
      </c>
      <c r="AC15" s="11">
        <v>593.54</v>
      </c>
      <c r="AD15" s="11">
        <v>231.59</v>
      </c>
      <c r="AE15" s="11">
        <v>8.27</v>
      </c>
    </row>
    <row r="16" spans="1:31" x14ac:dyDescent="0.2">
      <c r="A16" s="12" t="s">
        <v>15</v>
      </c>
      <c r="B16" s="15">
        <v>21.78</v>
      </c>
      <c r="C16" s="11">
        <v>20.18</v>
      </c>
      <c r="D16" s="5"/>
      <c r="E16" s="11">
        <v>0.09</v>
      </c>
      <c r="F16" s="5"/>
      <c r="G16" s="5"/>
      <c r="H16" s="5"/>
      <c r="I16" s="5"/>
      <c r="J16" s="5"/>
      <c r="K16" s="5"/>
      <c r="L16" s="15">
        <v>5.7</v>
      </c>
      <c r="M16" s="5"/>
      <c r="N16" s="11">
        <v>2.86</v>
      </c>
      <c r="O16" s="11">
        <v>0.01</v>
      </c>
      <c r="P16" s="11">
        <v>1.94</v>
      </c>
      <c r="Q16" s="11">
        <v>0.34</v>
      </c>
      <c r="R16" s="11">
        <v>0.01</v>
      </c>
      <c r="S16" s="11">
        <v>0.05</v>
      </c>
      <c r="T16" s="11">
        <v>0.04</v>
      </c>
      <c r="U16" s="11">
        <v>0.12</v>
      </c>
      <c r="V16" s="9"/>
      <c r="W16" s="5"/>
      <c r="X16" s="11">
        <v>0.28999999999999998</v>
      </c>
      <c r="Y16" s="5"/>
      <c r="Z16" s="11">
        <v>0.04</v>
      </c>
      <c r="AA16" s="11">
        <v>0.12</v>
      </c>
      <c r="AB16" s="11">
        <v>14.82</v>
      </c>
      <c r="AC16" s="11">
        <v>227.8</v>
      </c>
      <c r="AD16" s="11">
        <v>156.81</v>
      </c>
      <c r="AE16" s="11">
        <v>9.6999999999999993</v>
      </c>
    </row>
    <row r="17" spans="1:31" x14ac:dyDescent="0.2">
      <c r="A17" s="74" t="s">
        <v>16</v>
      </c>
      <c r="B17" s="15">
        <v>48.66</v>
      </c>
      <c r="C17" s="11">
        <v>47.78</v>
      </c>
      <c r="D17" s="5"/>
      <c r="E17" s="11">
        <v>0.88</v>
      </c>
      <c r="F17" s="11">
        <v>0.05</v>
      </c>
      <c r="G17" s="5"/>
      <c r="H17" s="5"/>
      <c r="I17" s="5"/>
      <c r="J17" s="5"/>
      <c r="K17" s="5"/>
      <c r="L17" s="15">
        <v>9.07</v>
      </c>
      <c r="M17" s="5"/>
      <c r="N17" s="11">
        <v>1.7</v>
      </c>
      <c r="O17" s="5"/>
      <c r="P17" s="11">
        <v>5.21</v>
      </c>
      <c r="Q17" s="11">
        <v>0.21</v>
      </c>
      <c r="R17" s="5"/>
      <c r="S17" s="11">
        <v>0.04</v>
      </c>
      <c r="T17" s="11">
        <v>1.71</v>
      </c>
      <c r="U17" s="5"/>
      <c r="V17" s="9"/>
      <c r="W17" s="5"/>
      <c r="X17" s="11">
        <v>0.21</v>
      </c>
      <c r="Y17" s="5"/>
      <c r="Z17" s="5"/>
      <c r="AA17" s="11">
        <v>2.63</v>
      </c>
      <c r="AB17" s="11">
        <v>1.84</v>
      </c>
      <c r="AC17" s="11">
        <v>671.94</v>
      </c>
      <c r="AD17" s="11">
        <v>279.32</v>
      </c>
      <c r="AE17" s="11">
        <v>104.92</v>
      </c>
    </row>
    <row r="18" spans="1:31" x14ac:dyDescent="0.2">
      <c r="A18" s="12" t="s">
        <v>17</v>
      </c>
      <c r="B18" s="15">
        <v>2.09</v>
      </c>
      <c r="C18" s="11">
        <v>1.8</v>
      </c>
      <c r="D18" s="5"/>
      <c r="E18" s="11">
        <v>0.26</v>
      </c>
      <c r="F18" s="11">
        <v>0.54</v>
      </c>
      <c r="G18" s="5"/>
      <c r="H18" s="5"/>
      <c r="I18" s="5"/>
      <c r="J18" s="5"/>
      <c r="K18" s="5"/>
      <c r="L18" s="15">
        <v>5.82</v>
      </c>
      <c r="M18" s="5"/>
      <c r="N18" s="11">
        <v>2.4</v>
      </c>
      <c r="O18" s="5"/>
      <c r="P18" s="11">
        <v>2.99</v>
      </c>
      <c r="Q18" s="11">
        <v>0.14000000000000001</v>
      </c>
      <c r="R18" s="5"/>
      <c r="S18" s="11">
        <v>0.01</v>
      </c>
      <c r="T18" s="5"/>
      <c r="U18" s="5"/>
      <c r="V18" s="9"/>
      <c r="W18" s="5"/>
      <c r="X18" s="11">
        <v>0.27</v>
      </c>
      <c r="Y18" s="5"/>
      <c r="Z18" s="5"/>
      <c r="AA18" s="11">
        <v>1.35</v>
      </c>
      <c r="AB18" s="11">
        <v>2.34</v>
      </c>
      <c r="AC18" s="11">
        <v>60.67</v>
      </c>
      <c r="AD18" s="11">
        <v>115.36</v>
      </c>
      <c r="AE18" s="11">
        <v>5.01</v>
      </c>
    </row>
    <row r="19" spans="1:31" x14ac:dyDescent="0.2">
      <c r="A19" s="12" t="s">
        <v>18</v>
      </c>
      <c r="B19" s="15">
        <v>715.5</v>
      </c>
      <c r="C19" s="11">
        <v>654.91999999999996</v>
      </c>
      <c r="D19" s="5"/>
      <c r="E19" s="11">
        <v>39.31</v>
      </c>
      <c r="F19" s="11">
        <v>0.23</v>
      </c>
      <c r="G19" s="11">
        <v>0.09</v>
      </c>
      <c r="H19" s="5"/>
      <c r="I19" s="5"/>
      <c r="J19" s="5"/>
      <c r="K19" s="5"/>
      <c r="L19" s="15">
        <v>27.98</v>
      </c>
      <c r="M19" s="11">
        <v>0.03</v>
      </c>
      <c r="N19" s="11">
        <v>2.5099999999999998</v>
      </c>
      <c r="O19" s="11">
        <v>0.01</v>
      </c>
      <c r="P19" s="11">
        <v>14.99</v>
      </c>
      <c r="Q19" s="11">
        <v>8.01</v>
      </c>
      <c r="R19" s="5"/>
      <c r="S19" s="11">
        <v>0.1</v>
      </c>
      <c r="T19" s="11">
        <v>0.03</v>
      </c>
      <c r="U19" s="11">
        <v>0.3</v>
      </c>
      <c r="V19" s="9"/>
      <c r="W19" s="5"/>
      <c r="X19" s="11">
        <v>1.9</v>
      </c>
      <c r="Y19" s="5"/>
      <c r="Z19" s="11">
        <v>0.09</v>
      </c>
      <c r="AA19" s="11">
        <v>4.8600000000000003</v>
      </c>
      <c r="AB19" s="11">
        <v>123.83</v>
      </c>
      <c r="AC19" s="11">
        <v>21416.18</v>
      </c>
      <c r="AD19" s="11">
        <v>744.61</v>
      </c>
      <c r="AE19" s="11">
        <v>90.62</v>
      </c>
    </row>
    <row r="20" spans="1:31" x14ac:dyDescent="0.2">
      <c r="A20" s="12" t="s">
        <v>19</v>
      </c>
      <c r="B20" s="15">
        <v>15.39</v>
      </c>
      <c r="C20" s="11">
        <v>14.67</v>
      </c>
      <c r="D20" s="5"/>
      <c r="E20" s="11">
        <v>0.33</v>
      </c>
      <c r="F20" s="11">
        <v>0.02</v>
      </c>
      <c r="G20" s="11">
        <v>7.0000000000000007E-2</v>
      </c>
      <c r="H20" s="5"/>
      <c r="I20" s="5"/>
      <c r="J20" s="11">
        <v>0.09</v>
      </c>
      <c r="K20" s="5"/>
      <c r="L20" s="15">
        <v>9.06</v>
      </c>
      <c r="M20" s="5"/>
      <c r="N20" s="11">
        <v>3.59</v>
      </c>
      <c r="O20" s="11">
        <v>0.01</v>
      </c>
      <c r="P20" s="11">
        <v>4.22</v>
      </c>
      <c r="Q20" s="11">
        <v>0.4</v>
      </c>
      <c r="R20" s="5"/>
      <c r="S20" s="11">
        <v>0.03</v>
      </c>
      <c r="T20" s="5"/>
      <c r="U20" s="11">
        <v>0.05</v>
      </c>
      <c r="V20" s="9"/>
      <c r="W20" s="5"/>
      <c r="X20" s="11">
        <v>0.41</v>
      </c>
      <c r="Y20" s="5"/>
      <c r="Z20" s="11">
        <v>0.35</v>
      </c>
      <c r="AA20" s="11">
        <v>3.4</v>
      </c>
      <c r="AB20" s="11">
        <v>11.47</v>
      </c>
      <c r="AC20" s="11">
        <v>488.67</v>
      </c>
      <c r="AD20" s="11">
        <v>131.05000000000001</v>
      </c>
      <c r="AE20" s="11">
        <v>9.07</v>
      </c>
    </row>
    <row r="21" spans="1:31" x14ac:dyDescent="0.2">
      <c r="A21" s="12" t="s">
        <v>20</v>
      </c>
      <c r="B21" s="15">
        <v>14.47</v>
      </c>
      <c r="C21" s="11">
        <v>13.69</v>
      </c>
      <c r="D21" s="5"/>
      <c r="E21" s="11">
        <v>0.37</v>
      </c>
      <c r="F21" s="11">
        <v>0.43</v>
      </c>
      <c r="G21" s="5"/>
      <c r="H21" s="5"/>
      <c r="I21" s="5"/>
      <c r="J21" s="5"/>
      <c r="K21" s="5"/>
      <c r="L21" s="15">
        <v>20.34</v>
      </c>
      <c r="M21" s="5"/>
      <c r="N21" s="11">
        <v>3.31</v>
      </c>
      <c r="O21" s="11">
        <v>0.11</v>
      </c>
      <c r="P21" s="11">
        <v>3.49</v>
      </c>
      <c r="Q21" s="11">
        <v>0.46</v>
      </c>
      <c r="R21" s="11">
        <v>0.01</v>
      </c>
      <c r="S21" s="11">
        <v>0.02</v>
      </c>
      <c r="T21" s="11">
        <v>0.53</v>
      </c>
      <c r="U21" s="11">
        <v>0.01</v>
      </c>
      <c r="V21" s="9"/>
      <c r="W21" s="11">
        <v>11.56</v>
      </c>
      <c r="X21" s="11">
        <v>0.67</v>
      </c>
      <c r="Y21" s="5"/>
      <c r="Z21" s="11">
        <v>0.18</v>
      </c>
      <c r="AA21" s="11">
        <v>2.97</v>
      </c>
      <c r="AB21" s="11">
        <v>80.599999999999994</v>
      </c>
      <c r="AC21" s="11">
        <v>86.85</v>
      </c>
      <c r="AD21" s="11">
        <v>89.78</v>
      </c>
      <c r="AE21" s="11">
        <v>5.89</v>
      </c>
    </row>
    <row r="22" spans="1:31" x14ac:dyDescent="0.2">
      <c r="A22" s="12" t="s">
        <v>21</v>
      </c>
      <c r="B22" s="15">
        <v>2588.48</v>
      </c>
      <c r="C22" s="11">
        <v>1309.1099999999999</v>
      </c>
      <c r="D22" s="5"/>
      <c r="E22" s="11">
        <v>1151.3499999999999</v>
      </c>
      <c r="F22" s="11">
        <v>52.92</v>
      </c>
      <c r="G22" s="11">
        <v>208.3</v>
      </c>
      <c r="H22" s="11">
        <v>97.9</v>
      </c>
      <c r="I22" s="5"/>
      <c r="J22" s="11">
        <v>11.26</v>
      </c>
      <c r="K22" s="11">
        <v>143.22</v>
      </c>
      <c r="L22" s="15">
        <v>9293.1299999999992</v>
      </c>
      <c r="M22" s="11">
        <v>55.95</v>
      </c>
      <c r="N22" s="11">
        <v>1.42</v>
      </c>
      <c r="O22" s="11">
        <v>0.18</v>
      </c>
      <c r="P22" s="11">
        <v>22.54</v>
      </c>
      <c r="Q22" s="11">
        <v>27.38</v>
      </c>
      <c r="R22" s="11">
        <v>1390.01</v>
      </c>
      <c r="S22" s="11">
        <v>219.89</v>
      </c>
      <c r="T22" s="11">
        <v>0.06</v>
      </c>
      <c r="U22" s="11">
        <v>6.03</v>
      </c>
      <c r="V22" s="15">
        <v>4.87</v>
      </c>
      <c r="W22" s="11">
        <v>230.56</v>
      </c>
      <c r="X22" s="11">
        <v>1057.3900000000001</v>
      </c>
      <c r="Y22" s="11">
        <v>1739.05</v>
      </c>
      <c r="Z22" s="11">
        <v>4537.82</v>
      </c>
      <c r="AA22" s="11">
        <v>26.77</v>
      </c>
      <c r="AB22" s="11">
        <v>835.63</v>
      </c>
      <c r="AC22" s="11">
        <v>63440.85</v>
      </c>
      <c r="AD22" s="11">
        <v>1198.93</v>
      </c>
      <c r="AE22" s="11">
        <v>6.16</v>
      </c>
    </row>
    <row r="23" spans="1:31" x14ac:dyDescent="0.2">
      <c r="A23" s="12" t="s">
        <v>1</v>
      </c>
      <c r="B23" s="15">
        <v>11986.77</v>
      </c>
      <c r="C23" s="11">
        <v>11475.78</v>
      </c>
      <c r="D23" s="5"/>
      <c r="E23" s="11">
        <v>175.06</v>
      </c>
      <c r="F23" s="11">
        <v>3955.42</v>
      </c>
      <c r="G23" s="11">
        <v>79.540000000000006</v>
      </c>
      <c r="H23" s="11">
        <v>9</v>
      </c>
      <c r="I23" s="11">
        <v>10.06</v>
      </c>
      <c r="J23" s="11">
        <v>22.56</v>
      </c>
      <c r="K23" s="11">
        <v>624.80999999999995</v>
      </c>
      <c r="L23" s="15">
        <v>7269.24</v>
      </c>
      <c r="M23" s="11">
        <v>1.35</v>
      </c>
      <c r="N23" s="11">
        <v>12.09</v>
      </c>
      <c r="O23" s="11">
        <v>1.9</v>
      </c>
      <c r="P23" s="11">
        <v>37.97</v>
      </c>
      <c r="Q23" s="11">
        <v>44.02</v>
      </c>
      <c r="R23" s="11">
        <v>4207.62</v>
      </c>
      <c r="S23" s="11">
        <v>5.29</v>
      </c>
      <c r="T23" s="11">
        <v>252.74</v>
      </c>
      <c r="U23" s="11">
        <v>82.44</v>
      </c>
      <c r="V23" s="15">
        <v>1.52</v>
      </c>
      <c r="W23" s="11">
        <v>51.52</v>
      </c>
      <c r="X23" s="11">
        <v>1058.99</v>
      </c>
      <c r="Y23" s="11">
        <v>75.47</v>
      </c>
      <c r="Z23" s="11">
        <v>1436.3</v>
      </c>
      <c r="AA23" s="11">
        <v>206.99</v>
      </c>
      <c r="AB23" s="11">
        <v>1379.26</v>
      </c>
      <c r="AC23" s="11">
        <v>145178.14000000001</v>
      </c>
      <c r="AD23" s="11">
        <v>5427.38</v>
      </c>
      <c r="AE23" s="11">
        <v>90.95</v>
      </c>
    </row>
    <row r="24" spans="1:31" x14ac:dyDescent="0.2">
      <c r="A24" s="12" t="s">
        <v>22</v>
      </c>
      <c r="B24" s="15">
        <v>468.86</v>
      </c>
      <c r="C24" s="11">
        <v>461.02</v>
      </c>
      <c r="D24" s="5"/>
      <c r="E24" s="11">
        <v>1.92</v>
      </c>
      <c r="F24" s="11">
        <v>1.95</v>
      </c>
      <c r="G24" s="11">
        <v>0.37</v>
      </c>
      <c r="H24" s="5"/>
      <c r="I24" s="5"/>
      <c r="J24" s="5"/>
      <c r="K24" s="11">
        <v>0.08</v>
      </c>
      <c r="L24" s="15">
        <v>13.7</v>
      </c>
      <c r="M24" s="11">
        <v>0.03</v>
      </c>
      <c r="N24" s="11">
        <v>3.92</v>
      </c>
      <c r="O24" s="11">
        <v>0.01</v>
      </c>
      <c r="P24" s="11">
        <v>5.73</v>
      </c>
      <c r="Q24" s="11">
        <v>2.72</v>
      </c>
      <c r="R24" s="11">
        <v>0.03</v>
      </c>
      <c r="S24" s="5"/>
      <c r="T24" s="11">
        <v>0.03</v>
      </c>
      <c r="U24" s="11">
        <v>0.23</v>
      </c>
      <c r="V24" s="9"/>
      <c r="W24" s="5"/>
      <c r="X24" s="11">
        <v>0.21</v>
      </c>
      <c r="Y24" s="5"/>
      <c r="Z24" s="11">
        <v>0.78</v>
      </c>
      <c r="AA24" s="11">
        <v>7.46</v>
      </c>
      <c r="AB24" s="11">
        <v>53.64</v>
      </c>
      <c r="AC24" s="11">
        <v>10234.32</v>
      </c>
      <c r="AD24" s="11">
        <v>407.71</v>
      </c>
      <c r="AE24" s="11">
        <v>25.21</v>
      </c>
    </row>
    <row r="25" spans="1:31" x14ac:dyDescent="0.2">
      <c r="A25" s="12" t="s">
        <v>23</v>
      </c>
      <c r="B25" s="15">
        <v>584.87</v>
      </c>
      <c r="C25" s="11">
        <v>478.34</v>
      </c>
      <c r="D25" s="5"/>
      <c r="E25" s="11">
        <v>4.74</v>
      </c>
      <c r="F25" s="11">
        <v>18.57</v>
      </c>
      <c r="G25" s="5"/>
      <c r="H25" s="5"/>
      <c r="I25" s="5"/>
      <c r="J25" s="5"/>
      <c r="K25" s="5"/>
      <c r="L25" s="15">
        <v>2.87</v>
      </c>
      <c r="M25" s="5"/>
      <c r="N25" s="11">
        <v>0.61</v>
      </c>
      <c r="O25" s="11">
        <v>0.02</v>
      </c>
      <c r="P25" s="11">
        <v>1.64</v>
      </c>
      <c r="Q25" s="11">
        <v>0.38</v>
      </c>
      <c r="R25" s="5"/>
      <c r="S25" s="11">
        <v>0.05</v>
      </c>
      <c r="T25" s="5"/>
      <c r="U25" s="11">
        <v>0.04</v>
      </c>
      <c r="V25" s="9"/>
      <c r="W25" s="5"/>
      <c r="X25" s="11">
        <v>0.06</v>
      </c>
      <c r="Y25" s="5"/>
      <c r="Z25" s="11">
        <v>7.0000000000000007E-2</v>
      </c>
      <c r="AA25" s="11">
        <v>1.71</v>
      </c>
      <c r="AB25" s="11">
        <v>90.04</v>
      </c>
      <c r="AC25" s="11">
        <v>11473.54</v>
      </c>
      <c r="AD25" s="11">
        <v>455.15</v>
      </c>
      <c r="AE25" s="11">
        <v>12.62</v>
      </c>
    </row>
    <row r="26" spans="1:31" x14ac:dyDescent="0.2">
      <c r="A26" s="12" t="s">
        <v>24</v>
      </c>
      <c r="B26" s="15">
        <v>261.77</v>
      </c>
      <c r="C26" s="11">
        <v>244.32</v>
      </c>
      <c r="D26" s="5"/>
      <c r="E26" s="11">
        <v>2.5299999999999998</v>
      </c>
      <c r="F26" s="11">
        <v>0.03</v>
      </c>
      <c r="G26" s="11">
        <v>0.62</v>
      </c>
      <c r="H26" s="5"/>
      <c r="I26" s="5"/>
      <c r="J26" s="5"/>
      <c r="K26" s="11">
        <v>5.33</v>
      </c>
      <c r="L26" s="15">
        <v>32.619999999999997</v>
      </c>
      <c r="M26" s="11">
        <v>0.01</v>
      </c>
      <c r="N26" s="11">
        <v>9.4499999999999993</v>
      </c>
      <c r="O26" s="11">
        <v>0.06</v>
      </c>
      <c r="P26" s="11">
        <v>11.9</v>
      </c>
      <c r="Q26" s="11">
        <v>3.38</v>
      </c>
      <c r="R26" s="5"/>
      <c r="S26" s="11">
        <v>0.45</v>
      </c>
      <c r="T26" s="11">
        <v>0.43</v>
      </c>
      <c r="U26" s="11">
        <v>0.41</v>
      </c>
      <c r="V26" s="15">
        <v>1.54</v>
      </c>
      <c r="W26" s="5"/>
      <c r="X26" s="11">
        <v>2.2599999999999998</v>
      </c>
      <c r="Y26" s="5"/>
      <c r="Z26" s="11">
        <v>2.73</v>
      </c>
      <c r="AA26" s="11">
        <v>7.95</v>
      </c>
      <c r="AB26" s="11">
        <v>63.03</v>
      </c>
      <c r="AC26" s="11">
        <v>3139.12</v>
      </c>
      <c r="AD26" s="11">
        <v>1426.38</v>
      </c>
      <c r="AE26" s="11">
        <v>16.28</v>
      </c>
    </row>
    <row r="27" spans="1:31" x14ac:dyDescent="0.2">
      <c r="A27" s="12" t="s">
        <v>25</v>
      </c>
      <c r="B27" s="15">
        <v>22238.05</v>
      </c>
      <c r="C27" s="11">
        <v>13725.93</v>
      </c>
      <c r="D27" s="5"/>
      <c r="E27" s="11">
        <v>8413.7099999999991</v>
      </c>
      <c r="F27" s="11">
        <v>1340.43</v>
      </c>
      <c r="G27" s="11">
        <v>35.94</v>
      </c>
      <c r="H27" s="11">
        <v>42.5</v>
      </c>
      <c r="I27" s="11">
        <v>5.62</v>
      </c>
      <c r="J27" s="11">
        <v>8.56</v>
      </c>
      <c r="K27" s="11">
        <v>22.25</v>
      </c>
      <c r="L27" s="15">
        <v>3189.68</v>
      </c>
      <c r="M27" s="11">
        <v>0.1</v>
      </c>
      <c r="N27" s="11">
        <v>14.75</v>
      </c>
      <c r="O27" s="11">
        <v>0.83</v>
      </c>
      <c r="P27" s="11">
        <v>314.07</v>
      </c>
      <c r="Q27" s="11">
        <v>96.29</v>
      </c>
      <c r="R27" s="5"/>
      <c r="S27" s="11">
        <v>0.59</v>
      </c>
      <c r="T27" s="11">
        <v>0.73</v>
      </c>
      <c r="U27" s="11">
        <v>0.16</v>
      </c>
      <c r="V27" s="15">
        <v>241.25</v>
      </c>
      <c r="W27" s="11">
        <v>2446.5100000000002</v>
      </c>
      <c r="X27" s="11">
        <v>61.41</v>
      </c>
      <c r="Y27" s="11">
        <v>0.11</v>
      </c>
      <c r="Z27" s="11">
        <v>12.87</v>
      </c>
      <c r="AA27" s="11">
        <v>36.979999999999997</v>
      </c>
      <c r="AB27" s="11">
        <v>1024.69</v>
      </c>
      <c r="AC27" s="11">
        <v>2518.62</v>
      </c>
      <c r="AD27" s="11">
        <v>3760.64</v>
      </c>
      <c r="AE27" s="11">
        <v>90.04</v>
      </c>
    </row>
    <row r="28" spans="1:31" x14ac:dyDescent="0.2">
      <c r="A28" s="12" t="s">
        <v>26</v>
      </c>
      <c r="B28" s="15">
        <v>9211.61</v>
      </c>
      <c r="C28" s="11">
        <v>8451.73</v>
      </c>
      <c r="D28" s="5"/>
      <c r="E28" s="11">
        <v>669.94</v>
      </c>
      <c r="F28" s="11">
        <v>39247.4</v>
      </c>
      <c r="G28" s="11">
        <v>343.31</v>
      </c>
      <c r="H28" s="11">
        <v>8060.77</v>
      </c>
      <c r="I28" s="11">
        <v>556.61</v>
      </c>
      <c r="J28" s="11">
        <v>1.51</v>
      </c>
      <c r="K28" s="11">
        <v>304.58</v>
      </c>
      <c r="L28" s="15">
        <v>87.38</v>
      </c>
      <c r="M28" s="5"/>
      <c r="N28" s="11">
        <v>3.35</v>
      </c>
      <c r="O28" s="11">
        <v>0.02</v>
      </c>
      <c r="P28" s="11">
        <v>52.53</v>
      </c>
      <c r="Q28" s="11">
        <v>0.64</v>
      </c>
      <c r="R28" s="5"/>
      <c r="S28" s="11">
        <v>0.77</v>
      </c>
      <c r="T28" s="11">
        <v>0.02</v>
      </c>
      <c r="U28" s="5"/>
      <c r="V28" s="9"/>
      <c r="W28" s="11">
        <v>18.02</v>
      </c>
      <c r="X28" s="11">
        <v>9.6</v>
      </c>
      <c r="Y28" s="11">
        <v>1.58</v>
      </c>
      <c r="Z28" s="11">
        <v>0.85</v>
      </c>
      <c r="AA28" s="11">
        <v>46.6</v>
      </c>
      <c r="AB28" s="11">
        <v>654.5</v>
      </c>
      <c r="AC28" s="11">
        <v>19472.740000000002</v>
      </c>
      <c r="AD28" s="11">
        <v>6459.68</v>
      </c>
      <c r="AE28" s="11">
        <v>101.48</v>
      </c>
    </row>
    <row r="29" spans="1:31" x14ac:dyDescent="0.2">
      <c r="A29" s="12" t="s">
        <v>27</v>
      </c>
      <c r="B29" s="15">
        <v>2361.87</v>
      </c>
      <c r="C29" s="11">
        <v>2098.02</v>
      </c>
      <c r="D29" s="5"/>
      <c r="E29" s="11">
        <v>256.64</v>
      </c>
      <c r="F29" s="11">
        <v>406.15</v>
      </c>
      <c r="G29" s="11">
        <v>19.34</v>
      </c>
      <c r="H29" s="5"/>
      <c r="I29" s="11">
        <v>0.08</v>
      </c>
      <c r="J29" s="11">
        <v>89.53</v>
      </c>
      <c r="K29" s="11">
        <v>20.62</v>
      </c>
      <c r="L29" s="15">
        <v>332.3</v>
      </c>
      <c r="M29" s="11">
        <v>0.3</v>
      </c>
      <c r="N29" s="11">
        <v>3.39</v>
      </c>
      <c r="O29" s="11">
        <v>0.54</v>
      </c>
      <c r="P29" s="11">
        <v>33.380000000000003</v>
      </c>
      <c r="Q29" s="11">
        <v>13.82</v>
      </c>
      <c r="R29" s="5"/>
      <c r="S29" s="11">
        <v>0.42</v>
      </c>
      <c r="T29" s="5"/>
      <c r="U29" s="11">
        <v>0.1</v>
      </c>
      <c r="V29" s="15">
        <v>10.01</v>
      </c>
      <c r="W29" s="11">
        <v>262.08999999999997</v>
      </c>
      <c r="X29" s="11">
        <v>3.24</v>
      </c>
      <c r="Y29" s="5"/>
      <c r="Z29" s="11">
        <v>5.01</v>
      </c>
      <c r="AA29" s="11">
        <v>20.75</v>
      </c>
      <c r="AB29" s="11">
        <v>256.51</v>
      </c>
      <c r="AC29" s="11">
        <v>21858.02</v>
      </c>
      <c r="AD29" s="11">
        <v>6673.67</v>
      </c>
      <c r="AE29" s="11">
        <v>5.96</v>
      </c>
    </row>
    <row r="30" spans="1:31" x14ac:dyDescent="0.2">
      <c r="A30" s="12" t="s">
        <v>28</v>
      </c>
      <c r="B30" s="15">
        <v>255.08</v>
      </c>
      <c r="C30" s="11">
        <v>203.46</v>
      </c>
      <c r="D30" s="5"/>
      <c r="E30" s="11">
        <v>50.46</v>
      </c>
      <c r="F30" s="11">
        <v>469.08</v>
      </c>
      <c r="G30" s="11">
        <v>4.55</v>
      </c>
      <c r="H30" s="11">
        <v>48.79</v>
      </c>
      <c r="I30" s="11">
        <v>2.2200000000000002</v>
      </c>
      <c r="J30" s="11">
        <v>0.53</v>
      </c>
      <c r="K30" s="11">
        <v>2.61</v>
      </c>
      <c r="L30" s="15">
        <v>39.75</v>
      </c>
      <c r="M30" s="5"/>
      <c r="N30" s="11">
        <v>11.6</v>
      </c>
      <c r="O30" s="11">
        <v>0.45</v>
      </c>
      <c r="P30" s="11">
        <v>19.52</v>
      </c>
      <c r="Q30" s="11">
        <v>1.6</v>
      </c>
      <c r="R30" s="5"/>
      <c r="S30" s="11">
        <v>0.59</v>
      </c>
      <c r="T30" s="11">
        <v>0.02</v>
      </c>
      <c r="U30" s="11">
        <v>0.02</v>
      </c>
      <c r="V30" s="15">
        <v>0.32</v>
      </c>
      <c r="W30" s="5"/>
      <c r="X30" s="11">
        <v>4.33</v>
      </c>
      <c r="Y30" s="11">
        <v>0.01</v>
      </c>
      <c r="Z30" s="11">
        <v>1.28</v>
      </c>
      <c r="AA30" s="11">
        <v>11.68</v>
      </c>
      <c r="AB30" s="11">
        <v>372.68</v>
      </c>
      <c r="AC30" s="11">
        <v>637.35</v>
      </c>
      <c r="AD30" s="11">
        <v>1672.84</v>
      </c>
      <c r="AE30" s="11">
        <v>4.88</v>
      </c>
    </row>
    <row r="31" spans="1:31" x14ac:dyDescent="0.2">
      <c r="A31" s="12" t="s">
        <v>29</v>
      </c>
      <c r="B31" s="15">
        <v>18.989999999999998</v>
      </c>
      <c r="C31" s="11">
        <v>17.21</v>
      </c>
      <c r="D31" s="5"/>
      <c r="E31" s="11">
        <v>0.8</v>
      </c>
      <c r="F31" s="11">
        <v>244.56</v>
      </c>
      <c r="G31" s="11">
        <v>0.15</v>
      </c>
      <c r="H31" s="11">
        <v>0.08</v>
      </c>
      <c r="I31" s="11">
        <v>0.05</v>
      </c>
      <c r="J31" s="5"/>
      <c r="K31" s="5"/>
      <c r="L31" s="15">
        <v>46.46</v>
      </c>
      <c r="M31" s="5"/>
      <c r="N31" s="11">
        <v>15.29</v>
      </c>
      <c r="O31" s="11">
        <v>1.62</v>
      </c>
      <c r="P31" s="11">
        <v>21.25</v>
      </c>
      <c r="Q31" s="11">
        <v>0.7</v>
      </c>
      <c r="R31" s="11">
        <v>0.03</v>
      </c>
      <c r="S31" s="11">
        <v>2.92</v>
      </c>
      <c r="T31" s="11">
        <v>0.08</v>
      </c>
      <c r="U31" s="11">
        <v>0.04</v>
      </c>
      <c r="V31" s="9"/>
      <c r="W31" s="5"/>
      <c r="X31" s="11">
        <v>2.8</v>
      </c>
      <c r="Y31" s="5"/>
      <c r="Z31" s="11">
        <v>1.73</v>
      </c>
      <c r="AA31" s="11">
        <v>10.36</v>
      </c>
      <c r="AB31" s="11">
        <v>82.5</v>
      </c>
      <c r="AC31" s="11">
        <v>343.7</v>
      </c>
      <c r="AD31" s="11">
        <v>1007.43</v>
      </c>
      <c r="AE31" s="11">
        <v>5.1100000000000003</v>
      </c>
    </row>
    <row r="32" spans="1:31" x14ac:dyDescent="0.2">
      <c r="A32" s="12" t="s">
        <v>30</v>
      </c>
      <c r="B32" s="15">
        <v>20.010000000000002</v>
      </c>
      <c r="C32" s="11">
        <v>17.18</v>
      </c>
      <c r="D32" s="5"/>
      <c r="E32" s="11">
        <v>1.5</v>
      </c>
      <c r="F32" s="11">
        <v>6.54</v>
      </c>
      <c r="G32" s="11">
        <v>1.34</v>
      </c>
      <c r="H32" s="11">
        <v>2.34</v>
      </c>
      <c r="I32" s="5"/>
      <c r="J32" s="11">
        <v>3.51</v>
      </c>
      <c r="K32" s="11">
        <v>0.56999999999999995</v>
      </c>
      <c r="L32" s="15">
        <v>37.97</v>
      </c>
      <c r="M32" s="5"/>
      <c r="N32" s="11">
        <v>11.84</v>
      </c>
      <c r="O32" s="11">
        <v>0.77</v>
      </c>
      <c r="P32" s="11">
        <v>14.46</v>
      </c>
      <c r="Q32" s="11">
        <v>0.64</v>
      </c>
      <c r="R32" s="5"/>
      <c r="S32" s="11">
        <v>2.89</v>
      </c>
      <c r="T32" s="11">
        <v>0.04</v>
      </c>
      <c r="U32" s="11">
        <v>0.08</v>
      </c>
      <c r="V32" s="9"/>
      <c r="W32" s="5"/>
      <c r="X32" s="11">
        <v>3.62</v>
      </c>
      <c r="Y32" s="5"/>
      <c r="Z32" s="11">
        <v>3.64</v>
      </c>
      <c r="AA32" s="11">
        <v>4.8499999999999996</v>
      </c>
      <c r="AB32" s="11">
        <v>113.88</v>
      </c>
      <c r="AC32" s="11">
        <v>955.3</v>
      </c>
      <c r="AD32" s="11">
        <v>499.42</v>
      </c>
      <c r="AE32" s="11">
        <v>5.42</v>
      </c>
    </row>
    <row r="33" spans="1:31" x14ac:dyDescent="0.2">
      <c r="A33" s="12" t="s">
        <v>31</v>
      </c>
      <c r="B33" s="15">
        <v>21.53</v>
      </c>
      <c r="C33" s="11">
        <v>20.87</v>
      </c>
      <c r="D33" s="5"/>
      <c r="E33" s="11">
        <v>0.11</v>
      </c>
      <c r="F33" s="11">
        <v>14.23</v>
      </c>
      <c r="G33" s="11">
        <v>0.06</v>
      </c>
      <c r="H33" s="11">
        <v>0.03</v>
      </c>
      <c r="I33" s="11">
        <v>0.01</v>
      </c>
      <c r="J33" s="11">
        <v>0.18</v>
      </c>
      <c r="K33" s="5"/>
      <c r="L33" s="15">
        <v>65.680000000000007</v>
      </c>
      <c r="M33" s="11">
        <v>0.01</v>
      </c>
      <c r="N33" s="11">
        <v>24.72</v>
      </c>
      <c r="O33" s="11">
        <v>0.27</v>
      </c>
      <c r="P33" s="11">
        <v>26.95</v>
      </c>
      <c r="Q33" s="11">
        <v>0.32</v>
      </c>
      <c r="R33" s="11">
        <v>0.01</v>
      </c>
      <c r="S33" s="11">
        <v>9.25</v>
      </c>
      <c r="T33" s="11">
        <v>0.01</v>
      </c>
      <c r="U33" s="11">
        <v>0.13</v>
      </c>
      <c r="V33" s="15">
        <v>0.01</v>
      </c>
      <c r="W33" s="5"/>
      <c r="X33" s="11">
        <v>2.0699999999999998</v>
      </c>
      <c r="Y33" s="5"/>
      <c r="Z33" s="11">
        <v>1.94</v>
      </c>
      <c r="AA33" s="11">
        <v>7.29</v>
      </c>
      <c r="AB33" s="11">
        <v>140.31</v>
      </c>
      <c r="AC33" s="11">
        <v>2982.62</v>
      </c>
      <c r="AD33" s="11">
        <v>1031.4100000000001</v>
      </c>
      <c r="AE33" s="11">
        <v>3.01</v>
      </c>
    </row>
    <row r="34" spans="1:31" x14ac:dyDescent="0.2">
      <c r="A34" s="12" t="s">
        <v>32</v>
      </c>
      <c r="B34" s="15">
        <v>41.15</v>
      </c>
      <c r="C34" s="11">
        <v>20.350000000000001</v>
      </c>
      <c r="D34" s="5"/>
      <c r="E34" s="11">
        <v>20.8</v>
      </c>
      <c r="F34" s="11">
        <v>0.28000000000000003</v>
      </c>
      <c r="G34" s="11">
        <v>0.46</v>
      </c>
      <c r="H34" s="5"/>
      <c r="I34" s="5"/>
      <c r="J34" s="11">
        <v>0.01</v>
      </c>
      <c r="K34" s="5"/>
      <c r="L34" s="15">
        <v>19.079999999999998</v>
      </c>
      <c r="M34" s="11">
        <v>0.01</v>
      </c>
      <c r="N34" s="11">
        <v>3.5</v>
      </c>
      <c r="O34" s="11">
        <v>0.95</v>
      </c>
      <c r="P34" s="11">
        <v>11.25</v>
      </c>
      <c r="Q34" s="11">
        <v>1.39</v>
      </c>
      <c r="R34" s="5"/>
      <c r="S34" s="11">
        <v>0.23</v>
      </c>
      <c r="T34" s="5"/>
      <c r="U34" s="5"/>
      <c r="V34" s="9"/>
      <c r="W34" s="5"/>
      <c r="X34" s="11">
        <v>1.34</v>
      </c>
      <c r="Y34" s="5"/>
      <c r="Z34" s="11">
        <v>0.41</v>
      </c>
      <c r="AA34" s="11">
        <v>4.9800000000000004</v>
      </c>
      <c r="AB34" s="11">
        <v>123.53</v>
      </c>
      <c r="AC34" s="11">
        <v>666.6</v>
      </c>
      <c r="AD34" s="11">
        <v>166.18</v>
      </c>
      <c r="AE34" s="11">
        <v>0.3</v>
      </c>
    </row>
    <row r="35" spans="1:31" x14ac:dyDescent="0.2">
      <c r="A35" s="12" t="s">
        <v>33</v>
      </c>
      <c r="B35" s="15">
        <v>16.170000000000002</v>
      </c>
      <c r="C35" s="11">
        <v>16.05</v>
      </c>
      <c r="D35" s="5"/>
      <c r="E35" s="11">
        <v>7.0000000000000007E-2</v>
      </c>
      <c r="F35" s="11">
        <v>0.56000000000000005</v>
      </c>
      <c r="G35" s="11">
        <v>0.02</v>
      </c>
      <c r="H35" s="5"/>
      <c r="I35" s="5"/>
      <c r="J35" s="5"/>
      <c r="K35" s="5"/>
      <c r="L35" s="15">
        <v>35.46</v>
      </c>
      <c r="M35" s="5"/>
      <c r="N35" s="11">
        <v>14.94</v>
      </c>
      <c r="O35" s="11">
        <v>0.42</v>
      </c>
      <c r="P35" s="11">
        <v>10.72</v>
      </c>
      <c r="Q35" s="11">
        <v>2.0699999999999998</v>
      </c>
      <c r="R35" s="5"/>
      <c r="S35" s="11">
        <v>1.81</v>
      </c>
      <c r="T35" s="11">
        <v>0.15</v>
      </c>
      <c r="U35" s="11">
        <v>0.05</v>
      </c>
      <c r="V35" s="15">
        <v>0.04</v>
      </c>
      <c r="W35" s="11">
        <v>0.38</v>
      </c>
      <c r="X35" s="11">
        <v>3.4</v>
      </c>
      <c r="Y35" s="5"/>
      <c r="Z35" s="11">
        <v>1.48</v>
      </c>
      <c r="AA35" s="11">
        <v>3.42</v>
      </c>
      <c r="AB35" s="11">
        <v>61.56</v>
      </c>
      <c r="AC35" s="11">
        <v>1414.4</v>
      </c>
      <c r="AD35" s="11">
        <v>859.31</v>
      </c>
      <c r="AE35" s="11">
        <v>6.19</v>
      </c>
    </row>
    <row r="36" spans="1:31" x14ac:dyDescent="0.2">
      <c r="A36" s="12" t="s">
        <v>34</v>
      </c>
      <c r="B36" s="15">
        <v>17.03</v>
      </c>
      <c r="C36" s="11">
        <v>15.92</v>
      </c>
      <c r="D36" s="5"/>
      <c r="E36" s="11">
        <v>1.1100000000000001</v>
      </c>
      <c r="F36" s="5"/>
      <c r="G36" s="11">
        <v>0.01</v>
      </c>
      <c r="H36" s="11">
        <v>0.01</v>
      </c>
      <c r="I36" s="5"/>
      <c r="J36" s="5"/>
      <c r="K36" s="5"/>
      <c r="L36" s="15">
        <v>19.39</v>
      </c>
      <c r="M36" s="5"/>
      <c r="N36" s="11">
        <v>9.59</v>
      </c>
      <c r="O36" s="11">
        <v>0.15</v>
      </c>
      <c r="P36" s="11">
        <v>6.43</v>
      </c>
      <c r="Q36" s="11">
        <v>0.41</v>
      </c>
      <c r="R36" s="5"/>
      <c r="S36" s="11">
        <v>0.66</v>
      </c>
      <c r="T36" s="11">
        <v>0.02</v>
      </c>
      <c r="U36" s="11">
        <v>0.02</v>
      </c>
      <c r="V36" s="9"/>
      <c r="W36" s="5"/>
      <c r="X36" s="11">
        <v>1.96</v>
      </c>
      <c r="Y36" s="5"/>
      <c r="Z36" s="11">
        <v>0.14000000000000001</v>
      </c>
      <c r="AA36" s="11">
        <v>11.61</v>
      </c>
      <c r="AB36" s="11">
        <v>164.44</v>
      </c>
      <c r="AC36" s="11">
        <v>1558.86</v>
      </c>
      <c r="AD36" s="11">
        <v>1500.45</v>
      </c>
      <c r="AE36" s="11">
        <v>2.2599999999999998</v>
      </c>
    </row>
    <row r="37" spans="1:31" x14ac:dyDescent="0.2">
      <c r="A37" s="12" t="s">
        <v>35</v>
      </c>
      <c r="B37" s="15">
        <v>1.92</v>
      </c>
      <c r="C37" s="11">
        <v>1.92</v>
      </c>
      <c r="D37" s="5"/>
      <c r="E37" s="5"/>
      <c r="F37" s="11">
        <v>0.01</v>
      </c>
      <c r="G37" s="5"/>
      <c r="H37" s="5"/>
      <c r="I37" s="5"/>
      <c r="J37" s="5"/>
      <c r="K37" s="5"/>
      <c r="L37" s="15">
        <v>5.52</v>
      </c>
      <c r="M37" s="5"/>
      <c r="N37" s="11">
        <v>3.84</v>
      </c>
      <c r="O37" s="11">
        <v>0.12</v>
      </c>
      <c r="P37" s="11">
        <v>1.01</v>
      </c>
      <c r="Q37" s="11">
        <v>0.09</v>
      </c>
      <c r="R37" s="5"/>
      <c r="S37" s="11">
        <v>0.1</v>
      </c>
      <c r="T37" s="11">
        <v>0.03</v>
      </c>
      <c r="U37" s="5"/>
      <c r="V37" s="9"/>
      <c r="W37" s="5"/>
      <c r="X37" s="11">
        <v>0.17</v>
      </c>
      <c r="Y37" s="5"/>
      <c r="Z37" s="11">
        <v>0.15</v>
      </c>
      <c r="AA37" s="11">
        <v>0.52</v>
      </c>
      <c r="AB37" s="11">
        <v>3.94</v>
      </c>
      <c r="AC37" s="11">
        <v>57.44</v>
      </c>
      <c r="AD37" s="11">
        <v>74.53</v>
      </c>
      <c r="AE37" s="11">
        <v>1.47</v>
      </c>
    </row>
    <row r="38" spans="1:31" x14ac:dyDescent="0.2">
      <c r="A38" s="12" t="s">
        <v>36</v>
      </c>
      <c r="B38" s="15">
        <v>1.98</v>
      </c>
      <c r="C38" s="11">
        <v>1.45</v>
      </c>
      <c r="D38" s="5"/>
      <c r="E38" s="11">
        <v>0.17</v>
      </c>
      <c r="F38" s="5"/>
      <c r="G38" s="11">
        <v>0.01</v>
      </c>
      <c r="H38" s="5"/>
      <c r="I38" s="5"/>
      <c r="J38" s="5"/>
      <c r="K38" s="11">
        <v>0.75</v>
      </c>
      <c r="L38" s="15">
        <v>4.9400000000000004</v>
      </c>
      <c r="M38" s="5"/>
      <c r="N38" s="11">
        <v>0.68</v>
      </c>
      <c r="O38" s="11">
        <v>0.08</v>
      </c>
      <c r="P38" s="11">
        <v>1.1299999999999999</v>
      </c>
      <c r="Q38" s="5"/>
      <c r="R38" s="5"/>
      <c r="S38" s="5"/>
      <c r="T38" s="5"/>
      <c r="U38" s="5"/>
      <c r="V38" s="9"/>
      <c r="W38" s="5"/>
      <c r="X38" s="11">
        <v>3.04</v>
      </c>
      <c r="Y38" s="5"/>
      <c r="Z38" s="5"/>
      <c r="AA38" s="11">
        <v>0.04</v>
      </c>
      <c r="AB38" s="11">
        <v>31.96</v>
      </c>
      <c r="AC38" s="11">
        <v>68.84</v>
      </c>
      <c r="AD38" s="11">
        <v>578.41</v>
      </c>
      <c r="AE38" s="11">
        <v>1.04</v>
      </c>
    </row>
    <row r="39" spans="1:31" x14ac:dyDescent="0.2">
      <c r="A39" s="12" t="s">
        <v>37</v>
      </c>
      <c r="B39" s="15">
        <v>132.4</v>
      </c>
      <c r="C39" s="11">
        <v>105.97</v>
      </c>
      <c r="D39" s="5"/>
      <c r="E39" s="11">
        <v>19.47</v>
      </c>
      <c r="F39" s="11">
        <v>97.06</v>
      </c>
      <c r="G39" s="11">
        <v>0.51</v>
      </c>
      <c r="H39" s="11">
        <v>5.3</v>
      </c>
      <c r="I39" s="11">
        <v>2.1</v>
      </c>
      <c r="J39" s="5"/>
      <c r="K39" s="11">
        <v>1.17</v>
      </c>
      <c r="L39" s="15">
        <v>6.81</v>
      </c>
      <c r="M39" s="5"/>
      <c r="N39" s="11">
        <v>0.31</v>
      </c>
      <c r="O39" s="11">
        <v>0.02</v>
      </c>
      <c r="P39" s="11">
        <v>4.83</v>
      </c>
      <c r="Q39" s="11">
        <v>1.32</v>
      </c>
      <c r="R39" s="5"/>
      <c r="S39" s="11">
        <v>0.02</v>
      </c>
      <c r="T39" s="5"/>
      <c r="U39" s="5"/>
      <c r="V39" s="9"/>
      <c r="W39" s="5"/>
      <c r="X39" s="11">
        <v>0.31</v>
      </c>
      <c r="Y39" s="5"/>
      <c r="Z39" s="5"/>
      <c r="AA39" s="11">
        <v>2.19</v>
      </c>
      <c r="AB39" s="11">
        <v>123.44</v>
      </c>
      <c r="AC39" s="11">
        <v>19.73</v>
      </c>
      <c r="AD39" s="11">
        <v>57.94</v>
      </c>
      <c r="AE39" s="11">
        <v>5.87</v>
      </c>
    </row>
    <row r="40" spans="1:31" x14ac:dyDescent="0.2">
      <c r="A40" s="12" t="s">
        <v>38</v>
      </c>
      <c r="B40" s="15">
        <v>0.5</v>
      </c>
      <c r="C40" s="11">
        <v>0.5</v>
      </c>
      <c r="D40" s="5"/>
      <c r="E40" s="5"/>
      <c r="F40" s="5"/>
      <c r="G40" s="11">
        <v>7.0000000000000007E-2</v>
      </c>
      <c r="H40" s="11">
        <v>0.14000000000000001</v>
      </c>
      <c r="I40" s="5"/>
      <c r="J40" s="5"/>
      <c r="K40" s="5"/>
      <c r="L40" s="15">
        <v>6.17</v>
      </c>
      <c r="M40" s="11">
        <v>0.01</v>
      </c>
      <c r="N40" s="11">
        <v>0.44</v>
      </c>
      <c r="O40" s="11">
        <v>0.93</v>
      </c>
      <c r="P40" s="11">
        <v>4.4000000000000004</v>
      </c>
      <c r="Q40" s="11">
        <v>0.31</v>
      </c>
      <c r="R40" s="5"/>
      <c r="S40" s="11">
        <v>0.05</v>
      </c>
      <c r="T40" s="5"/>
      <c r="U40" s="5"/>
      <c r="V40" s="9"/>
      <c r="W40" s="5"/>
      <c r="X40" s="11">
        <v>0.02</v>
      </c>
      <c r="Y40" s="5"/>
      <c r="Z40" s="5"/>
      <c r="AA40" s="11">
        <v>0.21</v>
      </c>
      <c r="AB40" s="11">
        <v>2.98</v>
      </c>
      <c r="AC40" s="11">
        <v>14.9</v>
      </c>
      <c r="AD40" s="11">
        <v>16.559999999999999</v>
      </c>
      <c r="AE40" s="5"/>
    </row>
    <row r="41" spans="1:31" x14ac:dyDescent="0.2">
      <c r="A41" s="12" t="s">
        <v>39</v>
      </c>
      <c r="B41" s="15">
        <v>948.29</v>
      </c>
      <c r="C41" s="11">
        <v>945.4</v>
      </c>
      <c r="D41" s="5"/>
      <c r="E41" s="11">
        <v>2.29</v>
      </c>
      <c r="F41" s="11">
        <v>39.08</v>
      </c>
      <c r="G41" s="11">
        <v>0.82</v>
      </c>
      <c r="H41" s="11">
        <v>0.21</v>
      </c>
      <c r="I41" s="5"/>
      <c r="J41" s="11">
        <v>1.3</v>
      </c>
      <c r="K41" s="11">
        <v>0.43</v>
      </c>
      <c r="L41" s="15">
        <v>64.260000000000005</v>
      </c>
      <c r="M41" s="11">
        <v>0.17</v>
      </c>
      <c r="N41" s="11">
        <v>21.5</v>
      </c>
      <c r="O41" s="5"/>
      <c r="P41" s="11">
        <v>28.23</v>
      </c>
      <c r="Q41" s="11">
        <v>0.9</v>
      </c>
      <c r="R41" s="5"/>
      <c r="S41" s="11">
        <v>0.27</v>
      </c>
      <c r="T41" s="5"/>
      <c r="U41" s="5"/>
      <c r="V41" s="15">
        <v>2.4700000000000002</v>
      </c>
      <c r="W41" s="11">
        <v>8.8000000000000007</v>
      </c>
      <c r="X41" s="11">
        <v>0.03</v>
      </c>
      <c r="Y41" s="11">
        <v>1.51</v>
      </c>
      <c r="Z41" s="11">
        <v>0.38</v>
      </c>
      <c r="AA41" s="11">
        <v>1.25</v>
      </c>
      <c r="AB41" s="5"/>
      <c r="AC41" s="11">
        <v>9585.94</v>
      </c>
      <c r="AD41" s="11">
        <v>5703.13</v>
      </c>
      <c r="AE41" s="11">
        <v>10.76</v>
      </c>
    </row>
    <row r="42" spans="1:31" x14ac:dyDescent="0.2">
      <c r="A42" s="12" t="s">
        <v>40</v>
      </c>
      <c r="B42" s="15">
        <v>143.01</v>
      </c>
      <c r="C42" s="11">
        <v>143.01</v>
      </c>
      <c r="D42" s="5"/>
      <c r="E42" s="5"/>
      <c r="F42" s="5"/>
      <c r="G42" s="11">
        <v>0.9</v>
      </c>
      <c r="H42" s="11">
        <v>2.83</v>
      </c>
      <c r="I42" s="5"/>
      <c r="J42" s="11">
        <v>0.3</v>
      </c>
      <c r="K42" s="5"/>
      <c r="L42" s="15">
        <v>4.1100000000000003</v>
      </c>
      <c r="M42" s="5"/>
      <c r="N42" s="11">
        <v>2.5499999999999998</v>
      </c>
      <c r="O42" s="5"/>
      <c r="P42" s="11">
        <v>1.38</v>
      </c>
      <c r="Q42" s="11">
        <v>0.11</v>
      </c>
      <c r="R42" s="5"/>
      <c r="S42" s="11">
        <v>0.02</v>
      </c>
      <c r="T42" s="5"/>
      <c r="U42" s="5"/>
      <c r="V42" s="9"/>
      <c r="W42" s="5"/>
      <c r="X42" s="11">
        <v>0.04</v>
      </c>
      <c r="Y42" s="5"/>
      <c r="Z42" s="11">
        <v>0.01</v>
      </c>
      <c r="AA42" s="11">
        <v>7.25</v>
      </c>
      <c r="AB42" s="11">
        <v>53.33</v>
      </c>
      <c r="AC42" s="11">
        <v>2201.27</v>
      </c>
      <c r="AD42" s="11">
        <v>185.85</v>
      </c>
      <c r="AE42" s="5"/>
    </row>
    <row r="43" spans="1:31" x14ac:dyDescent="0.2">
      <c r="A43" s="37" t="s">
        <v>41</v>
      </c>
      <c r="B43" s="16">
        <v>4.3499999999999996</v>
      </c>
      <c r="C43" s="17">
        <v>4.3</v>
      </c>
      <c r="D43" s="7"/>
      <c r="E43" s="7"/>
      <c r="F43" s="7"/>
      <c r="G43" s="7"/>
      <c r="H43" s="7"/>
      <c r="I43" s="7"/>
      <c r="J43" s="7"/>
      <c r="K43" s="7"/>
      <c r="L43" s="16">
        <v>5.29</v>
      </c>
      <c r="M43" s="7"/>
      <c r="N43" s="17">
        <v>2.96</v>
      </c>
      <c r="O43" s="7"/>
      <c r="P43" s="17">
        <v>2</v>
      </c>
      <c r="Q43" s="17">
        <v>0.09</v>
      </c>
      <c r="R43" s="7"/>
      <c r="S43" s="7"/>
      <c r="T43" s="7"/>
      <c r="U43" s="7"/>
      <c r="V43" s="10"/>
      <c r="W43" s="7"/>
      <c r="X43" s="17">
        <v>0.23</v>
      </c>
      <c r="Y43" s="7"/>
      <c r="Z43" s="7"/>
      <c r="AA43" s="17">
        <v>0.43</v>
      </c>
      <c r="AB43" s="17">
        <v>0.11</v>
      </c>
      <c r="AC43" s="17">
        <v>147.34</v>
      </c>
      <c r="AD43" s="17">
        <v>593.76</v>
      </c>
      <c r="AE43" s="7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0F10A-D0FF-4B99-B55A-093F796642DF}">
  <sheetPr codeName="Sheet6">
    <tabColor theme="0" tint="-0.34998626667073579"/>
  </sheetPr>
  <dimension ref="A1:AG91"/>
  <sheetViews>
    <sheetView zoomScale="90" zoomScaleNormal="90" workbookViewId="0">
      <selection activeCell="F70" sqref="F70"/>
    </sheetView>
    <sheetView workbookViewId="1"/>
  </sheetViews>
  <sheetFormatPr defaultRowHeight="14.25" x14ac:dyDescent="0.2"/>
  <cols>
    <col min="1" max="1" width="32.625" bestFit="1" customWidth="1"/>
    <col min="32" max="32" width="8.875" customWidth="1"/>
  </cols>
  <sheetData>
    <row r="1" spans="1:33" ht="98.25" x14ac:dyDescent="0.2">
      <c r="B1" s="13" t="s">
        <v>42</v>
      </c>
      <c r="C1" s="13" t="s">
        <v>43</v>
      </c>
      <c r="D1" s="13" t="s">
        <v>44</v>
      </c>
      <c r="E1" s="13" t="s">
        <v>72</v>
      </c>
      <c r="F1" s="13" t="s">
        <v>73</v>
      </c>
      <c r="G1" s="13" t="s">
        <v>74</v>
      </c>
      <c r="H1" s="13" t="s">
        <v>46</v>
      </c>
      <c r="I1" s="13" t="s">
        <v>47</v>
      </c>
      <c r="J1" s="13" t="s">
        <v>48</v>
      </c>
      <c r="K1" s="13" t="s">
        <v>49</v>
      </c>
      <c r="L1" s="13" t="s">
        <v>50</v>
      </c>
      <c r="M1" s="13" t="s">
        <v>109</v>
      </c>
      <c r="N1" s="13" t="s">
        <v>110</v>
      </c>
      <c r="O1" s="13" t="s">
        <v>52</v>
      </c>
      <c r="P1" s="13" t="s">
        <v>53</v>
      </c>
      <c r="Q1" s="13" t="s">
        <v>54</v>
      </c>
      <c r="R1" s="13" t="s">
        <v>55</v>
      </c>
      <c r="S1" s="13" t="s">
        <v>56</v>
      </c>
      <c r="T1" s="13" t="s">
        <v>57</v>
      </c>
      <c r="U1" s="13" t="s">
        <v>58</v>
      </c>
      <c r="V1" s="13" t="s">
        <v>59</v>
      </c>
      <c r="W1" s="13" t="s">
        <v>60</v>
      </c>
      <c r="X1" s="13" t="s">
        <v>61</v>
      </c>
      <c r="Y1" s="13" t="s">
        <v>62</v>
      </c>
      <c r="Z1" s="13" t="s">
        <v>63</v>
      </c>
      <c r="AA1" s="13" t="s">
        <v>64</v>
      </c>
      <c r="AB1" s="13" t="s">
        <v>111</v>
      </c>
      <c r="AC1" s="13" t="s">
        <v>66</v>
      </c>
      <c r="AD1" s="13" t="s">
        <v>67</v>
      </c>
      <c r="AE1" s="13" t="s">
        <v>68</v>
      </c>
      <c r="AF1" s="13" t="s">
        <v>69</v>
      </c>
      <c r="AG1" s="13" t="s">
        <v>112</v>
      </c>
    </row>
    <row r="2" spans="1:33" x14ac:dyDescent="0.2">
      <c r="A2" s="43" t="s">
        <v>275</v>
      </c>
      <c r="B2" s="49">
        <f>SUM(B3:B43)</f>
        <v>0</v>
      </c>
      <c r="C2" s="48">
        <f>SUM(C3:C43)</f>
        <v>1</v>
      </c>
      <c r="D2" s="48">
        <f t="shared" ref="D2:AG2" si="0">SUM(D3:D43)</f>
        <v>1</v>
      </c>
      <c r="E2" s="48">
        <f t="shared" si="0"/>
        <v>0.99999999999999978</v>
      </c>
      <c r="F2" s="48">
        <f t="shared" si="0"/>
        <v>0.99999999999999978</v>
      </c>
      <c r="G2" s="48">
        <f t="shared" si="0"/>
        <v>0.99999999999999978</v>
      </c>
      <c r="H2" s="48">
        <f t="shared" si="0"/>
        <v>1</v>
      </c>
      <c r="I2" s="48">
        <f t="shared" si="0"/>
        <v>1</v>
      </c>
      <c r="J2" s="48">
        <f t="shared" si="0"/>
        <v>1</v>
      </c>
      <c r="K2" s="48">
        <f t="shared" si="0"/>
        <v>1</v>
      </c>
      <c r="L2" s="48">
        <f t="shared" si="0"/>
        <v>1</v>
      </c>
      <c r="M2" s="48">
        <f t="shared" si="0"/>
        <v>1</v>
      </c>
      <c r="N2" s="66">
        <f t="shared" si="0"/>
        <v>0</v>
      </c>
      <c r="O2" s="48">
        <f t="shared" si="0"/>
        <v>1</v>
      </c>
      <c r="P2" s="48">
        <f t="shared" si="0"/>
        <v>1</v>
      </c>
      <c r="Q2" s="48">
        <f t="shared" si="0"/>
        <v>1.0000000000000002</v>
      </c>
      <c r="R2" s="48">
        <f t="shared" si="0"/>
        <v>1</v>
      </c>
      <c r="S2" s="48">
        <f t="shared" si="0"/>
        <v>1</v>
      </c>
      <c r="T2" s="48">
        <f t="shared" si="0"/>
        <v>1</v>
      </c>
      <c r="U2" s="48">
        <f t="shared" si="0"/>
        <v>1</v>
      </c>
      <c r="V2" s="48">
        <f t="shared" si="0"/>
        <v>0.99999999999999989</v>
      </c>
      <c r="W2" s="48">
        <f t="shared" si="0"/>
        <v>1</v>
      </c>
      <c r="X2" s="48">
        <f t="shared" si="0"/>
        <v>1</v>
      </c>
      <c r="Y2" s="48">
        <f t="shared" si="0"/>
        <v>0.99999999999999989</v>
      </c>
      <c r="Z2" s="48">
        <f t="shared" si="0"/>
        <v>1</v>
      </c>
      <c r="AA2" s="48">
        <f t="shared" si="0"/>
        <v>1</v>
      </c>
      <c r="AB2" s="48">
        <f t="shared" si="0"/>
        <v>1</v>
      </c>
      <c r="AC2" s="48">
        <f t="shared" si="0"/>
        <v>1</v>
      </c>
      <c r="AD2" s="48">
        <f t="shared" si="0"/>
        <v>1</v>
      </c>
      <c r="AE2" s="91">
        <f t="shared" si="0"/>
        <v>0</v>
      </c>
      <c r="AF2" s="91">
        <f t="shared" si="0"/>
        <v>0</v>
      </c>
      <c r="AG2" s="48">
        <f t="shared" si="0"/>
        <v>1</v>
      </c>
    </row>
    <row r="3" spans="1:33" x14ac:dyDescent="0.2">
      <c r="A3" s="36" t="s">
        <v>2</v>
      </c>
      <c r="B3" s="50"/>
      <c r="C3" s="54">
        <v>0</v>
      </c>
      <c r="D3" s="54">
        <v>0</v>
      </c>
      <c r="E3" s="54">
        <v>0</v>
      </c>
      <c r="F3" s="54">
        <v>0</v>
      </c>
      <c r="G3" s="54">
        <v>0</v>
      </c>
      <c r="H3" s="54">
        <v>0</v>
      </c>
      <c r="I3" s="54">
        <v>0</v>
      </c>
      <c r="J3" s="54">
        <v>0</v>
      </c>
      <c r="K3" s="54">
        <v>0</v>
      </c>
      <c r="L3" s="54">
        <v>0</v>
      </c>
      <c r="M3" s="54">
        <v>0</v>
      </c>
      <c r="N3" s="67"/>
      <c r="O3" s="54">
        <v>0</v>
      </c>
      <c r="P3" s="54">
        <v>0</v>
      </c>
      <c r="Q3" s="54">
        <v>0</v>
      </c>
      <c r="R3" s="54">
        <v>0</v>
      </c>
      <c r="S3" s="54">
        <v>0</v>
      </c>
      <c r="T3" s="54">
        <v>0</v>
      </c>
      <c r="U3" s="54">
        <v>0</v>
      </c>
      <c r="V3" s="75">
        <v>0</v>
      </c>
      <c r="W3" s="54">
        <v>0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92">
        <v>0</v>
      </c>
      <c r="AF3" s="92">
        <v>0</v>
      </c>
      <c r="AG3" s="84">
        <v>0</v>
      </c>
    </row>
    <row r="4" spans="1:33" x14ac:dyDescent="0.2">
      <c r="A4" s="12" t="s">
        <v>3</v>
      </c>
      <c r="B4" s="51"/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>
        <v>0</v>
      </c>
      <c r="M4" s="56">
        <v>0</v>
      </c>
      <c r="N4" s="68"/>
      <c r="O4" s="56">
        <v>0</v>
      </c>
      <c r="P4" s="56">
        <v>0</v>
      </c>
      <c r="Q4" s="56">
        <v>0</v>
      </c>
      <c r="R4" s="56">
        <v>0</v>
      </c>
      <c r="S4" s="56">
        <v>0</v>
      </c>
      <c r="T4" s="56">
        <v>0</v>
      </c>
      <c r="U4" s="56">
        <v>0</v>
      </c>
      <c r="V4" s="56">
        <v>0</v>
      </c>
      <c r="W4" s="56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93">
        <v>0</v>
      </c>
      <c r="AF4" s="93">
        <v>0</v>
      </c>
      <c r="AG4" s="82">
        <v>0</v>
      </c>
    </row>
    <row r="5" spans="1:33" x14ac:dyDescent="0.2">
      <c r="A5" s="12" t="s">
        <v>4</v>
      </c>
      <c r="B5" s="51"/>
      <c r="C5" s="56">
        <v>0</v>
      </c>
      <c r="D5" s="56">
        <v>0</v>
      </c>
      <c r="E5" s="56">
        <v>0</v>
      </c>
      <c r="F5" s="56">
        <v>0</v>
      </c>
      <c r="G5" s="56">
        <v>0</v>
      </c>
      <c r="H5" s="56">
        <v>0</v>
      </c>
      <c r="I5" s="56">
        <v>0</v>
      </c>
      <c r="J5" s="56">
        <v>0</v>
      </c>
      <c r="K5" s="56">
        <v>0</v>
      </c>
      <c r="L5" s="56">
        <v>0</v>
      </c>
      <c r="M5" s="56">
        <v>0</v>
      </c>
      <c r="N5" s="68"/>
      <c r="O5" s="56">
        <v>0</v>
      </c>
      <c r="P5" s="56">
        <v>0</v>
      </c>
      <c r="Q5" s="56">
        <v>0</v>
      </c>
      <c r="R5" s="56">
        <v>0</v>
      </c>
      <c r="S5" s="56">
        <v>0</v>
      </c>
      <c r="T5" s="56">
        <v>0</v>
      </c>
      <c r="U5" s="56">
        <v>0</v>
      </c>
      <c r="V5" s="56">
        <v>0</v>
      </c>
      <c r="W5" s="56">
        <v>0</v>
      </c>
      <c r="X5" s="33">
        <v>0</v>
      </c>
      <c r="Y5" s="33">
        <v>0</v>
      </c>
      <c r="Z5" s="33">
        <v>0</v>
      </c>
      <c r="AA5" s="33">
        <v>0</v>
      </c>
      <c r="AB5" s="33">
        <v>0</v>
      </c>
      <c r="AC5" s="33">
        <v>0</v>
      </c>
      <c r="AD5" s="33">
        <v>0</v>
      </c>
      <c r="AE5" s="93">
        <v>0</v>
      </c>
      <c r="AF5" s="93">
        <v>0</v>
      </c>
      <c r="AG5" s="82">
        <v>0</v>
      </c>
    </row>
    <row r="6" spans="1:33" x14ac:dyDescent="0.2">
      <c r="A6" s="12" t="s">
        <v>5</v>
      </c>
      <c r="B6" s="51"/>
      <c r="C6" s="56">
        <v>0</v>
      </c>
      <c r="D6" s="56">
        <v>0</v>
      </c>
      <c r="E6" s="56">
        <v>0</v>
      </c>
      <c r="F6" s="56">
        <v>0</v>
      </c>
      <c r="G6" s="56">
        <v>0</v>
      </c>
      <c r="H6" s="56">
        <v>0</v>
      </c>
      <c r="I6" s="56">
        <v>0</v>
      </c>
      <c r="J6" s="56">
        <v>0</v>
      </c>
      <c r="K6" s="56">
        <v>0</v>
      </c>
      <c r="L6" s="56">
        <v>0</v>
      </c>
      <c r="M6" s="56">
        <v>0</v>
      </c>
      <c r="N6" s="68"/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0</v>
      </c>
      <c r="V6" s="56">
        <v>0</v>
      </c>
      <c r="W6" s="56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93">
        <v>0</v>
      </c>
      <c r="AF6" s="93">
        <v>0</v>
      </c>
      <c r="AG6" s="82">
        <v>0</v>
      </c>
    </row>
    <row r="7" spans="1:33" x14ac:dyDescent="0.2">
      <c r="A7" s="12" t="s">
        <v>6</v>
      </c>
      <c r="B7" s="51"/>
      <c r="C7" s="56">
        <v>0</v>
      </c>
      <c r="D7" s="56">
        <v>0</v>
      </c>
      <c r="E7" s="56">
        <v>0</v>
      </c>
      <c r="F7" s="56">
        <v>0</v>
      </c>
      <c r="G7" s="56">
        <v>0</v>
      </c>
      <c r="H7" s="56">
        <v>0</v>
      </c>
      <c r="I7" s="56">
        <v>0</v>
      </c>
      <c r="J7" s="56">
        <v>0</v>
      </c>
      <c r="K7" s="56">
        <v>0</v>
      </c>
      <c r="L7" s="56">
        <v>0</v>
      </c>
      <c r="M7" s="56">
        <v>0</v>
      </c>
      <c r="N7" s="68"/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93">
        <v>0</v>
      </c>
      <c r="AF7" s="93">
        <v>0</v>
      </c>
      <c r="AG7" s="82">
        <v>0</v>
      </c>
    </row>
    <row r="8" spans="1:33" x14ac:dyDescent="0.2">
      <c r="A8" s="12" t="s">
        <v>7</v>
      </c>
      <c r="B8" s="51"/>
      <c r="C8" s="56">
        <v>0</v>
      </c>
      <c r="D8" s="56">
        <v>0</v>
      </c>
      <c r="E8" s="56">
        <v>0</v>
      </c>
      <c r="F8" s="56">
        <v>0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68"/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93">
        <v>0</v>
      </c>
      <c r="AF8" s="93">
        <v>0</v>
      </c>
      <c r="AG8" s="82">
        <v>0</v>
      </c>
    </row>
    <row r="9" spans="1:33" x14ac:dyDescent="0.2">
      <c r="A9" s="12" t="s">
        <v>8</v>
      </c>
      <c r="B9" s="51"/>
      <c r="C9" s="56">
        <v>0</v>
      </c>
      <c r="D9" s="56">
        <v>0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</v>
      </c>
      <c r="L9" s="56">
        <v>0</v>
      </c>
      <c r="M9" s="56">
        <v>0</v>
      </c>
      <c r="N9" s="68"/>
      <c r="O9" s="56">
        <v>0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W9" s="56">
        <v>0</v>
      </c>
      <c r="X9" s="33">
        <v>0</v>
      </c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93">
        <v>0</v>
      </c>
      <c r="AF9" s="93">
        <v>0</v>
      </c>
      <c r="AG9" s="82">
        <v>0</v>
      </c>
    </row>
    <row r="10" spans="1:33" x14ac:dyDescent="0.2">
      <c r="A10" s="12" t="s">
        <v>9</v>
      </c>
      <c r="B10" s="51"/>
      <c r="C10" s="56">
        <v>0</v>
      </c>
      <c r="D10" s="56">
        <v>0</v>
      </c>
      <c r="E10" s="56">
        <v>0</v>
      </c>
      <c r="F10" s="56">
        <v>0</v>
      </c>
      <c r="G10" s="56">
        <v>0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68"/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W10" s="56">
        <v>0</v>
      </c>
      <c r="X10" s="33">
        <v>0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93">
        <v>0</v>
      </c>
      <c r="AF10" s="93">
        <v>0</v>
      </c>
      <c r="AG10" s="82">
        <f>AE65</f>
        <v>0.54200621589212739</v>
      </c>
    </row>
    <row r="11" spans="1:33" x14ac:dyDescent="0.2">
      <c r="A11" s="12" t="s">
        <v>10</v>
      </c>
      <c r="B11" s="51"/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0</v>
      </c>
      <c r="J11" s="56">
        <v>0</v>
      </c>
      <c r="K11" s="56">
        <v>0</v>
      </c>
      <c r="L11" s="56">
        <v>0</v>
      </c>
      <c r="M11" s="56">
        <v>0</v>
      </c>
      <c r="N11" s="68"/>
      <c r="O11" s="56">
        <v>0</v>
      </c>
      <c r="P11" s="56">
        <v>0</v>
      </c>
      <c r="Q11" s="56">
        <v>0</v>
      </c>
      <c r="R11" s="56">
        <v>0</v>
      </c>
      <c r="S11" s="56">
        <v>0</v>
      </c>
      <c r="T11" s="56">
        <v>0</v>
      </c>
      <c r="U11" s="56">
        <v>0</v>
      </c>
      <c r="V11" s="34">
        <f>V55</f>
        <v>1.605199279617884E-3</v>
      </c>
      <c r="W11" s="56">
        <v>0</v>
      </c>
      <c r="X11" s="33">
        <v>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93">
        <v>0</v>
      </c>
      <c r="AF11" s="93">
        <v>0</v>
      </c>
      <c r="AG11" s="82">
        <v>0</v>
      </c>
    </row>
    <row r="12" spans="1:33" x14ac:dyDescent="0.2">
      <c r="A12" s="12" t="s">
        <v>11</v>
      </c>
      <c r="B12" s="51"/>
      <c r="C12" s="56">
        <v>0</v>
      </c>
      <c r="D12" s="56">
        <v>0</v>
      </c>
      <c r="E12" s="56">
        <v>0</v>
      </c>
      <c r="F12" s="56">
        <v>0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>
        <v>0</v>
      </c>
      <c r="M12" s="56">
        <v>0</v>
      </c>
      <c r="N12" s="68"/>
      <c r="O12" s="56">
        <v>0</v>
      </c>
      <c r="P12" s="56">
        <v>0</v>
      </c>
      <c r="Q12" s="56">
        <v>0</v>
      </c>
      <c r="R12" s="56">
        <v>0</v>
      </c>
      <c r="S12" s="56">
        <v>0</v>
      </c>
      <c r="T12" s="56">
        <v>0</v>
      </c>
      <c r="U12" s="56">
        <v>0</v>
      </c>
      <c r="V12" s="33">
        <v>0</v>
      </c>
      <c r="W12" s="56">
        <v>0</v>
      </c>
      <c r="X12" s="33">
        <v>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93">
        <v>0</v>
      </c>
      <c r="AF12" s="93">
        <v>0</v>
      </c>
      <c r="AG12" s="82">
        <v>0</v>
      </c>
    </row>
    <row r="13" spans="1:33" x14ac:dyDescent="0.2">
      <c r="A13" s="12" t="s">
        <v>12</v>
      </c>
      <c r="B13" s="51"/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0</v>
      </c>
      <c r="J13" s="56">
        <v>0</v>
      </c>
      <c r="K13" s="56">
        <v>0</v>
      </c>
      <c r="L13" s="56">
        <v>0</v>
      </c>
      <c r="M13" s="56">
        <v>0</v>
      </c>
      <c r="N13" s="68"/>
      <c r="O13" s="56">
        <v>0</v>
      </c>
      <c r="P13" s="56">
        <v>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33">
        <v>0</v>
      </c>
      <c r="W13" s="56">
        <v>0</v>
      </c>
      <c r="X13" s="33">
        <v>0</v>
      </c>
      <c r="Y13" s="33">
        <v>0</v>
      </c>
      <c r="Z13" s="33">
        <v>0</v>
      </c>
      <c r="AA13" s="33">
        <v>0</v>
      </c>
      <c r="AB13" s="33">
        <v>0</v>
      </c>
      <c r="AC13" s="33">
        <v>0</v>
      </c>
      <c r="AD13" s="33">
        <v>0</v>
      </c>
      <c r="AE13" s="93">
        <v>0</v>
      </c>
      <c r="AF13" s="93">
        <v>0</v>
      </c>
      <c r="AG13" s="82">
        <v>0</v>
      </c>
    </row>
    <row r="14" spans="1:33" x14ac:dyDescent="0.2">
      <c r="A14" s="12" t="s">
        <v>13</v>
      </c>
      <c r="B14" s="51"/>
      <c r="C14" s="56">
        <v>0</v>
      </c>
      <c r="D14" s="56">
        <v>0</v>
      </c>
      <c r="E14" s="56">
        <v>0</v>
      </c>
      <c r="F14" s="56">
        <v>0</v>
      </c>
      <c r="G14" s="56">
        <v>0</v>
      </c>
      <c r="H14" s="56">
        <v>0</v>
      </c>
      <c r="I14" s="56">
        <v>0</v>
      </c>
      <c r="J14" s="56">
        <v>0</v>
      </c>
      <c r="K14" s="56">
        <v>0</v>
      </c>
      <c r="L14" s="56">
        <v>0</v>
      </c>
      <c r="M14" s="56">
        <v>0</v>
      </c>
      <c r="N14" s="68"/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56">
        <v>0</v>
      </c>
      <c r="U14" s="56">
        <v>0</v>
      </c>
      <c r="V14" s="33">
        <v>0</v>
      </c>
      <c r="W14" s="56">
        <v>0</v>
      </c>
      <c r="X14" s="33">
        <v>0</v>
      </c>
      <c r="Y14" s="33">
        <v>0</v>
      </c>
      <c r="Z14" s="33">
        <v>0</v>
      </c>
      <c r="AA14" s="33">
        <v>0</v>
      </c>
      <c r="AB14" s="33">
        <v>0</v>
      </c>
      <c r="AC14" s="33">
        <v>0</v>
      </c>
      <c r="AD14" s="33">
        <v>0</v>
      </c>
      <c r="AE14" s="93">
        <v>0</v>
      </c>
      <c r="AF14" s="93">
        <v>0</v>
      </c>
      <c r="AG14" s="82">
        <v>0</v>
      </c>
    </row>
    <row r="15" spans="1:33" x14ac:dyDescent="0.2">
      <c r="A15" s="12" t="s">
        <v>14</v>
      </c>
      <c r="B15" s="51"/>
      <c r="C15" s="56">
        <v>0</v>
      </c>
      <c r="D15" s="56">
        <v>0</v>
      </c>
      <c r="E15" s="56">
        <v>0</v>
      </c>
      <c r="F15" s="56">
        <v>0</v>
      </c>
      <c r="G15" s="56">
        <v>0</v>
      </c>
      <c r="H15" s="56">
        <v>0</v>
      </c>
      <c r="I15" s="56">
        <v>0</v>
      </c>
      <c r="J15" s="56">
        <v>0</v>
      </c>
      <c r="K15" s="56">
        <v>0</v>
      </c>
      <c r="L15" s="56">
        <v>0</v>
      </c>
      <c r="M15" s="56">
        <v>0</v>
      </c>
      <c r="N15" s="68"/>
      <c r="O15" s="56">
        <v>0</v>
      </c>
      <c r="P15" s="56">
        <v>0</v>
      </c>
      <c r="Q15" s="56">
        <v>0</v>
      </c>
      <c r="R15" s="56">
        <v>0</v>
      </c>
      <c r="S15" s="56">
        <v>0</v>
      </c>
      <c r="T15" s="56">
        <v>0</v>
      </c>
      <c r="U15" s="56">
        <v>0</v>
      </c>
      <c r="V15" s="33">
        <v>0</v>
      </c>
      <c r="W15" s="56">
        <v>0</v>
      </c>
      <c r="X15" s="33">
        <v>0</v>
      </c>
      <c r="Y15" s="33">
        <v>0</v>
      </c>
      <c r="Z15" s="33">
        <v>0</v>
      </c>
      <c r="AA15" s="33">
        <v>0</v>
      </c>
      <c r="AB15" s="33">
        <v>0</v>
      </c>
      <c r="AC15" s="33">
        <v>0</v>
      </c>
      <c r="AD15" s="33">
        <v>0</v>
      </c>
      <c r="AE15" s="93">
        <v>0</v>
      </c>
      <c r="AF15" s="93">
        <v>0</v>
      </c>
      <c r="AG15" s="82">
        <v>0</v>
      </c>
    </row>
    <row r="16" spans="1:33" x14ac:dyDescent="0.2">
      <c r="A16" s="12" t="s">
        <v>15</v>
      </c>
      <c r="B16" s="51"/>
      <c r="C16" s="56">
        <v>0</v>
      </c>
      <c r="D16" s="56">
        <v>0</v>
      </c>
      <c r="E16" s="56">
        <v>0</v>
      </c>
      <c r="F16" s="56">
        <v>0</v>
      </c>
      <c r="G16" s="56">
        <v>0</v>
      </c>
      <c r="H16" s="56">
        <v>0</v>
      </c>
      <c r="I16" s="56">
        <v>0</v>
      </c>
      <c r="J16" s="56">
        <v>0</v>
      </c>
      <c r="K16" s="56">
        <v>0</v>
      </c>
      <c r="L16" s="56">
        <v>0</v>
      </c>
      <c r="M16" s="56">
        <v>0</v>
      </c>
      <c r="N16" s="68"/>
      <c r="O16" s="56">
        <v>0</v>
      </c>
      <c r="P16" s="56">
        <v>0</v>
      </c>
      <c r="Q16" s="56">
        <v>0</v>
      </c>
      <c r="R16" s="56">
        <v>0</v>
      </c>
      <c r="S16" s="56">
        <v>0</v>
      </c>
      <c r="T16" s="56">
        <v>0</v>
      </c>
      <c r="U16" s="56">
        <v>0</v>
      </c>
      <c r="V16" s="33">
        <v>0</v>
      </c>
      <c r="W16" s="56">
        <v>0</v>
      </c>
      <c r="X16" s="33">
        <v>0</v>
      </c>
      <c r="Y16" s="33">
        <v>0</v>
      </c>
      <c r="Z16" s="33">
        <v>0</v>
      </c>
      <c r="AA16" s="33">
        <v>0</v>
      </c>
      <c r="AB16" s="33">
        <v>0</v>
      </c>
      <c r="AC16" s="33">
        <v>0</v>
      </c>
      <c r="AD16" s="33">
        <v>0</v>
      </c>
      <c r="AE16" s="93">
        <v>0</v>
      </c>
      <c r="AF16" s="93">
        <v>0</v>
      </c>
      <c r="AG16" s="82">
        <v>0</v>
      </c>
    </row>
    <row r="17" spans="1:33" x14ac:dyDescent="0.2">
      <c r="A17" s="12" t="s">
        <v>16</v>
      </c>
      <c r="B17" s="51"/>
      <c r="C17" s="56">
        <v>0</v>
      </c>
      <c r="D17" s="56">
        <v>0</v>
      </c>
      <c r="E17" s="56">
        <v>0</v>
      </c>
      <c r="F17" s="56">
        <v>0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>
        <v>0</v>
      </c>
      <c r="M17" s="56">
        <v>0</v>
      </c>
      <c r="N17" s="68"/>
      <c r="O17" s="56">
        <v>0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0</v>
      </c>
      <c r="V17" s="34">
        <f>V56</f>
        <v>6.6948555320648336E-3</v>
      </c>
      <c r="W17" s="56">
        <v>0</v>
      </c>
      <c r="X17" s="33">
        <v>0</v>
      </c>
      <c r="Y17" s="33">
        <v>0</v>
      </c>
      <c r="Z17" s="33">
        <v>0</v>
      </c>
      <c r="AA17" s="33">
        <v>0</v>
      </c>
      <c r="AB17" s="33">
        <v>0</v>
      </c>
      <c r="AC17" s="33">
        <v>0</v>
      </c>
      <c r="AD17" s="33">
        <v>0</v>
      </c>
      <c r="AE17" s="93">
        <v>0</v>
      </c>
      <c r="AF17" s="93">
        <v>0</v>
      </c>
      <c r="AG17" s="82">
        <v>0</v>
      </c>
    </row>
    <row r="18" spans="1:33" x14ac:dyDescent="0.2">
      <c r="A18" s="12" t="s">
        <v>17</v>
      </c>
      <c r="B18" s="51"/>
      <c r="C18" s="56">
        <v>0</v>
      </c>
      <c r="D18" s="56">
        <v>0</v>
      </c>
      <c r="E18" s="56">
        <v>0</v>
      </c>
      <c r="F18" s="56">
        <v>0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v>0</v>
      </c>
      <c r="M18" s="56">
        <v>0</v>
      </c>
      <c r="N18" s="68"/>
      <c r="O18" s="56">
        <v>0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0</v>
      </c>
      <c r="V18" s="33">
        <v>0</v>
      </c>
      <c r="W18" s="56">
        <v>0</v>
      </c>
      <c r="X18" s="33">
        <v>0</v>
      </c>
      <c r="Y18" s="33">
        <v>0</v>
      </c>
      <c r="Z18" s="33">
        <v>0</v>
      </c>
      <c r="AA18" s="33">
        <v>0</v>
      </c>
      <c r="AB18" s="33">
        <v>0</v>
      </c>
      <c r="AC18" s="33">
        <v>0</v>
      </c>
      <c r="AD18" s="33">
        <v>0</v>
      </c>
      <c r="AE18" s="93">
        <v>0</v>
      </c>
      <c r="AF18" s="93">
        <v>0</v>
      </c>
      <c r="AG18" s="82">
        <v>0</v>
      </c>
    </row>
    <row r="19" spans="1:33" x14ac:dyDescent="0.2">
      <c r="A19" s="12" t="s">
        <v>18</v>
      </c>
      <c r="B19" s="51"/>
      <c r="C19" s="56">
        <v>0</v>
      </c>
      <c r="D19" s="56">
        <v>0</v>
      </c>
      <c r="E19" s="56">
        <v>0</v>
      </c>
      <c r="F19" s="56">
        <v>0</v>
      </c>
      <c r="G19" s="56">
        <v>0</v>
      </c>
      <c r="H19" s="56">
        <v>0</v>
      </c>
      <c r="I19" s="56">
        <v>0</v>
      </c>
      <c r="J19" s="56">
        <v>0</v>
      </c>
      <c r="K19" s="56">
        <v>0</v>
      </c>
      <c r="L19" s="56">
        <v>0</v>
      </c>
      <c r="M19" s="56">
        <v>0</v>
      </c>
      <c r="N19" s="68"/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0</v>
      </c>
      <c r="V19" s="33">
        <v>0</v>
      </c>
      <c r="W19" s="56">
        <v>0</v>
      </c>
      <c r="X19" s="33">
        <v>0</v>
      </c>
      <c r="Y19" s="33">
        <v>0</v>
      </c>
      <c r="Z19" s="33">
        <v>0</v>
      </c>
      <c r="AA19" s="33">
        <v>0</v>
      </c>
      <c r="AB19" s="33">
        <v>0</v>
      </c>
      <c r="AC19" s="33">
        <v>0</v>
      </c>
      <c r="AD19" s="33">
        <v>0</v>
      </c>
      <c r="AE19" s="93">
        <v>0</v>
      </c>
      <c r="AF19" s="93">
        <v>0</v>
      </c>
      <c r="AG19" s="82">
        <v>0</v>
      </c>
    </row>
    <row r="20" spans="1:33" x14ac:dyDescent="0.2">
      <c r="A20" s="12" t="s">
        <v>19</v>
      </c>
      <c r="B20" s="51"/>
      <c r="C20" s="56">
        <v>0</v>
      </c>
      <c r="D20" s="56">
        <v>0</v>
      </c>
      <c r="E20" s="56">
        <v>0</v>
      </c>
      <c r="F20" s="56">
        <v>0</v>
      </c>
      <c r="G20" s="56">
        <v>0</v>
      </c>
      <c r="H20" s="56">
        <v>0</v>
      </c>
      <c r="I20" s="56">
        <v>0</v>
      </c>
      <c r="J20" s="56">
        <v>0</v>
      </c>
      <c r="K20" s="56">
        <v>0</v>
      </c>
      <c r="L20" s="56">
        <v>0</v>
      </c>
      <c r="M20" s="56">
        <v>0</v>
      </c>
      <c r="N20" s="68"/>
      <c r="O20" s="56">
        <v>0</v>
      </c>
      <c r="P20" s="56">
        <v>0</v>
      </c>
      <c r="Q20" s="56">
        <v>0</v>
      </c>
      <c r="R20" s="56">
        <v>0</v>
      </c>
      <c r="S20" s="56">
        <v>0</v>
      </c>
      <c r="T20" s="56">
        <v>0</v>
      </c>
      <c r="U20" s="56">
        <v>0</v>
      </c>
      <c r="V20" s="33">
        <v>0</v>
      </c>
      <c r="W20" s="56">
        <v>0</v>
      </c>
      <c r="X20" s="33">
        <v>0</v>
      </c>
      <c r="Y20" s="33">
        <v>0</v>
      </c>
      <c r="Z20" s="33">
        <v>0</v>
      </c>
      <c r="AA20" s="33">
        <v>0</v>
      </c>
      <c r="AB20" s="33">
        <v>0</v>
      </c>
      <c r="AC20" s="33">
        <v>0</v>
      </c>
      <c r="AD20" s="33">
        <v>0</v>
      </c>
      <c r="AE20" s="93">
        <v>0</v>
      </c>
      <c r="AF20" s="93">
        <v>0</v>
      </c>
      <c r="AG20" s="82">
        <v>0</v>
      </c>
    </row>
    <row r="21" spans="1:33" x14ac:dyDescent="0.2">
      <c r="A21" s="12" t="s">
        <v>20</v>
      </c>
      <c r="B21" s="51"/>
      <c r="C21" s="56">
        <v>0</v>
      </c>
      <c r="D21" s="56">
        <v>0</v>
      </c>
      <c r="E21" s="56">
        <v>0</v>
      </c>
      <c r="F21" s="56">
        <v>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>
        <v>0</v>
      </c>
      <c r="M21" s="56">
        <v>0</v>
      </c>
      <c r="N21" s="68"/>
      <c r="O21" s="56">
        <v>0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0</v>
      </c>
      <c r="V21" s="34">
        <f>V57</f>
        <v>2.0750137029206797E-3</v>
      </c>
      <c r="W21" s="56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93">
        <v>0</v>
      </c>
      <c r="AF21" s="93">
        <v>0</v>
      </c>
      <c r="AG21" s="82">
        <v>0</v>
      </c>
    </row>
    <row r="22" spans="1:33" x14ac:dyDescent="0.2">
      <c r="A22" s="12" t="s">
        <v>21</v>
      </c>
      <c r="B22" s="51"/>
      <c r="C22" s="34">
        <f>C59</f>
        <v>6.1643990427855268E-2</v>
      </c>
      <c r="D22" s="33">
        <f>B65</f>
        <v>1</v>
      </c>
      <c r="E22" s="34">
        <f>C69</f>
        <v>0.1124914509037616</v>
      </c>
      <c r="F22" s="34">
        <f>C69</f>
        <v>0.1124914509037616</v>
      </c>
      <c r="G22" s="34">
        <f>C69</f>
        <v>0.1124914509037616</v>
      </c>
      <c r="H22" s="56">
        <v>0</v>
      </c>
      <c r="I22" s="56">
        <v>0</v>
      </c>
      <c r="J22" s="56">
        <v>0</v>
      </c>
      <c r="K22" s="56">
        <v>0</v>
      </c>
      <c r="L22" s="56">
        <v>0</v>
      </c>
      <c r="M22" s="56">
        <f>C88</f>
        <v>0.13081124527336829</v>
      </c>
      <c r="N22" s="68"/>
      <c r="O22" s="56">
        <v>0</v>
      </c>
      <c r="P22" s="56">
        <f>L60</f>
        <v>6.1846689895470375E-2</v>
      </c>
      <c r="Q22" s="56">
        <v>0</v>
      </c>
      <c r="R22" s="56">
        <f>L71</f>
        <v>0</v>
      </c>
      <c r="S22" s="56">
        <f>L75</f>
        <v>0.38347338935574227</v>
      </c>
      <c r="T22" s="33">
        <f>L78</f>
        <v>0.24832116449282998</v>
      </c>
      <c r="U22" s="34">
        <f>L83</f>
        <v>0.93498596819457447</v>
      </c>
      <c r="V22" s="33">
        <v>0</v>
      </c>
      <c r="W22" s="33">
        <f>V63</f>
        <v>6.8035653841814286E-2</v>
      </c>
      <c r="X22" s="33">
        <f>V70</f>
        <v>1.9665643676304311E-2</v>
      </c>
      <c r="Y22" s="33">
        <v>0</v>
      </c>
      <c r="Z22" s="33">
        <f>V79</f>
        <v>0.49962199604985874</v>
      </c>
      <c r="AA22" s="33">
        <f>U84</f>
        <v>1</v>
      </c>
      <c r="AB22" s="33">
        <f>V88</f>
        <v>0.75957965357240897</v>
      </c>
      <c r="AC22" s="33">
        <v>0</v>
      </c>
      <c r="AD22" s="33">
        <v>0</v>
      </c>
      <c r="AE22" s="93">
        <v>0</v>
      </c>
      <c r="AF22" s="93">
        <v>0</v>
      </c>
      <c r="AG22" s="82">
        <f>AE62</f>
        <v>1.5074762009641975E-2</v>
      </c>
    </row>
    <row r="23" spans="1:33" x14ac:dyDescent="0.2">
      <c r="A23" s="12" t="s">
        <v>1</v>
      </c>
      <c r="B23" s="51"/>
      <c r="C23" s="34">
        <f>C60</f>
        <v>0.54037695264123953</v>
      </c>
      <c r="D23" s="33">
        <v>0</v>
      </c>
      <c r="E23" s="33">
        <v>0</v>
      </c>
      <c r="F23" s="33">
        <v>0</v>
      </c>
      <c r="G23" s="33">
        <v>0</v>
      </c>
      <c r="H23" s="34">
        <f>C77</f>
        <v>9.1554671662636838E-2</v>
      </c>
      <c r="I23" s="33">
        <f>B83</f>
        <v>1</v>
      </c>
      <c r="J23" s="33">
        <f>B83</f>
        <v>1</v>
      </c>
      <c r="K23" s="33">
        <f>B83</f>
        <v>1</v>
      </c>
      <c r="L23" s="33">
        <f>B83</f>
        <v>1</v>
      </c>
      <c r="M23" s="56">
        <f>C89</f>
        <v>0.57067570282958557</v>
      </c>
      <c r="N23" s="68"/>
      <c r="O23" s="33">
        <f>K54</f>
        <v>1</v>
      </c>
      <c r="P23" s="33">
        <f>L59</f>
        <v>0.52656794425087106</v>
      </c>
      <c r="Q23" s="33">
        <f>L64</f>
        <v>0.37109375000000006</v>
      </c>
      <c r="R23" s="33">
        <f>K70</f>
        <v>1</v>
      </c>
      <c r="S23" s="33">
        <f>L74</f>
        <v>0.61652661064425773</v>
      </c>
      <c r="T23" s="33">
        <f>L79</f>
        <v>0.75167883550716996</v>
      </c>
      <c r="U23" s="33">
        <v>0</v>
      </c>
      <c r="V23" s="34">
        <f>V58</f>
        <v>0.98950747787957083</v>
      </c>
      <c r="W23" s="33">
        <f>V64</f>
        <v>0.93015908834480432</v>
      </c>
      <c r="X23" s="33">
        <f>V68</f>
        <v>6.137942174123728E-3</v>
      </c>
      <c r="Y23" s="33">
        <f>W68</f>
        <v>0</v>
      </c>
      <c r="Z23" s="33">
        <f>V80</f>
        <v>0.5003780039501412</v>
      </c>
      <c r="AA23" s="33">
        <v>0</v>
      </c>
      <c r="AB23" s="33">
        <f>V89</f>
        <v>0.240420346427591</v>
      </c>
      <c r="AC23" s="33">
        <f>AD53</f>
        <v>1</v>
      </c>
      <c r="AD23" s="33">
        <f>AD57</f>
        <v>1</v>
      </c>
      <c r="AE23" s="93">
        <v>0</v>
      </c>
      <c r="AF23" s="93">
        <v>0</v>
      </c>
      <c r="AG23" s="82">
        <f>AE63</f>
        <v>0.22257298778846391</v>
      </c>
    </row>
    <row r="24" spans="1:33" x14ac:dyDescent="0.2">
      <c r="A24" s="12" t="s">
        <v>22</v>
      </c>
      <c r="B24" s="51"/>
      <c r="C24" s="55">
        <v>0</v>
      </c>
      <c r="D24" s="55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68"/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4">
        <f>V59</f>
        <v>1.1745360582569884E-4</v>
      </c>
      <c r="W24" s="34">
        <f>W59</f>
        <v>0</v>
      </c>
      <c r="X24" s="33">
        <v>0</v>
      </c>
      <c r="Y24" s="33">
        <v>0</v>
      </c>
      <c r="Z24" s="33">
        <v>0</v>
      </c>
      <c r="AA24" s="33">
        <v>0</v>
      </c>
      <c r="AB24" s="33">
        <v>0</v>
      </c>
      <c r="AC24" s="33">
        <v>0</v>
      </c>
      <c r="AD24" s="33">
        <v>0</v>
      </c>
      <c r="AE24" s="93">
        <v>0</v>
      </c>
      <c r="AF24" s="93">
        <v>0</v>
      </c>
      <c r="AG24" s="82">
        <v>0</v>
      </c>
    </row>
    <row r="25" spans="1:33" x14ac:dyDescent="0.2">
      <c r="A25" s="12" t="s">
        <v>23</v>
      </c>
      <c r="B25" s="51"/>
      <c r="C25" s="56">
        <v>0</v>
      </c>
      <c r="D25" s="56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68"/>
      <c r="O25" s="33">
        <v>0</v>
      </c>
      <c r="P25" s="33">
        <v>0</v>
      </c>
      <c r="Q25" s="33">
        <v>0</v>
      </c>
      <c r="R25" s="33">
        <v>0</v>
      </c>
      <c r="S25" s="33">
        <v>0</v>
      </c>
      <c r="T25" s="33">
        <v>0</v>
      </c>
      <c r="U25" s="33">
        <v>0</v>
      </c>
      <c r="V25" s="33">
        <v>0</v>
      </c>
      <c r="W25" s="33">
        <v>0</v>
      </c>
      <c r="X25" s="33">
        <v>0</v>
      </c>
      <c r="Y25" s="33">
        <v>0</v>
      </c>
      <c r="Z25" s="33">
        <v>0</v>
      </c>
      <c r="AA25" s="33">
        <v>0</v>
      </c>
      <c r="AB25" s="33">
        <v>0</v>
      </c>
      <c r="AC25" s="33">
        <v>0</v>
      </c>
      <c r="AD25" s="33">
        <v>0</v>
      </c>
      <c r="AE25" s="93">
        <v>0</v>
      </c>
      <c r="AF25" s="93">
        <v>0</v>
      </c>
      <c r="AG25" s="82">
        <v>0</v>
      </c>
    </row>
    <row r="26" spans="1:33" x14ac:dyDescent="0.2">
      <c r="A26" s="12" t="s">
        <v>24</v>
      </c>
      <c r="B26" s="51"/>
      <c r="C26" s="56">
        <v>0</v>
      </c>
      <c r="D26" s="56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0</v>
      </c>
      <c r="M26" s="33">
        <v>0</v>
      </c>
      <c r="N26" s="68"/>
      <c r="O26" s="33">
        <v>0</v>
      </c>
      <c r="P26" s="33">
        <f>L58</f>
        <v>0.41158536585365851</v>
      </c>
      <c r="Q26" s="33">
        <f>L63</f>
        <v>0.16210937500000003</v>
      </c>
      <c r="R26" s="33">
        <v>0</v>
      </c>
      <c r="S26" s="33">
        <v>0</v>
      </c>
      <c r="T26" s="33">
        <v>0</v>
      </c>
      <c r="U26" s="33">
        <v>0</v>
      </c>
      <c r="V26" s="33">
        <v>0</v>
      </c>
      <c r="W26" s="33">
        <v>0</v>
      </c>
      <c r="X26" s="33">
        <v>0</v>
      </c>
      <c r="Y26" s="33">
        <v>0</v>
      </c>
      <c r="Z26" s="33">
        <v>0</v>
      </c>
      <c r="AA26" s="33">
        <v>0</v>
      </c>
      <c r="AB26" s="33">
        <v>0</v>
      </c>
      <c r="AC26" s="33">
        <v>0</v>
      </c>
      <c r="AD26" s="33">
        <v>0</v>
      </c>
      <c r="AE26" s="93">
        <v>0</v>
      </c>
      <c r="AF26" s="93">
        <v>0</v>
      </c>
      <c r="AG26" s="82">
        <v>0</v>
      </c>
    </row>
    <row r="27" spans="1:33" x14ac:dyDescent="0.2">
      <c r="A27" s="12" t="s">
        <v>25</v>
      </c>
      <c r="B27" s="51"/>
      <c r="C27" s="56">
        <v>0</v>
      </c>
      <c r="D27" s="56">
        <v>0</v>
      </c>
      <c r="E27" s="34">
        <f>C70</f>
        <v>0.82205276013678541</v>
      </c>
      <c r="F27" s="34">
        <f>C70</f>
        <v>0.82205276013678541</v>
      </c>
      <c r="G27" s="34">
        <f>C70</f>
        <v>0.82205276013678541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f>C90</f>
        <v>2.0322232979559034E-2</v>
      </c>
      <c r="N27" s="68"/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f>V65</f>
        <v>1.8052578133814737E-3</v>
      </c>
      <c r="X27" s="33">
        <f>V69</f>
        <v>0.97419641414957192</v>
      </c>
      <c r="Y27" s="33">
        <f>V74</f>
        <v>0.90323783504393407</v>
      </c>
      <c r="Z27" s="33">
        <v>0</v>
      </c>
      <c r="AA27" s="33">
        <v>0</v>
      </c>
      <c r="AB27" s="33">
        <v>0</v>
      </c>
      <c r="AC27" s="33">
        <v>0</v>
      </c>
      <c r="AD27" s="33">
        <v>0</v>
      </c>
      <c r="AE27" s="93">
        <v>0</v>
      </c>
      <c r="AF27" s="93">
        <v>0</v>
      </c>
      <c r="AG27" s="82">
        <f>AE64</f>
        <v>0.22034603430976679</v>
      </c>
    </row>
    <row r="28" spans="1:33" x14ac:dyDescent="0.2">
      <c r="A28" s="12" t="s">
        <v>26</v>
      </c>
      <c r="B28" s="51"/>
      <c r="C28" s="56">
        <f>C61</f>
        <v>0.39797905693090513</v>
      </c>
      <c r="D28" s="56">
        <v>0</v>
      </c>
      <c r="E28" s="56">
        <f>C71</f>
        <v>6.5455788959452865E-2</v>
      </c>
      <c r="F28" s="56">
        <f>C71</f>
        <v>6.5455788959452865E-2</v>
      </c>
      <c r="G28" s="56">
        <f>C71</f>
        <v>6.5455788959452865E-2</v>
      </c>
      <c r="H28" s="34">
        <f>C78</f>
        <v>0.90844532833736324</v>
      </c>
      <c r="I28" s="33">
        <v>0</v>
      </c>
      <c r="J28" s="33">
        <v>0</v>
      </c>
      <c r="K28" s="33">
        <v>0</v>
      </c>
      <c r="L28" s="33">
        <v>0</v>
      </c>
      <c r="M28" s="33">
        <f>C91</f>
        <v>0.2781908189174872</v>
      </c>
      <c r="N28" s="68"/>
      <c r="O28" s="33">
        <v>0</v>
      </c>
      <c r="P28" s="33">
        <v>0</v>
      </c>
      <c r="Q28" s="33">
        <v>0</v>
      </c>
      <c r="R28" s="33">
        <v>0</v>
      </c>
      <c r="S28" s="33">
        <v>0</v>
      </c>
      <c r="T28" s="33">
        <v>0</v>
      </c>
      <c r="U28" s="33">
        <v>0</v>
      </c>
      <c r="V28" s="33">
        <v>0</v>
      </c>
      <c r="W28" s="33">
        <v>0</v>
      </c>
      <c r="X28" s="33">
        <v>0</v>
      </c>
      <c r="Y28" s="33">
        <v>0</v>
      </c>
      <c r="Z28" s="33">
        <v>0</v>
      </c>
      <c r="AA28" s="33">
        <v>0</v>
      </c>
      <c r="AB28" s="33">
        <v>0</v>
      </c>
      <c r="AC28" s="33">
        <v>0</v>
      </c>
      <c r="AD28" s="33">
        <v>0</v>
      </c>
      <c r="AE28" s="93">
        <v>0</v>
      </c>
      <c r="AF28" s="93">
        <v>0</v>
      </c>
      <c r="AG28" s="82">
        <v>0</v>
      </c>
    </row>
    <row r="29" spans="1:33" x14ac:dyDescent="0.2">
      <c r="A29" s="12" t="s">
        <v>27</v>
      </c>
      <c r="B29" s="51"/>
      <c r="C29" s="56">
        <v>0</v>
      </c>
      <c r="D29" s="56">
        <v>0</v>
      </c>
      <c r="E29" s="56">
        <v>0</v>
      </c>
      <c r="F29" s="56">
        <v>0</v>
      </c>
      <c r="G29" s="56">
        <v>0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68"/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33">
        <v>0</v>
      </c>
      <c r="V29" s="33">
        <v>0</v>
      </c>
      <c r="W29" s="33">
        <v>0</v>
      </c>
      <c r="X29" s="33">
        <v>0</v>
      </c>
      <c r="Y29" s="33">
        <f>V73</f>
        <v>9.6762164956065835E-2</v>
      </c>
      <c r="Z29" s="33">
        <v>0</v>
      </c>
      <c r="AA29" s="33">
        <v>0</v>
      </c>
      <c r="AB29" s="33">
        <v>0</v>
      </c>
      <c r="AC29" s="33">
        <v>0</v>
      </c>
      <c r="AD29" s="33">
        <v>0</v>
      </c>
      <c r="AE29" s="93">
        <v>0</v>
      </c>
      <c r="AF29" s="93">
        <v>0</v>
      </c>
      <c r="AG29" s="82">
        <v>0</v>
      </c>
    </row>
    <row r="30" spans="1:33" x14ac:dyDescent="0.2">
      <c r="A30" s="12" t="s">
        <v>28</v>
      </c>
      <c r="B30" s="51"/>
      <c r="C30" s="56">
        <v>0</v>
      </c>
      <c r="D30" s="56">
        <v>0</v>
      </c>
      <c r="E30" s="56">
        <v>0</v>
      </c>
      <c r="F30" s="56">
        <v>0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>
        <v>0</v>
      </c>
      <c r="M30" s="56">
        <v>0</v>
      </c>
      <c r="N30" s="68"/>
      <c r="O30" s="56">
        <v>0</v>
      </c>
      <c r="P30" s="56">
        <v>0</v>
      </c>
      <c r="Q30" s="56">
        <v>0</v>
      </c>
      <c r="R30" s="56">
        <v>0</v>
      </c>
      <c r="S30" s="56">
        <v>0</v>
      </c>
      <c r="T30" s="56">
        <v>0</v>
      </c>
      <c r="U30" s="33">
        <v>0</v>
      </c>
      <c r="V30" s="33">
        <v>0</v>
      </c>
      <c r="W30" s="33">
        <v>0</v>
      </c>
      <c r="X30" s="33">
        <v>0</v>
      </c>
      <c r="Y30" s="33">
        <v>0</v>
      </c>
      <c r="Z30" s="33">
        <v>0</v>
      </c>
      <c r="AA30" s="33">
        <v>0</v>
      </c>
      <c r="AB30" s="33">
        <v>0</v>
      </c>
      <c r="AC30" s="33">
        <v>0</v>
      </c>
      <c r="AD30" s="33">
        <v>0</v>
      </c>
      <c r="AE30" s="93">
        <v>0</v>
      </c>
      <c r="AF30" s="93">
        <v>0</v>
      </c>
      <c r="AG30" s="82">
        <v>0</v>
      </c>
    </row>
    <row r="31" spans="1:33" x14ac:dyDescent="0.2">
      <c r="A31" s="12" t="s">
        <v>29</v>
      </c>
      <c r="B31" s="51"/>
      <c r="C31" s="56">
        <v>0</v>
      </c>
      <c r="D31" s="56">
        <v>0</v>
      </c>
      <c r="E31" s="56">
        <v>0</v>
      </c>
      <c r="F31" s="56">
        <v>0</v>
      </c>
      <c r="G31" s="56">
        <v>0</v>
      </c>
      <c r="H31" s="56">
        <v>0</v>
      </c>
      <c r="I31" s="56">
        <v>0</v>
      </c>
      <c r="J31" s="56">
        <v>0</v>
      </c>
      <c r="K31" s="56">
        <v>0</v>
      </c>
      <c r="L31" s="56">
        <v>0</v>
      </c>
      <c r="M31" s="56">
        <v>0</v>
      </c>
      <c r="N31" s="68"/>
      <c r="O31" s="56">
        <v>0</v>
      </c>
      <c r="P31" s="56">
        <v>0</v>
      </c>
      <c r="Q31" s="33">
        <f>L65</f>
        <v>0.31640625000000006</v>
      </c>
      <c r="R31" s="56">
        <v>0</v>
      </c>
      <c r="S31" s="56">
        <v>0</v>
      </c>
      <c r="T31" s="56">
        <v>0</v>
      </c>
      <c r="U31" s="34">
        <f>L84</f>
        <v>1.2416021770558724E-2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93">
        <v>0</v>
      </c>
      <c r="AF31" s="93">
        <v>0</v>
      </c>
      <c r="AG31" s="82">
        <v>0</v>
      </c>
    </row>
    <row r="32" spans="1:33" x14ac:dyDescent="0.2">
      <c r="A32" s="12" t="s">
        <v>30</v>
      </c>
      <c r="B32" s="51"/>
      <c r="C32" s="56">
        <v>0</v>
      </c>
      <c r="D32" s="56">
        <v>0</v>
      </c>
      <c r="E32" s="56">
        <v>0</v>
      </c>
      <c r="F32" s="56">
        <v>0</v>
      </c>
      <c r="G32" s="56">
        <v>0</v>
      </c>
      <c r="H32" s="56">
        <v>0</v>
      </c>
      <c r="I32" s="56">
        <v>0</v>
      </c>
      <c r="J32" s="56">
        <v>0</v>
      </c>
      <c r="K32" s="56">
        <v>0</v>
      </c>
      <c r="L32" s="56">
        <v>0</v>
      </c>
      <c r="M32" s="56">
        <v>0</v>
      </c>
      <c r="N32" s="68"/>
      <c r="O32" s="56">
        <v>0</v>
      </c>
      <c r="P32" s="56">
        <v>0</v>
      </c>
      <c r="Q32" s="33">
        <f>L66</f>
        <v>0.15039062500000003</v>
      </c>
      <c r="R32" s="56">
        <v>0</v>
      </c>
      <c r="S32" s="56">
        <v>0</v>
      </c>
      <c r="T32" s="56">
        <v>0</v>
      </c>
      <c r="U32" s="34">
        <f t="shared" ref="U32:U34" si="1">L85</f>
        <v>1.2288459903052985E-2</v>
      </c>
      <c r="V32" s="33">
        <v>0</v>
      </c>
      <c r="W32" s="33">
        <v>0</v>
      </c>
      <c r="X32" s="33">
        <v>0</v>
      </c>
      <c r="Y32" s="33">
        <v>0</v>
      </c>
      <c r="Z32" s="33">
        <v>0</v>
      </c>
      <c r="AA32" s="33">
        <v>0</v>
      </c>
      <c r="AB32" s="33">
        <v>0</v>
      </c>
      <c r="AC32" s="33">
        <v>0</v>
      </c>
      <c r="AD32" s="33">
        <v>0</v>
      </c>
      <c r="AE32" s="93">
        <v>0</v>
      </c>
      <c r="AF32" s="93">
        <v>0</v>
      </c>
      <c r="AG32" s="82">
        <v>0</v>
      </c>
    </row>
    <row r="33" spans="1:33" x14ac:dyDescent="0.2">
      <c r="A33" s="12" t="s">
        <v>31</v>
      </c>
      <c r="B33" s="51"/>
      <c r="C33" s="56">
        <v>0</v>
      </c>
      <c r="D33" s="56">
        <v>0</v>
      </c>
      <c r="E33" s="56">
        <v>0</v>
      </c>
      <c r="F33" s="56">
        <v>0</v>
      </c>
      <c r="G33" s="56">
        <v>0</v>
      </c>
      <c r="H33" s="56">
        <v>0</v>
      </c>
      <c r="I33" s="56">
        <v>0</v>
      </c>
      <c r="J33" s="56">
        <v>0</v>
      </c>
      <c r="K33" s="56">
        <v>0</v>
      </c>
      <c r="L33" s="56">
        <v>0</v>
      </c>
      <c r="M33" s="56">
        <v>0</v>
      </c>
      <c r="N33" s="68"/>
      <c r="O33" s="56">
        <v>0</v>
      </c>
      <c r="P33" s="56">
        <v>0</v>
      </c>
      <c r="Q33" s="56">
        <v>0</v>
      </c>
      <c r="R33" s="56">
        <v>0</v>
      </c>
      <c r="S33" s="56">
        <v>0</v>
      </c>
      <c r="T33" s="56">
        <v>0</v>
      </c>
      <c r="U33" s="34">
        <f t="shared" si="1"/>
        <v>3.933157581426993E-2</v>
      </c>
      <c r="V33" s="33">
        <v>0</v>
      </c>
      <c r="W33" s="33">
        <v>0</v>
      </c>
      <c r="X33" s="33">
        <v>0</v>
      </c>
      <c r="Y33" s="33">
        <v>0</v>
      </c>
      <c r="Z33" s="33">
        <v>0</v>
      </c>
      <c r="AA33" s="33">
        <v>0</v>
      </c>
      <c r="AB33" s="33">
        <v>0</v>
      </c>
      <c r="AC33" s="33">
        <v>0</v>
      </c>
      <c r="AD33" s="33">
        <v>0</v>
      </c>
      <c r="AE33" s="93">
        <v>0</v>
      </c>
      <c r="AF33" s="93">
        <v>0</v>
      </c>
      <c r="AG33" s="82">
        <v>0</v>
      </c>
    </row>
    <row r="34" spans="1:33" x14ac:dyDescent="0.2">
      <c r="A34" s="12" t="s">
        <v>32</v>
      </c>
      <c r="B34" s="51"/>
      <c r="C34" s="56">
        <v>0</v>
      </c>
      <c r="D34" s="56">
        <v>0</v>
      </c>
      <c r="E34" s="56">
        <v>0</v>
      </c>
      <c r="F34" s="56">
        <v>0</v>
      </c>
      <c r="G34" s="56">
        <v>0</v>
      </c>
      <c r="H34" s="56">
        <v>0</v>
      </c>
      <c r="I34" s="56">
        <v>0</v>
      </c>
      <c r="J34" s="56">
        <v>0</v>
      </c>
      <c r="K34" s="56">
        <v>0</v>
      </c>
      <c r="L34" s="56">
        <v>0</v>
      </c>
      <c r="M34" s="56">
        <v>0</v>
      </c>
      <c r="N34" s="68"/>
      <c r="O34" s="56">
        <v>0</v>
      </c>
      <c r="P34" s="56">
        <v>0</v>
      </c>
      <c r="Q34" s="56">
        <v>0</v>
      </c>
      <c r="R34" s="56">
        <v>0</v>
      </c>
      <c r="S34" s="56">
        <v>0</v>
      </c>
      <c r="T34" s="56">
        <v>0</v>
      </c>
      <c r="U34" s="34">
        <f t="shared" si="1"/>
        <v>9.7797431754400904E-4</v>
      </c>
      <c r="V34" s="33">
        <v>0</v>
      </c>
      <c r="W34" s="33">
        <v>0</v>
      </c>
      <c r="X34" s="33">
        <v>0</v>
      </c>
      <c r="Y34" s="33">
        <v>0</v>
      </c>
      <c r="Z34" s="33">
        <v>0</v>
      </c>
      <c r="AA34" s="33">
        <v>0</v>
      </c>
      <c r="AB34" s="33">
        <v>0</v>
      </c>
      <c r="AC34" s="33">
        <v>0</v>
      </c>
      <c r="AD34" s="33">
        <v>0</v>
      </c>
      <c r="AE34" s="93">
        <v>0</v>
      </c>
      <c r="AF34" s="93">
        <v>0</v>
      </c>
      <c r="AG34" s="82">
        <v>0</v>
      </c>
    </row>
    <row r="35" spans="1:33" x14ac:dyDescent="0.2">
      <c r="A35" s="12" t="s">
        <v>33</v>
      </c>
      <c r="B35" s="51"/>
      <c r="C35" s="56">
        <v>0</v>
      </c>
      <c r="D35" s="56">
        <v>0</v>
      </c>
      <c r="E35" s="56">
        <v>0</v>
      </c>
      <c r="F35" s="56">
        <v>0</v>
      </c>
      <c r="G35" s="56">
        <v>0</v>
      </c>
      <c r="H35" s="56">
        <v>0</v>
      </c>
      <c r="I35" s="56">
        <v>0</v>
      </c>
      <c r="J35" s="56">
        <v>0</v>
      </c>
      <c r="K35" s="56">
        <v>0</v>
      </c>
      <c r="L35" s="56">
        <v>0</v>
      </c>
      <c r="M35" s="56">
        <v>0</v>
      </c>
      <c r="N35" s="68"/>
      <c r="O35" s="56">
        <v>0</v>
      </c>
      <c r="P35" s="56">
        <v>0</v>
      </c>
      <c r="Q35" s="56">
        <v>0</v>
      </c>
      <c r="R35" s="56">
        <v>0</v>
      </c>
      <c r="S35" s="56">
        <v>0</v>
      </c>
      <c r="T35" s="56">
        <v>0</v>
      </c>
      <c r="U35" s="56">
        <v>0</v>
      </c>
      <c r="V35" s="33">
        <v>0</v>
      </c>
      <c r="W35" s="33">
        <v>0</v>
      </c>
      <c r="X35" s="33">
        <v>0</v>
      </c>
      <c r="Y35" s="33">
        <v>0</v>
      </c>
      <c r="Z35" s="33">
        <v>0</v>
      </c>
      <c r="AA35" s="33">
        <v>0</v>
      </c>
      <c r="AB35" s="33">
        <v>0</v>
      </c>
      <c r="AC35" s="33">
        <v>0</v>
      </c>
      <c r="AD35" s="33">
        <v>0</v>
      </c>
      <c r="AE35" s="93">
        <v>0</v>
      </c>
      <c r="AF35" s="93">
        <v>0</v>
      </c>
      <c r="AG35" s="82">
        <v>0</v>
      </c>
    </row>
    <row r="36" spans="1:33" x14ac:dyDescent="0.2">
      <c r="A36" s="12" t="s">
        <v>34</v>
      </c>
      <c r="B36" s="51"/>
      <c r="C36" s="56">
        <v>0</v>
      </c>
      <c r="D36" s="56">
        <v>0</v>
      </c>
      <c r="E36" s="56">
        <v>0</v>
      </c>
      <c r="F36" s="56">
        <v>0</v>
      </c>
      <c r="G36" s="56">
        <v>0</v>
      </c>
      <c r="H36" s="56">
        <v>0</v>
      </c>
      <c r="I36" s="56">
        <v>0</v>
      </c>
      <c r="J36" s="56">
        <v>0</v>
      </c>
      <c r="K36" s="56">
        <v>0</v>
      </c>
      <c r="L36" s="56">
        <v>0</v>
      </c>
      <c r="M36" s="56">
        <v>0</v>
      </c>
      <c r="N36" s="68"/>
      <c r="O36" s="56">
        <v>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0</v>
      </c>
      <c r="V36" s="33">
        <v>0</v>
      </c>
      <c r="W36" s="33">
        <v>0</v>
      </c>
      <c r="X36" s="33">
        <v>0</v>
      </c>
      <c r="Y36" s="33">
        <v>0</v>
      </c>
      <c r="Z36" s="33">
        <v>0</v>
      </c>
      <c r="AA36" s="33">
        <v>0</v>
      </c>
      <c r="AB36" s="33">
        <v>0</v>
      </c>
      <c r="AC36" s="33">
        <v>0</v>
      </c>
      <c r="AD36" s="33">
        <v>0</v>
      </c>
      <c r="AE36" s="93">
        <v>0</v>
      </c>
      <c r="AF36" s="93">
        <v>0</v>
      </c>
      <c r="AG36" s="82">
        <v>0</v>
      </c>
    </row>
    <row r="37" spans="1:33" x14ac:dyDescent="0.2">
      <c r="A37" s="12" t="s">
        <v>35</v>
      </c>
      <c r="B37" s="51"/>
      <c r="C37" s="56">
        <v>0</v>
      </c>
      <c r="D37" s="56">
        <v>0</v>
      </c>
      <c r="E37" s="56">
        <v>0</v>
      </c>
      <c r="F37" s="56">
        <v>0</v>
      </c>
      <c r="G37" s="56">
        <v>0</v>
      </c>
      <c r="H37" s="56">
        <v>0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68"/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33">
        <v>0</v>
      </c>
      <c r="AA37" s="33">
        <v>0</v>
      </c>
      <c r="AB37" s="33">
        <v>0</v>
      </c>
      <c r="AC37" s="33">
        <v>0</v>
      </c>
      <c r="AD37" s="33">
        <v>0</v>
      </c>
      <c r="AE37" s="93">
        <v>0</v>
      </c>
      <c r="AF37" s="93">
        <v>0</v>
      </c>
      <c r="AG37" s="82">
        <v>0</v>
      </c>
    </row>
    <row r="38" spans="1:33" x14ac:dyDescent="0.2">
      <c r="A38" s="12" t="s">
        <v>36</v>
      </c>
      <c r="B38" s="51"/>
      <c r="C38" s="56">
        <v>0</v>
      </c>
      <c r="D38" s="56">
        <v>0</v>
      </c>
      <c r="E38" s="56">
        <v>0</v>
      </c>
      <c r="F38" s="56">
        <v>0</v>
      </c>
      <c r="G38" s="56">
        <v>0</v>
      </c>
      <c r="H38" s="56">
        <v>0</v>
      </c>
      <c r="I38" s="56">
        <v>0</v>
      </c>
      <c r="J38" s="56">
        <v>0</v>
      </c>
      <c r="K38" s="56">
        <v>0</v>
      </c>
      <c r="L38" s="56">
        <v>0</v>
      </c>
      <c r="M38" s="56">
        <v>0</v>
      </c>
      <c r="N38" s="68"/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0</v>
      </c>
      <c r="W38" s="56">
        <v>0</v>
      </c>
      <c r="X38" s="56">
        <v>0</v>
      </c>
      <c r="Y38" s="56">
        <v>0</v>
      </c>
      <c r="Z38" s="33">
        <v>0</v>
      </c>
      <c r="AA38" s="33">
        <v>0</v>
      </c>
      <c r="AB38" s="33">
        <v>0</v>
      </c>
      <c r="AC38" s="33">
        <v>0</v>
      </c>
      <c r="AD38" s="33">
        <v>0</v>
      </c>
      <c r="AE38" s="93">
        <v>0</v>
      </c>
      <c r="AF38" s="93">
        <v>0</v>
      </c>
      <c r="AG38" s="82">
        <v>0</v>
      </c>
    </row>
    <row r="39" spans="1:33" x14ac:dyDescent="0.2">
      <c r="A39" s="12" t="s">
        <v>37</v>
      </c>
      <c r="B39" s="51"/>
      <c r="C39" s="56">
        <v>0</v>
      </c>
      <c r="D39" s="56">
        <v>0</v>
      </c>
      <c r="E39" s="56">
        <v>0</v>
      </c>
      <c r="F39" s="56">
        <v>0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>
        <v>0</v>
      </c>
      <c r="M39" s="56">
        <v>0</v>
      </c>
      <c r="N39" s="68"/>
      <c r="O39" s="56">
        <v>0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0</v>
      </c>
      <c r="V39" s="56">
        <v>0</v>
      </c>
      <c r="W39" s="56">
        <v>0</v>
      </c>
      <c r="X39" s="56">
        <v>0</v>
      </c>
      <c r="Y39" s="56">
        <v>0</v>
      </c>
      <c r="Z39" s="33">
        <v>0</v>
      </c>
      <c r="AA39" s="33">
        <v>0</v>
      </c>
      <c r="AB39" s="33">
        <v>0</v>
      </c>
      <c r="AC39" s="33">
        <v>0</v>
      </c>
      <c r="AD39" s="33">
        <v>0</v>
      </c>
      <c r="AE39" s="93">
        <v>0</v>
      </c>
      <c r="AF39" s="93">
        <v>0</v>
      </c>
      <c r="AG39" s="82">
        <v>0</v>
      </c>
    </row>
    <row r="40" spans="1:33" x14ac:dyDescent="0.2">
      <c r="A40" s="12" t="s">
        <v>38</v>
      </c>
      <c r="B40" s="51"/>
      <c r="C40" s="56">
        <v>0</v>
      </c>
      <c r="D40" s="56">
        <v>0</v>
      </c>
      <c r="E40" s="56">
        <v>0</v>
      </c>
      <c r="F40" s="56">
        <v>0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>
        <v>0</v>
      </c>
      <c r="M40" s="56">
        <v>0</v>
      </c>
      <c r="N40" s="68"/>
      <c r="O40" s="56">
        <v>0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6">
        <v>0</v>
      </c>
      <c r="X40" s="56">
        <v>0</v>
      </c>
      <c r="Y40" s="56">
        <v>0</v>
      </c>
      <c r="Z40" s="33">
        <v>0</v>
      </c>
      <c r="AA40" s="33">
        <v>0</v>
      </c>
      <c r="AB40" s="33">
        <v>0</v>
      </c>
      <c r="AC40" s="33">
        <v>0</v>
      </c>
      <c r="AD40" s="33">
        <v>0</v>
      </c>
      <c r="AE40" s="93">
        <v>0</v>
      </c>
      <c r="AF40" s="93">
        <v>0</v>
      </c>
      <c r="AG40" s="82">
        <v>0</v>
      </c>
    </row>
    <row r="41" spans="1:33" x14ac:dyDescent="0.2">
      <c r="A41" s="12" t="s">
        <v>39</v>
      </c>
      <c r="B41" s="51"/>
      <c r="C41" s="56">
        <v>0</v>
      </c>
      <c r="D41" s="56">
        <v>0</v>
      </c>
      <c r="E41" s="56">
        <v>0</v>
      </c>
      <c r="F41" s="56">
        <v>0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>
        <v>0</v>
      </c>
      <c r="M41" s="56">
        <v>0</v>
      </c>
      <c r="N41" s="68"/>
      <c r="O41" s="56">
        <v>0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6">
        <v>0</v>
      </c>
      <c r="X41" s="56">
        <v>0</v>
      </c>
      <c r="Y41" s="56">
        <v>0</v>
      </c>
      <c r="Z41" s="33">
        <v>0</v>
      </c>
      <c r="AA41" s="33">
        <v>0</v>
      </c>
      <c r="AB41" s="33">
        <v>0</v>
      </c>
      <c r="AC41" s="33">
        <v>0</v>
      </c>
      <c r="AD41" s="33">
        <v>0</v>
      </c>
      <c r="AE41" s="93">
        <v>0</v>
      </c>
      <c r="AF41" s="93">
        <v>0</v>
      </c>
      <c r="AG41" s="82">
        <v>0</v>
      </c>
    </row>
    <row r="42" spans="1:33" x14ac:dyDescent="0.2">
      <c r="A42" s="12" t="s">
        <v>40</v>
      </c>
      <c r="B42" s="51"/>
      <c r="C42" s="56">
        <v>0</v>
      </c>
      <c r="D42" s="56">
        <v>0</v>
      </c>
      <c r="E42" s="56">
        <v>0</v>
      </c>
      <c r="F42" s="56">
        <v>0</v>
      </c>
      <c r="G42" s="56">
        <v>0</v>
      </c>
      <c r="H42" s="56">
        <v>0</v>
      </c>
      <c r="I42" s="56">
        <v>0</v>
      </c>
      <c r="J42" s="56">
        <v>0</v>
      </c>
      <c r="K42" s="56">
        <v>0</v>
      </c>
      <c r="L42" s="56">
        <v>0</v>
      </c>
      <c r="M42" s="56">
        <v>0</v>
      </c>
      <c r="N42" s="68"/>
      <c r="O42" s="56">
        <v>0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0</v>
      </c>
      <c r="V42" s="56">
        <v>0</v>
      </c>
      <c r="W42" s="56">
        <v>0</v>
      </c>
      <c r="X42" s="56">
        <v>0</v>
      </c>
      <c r="Y42" s="56">
        <v>0</v>
      </c>
      <c r="Z42" s="56">
        <v>0</v>
      </c>
      <c r="AA42" s="56">
        <v>0</v>
      </c>
      <c r="AB42" s="56">
        <v>0</v>
      </c>
      <c r="AC42" s="56">
        <v>0</v>
      </c>
      <c r="AD42" s="56">
        <v>0</v>
      </c>
      <c r="AE42" s="93">
        <v>0</v>
      </c>
      <c r="AF42" s="93">
        <v>0</v>
      </c>
      <c r="AG42" s="82">
        <v>0</v>
      </c>
    </row>
    <row r="43" spans="1:33" x14ac:dyDescent="0.2">
      <c r="A43" s="37" t="s">
        <v>41</v>
      </c>
      <c r="B43" s="52"/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69"/>
      <c r="O43" s="57">
        <v>0</v>
      </c>
      <c r="P43" s="57">
        <v>0</v>
      </c>
      <c r="Q43" s="57">
        <v>0</v>
      </c>
      <c r="R43" s="57">
        <v>0</v>
      </c>
      <c r="S43" s="57">
        <v>0</v>
      </c>
      <c r="T43" s="57">
        <v>0</v>
      </c>
      <c r="U43" s="57">
        <v>0</v>
      </c>
      <c r="V43" s="57">
        <v>0</v>
      </c>
      <c r="W43" s="57">
        <v>0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94">
        <v>0</v>
      </c>
      <c r="AF43" s="94">
        <v>0</v>
      </c>
      <c r="AG43" s="83">
        <v>0</v>
      </c>
    </row>
    <row r="49" spans="1:31" ht="15.75" x14ac:dyDescent="0.2">
      <c r="A49" s="53" t="s">
        <v>290</v>
      </c>
    </row>
    <row r="51" spans="1:31" x14ac:dyDescent="0.2">
      <c r="A51" s="58" t="s">
        <v>292</v>
      </c>
      <c r="H51" s="70" t="s">
        <v>303</v>
      </c>
      <c r="I51" s="68"/>
      <c r="J51" s="68"/>
      <c r="K51" s="68"/>
      <c r="L51" s="68"/>
      <c r="M51" s="68"/>
      <c r="N51" s="68"/>
      <c r="R51" s="70" t="s">
        <v>314</v>
      </c>
      <c r="AA51" s="80" t="s">
        <v>328</v>
      </c>
    </row>
    <row r="52" spans="1:31" x14ac:dyDescent="0.2">
      <c r="A52" s="22" t="s">
        <v>271</v>
      </c>
      <c r="H52" s="22" t="s">
        <v>304</v>
      </c>
      <c r="R52" s="22" t="s">
        <v>316</v>
      </c>
      <c r="AA52" s="418"/>
      <c r="AB52" s="419"/>
      <c r="AC52" s="420"/>
      <c r="AD52" s="26" t="s">
        <v>291</v>
      </c>
    </row>
    <row r="53" spans="1:31" x14ac:dyDescent="0.2">
      <c r="A53" s="22" t="s">
        <v>272</v>
      </c>
      <c r="H53" s="417"/>
      <c r="I53" s="417"/>
      <c r="J53" s="417"/>
      <c r="K53" s="26" t="s">
        <v>291</v>
      </c>
      <c r="R53" s="22" t="s">
        <v>315</v>
      </c>
      <c r="AA53" s="421" t="s">
        <v>1</v>
      </c>
      <c r="AB53" s="415"/>
      <c r="AC53" s="416"/>
      <c r="AD53" s="63">
        <v>1</v>
      </c>
    </row>
    <row r="54" spans="1:31" x14ac:dyDescent="0.2">
      <c r="A54" s="22" t="s">
        <v>274</v>
      </c>
      <c r="H54" s="413" t="s">
        <v>1</v>
      </c>
      <c r="I54" s="413"/>
      <c r="J54" s="413"/>
      <c r="K54" s="63">
        <v>1</v>
      </c>
      <c r="R54" s="417"/>
      <c r="S54" s="417"/>
      <c r="T54" s="417"/>
      <c r="U54" s="26" t="s">
        <v>503</v>
      </c>
      <c r="V54" s="26" t="s">
        <v>312</v>
      </c>
    </row>
    <row r="55" spans="1:31" x14ac:dyDescent="0.2">
      <c r="A55" s="22" t="s">
        <v>273</v>
      </c>
      <c r="R55" s="413" t="s">
        <v>10</v>
      </c>
      <c r="S55" s="413"/>
      <c r="T55" s="413"/>
      <c r="U55" s="73">
        <f>'Final Energy Consumption-2019'!T11</f>
        <v>0.41</v>
      </c>
      <c r="V55" s="48">
        <f>U55/SUM(U55:U59)</f>
        <v>1.605199279617884E-3</v>
      </c>
      <c r="AA55" s="81" t="s">
        <v>329</v>
      </c>
    </row>
    <row r="56" spans="1:31" x14ac:dyDescent="0.2">
      <c r="A56" s="22" t="s">
        <v>299</v>
      </c>
      <c r="H56" s="70" t="s">
        <v>305</v>
      </c>
      <c r="I56" s="68"/>
      <c r="J56" s="68"/>
      <c r="K56" s="68"/>
      <c r="L56" s="68"/>
      <c r="M56" s="68"/>
      <c r="N56" s="68"/>
      <c r="R56" s="424" t="s">
        <v>318</v>
      </c>
      <c r="S56" s="415"/>
      <c r="T56" s="416"/>
      <c r="U56" s="73">
        <f>'Final Energy Consumption-2019'!T17</f>
        <v>1.71</v>
      </c>
      <c r="V56" s="48">
        <f>U56/SUM(U55:U59)</f>
        <v>6.6948555320648336E-3</v>
      </c>
      <c r="AA56" s="418"/>
      <c r="AB56" s="419"/>
      <c r="AC56" s="420"/>
      <c r="AD56" s="26" t="s">
        <v>291</v>
      </c>
    </row>
    <row r="57" spans="1:31" x14ac:dyDescent="0.2">
      <c r="A57" s="22" t="s">
        <v>300</v>
      </c>
      <c r="H57" s="417"/>
      <c r="I57" s="417"/>
      <c r="J57" s="417"/>
      <c r="K57" s="26" t="s">
        <v>503</v>
      </c>
      <c r="L57" s="26" t="s">
        <v>291</v>
      </c>
      <c r="R57" s="421" t="s">
        <v>20</v>
      </c>
      <c r="S57" s="415"/>
      <c r="T57" s="416"/>
      <c r="U57" s="26">
        <f>'Final Energy Consumption-2019'!T21</f>
        <v>0.53</v>
      </c>
      <c r="V57" s="48">
        <f>U57/SUM(U55:U59)</f>
        <v>2.0750137029206797E-3</v>
      </c>
      <c r="AA57" s="421" t="s">
        <v>1</v>
      </c>
      <c r="AB57" s="415"/>
      <c r="AC57" s="416"/>
      <c r="AD57" s="63">
        <v>1</v>
      </c>
    </row>
    <row r="58" spans="1:31" ht="15.75" x14ac:dyDescent="0.2">
      <c r="A58" s="60"/>
      <c r="B58" s="26" t="s">
        <v>503</v>
      </c>
      <c r="C58" s="26" t="s">
        <v>291</v>
      </c>
      <c r="H58" s="413" t="s">
        <v>24</v>
      </c>
      <c r="I58" s="413"/>
      <c r="J58" s="413"/>
      <c r="K58" s="71">
        <f>'Final Energy Consumption-2019'!N26</f>
        <v>9.4499999999999993</v>
      </c>
      <c r="L58" s="65">
        <f>K58/SUM(K58:K60)</f>
        <v>0.41158536585365851</v>
      </c>
      <c r="R58" s="413" t="s">
        <v>1</v>
      </c>
      <c r="S58" s="413"/>
      <c r="T58" s="413"/>
      <c r="U58" s="26">
        <f>'Final Energy Consumption-2019'!T23</f>
        <v>252.74</v>
      </c>
      <c r="V58" s="48">
        <f>U58/SUM(U55:U59)</f>
        <v>0.98950747787957083</v>
      </c>
    </row>
    <row r="59" spans="1:31" x14ac:dyDescent="0.2">
      <c r="A59" s="23" t="s">
        <v>21</v>
      </c>
      <c r="B59" s="26">
        <f>'Final Energy Consumption-2019'!C22</f>
        <v>1309.1099999999999</v>
      </c>
      <c r="C59" s="61">
        <f>B59/(B59+B60+B61)</f>
        <v>6.1643990427855268E-2</v>
      </c>
      <c r="H59" s="413" t="s">
        <v>1</v>
      </c>
      <c r="I59" s="413"/>
      <c r="J59" s="413"/>
      <c r="K59" s="26">
        <f>'Final Energy Consumption-2019'!N23</f>
        <v>12.09</v>
      </c>
      <c r="L59" s="65">
        <f>K59/SUM(K58:K60)</f>
        <v>0.52656794425087106</v>
      </c>
      <c r="R59" s="413" t="s">
        <v>22</v>
      </c>
      <c r="S59" s="413"/>
      <c r="T59" s="413"/>
      <c r="U59" s="26">
        <f>'Final Energy Consumption-2019'!T24</f>
        <v>0.03</v>
      </c>
      <c r="V59" s="48">
        <f>U59/SUM(U55:U59)</f>
        <v>1.1745360582569884E-4</v>
      </c>
      <c r="AA59" s="80" t="s">
        <v>330</v>
      </c>
    </row>
    <row r="60" spans="1:31" x14ac:dyDescent="0.2">
      <c r="A60" s="23" t="s">
        <v>1</v>
      </c>
      <c r="B60" s="26">
        <f>'Final Energy Consumption-2019'!C23</f>
        <v>11475.78</v>
      </c>
      <c r="C60" s="61">
        <f>B60/(B59+B60+B61)</f>
        <v>0.54037695264123953</v>
      </c>
      <c r="H60" s="426" t="s">
        <v>345</v>
      </c>
      <c r="I60" s="426"/>
      <c r="J60" s="426"/>
      <c r="K60" s="26">
        <f>'Final Energy Consumption-2019'!N22</f>
        <v>1.42</v>
      </c>
      <c r="L60" s="72">
        <f>K60/SUM(K58:K60)</f>
        <v>6.1846689895470375E-2</v>
      </c>
      <c r="AA60" s="22" t="s">
        <v>331</v>
      </c>
    </row>
    <row r="61" spans="1:31" x14ac:dyDescent="0.2">
      <c r="A61" s="23" t="s">
        <v>26</v>
      </c>
      <c r="B61" s="26">
        <f>'Final Energy Consumption-2019'!C28</f>
        <v>8451.73</v>
      </c>
      <c r="C61" s="61">
        <f>B61/SUM(B59:B61)</f>
        <v>0.39797905693090513</v>
      </c>
      <c r="H61" s="70" t="s">
        <v>306</v>
      </c>
      <c r="R61" s="70" t="s">
        <v>319</v>
      </c>
      <c r="AA61" s="417"/>
      <c r="AB61" s="417"/>
      <c r="AC61" s="417"/>
      <c r="AD61" s="26" t="s">
        <v>503</v>
      </c>
      <c r="AE61" s="26" t="s">
        <v>312</v>
      </c>
    </row>
    <row r="62" spans="1:31" x14ac:dyDescent="0.2">
      <c r="A62" s="32"/>
      <c r="C62" s="59"/>
      <c r="H62" s="417"/>
      <c r="I62" s="417"/>
      <c r="J62" s="417"/>
      <c r="K62" s="26" t="s">
        <v>466</v>
      </c>
      <c r="L62" s="26" t="s">
        <v>291</v>
      </c>
      <c r="R62" s="417"/>
      <c r="S62" s="417"/>
      <c r="T62" s="417"/>
      <c r="U62" s="26" t="s">
        <v>503</v>
      </c>
      <c r="V62" s="26" t="s">
        <v>312</v>
      </c>
      <c r="AA62" s="413" t="s">
        <v>21</v>
      </c>
      <c r="AB62" s="413"/>
      <c r="AC62" s="413"/>
      <c r="AD62" s="73">
        <f>'Final Energy Consumption-2019'!AE22</f>
        <v>6.16</v>
      </c>
      <c r="AE62" s="72">
        <f>AD62/SUM(AD62:AD65)</f>
        <v>1.5074762009641975E-2</v>
      </c>
    </row>
    <row r="63" spans="1:31" x14ac:dyDescent="0.2">
      <c r="A63" s="58" t="s">
        <v>293</v>
      </c>
      <c r="H63" s="413" t="s">
        <v>24</v>
      </c>
      <c r="I63" s="413"/>
      <c r="J63" s="413"/>
      <c r="K63" s="71">
        <f>'Final Energy Consumption-2019'!O27</f>
        <v>0.83</v>
      </c>
      <c r="L63" s="65">
        <f>K63/SUM(K63:K66)</f>
        <v>0.16210937500000003</v>
      </c>
      <c r="R63" s="413" t="s">
        <v>21</v>
      </c>
      <c r="S63" s="413"/>
      <c r="T63" s="413"/>
      <c r="U63" s="73">
        <f>'Final Energy Consumption-2019'!U22</f>
        <v>6.03</v>
      </c>
      <c r="V63" s="72">
        <f>U63/SUM(U63:U65)</f>
        <v>6.8035653841814286E-2</v>
      </c>
      <c r="AA63" s="413" t="s">
        <v>1</v>
      </c>
      <c r="AB63" s="413"/>
      <c r="AC63" s="413"/>
      <c r="AD63" s="73">
        <f>'Final Energy Consumption-2019'!AE23</f>
        <v>90.95</v>
      </c>
      <c r="AE63" s="72">
        <f>AD63/SUM(AD62:AD65)</f>
        <v>0.22257298778846391</v>
      </c>
    </row>
    <row r="64" spans="1:31" x14ac:dyDescent="0.2">
      <c r="A64" s="62"/>
      <c r="B64" s="26" t="s">
        <v>291</v>
      </c>
      <c r="H64" s="413" t="s">
        <v>1</v>
      </c>
      <c r="I64" s="413"/>
      <c r="J64" s="413"/>
      <c r="K64" s="26">
        <f>'Final Energy Consumption-2019'!O23</f>
        <v>1.9</v>
      </c>
      <c r="L64" s="65">
        <f>K64/SUM(K63:K66)</f>
        <v>0.37109375000000006</v>
      </c>
      <c r="R64" s="413" t="s">
        <v>1</v>
      </c>
      <c r="S64" s="413"/>
      <c r="T64" s="413"/>
      <c r="U64" s="73">
        <f>'Final Energy Consumption-2019'!U23</f>
        <v>82.44</v>
      </c>
      <c r="V64" s="72">
        <f>U64/SUM(U63:U65)</f>
        <v>0.93015908834480432</v>
      </c>
      <c r="AA64" s="422" t="s">
        <v>320</v>
      </c>
      <c r="AB64" s="413"/>
      <c r="AC64" s="413"/>
      <c r="AD64" s="73">
        <f>'Final Energy Consumption-2019'!AE27</f>
        <v>90.04</v>
      </c>
      <c r="AE64" s="72">
        <f>AD64/SUM(AD62:AD65)</f>
        <v>0.22034603430976679</v>
      </c>
    </row>
    <row r="65" spans="1:31" x14ac:dyDescent="0.2">
      <c r="A65" s="23" t="s">
        <v>21</v>
      </c>
      <c r="B65" s="63">
        <v>1</v>
      </c>
      <c r="H65" s="414" t="s">
        <v>307</v>
      </c>
      <c r="I65" s="415"/>
      <c r="J65" s="416"/>
      <c r="K65" s="26">
        <f>'Final Energy Consumption-2019'!O31</f>
        <v>1.62</v>
      </c>
      <c r="L65" s="65">
        <f>K65/SUM(K63:K66)</f>
        <v>0.31640625000000006</v>
      </c>
      <c r="R65" s="423" t="s">
        <v>321</v>
      </c>
      <c r="S65" s="423"/>
      <c r="T65" s="423"/>
      <c r="U65" s="26">
        <f>'Final Energy Consumption-2019'!U27</f>
        <v>0.16</v>
      </c>
      <c r="V65" s="48">
        <f>U65/SUM(U63:U65)</f>
        <v>1.8052578133814737E-3</v>
      </c>
      <c r="AA65" s="422" t="s">
        <v>469</v>
      </c>
      <c r="AB65" s="413"/>
      <c r="AC65" s="413"/>
      <c r="AD65" s="73">
        <f>'Final Energy Consumption-2019'!AE10</f>
        <v>221.48</v>
      </c>
      <c r="AE65" s="72">
        <f>AD65/SUM(AD62:AD65)</f>
        <v>0.54200621589212739</v>
      </c>
    </row>
    <row r="66" spans="1:31" x14ac:dyDescent="0.2">
      <c r="A66" s="32"/>
      <c r="B66" s="33"/>
      <c r="H66" s="414" t="s">
        <v>308</v>
      </c>
      <c r="I66" s="415"/>
      <c r="J66" s="416"/>
      <c r="K66" s="26">
        <f>'Final Energy Consumption-2019'!O32</f>
        <v>0.77</v>
      </c>
      <c r="L66" s="65">
        <f>K66/SUM(K63:K66)</f>
        <v>0.15039062500000003</v>
      </c>
      <c r="R66" s="70" t="s">
        <v>467</v>
      </c>
    </row>
    <row r="67" spans="1:31" x14ac:dyDescent="0.2">
      <c r="A67" s="58" t="s">
        <v>294</v>
      </c>
      <c r="R67" s="417"/>
      <c r="S67" s="417"/>
      <c r="T67" s="417"/>
      <c r="U67" s="26" t="s">
        <v>503</v>
      </c>
      <c r="V67" s="26" t="s">
        <v>312</v>
      </c>
    </row>
    <row r="68" spans="1:31" x14ac:dyDescent="0.2">
      <c r="A68" s="62"/>
      <c r="B68" s="26" t="s">
        <v>503</v>
      </c>
      <c r="C68" s="26" t="s">
        <v>291</v>
      </c>
      <c r="H68" s="70" t="s">
        <v>309</v>
      </c>
      <c r="R68" s="413" t="s">
        <v>1</v>
      </c>
      <c r="S68" s="413"/>
      <c r="T68" s="413"/>
      <c r="U68" s="73">
        <f>'Final Energy Consumption-2019'!V23</f>
        <v>1.52</v>
      </c>
      <c r="V68" s="72">
        <f>U68/SUM(U68:U70)</f>
        <v>6.137942174123728E-3</v>
      </c>
    </row>
    <row r="69" spans="1:31" x14ac:dyDescent="0.2">
      <c r="A69" s="23" t="s">
        <v>21</v>
      </c>
      <c r="B69" s="64">
        <f>'Final Energy Consumption-2019'!E22</f>
        <v>1151.3499999999999</v>
      </c>
      <c r="C69" s="61">
        <f>B69/SUM(B69:B71)</f>
        <v>0.1124914509037616</v>
      </c>
      <c r="H69" s="417"/>
      <c r="I69" s="417"/>
      <c r="J69" s="417"/>
      <c r="K69" s="26" t="s">
        <v>291</v>
      </c>
      <c r="R69" s="422" t="s">
        <v>321</v>
      </c>
      <c r="S69" s="413"/>
      <c r="T69" s="413"/>
      <c r="U69" s="73">
        <f>'Final Energy Consumption-2019'!V27</f>
        <v>241.25</v>
      </c>
      <c r="V69" s="72">
        <f>U69/SUM(U68:U70)</f>
        <v>0.97419641414957192</v>
      </c>
    </row>
    <row r="70" spans="1:31" x14ac:dyDescent="0.2">
      <c r="A70" s="23" t="s">
        <v>25</v>
      </c>
      <c r="B70" s="26">
        <f>'Final Energy Consumption-2019'!E27</f>
        <v>8413.7099999999991</v>
      </c>
      <c r="C70" s="61">
        <f>B70/SUM(B69:B71)</f>
        <v>0.82205276013678541</v>
      </c>
      <c r="H70" s="413" t="s">
        <v>1</v>
      </c>
      <c r="I70" s="413"/>
      <c r="J70" s="413"/>
      <c r="K70" s="72">
        <v>1</v>
      </c>
      <c r="L70" s="56"/>
      <c r="R70" s="413" t="s">
        <v>21</v>
      </c>
      <c r="S70" s="413"/>
      <c r="T70" s="413"/>
      <c r="U70" s="73">
        <f>'Final Energy Consumption-2019'!V22</f>
        <v>4.87</v>
      </c>
      <c r="V70" s="72">
        <f>U70/SUM(U68:U70)</f>
        <v>1.9665643676304311E-2</v>
      </c>
    </row>
    <row r="71" spans="1:31" x14ac:dyDescent="0.2">
      <c r="A71" s="76" t="s">
        <v>468</v>
      </c>
      <c r="B71" s="26">
        <f>'Final Energy Consumption-2019'!E28</f>
        <v>669.94</v>
      </c>
      <c r="C71" s="61">
        <f>B71/SUM(B69:B71)</f>
        <v>6.5455788959452865E-2</v>
      </c>
      <c r="H71" s="425"/>
      <c r="I71" s="425"/>
      <c r="J71" s="425"/>
      <c r="K71" s="352"/>
      <c r="L71" s="56"/>
      <c r="R71" s="70" t="s">
        <v>322</v>
      </c>
    </row>
    <row r="72" spans="1:31" x14ac:dyDescent="0.2">
      <c r="A72" s="32"/>
      <c r="C72" s="59"/>
      <c r="H72" s="70" t="s">
        <v>310</v>
      </c>
      <c r="R72" s="417"/>
      <c r="S72" s="417"/>
      <c r="T72" s="417"/>
      <c r="U72" s="26" t="s">
        <v>503</v>
      </c>
      <c r="V72" s="26" t="s">
        <v>312</v>
      </c>
    </row>
    <row r="73" spans="1:31" x14ac:dyDescent="0.2">
      <c r="A73" s="58" t="s">
        <v>295</v>
      </c>
      <c r="H73" s="418"/>
      <c r="I73" s="419"/>
      <c r="J73" s="420"/>
      <c r="K73" s="26" t="s">
        <v>503</v>
      </c>
      <c r="L73" s="26" t="s">
        <v>291</v>
      </c>
      <c r="R73" s="422" t="s">
        <v>323</v>
      </c>
      <c r="S73" s="413"/>
      <c r="T73" s="413"/>
      <c r="U73" s="73">
        <f>'Final Energy Consumption-2019'!W29</f>
        <v>262.08999999999997</v>
      </c>
      <c r="V73" s="72">
        <f>U73/(U73+U74)</f>
        <v>9.6762164956065835E-2</v>
      </c>
    </row>
    <row r="74" spans="1:31" x14ac:dyDescent="0.2">
      <c r="A74" s="22"/>
      <c r="H74" s="413" t="s">
        <v>1</v>
      </c>
      <c r="I74" s="413"/>
      <c r="J74" s="413"/>
      <c r="K74" s="71">
        <f>'Final Energy Consumption-2019'!Q23</f>
        <v>44.02</v>
      </c>
      <c r="L74" s="72">
        <f>K74/SUM(K74:K75)</f>
        <v>0.61652661064425773</v>
      </c>
      <c r="R74" s="422" t="s">
        <v>321</v>
      </c>
      <c r="S74" s="413"/>
      <c r="T74" s="413"/>
      <c r="U74" s="73">
        <f>'Final Energy Consumption-2019'!W27</f>
        <v>2446.5100000000002</v>
      </c>
      <c r="V74" s="72">
        <f>U74/SUM(U73:U74)</f>
        <v>0.90323783504393407</v>
      </c>
    </row>
    <row r="75" spans="1:31" x14ac:dyDescent="0.2">
      <c r="A75" s="58" t="s">
        <v>296</v>
      </c>
      <c r="H75" s="413" t="s">
        <v>21</v>
      </c>
      <c r="I75" s="413"/>
      <c r="J75" s="413"/>
      <c r="K75" s="71">
        <f>'Final Energy Consumption-2019'!Q22</f>
        <v>27.38</v>
      </c>
      <c r="L75" s="72">
        <f>K75/SUM(K74:K75)</f>
        <v>0.38347338935574227</v>
      </c>
    </row>
    <row r="76" spans="1:31" x14ac:dyDescent="0.2">
      <c r="A76" s="62"/>
      <c r="B76" s="26" t="s">
        <v>503</v>
      </c>
      <c r="C76" s="26" t="s">
        <v>291</v>
      </c>
      <c r="H76" s="70" t="s">
        <v>311</v>
      </c>
      <c r="R76" s="70" t="s">
        <v>325</v>
      </c>
    </row>
    <row r="77" spans="1:31" x14ac:dyDescent="0.2">
      <c r="A77" s="23" t="s">
        <v>1</v>
      </c>
      <c r="B77" s="26">
        <f>'Final Energy Consumption-2019'!F23</f>
        <v>3955.42</v>
      </c>
      <c r="C77" s="61">
        <f>B77/SUM(B77:B78)</f>
        <v>9.1554671662636838E-2</v>
      </c>
      <c r="H77" s="417"/>
      <c r="I77" s="417"/>
      <c r="J77" s="417"/>
      <c r="K77" s="26" t="s">
        <v>503</v>
      </c>
      <c r="L77" s="26" t="s">
        <v>312</v>
      </c>
      <c r="R77" s="22" t="s">
        <v>324</v>
      </c>
    </row>
    <row r="78" spans="1:31" x14ac:dyDescent="0.2">
      <c r="A78" s="23" t="s">
        <v>26</v>
      </c>
      <c r="B78" s="26">
        <f>'Final Energy Consumption-2019'!F28</f>
        <v>39247.4</v>
      </c>
      <c r="C78" s="61">
        <f>B78/SUM(B77:B78)</f>
        <v>0.90844532833736324</v>
      </c>
      <c r="H78" s="413" t="s">
        <v>21</v>
      </c>
      <c r="I78" s="413"/>
      <c r="J78" s="413"/>
      <c r="K78" s="73">
        <f>'Final Energy Consumption-2019'!R22</f>
        <v>1390.01</v>
      </c>
      <c r="L78" s="72">
        <f>K78/(K78+K79)</f>
        <v>0.24832116449282998</v>
      </c>
      <c r="R78" s="417"/>
      <c r="S78" s="417"/>
      <c r="T78" s="417"/>
      <c r="U78" s="26" t="s">
        <v>503</v>
      </c>
      <c r="V78" s="26" t="s">
        <v>312</v>
      </c>
    </row>
    <row r="79" spans="1:31" x14ac:dyDescent="0.2">
      <c r="A79" s="32"/>
      <c r="C79" s="59"/>
      <c r="H79" s="413" t="s">
        <v>1</v>
      </c>
      <c r="I79" s="413"/>
      <c r="J79" s="413"/>
      <c r="K79" s="73">
        <f>'Final Energy Consumption-2019'!R23</f>
        <v>4207.62</v>
      </c>
      <c r="L79" s="72">
        <f>K79/SUM(K78:K79)</f>
        <v>0.75167883550716996</v>
      </c>
      <c r="R79" s="413" t="s">
        <v>21</v>
      </c>
      <c r="S79" s="413"/>
      <c r="T79" s="413"/>
      <c r="U79" s="73">
        <f>'Final Energy Consumption-2019'!X22</f>
        <v>1057.3900000000001</v>
      </c>
      <c r="V79" s="72">
        <f>U79/(U79+U80)</f>
        <v>0.49962199604985874</v>
      </c>
    </row>
    <row r="80" spans="1:31" x14ac:dyDescent="0.2">
      <c r="A80" s="58" t="s">
        <v>297</v>
      </c>
      <c r="C80" s="59"/>
      <c r="R80" s="413" t="s">
        <v>1</v>
      </c>
      <c r="S80" s="413"/>
      <c r="T80" s="413"/>
      <c r="U80" s="73">
        <f>'Final Energy Consumption-2019'!X23</f>
        <v>1058.99</v>
      </c>
      <c r="V80" s="72">
        <f>U80/SUM(U79:U80)</f>
        <v>0.5003780039501412</v>
      </c>
    </row>
    <row r="81" spans="1:22" x14ac:dyDescent="0.2">
      <c r="A81" s="22" t="s">
        <v>298</v>
      </c>
      <c r="H81" s="70" t="s">
        <v>313</v>
      </c>
    </row>
    <row r="82" spans="1:22" x14ac:dyDescent="0.2">
      <c r="A82" s="62"/>
      <c r="B82" s="26" t="s">
        <v>291</v>
      </c>
      <c r="H82" s="417"/>
      <c r="I82" s="417"/>
      <c r="J82" s="417"/>
      <c r="K82" s="26" t="s">
        <v>503</v>
      </c>
      <c r="L82" s="26" t="s">
        <v>312</v>
      </c>
      <c r="R82" s="70" t="s">
        <v>326</v>
      </c>
    </row>
    <row r="83" spans="1:22" x14ac:dyDescent="0.2">
      <c r="A83" s="23" t="s">
        <v>1</v>
      </c>
      <c r="B83" s="63">
        <v>1</v>
      </c>
      <c r="H83" s="413" t="s">
        <v>21</v>
      </c>
      <c r="I83" s="413"/>
      <c r="J83" s="413"/>
      <c r="K83" s="73">
        <f>'Final Energy Consumption-2019'!S22</f>
        <v>219.89</v>
      </c>
      <c r="L83" s="48">
        <f>K83/SUM(K83:K87)</f>
        <v>0.93498596819457447</v>
      </c>
      <c r="R83" s="418"/>
      <c r="S83" s="419"/>
      <c r="T83" s="420"/>
      <c r="U83" s="26" t="s">
        <v>291</v>
      </c>
    </row>
    <row r="84" spans="1:22" x14ac:dyDescent="0.2">
      <c r="H84" s="413" t="s">
        <v>29</v>
      </c>
      <c r="I84" s="413"/>
      <c r="J84" s="413"/>
      <c r="K84" s="73">
        <f>'Final Energy Consumption-2019'!S31</f>
        <v>2.92</v>
      </c>
      <c r="L84" s="48">
        <f>K84/SUM(K83:K87)</f>
        <v>1.2416021770558724E-2</v>
      </c>
      <c r="R84" s="414" t="s">
        <v>345</v>
      </c>
      <c r="S84" s="415"/>
      <c r="T84" s="416"/>
      <c r="U84" s="63">
        <v>1</v>
      </c>
    </row>
    <row r="85" spans="1:22" x14ac:dyDescent="0.2">
      <c r="A85" s="58" t="s">
        <v>301</v>
      </c>
      <c r="H85" s="413" t="s">
        <v>30</v>
      </c>
      <c r="I85" s="413"/>
      <c r="J85" s="413"/>
      <c r="K85" s="73">
        <f>'Final Energy Consumption-2019'!S32</f>
        <v>2.89</v>
      </c>
      <c r="L85" s="48">
        <f>K85/SUM(K83:K87)</f>
        <v>1.2288459903052985E-2</v>
      </c>
    </row>
    <row r="86" spans="1:22" x14ac:dyDescent="0.2">
      <c r="A86" s="22" t="s">
        <v>302</v>
      </c>
      <c r="H86" s="413" t="s">
        <v>31</v>
      </c>
      <c r="I86" s="413"/>
      <c r="J86" s="413"/>
      <c r="K86" s="26">
        <f>'Final Energy Consumption-2019'!S33</f>
        <v>9.25</v>
      </c>
      <c r="L86" s="48">
        <f>K86/SUM(K83:K87)</f>
        <v>3.933157581426993E-2</v>
      </c>
      <c r="R86" s="70" t="s">
        <v>327</v>
      </c>
    </row>
    <row r="87" spans="1:22" x14ac:dyDescent="0.2">
      <c r="A87" s="62"/>
      <c r="B87" s="26" t="s">
        <v>503</v>
      </c>
      <c r="C87" s="26" t="s">
        <v>291</v>
      </c>
      <c r="H87" s="413" t="s">
        <v>32</v>
      </c>
      <c r="I87" s="413"/>
      <c r="J87" s="413"/>
      <c r="K87" s="26">
        <f>'Final Energy Consumption-2019'!S34</f>
        <v>0.23</v>
      </c>
      <c r="L87" s="48">
        <f>K87/SUM(K83:K87)</f>
        <v>9.7797431754400904E-4</v>
      </c>
      <c r="R87" s="417"/>
      <c r="S87" s="417"/>
      <c r="T87" s="417"/>
      <c r="U87" s="26" t="s">
        <v>503</v>
      </c>
      <c r="V87" s="26" t="s">
        <v>312</v>
      </c>
    </row>
    <row r="88" spans="1:22" x14ac:dyDescent="0.2">
      <c r="A88" s="76" t="s">
        <v>21</v>
      </c>
      <c r="B88" s="71">
        <f>'Final Energy Consumption-2019'!K22</f>
        <v>143.22</v>
      </c>
      <c r="C88" s="48">
        <f>B88/SUM($B$88:$B$91)</f>
        <v>0.13081124527336829</v>
      </c>
      <c r="R88" s="413" t="s">
        <v>21</v>
      </c>
      <c r="S88" s="413"/>
      <c r="T88" s="413"/>
      <c r="U88" s="73">
        <f>'Final Energy Consumption-2019'!Z22</f>
        <v>4537.82</v>
      </c>
      <c r="V88" s="72">
        <f>U88/(U88+U89)</f>
        <v>0.75957965357240897</v>
      </c>
    </row>
    <row r="89" spans="1:22" x14ac:dyDescent="0.2">
      <c r="A89" s="351" t="s">
        <v>1</v>
      </c>
      <c r="B89" s="71">
        <f>'Final Energy Consumption-2019'!K23</f>
        <v>624.80999999999995</v>
      </c>
      <c r="C89" s="48">
        <f t="shared" ref="C89:C91" si="2">B89/SUM($B$88:$B$91)</f>
        <v>0.57067570282958557</v>
      </c>
      <c r="R89" s="413" t="s">
        <v>1</v>
      </c>
      <c r="S89" s="413"/>
      <c r="T89" s="413"/>
      <c r="U89" s="73">
        <f>'Final Energy Consumption-2019'!Z23</f>
        <v>1436.3</v>
      </c>
      <c r="V89" s="72">
        <f>U89/SUM(U88:U89)</f>
        <v>0.240420346427591</v>
      </c>
    </row>
    <row r="90" spans="1:22" x14ac:dyDescent="0.2">
      <c r="A90" s="351" t="s">
        <v>25</v>
      </c>
      <c r="B90" s="26">
        <f>'Final Energy Consumption-2019'!K27</f>
        <v>22.25</v>
      </c>
      <c r="C90" s="48">
        <f t="shared" si="2"/>
        <v>2.0322232979559034E-2</v>
      </c>
    </row>
    <row r="91" spans="1:22" x14ac:dyDescent="0.2">
      <c r="A91" s="351" t="s">
        <v>26</v>
      </c>
      <c r="B91" s="26">
        <f>'Final Energy Consumption-2019'!K28</f>
        <v>304.58</v>
      </c>
      <c r="C91" s="48">
        <f t="shared" si="2"/>
        <v>0.2781908189174872</v>
      </c>
    </row>
  </sheetData>
  <mergeCells count="60">
    <mergeCell ref="H53:J53"/>
    <mergeCell ref="H54:J54"/>
    <mergeCell ref="H57:J57"/>
    <mergeCell ref="H58:J58"/>
    <mergeCell ref="H59:J59"/>
    <mergeCell ref="R54:T54"/>
    <mergeCell ref="R55:T55"/>
    <mergeCell ref="R62:T62"/>
    <mergeCell ref="R63:T63"/>
    <mergeCell ref="R64:T64"/>
    <mergeCell ref="R58:T58"/>
    <mergeCell ref="R59:T59"/>
    <mergeCell ref="H87:J87"/>
    <mergeCell ref="R67:T67"/>
    <mergeCell ref="R68:T68"/>
    <mergeCell ref="R69:T69"/>
    <mergeCell ref="R72:T72"/>
    <mergeCell ref="R73:T73"/>
    <mergeCell ref="R74:T74"/>
    <mergeCell ref="R78:T78"/>
    <mergeCell ref="R79:T79"/>
    <mergeCell ref="H78:J78"/>
    <mergeCell ref="H79:J79"/>
    <mergeCell ref="H82:J82"/>
    <mergeCell ref="H83:J83"/>
    <mergeCell ref="H84:J84"/>
    <mergeCell ref="H69:J69"/>
    <mergeCell ref="H70:J70"/>
    <mergeCell ref="AA65:AC65"/>
    <mergeCell ref="R56:T56"/>
    <mergeCell ref="R57:T57"/>
    <mergeCell ref="H85:J85"/>
    <mergeCell ref="H86:J86"/>
    <mergeCell ref="H73:J73"/>
    <mergeCell ref="H74:J74"/>
    <mergeCell ref="H77:J77"/>
    <mergeCell ref="H71:J71"/>
    <mergeCell ref="H75:J75"/>
    <mergeCell ref="H63:J63"/>
    <mergeCell ref="H64:J64"/>
    <mergeCell ref="H65:J65"/>
    <mergeCell ref="H66:J66"/>
    <mergeCell ref="H62:J62"/>
    <mergeCell ref="H60:J60"/>
    <mergeCell ref="R88:T88"/>
    <mergeCell ref="R89:T89"/>
    <mergeCell ref="R84:T84"/>
    <mergeCell ref="R87:T87"/>
    <mergeCell ref="AA52:AC52"/>
    <mergeCell ref="AA53:AC53"/>
    <mergeCell ref="AA56:AC56"/>
    <mergeCell ref="AA57:AC57"/>
    <mergeCell ref="AA61:AC61"/>
    <mergeCell ref="AA62:AC62"/>
    <mergeCell ref="AA63:AC63"/>
    <mergeCell ref="AA64:AC64"/>
    <mergeCell ref="R80:T80"/>
    <mergeCell ref="R83:T83"/>
    <mergeCell ref="R65:T65"/>
    <mergeCell ref="R70:T70"/>
  </mergeCells>
  <phoneticPr fontId="3" type="noConversion"/>
  <conditionalFormatting sqref="B3:AG4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{9B640D5A-6D11-4B15-A6C3-8218BC520B71}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640D5A-6D11-4B15-A6C3-8218BC520B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B3:AG43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067D6-3AB4-4A33-A408-C25E5FA933C9}">
  <sheetPr>
    <tabColor theme="7" tint="0.39997558519241921"/>
  </sheetPr>
  <dimension ref="A1:AE43"/>
  <sheetViews>
    <sheetView topLeftCell="A15" zoomScale="80" zoomScaleNormal="80" workbookViewId="0">
      <selection activeCell="J19" sqref="J19"/>
    </sheetView>
    <sheetView workbookViewId="1"/>
  </sheetViews>
  <sheetFormatPr defaultRowHeight="14.25" x14ac:dyDescent="0.2"/>
  <cols>
    <col min="1" max="1" width="31.625" customWidth="1"/>
  </cols>
  <sheetData>
    <row r="1" spans="1:31" x14ac:dyDescent="0.15">
      <c r="A1" s="373" t="s">
        <v>504</v>
      </c>
    </row>
    <row r="2" spans="1:31" ht="96" x14ac:dyDescent="0.2">
      <c r="A2" s="1" t="s">
        <v>0</v>
      </c>
      <c r="B2" s="13" t="s">
        <v>429</v>
      </c>
      <c r="C2" s="13" t="s">
        <v>430</v>
      </c>
      <c r="D2" s="13" t="s">
        <v>431</v>
      </c>
      <c r="E2" s="13" t="s">
        <v>461</v>
      </c>
      <c r="F2" s="13" t="s">
        <v>435</v>
      </c>
      <c r="G2" s="13" t="s">
        <v>436</v>
      </c>
      <c r="H2" s="13" t="s">
        <v>437</v>
      </c>
      <c r="I2" s="13" t="s">
        <v>438</v>
      </c>
      <c r="J2" s="13" t="s">
        <v>439</v>
      </c>
      <c r="K2" s="14" t="s">
        <v>462</v>
      </c>
      <c r="L2" s="13" t="s">
        <v>463</v>
      </c>
      <c r="M2" s="13" t="s">
        <v>442</v>
      </c>
      <c r="N2" s="13" t="s">
        <v>443</v>
      </c>
      <c r="O2" s="13" t="s">
        <v>444</v>
      </c>
      <c r="P2" s="13" t="s">
        <v>445</v>
      </c>
      <c r="Q2" s="13" t="s">
        <v>446</v>
      </c>
      <c r="R2" s="13" t="s">
        <v>447</v>
      </c>
      <c r="S2" s="13" t="s">
        <v>448</v>
      </c>
      <c r="T2" s="13" t="s">
        <v>449</v>
      </c>
      <c r="U2" s="14" t="s">
        <v>450</v>
      </c>
      <c r="V2" s="13" t="s">
        <v>451</v>
      </c>
      <c r="W2" s="13" t="s">
        <v>452</v>
      </c>
      <c r="X2" s="13" t="s">
        <v>453</v>
      </c>
      <c r="Y2" s="13" t="s">
        <v>454</v>
      </c>
      <c r="Z2" s="13" t="s">
        <v>464</v>
      </c>
      <c r="AA2" s="13" t="s">
        <v>456</v>
      </c>
      <c r="AB2" s="13" t="s">
        <v>457</v>
      </c>
      <c r="AC2" s="13" t="s">
        <v>458</v>
      </c>
      <c r="AD2" s="13" t="s">
        <v>459</v>
      </c>
      <c r="AE2" s="14" t="s">
        <v>465</v>
      </c>
    </row>
    <row r="3" spans="1:31" x14ac:dyDescent="0.2">
      <c r="A3" s="36" t="s">
        <v>2</v>
      </c>
      <c r="B3" s="15">
        <v>1987.31</v>
      </c>
      <c r="C3" s="11">
        <v>1115.1600000000001</v>
      </c>
      <c r="D3" s="5"/>
      <c r="E3" s="11">
        <v>867.99</v>
      </c>
      <c r="F3" s="11">
        <v>4.91</v>
      </c>
      <c r="G3" s="11">
        <v>0.95</v>
      </c>
      <c r="H3" s="11">
        <v>0.39</v>
      </c>
      <c r="I3" s="11"/>
      <c r="J3" s="11">
        <v>1.1299999999999999</v>
      </c>
      <c r="K3" s="11">
        <v>0.56999999999999995</v>
      </c>
      <c r="L3" s="15">
        <v>332.66</v>
      </c>
      <c r="M3" s="11">
        <v>0.08</v>
      </c>
      <c r="N3" s="11">
        <v>3.22</v>
      </c>
      <c r="O3" s="11">
        <v>0.61</v>
      </c>
      <c r="P3" s="11">
        <v>147.41999999999999</v>
      </c>
      <c r="Q3" s="11">
        <v>0.2</v>
      </c>
      <c r="R3" s="11">
        <v>142.6</v>
      </c>
      <c r="S3" s="11">
        <v>1.22</v>
      </c>
      <c r="T3" s="5"/>
      <c r="U3" s="5"/>
      <c r="V3" s="15">
        <v>0.36</v>
      </c>
      <c r="W3" s="5"/>
      <c r="X3" s="11">
        <v>36.44</v>
      </c>
      <c r="Y3" s="5"/>
      <c r="Z3" s="11">
        <v>0.5</v>
      </c>
      <c r="AA3" s="11">
        <v>8.66</v>
      </c>
      <c r="AB3" s="11">
        <v>15.21</v>
      </c>
      <c r="AC3" s="11">
        <v>627.63</v>
      </c>
      <c r="AD3" s="11">
        <v>908.81</v>
      </c>
      <c r="AE3" s="11">
        <v>1.1299999999999999</v>
      </c>
    </row>
    <row r="4" spans="1:31" x14ac:dyDescent="0.2">
      <c r="A4" s="12" t="s">
        <v>3</v>
      </c>
      <c r="B4" s="15">
        <v>65.59</v>
      </c>
      <c r="C4" s="11">
        <v>65.59</v>
      </c>
      <c r="D4" s="5"/>
      <c r="E4" s="5"/>
      <c r="F4" s="5"/>
      <c r="G4" s="5"/>
      <c r="H4" s="5"/>
      <c r="I4" s="5"/>
      <c r="J4" s="5"/>
      <c r="K4" s="5"/>
      <c r="L4" s="15">
        <v>305.5</v>
      </c>
      <c r="M4" s="11">
        <v>247.51</v>
      </c>
      <c r="N4" s="11">
        <v>5.65</v>
      </c>
      <c r="O4" s="5"/>
      <c r="P4" s="11">
        <v>25</v>
      </c>
      <c r="Q4" s="11">
        <v>0.3</v>
      </c>
      <c r="R4" s="5"/>
      <c r="S4" s="11">
        <v>0.01</v>
      </c>
      <c r="T4" s="5"/>
      <c r="U4" s="5"/>
      <c r="V4" s="9"/>
      <c r="W4" s="5"/>
      <c r="X4" s="11">
        <v>0.1</v>
      </c>
      <c r="Y4" s="11">
        <v>10.63</v>
      </c>
      <c r="Z4" s="11">
        <v>16.309999999999999</v>
      </c>
      <c r="AA4" s="11">
        <v>126.49</v>
      </c>
      <c r="AB4" s="11">
        <v>11.65</v>
      </c>
      <c r="AC4" s="11">
        <v>2685.32</v>
      </c>
      <c r="AD4" s="11">
        <v>463.32</v>
      </c>
      <c r="AE4" s="5"/>
    </row>
    <row r="5" spans="1:31" x14ac:dyDescent="0.2">
      <c r="A5" s="12" t="s">
        <v>4</v>
      </c>
      <c r="B5" s="15">
        <v>163.66</v>
      </c>
      <c r="C5" s="11">
        <v>150.61000000000001</v>
      </c>
      <c r="D5" s="5"/>
      <c r="E5" s="11">
        <v>5.14</v>
      </c>
      <c r="F5" s="11">
        <v>169.63</v>
      </c>
      <c r="G5" s="11">
        <v>2.77</v>
      </c>
      <c r="H5" s="11">
        <v>19.7</v>
      </c>
      <c r="I5" s="11">
        <v>0.1</v>
      </c>
      <c r="J5" s="5"/>
      <c r="K5" s="11"/>
      <c r="L5" s="15">
        <v>35.799999999999997</v>
      </c>
      <c r="M5" s="5"/>
      <c r="N5" s="11">
        <v>0.6</v>
      </c>
      <c r="O5" s="5">
        <v>0.01</v>
      </c>
      <c r="P5" s="11">
        <v>34.89</v>
      </c>
      <c r="Q5" s="11">
        <v>0.01</v>
      </c>
      <c r="R5" s="5"/>
      <c r="S5" s="11">
        <v>0.28999999999999998</v>
      </c>
      <c r="T5" s="5"/>
      <c r="U5" s="5"/>
      <c r="V5" s="9"/>
      <c r="W5" s="5"/>
      <c r="X5" s="5"/>
      <c r="Y5" s="5"/>
      <c r="Z5" s="5"/>
      <c r="AA5" s="11">
        <v>0.05</v>
      </c>
      <c r="AB5" s="5"/>
      <c r="AC5" s="11">
        <v>130.58000000000001</v>
      </c>
      <c r="AD5" s="11">
        <v>447.44</v>
      </c>
      <c r="AE5" s="11">
        <v>2.39</v>
      </c>
    </row>
    <row r="6" spans="1:31" x14ac:dyDescent="0.2">
      <c r="A6" s="12" t="s">
        <v>5</v>
      </c>
      <c r="B6" s="15">
        <v>76.010000000000005</v>
      </c>
      <c r="C6" s="11">
        <v>74.75</v>
      </c>
      <c r="D6" s="5"/>
      <c r="E6" s="11">
        <v>1.25</v>
      </c>
      <c r="F6" s="11">
        <v>3.65</v>
      </c>
      <c r="G6" s="5">
        <v>1.01</v>
      </c>
      <c r="H6" s="5"/>
      <c r="I6" s="5"/>
      <c r="J6" s="5"/>
      <c r="K6" s="5"/>
      <c r="L6" s="15">
        <v>19.3</v>
      </c>
      <c r="M6" s="5"/>
      <c r="N6" s="11">
        <v>1.07</v>
      </c>
      <c r="O6" s="11">
        <v>0.4</v>
      </c>
      <c r="P6" s="11">
        <v>16.57</v>
      </c>
      <c r="Q6" s="11">
        <v>0.52</v>
      </c>
      <c r="R6" s="5"/>
      <c r="S6" s="11">
        <v>0.04</v>
      </c>
      <c r="T6" s="5"/>
      <c r="U6" s="5"/>
      <c r="V6" s="15">
        <v>0.4</v>
      </c>
      <c r="W6" s="5">
        <v>0.31</v>
      </c>
      <c r="X6" s="5"/>
      <c r="Y6" s="5"/>
      <c r="Z6" s="5"/>
      <c r="AA6" s="11">
        <v>0.83</v>
      </c>
      <c r="AB6" s="5"/>
      <c r="AC6" s="11">
        <v>0.34</v>
      </c>
      <c r="AD6" s="11">
        <v>329.47</v>
      </c>
      <c r="AE6" s="11">
        <v>6.01</v>
      </c>
    </row>
    <row r="7" spans="1:31" x14ac:dyDescent="0.2">
      <c r="A7" s="12" t="s">
        <v>6</v>
      </c>
      <c r="B7" s="15">
        <v>285.91000000000003</v>
      </c>
      <c r="C7" s="11">
        <v>246.51</v>
      </c>
      <c r="D7" s="5"/>
      <c r="E7" s="11">
        <v>33.630000000000003</v>
      </c>
      <c r="F7" s="11">
        <v>14.73</v>
      </c>
      <c r="G7" s="11">
        <v>1.66</v>
      </c>
      <c r="H7" s="5"/>
      <c r="I7" s="11">
        <v>1.22</v>
      </c>
      <c r="J7" s="5"/>
      <c r="K7" s="5"/>
      <c r="L7" s="15">
        <v>50.26</v>
      </c>
      <c r="M7" s="5"/>
      <c r="N7" s="11">
        <v>0.77</v>
      </c>
      <c r="O7" s="11">
        <v>0.01</v>
      </c>
      <c r="P7" s="11">
        <v>47.82</v>
      </c>
      <c r="Q7" s="11">
        <v>0.04</v>
      </c>
      <c r="R7" s="5"/>
      <c r="S7" s="11">
        <v>0.16</v>
      </c>
      <c r="T7" s="5"/>
      <c r="U7" s="5"/>
      <c r="V7" s="15">
        <v>0.59</v>
      </c>
      <c r="W7" s="11">
        <v>0.73</v>
      </c>
      <c r="X7" s="11">
        <v>0.06</v>
      </c>
      <c r="Y7" s="5"/>
      <c r="Z7" s="11">
        <v>7.0000000000000007E-2</v>
      </c>
      <c r="AA7" s="11">
        <v>0.84</v>
      </c>
      <c r="AB7" s="11">
        <v>17.34</v>
      </c>
      <c r="AC7" s="11">
        <v>2289.5300000000002</v>
      </c>
      <c r="AD7" s="11">
        <v>225.7</v>
      </c>
      <c r="AE7" s="11">
        <v>0.33</v>
      </c>
    </row>
    <row r="8" spans="1:31" x14ac:dyDescent="0.2">
      <c r="A8" s="12" t="s">
        <v>7</v>
      </c>
      <c r="B8" s="15">
        <v>3.33</v>
      </c>
      <c r="C8" s="11">
        <v>3.33</v>
      </c>
      <c r="D8" s="5"/>
      <c r="E8" s="5"/>
      <c r="F8" s="5"/>
      <c r="G8" s="5"/>
      <c r="H8" s="5"/>
      <c r="I8" s="5"/>
      <c r="J8" s="5"/>
      <c r="K8" s="5"/>
      <c r="L8" s="15">
        <v>108.59</v>
      </c>
      <c r="M8" s="11">
        <v>0.09</v>
      </c>
      <c r="N8" s="11">
        <v>2.59</v>
      </c>
      <c r="O8" s="5"/>
      <c r="P8" s="11">
        <v>105.17</v>
      </c>
      <c r="Q8" s="11">
        <v>7.0000000000000007E-2</v>
      </c>
      <c r="R8" s="5"/>
      <c r="S8" s="11">
        <v>0.44</v>
      </c>
      <c r="T8" s="5"/>
      <c r="U8" s="5"/>
      <c r="V8" s="9"/>
      <c r="W8" s="5"/>
      <c r="X8" s="11">
        <v>0.06</v>
      </c>
      <c r="Y8" s="5"/>
      <c r="Z8" s="11">
        <v>0.17</v>
      </c>
      <c r="AA8" s="11">
        <v>2.97</v>
      </c>
      <c r="AB8" s="11">
        <v>0.5</v>
      </c>
      <c r="AC8" s="11">
        <v>251.17</v>
      </c>
      <c r="AD8" s="11">
        <v>29.53</v>
      </c>
      <c r="AE8" s="5"/>
    </row>
    <row r="9" spans="1:31" x14ac:dyDescent="0.2">
      <c r="A9" s="12" t="s">
        <v>8</v>
      </c>
      <c r="B9" s="15">
        <v>8.2899999999999991</v>
      </c>
      <c r="C9" s="11">
        <v>8.2899999999999991</v>
      </c>
      <c r="D9" s="5"/>
      <c r="E9" s="5"/>
      <c r="F9" s="5"/>
      <c r="G9" s="5"/>
      <c r="H9" s="5"/>
      <c r="I9" s="5"/>
      <c r="J9" s="5"/>
      <c r="K9" s="5"/>
      <c r="L9" s="15">
        <v>0.23</v>
      </c>
      <c r="M9" s="5"/>
      <c r="N9" s="5"/>
      <c r="O9" s="5"/>
      <c r="P9" s="11">
        <v>0.23</v>
      </c>
      <c r="Q9" s="5"/>
      <c r="R9" s="5"/>
      <c r="S9" s="5"/>
      <c r="T9" s="5"/>
      <c r="U9" s="5"/>
      <c r="V9" s="9"/>
      <c r="W9" s="5"/>
      <c r="X9" s="5"/>
      <c r="Y9" s="5"/>
      <c r="Z9" s="5"/>
      <c r="AA9" s="5"/>
      <c r="AB9" s="5"/>
      <c r="AC9" s="5"/>
      <c r="AD9" s="11">
        <v>161.71</v>
      </c>
      <c r="AE9" s="5"/>
    </row>
    <row r="10" spans="1:31" x14ac:dyDescent="0.2">
      <c r="A10" s="74" t="s">
        <v>469</v>
      </c>
      <c r="B10" s="15">
        <v>772.08</v>
      </c>
      <c r="C10" s="11">
        <v>700.34</v>
      </c>
      <c r="D10" s="5"/>
      <c r="E10" s="11">
        <v>67.55</v>
      </c>
      <c r="F10" s="11">
        <v>14</v>
      </c>
      <c r="G10" s="11">
        <v>0.03</v>
      </c>
      <c r="H10" s="11"/>
      <c r="I10" s="11"/>
      <c r="J10" s="11">
        <v>0.14000000000000001</v>
      </c>
      <c r="K10" s="11"/>
      <c r="L10" s="15">
        <v>20.7</v>
      </c>
      <c r="M10" s="5"/>
      <c r="N10" s="11">
        <v>4.8499999999999996</v>
      </c>
      <c r="O10" s="11">
        <v>0.04</v>
      </c>
      <c r="P10" s="11">
        <v>12.33</v>
      </c>
      <c r="Q10" s="11">
        <v>0.93</v>
      </c>
      <c r="R10" s="5"/>
      <c r="S10" s="11">
        <v>0.03</v>
      </c>
      <c r="T10" s="11">
        <v>0.02</v>
      </c>
      <c r="U10" s="11">
        <v>1.34</v>
      </c>
      <c r="V10" s="9"/>
      <c r="W10" s="5"/>
      <c r="X10" s="11">
        <v>0.97</v>
      </c>
      <c r="Y10" s="5"/>
      <c r="Z10" s="11">
        <v>0.18</v>
      </c>
      <c r="AA10" s="11">
        <v>4.2</v>
      </c>
      <c r="AB10" s="11">
        <v>187.09</v>
      </c>
      <c r="AC10" s="11">
        <v>8733.15</v>
      </c>
      <c r="AD10" s="11">
        <v>842.42</v>
      </c>
      <c r="AE10" s="11">
        <v>186.82</v>
      </c>
    </row>
    <row r="11" spans="1:31" x14ac:dyDescent="0.2">
      <c r="A11" s="12" t="s">
        <v>10</v>
      </c>
      <c r="B11" s="15">
        <v>846.89</v>
      </c>
      <c r="C11" s="11">
        <v>837.51</v>
      </c>
      <c r="D11" s="5"/>
      <c r="E11" s="11">
        <v>2.91</v>
      </c>
      <c r="F11" s="11">
        <v>1.84</v>
      </c>
      <c r="G11" s="5"/>
      <c r="H11" s="5"/>
      <c r="I11" s="5"/>
      <c r="J11" s="5"/>
      <c r="K11" s="5"/>
      <c r="L11" s="15">
        <v>11.33</v>
      </c>
      <c r="M11" s="5"/>
      <c r="N11" s="11">
        <v>3.69</v>
      </c>
      <c r="O11" s="5">
        <v>0.01</v>
      </c>
      <c r="P11" s="11">
        <v>5.01</v>
      </c>
      <c r="Q11" s="11">
        <v>0.43</v>
      </c>
      <c r="R11" s="5"/>
      <c r="S11" s="5">
        <v>0.01</v>
      </c>
      <c r="T11" s="11"/>
      <c r="U11" s="5"/>
      <c r="V11" s="9"/>
      <c r="W11" s="5"/>
      <c r="X11" s="11">
        <v>1.21</v>
      </c>
      <c r="Y11" s="5"/>
      <c r="Z11" s="11">
        <v>0.97</v>
      </c>
      <c r="AA11" s="11">
        <v>13.87</v>
      </c>
      <c r="AB11" s="11">
        <v>89.28</v>
      </c>
      <c r="AC11" s="11">
        <v>8795.58</v>
      </c>
      <c r="AD11" s="11">
        <v>334.09</v>
      </c>
      <c r="AE11" s="11">
        <v>38.619999999999997</v>
      </c>
    </row>
    <row r="12" spans="1:31" x14ac:dyDescent="0.2">
      <c r="A12" s="12" t="s">
        <v>11</v>
      </c>
      <c r="B12" s="15">
        <v>404.07</v>
      </c>
      <c r="C12" s="11">
        <v>397.26</v>
      </c>
      <c r="D12" s="5"/>
      <c r="E12" s="11">
        <v>4.9800000000000004</v>
      </c>
      <c r="F12" s="11">
        <v>0.01</v>
      </c>
      <c r="G12" s="11">
        <v>0.02</v>
      </c>
      <c r="H12" s="5"/>
      <c r="I12" s="5"/>
      <c r="J12" s="5">
        <v>0.02</v>
      </c>
      <c r="K12" s="11">
        <v>0.01</v>
      </c>
      <c r="L12" s="15">
        <v>5.81</v>
      </c>
      <c r="M12" s="5"/>
      <c r="N12" s="11">
        <v>1.82</v>
      </c>
      <c r="O12" s="11"/>
      <c r="P12" s="11">
        <v>2.89</v>
      </c>
      <c r="Q12" s="11">
        <v>0.39</v>
      </c>
      <c r="R12" s="5"/>
      <c r="S12" s="11">
        <v>0.01</v>
      </c>
      <c r="T12" s="5"/>
      <c r="U12" s="5"/>
      <c r="V12" s="9"/>
      <c r="W12" s="5"/>
      <c r="X12" s="11">
        <v>0.7</v>
      </c>
      <c r="Y12" s="5"/>
      <c r="Z12" s="11">
        <v>0.01</v>
      </c>
      <c r="AA12" s="11">
        <v>9.9700000000000006</v>
      </c>
      <c r="AB12" s="11">
        <v>34.71</v>
      </c>
      <c r="AC12" s="11">
        <v>5889.74</v>
      </c>
      <c r="AD12" s="11">
        <v>176.06</v>
      </c>
      <c r="AE12" s="11">
        <v>15.13</v>
      </c>
    </row>
    <row r="13" spans="1:31" x14ac:dyDescent="0.2">
      <c r="A13" s="12" t="s">
        <v>12</v>
      </c>
      <c r="B13" s="15">
        <v>4.07</v>
      </c>
      <c r="C13" s="11">
        <v>4.07</v>
      </c>
      <c r="D13" s="5"/>
      <c r="E13" s="11"/>
      <c r="F13" s="5"/>
      <c r="G13" s="5"/>
      <c r="H13" s="5"/>
      <c r="I13" s="5"/>
      <c r="J13" s="5"/>
      <c r="K13" s="5"/>
      <c r="L13" s="15">
        <v>0.68</v>
      </c>
      <c r="M13" s="5"/>
      <c r="N13" s="11">
        <v>0.08</v>
      </c>
      <c r="O13" s="5"/>
      <c r="P13" s="11">
        <v>0.55000000000000004</v>
      </c>
      <c r="Q13" s="5"/>
      <c r="R13" s="5"/>
      <c r="S13" s="5"/>
      <c r="T13" s="5"/>
      <c r="U13" s="5"/>
      <c r="V13" s="9"/>
      <c r="W13" s="5"/>
      <c r="X13" s="11">
        <v>0.04</v>
      </c>
      <c r="Y13" s="5"/>
      <c r="Z13" s="5"/>
      <c r="AA13" s="11">
        <v>1.1399999999999999</v>
      </c>
      <c r="AB13" s="5"/>
      <c r="AC13" s="11">
        <v>214.86</v>
      </c>
      <c r="AD13" s="11">
        <v>50.87</v>
      </c>
      <c r="AE13" s="11">
        <v>2.23</v>
      </c>
    </row>
    <row r="14" spans="1:31" x14ac:dyDescent="0.2">
      <c r="A14" s="12" t="s">
        <v>13</v>
      </c>
      <c r="B14" s="15">
        <v>285.95</v>
      </c>
      <c r="C14" s="11">
        <v>231.19</v>
      </c>
      <c r="D14" s="5"/>
      <c r="E14" s="11">
        <v>7.28</v>
      </c>
      <c r="F14" s="11">
        <v>3.93</v>
      </c>
      <c r="G14" s="5"/>
      <c r="H14" s="5"/>
      <c r="I14" s="11"/>
      <c r="J14" s="5"/>
      <c r="K14" s="5"/>
      <c r="L14" s="15">
        <v>11.87</v>
      </c>
      <c r="M14" s="5"/>
      <c r="N14" s="11">
        <v>3.27</v>
      </c>
      <c r="O14" s="11">
        <v>0.01</v>
      </c>
      <c r="P14" s="11">
        <v>3.8</v>
      </c>
      <c r="Q14" s="11">
        <v>1.17</v>
      </c>
      <c r="R14" s="5"/>
      <c r="S14" s="11">
        <v>0.1</v>
      </c>
      <c r="T14" s="5"/>
      <c r="U14" s="5"/>
      <c r="V14" s="15">
        <v>1.58</v>
      </c>
      <c r="W14" s="5"/>
      <c r="X14" s="11">
        <v>1.36</v>
      </c>
      <c r="Y14" s="5"/>
      <c r="Z14" s="11">
        <v>0.56999999999999995</v>
      </c>
      <c r="AA14" s="11">
        <v>15.9</v>
      </c>
      <c r="AB14" s="11">
        <v>252.62</v>
      </c>
      <c r="AC14" s="11">
        <v>32049.84</v>
      </c>
      <c r="AD14" s="11">
        <v>1650.38</v>
      </c>
      <c r="AE14" s="11">
        <v>52.08</v>
      </c>
    </row>
    <row r="15" spans="1:31" x14ac:dyDescent="0.2">
      <c r="A15" s="12" t="s">
        <v>14</v>
      </c>
      <c r="B15" s="15">
        <v>28.66</v>
      </c>
      <c r="C15" s="11">
        <v>28.28</v>
      </c>
      <c r="D15" s="5"/>
      <c r="E15" s="11">
        <v>0.3</v>
      </c>
      <c r="F15" s="11">
        <v>0.04</v>
      </c>
      <c r="G15" s="5"/>
      <c r="H15" s="5"/>
      <c r="I15" s="5"/>
      <c r="J15" s="5"/>
      <c r="K15" s="5"/>
      <c r="L15" s="15">
        <v>5.57</v>
      </c>
      <c r="M15" s="5"/>
      <c r="N15" s="11">
        <v>2.89</v>
      </c>
      <c r="O15" s="11"/>
      <c r="P15" s="11">
        <v>2.16</v>
      </c>
      <c r="Q15" s="11">
        <v>0.25</v>
      </c>
      <c r="R15" s="5"/>
      <c r="S15" s="11">
        <v>0.02</v>
      </c>
      <c r="T15" s="5"/>
      <c r="U15" s="5"/>
      <c r="V15" s="9"/>
      <c r="W15" s="5"/>
      <c r="X15" s="11">
        <v>0.2</v>
      </c>
      <c r="Y15" s="5"/>
      <c r="Z15" s="11">
        <v>0.03</v>
      </c>
      <c r="AA15" s="11">
        <v>1.01</v>
      </c>
      <c r="AB15" s="11">
        <v>76.67</v>
      </c>
      <c r="AC15" s="11">
        <v>321.44</v>
      </c>
      <c r="AD15" s="11">
        <v>220.24</v>
      </c>
      <c r="AE15" s="11">
        <v>6.26</v>
      </c>
    </row>
    <row r="16" spans="1:31" x14ac:dyDescent="0.2">
      <c r="A16" s="12" t="s">
        <v>15</v>
      </c>
      <c r="B16" s="15">
        <v>17.8</v>
      </c>
      <c r="C16" s="11">
        <v>15.69</v>
      </c>
      <c r="D16" s="5"/>
      <c r="E16" s="11">
        <v>0.03</v>
      </c>
      <c r="F16" s="5"/>
      <c r="G16" s="5"/>
      <c r="H16" s="5">
        <v>7.0000000000000007E-2</v>
      </c>
      <c r="I16" s="5"/>
      <c r="J16" s="5"/>
      <c r="K16" s="5"/>
      <c r="L16" s="15">
        <v>3.13</v>
      </c>
      <c r="M16" s="5"/>
      <c r="N16" s="11">
        <v>1.56</v>
      </c>
      <c r="O16" s="11"/>
      <c r="P16" s="11">
        <v>1</v>
      </c>
      <c r="Q16" s="11">
        <v>0.14000000000000001</v>
      </c>
      <c r="R16" s="11"/>
      <c r="S16" s="11">
        <v>0.04</v>
      </c>
      <c r="T16" s="11"/>
      <c r="U16" s="11">
        <v>0.1</v>
      </c>
      <c r="V16" s="9"/>
      <c r="W16" s="5"/>
      <c r="X16" s="11">
        <v>0.2</v>
      </c>
      <c r="Y16" s="5"/>
      <c r="Z16" s="11">
        <v>7.0000000000000007E-2</v>
      </c>
      <c r="AA16" s="11">
        <v>0.11</v>
      </c>
      <c r="AB16" s="11">
        <v>20.420000000000002</v>
      </c>
      <c r="AC16" s="11">
        <v>184.79</v>
      </c>
      <c r="AD16" s="11">
        <v>140.96</v>
      </c>
      <c r="AE16" s="11">
        <v>7.75</v>
      </c>
    </row>
    <row r="17" spans="1:31" x14ac:dyDescent="0.2">
      <c r="A17" s="74" t="s">
        <v>16</v>
      </c>
      <c r="B17" s="15">
        <v>34</v>
      </c>
      <c r="C17" s="11">
        <v>33.47</v>
      </c>
      <c r="D17" s="5"/>
      <c r="E17" s="11">
        <v>0.52</v>
      </c>
      <c r="F17" s="11">
        <v>0.01</v>
      </c>
      <c r="G17" s="5"/>
      <c r="H17" s="5"/>
      <c r="I17" s="5"/>
      <c r="J17" s="5"/>
      <c r="K17" s="5"/>
      <c r="L17" s="15">
        <v>7.27</v>
      </c>
      <c r="M17" s="5"/>
      <c r="N17" s="11">
        <v>1.27</v>
      </c>
      <c r="O17" s="5"/>
      <c r="P17" s="11">
        <v>3.88</v>
      </c>
      <c r="Q17" s="11">
        <v>0.13</v>
      </c>
      <c r="R17" s="5"/>
      <c r="S17" s="11">
        <v>7.0000000000000007E-2</v>
      </c>
      <c r="T17" s="11">
        <v>1.69</v>
      </c>
      <c r="U17" s="5"/>
      <c r="V17" s="9"/>
      <c r="W17" s="5"/>
      <c r="X17" s="11">
        <v>0.24</v>
      </c>
      <c r="Y17" s="5"/>
      <c r="Z17" s="5"/>
      <c r="AA17" s="11">
        <v>2.81</v>
      </c>
      <c r="AB17" s="11">
        <v>2.29</v>
      </c>
      <c r="AC17" s="11">
        <v>694.28</v>
      </c>
      <c r="AD17" s="11">
        <v>283.98</v>
      </c>
      <c r="AE17" s="11">
        <v>81.03</v>
      </c>
    </row>
    <row r="18" spans="1:31" x14ac:dyDescent="0.2">
      <c r="A18" s="12" t="s">
        <v>17</v>
      </c>
      <c r="B18" s="15">
        <v>1.85</v>
      </c>
      <c r="C18" s="11">
        <v>1.66</v>
      </c>
      <c r="D18" s="5"/>
      <c r="E18" s="11">
        <v>0.19</v>
      </c>
      <c r="F18" s="11">
        <v>0.06</v>
      </c>
      <c r="G18" s="5"/>
      <c r="H18" s="5"/>
      <c r="I18" s="5"/>
      <c r="J18" s="5"/>
      <c r="K18" s="5"/>
      <c r="L18" s="15">
        <v>3.85</v>
      </c>
      <c r="M18" s="5"/>
      <c r="N18" s="11">
        <v>1.63</v>
      </c>
      <c r="O18" s="5">
        <v>0.02</v>
      </c>
      <c r="P18" s="11">
        <v>1.88</v>
      </c>
      <c r="Q18" s="11">
        <v>0.06</v>
      </c>
      <c r="R18" s="5"/>
      <c r="S18" s="11">
        <v>0.08</v>
      </c>
      <c r="T18" s="5"/>
      <c r="U18" s="5"/>
      <c r="V18" s="9"/>
      <c r="W18" s="5"/>
      <c r="X18" s="11">
        <v>0.18</v>
      </c>
      <c r="Y18" s="5"/>
      <c r="Z18" s="5"/>
      <c r="AA18" s="11">
        <v>1.37</v>
      </c>
      <c r="AB18" s="11">
        <v>2.23</v>
      </c>
      <c r="AC18" s="11">
        <v>76.150000000000006</v>
      </c>
      <c r="AD18" s="11">
        <v>120.74</v>
      </c>
      <c r="AE18" s="11">
        <v>3.13</v>
      </c>
    </row>
    <row r="19" spans="1:31" x14ac:dyDescent="0.2">
      <c r="A19" s="12" t="s">
        <v>18</v>
      </c>
      <c r="B19" s="15">
        <v>583.73</v>
      </c>
      <c r="C19" s="11">
        <v>512.11</v>
      </c>
      <c r="D19" s="5"/>
      <c r="E19" s="11">
        <v>43.34</v>
      </c>
      <c r="F19" s="11">
        <v>7.93</v>
      </c>
      <c r="G19" s="11">
        <v>7.0000000000000007E-2</v>
      </c>
      <c r="H19" s="5"/>
      <c r="I19" s="5"/>
      <c r="J19" s="5"/>
      <c r="K19" s="5"/>
      <c r="L19" s="15">
        <v>15.49</v>
      </c>
      <c r="M19" s="11">
        <v>0.03</v>
      </c>
      <c r="N19" s="11">
        <v>1.63</v>
      </c>
      <c r="O19" s="11"/>
      <c r="P19" s="11">
        <v>9.23</v>
      </c>
      <c r="Q19" s="11">
        <v>2.72</v>
      </c>
      <c r="R19" s="5"/>
      <c r="S19" s="11">
        <v>0.09</v>
      </c>
      <c r="T19" s="11">
        <v>0.03</v>
      </c>
      <c r="U19" s="11">
        <v>0.26</v>
      </c>
      <c r="V19" s="9"/>
      <c r="W19" s="5"/>
      <c r="X19" s="11">
        <v>1.42</v>
      </c>
      <c r="Y19" s="5"/>
      <c r="Z19" s="11">
        <v>0.09</v>
      </c>
      <c r="AA19" s="11">
        <v>5.1100000000000003</v>
      </c>
      <c r="AB19" s="11">
        <v>116.91</v>
      </c>
      <c r="AC19" s="11">
        <v>22715.18</v>
      </c>
      <c r="AD19" s="11">
        <v>798.25</v>
      </c>
      <c r="AE19" s="11">
        <v>62.84</v>
      </c>
    </row>
    <row r="20" spans="1:31" x14ac:dyDescent="0.2">
      <c r="A20" s="12" t="s">
        <v>19</v>
      </c>
      <c r="B20" s="15">
        <v>13</v>
      </c>
      <c r="C20" s="11">
        <v>12.14</v>
      </c>
      <c r="D20" s="5"/>
      <c r="E20" s="11">
        <v>0.32</v>
      </c>
      <c r="F20" s="11">
        <v>0.02</v>
      </c>
      <c r="G20" s="11">
        <v>0.4</v>
      </c>
      <c r="H20" s="5"/>
      <c r="I20" s="5"/>
      <c r="J20" s="11"/>
      <c r="K20" s="5"/>
      <c r="L20" s="15">
        <v>6.8</v>
      </c>
      <c r="M20" s="5"/>
      <c r="N20" s="11">
        <v>2.83</v>
      </c>
      <c r="O20" s="11">
        <v>0.01</v>
      </c>
      <c r="P20" s="11">
        <v>3.12</v>
      </c>
      <c r="Q20" s="11">
        <v>0.16</v>
      </c>
      <c r="R20" s="5"/>
      <c r="S20" s="11">
        <v>0.06</v>
      </c>
      <c r="T20" s="5"/>
      <c r="U20" s="11">
        <v>0.02</v>
      </c>
      <c r="V20" s="9"/>
      <c r="W20" s="5"/>
      <c r="X20" s="11">
        <v>0.42</v>
      </c>
      <c r="Y20" s="5"/>
      <c r="Z20" s="11">
        <v>0.19</v>
      </c>
      <c r="AA20" s="11">
        <v>3.57</v>
      </c>
      <c r="AB20" s="11">
        <v>8.23</v>
      </c>
      <c r="AC20" s="11">
        <v>501.06</v>
      </c>
      <c r="AD20" s="11">
        <v>132.53</v>
      </c>
      <c r="AE20" s="11">
        <v>7.32</v>
      </c>
    </row>
    <row r="21" spans="1:31" x14ac:dyDescent="0.2">
      <c r="A21" s="12" t="s">
        <v>20</v>
      </c>
      <c r="B21" s="15">
        <v>10.38</v>
      </c>
      <c r="C21" s="11">
        <v>9.91</v>
      </c>
      <c r="D21" s="5"/>
      <c r="E21" s="11"/>
      <c r="F21" s="11">
        <v>0.44</v>
      </c>
      <c r="G21" s="5"/>
      <c r="H21" s="5"/>
      <c r="I21" s="5"/>
      <c r="J21" s="5"/>
      <c r="K21" s="5"/>
      <c r="L21" s="15">
        <v>16.829999999999998</v>
      </c>
      <c r="M21" s="5"/>
      <c r="N21" s="11">
        <v>2.06</v>
      </c>
      <c r="O21" s="11"/>
      <c r="P21" s="11">
        <v>1.98</v>
      </c>
      <c r="Q21" s="11">
        <v>0.27</v>
      </c>
      <c r="R21" s="11"/>
      <c r="S21" s="11">
        <v>0.02</v>
      </c>
      <c r="T21" s="11">
        <v>0.51</v>
      </c>
      <c r="U21" s="11">
        <v>0.06</v>
      </c>
      <c r="V21" s="9"/>
      <c r="W21" s="11">
        <v>11.07</v>
      </c>
      <c r="X21" s="11">
        <v>0.71</v>
      </c>
      <c r="Y21" s="5"/>
      <c r="Z21" s="11">
        <v>0.14000000000000001</v>
      </c>
      <c r="AA21" s="11">
        <v>3.24</v>
      </c>
      <c r="AB21" s="11">
        <v>95.96</v>
      </c>
      <c r="AC21" s="11">
        <v>107.72</v>
      </c>
      <c r="AD21" s="11">
        <v>85.05</v>
      </c>
      <c r="AE21" s="11">
        <v>5.31</v>
      </c>
    </row>
    <row r="22" spans="1:31" x14ac:dyDescent="0.2">
      <c r="A22" s="12" t="s">
        <v>21</v>
      </c>
      <c r="B22" s="15">
        <v>1902.55</v>
      </c>
      <c r="C22" s="11">
        <v>1138.29</v>
      </c>
      <c r="D22" s="5"/>
      <c r="E22" s="11">
        <v>724.96</v>
      </c>
      <c r="F22" s="11">
        <v>56.52</v>
      </c>
      <c r="G22" s="11">
        <v>196.79</v>
      </c>
      <c r="H22" s="11">
        <v>100.16</v>
      </c>
      <c r="I22" s="5">
        <v>2.88</v>
      </c>
      <c r="J22" s="11">
        <v>2.57</v>
      </c>
      <c r="K22" s="11">
        <v>91.14</v>
      </c>
      <c r="L22" s="15">
        <v>11424.97</v>
      </c>
      <c r="M22" s="11">
        <v>52.25</v>
      </c>
      <c r="N22" s="11">
        <v>1.19</v>
      </c>
      <c r="O22" s="11">
        <v>0.03</v>
      </c>
      <c r="P22" s="11">
        <v>11.72</v>
      </c>
      <c r="Q22" s="11">
        <v>116.66</v>
      </c>
      <c r="R22" s="11">
        <v>1295.31</v>
      </c>
      <c r="S22" s="11">
        <v>241.32</v>
      </c>
      <c r="T22" s="11">
        <v>0.02</v>
      </c>
      <c r="U22" s="11">
        <v>1.05</v>
      </c>
      <c r="V22" s="15">
        <v>7.88</v>
      </c>
      <c r="W22" s="11">
        <v>219.55</v>
      </c>
      <c r="X22" s="11">
        <v>1519.62</v>
      </c>
      <c r="Y22" s="11">
        <v>1660.34</v>
      </c>
      <c r="Z22" s="11">
        <v>6298.03</v>
      </c>
      <c r="AA22" s="11">
        <v>27.44</v>
      </c>
      <c r="AB22" s="11">
        <v>573.79999999999995</v>
      </c>
      <c r="AC22" s="11">
        <v>66461.36</v>
      </c>
      <c r="AD22" s="11">
        <v>1283.3</v>
      </c>
      <c r="AE22" s="11">
        <v>52.1</v>
      </c>
    </row>
    <row r="23" spans="1:31" x14ac:dyDescent="0.2">
      <c r="A23" s="12" t="s">
        <v>1</v>
      </c>
      <c r="B23" s="15">
        <v>12283.92</v>
      </c>
      <c r="C23" s="11">
        <v>11855.34</v>
      </c>
      <c r="D23" s="5"/>
      <c r="E23" s="11">
        <v>229.71</v>
      </c>
      <c r="F23" s="11">
        <v>4059.94</v>
      </c>
      <c r="G23" s="11">
        <v>90.42</v>
      </c>
      <c r="H23" s="11">
        <v>9.42</v>
      </c>
      <c r="I23" s="11">
        <v>8.58</v>
      </c>
      <c r="J23" s="11">
        <v>13.37</v>
      </c>
      <c r="K23" s="11">
        <v>545.66</v>
      </c>
      <c r="L23" s="15">
        <v>8128.36</v>
      </c>
      <c r="M23" s="11">
        <v>118.23</v>
      </c>
      <c r="N23" s="11">
        <v>8.7899999999999991</v>
      </c>
      <c r="O23" s="11">
        <v>2</v>
      </c>
      <c r="P23" s="11">
        <v>25.49</v>
      </c>
      <c r="Q23" s="11">
        <v>29.78</v>
      </c>
      <c r="R23" s="11">
        <v>4740.74</v>
      </c>
      <c r="S23" s="11">
        <v>1.19</v>
      </c>
      <c r="T23" s="11">
        <v>193.02</v>
      </c>
      <c r="U23" s="11">
        <v>39.65</v>
      </c>
      <c r="V23" s="15">
        <v>39.06</v>
      </c>
      <c r="W23" s="11">
        <v>84.9</v>
      </c>
      <c r="X23" s="11">
        <v>840.3</v>
      </c>
      <c r="Y23" s="11">
        <v>190.42</v>
      </c>
      <c r="Z23" s="11">
        <v>1814.8</v>
      </c>
      <c r="AA23" s="11">
        <v>186.67</v>
      </c>
      <c r="AB23" s="11">
        <v>1715.36</v>
      </c>
      <c r="AC23" s="11">
        <v>166792.84</v>
      </c>
      <c r="AD23" s="11">
        <v>5781.14</v>
      </c>
      <c r="AE23" s="11">
        <v>232.29</v>
      </c>
    </row>
    <row r="24" spans="1:31" x14ac:dyDescent="0.2">
      <c r="A24" s="12" t="s">
        <v>22</v>
      </c>
      <c r="B24" s="15">
        <v>412.05</v>
      </c>
      <c r="C24" s="11">
        <v>398.55</v>
      </c>
      <c r="D24" s="5"/>
      <c r="E24" s="11">
        <v>3.33</v>
      </c>
      <c r="F24" s="11">
        <v>3.46</v>
      </c>
      <c r="G24" s="11">
        <v>0.15</v>
      </c>
      <c r="H24" s="5"/>
      <c r="I24" s="5"/>
      <c r="J24" s="5">
        <v>0.02</v>
      </c>
      <c r="K24" s="11">
        <v>0.01</v>
      </c>
      <c r="L24" s="15">
        <v>9.84</v>
      </c>
      <c r="M24" s="11"/>
      <c r="N24" s="11">
        <v>2.98</v>
      </c>
      <c r="O24" s="11">
        <v>0.01</v>
      </c>
      <c r="P24" s="11">
        <v>3.76</v>
      </c>
      <c r="Q24" s="11">
        <v>1.5</v>
      </c>
      <c r="R24" s="11"/>
      <c r="S24" s="5">
        <v>0.01</v>
      </c>
      <c r="T24" s="11">
        <v>0.03</v>
      </c>
      <c r="U24" s="11">
        <v>0.34</v>
      </c>
      <c r="V24" s="9"/>
      <c r="W24" s="5"/>
      <c r="X24" s="11">
        <v>0.46</v>
      </c>
      <c r="Y24" s="5"/>
      <c r="Z24" s="11">
        <v>0.76</v>
      </c>
      <c r="AA24" s="11">
        <v>7.99</v>
      </c>
      <c r="AB24" s="11">
        <v>81.89</v>
      </c>
      <c r="AC24" s="11">
        <v>11051.26</v>
      </c>
      <c r="AD24" s="11">
        <v>430.45</v>
      </c>
      <c r="AE24" s="11">
        <v>19.899999999999999</v>
      </c>
    </row>
    <row r="25" spans="1:31" x14ac:dyDescent="0.2">
      <c r="A25" s="12" t="s">
        <v>23</v>
      </c>
      <c r="B25" s="15">
        <v>538.66</v>
      </c>
      <c r="C25" s="11">
        <v>358.56</v>
      </c>
      <c r="D25" s="5"/>
      <c r="E25" s="11">
        <v>4.2699999999999996</v>
      </c>
      <c r="F25" s="11">
        <v>7.0000000000000007E-2</v>
      </c>
      <c r="G25" s="5"/>
      <c r="H25" s="5"/>
      <c r="I25" s="5"/>
      <c r="J25" s="5"/>
      <c r="K25" s="5"/>
      <c r="L25" s="15">
        <v>2.4</v>
      </c>
      <c r="M25" s="5"/>
      <c r="N25" s="11">
        <v>0.37</v>
      </c>
      <c r="O25" s="11">
        <v>0.02</v>
      </c>
      <c r="P25" s="11">
        <v>1.1100000000000001</v>
      </c>
      <c r="Q25" s="11">
        <v>0.63</v>
      </c>
      <c r="R25" s="5"/>
      <c r="S25" s="11">
        <v>0.04</v>
      </c>
      <c r="T25" s="5"/>
      <c r="U25" s="11">
        <v>0.09</v>
      </c>
      <c r="V25" s="9"/>
      <c r="W25" s="5"/>
      <c r="X25" s="11">
        <v>0.09</v>
      </c>
      <c r="Y25" s="5"/>
      <c r="Z25" s="11">
        <v>0.05</v>
      </c>
      <c r="AA25" s="11">
        <v>2.27</v>
      </c>
      <c r="AB25" s="11">
        <v>115.9</v>
      </c>
      <c r="AC25" s="11">
        <v>11070.11</v>
      </c>
      <c r="AD25" s="11">
        <v>450.37</v>
      </c>
      <c r="AE25" s="11">
        <v>14.79</v>
      </c>
    </row>
    <row r="26" spans="1:31" x14ac:dyDescent="0.2">
      <c r="A26" s="12" t="s">
        <v>24</v>
      </c>
      <c r="B26" s="15">
        <v>221.87</v>
      </c>
      <c r="C26" s="11">
        <v>199.29</v>
      </c>
      <c r="D26" s="5"/>
      <c r="E26" s="11">
        <v>1.89</v>
      </c>
      <c r="F26" s="11">
        <v>1.98</v>
      </c>
      <c r="G26" s="11">
        <v>0.71</v>
      </c>
      <c r="H26" s="5"/>
      <c r="I26" s="5"/>
      <c r="J26" s="5"/>
      <c r="K26" s="11">
        <v>2.56</v>
      </c>
      <c r="L26" s="15">
        <v>26.63</v>
      </c>
      <c r="M26" s="11">
        <v>0.05</v>
      </c>
      <c r="N26" s="11">
        <v>5.92</v>
      </c>
      <c r="O26" s="11">
        <v>0.05</v>
      </c>
      <c r="P26" s="11">
        <v>7.69</v>
      </c>
      <c r="Q26" s="11">
        <v>2.21</v>
      </c>
      <c r="R26" s="5"/>
      <c r="S26" s="11">
        <v>0.54</v>
      </c>
      <c r="T26" s="11">
        <v>1.26</v>
      </c>
      <c r="U26" s="11">
        <v>0.5</v>
      </c>
      <c r="V26" s="15">
        <v>2.89</v>
      </c>
      <c r="W26" s="5"/>
      <c r="X26" s="11">
        <v>2.5499999999999998</v>
      </c>
      <c r="Y26" s="5">
        <v>0.01</v>
      </c>
      <c r="Z26" s="11">
        <v>2.98</v>
      </c>
      <c r="AA26" s="11">
        <v>8.2799999999999994</v>
      </c>
      <c r="AB26" s="11">
        <v>76.83</v>
      </c>
      <c r="AC26" s="11">
        <v>3125.94</v>
      </c>
      <c r="AD26" s="11">
        <v>1480.76</v>
      </c>
      <c r="AE26" s="11">
        <v>13.85</v>
      </c>
    </row>
    <row r="27" spans="1:31" x14ac:dyDescent="0.2">
      <c r="A27" s="12" t="s">
        <v>25</v>
      </c>
      <c r="B27" s="15">
        <v>24112.5</v>
      </c>
      <c r="C27" s="11">
        <v>14089.42</v>
      </c>
      <c r="D27" s="5"/>
      <c r="E27" s="11">
        <v>9828.51</v>
      </c>
      <c r="F27" s="11">
        <v>1463.15</v>
      </c>
      <c r="G27" s="11">
        <v>38.270000000000003</v>
      </c>
      <c r="H27" s="11">
        <v>46.12</v>
      </c>
      <c r="I27" s="11">
        <v>9.44</v>
      </c>
      <c r="J27" s="11">
        <v>8.48</v>
      </c>
      <c r="K27" s="11">
        <v>16.559999999999999</v>
      </c>
      <c r="L27" s="15">
        <v>3221.74</v>
      </c>
      <c r="M27" s="11">
        <v>0.37</v>
      </c>
      <c r="N27" s="11">
        <v>12.92</v>
      </c>
      <c r="O27" s="11">
        <v>0.53</v>
      </c>
      <c r="P27" s="11">
        <v>232.27</v>
      </c>
      <c r="Q27" s="11">
        <v>58.29</v>
      </c>
      <c r="R27" s="5"/>
      <c r="S27" s="11">
        <v>0.79</v>
      </c>
      <c r="T27" s="11">
        <v>0.89</v>
      </c>
      <c r="U27" s="11">
        <v>0.26</v>
      </c>
      <c r="V27" s="15">
        <v>280.82</v>
      </c>
      <c r="W27" s="11">
        <v>2564.62</v>
      </c>
      <c r="X27" s="11">
        <v>54.47</v>
      </c>
      <c r="Y27" s="11">
        <v>0.08</v>
      </c>
      <c r="Z27" s="11">
        <v>15.45</v>
      </c>
      <c r="AA27" s="11">
        <v>42.44</v>
      </c>
      <c r="AB27" s="11">
        <v>1332.74</v>
      </c>
      <c r="AC27" s="11">
        <v>4785.7299999999996</v>
      </c>
      <c r="AD27" s="11">
        <v>3929.53</v>
      </c>
      <c r="AE27" s="11">
        <v>83.03</v>
      </c>
    </row>
    <row r="28" spans="1:31" x14ac:dyDescent="0.2">
      <c r="A28" s="12" t="s">
        <v>26</v>
      </c>
      <c r="B28" s="15">
        <v>9801.5499999999993</v>
      </c>
      <c r="C28" s="11">
        <v>8804.84</v>
      </c>
      <c r="D28" s="5"/>
      <c r="E28" s="11">
        <v>884.1</v>
      </c>
      <c r="F28" s="11">
        <v>40335.4</v>
      </c>
      <c r="G28" s="11">
        <v>353.69</v>
      </c>
      <c r="H28" s="11">
        <v>8350.98</v>
      </c>
      <c r="I28" s="11">
        <v>622.16</v>
      </c>
      <c r="J28" s="11">
        <v>1.57</v>
      </c>
      <c r="K28" s="11">
        <v>329.03</v>
      </c>
      <c r="L28" s="15">
        <v>76.53</v>
      </c>
      <c r="M28" s="5"/>
      <c r="N28" s="11">
        <v>2.5</v>
      </c>
      <c r="O28" s="11">
        <v>0.02</v>
      </c>
      <c r="P28" s="11">
        <v>40.950000000000003</v>
      </c>
      <c r="Q28" s="11">
        <v>0.27</v>
      </c>
      <c r="R28" s="5"/>
      <c r="S28" s="11">
        <v>1.29</v>
      </c>
      <c r="T28" s="11">
        <v>0.01</v>
      </c>
      <c r="U28" s="5"/>
      <c r="V28" s="9"/>
      <c r="W28" s="11">
        <v>21.3</v>
      </c>
      <c r="X28" s="11">
        <v>8.85</v>
      </c>
      <c r="Y28" s="11">
        <v>0.92</v>
      </c>
      <c r="Z28" s="11">
        <v>0.4</v>
      </c>
      <c r="AA28" s="11">
        <v>48.3</v>
      </c>
      <c r="AB28" s="11">
        <v>691.75</v>
      </c>
      <c r="AC28" s="11">
        <v>18749.02</v>
      </c>
      <c r="AD28" s="11">
        <v>6785.56</v>
      </c>
      <c r="AE28" s="11">
        <v>47.29</v>
      </c>
    </row>
    <row r="29" spans="1:31" x14ac:dyDescent="0.2">
      <c r="A29" s="12" t="s">
        <v>27</v>
      </c>
      <c r="B29" s="15">
        <v>2309.0300000000002</v>
      </c>
      <c r="C29" s="11">
        <v>2019.58</v>
      </c>
      <c r="D29" s="5"/>
      <c r="E29" s="11">
        <v>280.49</v>
      </c>
      <c r="F29" s="11">
        <v>399.66</v>
      </c>
      <c r="G29" s="11">
        <v>23.62</v>
      </c>
      <c r="H29" s="5"/>
      <c r="I29" s="11">
        <v>1.85</v>
      </c>
      <c r="J29" s="11">
        <v>68.75</v>
      </c>
      <c r="K29" s="11">
        <v>9.7899999999999991</v>
      </c>
      <c r="L29" s="15">
        <v>318.82</v>
      </c>
      <c r="M29" s="11">
        <v>0.21</v>
      </c>
      <c r="N29" s="11">
        <v>2.48</v>
      </c>
      <c r="O29" s="11">
        <v>0.37</v>
      </c>
      <c r="P29" s="11">
        <v>24.24</v>
      </c>
      <c r="Q29" s="11">
        <v>7.72</v>
      </c>
      <c r="R29" s="5"/>
      <c r="S29" s="11">
        <v>0.48</v>
      </c>
      <c r="T29" s="5">
        <v>0.01</v>
      </c>
      <c r="U29" s="11">
        <v>0.1</v>
      </c>
      <c r="V29" s="15">
        <v>15.7</v>
      </c>
      <c r="W29" s="11">
        <v>257.88</v>
      </c>
      <c r="X29" s="11">
        <v>2.77</v>
      </c>
      <c r="Y29" s="5"/>
      <c r="Z29" s="11">
        <v>6.86</v>
      </c>
      <c r="AA29" s="11">
        <v>21.89</v>
      </c>
      <c r="AB29" s="11">
        <v>219.18</v>
      </c>
      <c r="AC29" s="11">
        <v>21665.46</v>
      </c>
      <c r="AD29" s="11">
        <v>7132.92</v>
      </c>
      <c r="AE29" s="11">
        <v>7.08</v>
      </c>
    </row>
    <row r="30" spans="1:31" x14ac:dyDescent="0.2">
      <c r="A30" s="12" t="s">
        <v>28</v>
      </c>
      <c r="B30" s="15">
        <v>242.3</v>
      </c>
      <c r="C30" s="11">
        <v>189.96</v>
      </c>
      <c r="D30" s="5"/>
      <c r="E30" s="11">
        <v>51.18</v>
      </c>
      <c r="F30" s="11">
        <v>589.1</v>
      </c>
      <c r="G30" s="11">
        <v>3.21</v>
      </c>
      <c r="H30" s="11">
        <v>94.58</v>
      </c>
      <c r="I30" s="11">
        <v>3.04</v>
      </c>
      <c r="J30" s="11">
        <v>0.63</v>
      </c>
      <c r="K30" s="11">
        <v>3.01</v>
      </c>
      <c r="L30" s="15">
        <v>29.43</v>
      </c>
      <c r="M30" s="5"/>
      <c r="N30" s="11">
        <v>8.24</v>
      </c>
      <c r="O30" s="11">
        <v>0.3</v>
      </c>
      <c r="P30" s="11">
        <v>13.11</v>
      </c>
      <c r="Q30" s="11">
        <v>0.75</v>
      </c>
      <c r="R30" s="5"/>
      <c r="S30" s="11">
        <v>0.66</v>
      </c>
      <c r="T30" s="11">
        <v>0.03</v>
      </c>
      <c r="U30" s="11">
        <v>0.02</v>
      </c>
      <c r="V30" s="15">
        <v>0.19</v>
      </c>
      <c r="W30" s="5"/>
      <c r="X30" s="11">
        <v>5.59</v>
      </c>
      <c r="Y30" s="11"/>
      <c r="Z30" s="11">
        <v>0.53</v>
      </c>
      <c r="AA30" s="11">
        <v>13.52</v>
      </c>
      <c r="AB30" s="11">
        <v>439.91</v>
      </c>
      <c r="AC30" s="11">
        <v>629.6</v>
      </c>
      <c r="AD30" s="11">
        <v>1551.86</v>
      </c>
      <c r="AE30" s="11">
        <v>4.6399999999999997</v>
      </c>
    </row>
    <row r="31" spans="1:31" x14ac:dyDescent="0.2">
      <c r="A31" s="12" t="s">
        <v>29</v>
      </c>
      <c r="B31" s="15">
        <v>14.31</v>
      </c>
      <c r="C31" s="11">
        <v>12.55</v>
      </c>
      <c r="D31" s="5"/>
      <c r="E31" s="11">
        <v>0.47</v>
      </c>
      <c r="F31" s="11">
        <v>412.08</v>
      </c>
      <c r="G31" s="11">
        <v>1.17</v>
      </c>
      <c r="H31" s="11">
        <v>0.24</v>
      </c>
      <c r="I31" s="11">
        <v>0.37</v>
      </c>
      <c r="J31" s="5"/>
      <c r="K31" s="5"/>
      <c r="L31" s="15">
        <v>35.56</v>
      </c>
      <c r="M31" s="5"/>
      <c r="N31" s="11">
        <v>10.88</v>
      </c>
      <c r="O31" s="11">
        <v>1.44</v>
      </c>
      <c r="P31" s="11">
        <v>14.68</v>
      </c>
      <c r="Q31" s="11">
        <v>0.45</v>
      </c>
      <c r="R31" s="11">
        <v>0.03</v>
      </c>
      <c r="S31" s="11">
        <v>3.6</v>
      </c>
      <c r="T31" s="11">
        <v>0.14000000000000001</v>
      </c>
      <c r="U31" s="11">
        <v>0.04</v>
      </c>
      <c r="V31" s="9"/>
      <c r="W31" s="5"/>
      <c r="X31" s="11">
        <v>2.77</v>
      </c>
      <c r="Y31" s="5"/>
      <c r="Z31" s="11">
        <v>1.53</v>
      </c>
      <c r="AA31" s="11">
        <v>10.43</v>
      </c>
      <c r="AB31" s="11">
        <v>84.84</v>
      </c>
      <c r="AC31" s="11">
        <v>351.42</v>
      </c>
      <c r="AD31" s="11">
        <v>1077.47</v>
      </c>
      <c r="AE31" s="11">
        <v>5.0599999999999996</v>
      </c>
    </row>
    <row r="32" spans="1:31" x14ac:dyDescent="0.2">
      <c r="A32" s="12" t="s">
        <v>30</v>
      </c>
      <c r="B32" s="15">
        <v>10.65</v>
      </c>
      <c r="C32" s="11">
        <v>4.08</v>
      </c>
      <c r="D32" s="5"/>
      <c r="E32" s="11"/>
      <c r="F32" s="11"/>
      <c r="G32" s="11">
        <v>0.33</v>
      </c>
      <c r="H32" s="11">
        <v>3.73</v>
      </c>
      <c r="I32" s="5"/>
      <c r="J32" s="11">
        <v>0.5</v>
      </c>
      <c r="K32" s="11">
        <v>2.77</v>
      </c>
      <c r="L32" s="15">
        <v>35.42</v>
      </c>
      <c r="M32" s="5">
        <v>0.01</v>
      </c>
      <c r="N32" s="11">
        <v>8.3000000000000007</v>
      </c>
      <c r="O32" s="11">
        <v>0.88</v>
      </c>
      <c r="P32" s="11">
        <v>15.01</v>
      </c>
      <c r="Q32" s="11">
        <v>0.38</v>
      </c>
      <c r="R32" s="5"/>
      <c r="S32" s="11">
        <v>3.69</v>
      </c>
      <c r="T32" s="11">
        <v>0.03</v>
      </c>
      <c r="U32" s="11">
        <v>0.04</v>
      </c>
      <c r="V32" s="9"/>
      <c r="W32" s="5"/>
      <c r="X32" s="11">
        <v>3.92</v>
      </c>
      <c r="Y32" s="5"/>
      <c r="Z32" s="11">
        <v>3.16</v>
      </c>
      <c r="AA32" s="11">
        <v>5.28</v>
      </c>
      <c r="AB32" s="11">
        <v>93.55</v>
      </c>
      <c r="AC32" s="11">
        <v>833.26</v>
      </c>
      <c r="AD32" s="11">
        <v>498.54</v>
      </c>
      <c r="AE32" s="11">
        <v>4.3499999999999996</v>
      </c>
    </row>
    <row r="33" spans="1:31" x14ac:dyDescent="0.2">
      <c r="A33" s="12" t="s">
        <v>31</v>
      </c>
      <c r="B33" s="15">
        <v>16.78</v>
      </c>
      <c r="C33" s="11">
        <v>15.73</v>
      </c>
      <c r="D33" s="5"/>
      <c r="E33" s="11">
        <v>0.06</v>
      </c>
      <c r="F33" s="11">
        <v>11.23</v>
      </c>
      <c r="G33" s="11">
        <v>0.06</v>
      </c>
      <c r="H33" s="11">
        <v>0.01</v>
      </c>
      <c r="I33" s="11">
        <v>0.01</v>
      </c>
      <c r="J33" s="11">
        <v>0.16</v>
      </c>
      <c r="K33" s="5"/>
      <c r="L33" s="15">
        <v>41.86</v>
      </c>
      <c r="M33" s="11">
        <v>0.01</v>
      </c>
      <c r="N33" s="11">
        <v>13.62</v>
      </c>
      <c r="O33" s="11">
        <v>0.24</v>
      </c>
      <c r="P33" s="11">
        <v>16.329999999999998</v>
      </c>
      <c r="Q33" s="11">
        <v>0.17</v>
      </c>
      <c r="R33" s="11">
        <v>0.01</v>
      </c>
      <c r="S33" s="11">
        <v>8.36</v>
      </c>
      <c r="T33" s="11">
        <v>0.01</v>
      </c>
      <c r="U33" s="11">
        <v>0.12</v>
      </c>
      <c r="V33" s="15">
        <v>0.01</v>
      </c>
      <c r="W33" s="5"/>
      <c r="X33" s="11">
        <v>1.6</v>
      </c>
      <c r="Y33" s="5"/>
      <c r="Z33" s="11">
        <v>1.38</v>
      </c>
      <c r="AA33" s="11">
        <v>6.88</v>
      </c>
      <c r="AB33" s="11">
        <v>159.38</v>
      </c>
      <c r="AC33" s="11">
        <v>2612.21</v>
      </c>
      <c r="AD33" s="11">
        <v>1182.79</v>
      </c>
      <c r="AE33" s="11">
        <v>2.3199999999999998</v>
      </c>
    </row>
    <row r="34" spans="1:31" x14ac:dyDescent="0.2">
      <c r="A34" s="12" t="s">
        <v>32</v>
      </c>
      <c r="B34" s="15">
        <v>35.24</v>
      </c>
      <c r="C34" s="11">
        <v>14.97</v>
      </c>
      <c r="D34" s="5"/>
      <c r="E34" s="11">
        <v>20.27</v>
      </c>
      <c r="F34" s="11">
        <v>0.4</v>
      </c>
      <c r="G34" s="11">
        <v>0.24</v>
      </c>
      <c r="H34" s="5"/>
      <c r="I34" s="5"/>
      <c r="J34" s="11"/>
      <c r="K34" s="5"/>
      <c r="L34" s="15">
        <v>14.83</v>
      </c>
      <c r="M34" s="11"/>
      <c r="N34" s="11">
        <v>2.71</v>
      </c>
      <c r="O34" s="11">
        <v>1.3</v>
      </c>
      <c r="P34" s="11">
        <v>7.59</v>
      </c>
      <c r="Q34" s="11">
        <v>0.98</v>
      </c>
      <c r="R34" s="5"/>
      <c r="S34" s="11">
        <v>0.34</v>
      </c>
      <c r="T34" s="5">
        <v>0.22</v>
      </c>
      <c r="U34" s="5">
        <v>0.03</v>
      </c>
      <c r="V34" s="9"/>
      <c r="W34" s="5"/>
      <c r="X34" s="11">
        <v>1.31</v>
      </c>
      <c r="Y34" s="5"/>
      <c r="Z34" s="11">
        <v>0.33</v>
      </c>
      <c r="AA34" s="11">
        <v>4.99</v>
      </c>
      <c r="AB34" s="11">
        <v>127.43</v>
      </c>
      <c r="AC34" s="11">
        <v>592.46</v>
      </c>
      <c r="AD34" s="11">
        <v>159.76</v>
      </c>
      <c r="AE34" s="11">
        <v>0.24</v>
      </c>
    </row>
    <row r="35" spans="1:31" x14ac:dyDescent="0.2">
      <c r="A35" s="12" t="s">
        <v>33</v>
      </c>
      <c r="B35" s="15">
        <v>10.44</v>
      </c>
      <c r="C35" s="11">
        <v>10.44</v>
      </c>
      <c r="D35" s="5"/>
      <c r="E35" s="11"/>
      <c r="F35" s="11">
        <v>0.7</v>
      </c>
      <c r="G35" s="11"/>
      <c r="H35" s="5"/>
      <c r="I35" s="5"/>
      <c r="J35" s="5">
        <v>0.01</v>
      </c>
      <c r="K35" s="5"/>
      <c r="L35" s="15">
        <v>24.36</v>
      </c>
      <c r="M35" s="5"/>
      <c r="N35" s="11">
        <v>10.26</v>
      </c>
      <c r="O35" s="11">
        <v>0.12</v>
      </c>
      <c r="P35" s="11">
        <v>6.49</v>
      </c>
      <c r="Q35" s="11">
        <v>1.19</v>
      </c>
      <c r="R35" s="5"/>
      <c r="S35" s="11">
        <v>1.89</v>
      </c>
      <c r="T35" s="11">
        <v>0.14000000000000001</v>
      </c>
      <c r="U35" s="11">
        <v>0.09</v>
      </c>
      <c r="V35" s="15">
        <v>0.04</v>
      </c>
      <c r="W35" s="11">
        <v>0.31</v>
      </c>
      <c r="X35" s="11">
        <v>2.66</v>
      </c>
      <c r="Y35" s="5"/>
      <c r="Z35" s="11">
        <v>1.1599999999999999</v>
      </c>
      <c r="AA35" s="11">
        <v>3.44</v>
      </c>
      <c r="AB35" s="11">
        <v>87.73</v>
      </c>
      <c r="AC35" s="11">
        <v>1397.41</v>
      </c>
      <c r="AD35" s="11">
        <v>942.86</v>
      </c>
      <c r="AE35" s="11">
        <v>4.76</v>
      </c>
    </row>
    <row r="36" spans="1:31" x14ac:dyDescent="0.2">
      <c r="A36" s="12" t="s">
        <v>34</v>
      </c>
      <c r="B36" s="15">
        <v>15.82</v>
      </c>
      <c r="C36" s="11">
        <v>14.94</v>
      </c>
      <c r="D36" s="5"/>
      <c r="E36" s="11">
        <v>0.87</v>
      </c>
      <c r="F36" s="5">
        <v>0.02</v>
      </c>
      <c r="G36" s="11">
        <v>0.05</v>
      </c>
      <c r="H36" s="11">
        <v>0.01</v>
      </c>
      <c r="I36" s="5"/>
      <c r="J36" s="5"/>
      <c r="K36" s="5"/>
      <c r="L36" s="15">
        <v>12.54</v>
      </c>
      <c r="M36" s="5"/>
      <c r="N36" s="11">
        <v>6.29</v>
      </c>
      <c r="O36" s="11">
        <v>0.02</v>
      </c>
      <c r="P36" s="11">
        <v>3.52</v>
      </c>
      <c r="Q36" s="11">
        <v>0.26</v>
      </c>
      <c r="R36" s="5"/>
      <c r="S36" s="11">
        <v>0.32</v>
      </c>
      <c r="T36" s="11">
        <v>0.01</v>
      </c>
      <c r="U36" s="11">
        <v>0.03</v>
      </c>
      <c r="V36" s="9"/>
      <c r="W36" s="5"/>
      <c r="X36" s="11">
        <v>1.54</v>
      </c>
      <c r="Y36" s="5"/>
      <c r="Z36" s="11">
        <v>0.54</v>
      </c>
      <c r="AA36" s="11">
        <v>12.48</v>
      </c>
      <c r="AB36" s="11">
        <v>113.38</v>
      </c>
      <c r="AC36" s="11">
        <v>1255.3399999999999</v>
      </c>
      <c r="AD36" s="11">
        <v>1570.61</v>
      </c>
      <c r="AE36" s="11">
        <v>2.87</v>
      </c>
    </row>
    <row r="37" spans="1:31" x14ac:dyDescent="0.2">
      <c r="A37" s="12" t="s">
        <v>35</v>
      </c>
      <c r="B37" s="15">
        <v>2.06</v>
      </c>
      <c r="C37" s="11">
        <v>2.06</v>
      </c>
      <c r="D37" s="5"/>
      <c r="E37" s="5"/>
      <c r="F37" s="11"/>
      <c r="G37" s="5"/>
      <c r="H37" s="5"/>
      <c r="I37" s="5"/>
      <c r="J37" s="5"/>
      <c r="K37" s="5"/>
      <c r="L37" s="15">
        <v>3.83</v>
      </c>
      <c r="M37" s="5"/>
      <c r="N37" s="11">
        <v>2.65</v>
      </c>
      <c r="O37" s="11">
        <v>0.04</v>
      </c>
      <c r="P37" s="11">
        <v>0.7</v>
      </c>
      <c r="Q37" s="11">
        <v>7.0000000000000007E-2</v>
      </c>
      <c r="R37" s="5"/>
      <c r="S37" s="11">
        <v>0.08</v>
      </c>
      <c r="T37" s="11">
        <v>0.06</v>
      </c>
      <c r="U37" s="5"/>
      <c r="V37" s="9"/>
      <c r="W37" s="5"/>
      <c r="X37" s="11">
        <v>0.09</v>
      </c>
      <c r="Y37" s="5"/>
      <c r="Z37" s="11">
        <v>0.13</v>
      </c>
      <c r="AA37" s="11">
        <v>0.52</v>
      </c>
      <c r="AB37" s="11">
        <v>2.71</v>
      </c>
      <c r="AC37" s="11">
        <v>68.260000000000005</v>
      </c>
      <c r="AD37" s="11">
        <v>77.23</v>
      </c>
      <c r="AE37" s="11">
        <v>1.21</v>
      </c>
    </row>
    <row r="38" spans="1:31" x14ac:dyDescent="0.2">
      <c r="A38" s="12" t="s">
        <v>36</v>
      </c>
      <c r="B38" s="15">
        <v>2.89</v>
      </c>
      <c r="C38" s="11">
        <v>2.84</v>
      </c>
      <c r="D38" s="5"/>
      <c r="E38" s="11"/>
      <c r="F38" s="5">
        <v>0.06</v>
      </c>
      <c r="G38" s="11"/>
      <c r="H38" s="5">
        <v>0.69</v>
      </c>
      <c r="I38" s="5"/>
      <c r="J38" s="5"/>
      <c r="K38" s="11"/>
      <c r="L38" s="15">
        <v>4.3899999999999997</v>
      </c>
      <c r="M38" s="5"/>
      <c r="N38" s="11">
        <v>0.45</v>
      </c>
      <c r="O38" s="11">
        <v>0.09</v>
      </c>
      <c r="P38" s="11">
        <v>0.83</v>
      </c>
      <c r="Q38" s="5"/>
      <c r="R38" s="5"/>
      <c r="S38" s="5">
        <v>0.01</v>
      </c>
      <c r="T38" s="5">
        <v>7.0000000000000007E-2</v>
      </c>
      <c r="U38" s="5"/>
      <c r="V38" s="9"/>
      <c r="W38" s="5"/>
      <c r="X38" s="11">
        <v>2.94</v>
      </c>
      <c r="Y38" s="5"/>
      <c r="Z38" s="5"/>
      <c r="AA38" s="11">
        <v>0.05</v>
      </c>
      <c r="AB38" s="11">
        <v>29.85</v>
      </c>
      <c r="AC38" s="11">
        <v>82.84</v>
      </c>
      <c r="AD38" s="11">
        <v>600.70000000000005</v>
      </c>
      <c r="AE38" s="11">
        <v>0.76</v>
      </c>
    </row>
    <row r="39" spans="1:31" x14ac:dyDescent="0.2">
      <c r="A39" s="12" t="s">
        <v>37</v>
      </c>
      <c r="B39" s="15">
        <v>316.37</v>
      </c>
      <c r="C39" s="11">
        <v>77.459999999999994</v>
      </c>
      <c r="D39" s="5"/>
      <c r="E39" s="11">
        <v>234.19</v>
      </c>
      <c r="F39" s="11">
        <v>68.849999999999994</v>
      </c>
      <c r="G39" s="11">
        <v>1.1399999999999999</v>
      </c>
      <c r="H39" s="11">
        <v>10.96</v>
      </c>
      <c r="I39" s="11">
        <v>1.7</v>
      </c>
      <c r="J39" s="5"/>
      <c r="K39" s="11">
        <v>0.6</v>
      </c>
      <c r="L39" s="15">
        <v>8.02</v>
      </c>
      <c r="M39" s="5"/>
      <c r="N39" s="11">
        <v>0.24</v>
      </c>
      <c r="O39" s="11">
        <v>0.01</v>
      </c>
      <c r="P39" s="11">
        <v>4.09</v>
      </c>
      <c r="Q39" s="11">
        <v>0.65</v>
      </c>
      <c r="R39" s="5"/>
      <c r="S39" s="11">
        <v>0.02</v>
      </c>
      <c r="T39" s="5"/>
      <c r="U39" s="5"/>
      <c r="V39" s="9"/>
      <c r="W39" s="5">
        <v>2.73</v>
      </c>
      <c r="X39" s="11">
        <v>0.26</v>
      </c>
      <c r="Y39" s="5"/>
      <c r="Z39" s="5">
        <v>0.03</v>
      </c>
      <c r="AA39" s="11">
        <v>2.91</v>
      </c>
      <c r="AB39" s="11">
        <v>95.12</v>
      </c>
      <c r="AC39" s="11">
        <v>39.840000000000003</v>
      </c>
      <c r="AD39" s="11">
        <v>67.099999999999994</v>
      </c>
      <c r="AE39" s="11">
        <v>6</v>
      </c>
    </row>
    <row r="40" spans="1:31" x14ac:dyDescent="0.2">
      <c r="A40" s="12" t="s">
        <v>38</v>
      </c>
      <c r="B40" s="15">
        <v>1.18</v>
      </c>
      <c r="C40" s="11">
        <v>1.18</v>
      </c>
      <c r="D40" s="5"/>
      <c r="E40" s="5"/>
      <c r="F40" s="5"/>
      <c r="G40" s="11">
        <v>0.06</v>
      </c>
      <c r="H40" s="11"/>
      <c r="I40" s="5"/>
      <c r="J40" s="5">
        <v>0.01</v>
      </c>
      <c r="K40" s="5"/>
      <c r="L40" s="15">
        <v>6.09</v>
      </c>
      <c r="M40" s="11"/>
      <c r="N40" s="11">
        <v>0.42</v>
      </c>
      <c r="O40" s="11">
        <v>0.79</v>
      </c>
      <c r="P40" s="11">
        <v>4.59</v>
      </c>
      <c r="Q40" s="11">
        <v>0.17</v>
      </c>
      <c r="R40" s="5"/>
      <c r="S40" s="11">
        <v>0.1</v>
      </c>
      <c r="T40" s="5"/>
      <c r="U40" s="5"/>
      <c r="V40" s="9"/>
      <c r="W40" s="5"/>
      <c r="X40" s="11">
        <v>0.02</v>
      </c>
      <c r="Y40" s="5"/>
      <c r="Z40" s="5"/>
      <c r="AA40" s="11">
        <v>0.23</v>
      </c>
      <c r="AB40" s="11">
        <v>2.91</v>
      </c>
      <c r="AC40" s="11">
        <v>28.9</v>
      </c>
      <c r="AD40" s="11">
        <v>14.84</v>
      </c>
      <c r="AE40" s="5"/>
    </row>
    <row r="41" spans="1:31" x14ac:dyDescent="0.2">
      <c r="A41" s="12" t="s">
        <v>39</v>
      </c>
      <c r="B41" s="15">
        <v>425.55</v>
      </c>
      <c r="C41" s="11">
        <v>411.87</v>
      </c>
      <c r="D41" s="5"/>
      <c r="E41" s="11">
        <v>0.98</v>
      </c>
      <c r="F41" s="11">
        <v>100.48</v>
      </c>
      <c r="G41" s="11">
        <v>0.08</v>
      </c>
      <c r="H41" s="11">
        <v>0.23</v>
      </c>
      <c r="I41" s="5"/>
      <c r="J41" s="11"/>
      <c r="K41" s="11">
        <v>0.25</v>
      </c>
      <c r="L41" s="15">
        <v>35.01</v>
      </c>
      <c r="M41" s="11">
        <v>0.16</v>
      </c>
      <c r="N41" s="11">
        <v>13.6</v>
      </c>
      <c r="O41" s="5"/>
      <c r="P41" s="11">
        <v>18.809999999999999</v>
      </c>
      <c r="Q41" s="11">
        <v>0.72</v>
      </c>
      <c r="R41" s="5"/>
      <c r="S41" s="11">
        <v>0.32</v>
      </c>
      <c r="T41" s="5"/>
      <c r="U41" s="5"/>
      <c r="V41" s="15"/>
      <c r="W41" s="11">
        <v>0.01</v>
      </c>
      <c r="X41" s="11">
        <v>0.01</v>
      </c>
      <c r="Y41" s="11">
        <v>1.17</v>
      </c>
      <c r="Z41" s="11">
        <v>0.21</v>
      </c>
      <c r="AA41" s="11">
        <v>2.57</v>
      </c>
      <c r="AB41" s="5"/>
      <c r="AC41" s="11">
        <v>10084.040000000001</v>
      </c>
      <c r="AD41" s="11">
        <v>5886.02</v>
      </c>
      <c r="AE41" s="11">
        <v>9.6199999999999992</v>
      </c>
    </row>
    <row r="42" spans="1:31" x14ac:dyDescent="0.2">
      <c r="A42" s="12" t="s">
        <v>40</v>
      </c>
      <c r="B42" s="15">
        <v>185.16</v>
      </c>
      <c r="C42" s="11">
        <v>185.16</v>
      </c>
      <c r="D42" s="5"/>
      <c r="E42" s="5"/>
      <c r="F42" s="5"/>
      <c r="G42" s="11">
        <v>1.69</v>
      </c>
      <c r="H42" s="11">
        <v>1.55</v>
      </c>
      <c r="I42" s="5"/>
      <c r="J42" s="11">
        <v>0.28000000000000003</v>
      </c>
      <c r="K42" s="5"/>
      <c r="L42" s="15">
        <v>3.08</v>
      </c>
      <c r="M42" s="5"/>
      <c r="N42" s="11">
        <v>2.2799999999999998</v>
      </c>
      <c r="O42" s="5"/>
      <c r="P42" s="11">
        <v>0.74</v>
      </c>
      <c r="Q42" s="11"/>
      <c r="R42" s="5"/>
      <c r="S42" s="11">
        <v>0.03</v>
      </c>
      <c r="T42" s="5"/>
      <c r="U42" s="5"/>
      <c r="V42" s="9"/>
      <c r="W42" s="5"/>
      <c r="X42" s="11">
        <v>0.03</v>
      </c>
      <c r="Y42" s="5"/>
      <c r="Z42" s="11">
        <v>0.01</v>
      </c>
      <c r="AA42" s="11">
        <v>3.78</v>
      </c>
      <c r="AB42" s="11">
        <v>67.03</v>
      </c>
      <c r="AC42" s="11">
        <v>4070.13</v>
      </c>
      <c r="AD42" s="11">
        <v>169.53</v>
      </c>
      <c r="AE42" s="5"/>
    </row>
    <row r="43" spans="1:31" x14ac:dyDescent="0.2">
      <c r="A43" s="37" t="s">
        <v>41</v>
      </c>
      <c r="B43" s="16">
        <v>3.72</v>
      </c>
      <c r="C43" s="17">
        <v>3.68</v>
      </c>
      <c r="D43" s="7"/>
      <c r="E43" s="7"/>
      <c r="F43" s="7"/>
      <c r="G43" s="7"/>
      <c r="H43" s="7"/>
      <c r="I43" s="7"/>
      <c r="J43" s="7"/>
      <c r="K43" s="7"/>
      <c r="L43" s="16">
        <v>3.05</v>
      </c>
      <c r="M43" s="7">
        <v>0.03</v>
      </c>
      <c r="N43" s="17">
        <v>1.79</v>
      </c>
      <c r="O43" s="7"/>
      <c r="P43" s="17">
        <v>0.94</v>
      </c>
      <c r="Q43" s="17">
        <v>0.06</v>
      </c>
      <c r="R43" s="7"/>
      <c r="S43" s="7"/>
      <c r="T43" s="7">
        <v>0.02</v>
      </c>
      <c r="U43" s="7"/>
      <c r="V43" s="10"/>
      <c r="W43" s="7"/>
      <c r="X43" s="17">
        <v>0.19</v>
      </c>
      <c r="Y43" s="7"/>
      <c r="Z43" s="7"/>
      <c r="AA43" s="17">
        <v>0.47</v>
      </c>
      <c r="AB43" s="17">
        <v>0.12</v>
      </c>
      <c r="AC43" s="17">
        <v>200.92</v>
      </c>
      <c r="AD43" s="17">
        <v>645.04999999999995</v>
      </c>
      <c r="AE43" s="7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D4F8B-279E-4ED2-B586-9C91D997AA11}">
  <sheetPr>
    <tabColor theme="0" tint="-0.34998626667073579"/>
  </sheetPr>
  <dimension ref="A1:AG91"/>
  <sheetViews>
    <sheetView zoomScale="90" zoomScaleNormal="90" workbookViewId="0">
      <selection activeCell="I93" sqref="I93"/>
    </sheetView>
    <sheetView workbookViewId="1"/>
  </sheetViews>
  <sheetFormatPr defaultRowHeight="14.25" x14ac:dyDescent="0.2"/>
  <cols>
    <col min="1" max="1" width="32.625" bestFit="1" customWidth="1"/>
    <col min="32" max="32" width="8.875" customWidth="1"/>
  </cols>
  <sheetData>
    <row r="1" spans="1:33" ht="98.25" x14ac:dyDescent="0.2">
      <c r="B1" s="13" t="s">
        <v>42</v>
      </c>
      <c r="C1" s="13" t="s">
        <v>43</v>
      </c>
      <c r="D1" s="13" t="s">
        <v>44</v>
      </c>
      <c r="E1" s="13" t="s">
        <v>72</v>
      </c>
      <c r="F1" s="13" t="s">
        <v>73</v>
      </c>
      <c r="G1" s="13" t="s">
        <v>74</v>
      </c>
      <c r="H1" s="13" t="s">
        <v>46</v>
      </c>
      <c r="I1" s="13" t="s">
        <v>47</v>
      </c>
      <c r="J1" s="13" t="s">
        <v>48</v>
      </c>
      <c r="K1" s="13" t="s">
        <v>49</v>
      </c>
      <c r="L1" s="13" t="s">
        <v>50</v>
      </c>
      <c r="M1" s="13" t="s">
        <v>109</v>
      </c>
      <c r="N1" s="13" t="s">
        <v>110</v>
      </c>
      <c r="O1" s="13" t="s">
        <v>52</v>
      </c>
      <c r="P1" s="13" t="s">
        <v>53</v>
      </c>
      <c r="Q1" s="13" t="s">
        <v>54</v>
      </c>
      <c r="R1" s="13" t="s">
        <v>55</v>
      </c>
      <c r="S1" s="13" t="s">
        <v>56</v>
      </c>
      <c r="T1" s="13" t="s">
        <v>57</v>
      </c>
      <c r="U1" s="13" t="s">
        <v>58</v>
      </c>
      <c r="V1" s="13" t="s">
        <v>59</v>
      </c>
      <c r="W1" s="13" t="s">
        <v>60</v>
      </c>
      <c r="X1" s="13" t="s">
        <v>61</v>
      </c>
      <c r="Y1" s="13" t="s">
        <v>62</v>
      </c>
      <c r="Z1" s="13" t="s">
        <v>63</v>
      </c>
      <c r="AA1" s="13" t="s">
        <v>64</v>
      </c>
      <c r="AB1" s="13" t="s">
        <v>111</v>
      </c>
      <c r="AC1" s="13" t="s">
        <v>66</v>
      </c>
      <c r="AD1" s="13" t="s">
        <v>67</v>
      </c>
      <c r="AE1" s="13" t="s">
        <v>68</v>
      </c>
      <c r="AF1" s="13" t="s">
        <v>69</v>
      </c>
      <c r="AG1" s="13" t="s">
        <v>112</v>
      </c>
    </row>
    <row r="2" spans="1:33" x14ac:dyDescent="0.2">
      <c r="A2" s="43" t="s">
        <v>275</v>
      </c>
      <c r="B2" s="49">
        <f>SUM(B3:B43)</f>
        <v>0</v>
      </c>
      <c r="C2" s="48">
        <f>SUM(C3:C43)</f>
        <v>0.99999999999999989</v>
      </c>
      <c r="D2" s="48">
        <f t="shared" ref="D2:AG2" si="0">SUM(D3:D43)</f>
        <v>1</v>
      </c>
      <c r="E2" s="48">
        <f t="shared" si="0"/>
        <v>0.99999999999999989</v>
      </c>
      <c r="F2" s="48">
        <f t="shared" si="0"/>
        <v>0.99999999999999989</v>
      </c>
      <c r="G2" s="48">
        <f t="shared" si="0"/>
        <v>0.99999999999999989</v>
      </c>
      <c r="H2" s="48">
        <f t="shared" si="0"/>
        <v>0.99999999999999989</v>
      </c>
      <c r="I2" s="48">
        <f t="shared" si="0"/>
        <v>1</v>
      </c>
      <c r="J2" s="48">
        <f t="shared" si="0"/>
        <v>1</v>
      </c>
      <c r="K2" s="48">
        <f t="shared" si="0"/>
        <v>1</v>
      </c>
      <c r="L2" s="48">
        <f t="shared" si="0"/>
        <v>1</v>
      </c>
      <c r="M2" s="48">
        <f t="shared" si="0"/>
        <v>1</v>
      </c>
      <c r="N2" s="66">
        <f t="shared" si="0"/>
        <v>0</v>
      </c>
      <c r="O2" s="48">
        <f t="shared" si="0"/>
        <v>1</v>
      </c>
      <c r="P2" s="48">
        <f t="shared" si="0"/>
        <v>1</v>
      </c>
      <c r="Q2" s="48">
        <f t="shared" si="0"/>
        <v>0.99999999999999989</v>
      </c>
      <c r="R2" s="48">
        <f t="shared" si="0"/>
        <v>1</v>
      </c>
      <c r="S2" s="48">
        <f t="shared" si="0"/>
        <v>1</v>
      </c>
      <c r="T2" s="48">
        <f t="shared" si="0"/>
        <v>1</v>
      </c>
      <c r="U2" s="48">
        <f t="shared" si="0"/>
        <v>1.0000000000000002</v>
      </c>
      <c r="V2" s="48">
        <f t="shared" si="0"/>
        <v>1</v>
      </c>
      <c r="W2" s="48">
        <f t="shared" si="0"/>
        <v>1.0000000000000002</v>
      </c>
      <c r="X2" s="48">
        <f t="shared" si="0"/>
        <v>1</v>
      </c>
      <c r="Y2" s="48">
        <f t="shared" si="0"/>
        <v>1</v>
      </c>
      <c r="Z2" s="48">
        <f t="shared" si="0"/>
        <v>1</v>
      </c>
      <c r="AA2" s="48">
        <f t="shared" si="0"/>
        <v>1</v>
      </c>
      <c r="AB2" s="48">
        <f t="shared" si="0"/>
        <v>0.99999999999999989</v>
      </c>
      <c r="AC2" s="48">
        <f t="shared" si="0"/>
        <v>1</v>
      </c>
      <c r="AD2" s="48">
        <f t="shared" si="0"/>
        <v>1</v>
      </c>
      <c r="AE2" s="91">
        <f t="shared" si="0"/>
        <v>0</v>
      </c>
      <c r="AF2" s="91">
        <f t="shared" si="0"/>
        <v>0</v>
      </c>
      <c r="AG2" s="48">
        <f t="shared" si="0"/>
        <v>1</v>
      </c>
    </row>
    <row r="3" spans="1:33" x14ac:dyDescent="0.2">
      <c r="A3" s="36" t="s">
        <v>2</v>
      </c>
      <c r="B3" s="50"/>
      <c r="C3" s="54">
        <v>0</v>
      </c>
      <c r="D3" s="54">
        <v>0</v>
      </c>
      <c r="E3" s="54">
        <v>0</v>
      </c>
      <c r="F3" s="54">
        <v>0</v>
      </c>
      <c r="G3" s="54">
        <v>0</v>
      </c>
      <c r="H3" s="54">
        <v>0</v>
      </c>
      <c r="I3" s="54">
        <v>0</v>
      </c>
      <c r="J3" s="54">
        <v>0</v>
      </c>
      <c r="K3" s="54">
        <v>0</v>
      </c>
      <c r="L3" s="54">
        <v>0</v>
      </c>
      <c r="M3" s="54">
        <v>0</v>
      </c>
      <c r="N3" s="67"/>
      <c r="O3" s="54">
        <v>0</v>
      </c>
      <c r="P3" s="54">
        <v>0</v>
      </c>
      <c r="Q3" s="54">
        <v>0</v>
      </c>
      <c r="R3" s="54">
        <v>0</v>
      </c>
      <c r="S3" s="54">
        <v>0</v>
      </c>
      <c r="T3" s="54">
        <v>0</v>
      </c>
      <c r="U3" s="54">
        <v>0</v>
      </c>
      <c r="V3" s="75">
        <v>0</v>
      </c>
      <c r="W3" s="54">
        <v>0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92">
        <v>0</v>
      </c>
      <c r="AF3" s="92">
        <v>0</v>
      </c>
      <c r="AG3" s="84">
        <v>0</v>
      </c>
    </row>
    <row r="4" spans="1:33" x14ac:dyDescent="0.2">
      <c r="A4" s="12" t="s">
        <v>3</v>
      </c>
      <c r="B4" s="51"/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>
        <v>0</v>
      </c>
      <c r="M4" s="56">
        <v>0</v>
      </c>
      <c r="N4" s="68"/>
      <c r="O4" s="56">
        <v>0</v>
      </c>
      <c r="P4" s="56">
        <v>0</v>
      </c>
      <c r="Q4" s="56">
        <v>0</v>
      </c>
      <c r="R4" s="56">
        <v>0</v>
      </c>
      <c r="S4" s="56">
        <v>0</v>
      </c>
      <c r="T4" s="56">
        <v>0</v>
      </c>
      <c r="U4" s="56">
        <v>0</v>
      </c>
      <c r="V4" s="56">
        <v>0</v>
      </c>
      <c r="W4" s="56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93">
        <v>0</v>
      </c>
      <c r="AF4" s="93">
        <v>0</v>
      </c>
      <c r="AG4" s="82">
        <v>0</v>
      </c>
    </row>
    <row r="5" spans="1:33" x14ac:dyDescent="0.2">
      <c r="A5" s="12" t="s">
        <v>4</v>
      </c>
      <c r="B5" s="51"/>
      <c r="C5" s="56">
        <v>0</v>
      </c>
      <c r="D5" s="56">
        <v>0</v>
      </c>
      <c r="E5" s="56">
        <v>0</v>
      </c>
      <c r="F5" s="56">
        <v>0</v>
      </c>
      <c r="G5" s="56">
        <v>0</v>
      </c>
      <c r="H5" s="56">
        <v>0</v>
      </c>
      <c r="I5" s="56">
        <v>0</v>
      </c>
      <c r="J5" s="56">
        <v>0</v>
      </c>
      <c r="K5" s="56">
        <v>0</v>
      </c>
      <c r="L5" s="56">
        <v>0</v>
      </c>
      <c r="M5" s="56">
        <v>0</v>
      </c>
      <c r="N5" s="68"/>
      <c r="O5" s="56">
        <v>0</v>
      </c>
      <c r="P5" s="56">
        <v>0</v>
      </c>
      <c r="Q5" s="56">
        <v>0</v>
      </c>
      <c r="R5" s="56">
        <v>0</v>
      </c>
      <c r="S5" s="56">
        <v>0</v>
      </c>
      <c r="T5" s="56">
        <v>0</v>
      </c>
      <c r="U5" s="56">
        <v>0</v>
      </c>
      <c r="V5" s="56">
        <v>0</v>
      </c>
      <c r="W5" s="56">
        <v>0</v>
      </c>
      <c r="X5" s="33">
        <v>0</v>
      </c>
      <c r="Y5" s="33">
        <v>0</v>
      </c>
      <c r="Z5" s="33">
        <v>0</v>
      </c>
      <c r="AA5" s="33">
        <v>0</v>
      </c>
      <c r="AB5" s="33">
        <v>0</v>
      </c>
      <c r="AC5" s="33">
        <v>0</v>
      </c>
      <c r="AD5" s="33">
        <v>0</v>
      </c>
      <c r="AE5" s="93">
        <v>0</v>
      </c>
      <c r="AF5" s="93">
        <v>0</v>
      </c>
      <c r="AG5" s="82">
        <v>0</v>
      </c>
    </row>
    <row r="6" spans="1:33" x14ac:dyDescent="0.2">
      <c r="A6" s="12" t="s">
        <v>5</v>
      </c>
      <c r="B6" s="51"/>
      <c r="C6" s="56">
        <v>0</v>
      </c>
      <c r="D6" s="56">
        <v>0</v>
      </c>
      <c r="E6" s="56">
        <v>0</v>
      </c>
      <c r="F6" s="56">
        <v>0</v>
      </c>
      <c r="G6" s="56">
        <v>0</v>
      </c>
      <c r="H6" s="56">
        <v>0</v>
      </c>
      <c r="I6" s="56">
        <v>0</v>
      </c>
      <c r="J6" s="56">
        <v>0</v>
      </c>
      <c r="K6" s="56">
        <v>0</v>
      </c>
      <c r="L6" s="56">
        <v>0</v>
      </c>
      <c r="M6" s="56">
        <v>0</v>
      </c>
      <c r="N6" s="68"/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0</v>
      </c>
      <c r="V6" s="56">
        <v>0</v>
      </c>
      <c r="W6" s="56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93">
        <v>0</v>
      </c>
      <c r="AF6" s="93">
        <v>0</v>
      </c>
      <c r="AG6" s="82">
        <v>0</v>
      </c>
    </row>
    <row r="7" spans="1:33" x14ac:dyDescent="0.2">
      <c r="A7" s="12" t="s">
        <v>6</v>
      </c>
      <c r="B7" s="51"/>
      <c r="C7" s="56">
        <v>0</v>
      </c>
      <c r="D7" s="56">
        <v>0</v>
      </c>
      <c r="E7" s="56">
        <v>0</v>
      </c>
      <c r="F7" s="56">
        <v>0</v>
      </c>
      <c r="G7" s="56">
        <v>0</v>
      </c>
      <c r="H7" s="56">
        <v>0</v>
      </c>
      <c r="I7" s="56">
        <v>0</v>
      </c>
      <c r="J7" s="56">
        <v>0</v>
      </c>
      <c r="K7" s="56">
        <v>0</v>
      </c>
      <c r="L7" s="56">
        <v>0</v>
      </c>
      <c r="M7" s="56">
        <v>0</v>
      </c>
      <c r="N7" s="68"/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93">
        <v>0</v>
      </c>
      <c r="AF7" s="93">
        <v>0</v>
      </c>
      <c r="AG7" s="82">
        <v>0</v>
      </c>
    </row>
    <row r="8" spans="1:33" x14ac:dyDescent="0.2">
      <c r="A8" s="12" t="s">
        <v>7</v>
      </c>
      <c r="B8" s="51"/>
      <c r="C8" s="56">
        <v>0</v>
      </c>
      <c r="D8" s="56">
        <v>0</v>
      </c>
      <c r="E8" s="56">
        <v>0</v>
      </c>
      <c r="F8" s="56">
        <v>0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68"/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93">
        <v>0</v>
      </c>
      <c r="AF8" s="93">
        <v>0</v>
      </c>
      <c r="AG8" s="82">
        <v>0</v>
      </c>
    </row>
    <row r="9" spans="1:33" x14ac:dyDescent="0.2">
      <c r="A9" s="12" t="s">
        <v>8</v>
      </c>
      <c r="B9" s="51"/>
      <c r="C9" s="56">
        <v>0</v>
      </c>
      <c r="D9" s="56">
        <v>0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</v>
      </c>
      <c r="L9" s="56">
        <v>0</v>
      </c>
      <c r="M9" s="56">
        <v>0</v>
      </c>
      <c r="N9" s="68"/>
      <c r="O9" s="56">
        <v>0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W9" s="56">
        <v>0</v>
      </c>
      <c r="X9" s="33">
        <v>0</v>
      </c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93">
        <v>0</v>
      </c>
      <c r="AF9" s="93">
        <v>0</v>
      </c>
      <c r="AG9" s="82">
        <v>0</v>
      </c>
    </row>
    <row r="10" spans="1:33" x14ac:dyDescent="0.2">
      <c r="A10" s="12" t="s">
        <v>9</v>
      </c>
      <c r="B10" s="51"/>
      <c r="C10" s="56">
        <v>0</v>
      </c>
      <c r="D10" s="56">
        <v>0</v>
      </c>
      <c r="E10" s="56">
        <v>0</v>
      </c>
      <c r="F10" s="56">
        <v>0</v>
      </c>
      <c r="G10" s="56">
        <v>0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68"/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W10" s="56">
        <v>0</v>
      </c>
      <c r="X10" s="33">
        <v>0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93">
        <v>0</v>
      </c>
      <c r="AF10" s="93">
        <v>0</v>
      </c>
      <c r="AG10" s="82">
        <f>AE65</f>
        <v>0.33707419168591224</v>
      </c>
    </row>
    <row r="11" spans="1:33" x14ac:dyDescent="0.2">
      <c r="A11" s="12" t="s">
        <v>10</v>
      </c>
      <c r="B11" s="51"/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0</v>
      </c>
      <c r="J11" s="56">
        <v>0</v>
      </c>
      <c r="K11" s="56">
        <v>0</v>
      </c>
      <c r="L11" s="56">
        <v>0</v>
      </c>
      <c r="M11" s="56">
        <v>0</v>
      </c>
      <c r="N11" s="68"/>
      <c r="O11" s="56">
        <v>0</v>
      </c>
      <c r="P11" s="56">
        <v>0</v>
      </c>
      <c r="Q11" s="56">
        <v>0</v>
      </c>
      <c r="R11" s="56">
        <v>0</v>
      </c>
      <c r="S11" s="56">
        <v>0</v>
      </c>
      <c r="T11" s="56">
        <v>0</v>
      </c>
      <c r="U11" s="56">
        <v>0</v>
      </c>
      <c r="V11" s="34">
        <f>V55</f>
        <v>0</v>
      </c>
      <c r="W11" s="56">
        <v>0</v>
      </c>
      <c r="X11" s="33">
        <v>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93">
        <v>0</v>
      </c>
      <c r="AF11" s="93">
        <v>0</v>
      </c>
      <c r="AG11" s="82">
        <v>0</v>
      </c>
    </row>
    <row r="12" spans="1:33" x14ac:dyDescent="0.2">
      <c r="A12" s="12" t="s">
        <v>11</v>
      </c>
      <c r="B12" s="51"/>
      <c r="C12" s="56">
        <v>0</v>
      </c>
      <c r="D12" s="56">
        <v>0</v>
      </c>
      <c r="E12" s="56">
        <v>0</v>
      </c>
      <c r="F12" s="56">
        <v>0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>
        <v>0</v>
      </c>
      <c r="M12" s="56">
        <v>0</v>
      </c>
      <c r="N12" s="68"/>
      <c r="O12" s="56">
        <v>0</v>
      </c>
      <c r="P12" s="56">
        <v>0</v>
      </c>
      <c r="Q12" s="56">
        <v>0</v>
      </c>
      <c r="R12" s="56">
        <v>0</v>
      </c>
      <c r="S12" s="56">
        <v>0</v>
      </c>
      <c r="T12" s="56">
        <v>0</v>
      </c>
      <c r="U12" s="56">
        <v>0</v>
      </c>
      <c r="V12" s="33">
        <v>0</v>
      </c>
      <c r="W12" s="56">
        <v>0</v>
      </c>
      <c r="X12" s="33">
        <v>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93">
        <v>0</v>
      </c>
      <c r="AF12" s="93">
        <v>0</v>
      </c>
      <c r="AG12" s="82">
        <v>0</v>
      </c>
    </row>
    <row r="13" spans="1:33" x14ac:dyDescent="0.2">
      <c r="A13" s="12" t="s">
        <v>12</v>
      </c>
      <c r="B13" s="51"/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0</v>
      </c>
      <c r="J13" s="56">
        <v>0</v>
      </c>
      <c r="K13" s="56">
        <v>0</v>
      </c>
      <c r="L13" s="56">
        <v>0</v>
      </c>
      <c r="M13" s="56">
        <v>0</v>
      </c>
      <c r="N13" s="68"/>
      <c r="O13" s="56">
        <v>0</v>
      </c>
      <c r="P13" s="56">
        <v>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33">
        <v>0</v>
      </c>
      <c r="W13" s="56">
        <v>0</v>
      </c>
      <c r="X13" s="33">
        <v>0</v>
      </c>
      <c r="Y13" s="33">
        <v>0</v>
      </c>
      <c r="Z13" s="33">
        <v>0</v>
      </c>
      <c r="AA13" s="33">
        <v>0</v>
      </c>
      <c r="AB13" s="33">
        <v>0</v>
      </c>
      <c r="AC13" s="33">
        <v>0</v>
      </c>
      <c r="AD13" s="33">
        <v>0</v>
      </c>
      <c r="AE13" s="93">
        <v>0</v>
      </c>
      <c r="AF13" s="93">
        <v>0</v>
      </c>
      <c r="AG13" s="82">
        <v>0</v>
      </c>
    </row>
    <row r="14" spans="1:33" x14ac:dyDescent="0.2">
      <c r="A14" s="12" t="s">
        <v>13</v>
      </c>
      <c r="B14" s="51"/>
      <c r="C14" s="56">
        <v>0</v>
      </c>
      <c r="D14" s="56">
        <v>0</v>
      </c>
      <c r="E14" s="56">
        <v>0</v>
      </c>
      <c r="F14" s="56">
        <v>0</v>
      </c>
      <c r="G14" s="56">
        <v>0</v>
      </c>
      <c r="H14" s="56">
        <v>0</v>
      </c>
      <c r="I14" s="56">
        <v>0</v>
      </c>
      <c r="J14" s="56">
        <v>0</v>
      </c>
      <c r="K14" s="56">
        <v>0</v>
      </c>
      <c r="L14" s="56">
        <v>0</v>
      </c>
      <c r="M14" s="56">
        <v>0</v>
      </c>
      <c r="N14" s="68"/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56">
        <v>0</v>
      </c>
      <c r="U14" s="56">
        <v>0</v>
      </c>
      <c r="V14" s="33">
        <v>0</v>
      </c>
      <c r="W14" s="56">
        <v>0</v>
      </c>
      <c r="X14" s="33">
        <v>0</v>
      </c>
      <c r="Y14" s="33">
        <v>0</v>
      </c>
      <c r="Z14" s="33">
        <v>0</v>
      </c>
      <c r="AA14" s="33">
        <v>0</v>
      </c>
      <c r="AB14" s="33">
        <v>0</v>
      </c>
      <c r="AC14" s="33">
        <v>0</v>
      </c>
      <c r="AD14" s="33">
        <v>0</v>
      </c>
      <c r="AE14" s="93">
        <v>0</v>
      </c>
      <c r="AF14" s="93">
        <v>0</v>
      </c>
      <c r="AG14" s="82">
        <v>0</v>
      </c>
    </row>
    <row r="15" spans="1:33" x14ac:dyDescent="0.2">
      <c r="A15" s="12" t="s">
        <v>14</v>
      </c>
      <c r="B15" s="51"/>
      <c r="C15" s="56">
        <v>0</v>
      </c>
      <c r="D15" s="56">
        <v>0</v>
      </c>
      <c r="E15" s="56">
        <v>0</v>
      </c>
      <c r="F15" s="56">
        <v>0</v>
      </c>
      <c r="G15" s="56">
        <v>0</v>
      </c>
      <c r="H15" s="56">
        <v>0</v>
      </c>
      <c r="I15" s="56">
        <v>0</v>
      </c>
      <c r="J15" s="56">
        <v>0</v>
      </c>
      <c r="K15" s="56">
        <v>0</v>
      </c>
      <c r="L15" s="56">
        <v>0</v>
      </c>
      <c r="M15" s="56">
        <v>0</v>
      </c>
      <c r="N15" s="68"/>
      <c r="O15" s="56">
        <v>0</v>
      </c>
      <c r="P15" s="56">
        <v>0</v>
      </c>
      <c r="Q15" s="56">
        <v>0</v>
      </c>
      <c r="R15" s="56">
        <v>0</v>
      </c>
      <c r="S15" s="56">
        <v>0</v>
      </c>
      <c r="T15" s="56">
        <v>0</v>
      </c>
      <c r="U15" s="56">
        <v>0</v>
      </c>
      <c r="V15" s="33">
        <v>0</v>
      </c>
      <c r="W15" s="56">
        <v>0</v>
      </c>
      <c r="X15" s="33">
        <v>0</v>
      </c>
      <c r="Y15" s="33">
        <v>0</v>
      </c>
      <c r="Z15" s="33">
        <v>0</v>
      </c>
      <c r="AA15" s="33">
        <v>0</v>
      </c>
      <c r="AB15" s="33">
        <v>0</v>
      </c>
      <c r="AC15" s="33">
        <v>0</v>
      </c>
      <c r="AD15" s="33">
        <v>0</v>
      </c>
      <c r="AE15" s="93">
        <v>0</v>
      </c>
      <c r="AF15" s="93">
        <v>0</v>
      </c>
      <c r="AG15" s="82">
        <v>0</v>
      </c>
    </row>
    <row r="16" spans="1:33" x14ac:dyDescent="0.2">
      <c r="A16" s="12" t="s">
        <v>15</v>
      </c>
      <c r="B16" s="51"/>
      <c r="C16" s="56">
        <v>0</v>
      </c>
      <c r="D16" s="56">
        <v>0</v>
      </c>
      <c r="E16" s="56">
        <v>0</v>
      </c>
      <c r="F16" s="56">
        <v>0</v>
      </c>
      <c r="G16" s="56">
        <v>0</v>
      </c>
      <c r="H16" s="56">
        <v>0</v>
      </c>
      <c r="I16" s="56">
        <v>0</v>
      </c>
      <c r="J16" s="56">
        <v>0</v>
      </c>
      <c r="K16" s="56">
        <v>0</v>
      </c>
      <c r="L16" s="56">
        <v>0</v>
      </c>
      <c r="M16" s="56">
        <v>0</v>
      </c>
      <c r="N16" s="68"/>
      <c r="O16" s="56">
        <v>0</v>
      </c>
      <c r="P16" s="56">
        <v>0</v>
      </c>
      <c r="Q16" s="56">
        <v>0</v>
      </c>
      <c r="R16" s="56">
        <v>0</v>
      </c>
      <c r="S16" s="56">
        <v>0</v>
      </c>
      <c r="T16" s="56">
        <v>0</v>
      </c>
      <c r="U16" s="56">
        <v>0</v>
      </c>
      <c r="V16" s="33">
        <v>0</v>
      </c>
      <c r="W16" s="56">
        <v>0</v>
      </c>
      <c r="X16" s="33">
        <v>0</v>
      </c>
      <c r="Y16" s="33">
        <v>0</v>
      </c>
      <c r="Z16" s="33">
        <v>0</v>
      </c>
      <c r="AA16" s="33">
        <v>0</v>
      </c>
      <c r="AB16" s="33">
        <v>0</v>
      </c>
      <c r="AC16" s="33">
        <v>0</v>
      </c>
      <c r="AD16" s="33">
        <v>0</v>
      </c>
      <c r="AE16" s="93">
        <v>0</v>
      </c>
      <c r="AF16" s="93">
        <v>0</v>
      </c>
      <c r="AG16" s="82">
        <v>0</v>
      </c>
    </row>
    <row r="17" spans="1:33" x14ac:dyDescent="0.2">
      <c r="A17" s="12" t="s">
        <v>16</v>
      </c>
      <c r="B17" s="51"/>
      <c r="C17" s="56">
        <v>0</v>
      </c>
      <c r="D17" s="56">
        <v>0</v>
      </c>
      <c r="E17" s="56">
        <v>0</v>
      </c>
      <c r="F17" s="56">
        <v>0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>
        <v>0</v>
      </c>
      <c r="M17" s="56">
        <v>0</v>
      </c>
      <c r="N17" s="68"/>
      <c r="O17" s="56">
        <v>0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0</v>
      </c>
      <c r="V17" s="34">
        <f>V56</f>
        <v>8.6555697823303447E-3</v>
      </c>
      <c r="W17" s="56">
        <v>0</v>
      </c>
      <c r="X17" s="33">
        <v>0</v>
      </c>
      <c r="Y17" s="33">
        <v>0</v>
      </c>
      <c r="Z17" s="33">
        <v>0</v>
      </c>
      <c r="AA17" s="33">
        <v>0</v>
      </c>
      <c r="AB17" s="33">
        <v>0</v>
      </c>
      <c r="AC17" s="33">
        <v>0</v>
      </c>
      <c r="AD17" s="33">
        <v>0</v>
      </c>
      <c r="AE17" s="93">
        <v>0</v>
      </c>
      <c r="AF17" s="93">
        <v>0</v>
      </c>
      <c r="AG17" s="82">
        <v>0</v>
      </c>
    </row>
    <row r="18" spans="1:33" x14ac:dyDescent="0.2">
      <c r="A18" s="12" t="s">
        <v>17</v>
      </c>
      <c r="B18" s="51"/>
      <c r="C18" s="56">
        <v>0</v>
      </c>
      <c r="D18" s="56">
        <v>0</v>
      </c>
      <c r="E18" s="56">
        <v>0</v>
      </c>
      <c r="F18" s="56">
        <v>0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v>0</v>
      </c>
      <c r="M18" s="56">
        <v>0</v>
      </c>
      <c r="N18" s="68"/>
      <c r="O18" s="56">
        <v>0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0</v>
      </c>
      <c r="V18" s="33">
        <v>0</v>
      </c>
      <c r="W18" s="56">
        <v>0</v>
      </c>
      <c r="X18" s="33">
        <v>0</v>
      </c>
      <c r="Y18" s="33">
        <v>0</v>
      </c>
      <c r="Z18" s="33">
        <v>0</v>
      </c>
      <c r="AA18" s="33">
        <v>0</v>
      </c>
      <c r="AB18" s="33">
        <v>0</v>
      </c>
      <c r="AC18" s="33">
        <v>0</v>
      </c>
      <c r="AD18" s="33">
        <v>0</v>
      </c>
      <c r="AE18" s="93">
        <v>0</v>
      </c>
      <c r="AF18" s="93">
        <v>0</v>
      </c>
      <c r="AG18" s="82">
        <v>0</v>
      </c>
    </row>
    <row r="19" spans="1:33" x14ac:dyDescent="0.2">
      <c r="A19" s="12" t="s">
        <v>18</v>
      </c>
      <c r="B19" s="51"/>
      <c r="C19" s="56">
        <v>0</v>
      </c>
      <c r="D19" s="56">
        <v>0</v>
      </c>
      <c r="E19" s="56">
        <v>0</v>
      </c>
      <c r="F19" s="56">
        <v>0</v>
      </c>
      <c r="G19" s="56">
        <v>0</v>
      </c>
      <c r="H19" s="56">
        <v>0</v>
      </c>
      <c r="I19" s="56">
        <v>0</v>
      </c>
      <c r="J19" s="56">
        <v>0</v>
      </c>
      <c r="K19" s="56">
        <v>0</v>
      </c>
      <c r="L19" s="56">
        <v>0</v>
      </c>
      <c r="M19" s="56">
        <v>0</v>
      </c>
      <c r="N19" s="68"/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0</v>
      </c>
      <c r="V19" s="33">
        <v>0</v>
      </c>
      <c r="W19" s="56">
        <v>0</v>
      </c>
      <c r="X19" s="33">
        <v>0</v>
      </c>
      <c r="Y19" s="33">
        <v>0</v>
      </c>
      <c r="Z19" s="33">
        <v>0</v>
      </c>
      <c r="AA19" s="33">
        <v>0</v>
      </c>
      <c r="AB19" s="33">
        <v>0</v>
      </c>
      <c r="AC19" s="33">
        <v>0</v>
      </c>
      <c r="AD19" s="33">
        <v>0</v>
      </c>
      <c r="AE19" s="93">
        <v>0</v>
      </c>
      <c r="AF19" s="93">
        <v>0</v>
      </c>
      <c r="AG19" s="82">
        <v>0</v>
      </c>
    </row>
    <row r="20" spans="1:33" x14ac:dyDescent="0.2">
      <c r="A20" s="12" t="s">
        <v>19</v>
      </c>
      <c r="B20" s="51"/>
      <c r="C20" s="56">
        <v>0</v>
      </c>
      <c r="D20" s="56">
        <v>0</v>
      </c>
      <c r="E20" s="56">
        <v>0</v>
      </c>
      <c r="F20" s="56">
        <v>0</v>
      </c>
      <c r="G20" s="56">
        <v>0</v>
      </c>
      <c r="H20" s="56">
        <v>0</v>
      </c>
      <c r="I20" s="56">
        <v>0</v>
      </c>
      <c r="J20" s="56">
        <v>0</v>
      </c>
      <c r="K20" s="56">
        <v>0</v>
      </c>
      <c r="L20" s="56">
        <v>0</v>
      </c>
      <c r="M20" s="56">
        <v>0</v>
      </c>
      <c r="N20" s="68"/>
      <c r="O20" s="56">
        <v>0</v>
      </c>
      <c r="P20" s="56">
        <v>0</v>
      </c>
      <c r="Q20" s="56">
        <v>0</v>
      </c>
      <c r="R20" s="56">
        <v>0</v>
      </c>
      <c r="S20" s="56">
        <v>0</v>
      </c>
      <c r="T20" s="56">
        <v>0</v>
      </c>
      <c r="U20" s="56">
        <v>0</v>
      </c>
      <c r="V20" s="33">
        <v>0</v>
      </c>
      <c r="W20" s="56">
        <v>0</v>
      </c>
      <c r="X20" s="33">
        <v>0</v>
      </c>
      <c r="Y20" s="33">
        <v>0</v>
      </c>
      <c r="Z20" s="33">
        <v>0</v>
      </c>
      <c r="AA20" s="33">
        <v>0</v>
      </c>
      <c r="AB20" s="33">
        <v>0</v>
      </c>
      <c r="AC20" s="33">
        <v>0</v>
      </c>
      <c r="AD20" s="33">
        <v>0</v>
      </c>
      <c r="AE20" s="93">
        <v>0</v>
      </c>
      <c r="AF20" s="93">
        <v>0</v>
      </c>
      <c r="AG20" s="82">
        <v>0</v>
      </c>
    </row>
    <row r="21" spans="1:33" x14ac:dyDescent="0.2">
      <c r="A21" s="12" t="s">
        <v>20</v>
      </c>
      <c r="B21" s="51"/>
      <c r="C21" s="56">
        <v>0</v>
      </c>
      <c r="D21" s="56">
        <v>0</v>
      </c>
      <c r="E21" s="56">
        <v>0</v>
      </c>
      <c r="F21" s="56">
        <v>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>
        <v>0</v>
      </c>
      <c r="M21" s="56">
        <v>0</v>
      </c>
      <c r="N21" s="68"/>
      <c r="O21" s="56">
        <v>0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0</v>
      </c>
      <c r="V21" s="34">
        <f>V57</f>
        <v>2.6120358514724711E-3</v>
      </c>
      <c r="W21" s="56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93">
        <v>0</v>
      </c>
      <c r="AF21" s="93">
        <v>0</v>
      </c>
      <c r="AG21" s="82">
        <v>0</v>
      </c>
    </row>
    <row r="22" spans="1:33" x14ac:dyDescent="0.2">
      <c r="A22" s="12" t="s">
        <v>21</v>
      </c>
      <c r="B22" s="51"/>
      <c r="C22" s="34">
        <f>C59</f>
        <v>5.2218802512286409E-2</v>
      </c>
      <c r="D22" s="33">
        <f>B65</f>
        <v>1</v>
      </c>
      <c r="E22" s="34">
        <f>C69</f>
        <v>6.3384092949813634E-2</v>
      </c>
      <c r="F22" s="34">
        <f>C69</f>
        <v>6.3384092949813634E-2</v>
      </c>
      <c r="G22" s="34">
        <f>C69</f>
        <v>6.3384092949813634E-2</v>
      </c>
      <c r="H22" s="56">
        <v>0</v>
      </c>
      <c r="I22" s="56">
        <v>0</v>
      </c>
      <c r="J22" s="56">
        <v>0</v>
      </c>
      <c r="K22" s="56">
        <v>0</v>
      </c>
      <c r="L22" s="56">
        <v>0</v>
      </c>
      <c r="M22" s="56">
        <f>C88</f>
        <v>9.2773745661091839E-2</v>
      </c>
      <c r="N22" s="68"/>
      <c r="O22" s="56">
        <v>0</v>
      </c>
      <c r="P22" s="56">
        <f>L60</f>
        <v>7.4842767295597482E-2</v>
      </c>
      <c r="Q22" s="56">
        <v>0</v>
      </c>
      <c r="R22" s="56">
        <f>L71</f>
        <v>0</v>
      </c>
      <c r="S22" s="56">
        <f>L75</f>
        <v>0.7966402622234362</v>
      </c>
      <c r="T22" s="33">
        <f>L78</f>
        <v>0.21459563787576313</v>
      </c>
      <c r="U22" s="34">
        <f>L83</f>
        <v>0.93785705957794119</v>
      </c>
      <c r="V22" s="33">
        <v>0</v>
      </c>
      <c r="W22" s="33">
        <f>V63</f>
        <v>2.5634765625000003E-2</v>
      </c>
      <c r="X22" s="33">
        <f>V70</f>
        <v>2.4041981938003418E-2</v>
      </c>
      <c r="Y22" s="33">
        <v>0</v>
      </c>
      <c r="Z22" s="33">
        <f>V79</f>
        <v>0.64392860774941518</v>
      </c>
      <c r="AA22" s="33">
        <f>U84</f>
        <v>1</v>
      </c>
      <c r="AB22" s="33">
        <f>V88</f>
        <v>0.77630493921356658</v>
      </c>
      <c r="AC22" s="33">
        <v>0</v>
      </c>
      <c r="AD22" s="33">
        <v>0</v>
      </c>
      <c r="AE22" s="93">
        <v>0</v>
      </c>
      <c r="AF22" s="93">
        <v>0</v>
      </c>
      <c r="AG22" s="82">
        <f>AE62</f>
        <v>9.400259815242494E-2</v>
      </c>
    </row>
    <row r="23" spans="1:33" x14ac:dyDescent="0.2">
      <c r="A23" s="12" t="s">
        <v>1</v>
      </c>
      <c r="B23" s="51"/>
      <c r="C23" s="34">
        <f>C60</f>
        <v>0.54386110584825442</v>
      </c>
      <c r="D23" s="33">
        <v>0</v>
      </c>
      <c r="E23" s="33">
        <v>0</v>
      </c>
      <c r="F23" s="33">
        <v>0</v>
      </c>
      <c r="G23" s="33">
        <v>0</v>
      </c>
      <c r="H23" s="34">
        <f>C77</f>
        <v>9.1449688187994496E-2</v>
      </c>
      <c r="I23" s="33">
        <f>B83</f>
        <v>1</v>
      </c>
      <c r="J23" s="33">
        <f>B83</f>
        <v>1</v>
      </c>
      <c r="K23" s="33">
        <f>B83</f>
        <v>1</v>
      </c>
      <c r="L23" s="33">
        <f>B83</f>
        <v>1</v>
      </c>
      <c r="M23" s="56">
        <f>C89</f>
        <v>0.5554413216746914</v>
      </c>
      <c r="N23" s="68"/>
      <c r="O23" s="33">
        <f>K54</f>
        <v>1</v>
      </c>
      <c r="P23" s="33">
        <f>L59</f>
        <v>0.55283018867924527</v>
      </c>
      <c r="Q23" s="33">
        <f>L64</f>
        <v>0.41237113402061853</v>
      </c>
      <c r="R23" s="33">
        <f>K70</f>
        <v>1</v>
      </c>
      <c r="S23" s="33">
        <f>L74</f>
        <v>0.2033597377765638</v>
      </c>
      <c r="T23" s="33">
        <f>L79</f>
        <v>0.78540436212423692</v>
      </c>
      <c r="U23" s="33">
        <v>0</v>
      </c>
      <c r="V23" s="34">
        <f>V58</f>
        <v>0.98857874519846356</v>
      </c>
      <c r="W23" s="33">
        <f>V64</f>
        <v>0.96801757812500011</v>
      </c>
      <c r="X23" s="33">
        <f>V68</f>
        <v>0.11917256529167684</v>
      </c>
      <c r="Y23" s="33">
        <f>W68</f>
        <v>0</v>
      </c>
      <c r="Z23" s="33">
        <f>V80</f>
        <v>0.35607139225058476</v>
      </c>
      <c r="AA23" s="33">
        <v>0</v>
      </c>
      <c r="AB23" s="33">
        <f>V89</f>
        <v>0.22369506078643334</v>
      </c>
      <c r="AC23" s="33">
        <f>AD53</f>
        <v>1</v>
      </c>
      <c r="AD23" s="33">
        <f>AD57</f>
        <v>1</v>
      </c>
      <c r="AE23" s="93">
        <v>0</v>
      </c>
      <c r="AF23" s="93">
        <v>0</v>
      </c>
      <c r="AG23" s="82">
        <f>AE63</f>
        <v>0.41911446304849881</v>
      </c>
    </row>
    <row r="24" spans="1:33" x14ac:dyDescent="0.2">
      <c r="A24" s="12" t="s">
        <v>22</v>
      </c>
      <c r="B24" s="51"/>
      <c r="C24" s="55">
        <v>0</v>
      </c>
      <c r="D24" s="55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68"/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4">
        <f>V59</f>
        <v>1.5364916773367477E-4</v>
      </c>
      <c r="W24" s="34">
        <f>W59</f>
        <v>0</v>
      </c>
      <c r="X24" s="33">
        <v>0</v>
      </c>
      <c r="Y24" s="33">
        <v>0</v>
      </c>
      <c r="Z24" s="33">
        <v>0</v>
      </c>
      <c r="AA24" s="33">
        <v>0</v>
      </c>
      <c r="AB24" s="33">
        <v>0</v>
      </c>
      <c r="AC24" s="33">
        <v>0</v>
      </c>
      <c r="AD24" s="33">
        <v>0</v>
      </c>
      <c r="AE24" s="93">
        <v>0</v>
      </c>
      <c r="AF24" s="93">
        <v>0</v>
      </c>
      <c r="AG24" s="82">
        <v>0</v>
      </c>
    </row>
    <row r="25" spans="1:33" x14ac:dyDescent="0.2">
      <c r="A25" s="12" t="s">
        <v>23</v>
      </c>
      <c r="B25" s="51"/>
      <c r="C25" s="56">
        <v>0</v>
      </c>
      <c r="D25" s="56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68"/>
      <c r="O25" s="33">
        <v>0</v>
      </c>
      <c r="P25" s="33">
        <v>0</v>
      </c>
      <c r="Q25" s="33">
        <v>0</v>
      </c>
      <c r="R25" s="33">
        <v>0</v>
      </c>
      <c r="S25" s="33">
        <v>0</v>
      </c>
      <c r="T25" s="33">
        <v>0</v>
      </c>
      <c r="U25" s="33">
        <v>0</v>
      </c>
      <c r="V25" s="33">
        <v>0</v>
      </c>
      <c r="W25" s="33">
        <v>0</v>
      </c>
      <c r="X25" s="33">
        <v>0</v>
      </c>
      <c r="Y25" s="33">
        <v>0</v>
      </c>
      <c r="Z25" s="33">
        <v>0</v>
      </c>
      <c r="AA25" s="33">
        <v>0</v>
      </c>
      <c r="AB25" s="33">
        <v>0</v>
      </c>
      <c r="AC25" s="33">
        <v>0</v>
      </c>
      <c r="AD25" s="33">
        <v>0</v>
      </c>
      <c r="AE25" s="93">
        <v>0</v>
      </c>
      <c r="AF25" s="93">
        <v>0</v>
      </c>
      <c r="AG25" s="82">
        <v>0</v>
      </c>
    </row>
    <row r="26" spans="1:33" x14ac:dyDescent="0.2">
      <c r="A26" s="12" t="s">
        <v>24</v>
      </c>
      <c r="B26" s="51"/>
      <c r="C26" s="56">
        <v>0</v>
      </c>
      <c r="D26" s="56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0</v>
      </c>
      <c r="M26" s="33">
        <v>0</v>
      </c>
      <c r="N26" s="68"/>
      <c r="O26" s="33">
        <v>0</v>
      </c>
      <c r="P26" s="33">
        <f>L58</f>
        <v>0.37232704402515726</v>
      </c>
      <c r="Q26" s="33">
        <f>L63</f>
        <v>0.10927835051546392</v>
      </c>
      <c r="R26" s="33">
        <v>0</v>
      </c>
      <c r="S26" s="33">
        <v>0</v>
      </c>
      <c r="T26" s="33">
        <v>0</v>
      </c>
      <c r="U26" s="33">
        <v>0</v>
      </c>
      <c r="V26" s="33">
        <v>0</v>
      </c>
      <c r="W26" s="33">
        <v>0</v>
      </c>
      <c r="X26" s="33">
        <v>0</v>
      </c>
      <c r="Y26" s="33">
        <v>0</v>
      </c>
      <c r="Z26" s="33">
        <v>0</v>
      </c>
      <c r="AA26" s="33">
        <v>0</v>
      </c>
      <c r="AB26" s="33">
        <v>0</v>
      </c>
      <c r="AC26" s="33">
        <v>0</v>
      </c>
      <c r="AD26" s="33">
        <v>0</v>
      </c>
      <c r="AE26" s="93">
        <v>0</v>
      </c>
      <c r="AF26" s="93">
        <v>0</v>
      </c>
      <c r="AG26" s="82">
        <v>0</v>
      </c>
    </row>
    <row r="27" spans="1:33" x14ac:dyDescent="0.2">
      <c r="A27" s="12" t="s">
        <v>25</v>
      </c>
      <c r="B27" s="51"/>
      <c r="C27" s="56">
        <v>0</v>
      </c>
      <c r="D27" s="56">
        <v>0</v>
      </c>
      <c r="E27" s="34">
        <f>C70</f>
        <v>0.85931801947441622</v>
      </c>
      <c r="F27" s="34">
        <f>C70</f>
        <v>0.85931801947441622</v>
      </c>
      <c r="G27" s="34">
        <f>C70</f>
        <v>0.85931801947441622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f>C90</f>
        <v>1.685684911287778E-2</v>
      </c>
      <c r="N27" s="68"/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f>V65</f>
        <v>6.3476562500000009E-3</v>
      </c>
      <c r="X27" s="33">
        <f>V69</f>
        <v>0.8567854527703197</v>
      </c>
      <c r="Y27" s="33">
        <f>V74</f>
        <v>0.9086341895482728</v>
      </c>
      <c r="Z27" s="33">
        <v>0</v>
      </c>
      <c r="AA27" s="33">
        <v>0</v>
      </c>
      <c r="AB27" s="33">
        <v>0</v>
      </c>
      <c r="AC27" s="33">
        <v>0</v>
      </c>
      <c r="AD27" s="33">
        <v>0</v>
      </c>
      <c r="AE27" s="93">
        <v>0</v>
      </c>
      <c r="AF27" s="93">
        <v>0</v>
      </c>
      <c r="AG27" s="82">
        <f>AE64</f>
        <v>0.14980874711316397</v>
      </c>
    </row>
    <row r="28" spans="1:33" x14ac:dyDescent="0.2">
      <c r="A28" s="12" t="s">
        <v>26</v>
      </c>
      <c r="B28" s="51"/>
      <c r="C28" s="56">
        <f>C61</f>
        <v>0.40392009163945908</v>
      </c>
      <c r="D28" s="56">
        <v>0</v>
      </c>
      <c r="E28" s="56">
        <f>C71</f>
        <v>7.7297887575770025E-2</v>
      </c>
      <c r="F28" s="56">
        <f>C71</f>
        <v>7.7297887575770025E-2</v>
      </c>
      <c r="G28" s="56">
        <f>C71</f>
        <v>7.7297887575770025E-2</v>
      </c>
      <c r="H28" s="34">
        <f>C78</f>
        <v>0.90855031181200541</v>
      </c>
      <c r="I28" s="33">
        <v>0</v>
      </c>
      <c r="J28" s="33">
        <v>0</v>
      </c>
      <c r="K28" s="33">
        <v>0</v>
      </c>
      <c r="L28" s="33">
        <v>0</v>
      </c>
      <c r="M28" s="33">
        <f>C91</f>
        <v>0.33492808355133907</v>
      </c>
      <c r="N28" s="68"/>
      <c r="O28" s="33">
        <v>0</v>
      </c>
      <c r="P28" s="33">
        <v>0</v>
      </c>
      <c r="Q28" s="33">
        <v>0</v>
      </c>
      <c r="R28" s="33">
        <v>0</v>
      </c>
      <c r="S28" s="33">
        <v>0</v>
      </c>
      <c r="T28" s="33">
        <v>0</v>
      </c>
      <c r="U28" s="33">
        <v>0</v>
      </c>
      <c r="V28" s="33">
        <v>0</v>
      </c>
      <c r="W28" s="33">
        <v>0</v>
      </c>
      <c r="X28" s="33">
        <v>0</v>
      </c>
      <c r="Y28" s="33">
        <v>0</v>
      </c>
      <c r="Z28" s="33">
        <v>0</v>
      </c>
      <c r="AA28" s="33">
        <v>0</v>
      </c>
      <c r="AB28" s="33">
        <v>0</v>
      </c>
      <c r="AC28" s="33">
        <v>0</v>
      </c>
      <c r="AD28" s="33">
        <v>0</v>
      </c>
      <c r="AE28" s="93">
        <v>0</v>
      </c>
      <c r="AF28" s="93">
        <v>0</v>
      </c>
      <c r="AG28" s="82">
        <v>0</v>
      </c>
    </row>
    <row r="29" spans="1:33" x14ac:dyDescent="0.2">
      <c r="A29" s="12" t="s">
        <v>27</v>
      </c>
      <c r="B29" s="51"/>
      <c r="C29" s="56">
        <v>0</v>
      </c>
      <c r="D29" s="56">
        <v>0</v>
      </c>
      <c r="E29" s="56">
        <v>0</v>
      </c>
      <c r="F29" s="56">
        <v>0</v>
      </c>
      <c r="G29" s="56">
        <v>0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68"/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33">
        <v>0</v>
      </c>
      <c r="V29" s="33">
        <v>0</v>
      </c>
      <c r="W29" s="33">
        <v>0</v>
      </c>
      <c r="X29" s="33">
        <v>0</v>
      </c>
      <c r="Y29" s="33">
        <f>V73</f>
        <v>9.1365810451727189E-2</v>
      </c>
      <c r="Z29" s="33">
        <v>0</v>
      </c>
      <c r="AA29" s="33">
        <v>0</v>
      </c>
      <c r="AB29" s="33">
        <v>0</v>
      </c>
      <c r="AC29" s="33">
        <v>0</v>
      </c>
      <c r="AD29" s="33">
        <v>0</v>
      </c>
      <c r="AE29" s="93">
        <v>0</v>
      </c>
      <c r="AF29" s="93">
        <v>0</v>
      </c>
      <c r="AG29" s="82">
        <v>0</v>
      </c>
    </row>
    <row r="30" spans="1:33" x14ac:dyDescent="0.2">
      <c r="A30" s="12" t="s">
        <v>28</v>
      </c>
      <c r="B30" s="51"/>
      <c r="C30" s="56">
        <v>0</v>
      </c>
      <c r="D30" s="56">
        <v>0</v>
      </c>
      <c r="E30" s="56">
        <v>0</v>
      </c>
      <c r="F30" s="56">
        <v>0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>
        <v>0</v>
      </c>
      <c r="M30" s="56">
        <v>0</v>
      </c>
      <c r="N30" s="68"/>
      <c r="O30" s="56">
        <v>0</v>
      </c>
      <c r="P30" s="56">
        <v>0</v>
      </c>
      <c r="Q30" s="56">
        <v>0</v>
      </c>
      <c r="R30" s="56">
        <v>0</v>
      </c>
      <c r="S30" s="56">
        <v>0</v>
      </c>
      <c r="T30" s="56">
        <v>0</v>
      </c>
      <c r="U30" s="33">
        <v>0</v>
      </c>
      <c r="V30" s="33">
        <v>0</v>
      </c>
      <c r="W30" s="33">
        <v>0</v>
      </c>
      <c r="X30" s="33">
        <v>0</v>
      </c>
      <c r="Y30" s="33">
        <v>0</v>
      </c>
      <c r="Z30" s="33">
        <v>0</v>
      </c>
      <c r="AA30" s="33">
        <v>0</v>
      </c>
      <c r="AB30" s="33">
        <v>0</v>
      </c>
      <c r="AC30" s="33">
        <v>0</v>
      </c>
      <c r="AD30" s="33">
        <v>0</v>
      </c>
      <c r="AE30" s="93">
        <v>0</v>
      </c>
      <c r="AF30" s="93">
        <v>0</v>
      </c>
      <c r="AG30" s="82">
        <v>0</v>
      </c>
    </row>
    <row r="31" spans="1:33" x14ac:dyDescent="0.2">
      <c r="A31" s="12" t="s">
        <v>29</v>
      </c>
      <c r="B31" s="51"/>
      <c r="C31" s="56">
        <v>0</v>
      </c>
      <c r="D31" s="56">
        <v>0</v>
      </c>
      <c r="E31" s="56">
        <v>0</v>
      </c>
      <c r="F31" s="56">
        <v>0</v>
      </c>
      <c r="G31" s="56">
        <v>0</v>
      </c>
      <c r="H31" s="56">
        <v>0</v>
      </c>
      <c r="I31" s="56">
        <v>0</v>
      </c>
      <c r="J31" s="56">
        <v>0</v>
      </c>
      <c r="K31" s="56">
        <v>0</v>
      </c>
      <c r="L31" s="56">
        <v>0</v>
      </c>
      <c r="M31" s="56">
        <v>0</v>
      </c>
      <c r="N31" s="68"/>
      <c r="O31" s="56">
        <v>0</v>
      </c>
      <c r="P31" s="56">
        <v>0</v>
      </c>
      <c r="Q31" s="33">
        <f>L65</f>
        <v>0.29690721649484531</v>
      </c>
      <c r="R31" s="56">
        <v>0</v>
      </c>
      <c r="S31" s="56">
        <v>0</v>
      </c>
      <c r="T31" s="56">
        <v>0</v>
      </c>
      <c r="U31" s="34">
        <f>L84</f>
        <v>1.3990905911157751E-2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93">
        <v>0</v>
      </c>
      <c r="AF31" s="93">
        <v>0</v>
      </c>
      <c r="AG31" s="82">
        <v>0</v>
      </c>
    </row>
    <row r="32" spans="1:33" x14ac:dyDescent="0.2">
      <c r="A32" s="12" t="s">
        <v>30</v>
      </c>
      <c r="B32" s="51"/>
      <c r="C32" s="56">
        <v>0</v>
      </c>
      <c r="D32" s="56">
        <v>0</v>
      </c>
      <c r="E32" s="56">
        <v>0</v>
      </c>
      <c r="F32" s="56">
        <v>0</v>
      </c>
      <c r="G32" s="56">
        <v>0</v>
      </c>
      <c r="H32" s="56">
        <v>0</v>
      </c>
      <c r="I32" s="56">
        <v>0</v>
      </c>
      <c r="J32" s="56">
        <v>0</v>
      </c>
      <c r="K32" s="56">
        <v>0</v>
      </c>
      <c r="L32" s="56">
        <v>0</v>
      </c>
      <c r="M32" s="56">
        <v>0</v>
      </c>
      <c r="N32" s="68"/>
      <c r="O32" s="56">
        <v>0</v>
      </c>
      <c r="P32" s="56">
        <v>0</v>
      </c>
      <c r="Q32" s="33">
        <f>L66</f>
        <v>0.18144329896907216</v>
      </c>
      <c r="R32" s="56">
        <v>0</v>
      </c>
      <c r="S32" s="56">
        <v>0</v>
      </c>
      <c r="T32" s="56">
        <v>0</v>
      </c>
      <c r="U32" s="34">
        <f t="shared" ref="U32:U34" si="1">L85</f>
        <v>1.4340678558936695E-2</v>
      </c>
      <c r="V32" s="33">
        <v>0</v>
      </c>
      <c r="W32" s="33">
        <v>0</v>
      </c>
      <c r="X32" s="33">
        <v>0</v>
      </c>
      <c r="Y32" s="33">
        <v>0</v>
      </c>
      <c r="Z32" s="33">
        <v>0</v>
      </c>
      <c r="AA32" s="33">
        <v>0</v>
      </c>
      <c r="AB32" s="33">
        <v>0</v>
      </c>
      <c r="AC32" s="33">
        <v>0</v>
      </c>
      <c r="AD32" s="33">
        <v>0</v>
      </c>
      <c r="AE32" s="93">
        <v>0</v>
      </c>
      <c r="AF32" s="93">
        <v>0</v>
      </c>
      <c r="AG32" s="82">
        <v>0</v>
      </c>
    </row>
    <row r="33" spans="1:33" x14ac:dyDescent="0.2">
      <c r="A33" s="12" t="s">
        <v>31</v>
      </c>
      <c r="B33" s="51"/>
      <c r="C33" s="56">
        <v>0</v>
      </c>
      <c r="D33" s="56">
        <v>0</v>
      </c>
      <c r="E33" s="56">
        <v>0</v>
      </c>
      <c r="F33" s="56">
        <v>0</v>
      </c>
      <c r="G33" s="56">
        <v>0</v>
      </c>
      <c r="H33" s="56">
        <v>0</v>
      </c>
      <c r="I33" s="56">
        <v>0</v>
      </c>
      <c r="J33" s="56">
        <v>0</v>
      </c>
      <c r="K33" s="56">
        <v>0</v>
      </c>
      <c r="L33" s="56">
        <v>0</v>
      </c>
      <c r="M33" s="56">
        <v>0</v>
      </c>
      <c r="N33" s="68"/>
      <c r="O33" s="56">
        <v>0</v>
      </c>
      <c r="P33" s="56">
        <v>0</v>
      </c>
      <c r="Q33" s="56">
        <v>0</v>
      </c>
      <c r="R33" s="56">
        <v>0</v>
      </c>
      <c r="S33" s="56">
        <v>0</v>
      </c>
      <c r="T33" s="56">
        <v>0</v>
      </c>
      <c r="U33" s="34">
        <f t="shared" si="1"/>
        <v>3.2489992615910776E-2</v>
      </c>
      <c r="V33" s="33">
        <v>0</v>
      </c>
      <c r="W33" s="33">
        <v>0</v>
      </c>
      <c r="X33" s="33">
        <v>0</v>
      </c>
      <c r="Y33" s="33">
        <v>0</v>
      </c>
      <c r="Z33" s="33">
        <v>0</v>
      </c>
      <c r="AA33" s="33">
        <v>0</v>
      </c>
      <c r="AB33" s="33">
        <v>0</v>
      </c>
      <c r="AC33" s="33">
        <v>0</v>
      </c>
      <c r="AD33" s="33">
        <v>0</v>
      </c>
      <c r="AE33" s="93">
        <v>0</v>
      </c>
      <c r="AF33" s="93">
        <v>0</v>
      </c>
      <c r="AG33" s="82">
        <v>0</v>
      </c>
    </row>
    <row r="34" spans="1:33" x14ac:dyDescent="0.2">
      <c r="A34" s="12" t="s">
        <v>32</v>
      </c>
      <c r="B34" s="51"/>
      <c r="C34" s="56">
        <v>0</v>
      </c>
      <c r="D34" s="56">
        <v>0</v>
      </c>
      <c r="E34" s="56">
        <v>0</v>
      </c>
      <c r="F34" s="56">
        <v>0</v>
      </c>
      <c r="G34" s="56">
        <v>0</v>
      </c>
      <c r="H34" s="56">
        <v>0</v>
      </c>
      <c r="I34" s="56">
        <v>0</v>
      </c>
      <c r="J34" s="56">
        <v>0</v>
      </c>
      <c r="K34" s="56">
        <v>0</v>
      </c>
      <c r="L34" s="56">
        <v>0</v>
      </c>
      <c r="M34" s="56">
        <v>0</v>
      </c>
      <c r="N34" s="68"/>
      <c r="O34" s="56">
        <v>0</v>
      </c>
      <c r="P34" s="56">
        <v>0</v>
      </c>
      <c r="Q34" s="56">
        <v>0</v>
      </c>
      <c r="R34" s="56">
        <v>0</v>
      </c>
      <c r="S34" s="56">
        <v>0</v>
      </c>
      <c r="T34" s="56">
        <v>0</v>
      </c>
      <c r="U34" s="34">
        <f t="shared" si="1"/>
        <v>1.3213633360537875E-3</v>
      </c>
      <c r="V34" s="33">
        <v>0</v>
      </c>
      <c r="W34" s="33">
        <v>0</v>
      </c>
      <c r="X34" s="33">
        <v>0</v>
      </c>
      <c r="Y34" s="33">
        <v>0</v>
      </c>
      <c r="Z34" s="33">
        <v>0</v>
      </c>
      <c r="AA34" s="33">
        <v>0</v>
      </c>
      <c r="AB34" s="33">
        <v>0</v>
      </c>
      <c r="AC34" s="33">
        <v>0</v>
      </c>
      <c r="AD34" s="33">
        <v>0</v>
      </c>
      <c r="AE34" s="93">
        <v>0</v>
      </c>
      <c r="AF34" s="93">
        <v>0</v>
      </c>
      <c r="AG34" s="82">
        <v>0</v>
      </c>
    </row>
    <row r="35" spans="1:33" x14ac:dyDescent="0.2">
      <c r="A35" s="12" t="s">
        <v>33</v>
      </c>
      <c r="B35" s="51"/>
      <c r="C35" s="56">
        <v>0</v>
      </c>
      <c r="D35" s="56">
        <v>0</v>
      </c>
      <c r="E35" s="56">
        <v>0</v>
      </c>
      <c r="F35" s="56">
        <v>0</v>
      </c>
      <c r="G35" s="56">
        <v>0</v>
      </c>
      <c r="H35" s="56">
        <v>0</v>
      </c>
      <c r="I35" s="56">
        <v>0</v>
      </c>
      <c r="J35" s="56">
        <v>0</v>
      </c>
      <c r="K35" s="56">
        <v>0</v>
      </c>
      <c r="L35" s="56">
        <v>0</v>
      </c>
      <c r="M35" s="56">
        <v>0</v>
      </c>
      <c r="N35" s="68"/>
      <c r="O35" s="56">
        <v>0</v>
      </c>
      <c r="P35" s="56">
        <v>0</v>
      </c>
      <c r="Q35" s="56">
        <v>0</v>
      </c>
      <c r="R35" s="56">
        <v>0</v>
      </c>
      <c r="S35" s="56">
        <v>0</v>
      </c>
      <c r="T35" s="56">
        <v>0</v>
      </c>
      <c r="U35" s="56">
        <v>0</v>
      </c>
      <c r="V35" s="33">
        <v>0</v>
      </c>
      <c r="W35" s="33">
        <v>0</v>
      </c>
      <c r="X35" s="33">
        <v>0</v>
      </c>
      <c r="Y35" s="33">
        <v>0</v>
      </c>
      <c r="Z35" s="33">
        <v>0</v>
      </c>
      <c r="AA35" s="33">
        <v>0</v>
      </c>
      <c r="AB35" s="33">
        <v>0</v>
      </c>
      <c r="AC35" s="33">
        <v>0</v>
      </c>
      <c r="AD35" s="33">
        <v>0</v>
      </c>
      <c r="AE35" s="93">
        <v>0</v>
      </c>
      <c r="AF35" s="93">
        <v>0</v>
      </c>
      <c r="AG35" s="82">
        <v>0</v>
      </c>
    </row>
    <row r="36" spans="1:33" x14ac:dyDescent="0.2">
      <c r="A36" s="12" t="s">
        <v>34</v>
      </c>
      <c r="B36" s="51"/>
      <c r="C36" s="56">
        <v>0</v>
      </c>
      <c r="D36" s="56">
        <v>0</v>
      </c>
      <c r="E36" s="56">
        <v>0</v>
      </c>
      <c r="F36" s="56">
        <v>0</v>
      </c>
      <c r="G36" s="56">
        <v>0</v>
      </c>
      <c r="H36" s="56">
        <v>0</v>
      </c>
      <c r="I36" s="56">
        <v>0</v>
      </c>
      <c r="J36" s="56">
        <v>0</v>
      </c>
      <c r="K36" s="56">
        <v>0</v>
      </c>
      <c r="L36" s="56">
        <v>0</v>
      </c>
      <c r="M36" s="56">
        <v>0</v>
      </c>
      <c r="N36" s="68"/>
      <c r="O36" s="56">
        <v>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0</v>
      </c>
      <c r="V36" s="33">
        <v>0</v>
      </c>
      <c r="W36" s="33">
        <v>0</v>
      </c>
      <c r="X36" s="33">
        <v>0</v>
      </c>
      <c r="Y36" s="33">
        <v>0</v>
      </c>
      <c r="Z36" s="33">
        <v>0</v>
      </c>
      <c r="AA36" s="33">
        <v>0</v>
      </c>
      <c r="AB36" s="33">
        <v>0</v>
      </c>
      <c r="AC36" s="33">
        <v>0</v>
      </c>
      <c r="AD36" s="33">
        <v>0</v>
      </c>
      <c r="AE36" s="93">
        <v>0</v>
      </c>
      <c r="AF36" s="93">
        <v>0</v>
      </c>
      <c r="AG36" s="82">
        <v>0</v>
      </c>
    </row>
    <row r="37" spans="1:33" x14ac:dyDescent="0.2">
      <c r="A37" s="12" t="s">
        <v>35</v>
      </c>
      <c r="B37" s="51"/>
      <c r="C37" s="56">
        <v>0</v>
      </c>
      <c r="D37" s="56">
        <v>0</v>
      </c>
      <c r="E37" s="56">
        <v>0</v>
      </c>
      <c r="F37" s="56">
        <v>0</v>
      </c>
      <c r="G37" s="56">
        <v>0</v>
      </c>
      <c r="H37" s="56">
        <v>0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68"/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33">
        <v>0</v>
      </c>
      <c r="AA37" s="33">
        <v>0</v>
      </c>
      <c r="AB37" s="33">
        <v>0</v>
      </c>
      <c r="AC37" s="33">
        <v>0</v>
      </c>
      <c r="AD37" s="33">
        <v>0</v>
      </c>
      <c r="AE37" s="93">
        <v>0</v>
      </c>
      <c r="AF37" s="93">
        <v>0</v>
      </c>
      <c r="AG37" s="82">
        <v>0</v>
      </c>
    </row>
    <row r="38" spans="1:33" x14ac:dyDescent="0.2">
      <c r="A38" s="12" t="s">
        <v>36</v>
      </c>
      <c r="B38" s="51"/>
      <c r="C38" s="56">
        <v>0</v>
      </c>
      <c r="D38" s="56">
        <v>0</v>
      </c>
      <c r="E38" s="56">
        <v>0</v>
      </c>
      <c r="F38" s="56">
        <v>0</v>
      </c>
      <c r="G38" s="56">
        <v>0</v>
      </c>
      <c r="H38" s="56">
        <v>0</v>
      </c>
      <c r="I38" s="56">
        <v>0</v>
      </c>
      <c r="J38" s="56">
        <v>0</v>
      </c>
      <c r="K38" s="56">
        <v>0</v>
      </c>
      <c r="L38" s="56">
        <v>0</v>
      </c>
      <c r="M38" s="56">
        <v>0</v>
      </c>
      <c r="N38" s="68"/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0</v>
      </c>
      <c r="W38" s="56">
        <v>0</v>
      </c>
      <c r="X38" s="56">
        <v>0</v>
      </c>
      <c r="Y38" s="56">
        <v>0</v>
      </c>
      <c r="Z38" s="33">
        <v>0</v>
      </c>
      <c r="AA38" s="33">
        <v>0</v>
      </c>
      <c r="AB38" s="33">
        <v>0</v>
      </c>
      <c r="AC38" s="33">
        <v>0</v>
      </c>
      <c r="AD38" s="33">
        <v>0</v>
      </c>
      <c r="AE38" s="93">
        <v>0</v>
      </c>
      <c r="AF38" s="93">
        <v>0</v>
      </c>
      <c r="AG38" s="82">
        <v>0</v>
      </c>
    </row>
    <row r="39" spans="1:33" x14ac:dyDescent="0.2">
      <c r="A39" s="12" t="s">
        <v>37</v>
      </c>
      <c r="B39" s="51"/>
      <c r="C39" s="56">
        <v>0</v>
      </c>
      <c r="D39" s="56">
        <v>0</v>
      </c>
      <c r="E39" s="56">
        <v>0</v>
      </c>
      <c r="F39" s="56">
        <v>0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>
        <v>0</v>
      </c>
      <c r="M39" s="56">
        <v>0</v>
      </c>
      <c r="N39" s="68"/>
      <c r="O39" s="56">
        <v>0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0</v>
      </c>
      <c r="V39" s="56">
        <v>0</v>
      </c>
      <c r="W39" s="56">
        <v>0</v>
      </c>
      <c r="X39" s="56">
        <v>0</v>
      </c>
      <c r="Y39" s="56">
        <v>0</v>
      </c>
      <c r="Z39" s="33">
        <v>0</v>
      </c>
      <c r="AA39" s="33">
        <v>0</v>
      </c>
      <c r="AB39" s="33">
        <v>0</v>
      </c>
      <c r="AC39" s="33">
        <v>0</v>
      </c>
      <c r="AD39" s="33">
        <v>0</v>
      </c>
      <c r="AE39" s="93">
        <v>0</v>
      </c>
      <c r="AF39" s="93">
        <v>0</v>
      </c>
      <c r="AG39" s="82">
        <v>0</v>
      </c>
    </row>
    <row r="40" spans="1:33" x14ac:dyDescent="0.2">
      <c r="A40" s="12" t="s">
        <v>38</v>
      </c>
      <c r="B40" s="51"/>
      <c r="C40" s="56">
        <v>0</v>
      </c>
      <c r="D40" s="56">
        <v>0</v>
      </c>
      <c r="E40" s="56">
        <v>0</v>
      </c>
      <c r="F40" s="56">
        <v>0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>
        <v>0</v>
      </c>
      <c r="M40" s="56">
        <v>0</v>
      </c>
      <c r="N40" s="68"/>
      <c r="O40" s="56">
        <v>0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6">
        <v>0</v>
      </c>
      <c r="X40" s="56">
        <v>0</v>
      </c>
      <c r="Y40" s="56">
        <v>0</v>
      </c>
      <c r="Z40" s="33">
        <v>0</v>
      </c>
      <c r="AA40" s="33">
        <v>0</v>
      </c>
      <c r="AB40" s="33">
        <v>0</v>
      </c>
      <c r="AC40" s="33">
        <v>0</v>
      </c>
      <c r="AD40" s="33">
        <v>0</v>
      </c>
      <c r="AE40" s="93">
        <v>0</v>
      </c>
      <c r="AF40" s="93">
        <v>0</v>
      </c>
      <c r="AG40" s="82">
        <v>0</v>
      </c>
    </row>
    <row r="41" spans="1:33" x14ac:dyDescent="0.2">
      <c r="A41" s="12" t="s">
        <v>39</v>
      </c>
      <c r="B41" s="51"/>
      <c r="C41" s="56">
        <v>0</v>
      </c>
      <c r="D41" s="56">
        <v>0</v>
      </c>
      <c r="E41" s="56">
        <v>0</v>
      </c>
      <c r="F41" s="56">
        <v>0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>
        <v>0</v>
      </c>
      <c r="M41" s="56">
        <v>0</v>
      </c>
      <c r="N41" s="68"/>
      <c r="O41" s="56">
        <v>0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6">
        <v>0</v>
      </c>
      <c r="X41" s="56">
        <v>0</v>
      </c>
      <c r="Y41" s="56">
        <v>0</v>
      </c>
      <c r="Z41" s="33">
        <v>0</v>
      </c>
      <c r="AA41" s="33">
        <v>0</v>
      </c>
      <c r="AB41" s="33">
        <v>0</v>
      </c>
      <c r="AC41" s="33">
        <v>0</v>
      </c>
      <c r="AD41" s="33">
        <v>0</v>
      </c>
      <c r="AE41" s="93">
        <v>0</v>
      </c>
      <c r="AF41" s="93">
        <v>0</v>
      </c>
      <c r="AG41" s="82">
        <v>0</v>
      </c>
    </row>
    <row r="42" spans="1:33" x14ac:dyDescent="0.2">
      <c r="A42" s="12" t="s">
        <v>40</v>
      </c>
      <c r="B42" s="51"/>
      <c r="C42" s="56">
        <v>0</v>
      </c>
      <c r="D42" s="56">
        <v>0</v>
      </c>
      <c r="E42" s="56">
        <v>0</v>
      </c>
      <c r="F42" s="56">
        <v>0</v>
      </c>
      <c r="G42" s="56">
        <v>0</v>
      </c>
      <c r="H42" s="56">
        <v>0</v>
      </c>
      <c r="I42" s="56">
        <v>0</v>
      </c>
      <c r="J42" s="56">
        <v>0</v>
      </c>
      <c r="K42" s="56">
        <v>0</v>
      </c>
      <c r="L42" s="56">
        <v>0</v>
      </c>
      <c r="M42" s="56">
        <v>0</v>
      </c>
      <c r="N42" s="68"/>
      <c r="O42" s="56">
        <v>0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0</v>
      </c>
      <c r="V42" s="56">
        <v>0</v>
      </c>
      <c r="W42" s="56">
        <v>0</v>
      </c>
      <c r="X42" s="56">
        <v>0</v>
      </c>
      <c r="Y42" s="56">
        <v>0</v>
      </c>
      <c r="Z42" s="56">
        <v>0</v>
      </c>
      <c r="AA42" s="56">
        <v>0</v>
      </c>
      <c r="AB42" s="56">
        <v>0</v>
      </c>
      <c r="AC42" s="56">
        <v>0</v>
      </c>
      <c r="AD42" s="56">
        <v>0</v>
      </c>
      <c r="AE42" s="93">
        <v>0</v>
      </c>
      <c r="AF42" s="93">
        <v>0</v>
      </c>
      <c r="AG42" s="82">
        <v>0</v>
      </c>
    </row>
    <row r="43" spans="1:33" x14ac:dyDescent="0.2">
      <c r="A43" s="37" t="s">
        <v>41</v>
      </c>
      <c r="B43" s="52"/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69"/>
      <c r="O43" s="57">
        <v>0</v>
      </c>
      <c r="P43" s="57">
        <v>0</v>
      </c>
      <c r="Q43" s="57">
        <v>0</v>
      </c>
      <c r="R43" s="57">
        <v>0</v>
      </c>
      <c r="S43" s="57">
        <v>0</v>
      </c>
      <c r="T43" s="57">
        <v>0</v>
      </c>
      <c r="U43" s="57">
        <v>0</v>
      </c>
      <c r="V43" s="57">
        <v>0</v>
      </c>
      <c r="W43" s="57">
        <v>0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94">
        <v>0</v>
      </c>
      <c r="AF43" s="94">
        <v>0</v>
      </c>
      <c r="AG43" s="83">
        <v>0</v>
      </c>
    </row>
    <row r="49" spans="1:31" ht="15.75" x14ac:dyDescent="0.2">
      <c r="A49" s="53" t="s">
        <v>290</v>
      </c>
    </row>
    <row r="51" spans="1:31" x14ac:dyDescent="0.2">
      <c r="A51" s="58" t="s">
        <v>292</v>
      </c>
      <c r="H51" s="70" t="s">
        <v>303</v>
      </c>
      <c r="I51" s="68"/>
      <c r="J51" s="68"/>
      <c r="K51" s="68"/>
      <c r="L51" s="68"/>
      <c r="M51" s="68"/>
      <c r="N51" s="68"/>
      <c r="R51" s="70" t="s">
        <v>314</v>
      </c>
      <c r="AA51" s="80" t="s">
        <v>328</v>
      </c>
    </row>
    <row r="52" spans="1:31" x14ac:dyDescent="0.2">
      <c r="A52" s="22" t="s">
        <v>271</v>
      </c>
      <c r="H52" s="22" t="s">
        <v>304</v>
      </c>
      <c r="R52" s="22" t="s">
        <v>316</v>
      </c>
      <c r="AA52" s="418"/>
      <c r="AB52" s="419"/>
      <c r="AC52" s="420"/>
      <c r="AD52" s="26" t="s">
        <v>291</v>
      </c>
    </row>
    <row r="53" spans="1:31" x14ac:dyDescent="0.2">
      <c r="A53" s="22" t="s">
        <v>272</v>
      </c>
      <c r="H53" s="417"/>
      <c r="I53" s="417"/>
      <c r="J53" s="417"/>
      <c r="K53" s="26" t="s">
        <v>291</v>
      </c>
      <c r="R53" s="22" t="s">
        <v>315</v>
      </c>
      <c r="AA53" s="421" t="s">
        <v>1</v>
      </c>
      <c r="AB53" s="415"/>
      <c r="AC53" s="416"/>
      <c r="AD53" s="63">
        <v>1</v>
      </c>
    </row>
    <row r="54" spans="1:31" x14ac:dyDescent="0.2">
      <c r="A54" s="22" t="s">
        <v>274</v>
      </c>
      <c r="H54" s="413" t="s">
        <v>1</v>
      </c>
      <c r="I54" s="413"/>
      <c r="J54" s="413"/>
      <c r="K54" s="63">
        <v>1</v>
      </c>
      <c r="R54" s="417"/>
      <c r="S54" s="417"/>
      <c r="T54" s="417"/>
      <c r="U54" s="26" t="s">
        <v>505</v>
      </c>
      <c r="V54" s="26" t="s">
        <v>291</v>
      </c>
    </row>
    <row r="55" spans="1:31" x14ac:dyDescent="0.2">
      <c r="A55" s="22" t="s">
        <v>273</v>
      </c>
      <c r="R55" s="413" t="s">
        <v>10</v>
      </c>
      <c r="S55" s="413"/>
      <c r="T55" s="413"/>
      <c r="U55" s="73">
        <f>'Final Energy Consumption-2020'!T11</f>
        <v>0</v>
      </c>
      <c r="V55" s="48">
        <f>U55/SUM(U55:U59)</f>
        <v>0</v>
      </c>
      <c r="AA55" s="81" t="s">
        <v>329</v>
      </c>
    </row>
    <row r="56" spans="1:31" x14ac:dyDescent="0.2">
      <c r="A56" s="22" t="s">
        <v>299</v>
      </c>
      <c r="H56" s="70" t="s">
        <v>305</v>
      </c>
      <c r="I56" s="68"/>
      <c r="J56" s="68"/>
      <c r="K56" s="68"/>
      <c r="L56" s="68"/>
      <c r="M56" s="68"/>
      <c r="N56" s="68"/>
      <c r="R56" s="424" t="s">
        <v>318</v>
      </c>
      <c r="S56" s="415"/>
      <c r="T56" s="416"/>
      <c r="U56" s="73">
        <f>'Final Energy Consumption-2020'!T17</f>
        <v>1.69</v>
      </c>
      <c r="V56" s="48">
        <f>U56/SUM(U55:U59)</f>
        <v>8.6555697823303447E-3</v>
      </c>
      <c r="AA56" s="418"/>
      <c r="AB56" s="419"/>
      <c r="AC56" s="420"/>
      <c r="AD56" s="26" t="s">
        <v>291</v>
      </c>
    </row>
    <row r="57" spans="1:31" x14ac:dyDescent="0.2">
      <c r="A57" s="22" t="s">
        <v>300</v>
      </c>
      <c r="H57" s="417"/>
      <c r="I57" s="417"/>
      <c r="J57" s="417"/>
      <c r="K57" s="26" t="s">
        <v>505</v>
      </c>
      <c r="L57" s="26" t="s">
        <v>291</v>
      </c>
      <c r="R57" s="421" t="s">
        <v>20</v>
      </c>
      <c r="S57" s="415"/>
      <c r="T57" s="416"/>
      <c r="U57" s="26">
        <f>'Final Energy Consumption-2020'!T21</f>
        <v>0.51</v>
      </c>
      <c r="V57" s="48">
        <f>U57/SUM(U55:U59)</f>
        <v>2.6120358514724711E-3</v>
      </c>
      <c r="AA57" s="421" t="s">
        <v>1</v>
      </c>
      <c r="AB57" s="415"/>
      <c r="AC57" s="416"/>
      <c r="AD57" s="63">
        <v>1</v>
      </c>
    </row>
    <row r="58" spans="1:31" ht="15.75" x14ac:dyDescent="0.2">
      <c r="A58" s="60"/>
      <c r="B58" s="26" t="s">
        <v>506</v>
      </c>
      <c r="C58" s="26" t="s">
        <v>291</v>
      </c>
      <c r="H58" s="413" t="s">
        <v>24</v>
      </c>
      <c r="I58" s="413"/>
      <c r="J58" s="413"/>
      <c r="K58" s="71">
        <f>'Final Energy Consumption-2020'!N26</f>
        <v>5.92</v>
      </c>
      <c r="L58" s="65">
        <f>K58/SUM(K58:K60)</f>
        <v>0.37232704402515726</v>
      </c>
      <c r="R58" s="413" t="s">
        <v>1</v>
      </c>
      <c r="S58" s="413"/>
      <c r="T58" s="413"/>
      <c r="U58" s="26">
        <f>'Final Energy Consumption-2020'!T23</f>
        <v>193.02</v>
      </c>
      <c r="V58" s="48">
        <f>U58/SUM(U55:U59)</f>
        <v>0.98857874519846356</v>
      </c>
    </row>
    <row r="59" spans="1:31" x14ac:dyDescent="0.2">
      <c r="A59" s="23" t="s">
        <v>21</v>
      </c>
      <c r="B59" s="26">
        <f>'Final Energy Consumption-2020'!C22</f>
        <v>1138.29</v>
      </c>
      <c r="C59" s="61">
        <f>B59/(B59+B60+B61)</f>
        <v>5.2218802512286409E-2</v>
      </c>
      <c r="H59" s="413" t="s">
        <v>1</v>
      </c>
      <c r="I59" s="413"/>
      <c r="J59" s="413"/>
      <c r="K59" s="26">
        <f>'Final Energy Consumption-2020'!N23</f>
        <v>8.7899999999999991</v>
      </c>
      <c r="L59" s="65">
        <f>K59/SUM(K58:K60)</f>
        <v>0.55283018867924527</v>
      </c>
      <c r="R59" s="413" t="s">
        <v>22</v>
      </c>
      <c r="S59" s="413"/>
      <c r="T59" s="413"/>
      <c r="U59" s="26">
        <f>'Final Energy Consumption-2020'!T24</f>
        <v>0.03</v>
      </c>
      <c r="V59" s="48">
        <f>U59/SUM(U55:U59)</f>
        <v>1.5364916773367477E-4</v>
      </c>
      <c r="AA59" s="80" t="s">
        <v>330</v>
      </c>
    </row>
    <row r="60" spans="1:31" x14ac:dyDescent="0.2">
      <c r="A60" s="23" t="s">
        <v>1</v>
      </c>
      <c r="B60" s="26">
        <f>'Final Energy Consumption-2020'!C23</f>
        <v>11855.34</v>
      </c>
      <c r="C60" s="61">
        <f>B60/(B59+B60+B61)</f>
        <v>0.54386110584825442</v>
      </c>
      <c r="H60" s="426" t="s">
        <v>345</v>
      </c>
      <c r="I60" s="426"/>
      <c r="J60" s="426"/>
      <c r="K60" s="26">
        <f>'Final Energy Consumption-2020'!N22</f>
        <v>1.19</v>
      </c>
      <c r="L60" s="72">
        <f>K60/SUM(K58:K60)</f>
        <v>7.4842767295597482E-2</v>
      </c>
      <c r="AA60" s="22" t="s">
        <v>331</v>
      </c>
    </row>
    <row r="61" spans="1:31" x14ac:dyDescent="0.2">
      <c r="A61" s="23" t="s">
        <v>26</v>
      </c>
      <c r="B61" s="26">
        <f>'Final Energy Consumption-2020'!C28</f>
        <v>8804.84</v>
      </c>
      <c r="C61" s="61">
        <f>B61/SUM(B59:B61)</f>
        <v>0.40392009163945908</v>
      </c>
      <c r="H61" s="70" t="s">
        <v>306</v>
      </c>
      <c r="R61" s="70" t="s">
        <v>319</v>
      </c>
      <c r="AA61" s="417"/>
      <c r="AB61" s="417"/>
      <c r="AC61" s="417"/>
      <c r="AD61" s="26" t="s">
        <v>503</v>
      </c>
      <c r="AE61" s="26" t="s">
        <v>291</v>
      </c>
    </row>
    <row r="62" spans="1:31" x14ac:dyDescent="0.2">
      <c r="A62" s="32"/>
      <c r="C62" s="59"/>
      <c r="H62" s="417"/>
      <c r="I62" s="417"/>
      <c r="J62" s="417"/>
      <c r="K62" s="26" t="s">
        <v>505</v>
      </c>
      <c r="L62" s="26" t="s">
        <v>291</v>
      </c>
      <c r="R62" s="417"/>
      <c r="S62" s="417"/>
      <c r="T62" s="417"/>
      <c r="U62" s="26" t="s">
        <v>505</v>
      </c>
      <c r="V62" s="26" t="s">
        <v>291</v>
      </c>
      <c r="AA62" s="413" t="s">
        <v>21</v>
      </c>
      <c r="AB62" s="413"/>
      <c r="AC62" s="413"/>
      <c r="AD62" s="73">
        <f>'Final Energy Consumption-2020'!AE22</f>
        <v>52.1</v>
      </c>
      <c r="AE62" s="72">
        <f>AD62/SUM(AD62:AD65)</f>
        <v>9.400259815242494E-2</v>
      </c>
    </row>
    <row r="63" spans="1:31" x14ac:dyDescent="0.2">
      <c r="A63" s="58" t="s">
        <v>293</v>
      </c>
      <c r="H63" s="413" t="s">
        <v>24</v>
      </c>
      <c r="I63" s="413"/>
      <c r="J63" s="413"/>
      <c r="K63" s="71">
        <f>'Final Energy Consumption-2020'!O27</f>
        <v>0.53</v>
      </c>
      <c r="L63" s="65">
        <f>K63/SUM(K63:K66)</f>
        <v>0.10927835051546392</v>
      </c>
      <c r="R63" s="413" t="s">
        <v>21</v>
      </c>
      <c r="S63" s="413"/>
      <c r="T63" s="413"/>
      <c r="U63" s="73">
        <f>'Final Energy Consumption-2020'!U22</f>
        <v>1.05</v>
      </c>
      <c r="V63" s="72">
        <f>U63/SUM(U63:U65)</f>
        <v>2.5634765625000003E-2</v>
      </c>
      <c r="AA63" s="413" t="s">
        <v>1</v>
      </c>
      <c r="AB63" s="413"/>
      <c r="AC63" s="413"/>
      <c r="AD63" s="73">
        <f>'Final Energy Consumption-2020'!AE23</f>
        <v>232.29</v>
      </c>
      <c r="AE63" s="72">
        <f>AD63/SUM(AD62:AD65)</f>
        <v>0.41911446304849881</v>
      </c>
    </row>
    <row r="64" spans="1:31" x14ac:dyDescent="0.2">
      <c r="A64" s="62"/>
      <c r="B64" s="26" t="s">
        <v>291</v>
      </c>
      <c r="H64" s="413" t="s">
        <v>1</v>
      </c>
      <c r="I64" s="413"/>
      <c r="J64" s="413"/>
      <c r="K64" s="26">
        <f>'Final Energy Consumption-2020'!O23</f>
        <v>2</v>
      </c>
      <c r="L64" s="65">
        <f>K64/SUM(K63:K66)</f>
        <v>0.41237113402061853</v>
      </c>
      <c r="R64" s="413" t="s">
        <v>1</v>
      </c>
      <c r="S64" s="413"/>
      <c r="T64" s="413"/>
      <c r="U64" s="73">
        <f>'Final Energy Consumption-2020'!U23</f>
        <v>39.65</v>
      </c>
      <c r="V64" s="72">
        <f>U64/SUM(U63:U65)</f>
        <v>0.96801757812500011</v>
      </c>
      <c r="AA64" s="422" t="s">
        <v>320</v>
      </c>
      <c r="AB64" s="413"/>
      <c r="AC64" s="413"/>
      <c r="AD64" s="73">
        <f>'Final Energy Consumption-2020'!AE27</f>
        <v>83.03</v>
      </c>
      <c r="AE64" s="72">
        <f>AD64/SUM(AD62:AD65)</f>
        <v>0.14980874711316397</v>
      </c>
    </row>
    <row r="65" spans="1:31" x14ac:dyDescent="0.2">
      <c r="A65" s="23" t="s">
        <v>21</v>
      </c>
      <c r="B65" s="63">
        <v>1</v>
      </c>
      <c r="H65" s="414" t="s">
        <v>307</v>
      </c>
      <c r="I65" s="415"/>
      <c r="J65" s="416"/>
      <c r="K65" s="26">
        <f>'Final Energy Consumption-2020'!O31</f>
        <v>1.44</v>
      </c>
      <c r="L65" s="65">
        <f>K65/SUM(K63:K66)</f>
        <v>0.29690721649484531</v>
      </c>
      <c r="R65" s="423" t="s">
        <v>321</v>
      </c>
      <c r="S65" s="423"/>
      <c r="T65" s="423"/>
      <c r="U65" s="26">
        <f>'Final Energy Consumption-2020'!U27</f>
        <v>0.26</v>
      </c>
      <c r="V65" s="48">
        <f>U65/SUM(U63:U65)</f>
        <v>6.3476562500000009E-3</v>
      </c>
      <c r="AA65" s="422" t="s">
        <v>469</v>
      </c>
      <c r="AB65" s="413"/>
      <c r="AC65" s="413"/>
      <c r="AD65" s="73">
        <f>'Final Energy Consumption-2020'!AE10</f>
        <v>186.82</v>
      </c>
      <c r="AE65" s="72">
        <f>AD65/SUM(AD62:AD65)</f>
        <v>0.33707419168591224</v>
      </c>
    </row>
    <row r="66" spans="1:31" x14ac:dyDescent="0.2">
      <c r="A66" s="32"/>
      <c r="B66" s="33"/>
      <c r="H66" s="414" t="s">
        <v>308</v>
      </c>
      <c r="I66" s="415"/>
      <c r="J66" s="416"/>
      <c r="K66" s="26">
        <f>'Final Energy Consumption-2020'!O32</f>
        <v>0.88</v>
      </c>
      <c r="L66" s="65">
        <f>K66/SUM(K63:K66)</f>
        <v>0.18144329896907216</v>
      </c>
      <c r="R66" s="70" t="s">
        <v>467</v>
      </c>
    </row>
    <row r="67" spans="1:31" x14ac:dyDescent="0.2">
      <c r="A67" s="58" t="s">
        <v>294</v>
      </c>
      <c r="R67" s="417"/>
      <c r="S67" s="417"/>
      <c r="T67" s="417"/>
      <c r="U67" s="26" t="s">
        <v>505</v>
      </c>
      <c r="V67" s="26" t="s">
        <v>291</v>
      </c>
    </row>
    <row r="68" spans="1:31" x14ac:dyDescent="0.2">
      <c r="A68" s="62"/>
      <c r="B68" s="26" t="s">
        <v>505</v>
      </c>
      <c r="C68" s="26" t="s">
        <v>291</v>
      </c>
      <c r="H68" s="70" t="s">
        <v>309</v>
      </c>
      <c r="R68" s="413" t="s">
        <v>1</v>
      </c>
      <c r="S68" s="413"/>
      <c r="T68" s="413"/>
      <c r="U68" s="73">
        <f>'Final Energy Consumption-2020'!V23</f>
        <v>39.06</v>
      </c>
      <c r="V68" s="72">
        <f>U68/SUM(U68:U70)</f>
        <v>0.11917256529167684</v>
      </c>
    </row>
    <row r="69" spans="1:31" x14ac:dyDescent="0.2">
      <c r="A69" s="23" t="s">
        <v>21</v>
      </c>
      <c r="B69" s="64">
        <f>'Final Energy Consumption-2020'!E22</f>
        <v>724.96</v>
      </c>
      <c r="C69" s="61">
        <f>B69/SUM(B69:B71)</f>
        <v>6.3384092949813634E-2</v>
      </c>
      <c r="H69" s="417"/>
      <c r="I69" s="417"/>
      <c r="J69" s="417"/>
      <c r="K69" s="26" t="s">
        <v>291</v>
      </c>
      <c r="R69" s="422" t="s">
        <v>321</v>
      </c>
      <c r="S69" s="413"/>
      <c r="T69" s="413"/>
      <c r="U69" s="73">
        <f>'Final Energy Consumption-2020'!V27</f>
        <v>280.82</v>
      </c>
      <c r="V69" s="72">
        <f>U69/SUM(U68:U70)</f>
        <v>0.8567854527703197</v>
      </c>
    </row>
    <row r="70" spans="1:31" x14ac:dyDescent="0.2">
      <c r="A70" s="23" t="s">
        <v>25</v>
      </c>
      <c r="B70" s="26">
        <f>'Final Energy Consumption-2020'!E27</f>
        <v>9828.51</v>
      </c>
      <c r="C70" s="61">
        <f>B70/SUM(B69:B71)</f>
        <v>0.85931801947441622</v>
      </c>
      <c r="H70" s="413" t="s">
        <v>1</v>
      </c>
      <c r="I70" s="413"/>
      <c r="J70" s="413"/>
      <c r="K70" s="72">
        <v>1</v>
      </c>
      <c r="L70" s="56"/>
      <c r="R70" s="413" t="s">
        <v>21</v>
      </c>
      <c r="S70" s="413"/>
      <c r="T70" s="413"/>
      <c r="U70" s="73">
        <f>'Final Energy Consumption-2020'!V22</f>
        <v>7.88</v>
      </c>
      <c r="V70" s="72">
        <f>U70/SUM(U68:U70)</f>
        <v>2.4041981938003418E-2</v>
      </c>
    </row>
    <row r="71" spans="1:31" x14ac:dyDescent="0.2">
      <c r="A71" s="76" t="s">
        <v>468</v>
      </c>
      <c r="B71" s="26">
        <f>'Final Energy Consumption-2020'!E28</f>
        <v>884.1</v>
      </c>
      <c r="C71" s="61">
        <f>B71/SUM(B69:B71)</f>
        <v>7.7297887575770025E-2</v>
      </c>
      <c r="H71" s="425"/>
      <c r="I71" s="425"/>
      <c r="J71" s="425"/>
      <c r="K71" s="352"/>
      <c r="L71" s="56"/>
      <c r="R71" s="70" t="s">
        <v>322</v>
      </c>
    </row>
    <row r="72" spans="1:31" x14ac:dyDescent="0.2">
      <c r="A72" s="32"/>
      <c r="C72" s="59"/>
      <c r="H72" s="70" t="s">
        <v>310</v>
      </c>
      <c r="R72" s="417"/>
      <c r="S72" s="417"/>
      <c r="T72" s="417"/>
      <c r="U72" s="26" t="s">
        <v>505</v>
      </c>
      <c r="V72" s="26" t="s">
        <v>291</v>
      </c>
    </row>
    <row r="73" spans="1:31" x14ac:dyDescent="0.2">
      <c r="A73" s="58" t="s">
        <v>295</v>
      </c>
      <c r="H73" s="418"/>
      <c r="I73" s="419"/>
      <c r="J73" s="420"/>
      <c r="K73" s="26" t="s">
        <v>505</v>
      </c>
      <c r="L73" s="26" t="s">
        <v>291</v>
      </c>
      <c r="R73" s="422" t="s">
        <v>323</v>
      </c>
      <c r="S73" s="413"/>
      <c r="T73" s="413"/>
      <c r="U73" s="73">
        <f>'Final Energy Consumption-2020'!W29</f>
        <v>257.88</v>
      </c>
      <c r="V73" s="72">
        <f>U73/(U73+U74)</f>
        <v>9.1365810451727189E-2</v>
      </c>
    </row>
    <row r="74" spans="1:31" x14ac:dyDescent="0.2">
      <c r="A74" s="22"/>
      <c r="H74" s="413" t="s">
        <v>1</v>
      </c>
      <c r="I74" s="413"/>
      <c r="J74" s="413"/>
      <c r="K74" s="71">
        <f>'Final Energy Consumption-2020'!Q23</f>
        <v>29.78</v>
      </c>
      <c r="L74" s="72">
        <f>K74/SUM(K74:K75)</f>
        <v>0.2033597377765638</v>
      </c>
      <c r="R74" s="422" t="s">
        <v>321</v>
      </c>
      <c r="S74" s="413"/>
      <c r="T74" s="413"/>
      <c r="U74" s="73">
        <f>'Final Energy Consumption-2020'!W27</f>
        <v>2564.62</v>
      </c>
      <c r="V74" s="72">
        <f>U74/SUM(U73:U74)</f>
        <v>0.9086341895482728</v>
      </c>
    </row>
    <row r="75" spans="1:31" x14ac:dyDescent="0.2">
      <c r="A75" s="58" t="s">
        <v>296</v>
      </c>
      <c r="H75" s="413" t="s">
        <v>21</v>
      </c>
      <c r="I75" s="413"/>
      <c r="J75" s="413"/>
      <c r="K75" s="71">
        <f>'Final Energy Consumption-2020'!Q22</f>
        <v>116.66</v>
      </c>
      <c r="L75" s="72">
        <f>K75/SUM(K74:K75)</f>
        <v>0.7966402622234362</v>
      </c>
    </row>
    <row r="76" spans="1:31" x14ac:dyDescent="0.2">
      <c r="A76" s="62"/>
      <c r="B76" s="26" t="s">
        <v>505</v>
      </c>
      <c r="C76" s="26" t="s">
        <v>291</v>
      </c>
      <c r="H76" s="70" t="s">
        <v>311</v>
      </c>
      <c r="R76" s="70" t="s">
        <v>325</v>
      </c>
    </row>
    <row r="77" spans="1:31" x14ac:dyDescent="0.2">
      <c r="A77" s="23" t="s">
        <v>1</v>
      </c>
      <c r="B77" s="26">
        <f>'Final Energy Consumption-2020'!F23</f>
        <v>4059.94</v>
      </c>
      <c r="C77" s="61">
        <f>B77/SUM(B77:B78)</f>
        <v>9.1449688187994496E-2</v>
      </c>
      <c r="H77" s="417"/>
      <c r="I77" s="417"/>
      <c r="J77" s="417"/>
      <c r="K77" s="26" t="s">
        <v>505</v>
      </c>
      <c r="L77" s="26" t="s">
        <v>291</v>
      </c>
      <c r="R77" s="22" t="s">
        <v>324</v>
      </c>
    </row>
    <row r="78" spans="1:31" x14ac:dyDescent="0.2">
      <c r="A78" s="23" t="s">
        <v>26</v>
      </c>
      <c r="B78" s="26">
        <f>'Final Energy Consumption-2020'!F28</f>
        <v>40335.4</v>
      </c>
      <c r="C78" s="61">
        <f>B78/SUM(B77:B78)</f>
        <v>0.90855031181200541</v>
      </c>
      <c r="H78" s="413" t="s">
        <v>21</v>
      </c>
      <c r="I78" s="413"/>
      <c r="J78" s="413"/>
      <c r="K78" s="73">
        <f>'Final Energy Consumption-2020'!R22</f>
        <v>1295.31</v>
      </c>
      <c r="L78" s="72">
        <f>K78/(K78+K79)</f>
        <v>0.21459563787576313</v>
      </c>
      <c r="R78" s="417"/>
      <c r="S78" s="417"/>
      <c r="T78" s="417"/>
      <c r="U78" s="26" t="s">
        <v>505</v>
      </c>
      <c r="V78" s="26" t="s">
        <v>291</v>
      </c>
    </row>
    <row r="79" spans="1:31" x14ac:dyDescent="0.2">
      <c r="A79" s="32"/>
      <c r="C79" s="59"/>
      <c r="H79" s="413" t="s">
        <v>1</v>
      </c>
      <c r="I79" s="413"/>
      <c r="J79" s="413"/>
      <c r="K79" s="73">
        <f>'Final Energy Consumption-2020'!R23</f>
        <v>4740.74</v>
      </c>
      <c r="L79" s="72">
        <f>K79/SUM(K78:K79)</f>
        <v>0.78540436212423692</v>
      </c>
      <c r="R79" s="413" t="s">
        <v>21</v>
      </c>
      <c r="S79" s="413"/>
      <c r="T79" s="413"/>
      <c r="U79" s="73">
        <f>'Final Energy Consumption-2020'!X22</f>
        <v>1519.62</v>
      </c>
      <c r="V79" s="72">
        <f>U79/(U79+U80)</f>
        <v>0.64392860774941518</v>
      </c>
    </row>
    <row r="80" spans="1:31" x14ac:dyDescent="0.2">
      <c r="A80" s="58" t="s">
        <v>297</v>
      </c>
      <c r="C80" s="59"/>
      <c r="R80" s="413" t="s">
        <v>1</v>
      </c>
      <c r="S80" s="413"/>
      <c r="T80" s="413"/>
      <c r="U80" s="73">
        <f>'Final Energy Consumption-2020'!X23</f>
        <v>840.3</v>
      </c>
      <c r="V80" s="72">
        <f>U80/SUM(U79:U80)</f>
        <v>0.35607139225058476</v>
      </c>
    </row>
    <row r="81" spans="1:22" x14ac:dyDescent="0.2">
      <c r="A81" s="22" t="s">
        <v>298</v>
      </c>
      <c r="H81" s="70" t="s">
        <v>313</v>
      </c>
    </row>
    <row r="82" spans="1:22" x14ac:dyDescent="0.2">
      <c r="A82" s="62"/>
      <c r="B82" s="26" t="s">
        <v>291</v>
      </c>
      <c r="H82" s="417"/>
      <c r="I82" s="417"/>
      <c r="J82" s="417"/>
      <c r="K82" s="26" t="s">
        <v>505</v>
      </c>
      <c r="L82" s="26" t="s">
        <v>291</v>
      </c>
      <c r="R82" s="70" t="s">
        <v>326</v>
      </c>
    </row>
    <row r="83" spans="1:22" x14ac:dyDescent="0.2">
      <c r="A83" s="23" t="s">
        <v>1</v>
      </c>
      <c r="B83" s="63">
        <v>1</v>
      </c>
      <c r="H83" s="413" t="s">
        <v>21</v>
      </c>
      <c r="I83" s="413"/>
      <c r="J83" s="413"/>
      <c r="K83" s="73">
        <f>'Final Energy Consumption-2020'!S22</f>
        <v>241.32</v>
      </c>
      <c r="L83" s="48">
        <f>K83/SUM(K83:K87)</f>
        <v>0.93785705957794119</v>
      </c>
      <c r="R83" s="418"/>
      <c r="S83" s="419"/>
      <c r="T83" s="420"/>
      <c r="U83" s="26" t="s">
        <v>291</v>
      </c>
    </row>
    <row r="84" spans="1:22" x14ac:dyDescent="0.2">
      <c r="H84" s="413" t="s">
        <v>29</v>
      </c>
      <c r="I84" s="413"/>
      <c r="J84" s="413"/>
      <c r="K84" s="73">
        <f>'Final Energy Consumption-2020'!S31</f>
        <v>3.6</v>
      </c>
      <c r="L84" s="48">
        <f>K84/SUM(K83:K87)</f>
        <v>1.3990905911157751E-2</v>
      </c>
      <c r="R84" s="414" t="s">
        <v>345</v>
      </c>
      <c r="S84" s="415"/>
      <c r="T84" s="416"/>
      <c r="U84" s="63">
        <v>1</v>
      </c>
    </row>
    <row r="85" spans="1:22" x14ac:dyDescent="0.2">
      <c r="A85" s="58" t="s">
        <v>301</v>
      </c>
      <c r="H85" s="413" t="s">
        <v>30</v>
      </c>
      <c r="I85" s="413"/>
      <c r="J85" s="413"/>
      <c r="K85" s="73">
        <f>'Final Energy Consumption-2020'!S32</f>
        <v>3.69</v>
      </c>
      <c r="L85" s="48">
        <f>K85/SUM(K83:K87)</f>
        <v>1.4340678558936695E-2</v>
      </c>
    </row>
    <row r="86" spans="1:22" x14ac:dyDescent="0.2">
      <c r="A86" s="22" t="s">
        <v>302</v>
      </c>
      <c r="H86" s="413" t="s">
        <v>31</v>
      </c>
      <c r="I86" s="413"/>
      <c r="J86" s="413"/>
      <c r="K86" s="26">
        <f>'Final Energy Consumption-2020'!S33</f>
        <v>8.36</v>
      </c>
      <c r="L86" s="48">
        <f>K86/SUM(K83:K87)</f>
        <v>3.2489992615910776E-2</v>
      </c>
      <c r="R86" s="70" t="s">
        <v>327</v>
      </c>
    </row>
    <row r="87" spans="1:22" x14ac:dyDescent="0.2">
      <c r="A87" s="62"/>
      <c r="B87" s="26" t="s">
        <v>505</v>
      </c>
      <c r="C87" s="26" t="s">
        <v>291</v>
      </c>
      <c r="H87" s="413" t="s">
        <v>32</v>
      </c>
      <c r="I87" s="413"/>
      <c r="J87" s="413"/>
      <c r="K87" s="26">
        <f>'Final Energy Consumption-2020'!S34</f>
        <v>0.34</v>
      </c>
      <c r="L87" s="48">
        <f>K87/SUM(K83:K87)</f>
        <v>1.3213633360537875E-3</v>
      </c>
      <c r="R87" s="417"/>
      <c r="S87" s="417"/>
      <c r="T87" s="417"/>
      <c r="U87" s="26" t="s">
        <v>505</v>
      </c>
      <c r="V87" s="26" t="s">
        <v>291</v>
      </c>
    </row>
    <row r="88" spans="1:22" x14ac:dyDescent="0.2">
      <c r="A88" s="76" t="s">
        <v>21</v>
      </c>
      <c r="B88" s="71">
        <f>'Final Energy Consumption-2020'!K22</f>
        <v>91.14</v>
      </c>
      <c r="C88" s="48">
        <f>B88/SUM($B$88:$B$91)</f>
        <v>9.2773745661091839E-2</v>
      </c>
      <c r="R88" s="413" t="s">
        <v>21</v>
      </c>
      <c r="S88" s="413"/>
      <c r="T88" s="413"/>
      <c r="U88" s="73">
        <f>'Final Energy Consumption-2020'!Z22</f>
        <v>6298.03</v>
      </c>
      <c r="V88" s="72">
        <f>U88/(U88+U89)</f>
        <v>0.77630493921356658</v>
      </c>
    </row>
    <row r="89" spans="1:22" x14ac:dyDescent="0.2">
      <c r="A89" s="351" t="s">
        <v>1</v>
      </c>
      <c r="B89" s="71">
        <f>'Final Energy Consumption-2020'!K23</f>
        <v>545.66</v>
      </c>
      <c r="C89" s="48">
        <f t="shared" ref="C89:C91" si="2">B89/SUM($B$88:$B$91)</f>
        <v>0.5554413216746914</v>
      </c>
      <c r="R89" s="413" t="s">
        <v>1</v>
      </c>
      <c r="S89" s="413"/>
      <c r="T89" s="413"/>
      <c r="U89" s="73">
        <f>'Final Energy Consumption-2020'!Z23</f>
        <v>1814.8</v>
      </c>
      <c r="V89" s="72">
        <f>U89/SUM(U88:U89)</f>
        <v>0.22369506078643334</v>
      </c>
    </row>
    <row r="90" spans="1:22" x14ac:dyDescent="0.2">
      <c r="A90" s="351" t="s">
        <v>25</v>
      </c>
      <c r="B90" s="26">
        <f>'Final Energy Consumption-2020'!K27</f>
        <v>16.559999999999999</v>
      </c>
      <c r="C90" s="48">
        <f t="shared" si="2"/>
        <v>1.685684911287778E-2</v>
      </c>
    </row>
    <row r="91" spans="1:22" x14ac:dyDescent="0.2">
      <c r="A91" s="351" t="s">
        <v>26</v>
      </c>
      <c r="B91" s="26">
        <f>'Final Energy Consumption-2020'!K28</f>
        <v>329.03</v>
      </c>
      <c r="C91" s="48">
        <f t="shared" si="2"/>
        <v>0.33492808355133907</v>
      </c>
    </row>
  </sheetData>
  <mergeCells count="60">
    <mergeCell ref="H58:J58"/>
    <mergeCell ref="R58:T58"/>
    <mergeCell ref="AA52:AC52"/>
    <mergeCell ref="H53:J53"/>
    <mergeCell ref="AA53:AC53"/>
    <mergeCell ref="H54:J54"/>
    <mergeCell ref="R54:T54"/>
    <mergeCell ref="R55:T55"/>
    <mergeCell ref="R56:T56"/>
    <mergeCell ref="AA56:AC56"/>
    <mergeCell ref="H57:J57"/>
    <mergeCell ref="R57:T57"/>
    <mergeCell ref="AA57:AC57"/>
    <mergeCell ref="H59:J59"/>
    <mergeCell ref="R59:T59"/>
    <mergeCell ref="H60:J60"/>
    <mergeCell ref="AA61:AC61"/>
    <mergeCell ref="H62:J62"/>
    <mergeCell ref="R62:T62"/>
    <mergeCell ref="AA62:AC62"/>
    <mergeCell ref="H63:J63"/>
    <mergeCell ref="R63:T63"/>
    <mergeCell ref="AA63:AC63"/>
    <mergeCell ref="H64:J64"/>
    <mergeCell ref="R64:T64"/>
    <mergeCell ref="AA64:AC64"/>
    <mergeCell ref="R72:T72"/>
    <mergeCell ref="H65:J65"/>
    <mergeCell ref="R65:T65"/>
    <mergeCell ref="AA65:AC65"/>
    <mergeCell ref="H66:J66"/>
    <mergeCell ref="R67:T67"/>
    <mergeCell ref="R68:T68"/>
    <mergeCell ref="H69:J69"/>
    <mergeCell ref="R69:T69"/>
    <mergeCell ref="H70:J70"/>
    <mergeCell ref="R70:T70"/>
    <mergeCell ref="H71:J71"/>
    <mergeCell ref="H82:J82"/>
    <mergeCell ref="H73:J73"/>
    <mergeCell ref="R73:T73"/>
    <mergeCell ref="H74:J74"/>
    <mergeCell ref="R74:T74"/>
    <mergeCell ref="H75:J75"/>
    <mergeCell ref="H77:J77"/>
    <mergeCell ref="H78:J78"/>
    <mergeCell ref="R78:T78"/>
    <mergeCell ref="H79:J79"/>
    <mergeCell ref="R79:T79"/>
    <mergeCell ref="R80:T80"/>
    <mergeCell ref="H87:J87"/>
    <mergeCell ref="R87:T87"/>
    <mergeCell ref="R88:T88"/>
    <mergeCell ref="R89:T89"/>
    <mergeCell ref="H83:J83"/>
    <mergeCell ref="R83:T83"/>
    <mergeCell ref="H84:J84"/>
    <mergeCell ref="R84:T84"/>
    <mergeCell ref="H85:J85"/>
    <mergeCell ref="H86:J86"/>
  </mergeCells>
  <phoneticPr fontId="3" type="noConversion"/>
  <conditionalFormatting sqref="B3:AG4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{F5DFD378-A611-46AB-BB23-6C608240897A}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DFD378-A611-46AB-BB23-6C60824089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B3:AG43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1BF58-03F1-4BDF-8BE0-78FA7DBC28A1}">
  <sheetPr codeName="Sheet7">
    <tabColor theme="0" tint="-0.34998626667073579"/>
  </sheetPr>
  <dimension ref="A1:C10"/>
  <sheetViews>
    <sheetView workbookViewId="0">
      <selection activeCell="B14" sqref="B14"/>
    </sheetView>
    <sheetView workbookViewId="1"/>
  </sheetViews>
  <sheetFormatPr defaultRowHeight="14.25" x14ac:dyDescent="0.2"/>
  <cols>
    <col min="1" max="1" width="22.625" bestFit="1" customWidth="1"/>
    <col min="2" max="2" width="22.625" customWidth="1"/>
    <col min="3" max="3" width="36.375" bestFit="1" customWidth="1"/>
  </cols>
  <sheetData>
    <row r="1" spans="1:3" x14ac:dyDescent="0.2">
      <c r="A1" s="87" t="s">
        <v>333</v>
      </c>
      <c r="B1" s="87" t="s">
        <v>343</v>
      </c>
      <c r="C1" s="86" t="s">
        <v>332</v>
      </c>
    </row>
    <row r="2" spans="1:3" x14ac:dyDescent="0.2">
      <c r="A2" s="21" t="s">
        <v>88</v>
      </c>
      <c r="B2" s="21" t="s">
        <v>344</v>
      </c>
      <c r="C2" s="88" t="s">
        <v>125</v>
      </c>
    </row>
    <row r="3" spans="1:3" x14ac:dyDescent="0.2">
      <c r="A3" s="21" t="s">
        <v>89</v>
      </c>
      <c r="B3" s="21" t="s">
        <v>21</v>
      </c>
      <c r="C3" s="88" t="s">
        <v>132</v>
      </c>
    </row>
    <row r="4" spans="1:3" x14ac:dyDescent="0.2">
      <c r="A4" s="21" t="s">
        <v>90</v>
      </c>
      <c r="B4" s="21" t="s">
        <v>21</v>
      </c>
      <c r="C4" s="88" t="s">
        <v>132</v>
      </c>
    </row>
    <row r="5" spans="1:3" x14ac:dyDescent="0.2">
      <c r="A5" s="21" t="s">
        <v>91</v>
      </c>
      <c r="B5" s="21" t="s">
        <v>21</v>
      </c>
      <c r="C5" s="88" t="s">
        <v>132</v>
      </c>
    </row>
    <row r="6" spans="1:3" x14ac:dyDescent="0.2">
      <c r="A6" s="21" t="s">
        <v>92</v>
      </c>
      <c r="B6" s="21" t="s">
        <v>40</v>
      </c>
      <c r="C6" s="88" t="s">
        <v>146</v>
      </c>
    </row>
    <row r="7" spans="1:3" x14ac:dyDescent="0.2">
      <c r="A7" s="21" t="s">
        <v>93</v>
      </c>
      <c r="B7" s="21" t="s">
        <v>40</v>
      </c>
      <c r="C7" s="88" t="s">
        <v>146</v>
      </c>
    </row>
    <row r="8" spans="1:3" x14ac:dyDescent="0.2">
      <c r="A8" s="21" t="s">
        <v>94</v>
      </c>
      <c r="B8" s="21" t="s">
        <v>40</v>
      </c>
      <c r="C8" s="88" t="s">
        <v>146</v>
      </c>
    </row>
    <row r="9" spans="1:3" x14ac:dyDescent="0.2">
      <c r="A9" s="90" t="s">
        <v>95</v>
      </c>
      <c r="B9" s="110" t="s">
        <v>21</v>
      </c>
      <c r="C9" s="89" t="s">
        <v>132</v>
      </c>
    </row>
    <row r="10" spans="1:3" x14ac:dyDescent="0.2">
      <c r="A10" s="31"/>
      <c r="B10" s="31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4B70F-D634-4A12-A761-F94B20ECC7F5}">
  <sheetPr codeName="Sheet8">
    <tabColor theme="0" tint="-0.34998626667073579"/>
  </sheetPr>
  <dimension ref="A1:AZ44"/>
  <sheetViews>
    <sheetView topLeftCell="AD1" zoomScale="90" zoomScaleNormal="90" workbookViewId="0">
      <selection activeCell="AZ24" sqref="AZ24"/>
    </sheetView>
    <sheetView workbookViewId="1"/>
  </sheetViews>
  <sheetFormatPr defaultRowHeight="14.25" x14ac:dyDescent="0.2"/>
  <cols>
    <col min="1" max="1" width="21.625" style="136" customWidth="1"/>
  </cols>
  <sheetData>
    <row r="1" spans="1:50" x14ac:dyDescent="0.2">
      <c r="B1" s="211">
        <v>2012</v>
      </c>
      <c r="C1" s="212">
        <v>2013</v>
      </c>
      <c r="D1" s="212">
        <v>2014</v>
      </c>
      <c r="E1" s="212">
        <v>2015</v>
      </c>
      <c r="F1" s="212">
        <v>2016</v>
      </c>
      <c r="G1" s="212">
        <v>2017</v>
      </c>
      <c r="H1" s="212">
        <v>2018</v>
      </c>
      <c r="I1" s="212">
        <v>2019</v>
      </c>
      <c r="J1" s="212">
        <v>2020</v>
      </c>
      <c r="K1" s="212">
        <v>2021</v>
      </c>
      <c r="L1" s="212">
        <v>2022</v>
      </c>
      <c r="M1" s="212">
        <v>2023</v>
      </c>
      <c r="N1" s="212">
        <v>2024</v>
      </c>
      <c r="O1" s="212">
        <v>2025</v>
      </c>
      <c r="P1" s="212">
        <v>2026</v>
      </c>
      <c r="Q1" s="212">
        <v>2027</v>
      </c>
      <c r="R1" s="212">
        <v>2028</v>
      </c>
      <c r="S1" s="212">
        <v>2029</v>
      </c>
      <c r="T1" s="212">
        <v>2030</v>
      </c>
      <c r="U1" s="212">
        <v>2031</v>
      </c>
      <c r="V1" s="212">
        <v>2032</v>
      </c>
      <c r="W1" s="212">
        <v>2033</v>
      </c>
      <c r="X1" s="212">
        <v>2034</v>
      </c>
      <c r="Y1" s="212">
        <v>2035</v>
      </c>
      <c r="Z1" s="212">
        <v>2036</v>
      </c>
      <c r="AA1" s="212">
        <v>2037</v>
      </c>
      <c r="AB1" s="212">
        <v>2038</v>
      </c>
      <c r="AC1" s="212">
        <v>2039</v>
      </c>
      <c r="AD1" s="212">
        <v>2040</v>
      </c>
      <c r="AE1" s="212">
        <v>2041</v>
      </c>
      <c r="AF1" s="212">
        <v>2042</v>
      </c>
      <c r="AG1" s="212">
        <v>2043</v>
      </c>
      <c r="AH1" s="212">
        <v>2044</v>
      </c>
      <c r="AI1" s="212">
        <v>2045</v>
      </c>
      <c r="AJ1" s="212">
        <v>2046</v>
      </c>
      <c r="AK1" s="212">
        <v>2047</v>
      </c>
      <c r="AL1" s="212">
        <v>2048</v>
      </c>
      <c r="AM1" s="212">
        <v>2049</v>
      </c>
      <c r="AN1" s="212">
        <v>2050</v>
      </c>
      <c r="AO1" s="212">
        <v>2051</v>
      </c>
      <c r="AP1" s="212">
        <v>2052</v>
      </c>
      <c r="AQ1" s="212">
        <v>2053</v>
      </c>
      <c r="AR1" s="212">
        <v>2054</v>
      </c>
      <c r="AS1" s="212">
        <v>2055</v>
      </c>
      <c r="AT1" s="212">
        <v>2056</v>
      </c>
      <c r="AU1" s="212">
        <v>2057</v>
      </c>
      <c r="AV1" s="212">
        <v>2058</v>
      </c>
      <c r="AW1" s="212">
        <v>2059</v>
      </c>
      <c r="AX1" s="213">
        <v>2060</v>
      </c>
    </row>
    <row r="2" spans="1:50" x14ac:dyDescent="0.2">
      <c r="A2" s="210" t="s">
        <v>351</v>
      </c>
      <c r="B2" s="207">
        <v>8020.3769385556816</v>
      </c>
      <c r="C2" s="208">
        <v>8491.2939215411498</v>
      </c>
      <c r="D2" s="208">
        <v>8829.6929692877166</v>
      </c>
      <c r="E2" s="208">
        <v>9192.1241516893569</v>
      </c>
      <c r="F2" s="208">
        <v>9453.7597865683565</v>
      </c>
      <c r="G2" s="208">
        <v>9386.5346121722068</v>
      </c>
      <c r="H2" s="208">
        <v>9471.2875722103745</v>
      </c>
      <c r="I2" s="208">
        <v>10188.720302781163</v>
      </c>
      <c r="J2" s="208">
        <v>11212.0777337072</v>
      </c>
      <c r="K2" s="208">
        <v>11427.392281670944</v>
      </c>
      <c r="L2" s="208">
        <v>11925.265056948831</v>
      </c>
      <c r="M2" s="208">
        <v>12467.184845148324</v>
      </c>
      <c r="N2" s="208">
        <v>13102.630077237607</v>
      </c>
      <c r="O2" s="208">
        <v>13468.405133116721</v>
      </c>
      <c r="P2" s="208">
        <v>14340.391506371801</v>
      </c>
      <c r="Q2" s="208">
        <v>14936.816477074517</v>
      </c>
      <c r="R2" s="208">
        <v>15514.650273763827</v>
      </c>
      <c r="S2" s="208">
        <v>16071.452866304549</v>
      </c>
      <c r="T2" s="208">
        <v>16884.789370433889</v>
      </c>
      <c r="U2" s="208">
        <v>17113.475839975192</v>
      </c>
      <c r="V2" s="208">
        <v>17595.141121403638</v>
      </c>
      <c r="W2" s="208">
        <v>18048.689179464574</v>
      </c>
      <c r="X2" s="208">
        <v>18473.07763787275</v>
      </c>
      <c r="Y2" s="208">
        <v>18751.530935212326</v>
      </c>
      <c r="Z2" s="208">
        <v>19231.69879685593</v>
      </c>
      <c r="AA2" s="208">
        <v>19565.323899284849</v>
      </c>
      <c r="AB2" s="208">
        <v>19868.555469997587</v>
      </c>
      <c r="AC2" s="208">
        <v>20141.773002788144</v>
      </c>
      <c r="AD2" s="208">
        <v>20385.602371678022</v>
      </c>
      <c r="AE2" s="208">
        <v>20600.897594268848</v>
      </c>
      <c r="AF2" s="208">
        <v>20788.7212161487</v>
      </c>
      <c r="AG2" s="208">
        <v>20950.323805896634</v>
      </c>
      <c r="AH2" s="208">
        <v>21087.123024366021</v>
      </c>
      <c r="AI2" s="208">
        <v>21200.682698469507</v>
      </c>
      <c r="AJ2" s="208">
        <v>21292.692290559731</v>
      </c>
      <c r="AK2" s="208">
        <v>21364.947111563401</v>
      </c>
      <c r="AL2" s="208">
        <v>21419.329581028778</v>
      </c>
      <c r="AM2" s="208">
        <v>21457.791791776432</v>
      </c>
      <c r="AN2" s="208">
        <v>21482.33959231518</v>
      </c>
      <c r="AO2" s="208">
        <v>21495.018357796405</v>
      </c>
      <c r="AP2" s="208">
        <v>21497.900581048238</v>
      </c>
      <c r="AQ2" s="208">
        <v>21493.075379948717</v>
      </c>
      <c r="AR2" s="208">
        <v>21482.639986686372</v>
      </c>
      <c r="AS2" s="208">
        <v>21468.693258755968</v>
      </c>
      <c r="AT2" s="208">
        <v>21453.331231146334</v>
      </c>
      <c r="AU2" s="208">
        <v>21438.644714269354</v>
      </c>
      <c r="AV2" s="208">
        <v>21426.718932830583</v>
      </c>
      <c r="AW2" s="208">
        <v>21419.635197070231</v>
      </c>
      <c r="AX2" s="209">
        <v>21421.627250733247</v>
      </c>
    </row>
    <row r="3" spans="1:50" x14ac:dyDescent="0.2">
      <c r="A3" s="203" t="s">
        <v>2</v>
      </c>
      <c r="B3" s="214">
        <v>2200.7748797618237</v>
      </c>
      <c r="C3" s="215">
        <v>2209.8174876911885</v>
      </c>
      <c r="D3" s="215">
        <v>2171.579848017881</v>
      </c>
      <c r="E3" s="215">
        <v>2099.3377117375903</v>
      </c>
      <c r="F3" s="215">
        <v>2017.9816653801363</v>
      </c>
      <c r="G3" s="215">
        <v>1999.7266103568845</v>
      </c>
      <c r="H3" s="215">
        <v>2034.9296418416018</v>
      </c>
      <c r="I3" s="215">
        <v>2069.922408755594</v>
      </c>
      <c r="J3" s="215">
        <v>2036.4097192215513</v>
      </c>
      <c r="K3" s="215">
        <v>2262.3473207375118</v>
      </c>
      <c r="L3" s="215">
        <v>2479.7197729678542</v>
      </c>
      <c r="M3" s="215">
        <v>2516.5341938494062</v>
      </c>
      <c r="N3" s="215">
        <v>2607.0794864813151</v>
      </c>
      <c r="O3" s="215">
        <v>2720.7148768662373</v>
      </c>
      <c r="P3" s="215">
        <v>2828.8304222689007</v>
      </c>
      <c r="Q3" s="215">
        <v>2924.8962213335612</v>
      </c>
      <c r="R3" s="215">
        <v>3008.6377479677731</v>
      </c>
      <c r="S3" s="215">
        <v>3080.0761660910953</v>
      </c>
      <c r="T3" s="215">
        <v>3139.5062777201269</v>
      </c>
      <c r="U3" s="215">
        <v>3187.4059613463046</v>
      </c>
      <c r="V3" s="215">
        <v>3224.2115759930562</v>
      </c>
      <c r="W3" s="215">
        <v>3250.464076171339</v>
      </c>
      <c r="X3" s="215">
        <v>3266.8444147692144</v>
      </c>
      <c r="Y3" s="215">
        <v>3274.1481992491235</v>
      </c>
      <c r="Z3" s="215">
        <v>3273.2104806237085</v>
      </c>
      <c r="AA3" s="215">
        <v>3264.7325295120017</v>
      </c>
      <c r="AB3" s="215">
        <v>3249.4141577532341</v>
      </c>
      <c r="AC3" s="215">
        <v>3227.9889062173884</v>
      </c>
      <c r="AD3" s="215">
        <v>3201.210382531548</v>
      </c>
      <c r="AE3" s="215">
        <v>3169.8399391393268</v>
      </c>
      <c r="AF3" s="215">
        <v>3134.6358582169482</v>
      </c>
      <c r="AG3" s="215">
        <v>3096.3441432118166</v>
      </c>
      <c r="AH3" s="215">
        <v>3055.6909577536153</v>
      </c>
      <c r="AI3" s="215">
        <v>3013.3767026519031</v>
      </c>
      <c r="AJ3" s="215">
        <v>2970.0716812592186</v>
      </c>
      <c r="AK3" s="215">
        <v>2926.4132727452693</v>
      </c>
      <c r="AL3" s="215">
        <v>2883.0045114815402</v>
      </c>
      <c r="AM3" s="215">
        <v>2840.4139581606987</v>
      </c>
      <c r="AN3" s="215">
        <v>2799.1767436575701</v>
      </c>
      <c r="AO3" s="215">
        <v>2759.79666906584</v>
      </c>
      <c r="AP3" s="215">
        <v>2722.7492538882561</v>
      </c>
      <c r="AQ3" s="215">
        <v>2688.4856381502977</v>
      </c>
      <c r="AR3" s="215">
        <v>2657.4372624959242</v>
      </c>
      <c r="AS3" s="215">
        <v>2630.0212725259562</v>
      </c>
      <c r="AT3" s="215">
        <v>2606.6466193782871</v>
      </c>
      <c r="AU3" s="215">
        <v>2587.7208576917469</v>
      </c>
      <c r="AV3" s="215">
        <v>2573.657674784617</v>
      </c>
      <c r="AW3" s="215">
        <v>2564.8852215708043</v>
      </c>
      <c r="AX3" s="216">
        <v>2561.855357245558</v>
      </c>
    </row>
    <row r="4" spans="1:50" x14ac:dyDescent="0.2">
      <c r="A4" s="204" t="s">
        <v>3</v>
      </c>
      <c r="B4" s="214">
        <v>1616.2967364381511</v>
      </c>
      <c r="C4" s="215">
        <v>1570.7335794601238</v>
      </c>
      <c r="D4" s="215">
        <v>1558.6134131412034</v>
      </c>
      <c r="E4" s="215">
        <v>1540.772253083157</v>
      </c>
      <c r="F4" s="215">
        <v>1502.1130367157548</v>
      </c>
      <c r="G4" s="215">
        <v>1479.4019047376719</v>
      </c>
      <c r="H4" s="215">
        <v>1502.499103959708</v>
      </c>
      <c r="I4" s="215">
        <v>1502.2602870929002</v>
      </c>
      <c r="J4" s="215">
        <v>1460.4994252894223</v>
      </c>
      <c r="K4" s="215">
        <v>1579.9619826365199</v>
      </c>
      <c r="L4" s="215">
        <v>1694.8545592328228</v>
      </c>
      <c r="M4" s="215">
        <v>1709.2629667822375</v>
      </c>
      <c r="N4" s="215">
        <v>1744.5611342720513</v>
      </c>
      <c r="O4" s="215">
        <v>1788.6950991104682</v>
      </c>
      <c r="P4" s="215">
        <v>1830.8854827969003</v>
      </c>
      <c r="Q4" s="215">
        <v>1868.454838570261</v>
      </c>
      <c r="R4" s="215">
        <v>1900.8698525155214</v>
      </c>
      <c r="S4" s="215">
        <v>1927.6239244118133</v>
      </c>
      <c r="T4" s="215">
        <v>1948.2477065951598</v>
      </c>
      <c r="U4" s="215">
        <v>1962.4653953829657</v>
      </c>
      <c r="V4" s="215">
        <v>1970.646698229468</v>
      </c>
      <c r="W4" s="215">
        <v>1973.3751524857137</v>
      </c>
      <c r="X4" s="215">
        <v>1971.2870017056773</v>
      </c>
      <c r="Y4" s="215">
        <v>1965.054375861245</v>
      </c>
      <c r="Z4" s="215">
        <v>1955.3117749014182</v>
      </c>
      <c r="AA4" s="215">
        <v>1942.4707990248353</v>
      </c>
      <c r="AB4" s="215">
        <v>1926.8919235727369</v>
      </c>
      <c r="AC4" s="215">
        <v>1908.9384375232444</v>
      </c>
      <c r="AD4" s="215">
        <v>1888.9720515100109</v>
      </c>
      <c r="AE4" s="215">
        <v>1867.3491114535291</v>
      </c>
      <c r="AF4" s="215">
        <v>1844.4174322848958</v>
      </c>
      <c r="AG4" s="215">
        <v>1820.5137498842428</v>
      </c>
      <c r="AH4" s="215">
        <v>1795.9617758405598</v>
      </c>
      <c r="AI4" s="215">
        <v>1771.0708290114101</v>
      </c>
      <c r="AJ4" s="215">
        <v>1746.1350100544598</v>
      </c>
      <c r="AK4" s="215">
        <v>1721.4328799673017</v>
      </c>
      <c r="AL4" s="215">
        <v>1697.2276009990535</v>
      </c>
      <c r="AM4" s="215">
        <v>1673.7674978406351</v>
      </c>
      <c r="AN4" s="215">
        <v>1651.2869985017983</v>
      </c>
      <c r="AO4" s="215">
        <v>1630.0079174857799</v>
      </c>
      <c r="AP4" s="215">
        <v>1610.1410485415772</v>
      </c>
      <c r="AQ4" s="215">
        <v>1591.8880402061375</v>
      </c>
      <c r="AR4" s="215">
        <v>1575.4435343843409</v>
      </c>
      <c r="AS4" s="215">
        <v>1560.9975562461616</v>
      </c>
      <c r="AT4" s="215">
        <v>1548.7381526997181</v>
      </c>
      <c r="AU4" s="215">
        <v>1538.8542866456949</v>
      </c>
      <c r="AV4" s="215">
        <v>1531.5390052262121</v>
      </c>
      <c r="AW4" s="215">
        <v>1526.9929125277192</v>
      </c>
      <c r="AX4" s="216">
        <v>1525.4279909551949</v>
      </c>
    </row>
    <row r="5" spans="1:50" x14ac:dyDescent="0.2">
      <c r="A5" s="204" t="s">
        <v>4</v>
      </c>
      <c r="B5" s="214">
        <v>518.24351654025588</v>
      </c>
      <c r="C5" s="215">
        <v>566.15782799022406</v>
      </c>
      <c r="D5" s="215">
        <v>600.32741241287295</v>
      </c>
      <c r="E5" s="215">
        <v>583.77347861042574</v>
      </c>
      <c r="F5" s="215">
        <v>554.88373631663364</v>
      </c>
      <c r="G5" s="215">
        <v>545.93253708691338</v>
      </c>
      <c r="H5" s="215">
        <v>518.03577854326159</v>
      </c>
      <c r="I5" s="215">
        <v>534.93551856059025</v>
      </c>
      <c r="J5" s="215">
        <v>509.19798397796114</v>
      </c>
      <c r="K5" s="215">
        <v>548.19732663518835</v>
      </c>
      <c r="L5" s="215">
        <v>629.2703042869897</v>
      </c>
      <c r="M5" s="215">
        <v>631.38744009276218</v>
      </c>
      <c r="N5" s="215">
        <v>637.18035365622484</v>
      </c>
      <c r="O5" s="215">
        <v>645.83571149700424</v>
      </c>
      <c r="P5" s="215">
        <v>656.53660686495607</v>
      </c>
      <c r="Q5" s="215">
        <v>668.42223513649958</v>
      </c>
      <c r="R5" s="215">
        <v>680.57217452210375</v>
      </c>
      <c r="S5" s="215">
        <v>691.99850286583671</v>
      </c>
      <c r="T5" s="215">
        <v>701.64929560618702</v>
      </c>
      <c r="U5" s="215">
        <v>708.62175362592041</v>
      </c>
      <c r="V5" s="215">
        <v>712.78813954338591</v>
      </c>
      <c r="W5" s="215">
        <v>714.24854437563602</v>
      </c>
      <c r="X5" s="215">
        <v>713.13622227197607</v>
      </c>
      <c r="Y5" s="215">
        <v>709.61237188659265</v>
      </c>
      <c r="Z5" s="215">
        <v>703.86841266573572</v>
      </c>
      <c r="AA5" s="215">
        <v>696.14296358722697</v>
      </c>
      <c r="AB5" s="215">
        <v>686.69179900610789</v>
      </c>
      <c r="AC5" s="215">
        <v>675.77409768975792</v>
      </c>
      <c r="AD5" s="215">
        <v>663.64721461305373</v>
      </c>
      <c r="AE5" s="215">
        <v>650.56225322998046</v>
      </c>
      <c r="AF5" s="215">
        <v>636.76046812826439</v>
      </c>
      <c r="AG5" s="215">
        <v>622.47049254140302</v>
      </c>
      <c r="AH5" s="215">
        <v>607.90635674222835</v>
      </c>
      <c r="AI5" s="215">
        <v>593.26624201992661</v>
      </c>
      <c r="AJ5" s="215">
        <v>578.73190046895684</v>
      </c>
      <c r="AK5" s="215">
        <v>564.46866260620448</v>
      </c>
      <c r="AL5" s="215">
        <v>550.625952097697</v>
      </c>
      <c r="AM5" s="215">
        <v>537.33822873860595</v>
      </c>
      <c r="AN5" s="215">
        <v>524.72628639779828</v>
      </c>
      <c r="AO5" s="215">
        <v>512.89884107357921</v>
      </c>
      <c r="AP5" s="215">
        <v>501.95435477740642</v>
      </c>
      <c r="AQ5" s="215">
        <v>491.98305307229492</v>
      </c>
      <c r="AR5" s="215">
        <v>483.06910730829514</v>
      </c>
      <c r="AS5" s="215">
        <v>475.29296665804952</v>
      </c>
      <c r="AT5" s="215">
        <v>468.73383988293784</v>
      </c>
      <c r="AU5" s="215">
        <v>463.47234246637487</v>
      </c>
      <c r="AV5" s="215">
        <v>459.59334164784053</v>
      </c>
      <c r="AW5" s="215">
        <v>457.18905051126478</v>
      </c>
      <c r="AX5" s="216">
        <v>456.36244340644038</v>
      </c>
    </row>
    <row r="6" spans="1:50" x14ac:dyDescent="0.2">
      <c r="A6" s="204" t="s">
        <v>5</v>
      </c>
      <c r="B6" s="214">
        <v>269.73914786371449</v>
      </c>
      <c r="C6" s="215">
        <v>280.58464392128678</v>
      </c>
      <c r="D6" s="215">
        <v>288.91075657785944</v>
      </c>
      <c r="E6" s="215">
        <v>285.87774026638181</v>
      </c>
      <c r="F6" s="215">
        <v>285.95841694819694</v>
      </c>
      <c r="G6" s="215">
        <v>279.02983095396297</v>
      </c>
      <c r="H6" s="215">
        <v>281.99704316943155</v>
      </c>
      <c r="I6" s="215">
        <v>280.04897528340433</v>
      </c>
      <c r="J6" s="215">
        <v>270.36761575125257</v>
      </c>
      <c r="K6" s="215">
        <v>276.71830453233645</v>
      </c>
      <c r="L6" s="215">
        <v>295.71646681740617</v>
      </c>
      <c r="M6" s="215">
        <v>294.83569740700153</v>
      </c>
      <c r="N6" s="215">
        <v>293.1650166838628</v>
      </c>
      <c r="O6" s="215">
        <v>292.14561072156414</v>
      </c>
      <c r="P6" s="215">
        <v>292.85407720126886</v>
      </c>
      <c r="Q6" s="215">
        <v>294.98853630220032</v>
      </c>
      <c r="R6" s="215">
        <v>297.90662081446834</v>
      </c>
      <c r="S6" s="215">
        <v>300.95081288317289</v>
      </c>
      <c r="T6" s="215">
        <v>303.43832491792995</v>
      </c>
      <c r="U6" s="215">
        <v>304.7926391445809</v>
      </c>
      <c r="V6" s="215">
        <v>304.94307962037936</v>
      </c>
      <c r="W6" s="215">
        <v>303.95890897748671</v>
      </c>
      <c r="X6" s="215">
        <v>301.92166781430529</v>
      </c>
      <c r="Y6" s="215">
        <v>298.9224401291537</v>
      </c>
      <c r="Z6" s="215">
        <v>295.06138498277102</v>
      </c>
      <c r="AA6" s="215">
        <v>290.4515582596656</v>
      </c>
      <c r="AB6" s="215">
        <v>285.20927417460268</v>
      </c>
      <c r="AC6" s="215">
        <v>279.44947401892506</v>
      </c>
      <c r="AD6" s="215">
        <v>273.28373980038918</v>
      </c>
      <c r="AE6" s="215">
        <v>266.8186930861886</v>
      </c>
      <c r="AF6" s="215">
        <v>260.15477390902441</v>
      </c>
      <c r="AG6" s="215">
        <v>253.38538152281572</v>
      </c>
      <c r="AH6" s="215">
        <v>246.59634910132121</v>
      </c>
      <c r="AI6" s="215">
        <v>239.86571800113094</v>
      </c>
      <c r="AJ6" s="215">
        <v>233.26377365772268</v>
      </c>
      <c r="AK6" s="215">
        <v>226.85330415693983</v>
      </c>
      <c r="AL6" s="215">
        <v>220.69004358938216</v>
      </c>
      <c r="AM6" s="215">
        <v>214.82326501416995</v>
      </c>
      <c r="AN6" s="215">
        <v>209.29649182187833</v>
      </c>
      <c r="AO6" s="215">
        <v>204.14830113515958</v>
      </c>
      <c r="AP6" s="215">
        <v>199.41319832581448</v>
      </c>
      <c r="AQ6" s="215">
        <v>195.12254753881564</v>
      </c>
      <c r="AR6" s="215">
        <v>191.30554915479911</v>
      </c>
      <c r="AS6" s="215">
        <v>187.99026132987822</v>
      </c>
      <c r="AT6" s="215">
        <v>185.20466914206739</v>
      </c>
      <c r="AU6" s="215">
        <v>182.9778115448722</v>
      </c>
      <c r="AV6" s="215">
        <v>181.34098346323665</v>
      </c>
      <c r="AW6" s="215">
        <v>180.32903824054031</v>
      </c>
      <c r="AX6" s="216">
        <v>179.98182464082183</v>
      </c>
    </row>
    <row r="7" spans="1:50" x14ac:dyDescent="0.2">
      <c r="A7" s="204" t="s">
        <v>6</v>
      </c>
      <c r="B7" s="214">
        <v>175.564430846253</v>
      </c>
      <c r="C7" s="215">
        <v>186.79289546330421</v>
      </c>
      <c r="D7" s="215">
        <v>193.05215160489129</v>
      </c>
      <c r="E7" s="215">
        <v>195.23791970177572</v>
      </c>
      <c r="F7" s="215">
        <v>198.72255310909739</v>
      </c>
      <c r="G7" s="215">
        <v>200.34440319082623</v>
      </c>
      <c r="H7" s="215">
        <v>202.27538939889473</v>
      </c>
      <c r="I7" s="215">
        <v>195.41728536645851</v>
      </c>
      <c r="J7" s="215">
        <v>187.90550446643661</v>
      </c>
      <c r="K7" s="215">
        <v>210.31859201206336</v>
      </c>
      <c r="L7" s="215">
        <v>211.08457143053002</v>
      </c>
      <c r="M7" s="215">
        <v>210.62281170173858</v>
      </c>
      <c r="N7" s="215">
        <v>209.81651284580209</v>
      </c>
      <c r="O7" s="215">
        <v>209.52726191470217</v>
      </c>
      <c r="P7" s="215">
        <v>210.39192406113614</v>
      </c>
      <c r="Q7" s="215">
        <v>212.17067973088757</v>
      </c>
      <c r="R7" s="215">
        <v>214.40224819211508</v>
      </c>
      <c r="S7" s="215">
        <v>216.61117448543499</v>
      </c>
      <c r="T7" s="215">
        <v>218.30306044134349</v>
      </c>
      <c r="U7" s="215">
        <v>219.06769892509351</v>
      </c>
      <c r="V7" s="215">
        <v>218.88571270325323</v>
      </c>
      <c r="W7" s="215">
        <v>217.84632631901624</v>
      </c>
      <c r="X7" s="215">
        <v>216.04789275871747</v>
      </c>
      <c r="Y7" s="215">
        <v>213.59447199463418</v>
      </c>
      <c r="Z7" s="215">
        <v>210.58784646412147</v>
      </c>
      <c r="AA7" s="215">
        <v>207.11081648916195</v>
      </c>
      <c r="AB7" s="215">
        <v>203.24095763267411</v>
      </c>
      <c r="AC7" s="215">
        <v>199.05424810016143</v>
      </c>
      <c r="AD7" s="215">
        <v>194.62392480000352</v>
      </c>
      <c r="AE7" s="215">
        <v>190.01957913348963</v>
      </c>
      <c r="AF7" s="215">
        <v>185.30648528228875</v>
      </c>
      <c r="AG7" s="215">
        <v>180.5451469425802</v>
      </c>
      <c r="AH7" s="215">
        <v>175.79104356960826</v>
      </c>
      <c r="AI7" s="215">
        <v>171.09455411336052</v>
      </c>
      <c r="AJ7" s="215">
        <v>166.50103474837917</v>
      </c>
      <c r="AK7" s="215">
        <v>162.0510269930659</v>
      </c>
      <c r="AL7" s="215">
        <v>157.78057362655102</v>
      </c>
      <c r="AM7" s="215">
        <v>153.72162170013368</v>
      </c>
      <c r="AN7" s="215">
        <v>149.90249448159938</v>
      </c>
      <c r="AO7" s="215">
        <v>146.3484171716446</v>
      </c>
      <c r="AP7" s="215">
        <v>143.08208453726573</v>
      </c>
      <c r="AQ7" s="215">
        <v>140.12426210409222</v>
      </c>
      <c r="AR7" s="215">
        <v>137.49441616848861</v>
      </c>
      <c r="AS7" s="215">
        <v>135.21137160510796</v>
      </c>
      <c r="AT7" s="215">
        <v>133.29400027492306</v>
      </c>
      <c r="AU7" s="215">
        <v>131.76194684631901</v>
      </c>
      <c r="AV7" s="215">
        <v>130.63640313883133</v>
      </c>
      <c r="AW7" s="215">
        <v>129.94094684929865</v>
      </c>
      <c r="AX7" s="216">
        <v>129.70246594820372</v>
      </c>
    </row>
    <row r="8" spans="1:50" x14ac:dyDescent="0.2">
      <c r="A8" s="204" t="s">
        <v>7</v>
      </c>
      <c r="B8" s="214">
        <v>134.43243577545192</v>
      </c>
      <c r="C8" s="215">
        <v>134.21856221675833</v>
      </c>
      <c r="D8" s="215">
        <v>124.43271801437129</v>
      </c>
      <c r="E8" s="215">
        <v>104.00226953853614</v>
      </c>
      <c r="F8" s="215">
        <v>86.777594969769794</v>
      </c>
      <c r="G8" s="215">
        <v>105.31676501870939</v>
      </c>
      <c r="H8" s="215">
        <v>129.92618703400919</v>
      </c>
      <c r="I8" s="215">
        <v>152.45423045719491</v>
      </c>
      <c r="J8" s="215">
        <v>128.89647919768316</v>
      </c>
      <c r="K8" s="215">
        <v>141.72115138199769</v>
      </c>
      <c r="L8" s="215">
        <v>157.64154113199345</v>
      </c>
      <c r="M8" s="215">
        <v>163.36322693126854</v>
      </c>
      <c r="N8" s="215">
        <v>177.96799205732177</v>
      </c>
      <c r="O8" s="215">
        <v>197.39607662968493</v>
      </c>
      <c r="P8" s="215">
        <v>217.14113336611283</v>
      </c>
      <c r="Q8" s="215">
        <v>236.11424031539542</v>
      </c>
      <c r="R8" s="215">
        <v>254.4141027787162</v>
      </c>
      <c r="S8" s="215">
        <v>272.30870646649686</v>
      </c>
      <c r="T8" s="215">
        <v>290.23223168758727</v>
      </c>
      <c r="U8" s="215">
        <v>308.64551716538102</v>
      </c>
      <c r="V8" s="215">
        <v>327.55714425425788</v>
      </c>
      <c r="W8" s="215">
        <v>346.82750105821606</v>
      </c>
      <c r="X8" s="215">
        <v>366.29070924187272</v>
      </c>
      <c r="Y8" s="215">
        <v>385.75430645200606</v>
      </c>
      <c r="Z8" s="215">
        <v>405.02318311234575</v>
      </c>
      <c r="AA8" s="215">
        <v>423.98009714284103</v>
      </c>
      <c r="AB8" s="215">
        <v>442.5322772063796</v>
      </c>
      <c r="AC8" s="215">
        <v>460.59130690487672</v>
      </c>
      <c r="AD8" s="215">
        <v>478.07411530270872</v>
      </c>
      <c r="AE8" s="215">
        <v>494.90385725995856</v>
      </c>
      <c r="AF8" s="215">
        <v>511.01067167599388</v>
      </c>
      <c r="AG8" s="215">
        <v>526.33230916018147</v>
      </c>
      <c r="AH8" s="215">
        <v>540.81462407118102</v>
      </c>
      <c r="AI8" s="215">
        <v>554.41192919479477</v>
      </c>
      <c r="AJ8" s="215">
        <v>567.08721447109349</v>
      </c>
      <c r="AK8" s="215">
        <v>578.81223405664616</v>
      </c>
      <c r="AL8" s="215">
        <v>589.5674685556753</v>
      </c>
      <c r="AM8" s="215">
        <v>599.34197142978951</v>
      </c>
      <c r="AN8" s="215">
        <v>608.13311037122014</v>
      </c>
      <c r="AO8" s="215">
        <v>615.94621578673241</v>
      </c>
      <c r="AP8" s="215">
        <v>622.79414949062061</v>
      </c>
      <c r="AQ8" s="215">
        <v>628.69680726034812</v>
      </c>
      <c r="AR8" s="215">
        <v>633.68056909326799</v>
      </c>
      <c r="AS8" s="215">
        <v>637.77771085192103</v>
      </c>
      <c r="AT8" s="215">
        <v>641.02579053958834</v>
      </c>
      <c r="AU8" s="215">
        <v>643.46702175214864</v>
      </c>
      <c r="AV8" s="215">
        <v>645.14764595445979</v>
      </c>
      <c r="AW8" s="215">
        <v>646.11731417685905</v>
      </c>
      <c r="AX8" s="216">
        <v>646.42848756673311</v>
      </c>
    </row>
    <row r="9" spans="1:50" x14ac:dyDescent="0.2">
      <c r="A9" s="204" t="s">
        <v>8</v>
      </c>
      <c r="B9" s="214">
        <v>1.0889994158201428</v>
      </c>
      <c r="C9" s="215">
        <v>1.1648549132551371</v>
      </c>
      <c r="D9" s="215">
        <v>1.0832759500273152</v>
      </c>
      <c r="E9" s="215">
        <v>1.0523770744126235</v>
      </c>
      <c r="F9" s="215">
        <v>0.91094818874093397</v>
      </c>
      <c r="G9" s="215">
        <v>1.0539272289753696</v>
      </c>
      <c r="H9" s="215">
        <v>1.0808756323636981</v>
      </c>
      <c r="I9" s="215">
        <v>1.0817459755270802</v>
      </c>
      <c r="J9" s="215">
        <v>1.0579535148456456</v>
      </c>
      <c r="K9" s="215">
        <v>0.98256465864026232</v>
      </c>
      <c r="L9" s="215">
        <v>1.2755981295838204</v>
      </c>
      <c r="M9" s="215">
        <v>1.2973061923133045</v>
      </c>
      <c r="N9" s="215">
        <v>1.3519291142632026</v>
      </c>
      <c r="O9" s="215">
        <v>1.4234313604223672</v>
      </c>
      <c r="P9" s="215">
        <v>1.4966109274684964</v>
      </c>
      <c r="Q9" s="215">
        <v>1.5678718758255381</v>
      </c>
      <c r="R9" s="215">
        <v>1.6368588609655814</v>
      </c>
      <c r="S9" s="215">
        <v>1.7032587685532337</v>
      </c>
      <c r="T9" s="215">
        <v>1.7668045085411173</v>
      </c>
      <c r="U9" s="215">
        <v>1.8272259641652764</v>
      </c>
      <c r="V9" s="215">
        <v>1.8840834266310025</v>
      </c>
      <c r="W9" s="215">
        <v>1.936903707039217</v>
      </c>
      <c r="X9" s="215">
        <v>1.9852347921162272</v>
      </c>
      <c r="Y9" s="215">
        <v>2.0286521637900221</v>
      </c>
      <c r="Z9" s="215">
        <v>2.0668292293574444</v>
      </c>
      <c r="AA9" s="215">
        <v>2.0997441978980387</v>
      </c>
      <c r="AB9" s="215">
        <v>2.1275020270438278</v>
      </c>
      <c r="AC9" s="215">
        <v>2.1502669583150125</v>
      </c>
      <c r="AD9" s="215">
        <v>2.1682561920513486</v>
      </c>
      <c r="AE9" s="215">
        <v>2.181733161424642</v>
      </c>
      <c r="AF9" s="215">
        <v>2.19100063050512</v>
      </c>
      <c r="AG9" s="215">
        <v>2.196393821114428</v>
      </c>
      <c r="AH9" s="215">
        <v>2.1982737487515953</v>
      </c>
      <c r="AI9" s="215">
        <v>2.1970209208891744</v>
      </c>
      <c r="AJ9" s="215">
        <v>2.1930295229290473</v>
      </c>
      <c r="AK9" s="215">
        <v>2.1867021894134027</v>
      </c>
      <c r="AL9" s="215">
        <v>2.1784454318169604</v>
      </c>
      <c r="AM9" s="215">
        <v>2.1686657702789365</v>
      </c>
      <c r="AN9" s="215">
        <v>2.1577665956143792</v>
      </c>
      <c r="AO9" s="215">
        <v>2.1461457703087223</v>
      </c>
      <c r="AP9" s="215">
        <v>2.1341939631928319</v>
      </c>
      <c r="AQ9" s="215">
        <v>2.122293702209447</v>
      </c>
      <c r="AR9" s="215">
        <v>2.1108191230864275</v>
      </c>
      <c r="AS9" s="215">
        <v>2.1001363887143736</v>
      </c>
      <c r="AT9" s="215">
        <v>2.0906047544255988</v>
      </c>
      <c r="AU9" s="215">
        <v>2.0825782580144074</v>
      </c>
      <c r="AV9" s="215">
        <v>2.0764080200707138</v>
      </c>
      <c r="AW9" s="215">
        <v>2.0724451499162995</v>
      </c>
      <c r="AX9" s="216">
        <v>2.0710442651096179</v>
      </c>
    </row>
    <row r="10" spans="1:50" x14ac:dyDescent="0.2">
      <c r="A10" s="204" t="s">
        <v>9</v>
      </c>
      <c r="B10" s="214">
        <v>1212.4105737013122</v>
      </c>
      <c r="C10" s="215">
        <v>1260.0066459506525</v>
      </c>
      <c r="D10" s="215">
        <v>1301.0202924060955</v>
      </c>
      <c r="E10" s="215">
        <v>1302.1734929795896</v>
      </c>
      <c r="F10" s="215">
        <v>1348.2887559727169</v>
      </c>
      <c r="G10" s="215">
        <v>1457.5547709704783</v>
      </c>
      <c r="H10" s="215">
        <v>1536.9110032013343</v>
      </c>
      <c r="I10" s="215">
        <v>1509.993620350115</v>
      </c>
      <c r="J10" s="215">
        <v>1438.8034978249595</v>
      </c>
      <c r="K10" s="215">
        <v>1613.4179608362692</v>
      </c>
      <c r="L10" s="215">
        <v>1650.4342918518221</v>
      </c>
      <c r="M10" s="215">
        <v>1661.0519961065563</v>
      </c>
      <c r="N10" s="215">
        <v>1688.6806913014248</v>
      </c>
      <c r="O10" s="215">
        <v>1727.0510877665606</v>
      </c>
      <c r="P10" s="215">
        <v>1770.4562927685829</v>
      </c>
      <c r="Q10" s="215">
        <v>1816.2547299718763</v>
      </c>
      <c r="R10" s="215">
        <v>1862.4473358516843</v>
      </c>
      <c r="S10" s="215">
        <v>1906.8261939848037</v>
      </c>
      <c r="T10" s="215">
        <v>1946.983421365893</v>
      </c>
      <c r="U10" s="215">
        <v>1980.8130542013862</v>
      </c>
      <c r="V10" s="215">
        <v>2008.0217391885385</v>
      </c>
      <c r="W10" s="215">
        <v>2028.8619312169274</v>
      </c>
      <c r="X10" s="215">
        <v>2043.6721005174068</v>
      </c>
      <c r="Y10" s="215">
        <v>2052.8634211359317</v>
      </c>
      <c r="Z10" s="215">
        <v>2056.8806846391822</v>
      </c>
      <c r="AA10" s="215">
        <v>2056.1124704097806</v>
      </c>
      <c r="AB10" s="215">
        <v>2050.956676757768</v>
      </c>
      <c r="AC10" s="215">
        <v>2041.8370846574683</v>
      </c>
      <c r="AD10" s="215">
        <v>2029.195067497521</v>
      </c>
      <c r="AE10" s="215">
        <v>2013.4819802699199</v>
      </c>
      <c r="AF10" s="215">
        <v>1995.152349241213</v>
      </c>
      <c r="AG10" s="215">
        <v>1974.6579439748923</v>
      </c>
      <c r="AH10" s="215">
        <v>1952.4427780022011</v>
      </c>
      <c r="AI10" s="215">
        <v>1928.9390533859316</v>
      </c>
      <c r="AJ10" s="215">
        <v>1904.5640384487369</v>
      </c>
      <c r="AK10" s="215">
        <v>1879.7178472919684</v>
      </c>
      <c r="AL10" s="215">
        <v>1854.7820744016124</v>
      </c>
      <c r="AM10" s="215">
        <v>1830.1192274126026</v>
      </c>
      <c r="AN10" s="215">
        <v>1806.0728956264929</v>
      </c>
      <c r="AO10" s="215">
        <v>1782.9685907081086</v>
      </c>
      <c r="AP10" s="215">
        <v>1761.1151986446439</v>
      </c>
      <c r="AQ10" s="215">
        <v>1740.8069880639059</v>
      </c>
      <c r="AR10" s="215">
        <v>1722.3261289489772</v>
      </c>
      <c r="AS10" s="215">
        <v>1705.9456873034328</v>
      </c>
      <c r="AT10" s="215">
        <v>1691.9330751666287</v>
      </c>
      <c r="AU10" s="215">
        <v>1680.5539514295601</v>
      </c>
      <c r="AV10" s="215">
        <v>1672.0765871854453</v>
      </c>
      <c r="AW10" s="215">
        <v>1666.7767300600613</v>
      </c>
      <c r="AX10" s="216">
        <v>1664.9430254971905</v>
      </c>
    </row>
    <row r="11" spans="1:50" x14ac:dyDescent="0.2">
      <c r="A11" s="204" t="s">
        <v>10</v>
      </c>
      <c r="B11" s="214">
        <v>567.00897566965182</v>
      </c>
      <c r="C11" s="215">
        <v>592.50008564898212</v>
      </c>
      <c r="D11" s="215">
        <v>616.898584911184</v>
      </c>
      <c r="E11" s="215">
        <v>629.15051844987215</v>
      </c>
      <c r="F11" s="215">
        <v>668.00872114290121</v>
      </c>
      <c r="G11" s="215">
        <v>737.69629270652126</v>
      </c>
      <c r="H11" s="215">
        <v>783.73618171684529</v>
      </c>
      <c r="I11" s="215">
        <v>795.70204914280976</v>
      </c>
      <c r="J11" s="215">
        <v>781.27991692211458</v>
      </c>
      <c r="K11" s="215">
        <v>878.53711842257519</v>
      </c>
      <c r="L11" s="215">
        <v>912.97236037763207</v>
      </c>
      <c r="M11" s="215">
        <v>924.72792736572967</v>
      </c>
      <c r="N11" s="215">
        <v>954.38123033197962</v>
      </c>
      <c r="O11" s="215">
        <v>993.43556226866178</v>
      </c>
      <c r="P11" s="215">
        <v>1034.0434629687154</v>
      </c>
      <c r="Q11" s="215">
        <v>1074.0951720123594</v>
      </c>
      <c r="R11" s="215">
        <v>1112.9823392031808</v>
      </c>
      <c r="S11" s="215">
        <v>1150.0374326960996</v>
      </c>
      <c r="T11" s="215">
        <v>1184.5421863174479</v>
      </c>
      <c r="U11" s="215">
        <v>1215.8669308771553</v>
      </c>
      <c r="V11" s="215">
        <v>1243.8912732565109</v>
      </c>
      <c r="W11" s="215">
        <v>1268.6709783952663</v>
      </c>
      <c r="X11" s="215">
        <v>1290.3132281509074</v>
      </c>
      <c r="Y11" s="215">
        <v>1308.9715405165737</v>
      </c>
      <c r="Z11" s="215">
        <v>1324.8161152260614</v>
      </c>
      <c r="AA11" s="215">
        <v>1337.9537734887419</v>
      </c>
      <c r="AB11" s="215">
        <v>1348.4926130953872</v>
      </c>
      <c r="AC11" s="215">
        <v>1356.5625997748359</v>
      </c>
      <c r="AD11" s="215">
        <v>1362.3125576158734</v>
      </c>
      <c r="AE11" s="215">
        <v>1365.907158856236</v>
      </c>
      <c r="AF11" s="215">
        <v>1367.5239828562055</v>
      </c>
      <c r="AG11" s="215">
        <v>1367.350704731781</v>
      </c>
      <c r="AH11" s="215">
        <v>1365.5824643221022</v>
      </c>
      <c r="AI11" s="215">
        <v>1362.4194563314672</v>
      </c>
      <c r="AJ11" s="215">
        <v>1358.0647729801931</v>
      </c>
      <c r="AK11" s="215">
        <v>1352.7225216183911</v>
      </c>
      <c r="AL11" s="215">
        <v>1346.5962317330532</v>
      </c>
      <c r="AM11" s="215">
        <v>1339.88755877984</v>
      </c>
      <c r="AN11" s="215">
        <v>1332.7952864057072</v>
      </c>
      <c r="AO11" s="215">
        <v>1325.5146239566807</v>
      </c>
      <c r="AP11" s="215">
        <v>1318.2367927037164</v>
      </c>
      <c r="AQ11" s="215">
        <v>1311.1488919539966</v>
      </c>
      <c r="AR11" s="215">
        <v>1304.4340351068681</v>
      </c>
      <c r="AS11" s="215">
        <v>1298.2717457123497</v>
      </c>
      <c r="AT11" s="215">
        <v>1292.8386046392077</v>
      </c>
      <c r="AU11" s="215">
        <v>1288.3091415081319</v>
      </c>
      <c r="AV11" s="215">
        <v>1284.8569665533519</v>
      </c>
      <c r="AW11" s="215">
        <v>1282.6561430229458</v>
      </c>
      <c r="AX11" s="216">
        <v>1281.8828051210828</v>
      </c>
    </row>
    <row r="12" spans="1:50" x14ac:dyDescent="0.2">
      <c r="A12" s="204" t="s">
        <v>11</v>
      </c>
      <c r="B12" s="214">
        <v>615.45397266684449</v>
      </c>
      <c r="C12" s="215">
        <v>644.29234645209567</v>
      </c>
      <c r="D12" s="215">
        <v>657.85186687048679</v>
      </c>
      <c r="E12" s="215">
        <v>672.16537230123561</v>
      </c>
      <c r="F12" s="215">
        <v>708.43265072745317</v>
      </c>
      <c r="G12" s="215">
        <v>782.33730119535221</v>
      </c>
      <c r="H12" s="215">
        <v>835.83708420068547</v>
      </c>
      <c r="I12" s="215">
        <v>855.85139170274385</v>
      </c>
      <c r="J12" s="215">
        <v>805.56639983284151</v>
      </c>
      <c r="K12" s="215">
        <v>927.65431597354814</v>
      </c>
      <c r="L12" s="215">
        <v>1001.7083980576186</v>
      </c>
      <c r="M12" s="215">
        <v>1019.3958912821878</v>
      </c>
      <c r="N12" s="215">
        <v>1063.9222661618669</v>
      </c>
      <c r="O12" s="215">
        <v>1122.2403078805316</v>
      </c>
      <c r="P12" s="215">
        <v>1181.91159554469</v>
      </c>
      <c r="Q12" s="215">
        <v>1239.9507029752911</v>
      </c>
      <c r="R12" s="215">
        <v>1296.0208821036176</v>
      </c>
      <c r="S12" s="215">
        <v>1349.8191716439376</v>
      </c>
      <c r="T12" s="215">
        <v>1401.0803977862249</v>
      </c>
      <c r="U12" s="215">
        <v>1449.6075931250389</v>
      </c>
      <c r="V12" s="215">
        <v>1495.3631010787767</v>
      </c>
      <c r="W12" s="215">
        <v>1538.3981445483021</v>
      </c>
      <c r="X12" s="215">
        <v>1578.824269209754</v>
      </c>
      <c r="Y12" s="215">
        <v>1616.8095830002944</v>
      </c>
      <c r="Z12" s="215">
        <v>1652.5219957502798</v>
      </c>
      <c r="AA12" s="215">
        <v>1685.958591800596</v>
      </c>
      <c r="AB12" s="215">
        <v>1717.0858513207511</v>
      </c>
      <c r="AC12" s="215">
        <v>1745.8894320169065</v>
      </c>
      <c r="AD12" s="215">
        <v>1772.3735217266569</v>
      </c>
      <c r="AE12" s="215">
        <v>1796.5600206133804</v>
      </c>
      <c r="AF12" s="215">
        <v>1818.4875795850703</v>
      </c>
      <c r="AG12" s="215">
        <v>1838.2105221191441</v>
      </c>
      <c r="AH12" s="215">
        <v>1855.7976766145371</v>
      </c>
      <c r="AI12" s="215">
        <v>1871.3311457842392</v>
      </c>
      <c r="AJ12" s="215">
        <v>1884.9050385223595</v>
      </c>
      <c r="AK12" s="215">
        <v>1896.6241882106783</v>
      </c>
      <c r="AL12" s="215">
        <v>1906.6028796534397</v>
      </c>
      <c r="AM12" s="215">
        <v>1914.9636048274901</v>
      </c>
      <c r="AN12" s="215">
        <v>1921.8358654861124</v>
      </c>
      <c r="AO12" s="215">
        <v>1927.3550384317505</v>
      </c>
      <c r="AP12" s="215">
        <v>1931.6613170427302</v>
      </c>
      <c r="AQ12" s="215">
        <v>1934.8987404599959</v>
      </c>
      <c r="AR12" s="215">
        <v>1937.2143197646144</v>
      </c>
      <c r="AS12" s="215">
        <v>1938.7572685466689</v>
      </c>
      <c r="AT12" s="215">
        <v>1939.6783435182369</v>
      </c>
      <c r="AU12" s="215">
        <v>1940.1292992836802</v>
      </c>
      <c r="AV12" s="215">
        <v>1940.2624600711583</v>
      </c>
      <c r="AW12" s="215">
        <v>1940.2304101649534</v>
      </c>
      <c r="AX12" s="216">
        <v>1940.1858039681345</v>
      </c>
    </row>
    <row r="13" spans="1:50" x14ac:dyDescent="0.2">
      <c r="A13" s="204" t="s">
        <v>12</v>
      </c>
      <c r="B13" s="214">
        <v>1021.5462277456062</v>
      </c>
      <c r="C13" s="215">
        <v>1040.3000235379272</v>
      </c>
      <c r="D13" s="215">
        <v>1079.148969615429</v>
      </c>
      <c r="E13" s="215">
        <v>1058.6057770282716</v>
      </c>
      <c r="F13" s="215">
        <v>947.33214392277785</v>
      </c>
      <c r="G13" s="215">
        <v>992.46075246780401</v>
      </c>
      <c r="H13" s="215">
        <v>1047.4832402189634</v>
      </c>
      <c r="I13" s="215">
        <v>1062.4659761973628</v>
      </c>
      <c r="J13" s="215">
        <v>1060.6811984790204</v>
      </c>
      <c r="K13" s="215">
        <v>1143.0228686473731</v>
      </c>
      <c r="L13" s="215">
        <v>1242.3975261070618</v>
      </c>
      <c r="M13" s="215">
        <v>1258.0934061297944</v>
      </c>
      <c r="N13" s="215">
        <v>1297.7717609056592</v>
      </c>
      <c r="O13" s="215">
        <v>1350.2358742490633</v>
      </c>
      <c r="P13" s="215">
        <v>1405.1619151959542</v>
      </c>
      <c r="Q13" s="215">
        <v>1459.7383896464248</v>
      </c>
      <c r="R13" s="215">
        <v>1513.1044177135736</v>
      </c>
      <c r="S13" s="215">
        <v>1564.3043678260719</v>
      </c>
      <c r="T13" s="215">
        <v>1612.2982572683761</v>
      </c>
      <c r="U13" s="215">
        <v>1656.1723239127512</v>
      </c>
      <c r="V13" s="215">
        <v>1695.7810459544846</v>
      </c>
      <c r="W13" s="215">
        <v>1731.2397486444938</v>
      </c>
      <c r="X13" s="215">
        <v>1762.7345045967454</v>
      </c>
      <c r="Y13" s="215">
        <v>1790.5148123810175</v>
      </c>
      <c r="Z13" s="215">
        <v>1814.8401201101769</v>
      </c>
      <c r="AA13" s="215">
        <v>1835.8305284927612</v>
      </c>
      <c r="AB13" s="215">
        <v>1853.5911137446087</v>
      </c>
      <c r="AC13" s="215">
        <v>1868.2534694863089</v>
      </c>
      <c r="AD13" s="215">
        <v>1879.9726713572968</v>
      </c>
      <c r="AE13" s="215">
        <v>1888.9241846972266</v>
      </c>
      <c r="AF13" s="215">
        <v>1895.3007867357232</v>
      </c>
      <c r="AG13" s="215">
        <v>1899.3095671387571</v>
      </c>
      <c r="AH13" s="215">
        <v>1901.1690624733067</v>
      </c>
      <c r="AI13" s="215">
        <v>1901.1065715434756</v>
      </c>
      <c r="AJ13" s="215">
        <v>1899.3556899532791</v>
      </c>
      <c r="AK13" s="215">
        <v>1896.1540939500037</v>
      </c>
      <c r="AL13" s="215">
        <v>1891.7415958334846</v>
      </c>
      <c r="AM13" s="215">
        <v>1886.3584861689012</v>
      </c>
      <c r="AN13" s="215">
        <v>1880.2441718522384</v>
      </c>
      <c r="AO13" s="215">
        <v>1873.6361138452567</v>
      </c>
      <c r="AP13" s="215">
        <v>1866.7690641775637</v>
      </c>
      <c r="AQ13" s="215">
        <v>1859.8745986332899</v>
      </c>
      <c r="AR13" s="215">
        <v>1853.1809393989765</v>
      </c>
      <c r="AS13" s="215">
        <v>1846.9130608299879</v>
      </c>
      <c r="AT13" s="215">
        <v>1841.2930713658745</v>
      </c>
      <c r="AU13" s="215">
        <v>1836.5408654579439</v>
      </c>
      <c r="AV13" s="215">
        <v>1832.8750411331791</v>
      </c>
      <c r="AW13" s="215">
        <v>1830.5140814864933</v>
      </c>
      <c r="AX13" s="216">
        <v>1829.677801959805</v>
      </c>
    </row>
    <row r="14" spans="1:50" x14ac:dyDescent="0.2">
      <c r="A14" s="204" t="s">
        <v>13</v>
      </c>
      <c r="B14" s="214">
        <v>963.89151239458693</v>
      </c>
      <c r="C14" s="215">
        <v>995.32175969285993</v>
      </c>
      <c r="D14" s="215">
        <v>1018.1773917073065</v>
      </c>
      <c r="E14" s="215">
        <v>1033.569172982455</v>
      </c>
      <c r="F14" s="215">
        <v>1064.120195424287</v>
      </c>
      <c r="G14" s="215">
        <v>1120.1978705238769</v>
      </c>
      <c r="H14" s="215">
        <v>1126.5331937839655</v>
      </c>
      <c r="I14" s="215">
        <v>1100.2861515096881</v>
      </c>
      <c r="J14" s="215">
        <v>1071.8283979331518</v>
      </c>
      <c r="K14" s="215">
        <v>1131.5999339945606</v>
      </c>
      <c r="L14" s="215">
        <v>1118.4784851316513</v>
      </c>
      <c r="M14" s="215">
        <v>1123.376354808257</v>
      </c>
      <c r="N14" s="215">
        <v>1135.7391079720142</v>
      </c>
      <c r="O14" s="215">
        <v>1152.0679524624172</v>
      </c>
      <c r="P14" s="215">
        <v>1169.1204251226723</v>
      </c>
      <c r="Q14" s="215">
        <v>1185.0507053626375</v>
      </c>
      <c r="R14" s="215">
        <v>1198.3147803773854</v>
      </c>
      <c r="S14" s="215">
        <v>1207.3160145091008</v>
      </c>
      <c r="T14" s="215">
        <v>1210.4499413273786</v>
      </c>
      <c r="U14" s="215">
        <v>1206.6855566185684</v>
      </c>
      <c r="V14" s="215">
        <v>1197.1584974053483</v>
      </c>
      <c r="W14" s="215">
        <v>1183.5704490090864</v>
      </c>
      <c r="X14" s="215">
        <v>1167.6055819359151</v>
      </c>
      <c r="Y14" s="215">
        <v>1150.8864205227467</v>
      </c>
      <c r="Z14" s="215">
        <v>1134.70367510192</v>
      </c>
      <c r="AA14" s="215">
        <v>1119.2952976930135</v>
      </c>
      <c r="AB14" s="215">
        <v>1104.6442126254956</v>
      </c>
      <c r="AC14" s="215">
        <v>1090.7343514277024</v>
      </c>
      <c r="AD14" s="215">
        <v>1077.550641684812</v>
      </c>
      <c r="AE14" s="215">
        <v>1065.078997357273</v>
      </c>
      <c r="AF14" s="215">
        <v>1053.3063106245015</v>
      </c>
      <c r="AG14" s="215">
        <v>1042.2204453217303</v>
      </c>
      <c r="AH14" s="215">
        <v>1031.8102320417945</v>
      </c>
      <c r="AI14" s="215">
        <v>1022.0654649779442</v>
      </c>
      <c r="AJ14" s="215">
        <v>1012.97690058891</v>
      </c>
      <c r="AK14" s="215">
        <v>1004.5362581729449</v>
      </c>
      <c r="AL14" s="215">
        <v>996.73622244422052</v>
      </c>
      <c r="AM14" s="215">
        <v>989.57044821196178</v>
      </c>
      <c r="AN14" s="215">
        <v>983.03356727070752</v>
      </c>
      <c r="AO14" s="215">
        <v>977.12119761911333</v>
      </c>
      <c r="AP14" s="215">
        <v>971.82995513433025</v>
      </c>
      <c r="AQ14" s="215">
        <v>967.1574678400699</v>
      </c>
      <c r="AR14" s="215">
        <v>963.10239291826076</v>
      </c>
      <c r="AS14" s="215">
        <v>959.66443662753534</v>
      </c>
      <c r="AT14" s="215">
        <v>956.84437730620243</v>
      </c>
      <c r="AU14" s="215">
        <v>954.64409165339202</v>
      </c>
      <c r="AV14" s="215">
        <v>953.06658449947679</v>
      </c>
      <c r="AW14" s="215">
        <v>952.11602229625316</v>
      </c>
      <c r="AX14" s="216">
        <v>951.79777057836111</v>
      </c>
    </row>
    <row r="15" spans="1:50" x14ac:dyDescent="0.2">
      <c r="A15" s="204" t="s">
        <v>14</v>
      </c>
      <c r="B15" s="214">
        <v>628.74162899988778</v>
      </c>
      <c r="C15" s="215">
        <v>640.28422178339451</v>
      </c>
      <c r="D15" s="215">
        <v>658.05639887173447</v>
      </c>
      <c r="E15" s="215">
        <v>651.77235477871579</v>
      </c>
      <c r="F15" s="215">
        <v>660.22500337453687</v>
      </c>
      <c r="G15" s="215">
        <v>707.04711262930834</v>
      </c>
      <c r="H15" s="215">
        <v>734.98204225344136</v>
      </c>
      <c r="I15" s="215">
        <v>715.02314991124069</v>
      </c>
      <c r="J15" s="215">
        <v>629.43608541742412</v>
      </c>
      <c r="K15" s="215">
        <v>711.06790152819349</v>
      </c>
      <c r="L15" s="215">
        <v>708.60132920643639</v>
      </c>
      <c r="M15" s="215">
        <v>712.58394685348071</v>
      </c>
      <c r="N15" s="215">
        <v>722.52853277172153</v>
      </c>
      <c r="O15" s="215">
        <v>735.41755977773016</v>
      </c>
      <c r="P15" s="215">
        <v>748.49695162502542</v>
      </c>
      <c r="Q15" s="215">
        <v>760.514878897264</v>
      </c>
      <c r="R15" s="215">
        <v>770.5725192216056</v>
      </c>
      <c r="S15" s="215">
        <v>777.73908505154384</v>
      </c>
      <c r="T15" s="215">
        <v>781.07983012606587</v>
      </c>
      <c r="U15" s="215">
        <v>780.00554585158329</v>
      </c>
      <c r="V15" s="215">
        <v>775.2346682795054</v>
      </c>
      <c r="W15" s="215">
        <v>767.83439699618009</v>
      </c>
      <c r="X15" s="215">
        <v>758.86841428797504</v>
      </c>
      <c r="Y15" s="215">
        <v>749.36875353962193</v>
      </c>
      <c r="Z15" s="215">
        <v>740.16161138998507</v>
      </c>
      <c r="AA15" s="215">
        <v>731.40041835362808</v>
      </c>
      <c r="AB15" s="215">
        <v>723.07500876553547</v>
      </c>
      <c r="AC15" s="215">
        <v>715.17582491962185</v>
      </c>
      <c r="AD15" s="215">
        <v>707.69390342858514</v>
      </c>
      <c r="AE15" s="215">
        <v>700.62086271853684</v>
      </c>
      <c r="AF15" s="215">
        <v>693.94889164822155</v>
      </c>
      <c r="AG15" s="215">
        <v>687.67073924530223</v>
      </c>
      <c r="AH15" s="215">
        <v>681.77970555504817</v>
      </c>
      <c r="AI15" s="215">
        <v>676.26963359961439</v>
      </c>
      <c r="AJ15" s="215">
        <v>671.13490244907518</v>
      </c>
      <c r="AK15" s="215">
        <v>666.37042140847257</v>
      </c>
      <c r="AL15" s="215">
        <v>661.97162532837581</v>
      </c>
      <c r="AM15" s="215">
        <v>657.93447104973234</v>
      </c>
      <c r="AN15" s="215">
        <v>654.2554349973268</v>
      </c>
      <c r="AO15" s="215">
        <v>650.93151193984534</v>
      </c>
      <c r="AP15" s="215">
        <v>647.96021493830267</v>
      </c>
      <c r="AQ15" s="215">
        <v>645.33957650874402</v>
      </c>
      <c r="AR15" s="215">
        <v>643.06815102932569</v>
      </c>
      <c r="AS15" s="215">
        <v>641.14501842642619</v>
      </c>
      <c r="AT15" s="215">
        <v>639.56978917925073</v>
      </c>
      <c r="AU15" s="215">
        <v>638.34261068743274</v>
      </c>
      <c r="AV15" s="215">
        <v>637.46417505161025</v>
      </c>
      <c r="AW15" s="215">
        <v>636.93572832269876</v>
      </c>
      <c r="AX15" s="216">
        <v>636.75908128175593</v>
      </c>
    </row>
    <row r="16" spans="1:50" x14ac:dyDescent="0.2">
      <c r="A16" s="204" t="s">
        <v>15</v>
      </c>
      <c r="B16" s="214">
        <v>414.56707567507476</v>
      </c>
      <c r="C16" s="215">
        <v>425.72220273226264</v>
      </c>
      <c r="D16" s="215">
        <v>433.45732712865822</v>
      </c>
      <c r="E16" s="215">
        <v>431.37419054235727</v>
      </c>
      <c r="F16" s="215">
        <v>435.28467205973448</v>
      </c>
      <c r="G16" s="215">
        <v>460.86717494499976</v>
      </c>
      <c r="H16" s="215">
        <v>480.45236428562674</v>
      </c>
      <c r="I16" s="215">
        <v>472.96421799246747</v>
      </c>
      <c r="J16" s="215">
        <v>403.99792185347974</v>
      </c>
      <c r="K16" s="215">
        <v>456.8132112388443</v>
      </c>
      <c r="L16" s="215">
        <v>462.18928676227665</v>
      </c>
      <c r="M16" s="215">
        <v>461.39572894159534</v>
      </c>
      <c r="N16" s="215">
        <v>460.15175658114237</v>
      </c>
      <c r="O16" s="215">
        <v>460.15278964791037</v>
      </c>
      <c r="P16" s="215">
        <v>462.65382645116739</v>
      </c>
      <c r="Q16" s="215">
        <v>467.1572902059001</v>
      </c>
      <c r="R16" s="215">
        <v>472.71866017324089</v>
      </c>
      <c r="S16" s="215">
        <v>478.35990945759187</v>
      </c>
      <c r="T16" s="215">
        <v>483.05767611000533</v>
      </c>
      <c r="U16" s="215">
        <v>485.94723650500777</v>
      </c>
      <c r="V16" s="215">
        <v>486.93920629277636</v>
      </c>
      <c r="W16" s="215">
        <v>486.16021113618126</v>
      </c>
      <c r="X16" s="215">
        <v>483.75633555158299</v>
      </c>
      <c r="Y16" s="215">
        <v>479.88817548356053</v>
      </c>
      <c r="Z16" s="215">
        <v>474.72362528869115</v>
      </c>
      <c r="AA16" s="215">
        <v>468.42633253145743</v>
      </c>
      <c r="AB16" s="215">
        <v>461.15975610877229</v>
      </c>
      <c r="AC16" s="215">
        <v>453.08650914631914</v>
      </c>
      <c r="AD16" s="215">
        <v>444.36564718765425</v>
      </c>
      <c r="AE16" s="215">
        <v>435.15043838965943</v>
      </c>
      <c r="AF16" s="215">
        <v>425.58661532417557</v>
      </c>
      <c r="AG16" s="215">
        <v>415.81109161814084</v>
      </c>
      <c r="AH16" s="215">
        <v>405.95111412242017</v>
      </c>
      <c r="AI16" s="215">
        <v>396.12381247561882</v>
      </c>
      <c r="AJ16" s="215">
        <v>386.43610254665447</v>
      </c>
      <c r="AK16" s="215">
        <v>376.98489790879762</v>
      </c>
      <c r="AL16" s="215">
        <v>367.85758376608788</v>
      </c>
      <c r="AM16" s="215">
        <v>359.13271015026947</v>
      </c>
      <c r="AN16" s="215">
        <v>350.88086527955346</v>
      </c>
      <c r="AO16" s="215">
        <v>343.16569531115744</v>
      </c>
      <c r="AP16" s="215">
        <v>336.04504298260377</v>
      </c>
      <c r="AQ16" s="215">
        <v>329.57218455389068</v>
      </c>
      <c r="AR16" s="215">
        <v>323.79715184951419</v>
      </c>
      <c r="AS16" s="215">
        <v>318.76813396048806</v>
      </c>
      <c r="AT16" s="215">
        <v>314.53296129817869</v>
      </c>
      <c r="AU16" s="215">
        <v>311.14068328534091</v>
      </c>
      <c r="AV16" s="215">
        <v>308.64326021735548</v>
      </c>
      <c r="AW16" s="215">
        <v>307.09740003120243</v>
      </c>
      <c r="AX16" s="216">
        <v>306.56658231110606</v>
      </c>
    </row>
    <row r="17" spans="1:50" x14ac:dyDescent="0.2">
      <c r="A17" s="204" t="s">
        <v>16</v>
      </c>
      <c r="B17" s="214">
        <v>302.04027033522306</v>
      </c>
      <c r="C17" s="215">
        <v>320.49689172431061</v>
      </c>
      <c r="D17" s="215">
        <v>336.46002467903793</v>
      </c>
      <c r="E17" s="215">
        <v>339.31187379870977</v>
      </c>
      <c r="F17" s="215">
        <v>353.64619395247428</v>
      </c>
      <c r="G17" s="215">
        <v>380.15807784697552</v>
      </c>
      <c r="H17" s="215">
        <v>389.12148812811552</v>
      </c>
      <c r="I17" s="215">
        <v>383.43196789554264</v>
      </c>
      <c r="J17" s="215">
        <v>363.87101977345213</v>
      </c>
      <c r="K17" s="215">
        <v>418.25991064157745</v>
      </c>
      <c r="L17" s="215">
        <v>422.75738400977508</v>
      </c>
      <c r="M17" s="215">
        <v>424.89512205584009</v>
      </c>
      <c r="N17" s="215">
        <v>430.5688218413556</v>
      </c>
      <c r="O17" s="215">
        <v>438.68976988464789</v>
      </c>
      <c r="P17" s="215">
        <v>448.24814242718469</v>
      </c>
      <c r="Q17" s="215">
        <v>458.61702961155493</v>
      </c>
      <c r="R17" s="215">
        <v>469.2295241923635</v>
      </c>
      <c r="S17" s="215">
        <v>479.46481850210961</v>
      </c>
      <c r="T17" s="215">
        <v>488.64922061582615</v>
      </c>
      <c r="U17" s="215">
        <v>496.19629461873461</v>
      </c>
      <c r="V17" s="215">
        <v>502.02861870084564</v>
      </c>
      <c r="W17" s="215">
        <v>506.21953535603694</v>
      </c>
      <c r="X17" s="215">
        <v>508.86386073644184</v>
      </c>
      <c r="Y17" s="215">
        <v>510.07426624797915</v>
      </c>
      <c r="Z17" s="215">
        <v>509.97193109915258</v>
      </c>
      <c r="AA17" s="215">
        <v>508.66600634191013</v>
      </c>
      <c r="AB17" s="215">
        <v>506.26792069552369</v>
      </c>
      <c r="AC17" s="215">
        <v>502.89466265868293</v>
      </c>
      <c r="AD17" s="215">
        <v>498.66654842569272</v>
      </c>
      <c r="AE17" s="215">
        <v>493.70520734864652</v>
      </c>
      <c r="AF17" s="215">
        <v>488.13181300347776</v>
      </c>
      <c r="AG17" s="215">
        <v>482.06557675340252</v>
      </c>
      <c r="AH17" s="215">
        <v>475.62251082340077</v>
      </c>
      <c r="AI17" s="215">
        <v>468.91445951812898</v>
      </c>
      <c r="AJ17" s="215">
        <v>462.04839044111009</v>
      </c>
      <c r="AK17" s="215">
        <v>455.12593242403307</v>
      </c>
      <c r="AL17" s="215">
        <v>448.2431432996475</v>
      </c>
      <c r="AM17" s="215">
        <v>441.49048854552774</v>
      </c>
      <c r="AN17" s="215">
        <v>434.9530110516356</v>
      </c>
      <c r="AO17" s="215">
        <v>428.7106726666027</v>
      </c>
      <c r="AP17" s="215">
        <v>422.8388495989193</v>
      </c>
      <c r="AQ17" s="215">
        <v>417.4089660419952</v>
      </c>
      <c r="AR17" s="215">
        <v>412.48925342897633</v>
      </c>
      <c r="AS17" s="215">
        <v>408.14562640513361</v>
      </c>
      <c r="AT17" s="215">
        <v>404.44267086881382</v>
      </c>
      <c r="AU17" s="215">
        <v>401.44474425355776</v>
      </c>
      <c r="AV17" s="215">
        <v>399.21719362808096</v>
      </c>
      <c r="AW17" s="215">
        <v>397.82770325425759</v>
      </c>
      <c r="AX17" s="216">
        <v>397.34779010328094</v>
      </c>
    </row>
    <row r="18" spans="1:50" x14ac:dyDescent="0.2">
      <c r="A18" s="204" t="s">
        <v>17</v>
      </c>
      <c r="B18" s="214">
        <v>182.37861258806183</v>
      </c>
      <c r="C18" s="215">
        <v>190.92434116214173</v>
      </c>
      <c r="D18" s="215">
        <v>198.96943926643203</v>
      </c>
      <c r="E18" s="215">
        <v>201.78849524439579</v>
      </c>
      <c r="F18" s="215">
        <v>209.91925901214057</v>
      </c>
      <c r="G18" s="215">
        <v>233.30569642673959</v>
      </c>
      <c r="H18" s="215">
        <v>245.31106464866127</v>
      </c>
      <c r="I18" s="215">
        <v>242.43382368782244</v>
      </c>
      <c r="J18" s="215">
        <v>224.20291022259102</v>
      </c>
      <c r="K18" s="215">
        <v>261.91706865328678</v>
      </c>
      <c r="L18" s="215">
        <v>248.2374641170465</v>
      </c>
      <c r="M18" s="215">
        <v>249.35389656202787</v>
      </c>
      <c r="N18" s="215">
        <v>252.35175454042746</v>
      </c>
      <c r="O18" s="215">
        <v>256.71623780525994</v>
      </c>
      <c r="P18" s="215">
        <v>261.96146184808561</v>
      </c>
      <c r="Q18" s="215">
        <v>267.73032967702767</v>
      </c>
      <c r="R18" s="215">
        <v>273.67655671731183</v>
      </c>
      <c r="S18" s="215">
        <v>279.42240957151711</v>
      </c>
      <c r="T18" s="215">
        <v>284.55894163713504</v>
      </c>
      <c r="U18" s="215">
        <v>288.73092156780132</v>
      </c>
      <c r="V18" s="215">
        <v>291.89243582196508</v>
      </c>
      <c r="W18" s="215">
        <v>294.08862659260865</v>
      </c>
      <c r="X18" s="215">
        <v>295.3771009632423</v>
      </c>
      <c r="Y18" s="215">
        <v>295.82575768200849</v>
      </c>
      <c r="Z18" s="215">
        <v>295.5074502895697</v>
      </c>
      <c r="AA18" s="215">
        <v>294.48849107980845</v>
      </c>
      <c r="AB18" s="215">
        <v>292.83647874073648</v>
      </c>
      <c r="AC18" s="215">
        <v>290.62200632829916</v>
      </c>
      <c r="AD18" s="215">
        <v>287.91732788906666</v>
      </c>
      <c r="AE18" s="215">
        <v>284.79516341675247</v>
      </c>
      <c r="AF18" s="215">
        <v>281.32765775131406</v>
      </c>
      <c r="AG18" s="215">
        <v>277.5855022184719</v>
      </c>
      <c r="AH18" s="215">
        <v>273.63722184337314</v>
      </c>
      <c r="AI18" s="215">
        <v>269.5486259731864</v>
      </c>
      <c r="AJ18" s="215">
        <v>265.38241616272887</v>
      </c>
      <c r="AK18" s="215">
        <v>261.19794221332666</v>
      </c>
      <c r="AL18" s="215">
        <v>257.05109526415958</v>
      </c>
      <c r="AM18" s="215">
        <v>252.99432574327008</v>
      </c>
      <c r="AN18" s="215">
        <v>249.07677369920611</v>
      </c>
      <c r="AO18" s="215">
        <v>245.34449945269722</v>
      </c>
      <c r="AP18" s="215">
        <v>241.84080352987939</v>
      </c>
      <c r="AQ18" s="215">
        <v>238.60662637168053</v>
      </c>
      <c r="AR18" s="215">
        <v>235.68102027921677</v>
      </c>
      <c r="AS18" s="215">
        <v>233.10168839269085</v>
      </c>
      <c r="AT18" s="215">
        <v>230.90558817435974</v>
      </c>
      <c r="AU18" s="215">
        <v>229.12959986408777</v>
      </c>
      <c r="AV18" s="215">
        <v>227.81126371782716</v>
      </c>
      <c r="AW18" s="215">
        <v>226.98959357745517</v>
      </c>
      <c r="AX18" s="216">
        <v>226.70597854507699</v>
      </c>
    </row>
    <row r="19" spans="1:50" x14ac:dyDescent="0.2">
      <c r="A19" s="204" t="s">
        <v>18</v>
      </c>
      <c r="B19" s="214">
        <v>445.60519760051397</v>
      </c>
      <c r="C19" s="215">
        <v>458.865417905372</v>
      </c>
      <c r="D19" s="215">
        <v>468.52251694999666</v>
      </c>
      <c r="E19" s="215">
        <v>468.04882510911114</v>
      </c>
      <c r="F19" s="215">
        <v>483.71081514868058</v>
      </c>
      <c r="G19" s="215">
        <v>510.18094586861395</v>
      </c>
      <c r="H19" s="215">
        <v>513.06629433986552</v>
      </c>
      <c r="I19" s="215">
        <v>515.4581519234448</v>
      </c>
      <c r="J19" s="215">
        <v>504.61954407507056</v>
      </c>
      <c r="K19" s="215">
        <v>558.50495491767742</v>
      </c>
      <c r="L19" s="215">
        <v>563.9431107539109</v>
      </c>
      <c r="M19" s="215">
        <v>569.79933837358101</v>
      </c>
      <c r="N19" s="215">
        <v>584.23032401201669</v>
      </c>
      <c r="O19" s="215">
        <v>602.45565793035155</v>
      </c>
      <c r="P19" s="215">
        <v>620.09937218526181</v>
      </c>
      <c r="Q19" s="215">
        <v>635.8596411706493</v>
      </c>
      <c r="R19" s="215">
        <v>649.24197775762104</v>
      </c>
      <c r="S19" s="215">
        <v>659.7492172715763</v>
      </c>
      <c r="T19" s="215">
        <v>666.89848853217859</v>
      </c>
      <c r="U19" s="215">
        <v>670.43345435159108</v>
      </c>
      <c r="V19" s="215">
        <v>670.92350796448511</v>
      </c>
      <c r="W19" s="215">
        <v>669.18001210711452</v>
      </c>
      <c r="X19" s="215">
        <v>666.03455772327493</v>
      </c>
      <c r="Y19" s="215">
        <v>662.31661521198293</v>
      </c>
      <c r="Z19" s="215">
        <v>658.7060732741885</v>
      </c>
      <c r="AA19" s="215">
        <v>655.3301125975288</v>
      </c>
      <c r="AB19" s="215">
        <v>652.17950043380347</v>
      </c>
      <c r="AC19" s="215">
        <v>649.24535234806444</v>
      </c>
      <c r="AD19" s="215">
        <v>646.51910757810333</v>
      </c>
      <c r="AE19" s="215">
        <v>643.99250578702981</v>
      </c>
      <c r="AF19" s="215">
        <v>641.65756511832672</v>
      </c>
      <c r="AG19" s="215">
        <v>639.50656147019208</v>
      </c>
      <c r="AH19" s="215">
        <v>637.53200891283382</v>
      </c>
      <c r="AI19" s="215">
        <v>635.72664117860211</v>
      </c>
      <c r="AJ19" s="215">
        <v>634.083394160848</v>
      </c>
      <c r="AK19" s="215">
        <v>632.59538936272963</v>
      </c>
      <c r="AL19" s="215">
        <v>631.25591824234573</v>
      </c>
      <c r="AM19" s="215">
        <v>630.05842740523394</v>
      </c>
      <c r="AN19" s="215">
        <v>628.99650459968484</v>
      </c>
      <c r="AO19" s="215">
        <v>628.06386547441844</v>
      </c>
      <c r="AP19" s="215">
        <v>627.2543410619453</v>
      </c>
      <c r="AQ19" s="215">
        <v>626.56186595456825</v>
      </c>
      <c r="AR19" s="215">
        <v>625.98046714318536</v>
      </c>
      <c r="AS19" s="215">
        <v>625.50425349224713</v>
      </c>
      <c r="AT19" s="215">
        <v>625.12740582709694</v>
      </c>
      <c r="AU19" s="215">
        <v>624.84416761252578</v>
      </c>
      <c r="AV19" s="215">
        <v>624.64883620404828</v>
      </c>
      <c r="AW19" s="215">
        <v>624.53575465558049</v>
      </c>
      <c r="AX19" s="216">
        <v>624.49930406949716</v>
      </c>
    </row>
    <row r="20" spans="1:50" x14ac:dyDescent="0.2">
      <c r="A20" s="204" t="s">
        <v>19</v>
      </c>
      <c r="B20" s="214">
        <v>174.65983518420302</v>
      </c>
      <c r="C20" s="215">
        <v>185.6645251013515</v>
      </c>
      <c r="D20" s="215">
        <v>195.80201081827016</v>
      </c>
      <c r="E20" s="215">
        <v>198.2046721022628</v>
      </c>
      <c r="F20" s="215">
        <v>205.2239061979808</v>
      </c>
      <c r="G20" s="215">
        <v>228.50270875026825</v>
      </c>
      <c r="H20" s="215">
        <v>242.53612456989296</v>
      </c>
      <c r="I20" s="215">
        <v>239.69143073965321</v>
      </c>
      <c r="J20" s="215">
        <v>227.23159947633118</v>
      </c>
      <c r="K20" s="215">
        <v>263.08931594356079</v>
      </c>
      <c r="L20" s="215">
        <v>268.32355876398901</v>
      </c>
      <c r="M20" s="215">
        <v>271.08193970394984</v>
      </c>
      <c r="N20" s="215">
        <v>278.08447470690703</v>
      </c>
      <c r="O20" s="215">
        <v>287.41770190418623</v>
      </c>
      <c r="P20" s="215">
        <v>297.33766004153085</v>
      </c>
      <c r="Q20" s="215">
        <v>307.30962998467965</v>
      </c>
      <c r="R20" s="215">
        <v>317.09928661826615</v>
      </c>
      <c r="S20" s="215">
        <v>326.44513934397071</v>
      </c>
      <c r="T20" s="215">
        <v>335.06108886464017</v>
      </c>
      <c r="U20" s="215">
        <v>342.69499784496213</v>
      </c>
      <c r="V20" s="215">
        <v>349.30530132740387</v>
      </c>
      <c r="W20" s="215">
        <v>354.91799813400519</v>
      </c>
      <c r="X20" s="215">
        <v>359.57384778928235</v>
      </c>
      <c r="Y20" s="215">
        <v>363.32659811323828</v>
      </c>
      <c r="Z20" s="215">
        <v>366.23530440786664</v>
      </c>
      <c r="AA20" s="215">
        <v>368.34473261727953</v>
      </c>
      <c r="AB20" s="215">
        <v>369.70080002890916</v>
      </c>
      <c r="AC20" s="215">
        <v>370.35517302904543</v>
      </c>
      <c r="AD20" s="215">
        <v>370.36417077656097</v>
      </c>
      <c r="AE20" s="215">
        <v>369.78770863059492</v>
      </c>
      <c r="AF20" s="215">
        <v>368.68830301403773</v>
      </c>
      <c r="AG20" s="215">
        <v>367.13015519309823</v>
      </c>
      <c r="AH20" s="215">
        <v>365.17832733319437</v>
      </c>
      <c r="AI20" s="215">
        <v>362.89802030125861</v>
      </c>
      <c r="AJ20" s="215">
        <v>360.35395914008012</v>
      </c>
      <c r="AK20" s="215">
        <v>357.60988902549326</v>
      </c>
      <c r="AL20" s="215">
        <v>354.72818188658607</v>
      </c>
      <c r="AM20" s="215">
        <v>351.76955175111254</v>
      </c>
      <c r="AN20" s="215">
        <v>348.7928752797468</v>
      </c>
      <c r="AO20" s="215">
        <v>345.85511286338095</v>
      </c>
      <c r="AP20" s="215">
        <v>343.01132505456007</v>
      </c>
      <c r="AQ20" s="215">
        <v>340.31477895696787</v>
      </c>
      <c r="AR20" s="215">
        <v>337.81713947157402</v>
      </c>
      <c r="AS20" s="215">
        <v>335.56874096130008</v>
      </c>
      <c r="AT20" s="215">
        <v>333.61893591852089</v>
      </c>
      <c r="AU20" s="215">
        <v>332.01651857943079</v>
      </c>
      <c r="AV20" s="215">
        <v>330.81022311464318</v>
      </c>
      <c r="AW20" s="215">
        <v>330.04929803781545</v>
      </c>
      <c r="AX20" s="216">
        <v>329.78416083108749</v>
      </c>
    </row>
    <row r="21" spans="1:50" x14ac:dyDescent="0.2">
      <c r="A21" s="204" t="s">
        <v>20</v>
      </c>
      <c r="B21" s="214">
        <v>217.87978028933472</v>
      </c>
      <c r="C21" s="215">
        <v>234.91924084417857</v>
      </c>
      <c r="D21" s="215">
        <v>255.85414158302899</v>
      </c>
      <c r="E21" s="215">
        <v>256.80911821767586</v>
      </c>
      <c r="F21" s="215">
        <v>258.63590484068948</v>
      </c>
      <c r="G21" s="215">
        <v>285.61715157751394</v>
      </c>
      <c r="H21" s="215">
        <v>306.57089441525198</v>
      </c>
      <c r="I21" s="215">
        <v>298.83694300207299</v>
      </c>
      <c r="J21" s="215">
        <v>271.73919261461918</v>
      </c>
      <c r="K21" s="215">
        <v>325.08880077316945</v>
      </c>
      <c r="L21" s="215">
        <v>321.64947440422594</v>
      </c>
      <c r="M21" s="215">
        <v>324.58466596446783</v>
      </c>
      <c r="N21" s="215">
        <v>332.08575331959037</v>
      </c>
      <c r="O21" s="215">
        <v>342.19980869751606</v>
      </c>
      <c r="P21" s="215">
        <v>353.15400532768638</v>
      </c>
      <c r="Q21" s="215">
        <v>364.35150125988054</v>
      </c>
      <c r="R21" s="215">
        <v>375.47726407677328</v>
      </c>
      <c r="S21" s="215">
        <v>386.17840221295762</v>
      </c>
      <c r="T21" s="215">
        <v>396.06655802680092</v>
      </c>
      <c r="U21" s="215">
        <v>404.79935535751582</v>
      </c>
      <c r="V21" s="215">
        <v>412.32762872645844</v>
      </c>
      <c r="W21" s="215">
        <v>418.6938442741814</v>
      </c>
      <c r="X21" s="215">
        <v>423.95792655987913</v>
      </c>
      <c r="Y21" s="215">
        <v>428.1949256828284</v>
      </c>
      <c r="Z21" s="215">
        <v>431.48372224296139</v>
      </c>
      <c r="AA21" s="215">
        <v>433.87756497638867</v>
      </c>
      <c r="AB21" s="215">
        <v>435.42827218321861</v>
      </c>
      <c r="AC21" s="215">
        <v>436.19379354808007</v>
      </c>
      <c r="AD21" s="215">
        <v>436.23704440959654</v>
      </c>
      <c r="AE21" s="215">
        <v>435.62478440229745</v>
      </c>
      <c r="AF21" s="215">
        <v>434.42656238739897</v>
      </c>
      <c r="AG21" s="215">
        <v>432.71374534794904</v>
      </c>
      <c r="AH21" s="215">
        <v>430.55864477819904</v>
      </c>
      <c r="AI21" s="215">
        <v>428.03375018881371</v>
      </c>
      <c r="AJ21" s="215">
        <v>425.21107578978791</v>
      </c>
      <c r="AK21" s="215">
        <v>422.16162328243013</v>
      </c>
      <c r="AL21" s="215">
        <v>418.95496104308603</v>
      </c>
      <c r="AM21" s="215">
        <v>415.65891784248595</v>
      </c>
      <c r="AN21" s="215">
        <v>412.33938762271117</v>
      </c>
      <c r="AO21" s="215">
        <v>409.06024073972503</v>
      </c>
      <c r="AP21" s="215">
        <v>405.88333645196832</v>
      </c>
      <c r="AQ21" s="215">
        <v>402.86863126603839</v>
      </c>
      <c r="AR21" s="215">
        <v>400.07437800676524</v>
      </c>
      <c r="AS21" s="215">
        <v>397.5574111292284</v>
      </c>
      <c r="AT21" s="215">
        <v>395.37351480639495</v>
      </c>
      <c r="AU21" s="215">
        <v>393.57787168686536</v>
      </c>
      <c r="AV21" s="215">
        <v>392.22559191140323</v>
      </c>
      <c r="AW21" s="215">
        <v>391.37232400548606</v>
      </c>
      <c r="AX21" s="216">
        <v>391.07495164455247</v>
      </c>
    </row>
    <row r="22" spans="1:50" x14ac:dyDescent="0.2">
      <c r="A22" s="204" t="s">
        <v>21</v>
      </c>
      <c r="B22" s="214">
        <v>707.5885313743712</v>
      </c>
      <c r="C22" s="215">
        <v>713.18461791746836</v>
      </c>
      <c r="D22" s="215">
        <v>720.67276491046107</v>
      </c>
      <c r="E22" s="215">
        <v>734.30200114359138</v>
      </c>
      <c r="F22" s="215">
        <v>764.60618968075028</v>
      </c>
      <c r="G22" s="215">
        <v>811.09142498845029</v>
      </c>
      <c r="H22" s="215">
        <v>859.28912273215599</v>
      </c>
      <c r="I22" s="215">
        <v>869.92301724643733</v>
      </c>
      <c r="J22" s="215">
        <v>847.42336584085638</v>
      </c>
      <c r="K22" s="215">
        <v>889.38677171330733</v>
      </c>
      <c r="L22" s="215">
        <v>857.39068108754168</v>
      </c>
      <c r="M22" s="215">
        <v>865.50173105072622</v>
      </c>
      <c r="N22" s="215">
        <v>884.8440071753887</v>
      </c>
      <c r="O22" s="215">
        <v>907.76183311919362</v>
      </c>
      <c r="P22" s="215">
        <v>927.45509469682474</v>
      </c>
      <c r="Q22" s="215">
        <v>942.73351016433151</v>
      </c>
      <c r="R22" s="215">
        <v>953.96378379270914</v>
      </c>
      <c r="S22" s="215">
        <v>961.59794815923146</v>
      </c>
      <c r="T22" s="215">
        <v>966.15248309496224</v>
      </c>
      <c r="U22" s="215">
        <v>968.10430725962647</v>
      </c>
      <c r="V22" s="215">
        <v>967.62004592475841</v>
      </c>
      <c r="W22" s="215">
        <v>964.80090115083715</v>
      </c>
      <c r="X22" s="215">
        <v>959.76430796420925</v>
      </c>
      <c r="Y22" s="215">
        <v>952.64140525454388</v>
      </c>
      <c r="Z22" s="215">
        <v>943.58946851071528</v>
      </c>
      <c r="AA22" s="215">
        <v>932.83296973504616</v>
      </c>
      <c r="AB22" s="215">
        <v>920.61310964372365</v>
      </c>
      <c r="AC22" s="215">
        <v>907.16896269505287</v>
      </c>
      <c r="AD22" s="215">
        <v>892.73439279805348</v>
      </c>
      <c r="AE22" s="215">
        <v>877.53551023607008</v>
      </c>
      <c r="AF22" s="215">
        <v>861.78866493749217</v>
      </c>
      <c r="AG22" s="215">
        <v>845.69895705559497</v>
      </c>
      <c r="AH22" s="215">
        <v>829.45923491355416</v>
      </c>
      <c r="AI22" s="215">
        <v>813.24954261876553</v>
      </c>
      <c r="AJ22" s="215">
        <v>797.23697482951593</v>
      </c>
      <c r="AK22" s="215">
        <v>781.57589396905348</v>
      </c>
      <c r="AL22" s="215">
        <v>766.40846528583666</v>
      </c>
      <c r="AM22" s="215">
        <v>751.86546720072886</v>
      </c>
      <c r="AN22" s="215">
        <v>738.06733801866426</v>
      </c>
      <c r="AO22" s="215">
        <v>725.12542500124334</v>
      </c>
      <c r="AP22" s="215">
        <v>713.14340772970581</v>
      </c>
      <c r="AQ22" s="215">
        <v>702.21887442252569</v>
      </c>
      <c r="AR22" s="215">
        <v>692.44503725979177</v>
      </c>
      <c r="AS22" s="215">
        <v>683.91258072778487</v>
      </c>
      <c r="AT22" s="215">
        <v>676.71164552638743</v>
      </c>
      <c r="AU22" s="215">
        <v>670.93395975219005</v>
      </c>
      <c r="AV22" s="215">
        <v>666.67513904021644</v>
      </c>
      <c r="AW22" s="215">
        <v>664.03718837011991</v>
      </c>
      <c r="AX22" s="216">
        <v>663.13125067957048</v>
      </c>
    </row>
    <row r="23" spans="1:50" x14ac:dyDescent="0.2">
      <c r="A23" s="204" t="s">
        <v>1</v>
      </c>
      <c r="B23" s="214">
        <v>2027.5786033384431</v>
      </c>
      <c r="C23" s="215">
        <v>2159.1813020087934</v>
      </c>
      <c r="D23" s="215">
        <v>2283.2851622002017</v>
      </c>
      <c r="E23" s="215">
        <v>2371.9558120290712</v>
      </c>
      <c r="F23" s="215">
        <v>2492.9925213528795</v>
      </c>
      <c r="G23" s="215">
        <v>2619.3229436382521</v>
      </c>
      <c r="H23" s="215">
        <v>2701.9460856533151</v>
      </c>
      <c r="I23" s="215">
        <v>2727.5678902198274</v>
      </c>
      <c r="J23" s="215">
        <v>2728.2631047167106</v>
      </c>
      <c r="K23" s="215">
        <v>3059.367524259646</v>
      </c>
      <c r="L23" s="215">
        <v>3312.9183905035534</v>
      </c>
      <c r="M23" s="215">
        <v>3381.4693620507278</v>
      </c>
      <c r="N23" s="215">
        <v>3550.0453147453777</v>
      </c>
      <c r="O23" s="215">
        <v>3760.6462335006522</v>
      </c>
      <c r="P23" s="215">
        <v>3956.4631640074904</v>
      </c>
      <c r="Q23" s="215">
        <v>4123.6493004158774</v>
      </c>
      <c r="R23" s="215">
        <v>4261.3740144517315</v>
      </c>
      <c r="S23" s="215">
        <v>4369.9281806118515</v>
      </c>
      <c r="T23" s="215">
        <v>4450.6049271661386</v>
      </c>
      <c r="U23" s="215">
        <v>4505.8090727172466</v>
      </c>
      <c r="V23" s="215">
        <v>4539.6929172603595</v>
      </c>
      <c r="W23" s="215">
        <v>4557.1842462195291</v>
      </c>
      <c r="X23" s="215">
        <v>4563.5161003397907</v>
      </c>
      <c r="Y23" s="215">
        <v>4564.0663007360417</v>
      </c>
      <c r="Z23" s="215">
        <v>4563.3579244686744</v>
      </c>
      <c r="AA23" s="215">
        <v>4562.3210816448054</v>
      </c>
      <c r="AB23" s="215">
        <v>4560.9864145235206</v>
      </c>
      <c r="AC23" s="215">
        <v>4559.3845922613427</v>
      </c>
      <c r="AD23" s="215">
        <v>4557.546291996644</v>
      </c>
      <c r="AE23" s="215">
        <v>4555.5021819827944</v>
      </c>
      <c r="AF23" s="215">
        <v>4553.2829067749517</v>
      </c>
      <c r="AG23" s="215">
        <v>4550.9190744722318</v>
      </c>
      <c r="AH23" s="215">
        <v>4548.441246014695</v>
      </c>
      <c r="AI23" s="215">
        <v>4545.8799265323751</v>
      </c>
      <c r="AJ23" s="215">
        <v>4543.2655587414274</v>
      </c>
      <c r="AK23" s="215">
        <v>4540.6285183816271</v>
      </c>
      <c r="AL23" s="215">
        <v>4537.9991116877754</v>
      </c>
      <c r="AM23" s="215">
        <v>4535.4075748872838</v>
      </c>
      <c r="AN23" s="215">
        <v>4532.8840757160269</v>
      </c>
      <c r="AO23" s="215">
        <v>4530.4587169441438</v>
      </c>
      <c r="AP23" s="215">
        <v>4528.1615419044956</v>
      </c>
      <c r="AQ23" s="215">
        <v>4526.02254201703</v>
      </c>
      <c r="AR23" s="215">
        <v>4524.0716663035382</v>
      </c>
      <c r="AS23" s="215">
        <v>4522.3388328889141</v>
      </c>
      <c r="AT23" s="215">
        <v>4520.8539424871369</v>
      </c>
      <c r="AU23" s="215">
        <v>4519.6468938721264</v>
      </c>
      <c r="AV23" s="215">
        <v>4518.7476013366868</v>
      </c>
      <c r="AW23" s="215">
        <v>4518.1860141458383</v>
      </c>
      <c r="AX23" s="216">
        <v>4517.9921379938114</v>
      </c>
    </row>
    <row r="24" spans="1:50" x14ac:dyDescent="0.2">
      <c r="A24" s="204" t="s">
        <v>22</v>
      </c>
      <c r="B24" s="214">
        <v>727.21213278788082</v>
      </c>
      <c r="C24" s="215">
        <v>784.08433283869726</v>
      </c>
      <c r="D24" s="215">
        <v>844.18584088878629</v>
      </c>
      <c r="E24" s="215">
        <v>880.17306998213451</v>
      </c>
      <c r="F24" s="215">
        <v>951.71412557052213</v>
      </c>
      <c r="G24" s="215">
        <v>1082.788275133966</v>
      </c>
      <c r="H24" s="215">
        <v>1182.709399569696</v>
      </c>
      <c r="I24" s="215">
        <v>1215.5909598218193</v>
      </c>
      <c r="J24" s="215">
        <v>1245.2987832640374</v>
      </c>
      <c r="K24" s="215">
        <v>1618.1465370188198</v>
      </c>
      <c r="L24" s="215">
        <v>1587.8769898349155</v>
      </c>
      <c r="M24" s="215">
        <v>1619.6517352302103</v>
      </c>
      <c r="N24" s="215">
        <v>1696.396099422343</v>
      </c>
      <c r="O24" s="215">
        <v>1788.8364349576623</v>
      </c>
      <c r="P24" s="215">
        <v>1869.1487624833728</v>
      </c>
      <c r="Q24" s="215">
        <v>1934.0156882748888</v>
      </c>
      <c r="R24" s="215">
        <v>1987.8666683123486</v>
      </c>
      <c r="S24" s="215">
        <v>2036.0755515241024</v>
      </c>
      <c r="T24" s="215">
        <v>2084.7219982678544</v>
      </c>
      <c r="U24" s="215">
        <v>2139.1806185717428</v>
      </c>
      <c r="V24" s="215">
        <v>2199.9152262160619</v>
      </c>
      <c r="W24" s="215">
        <v>2266.0366930821187</v>
      </c>
      <c r="X24" s="215">
        <v>2336.5428479973948</v>
      </c>
      <c r="Y24" s="215">
        <v>2410.2922147530908</v>
      </c>
      <c r="Z24" s="215">
        <v>2486.1915090902139</v>
      </c>
      <c r="AA24" s="215">
        <v>2563.8587897120278</v>
      </c>
      <c r="AB24" s="215">
        <v>2643.0808881379762</v>
      </c>
      <c r="AC24" s="215">
        <v>2723.6156722662731</v>
      </c>
      <c r="AD24" s="215">
        <v>2805.1907623985653</v>
      </c>
      <c r="AE24" s="215">
        <v>2887.5024993130492</v>
      </c>
      <c r="AF24" s="215">
        <v>2970.2152156244906</v>
      </c>
      <c r="AG24" s="215">
        <v>3052.9608637439919</v>
      </c>
      <c r="AH24" s="215">
        <v>3135.3390548355496</v>
      </c>
      <c r="AI24" s="215">
        <v>3216.9175630537925</v>
      </c>
      <c r="AJ24" s="215">
        <v>3297.2333478329228</v>
      </c>
      <c r="AK24" s="215">
        <v>3375.7941438823605</v>
      </c>
      <c r="AL24" s="215">
        <v>3452.0806636492625</v>
      </c>
      <c r="AM24" s="215">
        <v>3525.5494501774238</v>
      </c>
      <c r="AN24" s="215">
        <v>3595.6364094123965</v>
      </c>
      <c r="AO24" s="215">
        <v>3661.7610400070143</v>
      </c>
      <c r="AP24" s="215">
        <v>3723.331365569682</v>
      </c>
      <c r="AQ24" s="215">
        <v>3779.7495591404831</v>
      </c>
      <c r="AR24" s="215">
        <v>3830.418232633705</v>
      </c>
      <c r="AS24" s="215">
        <v>3874.7473453007337</v>
      </c>
      <c r="AT24" s="215">
        <v>3912.1616652934877</v>
      </c>
      <c r="AU24" s="215">
        <v>3942.1086975967523</v>
      </c>
      <c r="AV24" s="215">
        <v>3964.0669705026221</v>
      </c>
      <c r="AW24" s="215">
        <v>3977.5545520664091</v>
      </c>
      <c r="AX24" s="216">
        <v>3982.1376483421914</v>
      </c>
    </row>
    <row r="25" spans="1:50" x14ac:dyDescent="0.2">
      <c r="A25" s="204" t="s">
        <v>23</v>
      </c>
      <c r="B25" s="214">
        <v>153.16827823699467</v>
      </c>
      <c r="C25" s="215">
        <v>160.49079984258429</v>
      </c>
      <c r="D25" s="215">
        <v>166.94576669297967</v>
      </c>
      <c r="E25" s="215">
        <v>176.1215580414071</v>
      </c>
      <c r="F25" s="215">
        <v>182.35873919401584</v>
      </c>
      <c r="G25" s="215">
        <v>195.29133151703161</v>
      </c>
      <c r="H25" s="215">
        <v>209.22959491007907</v>
      </c>
      <c r="I25" s="215">
        <v>225.7383827465211</v>
      </c>
      <c r="J25" s="215">
        <v>223.1754643875409</v>
      </c>
      <c r="K25" s="215">
        <v>249.09839628267974</v>
      </c>
      <c r="L25" s="215">
        <v>255.82558027423454</v>
      </c>
      <c r="M25" s="215">
        <v>262.06148705694659</v>
      </c>
      <c r="N25" s="215">
        <v>277.4589693533859</v>
      </c>
      <c r="O25" s="215">
        <v>296.79561001969279</v>
      </c>
      <c r="P25" s="215">
        <v>314.80783749575761</v>
      </c>
      <c r="Q25" s="215">
        <v>330.20744605472822</v>
      </c>
      <c r="R25" s="215">
        <v>342.96103067758611</v>
      </c>
      <c r="S25" s="215">
        <v>353.1690204019522</v>
      </c>
      <c r="T25" s="215">
        <v>361.04693438775803</v>
      </c>
      <c r="U25" s="215">
        <v>366.89431524908059</v>
      </c>
      <c r="V25" s="215">
        <v>371.04483098471951</v>
      </c>
      <c r="W25" s="215">
        <v>373.87066706927857</v>
      </c>
      <c r="X25" s="215">
        <v>375.77469042612523</v>
      </c>
      <c r="Y25" s="215">
        <v>377.17795901261212</v>
      </c>
      <c r="Z25" s="215">
        <v>378.43911444392313</v>
      </c>
      <c r="AA25" s="215">
        <v>379.63128028658599</v>
      </c>
      <c r="AB25" s="215">
        <v>380.75561214614095</v>
      </c>
      <c r="AC25" s="215">
        <v>381.81332423346043</v>
      </c>
      <c r="AD25" s="215">
        <v>382.80568669137313</v>
      </c>
      <c r="AE25" s="215">
        <v>383.73402292217588</v>
      </c>
      <c r="AF25" s="215">
        <v>384.59970692288078</v>
      </c>
      <c r="AG25" s="215">
        <v>385.40416063479859</v>
      </c>
      <c r="AH25" s="215">
        <v>386.14885131377321</v>
      </c>
      <c r="AI25" s="215">
        <v>386.83528892711081</v>
      </c>
      <c r="AJ25" s="215">
        <v>387.46502358297477</v>
      </c>
      <c r="AK25" s="215">
        <v>388.03964299771576</v>
      </c>
      <c r="AL25" s="215">
        <v>388.56077000632894</v>
      </c>
      <c r="AM25" s="215">
        <v>389.0300601209276</v>
      </c>
      <c r="AN25" s="215">
        <v>389.44919914185817</v>
      </c>
      <c r="AO25" s="215">
        <v>389.81990082575169</v>
      </c>
      <c r="AP25" s="215">
        <v>390.14390461456031</v>
      </c>
      <c r="AQ25" s="215">
        <v>390.42297342931795</v>
      </c>
      <c r="AR25" s="215">
        <v>390.658891532094</v>
      </c>
      <c r="AS25" s="215">
        <v>390.85346245933209</v>
      </c>
      <c r="AT25" s="215">
        <v>391.00850702950373</v>
      </c>
      <c r="AU25" s="215">
        <v>391.12586142773648</v>
      </c>
      <c r="AV25" s="215">
        <v>391.20737536983495</v>
      </c>
      <c r="AW25" s="215">
        <v>391.25491034784721</v>
      </c>
      <c r="AX25" s="216">
        <v>391.2703379591286</v>
      </c>
    </row>
    <row r="26" spans="1:50" x14ac:dyDescent="0.2">
      <c r="A26" s="204" t="s">
        <v>24</v>
      </c>
      <c r="B26" s="214">
        <v>742.44987001693801</v>
      </c>
      <c r="C26" s="215">
        <v>780.76539254799661</v>
      </c>
      <c r="D26" s="215">
        <v>812.91644925741389</v>
      </c>
      <c r="E26" s="215">
        <v>832.14628132368648</v>
      </c>
      <c r="F26" s="215">
        <v>873.79715493180709</v>
      </c>
      <c r="G26" s="215">
        <v>940.18779422073999</v>
      </c>
      <c r="H26" s="215">
        <v>966.10022318768188</v>
      </c>
      <c r="I26" s="215">
        <v>976.19296521477702</v>
      </c>
      <c r="J26" s="215">
        <v>961.33243098481523</v>
      </c>
      <c r="K26" s="215">
        <v>1063.9875770412123</v>
      </c>
      <c r="L26" s="215">
        <v>1061.3776196365975</v>
      </c>
      <c r="M26" s="215">
        <v>1076.8061810447598</v>
      </c>
      <c r="N26" s="215">
        <v>1114.5744475705499</v>
      </c>
      <c r="O26" s="215">
        <v>1161.5491838899491</v>
      </c>
      <c r="P26" s="215">
        <v>1205.4202136911695</v>
      </c>
      <c r="Q26" s="215">
        <v>1243.0148070643697</v>
      </c>
      <c r="R26" s="215">
        <v>1273.7319335881621</v>
      </c>
      <c r="S26" s="215">
        <v>1297.0914940730509</v>
      </c>
      <c r="T26" s="215">
        <v>1312.7467790689509</v>
      </c>
      <c r="U26" s="215">
        <v>1320.7536007165547</v>
      </c>
      <c r="V26" s="215">
        <v>1322.3577736274144</v>
      </c>
      <c r="W26" s="215">
        <v>1319.1800785506371</v>
      </c>
      <c r="X26" s="215">
        <v>1312.8912481957011</v>
      </c>
      <c r="Y26" s="215">
        <v>1305.1625233990947</v>
      </c>
      <c r="Z26" s="215">
        <v>1297.36940707231</v>
      </c>
      <c r="AA26" s="215">
        <v>1289.792017797708</v>
      </c>
      <c r="AB26" s="215">
        <v>1282.4394761037047</v>
      </c>
      <c r="AC26" s="215">
        <v>1275.3207294213905</v>
      </c>
      <c r="AD26" s="215">
        <v>1268.4445714951387</v>
      </c>
      <c r="AE26" s="215">
        <v>1261.8196624220263</v>
      </c>
      <c r="AF26" s="215">
        <v>1255.4545493145047</v>
      </c>
      <c r="AG26" s="215">
        <v>1249.3576875855788</v>
      </c>
      <c r="AH26" s="215">
        <v>1243.5374628607733</v>
      </c>
      <c r="AI26" s="215">
        <v>1238.002213526245</v>
      </c>
      <c r="AJ26" s="215">
        <v>1232.7602539276911</v>
      </c>
      <c r="AK26" s="215">
        <v>1227.8198982401827</v>
      </c>
      <c r="AL26" s="215">
        <v>1223.1894850346903</v>
      </c>
      <c r="AM26" s="215">
        <v>1218.8774025728756</v>
      </c>
      <c r="AN26" s="215">
        <v>1214.8921148678301</v>
      </c>
      <c r="AO26" s="215">
        <v>1211.242188554741</v>
      </c>
      <c r="AP26" s="215">
        <v>1207.9363206220719</v>
      </c>
      <c r="AQ26" s="215">
        <v>1204.9833670607004</v>
      </c>
      <c r="AR26" s="215">
        <v>1202.3923724957103</v>
      </c>
      <c r="AS26" s="215">
        <v>1200.1726008731532</v>
      </c>
      <c r="AT26" s="215">
        <v>1198.3335672820929</v>
      </c>
      <c r="AU26" s="215">
        <v>1196.8850710007539</v>
      </c>
      <c r="AV26" s="215">
        <v>1195.8372298645577</v>
      </c>
      <c r="AW26" s="215">
        <v>1195.2005160634208</v>
      </c>
      <c r="AX26" s="216">
        <v>1194.9857934859399</v>
      </c>
    </row>
    <row r="27" spans="1:50" x14ac:dyDescent="0.2">
      <c r="A27" s="204" t="s">
        <v>25</v>
      </c>
      <c r="B27" s="214">
        <v>1483.7223646090169</v>
      </c>
      <c r="C27" s="215">
        <v>1571.5684766320201</v>
      </c>
      <c r="D27" s="215">
        <v>1646.8308809364089</v>
      </c>
      <c r="E27" s="215">
        <v>1663.9142092848247</v>
      </c>
      <c r="F27" s="215">
        <v>1729.3353394650969</v>
      </c>
      <c r="G27" s="215">
        <v>1815.2175877512082</v>
      </c>
      <c r="H27" s="215">
        <v>1890.5503654260967</v>
      </c>
      <c r="I27" s="215">
        <v>1985.0357835637794</v>
      </c>
      <c r="J27" s="215">
        <v>1974.020219422028</v>
      </c>
      <c r="K27" s="215">
        <v>2219.755042611464</v>
      </c>
      <c r="L27" s="215">
        <v>2221.0746865680835</v>
      </c>
      <c r="M27" s="215">
        <v>2252.2675579911033</v>
      </c>
      <c r="N27" s="215">
        <v>2328.9176875036933</v>
      </c>
      <c r="O27" s="215">
        <v>2424.9969090554582</v>
      </c>
      <c r="P27" s="215">
        <v>2516.0182446725903</v>
      </c>
      <c r="Q27" s="215">
        <v>2594.7348800430314</v>
      </c>
      <c r="R27" s="215">
        <v>2658.6242599003676</v>
      </c>
      <c r="S27" s="215">
        <v>2705.2902584121471</v>
      </c>
      <c r="T27" s="215">
        <v>2732.5735993353974</v>
      </c>
      <c r="U27" s="215">
        <v>2739.6945555002781</v>
      </c>
      <c r="V27" s="215">
        <v>2730.4107175819927</v>
      </c>
      <c r="W27" s="215">
        <v>2709.7901910212909</v>
      </c>
      <c r="X27" s="215">
        <v>2682.9433585937932</v>
      </c>
      <c r="Y27" s="215">
        <v>2654.8610226100295</v>
      </c>
      <c r="Z27" s="215">
        <v>2629.5227339318317</v>
      </c>
      <c r="AA27" s="215">
        <v>2607.4964975381108</v>
      </c>
      <c r="AB27" s="215">
        <v>2588.5295092853248</v>
      </c>
      <c r="AC27" s="215">
        <v>2572.3852284126342</v>
      </c>
      <c r="AD27" s="215">
        <v>2558.8410623503864</v>
      </c>
      <c r="AE27" s="215">
        <v>2547.6862935507579</v>
      </c>
      <c r="AF27" s="215">
        <v>2538.7202212846501</v>
      </c>
      <c r="AG27" s="215">
        <v>2531.7504957399046</v>
      </c>
      <c r="AH27" s="215">
        <v>2526.5916255705747</v>
      </c>
      <c r="AI27" s="215">
        <v>2523.0636433679701</v>
      </c>
      <c r="AJ27" s="215">
        <v>2520.9909164219725</v>
      </c>
      <c r="AK27" s="215">
        <v>2520.20109266996</v>
      </c>
      <c r="AL27" s="215">
        <v>2520.5241739362641</v>
      </c>
      <c r="AM27" s="215">
        <v>2521.7917104816547</v>
      </c>
      <c r="AN27" s="215">
        <v>2523.8361125380738</v>
      </c>
      <c r="AO27" s="215">
        <v>2526.4900759178227</v>
      </c>
      <c r="AP27" s="215">
        <v>2529.586119974243</v>
      </c>
      <c r="AQ27" s="215">
        <v>2532.9562371614606</v>
      </c>
      <c r="AR27" s="215">
        <v>2536.431654200177</v>
      </c>
      <c r="AS27" s="215">
        <v>2539.8427054066256</v>
      </c>
      <c r="AT27" s="215">
        <v>2543.0188190836943</v>
      </c>
      <c r="AU27" s="215">
        <v>2545.78861800402</v>
      </c>
      <c r="AV27" s="215">
        <v>2547.9801349333584</v>
      </c>
      <c r="AW27" s="215">
        <v>2549.4211438449702</v>
      </c>
      <c r="AX27" s="216">
        <v>2549.9396069617069</v>
      </c>
    </row>
    <row r="28" spans="1:50" x14ac:dyDescent="0.2">
      <c r="A28" s="204" t="s">
        <v>26</v>
      </c>
      <c r="B28" s="214">
        <v>2266.8642920931907</v>
      </c>
      <c r="C28" s="215">
        <v>2366.6226269511294</v>
      </c>
      <c r="D28" s="215">
        <v>2409.6227812801817</v>
      </c>
      <c r="E28" s="215">
        <v>2409.4725996736911</v>
      </c>
      <c r="F28" s="215">
        <v>2311.3950984161133</v>
      </c>
      <c r="G28" s="215">
        <v>2346.6365941352378</v>
      </c>
      <c r="H28" s="215">
        <v>2500.100649793872</v>
      </c>
      <c r="I28" s="215">
        <v>2649.1551506544774</v>
      </c>
      <c r="J28" s="215">
        <v>2734.3994336154205</v>
      </c>
      <c r="K28" s="215">
        <v>2881.1917792140471</v>
      </c>
      <c r="L28" s="215">
        <v>2961.9284293936989</v>
      </c>
      <c r="M28" s="215">
        <v>3015.7181748865046</v>
      </c>
      <c r="N28" s="215">
        <v>3147.6861287011188</v>
      </c>
      <c r="O28" s="215">
        <v>3312.1095416567159</v>
      </c>
      <c r="P28" s="215">
        <v>3465.0398891088707</v>
      </c>
      <c r="Q28" s="215">
        <v>3595.6539467737575</v>
      </c>
      <c r="R28" s="215">
        <v>3702.8746097556323</v>
      </c>
      <c r="S28" s="215">
        <v>3786.3168965080231</v>
      </c>
      <c r="T28" s="215">
        <v>3846.2465112791269</v>
      </c>
      <c r="U28" s="215">
        <v>3883.9629309384677</v>
      </c>
      <c r="V28" s="215">
        <v>3903.079445089375</v>
      </c>
      <c r="W28" s="215">
        <v>3908.0566035289721</v>
      </c>
      <c r="X28" s="215">
        <v>3903.5722674160702</v>
      </c>
      <c r="Y28" s="215">
        <v>3894.379875272316</v>
      </c>
      <c r="Z28" s="215">
        <v>3884.4422633613226</v>
      </c>
      <c r="AA28" s="215">
        <v>3874.5739973134841</v>
      </c>
      <c r="AB28" s="215">
        <v>3864.8052495115421</v>
      </c>
      <c r="AC28" s="215">
        <v>3855.1658892432611</v>
      </c>
      <c r="AD28" s="215">
        <v>3845.68549165798</v>
      </c>
      <c r="AE28" s="215">
        <v>3836.3933490091276</v>
      </c>
      <c r="AF28" s="215">
        <v>3827.3184841452749</v>
      </c>
      <c r="AG28" s="215">
        <v>3818.4896662144074</v>
      </c>
      <c r="AH28" s="215">
        <v>3809.9354285496925</v>
      </c>
      <c r="AI28" s="215">
        <v>3801.6840887085355</v>
      </c>
      <c r="AJ28" s="215">
        <v>3793.7637706407095</v>
      </c>
      <c r="AK28" s="215">
        <v>3786.2024289661176</v>
      </c>
      <c r="AL28" s="215">
        <v>3779.0278753473654</v>
      </c>
      <c r="AM28" s="215">
        <v>3772.2678069483409</v>
      </c>
      <c r="AN28" s="215">
        <v>3765.9498369752018</v>
      </c>
      <c r="AO28" s="215">
        <v>3760.1015273032081</v>
      </c>
      <c r="AP28" s="215">
        <v>3754.750423198906</v>
      </c>
      <c r="AQ28" s="215">
        <v>3749.9240901551207</v>
      </c>
      <c r="AR28" s="215">
        <v>3745.6501528633567</v>
      </c>
      <c r="AS28" s="215">
        <v>3741.9563363568304</v>
      </c>
      <c r="AT28" s="215">
        <v>3738.8705093656258</v>
      </c>
      <c r="AU28" s="215">
        <v>3736.4207299352702</v>
      </c>
      <c r="AV28" s="215">
        <v>3734.6352933692233</v>
      </c>
      <c r="AW28" s="215">
        <v>3733.5427825663855</v>
      </c>
      <c r="AX28" s="216">
        <v>3733.1721208357812</v>
      </c>
    </row>
    <row r="29" spans="1:50" x14ac:dyDescent="0.2">
      <c r="A29" s="204" t="s">
        <v>27</v>
      </c>
      <c r="B29" s="214">
        <v>1064.486024295582</v>
      </c>
      <c r="C29" s="215">
        <v>1158.858418673603</v>
      </c>
      <c r="D29" s="215">
        <v>1248.7980808928194</v>
      </c>
      <c r="E29" s="215">
        <v>1318.6201486481377</v>
      </c>
      <c r="F29" s="215">
        <v>1366.6046763825284</v>
      </c>
      <c r="G29" s="215">
        <v>1404.0405883388651</v>
      </c>
      <c r="H29" s="215">
        <v>1507.0452757650496</v>
      </c>
      <c r="I29" s="215">
        <v>1586.7231090068576</v>
      </c>
      <c r="J29" s="215">
        <v>1573.3130836256189</v>
      </c>
      <c r="K29" s="215">
        <v>1702.0033119290772</v>
      </c>
      <c r="L29" s="215">
        <v>1818.8547619421211</v>
      </c>
      <c r="M29" s="215">
        <v>1856.0867096974864</v>
      </c>
      <c r="N29" s="215">
        <v>1948.3052390979628</v>
      </c>
      <c r="O29" s="215">
        <v>2065.1959336629748</v>
      </c>
      <c r="P29" s="215">
        <v>2177.1513719732084</v>
      </c>
      <c r="Q29" s="215">
        <v>2277.0829894925614</v>
      </c>
      <c r="R29" s="215">
        <v>2364.6250037892846</v>
      </c>
      <c r="S29" s="215">
        <v>2439.8841009494531</v>
      </c>
      <c r="T29" s="215">
        <v>2503.3981865499727</v>
      </c>
      <c r="U29" s="215">
        <v>2556.1313394546851</v>
      </c>
      <c r="V29" s="215">
        <v>2599.5670422278536</v>
      </c>
      <c r="W29" s="215">
        <v>2635.5059307755141</v>
      </c>
      <c r="X29" s="215">
        <v>2665.9535894044557</v>
      </c>
      <c r="Y29" s="215">
        <v>2693.0677275959156</v>
      </c>
      <c r="Z29" s="215">
        <v>2718.7278759731603</v>
      </c>
      <c r="AA29" s="215">
        <v>2743.3066442399581</v>
      </c>
      <c r="AB29" s="215">
        <v>2766.7930409477199</v>
      </c>
      <c r="AC29" s="215">
        <v>2789.1781333291929</v>
      </c>
      <c r="AD29" s="215">
        <v>2810.455027784456</v>
      </c>
      <c r="AE29" s="215">
        <v>2830.6188447764403</v>
      </c>
      <c r="AF29" s="215">
        <v>2849.6666884101405</v>
      </c>
      <c r="AG29" s="215">
        <v>2867.5976109842663</v>
      </c>
      <c r="AH29" s="215">
        <v>2884.4125728163053</v>
      </c>
      <c r="AI29" s="215">
        <v>2900.1143976524168</v>
      </c>
      <c r="AJ29" s="215">
        <v>2914.707723981644</v>
      </c>
      <c r="AK29" s="215">
        <v>2928.1989525800968</v>
      </c>
      <c r="AL29" s="215">
        <v>2940.5961906149469</v>
      </c>
      <c r="AM29" s="215">
        <v>2951.9091926406072</v>
      </c>
      <c r="AN29" s="215">
        <v>2962.14929881942</v>
      </c>
      <c r="AO29" s="215">
        <v>2971.3293706985387</v>
      </c>
      <c r="AP29" s="215">
        <v>2979.4637248713011</v>
      </c>
      <c r="AQ29" s="215">
        <v>2986.5680648472721</v>
      </c>
      <c r="AR29" s="215">
        <v>2992.6594114491249</v>
      </c>
      <c r="AS29" s="215">
        <v>2997.7560320473372</v>
      </c>
      <c r="AT29" s="215">
        <v>3001.877368935392</v>
      </c>
      <c r="AU29" s="215">
        <v>3005.0439671386034</v>
      </c>
      <c r="AV29" s="215">
        <v>3007.2774019392241</v>
      </c>
      <c r="AW29" s="215">
        <v>3008.6002063891342</v>
      </c>
      <c r="AX29" s="216">
        <v>3009.0357990694292</v>
      </c>
    </row>
    <row r="30" spans="1:50" x14ac:dyDescent="0.2">
      <c r="A30" s="204" t="s">
        <v>28</v>
      </c>
      <c r="B30" s="214">
        <v>1202.4657387811435</v>
      </c>
      <c r="C30" s="215">
        <v>1283.9402712372946</v>
      </c>
      <c r="D30" s="215">
        <v>1373.7400086801558</v>
      </c>
      <c r="E30" s="215">
        <v>1399.7199374534182</v>
      </c>
      <c r="F30" s="215">
        <v>1477.9749989056179</v>
      </c>
      <c r="G30" s="215">
        <v>1594.7588110067843</v>
      </c>
      <c r="H30" s="215">
        <v>1648.2392055673163</v>
      </c>
      <c r="I30" s="215">
        <v>1681.3499544976607</v>
      </c>
      <c r="J30" s="215">
        <v>1711.0551127601359</v>
      </c>
      <c r="K30" s="215">
        <v>2066.5774519172019</v>
      </c>
      <c r="L30" s="215">
        <v>2090.8982819264734</v>
      </c>
      <c r="M30" s="215">
        <v>2119.1059331749098</v>
      </c>
      <c r="N30" s="215">
        <v>2188.1718695765594</v>
      </c>
      <c r="O30" s="215">
        <v>2274.1725457002894</v>
      </c>
      <c r="P30" s="215">
        <v>2355.0899640391272</v>
      </c>
      <c r="Q30" s="215">
        <v>2426.3937333507993</v>
      </c>
      <c r="R30" s="215">
        <v>2488.4962047464983</v>
      </c>
      <c r="S30" s="215">
        <v>2542.0662909077241</v>
      </c>
      <c r="T30" s="215">
        <v>2587.9935600900981</v>
      </c>
      <c r="U30" s="215">
        <v>2627.2950355635844</v>
      </c>
      <c r="V30" s="215">
        <v>2660.9049220182847</v>
      </c>
      <c r="W30" s="215">
        <v>2689.8056700447064</v>
      </c>
      <c r="X30" s="215">
        <v>2715.0614739519533</v>
      </c>
      <c r="Y30" s="215">
        <v>2737.8006538070817</v>
      </c>
      <c r="Z30" s="215">
        <v>2759.0032308700256</v>
      </c>
      <c r="AA30" s="215">
        <v>2778.8832399369062</v>
      </c>
      <c r="AB30" s="215">
        <v>2797.4621988580725</v>
      </c>
      <c r="AC30" s="215">
        <v>2814.7648801534137</v>
      </c>
      <c r="AD30" s="215">
        <v>2830.8191372895358</v>
      </c>
      <c r="AE30" s="215">
        <v>2845.6557270874914</v>
      </c>
      <c r="AF30" s="215">
        <v>2859.308129600658</v>
      </c>
      <c r="AG30" s="215">
        <v>2871.8123667490158</v>
      </c>
      <c r="AH30" s="215">
        <v>2883.2068209355334</v>
      </c>
      <c r="AI30" s="215">
        <v>2893.5320548055211</v>
      </c>
      <c r="AJ30" s="215">
        <v>2902.8306332405368</v>
      </c>
      <c r="AK30" s="215">
        <v>2911.1469486060187</v>
      </c>
      <c r="AL30" s="215">
        <v>2918.5270501979162</v>
      </c>
      <c r="AM30" s="215">
        <v>2925.0184787576495</v>
      </c>
      <c r="AN30" s="215">
        <v>2930.670106849323</v>
      </c>
      <c r="AO30" s="215">
        <v>2935.5319858176017</v>
      </c>
      <c r="AP30" s="215">
        <v>2939.6551999708145</v>
      </c>
      <c r="AQ30" s="215">
        <v>2943.0917285614096</v>
      </c>
      <c r="AR30" s="215">
        <v>2945.8943160665344</v>
      </c>
      <c r="AS30" s="215">
        <v>2948.1163512045982</v>
      </c>
      <c r="AT30" s="215">
        <v>2949.81175506095</v>
      </c>
      <c r="AU30" s="215">
        <v>2951.0348786360969</v>
      </c>
      <c r="AV30" s="215">
        <v>2951.8404100754674</v>
      </c>
      <c r="AW30" s="215">
        <v>2952.2832917892297</v>
      </c>
      <c r="AX30" s="216">
        <v>2952.4186476249042</v>
      </c>
    </row>
    <row r="31" spans="1:50" x14ac:dyDescent="0.2">
      <c r="A31" s="204" t="s">
        <v>29</v>
      </c>
      <c r="B31" s="214">
        <v>1386.1188711991374</v>
      </c>
      <c r="C31" s="215">
        <v>1437.9007595991709</v>
      </c>
      <c r="D31" s="215">
        <v>1504.0047055880304</v>
      </c>
      <c r="E31" s="215">
        <v>1468.2394548218376</v>
      </c>
      <c r="F31" s="215">
        <v>1517.3701234262553</v>
      </c>
      <c r="G31" s="215">
        <v>1697.1667887148062</v>
      </c>
      <c r="H31" s="215">
        <v>1811.5369065308341</v>
      </c>
      <c r="I31" s="215">
        <v>1821.7287125216355</v>
      </c>
      <c r="J31" s="215">
        <v>1852.1517291354023</v>
      </c>
      <c r="K31" s="215">
        <v>2167.5672054910888</v>
      </c>
      <c r="L31" s="215">
        <v>2175.4614760435193</v>
      </c>
      <c r="M31" s="215">
        <v>2206.6534677993068</v>
      </c>
      <c r="N31" s="215">
        <v>2283.0801007751529</v>
      </c>
      <c r="O31" s="215">
        <v>2378.3218170071964</v>
      </c>
      <c r="P31" s="215">
        <v>2467.9152558460091</v>
      </c>
      <c r="Q31" s="215">
        <v>2546.8638545917029</v>
      </c>
      <c r="R31" s="215">
        <v>2615.7262998166575</v>
      </c>
      <c r="S31" s="215">
        <v>2675.3780989384031</v>
      </c>
      <c r="T31" s="215">
        <v>2726.964931497444</v>
      </c>
      <c r="U31" s="215">
        <v>2771.7503564604053</v>
      </c>
      <c r="V31" s="215">
        <v>2810.7437790362792</v>
      </c>
      <c r="W31" s="215">
        <v>2844.9644489940424</v>
      </c>
      <c r="X31" s="215">
        <v>2875.5221783186907</v>
      </c>
      <c r="Y31" s="215">
        <v>2903.5997082685026</v>
      </c>
      <c r="Z31" s="215">
        <v>2930.2247682809793</v>
      </c>
      <c r="AA31" s="215">
        <v>2955.6023430964829</v>
      </c>
      <c r="AB31" s="215">
        <v>2979.7293907955404</v>
      </c>
      <c r="AC31" s="215">
        <v>3002.6055393569809</v>
      </c>
      <c r="AD31" s="215">
        <v>3024.2330246140791</v>
      </c>
      <c r="AE31" s="215">
        <v>3044.616621514248</v>
      </c>
      <c r="AF31" s="215">
        <v>3063.7635692628105</v>
      </c>
      <c r="AG31" s="215">
        <v>3081.6834909391005</v>
      </c>
      <c r="AH31" s="215">
        <v>3098.3883081766121</v>
      </c>
      <c r="AI31" s="215">
        <v>3113.8921514989684</v>
      </c>
      <c r="AJ31" s="215">
        <v>3128.2112668993782</v>
      </c>
      <c r="AK31" s="215">
        <v>3141.3639192445908</v>
      </c>
      <c r="AL31" s="215">
        <v>3153.3702930738482</v>
      </c>
      <c r="AM31" s="215">
        <v>3164.2523913504629</v>
      </c>
      <c r="AN31" s="215">
        <v>3174.0339327082088</v>
      </c>
      <c r="AO31" s="215">
        <v>3182.7402477165751</v>
      </c>
      <c r="AP31" s="215">
        <v>3190.3981746692348</v>
      </c>
      <c r="AQ31" s="215">
        <v>3197.0359553782846</v>
      </c>
      <c r="AR31" s="215">
        <v>3202.6831314336659</v>
      </c>
      <c r="AS31" s="215">
        <v>3207.3704413627311</v>
      </c>
      <c r="AT31" s="215">
        <v>3211.1297190994519</v>
      </c>
      <c r="AU31" s="215">
        <v>3213.9937941466733</v>
      </c>
      <c r="AV31" s="215">
        <v>3215.9963937878956</v>
      </c>
      <c r="AW31" s="215">
        <v>3217.1720476783976</v>
      </c>
      <c r="AX31" s="216">
        <v>3217.5559951180276</v>
      </c>
    </row>
    <row r="32" spans="1:50" x14ac:dyDescent="0.2">
      <c r="A32" s="204" t="s">
        <v>30</v>
      </c>
      <c r="B32" s="214">
        <v>953.46054365731106</v>
      </c>
      <c r="C32" s="215">
        <v>982.73916071012547</v>
      </c>
      <c r="D32" s="215">
        <v>1007.190217386193</v>
      </c>
      <c r="E32" s="215">
        <v>988.01686580060073</v>
      </c>
      <c r="F32" s="215">
        <v>1028.7917095739863</v>
      </c>
      <c r="G32" s="215">
        <v>1164.2331935578331</v>
      </c>
      <c r="H32" s="215">
        <v>1285.5808657429811</v>
      </c>
      <c r="I32" s="215">
        <v>1325.0409909702028</v>
      </c>
      <c r="J32" s="215">
        <v>1362.5508537800022</v>
      </c>
      <c r="K32" s="215">
        <v>1597.4262241195795</v>
      </c>
      <c r="L32" s="215">
        <v>1681.134442521691</v>
      </c>
      <c r="M32" s="215">
        <v>1720.0370799850241</v>
      </c>
      <c r="N32" s="215">
        <v>1816.3454366884012</v>
      </c>
      <c r="O32" s="215">
        <v>1938.0553685543632</v>
      </c>
      <c r="P32" s="215">
        <v>2053.441634572418</v>
      </c>
      <c r="Q32" s="215">
        <v>2155.8894342684907</v>
      </c>
      <c r="R32" s="215">
        <v>2246.6610907903901</v>
      </c>
      <c r="S32" s="215">
        <v>2327.8480275256093</v>
      </c>
      <c r="T32" s="215">
        <v>2402.2416145707093</v>
      </c>
      <c r="U32" s="215">
        <v>2472.7016040611447</v>
      </c>
      <c r="V32" s="215">
        <v>2540.407680849738</v>
      </c>
      <c r="W32" s="215">
        <v>2606.1803438115762</v>
      </c>
      <c r="X32" s="215">
        <v>2670.9607932971203</v>
      </c>
      <c r="Y32" s="215">
        <v>2735.8055154846152</v>
      </c>
      <c r="Z32" s="215">
        <v>2801.6463563188713</v>
      </c>
      <c r="AA32" s="215">
        <v>2868.5326147309388</v>
      </c>
      <c r="AB32" s="215">
        <v>2936.2681744764323</v>
      </c>
      <c r="AC32" s="215">
        <v>3004.6380105284625</v>
      </c>
      <c r="AD32" s="215">
        <v>3073.4076952049863</v>
      </c>
      <c r="AE32" s="215">
        <v>3142.3230756928133</v>
      </c>
      <c r="AF32" s="215">
        <v>3211.1101473756171</v>
      </c>
      <c r="AG32" s="215">
        <v>3279.4751477097325</v>
      </c>
      <c r="AH32" s="215">
        <v>3347.1048952588671</v>
      </c>
      <c r="AI32" s="215">
        <v>3413.6673978274721</v>
      </c>
      <c r="AJ32" s="215">
        <v>3478.8127523548856</v>
      </c>
      <c r="AK32" s="215">
        <v>3542.1743572872529</v>
      </c>
      <c r="AL32" s="215">
        <v>3603.3704554751425</v>
      </c>
      <c r="AM32" s="215">
        <v>3662.0060222099373</v>
      </c>
      <c r="AN32" s="215">
        <v>3717.6750087808141</v>
      </c>
      <c r="AO32" s="215">
        <v>3769.9629468949297</v>
      </c>
      <c r="AP32" s="215">
        <v>3818.4499134653597</v>
      </c>
      <c r="AQ32" s="215">
        <v>3862.7138486681861</v>
      </c>
      <c r="AR32" s="215">
        <v>3902.3342128615218</v>
      </c>
      <c r="AS32" s="215">
        <v>3936.8959600363341</v>
      </c>
      <c r="AT32" s="215">
        <v>3965.9937970521655</v>
      </c>
      <c r="AU32" s="215">
        <v>3989.2366891539377</v>
      </c>
      <c r="AV32" s="215">
        <v>4006.2525633549376</v>
      </c>
      <c r="AW32" s="215">
        <v>4016.6931524202678</v>
      </c>
      <c r="AX32" s="216">
        <v>4020.2389136394045</v>
      </c>
    </row>
    <row r="33" spans="1:52" x14ac:dyDescent="0.2">
      <c r="A33" s="204" t="s">
        <v>31</v>
      </c>
      <c r="B33" s="214">
        <v>1755.1757153883541</v>
      </c>
      <c r="C33" s="215">
        <v>1915.783500409816</v>
      </c>
      <c r="D33" s="215">
        <v>2053.4482547886432</v>
      </c>
      <c r="E33" s="215">
        <v>2078.6458541383354</v>
      </c>
      <c r="F33" s="215">
        <v>2342.9399942398995</v>
      </c>
      <c r="G33" s="215">
        <v>2660.8766392878988</v>
      </c>
      <c r="H33" s="215">
        <v>2779.2531419745264</v>
      </c>
      <c r="I33" s="215">
        <v>2727.8977768813766</v>
      </c>
      <c r="J33" s="215">
        <v>2813.0369617424208</v>
      </c>
      <c r="K33" s="215">
        <v>3089.9937233622504</v>
      </c>
      <c r="L33" s="215">
        <v>3336.6660504229862</v>
      </c>
      <c r="M33" s="215">
        <v>3383.0587446232503</v>
      </c>
      <c r="N33" s="215">
        <v>3496.6880798373304</v>
      </c>
      <c r="O33" s="215">
        <v>3638.2308392964255</v>
      </c>
      <c r="P33" s="215">
        <v>3771.3891932097122</v>
      </c>
      <c r="Q33" s="215">
        <v>3888.7239135306986</v>
      </c>
      <c r="R33" s="215">
        <v>3990.9908587980262</v>
      </c>
      <c r="S33" s="215">
        <v>4079.3918681626837</v>
      </c>
      <c r="T33" s="215">
        <v>4155.5106135680562</v>
      </c>
      <c r="U33" s="215">
        <v>4221.1227860427807</v>
      </c>
      <c r="V33" s="215">
        <v>4277.7468271982607</v>
      </c>
      <c r="W33" s="215">
        <v>4326.9481657709866</v>
      </c>
      <c r="X33" s="215">
        <v>4370.4267814026771</v>
      </c>
      <c r="Y33" s="215">
        <v>4409.9896021342811</v>
      </c>
      <c r="Z33" s="215">
        <v>4447.2063687115451</v>
      </c>
      <c r="AA33" s="215">
        <v>4482.4053337331525</v>
      </c>
      <c r="AB33" s="215">
        <v>4515.6018411628656</v>
      </c>
      <c r="AC33" s="215">
        <v>4546.8159492852874</v>
      </c>
      <c r="AD33" s="215">
        <v>4576.0722449019695</v>
      </c>
      <c r="AE33" s="215">
        <v>4603.3996484364598</v>
      </c>
      <c r="AF33" s="215">
        <v>4628.8312114554146</v>
      </c>
      <c r="AG33" s="215">
        <v>4652.4039080856846</v>
      </c>
      <c r="AH33" s="215">
        <v>4674.1584217704558</v>
      </c>
      <c r="AI33" s="215">
        <v>4694.1389287642214</v>
      </c>
      <c r="AJ33" s="215">
        <v>4712.3928797150083</v>
      </c>
      <c r="AK33" s="215">
        <v>4728.9707806259703</v>
      </c>
      <c r="AL33" s="215">
        <v>4743.9259744264136</v>
      </c>
      <c r="AM33" s="215">
        <v>4757.3144243165052</v>
      </c>
      <c r="AN33" s="215">
        <v>4769.1944999810194</v>
      </c>
      <c r="AO33" s="215">
        <v>4779.6267676955149</v>
      </c>
      <c r="AP33" s="215">
        <v>4788.6737852752512</v>
      </c>
      <c r="AQ33" s="215">
        <v>4796.3999027430973</v>
      </c>
      <c r="AR33" s="215">
        <v>4802.8710695182308</v>
      </c>
      <c r="AS33" s="215">
        <v>4808.1546488536114</v>
      </c>
      <c r="AT33" s="215">
        <v>4812.3192401775868</v>
      </c>
      <c r="AU33" s="215">
        <v>4815.4345099236143</v>
      </c>
      <c r="AV33" s="215">
        <v>4817.5710313635209</v>
      </c>
      <c r="AW33" s="215">
        <v>4818.8001338930326</v>
      </c>
      <c r="AX33" s="216">
        <v>4819.1937621552433</v>
      </c>
    </row>
    <row r="34" spans="1:52" x14ac:dyDescent="0.2">
      <c r="A34" s="204" t="s">
        <v>32</v>
      </c>
      <c r="B34" s="214">
        <v>627.86780663475895</v>
      </c>
      <c r="C34" s="215">
        <v>625.07955852316729</v>
      </c>
      <c r="D34" s="215">
        <v>675.39018356764871</v>
      </c>
      <c r="E34" s="215">
        <v>684.31855733125531</v>
      </c>
      <c r="F34" s="215">
        <v>689.18639066633614</v>
      </c>
      <c r="G34" s="215">
        <v>740.85280156929605</v>
      </c>
      <c r="H34" s="215">
        <v>776.76236454005254</v>
      </c>
      <c r="I34" s="215">
        <v>804.34925709304082</v>
      </c>
      <c r="J34" s="215">
        <v>775.76461349021258</v>
      </c>
      <c r="K34" s="215">
        <v>875.56611675062425</v>
      </c>
      <c r="L34" s="215">
        <v>910.77433504394821</v>
      </c>
      <c r="M34" s="215">
        <v>918.89543281395891</v>
      </c>
      <c r="N34" s="215">
        <v>938.75051252286289</v>
      </c>
      <c r="O34" s="215">
        <v>963.47470566271238</v>
      </c>
      <c r="P34" s="215">
        <v>986.93251060661328</v>
      </c>
      <c r="Q34" s="215">
        <v>1007.7143726156904</v>
      </c>
      <c r="R34" s="215">
        <v>1025.6752648450095</v>
      </c>
      <c r="S34" s="215">
        <v>1040.6970321462886</v>
      </c>
      <c r="T34" s="215">
        <v>1052.6895861980267</v>
      </c>
      <c r="U34" s="215">
        <v>1061.6643235113786</v>
      </c>
      <c r="V34" s="215">
        <v>1067.9557627720328</v>
      </c>
      <c r="W34" s="215">
        <v>1072.0040873501175</v>
      </c>
      <c r="X34" s="215">
        <v>1074.2732226494329</v>
      </c>
      <c r="Y34" s="215">
        <v>1075.2419156269007</v>
      </c>
      <c r="Z34" s="215">
        <v>1075.3256960875085</v>
      </c>
      <c r="AA34" s="215">
        <v>1074.6589785967194</v>
      </c>
      <c r="AB34" s="215">
        <v>1073.3066456568638</v>
      </c>
      <c r="AC34" s="215">
        <v>1071.3346568454479</v>
      </c>
      <c r="AD34" s="215">
        <v>1068.8096555740765</v>
      </c>
      <c r="AE34" s="215">
        <v>1065.7986135867702</v>
      </c>
      <c r="AF34" s="215">
        <v>1062.3685147570807</v>
      </c>
      <c r="AG34" s="215">
        <v>1058.586079181028</v>
      </c>
      <c r="AH34" s="215">
        <v>1054.5175280635215</v>
      </c>
      <c r="AI34" s="215">
        <v>1050.2283894631573</v>
      </c>
      <c r="AJ34" s="215">
        <v>1045.783344595877</v>
      </c>
      <c r="AK34" s="215">
        <v>1041.2461141030021</v>
      </c>
      <c r="AL34" s="215">
        <v>1036.6793834626833</v>
      </c>
      <c r="AM34" s="215">
        <v>1032.1447665650969</v>
      </c>
      <c r="AN34" s="215">
        <v>1027.7028063783491</v>
      </c>
      <c r="AO34" s="215">
        <v>1023.4130116020596</v>
      </c>
      <c r="AP34" s="215">
        <v>1019.3339282361246</v>
      </c>
      <c r="AQ34" s="215">
        <v>1015.5232450810009</v>
      </c>
      <c r="AR34" s="215">
        <v>1012.0379323302886</v>
      </c>
      <c r="AS34" s="215">
        <v>1008.9344126147281</v>
      </c>
      <c r="AT34" s="215">
        <v>1006.2687641073694</v>
      </c>
      <c r="AU34" s="215">
        <v>1004.0969556020372</v>
      </c>
      <c r="AV34" s="215">
        <v>1002.4751138312306</v>
      </c>
      <c r="AW34" s="215">
        <v>1001.4598236968989</v>
      </c>
      <c r="AX34" s="216">
        <v>1001.1084625499695</v>
      </c>
    </row>
    <row r="35" spans="1:52" x14ac:dyDescent="0.2">
      <c r="A35" s="204" t="s">
        <v>33</v>
      </c>
      <c r="B35" s="214">
        <v>1712.0343556535668</v>
      </c>
      <c r="C35" s="215">
        <v>1803.6398418356748</v>
      </c>
      <c r="D35" s="215">
        <v>1891.7453428330407</v>
      </c>
      <c r="E35" s="215">
        <v>1925.726984191494</v>
      </c>
      <c r="F35" s="215">
        <v>2039.0277316223494</v>
      </c>
      <c r="G35" s="215">
        <v>2282.7007277873363</v>
      </c>
      <c r="H35" s="215">
        <v>2438.8021860920107</v>
      </c>
      <c r="I35" s="215">
        <v>2603.0134076603781</v>
      </c>
      <c r="J35" s="215">
        <v>2742.170325969631</v>
      </c>
      <c r="K35" s="215">
        <v>3334.778314369561</v>
      </c>
      <c r="L35" s="215">
        <v>3790.6958165959172</v>
      </c>
      <c r="M35" s="215">
        <v>3912.2186741916535</v>
      </c>
      <c r="N35" s="215">
        <v>4216.7516399780025</v>
      </c>
      <c r="O35" s="215">
        <v>4608.36801062219</v>
      </c>
      <c r="P35" s="215">
        <v>4984.726211832075</v>
      </c>
      <c r="Q35" s="215">
        <v>5323.0483155006232</v>
      </c>
      <c r="R35" s="215">
        <v>5627.9683510286495</v>
      </c>
      <c r="S35" s="215">
        <v>5908.2956873427784</v>
      </c>
      <c r="T35" s="215">
        <v>6176.4557132329155</v>
      </c>
      <c r="U35" s="215">
        <v>6444.9049610085631</v>
      </c>
      <c r="V35" s="215">
        <v>6715.412538387006</v>
      </c>
      <c r="W35" s="215">
        <v>6986.7166949071234</v>
      </c>
      <c r="X35" s="215">
        <v>7257.4338868996656</v>
      </c>
      <c r="Y35" s="215">
        <v>7526.0625618546756</v>
      </c>
      <c r="Z35" s="215">
        <v>7791.1274167271049</v>
      </c>
      <c r="AA35" s="215">
        <v>8051.6393894725879</v>
      </c>
      <c r="AB35" s="215">
        <v>8306.7537020266482</v>
      </c>
      <c r="AC35" s="215">
        <v>8555.6467183375444</v>
      </c>
      <c r="AD35" s="215">
        <v>8797.5213081591628</v>
      </c>
      <c r="AE35" s="215">
        <v>9031.6119347322547</v>
      </c>
      <c r="AF35" s="215">
        <v>9257.1894184693247</v>
      </c>
      <c r="AG35" s="215">
        <v>9473.5653339035725</v>
      </c>
      <c r="AH35" s="215">
        <v>9680.0960027612382</v>
      </c>
      <c r="AI35" s="215">
        <v>9876.1860519559104</v>
      </c>
      <c r="AJ35" s="215">
        <v>10061.291511478987</v>
      </c>
      <c r="AK35" s="215">
        <v>10234.922433458411</v>
      </c>
      <c r="AL35" s="215">
        <v>10396.645019975318</v>
      </c>
      <c r="AM35" s="215">
        <v>10546.083253461393</v>
      </c>
      <c r="AN35" s="215">
        <v>10682.920029556597</v>
      </c>
      <c r="AO35" s="215">
        <v>10806.897798099313</v>
      </c>
      <c r="AP35" s="215">
        <v>10917.818723372038</v>
      </c>
      <c r="AQ35" s="215">
        <v>11015.54437977059</v>
      </c>
      <c r="AR35" s="215">
        <v>11099.995003646101</v>
      </c>
      <c r="AS35" s="215">
        <v>11171.148326143515</v>
      </c>
      <c r="AT35" s="215">
        <v>11229.038015394537</v>
      </c>
      <c r="AU35" s="215">
        <v>11273.751759397244</v>
      </c>
      <c r="AV35" s="215">
        <v>11305.429023315912</v>
      </c>
      <c r="AW35" s="215">
        <v>11324.25851676509</v>
      </c>
      <c r="AX35" s="216">
        <v>11330.475407909535</v>
      </c>
    </row>
    <row r="36" spans="1:52" x14ac:dyDescent="0.2">
      <c r="A36" s="204" t="s">
        <v>34</v>
      </c>
      <c r="B36" s="214">
        <v>2298.3702505757124</v>
      </c>
      <c r="C36" s="215">
        <v>2430.0821452448795</v>
      </c>
      <c r="D36" s="215">
        <v>2614.0226283800762</v>
      </c>
      <c r="E36" s="215">
        <v>2740.3367900106496</v>
      </c>
      <c r="F36" s="215">
        <v>2941.6791661197531</v>
      </c>
      <c r="G36" s="215">
        <v>3388.5062004678171</v>
      </c>
      <c r="H36" s="215">
        <v>3815.9156485707945</v>
      </c>
      <c r="I36" s="215">
        <v>4021.3431733748421</v>
      </c>
      <c r="J36" s="215">
        <v>4189.6426485802067</v>
      </c>
      <c r="K36" s="215">
        <v>5047.07826989772</v>
      </c>
      <c r="L36" s="215">
        <v>5516.6342563589078</v>
      </c>
      <c r="M36" s="215">
        <v>5670.9902293897712</v>
      </c>
      <c r="N36" s="215">
        <v>6049.7711004935964</v>
      </c>
      <c r="O36" s="215">
        <v>6517.8326817475881</v>
      </c>
      <c r="P36" s="215">
        <v>6937.6804426597182</v>
      </c>
      <c r="Q36" s="215">
        <v>7288.3573114086466</v>
      </c>
      <c r="R36" s="215">
        <v>7588.9287302718258</v>
      </c>
      <c r="S36" s="215">
        <v>7864.9854308085414</v>
      </c>
      <c r="T36" s="215">
        <v>8147.2900051009774</v>
      </c>
      <c r="U36" s="215">
        <v>8463.9121730580082</v>
      </c>
      <c r="V36" s="215">
        <v>8816.002728531852</v>
      </c>
      <c r="W36" s="215">
        <v>9196.6253302009573</v>
      </c>
      <c r="X36" s="215">
        <v>9597.433171472494</v>
      </c>
      <c r="Y36" s="215">
        <v>10008.411196798159</v>
      </c>
      <c r="Z36" s="215">
        <v>10419.68207206336</v>
      </c>
      <c r="AA36" s="215">
        <v>10827.989846138882</v>
      </c>
      <c r="AB36" s="215">
        <v>11231.874566189555</v>
      </c>
      <c r="AC36" s="215">
        <v>11629.864943518149</v>
      </c>
      <c r="AD36" s="215">
        <v>12020.488251395016</v>
      </c>
      <c r="AE36" s="215">
        <v>12402.280355385892</v>
      </c>
      <c r="AF36" s="215">
        <v>12773.795772177593</v>
      </c>
      <c r="AG36" s="215">
        <v>13133.617652390218</v>
      </c>
      <c r="AH36" s="215">
        <v>13480.367583834384</v>
      </c>
      <c r="AI36" s="215">
        <v>13812.715114089397</v>
      </c>
      <c r="AJ36" s="215">
        <v>14129.386895094452</v>
      </c>
      <c r="AK36" s="215">
        <v>14429.17535757776</v>
      </c>
      <c r="AL36" s="215">
        <v>14710.946829502202</v>
      </c>
      <c r="AM36" s="215">
        <v>14973.649020157438</v>
      </c>
      <c r="AN36" s="215">
        <v>15216.317799945127</v>
      </c>
      <c r="AO36" s="215">
        <v>15438.083215133793</v>
      </c>
      <c r="AP36" s="215">
        <v>15638.174686743429</v>
      </c>
      <c r="AQ36" s="215">
        <v>15815.925353091674</v>
      </c>
      <c r="AR36" s="215">
        <v>15970.775526219299</v>
      </c>
      <c r="AS36" s="215">
        <v>16102.27524324554</v>
      </c>
      <c r="AT36" s="215">
        <v>16210.08590451312</v>
      </c>
      <c r="AU36" s="215">
        <v>16293.981001007109</v>
      </c>
      <c r="AV36" s="215">
        <v>16353.845943817994</v>
      </c>
      <c r="AW36" s="215">
        <v>16389.677018227001</v>
      </c>
      <c r="AX36" s="216">
        <v>16401.579494189686</v>
      </c>
    </row>
    <row r="37" spans="1:52" x14ac:dyDescent="0.2">
      <c r="A37" s="204" t="s">
        <v>35</v>
      </c>
      <c r="B37" s="214">
        <v>235.35118038279785</v>
      </c>
      <c r="C37" s="215">
        <v>249.50909097016776</v>
      </c>
      <c r="D37" s="215">
        <v>261.69729116037337</v>
      </c>
      <c r="E37" s="215">
        <v>261.68098067397437</v>
      </c>
      <c r="F37" s="215">
        <v>279.37539782966684</v>
      </c>
      <c r="G37" s="215">
        <v>318.13496199016924</v>
      </c>
      <c r="H37" s="215">
        <v>336.40604594488298</v>
      </c>
      <c r="I37" s="215">
        <v>358.40848198921412</v>
      </c>
      <c r="J37" s="215">
        <v>358.49983471901351</v>
      </c>
      <c r="K37" s="215">
        <v>418.05813758237923</v>
      </c>
      <c r="L37" s="215">
        <v>444.2119594191438</v>
      </c>
      <c r="M37" s="215">
        <v>451.66176300683526</v>
      </c>
      <c r="N37" s="215">
        <v>469.5171755472619</v>
      </c>
      <c r="O37" s="215">
        <v>490.74751186677599</v>
      </c>
      <c r="P37" s="215">
        <v>508.85632209510277</v>
      </c>
      <c r="Q37" s="215">
        <v>523.18955191661473</v>
      </c>
      <c r="R37" s="215">
        <v>534.87800819250754</v>
      </c>
      <c r="S37" s="215">
        <v>545.23934172630004</v>
      </c>
      <c r="T37" s="215">
        <v>555.72682759407689</v>
      </c>
      <c r="U37" s="215">
        <v>567.5953453704758</v>
      </c>
      <c r="V37" s="215">
        <v>580.90810003018771</v>
      </c>
      <c r="W37" s="215">
        <v>595.40382560161163</v>
      </c>
      <c r="X37" s="215">
        <v>610.79549936192996</v>
      </c>
      <c r="Y37" s="215">
        <v>626.76464743556721</v>
      </c>
      <c r="Z37" s="215">
        <v>643.01399580011218</v>
      </c>
      <c r="AA37" s="215">
        <v>659.44707677622011</v>
      </c>
      <c r="AB37" s="215">
        <v>676.01720823504752</v>
      </c>
      <c r="AC37" s="215">
        <v>692.67343372245864</v>
      </c>
      <c r="AD37" s="215">
        <v>709.36046832786508</v>
      </c>
      <c r="AE37" s="215">
        <v>726.01868496612246</v>
      </c>
      <c r="AF37" s="215">
        <v>742.58414593412851</v>
      </c>
      <c r="AG37" s="215">
        <v>758.988684538445</v>
      </c>
      <c r="AH37" s="215">
        <v>775.1600414229091</v>
      </c>
      <c r="AI37" s="215">
        <v>791.0220599442838</v>
      </c>
      <c r="AJ37" s="215">
        <v>806.49494453917384</v>
      </c>
      <c r="AK37" s="215">
        <v>821.49558548779316</v>
      </c>
      <c r="AL37" s="215">
        <v>835.93795280274639</v>
      </c>
      <c r="AM37" s="215">
        <v>849.73356114983255</v>
      </c>
      <c r="AN37" s="215">
        <v>862.79200674134665</v>
      </c>
      <c r="AO37" s="215">
        <v>875.02157603360797</v>
      </c>
      <c r="AP37" s="215">
        <v>886.32992481566134</v>
      </c>
      <c r="AQ37" s="215">
        <v>896.62482490710443</v>
      </c>
      <c r="AR37" s="215">
        <v>905.81497420567507</v>
      </c>
      <c r="AS37" s="215">
        <v>913.81086426167985</v>
      </c>
      <c r="AT37" s="215">
        <v>920.52569793307714</v>
      </c>
      <c r="AU37" s="215">
        <v>925.87634802442494</v>
      </c>
      <c r="AV37" s="215">
        <v>929.78434617230425</v>
      </c>
      <c r="AW37" s="215">
        <v>932.17688965086097</v>
      </c>
      <c r="AX37" s="216">
        <v>932.98785227940755</v>
      </c>
    </row>
    <row r="38" spans="1:52" x14ac:dyDescent="0.2">
      <c r="A38" s="204" t="s">
        <v>36</v>
      </c>
      <c r="B38" s="214">
        <v>96.993213780031667</v>
      </c>
      <c r="C38" s="215">
        <v>94.258989967267098</v>
      </c>
      <c r="D38" s="215">
        <v>95.067933320263947</v>
      </c>
      <c r="E38" s="215">
        <v>95.693349747696558</v>
      </c>
      <c r="F38" s="215">
        <v>98.428540730725757</v>
      </c>
      <c r="G38" s="215">
        <v>105.50856697718477</v>
      </c>
      <c r="H38" s="215">
        <v>108.5215335751294</v>
      </c>
      <c r="I38" s="215">
        <v>107.45795578155793</v>
      </c>
      <c r="J38" s="215">
        <v>100.10482337303415</v>
      </c>
      <c r="K38" s="215">
        <v>113.81705420803372</v>
      </c>
      <c r="L38" s="215">
        <v>124.98414275926726</v>
      </c>
      <c r="M38" s="215">
        <v>126.29644741959278</v>
      </c>
      <c r="N38" s="215">
        <v>129.63155836152285</v>
      </c>
      <c r="O38" s="215">
        <v>134.08499036397302</v>
      </c>
      <c r="P38" s="215">
        <v>138.83177453490512</v>
      </c>
      <c r="Q38" s="215">
        <v>143.62118848471854</v>
      </c>
      <c r="R38" s="215">
        <v>148.34529562541582</v>
      </c>
      <c r="S38" s="215">
        <v>152.883054176889</v>
      </c>
      <c r="T38" s="215">
        <v>157.10135122307133</v>
      </c>
      <c r="U38" s="215">
        <v>160.88271563013285</v>
      </c>
      <c r="V38" s="215">
        <v>164.20958135548659</v>
      </c>
      <c r="W38" s="215">
        <v>167.09643607440722</v>
      </c>
      <c r="X38" s="215">
        <v>169.56468919635839</v>
      </c>
      <c r="Y38" s="215">
        <v>171.64183038474209</v>
      </c>
      <c r="Z38" s="215">
        <v>173.35667028857239</v>
      </c>
      <c r="AA38" s="215">
        <v>174.72656519057901</v>
      </c>
      <c r="AB38" s="215">
        <v>175.76799982532668</v>
      </c>
      <c r="AC38" s="215">
        <v>176.49999409296979</v>
      </c>
      <c r="AD38" s="215">
        <v>176.94370566943874</v>
      </c>
      <c r="AE38" s="215">
        <v>177.1220398290092</v>
      </c>
      <c r="AF38" s="215">
        <v>177.0592746628173</v>
      </c>
      <c r="AG38" s="215">
        <v>176.78070859469219</v>
      </c>
      <c r="AH38" s="215">
        <v>176.31233579691397</v>
      </c>
      <c r="AI38" s="215">
        <v>175.68055384259739</v>
      </c>
      <c r="AJ38" s="215">
        <v>174.91190673916716</v>
      </c>
      <c r="AK38" s="215">
        <v>174.0328654009526</v>
      </c>
      <c r="AL38" s="215">
        <v>173.06964666194955</v>
      </c>
      <c r="AM38" s="215">
        <v>172.04807111808154</v>
      </c>
      <c r="AN38" s="215">
        <v>170.99345943075397</v>
      </c>
      <c r="AO38" s="215">
        <v>169.93056622324485</v>
      </c>
      <c r="AP38" s="215">
        <v>168.88355035698041</v>
      </c>
      <c r="AQ38" s="215">
        <v>167.87598018116861</v>
      </c>
      <c r="AR38" s="215">
        <v>166.93087229955935</v>
      </c>
      <c r="AS38" s="215">
        <v>166.07076248434282</v>
      </c>
      <c r="AT38" s="215">
        <v>165.31780758149731</v>
      </c>
      <c r="AU38" s="215">
        <v>164.69391758761293</v>
      </c>
      <c r="AV38" s="215">
        <v>164.22091753073929</v>
      </c>
      <c r="AW38" s="215">
        <v>163.92073935557985</v>
      </c>
      <c r="AX38" s="216">
        <v>163.81564469868525</v>
      </c>
    </row>
    <row r="39" spans="1:52" x14ac:dyDescent="0.2">
      <c r="A39" s="204" t="s">
        <v>37</v>
      </c>
      <c r="B39" s="214">
        <v>70.965520559665123</v>
      </c>
      <c r="C39" s="215">
        <v>77.796310354086884</v>
      </c>
      <c r="D39" s="215">
        <v>86.892132718429352</v>
      </c>
      <c r="E39" s="215">
        <v>99.251999418529735</v>
      </c>
      <c r="F39" s="215">
        <v>104.80094610845228</v>
      </c>
      <c r="G39" s="215">
        <v>107.56571695122068</v>
      </c>
      <c r="H39" s="215">
        <v>111.70845905906732</v>
      </c>
      <c r="I39" s="215">
        <v>121.81502945383929</v>
      </c>
      <c r="J39" s="215">
        <v>121.02120146583695</v>
      </c>
      <c r="K39" s="215">
        <v>164.0597870260292</v>
      </c>
      <c r="L39" s="215">
        <v>204.32170048770587</v>
      </c>
      <c r="M39" s="215">
        <v>212.55556167378916</v>
      </c>
      <c r="N39" s="215">
        <v>233.68946915636266</v>
      </c>
      <c r="O39" s="215">
        <v>262.03155887995825</v>
      </c>
      <c r="P39" s="215">
        <v>291.02561999215254</v>
      </c>
      <c r="Q39" s="215">
        <v>319.00132343385508</v>
      </c>
      <c r="R39" s="215">
        <v>346.04624094835134</v>
      </c>
      <c r="S39" s="215">
        <v>372.52285844776929</v>
      </c>
      <c r="T39" s="215">
        <v>399.06680822935505</v>
      </c>
      <c r="U39" s="215">
        <v>426.41033054569374</v>
      </c>
      <c r="V39" s="215">
        <v>454.76805833274011</v>
      </c>
      <c r="W39" s="215">
        <v>484.21897046047008</v>
      </c>
      <c r="X39" s="215">
        <v>514.86425636246395</v>
      </c>
      <c r="Y39" s="215">
        <v>546.82991701760875</v>
      </c>
      <c r="Z39" s="215">
        <v>580.23358409487992</v>
      </c>
      <c r="AA39" s="215">
        <v>615.06220124194681</v>
      </c>
      <c r="AB39" s="215">
        <v>651.25085752257871</v>
      </c>
      <c r="AC39" s="215">
        <v>688.71284954539703</v>
      </c>
      <c r="AD39" s="215">
        <v>727.33784407666576</v>
      </c>
      <c r="AE39" s="215">
        <v>766.99020731621169</v>
      </c>
      <c r="AF39" s="215">
        <v>807.50756926178644</v>
      </c>
      <c r="AG39" s="215">
        <v>848.69969717573088</v>
      </c>
      <c r="AH39" s="215">
        <v>890.34775625832481</v>
      </c>
      <c r="AI39" s="215">
        <v>932.20403774866713</v>
      </c>
      <c r="AJ39" s="215">
        <v>973.99223432856036</v>
      </c>
      <c r="AK39" s="215">
        <v>1015.408339421985</v>
      </c>
      <c r="AL39" s="215">
        <v>1056.1222403263309</v>
      </c>
      <c r="AM39" s="215">
        <v>1095.7800647180916</v>
      </c>
      <c r="AN39" s="215">
        <v>1134.0073256892897</v>
      </c>
      <c r="AO39" s="215">
        <v>1170.4128919801951</v>
      </c>
      <c r="AP39" s="215">
        <v>1204.5937875487932</v>
      </c>
      <c r="AQ39" s="215">
        <v>1236.1407983409827</v>
      </c>
      <c r="AR39" s="215">
        <v>1264.6448346213931</v>
      </c>
      <c r="AS39" s="215">
        <v>1289.7039652734213</v>
      </c>
      <c r="AT39" s="215">
        <v>1310.9310071200537</v>
      </c>
      <c r="AU39" s="215">
        <v>1327.9615188448702</v>
      </c>
      <c r="AV39" s="215">
        <v>1340.4620170142466</v>
      </c>
      <c r="AW39" s="215">
        <v>1348.138202694942</v>
      </c>
      <c r="AX39" s="216">
        <v>1350.7429630020163</v>
      </c>
    </row>
    <row r="40" spans="1:52" x14ac:dyDescent="0.2">
      <c r="A40" s="204" t="s">
        <v>38</v>
      </c>
      <c r="B40" s="214">
        <v>32.536888744587912</v>
      </c>
      <c r="C40" s="215">
        <v>35.699637404168797</v>
      </c>
      <c r="D40" s="215">
        <v>38.367627851350051</v>
      </c>
      <c r="E40" s="215">
        <v>39.602824835326153</v>
      </c>
      <c r="F40" s="215">
        <v>41.15991326248249</v>
      </c>
      <c r="G40" s="215">
        <v>45.745408371569674</v>
      </c>
      <c r="H40" s="215">
        <v>50.832278851937239</v>
      </c>
      <c r="I40" s="215">
        <v>55.823300807607737</v>
      </c>
      <c r="J40" s="215">
        <v>52.219430202324659</v>
      </c>
      <c r="K40" s="215">
        <v>57.360679492383881</v>
      </c>
      <c r="L40" s="215">
        <v>65.377607731033848</v>
      </c>
      <c r="M40" s="215">
        <v>67.052272199356494</v>
      </c>
      <c r="N40" s="215">
        <v>71.281975900826438</v>
      </c>
      <c r="O40" s="215">
        <v>76.832847100374536</v>
      </c>
      <c r="P40" s="215">
        <v>82.453502206786126</v>
      </c>
      <c r="Q40" s="215">
        <v>87.8535896005762</v>
      </c>
      <c r="R40" s="215">
        <v>93.039246522476375</v>
      </c>
      <c r="S40" s="215">
        <v>98.038616487736959</v>
      </c>
      <c r="T40" s="215">
        <v>102.90122026265099</v>
      </c>
      <c r="U40" s="215">
        <v>107.68254257856758</v>
      </c>
      <c r="V40" s="215">
        <v>112.39439103150873</v>
      </c>
      <c r="W40" s="215">
        <v>117.0395623239168</v>
      </c>
      <c r="X40" s="215">
        <v>121.62521070201605</v>
      </c>
      <c r="Y40" s="215">
        <v>126.16286454801524</v>
      </c>
      <c r="Z40" s="215">
        <v>130.66288555373498</v>
      </c>
      <c r="AA40" s="215">
        <v>135.11633364652076</v>
      </c>
      <c r="AB40" s="215">
        <v>139.5089580232071</v>
      </c>
      <c r="AC40" s="215">
        <v>143.8264314768162</v>
      </c>
      <c r="AD40" s="215">
        <v>148.05443269097765</v>
      </c>
      <c r="AE40" s="215">
        <v>152.17872985182532</v>
      </c>
      <c r="AF40" s="215">
        <v>156.18526485643508</v>
      </c>
      <c r="AG40" s="215">
        <v>160.06023738407694</v>
      </c>
      <c r="AH40" s="215">
        <v>163.79018809236857</v>
      </c>
      <c r="AI40" s="215">
        <v>167.36208020489323</v>
      </c>
      <c r="AJ40" s="215">
        <v>170.76337876996496</v>
      </c>
      <c r="AK40" s="215">
        <v>173.9821268917579</v>
      </c>
      <c r="AL40" s="215">
        <v>177.00701826469708</v>
      </c>
      <c r="AM40" s="215">
        <v>179.827465379394</v>
      </c>
      <c r="AN40" s="215">
        <v>182.43366281296369</v>
      </c>
      <c r="AO40" s="215">
        <v>184.81664506766398</v>
      </c>
      <c r="AP40" s="215">
        <v>186.96833847871531</v>
      </c>
      <c r="AQ40" s="215">
        <v>188.88160677409869</v>
      </c>
      <c r="AR40" s="215">
        <v>190.550289935244</v>
      </c>
      <c r="AS40" s="215">
        <v>191.96923607687393</v>
      </c>
      <c r="AT40" s="215">
        <v>193.13432613596913</v>
      </c>
      <c r="AU40" s="215">
        <v>194.0424912328709</v>
      </c>
      <c r="AV40" s="215">
        <v>194.69172264100834</v>
      </c>
      <c r="AW40" s="215">
        <v>195.08107437468755</v>
      </c>
      <c r="AX40" s="216">
        <v>195.21065847589301</v>
      </c>
    </row>
    <row r="41" spans="1:52" x14ac:dyDescent="0.2">
      <c r="A41" s="204" t="s">
        <v>39</v>
      </c>
      <c r="B41" s="214">
        <v>1680.2596337294835</v>
      </c>
      <c r="C41" s="215">
        <v>1695.144439478476</v>
      </c>
      <c r="D41" s="215">
        <v>1660.9369108534145</v>
      </c>
      <c r="E41" s="215">
        <v>1583.6219721367613</v>
      </c>
      <c r="F41" s="215">
        <v>1619.613841507062</v>
      </c>
      <c r="G41" s="215">
        <v>1767.2620779648926</v>
      </c>
      <c r="H41" s="215">
        <v>1928.5876837904223</v>
      </c>
      <c r="I41" s="215">
        <v>1980.3465919708456</v>
      </c>
      <c r="J41" s="215">
        <v>1952.1155968033461</v>
      </c>
      <c r="K41" s="215">
        <v>2254.0667697181825</v>
      </c>
      <c r="L41" s="215">
        <v>2406.5305171590167</v>
      </c>
      <c r="M41" s="215">
        <v>2482.0321882316407</v>
      </c>
      <c r="N41" s="215">
        <v>2666.9892688540158</v>
      </c>
      <c r="O41" s="215">
        <v>2893.8870488723769</v>
      </c>
      <c r="P41" s="215">
        <v>3092.4448157157099</v>
      </c>
      <c r="Q41" s="215">
        <v>3252.7900739206952</v>
      </c>
      <c r="R41" s="215">
        <v>3386.7444591157705</v>
      </c>
      <c r="S41" s="215">
        <v>3510.102165176364</v>
      </c>
      <c r="T41" s="215">
        <v>3641.7207518537202</v>
      </c>
      <c r="U41" s="215">
        <v>3798.7183939493311</v>
      </c>
      <c r="V41" s="215">
        <v>3981.3169432536524</v>
      </c>
      <c r="W41" s="215">
        <v>4184.5293320928322</v>
      </c>
      <c r="X41" s="215">
        <v>4402.1791342369952</v>
      </c>
      <c r="Y41" s="215">
        <v>4626.5904162685802</v>
      </c>
      <c r="Z41" s="215">
        <v>4849.9954208548324</v>
      </c>
      <c r="AA41" s="215">
        <v>5069.8823169855041</v>
      </c>
      <c r="AB41" s="215">
        <v>5285.2278209965989</v>
      </c>
      <c r="AC41" s="215">
        <v>5495.0524086697578</v>
      </c>
      <c r="AD41" s="215">
        <v>5698.4306386015487</v>
      </c>
      <c r="AE41" s="215">
        <v>5894.5004303621754</v>
      </c>
      <c r="AF41" s="215">
        <v>6082.4711749667285</v>
      </c>
      <c r="AG41" s="215">
        <v>6261.6305860561079</v>
      </c>
      <c r="AH41" s="215">
        <v>6431.3502314922225</v>
      </c>
      <c r="AI41" s="215">
        <v>6591.0897159000233</v>
      </c>
      <c r="AJ41" s="215">
        <v>6740.3995142111407</v>
      </c>
      <c r="AK41" s="215">
        <v>6878.9224837636575</v>
      </c>
      <c r="AL41" s="215">
        <v>7006.3941073981414</v>
      </c>
      <c r="AM41" s="215">
        <v>7122.6415418023535</v>
      </c>
      <c r="AN41" s="215">
        <v>7227.5815637739715</v>
      </c>
      <c r="AO41" s="215">
        <v>7321.2175219023211</v>
      </c>
      <c r="AP41" s="215">
        <v>7403.6354123553374</v>
      </c>
      <c r="AQ41" s="215">
        <v>7474.9992050469646</v>
      </c>
      <c r="AR41" s="215">
        <v>7535.5455506072649</v>
      </c>
      <c r="AS41" s="215">
        <v>7585.5779995194898</v>
      </c>
      <c r="AT41" s="215">
        <v>7625.4608628292544</v>
      </c>
      <c r="AU41" s="215">
        <v>7655.612839326127</v>
      </c>
      <c r="AV41" s="215">
        <v>7676.5005274324649</v>
      </c>
      <c r="AW41" s="215">
        <v>7688.6319316129802</v>
      </c>
      <c r="AX41" s="216">
        <v>7692.5500633449419</v>
      </c>
    </row>
    <row r="42" spans="1:52" x14ac:dyDescent="0.2">
      <c r="A42" s="204" t="s">
        <v>40</v>
      </c>
      <c r="B42" s="214">
        <v>125.81415161256815</v>
      </c>
      <c r="C42" s="215">
        <v>140.31477005110062</v>
      </c>
      <c r="D42" s="215">
        <v>156.72015248722698</v>
      </c>
      <c r="E42" s="215">
        <v>165.1852348132401</v>
      </c>
      <c r="F42" s="215">
        <v>184.25366435012344</v>
      </c>
      <c r="G42" s="215">
        <v>209.81637237905477</v>
      </c>
      <c r="H42" s="215">
        <v>245.89161153311522</v>
      </c>
      <c r="I42" s="215">
        <v>264.34481065829374</v>
      </c>
      <c r="J42" s="215">
        <v>255.71778339066671</v>
      </c>
      <c r="K42" s="215">
        <v>314.44198403038911</v>
      </c>
      <c r="L42" s="215">
        <v>339.54369713094945</v>
      </c>
      <c r="M42" s="215">
        <v>355.02268626592991</v>
      </c>
      <c r="N42" s="215">
        <v>394.6760396563111</v>
      </c>
      <c r="O42" s="215">
        <v>447.40896102284341</v>
      </c>
      <c r="P42" s="215">
        <v>499.84310558227043</v>
      </c>
      <c r="Q42" s="215">
        <v>548.44988597374265</v>
      </c>
      <c r="R42" s="215">
        <v>593.54592768698899</v>
      </c>
      <c r="S42" s="215">
        <v>636.24702106875247</v>
      </c>
      <c r="T42" s="215">
        <v>678.40832072631201</v>
      </c>
      <c r="U42" s="215">
        <v>722.06959833170981</v>
      </c>
      <c r="V42" s="215">
        <v>767.66610090920085</v>
      </c>
      <c r="W42" s="215">
        <v>815.15949995216067</v>
      </c>
      <c r="X42" s="215">
        <v>864.49258415599775</v>
      </c>
      <c r="Y42" s="215">
        <v>915.58762852077507</v>
      </c>
      <c r="Z42" s="215">
        <v>968.34421806144826</v>
      </c>
      <c r="AA42" s="215">
        <v>1022.635659007558</v>
      </c>
      <c r="AB42" s="215">
        <v>1078.3090687665715</v>
      </c>
      <c r="AC42" s="215">
        <v>1135.1848220383804</v>
      </c>
      <c r="AD42" s="215">
        <v>1193.0557069660467</v>
      </c>
      <c r="AE42" s="215">
        <v>1251.6864013573277</v>
      </c>
      <c r="AF42" s="215">
        <v>1310.8133207605465</v>
      </c>
      <c r="AG42" s="215">
        <v>1370.1448888779983</v>
      </c>
      <c r="AH42" s="215">
        <v>1429.3622779371735</v>
      </c>
      <c r="AI42" s="215">
        <v>1488.1206620582211</v>
      </c>
      <c r="AJ42" s="215">
        <v>1546.0510202342646</v>
      </c>
      <c r="AK42" s="215">
        <v>1602.7625172049397</v>
      </c>
      <c r="AL42" s="215">
        <v>1657.8454802364895</v>
      </c>
      <c r="AM42" s="215">
        <v>1710.874977674775</v>
      </c>
      <c r="AN42" s="215">
        <v>1761.4149912393073</v>
      </c>
      <c r="AO42" s="215">
        <v>1809.0231585890083</v>
      </c>
      <c r="AP42" s="215">
        <v>1853.2560460149459</v>
      </c>
      <c r="AQ42" s="215">
        <v>1893.6748935914879</v>
      </c>
      <c r="AR42" s="215">
        <v>1929.851757222227</v>
      </c>
      <c r="AS42" s="215">
        <v>1961.375954305244</v>
      </c>
      <c r="AT42" s="215">
        <v>1987.8607028354961</v>
      </c>
      <c r="AU42" s="215">
        <v>2008.9498283298994</v>
      </c>
      <c r="AV42" s="215">
        <v>2024.3243996991612</v>
      </c>
      <c r="AW42" s="215">
        <v>2033.7091447950488</v>
      </c>
      <c r="AX42" s="216">
        <v>2036.8784894962369</v>
      </c>
    </row>
    <row r="43" spans="1:52" x14ac:dyDescent="0.2">
      <c r="A43" s="205" t="s">
        <v>41</v>
      </c>
      <c r="B43" s="217">
        <v>111.51452051101201</v>
      </c>
      <c r="C43" s="218">
        <v>113.03205913023037</v>
      </c>
      <c r="D43" s="218">
        <v>116.38619015098108</v>
      </c>
      <c r="E43" s="218">
        <v>116.59976918770862</v>
      </c>
      <c r="F43" s="218">
        <v>121.7531333299423</v>
      </c>
      <c r="G43" s="218">
        <v>133.96162549530575</v>
      </c>
      <c r="H43" s="218">
        <v>142.45560376808243</v>
      </c>
      <c r="I43" s="218">
        <v>148.20170190389067</v>
      </c>
      <c r="J43" s="218">
        <v>150.38995216573491</v>
      </c>
      <c r="K43" s="218">
        <v>171.45992894014705</v>
      </c>
      <c r="L43" s="218">
        <v>178.87718995463754</v>
      </c>
      <c r="M43" s="218">
        <v>183.91734605340596</v>
      </c>
      <c r="N43" s="218">
        <v>196.49466917504878</v>
      </c>
      <c r="O43" s="218">
        <v>212.5820325132492</v>
      </c>
      <c r="P43" s="218">
        <v>228.01675195384598</v>
      </c>
      <c r="Q43" s="218">
        <v>241.88312085188005</v>
      </c>
      <c r="R43" s="218">
        <v>254.33524061896514</v>
      </c>
      <c r="S43" s="218">
        <v>265.6643287487891</v>
      </c>
      <c r="T43" s="218">
        <v>276.27986637437255</v>
      </c>
      <c r="U43" s="218">
        <v>286.59329202376892</v>
      </c>
      <c r="V43" s="218">
        <v>296.67904687369173</v>
      </c>
      <c r="W43" s="218">
        <v>306.52296782086637</v>
      </c>
      <c r="X43" s="218">
        <v>316.11542206546687</v>
      </c>
      <c r="Y43" s="218">
        <v>325.45135495564045</v>
      </c>
      <c r="Z43" s="218">
        <v>334.52576202201578</v>
      </c>
      <c r="AA43" s="218">
        <v>343.31911217564937</v>
      </c>
      <c r="AB43" s="218">
        <v>351.80927684095792</v>
      </c>
      <c r="AC43" s="218">
        <v>359.97592362896552</v>
      </c>
      <c r="AD43" s="218">
        <v>367.80061427728242</v>
      </c>
      <c r="AE43" s="218">
        <v>375.26688356751828</v>
      </c>
      <c r="AF43" s="218">
        <v>382.36029915365827</v>
      </c>
      <c r="AG43" s="218">
        <v>389.06850248231427</v>
      </c>
      <c r="AH43" s="218">
        <v>395.38123121677137</v>
      </c>
      <c r="AI43" s="218">
        <v>401.29032378847262</v>
      </c>
      <c r="AJ43" s="218">
        <v>406.78970688969179</v>
      </c>
      <c r="AK43" s="218">
        <v>411.87536688790595</v>
      </c>
      <c r="AL43" s="218">
        <v>416.54530628461072</v>
      </c>
      <c r="AM43" s="218">
        <v>420.79948645842416</v>
      </c>
      <c r="AN43" s="218">
        <v>424.63975802424659</v>
      </c>
      <c r="AO43" s="218">
        <v>428.06978020724262</v>
      </c>
      <c r="AP43" s="218">
        <v>431.09493067348325</v>
      </c>
      <c r="AQ43" s="218">
        <v>433.72220727928192</v>
      </c>
      <c r="AR43" s="218">
        <v>435.96012320010618</v>
      </c>
      <c r="AS43" s="218">
        <v>437.81859687928062</v>
      </c>
      <c r="AT43" s="218">
        <v>439.30883819836686</v>
      </c>
      <c r="AU43" s="218">
        <v>440.44323221732861</v>
      </c>
      <c r="AV43" s="218">
        <v>441.23522176538643</v>
      </c>
      <c r="AW43" s="218">
        <v>441.69919008527575</v>
      </c>
      <c r="AX43" s="219">
        <v>441.85034464639585</v>
      </c>
    </row>
    <row r="44" spans="1:52" x14ac:dyDescent="0.2">
      <c r="A44" s="206" t="s">
        <v>123</v>
      </c>
      <c r="B44" s="207">
        <v>5850.4074549960123</v>
      </c>
      <c r="C44" s="208">
        <v>6349.4516468555794</v>
      </c>
      <c r="D44" s="208">
        <v>6975.2518832358974</v>
      </c>
      <c r="E44" s="208">
        <v>7335.1500059492982</v>
      </c>
      <c r="F44" s="208">
        <v>7795.8436193576599</v>
      </c>
      <c r="G44" s="208">
        <v>8406.014825836668</v>
      </c>
      <c r="H44" s="208">
        <v>9181.6899520975694</v>
      </c>
      <c r="I44" s="208">
        <v>9783.1483906350222</v>
      </c>
      <c r="J44" s="208">
        <v>9978.9991927797637</v>
      </c>
      <c r="K44" s="208">
        <v>10553.432167844274</v>
      </c>
      <c r="L44" s="208">
        <v>10740.330438291405</v>
      </c>
      <c r="M44" s="208">
        <v>11296.547288807993</v>
      </c>
      <c r="N44" s="208">
        <v>11879.408189619469</v>
      </c>
      <c r="O44" s="208">
        <v>12376.372284485637</v>
      </c>
      <c r="P44" s="208">
        <v>13023.393547734686</v>
      </c>
      <c r="Q44" s="208">
        <v>13579.555790767799</v>
      </c>
      <c r="R44" s="208">
        <v>14122.086153075832</v>
      </c>
      <c r="S44" s="208">
        <v>14648.886149384411</v>
      </c>
      <c r="T44" s="208">
        <v>15243.212626086151</v>
      </c>
      <c r="U44" s="208">
        <v>15647.887031593893</v>
      </c>
      <c r="V44" s="208">
        <v>16116.924606886294</v>
      </c>
      <c r="W44" s="208">
        <v>16563.92832290837</v>
      </c>
      <c r="X44" s="208">
        <v>16987.902786800587</v>
      </c>
      <c r="Y44" s="208">
        <v>17352.162954972595</v>
      </c>
      <c r="Z44" s="208">
        <v>17763.994382706762</v>
      </c>
      <c r="AA44" s="208">
        <v>18115.327237492085</v>
      </c>
      <c r="AB44" s="208">
        <v>18442.051827817471</v>
      </c>
      <c r="AC44" s="208">
        <v>18744.348552984775</v>
      </c>
      <c r="AD44" s="208">
        <v>19022.609105557411</v>
      </c>
      <c r="AE44" s="208">
        <v>19277.423817945957</v>
      </c>
      <c r="AF44" s="208">
        <v>19509.56774723238</v>
      </c>
      <c r="AG44" s="208">
        <v>19719.985873213682</v>
      </c>
      <c r="AH44" s="208">
        <v>19909.777770723445</v>
      </c>
      <c r="AI44" s="208">
        <v>20080.18209729049</v>
      </c>
      <c r="AJ44" s="208">
        <v>20232.561212481647</v>
      </c>
      <c r="AK44" s="208">
        <v>20368.386217167732</v>
      </c>
      <c r="AL44" s="208">
        <v>20489.222670731804</v>
      </c>
      <c r="AM44" s="208">
        <v>20596.717213089669</v>
      </c>
      <c r="AN44" s="208">
        <v>20692.585287398968</v>
      </c>
      <c r="AO44" s="208">
        <v>20778.600129445214</v>
      </c>
      <c r="AP44" s="208">
        <v>20856.583161747971</v>
      </c>
      <c r="AQ44" s="208">
        <v>20928.395905113008</v>
      </c>
      <c r="AR44" s="208">
        <v>20995.933498246472</v>
      </c>
      <c r="AS44" s="208">
        <v>21061.119897600056</v>
      </c>
      <c r="AT44" s="208">
        <v>21125.904815188409</v>
      </c>
      <c r="AU44" s="208">
        <v>21192.26244199026</v>
      </c>
      <c r="AV44" s="208">
        <v>21262.191998928804</v>
      </c>
      <c r="AW44" s="208">
        <v>21337.72015649256</v>
      </c>
      <c r="AX44" s="209">
        <v>21421.627250733247</v>
      </c>
      <c r="AZ44" s="353"/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625D-B8F8-4F3A-95BC-D907ABE9EDB2}">
  <sheetPr codeName="Sheet3">
    <tabColor theme="7" tint="0.39997558519241921"/>
  </sheetPr>
  <dimension ref="A1:AG38"/>
  <sheetViews>
    <sheetView topLeftCell="I10" workbookViewId="0">
      <selection activeCell="R36" sqref="R36"/>
    </sheetView>
    <sheetView workbookViewId="1"/>
  </sheetViews>
  <sheetFormatPr defaultRowHeight="14.25" x14ac:dyDescent="0.2"/>
  <cols>
    <col min="1" max="1" width="27" customWidth="1"/>
    <col min="2" max="13" width="9" customWidth="1"/>
    <col min="14" max="14" width="9" style="18" customWidth="1"/>
    <col min="15" max="33" width="9" customWidth="1"/>
    <col min="256" max="256" width="27" customWidth="1"/>
    <col min="257" max="257" width="64" customWidth="1"/>
    <col min="269" max="270" width="2.625" customWidth="1"/>
    <col min="512" max="512" width="27" customWidth="1"/>
    <col min="513" max="513" width="64" customWidth="1"/>
    <col min="525" max="526" width="2.625" customWidth="1"/>
    <col min="768" max="768" width="27" customWidth="1"/>
    <col min="769" max="769" width="64" customWidth="1"/>
    <col min="781" max="782" width="2.625" customWidth="1"/>
    <col min="1024" max="1024" width="27" customWidth="1"/>
    <col min="1025" max="1025" width="64" customWidth="1"/>
    <col min="1037" max="1038" width="2.625" customWidth="1"/>
    <col min="1280" max="1280" width="27" customWidth="1"/>
    <col min="1281" max="1281" width="64" customWidth="1"/>
    <col min="1293" max="1294" width="2.625" customWidth="1"/>
    <col min="1536" max="1536" width="27" customWidth="1"/>
    <col min="1537" max="1537" width="64" customWidth="1"/>
    <col min="1549" max="1550" width="2.625" customWidth="1"/>
    <col min="1792" max="1792" width="27" customWidth="1"/>
    <col min="1793" max="1793" width="64" customWidth="1"/>
    <col min="1805" max="1806" width="2.625" customWidth="1"/>
    <col min="2048" max="2048" width="27" customWidth="1"/>
    <col min="2049" max="2049" width="64" customWidth="1"/>
    <col min="2061" max="2062" width="2.625" customWidth="1"/>
    <col min="2304" max="2304" width="27" customWidth="1"/>
    <col min="2305" max="2305" width="64" customWidth="1"/>
    <col min="2317" max="2318" width="2.625" customWidth="1"/>
    <col min="2560" max="2560" width="27" customWidth="1"/>
    <col min="2561" max="2561" width="64" customWidth="1"/>
    <col min="2573" max="2574" width="2.625" customWidth="1"/>
    <col min="2816" max="2816" width="27" customWidth="1"/>
    <col min="2817" max="2817" width="64" customWidth="1"/>
    <col min="2829" max="2830" width="2.625" customWidth="1"/>
    <col min="3072" max="3072" width="27" customWidth="1"/>
    <col min="3073" max="3073" width="64" customWidth="1"/>
    <col min="3085" max="3086" width="2.625" customWidth="1"/>
    <col min="3328" max="3328" width="27" customWidth="1"/>
    <col min="3329" max="3329" width="64" customWidth="1"/>
    <col min="3341" max="3342" width="2.625" customWidth="1"/>
    <col min="3584" max="3584" width="27" customWidth="1"/>
    <col min="3585" max="3585" width="64" customWidth="1"/>
    <col min="3597" max="3598" width="2.625" customWidth="1"/>
    <col min="3840" max="3840" width="27" customWidth="1"/>
    <col min="3841" max="3841" width="64" customWidth="1"/>
    <col min="3853" max="3854" width="2.625" customWidth="1"/>
    <col min="4096" max="4096" width="27" customWidth="1"/>
    <col min="4097" max="4097" width="64" customWidth="1"/>
    <col min="4109" max="4110" width="2.625" customWidth="1"/>
    <col min="4352" max="4352" width="27" customWidth="1"/>
    <col min="4353" max="4353" width="64" customWidth="1"/>
    <col min="4365" max="4366" width="2.625" customWidth="1"/>
    <col min="4608" max="4608" width="27" customWidth="1"/>
    <col min="4609" max="4609" width="64" customWidth="1"/>
    <col min="4621" max="4622" width="2.625" customWidth="1"/>
    <col min="4864" max="4864" width="27" customWidth="1"/>
    <col min="4865" max="4865" width="64" customWidth="1"/>
    <col min="4877" max="4878" width="2.625" customWidth="1"/>
    <col min="5120" max="5120" width="27" customWidth="1"/>
    <col min="5121" max="5121" width="64" customWidth="1"/>
    <col min="5133" max="5134" width="2.625" customWidth="1"/>
    <col min="5376" max="5376" width="27" customWidth="1"/>
    <col min="5377" max="5377" width="64" customWidth="1"/>
    <col min="5389" max="5390" width="2.625" customWidth="1"/>
    <col min="5632" max="5632" width="27" customWidth="1"/>
    <col min="5633" max="5633" width="64" customWidth="1"/>
    <col min="5645" max="5646" width="2.625" customWidth="1"/>
    <col min="5888" max="5888" width="27" customWidth="1"/>
    <col min="5889" max="5889" width="64" customWidth="1"/>
    <col min="5901" max="5902" width="2.625" customWidth="1"/>
    <col min="6144" max="6144" width="27" customWidth="1"/>
    <col min="6145" max="6145" width="64" customWidth="1"/>
    <col min="6157" max="6158" width="2.625" customWidth="1"/>
    <col min="6400" max="6400" width="27" customWidth="1"/>
    <col min="6401" max="6401" width="64" customWidth="1"/>
    <col min="6413" max="6414" width="2.625" customWidth="1"/>
    <col min="6656" max="6656" width="27" customWidth="1"/>
    <col min="6657" max="6657" width="64" customWidth="1"/>
    <col min="6669" max="6670" width="2.625" customWidth="1"/>
    <col min="6912" max="6912" width="27" customWidth="1"/>
    <col min="6913" max="6913" width="64" customWidth="1"/>
    <col min="6925" max="6926" width="2.625" customWidth="1"/>
    <col min="7168" max="7168" width="27" customWidth="1"/>
    <col min="7169" max="7169" width="64" customWidth="1"/>
    <col min="7181" max="7182" width="2.625" customWidth="1"/>
    <col min="7424" max="7424" width="27" customWidth="1"/>
    <col min="7425" max="7425" width="64" customWidth="1"/>
    <col min="7437" max="7438" width="2.625" customWidth="1"/>
    <col min="7680" max="7680" width="27" customWidth="1"/>
    <col min="7681" max="7681" width="64" customWidth="1"/>
    <col min="7693" max="7694" width="2.625" customWidth="1"/>
    <col min="7936" max="7936" width="27" customWidth="1"/>
    <col min="7937" max="7937" width="64" customWidth="1"/>
    <col min="7949" max="7950" width="2.625" customWidth="1"/>
    <col min="8192" max="8192" width="27" customWidth="1"/>
    <col min="8193" max="8193" width="64" customWidth="1"/>
    <col min="8205" max="8206" width="2.625" customWidth="1"/>
    <col min="8448" max="8448" width="27" customWidth="1"/>
    <col min="8449" max="8449" width="64" customWidth="1"/>
    <col min="8461" max="8462" width="2.625" customWidth="1"/>
    <col min="8704" max="8704" width="27" customWidth="1"/>
    <col min="8705" max="8705" width="64" customWidth="1"/>
    <col min="8717" max="8718" width="2.625" customWidth="1"/>
    <col min="8960" max="8960" width="27" customWidth="1"/>
    <col min="8961" max="8961" width="64" customWidth="1"/>
    <col min="8973" max="8974" width="2.625" customWidth="1"/>
    <col min="9216" max="9216" width="27" customWidth="1"/>
    <col min="9217" max="9217" width="64" customWidth="1"/>
    <col min="9229" max="9230" width="2.625" customWidth="1"/>
    <col min="9472" max="9472" width="27" customWidth="1"/>
    <col min="9473" max="9473" width="64" customWidth="1"/>
    <col min="9485" max="9486" width="2.625" customWidth="1"/>
    <col min="9728" max="9728" width="27" customWidth="1"/>
    <col min="9729" max="9729" width="64" customWidth="1"/>
    <col min="9741" max="9742" width="2.625" customWidth="1"/>
    <col min="9984" max="9984" width="27" customWidth="1"/>
    <col min="9985" max="9985" width="64" customWidth="1"/>
    <col min="9997" max="9998" width="2.625" customWidth="1"/>
    <col min="10240" max="10240" width="27" customWidth="1"/>
    <col min="10241" max="10241" width="64" customWidth="1"/>
    <col min="10253" max="10254" width="2.625" customWidth="1"/>
    <col min="10496" max="10496" width="27" customWidth="1"/>
    <col min="10497" max="10497" width="64" customWidth="1"/>
    <col min="10509" max="10510" width="2.625" customWidth="1"/>
    <col min="10752" max="10752" width="27" customWidth="1"/>
    <col min="10753" max="10753" width="64" customWidth="1"/>
    <col min="10765" max="10766" width="2.625" customWidth="1"/>
    <col min="11008" max="11008" width="27" customWidth="1"/>
    <col min="11009" max="11009" width="64" customWidth="1"/>
    <col min="11021" max="11022" width="2.625" customWidth="1"/>
    <col min="11264" max="11264" width="27" customWidth="1"/>
    <col min="11265" max="11265" width="64" customWidth="1"/>
    <col min="11277" max="11278" width="2.625" customWidth="1"/>
    <col min="11520" max="11520" width="27" customWidth="1"/>
    <col min="11521" max="11521" width="64" customWidth="1"/>
    <col min="11533" max="11534" width="2.625" customWidth="1"/>
    <col min="11776" max="11776" width="27" customWidth="1"/>
    <col min="11777" max="11777" width="64" customWidth="1"/>
    <col min="11789" max="11790" width="2.625" customWidth="1"/>
    <col min="12032" max="12032" width="27" customWidth="1"/>
    <col min="12033" max="12033" width="64" customWidth="1"/>
    <col min="12045" max="12046" width="2.625" customWidth="1"/>
    <col min="12288" max="12288" width="27" customWidth="1"/>
    <col min="12289" max="12289" width="64" customWidth="1"/>
    <col min="12301" max="12302" width="2.625" customWidth="1"/>
    <col min="12544" max="12544" width="27" customWidth="1"/>
    <col min="12545" max="12545" width="64" customWidth="1"/>
    <col min="12557" max="12558" width="2.625" customWidth="1"/>
    <col min="12800" max="12800" width="27" customWidth="1"/>
    <col min="12801" max="12801" width="64" customWidth="1"/>
    <col min="12813" max="12814" width="2.625" customWidth="1"/>
    <col min="13056" max="13056" width="27" customWidth="1"/>
    <col min="13057" max="13057" width="64" customWidth="1"/>
    <col min="13069" max="13070" width="2.625" customWidth="1"/>
    <col min="13312" max="13312" width="27" customWidth="1"/>
    <col min="13313" max="13313" width="64" customWidth="1"/>
    <col min="13325" max="13326" width="2.625" customWidth="1"/>
    <col min="13568" max="13568" width="27" customWidth="1"/>
    <col min="13569" max="13569" width="64" customWidth="1"/>
    <col min="13581" max="13582" width="2.625" customWidth="1"/>
    <col min="13824" max="13824" width="27" customWidth="1"/>
    <col min="13825" max="13825" width="64" customWidth="1"/>
    <col min="13837" max="13838" width="2.625" customWidth="1"/>
    <col min="14080" max="14080" width="27" customWidth="1"/>
    <col min="14081" max="14081" width="64" customWidth="1"/>
    <col min="14093" max="14094" width="2.625" customWidth="1"/>
    <col min="14336" max="14336" width="27" customWidth="1"/>
    <col min="14337" max="14337" width="64" customWidth="1"/>
    <col min="14349" max="14350" width="2.625" customWidth="1"/>
    <col min="14592" max="14592" width="27" customWidth="1"/>
    <col min="14593" max="14593" width="64" customWidth="1"/>
    <col min="14605" max="14606" width="2.625" customWidth="1"/>
    <col min="14848" max="14848" width="27" customWidth="1"/>
    <col min="14849" max="14849" width="64" customWidth="1"/>
    <col min="14861" max="14862" width="2.625" customWidth="1"/>
    <col min="15104" max="15104" width="27" customWidth="1"/>
    <col min="15105" max="15105" width="64" customWidth="1"/>
    <col min="15117" max="15118" width="2.625" customWidth="1"/>
    <col min="15360" max="15360" width="27" customWidth="1"/>
    <col min="15361" max="15361" width="64" customWidth="1"/>
    <col min="15373" max="15374" width="2.625" customWidth="1"/>
    <col min="15616" max="15616" width="27" customWidth="1"/>
    <col min="15617" max="15617" width="64" customWidth="1"/>
    <col min="15629" max="15630" width="2.625" customWidth="1"/>
    <col min="15872" max="15872" width="27" customWidth="1"/>
    <col min="15873" max="15873" width="64" customWidth="1"/>
    <col min="15885" max="15886" width="2.625" customWidth="1"/>
    <col min="16128" max="16128" width="27" customWidth="1"/>
    <col min="16129" max="16129" width="64" customWidth="1"/>
    <col min="16141" max="16142" width="2.625" customWidth="1"/>
  </cols>
  <sheetData>
    <row r="1" spans="1:33" x14ac:dyDescent="0.2">
      <c r="A1" s="85" t="s">
        <v>507</v>
      </c>
      <c r="N1"/>
    </row>
    <row r="2" spans="1:33" ht="96" x14ac:dyDescent="0.2">
      <c r="A2" s="345" t="s">
        <v>71</v>
      </c>
      <c r="B2" s="13" t="s">
        <v>429</v>
      </c>
      <c r="C2" s="13" t="s">
        <v>430</v>
      </c>
      <c r="D2" s="13" t="s">
        <v>431</v>
      </c>
      <c r="E2" s="13" t="s">
        <v>432</v>
      </c>
      <c r="F2" s="13" t="s">
        <v>433</v>
      </c>
      <c r="G2" s="13" t="s">
        <v>434</v>
      </c>
      <c r="H2" s="13" t="s">
        <v>435</v>
      </c>
      <c r="I2" s="13" t="s">
        <v>436</v>
      </c>
      <c r="J2" s="13" t="s">
        <v>437</v>
      </c>
      <c r="K2" s="13" t="s">
        <v>438</v>
      </c>
      <c r="L2" s="14" t="s">
        <v>439</v>
      </c>
      <c r="M2" s="13" t="s">
        <v>440</v>
      </c>
      <c r="N2" s="13" t="s">
        <v>441</v>
      </c>
      <c r="O2" s="13" t="s">
        <v>442</v>
      </c>
      <c r="P2" s="13" t="s">
        <v>443</v>
      </c>
      <c r="Q2" s="13" t="s">
        <v>444</v>
      </c>
      <c r="R2" s="13" t="s">
        <v>445</v>
      </c>
      <c r="S2" s="13" t="s">
        <v>446</v>
      </c>
      <c r="T2" s="13" t="s">
        <v>447</v>
      </c>
      <c r="U2" s="13" t="s">
        <v>448</v>
      </c>
      <c r="V2" s="13" t="s">
        <v>449</v>
      </c>
      <c r="W2" s="14" t="s">
        <v>450</v>
      </c>
      <c r="X2" s="13" t="s">
        <v>451</v>
      </c>
      <c r="Y2" s="13" t="s">
        <v>452</v>
      </c>
      <c r="Z2" s="13" t="s">
        <v>453</v>
      </c>
      <c r="AA2" s="13" t="s">
        <v>454</v>
      </c>
      <c r="AB2" s="13" t="s">
        <v>455</v>
      </c>
      <c r="AC2" s="13" t="s">
        <v>456</v>
      </c>
      <c r="AD2" s="13" t="s">
        <v>457</v>
      </c>
      <c r="AE2" s="13" t="s">
        <v>458</v>
      </c>
      <c r="AF2" s="13" t="s">
        <v>459</v>
      </c>
      <c r="AG2" s="14" t="s">
        <v>460</v>
      </c>
    </row>
    <row r="3" spans="1:33" x14ac:dyDescent="0.2">
      <c r="A3" s="2" t="s">
        <v>75</v>
      </c>
      <c r="B3" s="19">
        <v>405537.18</v>
      </c>
      <c r="C3" s="20">
        <v>404267.01</v>
      </c>
      <c r="D3" s="20">
        <v>1359.01</v>
      </c>
      <c r="E3" s="20">
        <v>-70</v>
      </c>
      <c r="F3" s="20">
        <v>-18.84</v>
      </c>
      <c r="G3" s="3"/>
      <c r="H3" s="20">
        <v>-762.13</v>
      </c>
      <c r="I3" s="3"/>
      <c r="J3" s="3"/>
      <c r="K3" s="3"/>
      <c r="L3" s="3"/>
      <c r="M3" s="8"/>
      <c r="N3" s="20">
        <v>66900.850000000006</v>
      </c>
      <c r="O3" s="20">
        <v>68007.48</v>
      </c>
      <c r="P3" s="20">
        <v>-1190.4100000000001</v>
      </c>
      <c r="Q3" s="20">
        <v>-1319.79</v>
      </c>
      <c r="R3" s="20">
        <v>-1948.68</v>
      </c>
      <c r="S3" s="20">
        <v>344.98</v>
      </c>
      <c r="T3" s="20">
        <v>657.9</v>
      </c>
      <c r="U3" s="20">
        <v>17.850000000000001</v>
      </c>
      <c r="V3" s="20">
        <v>-35.93</v>
      </c>
      <c r="W3" s="20">
        <v>4.32</v>
      </c>
      <c r="X3" s="19">
        <v>274.38</v>
      </c>
      <c r="Y3" s="20">
        <v>590.41999999999996</v>
      </c>
      <c r="Z3" s="20">
        <v>1950.61</v>
      </c>
      <c r="AA3" s="3"/>
      <c r="AB3" s="20">
        <v>-452.28</v>
      </c>
      <c r="AC3" s="20">
        <v>2227.84</v>
      </c>
      <c r="AD3" s="20">
        <v>6011.71</v>
      </c>
      <c r="AE3" s="3"/>
      <c r="AF3" s="20">
        <v>22664.83</v>
      </c>
      <c r="AG3" s="20">
        <v>7164.43</v>
      </c>
    </row>
    <row r="4" spans="1:33" x14ac:dyDescent="0.2">
      <c r="A4" s="21" t="s">
        <v>76</v>
      </c>
      <c r="B4" s="15">
        <v>384633.2</v>
      </c>
      <c r="C4" s="11">
        <v>384633.2</v>
      </c>
      <c r="D4" s="5"/>
      <c r="E4" s="5"/>
      <c r="F4" s="5"/>
      <c r="G4" s="5"/>
      <c r="H4" s="5"/>
      <c r="I4" s="5"/>
      <c r="J4" s="5"/>
      <c r="K4" s="5"/>
      <c r="L4" s="5"/>
      <c r="M4" s="9"/>
      <c r="N4" s="11">
        <v>19101.41</v>
      </c>
      <c r="O4" s="11">
        <v>19101.41</v>
      </c>
      <c r="P4" s="5"/>
      <c r="Q4" s="5"/>
      <c r="R4" s="5"/>
      <c r="S4" s="5"/>
      <c r="T4" s="5"/>
      <c r="U4" s="5"/>
      <c r="V4" s="5"/>
      <c r="W4" s="5"/>
      <c r="X4" s="9"/>
      <c r="Y4" s="5"/>
      <c r="Z4" s="5"/>
      <c r="AA4" s="5"/>
      <c r="AB4" s="5"/>
      <c r="AC4" s="11">
        <v>1761.74</v>
      </c>
      <c r="AD4" s="5"/>
      <c r="AE4" s="5"/>
      <c r="AF4" s="11">
        <v>22832.799999999999</v>
      </c>
      <c r="AG4" s="11">
        <v>7164.43</v>
      </c>
    </row>
    <row r="5" spans="1:33" x14ac:dyDescent="0.2">
      <c r="A5" s="21" t="s">
        <v>77</v>
      </c>
      <c r="B5" s="9"/>
      <c r="C5" s="5"/>
      <c r="D5" s="5"/>
      <c r="E5" s="5"/>
      <c r="F5" s="5"/>
      <c r="G5" s="5"/>
      <c r="H5" s="5"/>
      <c r="I5" s="5"/>
      <c r="J5" s="5"/>
      <c r="K5" s="5"/>
      <c r="L5" s="5"/>
      <c r="M5" s="9"/>
      <c r="N5" s="5"/>
      <c r="O5" s="5"/>
      <c r="P5" s="5"/>
      <c r="Q5" s="5"/>
      <c r="R5" s="5"/>
      <c r="S5" s="5"/>
      <c r="T5" s="5"/>
      <c r="U5" s="5"/>
      <c r="V5" s="5"/>
      <c r="W5" s="5"/>
      <c r="X5" s="9"/>
      <c r="Y5" s="5"/>
      <c r="Z5" s="5"/>
      <c r="AA5" s="5"/>
      <c r="AB5" s="5"/>
      <c r="AC5" s="5"/>
      <c r="AD5" s="5"/>
      <c r="AE5" s="5"/>
      <c r="AF5" s="11">
        <v>13044.38</v>
      </c>
      <c r="AG5" s="5"/>
    </row>
    <row r="6" spans="1:33" x14ac:dyDescent="0.2">
      <c r="A6" s="21" t="s">
        <v>78</v>
      </c>
      <c r="B6" s="9"/>
      <c r="C6" s="5"/>
      <c r="D6" s="5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5"/>
      <c r="Q6" s="5"/>
      <c r="R6" s="5"/>
      <c r="S6" s="5"/>
      <c r="T6" s="5"/>
      <c r="U6" s="5"/>
      <c r="V6" s="5"/>
      <c r="W6" s="5"/>
      <c r="X6" s="9"/>
      <c r="Y6" s="5"/>
      <c r="Z6" s="5"/>
      <c r="AA6" s="5"/>
      <c r="AB6" s="5"/>
      <c r="AC6" s="5"/>
      <c r="AD6" s="5"/>
      <c r="AE6" s="5"/>
      <c r="AF6" s="11">
        <v>3483.55</v>
      </c>
      <c r="AG6" s="5"/>
    </row>
    <row r="7" spans="1:33" x14ac:dyDescent="0.2">
      <c r="A7" s="21" t="s">
        <v>79</v>
      </c>
      <c r="B7" s="9"/>
      <c r="C7" s="5"/>
      <c r="D7" s="5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5"/>
      <c r="Q7" s="5"/>
      <c r="R7" s="5"/>
      <c r="S7" s="5"/>
      <c r="T7" s="5"/>
      <c r="U7" s="5"/>
      <c r="V7" s="5"/>
      <c r="W7" s="5"/>
      <c r="X7" s="9"/>
      <c r="Y7" s="5"/>
      <c r="Z7" s="5"/>
      <c r="AA7" s="5"/>
      <c r="AB7" s="5"/>
      <c r="AC7" s="5"/>
      <c r="AD7" s="5"/>
      <c r="AE7" s="5"/>
      <c r="AF7" s="11">
        <v>4060.32</v>
      </c>
      <c r="AG7" s="5"/>
    </row>
    <row r="8" spans="1:33" x14ac:dyDescent="0.2">
      <c r="A8" s="21" t="s">
        <v>80</v>
      </c>
      <c r="B8" s="15">
        <v>29976.880000000001</v>
      </c>
      <c r="C8" s="11">
        <v>29976.880000000001</v>
      </c>
      <c r="D8" s="5"/>
      <c r="E8" s="5"/>
      <c r="F8" s="5"/>
      <c r="G8" s="5"/>
      <c r="H8" s="11">
        <v>52.3</v>
      </c>
      <c r="I8" s="5"/>
      <c r="J8" s="5"/>
      <c r="K8" s="5"/>
      <c r="L8" s="5"/>
      <c r="M8" s="9"/>
      <c r="N8" s="11">
        <v>56970.47</v>
      </c>
      <c r="O8" s="11">
        <v>50567.6</v>
      </c>
      <c r="P8" s="11">
        <v>33.340000000000003</v>
      </c>
      <c r="Q8" s="11">
        <v>366.75</v>
      </c>
      <c r="R8" s="11">
        <v>119.02</v>
      </c>
      <c r="S8" s="11">
        <v>1485.51</v>
      </c>
      <c r="T8" s="11">
        <v>702.22</v>
      </c>
      <c r="U8" s="11">
        <v>29.16</v>
      </c>
      <c r="V8" s="11">
        <v>9.85</v>
      </c>
      <c r="W8" s="11">
        <v>3.77</v>
      </c>
      <c r="X8" s="15">
        <v>428.39</v>
      </c>
      <c r="Y8" s="11">
        <v>830.52</v>
      </c>
      <c r="Z8" s="11">
        <v>2109.33</v>
      </c>
      <c r="AA8" s="5"/>
      <c r="AB8" s="11">
        <v>285</v>
      </c>
      <c r="AC8" s="11">
        <v>501.14</v>
      </c>
      <c r="AD8" s="11">
        <v>6019.12</v>
      </c>
      <c r="AE8" s="5"/>
      <c r="AF8" s="11">
        <v>48.58</v>
      </c>
      <c r="AG8" s="5"/>
    </row>
    <row r="9" spans="1:33" x14ac:dyDescent="0.2">
      <c r="A9" s="21" t="s">
        <v>81</v>
      </c>
      <c r="B9" s="9"/>
      <c r="C9" s="5"/>
      <c r="D9" s="5"/>
      <c r="E9" s="5"/>
      <c r="F9" s="5"/>
      <c r="G9" s="5"/>
      <c r="H9" s="5"/>
      <c r="I9" s="5"/>
      <c r="J9" s="5"/>
      <c r="K9" s="5"/>
      <c r="L9" s="5"/>
      <c r="M9" s="9"/>
      <c r="N9" s="11">
        <v>1131.69</v>
      </c>
      <c r="O9" s="5"/>
      <c r="P9" s="5"/>
      <c r="Q9" s="11">
        <v>563.28</v>
      </c>
      <c r="R9" s="11">
        <v>25.44</v>
      </c>
      <c r="S9" s="11">
        <v>542.97</v>
      </c>
      <c r="T9" s="5"/>
      <c r="U9" s="5"/>
      <c r="V9" s="5"/>
      <c r="W9" s="5"/>
      <c r="X9" s="9"/>
      <c r="Y9" s="5"/>
      <c r="Z9" s="5"/>
      <c r="AA9" s="5"/>
      <c r="AB9" s="5"/>
      <c r="AC9" s="5"/>
      <c r="AD9" s="5"/>
      <c r="AE9" s="5"/>
      <c r="AF9" s="5"/>
      <c r="AG9" s="5"/>
    </row>
    <row r="10" spans="1:33" x14ac:dyDescent="0.2">
      <c r="A10" s="21" t="s">
        <v>82</v>
      </c>
      <c r="B10" s="15">
        <v>602.86</v>
      </c>
      <c r="C10" s="11">
        <v>599.37</v>
      </c>
      <c r="D10" s="5"/>
      <c r="E10" s="5"/>
      <c r="F10" s="11">
        <v>3.5</v>
      </c>
      <c r="G10" s="5"/>
      <c r="H10" s="11">
        <v>652.26</v>
      </c>
      <c r="I10" s="5"/>
      <c r="J10" s="5"/>
      <c r="K10" s="5"/>
      <c r="L10" s="5"/>
      <c r="M10" s="9"/>
      <c r="N10" s="11">
        <v>7251.41</v>
      </c>
      <c r="O10" s="11">
        <v>81</v>
      </c>
      <c r="P10" s="11">
        <v>1637.06</v>
      </c>
      <c r="Q10" s="11">
        <v>1761.48</v>
      </c>
      <c r="R10" s="11">
        <v>2138.2600000000002</v>
      </c>
      <c r="S10" s="11">
        <v>1117.6600000000001</v>
      </c>
      <c r="T10" s="11"/>
      <c r="U10" s="11">
        <v>11.25</v>
      </c>
      <c r="V10" s="11">
        <v>60.17</v>
      </c>
      <c r="W10" s="11">
        <v>0.26</v>
      </c>
      <c r="X10" s="15">
        <v>65.62</v>
      </c>
      <c r="Y10" s="11">
        <v>228.96</v>
      </c>
      <c r="Z10" s="11">
        <v>140.88999999999999</v>
      </c>
      <c r="AA10" s="5"/>
      <c r="AB10" s="11">
        <v>8.7899999999999991</v>
      </c>
      <c r="AC10" s="11">
        <v>35.03</v>
      </c>
      <c r="AD10" s="11">
        <v>7.4</v>
      </c>
      <c r="AE10" s="5"/>
      <c r="AF10" s="11">
        <v>216.55</v>
      </c>
      <c r="AG10" s="5"/>
    </row>
    <row r="11" spans="1:33" x14ac:dyDescent="0.2">
      <c r="A11" s="21" t="s">
        <v>83</v>
      </c>
      <c r="B11" s="9"/>
      <c r="C11" s="5"/>
      <c r="D11" s="5"/>
      <c r="E11" s="5"/>
      <c r="F11" s="5"/>
      <c r="G11" s="5"/>
      <c r="H11" s="5"/>
      <c r="I11" s="5"/>
      <c r="J11" s="5"/>
      <c r="K11" s="5"/>
      <c r="L11" s="5"/>
      <c r="M11" s="9"/>
      <c r="N11" s="11">
        <v>959.95</v>
      </c>
      <c r="O11" s="5"/>
      <c r="P11" s="5"/>
      <c r="Q11" s="11">
        <v>478.33</v>
      </c>
      <c r="R11" s="11">
        <v>50.81</v>
      </c>
      <c r="S11" s="11">
        <v>430.81</v>
      </c>
      <c r="T11" s="5"/>
      <c r="U11" s="5"/>
      <c r="V11" s="5"/>
      <c r="W11" s="5"/>
      <c r="X11" s="9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21" t="s">
        <v>84</v>
      </c>
      <c r="B12" s="15">
        <v>-8470.0400000000009</v>
      </c>
      <c r="C12" s="11">
        <v>-9743.7099999999991</v>
      </c>
      <c r="D12" s="11">
        <v>1359.01</v>
      </c>
      <c r="E12" s="11">
        <v>-70</v>
      </c>
      <c r="F12" s="11">
        <v>-15.34</v>
      </c>
      <c r="G12" s="5"/>
      <c r="H12" s="11">
        <v>-162.16999999999999</v>
      </c>
      <c r="I12" s="5"/>
      <c r="J12" s="5"/>
      <c r="K12" s="5"/>
      <c r="L12" s="5"/>
      <c r="M12" s="9"/>
      <c r="N12" s="11">
        <v>-2091.35</v>
      </c>
      <c r="O12" s="11">
        <v>-1580.53</v>
      </c>
      <c r="P12" s="11">
        <v>413.31</v>
      </c>
      <c r="Q12" s="11">
        <v>-10.02</v>
      </c>
      <c r="R12" s="11">
        <v>95.93</v>
      </c>
      <c r="S12" s="11">
        <v>-135.04</v>
      </c>
      <c r="T12" s="11">
        <v>-44.32</v>
      </c>
      <c r="U12" s="11">
        <v>-0.06</v>
      </c>
      <c r="V12" s="11">
        <v>14.39</v>
      </c>
      <c r="W12" s="11">
        <v>0.81</v>
      </c>
      <c r="X12" s="15">
        <v>-88.39</v>
      </c>
      <c r="Y12" s="11">
        <v>-11.13</v>
      </c>
      <c r="Z12" s="11">
        <v>-17.829999999999998</v>
      </c>
      <c r="AA12" s="5"/>
      <c r="AB12" s="11">
        <v>-728.49</v>
      </c>
      <c r="AC12" s="5"/>
      <c r="AD12" s="11"/>
      <c r="AE12" s="5"/>
      <c r="AF12" s="5"/>
      <c r="AG12" s="5"/>
    </row>
    <row r="13" spans="1:33" x14ac:dyDescent="0.2">
      <c r="A13" s="4" t="s">
        <v>85</v>
      </c>
      <c r="B13" s="15">
        <v>-328465.28999999998</v>
      </c>
      <c r="C13" s="11">
        <v>-341871.85</v>
      </c>
      <c r="D13" s="11">
        <v>-1847.3</v>
      </c>
      <c r="E13" s="11">
        <v>13863.38</v>
      </c>
      <c r="F13" s="11">
        <v>1390.48</v>
      </c>
      <c r="G13" s="11">
        <v>-16.05</v>
      </c>
      <c r="H13" s="11">
        <v>47206.48</v>
      </c>
      <c r="I13" s="11">
        <v>685.06</v>
      </c>
      <c r="J13" s="11">
        <v>8106.13</v>
      </c>
      <c r="K13" s="11">
        <v>587.04</v>
      </c>
      <c r="L13" s="11">
        <v>183.26</v>
      </c>
      <c r="M13" s="15">
        <v>1077.95</v>
      </c>
      <c r="N13" s="11">
        <v>-3453.63</v>
      </c>
      <c r="O13" s="11">
        <v>-66907.95</v>
      </c>
      <c r="P13" s="11">
        <v>14852.09</v>
      </c>
      <c r="Q13" s="11">
        <v>5322.59</v>
      </c>
      <c r="R13" s="11">
        <v>17195.939999999999</v>
      </c>
      <c r="S13" s="11">
        <v>2111.0700000000002</v>
      </c>
      <c r="T13" s="11">
        <v>5096.12</v>
      </c>
      <c r="U13" s="11">
        <v>230.11</v>
      </c>
      <c r="V13" s="11">
        <v>302.72000000000003</v>
      </c>
      <c r="W13" s="11">
        <v>8236</v>
      </c>
      <c r="X13" s="15">
        <v>2970.43</v>
      </c>
      <c r="Y13" s="11">
        <v>2425.3000000000002</v>
      </c>
      <c r="Z13" s="11">
        <v>3606.75</v>
      </c>
      <c r="AA13" s="11">
        <v>1846.02</v>
      </c>
      <c r="AB13" s="11">
        <v>7412.81</v>
      </c>
      <c r="AC13" s="11">
        <v>-676.86</v>
      </c>
      <c r="AD13" s="11">
        <v>900.26</v>
      </c>
      <c r="AE13" s="11">
        <v>550106.30000000005</v>
      </c>
      <c r="AF13" s="11">
        <v>52201.48</v>
      </c>
      <c r="AG13" s="11">
        <v>-967.2</v>
      </c>
    </row>
    <row r="14" spans="1:33" x14ac:dyDescent="0.2">
      <c r="A14" s="21" t="s">
        <v>86</v>
      </c>
      <c r="B14" s="15">
        <v>-210158.99</v>
      </c>
      <c r="C14" s="11">
        <v>-205517.23</v>
      </c>
      <c r="D14" s="5"/>
      <c r="E14" s="11">
        <v>-4641.7700000000004</v>
      </c>
      <c r="F14" s="5"/>
      <c r="G14" s="11">
        <v>-2467.0500000000002</v>
      </c>
      <c r="H14" s="11">
        <v>-25.3</v>
      </c>
      <c r="I14" s="11">
        <v>-208.01</v>
      </c>
      <c r="J14" s="11">
        <v>-2451.35</v>
      </c>
      <c r="K14" s="11">
        <v>-329.03</v>
      </c>
      <c r="L14" s="11">
        <v>-0.13</v>
      </c>
      <c r="M14" s="9"/>
      <c r="N14" s="11">
        <v>-308.27</v>
      </c>
      <c r="O14" s="11">
        <v>-16.010000000000002</v>
      </c>
      <c r="P14" s="5"/>
      <c r="Q14" s="5"/>
      <c r="R14" s="11">
        <v>-24.18</v>
      </c>
      <c r="S14" s="11">
        <v>-13.94</v>
      </c>
      <c r="T14" s="11">
        <v>-12.01</v>
      </c>
      <c r="U14" s="5"/>
      <c r="V14" s="5"/>
      <c r="W14" s="5"/>
      <c r="X14" s="9"/>
      <c r="Y14" s="11">
        <v>-181.18</v>
      </c>
      <c r="Z14" s="11">
        <v>-0.11</v>
      </c>
      <c r="AA14" s="11">
        <v>-52.59</v>
      </c>
      <c r="AB14" s="11">
        <v>-8.25</v>
      </c>
      <c r="AC14" s="11">
        <v>-391.87</v>
      </c>
      <c r="AD14" s="11">
        <v>-231.28</v>
      </c>
      <c r="AE14" s="11">
        <v>-111630.52</v>
      </c>
      <c r="AF14" s="11">
        <v>52201.48</v>
      </c>
      <c r="AG14" s="11">
        <v>-1567.97</v>
      </c>
    </row>
    <row r="15" spans="1:33" x14ac:dyDescent="0.2">
      <c r="A15" s="21" t="s">
        <v>87</v>
      </c>
      <c r="B15" s="15">
        <v>-34441.79</v>
      </c>
      <c r="C15" s="11">
        <v>-33027.910000000003</v>
      </c>
      <c r="D15" s="5"/>
      <c r="E15" s="11">
        <v>-1413.87</v>
      </c>
      <c r="F15" s="5"/>
      <c r="G15" s="11">
        <v>-646.29</v>
      </c>
      <c r="H15" s="11">
        <v>-47.51</v>
      </c>
      <c r="I15" s="11">
        <v>-62.54</v>
      </c>
      <c r="J15" s="11">
        <v>-573.41</v>
      </c>
      <c r="K15" s="11">
        <v>-45.52</v>
      </c>
      <c r="L15" s="11">
        <v>-1.2</v>
      </c>
      <c r="M15" s="9"/>
      <c r="N15" s="11">
        <v>-653.79</v>
      </c>
      <c r="O15" s="5"/>
      <c r="P15" s="11">
        <v>-0.05</v>
      </c>
      <c r="Q15" s="5"/>
      <c r="R15" s="11">
        <v>-5.3</v>
      </c>
      <c r="S15" s="11">
        <v>-60.21</v>
      </c>
      <c r="T15" s="11">
        <v>-163.1</v>
      </c>
      <c r="U15" s="5"/>
      <c r="V15" s="5"/>
      <c r="W15" s="5"/>
      <c r="X15" s="9"/>
      <c r="Y15" s="11">
        <v>-224.18</v>
      </c>
      <c r="Z15" s="11">
        <v>-4.05</v>
      </c>
      <c r="AA15" s="11">
        <v>-173.99</v>
      </c>
      <c r="AB15" s="11">
        <v>-22.9</v>
      </c>
      <c r="AC15" s="11">
        <v>-143.19</v>
      </c>
      <c r="AD15" s="11">
        <v>-33.51</v>
      </c>
      <c r="AE15" s="11">
        <v>565138.68000000005</v>
      </c>
      <c r="AF15" s="5"/>
      <c r="AG15" s="11">
        <v>-391.96</v>
      </c>
    </row>
    <row r="16" spans="1:33" x14ac:dyDescent="0.2">
      <c r="A16" s="21" t="s">
        <v>88</v>
      </c>
      <c r="B16" s="15">
        <v>-12213.46</v>
      </c>
      <c r="C16" s="11">
        <v>-87588.72</v>
      </c>
      <c r="D16" s="11">
        <v>53863.4</v>
      </c>
      <c r="E16" s="11">
        <v>21511.86</v>
      </c>
      <c r="F16" s="5"/>
      <c r="G16" s="11">
        <v>3097.3</v>
      </c>
      <c r="H16" s="5"/>
      <c r="I16" s="5"/>
      <c r="J16" s="5"/>
      <c r="K16" s="5"/>
      <c r="L16" s="5"/>
      <c r="M16" s="9"/>
      <c r="N16" s="5"/>
      <c r="O16" s="5"/>
      <c r="P16" s="5"/>
      <c r="Q16" s="5"/>
      <c r="R16" s="5"/>
      <c r="S16" s="5"/>
      <c r="T16" s="5"/>
      <c r="U16" s="5"/>
      <c r="V16" s="5"/>
      <c r="W16" s="5"/>
      <c r="X16" s="9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21" t="s">
        <v>89</v>
      </c>
      <c r="B17" s="15">
        <v>-65672.62</v>
      </c>
      <c r="C17" s="11">
        <v>-9961.92</v>
      </c>
      <c r="D17" s="11">
        <v>-55710.7</v>
      </c>
      <c r="E17" s="5"/>
      <c r="F17" s="5"/>
      <c r="G17" s="5"/>
      <c r="H17" s="11">
        <v>47295.8</v>
      </c>
      <c r="I17" s="11">
        <v>955.61</v>
      </c>
      <c r="J17" s="5"/>
      <c r="K17" s="5"/>
      <c r="L17" s="5"/>
      <c r="M17" s="15">
        <v>1387.39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9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21" t="s">
        <v>90</v>
      </c>
      <c r="B18" s="15">
        <v>-3239.84</v>
      </c>
      <c r="C18" s="11">
        <v>-3087.01</v>
      </c>
      <c r="D18" s="5"/>
      <c r="E18" s="11">
        <v>-152.83000000000001</v>
      </c>
      <c r="F18" s="5"/>
      <c r="G18" s="5"/>
      <c r="H18" s="5"/>
      <c r="I18" s="5"/>
      <c r="J18" s="5"/>
      <c r="K18" s="5"/>
      <c r="L18" s="5"/>
      <c r="M18" s="15">
        <v>-309.44</v>
      </c>
      <c r="N18" s="11">
        <v>9842.42</v>
      </c>
      <c r="O18" s="11">
        <v>-66891.929999999993</v>
      </c>
      <c r="P18" s="11">
        <v>14880.68</v>
      </c>
      <c r="Q18" s="11">
        <v>5322.59</v>
      </c>
      <c r="R18" s="11">
        <v>17308.27</v>
      </c>
      <c r="S18" s="11">
        <v>4506.05</v>
      </c>
      <c r="T18" s="11">
        <v>6620.07</v>
      </c>
      <c r="U18" s="11">
        <v>232.36</v>
      </c>
      <c r="V18" s="11">
        <v>308.88</v>
      </c>
      <c r="W18" s="11">
        <v>82.36</v>
      </c>
      <c r="X18" s="15">
        <v>3313.86</v>
      </c>
      <c r="Y18" s="11">
        <v>2838.81</v>
      </c>
      <c r="Z18" s="11">
        <v>4210.01</v>
      </c>
      <c r="AA18" s="11">
        <v>2187.92</v>
      </c>
      <c r="AB18" s="11">
        <v>14922.52</v>
      </c>
      <c r="AC18" s="11">
        <v>-32.35</v>
      </c>
      <c r="AD18" s="5"/>
      <c r="AE18" s="5"/>
      <c r="AF18" s="5"/>
      <c r="AG18" s="11">
        <v>-138.97999999999999</v>
      </c>
    </row>
    <row r="19" spans="1:33" x14ac:dyDescent="0.2">
      <c r="A19" s="21" t="s">
        <v>91</v>
      </c>
      <c r="B19" s="9"/>
      <c r="C19" s="5"/>
      <c r="D19" s="5"/>
      <c r="E19" s="5"/>
      <c r="F19" s="5"/>
      <c r="G19" s="5"/>
      <c r="H19" s="5"/>
      <c r="I19" s="5"/>
      <c r="J19" s="5"/>
      <c r="K19" s="5"/>
      <c r="L19" s="5"/>
      <c r="M19" s="9"/>
      <c r="N19" s="11">
        <v>-12330.3</v>
      </c>
      <c r="O19" s="5"/>
      <c r="P19" s="11">
        <v>-28.54</v>
      </c>
      <c r="Q19" s="5"/>
      <c r="R19" s="11">
        <v>-82.86</v>
      </c>
      <c r="S19" s="11">
        <v>-2320.83</v>
      </c>
      <c r="T19" s="11">
        <v>-1348.83</v>
      </c>
      <c r="U19" s="11">
        <v>-2.25</v>
      </c>
      <c r="V19" s="11">
        <v>-6.15</v>
      </c>
      <c r="W19" s="11"/>
      <c r="X19" s="15">
        <v>-343.42</v>
      </c>
      <c r="Y19" s="11">
        <v>-8.15</v>
      </c>
      <c r="Z19" s="11">
        <v>-595.4</v>
      </c>
      <c r="AA19" s="11">
        <v>-115.31</v>
      </c>
      <c r="AB19" s="11">
        <v>-7478.56</v>
      </c>
      <c r="AC19" s="5"/>
      <c r="AD19" s="5"/>
      <c r="AE19" s="5"/>
      <c r="AF19" s="5"/>
      <c r="AG19" s="5"/>
    </row>
    <row r="20" spans="1:33" x14ac:dyDescent="0.2">
      <c r="A20" s="21" t="s">
        <v>92</v>
      </c>
      <c r="B20" s="15">
        <v>-2458.6999999999998</v>
      </c>
      <c r="C20" s="11">
        <v>-2293.81</v>
      </c>
      <c r="D20" s="5"/>
      <c r="E20" s="11">
        <v>-164.89</v>
      </c>
      <c r="F20" s="5"/>
      <c r="G20" s="5"/>
      <c r="H20" s="5"/>
      <c r="I20" s="5"/>
      <c r="J20" s="5"/>
      <c r="K20" s="5"/>
      <c r="L20" s="11">
        <v>184.58</v>
      </c>
      <c r="M20" s="15"/>
      <c r="N20" s="11">
        <v>-3.69</v>
      </c>
      <c r="O20" s="5"/>
      <c r="P20" s="5"/>
      <c r="Q20" s="5"/>
      <c r="R20" s="5"/>
      <c r="S20" s="5"/>
      <c r="T20" s="5"/>
      <c r="U20" s="5"/>
      <c r="V20" s="5"/>
      <c r="W20" s="5"/>
      <c r="X20" s="9"/>
      <c r="Y20" s="11"/>
      <c r="Z20" s="11">
        <v>-3.69</v>
      </c>
      <c r="AA20" s="11"/>
      <c r="AB20" s="5"/>
      <c r="AC20" s="11">
        <v>64.73</v>
      </c>
      <c r="AD20" s="5"/>
      <c r="AE20" s="5"/>
      <c r="AF20" s="5"/>
      <c r="AG20" s="11"/>
    </row>
    <row r="21" spans="1:33" x14ac:dyDescent="0.2">
      <c r="A21" s="21" t="s">
        <v>93</v>
      </c>
      <c r="B21" s="9"/>
      <c r="C21" s="5"/>
      <c r="D21" s="5"/>
      <c r="E21" s="5"/>
      <c r="F21" s="5"/>
      <c r="G21" s="5"/>
      <c r="H21" s="11">
        <v>-16.510000000000002</v>
      </c>
      <c r="I21" s="11"/>
      <c r="J21" s="5"/>
      <c r="K21" s="5"/>
      <c r="L21" s="5"/>
      <c r="M21" s="15"/>
      <c r="N21" s="5"/>
      <c r="O21" s="5"/>
      <c r="P21" s="5"/>
      <c r="Q21" s="5"/>
      <c r="R21" s="5"/>
      <c r="S21" s="5"/>
      <c r="T21" s="5"/>
      <c r="U21" s="5"/>
      <c r="V21" s="5"/>
      <c r="W21" s="5"/>
      <c r="X21" s="9"/>
      <c r="Y21" s="5"/>
      <c r="Z21" s="5"/>
      <c r="AA21" s="5"/>
      <c r="AB21" s="5"/>
      <c r="AC21" s="11"/>
      <c r="AD21" s="5"/>
      <c r="AE21" s="5"/>
      <c r="AF21" s="5"/>
      <c r="AG21" s="5"/>
    </row>
    <row r="22" spans="1:33" x14ac:dyDescent="0.2">
      <c r="A22" s="21" t="s">
        <v>94</v>
      </c>
      <c r="B22" s="9"/>
      <c r="C22" s="5"/>
      <c r="D22" s="5"/>
      <c r="E22" s="5"/>
      <c r="F22" s="5"/>
      <c r="G22" s="5"/>
      <c r="H22" s="5"/>
      <c r="I22" s="5"/>
      <c r="J22" s="5"/>
      <c r="K22" s="11">
        <v>-0.12</v>
      </c>
      <c r="L22" s="5"/>
      <c r="M22" s="9"/>
      <c r="N22" s="5"/>
      <c r="O22" s="5"/>
      <c r="P22" s="5"/>
      <c r="Q22" s="5"/>
      <c r="R22" s="5"/>
      <c r="S22" s="5"/>
      <c r="T22" s="5"/>
      <c r="U22" s="5"/>
      <c r="V22" s="5"/>
      <c r="W22" s="5"/>
      <c r="X22" s="9"/>
      <c r="Y22" s="5"/>
      <c r="Z22" s="5"/>
      <c r="AA22" s="5"/>
      <c r="AB22" s="5"/>
      <c r="AC22" s="11">
        <v>-174.19</v>
      </c>
      <c r="AD22" s="11">
        <v>1165.05</v>
      </c>
      <c r="AE22" s="5"/>
      <c r="AF22" s="5"/>
      <c r="AG22" s="5"/>
    </row>
    <row r="23" spans="1:33" x14ac:dyDescent="0.2">
      <c r="A23" s="21" t="s">
        <v>95</v>
      </c>
      <c r="B23" s="15">
        <v>-279.88</v>
      </c>
      <c r="C23" s="11">
        <v>-395.25</v>
      </c>
      <c r="D23" s="5"/>
      <c r="E23" s="11">
        <v>-1275.1099999999999</v>
      </c>
      <c r="F23" s="11">
        <v>1390.48</v>
      </c>
      <c r="G23" s="5"/>
      <c r="H23" s="5"/>
      <c r="I23" s="5"/>
      <c r="J23" s="5"/>
      <c r="K23" s="5"/>
      <c r="L23" s="5"/>
      <c r="M23" s="9"/>
      <c r="N23" s="5"/>
      <c r="O23" s="5"/>
      <c r="P23" s="5"/>
      <c r="Q23" s="5"/>
      <c r="R23" s="5"/>
      <c r="S23" s="5"/>
      <c r="T23" s="5"/>
      <c r="U23" s="5"/>
      <c r="V23" s="5"/>
      <c r="W23" s="5"/>
      <c r="X23" s="9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21" t="s">
        <v>96</v>
      </c>
      <c r="B24" s="9"/>
      <c r="C24" s="5"/>
      <c r="D24" s="5"/>
      <c r="E24" s="5"/>
      <c r="F24" s="5"/>
      <c r="G24" s="5"/>
      <c r="H24" s="5"/>
      <c r="I24" s="5"/>
      <c r="J24" s="11">
        <v>11130.88</v>
      </c>
      <c r="K24" s="11">
        <v>961.71</v>
      </c>
      <c r="L24" s="11"/>
      <c r="M24" s="9"/>
      <c r="N24" s="5"/>
      <c r="O24" s="5"/>
      <c r="P24" s="5"/>
      <c r="Q24" s="5"/>
      <c r="R24" s="5"/>
      <c r="S24" s="5"/>
      <c r="T24" s="5"/>
      <c r="U24" s="5"/>
      <c r="V24" s="5"/>
      <c r="W24" s="5"/>
      <c r="X24" s="9"/>
      <c r="Y24" s="5"/>
      <c r="Z24" s="5"/>
      <c r="AA24" s="5"/>
      <c r="AB24" s="5"/>
      <c r="AC24" s="5"/>
      <c r="AD24" s="5"/>
      <c r="AE24" s="11">
        <v>96598.13</v>
      </c>
      <c r="AF24" s="5"/>
      <c r="AG24" s="11">
        <v>1131.7</v>
      </c>
    </row>
    <row r="25" spans="1:33" x14ac:dyDescent="0.2">
      <c r="A25" s="4" t="s">
        <v>97</v>
      </c>
      <c r="B25" s="9"/>
      <c r="C25" s="5"/>
      <c r="D25" s="5"/>
      <c r="E25" s="5"/>
      <c r="F25" s="5"/>
      <c r="G25" s="5"/>
      <c r="H25" s="5"/>
      <c r="I25" s="5"/>
      <c r="J25" s="5"/>
      <c r="K25" s="5"/>
      <c r="L25" s="5"/>
      <c r="M25" s="9"/>
      <c r="N25" s="11">
        <v>34.46</v>
      </c>
      <c r="O25" s="11">
        <v>33.83</v>
      </c>
      <c r="P25" s="5"/>
      <c r="Q25" s="5"/>
      <c r="R25" s="5"/>
      <c r="S25" s="5"/>
      <c r="T25" s="5"/>
      <c r="U25" s="5"/>
      <c r="V25" s="5"/>
      <c r="W25" s="5"/>
      <c r="X25" s="9"/>
      <c r="Y25" s="5"/>
      <c r="Z25" s="11">
        <v>0.63</v>
      </c>
      <c r="AA25" s="5"/>
      <c r="AB25" s="5"/>
      <c r="AC25" s="11">
        <v>20.95</v>
      </c>
      <c r="AD25" s="11">
        <v>6.26</v>
      </c>
      <c r="AE25" s="11">
        <v>5297.62</v>
      </c>
      <c r="AF25" s="11">
        <v>3330.1</v>
      </c>
      <c r="AG25" s="5"/>
    </row>
    <row r="26" spans="1:33" x14ac:dyDescent="0.2">
      <c r="A26" s="4" t="s">
        <v>98</v>
      </c>
      <c r="B26" s="15">
        <v>73449.39</v>
      </c>
      <c r="C26" s="11">
        <v>58985.75</v>
      </c>
      <c r="D26" s="5"/>
      <c r="E26" s="11">
        <v>13101.54</v>
      </c>
      <c r="F26" s="11">
        <v>1362.1</v>
      </c>
      <c r="G26" s="5"/>
      <c r="H26" s="11">
        <v>46336.639999999999</v>
      </c>
      <c r="I26" s="11">
        <v>710.6</v>
      </c>
      <c r="J26" s="11">
        <v>8339.48</v>
      </c>
      <c r="K26" s="11">
        <v>581.53</v>
      </c>
      <c r="L26" s="11">
        <v>190.06</v>
      </c>
      <c r="M26" s="15">
        <v>1133.1199999999999</v>
      </c>
      <c r="N26" s="11">
        <v>61018.45</v>
      </c>
      <c r="O26" s="11">
        <v>326.5</v>
      </c>
      <c r="P26" s="11">
        <v>13599.38</v>
      </c>
      <c r="Q26" s="11">
        <v>3950.23</v>
      </c>
      <c r="R26" s="11">
        <v>14805.62</v>
      </c>
      <c r="S26" s="11">
        <v>2295.37</v>
      </c>
      <c r="T26" s="11">
        <v>5747.08</v>
      </c>
      <c r="U26" s="11">
        <v>248.37</v>
      </c>
      <c r="V26" s="11">
        <v>257.10000000000002</v>
      </c>
      <c r="W26" s="11">
        <v>91.74</v>
      </c>
      <c r="X26" s="15">
        <v>3256.43</v>
      </c>
      <c r="Y26" s="11">
        <v>3030.97</v>
      </c>
      <c r="Z26" s="11">
        <v>5462.48</v>
      </c>
      <c r="AA26" s="11">
        <v>1830.56</v>
      </c>
      <c r="AB26" s="11">
        <v>6116.62</v>
      </c>
      <c r="AC26" s="11">
        <v>1531.78</v>
      </c>
      <c r="AD26" s="11">
        <v>6909.09</v>
      </c>
      <c r="AE26" s="11">
        <v>544808.39</v>
      </c>
      <c r="AF26" s="11">
        <v>71536.02</v>
      </c>
      <c r="AG26" s="11">
        <v>6091.03</v>
      </c>
    </row>
    <row r="27" spans="1:33" x14ac:dyDescent="0.2">
      <c r="A27" s="21" t="s">
        <v>357</v>
      </c>
      <c r="B27" s="15">
        <v>2202.0700000000002</v>
      </c>
      <c r="C27" s="11">
        <v>2110.86</v>
      </c>
      <c r="D27" s="5"/>
      <c r="E27" s="11">
        <v>91.21</v>
      </c>
      <c r="F27" s="5"/>
      <c r="G27" s="5"/>
      <c r="H27" s="11">
        <v>59.67</v>
      </c>
      <c r="I27" s="5"/>
      <c r="J27" s="5"/>
      <c r="K27" s="5"/>
      <c r="L27" s="5"/>
      <c r="M27" s="9"/>
      <c r="N27" s="11">
        <v>1748.2</v>
      </c>
      <c r="O27" s="5"/>
      <c r="P27" s="11">
        <v>253.18</v>
      </c>
      <c r="Q27" s="11">
        <v>10.95</v>
      </c>
      <c r="R27" s="11">
        <v>1475.05</v>
      </c>
      <c r="S27" s="11">
        <v>1.19</v>
      </c>
      <c r="T27" s="5"/>
      <c r="U27" s="5"/>
      <c r="V27" s="5"/>
      <c r="W27" s="5"/>
      <c r="X27" s="9"/>
      <c r="Y27" s="5"/>
      <c r="Z27" s="11">
        <v>7.82</v>
      </c>
      <c r="AA27" s="5"/>
      <c r="AB27" s="5"/>
      <c r="AC27" s="11">
        <v>1.24</v>
      </c>
      <c r="AD27" s="5"/>
      <c r="AE27" s="11">
        <v>69.88</v>
      </c>
      <c r="AF27" s="11">
        <v>1336.2</v>
      </c>
      <c r="AG27" s="11">
        <v>675.84</v>
      </c>
    </row>
    <row r="28" spans="1:33" x14ac:dyDescent="0.2">
      <c r="A28" s="21" t="s">
        <v>99</v>
      </c>
      <c r="B28" s="15">
        <v>58802.35</v>
      </c>
      <c r="C28" s="11">
        <v>45514.41</v>
      </c>
      <c r="D28" s="5"/>
      <c r="E28" s="11">
        <v>12410.86</v>
      </c>
      <c r="F28" s="11">
        <v>877.09</v>
      </c>
      <c r="G28" s="5"/>
      <c r="H28" s="11">
        <v>46230.86</v>
      </c>
      <c r="I28" s="11">
        <v>701.86</v>
      </c>
      <c r="J28" s="11">
        <v>8339.48</v>
      </c>
      <c r="K28" s="11">
        <v>581.53</v>
      </c>
      <c r="L28" s="11">
        <v>140.91999999999999</v>
      </c>
      <c r="M28" s="15">
        <v>1133.1199999999999</v>
      </c>
      <c r="N28" s="11">
        <v>21732.37</v>
      </c>
      <c r="O28" s="11">
        <v>326.5</v>
      </c>
      <c r="P28" s="11">
        <v>233.41</v>
      </c>
      <c r="Q28" s="11">
        <v>10.97</v>
      </c>
      <c r="R28" s="11">
        <v>1178.27</v>
      </c>
      <c r="S28" s="11">
        <v>217.56</v>
      </c>
      <c r="T28" s="11">
        <v>5747.08</v>
      </c>
      <c r="U28" s="11">
        <v>248.37</v>
      </c>
      <c r="V28" s="11">
        <v>257.10000000000002</v>
      </c>
      <c r="W28" s="11">
        <v>91.74</v>
      </c>
      <c r="X28" s="15">
        <v>264.42</v>
      </c>
      <c r="Y28" s="11">
        <v>3030.97</v>
      </c>
      <c r="Z28" s="11">
        <v>2266.9899999999998</v>
      </c>
      <c r="AA28" s="11">
        <v>1830.56</v>
      </c>
      <c r="AB28" s="11">
        <v>6028.41</v>
      </c>
      <c r="AC28" s="11">
        <v>631.02</v>
      </c>
      <c r="AD28" s="11">
        <v>6508.45</v>
      </c>
      <c r="AE28" s="11">
        <v>380696.5</v>
      </c>
      <c r="AF28" s="11">
        <v>47368.2</v>
      </c>
      <c r="AG28" s="11">
        <v>976.87</v>
      </c>
    </row>
    <row r="29" spans="1:33" x14ac:dyDescent="0.2">
      <c r="A29" s="346" t="s">
        <v>100</v>
      </c>
      <c r="B29" s="77">
        <v>12689.15</v>
      </c>
      <c r="C29" s="78">
        <v>10880.31</v>
      </c>
      <c r="D29" s="79"/>
      <c r="E29" s="78">
        <v>1738.76</v>
      </c>
      <c r="F29" s="78">
        <v>70.08</v>
      </c>
      <c r="G29" s="79"/>
      <c r="H29" s="78">
        <v>1474.76</v>
      </c>
      <c r="I29" s="78"/>
      <c r="J29" s="78"/>
      <c r="K29" s="78"/>
      <c r="L29" s="78"/>
      <c r="M29" s="77">
        <v>448.04</v>
      </c>
      <c r="N29" s="78">
        <v>11507.24</v>
      </c>
      <c r="O29" s="79"/>
      <c r="P29" s="78">
        <v>2.15</v>
      </c>
      <c r="Q29" s="78">
        <v>1.17</v>
      </c>
      <c r="R29" s="78">
        <v>17.399999999999999</v>
      </c>
      <c r="S29" s="78">
        <v>31.3</v>
      </c>
      <c r="T29" s="78">
        <v>5505.3</v>
      </c>
      <c r="U29" s="78">
        <v>227.2</v>
      </c>
      <c r="V29" s="78">
        <v>252.77</v>
      </c>
      <c r="W29" s="78">
        <v>88.61</v>
      </c>
      <c r="X29" s="77">
        <v>206.89</v>
      </c>
      <c r="Y29" s="78">
        <v>2276.35</v>
      </c>
      <c r="Z29" s="78">
        <v>503.89</v>
      </c>
      <c r="AA29" s="78">
        <v>50.35</v>
      </c>
      <c r="AB29" s="78">
        <v>2343.85</v>
      </c>
      <c r="AC29" s="78">
        <v>92.44</v>
      </c>
      <c r="AD29" s="78">
        <v>94.35</v>
      </c>
      <c r="AE29" s="79"/>
      <c r="AF29" s="79"/>
      <c r="AG29" s="78"/>
    </row>
    <row r="30" spans="1:33" x14ac:dyDescent="0.2">
      <c r="A30" s="21" t="s">
        <v>358</v>
      </c>
      <c r="B30" s="15">
        <v>639.80999999999995</v>
      </c>
      <c r="C30" s="11">
        <v>596.64</v>
      </c>
      <c r="D30" s="5"/>
      <c r="E30" s="11">
        <v>43.17</v>
      </c>
      <c r="F30" s="5"/>
      <c r="G30" s="5"/>
      <c r="H30" s="11">
        <v>9.6999999999999993</v>
      </c>
      <c r="I30" s="5"/>
      <c r="J30" s="5"/>
      <c r="K30" s="5"/>
      <c r="L30" s="5"/>
      <c r="M30" s="9"/>
      <c r="N30" s="11">
        <v>4055.13</v>
      </c>
      <c r="O30" s="5"/>
      <c r="P30" s="11">
        <v>499.89</v>
      </c>
      <c r="Q30" s="11">
        <v>16.03</v>
      </c>
      <c r="R30" s="11">
        <v>530.27</v>
      </c>
      <c r="S30" s="11">
        <v>31.84</v>
      </c>
      <c r="T30" s="5"/>
      <c r="U30" s="5"/>
      <c r="V30" s="5"/>
      <c r="W30" s="5"/>
      <c r="X30" s="15">
        <v>2874.87</v>
      </c>
      <c r="Y30" s="5"/>
      <c r="Z30" s="11">
        <v>14.03</v>
      </c>
      <c r="AA30" s="5"/>
      <c r="AB30" s="11">
        <v>88.21</v>
      </c>
      <c r="AC30" s="11">
        <v>2.81</v>
      </c>
      <c r="AD30" s="5"/>
      <c r="AE30" s="11">
        <v>2300.23</v>
      </c>
      <c r="AF30" s="11">
        <v>991.19</v>
      </c>
      <c r="AG30" s="11">
        <v>30.41</v>
      </c>
    </row>
    <row r="31" spans="1:33" x14ac:dyDescent="0.2">
      <c r="A31" s="21" t="s">
        <v>101</v>
      </c>
      <c r="B31" s="15">
        <v>282.61</v>
      </c>
      <c r="C31" s="11">
        <v>263.5</v>
      </c>
      <c r="D31" s="5"/>
      <c r="E31" s="11">
        <v>19.11</v>
      </c>
      <c r="F31" s="5"/>
      <c r="G31" s="5"/>
      <c r="H31" s="11">
        <v>0.36</v>
      </c>
      <c r="I31" s="5"/>
      <c r="J31" s="5"/>
      <c r="K31" s="5"/>
      <c r="L31" s="5"/>
      <c r="M31" s="9"/>
      <c r="N31" s="11">
        <v>22099.75</v>
      </c>
      <c r="O31" s="5"/>
      <c r="P31" s="11">
        <v>6244.92</v>
      </c>
      <c r="Q31" s="11">
        <v>3689.21</v>
      </c>
      <c r="R31" s="11">
        <v>9867.31</v>
      </c>
      <c r="S31" s="11">
        <v>2025.31</v>
      </c>
      <c r="T31" s="5"/>
      <c r="U31" s="5"/>
      <c r="V31" s="5"/>
      <c r="W31" s="5"/>
      <c r="X31" s="15">
        <v>117.14</v>
      </c>
      <c r="Y31" s="5"/>
      <c r="Z31" s="11">
        <v>155.85</v>
      </c>
      <c r="AA31" s="5"/>
      <c r="AB31" s="5"/>
      <c r="AC31" s="11">
        <v>274.62</v>
      </c>
      <c r="AD31" s="11">
        <v>400.64</v>
      </c>
      <c r="AE31" s="11">
        <v>4152.0200000000004</v>
      </c>
      <c r="AF31" s="11">
        <v>1752.34</v>
      </c>
      <c r="AG31" s="11">
        <v>1486.9</v>
      </c>
    </row>
    <row r="32" spans="1:33" x14ac:dyDescent="0.2">
      <c r="A32" s="21" t="s">
        <v>102</v>
      </c>
      <c r="B32" s="15">
        <v>2377.77</v>
      </c>
      <c r="C32" s="11">
        <v>2309.25</v>
      </c>
      <c r="D32" s="5"/>
      <c r="E32" s="11">
        <v>39.92</v>
      </c>
      <c r="F32" s="11">
        <v>28.59</v>
      </c>
      <c r="G32" s="5"/>
      <c r="H32" s="11">
        <v>16.91</v>
      </c>
      <c r="I32" s="11">
        <v>0.95</v>
      </c>
      <c r="J32" s="5"/>
      <c r="K32" s="5"/>
      <c r="L32" s="11">
        <v>9.43</v>
      </c>
      <c r="M32" s="9"/>
      <c r="N32" s="11">
        <v>608.41</v>
      </c>
      <c r="O32" s="5"/>
      <c r="P32" s="11">
        <v>287.95</v>
      </c>
      <c r="Q32" s="11">
        <v>15.47</v>
      </c>
      <c r="R32" s="11">
        <v>203.88</v>
      </c>
      <c r="S32" s="11">
        <v>10.220000000000001</v>
      </c>
      <c r="T32" s="5"/>
      <c r="U32" s="5"/>
      <c r="V32" s="5"/>
      <c r="W32" s="5"/>
      <c r="X32" s="9"/>
      <c r="Y32" s="5"/>
      <c r="Z32" s="11">
        <v>90.89</v>
      </c>
      <c r="AA32" s="5"/>
      <c r="AB32" s="5"/>
      <c r="AC32" s="11">
        <v>62.46</v>
      </c>
      <c r="AD32" s="5"/>
      <c r="AE32" s="11">
        <v>9533.06</v>
      </c>
      <c r="AF32" s="11">
        <v>3187.1</v>
      </c>
      <c r="AG32" s="11">
        <v>67.010000000000005</v>
      </c>
    </row>
    <row r="33" spans="1:33" x14ac:dyDescent="0.2">
      <c r="A33" s="21" t="s">
        <v>103</v>
      </c>
      <c r="B33" s="15">
        <v>2598.1799999999998</v>
      </c>
      <c r="C33" s="11">
        <v>2500.19</v>
      </c>
      <c r="D33" s="5"/>
      <c r="E33" s="11">
        <v>89.23</v>
      </c>
      <c r="F33" s="11">
        <v>8.76</v>
      </c>
      <c r="G33" s="5"/>
      <c r="H33" s="11">
        <v>6.32</v>
      </c>
      <c r="I33" s="11">
        <v>1.23</v>
      </c>
      <c r="J33" s="5"/>
      <c r="K33" s="5"/>
      <c r="L33" s="5"/>
      <c r="M33" s="9"/>
      <c r="N33" s="11">
        <v>3460.61</v>
      </c>
      <c r="O33" s="5"/>
      <c r="P33" s="11">
        <v>2240.92</v>
      </c>
      <c r="Q33" s="11">
        <v>184.17</v>
      </c>
      <c r="R33" s="11">
        <v>954.04</v>
      </c>
      <c r="S33" s="11">
        <v>9.25</v>
      </c>
      <c r="T33" s="5"/>
      <c r="U33" s="5"/>
      <c r="V33" s="5"/>
      <c r="W33" s="5"/>
      <c r="X33" s="9"/>
      <c r="Y33" s="5"/>
      <c r="Z33" s="11">
        <v>72.23</v>
      </c>
      <c r="AA33" s="5"/>
      <c r="AB33" s="5"/>
      <c r="AC33" s="11">
        <v>57.32</v>
      </c>
      <c r="AD33" s="5"/>
      <c r="AE33" s="11">
        <v>19224.64</v>
      </c>
      <c r="AF33" s="11">
        <v>6263.78</v>
      </c>
      <c r="AG33" s="11">
        <v>271.88</v>
      </c>
    </row>
    <row r="34" spans="1:33" x14ac:dyDescent="0.2">
      <c r="A34" s="21" t="s">
        <v>104</v>
      </c>
      <c r="B34" s="15">
        <v>6546.6</v>
      </c>
      <c r="C34" s="11">
        <v>5690.91</v>
      </c>
      <c r="D34" s="5"/>
      <c r="E34" s="11">
        <v>408.04</v>
      </c>
      <c r="F34" s="11">
        <v>447.65</v>
      </c>
      <c r="G34" s="5"/>
      <c r="H34" s="11">
        <v>12.81</v>
      </c>
      <c r="I34" s="11">
        <v>6.56</v>
      </c>
      <c r="J34" s="5"/>
      <c r="K34" s="5"/>
      <c r="L34" s="11">
        <v>39.71</v>
      </c>
      <c r="M34" s="9"/>
      <c r="N34" s="11">
        <v>7313.99</v>
      </c>
      <c r="O34" s="5"/>
      <c r="P34" s="11">
        <v>3839.1</v>
      </c>
      <c r="Q34" s="11">
        <v>23.43</v>
      </c>
      <c r="R34" s="11">
        <v>596.79</v>
      </c>
      <c r="S34" s="5"/>
      <c r="T34" s="5"/>
      <c r="U34" s="5"/>
      <c r="V34" s="5"/>
      <c r="W34" s="5"/>
      <c r="X34" s="9"/>
      <c r="Y34" s="5"/>
      <c r="Z34" s="11">
        <v>2854.67</v>
      </c>
      <c r="AA34" s="5"/>
      <c r="AB34" s="5"/>
      <c r="AC34" s="11">
        <v>502.32</v>
      </c>
      <c r="AD34" s="5"/>
      <c r="AE34" s="11">
        <v>128832.05</v>
      </c>
      <c r="AF34" s="11">
        <v>10637.21</v>
      </c>
      <c r="AG34" s="11">
        <v>2582.12</v>
      </c>
    </row>
    <row r="35" spans="1:33" x14ac:dyDescent="0.2">
      <c r="A35" s="21" t="s">
        <v>105</v>
      </c>
      <c r="B35" s="15">
        <v>800.99</v>
      </c>
      <c r="C35" s="11">
        <v>623.77</v>
      </c>
      <c r="D35" s="5"/>
      <c r="E35" s="11">
        <v>55.82</v>
      </c>
      <c r="F35" s="11">
        <v>121.4</v>
      </c>
      <c r="G35" s="5"/>
      <c r="H35" s="11">
        <v>2.9</v>
      </c>
      <c r="I35" s="11">
        <v>5.0199999999999996</v>
      </c>
      <c r="J35" s="5"/>
      <c r="K35" s="5"/>
      <c r="L35" s="11">
        <v>39.549999999999997</v>
      </c>
      <c r="M35" s="9"/>
      <c r="N35" s="11">
        <v>4960.3599999999997</v>
      </c>
      <c r="O35" s="5"/>
      <c r="P35" s="11">
        <v>2570.09</v>
      </c>
      <c r="Q35" s="11">
        <v>0.36</v>
      </c>
      <c r="R35" s="11">
        <v>274.45999999999998</v>
      </c>
      <c r="S35" s="5"/>
      <c r="T35" s="5"/>
      <c r="U35" s="5"/>
      <c r="V35" s="5"/>
      <c r="W35" s="5"/>
      <c r="X35" s="9"/>
      <c r="Y35" s="5"/>
      <c r="Z35" s="11">
        <v>2115.4499999999998</v>
      </c>
      <c r="AA35" s="5"/>
      <c r="AB35" s="5"/>
      <c r="AC35" s="11">
        <v>497.4</v>
      </c>
      <c r="AD35" s="5"/>
      <c r="AE35" s="11">
        <v>128832.05</v>
      </c>
      <c r="AF35" s="11">
        <v>5838.25</v>
      </c>
      <c r="AG35" s="11">
        <v>242.26</v>
      </c>
    </row>
    <row r="36" spans="1:33" x14ac:dyDescent="0.2">
      <c r="A36" s="21" t="s">
        <v>106</v>
      </c>
      <c r="B36" s="15">
        <v>5745.61</v>
      </c>
      <c r="C36" s="11">
        <v>5067.1400000000003</v>
      </c>
      <c r="D36" s="5"/>
      <c r="E36" s="11">
        <v>352.22</v>
      </c>
      <c r="F36" s="11">
        <v>326.25</v>
      </c>
      <c r="G36" s="5"/>
      <c r="H36" s="11">
        <v>9.91</v>
      </c>
      <c r="I36" s="11">
        <v>1.54</v>
      </c>
      <c r="J36" s="5"/>
      <c r="K36" s="5"/>
      <c r="L36" s="11">
        <v>0.16</v>
      </c>
      <c r="M36" s="9"/>
      <c r="N36" s="11">
        <v>2353.63</v>
      </c>
      <c r="O36" s="5"/>
      <c r="P36" s="11">
        <v>1269.01</v>
      </c>
      <c r="Q36" s="11">
        <v>23.07</v>
      </c>
      <c r="R36" s="11">
        <v>322.33</v>
      </c>
      <c r="S36" s="5"/>
      <c r="T36" s="5"/>
      <c r="U36" s="5"/>
      <c r="V36" s="5"/>
      <c r="W36" s="5"/>
      <c r="X36" s="9"/>
      <c r="Y36" s="5"/>
      <c r="Z36" s="11">
        <v>739.22</v>
      </c>
      <c r="AA36" s="5"/>
      <c r="AB36" s="5"/>
      <c r="AC36" s="11">
        <v>4.92</v>
      </c>
      <c r="AD36" s="5"/>
      <c r="AE36" s="5"/>
      <c r="AF36" s="11">
        <v>4798.96</v>
      </c>
      <c r="AG36" s="11">
        <v>2339.86</v>
      </c>
    </row>
    <row r="37" spans="1:33" x14ac:dyDescent="0.2">
      <c r="A37" s="4" t="s">
        <v>107</v>
      </c>
      <c r="B37" s="15">
        <v>3622.5</v>
      </c>
      <c r="C37" s="11">
        <v>3409.41</v>
      </c>
      <c r="D37" s="11">
        <v>-488.29</v>
      </c>
      <c r="E37" s="11">
        <v>691.85</v>
      </c>
      <c r="F37" s="11">
        <v>9.5399999999999991</v>
      </c>
      <c r="G37" s="11">
        <v>-16.05</v>
      </c>
      <c r="H37" s="11">
        <v>107.72</v>
      </c>
      <c r="I37" s="11">
        <v>-25.54</v>
      </c>
      <c r="J37" s="11">
        <v>-233.36</v>
      </c>
      <c r="K37" s="11">
        <v>5.51</v>
      </c>
      <c r="L37" s="11">
        <v>-6.81</v>
      </c>
      <c r="M37" s="15">
        <v>-55.16</v>
      </c>
      <c r="N37" s="11">
        <v>2394.31</v>
      </c>
      <c r="O37" s="11">
        <v>739.21</v>
      </c>
      <c r="P37" s="11">
        <v>62.3</v>
      </c>
      <c r="Q37" s="11">
        <v>52.56</v>
      </c>
      <c r="R37" s="11">
        <v>441.65</v>
      </c>
      <c r="S37" s="11">
        <v>160.68</v>
      </c>
      <c r="T37" s="11">
        <v>6.93</v>
      </c>
      <c r="U37" s="11">
        <v>-0.41</v>
      </c>
      <c r="V37" s="11">
        <v>9.6999999999999993</v>
      </c>
      <c r="W37" s="11" t="s">
        <v>508</v>
      </c>
      <c r="X37" s="15">
        <v>-11.62</v>
      </c>
      <c r="Y37" s="11">
        <v>-15.24</v>
      </c>
      <c r="Z37" s="11">
        <v>94.25</v>
      </c>
      <c r="AA37" s="11">
        <v>15.46</v>
      </c>
      <c r="AB37" s="11">
        <v>843.91</v>
      </c>
      <c r="AC37" s="11">
        <v>-1.75</v>
      </c>
      <c r="AD37" s="11">
        <v>-338</v>
      </c>
      <c r="AE37" s="11">
        <v>0.28999999999999998</v>
      </c>
      <c r="AF37" s="11">
        <v>0.19</v>
      </c>
      <c r="AG37" s="11">
        <v>106.2</v>
      </c>
    </row>
    <row r="38" spans="1:33" x14ac:dyDescent="0.2">
      <c r="A38" s="6" t="s">
        <v>108</v>
      </c>
      <c r="B38" s="16">
        <v>401914.68</v>
      </c>
      <c r="C38" s="17">
        <v>400857.59999999998</v>
      </c>
      <c r="D38" s="17">
        <v>55710.7</v>
      </c>
      <c r="E38" s="17">
        <v>20750.009999999998</v>
      </c>
      <c r="F38" s="17">
        <v>1362.1</v>
      </c>
      <c r="G38" s="17">
        <v>3113.34</v>
      </c>
      <c r="H38" s="17">
        <v>46425.96</v>
      </c>
      <c r="I38" s="17">
        <v>981.15</v>
      </c>
      <c r="J38" s="17">
        <v>11364.24</v>
      </c>
      <c r="K38" s="17">
        <v>956.08</v>
      </c>
      <c r="L38" s="17">
        <v>191.39</v>
      </c>
      <c r="M38" s="16">
        <v>1442.56</v>
      </c>
      <c r="N38" s="17">
        <v>64506.54</v>
      </c>
      <c r="O38" s="17">
        <v>67268.27</v>
      </c>
      <c r="P38" s="17">
        <v>13627.97</v>
      </c>
      <c r="Q38" s="17">
        <v>3950.23</v>
      </c>
      <c r="R38" s="17">
        <v>14917.95</v>
      </c>
      <c r="S38" s="17">
        <v>4690.34</v>
      </c>
      <c r="T38" s="17">
        <v>7271.04</v>
      </c>
      <c r="U38" s="17">
        <v>259.63</v>
      </c>
      <c r="V38" s="17">
        <v>263.25</v>
      </c>
      <c r="W38" s="17">
        <v>91.74</v>
      </c>
      <c r="X38" s="16">
        <v>3599.85</v>
      </c>
      <c r="Y38" s="17">
        <v>3444.47</v>
      </c>
      <c r="Z38" s="17">
        <v>6066.37</v>
      </c>
      <c r="AA38" s="17">
        <v>2172.4499999999998</v>
      </c>
      <c r="AB38" s="17">
        <v>13626.33</v>
      </c>
      <c r="AC38" s="17">
        <v>2068.8200000000002</v>
      </c>
      <c r="AD38" s="17">
        <v>7180.14</v>
      </c>
      <c r="AE38" s="17">
        <v>661736.52</v>
      </c>
      <c r="AF38" s="17">
        <v>74866.12</v>
      </c>
      <c r="AG38" s="17">
        <v>8189.93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A589-4275-4C77-BA2D-F4246269F1E3}">
  <sheetPr>
    <tabColor theme="7" tint="0.39997558519241921"/>
  </sheetPr>
  <dimension ref="A1:AG38"/>
  <sheetViews>
    <sheetView topLeftCell="A20" workbookViewId="0">
      <selection activeCell="X3" sqref="X3:AG38"/>
    </sheetView>
    <sheetView workbookViewId="1"/>
  </sheetViews>
  <sheetFormatPr defaultRowHeight="14.25" x14ac:dyDescent="0.2"/>
  <cols>
    <col min="1" max="1" width="27" customWidth="1"/>
    <col min="2" max="13" width="9" customWidth="1"/>
    <col min="14" max="14" width="9" style="18" customWidth="1"/>
    <col min="15" max="33" width="9" customWidth="1"/>
    <col min="256" max="256" width="27" customWidth="1"/>
    <col min="257" max="257" width="64" customWidth="1"/>
    <col min="269" max="270" width="2.625" customWidth="1"/>
    <col min="512" max="512" width="27" customWidth="1"/>
    <col min="513" max="513" width="64" customWidth="1"/>
    <col min="525" max="526" width="2.625" customWidth="1"/>
    <col min="768" max="768" width="27" customWidth="1"/>
    <col min="769" max="769" width="64" customWidth="1"/>
    <col min="781" max="782" width="2.625" customWidth="1"/>
    <col min="1024" max="1024" width="27" customWidth="1"/>
    <col min="1025" max="1025" width="64" customWidth="1"/>
    <col min="1037" max="1038" width="2.625" customWidth="1"/>
    <col min="1280" max="1280" width="27" customWidth="1"/>
    <col min="1281" max="1281" width="64" customWidth="1"/>
    <col min="1293" max="1294" width="2.625" customWidth="1"/>
    <col min="1536" max="1536" width="27" customWidth="1"/>
    <col min="1537" max="1537" width="64" customWidth="1"/>
    <col min="1549" max="1550" width="2.625" customWidth="1"/>
    <col min="1792" max="1792" width="27" customWidth="1"/>
    <col min="1793" max="1793" width="64" customWidth="1"/>
    <col min="1805" max="1806" width="2.625" customWidth="1"/>
    <col min="2048" max="2048" width="27" customWidth="1"/>
    <col min="2049" max="2049" width="64" customWidth="1"/>
    <col min="2061" max="2062" width="2.625" customWidth="1"/>
    <col min="2304" max="2304" width="27" customWidth="1"/>
    <col min="2305" max="2305" width="64" customWidth="1"/>
    <col min="2317" max="2318" width="2.625" customWidth="1"/>
    <col min="2560" max="2560" width="27" customWidth="1"/>
    <col min="2561" max="2561" width="64" customWidth="1"/>
    <col min="2573" max="2574" width="2.625" customWidth="1"/>
    <col min="2816" max="2816" width="27" customWidth="1"/>
    <col min="2817" max="2817" width="64" customWidth="1"/>
    <col min="2829" max="2830" width="2.625" customWidth="1"/>
    <col min="3072" max="3072" width="27" customWidth="1"/>
    <col min="3073" max="3073" width="64" customWidth="1"/>
    <col min="3085" max="3086" width="2.625" customWidth="1"/>
    <col min="3328" max="3328" width="27" customWidth="1"/>
    <col min="3329" max="3329" width="64" customWidth="1"/>
    <col min="3341" max="3342" width="2.625" customWidth="1"/>
    <col min="3584" max="3584" width="27" customWidth="1"/>
    <col min="3585" max="3585" width="64" customWidth="1"/>
    <col min="3597" max="3598" width="2.625" customWidth="1"/>
    <col min="3840" max="3840" width="27" customWidth="1"/>
    <col min="3841" max="3841" width="64" customWidth="1"/>
    <col min="3853" max="3854" width="2.625" customWidth="1"/>
    <col min="4096" max="4096" width="27" customWidth="1"/>
    <col min="4097" max="4097" width="64" customWidth="1"/>
    <col min="4109" max="4110" width="2.625" customWidth="1"/>
    <col min="4352" max="4352" width="27" customWidth="1"/>
    <col min="4353" max="4353" width="64" customWidth="1"/>
    <col min="4365" max="4366" width="2.625" customWidth="1"/>
    <col min="4608" max="4608" width="27" customWidth="1"/>
    <col min="4609" max="4609" width="64" customWidth="1"/>
    <col min="4621" max="4622" width="2.625" customWidth="1"/>
    <col min="4864" max="4864" width="27" customWidth="1"/>
    <col min="4865" max="4865" width="64" customWidth="1"/>
    <col min="4877" max="4878" width="2.625" customWidth="1"/>
    <col min="5120" max="5120" width="27" customWidth="1"/>
    <col min="5121" max="5121" width="64" customWidth="1"/>
    <col min="5133" max="5134" width="2.625" customWidth="1"/>
    <col min="5376" max="5376" width="27" customWidth="1"/>
    <col min="5377" max="5377" width="64" customWidth="1"/>
    <col min="5389" max="5390" width="2.625" customWidth="1"/>
    <col min="5632" max="5632" width="27" customWidth="1"/>
    <col min="5633" max="5633" width="64" customWidth="1"/>
    <col min="5645" max="5646" width="2.625" customWidth="1"/>
    <col min="5888" max="5888" width="27" customWidth="1"/>
    <col min="5889" max="5889" width="64" customWidth="1"/>
    <col min="5901" max="5902" width="2.625" customWidth="1"/>
    <col min="6144" max="6144" width="27" customWidth="1"/>
    <col min="6145" max="6145" width="64" customWidth="1"/>
    <col min="6157" max="6158" width="2.625" customWidth="1"/>
    <col min="6400" max="6400" width="27" customWidth="1"/>
    <col min="6401" max="6401" width="64" customWidth="1"/>
    <col min="6413" max="6414" width="2.625" customWidth="1"/>
    <col min="6656" max="6656" width="27" customWidth="1"/>
    <col min="6657" max="6657" width="64" customWidth="1"/>
    <col min="6669" max="6670" width="2.625" customWidth="1"/>
    <col min="6912" max="6912" width="27" customWidth="1"/>
    <col min="6913" max="6913" width="64" customWidth="1"/>
    <col min="6925" max="6926" width="2.625" customWidth="1"/>
    <col min="7168" max="7168" width="27" customWidth="1"/>
    <col min="7169" max="7169" width="64" customWidth="1"/>
    <col min="7181" max="7182" width="2.625" customWidth="1"/>
    <col min="7424" max="7424" width="27" customWidth="1"/>
    <col min="7425" max="7425" width="64" customWidth="1"/>
    <col min="7437" max="7438" width="2.625" customWidth="1"/>
    <col min="7680" max="7680" width="27" customWidth="1"/>
    <col min="7681" max="7681" width="64" customWidth="1"/>
    <col min="7693" max="7694" width="2.625" customWidth="1"/>
    <col min="7936" max="7936" width="27" customWidth="1"/>
    <col min="7937" max="7937" width="64" customWidth="1"/>
    <col min="7949" max="7950" width="2.625" customWidth="1"/>
    <col min="8192" max="8192" width="27" customWidth="1"/>
    <col min="8193" max="8193" width="64" customWidth="1"/>
    <col min="8205" max="8206" width="2.625" customWidth="1"/>
    <col min="8448" max="8448" width="27" customWidth="1"/>
    <col min="8449" max="8449" width="64" customWidth="1"/>
    <col min="8461" max="8462" width="2.625" customWidth="1"/>
    <col min="8704" max="8704" width="27" customWidth="1"/>
    <col min="8705" max="8705" width="64" customWidth="1"/>
    <col min="8717" max="8718" width="2.625" customWidth="1"/>
    <col min="8960" max="8960" width="27" customWidth="1"/>
    <col min="8961" max="8961" width="64" customWidth="1"/>
    <col min="8973" max="8974" width="2.625" customWidth="1"/>
    <col min="9216" max="9216" width="27" customWidth="1"/>
    <col min="9217" max="9217" width="64" customWidth="1"/>
    <col min="9229" max="9230" width="2.625" customWidth="1"/>
    <col min="9472" max="9472" width="27" customWidth="1"/>
    <col min="9473" max="9473" width="64" customWidth="1"/>
    <col min="9485" max="9486" width="2.625" customWidth="1"/>
    <col min="9728" max="9728" width="27" customWidth="1"/>
    <col min="9729" max="9729" width="64" customWidth="1"/>
    <col min="9741" max="9742" width="2.625" customWidth="1"/>
    <col min="9984" max="9984" width="27" customWidth="1"/>
    <col min="9985" max="9985" width="64" customWidth="1"/>
    <col min="9997" max="9998" width="2.625" customWidth="1"/>
    <col min="10240" max="10240" width="27" customWidth="1"/>
    <col min="10241" max="10241" width="64" customWidth="1"/>
    <col min="10253" max="10254" width="2.625" customWidth="1"/>
    <col min="10496" max="10496" width="27" customWidth="1"/>
    <col min="10497" max="10497" width="64" customWidth="1"/>
    <col min="10509" max="10510" width="2.625" customWidth="1"/>
    <col min="10752" max="10752" width="27" customWidth="1"/>
    <col min="10753" max="10753" width="64" customWidth="1"/>
    <col min="10765" max="10766" width="2.625" customWidth="1"/>
    <col min="11008" max="11008" width="27" customWidth="1"/>
    <col min="11009" max="11009" width="64" customWidth="1"/>
    <col min="11021" max="11022" width="2.625" customWidth="1"/>
    <col min="11264" max="11264" width="27" customWidth="1"/>
    <col min="11265" max="11265" width="64" customWidth="1"/>
    <col min="11277" max="11278" width="2.625" customWidth="1"/>
    <col min="11520" max="11520" width="27" customWidth="1"/>
    <col min="11521" max="11521" width="64" customWidth="1"/>
    <col min="11533" max="11534" width="2.625" customWidth="1"/>
    <col min="11776" max="11776" width="27" customWidth="1"/>
    <col min="11777" max="11777" width="64" customWidth="1"/>
    <col min="11789" max="11790" width="2.625" customWidth="1"/>
    <col min="12032" max="12032" width="27" customWidth="1"/>
    <col min="12033" max="12033" width="64" customWidth="1"/>
    <col min="12045" max="12046" width="2.625" customWidth="1"/>
    <col min="12288" max="12288" width="27" customWidth="1"/>
    <col min="12289" max="12289" width="64" customWidth="1"/>
    <col min="12301" max="12302" width="2.625" customWidth="1"/>
    <col min="12544" max="12544" width="27" customWidth="1"/>
    <col min="12545" max="12545" width="64" customWidth="1"/>
    <col min="12557" max="12558" width="2.625" customWidth="1"/>
    <col min="12800" max="12800" width="27" customWidth="1"/>
    <col min="12801" max="12801" width="64" customWidth="1"/>
    <col min="12813" max="12814" width="2.625" customWidth="1"/>
    <col min="13056" max="13056" width="27" customWidth="1"/>
    <col min="13057" max="13057" width="64" customWidth="1"/>
    <col min="13069" max="13070" width="2.625" customWidth="1"/>
    <col min="13312" max="13312" width="27" customWidth="1"/>
    <col min="13313" max="13313" width="64" customWidth="1"/>
    <col min="13325" max="13326" width="2.625" customWidth="1"/>
    <col min="13568" max="13568" width="27" customWidth="1"/>
    <col min="13569" max="13569" width="64" customWidth="1"/>
    <col min="13581" max="13582" width="2.625" customWidth="1"/>
    <col min="13824" max="13824" width="27" customWidth="1"/>
    <col min="13825" max="13825" width="64" customWidth="1"/>
    <col min="13837" max="13838" width="2.625" customWidth="1"/>
    <col min="14080" max="14080" width="27" customWidth="1"/>
    <col min="14081" max="14081" width="64" customWidth="1"/>
    <col min="14093" max="14094" width="2.625" customWidth="1"/>
    <col min="14336" max="14336" width="27" customWidth="1"/>
    <col min="14337" max="14337" width="64" customWidth="1"/>
    <col min="14349" max="14350" width="2.625" customWidth="1"/>
    <col min="14592" max="14592" width="27" customWidth="1"/>
    <col min="14593" max="14593" width="64" customWidth="1"/>
    <col min="14605" max="14606" width="2.625" customWidth="1"/>
    <col min="14848" max="14848" width="27" customWidth="1"/>
    <col min="14849" max="14849" width="64" customWidth="1"/>
    <col min="14861" max="14862" width="2.625" customWidth="1"/>
    <col min="15104" max="15104" width="27" customWidth="1"/>
    <col min="15105" max="15105" width="64" customWidth="1"/>
    <col min="15117" max="15118" width="2.625" customWidth="1"/>
    <col min="15360" max="15360" width="27" customWidth="1"/>
    <col min="15361" max="15361" width="64" customWidth="1"/>
    <col min="15373" max="15374" width="2.625" customWidth="1"/>
    <col min="15616" max="15616" width="27" customWidth="1"/>
    <col min="15617" max="15617" width="64" customWidth="1"/>
    <col min="15629" max="15630" width="2.625" customWidth="1"/>
    <col min="15872" max="15872" width="27" customWidth="1"/>
    <col min="15873" max="15873" width="64" customWidth="1"/>
    <col min="15885" max="15886" width="2.625" customWidth="1"/>
    <col min="16128" max="16128" width="27" customWidth="1"/>
    <col min="16129" max="16129" width="64" customWidth="1"/>
    <col min="16141" max="16142" width="2.625" customWidth="1"/>
  </cols>
  <sheetData>
    <row r="1" spans="1:33" x14ac:dyDescent="0.2">
      <c r="A1" s="85" t="s">
        <v>509</v>
      </c>
      <c r="N1"/>
    </row>
    <row r="2" spans="1:33" ht="96" x14ac:dyDescent="0.2">
      <c r="A2" s="345" t="s">
        <v>71</v>
      </c>
      <c r="B2" s="13" t="s">
        <v>429</v>
      </c>
      <c r="C2" s="13" t="s">
        <v>430</v>
      </c>
      <c r="D2" s="13" t="s">
        <v>431</v>
      </c>
      <c r="E2" s="13" t="s">
        <v>432</v>
      </c>
      <c r="F2" s="13" t="s">
        <v>433</v>
      </c>
      <c r="G2" s="13" t="s">
        <v>434</v>
      </c>
      <c r="H2" s="13" t="s">
        <v>435</v>
      </c>
      <c r="I2" s="13" t="s">
        <v>436</v>
      </c>
      <c r="J2" s="13" t="s">
        <v>437</v>
      </c>
      <c r="K2" s="13" t="s">
        <v>438</v>
      </c>
      <c r="L2" s="14" t="s">
        <v>439</v>
      </c>
      <c r="M2" s="13" t="s">
        <v>440</v>
      </c>
      <c r="N2" s="13" t="s">
        <v>441</v>
      </c>
      <c r="O2" s="13" t="s">
        <v>442</v>
      </c>
      <c r="P2" s="13" t="s">
        <v>443</v>
      </c>
      <c r="Q2" s="13" t="s">
        <v>444</v>
      </c>
      <c r="R2" s="13" t="s">
        <v>445</v>
      </c>
      <c r="S2" s="13" t="s">
        <v>446</v>
      </c>
      <c r="T2" s="13" t="s">
        <v>447</v>
      </c>
      <c r="U2" s="13" t="s">
        <v>448</v>
      </c>
      <c r="V2" s="13" t="s">
        <v>449</v>
      </c>
      <c r="W2" s="14" t="s">
        <v>450</v>
      </c>
      <c r="X2" s="13" t="s">
        <v>451</v>
      </c>
      <c r="Y2" s="13" t="s">
        <v>452</v>
      </c>
      <c r="Z2" s="13" t="s">
        <v>453</v>
      </c>
      <c r="AA2" s="13" t="s">
        <v>454</v>
      </c>
      <c r="AB2" s="13" t="s">
        <v>455</v>
      </c>
      <c r="AC2" s="13" t="s">
        <v>456</v>
      </c>
      <c r="AD2" s="13" t="s">
        <v>457</v>
      </c>
      <c r="AE2" s="13" t="s">
        <v>458</v>
      </c>
      <c r="AF2" s="13" t="s">
        <v>459</v>
      </c>
      <c r="AG2" s="14" t="s">
        <v>460</v>
      </c>
    </row>
    <row r="3" spans="1:33" x14ac:dyDescent="0.2">
      <c r="A3" s="2" t="s">
        <v>75</v>
      </c>
      <c r="B3" s="19">
        <v>414518.97</v>
      </c>
      <c r="C3" s="20">
        <v>415805.42</v>
      </c>
      <c r="D3" s="20">
        <v>-747.63</v>
      </c>
      <c r="E3" s="20">
        <v>-531</v>
      </c>
      <c r="F3" s="20">
        <v>-7.81</v>
      </c>
      <c r="G3" s="3"/>
      <c r="H3" s="20">
        <v>123.79</v>
      </c>
      <c r="I3" s="3"/>
      <c r="J3" s="3"/>
      <c r="K3" s="3"/>
      <c r="L3" s="3"/>
      <c r="M3" s="8"/>
      <c r="N3" s="20">
        <v>67553.72</v>
      </c>
      <c r="O3" s="20">
        <v>69969.649999999994</v>
      </c>
      <c r="P3" s="20">
        <v>-1427.66</v>
      </c>
      <c r="Q3" s="20">
        <v>-717.04</v>
      </c>
      <c r="R3" s="20">
        <v>-2070.17</v>
      </c>
      <c r="S3" s="20">
        <v>-436.41</v>
      </c>
      <c r="T3" s="20">
        <v>772.46</v>
      </c>
      <c r="U3" s="20">
        <v>16.3</v>
      </c>
      <c r="V3" s="20">
        <v>-49.71</v>
      </c>
      <c r="W3" s="20">
        <v>5.0999999999999996</v>
      </c>
      <c r="X3" s="19">
        <v>228.14</v>
      </c>
      <c r="Y3" s="20">
        <v>847.55</v>
      </c>
      <c r="Z3" s="20">
        <v>1892.07</v>
      </c>
      <c r="AA3" s="3"/>
      <c r="AB3" s="20">
        <v>-1476.56</v>
      </c>
      <c r="AC3" s="20">
        <v>2350.63</v>
      </c>
      <c r="AD3" s="20">
        <v>6663.86</v>
      </c>
      <c r="AE3" s="3"/>
      <c r="AF3" s="20">
        <v>24317.69</v>
      </c>
      <c r="AG3" s="20">
        <v>7214.43</v>
      </c>
    </row>
    <row r="4" spans="1:33" x14ac:dyDescent="0.2">
      <c r="A4" s="21" t="s">
        <v>76</v>
      </c>
      <c r="B4" s="15">
        <v>390157.71</v>
      </c>
      <c r="C4" s="11">
        <v>390157.71</v>
      </c>
      <c r="D4" s="5"/>
      <c r="E4" s="5"/>
      <c r="F4" s="5"/>
      <c r="G4" s="5"/>
      <c r="H4" s="5"/>
      <c r="I4" s="5"/>
      <c r="J4" s="5"/>
      <c r="K4" s="5"/>
      <c r="L4" s="5"/>
      <c r="M4" s="9"/>
      <c r="N4" s="11">
        <v>19476.86</v>
      </c>
      <c r="O4" s="11">
        <v>19476.86</v>
      </c>
      <c r="P4" s="5"/>
      <c r="Q4" s="5"/>
      <c r="R4" s="5"/>
      <c r="S4" s="5"/>
      <c r="T4" s="5"/>
      <c r="U4" s="5"/>
      <c r="V4" s="5"/>
      <c r="W4" s="5"/>
      <c r="X4" s="9"/>
      <c r="Y4" s="5"/>
      <c r="Z4" s="5"/>
      <c r="AA4" s="5"/>
      <c r="AB4" s="5"/>
      <c r="AC4" s="11">
        <v>1924.95</v>
      </c>
      <c r="AD4" s="5"/>
      <c r="AE4" s="5"/>
      <c r="AF4" s="11">
        <v>24488.12</v>
      </c>
      <c r="AG4" s="11">
        <v>7214.43</v>
      </c>
    </row>
    <row r="5" spans="1:33" x14ac:dyDescent="0.2">
      <c r="A5" s="21" t="s">
        <v>77</v>
      </c>
      <c r="B5" s="9"/>
      <c r="C5" s="5"/>
      <c r="D5" s="5"/>
      <c r="E5" s="5"/>
      <c r="F5" s="5"/>
      <c r="G5" s="5"/>
      <c r="H5" s="5"/>
      <c r="I5" s="5"/>
      <c r="J5" s="5"/>
      <c r="K5" s="5"/>
      <c r="L5" s="5"/>
      <c r="M5" s="9"/>
      <c r="N5" s="5"/>
      <c r="O5" s="5"/>
      <c r="P5" s="5"/>
      <c r="Q5" s="5"/>
      <c r="R5" s="5"/>
      <c r="S5" s="5"/>
      <c r="T5" s="5"/>
      <c r="U5" s="5"/>
      <c r="V5" s="5"/>
      <c r="W5" s="5"/>
      <c r="X5" s="9"/>
      <c r="Y5" s="5"/>
      <c r="Z5" s="5"/>
      <c r="AA5" s="5"/>
      <c r="AB5" s="5"/>
      <c r="AC5" s="5"/>
      <c r="AD5" s="5"/>
      <c r="AE5" s="5"/>
      <c r="AF5" s="11">
        <v>13552.09</v>
      </c>
      <c r="AG5" s="5"/>
    </row>
    <row r="6" spans="1:33" x14ac:dyDescent="0.2">
      <c r="A6" s="21" t="s">
        <v>78</v>
      </c>
      <c r="B6" s="9"/>
      <c r="C6" s="5"/>
      <c r="D6" s="5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5"/>
      <c r="Q6" s="5"/>
      <c r="R6" s="5"/>
      <c r="S6" s="5"/>
      <c r="T6" s="5"/>
      <c r="U6" s="5"/>
      <c r="V6" s="5"/>
      <c r="W6" s="5"/>
      <c r="X6" s="9"/>
      <c r="Y6" s="5"/>
      <c r="Z6" s="5"/>
      <c r="AA6" s="5"/>
      <c r="AB6" s="5"/>
      <c r="AC6" s="5"/>
      <c r="AD6" s="5"/>
      <c r="AE6" s="5"/>
      <c r="AF6" s="11">
        <v>3662.55</v>
      </c>
      <c r="AG6" s="5"/>
    </row>
    <row r="7" spans="1:33" x14ac:dyDescent="0.2">
      <c r="A7" s="21" t="s">
        <v>79</v>
      </c>
      <c r="B7" s="9"/>
      <c r="C7" s="5"/>
      <c r="D7" s="5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5"/>
      <c r="Q7" s="5"/>
      <c r="R7" s="5"/>
      <c r="S7" s="5"/>
      <c r="T7" s="5"/>
      <c r="U7" s="5"/>
      <c r="V7" s="5"/>
      <c r="W7" s="5"/>
      <c r="X7" s="9"/>
      <c r="Y7" s="5"/>
      <c r="Z7" s="5"/>
      <c r="AA7" s="5"/>
      <c r="AB7" s="5"/>
      <c r="AC7" s="5"/>
      <c r="AD7" s="5"/>
      <c r="AE7" s="5"/>
      <c r="AF7" s="11">
        <v>4664.74</v>
      </c>
      <c r="AG7" s="5"/>
    </row>
    <row r="8" spans="1:33" x14ac:dyDescent="0.2">
      <c r="A8" s="21" t="s">
        <v>80</v>
      </c>
      <c r="B8" s="15">
        <v>30361.09</v>
      </c>
      <c r="C8" s="11">
        <v>30361.09</v>
      </c>
      <c r="D8" s="5"/>
      <c r="E8" s="5"/>
      <c r="F8" s="5"/>
      <c r="G8" s="5"/>
      <c r="H8" s="11">
        <v>297.91000000000003</v>
      </c>
      <c r="I8" s="5"/>
      <c r="J8" s="5"/>
      <c r="K8" s="5"/>
      <c r="L8" s="5"/>
      <c r="M8" s="9"/>
      <c r="N8" s="11">
        <v>60497.54</v>
      </c>
      <c r="O8" s="11">
        <v>54200.67</v>
      </c>
      <c r="P8" s="11">
        <v>48.05</v>
      </c>
      <c r="Q8" s="11">
        <v>265.73</v>
      </c>
      <c r="R8" s="11">
        <v>119.1</v>
      </c>
      <c r="S8" s="11">
        <v>1253.47</v>
      </c>
      <c r="T8" s="11">
        <v>788.7</v>
      </c>
      <c r="U8" s="11">
        <v>28.95</v>
      </c>
      <c r="V8" s="11">
        <v>11.34</v>
      </c>
      <c r="W8" s="11">
        <v>3.69</v>
      </c>
      <c r="X8" s="15">
        <v>475.92</v>
      </c>
      <c r="Y8" s="11">
        <v>1027.6600000000001</v>
      </c>
      <c r="Z8" s="11">
        <v>2004.63</v>
      </c>
      <c r="AA8" s="5"/>
      <c r="AB8" s="11">
        <v>269.64999999999998</v>
      </c>
      <c r="AC8" s="11">
        <v>476.53</v>
      </c>
      <c r="AD8" s="11">
        <v>6669.73</v>
      </c>
      <c r="AE8" s="5"/>
      <c r="AF8" s="11">
        <v>47.51</v>
      </c>
      <c r="AG8" s="5"/>
    </row>
    <row r="9" spans="1:33" x14ac:dyDescent="0.2">
      <c r="A9" s="21" t="s">
        <v>81</v>
      </c>
      <c r="B9" s="9"/>
      <c r="C9" s="5"/>
      <c r="D9" s="5"/>
      <c r="E9" s="5"/>
      <c r="F9" s="5"/>
      <c r="G9" s="5"/>
      <c r="H9" s="5"/>
      <c r="I9" s="5"/>
      <c r="J9" s="5"/>
      <c r="K9" s="5"/>
      <c r="L9" s="5"/>
      <c r="M9" s="9"/>
      <c r="N9" s="11">
        <v>774.14</v>
      </c>
      <c r="O9" s="5"/>
      <c r="P9" s="5"/>
      <c r="Q9" s="11">
        <v>248.32</v>
      </c>
      <c r="R9" s="11">
        <v>18.37</v>
      </c>
      <c r="S9" s="11">
        <v>507.45</v>
      </c>
      <c r="T9" s="5"/>
      <c r="U9" s="5"/>
      <c r="V9" s="5"/>
      <c r="W9" s="5"/>
      <c r="X9" s="9"/>
      <c r="Y9" s="5"/>
      <c r="Z9" s="5"/>
      <c r="AA9" s="5"/>
      <c r="AB9" s="5"/>
      <c r="AC9" s="5"/>
      <c r="AD9" s="5"/>
      <c r="AE9" s="5"/>
      <c r="AF9" s="5"/>
      <c r="AG9" s="5"/>
    </row>
    <row r="10" spans="1:33" x14ac:dyDescent="0.2">
      <c r="A10" s="21" t="s">
        <v>82</v>
      </c>
      <c r="B10" s="15">
        <v>319.45999999999998</v>
      </c>
      <c r="C10" s="11">
        <v>316.77999999999997</v>
      </c>
      <c r="D10" s="5"/>
      <c r="E10" s="5"/>
      <c r="F10" s="11">
        <v>2.68</v>
      </c>
      <c r="G10" s="5"/>
      <c r="H10" s="11">
        <v>349.21</v>
      </c>
      <c r="I10" s="5"/>
      <c r="J10" s="5"/>
      <c r="K10" s="5"/>
      <c r="L10" s="5"/>
      <c r="M10" s="9"/>
      <c r="N10" s="11">
        <v>6738.13</v>
      </c>
      <c r="O10" s="11">
        <v>163.81</v>
      </c>
      <c r="P10" s="11">
        <v>1600</v>
      </c>
      <c r="Q10" s="11">
        <v>997.48</v>
      </c>
      <c r="R10" s="11">
        <v>1975.95</v>
      </c>
      <c r="S10" s="11">
        <v>1583.31</v>
      </c>
      <c r="T10" s="11"/>
      <c r="U10" s="11">
        <v>13.43</v>
      </c>
      <c r="V10" s="11">
        <v>66</v>
      </c>
      <c r="W10" s="11">
        <v>0.31</v>
      </c>
      <c r="X10" s="15">
        <v>56.74</v>
      </c>
      <c r="Y10" s="11">
        <v>178.36</v>
      </c>
      <c r="Z10" s="11">
        <v>94.89</v>
      </c>
      <c r="AA10" s="5"/>
      <c r="AB10" s="11">
        <v>7.86</v>
      </c>
      <c r="AC10" s="11">
        <v>50.85</v>
      </c>
      <c r="AD10" s="11">
        <v>5.87</v>
      </c>
      <c r="AE10" s="5"/>
      <c r="AF10" s="11">
        <v>217.93</v>
      </c>
      <c r="AG10" s="5"/>
    </row>
    <row r="11" spans="1:33" x14ac:dyDescent="0.2">
      <c r="A11" s="21" t="s">
        <v>83</v>
      </c>
      <c r="B11" s="9"/>
      <c r="C11" s="5"/>
      <c r="D11" s="5"/>
      <c r="E11" s="5"/>
      <c r="F11" s="5"/>
      <c r="G11" s="5"/>
      <c r="H11" s="5"/>
      <c r="I11" s="5"/>
      <c r="J11" s="5"/>
      <c r="K11" s="5"/>
      <c r="L11" s="5"/>
      <c r="M11" s="9"/>
      <c r="N11" s="11">
        <v>812.9</v>
      </c>
      <c r="O11" s="5"/>
      <c r="P11" s="5"/>
      <c r="Q11" s="11">
        <v>228.78</v>
      </c>
      <c r="R11" s="11">
        <v>35.21</v>
      </c>
      <c r="S11" s="11">
        <v>548.91</v>
      </c>
      <c r="T11" s="5"/>
      <c r="U11" s="5"/>
      <c r="V11" s="5"/>
      <c r="W11" s="5"/>
      <c r="X11" s="9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21" t="s">
        <v>84</v>
      </c>
      <c r="B12" s="15">
        <v>-5680.37</v>
      </c>
      <c r="C12" s="11">
        <v>-4396.6099999999997</v>
      </c>
      <c r="D12" s="11">
        <v>-747.63</v>
      </c>
      <c r="E12" s="11">
        <v>-531</v>
      </c>
      <c r="F12" s="11">
        <v>-5.13</v>
      </c>
      <c r="G12" s="5"/>
      <c r="H12" s="11">
        <v>175.09</v>
      </c>
      <c r="I12" s="5"/>
      <c r="J12" s="5"/>
      <c r="K12" s="5"/>
      <c r="L12" s="5"/>
      <c r="M12" s="9"/>
      <c r="N12" s="11">
        <v>-5643.79</v>
      </c>
      <c r="O12" s="11">
        <v>-3544.07</v>
      </c>
      <c r="P12" s="11">
        <v>124.29</v>
      </c>
      <c r="Q12" s="11">
        <v>-4.82</v>
      </c>
      <c r="R12" s="11">
        <v>-196.48</v>
      </c>
      <c r="S12" s="11">
        <v>-65.099999999999994</v>
      </c>
      <c r="T12" s="11">
        <v>-16.239999999999998</v>
      </c>
      <c r="U12" s="11">
        <v>0.79</v>
      </c>
      <c r="V12" s="11">
        <v>4.9400000000000004</v>
      </c>
      <c r="W12" s="11">
        <v>1.72</v>
      </c>
      <c r="X12" s="15">
        <v>-191.04</v>
      </c>
      <c r="Y12" s="11">
        <v>-1.76</v>
      </c>
      <c r="Z12" s="11">
        <v>-17.68</v>
      </c>
      <c r="AA12" s="5"/>
      <c r="AB12" s="11">
        <v>-1738.35</v>
      </c>
      <c r="AC12" s="5"/>
      <c r="AD12" s="11"/>
      <c r="AE12" s="5"/>
      <c r="AF12" s="5"/>
      <c r="AG12" s="5"/>
    </row>
    <row r="13" spans="1:33" x14ac:dyDescent="0.2">
      <c r="A13" s="4" t="s">
        <v>85</v>
      </c>
      <c r="B13" s="15">
        <v>-332434.09000000003</v>
      </c>
      <c r="C13" s="11">
        <v>-349916.36</v>
      </c>
      <c r="D13" s="11">
        <v>1117.8</v>
      </c>
      <c r="E13" s="11">
        <v>15008.33</v>
      </c>
      <c r="F13" s="11">
        <v>1356.13</v>
      </c>
      <c r="G13" s="11">
        <v>-60.08</v>
      </c>
      <c r="H13" s="11">
        <v>46640.33</v>
      </c>
      <c r="I13" s="11">
        <v>711.53</v>
      </c>
      <c r="J13" s="11">
        <v>8481.93</v>
      </c>
      <c r="K13" s="11">
        <v>661.85</v>
      </c>
      <c r="L13" s="11">
        <v>145.4</v>
      </c>
      <c r="M13" s="15">
        <v>933.7</v>
      </c>
      <c r="N13" s="11">
        <v>-3265.64</v>
      </c>
      <c r="O13" s="11">
        <v>-69040.479999999996</v>
      </c>
      <c r="P13" s="11">
        <v>14233.1</v>
      </c>
      <c r="Q13" s="11">
        <v>4129.42</v>
      </c>
      <c r="R13" s="11">
        <v>16383.32</v>
      </c>
      <c r="S13" s="11">
        <v>2749.06</v>
      </c>
      <c r="T13" s="11">
        <v>5621.91</v>
      </c>
      <c r="U13" s="11">
        <v>258.93</v>
      </c>
      <c r="V13" s="11">
        <v>239.24</v>
      </c>
      <c r="W13" s="11">
        <v>37.64</v>
      </c>
      <c r="X13" s="15">
        <v>3321.53</v>
      </c>
      <c r="Y13" s="11">
        <v>2454.29</v>
      </c>
      <c r="Z13" s="11">
        <v>3920.55</v>
      </c>
      <c r="AA13" s="11">
        <v>1896.13</v>
      </c>
      <c r="AB13" s="11">
        <v>10529.72</v>
      </c>
      <c r="AC13" s="11">
        <v>-755.92</v>
      </c>
      <c r="AD13" s="11">
        <v>931.47</v>
      </c>
      <c r="AE13" s="11">
        <v>596841.75</v>
      </c>
      <c r="AF13" s="11">
        <v>53302.48</v>
      </c>
      <c r="AG13" s="11">
        <v>-1325.91</v>
      </c>
    </row>
    <row r="14" spans="1:33" x14ac:dyDescent="0.2">
      <c r="A14" s="21" t="s">
        <v>86</v>
      </c>
      <c r="B14" s="15">
        <v>-211634.87</v>
      </c>
      <c r="C14" s="11">
        <v>-206845.78</v>
      </c>
      <c r="D14" s="5"/>
      <c r="E14" s="11">
        <v>-4789.09</v>
      </c>
      <c r="F14" s="5"/>
      <c r="G14" s="11">
        <v>-2087.61</v>
      </c>
      <c r="H14" s="11">
        <v>-250.03</v>
      </c>
      <c r="I14" s="11">
        <v>-217.85</v>
      </c>
      <c r="J14" s="11">
        <v>-2932.52</v>
      </c>
      <c r="K14" s="11">
        <v>-360.91</v>
      </c>
      <c r="L14" s="11">
        <v>-3.48</v>
      </c>
      <c r="M14" s="9"/>
      <c r="N14" s="11">
        <v>-321.54000000000002</v>
      </c>
      <c r="O14" s="11">
        <v>-16.55</v>
      </c>
      <c r="P14" s="5"/>
      <c r="Q14" s="5"/>
      <c r="R14" s="11">
        <v>-27.58</v>
      </c>
      <c r="S14" s="11">
        <v>-29.43</v>
      </c>
      <c r="T14" s="11"/>
      <c r="U14" s="5"/>
      <c r="V14" s="5"/>
      <c r="W14" s="5"/>
      <c r="X14" s="9"/>
      <c r="Y14" s="11">
        <v>-189.88</v>
      </c>
      <c r="Z14" s="11">
        <v>-0.14000000000000001</v>
      </c>
      <c r="AA14" s="11">
        <v>-50.19</v>
      </c>
      <c r="AB14" s="11">
        <v>-7.78</v>
      </c>
      <c r="AC14" s="11">
        <v>-411.37</v>
      </c>
      <c r="AD14" s="11">
        <v>-352.62</v>
      </c>
      <c r="AE14" s="11">
        <v>-127833.91</v>
      </c>
      <c r="AF14" s="11">
        <v>53302.48</v>
      </c>
      <c r="AG14" s="11">
        <v>-2017.84</v>
      </c>
    </row>
    <row r="15" spans="1:33" x14ac:dyDescent="0.2">
      <c r="A15" s="21" t="s">
        <v>87</v>
      </c>
      <c r="B15" s="15">
        <v>-36933.279999999999</v>
      </c>
      <c r="C15" s="11">
        <v>-35434.18</v>
      </c>
      <c r="D15" s="5"/>
      <c r="E15" s="11">
        <v>-1499.1</v>
      </c>
      <c r="F15" s="5"/>
      <c r="G15" s="11">
        <v>-762.82</v>
      </c>
      <c r="H15" s="11">
        <v>-280.27999999999997</v>
      </c>
      <c r="I15" s="11">
        <v>-57.17</v>
      </c>
      <c r="J15" s="11">
        <v>-500.05</v>
      </c>
      <c r="K15" s="11">
        <v>-49.18</v>
      </c>
      <c r="L15" s="11">
        <v>-1.6</v>
      </c>
      <c r="M15" s="9"/>
      <c r="N15" s="11">
        <v>-677.7</v>
      </c>
      <c r="O15" s="5"/>
      <c r="P15" s="11"/>
      <c r="Q15" s="5"/>
      <c r="R15" s="11">
        <v>-2.91</v>
      </c>
      <c r="S15" s="11">
        <v>-231.38</v>
      </c>
      <c r="T15" s="11"/>
      <c r="U15" s="5"/>
      <c r="V15" s="5"/>
      <c r="W15" s="5"/>
      <c r="X15" s="9"/>
      <c r="Y15" s="11">
        <v>-256.55</v>
      </c>
      <c r="Z15" s="11">
        <v>-7.71</v>
      </c>
      <c r="AA15" s="11">
        <v>-165.2</v>
      </c>
      <c r="AB15" s="11">
        <v>-13.95</v>
      </c>
      <c r="AC15" s="11">
        <v>-169.66</v>
      </c>
      <c r="AD15" s="11">
        <v>-48.78</v>
      </c>
      <c r="AE15" s="11">
        <v>613906.59</v>
      </c>
      <c r="AF15" s="5"/>
      <c r="AG15" s="11">
        <v>-689.73</v>
      </c>
    </row>
    <row r="16" spans="1:33" x14ac:dyDescent="0.2">
      <c r="A16" s="21" t="s">
        <v>88</v>
      </c>
      <c r="B16" s="15">
        <v>-11301.2</v>
      </c>
      <c r="C16" s="11">
        <v>-90163.69</v>
      </c>
      <c r="D16" s="11">
        <v>56125.43</v>
      </c>
      <c r="E16" s="11">
        <v>22737.06</v>
      </c>
      <c r="F16" s="5"/>
      <c r="G16" s="11">
        <v>2790.35</v>
      </c>
      <c r="H16" s="5"/>
      <c r="I16" s="5"/>
      <c r="J16" s="5"/>
      <c r="K16" s="5"/>
      <c r="L16" s="5"/>
      <c r="M16" s="9"/>
      <c r="N16" s="5"/>
      <c r="O16" s="5"/>
      <c r="P16" s="5"/>
      <c r="Q16" s="5"/>
      <c r="R16" s="5"/>
      <c r="S16" s="5"/>
      <c r="T16" s="5"/>
      <c r="U16" s="5"/>
      <c r="V16" s="5"/>
      <c r="W16" s="5"/>
      <c r="X16" s="9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21" t="s">
        <v>89</v>
      </c>
      <c r="B17" s="15">
        <v>-65967.64</v>
      </c>
      <c r="C17" s="11">
        <v>-10960.01</v>
      </c>
      <c r="D17" s="11">
        <v>-55007.63</v>
      </c>
      <c r="E17" s="5"/>
      <c r="F17" s="5"/>
      <c r="G17" s="5"/>
      <c r="H17" s="11">
        <v>47188.23</v>
      </c>
      <c r="I17" s="11">
        <v>1032.53</v>
      </c>
      <c r="J17" s="5"/>
      <c r="K17" s="5"/>
      <c r="L17" s="5"/>
      <c r="M17" s="15">
        <v>1350.21</v>
      </c>
      <c r="N17" s="5" t="s">
        <v>510</v>
      </c>
      <c r="O17" s="5"/>
      <c r="P17" s="5"/>
      <c r="Q17" s="5"/>
      <c r="R17" s="5"/>
      <c r="S17" s="5"/>
      <c r="T17" s="5"/>
      <c r="U17" s="5"/>
      <c r="V17" s="5"/>
      <c r="W17" s="5"/>
      <c r="X17" s="9"/>
      <c r="Y17" s="5" t="s">
        <v>510</v>
      </c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21" t="s">
        <v>90</v>
      </c>
      <c r="B18" s="15">
        <v>-3047.29</v>
      </c>
      <c r="C18" s="11">
        <v>-2914.28</v>
      </c>
      <c r="D18" s="5"/>
      <c r="E18" s="11">
        <v>-133.01</v>
      </c>
      <c r="F18" s="5"/>
      <c r="G18" s="5"/>
      <c r="H18" s="5"/>
      <c r="I18" s="5"/>
      <c r="J18" s="5"/>
      <c r="K18" s="5"/>
      <c r="L18" s="5"/>
      <c r="M18" s="15">
        <v>-412.06</v>
      </c>
      <c r="N18" s="11">
        <v>12495.07</v>
      </c>
      <c r="O18" s="11">
        <v>-69023.929999999993</v>
      </c>
      <c r="P18" s="11">
        <v>14256.69</v>
      </c>
      <c r="Q18" s="11">
        <v>4129.42</v>
      </c>
      <c r="R18" s="11">
        <v>16529.849999999999</v>
      </c>
      <c r="S18" s="11">
        <v>5780.7</v>
      </c>
      <c r="T18" s="11">
        <v>7190.72</v>
      </c>
      <c r="U18" s="11">
        <v>263.38</v>
      </c>
      <c r="V18" s="11">
        <v>249.42</v>
      </c>
      <c r="W18" s="11">
        <v>39.97</v>
      </c>
      <c r="X18" s="15">
        <v>3950.47</v>
      </c>
      <c r="Y18" s="11">
        <v>2956.9</v>
      </c>
      <c r="Z18" s="11">
        <v>4489</v>
      </c>
      <c r="AA18" s="11">
        <v>2348.61</v>
      </c>
      <c r="AB18" s="11">
        <v>19333.88</v>
      </c>
      <c r="AC18" s="11">
        <v>-31.42</v>
      </c>
      <c r="AD18" s="5"/>
      <c r="AE18" s="5"/>
      <c r="AF18" s="5"/>
      <c r="AG18" s="11">
        <v>-415.24</v>
      </c>
    </row>
    <row r="19" spans="1:33" x14ac:dyDescent="0.2">
      <c r="A19" s="21" t="s">
        <v>91</v>
      </c>
      <c r="B19" s="9"/>
      <c r="C19" s="5"/>
      <c r="D19" s="5"/>
      <c r="E19" s="5"/>
      <c r="F19" s="5"/>
      <c r="G19" s="5"/>
      <c r="H19" s="5"/>
      <c r="I19" s="5"/>
      <c r="J19" s="5"/>
      <c r="K19" s="5"/>
      <c r="L19" s="5"/>
      <c r="M19" s="9"/>
      <c r="N19" s="11">
        <v>-14728</v>
      </c>
      <c r="O19" s="5"/>
      <c r="P19" s="11">
        <v>-23.59</v>
      </c>
      <c r="Q19" s="5"/>
      <c r="R19" s="11">
        <v>-116.04</v>
      </c>
      <c r="S19" s="11">
        <v>-2770.83</v>
      </c>
      <c r="T19" s="11">
        <v>-1568.81</v>
      </c>
      <c r="U19" s="11">
        <v>-4.45</v>
      </c>
      <c r="V19" s="11">
        <v>-10.18</v>
      </c>
      <c r="W19" s="11">
        <v>-2.3199999999999998</v>
      </c>
      <c r="X19" s="15">
        <v>-628.94000000000005</v>
      </c>
      <c r="Y19" s="11">
        <v>-42.34</v>
      </c>
      <c r="Z19" s="11">
        <v>-556.88</v>
      </c>
      <c r="AA19" s="11">
        <v>-221.19</v>
      </c>
      <c r="AB19" s="11">
        <v>-8782.42</v>
      </c>
      <c r="AC19" s="5"/>
      <c r="AD19" s="5"/>
      <c r="AE19" s="5"/>
      <c r="AF19" s="5"/>
      <c r="AG19" s="5"/>
    </row>
    <row r="20" spans="1:33" x14ac:dyDescent="0.2">
      <c r="A20" s="21" t="s">
        <v>92</v>
      </c>
      <c r="B20" s="15">
        <v>-3308.95</v>
      </c>
      <c r="C20" s="11">
        <v>-3150.59</v>
      </c>
      <c r="D20" s="5"/>
      <c r="E20" s="11">
        <v>-158.35</v>
      </c>
      <c r="F20" s="5"/>
      <c r="G20" s="5"/>
      <c r="H20" s="5"/>
      <c r="I20" s="5"/>
      <c r="J20" s="5"/>
      <c r="K20" s="5"/>
      <c r="L20" s="11">
        <v>150.47</v>
      </c>
      <c r="M20" s="15">
        <v>2.17</v>
      </c>
      <c r="N20" s="11">
        <v>-28.86</v>
      </c>
      <c r="O20" s="5"/>
      <c r="P20" s="5"/>
      <c r="Q20" s="5"/>
      <c r="R20" s="5"/>
      <c r="S20" s="5"/>
      <c r="T20" s="5"/>
      <c r="U20" s="5"/>
      <c r="V20" s="5"/>
      <c r="W20" s="5"/>
      <c r="X20" s="9"/>
      <c r="Y20" s="11">
        <v>-9.25</v>
      </c>
      <c r="Z20" s="11">
        <v>-3.72</v>
      </c>
      <c r="AA20" s="11">
        <v>-15.9</v>
      </c>
      <c r="AB20" s="5"/>
      <c r="AC20" s="11">
        <v>69.94</v>
      </c>
      <c r="AD20" s="5"/>
      <c r="AE20" s="5"/>
      <c r="AF20" s="5"/>
      <c r="AG20" s="11">
        <v>768.2</v>
      </c>
    </row>
    <row r="21" spans="1:33" x14ac:dyDescent="0.2">
      <c r="A21" s="21" t="s">
        <v>93</v>
      </c>
      <c r="B21" s="9"/>
      <c r="C21" s="5"/>
      <c r="D21" s="5"/>
      <c r="E21" s="5"/>
      <c r="F21" s="5"/>
      <c r="G21" s="5"/>
      <c r="H21" s="11">
        <v>-17.59</v>
      </c>
      <c r="I21" s="11">
        <v>-45.99</v>
      </c>
      <c r="J21" s="5"/>
      <c r="K21" s="5"/>
      <c r="L21" s="5"/>
      <c r="M21" s="15">
        <v>-6.63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9"/>
      <c r="Y21" s="5"/>
      <c r="Z21" s="5"/>
      <c r="AA21" s="5"/>
      <c r="AB21" s="5"/>
      <c r="AC21" s="11">
        <v>-15.17</v>
      </c>
      <c r="AD21" s="5"/>
      <c r="AE21" s="5"/>
      <c r="AF21" s="5"/>
      <c r="AG21" s="5"/>
    </row>
    <row r="22" spans="1:33" x14ac:dyDescent="0.2">
      <c r="A22" s="21" t="s">
        <v>94</v>
      </c>
      <c r="B22" s="9"/>
      <c r="C22" s="5"/>
      <c r="D22" s="5"/>
      <c r="E22" s="5"/>
      <c r="F22" s="5"/>
      <c r="G22" s="5"/>
      <c r="H22" s="5"/>
      <c r="I22" s="5"/>
      <c r="J22" s="5"/>
      <c r="K22" s="11"/>
      <c r="L22" s="5"/>
      <c r="M22" s="9"/>
      <c r="N22" s="5"/>
      <c r="O22" s="5"/>
      <c r="P22" s="5"/>
      <c r="Q22" s="5"/>
      <c r="R22" s="5"/>
      <c r="S22" s="5"/>
      <c r="T22" s="5"/>
      <c r="U22" s="5"/>
      <c r="V22" s="5"/>
      <c r="W22" s="5"/>
      <c r="X22" s="9"/>
      <c r="Y22" s="5"/>
      <c r="Z22" s="5"/>
      <c r="AA22" s="5"/>
      <c r="AB22" s="5"/>
      <c r="AC22" s="11">
        <v>-198.25</v>
      </c>
      <c r="AD22" s="11">
        <v>1332.86</v>
      </c>
      <c r="AE22" s="5"/>
      <c r="AF22" s="5"/>
      <c r="AG22" s="5"/>
    </row>
    <row r="23" spans="1:33" x14ac:dyDescent="0.2">
      <c r="A23" s="21" t="s">
        <v>95</v>
      </c>
      <c r="B23" s="15">
        <v>-240.86</v>
      </c>
      <c r="C23" s="11">
        <v>-447.82</v>
      </c>
      <c r="D23" s="5"/>
      <c r="E23" s="11">
        <v>-1149.18</v>
      </c>
      <c r="F23" s="11">
        <v>1356.13</v>
      </c>
      <c r="G23" s="5"/>
      <c r="H23" s="5"/>
      <c r="I23" s="5"/>
      <c r="J23" s="5"/>
      <c r="K23" s="5"/>
      <c r="L23" s="5"/>
      <c r="M23" s="9"/>
      <c r="N23" s="5"/>
      <c r="O23" s="5"/>
      <c r="P23" s="5"/>
      <c r="Q23" s="5"/>
      <c r="R23" s="5"/>
      <c r="S23" s="5"/>
      <c r="T23" s="5"/>
      <c r="U23" s="5"/>
      <c r="V23" s="5"/>
      <c r="W23" s="5"/>
      <c r="X23" s="9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21" t="s">
        <v>96</v>
      </c>
      <c r="B24" s="9"/>
      <c r="C24" s="5"/>
      <c r="D24" s="5"/>
      <c r="E24" s="5"/>
      <c r="F24" s="5"/>
      <c r="G24" s="5"/>
      <c r="H24" s="5"/>
      <c r="I24" s="5"/>
      <c r="J24" s="11">
        <v>11914.49</v>
      </c>
      <c r="K24" s="11">
        <v>1071.94</v>
      </c>
      <c r="L24" s="11"/>
      <c r="M24" s="9"/>
      <c r="N24" s="5"/>
      <c r="O24" s="5"/>
      <c r="P24" s="5"/>
      <c r="Q24" s="5"/>
      <c r="R24" s="5"/>
      <c r="S24" s="5"/>
      <c r="T24" s="5"/>
      <c r="U24" s="5"/>
      <c r="V24" s="5"/>
      <c r="W24" s="5"/>
      <c r="X24" s="9"/>
      <c r="Y24" s="5"/>
      <c r="Z24" s="5"/>
      <c r="AA24" s="5"/>
      <c r="AB24" s="5"/>
      <c r="AC24" s="5"/>
      <c r="AD24" s="5"/>
      <c r="AE24" s="11">
        <v>110769.08</v>
      </c>
      <c r="AF24" s="5"/>
      <c r="AG24" s="11">
        <v>1028.7</v>
      </c>
    </row>
    <row r="25" spans="1:33" x14ac:dyDescent="0.2">
      <c r="A25" s="4" t="s">
        <v>97</v>
      </c>
      <c r="B25" s="9"/>
      <c r="C25" s="5"/>
      <c r="D25" s="5"/>
      <c r="E25" s="5"/>
      <c r="F25" s="5"/>
      <c r="G25" s="5"/>
      <c r="H25" s="5"/>
      <c r="I25" s="5"/>
      <c r="J25" s="5"/>
      <c r="K25" s="5"/>
      <c r="L25" s="5"/>
      <c r="M25" s="9"/>
      <c r="N25" s="11">
        <v>18.260000000000002</v>
      </c>
      <c r="O25" s="11">
        <v>17.63</v>
      </c>
      <c r="P25" s="5"/>
      <c r="Q25" s="5"/>
      <c r="R25" s="5"/>
      <c r="S25" s="5"/>
      <c r="T25" s="5"/>
      <c r="U25" s="5"/>
      <c r="V25" s="5"/>
      <c r="W25" s="5"/>
      <c r="X25" s="9"/>
      <c r="Y25" s="5"/>
      <c r="Z25" s="11">
        <v>0.63</v>
      </c>
      <c r="AA25" s="5"/>
      <c r="AB25" s="5"/>
      <c r="AC25" s="11">
        <v>26.13</v>
      </c>
      <c r="AD25" s="11">
        <v>1.47</v>
      </c>
      <c r="AE25" s="11">
        <v>5204.8</v>
      </c>
      <c r="AF25" s="11">
        <v>3233.48</v>
      </c>
      <c r="AG25" s="5"/>
    </row>
    <row r="26" spans="1:33" x14ac:dyDescent="0.2">
      <c r="A26" s="4" t="s">
        <v>98</v>
      </c>
      <c r="B26" s="15">
        <v>72425.570000000007</v>
      </c>
      <c r="C26" s="11">
        <v>57206.52</v>
      </c>
      <c r="D26" s="5"/>
      <c r="E26" s="11">
        <v>13932.63</v>
      </c>
      <c r="F26" s="11">
        <v>1286.4100000000001</v>
      </c>
      <c r="G26" s="5"/>
      <c r="H26" s="11">
        <v>47762.51</v>
      </c>
      <c r="I26" s="11">
        <v>727.21</v>
      </c>
      <c r="J26" s="11">
        <v>8638.81</v>
      </c>
      <c r="K26" s="11">
        <v>65137</v>
      </c>
      <c r="L26" s="11">
        <v>149.80000000000001</v>
      </c>
      <c r="M26" s="15">
        <v>1001.96</v>
      </c>
      <c r="N26" s="11">
        <v>62085.22</v>
      </c>
      <c r="O26" s="11">
        <v>419.03</v>
      </c>
      <c r="P26" s="11">
        <v>12743.57</v>
      </c>
      <c r="Q26" s="11">
        <v>3352.1</v>
      </c>
      <c r="R26" s="11">
        <v>14136.16</v>
      </c>
      <c r="S26" s="11">
        <v>2332.96</v>
      </c>
      <c r="T26" s="11">
        <v>6178.69</v>
      </c>
      <c r="U26" s="11">
        <v>267.77999999999997</v>
      </c>
      <c r="V26" s="11">
        <v>198.21</v>
      </c>
      <c r="W26" s="11">
        <v>44.16</v>
      </c>
      <c r="X26" s="15">
        <v>3479.59</v>
      </c>
      <c r="Y26" s="11">
        <v>3163.41</v>
      </c>
      <c r="Z26" s="11">
        <v>5652.07</v>
      </c>
      <c r="AA26" s="11">
        <v>1863.57</v>
      </c>
      <c r="AB26" s="11">
        <v>8253.91</v>
      </c>
      <c r="AC26" s="11">
        <v>1568.8</v>
      </c>
      <c r="AD26" s="11">
        <v>7590.07</v>
      </c>
      <c r="AE26" s="11">
        <v>591129.64</v>
      </c>
      <c r="AF26" s="11">
        <v>74386.69</v>
      </c>
      <c r="AG26" s="11">
        <v>5590.7</v>
      </c>
    </row>
    <row r="27" spans="1:33" x14ac:dyDescent="0.2">
      <c r="A27" s="21" t="s">
        <v>357</v>
      </c>
      <c r="B27" s="15">
        <v>2253.9</v>
      </c>
      <c r="C27" s="11">
        <v>2172.2800000000002</v>
      </c>
      <c r="D27" s="5"/>
      <c r="E27" s="11">
        <v>81.62</v>
      </c>
      <c r="F27" s="5"/>
      <c r="G27" s="5"/>
      <c r="H27" s="11">
        <v>23.24</v>
      </c>
      <c r="I27" s="5"/>
      <c r="J27" s="5"/>
      <c r="K27" s="5"/>
      <c r="L27" s="5"/>
      <c r="M27" s="9"/>
      <c r="N27" s="11">
        <v>1773.1</v>
      </c>
      <c r="O27" s="5"/>
      <c r="P27" s="11">
        <v>257.35000000000002</v>
      </c>
      <c r="Q27" s="11">
        <v>11</v>
      </c>
      <c r="R27" s="11">
        <v>1497.15</v>
      </c>
      <c r="S27" s="11">
        <v>1.1299999999999999</v>
      </c>
      <c r="T27" s="5"/>
      <c r="U27" s="5"/>
      <c r="V27" s="5"/>
      <c r="W27" s="5"/>
      <c r="X27" s="9"/>
      <c r="Y27" s="5"/>
      <c r="Z27" s="11">
        <v>6.47</v>
      </c>
      <c r="AA27" s="5"/>
      <c r="AB27" s="5"/>
      <c r="AC27" s="11">
        <v>1.28</v>
      </c>
      <c r="AD27" s="5"/>
      <c r="AE27" s="11">
        <v>111.89</v>
      </c>
      <c r="AF27" s="11">
        <v>1422.11</v>
      </c>
      <c r="AG27" s="11">
        <v>666.23</v>
      </c>
    </row>
    <row r="28" spans="1:33" x14ac:dyDescent="0.2">
      <c r="A28" s="21" t="s">
        <v>99</v>
      </c>
      <c r="B28" s="15">
        <v>58457.16</v>
      </c>
      <c r="C28" s="11">
        <v>44258.69</v>
      </c>
      <c r="D28" s="5"/>
      <c r="E28" s="11">
        <v>13300.72</v>
      </c>
      <c r="F28" s="11">
        <v>897.76</v>
      </c>
      <c r="G28" s="5"/>
      <c r="H28" s="11">
        <v>47724.27</v>
      </c>
      <c r="I28" s="11">
        <v>718.58</v>
      </c>
      <c r="J28" s="11">
        <v>8638.81</v>
      </c>
      <c r="K28" s="11">
        <v>651.37</v>
      </c>
      <c r="L28" s="11">
        <v>97.63</v>
      </c>
      <c r="M28" s="15">
        <v>1001.96</v>
      </c>
      <c r="N28" s="11">
        <v>24428.39</v>
      </c>
      <c r="O28" s="11">
        <v>419.03</v>
      </c>
      <c r="P28" s="11">
        <v>160.38</v>
      </c>
      <c r="Q28" s="11">
        <v>9.39</v>
      </c>
      <c r="R28" s="11">
        <v>879.58</v>
      </c>
      <c r="S28" s="11">
        <v>230.69</v>
      </c>
      <c r="T28" s="11">
        <v>6178.69</v>
      </c>
      <c r="U28" s="11">
        <v>267.77999999999997</v>
      </c>
      <c r="V28" s="11">
        <v>198.21</v>
      </c>
      <c r="W28" s="11">
        <v>44.16</v>
      </c>
      <c r="X28" s="15">
        <v>349.52</v>
      </c>
      <c r="Y28" s="11">
        <v>3163.41</v>
      </c>
      <c r="Z28" s="11">
        <v>2496.33</v>
      </c>
      <c r="AA28" s="11">
        <v>1863.57</v>
      </c>
      <c r="AB28" s="11">
        <v>8167.65</v>
      </c>
      <c r="AC28" s="11">
        <v>614.97</v>
      </c>
      <c r="AD28" s="11">
        <v>7042.49</v>
      </c>
      <c r="AE28" s="11">
        <v>412216.71</v>
      </c>
      <c r="AF28" s="11">
        <v>49119.96</v>
      </c>
      <c r="AG28" s="11">
        <v>990.53</v>
      </c>
    </row>
    <row r="29" spans="1:33" x14ac:dyDescent="0.2">
      <c r="A29" s="346" t="s">
        <v>100</v>
      </c>
      <c r="B29" s="77">
        <v>13945.34</v>
      </c>
      <c r="C29" s="78">
        <v>11477.5</v>
      </c>
      <c r="D29" s="79"/>
      <c r="E29" s="78">
        <v>2302.54</v>
      </c>
      <c r="F29" s="78">
        <v>165.3</v>
      </c>
      <c r="G29" s="79"/>
      <c r="H29" s="78">
        <v>1818.29</v>
      </c>
      <c r="I29" s="78">
        <v>105.48</v>
      </c>
      <c r="J29" s="78"/>
      <c r="K29" s="78"/>
      <c r="L29" s="78"/>
      <c r="M29" s="77">
        <v>369.98</v>
      </c>
      <c r="N29" s="78">
        <v>14394.21</v>
      </c>
      <c r="O29" s="79"/>
      <c r="P29" s="78">
        <v>2.4700000000000002</v>
      </c>
      <c r="Q29" s="78">
        <v>1.82</v>
      </c>
      <c r="R29" s="78">
        <v>20.75</v>
      </c>
      <c r="S29" s="78">
        <v>37.99</v>
      </c>
      <c r="T29" s="78">
        <v>5750.38</v>
      </c>
      <c r="U29" s="78">
        <v>245.96</v>
      </c>
      <c r="V29" s="78">
        <v>194.33</v>
      </c>
      <c r="W29" s="78">
        <v>41.56</v>
      </c>
      <c r="X29" s="77">
        <v>304.14</v>
      </c>
      <c r="Y29" s="78">
        <v>2423.0300000000002</v>
      </c>
      <c r="Z29" s="78">
        <v>866.76</v>
      </c>
      <c r="AA29" s="78">
        <v>127.15</v>
      </c>
      <c r="AB29" s="78">
        <v>4377.8599999999997</v>
      </c>
      <c r="AC29" s="78">
        <v>87.44</v>
      </c>
      <c r="AD29" s="78">
        <v>162.97999999999999</v>
      </c>
      <c r="AE29" s="79"/>
      <c r="AF29" s="79"/>
      <c r="AG29" s="78">
        <v>105.78</v>
      </c>
    </row>
    <row r="30" spans="1:33" x14ac:dyDescent="0.2">
      <c r="A30" s="21" t="s">
        <v>358</v>
      </c>
      <c r="B30" s="15">
        <v>638.85</v>
      </c>
      <c r="C30" s="11">
        <v>597.02</v>
      </c>
      <c r="D30" s="5"/>
      <c r="E30" s="11">
        <v>41.83</v>
      </c>
      <c r="F30" s="5"/>
      <c r="G30" s="5"/>
      <c r="H30" s="11">
        <v>3.57</v>
      </c>
      <c r="I30" s="5"/>
      <c r="J30" s="5"/>
      <c r="K30" s="5"/>
      <c r="L30" s="5"/>
      <c r="M30" s="9"/>
      <c r="N30" s="11">
        <v>4180.29</v>
      </c>
      <c r="O30" s="5"/>
      <c r="P30" s="11">
        <v>508.39</v>
      </c>
      <c r="Q30" s="11">
        <v>10.81</v>
      </c>
      <c r="R30" s="11">
        <v>503.92</v>
      </c>
      <c r="S30" s="11">
        <v>40.75</v>
      </c>
      <c r="T30" s="5"/>
      <c r="U30" s="5"/>
      <c r="V30" s="5"/>
      <c r="W30" s="5"/>
      <c r="X30" s="15">
        <v>3018.82</v>
      </c>
      <c r="Y30" s="5"/>
      <c r="Z30" s="11">
        <v>11.34</v>
      </c>
      <c r="AA30" s="5"/>
      <c r="AB30" s="11">
        <v>86.26</v>
      </c>
      <c r="AC30" s="11">
        <v>2.64</v>
      </c>
      <c r="AD30" s="5"/>
      <c r="AE30" s="11">
        <v>1933.11</v>
      </c>
      <c r="AF30" s="11">
        <v>1011.1</v>
      </c>
      <c r="AG30" s="11">
        <v>28.55</v>
      </c>
    </row>
    <row r="31" spans="1:33" x14ac:dyDescent="0.2">
      <c r="A31" s="21" t="s">
        <v>101</v>
      </c>
      <c r="B31" s="15">
        <v>241.01</v>
      </c>
      <c r="C31" s="11">
        <v>224.31</v>
      </c>
      <c r="D31" s="5"/>
      <c r="E31" s="11">
        <v>16.7</v>
      </c>
      <c r="F31" s="5"/>
      <c r="G31" s="5"/>
      <c r="H31" s="11"/>
      <c r="I31" s="5"/>
      <c r="J31" s="5"/>
      <c r="K31" s="5"/>
      <c r="L31" s="5"/>
      <c r="M31" s="9"/>
      <c r="N31" s="11">
        <v>20480.16</v>
      </c>
      <c r="O31" s="5"/>
      <c r="P31" s="11">
        <v>5573.57</v>
      </c>
      <c r="Q31" s="11">
        <v>3110.76</v>
      </c>
      <c r="R31" s="11">
        <v>9531.98</v>
      </c>
      <c r="S31" s="11">
        <v>2042.01</v>
      </c>
      <c r="T31" s="5"/>
      <c r="U31" s="5"/>
      <c r="V31" s="5"/>
      <c r="W31" s="5"/>
      <c r="X31" s="15">
        <v>111.24</v>
      </c>
      <c r="Y31" s="5"/>
      <c r="Z31" s="11">
        <v>110.61</v>
      </c>
      <c r="AA31" s="5"/>
      <c r="AB31" s="5"/>
      <c r="AC31" s="11">
        <v>272.25</v>
      </c>
      <c r="AD31" s="11">
        <v>547.58000000000004</v>
      </c>
      <c r="AE31" s="11">
        <v>3904.98</v>
      </c>
      <c r="AF31" s="11">
        <v>1750.98</v>
      </c>
      <c r="AG31" s="11">
        <v>1208.26</v>
      </c>
    </row>
    <row r="32" spans="1:33" x14ac:dyDescent="0.2">
      <c r="A32" s="21" t="s">
        <v>102</v>
      </c>
      <c r="B32" s="15">
        <v>1981.18</v>
      </c>
      <c r="C32" s="11">
        <v>1926.62</v>
      </c>
      <c r="D32" s="5"/>
      <c r="E32" s="11">
        <v>37.369999999999997</v>
      </c>
      <c r="F32" s="11">
        <v>17.18</v>
      </c>
      <c r="G32" s="5"/>
      <c r="H32" s="11">
        <v>0.02</v>
      </c>
      <c r="I32" s="11">
        <v>0.68</v>
      </c>
      <c r="J32" s="5"/>
      <c r="K32" s="5"/>
      <c r="L32" s="11">
        <v>9.5399999999999991</v>
      </c>
      <c r="M32" s="9"/>
      <c r="N32" s="11">
        <v>583.27</v>
      </c>
      <c r="O32" s="5"/>
      <c r="P32" s="11">
        <v>273.23</v>
      </c>
      <c r="Q32" s="11">
        <v>14.76</v>
      </c>
      <c r="R32" s="11">
        <v>197.61</v>
      </c>
      <c r="S32" s="11">
        <v>11.8</v>
      </c>
      <c r="T32" s="5"/>
      <c r="U32" s="5"/>
      <c r="V32" s="5"/>
      <c r="W32" s="5"/>
      <c r="X32" s="9"/>
      <c r="Y32" s="5"/>
      <c r="Z32" s="11">
        <v>85.87</v>
      </c>
      <c r="AA32" s="5"/>
      <c r="AB32" s="5"/>
      <c r="AC32" s="11">
        <v>62.14</v>
      </c>
      <c r="AD32" s="5"/>
      <c r="AE32" s="11">
        <v>10405.719999999999</v>
      </c>
      <c r="AF32" s="11">
        <v>3169.04</v>
      </c>
      <c r="AG32" s="11">
        <v>64</v>
      </c>
    </row>
    <row r="33" spans="1:33" x14ac:dyDescent="0.2">
      <c r="A33" s="21" t="s">
        <v>103</v>
      </c>
      <c r="B33" s="15">
        <v>2570.8000000000002</v>
      </c>
      <c r="C33" s="11">
        <v>2488.06</v>
      </c>
      <c r="D33" s="5"/>
      <c r="E33" s="11">
        <v>76.569999999999993</v>
      </c>
      <c r="F33" s="11">
        <v>6.17</v>
      </c>
      <c r="G33" s="5"/>
      <c r="H33" s="11"/>
      <c r="I33" s="11">
        <v>0.88</v>
      </c>
      <c r="J33" s="5"/>
      <c r="K33" s="5"/>
      <c r="L33" s="5"/>
      <c r="M33" s="9"/>
      <c r="N33" s="11">
        <v>3469.89</v>
      </c>
      <c r="O33" s="5"/>
      <c r="P33" s="11">
        <v>2253.09</v>
      </c>
      <c r="Q33" s="11">
        <v>182.96</v>
      </c>
      <c r="R33" s="11">
        <v>946.15</v>
      </c>
      <c r="S33" s="11">
        <v>6.59</v>
      </c>
      <c r="T33" s="5"/>
      <c r="U33" s="5"/>
      <c r="V33" s="5"/>
      <c r="W33" s="5"/>
      <c r="X33" s="9"/>
      <c r="Y33" s="5"/>
      <c r="Z33" s="11">
        <v>81.099999999999994</v>
      </c>
      <c r="AA33" s="5"/>
      <c r="AB33" s="5"/>
      <c r="AC33" s="11">
        <v>55.55</v>
      </c>
      <c r="AD33" s="5"/>
      <c r="AE33" s="11">
        <v>21207.86</v>
      </c>
      <c r="AF33" s="11">
        <v>6517.02</v>
      </c>
      <c r="AG33" s="11">
        <v>245.5</v>
      </c>
    </row>
    <row r="34" spans="1:33" x14ac:dyDescent="0.2">
      <c r="A34" s="21" t="s">
        <v>104</v>
      </c>
      <c r="B34" s="15">
        <v>6282.66</v>
      </c>
      <c r="C34" s="11">
        <v>5539.54</v>
      </c>
      <c r="D34" s="5"/>
      <c r="E34" s="11">
        <v>377.83</v>
      </c>
      <c r="F34" s="11">
        <v>365.29</v>
      </c>
      <c r="G34" s="5"/>
      <c r="H34" s="11">
        <v>11.41</v>
      </c>
      <c r="I34" s="11">
        <v>7.07</v>
      </c>
      <c r="J34" s="5"/>
      <c r="K34" s="5"/>
      <c r="L34" s="11">
        <v>42.63</v>
      </c>
      <c r="M34" s="9"/>
      <c r="N34" s="11">
        <v>7170.11</v>
      </c>
      <c r="O34" s="5"/>
      <c r="P34" s="11">
        <v>3717.56</v>
      </c>
      <c r="Q34" s="11">
        <v>12.42</v>
      </c>
      <c r="R34" s="11">
        <v>579.78</v>
      </c>
      <c r="S34" s="5"/>
      <c r="T34" s="5"/>
      <c r="U34" s="5"/>
      <c r="V34" s="5"/>
      <c r="W34" s="5"/>
      <c r="X34" s="9"/>
      <c r="Y34" s="5"/>
      <c r="Z34" s="11">
        <v>2860.35</v>
      </c>
      <c r="AA34" s="5"/>
      <c r="AB34" s="5"/>
      <c r="AC34" s="11">
        <v>559.97</v>
      </c>
      <c r="AD34" s="5"/>
      <c r="AE34" s="11">
        <v>141349.38</v>
      </c>
      <c r="AF34" s="11">
        <v>11396.48</v>
      </c>
      <c r="AG34" s="11">
        <v>2387.64</v>
      </c>
    </row>
    <row r="35" spans="1:33" x14ac:dyDescent="0.2">
      <c r="A35" s="21" t="s">
        <v>105</v>
      </c>
      <c r="B35" s="15">
        <v>611.84</v>
      </c>
      <c r="C35" s="11">
        <v>482.44</v>
      </c>
      <c r="D35" s="5"/>
      <c r="E35" s="11">
        <v>52.23</v>
      </c>
      <c r="F35" s="11">
        <v>77.180000000000007</v>
      </c>
      <c r="G35" s="5"/>
      <c r="H35" s="11">
        <v>2.82</v>
      </c>
      <c r="I35" s="11">
        <v>5.12</v>
      </c>
      <c r="J35" s="5"/>
      <c r="K35" s="5"/>
      <c r="L35" s="11">
        <v>42.41</v>
      </c>
      <c r="M35" s="9"/>
      <c r="N35" s="11">
        <v>4884.76</v>
      </c>
      <c r="O35" s="5"/>
      <c r="P35" s="11">
        <v>2510.98</v>
      </c>
      <c r="Q35" s="11">
        <v>0.36</v>
      </c>
      <c r="R35" s="11">
        <v>265.29000000000002</v>
      </c>
      <c r="S35" s="5"/>
      <c r="T35" s="5"/>
      <c r="U35" s="5"/>
      <c r="V35" s="5"/>
      <c r="W35" s="5"/>
      <c r="X35" s="9"/>
      <c r="Y35" s="5"/>
      <c r="Z35" s="11">
        <v>2108.13</v>
      </c>
      <c r="AA35" s="5"/>
      <c r="AB35" s="5"/>
      <c r="AC35" s="11">
        <v>553.66999999999996</v>
      </c>
      <c r="AD35" s="5"/>
      <c r="AE35" s="11">
        <v>141349.38</v>
      </c>
      <c r="AF35" s="11">
        <v>6157.21</v>
      </c>
      <c r="AG35" s="11">
        <v>238</v>
      </c>
    </row>
    <row r="36" spans="1:33" x14ac:dyDescent="0.2">
      <c r="A36" s="21" t="s">
        <v>106</v>
      </c>
      <c r="B36" s="15">
        <v>5670.81</v>
      </c>
      <c r="C36" s="11">
        <v>5057.1000000000004</v>
      </c>
      <c r="D36" s="5"/>
      <c r="E36" s="11">
        <v>325.60000000000002</v>
      </c>
      <c r="F36" s="11">
        <v>288.11</v>
      </c>
      <c r="G36" s="5"/>
      <c r="H36" s="11">
        <v>8.59</v>
      </c>
      <c r="I36" s="11">
        <v>1.95</v>
      </c>
      <c r="J36" s="5"/>
      <c r="K36" s="5"/>
      <c r="L36" s="11">
        <v>0.22</v>
      </c>
      <c r="M36" s="9"/>
      <c r="N36" s="11">
        <v>2285.35</v>
      </c>
      <c r="O36" s="5"/>
      <c r="P36" s="11">
        <v>1206.5899999999999</v>
      </c>
      <c r="Q36" s="11">
        <v>12.06</v>
      </c>
      <c r="R36" s="11">
        <v>314.49</v>
      </c>
      <c r="S36" s="5"/>
      <c r="T36" s="5"/>
      <c r="U36" s="5"/>
      <c r="V36" s="5"/>
      <c r="W36" s="5"/>
      <c r="X36" s="9"/>
      <c r="Y36" s="5"/>
      <c r="Z36" s="11">
        <v>752.22</v>
      </c>
      <c r="AA36" s="5"/>
      <c r="AB36" s="5"/>
      <c r="AC36" s="11">
        <v>6.3</v>
      </c>
      <c r="AD36" s="5"/>
      <c r="AE36" s="5"/>
      <c r="AF36" s="11">
        <v>5239.2700000000004</v>
      </c>
      <c r="AG36" s="11">
        <v>2149.64</v>
      </c>
    </row>
    <row r="37" spans="1:33" x14ac:dyDescent="0.2">
      <c r="A37" s="4" t="s">
        <v>107</v>
      </c>
      <c r="B37" s="15">
        <v>9659.31</v>
      </c>
      <c r="C37" s="11">
        <v>8682.5400000000009</v>
      </c>
      <c r="D37" s="11">
        <v>370.17</v>
      </c>
      <c r="E37" s="11">
        <v>544.69000000000005</v>
      </c>
      <c r="F37" s="11">
        <v>61.91</v>
      </c>
      <c r="G37" s="11">
        <v>-60.08</v>
      </c>
      <c r="H37" s="11">
        <v>-998.4</v>
      </c>
      <c r="I37" s="11">
        <v>-15.67</v>
      </c>
      <c r="J37" s="11">
        <v>-156.88</v>
      </c>
      <c r="K37" s="11">
        <v>10.48</v>
      </c>
      <c r="L37" s="11">
        <v>-4.4000000000000004</v>
      </c>
      <c r="M37" s="15">
        <v>-68.260000000000005</v>
      </c>
      <c r="N37" s="11">
        <v>2184.6</v>
      </c>
      <c r="O37" s="11">
        <v>492.5</v>
      </c>
      <c r="P37" s="11">
        <v>61.87</v>
      </c>
      <c r="Q37" s="11">
        <v>60.28</v>
      </c>
      <c r="R37" s="11">
        <v>176.98</v>
      </c>
      <c r="S37" s="11">
        <v>-20.309999999999999</v>
      </c>
      <c r="T37" s="11">
        <v>215.68</v>
      </c>
      <c r="U37" s="11">
        <v>7.46</v>
      </c>
      <c r="V37" s="11">
        <v>-8.68</v>
      </c>
      <c r="W37" s="11">
        <v>-1.41</v>
      </c>
      <c r="X37" s="15">
        <v>70.08</v>
      </c>
      <c r="Y37" s="11">
        <v>138.41999999999999</v>
      </c>
      <c r="Z37" s="11">
        <v>159.91</v>
      </c>
      <c r="AA37" s="11">
        <v>32.56</v>
      </c>
      <c r="AB37" s="11">
        <v>799.25</v>
      </c>
      <c r="AC37" s="11">
        <v>-0.22</v>
      </c>
      <c r="AD37" s="11">
        <v>3.79</v>
      </c>
      <c r="AE37" s="11">
        <v>507.31</v>
      </c>
      <c r="AF37" s="11"/>
      <c r="AG37" s="11">
        <v>297.82</v>
      </c>
    </row>
    <row r="38" spans="1:33" x14ac:dyDescent="0.2">
      <c r="A38" s="6" t="s">
        <v>108</v>
      </c>
      <c r="B38" s="16">
        <v>404859.66</v>
      </c>
      <c r="C38" s="17">
        <v>407122.88</v>
      </c>
      <c r="D38" s="17">
        <v>55007.63</v>
      </c>
      <c r="E38" s="17">
        <v>21661.360000000001</v>
      </c>
      <c r="F38" s="17">
        <v>1286.4100000000001</v>
      </c>
      <c r="G38" s="17">
        <v>2850.43</v>
      </c>
      <c r="H38" s="17">
        <v>48310.41</v>
      </c>
      <c r="I38" s="17">
        <v>1048.21</v>
      </c>
      <c r="J38" s="17">
        <v>12071.38</v>
      </c>
      <c r="K38" s="17">
        <v>1061.46</v>
      </c>
      <c r="L38" s="17">
        <v>154.88</v>
      </c>
      <c r="M38" s="16">
        <v>1420.65</v>
      </c>
      <c r="N38" s="17">
        <v>65369.11</v>
      </c>
      <c r="O38" s="17">
        <v>69477.14</v>
      </c>
      <c r="P38" s="17">
        <v>12767.16</v>
      </c>
      <c r="Q38" s="17">
        <v>3352.1</v>
      </c>
      <c r="R38" s="17">
        <v>14282.7</v>
      </c>
      <c r="S38" s="17">
        <v>5364.6</v>
      </c>
      <c r="T38" s="17">
        <v>7747.49</v>
      </c>
      <c r="U38" s="17">
        <v>272.23</v>
      </c>
      <c r="V38" s="17">
        <v>208.39</v>
      </c>
      <c r="W38" s="17">
        <v>46.48</v>
      </c>
      <c r="X38" s="16">
        <v>4108.53</v>
      </c>
      <c r="Y38" s="17">
        <v>3666.03</v>
      </c>
      <c r="Z38" s="17">
        <v>6221.15</v>
      </c>
      <c r="AA38" s="17">
        <v>2316.04</v>
      </c>
      <c r="AB38" s="17">
        <v>17058.07</v>
      </c>
      <c r="AC38" s="17">
        <v>2236.86</v>
      </c>
      <c r="AD38" s="17">
        <v>7992.93</v>
      </c>
      <c r="AE38" s="17">
        <v>72416835</v>
      </c>
      <c r="AF38" s="17">
        <v>77620.17</v>
      </c>
      <c r="AG38" s="17">
        <v>8713.51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89BFD-E131-4682-8A91-25D7519D3D94}">
  <sheetPr codeName="Sheet11"/>
  <dimension ref="A1:AF187"/>
  <sheetViews>
    <sheetView topLeftCell="A41" zoomScale="90" zoomScaleNormal="90" workbookViewId="0">
      <selection activeCell="E24" sqref="E24"/>
    </sheetView>
    <sheetView workbookViewId="1"/>
  </sheetViews>
  <sheetFormatPr defaultRowHeight="14.25" x14ac:dyDescent="0.2"/>
  <cols>
    <col min="1" max="1" width="35.125" customWidth="1"/>
    <col min="2" max="2" width="19.375" bestFit="1" customWidth="1"/>
    <col min="3" max="32" width="10.75" customWidth="1"/>
  </cols>
  <sheetData>
    <row r="1" spans="1:32" x14ac:dyDescent="0.2">
      <c r="A1" s="80" t="s">
        <v>335</v>
      </c>
      <c r="C1" t="str">
        <f>VLOOKUP(C$3,'Fuel Match'!$B$2:$D$35,3,0)</f>
        <v>coal</v>
      </c>
      <c r="D1" t="str">
        <f>VLOOKUP(D$3,'Fuel Match'!$B$2:$D$35,3,0)</f>
        <v>coal</v>
      </c>
      <c r="E1" t="str">
        <f>VLOOKUP(E$3,'Fuel Match'!$B$2:$D$35,3,0)</f>
        <v>coal</v>
      </c>
      <c r="F1" t="str">
        <f>VLOOKUP(F$3,'Fuel Match'!$B$2:$D$35,3,0)</f>
        <v>coal</v>
      </c>
      <c r="G1" t="str">
        <f>VLOOKUP(G$3,'Fuel Match'!$B$2:$D$35,3,0)</f>
        <v>coal</v>
      </c>
      <c r="H1" t="str">
        <f>VLOOKUP(H$3,'Fuel Match'!$B$2:$D$35,3,0)</f>
        <v>coal</v>
      </c>
      <c r="I1" t="str">
        <f>VLOOKUP(I$3,'Fuel Match'!$B$2:$D$35,3,0)</f>
        <v>LPG propane or butane</v>
      </c>
      <c r="J1" t="str">
        <f>VLOOKUP(J$3,'Fuel Match'!$B$2:$D$35,3,0)</f>
        <v>LPG propane or butane</v>
      </c>
      <c r="K1" t="str">
        <f>VLOOKUP(K$3,'Fuel Match'!$B$2:$D$35,3,0)</f>
        <v>LPG propane or butane</v>
      </c>
      <c r="L1" t="str">
        <f>VLOOKUP(L$3,'Fuel Match'!$B$2:$D$35,3,0)</f>
        <v>LPG propane or butane</v>
      </c>
      <c r="M1" t="str">
        <f>VLOOKUP(M$3,'Fuel Match'!$B$2:$D$35,3,0)</f>
        <v>petroleum diesel</v>
      </c>
      <c r="N1" t="str">
        <f>VLOOKUP(N$3,'Fuel Match'!$B$2:$D$35,3,0)</f>
        <v>crude oil</v>
      </c>
      <c r="O1" t="str">
        <f>VLOOKUP(O$3,'Fuel Match'!$B$2:$D$35,3,0)</f>
        <v>petroleum diesel</v>
      </c>
      <c r="P1" t="str">
        <f>VLOOKUP(P$3,'Fuel Match'!$B$2:$D$35,3,0)</f>
        <v>petroleum diesel</v>
      </c>
      <c r="Q1" t="str">
        <f>VLOOKUP(Q$3,'Fuel Match'!$B$2:$D$35,3,0)</f>
        <v>petroleum diesel</v>
      </c>
      <c r="R1" t="str">
        <f>VLOOKUP(R$3,'Fuel Match'!$B$2:$D$35,3,0)</f>
        <v>heavy fuel oil</v>
      </c>
      <c r="S1" t="str">
        <f>VLOOKUP(S$3,'Fuel Match'!$B$2:$D$35,3,0)</f>
        <v>LPG propane or butane</v>
      </c>
      <c r="T1" t="str">
        <f>VLOOKUP(T$3,'Fuel Match'!$B$2:$D$35,3,0)</f>
        <v>LPG propane or butane</v>
      </c>
      <c r="U1" t="str">
        <f>VLOOKUP(U$3,'Fuel Match'!$B$2:$D$35,3,0)</f>
        <v>heavy fuel oil</v>
      </c>
      <c r="V1" t="str">
        <f>VLOOKUP(V$3,'Fuel Match'!$B$2:$D$35,3,0)</f>
        <v>heavy fuel oil</v>
      </c>
      <c r="W1" t="str">
        <f>VLOOKUP(W$3,'Fuel Match'!$B$2:$D$35,3,0)</f>
        <v>heavy fuel oil</v>
      </c>
      <c r="X1" t="str">
        <f>VLOOKUP(X$3,'Fuel Match'!$B$2:$D$35,3,0)</f>
        <v>heavy fuel oil</v>
      </c>
      <c r="Y1" t="str">
        <f>VLOOKUP(Y$3,'Fuel Match'!$B$2:$D$35,3,0)</f>
        <v>LPG propane or butane</v>
      </c>
      <c r="Z1" t="str">
        <f>VLOOKUP(Z$3,'Fuel Match'!$B$2:$D$35,3,0)</f>
        <v>LPG propane or butane</v>
      </c>
      <c r="AA1" t="str">
        <f>VLOOKUP(AA$3,'Fuel Match'!$B$2:$D$35,3,0)</f>
        <v>heavy fuel oil</v>
      </c>
      <c r="AB1" t="str">
        <f>VLOOKUP(AB$3,'Fuel Match'!$B$2:$D$35,3,0)</f>
        <v>natural gas</v>
      </c>
      <c r="AC1" t="str">
        <f>VLOOKUP(AC$3,'Fuel Match'!$B$2:$D$35,3,0)</f>
        <v>natural gas</v>
      </c>
      <c r="AD1" t="str">
        <f>VLOOKUP(AD$3,'Fuel Match'!$B$2:$D$35,3,0)</f>
        <v>heat</v>
      </c>
      <c r="AE1" t="str">
        <f>VLOOKUP(AE$3,'Fuel Match'!$B$2:$D$35,3,0)</f>
        <v>electricity</v>
      </c>
      <c r="AF1" t="str">
        <f>VLOOKUP(AF$3,'Fuel Match'!$B$2:$D$35,3,0)</f>
        <v>biomass</v>
      </c>
    </row>
    <row r="2" spans="1:32" ht="74.25" x14ac:dyDescent="0.2">
      <c r="A2" s="119" t="s">
        <v>71</v>
      </c>
      <c r="B2" s="1"/>
      <c r="C2" s="13" t="s">
        <v>43</v>
      </c>
      <c r="D2" s="13" t="s">
        <v>44</v>
      </c>
      <c r="E2" s="13" t="s">
        <v>72</v>
      </c>
      <c r="F2" s="13" t="s">
        <v>73</v>
      </c>
      <c r="G2" s="13" t="s">
        <v>74</v>
      </c>
      <c r="H2" s="13" t="s">
        <v>46</v>
      </c>
      <c r="I2" s="13" t="s">
        <v>47</v>
      </c>
      <c r="J2" s="13" t="s">
        <v>48</v>
      </c>
      <c r="K2" s="13" t="s">
        <v>49</v>
      </c>
      <c r="L2" s="14" t="s">
        <v>50</v>
      </c>
      <c r="M2" s="13" t="s">
        <v>109</v>
      </c>
      <c r="N2" s="13" t="s">
        <v>52</v>
      </c>
      <c r="O2" s="13" t="s">
        <v>53</v>
      </c>
      <c r="P2" s="13" t="s">
        <v>54</v>
      </c>
      <c r="Q2" s="13" t="s">
        <v>55</v>
      </c>
      <c r="R2" s="13" t="s">
        <v>56</v>
      </c>
      <c r="S2" s="13" t="s">
        <v>57</v>
      </c>
      <c r="T2" s="13" t="s">
        <v>58</v>
      </c>
      <c r="U2" s="13" t="s">
        <v>59</v>
      </c>
      <c r="V2" s="14" t="s">
        <v>60</v>
      </c>
      <c r="W2" s="13" t="s">
        <v>61</v>
      </c>
      <c r="X2" s="13" t="s">
        <v>62</v>
      </c>
      <c r="Y2" s="13" t="s">
        <v>63</v>
      </c>
      <c r="Z2" s="13" t="s">
        <v>64</v>
      </c>
      <c r="AA2" s="13" t="s">
        <v>111</v>
      </c>
      <c r="AB2" s="13" t="s">
        <v>66</v>
      </c>
      <c r="AC2" s="13" t="s">
        <v>67</v>
      </c>
      <c r="AD2" s="13" t="s">
        <v>68</v>
      </c>
      <c r="AE2" s="13" t="s">
        <v>69</v>
      </c>
      <c r="AF2" s="14" t="s">
        <v>112</v>
      </c>
    </row>
    <row r="3" spans="1:32" x14ac:dyDescent="0.2">
      <c r="A3" s="117" t="s">
        <v>336</v>
      </c>
      <c r="B3" s="99"/>
      <c r="C3" s="100" t="s">
        <v>159</v>
      </c>
      <c r="D3" s="100" t="s">
        <v>161</v>
      </c>
      <c r="E3" s="100" t="s">
        <v>181</v>
      </c>
      <c r="F3" s="100" t="s">
        <v>341</v>
      </c>
      <c r="G3" s="100" t="s">
        <v>179</v>
      </c>
      <c r="H3" s="100" t="s">
        <v>227</v>
      </c>
      <c r="I3" s="100" t="s">
        <v>196</v>
      </c>
      <c r="J3" s="100" t="s">
        <v>198</v>
      </c>
      <c r="K3" s="100" t="s">
        <v>200</v>
      </c>
      <c r="L3" s="100" t="s">
        <v>202</v>
      </c>
      <c r="M3" s="100" t="s">
        <v>184</v>
      </c>
      <c r="N3" s="100" t="s">
        <v>154</v>
      </c>
      <c r="O3" s="100" t="s">
        <v>193</v>
      </c>
      <c r="P3" s="100" t="s">
        <v>176</v>
      </c>
      <c r="Q3" s="100" t="s">
        <v>186</v>
      </c>
      <c r="R3" s="100" t="s">
        <v>169</v>
      </c>
      <c r="S3" s="100" t="s">
        <v>204</v>
      </c>
      <c r="T3" s="100" t="s">
        <v>205</v>
      </c>
      <c r="U3" s="100" t="s">
        <v>207</v>
      </c>
      <c r="V3" s="100" t="s">
        <v>171</v>
      </c>
      <c r="W3" s="100" t="s">
        <v>188</v>
      </c>
      <c r="X3" s="100" t="s">
        <v>190</v>
      </c>
      <c r="Y3" s="100" t="s">
        <v>209</v>
      </c>
      <c r="Z3" s="100" t="s">
        <v>211</v>
      </c>
      <c r="AA3" s="100" t="s">
        <v>173</v>
      </c>
      <c r="AB3" s="100" t="s">
        <v>214</v>
      </c>
      <c r="AC3" s="100" t="s">
        <v>216</v>
      </c>
      <c r="AD3" s="101" t="s">
        <v>166</v>
      </c>
      <c r="AE3" s="101" t="s">
        <v>157</v>
      </c>
      <c r="AF3" s="101" t="s">
        <v>228</v>
      </c>
    </row>
    <row r="4" spans="1:32" x14ac:dyDescent="0.2">
      <c r="A4" s="118" t="s">
        <v>334</v>
      </c>
      <c r="B4" s="95"/>
      <c r="C4" s="347">
        <f>INDEX('Energy Balance-2019'!$A$2:$AG$38,MATCH('Energy Balance-2019'!$A$29,'Energy Balance-2019'!$A$2:$A$38,0),MATCH(C$2,'Energy Balance-2019'!$A$2:$AG$2,0))*VLOOKUP(C$3,'Heat Value'!$A$1:$E$33,5,0)</f>
        <v>2156146724175786.5</v>
      </c>
      <c r="D4" s="105">
        <f>INDEX('Energy Balance-2019'!$A$2:$AG$38,MATCH('Energy Balance-2019'!$A$29,'Energy Balance-2019'!$A$2:$A$38,0),MATCH(D$2,'Energy Balance-2019'!$A$2:$AG$2,0))*VLOOKUP(D$3,'Heat Value'!$A$1:$E$33,5,0)</f>
        <v>0</v>
      </c>
      <c r="E4" s="103">
        <f>INDEX('Energy Balance-2019'!$A$2:$AG$38,MATCH('Energy Balance-2019'!$A$29,'Energy Balance-2019'!$A$2:$A$38,0),MATCH(E$2,'Energy Balance-2019'!$A$2:$AG$2,0))*VLOOKUP(E$3,'Heat Value'!$A$1:$E$33,5,0)</f>
        <v>137824456212436.52</v>
      </c>
      <c r="F4" s="105">
        <f>INDEX('Energy Balance-2019'!$A$2:$AG$38,MATCH('Energy Balance-2019'!$A$29,'Energy Balance-2019'!$A$2:$A$38,0),MATCH(F$2,'Energy Balance-2019'!$A$2:$AG$2,0))*VLOOKUP("型煤",'Heat Value'!$A$1:$E$33,5,0)</f>
        <v>10277634496789.908</v>
      </c>
      <c r="G4" s="105">
        <f>INDEX('Energy Balance-2019'!$A$2:$AG$38,MATCH('Energy Balance-2019'!$A$29,'Energy Balance-2019'!$A$2:$A$38,0),MATCH(G$2,'Energy Balance-2019'!$A$2:$AG$2,0))*VLOOKUP(G$3,'Heat Value'!$A$1:$E$33,5,0)</f>
        <v>0</v>
      </c>
      <c r="H4" s="105">
        <f>INDEX('Energy Balance-2019'!$A$2:$AG$38,MATCH('Energy Balance-2019'!$A$29,'Energy Balance-2019'!$A$2:$A$38,0),MATCH(H$2,'Energy Balance-2019'!$A$2:$AG$2,0))*VLOOKUP(H$3,'Heat Value'!$A$1:$E$33,5,0)</f>
        <v>397465220443069.44</v>
      </c>
      <c r="I4" s="105">
        <f>INDEX('Energy Balance-2019'!$A$2:$AG$38,MATCH('Energy Balance-2019'!$A$29,'Energy Balance-2019'!$A$2:$A$38,0),MATCH(I$2,'Energy Balance-2019'!$A$2:$AG$2,0))*VLOOKUP(I$3,'Heat Value'!$A$1:$E$33,5,0)</f>
        <v>0</v>
      </c>
      <c r="J4" s="105">
        <f>INDEX('Energy Balance-2019'!$A$2:$AG$38,MATCH('Energy Balance-2019'!$A$29,'Energy Balance-2019'!$A$2:$A$38,0),MATCH(J$2,'Energy Balance-2019'!$A$2:$AG$2,0))*VLOOKUP(J$3,'Heat Value'!$A$1:$E$33,5,0)</f>
        <v>0</v>
      </c>
      <c r="K4" s="105">
        <f>INDEX('Energy Balance-2019'!$A$2:$AG$38,MATCH('Energy Balance-2019'!$A$29,'Energy Balance-2019'!$A$2:$A$38,0),MATCH(K$2,'Energy Balance-2019'!$A$2:$AG$2,0))*VLOOKUP(K$3,'Heat Value'!$A$1:$E$33,5,0)</f>
        <v>0</v>
      </c>
      <c r="L4" s="105">
        <f>INDEX('Energy Balance-2019'!$A$2:$AG$38,MATCH('Energy Balance-2019'!$A$29,'Energy Balance-2019'!$A$2:$A$38,0),MATCH(L$2,'Energy Balance-2019'!$A$2:$AG$2,0))*VLOOKUP(L$3,'Heat Value'!$A$1:$E$33,5,0)</f>
        <v>0</v>
      </c>
      <c r="M4" s="105">
        <f>INDEX('Energy Balance-2019'!$A$2:$AG$38,MATCH('Energy Balance-2019'!$A$29,'Energy Balance-2019'!$A$2:$A$38,0),MATCH(M$2,'Energy Balance-2019'!$A$2:$AG$2,0))*VLOOKUP(M$3,'Heat Value'!$A$1:$E$33,5,0)</f>
        <v>142061504326998.44</v>
      </c>
      <c r="N4" s="105">
        <f>INDEX('Energy Balance-2019'!$A$2:$AG$38,MATCH('Energy Balance-2019'!$A$29,'Energy Balance-2019'!$A$2:$A$38,0),MATCH(N$2,'Energy Balance-2019'!$A$2:$AG$2,0))*VLOOKUP(N$3,'Heat Value'!$A$1:$E$33,5,0)</f>
        <v>0</v>
      </c>
      <c r="O4" s="105">
        <f>INDEX('Energy Balance-2019'!$A$2:$AG$38,MATCH('Energy Balance-2019'!$A$29,'Energy Balance-2019'!$A$2:$A$38,0),MATCH(O$2,'Energy Balance-2019'!$A$2:$AG$2,0))*VLOOKUP(O$3,'Heat Value'!$A$1:$E$33,5,0)</f>
        <v>877683394675.2677</v>
      </c>
      <c r="P4" s="105">
        <f>INDEX('Energy Balance-2019'!$A$2:$AG$38,MATCH('Energy Balance-2019'!$A$29,'Energy Balance-2019'!$A$2:$A$38,0),MATCH(P$2,'Energy Balance-2019'!$A$2:$AG$2,0))*VLOOKUP(P$3,'Heat Value'!$A$1:$E$33,5,0)</f>
        <v>477623056637.23871</v>
      </c>
      <c r="Q4" s="105">
        <f>INDEX('Energy Balance-2019'!$A$2:$AG$38,MATCH('Energy Balance-2019'!$A$29,'Energy Balance-2019'!$A$2:$A$38,0),MATCH(Q$2,'Energy Balance-2019'!$A$2:$AG$2,0))*VLOOKUP(Q$3,'Heat Value'!$A$1:$E$33,5,0)</f>
        <v>7034175489382.8604</v>
      </c>
      <c r="R4" s="105">
        <f>INDEX('Energy Balance-2019'!$A$2:$AG$38,MATCH('Energy Balance-2019'!$A$29,'Energy Balance-2019'!$A$2:$A$38,0),MATCH(R$2,'Energy Balance-2019'!$A$2:$AG$2,0))*VLOOKUP(R$3,'Heat Value'!$A$1:$E$33,5,0)</f>
        <v>12405417210851.918</v>
      </c>
      <c r="S4" s="105">
        <f>INDEX('Energy Balance-2019'!$A$2:$AG$38,MATCH('Energy Balance-2019'!$A$29,'Energy Balance-2019'!$A$2:$A$38,0),MATCH(S$2,'Energy Balance-2019'!$A$2:$AG$2,0))*VLOOKUP(S$3,'Heat Value'!$A$1:$E$33,5,0)</f>
        <v>2291074990011192.5</v>
      </c>
      <c r="T4" s="105">
        <f>INDEX('Energy Balance-2019'!$A$2:$AG$38,MATCH('Energy Balance-2019'!$A$29,'Energy Balance-2019'!$A$2:$A$38,0),MATCH(T$2,'Energy Balance-2019'!$A$2:$AG$2,0))*VLOOKUP(T$3,'Heat Value'!$A$1:$E$33,5,0)</f>
        <v>89148129930752</v>
      </c>
      <c r="U4" s="105">
        <f>INDEX('Energy Balance-2019'!$A$2:$AG$38,MATCH('Energy Balance-2019'!$A$29,'Energy Balance-2019'!$A$2:$A$38,0),MATCH(U$2,'Energy Balance-2019'!$A$2:$AG$2,0))*VLOOKUP(U$3,'Heat Value'!$A$1:$E$33,5,0)</f>
        <v>95652208838043.984</v>
      </c>
      <c r="V4" s="105">
        <f>INDEX('Energy Balance-2019'!$A$2:$AG$38,MATCH('Energy Balance-2019'!$A$29,'Energy Balance-2019'!$A$2:$A$38,0),MATCH(V$2,'Energy Balance-2019'!$A$2:$AG$2,0))*VLOOKUP(V$3,'Heat Value'!$A$1:$E$33,5,0)</f>
        <v>36067820011613.602</v>
      </c>
      <c r="W4" s="103">
        <f>INDEX('Energy Balance-2019'!$A$2:$AG$38,MATCH('Energy Balance-2019'!$A$29,'Energy Balance-2019'!$A$2:$A$38,0),MATCH(W$2,'Energy Balance-2019'!$A$2:$AG$2,0))*VLOOKUP(W$3,'Heat Value'!$A$1:$E$33,5,0)</f>
        <v>76341310178034.656</v>
      </c>
      <c r="X4" s="105">
        <f>INDEX('Energy Balance-2019'!$A$2:$AG$38,MATCH('Energy Balance-2019'!$A$29,'Energy Balance-2019'!$A$2:$A$38,0),MATCH(X$2,'Energy Balance-2019'!$A$2:$AG$2,0))*VLOOKUP(X$3,'Heat Value'!$A$1:$E$33,5,0)</f>
        <v>689276813639770.75</v>
      </c>
      <c r="Y4" s="105">
        <f>INDEX('Energy Balance-2019'!$A$2:$AG$38,MATCH('Energy Balance-2019'!$A$29,'Energy Balance-2019'!$A$2:$A$38,0),MATCH(Y$2,'Energy Balance-2019'!$A$2:$AG$2,0))*VLOOKUP(Y$3,'Heat Value'!$A$1:$E$33,5,0)</f>
        <v>239652681040534.5</v>
      </c>
      <c r="Z4" s="105">
        <f>INDEX('Energy Balance-2019'!$A$2:$AG$38,MATCH('Energy Balance-2019'!$A$29,'Energy Balance-2019'!$A$2:$A$38,0),MATCH(Z$2,'Energy Balance-2019'!$A$2:$AG$2,0))*VLOOKUP(Z$3,'Heat Value'!$A$1:$E$33,5,0)</f>
        <v>21951437926248.172</v>
      </c>
      <c r="AA4" s="105">
        <f>INDEX('Energy Balance-2019'!$A$2:$AG$38,MATCH('Energy Balance-2019'!$A$29,'Energy Balance-2019'!$A$2:$A$38,0),MATCH(AA$2,'Energy Balance-2019'!$A$2:$AG$2,0))*VLOOKUP(AA$3,'Heat Value'!$A$1:$E$33,5,0)</f>
        <v>910387568582269.88</v>
      </c>
      <c r="AB4" s="105">
        <f>INDEX('Energy Balance-2019'!$A$2:$AG$38,MATCH('Energy Balance-2019'!$A$29,'Energy Balance-2019'!$A$2:$A$38,0),MATCH(AB$2,'Energy Balance-2019'!$A$2:$AG$2,0))*VLOOKUP(AB$3,'Heat Value'!$A$1:$E$33,5,0)</f>
        <v>311777919623875.81</v>
      </c>
      <c r="AC4" s="105">
        <f>INDEX('Energy Balance-2019'!$A$2:$AG$38,MATCH('Energy Balance-2019'!$A$29,'Energy Balance-2019'!$A$2:$A$38,0),MATCH(AC$2,'Energy Balance-2019'!$A$2:$AG$2,0))*VLOOKUP(AC$3,'Heat Value'!$A$1:$E$33,5,0)</f>
        <v>45995649424625.25</v>
      </c>
      <c r="AD4" s="105">
        <f>INDEX('Energy Balance-2019'!$A$2:$AG$38,MATCH('Energy Balance-2019'!$A$29,'Energy Balance-2019'!$A$2:$A$38,0),MATCH(AD$2,'Energy Balance-2019'!$A$2:$AG$2,0))*VLOOKUP(AD$3,'Heat Value'!$A$1:$E$33,5,0)</f>
        <v>0</v>
      </c>
      <c r="AE4" s="105">
        <f>INDEX('Energy Balance-2019'!$A$2:$AG$38,MATCH('Energy Balance-2019'!$A$29,'Energy Balance-2019'!$A$2:$A$38,0),MATCH(AE$2,'Energy Balance-2019'!$A$2:$AG$2,0))*VLOOKUP(AE$3,'Heat Value'!$A$1:$E$33,5,0)</f>
        <v>0</v>
      </c>
      <c r="AF4" s="105">
        <f>INDEX('Energy Balance-2019'!$A$2:$AG$38,MATCH('Energy Balance-2019'!$A$29,'Energy Balance-2019'!$A$2:$A$38,0),MATCH(AF$2,'Energy Balance-2019'!$A$2:$AG$2,0))*VLOOKUP(AF$3,'Heat Value'!$A$1:$E$33,5,0)</f>
        <v>0</v>
      </c>
    </row>
    <row r="5" spans="1:32" x14ac:dyDescent="0.2">
      <c r="A5" s="36" t="s">
        <v>2</v>
      </c>
      <c r="B5" s="114"/>
      <c r="C5" s="96">
        <f>VLOOKUP($A5,'Feedstock Split-2019'!$A$1:$AG$43,MATCH(C$2,'Feedstock Split-2019'!$A$1:$AG$1,0),0)*C$4</f>
        <v>0</v>
      </c>
      <c r="D5" s="45">
        <f>VLOOKUP($A5,'Feedstock Split-2019'!$A$1:$AG$43,MATCH(D$2,'Feedstock Split-2019'!$A$1:$AG$1,0),0)*D$4</f>
        <v>0</v>
      </c>
      <c r="E5" s="45">
        <f>VLOOKUP($A5,'Feedstock Split-2019'!$A$1:$AG$43,MATCH(E$2,'Feedstock Split-2019'!$A$1:$AG$1,0),0)*E$4</f>
        <v>0</v>
      </c>
      <c r="F5" s="45">
        <f>VLOOKUP($A5,'Feedstock Split-2019'!$A$1:$AG$43,MATCH(F$2,'Feedstock Split-2019'!$A$1:$AG$1,0),0)*F$4</f>
        <v>0</v>
      </c>
      <c r="G5" s="45">
        <f>VLOOKUP($A5,'Feedstock Split-2019'!$A$1:$AG$43,MATCH(G$2,'Feedstock Split-2019'!$A$1:$AG$1,0),0)*G$4</f>
        <v>0</v>
      </c>
      <c r="H5" s="45">
        <f>VLOOKUP($A5,'Feedstock Split-2019'!$A$1:$AG$43,MATCH(H$2,'Feedstock Split-2019'!$A$1:$AG$1,0),0)*H$4</f>
        <v>0</v>
      </c>
      <c r="I5" s="45">
        <f>VLOOKUP($A5,'Feedstock Split-2019'!$A$1:$AG$43,MATCH(I$2,'Feedstock Split-2019'!$A$1:$AG$1,0),0)*I$4</f>
        <v>0</v>
      </c>
      <c r="J5" s="45">
        <f>VLOOKUP($A5,'Feedstock Split-2019'!$A$1:$AG$43,MATCH(J$2,'Feedstock Split-2019'!$A$1:$AG$1,0),0)*J$4</f>
        <v>0</v>
      </c>
      <c r="K5" s="45">
        <f>VLOOKUP($A5,'Feedstock Split-2019'!$A$1:$AG$43,MATCH(K$2,'Feedstock Split-2019'!$A$1:$AG$1,0),0)*K$4</f>
        <v>0</v>
      </c>
      <c r="L5" s="45">
        <f>VLOOKUP($A5,'Feedstock Split-2019'!$A$1:$AG$43,MATCH(L$2,'Feedstock Split-2019'!$A$1:$AG$1,0),0)*L$4</f>
        <v>0</v>
      </c>
      <c r="M5" s="45">
        <f>VLOOKUP($A5,'Feedstock Split-2019'!$A$1:$AG$43,MATCH(M$2,'Feedstock Split-2019'!$A$1:$AG$1,0),0)*M$4</f>
        <v>0</v>
      </c>
      <c r="N5" s="45">
        <f>VLOOKUP($A5,'Feedstock Split-2019'!$A$1:$AG$43,MATCH(N$2,'Feedstock Split-2019'!$A$1:$AG$1,0),0)*N$4</f>
        <v>0</v>
      </c>
      <c r="O5" s="45">
        <f>VLOOKUP($A5,'Feedstock Split-2019'!$A$1:$AG$43,MATCH(O$2,'Feedstock Split-2019'!$A$1:$AG$1,0),0)*O$4</f>
        <v>0</v>
      </c>
      <c r="P5" s="45">
        <f>VLOOKUP($A5,'Feedstock Split-2019'!$A$1:$AG$43,MATCH(P$2,'Feedstock Split-2019'!$A$1:$AG$1,0),0)*P$4</f>
        <v>0</v>
      </c>
      <c r="Q5" s="45">
        <f>VLOOKUP($A5,'Feedstock Split-2019'!$A$1:$AG$43,MATCH(Q$2,'Feedstock Split-2019'!$A$1:$AG$1,0),0)*Q$4</f>
        <v>0</v>
      </c>
      <c r="R5" s="45">
        <f>VLOOKUP($A5,'Feedstock Split-2019'!$A$1:$AG$43,MATCH(R$2,'Feedstock Split-2019'!$A$1:$AG$1,0),0)*R$4</f>
        <v>0</v>
      </c>
      <c r="S5" s="45">
        <f>VLOOKUP($A5,'Feedstock Split-2019'!$A$1:$AG$43,MATCH(S$2,'Feedstock Split-2019'!$A$1:$AG$1,0),0)*S$4</f>
        <v>0</v>
      </c>
      <c r="T5" s="45">
        <f>VLOOKUP($A5,'Feedstock Split-2019'!$A$1:$AG$43,MATCH(T$2,'Feedstock Split-2019'!$A$1:$AG$1,0),0)*T$4</f>
        <v>0</v>
      </c>
      <c r="U5" s="45">
        <f>VLOOKUP($A5,'Feedstock Split-2019'!$A$1:$AG$43,MATCH(U$2,'Feedstock Split-2019'!$A$1:$AG$1,0),0)*U$4</f>
        <v>0</v>
      </c>
      <c r="V5" s="45">
        <f>VLOOKUP($A5,'Feedstock Split-2019'!$A$1:$AG$43,MATCH(V$2,'Feedstock Split-2019'!$A$1:$AG$1,0),0)*V$4</f>
        <v>0</v>
      </c>
      <c r="W5" s="45">
        <f>VLOOKUP($A5,'Feedstock Split-2019'!$A$1:$AG$43,MATCH(W$2,'Feedstock Split-2019'!$A$1:$AG$1,0),0)*W$4</f>
        <v>0</v>
      </c>
      <c r="X5" s="45">
        <f>VLOOKUP($A5,'Feedstock Split-2019'!$A$1:$AG$43,MATCH(X$2,'Feedstock Split-2019'!$A$1:$AG$1,0),0)*X$4</f>
        <v>0</v>
      </c>
      <c r="Y5" s="45">
        <f>VLOOKUP($A5,'Feedstock Split-2019'!$A$1:$AG$43,MATCH(Y$2,'Feedstock Split-2019'!$A$1:$AG$1,0),0)*Y$4</f>
        <v>0</v>
      </c>
      <c r="Z5" s="45">
        <f>VLOOKUP($A5,'Feedstock Split-2019'!$A$1:$AG$43,MATCH(Z$2,'Feedstock Split-2019'!$A$1:$AG$1,0),0)*Z$4</f>
        <v>0</v>
      </c>
      <c r="AA5" s="45">
        <f>VLOOKUP($A5,'Feedstock Split-2019'!$A$1:$AG$43,MATCH(AA$2,'Feedstock Split-2019'!$A$1:$AG$1,0),0)*AA$4</f>
        <v>0</v>
      </c>
      <c r="AB5" s="45">
        <f>VLOOKUP($A5,'Feedstock Split-2019'!$A$1:$AG$43,MATCH(AB$2,'Feedstock Split-2019'!$A$1:$AG$1,0),0)*AB$4</f>
        <v>0</v>
      </c>
      <c r="AC5" s="45">
        <f>VLOOKUP($A5,'Feedstock Split-2019'!$A$1:$AG$43,MATCH(AC$2,'Feedstock Split-2019'!$A$1:$AG$1,0),0)*AC$4</f>
        <v>0</v>
      </c>
      <c r="AD5" s="45">
        <f>VLOOKUP($A5,'Feedstock Split-2019'!$A$1:$AG$43,MATCH(AD$2,'Feedstock Split-2019'!$A$1:$AG$1,0),0)*AD$4</f>
        <v>0</v>
      </c>
      <c r="AE5" s="45">
        <f>VLOOKUP($A5,'Feedstock Split-2019'!$A$1:$AG$43,MATCH(AE$2,'Feedstock Split-2019'!$A$1:$AG$1,0),0)*AE$4</f>
        <v>0</v>
      </c>
      <c r="AF5" s="46">
        <f>VLOOKUP($A5,'Feedstock Split-2019'!$A$1:$AG$43,MATCH(AF$2,'Feedstock Split-2019'!$A$1:$AG$1,0),0)*AF$4</f>
        <v>0</v>
      </c>
    </row>
    <row r="6" spans="1:32" x14ac:dyDescent="0.2">
      <c r="A6" s="12" t="s">
        <v>3</v>
      </c>
      <c r="B6" s="27"/>
      <c r="C6" s="97">
        <f>VLOOKUP($A6,'Feedstock Split-2019'!$A$1:$AG$43,MATCH(C$2,'Feedstock Split-2019'!$A$1:$AG$1,0),0)*C$4</f>
        <v>0</v>
      </c>
      <c r="D6">
        <f>VLOOKUP($A6,'Feedstock Split-2019'!$A$1:$AG$43,MATCH(D$2,'Feedstock Split-2019'!$A$1:$AG$1,0),0)*D$4</f>
        <v>0</v>
      </c>
      <c r="E6">
        <f>VLOOKUP($A6,'Feedstock Split-2019'!$A$1:$AG$43,MATCH(E$2,'Feedstock Split-2019'!$A$1:$AG$1,0),0)*E$4</f>
        <v>0</v>
      </c>
      <c r="F6">
        <f>VLOOKUP($A6,'Feedstock Split-2019'!$A$1:$AG$43,MATCH(F$2,'Feedstock Split-2019'!$A$1:$AG$1,0),0)*F$4</f>
        <v>0</v>
      </c>
      <c r="G6">
        <f>VLOOKUP($A6,'Feedstock Split-2019'!$A$1:$AG$43,MATCH(G$2,'Feedstock Split-2019'!$A$1:$AG$1,0),0)*G$4</f>
        <v>0</v>
      </c>
      <c r="H6">
        <f>VLOOKUP($A6,'Feedstock Split-2019'!$A$1:$AG$43,MATCH(H$2,'Feedstock Split-2019'!$A$1:$AG$1,0),0)*H$4</f>
        <v>0</v>
      </c>
      <c r="I6">
        <f>VLOOKUP($A6,'Feedstock Split-2019'!$A$1:$AG$43,MATCH(I$2,'Feedstock Split-2019'!$A$1:$AG$1,0),0)*I$4</f>
        <v>0</v>
      </c>
      <c r="J6">
        <f>VLOOKUP($A6,'Feedstock Split-2019'!$A$1:$AG$43,MATCH(J$2,'Feedstock Split-2019'!$A$1:$AG$1,0),0)*J$4</f>
        <v>0</v>
      </c>
      <c r="K6">
        <f>VLOOKUP($A6,'Feedstock Split-2019'!$A$1:$AG$43,MATCH(K$2,'Feedstock Split-2019'!$A$1:$AG$1,0),0)*K$4</f>
        <v>0</v>
      </c>
      <c r="L6">
        <f>VLOOKUP($A6,'Feedstock Split-2019'!$A$1:$AG$43,MATCH(L$2,'Feedstock Split-2019'!$A$1:$AG$1,0),0)*L$4</f>
        <v>0</v>
      </c>
      <c r="M6">
        <f>VLOOKUP($A6,'Feedstock Split-2019'!$A$1:$AG$43,MATCH(M$2,'Feedstock Split-2019'!$A$1:$AG$1,0),0)*M$4</f>
        <v>0</v>
      </c>
      <c r="N6">
        <f>VLOOKUP($A6,'Feedstock Split-2019'!$A$1:$AG$43,MATCH(N$2,'Feedstock Split-2019'!$A$1:$AG$1,0),0)*N$4</f>
        <v>0</v>
      </c>
      <c r="O6">
        <f>VLOOKUP($A6,'Feedstock Split-2019'!$A$1:$AG$43,MATCH(O$2,'Feedstock Split-2019'!$A$1:$AG$1,0),0)*O$4</f>
        <v>0</v>
      </c>
      <c r="P6">
        <f>VLOOKUP($A6,'Feedstock Split-2019'!$A$1:$AG$43,MATCH(P$2,'Feedstock Split-2019'!$A$1:$AG$1,0),0)*P$4</f>
        <v>0</v>
      </c>
      <c r="Q6">
        <f>VLOOKUP($A6,'Feedstock Split-2019'!$A$1:$AG$43,MATCH(Q$2,'Feedstock Split-2019'!$A$1:$AG$1,0),0)*Q$4</f>
        <v>0</v>
      </c>
      <c r="R6">
        <f>VLOOKUP($A6,'Feedstock Split-2019'!$A$1:$AG$43,MATCH(R$2,'Feedstock Split-2019'!$A$1:$AG$1,0),0)*R$4</f>
        <v>0</v>
      </c>
      <c r="S6">
        <f>VLOOKUP($A6,'Feedstock Split-2019'!$A$1:$AG$43,MATCH(S$2,'Feedstock Split-2019'!$A$1:$AG$1,0),0)*S$4</f>
        <v>0</v>
      </c>
      <c r="T6">
        <f>VLOOKUP($A6,'Feedstock Split-2019'!$A$1:$AG$43,MATCH(T$2,'Feedstock Split-2019'!$A$1:$AG$1,0),0)*T$4</f>
        <v>0</v>
      </c>
      <c r="U6">
        <f>VLOOKUP($A6,'Feedstock Split-2019'!$A$1:$AG$43,MATCH(U$2,'Feedstock Split-2019'!$A$1:$AG$1,0),0)*U$4</f>
        <v>0</v>
      </c>
      <c r="V6">
        <f>VLOOKUP($A6,'Feedstock Split-2019'!$A$1:$AG$43,MATCH(V$2,'Feedstock Split-2019'!$A$1:$AG$1,0),0)*V$4</f>
        <v>0</v>
      </c>
      <c r="W6">
        <f>VLOOKUP($A6,'Feedstock Split-2019'!$A$1:$AG$43,MATCH(W$2,'Feedstock Split-2019'!$A$1:$AG$1,0),0)*W$4</f>
        <v>0</v>
      </c>
      <c r="X6">
        <f>VLOOKUP($A6,'Feedstock Split-2019'!$A$1:$AG$43,MATCH(X$2,'Feedstock Split-2019'!$A$1:$AG$1,0),0)*X$4</f>
        <v>0</v>
      </c>
      <c r="Y6">
        <f>VLOOKUP($A6,'Feedstock Split-2019'!$A$1:$AG$43,MATCH(Y$2,'Feedstock Split-2019'!$A$1:$AG$1,0),0)*Y$4</f>
        <v>0</v>
      </c>
      <c r="Z6">
        <f>VLOOKUP($A6,'Feedstock Split-2019'!$A$1:$AG$43,MATCH(Z$2,'Feedstock Split-2019'!$A$1:$AG$1,0),0)*Z$4</f>
        <v>0</v>
      </c>
      <c r="AA6">
        <f>VLOOKUP($A6,'Feedstock Split-2019'!$A$1:$AG$43,MATCH(AA$2,'Feedstock Split-2019'!$A$1:$AG$1,0),0)*AA$4</f>
        <v>0</v>
      </c>
      <c r="AB6">
        <f>VLOOKUP($A6,'Feedstock Split-2019'!$A$1:$AG$43,MATCH(AB$2,'Feedstock Split-2019'!$A$1:$AG$1,0),0)*AB$4</f>
        <v>0</v>
      </c>
      <c r="AC6">
        <f>VLOOKUP($A6,'Feedstock Split-2019'!$A$1:$AG$43,MATCH(AC$2,'Feedstock Split-2019'!$A$1:$AG$1,0),0)*AC$4</f>
        <v>0</v>
      </c>
      <c r="AD6">
        <f>VLOOKUP($A6,'Feedstock Split-2019'!$A$1:$AG$43,MATCH(AD$2,'Feedstock Split-2019'!$A$1:$AG$1,0),0)*AD$4</f>
        <v>0</v>
      </c>
      <c r="AE6">
        <f>VLOOKUP($A6,'Feedstock Split-2019'!$A$1:$AG$43,MATCH(AE$2,'Feedstock Split-2019'!$A$1:$AG$1,0),0)*AE$4</f>
        <v>0</v>
      </c>
      <c r="AF6" s="47">
        <f>VLOOKUP($A6,'Feedstock Split-2019'!$A$1:$AG$43,MATCH(AF$2,'Feedstock Split-2019'!$A$1:$AG$1,0),0)*AF$4</f>
        <v>0</v>
      </c>
    </row>
    <row r="7" spans="1:32" x14ac:dyDescent="0.2">
      <c r="A7" s="12" t="s">
        <v>4</v>
      </c>
      <c r="B7" s="27"/>
      <c r="C7" s="97">
        <f>VLOOKUP($A7,'Feedstock Split-2019'!$A$1:$AG$43,MATCH(C$2,'Feedstock Split-2019'!$A$1:$AG$1,0),0)*C$4</f>
        <v>0</v>
      </c>
      <c r="D7">
        <f>VLOOKUP($A7,'Feedstock Split-2019'!$A$1:$AG$43,MATCH(D$2,'Feedstock Split-2019'!$A$1:$AG$1,0),0)*D$4</f>
        <v>0</v>
      </c>
      <c r="E7">
        <f>VLOOKUP($A7,'Feedstock Split-2019'!$A$1:$AG$43,MATCH(E$2,'Feedstock Split-2019'!$A$1:$AG$1,0),0)*E$4</f>
        <v>0</v>
      </c>
      <c r="F7">
        <f>VLOOKUP($A7,'Feedstock Split-2019'!$A$1:$AG$43,MATCH(F$2,'Feedstock Split-2019'!$A$1:$AG$1,0),0)*F$4</f>
        <v>0</v>
      </c>
      <c r="G7">
        <f>VLOOKUP($A7,'Feedstock Split-2019'!$A$1:$AG$43,MATCH(G$2,'Feedstock Split-2019'!$A$1:$AG$1,0),0)*G$4</f>
        <v>0</v>
      </c>
      <c r="H7">
        <f>VLOOKUP($A7,'Feedstock Split-2019'!$A$1:$AG$43,MATCH(H$2,'Feedstock Split-2019'!$A$1:$AG$1,0),0)*H$4</f>
        <v>0</v>
      </c>
      <c r="I7">
        <f>VLOOKUP($A7,'Feedstock Split-2019'!$A$1:$AG$43,MATCH(I$2,'Feedstock Split-2019'!$A$1:$AG$1,0),0)*I$4</f>
        <v>0</v>
      </c>
      <c r="J7">
        <f>VLOOKUP($A7,'Feedstock Split-2019'!$A$1:$AG$43,MATCH(J$2,'Feedstock Split-2019'!$A$1:$AG$1,0),0)*J$4</f>
        <v>0</v>
      </c>
      <c r="K7">
        <f>VLOOKUP($A7,'Feedstock Split-2019'!$A$1:$AG$43,MATCH(K$2,'Feedstock Split-2019'!$A$1:$AG$1,0),0)*K$4</f>
        <v>0</v>
      </c>
      <c r="L7">
        <f>VLOOKUP($A7,'Feedstock Split-2019'!$A$1:$AG$43,MATCH(L$2,'Feedstock Split-2019'!$A$1:$AG$1,0),0)*L$4</f>
        <v>0</v>
      </c>
      <c r="M7">
        <f>VLOOKUP($A7,'Feedstock Split-2019'!$A$1:$AG$43,MATCH(M$2,'Feedstock Split-2019'!$A$1:$AG$1,0),0)*M$4</f>
        <v>0</v>
      </c>
      <c r="N7">
        <f>VLOOKUP($A7,'Feedstock Split-2019'!$A$1:$AG$43,MATCH(N$2,'Feedstock Split-2019'!$A$1:$AG$1,0),0)*N$4</f>
        <v>0</v>
      </c>
      <c r="O7">
        <f>VLOOKUP($A7,'Feedstock Split-2019'!$A$1:$AG$43,MATCH(O$2,'Feedstock Split-2019'!$A$1:$AG$1,0),0)*O$4</f>
        <v>0</v>
      </c>
      <c r="P7">
        <f>VLOOKUP($A7,'Feedstock Split-2019'!$A$1:$AG$43,MATCH(P$2,'Feedstock Split-2019'!$A$1:$AG$1,0),0)*P$4</f>
        <v>0</v>
      </c>
      <c r="Q7">
        <f>VLOOKUP($A7,'Feedstock Split-2019'!$A$1:$AG$43,MATCH(Q$2,'Feedstock Split-2019'!$A$1:$AG$1,0),0)*Q$4</f>
        <v>0</v>
      </c>
      <c r="R7">
        <f>VLOOKUP($A7,'Feedstock Split-2019'!$A$1:$AG$43,MATCH(R$2,'Feedstock Split-2019'!$A$1:$AG$1,0),0)*R$4</f>
        <v>0</v>
      </c>
      <c r="S7">
        <f>VLOOKUP($A7,'Feedstock Split-2019'!$A$1:$AG$43,MATCH(S$2,'Feedstock Split-2019'!$A$1:$AG$1,0),0)*S$4</f>
        <v>0</v>
      </c>
      <c r="T7">
        <f>VLOOKUP($A7,'Feedstock Split-2019'!$A$1:$AG$43,MATCH(T$2,'Feedstock Split-2019'!$A$1:$AG$1,0),0)*T$4</f>
        <v>0</v>
      </c>
      <c r="U7">
        <f>VLOOKUP($A7,'Feedstock Split-2019'!$A$1:$AG$43,MATCH(U$2,'Feedstock Split-2019'!$A$1:$AG$1,0),0)*U$4</f>
        <v>0</v>
      </c>
      <c r="V7">
        <f>VLOOKUP($A7,'Feedstock Split-2019'!$A$1:$AG$43,MATCH(V$2,'Feedstock Split-2019'!$A$1:$AG$1,0),0)*V$4</f>
        <v>0</v>
      </c>
      <c r="W7">
        <f>VLOOKUP($A7,'Feedstock Split-2019'!$A$1:$AG$43,MATCH(W$2,'Feedstock Split-2019'!$A$1:$AG$1,0),0)*W$4</f>
        <v>0</v>
      </c>
      <c r="X7">
        <f>VLOOKUP($A7,'Feedstock Split-2019'!$A$1:$AG$43,MATCH(X$2,'Feedstock Split-2019'!$A$1:$AG$1,0),0)*X$4</f>
        <v>0</v>
      </c>
      <c r="Y7">
        <f>VLOOKUP($A7,'Feedstock Split-2019'!$A$1:$AG$43,MATCH(Y$2,'Feedstock Split-2019'!$A$1:$AG$1,0),0)*Y$4</f>
        <v>0</v>
      </c>
      <c r="Z7">
        <f>VLOOKUP($A7,'Feedstock Split-2019'!$A$1:$AG$43,MATCH(Z$2,'Feedstock Split-2019'!$A$1:$AG$1,0),0)*Z$4</f>
        <v>0</v>
      </c>
      <c r="AA7">
        <f>VLOOKUP($A7,'Feedstock Split-2019'!$A$1:$AG$43,MATCH(AA$2,'Feedstock Split-2019'!$A$1:$AG$1,0),0)*AA$4</f>
        <v>0</v>
      </c>
      <c r="AB7">
        <f>VLOOKUP($A7,'Feedstock Split-2019'!$A$1:$AG$43,MATCH(AB$2,'Feedstock Split-2019'!$A$1:$AG$1,0),0)*AB$4</f>
        <v>0</v>
      </c>
      <c r="AC7">
        <f>VLOOKUP($A7,'Feedstock Split-2019'!$A$1:$AG$43,MATCH(AC$2,'Feedstock Split-2019'!$A$1:$AG$1,0),0)*AC$4</f>
        <v>0</v>
      </c>
      <c r="AD7">
        <f>VLOOKUP($A7,'Feedstock Split-2019'!$A$1:$AG$43,MATCH(AD$2,'Feedstock Split-2019'!$A$1:$AG$1,0),0)*AD$4</f>
        <v>0</v>
      </c>
      <c r="AE7">
        <f>VLOOKUP($A7,'Feedstock Split-2019'!$A$1:$AG$43,MATCH(AE$2,'Feedstock Split-2019'!$A$1:$AG$1,0),0)*AE$4</f>
        <v>0</v>
      </c>
      <c r="AF7" s="47">
        <f>VLOOKUP($A7,'Feedstock Split-2019'!$A$1:$AG$43,MATCH(AF$2,'Feedstock Split-2019'!$A$1:$AG$1,0),0)*AF$4</f>
        <v>0</v>
      </c>
    </row>
    <row r="8" spans="1:32" x14ac:dyDescent="0.2">
      <c r="A8" s="12" t="s">
        <v>5</v>
      </c>
      <c r="B8" s="27"/>
      <c r="C8" s="97">
        <f>VLOOKUP($A8,'Feedstock Split-2019'!$A$1:$AG$43,MATCH(C$2,'Feedstock Split-2019'!$A$1:$AG$1,0),0)*C$4</f>
        <v>0</v>
      </c>
      <c r="D8">
        <f>VLOOKUP($A8,'Feedstock Split-2019'!$A$1:$AG$43,MATCH(D$2,'Feedstock Split-2019'!$A$1:$AG$1,0),0)*D$4</f>
        <v>0</v>
      </c>
      <c r="E8">
        <f>VLOOKUP($A8,'Feedstock Split-2019'!$A$1:$AG$43,MATCH(E$2,'Feedstock Split-2019'!$A$1:$AG$1,0),0)*E$4</f>
        <v>0</v>
      </c>
      <c r="F8">
        <f>VLOOKUP($A8,'Feedstock Split-2019'!$A$1:$AG$43,MATCH(F$2,'Feedstock Split-2019'!$A$1:$AG$1,0),0)*F$4</f>
        <v>0</v>
      </c>
      <c r="G8">
        <f>VLOOKUP($A8,'Feedstock Split-2019'!$A$1:$AG$43,MATCH(G$2,'Feedstock Split-2019'!$A$1:$AG$1,0),0)*G$4</f>
        <v>0</v>
      </c>
      <c r="H8">
        <f>VLOOKUP($A8,'Feedstock Split-2019'!$A$1:$AG$43,MATCH(H$2,'Feedstock Split-2019'!$A$1:$AG$1,0),0)*H$4</f>
        <v>0</v>
      </c>
      <c r="I8">
        <f>VLOOKUP($A8,'Feedstock Split-2019'!$A$1:$AG$43,MATCH(I$2,'Feedstock Split-2019'!$A$1:$AG$1,0),0)*I$4</f>
        <v>0</v>
      </c>
      <c r="J8">
        <f>VLOOKUP($A8,'Feedstock Split-2019'!$A$1:$AG$43,MATCH(J$2,'Feedstock Split-2019'!$A$1:$AG$1,0),0)*J$4</f>
        <v>0</v>
      </c>
      <c r="K8">
        <f>VLOOKUP($A8,'Feedstock Split-2019'!$A$1:$AG$43,MATCH(K$2,'Feedstock Split-2019'!$A$1:$AG$1,0),0)*K$4</f>
        <v>0</v>
      </c>
      <c r="L8">
        <f>VLOOKUP($A8,'Feedstock Split-2019'!$A$1:$AG$43,MATCH(L$2,'Feedstock Split-2019'!$A$1:$AG$1,0),0)*L$4</f>
        <v>0</v>
      </c>
      <c r="M8">
        <f>VLOOKUP($A8,'Feedstock Split-2019'!$A$1:$AG$43,MATCH(M$2,'Feedstock Split-2019'!$A$1:$AG$1,0),0)*M$4</f>
        <v>0</v>
      </c>
      <c r="N8">
        <f>VLOOKUP($A8,'Feedstock Split-2019'!$A$1:$AG$43,MATCH(N$2,'Feedstock Split-2019'!$A$1:$AG$1,0),0)*N$4</f>
        <v>0</v>
      </c>
      <c r="O8">
        <f>VLOOKUP($A8,'Feedstock Split-2019'!$A$1:$AG$43,MATCH(O$2,'Feedstock Split-2019'!$A$1:$AG$1,0),0)*O$4</f>
        <v>0</v>
      </c>
      <c r="P8">
        <f>VLOOKUP($A8,'Feedstock Split-2019'!$A$1:$AG$43,MATCH(P$2,'Feedstock Split-2019'!$A$1:$AG$1,0),0)*P$4</f>
        <v>0</v>
      </c>
      <c r="Q8">
        <f>VLOOKUP($A8,'Feedstock Split-2019'!$A$1:$AG$43,MATCH(Q$2,'Feedstock Split-2019'!$A$1:$AG$1,0),0)*Q$4</f>
        <v>0</v>
      </c>
      <c r="R8">
        <f>VLOOKUP($A8,'Feedstock Split-2019'!$A$1:$AG$43,MATCH(R$2,'Feedstock Split-2019'!$A$1:$AG$1,0),0)*R$4</f>
        <v>0</v>
      </c>
      <c r="S8">
        <f>VLOOKUP($A8,'Feedstock Split-2019'!$A$1:$AG$43,MATCH(S$2,'Feedstock Split-2019'!$A$1:$AG$1,0),0)*S$4</f>
        <v>0</v>
      </c>
      <c r="T8">
        <f>VLOOKUP($A8,'Feedstock Split-2019'!$A$1:$AG$43,MATCH(T$2,'Feedstock Split-2019'!$A$1:$AG$1,0),0)*T$4</f>
        <v>0</v>
      </c>
      <c r="U8">
        <f>VLOOKUP($A8,'Feedstock Split-2019'!$A$1:$AG$43,MATCH(U$2,'Feedstock Split-2019'!$A$1:$AG$1,0),0)*U$4</f>
        <v>0</v>
      </c>
      <c r="V8">
        <f>VLOOKUP($A8,'Feedstock Split-2019'!$A$1:$AG$43,MATCH(V$2,'Feedstock Split-2019'!$A$1:$AG$1,0),0)*V$4</f>
        <v>0</v>
      </c>
      <c r="W8">
        <f>VLOOKUP($A8,'Feedstock Split-2019'!$A$1:$AG$43,MATCH(W$2,'Feedstock Split-2019'!$A$1:$AG$1,0),0)*W$4</f>
        <v>0</v>
      </c>
      <c r="X8">
        <f>VLOOKUP($A8,'Feedstock Split-2019'!$A$1:$AG$43,MATCH(X$2,'Feedstock Split-2019'!$A$1:$AG$1,0),0)*X$4</f>
        <v>0</v>
      </c>
      <c r="Y8">
        <f>VLOOKUP($A8,'Feedstock Split-2019'!$A$1:$AG$43,MATCH(Y$2,'Feedstock Split-2019'!$A$1:$AG$1,0),0)*Y$4</f>
        <v>0</v>
      </c>
      <c r="Z8">
        <f>VLOOKUP($A8,'Feedstock Split-2019'!$A$1:$AG$43,MATCH(Z$2,'Feedstock Split-2019'!$A$1:$AG$1,0),0)*Z$4</f>
        <v>0</v>
      </c>
      <c r="AA8">
        <f>VLOOKUP($A8,'Feedstock Split-2019'!$A$1:$AG$43,MATCH(AA$2,'Feedstock Split-2019'!$A$1:$AG$1,0),0)*AA$4</f>
        <v>0</v>
      </c>
      <c r="AB8">
        <f>VLOOKUP($A8,'Feedstock Split-2019'!$A$1:$AG$43,MATCH(AB$2,'Feedstock Split-2019'!$A$1:$AG$1,0),0)*AB$4</f>
        <v>0</v>
      </c>
      <c r="AC8">
        <f>VLOOKUP($A8,'Feedstock Split-2019'!$A$1:$AG$43,MATCH(AC$2,'Feedstock Split-2019'!$A$1:$AG$1,0),0)*AC$4</f>
        <v>0</v>
      </c>
      <c r="AD8">
        <f>VLOOKUP($A8,'Feedstock Split-2019'!$A$1:$AG$43,MATCH(AD$2,'Feedstock Split-2019'!$A$1:$AG$1,0),0)*AD$4</f>
        <v>0</v>
      </c>
      <c r="AE8">
        <f>VLOOKUP($A8,'Feedstock Split-2019'!$A$1:$AG$43,MATCH(AE$2,'Feedstock Split-2019'!$A$1:$AG$1,0),0)*AE$4</f>
        <v>0</v>
      </c>
      <c r="AF8" s="47">
        <f>VLOOKUP($A8,'Feedstock Split-2019'!$A$1:$AG$43,MATCH(AF$2,'Feedstock Split-2019'!$A$1:$AG$1,0),0)*AF$4</f>
        <v>0</v>
      </c>
    </row>
    <row r="9" spans="1:32" x14ac:dyDescent="0.2">
      <c r="A9" s="12" t="s">
        <v>6</v>
      </c>
      <c r="B9" s="27"/>
      <c r="C9" s="97">
        <f>VLOOKUP($A9,'Feedstock Split-2019'!$A$1:$AG$43,MATCH(C$2,'Feedstock Split-2019'!$A$1:$AG$1,0),0)*C$4</f>
        <v>0</v>
      </c>
      <c r="D9">
        <f>VLOOKUP($A9,'Feedstock Split-2019'!$A$1:$AG$43,MATCH(D$2,'Feedstock Split-2019'!$A$1:$AG$1,0),0)*D$4</f>
        <v>0</v>
      </c>
      <c r="E9">
        <f>VLOOKUP($A9,'Feedstock Split-2019'!$A$1:$AG$43,MATCH(E$2,'Feedstock Split-2019'!$A$1:$AG$1,0),0)*E$4</f>
        <v>0</v>
      </c>
      <c r="F9">
        <f>VLOOKUP($A9,'Feedstock Split-2019'!$A$1:$AG$43,MATCH(F$2,'Feedstock Split-2019'!$A$1:$AG$1,0),0)*F$4</f>
        <v>0</v>
      </c>
      <c r="G9">
        <f>VLOOKUP($A9,'Feedstock Split-2019'!$A$1:$AG$43,MATCH(G$2,'Feedstock Split-2019'!$A$1:$AG$1,0),0)*G$4</f>
        <v>0</v>
      </c>
      <c r="H9">
        <f>VLOOKUP($A9,'Feedstock Split-2019'!$A$1:$AG$43,MATCH(H$2,'Feedstock Split-2019'!$A$1:$AG$1,0),0)*H$4</f>
        <v>0</v>
      </c>
      <c r="I9">
        <f>VLOOKUP($A9,'Feedstock Split-2019'!$A$1:$AG$43,MATCH(I$2,'Feedstock Split-2019'!$A$1:$AG$1,0),0)*I$4</f>
        <v>0</v>
      </c>
      <c r="J9">
        <f>VLOOKUP($A9,'Feedstock Split-2019'!$A$1:$AG$43,MATCH(J$2,'Feedstock Split-2019'!$A$1:$AG$1,0),0)*J$4</f>
        <v>0</v>
      </c>
      <c r="K9">
        <f>VLOOKUP($A9,'Feedstock Split-2019'!$A$1:$AG$43,MATCH(K$2,'Feedstock Split-2019'!$A$1:$AG$1,0),0)*K$4</f>
        <v>0</v>
      </c>
      <c r="L9">
        <f>VLOOKUP($A9,'Feedstock Split-2019'!$A$1:$AG$43,MATCH(L$2,'Feedstock Split-2019'!$A$1:$AG$1,0),0)*L$4</f>
        <v>0</v>
      </c>
      <c r="M9">
        <f>VLOOKUP($A9,'Feedstock Split-2019'!$A$1:$AG$43,MATCH(M$2,'Feedstock Split-2019'!$A$1:$AG$1,0),0)*M$4</f>
        <v>0</v>
      </c>
      <c r="N9">
        <f>VLOOKUP($A9,'Feedstock Split-2019'!$A$1:$AG$43,MATCH(N$2,'Feedstock Split-2019'!$A$1:$AG$1,0),0)*N$4</f>
        <v>0</v>
      </c>
      <c r="O9">
        <f>VLOOKUP($A9,'Feedstock Split-2019'!$A$1:$AG$43,MATCH(O$2,'Feedstock Split-2019'!$A$1:$AG$1,0),0)*O$4</f>
        <v>0</v>
      </c>
      <c r="P9">
        <f>VLOOKUP($A9,'Feedstock Split-2019'!$A$1:$AG$43,MATCH(P$2,'Feedstock Split-2019'!$A$1:$AG$1,0),0)*P$4</f>
        <v>0</v>
      </c>
      <c r="Q9">
        <f>VLOOKUP($A9,'Feedstock Split-2019'!$A$1:$AG$43,MATCH(Q$2,'Feedstock Split-2019'!$A$1:$AG$1,0),0)*Q$4</f>
        <v>0</v>
      </c>
      <c r="R9">
        <f>VLOOKUP($A9,'Feedstock Split-2019'!$A$1:$AG$43,MATCH(R$2,'Feedstock Split-2019'!$A$1:$AG$1,0),0)*R$4</f>
        <v>0</v>
      </c>
      <c r="S9">
        <f>VLOOKUP($A9,'Feedstock Split-2019'!$A$1:$AG$43,MATCH(S$2,'Feedstock Split-2019'!$A$1:$AG$1,0),0)*S$4</f>
        <v>0</v>
      </c>
      <c r="T9">
        <f>VLOOKUP($A9,'Feedstock Split-2019'!$A$1:$AG$43,MATCH(T$2,'Feedstock Split-2019'!$A$1:$AG$1,0),0)*T$4</f>
        <v>0</v>
      </c>
      <c r="U9">
        <f>VLOOKUP($A9,'Feedstock Split-2019'!$A$1:$AG$43,MATCH(U$2,'Feedstock Split-2019'!$A$1:$AG$1,0),0)*U$4</f>
        <v>0</v>
      </c>
      <c r="V9">
        <f>VLOOKUP($A9,'Feedstock Split-2019'!$A$1:$AG$43,MATCH(V$2,'Feedstock Split-2019'!$A$1:$AG$1,0),0)*V$4</f>
        <v>0</v>
      </c>
      <c r="W9">
        <f>VLOOKUP($A9,'Feedstock Split-2019'!$A$1:$AG$43,MATCH(W$2,'Feedstock Split-2019'!$A$1:$AG$1,0),0)*W$4</f>
        <v>0</v>
      </c>
      <c r="X9">
        <f>VLOOKUP($A9,'Feedstock Split-2019'!$A$1:$AG$43,MATCH(X$2,'Feedstock Split-2019'!$A$1:$AG$1,0),0)*X$4</f>
        <v>0</v>
      </c>
      <c r="Y9">
        <f>VLOOKUP($A9,'Feedstock Split-2019'!$A$1:$AG$43,MATCH(Y$2,'Feedstock Split-2019'!$A$1:$AG$1,0),0)*Y$4</f>
        <v>0</v>
      </c>
      <c r="Z9">
        <f>VLOOKUP($A9,'Feedstock Split-2019'!$A$1:$AG$43,MATCH(Z$2,'Feedstock Split-2019'!$A$1:$AG$1,0),0)*Z$4</f>
        <v>0</v>
      </c>
      <c r="AA9">
        <f>VLOOKUP($A9,'Feedstock Split-2019'!$A$1:$AG$43,MATCH(AA$2,'Feedstock Split-2019'!$A$1:$AG$1,0),0)*AA$4</f>
        <v>0</v>
      </c>
      <c r="AB9">
        <f>VLOOKUP($A9,'Feedstock Split-2019'!$A$1:$AG$43,MATCH(AB$2,'Feedstock Split-2019'!$A$1:$AG$1,0),0)*AB$4</f>
        <v>0</v>
      </c>
      <c r="AC9">
        <f>VLOOKUP($A9,'Feedstock Split-2019'!$A$1:$AG$43,MATCH(AC$2,'Feedstock Split-2019'!$A$1:$AG$1,0),0)*AC$4</f>
        <v>0</v>
      </c>
      <c r="AD9">
        <f>VLOOKUP($A9,'Feedstock Split-2019'!$A$1:$AG$43,MATCH(AD$2,'Feedstock Split-2019'!$A$1:$AG$1,0),0)*AD$4</f>
        <v>0</v>
      </c>
      <c r="AE9">
        <f>VLOOKUP($A9,'Feedstock Split-2019'!$A$1:$AG$43,MATCH(AE$2,'Feedstock Split-2019'!$A$1:$AG$1,0),0)*AE$4</f>
        <v>0</v>
      </c>
      <c r="AF9" s="47">
        <f>VLOOKUP($A9,'Feedstock Split-2019'!$A$1:$AG$43,MATCH(AF$2,'Feedstock Split-2019'!$A$1:$AG$1,0),0)*AF$4</f>
        <v>0</v>
      </c>
    </row>
    <row r="10" spans="1:32" x14ac:dyDescent="0.2">
      <c r="A10" s="12" t="s">
        <v>7</v>
      </c>
      <c r="B10" s="27"/>
      <c r="C10" s="97">
        <f>VLOOKUP($A10,'Feedstock Split-2019'!$A$1:$AG$43,MATCH(C$2,'Feedstock Split-2019'!$A$1:$AG$1,0),0)*C$4</f>
        <v>0</v>
      </c>
      <c r="D10">
        <f>VLOOKUP($A10,'Feedstock Split-2019'!$A$1:$AG$43,MATCH(D$2,'Feedstock Split-2019'!$A$1:$AG$1,0),0)*D$4</f>
        <v>0</v>
      </c>
      <c r="E10">
        <f>VLOOKUP($A10,'Feedstock Split-2019'!$A$1:$AG$43,MATCH(E$2,'Feedstock Split-2019'!$A$1:$AG$1,0),0)*E$4</f>
        <v>0</v>
      </c>
      <c r="F10">
        <f>VLOOKUP($A10,'Feedstock Split-2019'!$A$1:$AG$43,MATCH(F$2,'Feedstock Split-2019'!$A$1:$AG$1,0),0)*F$4</f>
        <v>0</v>
      </c>
      <c r="G10">
        <f>VLOOKUP($A10,'Feedstock Split-2019'!$A$1:$AG$43,MATCH(G$2,'Feedstock Split-2019'!$A$1:$AG$1,0),0)*G$4</f>
        <v>0</v>
      </c>
      <c r="H10">
        <f>VLOOKUP($A10,'Feedstock Split-2019'!$A$1:$AG$43,MATCH(H$2,'Feedstock Split-2019'!$A$1:$AG$1,0),0)*H$4</f>
        <v>0</v>
      </c>
      <c r="I10">
        <f>VLOOKUP($A10,'Feedstock Split-2019'!$A$1:$AG$43,MATCH(I$2,'Feedstock Split-2019'!$A$1:$AG$1,0),0)*I$4</f>
        <v>0</v>
      </c>
      <c r="J10">
        <f>VLOOKUP($A10,'Feedstock Split-2019'!$A$1:$AG$43,MATCH(J$2,'Feedstock Split-2019'!$A$1:$AG$1,0),0)*J$4</f>
        <v>0</v>
      </c>
      <c r="K10">
        <f>VLOOKUP($A10,'Feedstock Split-2019'!$A$1:$AG$43,MATCH(K$2,'Feedstock Split-2019'!$A$1:$AG$1,0),0)*K$4</f>
        <v>0</v>
      </c>
      <c r="L10">
        <f>VLOOKUP($A10,'Feedstock Split-2019'!$A$1:$AG$43,MATCH(L$2,'Feedstock Split-2019'!$A$1:$AG$1,0),0)*L$4</f>
        <v>0</v>
      </c>
      <c r="M10">
        <f>VLOOKUP($A10,'Feedstock Split-2019'!$A$1:$AG$43,MATCH(M$2,'Feedstock Split-2019'!$A$1:$AG$1,0),0)*M$4</f>
        <v>0</v>
      </c>
      <c r="N10">
        <f>VLOOKUP($A10,'Feedstock Split-2019'!$A$1:$AG$43,MATCH(N$2,'Feedstock Split-2019'!$A$1:$AG$1,0),0)*N$4</f>
        <v>0</v>
      </c>
      <c r="O10">
        <f>VLOOKUP($A10,'Feedstock Split-2019'!$A$1:$AG$43,MATCH(O$2,'Feedstock Split-2019'!$A$1:$AG$1,0),0)*O$4</f>
        <v>0</v>
      </c>
      <c r="P10">
        <f>VLOOKUP($A10,'Feedstock Split-2019'!$A$1:$AG$43,MATCH(P$2,'Feedstock Split-2019'!$A$1:$AG$1,0),0)*P$4</f>
        <v>0</v>
      </c>
      <c r="Q10">
        <f>VLOOKUP($A10,'Feedstock Split-2019'!$A$1:$AG$43,MATCH(Q$2,'Feedstock Split-2019'!$A$1:$AG$1,0),0)*Q$4</f>
        <v>0</v>
      </c>
      <c r="R10">
        <f>VLOOKUP($A10,'Feedstock Split-2019'!$A$1:$AG$43,MATCH(R$2,'Feedstock Split-2019'!$A$1:$AG$1,0),0)*R$4</f>
        <v>0</v>
      </c>
      <c r="S10">
        <f>VLOOKUP($A10,'Feedstock Split-2019'!$A$1:$AG$43,MATCH(S$2,'Feedstock Split-2019'!$A$1:$AG$1,0),0)*S$4</f>
        <v>0</v>
      </c>
      <c r="T10">
        <f>VLOOKUP($A10,'Feedstock Split-2019'!$A$1:$AG$43,MATCH(T$2,'Feedstock Split-2019'!$A$1:$AG$1,0),0)*T$4</f>
        <v>0</v>
      </c>
      <c r="U10">
        <f>VLOOKUP($A10,'Feedstock Split-2019'!$A$1:$AG$43,MATCH(U$2,'Feedstock Split-2019'!$A$1:$AG$1,0),0)*U$4</f>
        <v>0</v>
      </c>
      <c r="V10">
        <f>VLOOKUP($A10,'Feedstock Split-2019'!$A$1:$AG$43,MATCH(V$2,'Feedstock Split-2019'!$A$1:$AG$1,0),0)*V$4</f>
        <v>0</v>
      </c>
      <c r="W10">
        <f>VLOOKUP($A10,'Feedstock Split-2019'!$A$1:$AG$43,MATCH(W$2,'Feedstock Split-2019'!$A$1:$AG$1,0),0)*W$4</f>
        <v>0</v>
      </c>
      <c r="X10">
        <f>VLOOKUP($A10,'Feedstock Split-2019'!$A$1:$AG$43,MATCH(X$2,'Feedstock Split-2019'!$A$1:$AG$1,0),0)*X$4</f>
        <v>0</v>
      </c>
      <c r="Y10">
        <f>VLOOKUP($A10,'Feedstock Split-2019'!$A$1:$AG$43,MATCH(Y$2,'Feedstock Split-2019'!$A$1:$AG$1,0),0)*Y$4</f>
        <v>0</v>
      </c>
      <c r="Z10">
        <f>VLOOKUP($A10,'Feedstock Split-2019'!$A$1:$AG$43,MATCH(Z$2,'Feedstock Split-2019'!$A$1:$AG$1,0),0)*Z$4</f>
        <v>0</v>
      </c>
      <c r="AA10">
        <f>VLOOKUP($A10,'Feedstock Split-2019'!$A$1:$AG$43,MATCH(AA$2,'Feedstock Split-2019'!$A$1:$AG$1,0),0)*AA$4</f>
        <v>0</v>
      </c>
      <c r="AB10">
        <f>VLOOKUP($A10,'Feedstock Split-2019'!$A$1:$AG$43,MATCH(AB$2,'Feedstock Split-2019'!$A$1:$AG$1,0),0)*AB$4</f>
        <v>0</v>
      </c>
      <c r="AC10">
        <f>VLOOKUP($A10,'Feedstock Split-2019'!$A$1:$AG$43,MATCH(AC$2,'Feedstock Split-2019'!$A$1:$AG$1,0),0)*AC$4</f>
        <v>0</v>
      </c>
      <c r="AD10">
        <f>VLOOKUP($A10,'Feedstock Split-2019'!$A$1:$AG$43,MATCH(AD$2,'Feedstock Split-2019'!$A$1:$AG$1,0),0)*AD$4</f>
        <v>0</v>
      </c>
      <c r="AE10">
        <f>VLOOKUP($A10,'Feedstock Split-2019'!$A$1:$AG$43,MATCH(AE$2,'Feedstock Split-2019'!$A$1:$AG$1,0),0)*AE$4</f>
        <v>0</v>
      </c>
      <c r="AF10" s="47">
        <f>VLOOKUP($A10,'Feedstock Split-2019'!$A$1:$AG$43,MATCH(AF$2,'Feedstock Split-2019'!$A$1:$AG$1,0),0)*AF$4</f>
        <v>0</v>
      </c>
    </row>
    <row r="11" spans="1:32" x14ac:dyDescent="0.2">
      <c r="A11" s="12" t="s">
        <v>8</v>
      </c>
      <c r="B11" s="27"/>
      <c r="C11" s="97">
        <f>VLOOKUP($A11,'Feedstock Split-2019'!$A$1:$AG$43,MATCH(C$2,'Feedstock Split-2019'!$A$1:$AG$1,0),0)*C$4</f>
        <v>0</v>
      </c>
      <c r="D11">
        <f>VLOOKUP($A11,'Feedstock Split-2019'!$A$1:$AG$43,MATCH(D$2,'Feedstock Split-2019'!$A$1:$AG$1,0),0)*D$4</f>
        <v>0</v>
      </c>
      <c r="E11">
        <f>VLOOKUP($A11,'Feedstock Split-2019'!$A$1:$AG$43,MATCH(E$2,'Feedstock Split-2019'!$A$1:$AG$1,0),0)*E$4</f>
        <v>0</v>
      </c>
      <c r="F11">
        <f>VLOOKUP($A11,'Feedstock Split-2019'!$A$1:$AG$43,MATCH(F$2,'Feedstock Split-2019'!$A$1:$AG$1,0),0)*F$4</f>
        <v>0</v>
      </c>
      <c r="G11">
        <f>VLOOKUP($A11,'Feedstock Split-2019'!$A$1:$AG$43,MATCH(G$2,'Feedstock Split-2019'!$A$1:$AG$1,0),0)*G$4</f>
        <v>0</v>
      </c>
      <c r="H11">
        <f>VLOOKUP($A11,'Feedstock Split-2019'!$A$1:$AG$43,MATCH(H$2,'Feedstock Split-2019'!$A$1:$AG$1,0),0)*H$4</f>
        <v>0</v>
      </c>
      <c r="I11">
        <f>VLOOKUP($A11,'Feedstock Split-2019'!$A$1:$AG$43,MATCH(I$2,'Feedstock Split-2019'!$A$1:$AG$1,0),0)*I$4</f>
        <v>0</v>
      </c>
      <c r="J11">
        <f>VLOOKUP($A11,'Feedstock Split-2019'!$A$1:$AG$43,MATCH(J$2,'Feedstock Split-2019'!$A$1:$AG$1,0),0)*J$4</f>
        <v>0</v>
      </c>
      <c r="K11">
        <f>VLOOKUP($A11,'Feedstock Split-2019'!$A$1:$AG$43,MATCH(K$2,'Feedstock Split-2019'!$A$1:$AG$1,0),0)*K$4</f>
        <v>0</v>
      </c>
      <c r="L11">
        <f>VLOOKUP($A11,'Feedstock Split-2019'!$A$1:$AG$43,MATCH(L$2,'Feedstock Split-2019'!$A$1:$AG$1,0),0)*L$4</f>
        <v>0</v>
      </c>
      <c r="M11">
        <f>VLOOKUP($A11,'Feedstock Split-2019'!$A$1:$AG$43,MATCH(M$2,'Feedstock Split-2019'!$A$1:$AG$1,0),0)*M$4</f>
        <v>0</v>
      </c>
      <c r="N11">
        <f>VLOOKUP($A11,'Feedstock Split-2019'!$A$1:$AG$43,MATCH(N$2,'Feedstock Split-2019'!$A$1:$AG$1,0),0)*N$4</f>
        <v>0</v>
      </c>
      <c r="O11">
        <f>VLOOKUP($A11,'Feedstock Split-2019'!$A$1:$AG$43,MATCH(O$2,'Feedstock Split-2019'!$A$1:$AG$1,0),0)*O$4</f>
        <v>0</v>
      </c>
      <c r="P11">
        <f>VLOOKUP($A11,'Feedstock Split-2019'!$A$1:$AG$43,MATCH(P$2,'Feedstock Split-2019'!$A$1:$AG$1,0),0)*P$4</f>
        <v>0</v>
      </c>
      <c r="Q11">
        <f>VLOOKUP($A11,'Feedstock Split-2019'!$A$1:$AG$43,MATCH(Q$2,'Feedstock Split-2019'!$A$1:$AG$1,0),0)*Q$4</f>
        <v>0</v>
      </c>
      <c r="R11">
        <f>VLOOKUP($A11,'Feedstock Split-2019'!$A$1:$AG$43,MATCH(R$2,'Feedstock Split-2019'!$A$1:$AG$1,0),0)*R$4</f>
        <v>0</v>
      </c>
      <c r="S11">
        <f>VLOOKUP($A11,'Feedstock Split-2019'!$A$1:$AG$43,MATCH(S$2,'Feedstock Split-2019'!$A$1:$AG$1,0),0)*S$4</f>
        <v>0</v>
      </c>
      <c r="T11">
        <f>VLOOKUP($A11,'Feedstock Split-2019'!$A$1:$AG$43,MATCH(T$2,'Feedstock Split-2019'!$A$1:$AG$1,0),0)*T$4</f>
        <v>0</v>
      </c>
      <c r="U11">
        <f>VLOOKUP($A11,'Feedstock Split-2019'!$A$1:$AG$43,MATCH(U$2,'Feedstock Split-2019'!$A$1:$AG$1,0),0)*U$4</f>
        <v>0</v>
      </c>
      <c r="V11">
        <f>VLOOKUP($A11,'Feedstock Split-2019'!$A$1:$AG$43,MATCH(V$2,'Feedstock Split-2019'!$A$1:$AG$1,0),0)*V$4</f>
        <v>0</v>
      </c>
      <c r="W11">
        <f>VLOOKUP($A11,'Feedstock Split-2019'!$A$1:$AG$43,MATCH(W$2,'Feedstock Split-2019'!$A$1:$AG$1,0),0)*W$4</f>
        <v>0</v>
      </c>
      <c r="X11">
        <f>VLOOKUP($A11,'Feedstock Split-2019'!$A$1:$AG$43,MATCH(X$2,'Feedstock Split-2019'!$A$1:$AG$1,0),0)*X$4</f>
        <v>0</v>
      </c>
      <c r="Y11">
        <f>VLOOKUP($A11,'Feedstock Split-2019'!$A$1:$AG$43,MATCH(Y$2,'Feedstock Split-2019'!$A$1:$AG$1,0),0)*Y$4</f>
        <v>0</v>
      </c>
      <c r="Z11">
        <f>VLOOKUP($A11,'Feedstock Split-2019'!$A$1:$AG$43,MATCH(Z$2,'Feedstock Split-2019'!$A$1:$AG$1,0),0)*Z$4</f>
        <v>0</v>
      </c>
      <c r="AA11">
        <f>VLOOKUP($A11,'Feedstock Split-2019'!$A$1:$AG$43,MATCH(AA$2,'Feedstock Split-2019'!$A$1:$AG$1,0),0)*AA$4</f>
        <v>0</v>
      </c>
      <c r="AB11">
        <f>VLOOKUP($A11,'Feedstock Split-2019'!$A$1:$AG$43,MATCH(AB$2,'Feedstock Split-2019'!$A$1:$AG$1,0),0)*AB$4</f>
        <v>0</v>
      </c>
      <c r="AC11">
        <f>VLOOKUP($A11,'Feedstock Split-2019'!$A$1:$AG$43,MATCH(AC$2,'Feedstock Split-2019'!$A$1:$AG$1,0),0)*AC$4</f>
        <v>0</v>
      </c>
      <c r="AD11">
        <f>VLOOKUP($A11,'Feedstock Split-2019'!$A$1:$AG$43,MATCH(AD$2,'Feedstock Split-2019'!$A$1:$AG$1,0),0)*AD$4</f>
        <v>0</v>
      </c>
      <c r="AE11">
        <f>VLOOKUP($A11,'Feedstock Split-2019'!$A$1:$AG$43,MATCH(AE$2,'Feedstock Split-2019'!$A$1:$AG$1,0),0)*AE$4</f>
        <v>0</v>
      </c>
      <c r="AF11" s="47">
        <f>VLOOKUP($A11,'Feedstock Split-2019'!$A$1:$AG$43,MATCH(AF$2,'Feedstock Split-2019'!$A$1:$AG$1,0),0)*AF$4</f>
        <v>0</v>
      </c>
    </row>
    <row r="12" spans="1:32" x14ac:dyDescent="0.2">
      <c r="A12" s="12" t="s">
        <v>9</v>
      </c>
      <c r="B12" s="27"/>
      <c r="C12" s="97">
        <f>VLOOKUP($A12,'Feedstock Split-2019'!$A$1:$AG$43,MATCH(C$2,'Feedstock Split-2019'!$A$1:$AG$1,0),0)*C$4</f>
        <v>0</v>
      </c>
      <c r="D12">
        <f>VLOOKUP($A12,'Feedstock Split-2019'!$A$1:$AG$43,MATCH(D$2,'Feedstock Split-2019'!$A$1:$AG$1,0),0)*D$4</f>
        <v>0</v>
      </c>
      <c r="E12">
        <f>VLOOKUP($A12,'Feedstock Split-2019'!$A$1:$AG$43,MATCH(E$2,'Feedstock Split-2019'!$A$1:$AG$1,0),0)*E$4</f>
        <v>0</v>
      </c>
      <c r="F12">
        <f>VLOOKUP($A12,'Feedstock Split-2019'!$A$1:$AG$43,MATCH(F$2,'Feedstock Split-2019'!$A$1:$AG$1,0),0)*F$4</f>
        <v>0</v>
      </c>
      <c r="G12">
        <f>VLOOKUP($A12,'Feedstock Split-2019'!$A$1:$AG$43,MATCH(G$2,'Feedstock Split-2019'!$A$1:$AG$1,0),0)*G$4</f>
        <v>0</v>
      </c>
      <c r="H12">
        <f>VLOOKUP($A12,'Feedstock Split-2019'!$A$1:$AG$43,MATCH(H$2,'Feedstock Split-2019'!$A$1:$AG$1,0),0)*H$4</f>
        <v>0</v>
      </c>
      <c r="I12">
        <f>VLOOKUP($A12,'Feedstock Split-2019'!$A$1:$AG$43,MATCH(I$2,'Feedstock Split-2019'!$A$1:$AG$1,0),0)*I$4</f>
        <v>0</v>
      </c>
      <c r="J12">
        <f>VLOOKUP($A12,'Feedstock Split-2019'!$A$1:$AG$43,MATCH(J$2,'Feedstock Split-2019'!$A$1:$AG$1,0),0)*J$4</f>
        <v>0</v>
      </c>
      <c r="K12">
        <f>VLOOKUP($A12,'Feedstock Split-2019'!$A$1:$AG$43,MATCH(K$2,'Feedstock Split-2019'!$A$1:$AG$1,0),0)*K$4</f>
        <v>0</v>
      </c>
      <c r="L12">
        <f>VLOOKUP($A12,'Feedstock Split-2019'!$A$1:$AG$43,MATCH(L$2,'Feedstock Split-2019'!$A$1:$AG$1,0),0)*L$4</f>
        <v>0</v>
      </c>
      <c r="M12">
        <f>VLOOKUP($A12,'Feedstock Split-2019'!$A$1:$AG$43,MATCH(M$2,'Feedstock Split-2019'!$A$1:$AG$1,0),0)*M$4</f>
        <v>0</v>
      </c>
      <c r="N12">
        <f>VLOOKUP($A12,'Feedstock Split-2019'!$A$1:$AG$43,MATCH(N$2,'Feedstock Split-2019'!$A$1:$AG$1,0),0)*N$4</f>
        <v>0</v>
      </c>
      <c r="O12">
        <f>VLOOKUP($A12,'Feedstock Split-2019'!$A$1:$AG$43,MATCH(O$2,'Feedstock Split-2019'!$A$1:$AG$1,0),0)*O$4</f>
        <v>0</v>
      </c>
      <c r="P12">
        <f>VLOOKUP($A12,'Feedstock Split-2019'!$A$1:$AG$43,MATCH(P$2,'Feedstock Split-2019'!$A$1:$AG$1,0),0)*P$4</f>
        <v>0</v>
      </c>
      <c r="Q12">
        <f>VLOOKUP($A12,'Feedstock Split-2019'!$A$1:$AG$43,MATCH(Q$2,'Feedstock Split-2019'!$A$1:$AG$1,0),0)*Q$4</f>
        <v>0</v>
      </c>
      <c r="R12">
        <f>VLOOKUP($A12,'Feedstock Split-2019'!$A$1:$AG$43,MATCH(R$2,'Feedstock Split-2019'!$A$1:$AG$1,0),0)*R$4</f>
        <v>0</v>
      </c>
      <c r="S12">
        <f>VLOOKUP($A12,'Feedstock Split-2019'!$A$1:$AG$43,MATCH(S$2,'Feedstock Split-2019'!$A$1:$AG$1,0),0)*S$4</f>
        <v>0</v>
      </c>
      <c r="T12">
        <f>VLOOKUP($A12,'Feedstock Split-2019'!$A$1:$AG$43,MATCH(T$2,'Feedstock Split-2019'!$A$1:$AG$1,0),0)*T$4</f>
        <v>0</v>
      </c>
      <c r="U12">
        <f>VLOOKUP($A12,'Feedstock Split-2019'!$A$1:$AG$43,MATCH(U$2,'Feedstock Split-2019'!$A$1:$AG$1,0),0)*U$4</f>
        <v>0</v>
      </c>
      <c r="V12">
        <f>VLOOKUP($A12,'Feedstock Split-2019'!$A$1:$AG$43,MATCH(V$2,'Feedstock Split-2019'!$A$1:$AG$1,0),0)*V$4</f>
        <v>0</v>
      </c>
      <c r="W12">
        <f>VLOOKUP($A12,'Feedstock Split-2019'!$A$1:$AG$43,MATCH(W$2,'Feedstock Split-2019'!$A$1:$AG$1,0),0)*W$4</f>
        <v>0</v>
      </c>
      <c r="X12">
        <f>VLOOKUP($A12,'Feedstock Split-2019'!$A$1:$AG$43,MATCH(X$2,'Feedstock Split-2019'!$A$1:$AG$1,0),0)*X$4</f>
        <v>0</v>
      </c>
      <c r="Y12">
        <f>VLOOKUP($A12,'Feedstock Split-2019'!$A$1:$AG$43,MATCH(Y$2,'Feedstock Split-2019'!$A$1:$AG$1,0),0)*Y$4</f>
        <v>0</v>
      </c>
      <c r="Z12">
        <f>VLOOKUP($A12,'Feedstock Split-2019'!$A$1:$AG$43,MATCH(Z$2,'Feedstock Split-2019'!$A$1:$AG$1,0),0)*Z$4</f>
        <v>0</v>
      </c>
      <c r="AA12">
        <f>VLOOKUP($A12,'Feedstock Split-2019'!$A$1:$AG$43,MATCH(AA$2,'Feedstock Split-2019'!$A$1:$AG$1,0),0)*AA$4</f>
        <v>0</v>
      </c>
      <c r="AB12">
        <f>VLOOKUP($A12,'Feedstock Split-2019'!$A$1:$AG$43,MATCH(AB$2,'Feedstock Split-2019'!$A$1:$AG$1,0),0)*AB$4</f>
        <v>0</v>
      </c>
      <c r="AC12">
        <f>VLOOKUP($A12,'Feedstock Split-2019'!$A$1:$AG$43,MATCH(AC$2,'Feedstock Split-2019'!$A$1:$AG$1,0),0)*AC$4</f>
        <v>0</v>
      </c>
      <c r="AD12">
        <f>VLOOKUP($A12,'Feedstock Split-2019'!$A$1:$AG$43,MATCH(AD$2,'Feedstock Split-2019'!$A$1:$AG$1,0),0)*AD$4</f>
        <v>0</v>
      </c>
      <c r="AE12">
        <f>VLOOKUP($A12,'Feedstock Split-2019'!$A$1:$AG$43,MATCH(AE$2,'Feedstock Split-2019'!$A$1:$AG$1,0),0)*AE$4</f>
        <v>0</v>
      </c>
      <c r="AF12" s="47">
        <f>VLOOKUP($A12,'Feedstock Split-2019'!$A$1:$AG$43,MATCH(AF$2,'Feedstock Split-2019'!$A$1:$AG$1,0),0)*AF$4</f>
        <v>0</v>
      </c>
    </row>
    <row r="13" spans="1:32" x14ac:dyDescent="0.2">
      <c r="A13" s="12" t="s">
        <v>10</v>
      </c>
      <c r="B13" s="27"/>
      <c r="C13" s="97">
        <f>VLOOKUP($A13,'Feedstock Split-2019'!$A$1:$AG$43,MATCH(C$2,'Feedstock Split-2019'!$A$1:$AG$1,0),0)*C$4</f>
        <v>0</v>
      </c>
      <c r="D13">
        <f>VLOOKUP($A13,'Feedstock Split-2019'!$A$1:$AG$43,MATCH(D$2,'Feedstock Split-2019'!$A$1:$AG$1,0),0)*D$4</f>
        <v>0</v>
      </c>
      <c r="E13">
        <f>VLOOKUP($A13,'Feedstock Split-2019'!$A$1:$AG$43,MATCH(E$2,'Feedstock Split-2019'!$A$1:$AG$1,0),0)*E$4</f>
        <v>0</v>
      </c>
      <c r="F13">
        <f>VLOOKUP($A13,'Feedstock Split-2019'!$A$1:$AG$43,MATCH(F$2,'Feedstock Split-2019'!$A$1:$AG$1,0),0)*F$4</f>
        <v>0</v>
      </c>
      <c r="G13">
        <f>VLOOKUP($A13,'Feedstock Split-2019'!$A$1:$AG$43,MATCH(G$2,'Feedstock Split-2019'!$A$1:$AG$1,0),0)*G$4</f>
        <v>0</v>
      </c>
      <c r="H13">
        <f>VLOOKUP($A13,'Feedstock Split-2019'!$A$1:$AG$43,MATCH(H$2,'Feedstock Split-2019'!$A$1:$AG$1,0),0)*H$4</f>
        <v>0</v>
      </c>
      <c r="I13">
        <f>VLOOKUP($A13,'Feedstock Split-2019'!$A$1:$AG$43,MATCH(I$2,'Feedstock Split-2019'!$A$1:$AG$1,0),0)*I$4</f>
        <v>0</v>
      </c>
      <c r="J13">
        <f>VLOOKUP($A13,'Feedstock Split-2019'!$A$1:$AG$43,MATCH(J$2,'Feedstock Split-2019'!$A$1:$AG$1,0),0)*J$4</f>
        <v>0</v>
      </c>
      <c r="K13">
        <f>VLOOKUP($A13,'Feedstock Split-2019'!$A$1:$AG$43,MATCH(K$2,'Feedstock Split-2019'!$A$1:$AG$1,0),0)*K$4</f>
        <v>0</v>
      </c>
      <c r="L13">
        <f>VLOOKUP($A13,'Feedstock Split-2019'!$A$1:$AG$43,MATCH(L$2,'Feedstock Split-2019'!$A$1:$AG$1,0),0)*L$4</f>
        <v>0</v>
      </c>
      <c r="M13">
        <f>VLOOKUP($A13,'Feedstock Split-2019'!$A$1:$AG$43,MATCH(M$2,'Feedstock Split-2019'!$A$1:$AG$1,0),0)*M$4</f>
        <v>0</v>
      </c>
      <c r="N13">
        <f>VLOOKUP($A13,'Feedstock Split-2019'!$A$1:$AG$43,MATCH(N$2,'Feedstock Split-2019'!$A$1:$AG$1,0),0)*N$4</f>
        <v>0</v>
      </c>
      <c r="O13">
        <f>VLOOKUP($A13,'Feedstock Split-2019'!$A$1:$AG$43,MATCH(O$2,'Feedstock Split-2019'!$A$1:$AG$1,0),0)*O$4</f>
        <v>0</v>
      </c>
      <c r="P13">
        <f>VLOOKUP($A13,'Feedstock Split-2019'!$A$1:$AG$43,MATCH(P$2,'Feedstock Split-2019'!$A$1:$AG$1,0),0)*P$4</f>
        <v>0</v>
      </c>
      <c r="Q13">
        <f>VLOOKUP($A13,'Feedstock Split-2019'!$A$1:$AG$43,MATCH(Q$2,'Feedstock Split-2019'!$A$1:$AG$1,0),0)*Q$4</f>
        <v>0</v>
      </c>
      <c r="R13">
        <f>VLOOKUP($A13,'Feedstock Split-2019'!$A$1:$AG$43,MATCH(R$2,'Feedstock Split-2019'!$A$1:$AG$1,0),0)*R$4</f>
        <v>0</v>
      </c>
      <c r="S13">
        <f>VLOOKUP($A13,'Feedstock Split-2019'!$A$1:$AG$43,MATCH(S$2,'Feedstock Split-2019'!$A$1:$AG$1,0),0)*S$4</f>
        <v>0</v>
      </c>
      <c r="T13">
        <f>VLOOKUP($A13,'Feedstock Split-2019'!$A$1:$AG$43,MATCH(T$2,'Feedstock Split-2019'!$A$1:$AG$1,0),0)*T$4</f>
        <v>0</v>
      </c>
      <c r="U13">
        <f>VLOOKUP($A13,'Feedstock Split-2019'!$A$1:$AG$43,MATCH(U$2,'Feedstock Split-2019'!$A$1:$AG$1,0),0)*U$4</f>
        <v>153540856720.68759</v>
      </c>
      <c r="V13">
        <f>VLOOKUP($A13,'Feedstock Split-2019'!$A$1:$AG$43,MATCH(V$2,'Feedstock Split-2019'!$A$1:$AG$1,0),0)*V$4</f>
        <v>0</v>
      </c>
      <c r="W13">
        <f>VLOOKUP($A13,'Feedstock Split-2019'!$A$1:$AG$43,MATCH(W$2,'Feedstock Split-2019'!$A$1:$AG$1,0),0)*W$4</f>
        <v>0</v>
      </c>
      <c r="X13">
        <f>VLOOKUP($A13,'Feedstock Split-2019'!$A$1:$AG$43,MATCH(X$2,'Feedstock Split-2019'!$A$1:$AG$1,0),0)*X$4</f>
        <v>0</v>
      </c>
      <c r="Y13">
        <f>VLOOKUP($A13,'Feedstock Split-2019'!$A$1:$AG$43,MATCH(Y$2,'Feedstock Split-2019'!$A$1:$AG$1,0),0)*Y$4</f>
        <v>0</v>
      </c>
      <c r="Z13">
        <f>VLOOKUP($A13,'Feedstock Split-2019'!$A$1:$AG$43,MATCH(Z$2,'Feedstock Split-2019'!$A$1:$AG$1,0),0)*Z$4</f>
        <v>0</v>
      </c>
      <c r="AA13">
        <f>VLOOKUP($A13,'Feedstock Split-2019'!$A$1:$AG$43,MATCH(AA$2,'Feedstock Split-2019'!$A$1:$AG$1,0),0)*AA$4</f>
        <v>0</v>
      </c>
      <c r="AB13">
        <f>VLOOKUP($A13,'Feedstock Split-2019'!$A$1:$AG$43,MATCH(AB$2,'Feedstock Split-2019'!$A$1:$AG$1,0),0)*AB$4</f>
        <v>0</v>
      </c>
      <c r="AC13">
        <f>VLOOKUP($A13,'Feedstock Split-2019'!$A$1:$AG$43,MATCH(AC$2,'Feedstock Split-2019'!$A$1:$AG$1,0),0)*AC$4</f>
        <v>0</v>
      </c>
      <c r="AD13">
        <f>VLOOKUP($A13,'Feedstock Split-2019'!$A$1:$AG$43,MATCH(AD$2,'Feedstock Split-2019'!$A$1:$AG$1,0),0)*AD$4</f>
        <v>0</v>
      </c>
      <c r="AE13">
        <f>VLOOKUP($A13,'Feedstock Split-2019'!$A$1:$AG$43,MATCH(AE$2,'Feedstock Split-2019'!$A$1:$AG$1,0),0)*AE$4</f>
        <v>0</v>
      </c>
      <c r="AF13" s="47">
        <f>VLOOKUP($A13,'Feedstock Split-2019'!$A$1:$AG$43,MATCH(AF$2,'Feedstock Split-2019'!$A$1:$AG$1,0),0)*AF$4</f>
        <v>0</v>
      </c>
    </row>
    <row r="14" spans="1:32" x14ac:dyDescent="0.2">
      <c r="A14" s="12" t="s">
        <v>11</v>
      </c>
      <c r="B14" s="27"/>
      <c r="C14" s="97">
        <f>VLOOKUP($A14,'Feedstock Split-2019'!$A$1:$AG$43,MATCH(C$2,'Feedstock Split-2019'!$A$1:$AG$1,0),0)*C$4</f>
        <v>0</v>
      </c>
      <c r="D14">
        <f>VLOOKUP($A14,'Feedstock Split-2019'!$A$1:$AG$43,MATCH(D$2,'Feedstock Split-2019'!$A$1:$AG$1,0),0)*D$4</f>
        <v>0</v>
      </c>
      <c r="E14">
        <f>VLOOKUP($A14,'Feedstock Split-2019'!$A$1:$AG$43,MATCH(E$2,'Feedstock Split-2019'!$A$1:$AG$1,0),0)*E$4</f>
        <v>0</v>
      </c>
      <c r="F14">
        <f>VLOOKUP($A14,'Feedstock Split-2019'!$A$1:$AG$43,MATCH(F$2,'Feedstock Split-2019'!$A$1:$AG$1,0),0)*F$4</f>
        <v>0</v>
      </c>
      <c r="G14">
        <f>VLOOKUP($A14,'Feedstock Split-2019'!$A$1:$AG$43,MATCH(G$2,'Feedstock Split-2019'!$A$1:$AG$1,0),0)*G$4</f>
        <v>0</v>
      </c>
      <c r="H14">
        <f>VLOOKUP($A14,'Feedstock Split-2019'!$A$1:$AG$43,MATCH(H$2,'Feedstock Split-2019'!$A$1:$AG$1,0),0)*H$4</f>
        <v>0</v>
      </c>
      <c r="I14">
        <f>VLOOKUP($A14,'Feedstock Split-2019'!$A$1:$AG$43,MATCH(I$2,'Feedstock Split-2019'!$A$1:$AG$1,0),0)*I$4</f>
        <v>0</v>
      </c>
      <c r="J14">
        <f>VLOOKUP($A14,'Feedstock Split-2019'!$A$1:$AG$43,MATCH(J$2,'Feedstock Split-2019'!$A$1:$AG$1,0),0)*J$4</f>
        <v>0</v>
      </c>
      <c r="K14">
        <f>VLOOKUP($A14,'Feedstock Split-2019'!$A$1:$AG$43,MATCH(K$2,'Feedstock Split-2019'!$A$1:$AG$1,0),0)*K$4</f>
        <v>0</v>
      </c>
      <c r="L14">
        <f>VLOOKUP($A14,'Feedstock Split-2019'!$A$1:$AG$43,MATCH(L$2,'Feedstock Split-2019'!$A$1:$AG$1,0),0)*L$4</f>
        <v>0</v>
      </c>
      <c r="M14">
        <f>VLOOKUP($A14,'Feedstock Split-2019'!$A$1:$AG$43,MATCH(M$2,'Feedstock Split-2019'!$A$1:$AG$1,0),0)*M$4</f>
        <v>0</v>
      </c>
      <c r="N14">
        <f>VLOOKUP($A14,'Feedstock Split-2019'!$A$1:$AG$43,MATCH(N$2,'Feedstock Split-2019'!$A$1:$AG$1,0),0)*N$4</f>
        <v>0</v>
      </c>
      <c r="O14">
        <f>VLOOKUP($A14,'Feedstock Split-2019'!$A$1:$AG$43,MATCH(O$2,'Feedstock Split-2019'!$A$1:$AG$1,0),0)*O$4</f>
        <v>0</v>
      </c>
      <c r="P14">
        <f>VLOOKUP($A14,'Feedstock Split-2019'!$A$1:$AG$43,MATCH(P$2,'Feedstock Split-2019'!$A$1:$AG$1,0),0)*P$4</f>
        <v>0</v>
      </c>
      <c r="Q14">
        <f>VLOOKUP($A14,'Feedstock Split-2019'!$A$1:$AG$43,MATCH(Q$2,'Feedstock Split-2019'!$A$1:$AG$1,0),0)*Q$4</f>
        <v>0</v>
      </c>
      <c r="R14">
        <f>VLOOKUP($A14,'Feedstock Split-2019'!$A$1:$AG$43,MATCH(R$2,'Feedstock Split-2019'!$A$1:$AG$1,0),0)*R$4</f>
        <v>0</v>
      </c>
      <c r="S14">
        <f>VLOOKUP($A14,'Feedstock Split-2019'!$A$1:$AG$43,MATCH(S$2,'Feedstock Split-2019'!$A$1:$AG$1,0),0)*S$4</f>
        <v>0</v>
      </c>
      <c r="T14">
        <f>VLOOKUP($A14,'Feedstock Split-2019'!$A$1:$AG$43,MATCH(T$2,'Feedstock Split-2019'!$A$1:$AG$1,0),0)*T$4</f>
        <v>0</v>
      </c>
      <c r="U14">
        <f>VLOOKUP($A14,'Feedstock Split-2019'!$A$1:$AG$43,MATCH(U$2,'Feedstock Split-2019'!$A$1:$AG$1,0),0)*U$4</f>
        <v>0</v>
      </c>
      <c r="V14">
        <f>VLOOKUP($A14,'Feedstock Split-2019'!$A$1:$AG$43,MATCH(V$2,'Feedstock Split-2019'!$A$1:$AG$1,0),0)*V$4</f>
        <v>0</v>
      </c>
      <c r="W14">
        <f>VLOOKUP($A14,'Feedstock Split-2019'!$A$1:$AG$43,MATCH(W$2,'Feedstock Split-2019'!$A$1:$AG$1,0),0)*W$4</f>
        <v>0</v>
      </c>
      <c r="X14">
        <f>VLOOKUP($A14,'Feedstock Split-2019'!$A$1:$AG$43,MATCH(X$2,'Feedstock Split-2019'!$A$1:$AG$1,0),0)*X$4</f>
        <v>0</v>
      </c>
      <c r="Y14">
        <f>VLOOKUP($A14,'Feedstock Split-2019'!$A$1:$AG$43,MATCH(Y$2,'Feedstock Split-2019'!$A$1:$AG$1,0),0)*Y$4</f>
        <v>0</v>
      </c>
      <c r="Z14">
        <f>VLOOKUP($A14,'Feedstock Split-2019'!$A$1:$AG$43,MATCH(Z$2,'Feedstock Split-2019'!$A$1:$AG$1,0),0)*Z$4</f>
        <v>0</v>
      </c>
      <c r="AA14">
        <f>VLOOKUP($A14,'Feedstock Split-2019'!$A$1:$AG$43,MATCH(AA$2,'Feedstock Split-2019'!$A$1:$AG$1,0),0)*AA$4</f>
        <v>0</v>
      </c>
      <c r="AB14">
        <f>VLOOKUP($A14,'Feedstock Split-2019'!$A$1:$AG$43,MATCH(AB$2,'Feedstock Split-2019'!$A$1:$AG$1,0),0)*AB$4</f>
        <v>0</v>
      </c>
      <c r="AC14">
        <f>VLOOKUP($A14,'Feedstock Split-2019'!$A$1:$AG$43,MATCH(AC$2,'Feedstock Split-2019'!$A$1:$AG$1,0),0)*AC$4</f>
        <v>0</v>
      </c>
      <c r="AD14">
        <f>VLOOKUP($A14,'Feedstock Split-2019'!$A$1:$AG$43,MATCH(AD$2,'Feedstock Split-2019'!$A$1:$AG$1,0),0)*AD$4</f>
        <v>0</v>
      </c>
      <c r="AE14">
        <f>VLOOKUP($A14,'Feedstock Split-2019'!$A$1:$AG$43,MATCH(AE$2,'Feedstock Split-2019'!$A$1:$AG$1,0),0)*AE$4</f>
        <v>0</v>
      </c>
      <c r="AF14" s="47">
        <f>VLOOKUP($A14,'Feedstock Split-2019'!$A$1:$AG$43,MATCH(AF$2,'Feedstock Split-2019'!$A$1:$AG$1,0),0)*AF$4</f>
        <v>0</v>
      </c>
    </row>
    <row r="15" spans="1:32" x14ac:dyDescent="0.2">
      <c r="A15" s="12" t="s">
        <v>12</v>
      </c>
      <c r="B15" s="27"/>
      <c r="C15" s="97">
        <f>VLOOKUP($A15,'Feedstock Split-2019'!$A$1:$AG$43,MATCH(C$2,'Feedstock Split-2019'!$A$1:$AG$1,0),0)*C$4</f>
        <v>0</v>
      </c>
      <c r="D15">
        <f>VLOOKUP($A15,'Feedstock Split-2019'!$A$1:$AG$43,MATCH(D$2,'Feedstock Split-2019'!$A$1:$AG$1,0),0)*D$4</f>
        <v>0</v>
      </c>
      <c r="E15">
        <f>VLOOKUP($A15,'Feedstock Split-2019'!$A$1:$AG$43,MATCH(E$2,'Feedstock Split-2019'!$A$1:$AG$1,0),0)*E$4</f>
        <v>0</v>
      </c>
      <c r="F15">
        <f>VLOOKUP($A15,'Feedstock Split-2019'!$A$1:$AG$43,MATCH(F$2,'Feedstock Split-2019'!$A$1:$AG$1,0),0)*F$4</f>
        <v>0</v>
      </c>
      <c r="G15">
        <f>VLOOKUP($A15,'Feedstock Split-2019'!$A$1:$AG$43,MATCH(G$2,'Feedstock Split-2019'!$A$1:$AG$1,0),0)*G$4</f>
        <v>0</v>
      </c>
      <c r="H15">
        <f>VLOOKUP($A15,'Feedstock Split-2019'!$A$1:$AG$43,MATCH(H$2,'Feedstock Split-2019'!$A$1:$AG$1,0),0)*H$4</f>
        <v>0</v>
      </c>
      <c r="I15">
        <f>VLOOKUP($A15,'Feedstock Split-2019'!$A$1:$AG$43,MATCH(I$2,'Feedstock Split-2019'!$A$1:$AG$1,0),0)*I$4</f>
        <v>0</v>
      </c>
      <c r="J15">
        <f>VLOOKUP($A15,'Feedstock Split-2019'!$A$1:$AG$43,MATCH(J$2,'Feedstock Split-2019'!$A$1:$AG$1,0),0)*J$4</f>
        <v>0</v>
      </c>
      <c r="K15">
        <f>VLOOKUP($A15,'Feedstock Split-2019'!$A$1:$AG$43,MATCH(K$2,'Feedstock Split-2019'!$A$1:$AG$1,0),0)*K$4</f>
        <v>0</v>
      </c>
      <c r="L15">
        <f>VLOOKUP($A15,'Feedstock Split-2019'!$A$1:$AG$43,MATCH(L$2,'Feedstock Split-2019'!$A$1:$AG$1,0),0)*L$4</f>
        <v>0</v>
      </c>
      <c r="M15">
        <f>VLOOKUP($A15,'Feedstock Split-2019'!$A$1:$AG$43,MATCH(M$2,'Feedstock Split-2019'!$A$1:$AG$1,0),0)*M$4</f>
        <v>0</v>
      </c>
      <c r="N15">
        <f>VLOOKUP($A15,'Feedstock Split-2019'!$A$1:$AG$43,MATCH(N$2,'Feedstock Split-2019'!$A$1:$AG$1,0),0)*N$4</f>
        <v>0</v>
      </c>
      <c r="O15">
        <f>VLOOKUP($A15,'Feedstock Split-2019'!$A$1:$AG$43,MATCH(O$2,'Feedstock Split-2019'!$A$1:$AG$1,0),0)*O$4</f>
        <v>0</v>
      </c>
      <c r="P15">
        <f>VLOOKUP($A15,'Feedstock Split-2019'!$A$1:$AG$43,MATCH(P$2,'Feedstock Split-2019'!$A$1:$AG$1,0),0)*P$4</f>
        <v>0</v>
      </c>
      <c r="Q15">
        <f>VLOOKUP($A15,'Feedstock Split-2019'!$A$1:$AG$43,MATCH(Q$2,'Feedstock Split-2019'!$A$1:$AG$1,0),0)*Q$4</f>
        <v>0</v>
      </c>
      <c r="R15">
        <f>VLOOKUP($A15,'Feedstock Split-2019'!$A$1:$AG$43,MATCH(R$2,'Feedstock Split-2019'!$A$1:$AG$1,0),0)*R$4</f>
        <v>0</v>
      </c>
      <c r="S15">
        <f>VLOOKUP($A15,'Feedstock Split-2019'!$A$1:$AG$43,MATCH(S$2,'Feedstock Split-2019'!$A$1:$AG$1,0),0)*S$4</f>
        <v>0</v>
      </c>
      <c r="T15">
        <f>VLOOKUP($A15,'Feedstock Split-2019'!$A$1:$AG$43,MATCH(T$2,'Feedstock Split-2019'!$A$1:$AG$1,0),0)*T$4</f>
        <v>0</v>
      </c>
      <c r="U15">
        <f>VLOOKUP($A15,'Feedstock Split-2019'!$A$1:$AG$43,MATCH(U$2,'Feedstock Split-2019'!$A$1:$AG$1,0),0)*U$4</f>
        <v>0</v>
      </c>
      <c r="V15">
        <f>VLOOKUP($A15,'Feedstock Split-2019'!$A$1:$AG$43,MATCH(V$2,'Feedstock Split-2019'!$A$1:$AG$1,0),0)*V$4</f>
        <v>0</v>
      </c>
      <c r="W15">
        <f>VLOOKUP($A15,'Feedstock Split-2019'!$A$1:$AG$43,MATCH(W$2,'Feedstock Split-2019'!$A$1:$AG$1,0),0)*W$4</f>
        <v>0</v>
      </c>
      <c r="X15">
        <f>VLOOKUP($A15,'Feedstock Split-2019'!$A$1:$AG$43,MATCH(X$2,'Feedstock Split-2019'!$A$1:$AG$1,0),0)*X$4</f>
        <v>0</v>
      </c>
      <c r="Y15">
        <f>VLOOKUP($A15,'Feedstock Split-2019'!$A$1:$AG$43,MATCH(Y$2,'Feedstock Split-2019'!$A$1:$AG$1,0),0)*Y$4</f>
        <v>0</v>
      </c>
      <c r="Z15">
        <f>VLOOKUP($A15,'Feedstock Split-2019'!$A$1:$AG$43,MATCH(Z$2,'Feedstock Split-2019'!$A$1:$AG$1,0),0)*Z$4</f>
        <v>0</v>
      </c>
      <c r="AA15">
        <f>VLOOKUP($A15,'Feedstock Split-2019'!$A$1:$AG$43,MATCH(AA$2,'Feedstock Split-2019'!$A$1:$AG$1,0),0)*AA$4</f>
        <v>0</v>
      </c>
      <c r="AB15">
        <f>VLOOKUP($A15,'Feedstock Split-2019'!$A$1:$AG$43,MATCH(AB$2,'Feedstock Split-2019'!$A$1:$AG$1,0),0)*AB$4</f>
        <v>0</v>
      </c>
      <c r="AC15">
        <f>VLOOKUP($A15,'Feedstock Split-2019'!$A$1:$AG$43,MATCH(AC$2,'Feedstock Split-2019'!$A$1:$AG$1,0),0)*AC$4</f>
        <v>0</v>
      </c>
      <c r="AD15">
        <f>VLOOKUP($A15,'Feedstock Split-2019'!$A$1:$AG$43,MATCH(AD$2,'Feedstock Split-2019'!$A$1:$AG$1,0),0)*AD$4</f>
        <v>0</v>
      </c>
      <c r="AE15">
        <f>VLOOKUP($A15,'Feedstock Split-2019'!$A$1:$AG$43,MATCH(AE$2,'Feedstock Split-2019'!$A$1:$AG$1,0),0)*AE$4</f>
        <v>0</v>
      </c>
      <c r="AF15" s="47">
        <f>VLOOKUP($A15,'Feedstock Split-2019'!$A$1:$AG$43,MATCH(AF$2,'Feedstock Split-2019'!$A$1:$AG$1,0),0)*AF$4</f>
        <v>0</v>
      </c>
    </row>
    <row r="16" spans="1:32" x14ac:dyDescent="0.2">
      <c r="A16" s="12" t="s">
        <v>13</v>
      </c>
      <c r="B16" s="27"/>
      <c r="C16" s="97">
        <f>VLOOKUP($A16,'Feedstock Split-2019'!$A$1:$AG$43,MATCH(C$2,'Feedstock Split-2019'!$A$1:$AG$1,0),0)*C$4</f>
        <v>0</v>
      </c>
      <c r="D16">
        <f>VLOOKUP($A16,'Feedstock Split-2019'!$A$1:$AG$43,MATCH(D$2,'Feedstock Split-2019'!$A$1:$AG$1,0),0)*D$4</f>
        <v>0</v>
      </c>
      <c r="E16">
        <f>VLOOKUP($A16,'Feedstock Split-2019'!$A$1:$AG$43,MATCH(E$2,'Feedstock Split-2019'!$A$1:$AG$1,0),0)*E$4</f>
        <v>0</v>
      </c>
      <c r="F16">
        <f>VLOOKUP($A16,'Feedstock Split-2019'!$A$1:$AG$43,MATCH(F$2,'Feedstock Split-2019'!$A$1:$AG$1,0),0)*F$4</f>
        <v>0</v>
      </c>
      <c r="G16">
        <f>VLOOKUP($A16,'Feedstock Split-2019'!$A$1:$AG$43,MATCH(G$2,'Feedstock Split-2019'!$A$1:$AG$1,0),0)*G$4</f>
        <v>0</v>
      </c>
      <c r="H16">
        <f>VLOOKUP($A16,'Feedstock Split-2019'!$A$1:$AG$43,MATCH(H$2,'Feedstock Split-2019'!$A$1:$AG$1,0),0)*H$4</f>
        <v>0</v>
      </c>
      <c r="I16">
        <f>VLOOKUP($A16,'Feedstock Split-2019'!$A$1:$AG$43,MATCH(I$2,'Feedstock Split-2019'!$A$1:$AG$1,0),0)*I$4</f>
        <v>0</v>
      </c>
      <c r="J16">
        <f>VLOOKUP($A16,'Feedstock Split-2019'!$A$1:$AG$43,MATCH(J$2,'Feedstock Split-2019'!$A$1:$AG$1,0),0)*J$4</f>
        <v>0</v>
      </c>
      <c r="K16">
        <f>VLOOKUP($A16,'Feedstock Split-2019'!$A$1:$AG$43,MATCH(K$2,'Feedstock Split-2019'!$A$1:$AG$1,0),0)*K$4</f>
        <v>0</v>
      </c>
      <c r="L16">
        <f>VLOOKUP($A16,'Feedstock Split-2019'!$A$1:$AG$43,MATCH(L$2,'Feedstock Split-2019'!$A$1:$AG$1,0),0)*L$4</f>
        <v>0</v>
      </c>
      <c r="M16">
        <f>VLOOKUP($A16,'Feedstock Split-2019'!$A$1:$AG$43,MATCH(M$2,'Feedstock Split-2019'!$A$1:$AG$1,0),0)*M$4</f>
        <v>0</v>
      </c>
      <c r="N16">
        <f>VLOOKUP($A16,'Feedstock Split-2019'!$A$1:$AG$43,MATCH(N$2,'Feedstock Split-2019'!$A$1:$AG$1,0),0)*N$4</f>
        <v>0</v>
      </c>
      <c r="O16">
        <f>VLOOKUP($A16,'Feedstock Split-2019'!$A$1:$AG$43,MATCH(O$2,'Feedstock Split-2019'!$A$1:$AG$1,0),0)*O$4</f>
        <v>0</v>
      </c>
      <c r="P16">
        <f>VLOOKUP($A16,'Feedstock Split-2019'!$A$1:$AG$43,MATCH(P$2,'Feedstock Split-2019'!$A$1:$AG$1,0),0)*P$4</f>
        <v>0</v>
      </c>
      <c r="Q16">
        <f>VLOOKUP($A16,'Feedstock Split-2019'!$A$1:$AG$43,MATCH(Q$2,'Feedstock Split-2019'!$A$1:$AG$1,0),0)*Q$4</f>
        <v>0</v>
      </c>
      <c r="R16">
        <f>VLOOKUP($A16,'Feedstock Split-2019'!$A$1:$AG$43,MATCH(R$2,'Feedstock Split-2019'!$A$1:$AG$1,0),0)*R$4</f>
        <v>0</v>
      </c>
      <c r="S16">
        <f>VLOOKUP($A16,'Feedstock Split-2019'!$A$1:$AG$43,MATCH(S$2,'Feedstock Split-2019'!$A$1:$AG$1,0),0)*S$4</f>
        <v>0</v>
      </c>
      <c r="T16">
        <f>VLOOKUP($A16,'Feedstock Split-2019'!$A$1:$AG$43,MATCH(T$2,'Feedstock Split-2019'!$A$1:$AG$1,0),0)*T$4</f>
        <v>0</v>
      </c>
      <c r="U16">
        <f>VLOOKUP($A16,'Feedstock Split-2019'!$A$1:$AG$43,MATCH(U$2,'Feedstock Split-2019'!$A$1:$AG$1,0),0)*U$4</f>
        <v>0</v>
      </c>
      <c r="V16">
        <f>VLOOKUP($A16,'Feedstock Split-2019'!$A$1:$AG$43,MATCH(V$2,'Feedstock Split-2019'!$A$1:$AG$1,0),0)*V$4</f>
        <v>0</v>
      </c>
      <c r="W16">
        <f>VLOOKUP($A16,'Feedstock Split-2019'!$A$1:$AG$43,MATCH(W$2,'Feedstock Split-2019'!$A$1:$AG$1,0),0)*W$4</f>
        <v>0</v>
      </c>
      <c r="X16">
        <f>VLOOKUP($A16,'Feedstock Split-2019'!$A$1:$AG$43,MATCH(X$2,'Feedstock Split-2019'!$A$1:$AG$1,0),0)*X$4</f>
        <v>0</v>
      </c>
      <c r="Y16">
        <f>VLOOKUP($A16,'Feedstock Split-2019'!$A$1:$AG$43,MATCH(Y$2,'Feedstock Split-2019'!$A$1:$AG$1,0),0)*Y$4</f>
        <v>0</v>
      </c>
      <c r="Z16">
        <f>VLOOKUP($A16,'Feedstock Split-2019'!$A$1:$AG$43,MATCH(Z$2,'Feedstock Split-2019'!$A$1:$AG$1,0),0)*Z$4</f>
        <v>0</v>
      </c>
      <c r="AA16">
        <f>VLOOKUP($A16,'Feedstock Split-2019'!$A$1:$AG$43,MATCH(AA$2,'Feedstock Split-2019'!$A$1:$AG$1,0),0)*AA$4</f>
        <v>0</v>
      </c>
      <c r="AB16">
        <f>VLOOKUP($A16,'Feedstock Split-2019'!$A$1:$AG$43,MATCH(AB$2,'Feedstock Split-2019'!$A$1:$AG$1,0),0)*AB$4</f>
        <v>0</v>
      </c>
      <c r="AC16">
        <f>VLOOKUP($A16,'Feedstock Split-2019'!$A$1:$AG$43,MATCH(AC$2,'Feedstock Split-2019'!$A$1:$AG$1,0),0)*AC$4</f>
        <v>0</v>
      </c>
      <c r="AD16">
        <f>VLOOKUP($A16,'Feedstock Split-2019'!$A$1:$AG$43,MATCH(AD$2,'Feedstock Split-2019'!$A$1:$AG$1,0),0)*AD$4</f>
        <v>0</v>
      </c>
      <c r="AE16">
        <f>VLOOKUP($A16,'Feedstock Split-2019'!$A$1:$AG$43,MATCH(AE$2,'Feedstock Split-2019'!$A$1:$AG$1,0),0)*AE$4</f>
        <v>0</v>
      </c>
      <c r="AF16" s="47">
        <f>VLOOKUP($A16,'Feedstock Split-2019'!$A$1:$AG$43,MATCH(AF$2,'Feedstock Split-2019'!$A$1:$AG$1,0),0)*AF$4</f>
        <v>0</v>
      </c>
    </row>
    <row r="17" spans="1:32" x14ac:dyDescent="0.2">
      <c r="A17" s="12" t="s">
        <v>14</v>
      </c>
      <c r="B17" s="27"/>
      <c r="C17" s="97">
        <f>VLOOKUP($A17,'Feedstock Split-2019'!$A$1:$AG$43,MATCH(C$2,'Feedstock Split-2019'!$A$1:$AG$1,0),0)*C$4</f>
        <v>0</v>
      </c>
      <c r="D17">
        <f>VLOOKUP($A17,'Feedstock Split-2019'!$A$1:$AG$43,MATCH(D$2,'Feedstock Split-2019'!$A$1:$AG$1,0),0)*D$4</f>
        <v>0</v>
      </c>
      <c r="E17">
        <f>VLOOKUP($A17,'Feedstock Split-2019'!$A$1:$AG$43,MATCH(E$2,'Feedstock Split-2019'!$A$1:$AG$1,0),0)*E$4</f>
        <v>0</v>
      </c>
      <c r="F17">
        <f>VLOOKUP($A17,'Feedstock Split-2019'!$A$1:$AG$43,MATCH(F$2,'Feedstock Split-2019'!$A$1:$AG$1,0),0)*F$4</f>
        <v>0</v>
      </c>
      <c r="G17">
        <f>VLOOKUP($A17,'Feedstock Split-2019'!$A$1:$AG$43,MATCH(G$2,'Feedstock Split-2019'!$A$1:$AG$1,0),0)*G$4</f>
        <v>0</v>
      </c>
      <c r="H17">
        <f>VLOOKUP($A17,'Feedstock Split-2019'!$A$1:$AG$43,MATCH(H$2,'Feedstock Split-2019'!$A$1:$AG$1,0),0)*H$4</f>
        <v>0</v>
      </c>
      <c r="I17">
        <f>VLOOKUP($A17,'Feedstock Split-2019'!$A$1:$AG$43,MATCH(I$2,'Feedstock Split-2019'!$A$1:$AG$1,0),0)*I$4</f>
        <v>0</v>
      </c>
      <c r="J17">
        <f>VLOOKUP($A17,'Feedstock Split-2019'!$A$1:$AG$43,MATCH(J$2,'Feedstock Split-2019'!$A$1:$AG$1,0),0)*J$4</f>
        <v>0</v>
      </c>
      <c r="K17">
        <f>VLOOKUP($A17,'Feedstock Split-2019'!$A$1:$AG$43,MATCH(K$2,'Feedstock Split-2019'!$A$1:$AG$1,0),0)*K$4</f>
        <v>0</v>
      </c>
      <c r="L17">
        <f>VLOOKUP($A17,'Feedstock Split-2019'!$A$1:$AG$43,MATCH(L$2,'Feedstock Split-2019'!$A$1:$AG$1,0),0)*L$4</f>
        <v>0</v>
      </c>
      <c r="M17">
        <f>VLOOKUP($A17,'Feedstock Split-2019'!$A$1:$AG$43,MATCH(M$2,'Feedstock Split-2019'!$A$1:$AG$1,0),0)*M$4</f>
        <v>0</v>
      </c>
      <c r="N17">
        <f>VLOOKUP($A17,'Feedstock Split-2019'!$A$1:$AG$43,MATCH(N$2,'Feedstock Split-2019'!$A$1:$AG$1,0),0)*N$4</f>
        <v>0</v>
      </c>
      <c r="O17">
        <f>VLOOKUP($A17,'Feedstock Split-2019'!$A$1:$AG$43,MATCH(O$2,'Feedstock Split-2019'!$A$1:$AG$1,0),0)*O$4</f>
        <v>0</v>
      </c>
      <c r="P17">
        <f>VLOOKUP($A17,'Feedstock Split-2019'!$A$1:$AG$43,MATCH(P$2,'Feedstock Split-2019'!$A$1:$AG$1,0),0)*P$4</f>
        <v>0</v>
      </c>
      <c r="Q17">
        <f>VLOOKUP($A17,'Feedstock Split-2019'!$A$1:$AG$43,MATCH(Q$2,'Feedstock Split-2019'!$A$1:$AG$1,0),0)*Q$4</f>
        <v>0</v>
      </c>
      <c r="R17">
        <f>VLOOKUP($A17,'Feedstock Split-2019'!$A$1:$AG$43,MATCH(R$2,'Feedstock Split-2019'!$A$1:$AG$1,0),0)*R$4</f>
        <v>0</v>
      </c>
      <c r="S17">
        <f>VLOOKUP($A17,'Feedstock Split-2019'!$A$1:$AG$43,MATCH(S$2,'Feedstock Split-2019'!$A$1:$AG$1,0),0)*S$4</f>
        <v>0</v>
      </c>
      <c r="T17">
        <f>VLOOKUP($A17,'Feedstock Split-2019'!$A$1:$AG$43,MATCH(T$2,'Feedstock Split-2019'!$A$1:$AG$1,0),0)*T$4</f>
        <v>0</v>
      </c>
      <c r="U17">
        <f>VLOOKUP($A17,'Feedstock Split-2019'!$A$1:$AG$43,MATCH(U$2,'Feedstock Split-2019'!$A$1:$AG$1,0),0)*U$4</f>
        <v>0</v>
      </c>
      <c r="V17">
        <f>VLOOKUP($A17,'Feedstock Split-2019'!$A$1:$AG$43,MATCH(V$2,'Feedstock Split-2019'!$A$1:$AG$1,0),0)*V$4</f>
        <v>0</v>
      </c>
      <c r="W17">
        <f>VLOOKUP($A17,'Feedstock Split-2019'!$A$1:$AG$43,MATCH(W$2,'Feedstock Split-2019'!$A$1:$AG$1,0),0)*W$4</f>
        <v>0</v>
      </c>
      <c r="X17">
        <f>VLOOKUP($A17,'Feedstock Split-2019'!$A$1:$AG$43,MATCH(X$2,'Feedstock Split-2019'!$A$1:$AG$1,0),0)*X$4</f>
        <v>0</v>
      </c>
      <c r="Y17">
        <f>VLOOKUP($A17,'Feedstock Split-2019'!$A$1:$AG$43,MATCH(Y$2,'Feedstock Split-2019'!$A$1:$AG$1,0),0)*Y$4</f>
        <v>0</v>
      </c>
      <c r="Z17">
        <f>VLOOKUP($A17,'Feedstock Split-2019'!$A$1:$AG$43,MATCH(Z$2,'Feedstock Split-2019'!$A$1:$AG$1,0),0)*Z$4</f>
        <v>0</v>
      </c>
      <c r="AA17">
        <f>VLOOKUP($A17,'Feedstock Split-2019'!$A$1:$AG$43,MATCH(AA$2,'Feedstock Split-2019'!$A$1:$AG$1,0),0)*AA$4</f>
        <v>0</v>
      </c>
      <c r="AB17">
        <f>VLOOKUP($A17,'Feedstock Split-2019'!$A$1:$AG$43,MATCH(AB$2,'Feedstock Split-2019'!$A$1:$AG$1,0),0)*AB$4</f>
        <v>0</v>
      </c>
      <c r="AC17">
        <f>VLOOKUP($A17,'Feedstock Split-2019'!$A$1:$AG$43,MATCH(AC$2,'Feedstock Split-2019'!$A$1:$AG$1,0),0)*AC$4</f>
        <v>0</v>
      </c>
      <c r="AD17">
        <f>VLOOKUP($A17,'Feedstock Split-2019'!$A$1:$AG$43,MATCH(AD$2,'Feedstock Split-2019'!$A$1:$AG$1,0),0)*AD$4</f>
        <v>0</v>
      </c>
      <c r="AE17">
        <f>VLOOKUP($A17,'Feedstock Split-2019'!$A$1:$AG$43,MATCH(AE$2,'Feedstock Split-2019'!$A$1:$AG$1,0),0)*AE$4</f>
        <v>0</v>
      </c>
      <c r="AF17" s="47">
        <f>VLOOKUP($A17,'Feedstock Split-2019'!$A$1:$AG$43,MATCH(AF$2,'Feedstock Split-2019'!$A$1:$AG$1,0),0)*AF$4</f>
        <v>0</v>
      </c>
    </row>
    <row r="18" spans="1:32" x14ac:dyDescent="0.2">
      <c r="A18" s="12" t="s">
        <v>15</v>
      </c>
      <c r="B18" s="27"/>
      <c r="C18" s="97">
        <f>VLOOKUP($A18,'Feedstock Split-2019'!$A$1:$AG$43,MATCH(C$2,'Feedstock Split-2019'!$A$1:$AG$1,0),0)*C$4</f>
        <v>0</v>
      </c>
      <c r="D18">
        <f>VLOOKUP($A18,'Feedstock Split-2019'!$A$1:$AG$43,MATCH(D$2,'Feedstock Split-2019'!$A$1:$AG$1,0),0)*D$4</f>
        <v>0</v>
      </c>
      <c r="E18">
        <f>VLOOKUP($A18,'Feedstock Split-2019'!$A$1:$AG$43,MATCH(E$2,'Feedstock Split-2019'!$A$1:$AG$1,0),0)*E$4</f>
        <v>0</v>
      </c>
      <c r="F18">
        <f>VLOOKUP($A18,'Feedstock Split-2019'!$A$1:$AG$43,MATCH(F$2,'Feedstock Split-2019'!$A$1:$AG$1,0),0)*F$4</f>
        <v>0</v>
      </c>
      <c r="G18">
        <f>VLOOKUP($A18,'Feedstock Split-2019'!$A$1:$AG$43,MATCH(G$2,'Feedstock Split-2019'!$A$1:$AG$1,0),0)*G$4</f>
        <v>0</v>
      </c>
      <c r="H18">
        <f>VLOOKUP($A18,'Feedstock Split-2019'!$A$1:$AG$43,MATCH(H$2,'Feedstock Split-2019'!$A$1:$AG$1,0),0)*H$4</f>
        <v>0</v>
      </c>
      <c r="I18">
        <f>VLOOKUP($A18,'Feedstock Split-2019'!$A$1:$AG$43,MATCH(I$2,'Feedstock Split-2019'!$A$1:$AG$1,0),0)*I$4</f>
        <v>0</v>
      </c>
      <c r="J18">
        <f>VLOOKUP($A18,'Feedstock Split-2019'!$A$1:$AG$43,MATCH(J$2,'Feedstock Split-2019'!$A$1:$AG$1,0),0)*J$4</f>
        <v>0</v>
      </c>
      <c r="K18">
        <f>VLOOKUP($A18,'Feedstock Split-2019'!$A$1:$AG$43,MATCH(K$2,'Feedstock Split-2019'!$A$1:$AG$1,0),0)*K$4</f>
        <v>0</v>
      </c>
      <c r="L18">
        <f>VLOOKUP($A18,'Feedstock Split-2019'!$A$1:$AG$43,MATCH(L$2,'Feedstock Split-2019'!$A$1:$AG$1,0),0)*L$4</f>
        <v>0</v>
      </c>
      <c r="M18">
        <f>VLOOKUP($A18,'Feedstock Split-2019'!$A$1:$AG$43,MATCH(M$2,'Feedstock Split-2019'!$A$1:$AG$1,0),0)*M$4</f>
        <v>0</v>
      </c>
      <c r="N18">
        <f>VLOOKUP($A18,'Feedstock Split-2019'!$A$1:$AG$43,MATCH(N$2,'Feedstock Split-2019'!$A$1:$AG$1,0),0)*N$4</f>
        <v>0</v>
      </c>
      <c r="O18">
        <f>VLOOKUP($A18,'Feedstock Split-2019'!$A$1:$AG$43,MATCH(O$2,'Feedstock Split-2019'!$A$1:$AG$1,0),0)*O$4</f>
        <v>0</v>
      </c>
      <c r="P18">
        <f>VLOOKUP($A18,'Feedstock Split-2019'!$A$1:$AG$43,MATCH(P$2,'Feedstock Split-2019'!$A$1:$AG$1,0),0)*P$4</f>
        <v>0</v>
      </c>
      <c r="Q18">
        <f>VLOOKUP($A18,'Feedstock Split-2019'!$A$1:$AG$43,MATCH(Q$2,'Feedstock Split-2019'!$A$1:$AG$1,0),0)*Q$4</f>
        <v>0</v>
      </c>
      <c r="R18">
        <f>VLOOKUP($A18,'Feedstock Split-2019'!$A$1:$AG$43,MATCH(R$2,'Feedstock Split-2019'!$A$1:$AG$1,0),0)*R$4</f>
        <v>0</v>
      </c>
      <c r="S18">
        <f>VLOOKUP($A18,'Feedstock Split-2019'!$A$1:$AG$43,MATCH(S$2,'Feedstock Split-2019'!$A$1:$AG$1,0),0)*S$4</f>
        <v>0</v>
      </c>
      <c r="T18">
        <f>VLOOKUP($A18,'Feedstock Split-2019'!$A$1:$AG$43,MATCH(T$2,'Feedstock Split-2019'!$A$1:$AG$1,0),0)*T$4</f>
        <v>0</v>
      </c>
      <c r="U18">
        <f>VLOOKUP($A18,'Feedstock Split-2019'!$A$1:$AG$43,MATCH(U$2,'Feedstock Split-2019'!$A$1:$AG$1,0),0)*U$4</f>
        <v>0</v>
      </c>
      <c r="V18">
        <f>VLOOKUP($A18,'Feedstock Split-2019'!$A$1:$AG$43,MATCH(V$2,'Feedstock Split-2019'!$A$1:$AG$1,0),0)*V$4</f>
        <v>0</v>
      </c>
      <c r="W18">
        <f>VLOOKUP($A18,'Feedstock Split-2019'!$A$1:$AG$43,MATCH(W$2,'Feedstock Split-2019'!$A$1:$AG$1,0),0)*W$4</f>
        <v>0</v>
      </c>
      <c r="X18">
        <f>VLOOKUP($A18,'Feedstock Split-2019'!$A$1:$AG$43,MATCH(X$2,'Feedstock Split-2019'!$A$1:$AG$1,0),0)*X$4</f>
        <v>0</v>
      </c>
      <c r="Y18">
        <f>VLOOKUP($A18,'Feedstock Split-2019'!$A$1:$AG$43,MATCH(Y$2,'Feedstock Split-2019'!$A$1:$AG$1,0),0)*Y$4</f>
        <v>0</v>
      </c>
      <c r="Z18">
        <f>VLOOKUP($A18,'Feedstock Split-2019'!$A$1:$AG$43,MATCH(Z$2,'Feedstock Split-2019'!$A$1:$AG$1,0),0)*Z$4</f>
        <v>0</v>
      </c>
      <c r="AA18">
        <f>VLOOKUP($A18,'Feedstock Split-2019'!$A$1:$AG$43,MATCH(AA$2,'Feedstock Split-2019'!$A$1:$AG$1,0),0)*AA$4</f>
        <v>0</v>
      </c>
      <c r="AB18">
        <f>VLOOKUP($A18,'Feedstock Split-2019'!$A$1:$AG$43,MATCH(AB$2,'Feedstock Split-2019'!$A$1:$AG$1,0),0)*AB$4</f>
        <v>0</v>
      </c>
      <c r="AC18">
        <f>VLOOKUP($A18,'Feedstock Split-2019'!$A$1:$AG$43,MATCH(AC$2,'Feedstock Split-2019'!$A$1:$AG$1,0),0)*AC$4</f>
        <v>0</v>
      </c>
      <c r="AD18">
        <f>VLOOKUP($A18,'Feedstock Split-2019'!$A$1:$AG$43,MATCH(AD$2,'Feedstock Split-2019'!$A$1:$AG$1,0),0)*AD$4</f>
        <v>0</v>
      </c>
      <c r="AE18">
        <f>VLOOKUP($A18,'Feedstock Split-2019'!$A$1:$AG$43,MATCH(AE$2,'Feedstock Split-2019'!$A$1:$AG$1,0),0)*AE$4</f>
        <v>0</v>
      </c>
      <c r="AF18" s="47">
        <f>VLOOKUP($A18,'Feedstock Split-2019'!$A$1:$AG$43,MATCH(AF$2,'Feedstock Split-2019'!$A$1:$AG$1,0),0)*AF$4</f>
        <v>0</v>
      </c>
    </row>
    <row r="19" spans="1:32" x14ac:dyDescent="0.2">
      <c r="A19" s="12" t="s">
        <v>16</v>
      </c>
      <c r="B19" s="27"/>
      <c r="C19" s="97">
        <f>VLOOKUP($A19,'Feedstock Split-2019'!$A$1:$AG$43,MATCH(C$2,'Feedstock Split-2019'!$A$1:$AG$1,0),0)*C$4</f>
        <v>0</v>
      </c>
      <c r="D19">
        <f>VLOOKUP($A19,'Feedstock Split-2019'!$A$1:$AG$43,MATCH(D$2,'Feedstock Split-2019'!$A$1:$AG$1,0),0)*D$4</f>
        <v>0</v>
      </c>
      <c r="E19">
        <f>VLOOKUP($A19,'Feedstock Split-2019'!$A$1:$AG$43,MATCH(E$2,'Feedstock Split-2019'!$A$1:$AG$1,0),0)*E$4</f>
        <v>0</v>
      </c>
      <c r="F19">
        <f>VLOOKUP($A19,'Feedstock Split-2019'!$A$1:$AG$43,MATCH(F$2,'Feedstock Split-2019'!$A$1:$AG$1,0),0)*F$4</f>
        <v>0</v>
      </c>
      <c r="G19">
        <f>VLOOKUP($A19,'Feedstock Split-2019'!$A$1:$AG$43,MATCH(G$2,'Feedstock Split-2019'!$A$1:$AG$1,0),0)*G$4</f>
        <v>0</v>
      </c>
      <c r="H19">
        <f>VLOOKUP($A19,'Feedstock Split-2019'!$A$1:$AG$43,MATCH(H$2,'Feedstock Split-2019'!$A$1:$AG$1,0),0)*H$4</f>
        <v>0</v>
      </c>
      <c r="I19">
        <f>VLOOKUP($A19,'Feedstock Split-2019'!$A$1:$AG$43,MATCH(I$2,'Feedstock Split-2019'!$A$1:$AG$1,0),0)*I$4</f>
        <v>0</v>
      </c>
      <c r="J19">
        <f>VLOOKUP($A19,'Feedstock Split-2019'!$A$1:$AG$43,MATCH(J$2,'Feedstock Split-2019'!$A$1:$AG$1,0),0)*J$4</f>
        <v>0</v>
      </c>
      <c r="K19">
        <f>VLOOKUP($A19,'Feedstock Split-2019'!$A$1:$AG$43,MATCH(K$2,'Feedstock Split-2019'!$A$1:$AG$1,0),0)*K$4</f>
        <v>0</v>
      </c>
      <c r="L19">
        <f>VLOOKUP($A19,'Feedstock Split-2019'!$A$1:$AG$43,MATCH(L$2,'Feedstock Split-2019'!$A$1:$AG$1,0),0)*L$4</f>
        <v>0</v>
      </c>
      <c r="M19">
        <f>VLOOKUP($A19,'Feedstock Split-2019'!$A$1:$AG$43,MATCH(M$2,'Feedstock Split-2019'!$A$1:$AG$1,0),0)*M$4</f>
        <v>0</v>
      </c>
      <c r="N19">
        <f>VLOOKUP($A19,'Feedstock Split-2019'!$A$1:$AG$43,MATCH(N$2,'Feedstock Split-2019'!$A$1:$AG$1,0),0)*N$4</f>
        <v>0</v>
      </c>
      <c r="O19">
        <f>VLOOKUP($A19,'Feedstock Split-2019'!$A$1:$AG$43,MATCH(O$2,'Feedstock Split-2019'!$A$1:$AG$1,0),0)*O$4</f>
        <v>0</v>
      </c>
      <c r="P19">
        <f>VLOOKUP($A19,'Feedstock Split-2019'!$A$1:$AG$43,MATCH(P$2,'Feedstock Split-2019'!$A$1:$AG$1,0),0)*P$4</f>
        <v>0</v>
      </c>
      <c r="Q19">
        <f>VLOOKUP($A19,'Feedstock Split-2019'!$A$1:$AG$43,MATCH(Q$2,'Feedstock Split-2019'!$A$1:$AG$1,0),0)*Q$4</f>
        <v>0</v>
      </c>
      <c r="R19">
        <f>VLOOKUP($A19,'Feedstock Split-2019'!$A$1:$AG$43,MATCH(R$2,'Feedstock Split-2019'!$A$1:$AG$1,0),0)*R$4</f>
        <v>0</v>
      </c>
      <c r="S19">
        <f>VLOOKUP($A19,'Feedstock Split-2019'!$A$1:$AG$43,MATCH(S$2,'Feedstock Split-2019'!$A$1:$AG$1,0),0)*S$4</f>
        <v>0</v>
      </c>
      <c r="T19">
        <f>VLOOKUP($A19,'Feedstock Split-2019'!$A$1:$AG$43,MATCH(T$2,'Feedstock Split-2019'!$A$1:$AG$1,0),0)*T$4</f>
        <v>0</v>
      </c>
      <c r="U19">
        <f>VLOOKUP($A19,'Feedstock Split-2019'!$A$1:$AG$43,MATCH(U$2,'Feedstock Split-2019'!$A$1:$AG$1,0),0)*U$4</f>
        <v>640377719493.59949</v>
      </c>
      <c r="V19">
        <f>VLOOKUP($A19,'Feedstock Split-2019'!$A$1:$AG$43,MATCH(V$2,'Feedstock Split-2019'!$A$1:$AG$1,0),0)*V$4</f>
        <v>0</v>
      </c>
      <c r="W19">
        <f>VLOOKUP($A19,'Feedstock Split-2019'!$A$1:$AG$43,MATCH(W$2,'Feedstock Split-2019'!$A$1:$AG$1,0),0)*W$4</f>
        <v>0</v>
      </c>
      <c r="X19">
        <f>VLOOKUP($A19,'Feedstock Split-2019'!$A$1:$AG$43,MATCH(X$2,'Feedstock Split-2019'!$A$1:$AG$1,0),0)*X$4</f>
        <v>0</v>
      </c>
      <c r="Y19">
        <f>VLOOKUP($A19,'Feedstock Split-2019'!$A$1:$AG$43,MATCH(Y$2,'Feedstock Split-2019'!$A$1:$AG$1,0),0)*Y$4</f>
        <v>0</v>
      </c>
      <c r="Z19">
        <f>VLOOKUP($A19,'Feedstock Split-2019'!$A$1:$AG$43,MATCH(Z$2,'Feedstock Split-2019'!$A$1:$AG$1,0),0)*Z$4</f>
        <v>0</v>
      </c>
      <c r="AA19">
        <f>VLOOKUP($A19,'Feedstock Split-2019'!$A$1:$AG$43,MATCH(AA$2,'Feedstock Split-2019'!$A$1:$AG$1,0),0)*AA$4</f>
        <v>0</v>
      </c>
      <c r="AB19">
        <f>VLOOKUP($A19,'Feedstock Split-2019'!$A$1:$AG$43,MATCH(AB$2,'Feedstock Split-2019'!$A$1:$AG$1,0),0)*AB$4</f>
        <v>0</v>
      </c>
      <c r="AC19">
        <f>VLOOKUP($A19,'Feedstock Split-2019'!$A$1:$AG$43,MATCH(AC$2,'Feedstock Split-2019'!$A$1:$AG$1,0),0)*AC$4</f>
        <v>0</v>
      </c>
      <c r="AD19">
        <f>VLOOKUP($A19,'Feedstock Split-2019'!$A$1:$AG$43,MATCH(AD$2,'Feedstock Split-2019'!$A$1:$AG$1,0),0)*AD$4</f>
        <v>0</v>
      </c>
      <c r="AE19">
        <f>VLOOKUP($A19,'Feedstock Split-2019'!$A$1:$AG$43,MATCH(AE$2,'Feedstock Split-2019'!$A$1:$AG$1,0),0)*AE$4</f>
        <v>0</v>
      </c>
      <c r="AF19" s="47">
        <f>VLOOKUP($A19,'Feedstock Split-2019'!$A$1:$AG$43,MATCH(AF$2,'Feedstock Split-2019'!$A$1:$AG$1,0),0)*AF$4</f>
        <v>0</v>
      </c>
    </row>
    <row r="20" spans="1:32" x14ac:dyDescent="0.2">
      <c r="A20" s="12" t="s">
        <v>17</v>
      </c>
      <c r="B20" s="27"/>
      <c r="C20" s="97">
        <f>VLOOKUP($A20,'Feedstock Split-2019'!$A$1:$AG$43,MATCH(C$2,'Feedstock Split-2019'!$A$1:$AG$1,0),0)*C$4</f>
        <v>0</v>
      </c>
      <c r="D20">
        <f>VLOOKUP($A20,'Feedstock Split-2019'!$A$1:$AG$43,MATCH(D$2,'Feedstock Split-2019'!$A$1:$AG$1,0),0)*D$4</f>
        <v>0</v>
      </c>
      <c r="E20">
        <f>VLOOKUP($A20,'Feedstock Split-2019'!$A$1:$AG$43,MATCH(E$2,'Feedstock Split-2019'!$A$1:$AG$1,0),0)*E$4</f>
        <v>0</v>
      </c>
      <c r="F20">
        <f>VLOOKUP($A20,'Feedstock Split-2019'!$A$1:$AG$43,MATCH(F$2,'Feedstock Split-2019'!$A$1:$AG$1,0),0)*F$4</f>
        <v>0</v>
      </c>
      <c r="G20">
        <f>VLOOKUP($A20,'Feedstock Split-2019'!$A$1:$AG$43,MATCH(G$2,'Feedstock Split-2019'!$A$1:$AG$1,0),0)*G$4</f>
        <v>0</v>
      </c>
      <c r="H20">
        <f>VLOOKUP($A20,'Feedstock Split-2019'!$A$1:$AG$43,MATCH(H$2,'Feedstock Split-2019'!$A$1:$AG$1,0),0)*H$4</f>
        <v>0</v>
      </c>
      <c r="I20">
        <f>VLOOKUP($A20,'Feedstock Split-2019'!$A$1:$AG$43,MATCH(I$2,'Feedstock Split-2019'!$A$1:$AG$1,0),0)*I$4</f>
        <v>0</v>
      </c>
      <c r="J20">
        <f>VLOOKUP($A20,'Feedstock Split-2019'!$A$1:$AG$43,MATCH(J$2,'Feedstock Split-2019'!$A$1:$AG$1,0),0)*J$4</f>
        <v>0</v>
      </c>
      <c r="K20">
        <f>VLOOKUP($A20,'Feedstock Split-2019'!$A$1:$AG$43,MATCH(K$2,'Feedstock Split-2019'!$A$1:$AG$1,0),0)*K$4</f>
        <v>0</v>
      </c>
      <c r="L20">
        <f>VLOOKUP($A20,'Feedstock Split-2019'!$A$1:$AG$43,MATCH(L$2,'Feedstock Split-2019'!$A$1:$AG$1,0),0)*L$4</f>
        <v>0</v>
      </c>
      <c r="M20">
        <f>VLOOKUP($A20,'Feedstock Split-2019'!$A$1:$AG$43,MATCH(M$2,'Feedstock Split-2019'!$A$1:$AG$1,0),0)*M$4</f>
        <v>0</v>
      </c>
      <c r="N20">
        <f>VLOOKUP($A20,'Feedstock Split-2019'!$A$1:$AG$43,MATCH(N$2,'Feedstock Split-2019'!$A$1:$AG$1,0),0)*N$4</f>
        <v>0</v>
      </c>
      <c r="O20">
        <f>VLOOKUP($A20,'Feedstock Split-2019'!$A$1:$AG$43,MATCH(O$2,'Feedstock Split-2019'!$A$1:$AG$1,0),0)*O$4</f>
        <v>0</v>
      </c>
      <c r="P20">
        <f>VLOOKUP($A20,'Feedstock Split-2019'!$A$1:$AG$43,MATCH(P$2,'Feedstock Split-2019'!$A$1:$AG$1,0),0)*P$4</f>
        <v>0</v>
      </c>
      <c r="Q20">
        <f>VLOOKUP($A20,'Feedstock Split-2019'!$A$1:$AG$43,MATCH(Q$2,'Feedstock Split-2019'!$A$1:$AG$1,0),0)*Q$4</f>
        <v>0</v>
      </c>
      <c r="R20">
        <f>VLOOKUP($A20,'Feedstock Split-2019'!$A$1:$AG$43,MATCH(R$2,'Feedstock Split-2019'!$A$1:$AG$1,0),0)*R$4</f>
        <v>0</v>
      </c>
      <c r="S20">
        <f>VLOOKUP($A20,'Feedstock Split-2019'!$A$1:$AG$43,MATCH(S$2,'Feedstock Split-2019'!$A$1:$AG$1,0),0)*S$4</f>
        <v>0</v>
      </c>
      <c r="T20">
        <f>VLOOKUP($A20,'Feedstock Split-2019'!$A$1:$AG$43,MATCH(T$2,'Feedstock Split-2019'!$A$1:$AG$1,0),0)*T$4</f>
        <v>0</v>
      </c>
      <c r="U20">
        <f>VLOOKUP($A20,'Feedstock Split-2019'!$A$1:$AG$43,MATCH(U$2,'Feedstock Split-2019'!$A$1:$AG$1,0),0)*U$4</f>
        <v>0</v>
      </c>
      <c r="V20">
        <f>VLOOKUP($A20,'Feedstock Split-2019'!$A$1:$AG$43,MATCH(V$2,'Feedstock Split-2019'!$A$1:$AG$1,0),0)*V$4</f>
        <v>0</v>
      </c>
      <c r="W20">
        <f>VLOOKUP($A20,'Feedstock Split-2019'!$A$1:$AG$43,MATCH(W$2,'Feedstock Split-2019'!$A$1:$AG$1,0),0)*W$4</f>
        <v>0</v>
      </c>
      <c r="X20">
        <f>VLOOKUP($A20,'Feedstock Split-2019'!$A$1:$AG$43,MATCH(X$2,'Feedstock Split-2019'!$A$1:$AG$1,0),0)*X$4</f>
        <v>0</v>
      </c>
      <c r="Y20">
        <f>VLOOKUP($A20,'Feedstock Split-2019'!$A$1:$AG$43,MATCH(Y$2,'Feedstock Split-2019'!$A$1:$AG$1,0),0)*Y$4</f>
        <v>0</v>
      </c>
      <c r="Z20">
        <f>VLOOKUP($A20,'Feedstock Split-2019'!$A$1:$AG$43,MATCH(Z$2,'Feedstock Split-2019'!$A$1:$AG$1,0),0)*Z$4</f>
        <v>0</v>
      </c>
      <c r="AA20">
        <f>VLOOKUP($A20,'Feedstock Split-2019'!$A$1:$AG$43,MATCH(AA$2,'Feedstock Split-2019'!$A$1:$AG$1,0),0)*AA$4</f>
        <v>0</v>
      </c>
      <c r="AB20">
        <f>VLOOKUP($A20,'Feedstock Split-2019'!$A$1:$AG$43,MATCH(AB$2,'Feedstock Split-2019'!$A$1:$AG$1,0),0)*AB$4</f>
        <v>0</v>
      </c>
      <c r="AC20">
        <f>VLOOKUP($A20,'Feedstock Split-2019'!$A$1:$AG$43,MATCH(AC$2,'Feedstock Split-2019'!$A$1:$AG$1,0),0)*AC$4</f>
        <v>0</v>
      </c>
      <c r="AD20">
        <f>VLOOKUP($A20,'Feedstock Split-2019'!$A$1:$AG$43,MATCH(AD$2,'Feedstock Split-2019'!$A$1:$AG$1,0),0)*AD$4</f>
        <v>0</v>
      </c>
      <c r="AE20">
        <f>VLOOKUP($A20,'Feedstock Split-2019'!$A$1:$AG$43,MATCH(AE$2,'Feedstock Split-2019'!$A$1:$AG$1,0),0)*AE$4</f>
        <v>0</v>
      </c>
      <c r="AF20" s="47">
        <f>VLOOKUP($A20,'Feedstock Split-2019'!$A$1:$AG$43,MATCH(AF$2,'Feedstock Split-2019'!$A$1:$AG$1,0),0)*AF$4</f>
        <v>0</v>
      </c>
    </row>
    <row r="21" spans="1:32" x14ac:dyDescent="0.2">
      <c r="A21" s="12" t="s">
        <v>18</v>
      </c>
      <c r="B21" s="27"/>
      <c r="C21" s="97">
        <f>VLOOKUP($A21,'Feedstock Split-2019'!$A$1:$AG$43,MATCH(C$2,'Feedstock Split-2019'!$A$1:$AG$1,0),0)*C$4</f>
        <v>0</v>
      </c>
      <c r="D21">
        <f>VLOOKUP($A21,'Feedstock Split-2019'!$A$1:$AG$43,MATCH(D$2,'Feedstock Split-2019'!$A$1:$AG$1,0),0)*D$4</f>
        <v>0</v>
      </c>
      <c r="E21">
        <f>VLOOKUP($A21,'Feedstock Split-2019'!$A$1:$AG$43,MATCH(E$2,'Feedstock Split-2019'!$A$1:$AG$1,0),0)*E$4</f>
        <v>0</v>
      </c>
      <c r="F21">
        <f>VLOOKUP($A21,'Feedstock Split-2019'!$A$1:$AG$43,MATCH(F$2,'Feedstock Split-2019'!$A$1:$AG$1,0),0)*F$4</f>
        <v>0</v>
      </c>
      <c r="G21">
        <f>VLOOKUP($A21,'Feedstock Split-2019'!$A$1:$AG$43,MATCH(G$2,'Feedstock Split-2019'!$A$1:$AG$1,0),0)*G$4</f>
        <v>0</v>
      </c>
      <c r="H21">
        <f>VLOOKUP($A21,'Feedstock Split-2019'!$A$1:$AG$43,MATCH(H$2,'Feedstock Split-2019'!$A$1:$AG$1,0),0)*H$4</f>
        <v>0</v>
      </c>
      <c r="I21">
        <f>VLOOKUP($A21,'Feedstock Split-2019'!$A$1:$AG$43,MATCH(I$2,'Feedstock Split-2019'!$A$1:$AG$1,0),0)*I$4</f>
        <v>0</v>
      </c>
      <c r="J21">
        <f>VLOOKUP($A21,'Feedstock Split-2019'!$A$1:$AG$43,MATCH(J$2,'Feedstock Split-2019'!$A$1:$AG$1,0),0)*J$4</f>
        <v>0</v>
      </c>
      <c r="K21">
        <f>VLOOKUP($A21,'Feedstock Split-2019'!$A$1:$AG$43,MATCH(K$2,'Feedstock Split-2019'!$A$1:$AG$1,0),0)*K$4</f>
        <v>0</v>
      </c>
      <c r="L21">
        <f>VLOOKUP($A21,'Feedstock Split-2019'!$A$1:$AG$43,MATCH(L$2,'Feedstock Split-2019'!$A$1:$AG$1,0),0)*L$4</f>
        <v>0</v>
      </c>
      <c r="M21">
        <f>VLOOKUP($A21,'Feedstock Split-2019'!$A$1:$AG$43,MATCH(M$2,'Feedstock Split-2019'!$A$1:$AG$1,0),0)*M$4</f>
        <v>0</v>
      </c>
      <c r="N21">
        <f>VLOOKUP($A21,'Feedstock Split-2019'!$A$1:$AG$43,MATCH(N$2,'Feedstock Split-2019'!$A$1:$AG$1,0),0)*N$4</f>
        <v>0</v>
      </c>
      <c r="O21">
        <f>VLOOKUP($A21,'Feedstock Split-2019'!$A$1:$AG$43,MATCH(O$2,'Feedstock Split-2019'!$A$1:$AG$1,0),0)*O$4</f>
        <v>0</v>
      </c>
      <c r="P21">
        <f>VLOOKUP($A21,'Feedstock Split-2019'!$A$1:$AG$43,MATCH(P$2,'Feedstock Split-2019'!$A$1:$AG$1,0),0)*P$4</f>
        <v>0</v>
      </c>
      <c r="Q21">
        <f>VLOOKUP($A21,'Feedstock Split-2019'!$A$1:$AG$43,MATCH(Q$2,'Feedstock Split-2019'!$A$1:$AG$1,0),0)*Q$4</f>
        <v>0</v>
      </c>
      <c r="R21">
        <f>VLOOKUP($A21,'Feedstock Split-2019'!$A$1:$AG$43,MATCH(R$2,'Feedstock Split-2019'!$A$1:$AG$1,0),0)*R$4</f>
        <v>0</v>
      </c>
      <c r="S21">
        <f>VLOOKUP($A21,'Feedstock Split-2019'!$A$1:$AG$43,MATCH(S$2,'Feedstock Split-2019'!$A$1:$AG$1,0),0)*S$4</f>
        <v>0</v>
      </c>
      <c r="T21">
        <f>VLOOKUP($A21,'Feedstock Split-2019'!$A$1:$AG$43,MATCH(T$2,'Feedstock Split-2019'!$A$1:$AG$1,0),0)*T$4</f>
        <v>0</v>
      </c>
      <c r="U21">
        <f>VLOOKUP($A21,'Feedstock Split-2019'!$A$1:$AG$43,MATCH(U$2,'Feedstock Split-2019'!$A$1:$AG$1,0),0)*U$4</f>
        <v>0</v>
      </c>
      <c r="V21">
        <f>VLOOKUP($A21,'Feedstock Split-2019'!$A$1:$AG$43,MATCH(V$2,'Feedstock Split-2019'!$A$1:$AG$1,0),0)*V$4</f>
        <v>0</v>
      </c>
      <c r="W21">
        <f>VLOOKUP($A21,'Feedstock Split-2019'!$A$1:$AG$43,MATCH(W$2,'Feedstock Split-2019'!$A$1:$AG$1,0),0)*W$4</f>
        <v>0</v>
      </c>
      <c r="X21">
        <f>VLOOKUP($A21,'Feedstock Split-2019'!$A$1:$AG$43,MATCH(X$2,'Feedstock Split-2019'!$A$1:$AG$1,0),0)*X$4</f>
        <v>0</v>
      </c>
      <c r="Y21">
        <f>VLOOKUP($A21,'Feedstock Split-2019'!$A$1:$AG$43,MATCH(Y$2,'Feedstock Split-2019'!$A$1:$AG$1,0),0)*Y$4</f>
        <v>0</v>
      </c>
      <c r="Z21">
        <f>VLOOKUP($A21,'Feedstock Split-2019'!$A$1:$AG$43,MATCH(Z$2,'Feedstock Split-2019'!$A$1:$AG$1,0),0)*Z$4</f>
        <v>0</v>
      </c>
      <c r="AA21">
        <f>VLOOKUP($A21,'Feedstock Split-2019'!$A$1:$AG$43,MATCH(AA$2,'Feedstock Split-2019'!$A$1:$AG$1,0),0)*AA$4</f>
        <v>0</v>
      </c>
      <c r="AB21">
        <f>VLOOKUP($A21,'Feedstock Split-2019'!$A$1:$AG$43,MATCH(AB$2,'Feedstock Split-2019'!$A$1:$AG$1,0),0)*AB$4</f>
        <v>0</v>
      </c>
      <c r="AC21">
        <f>VLOOKUP($A21,'Feedstock Split-2019'!$A$1:$AG$43,MATCH(AC$2,'Feedstock Split-2019'!$A$1:$AG$1,0),0)*AC$4</f>
        <v>0</v>
      </c>
      <c r="AD21">
        <f>VLOOKUP($A21,'Feedstock Split-2019'!$A$1:$AG$43,MATCH(AD$2,'Feedstock Split-2019'!$A$1:$AG$1,0),0)*AD$4</f>
        <v>0</v>
      </c>
      <c r="AE21">
        <f>VLOOKUP($A21,'Feedstock Split-2019'!$A$1:$AG$43,MATCH(AE$2,'Feedstock Split-2019'!$A$1:$AG$1,0),0)*AE$4</f>
        <v>0</v>
      </c>
      <c r="AF21" s="47">
        <f>VLOOKUP($A21,'Feedstock Split-2019'!$A$1:$AG$43,MATCH(AF$2,'Feedstock Split-2019'!$A$1:$AG$1,0),0)*AF$4</f>
        <v>0</v>
      </c>
    </row>
    <row r="22" spans="1:32" x14ac:dyDescent="0.2">
      <c r="A22" s="12" t="s">
        <v>19</v>
      </c>
      <c r="B22" s="27"/>
      <c r="C22" s="97">
        <f>VLOOKUP($A22,'Feedstock Split-2019'!$A$1:$AG$43,MATCH(C$2,'Feedstock Split-2019'!$A$1:$AG$1,0),0)*C$4</f>
        <v>0</v>
      </c>
      <c r="D22">
        <f>VLOOKUP($A22,'Feedstock Split-2019'!$A$1:$AG$43,MATCH(D$2,'Feedstock Split-2019'!$A$1:$AG$1,0),0)*D$4</f>
        <v>0</v>
      </c>
      <c r="E22">
        <f>VLOOKUP($A22,'Feedstock Split-2019'!$A$1:$AG$43,MATCH(E$2,'Feedstock Split-2019'!$A$1:$AG$1,0),0)*E$4</f>
        <v>0</v>
      </c>
      <c r="F22">
        <f>VLOOKUP($A22,'Feedstock Split-2019'!$A$1:$AG$43,MATCH(F$2,'Feedstock Split-2019'!$A$1:$AG$1,0),0)*F$4</f>
        <v>0</v>
      </c>
      <c r="G22">
        <f>VLOOKUP($A22,'Feedstock Split-2019'!$A$1:$AG$43,MATCH(G$2,'Feedstock Split-2019'!$A$1:$AG$1,0),0)*G$4</f>
        <v>0</v>
      </c>
      <c r="H22">
        <f>VLOOKUP($A22,'Feedstock Split-2019'!$A$1:$AG$43,MATCH(H$2,'Feedstock Split-2019'!$A$1:$AG$1,0),0)*H$4</f>
        <v>0</v>
      </c>
      <c r="I22">
        <f>VLOOKUP($A22,'Feedstock Split-2019'!$A$1:$AG$43,MATCH(I$2,'Feedstock Split-2019'!$A$1:$AG$1,0),0)*I$4</f>
        <v>0</v>
      </c>
      <c r="J22">
        <f>VLOOKUP($A22,'Feedstock Split-2019'!$A$1:$AG$43,MATCH(J$2,'Feedstock Split-2019'!$A$1:$AG$1,0),0)*J$4</f>
        <v>0</v>
      </c>
      <c r="K22">
        <f>VLOOKUP($A22,'Feedstock Split-2019'!$A$1:$AG$43,MATCH(K$2,'Feedstock Split-2019'!$A$1:$AG$1,0),0)*K$4</f>
        <v>0</v>
      </c>
      <c r="L22">
        <f>VLOOKUP($A22,'Feedstock Split-2019'!$A$1:$AG$43,MATCH(L$2,'Feedstock Split-2019'!$A$1:$AG$1,0),0)*L$4</f>
        <v>0</v>
      </c>
      <c r="M22">
        <f>VLOOKUP($A22,'Feedstock Split-2019'!$A$1:$AG$43,MATCH(M$2,'Feedstock Split-2019'!$A$1:$AG$1,0),0)*M$4</f>
        <v>0</v>
      </c>
      <c r="N22">
        <f>VLOOKUP($A22,'Feedstock Split-2019'!$A$1:$AG$43,MATCH(N$2,'Feedstock Split-2019'!$A$1:$AG$1,0),0)*N$4</f>
        <v>0</v>
      </c>
      <c r="O22">
        <f>VLOOKUP($A22,'Feedstock Split-2019'!$A$1:$AG$43,MATCH(O$2,'Feedstock Split-2019'!$A$1:$AG$1,0),0)*O$4</f>
        <v>0</v>
      </c>
      <c r="P22">
        <f>VLOOKUP($A22,'Feedstock Split-2019'!$A$1:$AG$43,MATCH(P$2,'Feedstock Split-2019'!$A$1:$AG$1,0),0)*P$4</f>
        <v>0</v>
      </c>
      <c r="Q22">
        <f>VLOOKUP($A22,'Feedstock Split-2019'!$A$1:$AG$43,MATCH(Q$2,'Feedstock Split-2019'!$A$1:$AG$1,0),0)*Q$4</f>
        <v>0</v>
      </c>
      <c r="R22">
        <f>VLOOKUP($A22,'Feedstock Split-2019'!$A$1:$AG$43,MATCH(R$2,'Feedstock Split-2019'!$A$1:$AG$1,0),0)*R$4</f>
        <v>0</v>
      </c>
      <c r="S22">
        <f>VLOOKUP($A22,'Feedstock Split-2019'!$A$1:$AG$43,MATCH(S$2,'Feedstock Split-2019'!$A$1:$AG$1,0),0)*S$4</f>
        <v>0</v>
      </c>
      <c r="T22">
        <f>VLOOKUP($A22,'Feedstock Split-2019'!$A$1:$AG$43,MATCH(T$2,'Feedstock Split-2019'!$A$1:$AG$1,0),0)*T$4</f>
        <v>0</v>
      </c>
      <c r="U22">
        <f>VLOOKUP($A22,'Feedstock Split-2019'!$A$1:$AG$43,MATCH(U$2,'Feedstock Split-2019'!$A$1:$AG$1,0),0)*U$4</f>
        <v>0</v>
      </c>
      <c r="V22">
        <f>VLOOKUP($A22,'Feedstock Split-2019'!$A$1:$AG$43,MATCH(V$2,'Feedstock Split-2019'!$A$1:$AG$1,0),0)*V$4</f>
        <v>0</v>
      </c>
      <c r="W22">
        <f>VLOOKUP($A22,'Feedstock Split-2019'!$A$1:$AG$43,MATCH(W$2,'Feedstock Split-2019'!$A$1:$AG$1,0),0)*W$4</f>
        <v>0</v>
      </c>
      <c r="X22">
        <f>VLOOKUP($A22,'Feedstock Split-2019'!$A$1:$AG$43,MATCH(X$2,'Feedstock Split-2019'!$A$1:$AG$1,0),0)*X$4</f>
        <v>0</v>
      </c>
      <c r="Y22">
        <f>VLOOKUP($A22,'Feedstock Split-2019'!$A$1:$AG$43,MATCH(Y$2,'Feedstock Split-2019'!$A$1:$AG$1,0),0)*Y$4</f>
        <v>0</v>
      </c>
      <c r="Z22">
        <f>VLOOKUP($A22,'Feedstock Split-2019'!$A$1:$AG$43,MATCH(Z$2,'Feedstock Split-2019'!$A$1:$AG$1,0),0)*Z$4</f>
        <v>0</v>
      </c>
      <c r="AA22">
        <f>VLOOKUP($A22,'Feedstock Split-2019'!$A$1:$AG$43,MATCH(AA$2,'Feedstock Split-2019'!$A$1:$AG$1,0),0)*AA$4</f>
        <v>0</v>
      </c>
      <c r="AB22">
        <f>VLOOKUP($A22,'Feedstock Split-2019'!$A$1:$AG$43,MATCH(AB$2,'Feedstock Split-2019'!$A$1:$AG$1,0),0)*AB$4</f>
        <v>0</v>
      </c>
      <c r="AC22">
        <f>VLOOKUP($A22,'Feedstock Split-2019'!$A$1:$AG$43,MATCH(AC$2,'Feedstock Split-2019'!$A$1:$AG$1,0),0)*AC$4</f>
        <v>0</v>
      </c>
      <c r="AD22">
        <f>VLOOKUP($A22,'Feedstock Split-2019'!$A$1:$AG$43,MATCH(AD$2,'Feedstock Split-2019'!$A$1:$AG$1,0),0)*AD$4</f>
        <v>0</v>
      </c>
      <c r="AE22">
        <f>VLOOKUP($A22,'Feedstock Split-2019'!$A$1:$AG$43,MATCH(AE$2,'Feedstock Split-2019'!$A$1:$AG$1,0),0)*AE$4</f>
        <v>0</v>
      </c>
      <c r="AF22" s="47">
        <f>VLOOKUP($A22,'Feedstock Split-2019'!$A$1:$AG$43,MATCH(AF$2,'Feedstock Split-2019'!$A$1:$AG$1,0),0)*AF$4</f>
        <v>0</v>
      </c>
    </row>
    <row r="23" spans="1:32" x14ac:dyDescent="0.2">
      <c r="A23" s="12" t="s">
        <v>20</v>
      </c>
      <c r="B23" s="27"/>
      <c r="C23" s="97">
        <f>VLOOKUP($A23,'Feedstock Split-2019'!$A$1:$AG$43,MATCH(C$2,'Feedstock Split-2019'!$A$1:$AG$1,0),0)*C$4</f>
        <v>0</v>
      </c>
      <c r="D23">
        <f>VLOOKUP($A23,'Feedstock Split-2019'!$A$1:$AG$43,MATCH(D$2,'Feedstock Split-2019'!$A$1:$AG$1,0),0)*D$4</f>
        <v>0</v>
      </c>
      <c r="E23">
        <f>VLOOKUP($A23,'Feedstock Split-2019'!$A$1:$AG$43,MATCH(E$2,'Feedstock Split-2019'!$A$1:$AG$1,0),0)*E$4</f>
        <v>0</v>
      </c>
      <c r="F23">
        <f>VLOOKUP($A23,'Feedstock Split-2019'!$A$1:$AG$43,MATCH(F$2,'Feedstock Split-2019'!$A$1:$AG$1,0),0)*F$4</f>
        <v>0</v>
      </c>
      <c r="G23">
        <f>VLOOKUP($A23,'Feedstock Split-2019'!$A$1:$AG$43,MATCH(G$2,'Feedstock Split-2019'!$A$1:$AG$1,0),0)*G$4</f>
        <v>0</v>
      </c>
      <c r="H23">
        <f>VLOOKUP($A23,'Feedstock Split-2019'!$A$1:$AG$43,MATCH(H$2,'Feedstock Split-2019'!$A$1:$AG$1,0),0)*H$4</f>
        <v>0</v>
      </c>
      <c r="I23">
        <f>VLOOKUP($A23,'Feedstock Split-2019'!$A$1:$AG$43,MATCH(I$2,'Feedstock Split-2019'!$A$1:$AG$1,0),0)*I$4</f>
        <v>0</v>
      </c>
      <c r="J23">
        <f>VLOOKUP($A23,'Feedstock Split-2019'!$A$1:$AG$43,MATCH(J$2,'Feedstock Split-2019'!$A$1:$AG$1,0),0)*J$4</f>
        <v>0</v>
      </c>
      <c r="K23">
        <f>VLOOKUP($A23,'Feedstock Split-2019'!$A$1:$AG$43,MATCH(K$2,'Feedstock Split-2019'!$A$1:$AG$1,0),0)*K$4</f>
        <v>0</v>
      </c>
      <c r="L23">
        <f>VLOOKUP($A23,'Feedstock Split-2019'!$A$1:$AG$43,MATCH(L$2,'Feedstock Split-2019'!$A$1:$AG$1,0),0)*L$4</f>
        <v>0</v>
      </c>
      <c r="M23">
        <f>VLOOKUP($A23,'Feedstock Split-2019'!$A$1:$AG$43,MATCH(M$2,'Feedstock Split-2019'!$A$1:$AG$1,0),0)*M$4</f>
        <v>0</v>
      </c>
      <c r="N23">
        <f>VLOOKUP($A23,'Feedstock Split-2019'!$A$1:$AG$43,MATCH(N$2,'Feedstock Split-2019'!$A$1:$AG$1,0),0)*N$4</f>
        <v>0</v>
      </c>
      <c r="O23">
        <f>VLOOKUP($A23,'Feedstock Split-2019'!$A$1:$AG$43,MATCH(O$2,'Feedstock Split-2019'!$A$1:$AG$1,0),0)*O$4</f>
        <v>0</v>
      </c>
      <c r="P23">
        <f>VLOOKUP($A23,'Feedstock Split-2019'!$A$1:$AG$43,MATCH(P$2,'Feedstock Split-2019'!$A$1:$AG$1,0),0)*P$4</f>
        <v>0</v>
      </c>
      <c r="Q23">
        <f>VLOOKUP($A23,'Feedstock Split-2019'!$A$1:$AG$43,MATCH(Q$2,'Feedstock Split-2019'!$A$1:$AG$1,0),0)*Q$4</f>
        <v>0</v>
      </c>
      <c r="R23">
        <f>VLOOKUP($A23,'Feedstock Split-2019'!$A$1:$AG$43,MATCH(R$2,'Feedstock Split-2019'!$A$1:$AG$1,0),0)*R$4</f>
        <v>0</v>
      </c>
      <c r="S23">
        <f>VLOOKUP($A23,'Feedstock Split-2019'!$A$1:$AG$43,MATCH(S$2,'Feedstock Split-2019'!$A$1:$AG$1,0),0)*S$4</f>
        <v>0</v>
      </c>
      <c r="T23">
        <f>VLOOKUP($A23,'Feedstock Split-2019'!$A$1:$AG$43,MATCH(T$2,'Feedstock Split-2019'!$A$1:$AG$1,0),0)*T$4</f>
        <v>0</v>
      </c>
      <c r="U23">
        <f>VLOOKUP($A23,'Feedstock Split-2019'!$A$1:$AG$43,MATCH(U$2,'Feedstock Split-2019'!$A$1:$AG$1,0),0)*U$4</f>
        <v>198479644053.57181</v>
      </c>
      <c r="V23">
        <f>VLOOKUP($A23,'Feedstock Split-2019'!$A$1:$AG$43,MATCH(V$2,'Feedstock Split-2019'!$A$1:$AG$1,0),0)*V$4</f>
        <v>0</v>
      </c>
      <c r="W23">
        <f>VLOOKUP($A23,'Feedstock Split-2019'!$A$1:$AG$43,MATCH(W$2,'Feedstock Split-2019'!$A$1:$AG$1,0),0)*W$4</f>
        <v>0</v>
      </c>
      <c r="X23">
        <f>VLOOKUP($A23,'Feedstock Split-2019'!$A$1:$AG$43,MATCH(X$2,'Feedstock Split-2019'!$A$1:$AG$1,0),0)*X$4</f>
        <v>0</v>
      </c>
      <c r="Y23">
        <f>VLOOKUP($A23,'Feedstock Split-2019'!$A$1:$AG$43,MATCH(Y$2,'Feedstock Split-2019'!$A$1:$AG$1,0),0)*Y$4</f>
        <v>0</v>
      </c>
      <c r="Z23">
        <f>VLOOKUP($A23,'Feedstock Split-2019'!$A$1:$AG$43,MATCH(Z$2,'Feedstock Split-2019'!$A$1:$AG$1,0),0)*Z$4</f>
        <v>0</v>
      </c>
      <c r="AA23">
        <f>VLOOKUP($A23,'Feedstock Split-2019'!$A$1:$AG$43,MATCH(AA$2,'Feedstock Split-2019'!$A$1:$AG$1,0),0)*AA$4</f>
        <v>0</v>
      </c>
      <c r="AB23">
        <f>VLOOKUP($A23,'Feedstock Split-2019'!$A$1:$AG$43,MATCH(AB$2,'Feedstock Split-2019'!$A$1:$AG$1,0),0)*AB$4</f>
        <v>0</v>
      </c>
      <c r="AC23">
        <f>VLOOKUP($A23,'Feedstock Split-2019'!$A$1:$AG$43,MATCH(AC$2,'Feedstock Split-2019'!$A$1:$AG$1,0),0)*AC$4</f>
        <v>0</v>
      </c>
      <c r="AD23">
        <f>VLOOKUP($A23,'Feedstock Split-2019'!$A$1:$AG$43,MATCH(AD$2,'Feedstock Split-2019'!$A$1:$AG$1,0),0)*AD$4</f>
        <v>0</v>
      </c>
      <c r="AE23">
        <f>VLOOKUP($A23,'Feedstock Split-2019'!$A$1:$AG$43,MATCH(AE$2,'Feedstock Split-2019'!$A$1:$AG$1,0),0)*AE$4</f>
        <v>0</v>
      </c>
      <c r="AF23" s="47">
        <f>VLOOKUP($A23,'Feedstock Split-2019'!$A$1:$AG$43,MATCH(AF$2,'Feedstock Split-2019'!$A$1:$AG$1,0),0)*AF$4</f>
        <v>0</v>
      </c>
    </row>
    <row r="24" spans="1:32" x14ac:dyDescent="0.2">
      <c r="A24" s="74" t="s">
        <v>345</v>
      </c>
      <c r="B24" s="115"/>
      <c r="C24" s="97">
        <f>VLOOKUP($A24,'Feedstock Split-2019'!$A$1:$AG$43,MATCH(C$2,'Feedstock Split-2019'!$A$1:$AG$1,0),0)*C$4</f>
        <v>132913488026143.67</v>
      </c>
      <c r="D24">
        <f>VLOOKUP($A24,'Feedstock Split-2019'!$A$1:$AG$43,MATCH(D$2,'Feedstock Split-2019'!$A$1:$AG$1,0),0)*D$4</f>
        <v>0</v>
      </c>
      <c r="E24">
        <f>VLOOKUP($A24,'Feedstock Split-2019'!$A$1:$AG$43,MATCH(E$2,'Feedstock Split-2019'!$A$1:$AG$1,0),0)*E$4</f>
        <v>15504073049358.943</v>
      </c>
      <c r="F24">
        <f>VLOOKUP($A24,'Feedstock Split-2019'!$A$1:$AG$43,MATCH(F$2,'Feedstock Split-2019'!$A$1:$AG$1,0),0)*F$4</f>
        <v>1156146016402.4485</v>
      </c>
      <c r="G24">
        <f>VLOOKUP($A24,'Feedstock Split-2019'!$A$1:$AG$43,MATCH(G$2,'Feedstock Split-2019'!$A$1:$AG$1,0),0)*G$4</f>
        <v>0</v>
      </c>
      <c r="H24">
        <f>VLOOKUP($A24,'Feedstock Split-2019'!$A$1:$AG$43,MATCH(H$2,'Feedstock Split-2019'!$A$1:$AG$1,0),0)*H$4</f>
        <v>0</v>
      </c>
      <c r="I24">
        <f>VLOOKUP($A24,'Feedstock Split-2019'!$A$1:$AG$43,MATCH(I$2,'Feedstock Split-2019'!$A$1:$AG$1,0),0)*I$4</f>
        <v>0</v>
      </c>
      <c r="J24">
        <f>VLOOKUP($A24,'Feedstock Split-2019'!$A$1:$AG$43,MATCH(J$2,'Feedstock Split-2019'!$A$1:$AG$1,0),0)*J$4</f>
        <v>0</v>
      </c>
      <c r="K24">
        <f>VLOOKUP($A24,'Feedstock Split-2019'!$A$1:$AG$43,MATCH(K$2,'Feedstock Split-2019'!$A$1:$AG$1,0),0)*K$4</f>
        <v>0</v>
      </c>
      <c r="L24">
        <f>VLOOKUP($A24,'Feedstock Split-2019'!$A$1:$AG$43,MATCH(L$2,'Feedstock Split-2019'!$A$1:$AG$1,0),0)*L$4</f>
        <v>0</v>
      </c>
      <c r="M24">
        <f>VLOOKUP($A24,'Feedstock Split-2019'!$A$1:$AG$43,MATCH(M$2,'Feedstock Split-2019'!$A$1:$AG$1,0),0)*M$4</f>
        <v>18583242286422.664</v>
      </c>
      <c r="N24">
        <f>VLOOKUP($A24,'Feedstock Split-2019'!$A$1:$AG$43,MATCH(N$2,'Feedstock Split-2019'!$A$1:$AG$1,0),0)*N$4</f>
        <v>0</v>
      </c>
      <c r="O24">
        <f>VLOOKUP($A24,'Feedstock Split-2019'!$A$1:$AG$43,MATCH(O$2,'Feedstock Split-2019'!$A$1:$AG$1,0),0)*O$4</f>
        <v>54281812736.885017</v>
      </c>
      <c r="P24">
        <f>VLOOKUP($A24,'Feedstock Split-2019'!$A$1:$AG$43,MATCH(P$2,'Feedstock Split-2019'!$A$1:$AG$1,0),0)*P$4</f>
        <v>0</v>
      </c>
      <c r="Q24">
        <f>VLOOKUP($A24,'Feedstock Split-2019'!$A$1:$AG$43,MATCH(Q$2,'Feedstock Split-2019'!$A$1:$AG$1,0),0)*Q$4</f>
        <v>0</v>
      </c>
      <c r="R24">
        <f>VLOOKUP($A24,'Feedstock Split-2019'!$A$1:$AG$43,MATCH(R$2,'Feedstock Split-2019'!$A$1:$AG$1,0),0)*R$4</f>
        <v>4757147384217.4434</v>
      </c>
      <c r="S24">
        <f>VLOOKUP($A24,'Feedstock Split-2019'!$A$1:$AG$43,MATCH(S$2,'Feedstock Split-2019'!$A$1:$AG$1,0),0)*S$4</f>
        <v>568922409459978.13</v>
      </c>
      <c r="T24">
        <f>VLOOKUP($A24,'Feedstock Split-2019'!$A$1:$AG$43,MATCH(T$2,'Feedstock Split-2019'!$A$1:$AG$1,0),0)*T$4</f>
        <v>83352250576039.875</v>
      </c>
      <c r="U24">
        <f>VLOOKUP($A24,'Feedstock Split-2019'!$A$1:$AG$43,MATCH(U$2,'Feedstock Split-2019'!$A$1:$AG$1,0),0)*U$4</f>
        <v>0</v>
      </c>
      <c r="V24">
        <f>VLOOKUP($A24,'Feedstock Split-2019'!$A$1:$AG$43,MATCH(V$2,'Feedstock Split-2019'!$A$1:$AG$1,0),0)*V$4</f>
        <v>2453897717139.0054</v>
      </c>
      <c r="W24">
        <f>VLOOKUP($A24,'Feedstock Split-2019'!$A$1:$AG$43,MATCH(W$2,'Feedstock Split-2019'!$A$1:$AG$1,0),0)*W$4</f>
        <v>1501301003743.4531</v>
      </c>
      <c r="X24">
        <f>VLOOKUP($A24,'Feedstock Split-2019'!$A$1:$AG$43,MATCH(X$2,'Feedstock Split-2019'!$A$1:$AG$1,0),0)*X$4</f>
        <v>0</v>
      </c>
      <c r="Y24">
        <f>VLOOKUP($A24,'Feedstock Split-2019'!$A$1:$AG$43,MATCH(Y$2,'Feedstock Split-2019'!$A$1:$AG$1,0),0)*Y$4</f>
        <v>119735750860171.98</v>
      </c>
      <c r="Z24">
        <f>VLOOKUP($A24,'Feedstock Split-2019'!$A$1:$AG$43,MATCH(Z$2,'Feedstock Split-2019'!$A$1:$AG$1,0),0)*Z$4</f>
        <v>21951437926248.172</v>
      </c>
      <c r="AA24">
        <f>VLOOKUP($A24,'Feedstock Split-2019'!$A$1:$AG$43,MATCH(AA$2,'Feedstock Split-2019'!$A$1:$AG$1,0),0)*AA$4</f>
        <v>691511873960348.25</v>
      </c>
      <c r="AB24">
        <f>VLOOKUP($A24,'Feedstock Split-2019'!$A$1:$AG$43,MATCH(AB$2,'Feedstock Split-2019'!$A$1:$AG$1,0),0)*AB$4</f>
        <v>0</v>
      </c>
      <c r="AC24">
        <f>VLOOKUP($A24,'Feedstock Split-2019'!$A$1:$AG$43,MATCH(AC$2,'Feedstock Split-2019'!$A$1:$AG$1,0),0)*AC$4</f>
        <v>0</v>
      </c>
      <c r="AD24">
        <f>VLOOKUP($A24,'Feedstock Split-2019'!$A$1:$AG$43,MATCH(AD$2,'Feedstock Split-2019'!$A$1:$AG$1,0),0)*AD$4</f>
        <v>0</v>
      </c>
      <c r="AE24">
        <f>VLOOKUP($A24,'Feedstock Split-2019'!$A$1:$AG$43,MATCH(AE$2,'Feedstock Split-2019'!$A$1:$AG$1,0),0)*AE$4</f>
        <v>0</v>
      </c>
      <c r="AF24" s="47">
        <f>VLOOKUP($A24,'Feedstock Split-2019'!$A$1:$AG$43,MATCH(AF$2,'Feedstock Split-2019'!$A$1:$AG$1,0),0)*AF$4</f>
        <v>0</v>
      </c>
    </row>
    <row r="25" spans="1:32" x14ac:dyDescent="0.2">
      <c r="A25" s="12" t="s">
        <v>1</v>
      </c>
      <c r="B25" s="27"/>
      <c r="C25" s="97">
        <f>VLOOKUP($A25,'Feedstock Split-2019'!$A$1:$AG$43,MATCH(C$2,'Feedstock Split-2019'!$A$1:$AG$1,0),0)*C$4</f>
        <v>1165131996257502.8</v>
      </c>
      <c r="D25">
        <f>VLOOKUP($A25,'Feedstock Split-2019'!$A$1:$AG$43,MATCH(D$2,'Feedstock Split-2019'!$A$1:$AG$1,0),0)*D$4</f>
        <v>0</v>
      </c>
      <c r="E25">
        <f>VLOOKUP($A25,'Feedstock Split-2019'!$A$1:$AG$43,MATCH(E$2,'Feedstock Split-2019'!$A$1:$AG$1,0),0)*E$4</f>
        <v>0</v>
      </c>
      <c r="F25">
        <f>VLOOKUP($A25,'Feedstock Split-2019'!$A$1:$AG$43,MATCH(F$2,'Feedstock Split-2019'!$A$1:$AG$1,0),0)*F$4</f>
        <v>0</v>
      </c>
      <c r="G25">
        <f>VLOOKUP($A25,'Feedstock Split-2019'!$A$1:$AG$43,MATCH(G$2,'Feedstock Split-2019'!$A$1:$AG$1,0),0)*G$4</f>
        <v>0</v>
      </c>
      <c r="H25">
        <f>VLOOKUP($A25,'Feedstock Split-2019'!$A$1:$AG$43,MATCH(H$2,'Feedstock Split-2019'!$A$1:$AG$1,0),0)*H$4</f>
        <v>36389797754982.797</v>
      </c>
      <c r="I25">
        <f>VLOOKUP($A25,'Feedstock Split-2019'!$A$1:$AG$43,MATCH(I$2,'Feedstock Split-2019'!$A$1:$AG$1,0),0)*I$4</f>
        <v>0</v>
      </c>
      <c r="J25">
        <f>VLOOKUP($A25,'Feedstock Split-2019'!$A$1:$AG$43,MATCH(J$2,'Feedstock Split-2019'!$A$1:$AG$1,0),0)*J$4</f>
        <v>0</v>
      </c>
      <c r="K25">
        <f>VLOOKUP($A25,'Feedstock Split-2019'!$A$1:$AG$43,MATCH(K$2,'Feedstock Split-2019'!$A$1:$AG$1,0),0)*K$4</f>
        <v>0</v>
      </c>
      <c r="L25">
        <f>VLOOKUP($A25,'Feedstock Split-2019'!$A$1:$AG$43,MATCH(L$2,'Feedstock Split-2019'!$A$1:$AG$1,0),0)*L$4</f>
        <v>0</v>
      </c>
      <c r="M25" s="349">
        <f>VLOOKUP($A25,'Feedstock Split-2019'!$A$1:$AG$43,MATCH(M$2,'Feedstock Split-2019'!$A$1:$AG$1,0),0)*M$4</f>
        <v>81071048826838.047</v>
      </c>
      <c r="N25">
        <f>VLOOKUP($A25,'Feedstock Split-2019'!$A$1:$AG$43,MATCH(N$2,'Feedstock Split-2019'!$A$1:$AG$1,0),0)*N$4</f>
        <v>0</v>
      </c>
      <c r="O25" s="349">
        <f>VLOOKUP($A25,'Feedstock Split-2019'!$A$1:$AG$43,MATCH(O$2,'Feedstock Split-2019'!$A$1:$AG$1,0),0)*O$4</f>
        <v>462159940837.28162</v>
      </c>
      <c r="P25" s="349">
        <f>VLOOKUP($A25,'Feedstock Split-2019'!$A$1:$AG$43,MATCH(P$2,'Feedstock Split-2019'!$A$1:$AG$1,0),0)*P$4</f>
        <v>177242931173.97534</v>
      </c>
      <c r="Q25" s="349">
        <f>VLOOKUP($A25,'Feedstock Split-2019'!$A$1:$AG$43,MATCH(Q$2,'Feedstock Split-2019'!$A$1:$AG$1,0),0)*Q$4</f>
        <v>7034175489382.8604</v>
      </c>
      <c r="R25">
        <f>VLOOKUP($A25,'Feedstock Split-2019'!$A$1:$AG$43,MATCH(R$2,'Feedstock Split-2019'!$A$1:$AG$1,0),0)*R$4</f>
        <v>7648269826634.4746</v>
      </c>
      <c r="S25">
        <f>VLOOKUP($A25,'Feedstock Split-2019'!$A$1:$AG$43,MATCH(S$2,'Feedstock Split-2019'!$A$1:$AG$1,0),0)*S$4</f>
        <v>1722152580551214.3</v>
      </c>
      <c r="T25">
        <f>VLOOKUP($A25,'Feedstock Split-2019'!$A$1:$AG$43,MATCH(T$2,'Feedstock Split-2019'!$A$1:$AG$1,0),0)*T$4</f>
        <v>0</v>
      </c>
      <c r="U25">
        <f>VLOOKUP($A25,'Feedstock Split-2019'!$A$1:$AG$43,MATCH(U$2,'Feedstock Split-2019'!$A$1:$AG$1,0),0)*U$4</f>
        <v>94648575920942.891</v>
      </c>
      <c r="V25">
        <f>VLOOKUP($A25,'Feedstock Split-2019'!$A$1:$AG$43,MATCH(V$2,'Feedstock Split-2019'!$A$1:$AG$1,0),0)*V$4</f>
        <v>33548810580586.996</v>
      </c>
      <c r="W25">
        <f>VLOOKUP($A25,'Feedstock Split-2019'!$A$1:$AG$43,MATCH(W$2,'Feedstock Split-2019'!$A$1:$AG$1,0),0)*W$4</f>
        <v>468578547369.61993</v>
      </c>
      <c r="X25">
        <f>VLOOKUP($A25,'Feedstock Split-2019'!$A$1:$AG$43,MATCH(X$2,'Feedstock Split-2019'!$A$1:$AG$1,0),0)*X$4</f>
        <v>0</v>
      </c>
      <c r="Y25">
        <f>VLOOKUP($A25,'Feedstock Split-2019'!$A$1:$AG$43,MATCH(Y$2,'Feedstock Split-2019'!$A$1:$AG$1,0),0)*Y$4</f>
        <v>119916930180362.5</v>
      </c>
      <c r="Z25">
        <f>VLOOKUP($A25,'Feedstock Split-2019'!$A$1:$AG$43,MATCH(Z$2,'Feedstock Split-2019'!$A$1:$AG$1,0),0)*Z$4</f>
        <v>0</v>
      </c>
      <c r="AA25">
        <f>VLOOKUP($A25,'Feedstock Split-2019'!$A$1:$AG$43,MATCH(AA$2,'Feedstock Split-2019'!$A$1:$AG$1,0),0)*AA$4</f>
        <v>218875694621921.59</v>
      </c>
      <c r="AB25">
        <f>VLOOKUP($A25,'Feedstock Split-2019'!$A$1:$AG$43,MATCH(AB$2,'Feedstock Split-2019'!$A$1:$AG$1,0),0)*AB$4</f>
        <v>311777919623875.81</v>
      </c>
      <c r="AC25">
        <f>VLOOKUP($A25,'Feedstock Split-2019'!$A$1:$AG$43,MATCH(AC$2,'Feedstock Split-2019'!$A$1:$AG$1,0),0)*AC$4</f>
        <v>45995649424625.25</v>
      </c>
      <c r="AD25">
        <f>VLOOKUP($A25,'Feedstock Split-2019'!$A$1:$AG$43,MATCH(AD$2,'Feedstock Split-2019'!$A$1:$AG$1,0),0)*AD$4</f>
        <v>0</v>
      </c>
      <c r="AE25">
        <f>VLOOKUP($A25,'Feedstock Split-2019'!$A$1:$AG$43,MATCH(AE$2,'Feedstock Split-2019'!$A$1:$AG$1,0),0)*AE$4</f>
        <v>0</v>
      </c>
      <c r="AF25" s="47">
        <f>VLOOKUP($A25,'Feedstock Split-2019'!$A$1:$AG$43,MATCH(AF$2,'Feedstock Split-2019'!$A$1:$AG$1,0),0)*AF$4</f>
        <v>0</v>
      </c>
    </row>
    <row r="26" spans="1:32" x14ac:dyDescent="0.2">
      <c r="A26" s="12" t="s">
        <v>22</v>
      </c>
      <c r="B26" s="27"/>
      <c r="C26" s="97">
        <f>VLOOKUP($A26,'Feedstock Split-2019'!$A$1:$AG$43,MATCH(C$2,'Feedstock Split-2019'!$A$1:$AG$1,0),0)*C$4</f>
        <v>0</v>
      </c>
      <c r="D26">
        <f>VLOOKUP($A26,'Feedstock Split-2019'!$A$1:$AG$43,MATCH(D$2,'Feedstock Split-2019'!$A$1:$AG$1,0),0)*D$4</f>
        <v>0</v>
      </c>
      <c r="E26">
        <f>VLOOKUP($A26,'Feedstock Split-2019'!$A$1:$AG$43,MATCH(E$2,'Feedstock Split-2019'!$A$1:$AG$1,0),0)*E$4</f>
        <v>0</v>
      </c>
      <c r="F26">
        <f>VLOOKUP($A26,'Feedstock Split-2019'!$A$1:$AG$43,MATCH(F$2,'Feedstock Split-2019'!$A$1:$AG$1,0),0)*F$4</f>
        <v>0</v>
      </c>
      <c r="G26">
        <f>VLOOKUP($A26,'Feedstock Split-2019'!$A$1:$AG$43,MATCH(G$2,'Feedstock Split-2019'!$A$1:$AG$1,0),0)*G$4</f>
        <v>0</v>
      </c>
      <c r="H26">
        <f>VLOOKUP($A26,'Feedstock Split-2019'!$A$1:$AG$43,MATCH(H$2,'Feedstock Split-2019'!$A$1:$AG$1,0),0)*H$4</f>
        <v>0</v>
      </c>
      <c r="I26">
        <f>VLOOKUP($A26,'Feedstock Split-2019'!$A$1:$AG$43,MATCH(I$2,'Feedstock Split-2019'!$A$1:$AG$1,0),0)*I$4</f>
        <v>0</v>
      </c>
      <c r="J26">
        <f>VLOOKUP($A26,'Feedstock Split-2019'!$A$1:$AG$43,MATCH(J$2,'Feedstock Split-2019'!$A$1:$AG$1,0),0)*J$4</f>
        <v>0</v>
      </c>
      <c r="K26">
        <f>VLOOKUP($A26,'Feedstock Split-2019'!$A$1:$AG$43,MATCH(K$2,'Feedstock Split-2019'!$A$1:$AG$1,0),0)*K$4</f>
        <v>0</v>
      </c>
      <c r="L26">
        <f>VLOOKUP($A26,'Feedstock Split-2019'!$A$1:$AG$43,MATCH(L$2,'Feedstock Split-2019'!$A$1:$AG$1,0),0)*L$4</f>
        <v>0</v>
      </c>
      <c r="M26">
        <f>VLOOKUP($A26,'Feedstock Split-2019'!$A$1:$AG$43,MATCH(M$2,'Feedstock Split-2019'!$A$1:$AG$1,0),0)*M$4</f>
        <v>0</v>
      </c>
      <c r="N26">
        <f>VLOOKUP($A26,'Feedstock Split-2019'!$A$1:$AG$43,MATCH(N$2,'Feedstock Split-2019'!$A$1:$AG$1,0),0)*N$4</f>
        <v>0</v>
      </c>
      <c r="O26">
        <f>VLOOKUP($A26,'Feedstock Split-2019'!$A$1:$AG$43,MATCH(O$2,'Feedstock Split-2019'!$A$1:$AG$1,0),0)*O$4</f>
        <v>0</v>
      </c>
      <c r="P26">
        <f>VLOOKUP($A26,'Feedstock Split-2019'!$A$1:$AG$43,MATCH(P$2,'Feedstock Split-2019'!$A$1:$AG$1,0),0)*P$4</f>
        <v>0</v>
      </c>
      <c r="Q26">
        <f>VLOOKUP($A26,'Feedstock Split-2019'!$A$1:$AG$43,MATCH(Q$2,'Feedstock Split-2019'!$A$1:$AG$1,0),0)*Q$4</f>
        <v>0</v>
      </c>
      <c r="R26">
        <f>VLOOKUP($A26,'Feedstock Split-2019'!$A$1:$AG$43,MATCH(R$2,'Feedstock Split-2019'!$A$1:$AG$1,0),0)*R$4</f>
        <v>0</v>
      </c>
      <c r="S26">
        <f>VLOOKUP($A26,'Feedstock Split-2019'!$A$1:$AG$43,MATCH(S$2,'Feedstock Split-2019'!$A$1:$AG$1,0),0)*S$4</f>
        <v>0</v>
      </c>
      <c r="T26">
        <f>VLOOKUP($A26,'Feedstock Split-2019'!$A$1:$AG$43,MATCH(T$2,'Feedstock Split-2019'!$A$1:$AG$1,0),0)*T$4</f>
        <v>0</v>
      </c>
      <c r="U26">
        <f>VLOOKUP($A26,'Feedstock Split-2019'!$A$1:$AG$43,MATCH(U$2,'Feedstock Split-2019'!$A$1:$AG$1,0),0)*U$4</f>
        <v>11234696833.221045</v>
      </c>
      <c r="V26">
        <f>VLOOKUP($A26,'Feedstock Split-2019'!$A$1:$AG$43,MATCH(V$2,'Feedstock Split-2019'!$A$1:$AG$1,0),0)*V$4</f>
        <v>0</v>
      </c>
      <c r="W26">
        <f>VLOOKUP($A26,'Feedstock Split-2019'!$A$1:$AG$43,MATCH(W$2,'Feedstock Split-2019'!$A$1:$AG$1,0),0)*W$4</f>
        <v>0</v>
      </c>
      <c r="X26">
        <f>VLOOKUP($A26,'Feedstock Split-2019'!$A$1:$AG$43,MATCH(X$2,'Feedstock Split-2019'!$A$1:$AG$1,0),0)*X$4</f>
        <v>0</v>
      </c>
      <c r="Y26">
        <f>VLOOKUP($A26,'Feedstock Split-2019'!$A$1:$AG$43,MATCH(Y$2,'Feedstock Split-2019'!$A$1:$AG$1,0),0)*Y$4</f>
        <v>0</v>
      </c>
      <c r="Z26">
        <f>VLOOKUP($A26,'Feedstock Split-2019'!$A$1:$AG$43,MATCH(Z$2,'Feedstock Split-2019'!$A$1:$AG$1,0),0)*Z$4</f>
        <v>0</v>
      </c>
      <c r="AA26">
        <f>VLOOKUP($A26,'Feedstock Split-2019'!$A$1:$AG$43,MATCH(AA$2,'Feedstock Split-2019'!$A$1:$AG$1,0),0)*AA$4</f>
        <v>0</v>
      </c>
      <c r="AB26">
        <f>VLOOKUP($A26,'Feedstock Split-2019'!$A$1:$AG$43,MATCH(AB$2,'Feedstock Split-2019'!$A$1:$AG$1,0),0)*AB$4</f>
        <v>0</v>
      </c>
      <c r="AC26">
        <f>VLOOKUP($A26,'Feedstock Split-2019'!$A$1:$AG$43,MATCH(AC$2,'Feedstock Split-2019'!$A$1:$AG$1,0),0)*AC$4</f>
        <v>0</v>
      </c>
      <c r="AD26">
        <f>VLOOKUP($A26,'Feedstock Split-2019'!$A$1:$AG$43,MATCH(AD$2,'Feedstock Split-2019'!$A$1:$AG$1,0),0)*AD$4</f>
        <v>0</v>
      </c>
      <c r="AE26">
        <f>VLOOKUP($A26,'Feedstock Split-2019'!$A$1:$AG$43,MATCH(AE$2,'Feedstock Split-2019'!$A$1:$AG$1,0),0)*AE$4</f>
        <v>0</v>
      </c>
      <c r="AF26" s="47">
        <f>VLOOKUP($A26,'Feedstock Split-2019'!$A$1:$AG$43,MATCH(AF$2,'Feedstock Split-2019'!$A$1:$AG$1,0),0)*AF$4</f>
        <v>0</v>
      </c>
    </row>
    <row r="27" spans="1:32" x14ac:dyDescent="0.2">
      <c r="A27" s="12" t="s">
        <v>23</v>
      </c>
      <c r="B27" s="27"/>
      <c r="C27" s="97">
        <f>VLOOKUP($A27,'Feedstock Split-2019'!$A$1:$AG$43,MATCH(C$2,'Feedstock Split-2019'!$A$1:$AG$1,0),0)*C$4</f>
        <v>0</v>
      </c>
      <c r="D27">
        <f>VLOOKUP($A27,'Feedstock Split-2019'!$A$1:$AG$43,MATCH(D$2,'Feedstock Split-2019'!$A$1:$AG$1,0),0)*D$4</f>
        <v>0</v>
      </c>
      <c r="E27">
        <f>VLOOKUP($A27,'Feedstock Split-2019'!$A$1:$AG$43,MATCH(E$2,'Feedstock Split-2019'!$A$1:$AG$1,0),0)*E$4</f>
        <v>0</v>
      </c>
      <c r="F27">
        <f>VLOOKUP($A27,'Feedstock Split-2019'!$A$1:$AG$43,MATCH(F$2,'Feedstock Split-2019'!$A$1:$AG$1,0),0)*F$4</f>
        <v>0</v>
      </c>
      <c r="G27">
        <f>VLOOKUP($A27,'Feedstock Split-2019'!$A$1:$AG$43,MATCH(G$2,'Feedstock Split-2019'!$A$1:$AG$1,0),0)*G$4</f>
        <v>0</v>
      </c>
      <c r="H27">
        <f>VLOOKUP($A27,'Feedstock Split-2019'!$A$1:$AG$43,MATCH(H$2,'Feedstock Split-2019'!$A$1:$AG$1,0),0)*H$4</f>
        <v>0</v>
      </c>
      <c r="I27">
        <f>VLOOKUP($A27,'Feedstock Split-2019'!$A$1:$AG$43,MATCH(I$2,'Feedstock Split-2019'!$A$1:$AG$1,0),0)*I$4</f>
        <v>0</v>
      </c>
      <c r="J27">
        <f>VLOOKUP($A27,'Feedstock Split-2019'!$A$1:$AG$43,MATCH(J$2,'Feedstock Split-2019'!$A$1:$AG$1,0),0)*J$4</f>
        <v>0</v>
      </c>
      <c r="K27">
        <f>VLOOKUP($A27,'Feedstock Split-2019'!$A$1:$AG$43,MATCH(K$2,'Feedstock Split-2019'!$A$1:$AG$1,0),0)*K$4</f>
        <v>0</v>
      </c>
      <c r="L27">
        <f>VLOOKUP($A27,'Feedstock Split-2019'!$A$1:$AG$43,MATCH(L$2,'Feedstock Split-2019'!$A$1:$AG$1,0),0)*L$4</f>
        <v>0</v>
      </c>
      <c r="M27">
        <f>VLOOKUP($A27,'Feedstock Split-2019'!$A$1:$AG$43,MATCH(M$2,'Feedstock Split-2019'!$A$1:$AG$1,0),0)*M$4</f>
        <v>0</v>
      </c>
      <c r="N27">
        <f>VLOOKUP($A27,'Feedstock Split-2019'!$A$1:$AG$43,MATCH(N$2,'Feedstock Split-2019'!$A$1:$AG$1,0),0)*N$4</f>
        <v>0</v>
      </c>
      <c r="O27">
        <f>VLOOKUP($A27,'Feedstock Split-2019'!$A$1:$AG$43,MATCH(O$2,'Feedstock Split-2019'!$A$1:$AG$1,0),0)*O$4</f>
        <v>0</v>
      </c>
      <c r="P27">
        <f>VLOOKUP($A27,'Feedstock Split-2019'!$A$1:$AG$43,MATCH(P$2,'Feedstock Split-2019'!$A$1:$AG$1,0),0)*P$4</f>
        <v>0</v>
      </c>
      <c r="Q27">
        <f>VLOOKUP($A27,'Feedstock Split-2019'!$A$1:$AG$43,MATCH(Q$2,'Feedstock Split-2019'!$A$1:$AG$1,0),0)*Q$4</f>
        <v>0</v>
      </c>
      <c r="R27">
        <f>VLOOKUP($A27,'Feedstock Split-2019'!$A$1:$AG$43,MATCH(R$2,'Feedstock Split-2019'!$A$1:$AG$1,0),0)*R$4</f>
        <v>0</v>
      </c>
      <c r="S27">
        <f>VLOOKUP($A27,'Feedstock Split-2019'!$A$1:$AG$43,MATCH(S$2,'Feedstock Split-2019'!$A$1:$AG$1,0),0)*S$4</f>
        <v>0</v>
      </c>
      <c r="T27">
        <f>VLOOKUP($A27,'Feedstock Split-2019'!$A$1:$AG$43,MATCH(T$2,'Feedstock Split-2019'!$A$1:$AG$1,0),0)*T$4</f>
        <v>0</v>
      </c>
      <c r="U27">
        <f>VLOOKUP($A27,'Feedstock Split-2019'!$A$1:$AG$43,MATCH(U$2,'Feedstock Split-2019'!$A$1:$AG$1,0),0)*U$4</f>
        <v>0</v>
      </c>
      <c r="V27">
        <f>VLOOKUP($A27,'Feedstock Split-2019'!$A$1:$AG$43,MATCH(V$2,'Feedstock Split-2019'!$A$1:$AG$1,0),0)*V$4</f>
        <v>0</v>
      </c>
      <c r="W27">
        <f>VLOOKUP($A27,'Feedstock Split-2019'!$A$1:$AG$43,MATCH(W$2,'Feedstock Split-2019'!$A$1:$AG$1,0),0)*W$4</f>
        <v>0</v>
      </c>
      <c r="X27">
        <f>VLOOKUP($A27,'Feedstock Split-2019'!$A$1:$AG$43,MATCH(X$2,'Feedstock Split-2019'!$A$1:$AG$1,0),0)*X$4</f>
        <v>0</v>
      </c>
      <c r="Y27">
        <f>VLOOKUP($A27,'Feedstock Split-2019'!$A$1:$AG$43,MATCH(Y$2,'Feedstock Split-2019'!$A$1:$AG$1,0),0)*Y$4</f>
        <v>0</v>
      </c>
      <c r="Z27">
        <f>VLOOKUP($A27,'Feedstock Split-2019'!$A$1:$AG$43,MATCH(Z$2,'Feedstock Split-2019'!$A$1:$AG$1,0),0)*Z$4</f>
        <v>0</v>
      </c>
      <c r="AA27">
        <f>VLOOKUP($A27,'Feedstock Split-2019'!$A$1:$AG$43,MATCH(AA$2,'Feedstock Split-2019'!$A$1:$AG$1,0),0)*AA$4</f>
        <v>0</v>
      </c>
      <c r="AB27">
        <f>VLOOKUP($A27,'Feedstock Split-2019'!$A$1:$AG$43,MATCH(AB$2,'Feedstock Split-2019'!$A$1:$AG$1,0),0)*AB$4</f>
        <v>0</v>
      </c>
      <c r="AC27">
        <f>VLOOKUP($A27,'Feedstock Split-2019'!$A$1:$AG$43,MATCH(AC$2,'Feedstock Split-2019'!$A$1:$AG$1,0),0)*AC$4</f>
        <v>0</v>
      </c>
      <c r="AD27">
        <f>VLOOKUP($A27,'Feedstock Split-2019'!$A$1:$AG$43,MATCH(AD$2,'Feedstock Split-2019'!$A$1:$AG$1,0),0)*AD$4</f>
        <v>0</v>
      </c>
      <c r="AE27">
        <f>VLOOKUP($A27,'Feedstock Split-2019'!$A$1:$AG$43,MATCH(AE$2,'Feedstock Split-2019'!$A$1:$AG$1,0),0)*AE$4</f>
        <v>0</v>
      </c>
      <c r="AF27" s="47">
        <f>VLOOKUP($A27,'Feedstock Split-2019'!$A$1:$AG$43,MATCH(AF$2,'Feedstock Split-2019'!$A$1:$AG$1,0),0)*AF$4</f>
        <v>0</v>
      </c>
    </row>
    <row r="28" spans="1:32" x14ac:dyDescent="0.2">
      <c r="A28" s="12" t="s">
        <v>24</v>
      </c>
      <c r="B28" s="27"/>
      <c r="C28" s="97">
        <f>VLOOKUP($A28,'Feedstock Split-2019'!$A$1:$AG$43,MATCH(C$2,'Feedstock Split-2019'!$A$1:$AG$1,0),0)*C$4</f>
        <v>0</v>
      </c>
      <c r="D28">
        <f>VLOOKUP($A28,'Feedstock Split-2019'!$A$1:$AG$43,MATCH(D$2,'Feedstock Split-2019'!$A$1:$AG$1,0),0)*D$4</f>
        <v>0</v>
      </c>
      <c r="E28">
        <f>VLOOKUP($A28,'Feedstock Split-2019'!$A$1:$AG$43,MATCH(E$2,'Feedstock Split-2019'!$A$1:$AG$1,0),0)*E$4</f>
        <v>0</v>
      </c>
      <c r="F28">
        <f>VLOOKUP($A28,'Feedstock Split-2019'!$A$1:$AG$43,MATCH(F$2,'Feedstock Split-2019'!$A$1:$AG$1,0),0)*F$4</f>
        <v>0</v>
      </c>
      <c r="G28">
        <f>VLOOKUP($A28,'Feedstock Split-2019'!$A$1:$AG$43,MATCH(G$2,'Feedstock Split-2019'!$A$1:$AG$1,0),0)*G$4</f>
        <v>0</v>
      </c>
      <c r="H28">
        <f>VLOOKUP($A28,'Feedstock Split-2019'!$A$1:$AG$43,MATCH(H$2,'Feedstock Split-2019'!$A$1:$AG$1,0),0)*H$4</f>
        <v>0</v>
      </c>
      <c r="I28">
        <f>VLOOKUP($A28,'Feedstock Split-2019'!$A$1:$AG$43,MATCH(I$2,'Feedstock Split-2019'!$A$1:$AG$1,0),0)*I$4</f>
        <v>0</v>
      </c>
      <c r="J28">
        <f>VLOOKUP($A28,'Feedstock Split-2019'!$A$1:$AG$43,MATCH(J$2,'Feedstock Split-2019'!$A$1:$AG$1,0),0)*J$4</f>
        <v>0</v>
      </c>
      <c r="K28">
        <f>VLOOKUP($A28,'Feedstock Split-2019'!$A$1:$AG$43,MATCH(K$2,'Feedstock Split-2019'!$A$1:$AG$1,0),0)*K$4</f>
        <v>0</v>
      </c>
      <c r="L28">
        <f>VLOOKUP($A28,'Feedstock Split-2019'!$A$1:$AG$43,MATCH(L$2,'Feedstock Split-2019'!$A$1:$AG$1,0),0)*L$4</f>
        <v>0</v>
      </c>
      <c r="M28">
        <f>VLOOKUP($A28,'Feedstock Split-2019'!$A$1:$AG$43,MATCH(M$2,'Feedstock Split-2019'!$A$1:$AG$1,0),0)*M$4</f>
        <v>0</v>
      </c>
      <c r="N28">
        <f>VLOOKUP($A28,'Feedstock Split-2019'!$A$1:$AG$43,MATCH(N$2,'Feedstock Split-2019'!$A$1:$AG$1,0),0)*N$4</f>
        <v>0</v>
      </c>
      <c r="O28">
        <f>VLOOKUP($A28,'Feedstock Split-2019'!$A$1:$AG$43,MATCH(O$2,'Feedstock Split-2019'!$A$1:$AG$1,0),0)*O$4</f>
        <v>361241641101.10101</v>
      </c>
      <c r="P28">
        <f>VLOOKUP($A28,'Feedstock Split-2019'!$A$1:$AG$43,MATCH(P$2,'Feedstock Split-2019'!$A$1:$AG$1,0),0)*P$4</f>
        <v>77427175197.052383</v>
      </c>
      <c r="Q28">
        <f>VLOOKUP($A28,'Feedstock Split-2019'!$A$1:$AG$43,MATCH(Q$2,'Feedstock Split-2019'!$A$1:$AG$1,0),0)*Q$4</f>
        <v>0</v>
      </c>
      <c r="R28">
        <f>VLOOKUP($A28,'Feedstock Split-2019'!$A$1:$AG$43,MATCH(R$2,'Feedstock Split-2019'!$A$1:$AG$1,0),0)*R$4</f>
        <v>0</v>
      </c>
      <c r="S28">
        <f>VLOOKUP($A28,'Feedstock Split-2019'!$A$1:$AG$43,MATCH(S$2,'Feedstock Split-2019'!$A$1:$AG$1,0),0)*S$4</f>
        <v>0</v>
      </c>
      <c r="T28">
        <f>VLOOKUP($A28,'Feedstock Split-2019'!$A$1:$AG$43,MATCH(T$2,'Feedstock Split-2019'!$A$1:$AG$1,0),0)*T$4</f>
        <v>0</v>
      </c>
      <c r="U28">
        <f>VLOOKUP($A28,'Feedstock Split-2019'!$A$1:$AG$43,MATCH(U$2,'Feedstock Split-2019'!$A$1:$AG$1,0),0)*U$4</f>
        <v>0</v>
      </c>
      <c r="V28">
        <f>VLOOKUP($A28,'Feedstock Split-2019'!$A$1:$AG$43,MATCH(V$2,'Feedstock Split-2019'!$A$1:$AG$1,0),0)*V$4</f>
        <v>0</v>
      </c>
      <c r="W28">
        <f>VLOOKUP($A28,'Feedstock Split-2019'!$A$1:$AG$43,MATCH(W$2,'Feedstock Split-2019'!$A$1:$AG$1,0),0)*W$4</f>
        <v>0</v>
      </c>
      <c r="X28">
        <f>VLOOKUP($A28,'Feedstock Split-2019'!$A$1:$AG$43,MATCH(X$2,'Feedstock Split-2019'!$A$1:$AG$1,0),0)*X$4</f>
        <v>0</v>
      </c>
      <c r="Y28">
        <f>VLOOKUP($A28,'Feedstock Split-2019'!$A$1:$AG$43,MATCH(Y$2,'Feedstock Split-2019'!$A$1:$AG$1,0),0)*Y$4</f>
        <v>0</v>
      </c>
      <c r="Z28">
        <f>VLOOKUP($A28,'Feedstock Split-2019'!$A$1:$AG$43,MATCH(Z$2,'Feedstock Split-2019'!$A$1:$AG$1,0),0)*Z$4</f>
        <v>0</v>
      </c>
      <c r="AA28">
        <f>VLOOKUP($A28,'Feedstock Split-2019'!$A$1:$AG$43,MATCH(AA$2,'Feedstock Split-2019'!$A$1:$AG$1,0),0)*AA$4</f>
        <v>0</v>
      </c>
      <c r="AB28">
        <f>VLOOKUP($A28,'Feedstock Split-2019'!$A$1:$AG$43,MATCH(AB$2,'Feedstock Split-2019'!$A$1:$AG$1,0),0)*AB$4</f>
        <v>0</v>
      </c>
      <c r="AC28">
        <f>VLOOKUP($A28,'Feedstock Split-2019'!$A$1:$AG$43,MATCH(AC$2,'Feedstock Split-2019'!$A$1:$AG$1,0),0)*AC$4</f>
        <v>0</v>
      </c>
      <c r="AD28">
        <f>VLOOKUP($A28,'Feedstock Split-2019'!$A$1:$AG$43,MATCH(AD$2,'Feedstock Split-2019'!$A$1:$AG$1,0),0)*AD$4</f>
        <v>0</v>
      </c>
      <c r="AE28">
        <f>VLOOKUP($A28,'Feedstock Split-2019'!$A$1:$AG$43,MATCH(AE$2,'Feedstock Split-2019'!$A$1:$AG$1,0),0)*AE$4</f>
        <v>0</v>
      </c>
      <c r="AF28" s="47">
        <f>VLOOKUP($A28,'Feedstock Split-2019'!$A$1:$AG$43,MATCH(AF$2,'Feedstock Split-2019'!$A$1:$AG$1,0),0)*AF$4</f>
        <v>0</v>
      </c>
    </row>
    <row r="29" spans="1:32" x14ac:dyDescent="0.2">
      <c r="A29" s="12" t="s">
        <v>25</v>
      </c>
      <c r="B29" s="27"/>
      <c r="C29" s="97">
        <f>VLOOKUP($A29,'Feedstock Split-2019'!$A$1:$AG$43,MATCH(C$2,'Feedstock Split-2019'!$A$1:$AG$1,0),0)*C$4</f>
        <v>0</v>
      </c>
      <c r="D29">
        <f>VLOOKUP($A29,'Feedstock Split-2019'!$A$1:$AG$43,MATCH(D$2,'Feedstock Split-2019'!$A$1:$AG$1,0),0)*D$4</f>
        <v>0</v>
      </c>
      <c r="E29">
        <f>VLOOKUP($A29,'Feedstock Split-2019'!$A$1:$AG$43,MATCH(E$2,'Feedstock Split-2019'!$A$1:$AG$1,0),0)*E$4</f>
        <v>113298974643784.95</v>
      </c>
      <c r="F29">
        <f>VLOOKUP($A29,'Feedstock Split-2019'!$A$1:$AG$43,MATCH(F$2,'Feedstock Split-2019'!$A$1:$AG$1,0),0)*F$4</f>
        <v>8448757805763.1855</v>
      </c>
      <c r="G29">
        <f>VLOOKUP($A29,'Feedstock Split-2019'!$A$1:$AG$43,MATCH(G$2,'Feedstock Split-2019'!$A$1:$AG$1,0),0)*G$4</f>
        <v>0</v>
      </c>
      <c r="H29">
        <f>VLOOKUP($A29,'Feedstock Split-2019'!$A$1:$AG$43,MATCH(H$2,'Feedstock Split-2019'!$A$1:$AG$1,0),0)*H$4</f>
        <v>0</v>
      </c>
      <c r="I29">
        <f>VLOOKUP($A29,'Feedstock Split-2019'!$A$1:$AG$43,MATCH(I$2,'Feedstock Split-2019'!$A$1:$AG$1,0),0)*I$4</f>
        <v>0</v>
      </c>
      <c r="J29">
        <f>VLOOKUP($A29,'Feedstock Split-2019'!$A$1:$AG$43,MATCH(J$2,'Feedstock Split-2019'!$A$1:$AG$1,0),0)*J$4</f>
        <v>0</v>
      </c>
      <c r="K29">
        <f>VLOOKUP($A29,'Feedstock Split-2019'!$A$1:$AG$43,MATCH(K$2,'Feedstock Split-2019'!$A$1:$AG$1,0),0)*K$4</f>
        <v>0</v>
      </c>
      <c r="L29">
        <f>VLOOKUP($A29,'Feedstock Split-2019'!$A$1:$AG$43,MATCH(L$2,'Feedstock Split-2019'!$A$1:$AG$1,0),0)*L$4</f>
        <v>0</v>
      </c>
      <c r="M29">
        <f>VLOOKUP($A29,'Feedstock Split-2019'!$A$1:$AG$43,MATCH(M$2,'Feedstock Split-2019'!$A$1:$AG$1,0),0)*M$4</f>
        <v>2887006988359.896</v>
      </c>
      <c r="N29">
        <f>VLOOKUP($A29,'Feedstock Split-2019'!$A$1:$AG$43,MATCH(N$2,'Feedstock Split-2019'!$A$1:$AG$1,0),0)*N$4</f>
        <v>0</v>
      </c>
      <c r="O29">
        <f>VLOOKUP($A29,'Feedstock Split-2019'!$A$1:$AG$43,MATCH(O$2,'Feedstock Split-2019'!$A$1:$AG$1,0),0)*O$4</f>
        <v>0</v>
      </c>
      <c r="P29">
        <f>VLOOKUP($A29,'Feedstock Split-2019'!$A$1:$AG$43,MATCH(P$2,'Feedstock Split-2019'!$A$1:$AG$1,0),0)*P$4</f>
        <v>0</v>
      </c>
      <c r="Q29">
        <f>VLOOKUP($A29,'Feedstock Split-2019'!$A$1:$AG$43,MATCH(Q$2,'Feedstock Split-2019'!$A$1:$AG$1,0),0)*Q$4</f>
        <v>0</v>
      </c>
      <c r="R29">
        <f>VLOOKUP($A29,'Feedstock Split-2019'!$A$1:$AG$43,MATCH(R$2,'Feedstock Split-2019'!$A$1:$AG$1,0),0)*R$4</f>
        <v>0</v>
      </c>
      <c r="S29">
        <f>VLOOKUP($A29,'Feedstock Split-2019'!$A$1:$AG$43,MATCH(S$2,'Feedstock Split-2019'!$A$1:$AG$1,0),0)*S$4</f>
        <v>0</v>
      </c>
      <c r="T29">
        <f>VLOOKUP($A29,'Feedstock Split-2019'!$A$1:$AG$43,MATCH(T$2,'Feedstock Split-2019'!$A$1:$AG$1,0),0)*T$4</f>
        <v>0</v>
      </c>
      <c r="U29">
        <f>VLOOKUP($A29,'Feedstock Split-2019'!$A$1:$AG$43,MATCH(U$2,'Feedstock Split-2019'!$A$1:$AG$1,0),0)*U$4</f>
        <v>0</v>
      </c>
      <c r="V29">
        <f>VLOOKUP($A29,'Feedstock Split-2019'!$A$1:$AG$43,MATCH(V$2,'Feedstock Split-2019'!$A$1:$AG$1,0),0)*V$4</f>
        <v>65111713887.602127</v>
      </c>
      <c r="W29">
        <f>VLOOKUP($A29,'Feedstock Split-2019'!$A$1:$AG$43,MATCH(W$2,'Feedstock Split-2019'!$A$1:$AG$1,0),0)*W$4</f>
        <v>74371430626921.578</v>
      </c>
      <c r="X29">
        <f>VLOOKUP($A29,'Feedstock Split-2019'!$A$1:$AG$43,MATCH(X$2,'Feedstock Split-2019'!$A$1:$AG$1,0),0)*X$4</f>
        <v>622580896897967.75</v>
      </c>
      <c r="Y29">
        <f>VLOOKUP($A29,'Feedstock Split-2019'!$A$1:$AG$43,MATCH(Y$2,'Feedstock Split-2019'!$A$1:$AG$1,0),0)*Y$4</f>
        <v>0</v>
      </c>
      <c r="Z29">
        <f>VLOOKUP($A29,'Feedstock Split-2019'!$A$1:$AG$43,MATCH(Z$2,'Feedstock Split-2019'!$A$1:$AG$1,0),0)*Z$4</f>
        <v>0</v>
      </c>
      <c r="AA29">
        <f>VLOOKUP($A29,'Feedstock Split-2019'!$A$1:$AG$43,MATCH(AA$2,'Feedstock Split-2019'!$A$1:$AG$1,0),0)*AA$4</f>
        <v>0</v>
      </c>
      <c r="AB29">
        <f>VLOOKUP($A29,'Feedstock Split-2019'!$A$1:$AG$43,MATCH(AB$2,'Feedstock Split-2019'!$A$1:$AG$1,0),0)*AB$4</f>
        <v>0</v>
      </c>
      <c r="AC29">
        <f>VLOOKUP($A29,'Feedstock Split-2019'!$A$1:$AG$43,MATCH(AC$2,'Feedstock Split-2019'!$A$1:$AG$1,0),0)*AC$4</f>
        <v>0</v>
      </c>
      <c r="AD29">
        <f>VLOOKUP($A29,'Feedstock Split-2019'!$A$1:$AG$43,MATCH(AD$2,'Feedstock Split-2019'!$A$1:$AG$1,0),0)*AD$4</f>
        <v>0</v>
      </c>
      <c r="AE29">
        <f>VLOOKUP($A29,'Feedstock Split-2019'!$A$1:$AG$43,MATCH(AE$2,'Feedstock Split-2019'!$A$1:$AG$1,0),0)*AE$4</f>
        <v>0</v>
      </c>
      <c r="AF29" s="47">
        <f>VLOOKUP($A29,'Feedstock Split-2019'!$A$1:$AG$43,MATCH(AF$2,'Feedstock Split-2019'!$A$1:$AG$1,0),0)*AF$4</f>
        <v>0</v>
      </c>
    </row>
    <row r="30" spans="1:32" x14ac:dyDescent="0.2">
      <c r="A30" s="12" t="s">
        <v>26</v>
      </c>
      <c r="B30" s="27"/>
      <c r="C30" s="348">
        <f>VLOOKUP($A30,'Feedstock Split-2019'!$A$1:$AG$43,MATCH(C$2,'Feedstock Split-2019'!$A$1:$AG$1,0),0)*C$4</f>
        <v>858101239892139.88</v>
      </c>
      <c r="D30">
        <f>VLOOKUP($A30,'Feedstock Split-2019'!$A$1:$AG$43,MATCH(D$2,'Feedstock Split-2019'!$A$1:$AG$1,0),0)*D$4</f>
        <v>0</v>
      </c>
      <c r="E30">
        <f>VLOOKUP($A30,'Feedstock Split-2019'!$A$1:$AG$43,MATCH(E$2,'Feedstock Split-2019'!$A$1:$AG$1,0),0)*E$4</f>
        <v>9021408519292.5977</v>
      </c>
      <c r="F30">
        <f>VLOOKUP($A30,'Feedstock Split-2019'!$A$1:$AG$43,MATCH(F$2,'Feedstock Split-2019'!$A$1:$AG$1,0),0)*F$4</f>
        <v>672730674624.27283</v>
      </c>
      <c r="G30">
        <f>VLOOKUP($A30,'Feedstock Split-2019'!$A$1:$AG$43,MATCH(G$2,'Feedstock Split-2019'!$A$1:$AG$1,0),0)*G$4</f>
        <v>0</v>
      </c>
      <c r="H30">
        <f>VLOOKUP($A30,'Feedstock Split-2019'!$A$1:$AG$43,MATCH(H$2,'Feedstock Split-2019'!$A$1:$AG$1,0),0)*H$4</f>
        <v>361075422688086.69</v>
      </c>
      <c r="I30">
        <f>VLOOKUP($A30,'Feedstock Split-2019'!$A$1:$AG$43,MATCH(I$2,'Feedstock Split-2019'!$A$1:$AG$1,0),0)*I$4</f>
        <v>0</v>
      </c>
      <c r="J30">
        <f>VLOOKUP($A30,'Feedstock Split-2019'!$A$1:$AG$43,MATCH(J$2,'Feedstock Split-2019'!$A$1:$AG$1,0),0)*J$4</f>
        <v>0</v>
      </c>
      <c r="K30">
        <f>VLOOKUP($A30,'Feedstock Split-2019'!$A$1:$AG$43,MATCH(K$2,'Feedstock Split-2019'!$A$1:$AG$1,0),0)*K$4</f>
        <v>0</v>
      </c>
      <c r="L30">
        <f>VLOOKUP($A30,'Feedstock Split-2019'!$A$1:$AG$43,MATCH(L$2,'Feedstock Split-2019'!$A$1:$AG$1,0),0)*L$4</f>
        <v>0</v>
      </c>
      <c r="M30">
        <f>VLOOKUP($A30,'Feedstock Split-2019'!$A$1:$AG$43,MATCH(M$2,'Feedstock Split-2019'!$A$1:$AG$1,0),0)*M$4</f>
        <v>39520206225377.844</v>
      </c>
      <c r="N30">
        <f>VLOOKUP($A30,'Feedstock Split-2019'!$A$1:$AG$43,MATCH(N$2,'Feedstock Split-2019'!$A$1:$AG$1,0),0)*N$4</f>
        <v>0</v>
      </c>
      <c r="O30">
        <f>VLOOKUP($A30,'Feedstock Split-2019'!$A$1:$AG$43,MATCH(O$2,'Feedstock Split-2019'!$A$1:$AG$1,0),0)*O$4</f>
        <v>0</v>
      </c>
      <c r="P30">
        <f>VLOOKUP($A30,'Feedstock Split-2019'!$A$1:$AG$43,MATCH(P$2,'Feedstock Split-2019'!$A$1:$AG$1,0),0)*P$4</f>
        <v>0</v>
      </c>
      <c r="Q30">
        <f>VLOOKUP($A30,'Feedstock Split-2019'!$A$1:$AG$43,MATCH(Q$2,'Feedstock Split-2019'!$A$1:$AG$1,0),0)*Q$4</f>
        <v>0</v>
      </c>
      <c r="R30">
        <f>VLOOKUP($A30,'Feedstock Split-2019'!$A$1:$AG$43,MATCH(R$2,'Feedstock Split-2019'!$A$1:$AG$1,0),0)*R$4</f>
        <v>0</v>
      </c>
      <c r="S30">
        <f>VLOOKUP($A30,'Feedstock Split-2019'!$A$1:$AG$43,MATCH(S$2,'Feedstock Split-2019'!$A$1:$AG$1,0),0)*S$4</f>
        <v>0</v>
      </c>
      <c r="T30">
        <f>VLOOKUP($A30,'Feedstock Split-2019'!$A$1:$AG$43,MATCH(T$2,'Feedstock Split-2019'!$A$1:$AG$1,0),0)*T$4</f>
        <v>0</v>
      </c>
      <c r="U30">
        <f>VLOOKUP($A30,'Feedstock Split-2019'!$A$1:$AG$43,MATCH(U$2,'Feedstock Split-2019'!$A$1:$AG$1,0),0)*U$4</f>
        <v>0</v>
      </c>
      <c r="V30">
        <f>VLOOKUP($A30,'Feedstock Split-2019'!$A$1:$AG$43,MATCH(V$2,'Feedstock Split-2019'!$A$1:$AG$1,0),0)*V$4</f>
        <v>0</v>
      </c>
      <c r="W30">
        <f>VLOOKUP($A30,'Feedstock Split-2019'!$A$1:$AG$43,MATCH(W$2,'Feedstock Split-2019'!$A$1:$AG$1,0),0)*W$4</f>
        <v>0</v>
      </c>
      <c r="X30">
        <f>VLOOKUP($A30,'Feedstock Split-2019'!$A$1:$AG$43,MATCH(X$2,'Feedstock Split-2019'!$A$1:$AG$1,0),0)*X$4</f>
        <v>0</v>
      </c>
      <c r="Y30">
        <f>VLOOKUP($A30,'Feedstock Split-2019'!$A$1:$AG$43,MATCH(Y$2,'Feedstock Split-2019'!$A$1:$AG$1,0),0)*Y$4</f>
        <v>0</v>
      </c>
      <c r="Z30">
        <f>VLOOKUP($A30,'Feedstock Split-2019'!$A$1:$AG$43,MATCH(Z$2,'Feedstock Split-2019'!$A$1:$AG$1,0),0)*Z$4</f>
        <v>0</v>
      </c>
      <c r="AA30">
        <f>VLOOKUP($A30,'Feedstock Split-2019'!$A$1:$AG$43,MATCH(AA$2,'Feedstock Split-2019'!$A$1:$AG$1,0),0)*AA$4</f>
        <v>0</v>
      </c>
      <c r="AB30">
        <f>VLOOKUP($A30,'Feedstock Split-2019'!$A$1:$AG$43,MATCH(AB$2,'Feedstock Split-2019'!$A$1:$AG$1,0),0)*AB$4</f>
        <v>0</v>
      </c>
      <c r="AC30">
        <f>VLOOKUP($A30,'Feedstock Split-2019'!$A$1:$AG$43,MATCH(AC$2,'Feedstock Split-2019'!$A$1:$AG$1,0),0)*AC$4</f>
        <v>0</v>
      </c>
      <c r="AD30">
        <f>VLOOKUP($A30,'Feedstock Split-2019'!$A$1:$AG$43,MATCH(AD$2,'Feedstock Split-2019'!$A$1:$AG$1,0),0)*AD$4</f>
        <v>0</v>
      </c>
      <c r="AE30">
        <f>VLOOKUP($A30,'Feedstock Split-2019'!$A$1:$AG$43,MATCH(AE$2,'Feedstock Split-2019'!$A$1:$AG$1,0),0)*AE$4</f>
        <v>0</v>
      </c>
      <c r="AF30" s="47">
        <f>VLOOKUP($A30,'Feedstock Split-2019'!$A$1:$AG$43,MATCH(AF$2,'Feedstock Split-2019'!$A$1:$AG$1,0),0)*AF$4</f>
        <v>0</v>
      </c>
    </row>
    <row r="31" spans="1:32" x14ac:dyDescent="0.2">
      <c r="A31" s="12" t="s">
        <v>27</v>
      </c>
      <c r="B31" s="27"/>
      <c r="C31" s="97">
        <f>VLOOKUP($A31,'Feedstock Split-2019'!$A$1:$AG$43,MATCH(C$2,'Feedstock Split-2019'!$A$1:$AG$1,0),0)*C$4</f>
        <v>0</v>
      </c>
      <c r="D31">
        <f>VLOOKUP($A31,'Feedstock Split-2019'!$A$1:$AG$43,MATCH(D$2,'Feedstock Split-2019'!$A$1:$AG$1,0),0)*D$4</f>
        <v>0</v>
      </c>
      <c r="E31">
        <f>VLOOKUP($A31,'Feedstock Split-2019'!$A$1:$AG$43,MATCH(E$2,'Feedstock Split-2019'!$A$1:$AG$1,0),0)*E$4</f>
        <v>0</v>
      </c>
      <c r="F31">
        <f>VLOOKUP($A31,'Feedstock Split-2019'!$A$1:$AG$43,MATCH(F$2,'Feedstock Split-2019'!$A$1:$AG$1,0),0)*F$4</f>
        <v>0</v>
      </c>
      <c r="G31">
        <f>VLOOKUP($A31,'Feedstock Split-2019'!$A$1:$AG$43,MATCH(G$2,'Feedstock Split-2019'!$A$1:$AG$1,0),0)*G$4</f>
        <v>0</v>
      </c>
      <c r="H31">
        <f>VLOOKUP($A31,'Feedstock Split-2019'!$A$1:$AG$43,MATCH(H$2,'Feedstock Split-2019'!$A$1:$AG$1,0),0)*H$4</f>
        <v>0</v>
      </c>
      <c r="I31">
        <f>VLOOKUP($A31,'Feedstock Split-2019'!$A$1:$AG$43,MATCH(I$2,'Feedstock Split-2019'!$A$1:$AG$1,0),0)*I$4</f>
        <v>0</v>
      </c>
      <c r="J31">
        <f>VLOOKUP($A31,'Feedstock Split-2019'!$A$1:$AG$43,MATCH(J$2,'Feedstock Split-2019'!$A$1:$AG$1,0),0)*J$4</f>
        <v>0</v>
      </c>
      <c r="K31">
        <f>VLOOKUP($A31,'Feedstock Split-2019'!$A$1:$AG$43,MATCH(K$2,'Feedstock Split-2019'!$A$1:$AG$1,0),0)*K$4</f>
        <v>0</v>
      </c>
      <c r="L31">
        <f>VLOOKUP($A31,'Feedstock Split-2019'!$A$1:$AG$43,MATCH(L$2,'Feedstock Split-2019'!$A$1:$AG$1,0),0)*L$4</f>
        <v>0</v>
      </c>
      <c r="M31">
        <f>VLOOKUP($A31,'Feedstock Split-2019'!$A$1:$AG$43,MATCH(M$2,'Feedstock Split-2019'!$A$1:$AG$1,0),0)*M$4</f>
        <v>0</v>
      </c>
      <c r="N31">
        <f>VLOOKUP($A31,'Feedstock Split-2019'!$A$1:$AG$43,MATCH(N$2,'Feedstock Split-2019'!$A$1:$AG$1,0),0)*N$4</f>
        <v>0</v>
      </c>
      <c r="O31">
        <f>VLOOKUP($A31,'Feedstock Split-2019'!$A$1:$AG$43,MATCH(O$2,'Feedstock Split-2019'!$A$1:$AG$1,0),0)*O$4</f>
        <v>0</v>
      </c>
      <c r="P31">
        <f>VLOOKUP($A31,'Feedstock Split-2019'!$A$1:$AG$43,MATCH(P$2,'Feedstock Split-2019'!$A$1:$AG$1,0),0)*P$4</f>
        <v>0</v>
      </c>
      <c r="Q31">
        <f>VLOOKUP($A31,'Feedstock Split-2019'!$A$1:$AG$43,MATCH(Q$2,'Feedstock Split-2019'!$A$1:$AG$1,0),0)*Q$4</f>
        <v>0</v>
      </c>
      <c r="R31">
        <f>VLOOKUP($A31,'Feedstock Split-2019'!$A$1:$AG$43,MATCH(R$2,'Feedstock Split-2019'!$A$1:$AG$1,0),0)*R$4</f>
        <v>0</v>
      </c>
      <c r="S31">
        <f>VLOOKUP($A31,'Feedstock Split-2019'!$A$1:$AG$43,MATCH(S$2,'Feedstock Split-2019'!$A$1:$AG$1,0),0)*S$4</f>
        <v>0</v>
      </c>
      <c r="T31">
        <f>VLOOKUP($A31,'Feedstock Split-2019'!$A$1:$AG$43,MATCH(T$2,'Feedstock Split-2019'!$A$1:$AG$1,0),0)*T$4</f>
        <v>0</v>
      </c>
      <c r="U31">
        <f>VLOOKUP($A31,'Feedstock Split-2019'!$A$1:$AG$43,MATCH(U$2,'Feedstock Split-2019'!$A$1:$AG$1,0),0)*U$4</f>
        <v>0</v>
      </c>
      <c r="V31">
        <f>VLOOKUP($A31,'Feedstock Split-2019'!$A$1:$AG$43,MATCH(V$2,'Feedstock Split-2019'!$A$1:$AG$1,0),0)*V$4</f>
        <v>0</v>
      </c>
      <c r="W31">
        <f>VLOOKUP($A31,'Feedstock Split-2019'!$A$1:$AG$43,MATCH(W$2,'Feedstock Split-2019'!$A$1:$AG$1,0),0)*W$4</f>
        <v>0</v>
      </c>
      <c r="X31">
        <f>VLOOKUP($A31,'Feedstock Split-2019'!$A$1:$AG$43,MATCH(X$2,'Feedstock Split-2019'!$A$1:$AG$1,0),0)*X$4</f>
        <v>66695916741802.945</v>
      </c>
      <c r="Y31">
        <f>VLOOKUP($A31,'Feedstock Split-2019'!$A$1:$AG$43,MATCH(Y$2,'Feedstock Split-2019'!$A$1:$AG$1,0),0)*Y$4</f>
        <v>0</v>
      </c>
      <c r="Z31">
        <f>VLOOKUP($A31,'Feedstock Split-2019'!$A$1:$AG$43,MATCH(Z$2,'Feedstock Split-2019'!$A$1:$AG$1,0),0)*Z$4</f>
        <v>0</v>
      </c>
      <c r="AA31">
        <f>VLOOKUP($A31,'Feedstock Split-2019'!$A$1:$AG$43,MATCH(AA$2,'Feedstock Split-2019'!$A$1:$AG$1,0),0)*AA$4</f>
        <v>0</v>
      </c>
      <c r="AB31">
        <f>VLOOKUP($A31,'Feedstock Split-2019'!$A$1:$AG$43,MATCH(AB$2,'Feedstock Split-2019'!$A$1:$AG$1,0),0)*AB$4</f>
        <v>0</v>
      </c>
      <c r="AC31">
        <f>VLOOKUP($A31,'Feedstock Split-2019'!$A$1:$AG$43,MATCH(AC$2,'Feedstock Split-2019'!$A$1:$AG$1,0),0)*AC$4</f>
        <v>0</v>
      </c>
      <c r="AD31">
        <f>VLOOKUP($A31,'Feedstock Split-2019'!$A$1:$AG$43,MATCH(AD$2,'Feedstock Split-2019'!$A$1:$AG$1,0),0)*AD$4</f>
        <v>0</v>
      </c>
      <c r="AE31">
        <f>VLOOKUP($A31,'Feedstock Split-2019'!$A$1:$AG$43,MATCH(AE$2,'Feedstock Split-2019'!$A$1:$AG$1,0),0)*AE$4</f>
        <v>0</v>
      </c>
      <c r="AF31" s="47">
        <f>VLOOKUP($A31,'Feedstock Split-2019'!$A$1:$AG$43,MATCH(AF$2,'Feedstock Split-2019'!$A$1:$AG$1,0),0)*AF$4</f>
        <v>0</v>
      </c>
    </row>
    <row r="32" spans="1:32" x14ac:dyDescent="0.2">
      <c r="A32" s="12" t="s">
        <v>28</v>
      </c>
      <c r="B32" s="27"/>
      <c r="C32" s="97">
        <f>VLOOKUP($A32,'Feedstock Split-2019'!$A$1:$AG$43,MATCH(C$2,'Feedstock Split-2019'!$A$1:$AG$1,0),0)*C$4</f>
        <v>0</v>
      </c>
      <c r="D32">
        <f>VLOOKUP($A32,'Feedstock Split-2019'!$A$1:$AG$43,MATCH(D$2,'Feedstock Split-2019'!$A$1:$AG$1,0),0)*D$4</f>
        <v>0</v>
      </c>
      <c r="E32">
        <f>VLOOKUP($A32,'Feedstock Split-2019'!$A$1:$AG$43,MATCH(E$2,'Feedstock Split-2019'!$A$1:$AG$1,0),0)*E$4</f>
        <v>0</v>
      </c>
      <c r="F32">
        <f>VLOOKUP($A32,'Feedstock Split-2019'!$A$1:$AG$43,MATCH(F$2,'Feedstock Split-2019'!$A$1:$AG$1,0),0)*F$4</f>
        <v>0</v>
      </c>
      <c r="G32">
        <f>VLOOKUP($A32,'Feedstock Split-2019'!$A$1:$AG$43,MATCH(G$2,'Feedstock Split-2019'!$A$1:$AG$1,0),0)*G$4</f>
        <v>0</v>
      </c>
      <c r="H32">
        <f>VLOOKUP($A32,'Feedstock Split-2019'!$A$1:$AG$43,MATCH(H$2,'Feedstock Split-2019'!$A$1:$AG$1,0),0)*H$4</f>
        <v>0</v>
      </c>
      <c r="I32">
        <f>VLOOKUP($A32,'Feedstock Split-2019'!$A$1:$AG$43,MATCH(I$2,'Feedstock Split-2019'!$A$1:$AG$1,0),0)*I$4</f>
        <v>0</v>
      </c>
      <c r="J32">
        <f>VLOOKUP($A32,'Feedstock Split-2019'!$A$1:$AG$43,MATCH(J$2,'Feedstock Split-2019'!$A$1:$AG$1,0),0)*J$4</f>
        <v>0</v>
      </c>
      <c r="K32">
        <f>VLOOKUP($A32,'Feedstock Split-2019'!$A$1:$AG$43,MATCH(K$2,'Feedstock Split-2019'!$A$1:$AG$1,0),0)*K$4</f>
        <v>0</v>
      </c>
      <c r="L32">
        <f>VLOOKUP($A32,'Feedstock Split-2019'!$A$1:$AG$43,MATCH(L$2,'Feedstock Split-2019'!$A$1:$AG$1,0),0)*L$4</f>
        <v>0</v>
      </c>
      <c r="M32">
        <f>VLOOKUP($A32,'Feedstock Split-2019'!$A$1:$AG$43,MATCH(M$2,'Feedstock Split-2019'!$A$1:$AG$1,0),0)*M$4</f>
        <v>0</v>
      </c>
      <c r="N32">
        <f>VLOOKUP($A32,'Feedstock Split-2019'!$A$1:$AG$43,MATCH(N$2,'Feedstock Split-2019'!$A$1:$AG$1,0),0)*N$4</f>
        <v>0</v>
      </c>
      <c r="O32">
        <f>VLOOKUP($A32,'Feedstock Split-2019'!$A$1:$AG$43,MATCH(O$2,'Feedstock Split-2019'!$A$1:$AG$1,0),0)*O$4</f>
        <v>0</v>
      </c>
      <c r="P32">
        <f>VLOOKUP($A32,'Feedstock Split-2019'!$A$1:$AG$43,MATCH(P$2,'Feedstock Split-2019'!$A$1:$AG$1,0),0)*P$4</f>
        <v>0</v>
      </c>
      <c r="Q32">
        <f>VLOOKUP($A32,'Feedstock Split-2019'!$A$1:$AG$43,MATCH(Q$2,'Feedstock Split-2019'!$A$1:$AG$1,0),0)*Q$4</f>
        <v>0</v>
      </c>
      <c r="R32">
        <f>VLOOKUP($A32,'Feedstock Split-2019'!$A$1:$AG$43,MATCH(R$2,'Feedstock Split-2019'!$A$1:$AG$1,0),0)*R$4</f>
        <v>0</v>
      </c>
      <c r="S32">
        <f>VLOOKUP($A32,'Feedstock Split-2019'!$A$1:$AG$43,MATCH(S$2,'Feedstock Split-2019'!$A$1:$AG$1,0),0)*S$4</f>
        <v>0</v>
      </c>
      <c r="T32">
        <f>VLOOKUP($A32,'Feedstock Split-2019'!$A$1:$AG$43,MATCH(T$2,'Feedstock Split-2019'!$A$1:$AG$1,0),0)*T$4</f>
        <v>0</v>
      </c>
      <c r="U32">
        <f>VLOOKUP($A32,'Feedstock Split-2019'!$A$1:$AG$43,MATCH(U$2,'Feedstock Split-2019'!$A$1:$AG$1,0),0)*U$4</f>
        <v>0</v>
      </c>
      <c r="V32">
        <f>VLOOKUP($A32,'Feedstock Split-2019'!$A$1:$AG$43,MATCH(V$2,'Feedstock Split-2019'!$A$1:$AG$1,0),0)*V$4</f>
        <v>0</v>
      </c>
      <c r="W32">
        <f>VLOOKUP($A32,'Feedstock Split-2019'!$A$1:$AG$43,MATCH(W$2,'Feedstock Split-2019'!$A$1:$AG$1,0),0)*W$4</f>
        <v>0</v>
      </c>
      <c r="X32">
        <f>VLOOKUP($A32,'Feedstock Split-2019'!$A$1:$AG$43,MATCH(X$2,'Feedstock Split-2019'!$A$1:$AG$1,0),0)*X$4</f>
        <v>0</v>
      </c>
      <c r="Y32">
        <f>VLOOKUP($A32,'Feedstock Split-2019'!$A$1:$AG$43,MATCH(Y$2,'Feedstock Split-2019'!$A$1:$AG$1,0),0)*Y$4</f>
        <v>0</v>
      </c>
      <c r="Z32">
        <f>VLOOKUP($A32,'Feedstock Split-2019'!$A$1:$AG$43,MATCH(Z$2,'Feedstock Split-2019'!$A$1:$AG$1,0),0)*Z$4</f>
        <v>0</v>
      </c>
      <c r="AA32">
        <f>VLOOKUP($A32,'Feedstock Split-2019'!$A$1:$AG$43,MATCH(AA$2,'Feedstock Split-2019'!$A$1:$AG$1,0),0)*AA$4</f>
        <v>0</v>
      </c>
      <c r="AB32">
        <f>VLOOKUP($A32,'Feedstock Split-2019'!$A$1:$AG$43,MATCH(AB$2,'Feedstock Split-2019'!$A$1:$AG$1,0),0)*AB$4</f>
        <v>0</v>
      </c>
      <c r="AC32">
        <f>VLOOKUP($A32,'Feedstock Split-2019'!$A$1:$AG$43,MATCH(AC$2,'Feedstock Split-2019'!$A$1:$AG$1,0),0)*AC$4</f>
        <v>0</v>
      </c>
      <c r="AD32">
        <f>VLOOKUP($A32,'Feedstock Split-2019'!$A$1:$AG$43,MATCH(AD$2,'Feedstock Split-2019'!$A$1:$AG$1,0),0)*AD$4</f>
        <v>0</v>
      </c>
      <c r="AE32">
        <f>VLOOKUP($A32,'Feedstock Split-2019'!$A$1:$AG$43,MATCH(AE$2,'Feedstock Split-2019'!$A$1:$AG$1,0),0)*AE$4</f>
        <v>0</v>
      </c>
      <c r="AF32" s="47">
        <f>VLOOKUP($A32,'Feedstock Split-2019'!$A$1:$AG$43,MATCH(AF$2,'Feedstock Split-2019'!$A$1:$AG$1,0),0)*AF$4</f>
        <v>0</v>
      </c>
    </row>
    <row r="33" spans="1:32" x14ac:dyDescent="0.2">
      <c r="A33" s="12" t="s">
        <v>29</v>
      </c>
      <c r="B33" s="27"/>
      <c r="C33" s="97">
        <f>VLOOKUP($A33,'Feedstock Split-2019'!$A$1:$AG$43,MATCH(C$2,'Feedstock Split-2019'!$A$1:$AG$1,0),0)*C$4</f>
        <v>0</v>
      </c>
      <c r="D33">
        <f>VLOOKUP($A33,'Feedstock Split-2019'!$A$1:$AG$43,MATCH(D$2,'Feedstock Split-2019'!$A$1:$AG$1,0),0)*D$4</f>
        <v>0</v>
      </c>
      <c r="E33">
        <f>VLOOKUP($A33,'Feedstock Split-2019'!$A$1:$AG$43,MATCH(E$2,'Feedstock Split-2019'!$A$1:$AG$1,0),0)*E$4</f>
        <v>0</v>
      </c>
      <c r="F33">
        <f>VLOOKUP($A33,'Feedstock Split-2019'!$A$1:$AG$43,MATCH(F$2,'Feedstock Split-2019'!$A$1:$AG$1,0),0)*F$4</f>
        <v>0</v>
      </c>
      <c r="G33">
        <f>VLOOKUP($A33,'Feedstock Split-2019'!$A$1:$AG$43,MATCH(G$2,'Feedstock Split-2019'!$A$1:$AG$1,0),0)*G$4</f>
        <v>0</v>
      </c>
      <c r="H33">
        <f>VLOOKUP($A33,'Feedstock Split-2019'!$A$1:$AG$43,MATCH(H$2,'Feedstock Split-2019'!$A$1:$AG$1,0),0)*H$4</f>
        <v>0</v>
      </c>
      <c r="I33">
        <f>VLOOKUP($A33,'Feedstock Split-2019'!$A$1:$AG$43,MATCH(I$2,'Feedstock Split-2019'!$A$1:$AG$1,0),0)*I$4</f>
        <v>0</v>
      </c>
      <c r="J33">
        <f>VLOOKUP($A33,'Feedstock Split-2019'!$A$1:$AG$43,MATCH(J$2,'Feedstock Split-2019'!$A$1:$AG$1,0),0)*J$4</f>
        <v>0</v>
      </c>
      <c r="K33">
        <f>VLOOKUP($A33,'Feedstock Split-2019'!$A$1:$AG$43,MATCH(K$2,'Feedstock Split-2019'!$A$1:$AG$1,0),0)*K$4</f>
        <v>0</v>
      </c>
      <c r="L33">
        <f>VLOOKUP($A33,'Feedstock Split-2019'!$A$1:$AG$43,MATCH(L$2,'Feedstock Split-2019'!$A$1:$AG$1,0),0)*L$4</f>
        <v>0</v>
      </c>
      <c r="M33">
        <f>VLOOKUP($A33,'Feedstock Split-2019'!$A$1:$AG$43,MATCH(M$2,'Feedstock Split-2019'!$A$1:$AG$1,0),0)*M$4</f>
        <v>0</v>
      </c>
      <c r="N33">
        <f>VLOOKUP($A33,'Feedstock Split-2019'!$A$1:$AG$43,MATCH(N$2,'Feedstock Split-2019'!$A$1:$AG$1,0),0)*N$4</f>
        <v>0</v>
      </c>
      <c r="O33">
        <f>VLOOKUP($A33,'Feedstock Split-2019'!$A$1:$AG$43,MATCH(O$2,'Feedstock Split-2019'!$A$1:$AG$1,0),0)*O$4</f>
        <v>0</v>
      </c>
      <c r="P33">
        <f>VLOOKUP($A33,'Feedstock Split-2019'!$A$1:$AG$43,MATCH(P$2,'Feedstock Split-2019'!$A$1:$AG$1,0),0)*P$4</f>
        <v>151122920264.12634</v>
      </c>
      <c r="Q33">
        <f>VLOOKUP($A33,'Feedstock Split-2019'!$A$1:$AG$43,MATCH(Q$2,'Feedstock Split-2019'!$A$1:$AG$1,0),0)*Q$4</f>
        <v>0</v>
      </c>
      <c r="R33">
        <f>VLOOKUP($A33,'Feedstock Split-2019'!$A$1:$AG$43,MATCH(R$2,'Feedstock Split-2019'!$A$1:$AG$1,0),0)*R$4</f>
        <v>0</v>
      </c>
      <c r="S33">
        <f>VLOOKUP($A33,'Feedstock Split-2019'!$A$1:$AG$43,MATCH(S$2,'Feedstock Split-2019'!$A$1:$AG$1,0),0)*S$4</f>
        <v>0</v>
      </c>
      <c r="T33">
        <f>VLOOKUP($A33,'Feedstock Split-2019'!$A$1:$AG$43,MATCH(T$2,'Feedstock Split-2019'!$A$1:$AG$1,0),0)*T$4</f>
        <v>1106865122024.8147</v>
      </c>
      <c r="U33">
        <f>VLOOKUP($A33,'Feedstock Split-2019'!$A$1:$AG$43,MATCH(U$2,'Feedstock Split-2019'!$A$1:$AG$1,0),0)*U$4</f>
        <v>0</v>
      </c>
      <c r="V33">
        <f>VLOOKUP($A33,'Feedstock Split-2019'!$A$1:$AG$43,MATCH(V$2,'Feedstock Split-2019'!$A$1:$AG$1,0),0)*V$4</f>
        <v>0</v>
      </c>
      <c r="W33">
        <f>VLOOKUP($A33,'Feedstock Split-2019'!$A$1:$AG$43,MATCH(W$2,'Feedstock Split-2019'!$A$1:$AG$1,0),0)*W$4</f>
        <v>0</v>
      </c>
      <c r="X33">
        <f>VLOOKUP($A33,'Feedstock Split-2019'!$A$1:$AG$43,MATCH(X$2,'Feedstock Split-2019'!$A$1:$AG$1,0),0)*X$4</f>
        <v>0</v>
      </c>
      <c r="Y33">
        <f>VLOOKUP($A33,'Feedstock Split-2019'!$A$1:$AG$43,MATCH(Y$2,'Feedstock Split-2019'!$A$1:$AG$1,0),0)*Y$4</f>
        <v>0</v>
      </c>
      <c r="Z33">
        <f>VLOOKUP($A33,'Feedstock Split-2019'!$A$1:$AG$43,MATCH(Z$2,'Feedstock Split-2019'!$A$1:$AG$1,0),0)*Z$4</f>
        <v>0</v>
      </c>
      <c r="AA33">
        <f>VLOOKUP($A33,'Feedstock Split-2019'!$A$1:$AG$43,MATCH(AA$2,'Feedstock Split-2019'!$A$1:$AG$1,0),0)*AA$4</f>
        <v>0</v>
      </c>
      <c r="AB33">
        <f>VLOOKUP($A33,'Feedstock Split-2019'!$A$1:$AG$43,MATCH(AB$2,'Feedstock Split-2019'!$A$1:$AG$1,0),0)*AB$4</f>
        <v>0</v>
      </c>
      <c r="AC33">
        <f>VLOOKUP($A33,'Feedstock Split-2019'!$A$1:$AG$43,MATCH(AC$2,'Feedstock Split-2019'!$A$1:$AG$1,0),0)*AC$4</f>
        <v>0</v>
      </c>
      <c r="AD33">
        <f>VLOOKUP($A33,'Feedstock Split-2019'!$A$1:$AG$43,MATCH(AD$2,'Feedstock Split-2019'!$A$1:$AG$1,0),0)*AD$4</f>
        <v>0</v>
      </c>
      <c r="AE33">
        <f>VLOOKUP($A33,'Feedstock Split-2019'!$A$1:$AG$43,MATCH(AE$2,'Feedstock Split-2019'!$A$1:$AG$1,0),0)*AE$4</f>
        <v>0</v>
      </c>
      <c r="AF33" s="47">
        <f>VLOOKUP($A33,'Feedstock Split-2019'!$A$1:$AG$43,MATCH(AF$2,'Feedstock Split-2019'!$A$1:$AG$1,0),0)*AF$4</f>
        <v>0</v>
      </c>
    </row>
    <row r="34" spans="1:32" x14ac:dyDescent="0.2">
      <c r="A34" s="12" t="s">
        <v>30</v>
      </c>
      <c r="B34" s="27"/>
      <c r="C34" s="97">
        <f>VLOOKUP($A34,'Feedstock Split-2019'!$A$1:$AG$43,MATCH(C$2,'Feedstock Split-2019'!$A$1:$AG$1,0),0)*C$4</f>
        <v>0</v>
      </c>
      <c r="D34">
        <f>VLOOKUP($A34,'Feedstock Split-2019'!$A$1:$AG$43,MATCH(D$2,'Feedstock Split-2019'!$A$1:$AG$1,0),0)*D$4</f>
        <v>0</v>
      </c>
      <c r="E34">
        <f>VLOOKUP($A34,'Feedstock Split-2019'!$A$1:$AG$43,MATCH(E$2,'Feedstock Split-2019'!$A$1:$AG$1,0),0)*E$4</f>
        <v>0</v>
      </c>
      <c r="F34">
        <f>VLOOKUP($A34,'Feedstock Split-2019'!$A$1:$AG$43,MATCH(F$2,'Feedstock Split-2019'!$A$1:$AG$1,0),0)*F$4</f>
        <v>0</v>
      </c>
      <c r="G34">
        <f>VLOOKUP($A34,'Feedstock Split-2019'!$A$1:$AG$43,MATCH(G$2,'Feedstock Split-2019'!$A$1:$AG$1,0),0)*G$4</f>
        <v>0</v>
      </c>
      <c r="H34">
        <f>VLOOKUP($A34,'Feedstock Split-2019'!$A$1:$AG$43,MATCH(H$2,'Feedstock Split-2019'!$A$1:$AG$1,0),0)*H$4</f>
        <v>0</v>
      </c>
      <c r="I34">
        <f>VLOOKUP($A34,'Feedstock Split-2019'!$A$1:$AG$43,MATCH(I$2,'Feedstock Split-2019'!$A$1:$AG$1,0),0)*I$4</f>
        <v>0</v>
      </c>
      <c r="J34">
        <f>VLOOKUP($A34,'Feedstock Split-2019'!$A$1:$AG$43,MATCH(J$2,'Feedstock Split-2019'!$A$1:$AG$1,0),0)*J$4</f>
        <v>0</v>
      </c>
      <c r="K34">
        <f>VLOOKUP($A34,'Feedstock Split-2019'!$A$1:$AG$43,MATCH(K$2,'Feedstock Split-2019'!$A$1:$AG$1,0),0)*K$4</f>
        <v>0</v>
      </c>
      <c r="L34">
        <f>VLOOKUP($A34,'Feedstock Split-2019'!$A$1:$AG$43,MATCH(L$2,'Feedstock Split-2019'!$A$1:$AG$1,0),0)*L$4</f>
        <v>0</v>
      </c>
      <c r="M34">
        <f>VLOOKUP($A34,'Feedstock Split-2019'!$A$1:$AG$43,MATCH(M$2,'Feedstock Split-2019'!$A$1:$AG$1,0),0)*M$4</f>
        <v>0</v>
      </c>
      <c r="N34">
        <f>VLOOKUP($A34,'Feedstock Split-2019'!$A$1:$AG$43,MATCH(N$2,'Feedstock Split-2019'!$A$1:$AG$1,0),0)*N$4</f>
        <v>0</v>
      </c>
      <c r="O34">
        <f>VLOOKUP($A34,'Feedstock Split-2019'!$A$1:$AG$43,MATCH(O$2,'Feedstock Split-2019'!$A$1:$AG$1,0),0)*O$4</f>
        <v>0</v>
      </c>
      <c r="P34">
        <f>VLOOKUP($A34,'Feedstock Split-2019'!$A$1:$AG$43,MATCH(P$2,'Feedstock Split-2019'!$A$1:$AG$1,0),0)*P$4</f>
        <v>71830030002.084747</v>
      </c>
      <c r="Q34">
        <f>VLOOKUP($A34,'Feedstock Split-2019'!$A$1:$AG$43,MATCH(Q$2,'Feedstock Split-2019'!$A$1:$AG$1,0),0)*Q$4</f>
        <v>0</v>
      </c>
      <c r="R34">
        <f>VLOOKUP($A34,'Feedstock Split-2019'!$A$1:$AG$43,MATCH(R$2,'Feedstock Split-2019'!$A$1:$AG$1,0),0)*R$4</f>
        <v>0</v>
      </c>
      <c r="S34">
        <f>VLOOKUP($A34,'Feedstock Split-2019'!$A$1:$AG$43,MATCH(S$2,'Feedstock Split-2019'!$A$1:$AG$1,0),0)*S$4</f>
        <v>0</v>
      </c>
      <c r="T34">
        <f>VLOOKUP($A34,'Feedstock Split-2019'!$A$1:$AG$43,MATCH(T$2,'Feedstock Split-2019'!$A$1:$AG$1,0),0)*T$4</f>
        <v>1095493220086.2036</v>
      </c>
      <c r="U34">
        <f>VLOOKUP($A34,'Feedstock Split-2019'!$A$1:$AG$43,MATCH(U$2,'Feedstock Split-2019'!$A$1:$AG$1,0),0)*U$4</f>
        <v>0</v>
      </c>
      <c r="V34">
        <f>VLOOKUP($A34,'Feedstock Split-2019'!$A$1:$AG$43,MATCH(V$2,'Feedstock Split-2019'!$A$1:$AG$1,0),0)*V$4</f>
        <v>0</v>
      </c>
      <c r="W34">
        <f>VLOOKUP($A34,'Feedstock Split-2019'!$A$1:$AG$43,MATCH(W$2,'Feedstock Split-2019'!$A$1:$AG$1,0),0)*W$4</f>
        <v>0</v>
      </c>
      <c r="X34">
        <f>VLOOKUP($A34,'Feedstock Split-2019'!$A$1:$AG$43,MATCH(X$2,'Feedstock Split-2019'!$A$1:$AG$1,0),0)*X$4</f>
        <v>0</v>
      </c>
      <c r="Y34">
        <f>VLOOKUP($A34,'Feedstock Split-2019'!$A$1:$AG$43,MATCH(Y$2,'Feedstock Split-2019'!$A$1:$AG$1,0),0)*Y$4</f>
        <v>0</v>
      </c>
      <c r="Z34">
        <f>VLOOKUP($A34,'Feedstock Split-2019'!$A$1:$AG$43,MATCH(Z$2,'Feedstock Split-2019'!$A$1:$AG$1,0),0)*Z$4</f>
        <v>0</v>
      </c>
      <c r="AA34">
        <f>VLOOKUP($A34,'Feedstock Split-2019'!$A$1:$AG$43,MATCH(AA$2,'Feedstock Split-2019'!$A$1:$AG$1,0),0)*AA$4</f>
        <v>0</v>
      </c>
      <c r="AB34">
        <f>VLOOKUP($A34,'Feedstock Split-2019'!$A$1:$AG$43,MATCH(AB$2,'Feedstock Split-2019'!$A$1:$AG$1,0),0)*AB$4</f>
        <v>0</v>
      </c>
      <c r="AC34">
        <f>VLOOKUP($A34,'Feedstock Split-2019'!$A$1:$AG$43,MATCH(AC$2,'Feedstock Split-2019'!$A$1:$AG$1,0),0)*AC$4</f>
        <v>0</v>
      </c>
      <c r="AD34">
        <f>VLOOKUP($A34,'Feedstock Split-2019'!$A$1:$AG$43,MATCH(AD$2,'Feedstock Split-2019'!$A$1:$AG$1,0),0)*AD$4</f>
        <v>0</v>
      </c>
      <c r="AE34">
        <f>VLOOKUP($A34,'Feedstock Split-2019'!$A$1:$AG$43,MATCH(AE$2,'Feedstock Split-2019'!$A$1:$AG$1,0),0)*AE$4</f>
        <v>0</v>
      </c>
      <c r="AF34" s="47">
        <f>VLOOKUP($A34,'Feedstock Split-2019'!$A$1:$AG$43,MATCH(AF$2,'Feedstock Split-2019'!$A$1:$AG$1,0),0)*AF$4</f>
        <v>0</v>
      </c>
    </row>
    <row r="35" spans="1:32" x14ac:dyDescent="0.2">
      <c r="A35" s="12" t="s">
        <v>31</v>
      </c>
      <c r="B35" s="27"/>
      <c r="C35" s="97">
        <f>VLOOKUP($A35,'Feedstock Split-2019'!$A$1:$AG$43,MATCH(C$2,'Feedstock Split-2019'!$A$1:$AG$1,0),0)*C$4</f>
        <v>0</v>
      </c>
      <c r="D35">
        <f>VLOOKUP($A35,'Feedstock Split-2019'!$A$1:$AG$43,MATCH(D$2,'Feedstock Split-2019'!$A$1:$AG$1,0),0)*D$4</f>
        <v>0</v>
      </c>
      <c r="E35">
        <f>VLOOKUP($A35,'Feedstock Split-2019'!$A$1:$AG$43,MATCH(E$2,'Feedstock Split-2019'!$A$1:$AG$1,0),0)*E$4</f>
        <v>0</v>
      </c>
      <c r="F35">
        <f>VLOOKUP($A35,'Feedstock Split-2019'!$A$1:$AG$43,MATCH(F$2,'Feedstock Split-2019'!$A$1:$AG$1,0),0)*F$4</f>
        <v>0</v>
      </c>
      <c r="G35">
        <f>VLOOKUP($A35,'Feedstock Split-2019'!$A$1:$AG$43,MATCH(G$2,'Feedstock Split-2019'!$A$1:$AG$1,0),0)*G$4</f>
        <v>0</v>
      </c>
      <c r="H35">
        <f>VLOOKUP($A35,'Feedstock Split-2019'!$A$1:$AG$43,MATCH(H$2,'Feedstock Split-2019'!$A$1:$AG$1,0),0)*H$4</f>
        <v>0</v>
      </c>
      <c r="I35">
        <f>VLOOKUP($A35,'Feedstock Split-2019'!$A$1:$AG$43,MATCH(I$2,'Feedstock Split-2019'!$A$1:$AG$1,0),0)*I$4</f>
        <v>0</v>
      </c>
      <c r="J35">
        <f>VLOOKUP($A35,'Feedstock Split-2019'!$A$1:$AG$43,MATCH(J$2,'Feedstock Split-2019'!$A$1:$AG$1,0),0)*J$4</f>
        <v>0</v>
      </c>
      <c r="K35">
        <f>VLOOKUP($A35,'Feedstock Split-2019'!$A$1:$AG$43,MATCH(K$2,'Feedstock Split-2019'!$A$1:$AG$1,0),0)*K$4</f>
        <v>0</v>
      </c>
      <c r="L35">
        <f>VLOOKUP($A35,'Feedstock Split-2019'!$A$1:$AG$43,MATCH(L$2,'Feedstock Split-2019'!$A$1:$AG$1,0),0)*L$4</f>
        <v>0</v>
      </c>
      <c r="M35">
        <f>VLOOKUP($A35,'Feedstock Split-2019'!$A$1:$AG$43,MATCH(M$2,'Feedstock Split-2019'!$A$1:$AG$1,0),0)*M$4</f>
        <v>0</v>
      </c>
      <c r="N35">
        <f>VLOOKUP($A35,'Feedstock Split-2019'!$A$1:$AG$43,MATCH(N$2,'Feedstock Split-2019'!$A$1:$AG$1,0),0)*N$4</f>
        <v>0</v>
      </c>
      <c r="O35">
        <f>VLOOKUP($A35,'Feedstock Split-2019'!$A$1:$AG$43,MATCH(O$2,'Feedstock Split-2019'!$A$1:$AG$1,0),0)*O$4</f>
        <v>0</v>
      </c>
      <c r="P35">
        <f>VLOOKUP($A35,'Feedstock Split-2019'!$A$1:$AG$43,MATCH(P$2,'Feedstock Split-2019'!$A$1:$AG$1,0),0)*P$4</f>
        <v>0</v>
      </c>
      <c r="Q35">
        <f>VLOOKUP($A35,'Feedstock Split-2019'!$A$1:$AG$43,MATCH(Q$2,'Feedstock Split-2019'!$A$1:$AG$1,0),0)*Q$4</f>
        <v>0</v>
      </c>
      <c r="R35">
        <f>VLOOKUP($A35,'Feedstock Split-2019'!$A$1:$AG$43,MATCH(R$2,'Feedstock Split-2019'!$A$1:$AG$1,0),0)*R$4</f>
        <v>0</v>
      </c>
      <c r="S35">
        <f>VLOOKUP($A35,'Feedstock Split-2019'!$A$1:$AG$43,MATCH(S$2,'Feedstock Split-2019'!$A$1:$AG$1,0),0)*S$4</f>
        <v>0</v>
      </c>
      <c r="T35">
        <f>VLOOKUP($A35,'Feedstock Split-2019'!$A$1:$AG$43,MATCH(T$2,'Feedstock Split-2019'!$A$1:$AG$1,0),0)*T$4</f>
        <v>3506336431071.7588</v>
      </c>
      <c r="U35">
        <f>VLOOKUP($A35,'Feedstock Split-2019'!$A$1:$AG$43,MATCH(U$2,'Feedstock Split-2019'!$A$1:$AG$1,0),0)*U$4</f>
        <v>0</v>
      </c>
      <c r="V35">
        <f>VLOOKUP($A35,'Feedstock Split-2019'!$A$1:$AG$43,MATCH(V$2,'Feedstock Split-2019'!$A$1:$AG$1,0),0)*V$4</f>
        <v>0</v>
      </c>
      <c r="W35">
        <f>VLOOKUP($A35,'Feedstock Split-2019'!$A$1:$AG$43,MATCH(W$2,'Feedstock Split-2019'!$A$1:$AG$1,0),0)*W$4</f>
        <v>0</v>
      </c>
      <c r="X35">
        <f>VLOOKUP($A35,'Feedstock Split-2019'!$A$1:$AG$43,MATCH(X$2,'Feedstock Split-2019'!$A$1:$AG$1,0),0)*X$4</f>
        <v>0</v>
      </c>
      <c r="Y35">
        <f>VLOOKUP($A35,'Feedstock Split-2019'!$A$1:$AG$43,MATCH(Y$2,'Feedstock Split-2019'!$A$1:$AG$1,0),0)*Y$4</f>
        <v>0</v>
      </c>
      <c r="Z35">
        <f>VLOOKUP($A35,'Feedstock Split-2019'!$A$1:$AG$43,MATCH(Z$2,'Feedstock Split-2019'!$A$1:$AG$1,0),0)*Z$4</f>
        <v>0</v>
      </c>
      <c r="AA35">
        <f>VLOOKUP($A35,'Feedstock Split-2019'!$A$1:$AG$43,MATCH(AA$2,'Feedstock Split-2019'!$A$1:$AG$1,0),0)*AA$4</f>
        <v>0</v>
      </c>
      <c r="AB35">
        <f>VLOOKUP($A35,'Feedstock Split-2019'!$A$1:$AG$43,MATCH(AB$2,'Feedstock Split-2019'!$A$1:$AG$1,0),0)*AB$4</f>
        <v>0</v>
      </c>
      <c r="AC35">
        <f>VLOOKUP($A35,'Feedstock Split-2019'!$A$1:$AG$43,MATCH(AC$2,'Feedstock Split-2019'!$A$1:$AG$1,0),0)*AC$4</f>
        <v>0</v>
      </c>
      <c r="AD35">
        <f>VLOOKUP($A35,'Feedstock Split-2019'!$A$1:$AG$43,MATCH(AD$2,'Feedstock Split-2019'!$A$1:$AG$1,0),0)*AD$4</f>
        <v>0</v>
      </c>
      <c r="AE35">
        <f>VLOOKUP($A35,'Feedstock Split-2019'!$A$1:$AG$43,MATCH(AE$2,'Feedstock Split-2019'!$A$1:$AG$1,0),0)*AE$4</f>
        <v>0</v>
      </c>
      <c r="AF35" s="47">
        <f>VLOOKUP($A35,'Feedstock Split-2019'!$A$1:$AG$43,MATCH(AF$2,'Feedstock Split-2019'!$A$1:$AG$1,0),0)*AF$4</f>
        <v>0</v>
      </c>
    </row>
    <row r="36" spans="1:32" x14ac:dyDescent="0.2">
      <c r="A36" s="12" t="s">
        <v>32</v>
      </c>
      <c r="B36" s="27"/>
      <c r="C36" s="97">
        <f>VLOOKUP($A36,'Feedstock Split-2019'!$A$1:$AG$43,MATCH(C$2,'Feedstock Split-2019'!$A$1:$AG$1,0),0)*C$4</f>
        <v>0</v>
      </c>
      <c r="D36">
        <f>VLOOKUP($A36,'Feedstock Split-2019'!$A$1:$AG$43,MATCH(D$2,'Feedstock Split-2019'!$A$1:$AG$1,0),0)*D$4</f>
        <v>0</v>
      </c>
      <c r="E36">
        <f>VLOOKUP($A36,'Feedstock Split-2019'!$A$1:$AG$43,MATCH(E$2,'Feedstock Split-2019'!$A$1:$AG$1,0),0)*E$4</f>
        <v>0</v>
      </c>
      <c r="F36">
        <f>VLOOKUP($A36,'Feedstock Split-2019'!$A$1:$AG$43,MATCH(F$2,'Feedstock Split-2019'!$A$1:$AG$1,0),0)*F$4</f>
        <v>0</v>
      </c>
      <c r="G36">
        <f>VLOOKUP($A36,'Feedstock Split-2019'!$A$1:$AG$43,MATCH(G$2,'Feedstock Split-2019'!$A$1:$AG$1,0),0)*G$4</f>
        <v>0</v>
      </c>
      <c r="H36">
        <f>VLOOKUP($A36,'Feedstock Split-2019'!$A$1:$AG$43,MATCH(H$2,'Feedstock Split-2019'!$A$1:$AG$1,0),0)*H$4</f>
        <v>0</v>
      </c>
      <c r="I36">
        <f>VLOOKUP($A36,'Feedstock Split-2019'!$A$1:$AG$43,MATCH(I$2,'Feedstock Split-2019'!$A$1:$AG$1,0),0)*I$4</f>
        <v>0</v>
      </c>
      <c r="J36">
        <f>VLOOKUP($A36,'Feedstock Split-2019'!$A$1:$AG$43,MATCH(J$2,'Feedstock Split-2019'!$A$1:$AG$1,0),0)*J$4</f>
        <v>0</v>
      </c>
      <c r="K36">
        <f>VLOOKUP($A36,'Feedstock Split-2019'!$A$1:$AG$43,MATCH(K$2,'Feedstock Split-2019'!$A$1:$AG$1,0),0)*K$4</f>
        <v>0</v>
      </c>
      <c r="L36">
        <f>VLOOKUP($A36,'Feedstock Split-2019'!$A$1:$AG$43,MATCH(L$2,'Feedstock Split-2019'!$A$1:$AG$1,0),0)*L$4</f>
        <v>0</v>
      </c>
      <c r="M36">
        <f>VLOOKUP($A36,'Feedstock Split-2019'!$A$1:$AG$43,MATCH(M$2,'Feedstock Split-2019'!$A$1:$AG$1,0),0)*M$4</f>
        <v>0</v>
      </c>
      <c r="N36">
        <f>VLOOKUP($A36,'Feedstock Split-2019'!$A$1:$AG$43,MATCH(N$2,'Feedstock Split-2019'!$A$1:$AG$1,0),0)*N$4</f>
        <v>0</v>
      </c>
      <c r="O36">
        <f>VLOOKUP($A36,'Feedstock Split-2019'!$A$1:$AG$43,MATCH(O$2,'Feedstock Split-2019'!$A$1:$AG$1,0),0)*O$4</f>
        <v>0</v>
      </c>
      <c r="P36">
        <f>VLOOKUP($A36,'Feedstock Split-2019'!$A$1:$AG$43,MATCH(P$2,'Feedstock Split-2019'!$A$1:$AG$1,0),0)*P$4</f>
        <v>0</v>
      </c>
      <c r="Q36">
        <f>VLOOKUP($A36,'Feedstock Split-2019'!$A$1:$AG$43,MATCH(Q$2,'Feedstock Split-2019'!$A$1:$AG$1,0),0)*Q$4</f>
        <v>0</v>
      </c>
      <c r="R36">
        <f>VLOOKUP($A36,'Feedstock Split-2019'!$A$1:$AG$43,MATCH(R$2,'Feedstock Split-2019'!$A$1:$AG$1,0),0)*R$4</f>
        <v>0</v>
      </c>
      <c r="S36">
        <f>VLOOKUP($A36,'Feedstock Split-2019'!$A$1:$AG$43,MATCH(S$2,'Feedstock Split-2019'!$A$1:$AG$1,0),0)*S$4</f>
        <v>0</v>
      </c>
      <c r="T36">
        <f>VLOOKUP($A36,'Feedstock Split-2019'!$A$1:$AG$43,MATCH(T$2,'Feedstock Split-2019'!$A$1:$AG$1,0),0)*T$4</f>
        <v>87184581529.351837</v>
      </c>
      <c r="U36">
        <f>VLOOKUP($A36,'Feedstock Split-2019'!$A$1:$AG$43,MATCH(U$2,'Feedstock Split-2019'!$A$1:$AG$1,0),0)*U$4</f>
        <v>0</v>
      </c>
      <c r="V36">
        <f>VLOOKUP($A36,'Feedstock Split-2019'!$A$1:$AG$43,MATCH(V$2,'Feedstock Split-2019'!$A$1:$AG$1,0),0)*V$4</f>
        <v>0</v>
      </c>
      <c r="W36">
        <f>VLOOKUP($A36,'Feedstock Split-2019'!$A$1:$AG$43,MATCH(W$2,'Feedstock Split-2019'!$A$1:$AG$1,0),0)*W$4</f>
        <v>0</v>
      </c>
      <c r="X36">
        <f>VLOOKUP($A36,'Feedstock Split-2019'!$A$1:$AG$43,MATCH(X$2,'Feedstock Split-2019'!$A$1:$AG$1,0),0)*X$4</f>
        <v>0</v>
      </c>
      <c r="Y36">
        <f>VLOOKUP($A36,'Feedstock Split-2019'!$A$1:$AG$43,MATCH(Y$2,'Feedstock Split-2019'!$A$1:$AG$1,0),0)*Y$4</f>
        <v>0</v>
      </c>
      <c r="Z36">
        <f>VLOOKUP($A36,'Feedstock Split-2019'!$A$1:$AG$43,MATCH(Z$2,'Feedstock Split-2019'!$A$1:$AG$1,0),0)*Z$4</f>
        <v>0</v>
      </c>
      <c r="AA36">
        <f>VLOOKUP($A36,'Feedstock Split-2019'!$A$1:$AG$43,MATCH(AA$2,'Feedstock Split-2019'!$A$1:$AG$1,0),0)*AA$4</f>
        <v>0</v>
      </c>
      <c r="AB36">
        <f>VLOOKUP($A36,'Feedstock Split-2019'!$A$1:$AG$43,MATCH(AB$2,'Feedstock Split-2019'!$A$1:$AG$1,0),0)*AB$4</f>
        <v>0</v>
      </c>
      <c r="AC36">
        <f>VLOOKUP($A36,'Feedstock Split-2019'!$A$1:$AG$43,MATCH(AC$2,'Feedstock Split-2019'!$A$1:$AG$1,0),0)*AC$4</f>
        <v>0</v>
      </c>
      <c r="AD36">
        <f>VLOOKUP($A36,'Feedstock Split-2019'!$A$1:$AG$43,MATCH(AD$2,'Feedstock Split-2019'!$A$1:$AG$1,0),0)*AD$4</f>
        <v>0</v>
      </c>
      <c r="AE36">
        <f>VLOOKUP($A36,'Feedstock Split-2019'!$A$1:$AG$43,MATCH(AE$2,'Feedstock Split-2019'!$A$1:$AG$1,0),0)*AE$4</f>
        <v>0</v>
      </c>
      <c r="AF36" s="47">
        <f>VLOOKUP($A36,'Feedstock Split-2019'!$A$1:$AG$43,MATCH(AF$2,'Feedstock Split-2019'!$A$1:$AG$1,0),0)*AF$4</f>
        <v>0</v>
      </c>
    </row>
    <row r="37" spans="1:32" x14ac:dyDescent="0.2">
      <c r="A37" s="12" t="s">
        <v>33</v>
      </c>
      <c r="B37" s="27"/>
      <c r="C37" s="97">
        <f>VLOOKUP($A37,'Feedstock Split-2019'!$A$1:$AG$43,MATCH(C$2,'Feedstock Split-2019'!$A$1:$AG$1,0),0)*C$4</f>
        <v>0</v>
      </c>
      <c r="D37">
        <f>VLOOKUP($A37,'Feedstock Split-2019'!$A$1:$AG$43,MATCH(D$2,'Feedstock Split-2019'!$A$1:$AG$1,0),0)*D$4</f>
        <v>0</v>
      </c>
      <c r="E37">
        <f>VLOOKUP($A37,'Feedstock Split-2019'!$A$1:$AG$43,MATCH(E$2,'Feedstock Split-2019'!$A$1:$AG$1,0),0)*E$4</f>
        <v>0</v>
      </c>
      <c r="F37">
        <f>VLOOKUP($A37,'Feedstock Split-2019'!$A$1:$AG$43,MATCH(F$2,'Feedstock Split-2019'!$A$1:$AG$1,0),0)*F$4</f>
        <v>0</v>
      </c>
      <c r="G37">
        <f>VLOOKUP($A37,'Feedstock Split-2019'!$A$1:$AG$43,MATCH(G$2,'Feedstock Split-2019'!$A$1:$AG$1,0),0)*G$4</f>
        <v>0</v>
      </c>
      <c r="H37">
        <f>VLOOKUP($A37,'Feedstock Split-2019'!$A$1:$AG$43,MATCH(H$2,'Feedstock Split-2019'!$A$1:$AG$1,0),0)*H$4</f>
        <v>0</v>
      </c>
      <c r="I37">
        <f>VLOOKUP($A37,'Feedstock Split-2019'!$A$1:$AG$43,MATCH(I$2,'Feedstock Split-2019'!$A$1:$AG$1,0),0)*I$4</f>
        <v>0</v>
      </c>
      <c r="J37">
        <f>VLOOKUP($A37,'Feedstock Split-2019'!$A$1:$AG$43,MATCH(J$2,'Feedstock Split-2019'!$A$1:$AG$1,0),0)*J$4</f>
        <v>0</v>
      </c>
      <c r="K37">
        <f>VLOOKUP($A37,'Feedstock Split-2019'!$A$1:$AG$43,MATCH(K$2,'Feedstock Split-2019'!$A$1:$AG$1,0),0)*K$4</f>
        <v>0</v>
      </c>
      <c r="L37">
        <f>VLOOKUP($A37,'Feedstock Split-2019'!$A$1:$AG$43,MATCH(L$2,'Feedstock Split-2019'!$A$1:$AG$1,0),0)*L$4</f>
        <v>0</v>
      </c>
      <c r="M37">
        <f>VLOOKUP($A37,'Feedstock Split-2019'!$A$1:$AG$43,MATCH(M$2,'Feedstock Split-2019'!$A$1:$AG$1,0),0)*M$4</f>
        <v>0</v>
      </c>
      <c r="N37">
        <f>VLOOKUP($A37,'Feedstock Split-2019'!$A$1:$AG$43,MATCH(N$2,'Feedstock Split-2019'!$A$1:$AG$1,0),0)*N$4</f>
        <v>0</v>
      </c>
      <c r="O37">
        <f>VLOOKUP($A37,'Feedstock Split-2019'!$A$1:$AG$43,MATCH(O$2,'Feedstock Split-2019'!$A$1:$AG$1,0),0)*O$4</f>
        <v>0</v>
      </c>
      <c r="P37">
        <f>VLOOKUP($A37,'Feedstock Split-2019'!$A$1:$AG$43,MATCH(P$2,'Feedstock Split-2019'!$A$1:$AG$1,0),0)*P$4</f>
        <v>0</v>
      </c>
      <c r="Q37">
        <f>VLOOKUP($A37,'Feedstock Split-2019'!$A$1:$AG$43,MATCH(Q$2,'Feedstock Split-2019'!$A$1:$AG$1,0),0)*Q$4</f>
        <v>0</v>
      </c>
      <c r="R37">
        <f>VLOOKUP($A37,'Feedstock Split-2019'!$A$1:$AG$43,MATCH(R$2,'Feedstock Split-2019'!$A$1:$AG$1,0),0)*R$4</f>
        <v>0</v>
      </c>
      <c r="S37">
        <f>VLOOKUP($A37,'Feedstock Split-2019'!$A$1:$AG$43,MATCH(S$2,'Feedstock Split-2019'!$A$1:$AG$1,0),0)*S$4</f>
        <v>0</v>
      </c>
      <c r="T37">
        <f>VLOOKUP($A37,'Feedstock Split-2019'!$A$1:$AG$43,MATCH(T$2,'Feedstock Split-2019'!$A$1:$AG$1,0),0)*T$4</f>
        <v>0</v>
      </c>
      <c r="U37">
        <f>VLOOKUP($A37,'Feedstock Split-2019'!$A$1:$AG$43,MATCH(U$2,'Feedstock Split-2019'!$A$1:$AG$1,0),0)*U$4</f>
        <v>0</v>
      </c>
      <c r="V37">
        <f>VLOOKUP($A37,'Feedstock Split-2019'!$A$1:$AG$43,MATCH(V$2,'Feedstock Split-2019'!$A$1:$AG$1,0),0)*V$4</f>
        <v>0</v>
      </c>
      <c r="W37">
        <f>VLOOKUP($A37,'Feedstock Split-2019'!$A$1:$AG$43,MATCH(W$2,'Feedstock Split-2019'!$A$1:$AG$1,0),0)*W$4</f>
        <v>0</v>
      </c>
      <c r="X37">
        <f>VLOOKUP($A37,'Feedstock Split-2019'!$A$1:$AG$43,MATCH(X$2,'Feedstock Split-2019'!$A$1:$AG$1,0),0)*X$4</f>
        <v>0</v>
      </c>
      <c r="Y37">
        <f>VLOOKUP($A37,'Feedstock Split-2019'!$A$1:$AG$43,MATCH(Y$2,'Feedstock Split-2019'!$A$1:$AG$1,0),0)*Y$4</f>
        <v>0</v>
      </c>
      <c r="Z37">
        <f>VLOOKUP($A37,'Feedstock Split-2019'!$A$1:$AG$43,MATCH(Z$2,'Feedstock Split-2019'!$A$1:$AG$1,0),0)*Z$4</f>
        <v>0</v>
      </c>
      <c r="AA37">
        <f>VLOOKUP($A37,'Feedstock Split-2019'!$A$1:$AG$43,MATCH(AA$2,'Feedstock Split-2019'!$A$1:$AG$1,0),0)*AA$4</f>
        <v>0</v>
      </c>
      <c r="AB37">
        <f>VLOOKUP($A37,'Feedstock Split-2019'!$A$1:$AG$43,MATCH(AB$2,'Feedstock Split-2019'!$A$1:$AG$1,0),0)*AB$4</f>
        <v>0</v>
      </c>
      <c r="AC37">
        <f>VLOOKUP($A37,'Feedstock Split-2019'!$A$1:$AG$43,MATCH(AC$2,'Feedstock Split-2019'!$A$1:$AG$1,0),0)*AC$4</f>
        <v>0</v>
      </c>
      <c r="AD37">
        <f>VLOOKUP($A37,'Feedstock Split-2019'!$A$1:$AG$43,MATCH(AD$2,'Feedstock Split-2019'!$A$1:$AG$1,0),0)*AD$4</f>
        <v>0</v>
      </c>
      <c r="AE37">
        <f>VLOOKUP($A37,'Feedstock Split-2019'!$A$1:$AG$43,MATCH(AE$2,'Feedstock Split-2019'!$A$1:$AG$1,0),0)*AE$4</f>
        <v>0</v>
      </c>
      <c r="AF37" s="47">
        <f>VLOOKUP($A37,'Feedstock Split-2019'!$A$1:$AG$43,MATCH(AF$2,'Feedstock Split-2019'!$A$1:$AG$1,0),0)*AF$4</f>
        <v>0</v>
      </c>
    </row>
    <row r="38" spans="1:32" x14ac:dyDescent="0.2">
      <c r="A38" s="12" t="s">
        <v>34</v>
      </c>
      <c r="B38" s="27"/>
      <c r="C38" s="97">
        <f>VLOOKUP($A38,'Feedstock Split-2019'!$A$1:$AG$43,MATCH(C$2,'Feedstock Split-2019'!$A$1:$AG$1,0),0)*C$4</f>
        <v>0</v>
      </c>
      <c r="D38">
        <f>VLOOKUP($A38,'Feedstock Split-2019'!$A$1:$AG$43,MATCH(D$2,'Feedstock Split-2019'!$A$1:$AG$1,0),0)*D$4</f>
        <v>0</v>
      </c>
      <c r="E38">
        <f>VLOOKUP($A38,'Feedstock Split-2019'!$A$1:$AG$43,MATCH(E$2,'Feedstock Split-2019'!$A$1:$AG$1,0),0)*E$4</f>
        <v>0</v>
      </c>
      <c r="F38">
        <f>VLOOKUP($A38,'Feedstock Split-2019'!$A$1:$AG$43,MATCH(F$2,'Feedstock Split-2019'!$A$1:$AG$1,0),0)*F$4</f>
        <v>0</v>
      </c>
      <c r="G38">
        <f>VLOOKUP($A38,'Feedstock Split-2019'!$A$1:$AG$43,MATCH(G$2,'Feedstock Split-2019'!$A$1:$AG$1,0),0)*G$4</f>
        <v>0</v>
      </c>
      <c r="H38">
        <f>VLOOKUP($A38,'Feedstock Split-2019'!$A$1:$AG$43,MATCH(H$2,'Feedstock Split-2019'!$A$1:$AG$1,0),0)*H$4</f>
        <v>0</v>
      </c>
      <c r="I38">
        <f>VLOOKUP($A38,'Feedstock Split-2019'!$A$1:$AG$43,MATCH(I$2,'Feedstock Split-2019'!$A$1:$AG$1,0),0)*I$4</f>
        <v>0</v>
      </c>
      <c r="J38">
        <f>VLOOKUP($A38,'Feedstock Split-2019'!$A$1:$AG$43,MATCH(J$2,'Feedstock Split-2019'!$A$1:$AG$1,0),0)*J$4</f>
        <v>0</v>
      </c>
      <c r="K38">
        <f>VLOOKUP($A38,'Feedstock Split-2019'!$A$1:$AG$43,MATCH(K$2,'Feedstock Split-2019'!$A$1:$AG$1,0),0)*K$4</f>
        <v>0</v>
      </c>
      <c r="L38">
        <f>VLOOKUP($A38,'Feedstock Split-2019'!$A$1:$AG$43,MATCH(L$2,'Feedstock Split-2019'!$A$1:$AG$1,0),0)*L$4</f>
        <v>0</v>
      </c>
      <c r="M38">
        <f>VLOOKUP($A38,'Feedstock Split-2019'!$A$1:$AG$43,MATCH(M$2,'Feedstock Split-2019'!$A$1:$AG$1,0),0)*M$4</f>
        <v>0</v>
      </c>
      <c r="N38">
        <f>VLOOKUP($A38,'Feedstock Split-2019'!$A$1:$AG$43,MATCH(N$2,'Feedstock Split-2019'!$A$1:$AG$1,0),0)*N$4</f>
        <v>0</v>
      </c>
      <c r="O38">
        <f>VLOOKUP($A38,'Feedstock Split-2019'!$A$1:$AG$43,MATCH(O$2,'Feedstock Split-2019'!$A$1:$AG$1,0),0)*O$4</f>
        <v>0</v>
      </c>
      <c r="P38">
        <f>VLOOKUP($A38,'Feedstock Split-2019'!$A$1:$AG$43,MATCH(P$2,'Feedstock Split-2019'!$A$1:$AG$1,0),0)*P$4</f>
        <v>0</v>
      </c>
      <c r="Q38">
        <f>VLOOKUP($A38,'Feedstock Split-2019'!$A$1:$AG$43,MATCH(Q$2,'Feedstock Split-2019'!$A$1:$AG$1,0),0)*Q$4</f>
        <v>0</v>
      </c>
      <c r="R38">
        <f>VLOOKUP($A38,'Feedstock Split-2019'!$A$1:$AG$43,MATCH(R$2,'Feedstock Split-2019'!$A$1:$AG$1,0),0)*R$4</f>
        <v>0</v>
      </c>
      <c r="S38">
        <f>VLOOKUP($A38,'Feedstock Split-2019'!$A$1:$AG$43,MATCH(S$2,'Feedstock Split-2019'!$A$1:$AG$1,0),0)*S$4</f>
        <v>0</v>
      </c>
      <c r="T38">
        <f>VLOOKUP($A38,'Feedstock Split-2019'!$A$1:$AG$43,MATCH(T$2,'Feedstock Split-2019'!$A$1:$AG$1,0),0)*T$4</f>
        <v>0</v>
      </c>
      <c r="U38">
        <f>VLOOKUP($A38,'Feedstock Split-2019'!$A$1:$AG$43,MATCH(U$2,'Feedstock Split-2019'!$A$1:$AG$1,0),0)*U$4</f>
        <v>0</v>
      </c>
      <c r="V38">
        <f>VLOOKUP($A38,'Feedstock Split-2019'!$A$1:$AG$43,MATCH(V$2,'Feedstock Split-2019'!$A$1:$AG$1,0),0)*V$4</f>
        <v>0</v>
      </c>
      <c r="W38">
        <f>VLOOKUP($A38,'Feedstock Split-2019'!$A$1:$AG$43,MATCH(W$2,'Feedstock Split-2019'!$A$1:$AG$1,0),0)*W$4</f>
        <v>0</v>
      </c>
      <c r="X38">
        <f>VLOOKUP($A38,'Feedstock Split-2019'!$A$1:$AG$43,MATCH(X$2,'Feedstock Split-2019'!$A$1:$AG$1,0),0)*X$4</f>
        <v>0</v>
      </c>
      <c r="Y38">
        <f>VLOOKUP($A38,'Feedstock Split-2019'!$A$1:$AG$43,MATCH(Y$2,'Feedstock Split-2019'!$A$1:$AG$1,0),0)*Y$4</f>
        <v>0</v>
      </c>
      <c r="Z38">
        <f>VLOOKUP($A38,'Feedstock Split-2019'!$A$1:$AG$43,MATCH(Z$2,'Feedstock Split-2019'!$A$1:$AG$1,0),0)*Z$4</f>
        <v>0</v>
      </c>
      <c r="AA38">
        <f>VLOOKUP($A38,'Feedstock Split-2019'!$A$1:$AG$43,MATCH(AA$2,'Feedstock Split-2019'!$A$1:$AG$1,0),0)*AA$4</f>
        <v>0</v>
      </c>
      <c r="AB38">
        <f>VLOOKUP($A38,'Feedstock Split-2019'!$A$1:$AG$43,MATCH(AB$2,'Feedstock Split-2019'!$A$1:$AG$1,0),0)*AB$4</f>
        <v>0</v>
      </c>
      <c r="AC38">
        <f>VLOOKUP($A38,'Feedstock Split-2019'!$A$1:$AG$43,MATCH(AC$2,'Feedstock Split-2019'!$A$1:$AG$1,0),0)*AC$4</f>
        <v>0</v>
      </c>
      <c r="AD38">
        <f>VLOOKUP($A38,'Feedstock Split-2019'!$A$1:$AG$43,MATCH(AD$2,'Feedstock Split-2019'!$A$1:$AG$1,0),0)*AD$4</f>
        <v>0</v>
      </c>
      <c r="AE38">
        <f>VLOOKUP($A38,'Feedstock Split-2019'!$A$1:$AG$43,MATCH(AE$2,'Feedstock Split-2019'!$A$1:$AG$1,0),0)*AE$4</f>
        <v>0</v>
      </c>
      <c r="AF38" s="47">
        <f>VLOOKUP($A38,'Feedstock Split-2019'!$A$1:$AG$43,MATCH(AF$2,'Feedstock Split-2019'!$A$1:$AG$1,0),0)*AF$4</f>
        <v>0</v>
      </c>
    </row>
    <row r="39" spans="1:32" x14ac:dyDescent="0.2">
      <c r="A39" s="12" t="s">
        <v>35</v>
      </c>
      <c r="B39" s="27"/>
      <c r="C39" s="97">
        <f>VLOOKUP($A39,'Feedstock Split-2019'!$A$1:$AG$43,MATCH(C$2,'Feedstock Split-2019'!$A$1:$AG$1,0),0)*C$4</f>
        <v>0</v>
      </c>
      <c r="D39">
        <f>VLOOKUP($A39,'Feedstock Split-2019'!$A$1:$AG$43,MATCH(D$2,'Feedstock Split-2019'!$A$1:$AG$1,0),0)*D$4</f>
        <v>0</v>
      </c>
      <c r="E39">
        <f>VLOOKUP($A39,'Feedstock Split-2019'!$A$1:$AG$43,MATCH(E$2,'Feedstock Split-2019'!$A$1:$AG$1,0),0)*E$4</f>
        <v>0</v>
      </c>
      <c r="F39">
        <f>VLOOKUP($A39,'Feedstock Split-2019'!$A$1:$AG$43,MATCH(F$2,'Feedstock Split-2019'!$A$1:$AG$1,0),0)*F$4</f>
        <v>0</v>
      </c>
      <c r="G39">
        <f>VLOOKUP($A39,'Feedstock Split-2019'!$A$1:$AG$43,MATCH(G$2,'Feedstock Split-2019'!$A$1:$AG$1,0),0)*G$4</f>
        <v>0</v>
      </c>
      <c r="H39">
        <f>VLOOKUP($A39,'Feedstock Split-2019'!$A$1:$AG$43,MATCH(H$2,'Feedstock Split-2019'!$A$1:$AG$1,0),0)*H$4</f>
        <v>0</v>
      </c>
      <c r="I39">
        <f>VLOOKUP($A39,'Feedstock Split-2019'!$A$1:$AG$43,MATCH(I$2,'Feedstock Split-2019'!$A$1:$AG$1,0),0)*I$4</f>
        <v>0</v>
      </c>
      <c r="J39">
        <f>VLOOKUP($A39,'Feedstock Split-2019'!$A$1:$AG$43,MATCH(J$2,'Feedstock Split-2019'!$A$1:$AG$1,0),0)*J$4</f>
        <v>0</v>
      </c>
      <c r="K39">
        <f>VLOOKUP($A39,'Feedstock Split-2019'!$A$1:$AG$43,MATCH(K$2,'Feedstock Split-2019'!$A$1:$AG$1,0),0)*K$4</f>
        <v>0</v>
      </c>
      <c r="L39">
        <f>VLOOKUP($A39,'Feedstock Split-2019'!$A$1:$AG$43,MATCH(L$2,'Feedstock Split-2019'!$A$1:$AG$1,0),0)*L$4</f>
        <v>0</v>
      </c>
      <c r="M39">
        <f>VLOOKUP($A39,'Feedstock Split-2019'!$A$1:$AG$43,MATCH(M$2,'Feedstock Split-2019'!$A$1:$AG$1,0),0)*M$4</f>
        <v>0</v>
      </c>
      <c r="N39">
        <f>VLOOKUP($A39,'Feedstock Split-2019'!$A$1:$AG$43,MATCH(N$2,'Feedstock Split-2019'!$A$1:$AG$1,0),0)*N$4</f>
        <v>0</v>
      </c>
      <c r="O39">
        <f>VLOOKUP($A39,'Feedstock Split-2019'!$A$1:$AG$43,MATCH(O$2,'Feedstock Split-2019'!$A$1:$AG$1,0),0)*O$4</f>
        <v>0</v>
      </c>
      <c r="P39">
        <f>VLOOKUP($A39,'Feedstock Split-2019'!$A$1:$AG$43,MATCH(P$2,'Feedstock Split-2019'!$A$1:$AG$1,0),0)*P$4</f>
        <v>0</v>
      </c>
      <c r="Q39">
        <f>VLOOKUP($A39,'Feedstock Split-2019'!$A$1:$AG$43,MATCH(Q$2,'Feedstock Split-2019'!$A$1:$AG$1,0),0)*Q$4</f>
        <v>0</v>
      </c>
      <c r="R39">
        <f>VLOOKUP($A39,'Feedstock Split-2019'!$A$1:$AG$43,MATCH(R$2,'Feedstock Split-2019'!$A$1:$AG$1,0),0)*R$4</f>
        <v>0</v>
      </c>
      <c r="S39">
        <f>VLOOKUP($A39,'Feedstock Split-2019'!$A$1:$AG$43,MATCH(S$2,'Feedstock Split-2019'!$A$1:$AG$1,0),0)*S$4</f>
        <v>0</v>
      </c>
      <c r="T39">
        <f>VLOOKUP($A39,'Feedstock Split-2019'!$A$1:$AG$43,MATCH(T$2,'Feedstock Split-2019'!$A$1:$AG$1,0),0)*T$4</f>
        <v>0</v>
      </c>
      <c r="U39">
        <f>VLOOKUP($A39,'Feedstock Split-2019'!$A$1:$AG$43,MATCH(U$2,'Feedstock Split-2019'!$A$1:$AG$1,0),0)*U$4</f>
        <v>0</v>
      </c>
      <c r="V39">
        <f>VLOOKUP($A39,'Feedstock Split-2019'!$A$1:$AG$43,MATCH(V$2,'Feedstock Split-2019'!$A$1:$AG$1,0),0)*V$4</f>
        <v>0</v>
      </c>
      <c r="W39">
        <f>VLOOKUP($A39,'Feedstock Split-2019'!$A$1:$AG$43,MATCH(W$2,'Feedstock Split-2019'!$A$1:$AG$1,0),0)*W$4</f>
        <v>0</v>
      </c>
      <c r="X39">
        <f>VLOOKUP($A39,'Feedstock Split-2019'!$A$1:$AG$43,MATCH(X$2,'Feedstock Split-2019'!$A$1:$AG$1,0),0)*X$4</f>
        <v>0</v>
      </c>
      <c r="Y39">
        <f>VLOOKUP($A39,'Feedstock Split-2019'!$A$1:$AG$43,MATCH(Y$2,'Feedstock Split-2019'!$A$1:$AG$1,0),0)*Y$4</f>
        <v>0</v>
      </c>
      <c r="Z39">
        <f>VLOOKUP($A39,'Feedstock Split-2019'!$A$1:$AG$43,MATCH(Z$2,'Feedstock Split-2019'!$A$1:$AG$1,0),0)*Z$4</f>
        <v>0</v>
      </c>
      <c r="AA39">
        <f>VLOOKUP($A39,'Feedstock Split-2019'!$A$1:$AG$43,MATCH(AA$2,'Feedstock Split-2019'!$A$1:$AG$1,0),0)*AA$4</f>
        <v>0</v>
      </c>
      <c r="AB39">
        <f>VLOOKUP($A39,'Feedstock Split-2019'!$A$1:$AG$43,MATCH(AB$2,'Feedstock Split-2019'!$A$1:$AG$1,0),0)*AB$4</f>
        <v>0</v>
      </c>
      <c r="AC39">
        <f>VLOOKUP($A39,'Feedstock Split-2019'!$A$1:$AG$43,MATCH(AC$2,'Feedstock Split-2019'!$A$1:$AG$1,0),0)*AC$4</f>
        <v>0</v>
      </c>
      <c r="AD39">
        <f>VLOOKUP($A39,'Feedstock Split-2019'!$A$1:$AG$43,MATCH(AD$2,'Feedstock Split-2019'!$A$1:$AG$1,0),0)*AD$4</f>
        <v>0</v>
      </c>
      <c r="AE39">
        <f>VLOOKUP($A39,'Feedstock Split-2019'!$A$1:$AG$43,MATCH(AE$2,'Feedstock Split-2019'!$A$1:$AG$1,0),0)*AE$4</f>
        <v>0</v>
      </c>
      <c r="AF39" s="47">
        <f>VLOOKUP($A39,'Feedstock Split-2019'!$A$1:$AG$43,MATCH(AF$2,'Feedstock Split-2019'!$A$1:$AG$1,0),0)*AF$4</f>
        <v>0</v>
      </c>
    </row>
    <row r="40" spans="1:32" x14ac:dyDescent="0.2">
      <c r="A40" s="12" t="s">
        <v>36</v>
      </c>
      <c r="B40" s="27"/>
      <c r="C40" s="97">
        <f>VLOOKUP($A40,'Feedstock Split-2019'!$A$1:$AG$43,MATCH(C$2,'Feedstock Split-2019'!$A$1:$AG$1,0),0)*C$4</f>
        <v>0</v>
      </c>
      <c r="D40">
        <f>VLOOKUP($A40,'Feedstock Split-2019'!$A$1:$AG$43,MATCH(D$2,'Feedstock Split-2019'!$A$1:$AG$1,0),0)*D$4</f>
        <v>0</v>
      </c>
      <c r="E40">
        <f>VLOOKUP($A40,'Feedstock Split-2019'!$A$1:$AG$43,MATCH(E$2,'Feedstock Split-2019'!$A$1:$AG$1,0),0)*E$4</f>
        <v>0</v>
      </c>
      <c r="F40">
        <f>VLOOKUP($A40,'Feedstock Split-2019'!$A$1:$AG$43,MATCH(F$2,'Feedstock Split-2019'!$A$1:$AG$1,0),0)*F$4</f>
        <v>0</v>
      </c>
      <c r="G40">
        <f>VLOOKUP($A40,'Feedstock Split-2019'!$A$1:$AG$43,MATCH(G$2,'Feedstock Split-2019'!$A$1:$AG$1,0),0)*G$4</f>
        <v>0</v>
      </c>
      <c r="H40">
        <f>VLOOKUP($A40,'Feedstock Split-2019'!$A$1:$AG$43,MATCH(H$2,'Feedstock Split-2019'!$A$1:$AG$1,0),0)*H$4</f>
        <v>0</v>
      </c>
      <c r="I40">
        <f>VLOOKUP($A40,'Feedstock Split-2019'!$A$1:$AG$43,MATCH(I$2,'Feedstock Split-2019'!$A$1:$AG$1,0),0)*I$4</f>
        <v>0</v>
      </c>
      <c r="J40">
        <f>VLOOKUP($A40,'Feedstock Split-2019'!$A$1:$AG$43,MATCH(J$2,'Feedstock Split-2019'!$A$1:$AG$1,0),0)*J$4</f>
        <v>0</v>
      </c>
      <c r="K40">
        <f>VLOOKUP($A40,'Feedstock Split-2019'!$A$1:$AG$43,MATCH(K$2,'Feedstock Split-2019'!$A$1:$AG$1,0),0)*K$4</f>
        <v>0</v>
      </c>
      <c r="L40">
        <f>VLOOKUP($A40,'Feedstock Split-2019'!$A$1:$AG$43,MATCH(L$2,'Feedstock Split-2019'!$A$1:$AG$1,0),0)*L$4</f>
        <v>0</v>
      </c>
      <c r="M40">
        <f>VLOOKUP($A40,'Feedstock Split-2019'!$A$1:$AG$43,MATCH(M$2,'Feedstock Split-2019'!$A$1:$AG$1,0),0)*M$4</f>
        <v>0</v>
      </c>
      <c r="N40">
        <f>VLOOKUP($A40,'Feedstock Split-2019'!$A$1:$AG$43,MATCH(N$2,'Feedstock Split-2019'!$A$1:$AG$1,0),0)*N$4</f>
        <v>0</v>
      </c>
      <c r="O40">
        <f>VLOOKUP($A40,'Feedstock Split-2019'!$A$1:$AG$43,MATCH(O$2,'Feedstock Split-2019'!$A$1:$AG$1,0),0)*O$4</f>
        <v>0</v>
      </c>
      <c r="P40">
        <f>VLOOKUP($A40,'Feedstock Split-2019'!$A$1:$AG$43,MATCH(P$2,'Feedstock Split-2019'!$A$1:$AG$1,0),0)*P$4</f>
        <v>0</v>
      </c>
      <c r="Q40">
        <f>VLOOKUP($A40,'Feedstock Split-2019'!$A$1:$AG$43,MATCH(Q$2,'Feedstock Split-2019'!$A$1:$AG$1,0),0)*Q$4</f>
        <v>0</v>
      </c>
      <c r="R40">
        <f>VLOOKUP($A40,'Feedstock Split-2019'!$A$1:$AG$43,MATCH(R$2,'Feedstock Split-2019'!$A$1:$AG$1,0),0)*R$4</f>
        <v>0</v>
      </c>
      <c r="S40">
        <f>VLOOKUP($A40,'Feedstock Split-2019'!$A$1:$AG$43,MATCH(S$2,'Feedstock Split-2019'!$A$1:$AG$1,0),0)*S$4</f>
        <v>0</v>
      </c>
      <c r="T40">
        <f>VLOOKUP($A40,'Feedstock Split-2019'!$A$1:$AG$43,MATCH(T$2,'Feedstock Split-2019'!$A$1:$AG$1,0),0)*T$4</f>
        <v>0</v>
      </c>
      <c r="U40">
        <f>VLOOKUP($A40,'Feedstock Split-2019'!$A$1:$AG$43,MATCH(U$2,'Feedstock Split-2019'!$A$1:$AG$1,0),0)*U$4</f>
        <v>0</v>
      </c>
      <c r="V40">
        <f>VLOOKUP($A40,'Feedstock Split-2019'!$A$1:$AG$43,MATCH(V$2,'Feedstock Split-2019'!$A$1:$AG$1,0),0)*V$4</f>
        <v>0</v>
      </c>
      <c r="W40">
        <f>VLOOKUP($A40,'Feedstock Split-2019'!$A$1:$AG$43,MATCH(W$2,'Feedstock Split-2019'!$A$1:$AG$1,0),0)*W$4</f>
        <v>0</v>
      </c>
      <c r="X40">
        <f>VLOOKUP($A40,'Feedstock Split-2019'!$A$1:$AG$43,MATCH(X$2,'Feedstock Split-2019'!$A$1:$AG$1,0),0)*X$4</f>
        <v>0</v>
      </c>
      <c r="Y40">
        <f>VLOOKUP($A40,'Feedstock Split-2019'!$A$1:$AG$43,MATCH(Y$2,'Feedstock Split-2019'!$A$1:$AG$1,0),0)*Y$4</f>
        <v>0</v>
      </c>
      <c r="Z40">
        <f>VLOOKUP($A40,'Feedstock Split-2019'!$A$1:$AG$43,MATCH(Z$2,'Feedstock Split-2019'!$A$1:$AG$1,0),0)*Z$4</f>
        <v>0</v>
      </c>
      <c r="AA40">
        <f>VLOOKUP($A40,'Feedstock Split-2019'!$A$1:$AG$43,MATCH(AA$2,'Feedstock Split-2019'!$A$1:$AG$1,0),0)*AA$4</f>
        <v>0</v>
      </c>
      <c r="AB40">
        <f>VLOOKUP($A40,'Feedstock Split-2019'!$A$1:$AG$43,MATCH(AB$2,'Feedstock Split-2019'!$A$1:$AG$1,0),0)*AB$4</f>
        <v>0</v>
      </c>
      <c r="AC40">
        <f>VLOOKUP($A40,'Feedstock Split-2019'!$A$1:$AG$43,MATCH(AC$2,'Feedstock Split-2019'!$A$1:$AG$1,0),0)*AC$4</f>
        <v>0</v>
      </c>
      <c r="AD40">
        <f>VLOOKUP($A40,'Feedstock Split-2019'!$A$1:$AG$43,MATCH(AD$2,'Feedstock Split-2019'!$A$1:$AG$1,0),0)*AD$4</f>
        <v>0</v>
      </c>
      <c r="AE40">
        <f>VLOOKUP($A40,'Feedstock Split-2019'!$A$1:$AG$43,MATCH(AE$2,'Feedstock Split-2019'!$A$1:$AG$1,0),0)*AE$4</f>
        <v>0</v>
      </c>
      <c r="AF40" s="47">
        <f>VLOOKUP($A40,'Feedstock Split-2019'!$A$1:$AG$43,MATCH(AF$2,'Feedstock Split-2019'!$A$1:$AG$1,0),0)*AF$4</f>
        <v>0</v>
      </c>
    </row>
    <row r="41" spans="1:32" x14ac:dyDescent="0.2">
      <c r="A41" s="12" t="s">
        <v>37</v>
      </c>
      <c r="B41" s="27"/>
      <c r="C41" s="97">
        <f>VLOOKUP($A41,'Feedstock Split-2019'!$A$1:$AG$43,MATCH(C$2,'Feedstock Split-2019'!$A$1:$AG$1,0),0)*C$4</f>
        <v>0</v>
      </c>
      <c r="D41">
        <f>VLOOKUP($A41,'Feedstock Split-2019'!$A$1:$AG$43,MATCH(D$2,'Feedstock Split-2019'!$A$1:$AG$1,0),0)*D$4</f>
        <v>0</v>
      </c>
      <c r="E41">
        <f>VLOOKUP($A41,'Feedstock Split-2019'!$A$1:$AG$43,MATCH(E$2,'Feedstock Split-2019'!$A$1:$AG$1,0),0)*E$4</f>
        <v>0</v>
      </c>
      <c r="F41">
        <f>VLOOKUP($A41,'Feedstock Split-2019'!$A$1:$AG$43,MATCH(F$2,'Feedstock Split-2019'!$A$1:$AG$1,0),0)*F$4</f>
        <v>0</v>
      </c>
      <c r="G41">
        <f>VLOOKUP($A41,'Feedstock Split-2019'!$A$1:$AG$43,MATCH(G$2,'Feedstock Split-2019'!$A$1:$AG$1,0),0)*G$4</f>
        <v>0</v>
      </c>
      <c r="H41">
        <f>VLOOKUP($A41,'Feedstock Split-2019'!$A$1:$AG$43,MATCH(H$2,'Feedstock Split-2019'!$A$1:$AG$1,0),0)*H$4</f>
        <v>0</v>
      </c>
      <c r="I41">
        <f>VLOOKUP($A41,'Feedstock Split-2019'!$A$1:$AG$43,MATCH(I$2,'Feedstock Split-2019'!$A$1:$AG$1,0),0)*I$4</f>
        <v>0</v>
      </c>
      <c r="J41">
        <f>VLOOKUP($A41,'Feedstock Split-2019'!$A$1:$AG$43,MATCH(J$2,'Feedstock Split-2019'!$A$1:$AG$1,0),0)*J$4</f>
        <v>0</v>
      </c>
      <c r="K41">
        <f>VLOOKUP($A41,'Feedstock Split-2019'!$A$1:$AG$43,MATCH(K$2,'Feedstock Split-2019'!$A$1:$AG$1,0),0)*K$4</f>
        <v>0</v>
      </c>
      <c r="L41">
        <f>VLOOKUP($A41,'Feedstock Split-2019'!$A$1:$AG$43,MATCH(L$2,'Feedstock Split-2019'!$A$1:$AG$1,0),0)*L$4</f>
        <v>0</v>
      </c>
      <c r="M41">
        <f>VLOOKUP($A41,'Feedstock Split-2019'!$A$1:$AG$43,MATCH(M$2,'Feedstock Split-2019'!$A$1:$AG$1,0),0)*M$4</f>
        <v>0</v>
      </c>
      <c r="N41">
        <f>VLOOKUP($A41,'Feedstock Split-2019'!$A$1:$AG$43,MATCH(N$2,'Feedstock Split-2019'!$A$1:$AG$1,0),0)*N$4</f>
        <v>0</v>
      </c>
      <c r="O41">
        <f>VLOOKUP($A41,'Feedstock Split-2019'!$A$1:$AG$43,MATCH(O$2,'Feedstock Split-2019'!$A$1:$AG$1,0),0)*O$4</f>
        <v>0</v>
      </c>
      <c r="P41">
        <f>VLOOKUP($A41,'Feedstock Split-2019'!$A$1:$AG$43,MATCH(P$2,'Feedstock Split-2019'!$A$1:$AG$1,0),0)*P$4</f>
        <v>0</v>
      </c>
      <c r="Q41">
        <f>VLOOKUP($A41,'Feedstock Split-2019'!$A$1:$AG$43,MATCH(Q$2,'Feedstock Split-2019'!$A$1:$AG$1,0),0)*Q$4</f>
        <v>0</v>
      </c>
      <c r="R41">
        <f>VLOOKUP($A41,'Feedstock Split-2019'!$A$1:$AG$43,MATCH(R$2,'Feedstock Split-2019'!$A$1:$AG$1,0),0)*R$4</f>
        <v>0</v>
      </c>
      <c r="S41">
        <f>VLOOKUP($A41,'Feedstock Split-2019'!$A$1:$AG$43,MATCH(S$2,'Feedstock Split-2019'!$A$1:$AG$1,0),0)*S$4</f>
        <v>0</v>
      </c>
      <c r="T41">
        <f>VLOOKUP($A41,'Feedstock Split-2019'!$A$1:$AG$43,MATCH(T$2,'Feedstock Split-2019'!$A$1:$AG$1,0),0)*T$4</f>
        <v>0</v>
      </c>
      <c r="U41">
        <f>VLOOKUP($A41,'Feedstock Split-2019'!$A$1:$AG$43,MATCH(U$2,'Feedstock Split-2019'!$A$1:$AG$1,0),0)*U$4</f>
        <v>0</v>
      </c>
      <c r="V41">
        <f>VLOOKUP($A41,'Feedstock Split-2019'!$A$1:$AG$43,MATCH(V$2,'Feedstock Split-2019'!$A$1:$AG$1,0),0)*V$4</f>
        <v>0</v>
      </c>
      <c r="W41">
        <f>VLOOKUP($A41,'Feedstock Split-2019'!$A$1:$AG$43,MATCH(W$2,'Feedstock Split-2019'!$A$1:$AG$1,0),0)*W$4</f>
        <v>0</v>
      </c>
      <c r="X41">
        <f>VLOOKUP($A41,'Feedstock Split-2019'!$A$1:$AG$43,MATCH(X$2,'Feedstock Split-2019'!$A$1:$AG$1,0),0)*X$4</f>
        <v>0</v>
      </c>
      <c r="Y41">
        <f>VLOOKUP($A41,'Feedstock Split-2019'!$A$1:$AG$43,MATCH(Y$2,'Feedstock Split-2019'!$A$1:$AG$1,0),0)*Y$4</f>
        <v>0</v>
      </c>
      <c r="Z41">
        <f>VLOOKUP($A41,'Feedstock Split-2019'!$A$1:$AG$43,MATCH(Z$2,'Feedstock Split-2019'!$A$1:$AG$1,0),0)*Z$4</f>
        <v>0</v>
      </c>
      <c r="AA41">
        <f>VLOOKUP($A41,'Feedstock Split-2019'!$A$1:$AG$43,MATCH(AA$2,'Feedstock Split-2019'!$A$1:$AG$1,0),0)*AA$4</f>
        <v>0</v>
      </c>
      <c r="AB41">
        <f>VLOOKUP($A41,'Feedstock Split-2019'!$A$1:$AG$43,MATCH(AB$2,'Feedstock Split-2019'!$A$1:$AG$1,0),0)*AB$4</f>
        <v>0</v>
      </c>
      <c r="AC41">
        <f>VLOOKUP($A41,'Feedstock Split-2019'!$A$1:$AG$43,MATCH(AC$2,'Feedstock Split-2019'!$A$1:$AG$1,0),0)*AC$4</f>
        <v>0</v>
      </c>
      <c r="AD41">
        <f>VLOOKUP($A41,'Feedstock Split-2019'!$A$1:$AG$43,MATCH(AD$2,'Feedstock Split-2019'!$A$1:$AG$1,0),0)*AD$4</f>
        <v>0</v>
      </c>
      <c r="AE41">
        <f>VLOOKUP($A41,'Feedstock Split-2019'!$A$1:$AG$43,MATCH(AE$2,'Feedstock Split-2019'!$A$1:$AG$1,0),0)*AE$4</f>
        <v>0</v>
      </c>
      <c r="AF41" s="47">
        <f>VLOOKUP($A41,'Feedstock Split-2019'!$A$1:$AG$43,MATCH(AF$2,'Feedstock Split-2019'!$A$1:$AG$1,0),0)*AF$4</f>
        <v>0</v>
      </c>
    </row>
    <row r="42" spans="1:32" x14ac:dyDescent="0.2">
      <c r="A42" s="12" t="s">
        <v>38</v>
      </c>
      <c r="B42" s="27"/>
      <c r="C42" s="97">
        <f>VLOOKUP($A42,'Feedstock Split-2019'!$A$1:$AG$43,MATCH(C$2,'Feedstock Split-2019'!$A$1:$AG$1,0),0)*C$4</f>
        <v>0</v>
      </c>
      <c r="D42">
        <f>VLOOKUP($A42,'Feedstock Split-2019'!$A$1:$AG$43,MATCH(D$2,'Feedstock Split-2019'!$A$1:$AG$1,0),0)*D$4</f>
        <v>0</v>
      </c>
      <c r="E42">
        <f>VLOOKUP($A42,'Feedstock Split-2019'!$A$1:$AG$43,MATCH(E$2,'Feedstock Split-2019'!$A$1:$AG$1,0),0)*E$4</f>
        <v>0</v>
      </c>
      <c r="F42">
        <f>VLOOKUP($A42,'Feedstock Split-2019'!$A$1:$AG$43,MATCH(F$2,'Feedstock Split-2019'!$A$1:$AG$1,0),0)*F$4</f>
        <v>0</v>
      </c>
      <c r="G42">
        <f>VLOOKUP($A42,'Feedstock Split-2019'!$A$1:$AG$43,MATCH(G$2,'Feedstock Split-2019'!$A$1:$AG$1,0),0)*G$4</f>
        <v>0</v>
      </c>
      <c r="H42">
        <f>VLOOKUP($A42,'Feedstock Split-2019'!$A$1:$AG$43,MATCH(H$2,'Feedstock Split-2019'!$A$1:$AG$1,0),0)*H$4</f>
        <v>0</v>
      </c>
      <c r="I42">
        <f>VLOOKUP($A42,'Feedstock Split-2019'!$A$1:$AG$43,MATCH(I$2,'Feedstock Split-2019'!$A$1:$AG$1,0),0)*I$4</f>
        <v>0</v>
      </c>
      <c r="J42">
        <f>VLOOKUP($A42,'Feedstock Split-2019'!$A$1:$AG$43,MATCH(J$2,'Feedstock Split-2019'!$A$1:$AG$1,0),0)*J$4</f>
        <v>0</v>
      </c>
      <c r="K42">
        <f>VLOOKUP($A42,'Feedstock Split-2019'!$A$1:$AG$43,MATCH(K$2,'Feedstock Split-2019'!$A$1:$AG$1,0),0)*K$4</f>
        <v>0</v>
      </c>
      <c r="L42">
        <f>VLOOKUP($A42,'Feedstock Split-2019'!$A$1:$AG$43,MATCH(L$2,'Feedstock Split-2019'!$A$1:$AG$1,0),0)*L$4</f>
        <v>0</v>
      </c>
      <c r="M42">
        <f>VLOOKUP($A42,'Feedstock Split-2019'!$A$1:$AG$43,MATCH(M$2,'Feedstock Split-2019'!$A$1:$AG$1,0),0)*M$4</f>
        <v>0</v>
      </c>
      <c r="N42">
        <f>VLOOKUP($A42,'Feedstock Split-2019'!$A$1:$AG$43,MATCH(N$2,'Feedstock Split-2019'!$A$1:$AG$1,0),0)*N$4</f>
        <v>0</v>
      </c>
      <c r="O42">
        <f>VLOOKUP($A42,'Feedstock Split-2019'!$A$1:$AG$43,MATCH(O$2,'Feedstock Split-2019'!$A$1:$AG$1,0),0)*O$4</f>
        <v>0</v>
      </c>
      <c r="P42">
        <f>VLOOKUP($A42,'Feedstock Split-2019'!$A$1:$AG$43,MATCH(P$2,'Feedstock Split-2019'!$A$1:$AG$1,0),0)*P$4</f>
        <v>0</v>
      </c>
      <c r="Q42">
        <f>VLOOKUP($A42,'Feedstock Split-2019'!$A$1:$AG$43,MATCH(Q$2,'Feedstock Split-2019'!$A$1:$AG$1,0),0)*Q$4</f>
        <v>0</v>
      </c>
      <c r="R42">
        <f>VLOOKUP($A42,'Feedstock Split-2019'!$A$1:$AG$43,MATCH(R$2,'Feedstock Split-2019'!$A$1:$AG$1,0),0)*R$4</f>
        <v>0</v>
      </c>
      <c r="S42">
        <f>VLOOKUP($A42,'Feedstock Split-2019'!$A$1:$AG$43,MATCH(S$2,'Feedstock Split-2019'!$A$1:$AG$1,0),0)*S$4</f>
        <v>0</v>
      </c>
      <c r="T42">
        <f>VLOOKUP($A42,'Feedstock Split-2019'!$A$1:$AG$43,MATCH(T$2,'Feedstock Split-2019'!$A$1:$AG$1,0),0)*T$4</f>
        <v>0</v>
      </c>
      <c r="U42">
        <f>VLOOKUP($A42,'Feedstock Split-2019'!$A$1:$AG$43,MATCH(U$2,'Feedstock Split-2019'!$A$1:$AG$1,0),0)*U$4</f>
        <v>0</v>
      </c>
      <c r="V42">
        <f>VLOOKUP($A42,'Feedstock Split-2019'!$A$1:$AG$43,MATCH(V$2,'Feedstock Split-2019'!$A$1:$AG$1,0),0)*V$4</f>
        <v>0</v>
      </c>
      <c r="W42">
        <f>VLOOKUP($A42,'Feedstock Split-2019'!$A$1:$AG$43,MATCH(W$2,'Feedstock Split-2019'!$A$1:$AG$1,0),0)*W$4</f>
        <v>0</v>
      </c>
      <c r="X42">
        <f>VLOOKUP($A42,'Feedstock Split-2019'!$A$1:$AG$43,MATCH(X$2,'Feedstock Split-2019'!$A$1:$AG$1,0),0)*X$4</f>
        <v>0</v>
      </c>
      <c r="Y42">
        <f>VLOOKUP($A42,'Feedstock Split-2019'!$A$1:$AG$43,MATCH(Y$2,'Feedstock Split-2019'!$A$1:$AG$1,0),0)*Y$4</f>
        <v>0</v>
      </c>
      <c r="Z42">
        <f>VLOOKUP($A42,'Feedstock Split-2019'!$A$1:$AG$43,MATCH(Z$2,'Feedstock Split-2019'!$A$1:$AG$1,0),0)*Z$4</f>
        <v>0</v>
      </c>
      <c r="AA42">
        <f>VLOOKUP($A42,'Feedstock Split-2019'!$A$1:$AG$43,MATCH(AA$2,'Feedstock Split-2019'!$A$1:$AG$1,0),0)*AA$4</f>
        <v>0</v>
      </c>
      <c r="AB42">
        <f>VLOOKUP($A42,'Feedstock Split-2019'!$A$1:$AG$43,MATCH(AB$2,'Feedstock Split-2019'!$A$1:$AG$1,0),0)*AB$4</f>
        <v>0</v>
      </c>
      <c r="AC42">
        <f>VLOOKUP($A42,'Feedstock Split-2019'!$A$1:$AG$43,MATCH(AC$2,'Feedstock Split-2019'!$A$1:$AG$1,0),0)*AC$4</f>
        <v>0</v>
      </c>
      <c r="AD42">
        <f>VLOOKUP($A42,'Feedstock Split-2019'!$A$1:$AG$43,MATCH(AD$2,'Feedstock Split-2019'!$A$1:$AG$1,0),0)*AD$4</f>
        <v>0</v>
      </c>
      <c r="AE42">
        <f>VLOOKUP($A42,'Feedstock Split-2019'!$A$1:$AG$43,MATCH(AE$2,'Feedstock Split-2019'!$A$1:$AG$1,0),0)*AE$4</f>
        <v>0</v>
      </c>
      <c r="AF42" s="47">
        <f>VLOOKUP($A42,'Feedstock Split-2019'!$A$1:$AG$43,MATCH(AF$2,'Feedstock Split-2019'!$A$1:$AG$1,0),0)*AF$4</f>
        <v>0</v>
      </c>
    </row>
    <row r="43" spans="1:32" x14ac:dyDescent="0.2">
      <c r="A43" s="12" t="s">
        <v>39</v>
      </c>
      <c r="B43" s="27"/>
      <c r="C43" s="97">
        <f>VLOOKUP($A43,'Feedstock Split-2019'!$A$1:$AG$43,MATCH(C$2,'Feedstock Split-2019'!$A$1:$AG$1,0),0)*C$4</f>
        <v>0</v>
      </c>
      <c r="D43">
        <f>VLOOKUP($A43,'Feedstock Split-2019'!$A$1:$AG$43,MATCH(D$2,'Feedstock Split-2019'!$A$1:$AG$1,0),0)*D$4</f>
        <v>0</v>
      </c>
      <c r="E43">
        <f>VLOOKUP($A43,'Feedstock Split-2019'!$A$1:$AG$43,MATCH(E$2,'Feedstock Split-2019'!$A$1:$AG$1,0),0)*E$4</f>
        <v>0</v>
      </c>
      <c r="F43">
        <f>VLOOKUP($A43,'Feedstock Split-2019'!$A$1:$AG$43,MATCH(F$2,'Feedstock Split-2019'!$A$1:$AG$1,0),0)*F$4</f>
        <v>0</v>
      </c>
      <c r="G43">
        <f>VLOOKUP($A43,'Feedstock Split-2019'!$A$1:$AG$43,MATCH(G$2,'Feedstock Split-2019'!$A$1:$AG$1,0),0)*G$4</f>
        <v>0</v>
      </c>
      <c r="H43">
        <f>VLOOKUP($A43,'Feedstock Split-2019'!$A$1:$AG$43,MATCH(H$2,'Feedstock Split-2019'!$A$1:$AG$1,0),0)*H$4</f>
        <v>0</v>
      </c>
      <c r="I43">
        <f>VLOOKUP($A43,'Feedstock Split-2019'!$A$1:$AG$43,MATCH(I$2,'Feedstock Split-2019'!$A$1:$AG$1,0),0)*I$4</f>
        <v>0</v>
      </c>
      <c r="J43">
        <f>VLOOKUP($A43,'Feedstock Split-2019'!$A$1:$AG$43,MATCH(J$2,'Feedstock Split-2019'!$A$1:$AG$1,0),0)*J$4</f>
        <v>0</v>
      </c>
      <c r="K43">
        <f>VLOOKUP($A43,'Feedstock Split-2019'!$A$1:$AG$43,MATCH(K$2,'Feedstock Split-2019'!$A$1:$AG$1,0),0)*K$4</f>
        <v>0</v>
      </c>
      <c r="L43">
        <f>VLOOKUP($A43,'Feedstock Split-2019'!$A$1:$AG$43,MATCH(L$2,'Feedstock Split-2019'!$A$1:$AG$1,0),0)*L$4</f>
        <v>0</v>
      </c>
      <c r="M43">
        <f>VLOOKUP($A43,'Feedstock Split-2019'!$A$1:$AG$43,MATCH(M$2,'Feedstock Split-2019'!$A$1:$AG$1,0),0)*M$4</f>
        <v>0</v>
      </c>
      <c r="N43">
        <f>VLOOKUP($A43,'Feedstock Split-2019'!$A$1:$AG$43,MATCH(N$2,'Feedstock Split-2019'!$A$1:$AG$1,0),0)*N$4</f>
        <v>0</v>
      </c>
      <c r="O43">
        <f>VLOOKUP($A43,'Feedstock Split-2019'!$A$1:$AG$43,MATCH(O$2,'Feedstock Split-2019'!$A$1:$AG$1,0),0)*O$4</f>
        <v>0</v>
      </c>
      <c r="P43">
        <f>VLOOKUP($A43,'Feedstock Split-2019'!$A$1:$AG$43,MATCH(P$2,'Feedstock Split-2019'!$A$1:$AG$1,0),0)*P$4</f>
        <v>0</v>
      </c>
      <c r="Q43">
        <f>VLOOKUP($A43,'Feedstock Split-2019'!$A$1:$AG$43,MATCH(Q$2,'Feedstock Split-2019'!$A$1:$AG$1,0),0)*Q$4</f>
        <v>0</v>
      </c>
      <c r="R43">
        <f>VLOOKUP($A43,'Feedstock Split-2019'!$A$1:$AG$43,MATCH(R$2,'Feedstock Split-2019'!$A$1:$AG$1,0),0)*R$4</f>
        <v>0</v>
      </c>
      <c r="S43">
        <f>VLOOKUP($A43,'Feedstock Split-2019'!$A$1:$AG$43,MATCH(S$2,'Feedstock Split-2019'!$A$1:$AG$1,0),0)*S$4</f>
        <v>0</v>
      </c>
      <c r="T43">
        <f>VLOOKUP($A43,'Feedstock Split-2019'!$A$1:$AG$43,MATCH(T$2,'Feedstock Split-2019'!$A$1:$AG$1,0),0)*T$4</f>
        <v>0</v>
      </c>
      <c r="U43">
        <f>VLOOKUP($A43,'Feedstock Split-2019'!$A$1:$AG$43,MATCH(U$2,'Feedstock Split-2019'!$A$1:$AG$1,0),0)*U$4</f>
        <v>0</v>
      </c>
      <c r="V43">
        <f>VLOOKUP($A43,'Feedstock Split-2019'!$A$1:$AG$43,MATCH(V$2,'Feedstock Split-2019'!$A$1:$AG$1,0),0)*V$4</f>
        <v>0</v>
      </c>
      <c r="W43">
        <f>VLOOKUP($A43,'Feedstock Split-2019'!$A$1:$AG$43,MATCH(W$2,'Feedstock Split-2019'!$A$1:$AG$1,0),0)*W$4</f>
        <v>0</v>
      </c>
      <c r="X43">
        <f>VLOOKUP($A43,'Feedstock Split-2019'!$A$1:$AG$43,MATCH(X$2,'Feedstock Split-2019'!$A$1:$AG$1,0),0)*X$4</f>
        <v>0</v>
      </c>
      <c r="Y43">
        <f>VLOOKUP($A43,'Feedstock Split-2019'!$A$1:$AG$43,MATCH(Y$2,'Feedstock Split-2019'!$A$1:$AG$1,0),0)*Y$4</f>
        <v>0</v>
      </c>
      <c r="Z43">
        <f>VLOOKUP($A43,'Feedstock Split-2019'!$A$1:$AG$43,MATCH(Z$2,'Feedstock Split-2019'!$A$1:$AG$1,0),0)*Z$4</f>
        <v>0</v>
      </c>
      <c r="AA43">
        <f>VLOOKUP($A43,'Feedstock Split-2019'!$A$1:$AG$43,MATCH(AA$2,'Feedstock Split-2019'!$A$1:$AG$1,0),0)*AA$4</f>
        <v>0</v>
      </c>
      <c r="AB43">
        <f>VLOOKUP($A43,'Feedstock Split-2019'!$A$1:$AG$43,MATCH(AB$2,'Feedstock Split-2019'!$A$1:$AG$1,0),0)*AB$4</f>
        <v>0</v>
      </c>
      <c r="AC43">
        <f>VLOOKUP($A43,'Feedstock Split-2019'!$A$1:$AG$43,MATCH(AC$2,'Feedstock Split-2019'!$A$1:$AG$1,0),0)*AC$4</f>
        <v>0</v>
      </c>
      <c r="AD43">
        <f>VLOOKUP($A43,'Feedstock Split-2019'!$A$1:$AG$43,MATCH(AD$2,'Feedstock Split-2019'!$A$1:$AG$1,0),0)*AD$4</f>
        <v>0</v>
      </c>
      <c r="AE43">
        <f>VLOOKUP($A43,'Feedstock Split-2019'!$A$1:$AG$43,MATCH(AE$2,'Feedstock Split-2019'!$A$1:$AG$1,0),0)*AE$4</f>
        <v>0</v>
      </c>
      <c r="AF43" s="47">
        <f>VLOOKUP($A43,'Feedstock Split-2019'!$A$1:$AG$43,MATCH(AF$2,'Feedstock Split-2019'!$A$1:$AG$1,0),0)*AF$4</f>
        <v>0</v>
      </c>
    </row>
    <row r="44" spans="1:32" x14ac:dyDescent="0.2">
      <c r="A44" s="74" t="s">
        <v>346</v>
      </c>
      <c r="B44" s="115"/>
      <c r="C44" s="97">
        <f>VLOOKUP($A44,'Feedstock Split-2019'!$A$1:$AG$43,MATCH(C$2,'Feedstock Split-2019'!$A$1:$AG$1,0),0)*C$4</f>
        <v>0</v>
      </c>
      <c r="D44">
        <f>VLOOKUP($A44,'Feedstock Split-2019'!$A$1:$AG$43,MATCH(D$2,'Feedstock Split-2019'!$A$1:$AG$1,0),0)*D$4</f>
        <v>0</v>
      </c>
      <c r="E44">
        <f>VLOOKUP($A44,'Feedstock Split-2019'!$A$1:$AG$43,MATCH(E$2,'Feedstock Split-2019'!$A$1:$AG$1,0),0)*E$4</f>
        <v>0</v>
      </c>
      <c r="F44">
        <f>VLOOKUP($A44,'Feedstock Split-2019'!$A$1:$AG$43,MATCH(F$2,'Feedstock Split-2019'!$A$1:$AG$1,0),0)*F$4</f>
        <v>0</v>
      </c>
      <c r="G44">
        <f>VLOOKUP($A44,'Feedstock Split-2019'!$A$1:$AG$43,MATCH(G$2,'Feedstock Split-2019'!$A$1:$AG$1,0),0)*G$4</f>
        <v>0</v>
      </c>
      <c r="H44">
        <f>VLOOKUP($A44,'Feedstock Split-2019'!$A$1:$AG$43,MATCH(H$2,'Feedstock Split-2019'!$A$1:$AG$1,0),0)*H$4</f>
        <v>0</v>
      </c>
      <c r="I44">
        <f>VLOOKUP($A44,'Feedstock Split-2019'!$A$1:$AG$43,MATCH(I$2,'Feedstock Split-2019'!$A$1:$AG$1,0),0)*I$4</f>
        <v>0</v>
      </c>
      <c r="J44">
        <f>VLOOKUP($A44,'Feedstock Split-2019'!$A$1:$AG$43,MATCH(J$2,'Feedstock Split-2019'!$A$1:$AG$1,0),0)*J$4</f>
        <v>0</v>
      </c>
      <c r="K44">
        <f>VLOOKUP($A44,'Feedstock Split-2019'!$A$1:$AG$43,MATCH(K$2,'Feedstock Split-2019'!$A$1:$AG$1,0),0)*K$4</f>
        <v>0</v>
      </c>
      <c r="L44">
        <f>VLOOKUP($A44,'Feedstock Split-2019'!$A$1:$AG$43,MATCH(L$2,'Feedstock Split-2019'!$A$1:$AG$1,0),0)*L$4</f>
        <v>0</v>
      </c>
      <c r="M44">
        <f>VLOOKUP($A44,'Feedstock Split-2019'!$A$1:$AG$43,MATCH(M$2,'Feedstock Split-2019'!$A$1:$AG$1,0),0)*M$4</f>
        <v>0</v>
      </c>
      <c r="N44">
        <f>VLOOKUP($A44,'Feedstock Split-2019'!$A$1:$AG$43,MATCH(N$2,'Feedstock Split-2019'!$A$1:$AG$1,0),0)*N$4</f>
        <v>0</v>
      </c>
      <c r="O44">
        <f>VLOOKUP($A44,'Feedstock Split-2019'!$A$1:$AG$43,MATCH(O$2,'Feedstock Split-2019'!$A$1:$AG$1,0),0)*O$4</f>
        <v>0</v>
      </c>
      <c r="P44">
        <f>VLOOKUP($A44,'Feedstock Split-2019'!$A$1:$AG$43,MATCH(P$2,'Feedstock Split-2019'!$A$1:$AG$1,0),0)*P$4</f>
        <v>0</v>
      </c>
      <c r="Q44">
        <f>VLOOKUP($A44,'Feedstock Split-2019'!$A$1:$AG$43,MATCH(Q$2,'Feedstock Split-2019'!$A$1:$AG$1,0),0)*Q$4</f>
        <v>0</v>
      </c>
      <c r="R44">
        <f>VLOOKUP($A44,'Feedstock Split-2019'!$A$1:$AG$43,MATCH(R$2,'Feedstock Split-2019'!$A$1:$AG$1,0),0)*R$4</f>
        <v>0</v>
      </c>
      <c r="S44">
        <f>VLOOKUP($A44,'Feedstock Split-2019'!$A$1:$AG$43,MATCH(S$2,'Feedstock Split-2019'!$A$1:$AG$1,0),0)*S$4</f>
        <v>0</v>
      </c>
      <c r="T44">
        <f>VLOOKUP($A44,'Feedstock Split-2019'!$A$1:$AG$43,MATCH(T$2,'Feedstock Split-2019'!$A$1:$AG$1,0),0)*T$4</f>
        <v>0</v>
      </c>
      <c r="U44">
        <f>VLOOKUP($A44,'Feedstock Split-2019'!$A$1:$AG$43,MATCH(U$2,'Feedstock Split-2019'!$A$1:$AG$1,0),0)*U$4</f>
        <v>0</v>
      </c>
      <c r="V44">
        <f>VLOOKUP($A44,'Feedstock Split-2019'!$A$1:$AG$43,MATCH(V$2,'Feedstock Split-2019'!$A$1:$AG$1,0),0)*V$4</f>
        <v>0</v>
      </c>
      <c r="W44">
        <f>VLOOKUP($A44,'Feedstock Split-2019'!$A$1:$AG$43,MATCH(W$2,'Feedstock Split-2019'!$A$1:$AG$1,0),0)*W$4</f>
        <v>0</v>
      </c>
      <c r="X44">
        <f>VLOOKUP($A44,'Feedstock Split-2019'!$A$1:$AG$43,MATCH(X$2,'Feedstock Split-2019'!$A$1:$AG$1,0),0)*X$4</f>
        <v>0</v>
      </c>
      <c r="Y44">
        <f>VLOOKUP($A44,'Feedstock Split-2019'!$A$1:$AG$43,MATCH(Y$2,'Feedstock Split-2019'!$A$1:$AG$1,0),0)*Y$4</f>
        <v>0</v>
      </c>
      <c r="Z44">
        <f>VLOOKUP($A44,'Feedstock Split-2019'!$A$1:$AG$43,MATCH(Z$2,'Feedstock Split-2019'!$A$1:$AG$1,0),0)*Z$4</f>
        <v>0</v>
      </c>
      <c r="AA44">
        <f>VLOOKUP($A44,'Feedstock Split-2019'!$A$1:$AG$43,MATCH(AA$2,'Feedstock Split-2019'!$A$1:$AG$1,0),0)*AA$4</f>
        <v>0</v>
      </c>
      <c r="AB44">
        <f>VLOOKUP($A44,'Feedstock Split-2019'!$A$1:$AG$43,MATCH(AB$2,'Feedstock Split-2019'!$A$1:$AG$1,0),0)*AB$4</f>
        <v>0</v>
      </c>
      <c r="AC44">
        <f>VLOOKUP($A44,'Feedstock Split-2019'!$A$1:$AG$43,MATCH(AC$2,'Feedstock Split-2019'!$A$1:$AG$1,0),0)*AC$4</f>
        <v>0</v>
      </c>
      <c r="AD44">
        <f>VLOOKUP($A44,'Feedstock Split-2019'!$A$1:$AG$43,MATCH(AD$2,'Feedstock Split-2019'!$A$1:$AG$1,0),0)*AD$4</f>
        <v>0</v>
      </c>
      <c r="AE44">
        <f>VLOOKUP($A44,'Feedstock Split-2019'!$A$1:$AG$43,MATCH(AE$2,'Feedstock Split-2019'!$A$1:$AG$1,0),0)*AE$4</f>
        <v>0</v>
      </c>
      <c r="AF44" s="47">
        <f>VLOOKUP($A44,'Feedstock Split-2019'!$A$1:$AG$43,MATCH(AF$2,'Feedstock Split-2019'!$A$1:$AG$1,0),0)*AF$4</f>
        <v>0</v>
      </c>
    </row>
    <row r="45" spans="1:32" x14ac:dyDescent="0.2">
      <c r="A45" s="37" t="s">
        <v>41</v>
      </c>
      <c r="B45" s="116"/>
      <c r="C45" s="98">
        <f>VLOOKUP($A45,'Feedstock Split-2019'!$A$1:$AG$43,MATCH(C$2,'Feedstock Split-2019'!$A$1:$AG$1,0),0)*C$4</f>
        <v>0</v>
      </c>
      <c r="D45" s="28">
        <f>VLOOKUP($A45,'Feedstock Split-2019'!$A$1:$AG$43,MATCH(D$2,'Feedstock Split-2019'!$A$1:$AG$1,0),0)*D$4</f>
        <v>0</v>
      </c>
      <c r="E45" s="28">
        <f>VLOOKUP($A45,'Feedstock Split-2019'!$A$1:$AG$43,MATCH(E$2,'Feedstock Split-2019'!$A$1:$AG$1,0),0)*E$4</f>
        <v>0</v>
      </c>
      <c r="F45" s="28">
        <f>VLOOKUP($A45,'Feedstock Split-2019'!$A$1:$AG$43,MATCH(F$2,'Feedstock Split-2019'!$A$1:$AG$1,0),0)*F$4</f>
        <v>0</v>
      </c>
      <c r="G45" s="28">
        <f>VLOOKUP($A45,'Feedstock Split-2019'!$A$1:$AG$43,MATCH(G$2,'Feedstock Split-2019'!$A$1:$AG$1,0),0)*G$4</f>
        <v>0</v>
      </c>
      <c r="H45" s="28">
        <f>VLOOKUP($A45,'Feedstock Split-2019'!$A$1:$AG$43,MATCH(H$2,'Feedstock Split-2019'!$A$1:$AG$1,0),0)*H$4</f>
        <v>0</v>
      </c>
      <c r="I45" s="28">
        <f>VLOOKUP($A45,'Feedstock Split-2019'!$A$1:$AG$43,MATCH(I$2,'Feedstock Split-2019'!$A$1:$AG$1,0),0)*I$4</f>
        <v>0</v>
      </c>
      <c r="J45" s="28">
        <f>VLOOKUP($A45,'Feedstock Split-2019'!$A$1:$AG$43,MATCH(J$2,'Feedstock Split-2019'!$A$1:$AG$1,0),0)*J$4</f>
        <v>0</v>
      </c>
      <c r="K45" s="28">
        <f>VLOOKUP($A45,'Feedstock Split-2019'!$A$1:$AG$43,MATCH(K$2,'Feedstock Split-2019'!$A$1:$AG$1,0),0)*K$4</f>
        <v>0</v>
      </c>
      <c r="L45" s="28">
        <f>VLOOKUP($A45,'Feedstock Split-2019'!$A$1:$AG$43,MATCH(L$2,'Feedstock Split-2019'!$A$1:$AG$1,0),0)*L$4</f>
        <v>0</v>
      </c>
      <c r="M45" s="28">
        <f>VLOOKUP($A45,'Feedstock Split-2019'!$A$1:$AG$43,MATCH(M$2,'Feedstock Split-2019'!$A$1:$AG$1,0),0)*M$4</f>
        <v>0</v>
      </c>
      <c r="N45" s="28">
        <f>VLOOKUP($A45,'Feedstock Split-2019'!$A$1:$AG$43,MATCH(N$2,'Feedstock Split-2019'!$A$1:$AG$1,0),0)*N$4</f>
        <v>0</v>
      </c>
      <c r="O45" s="28">
        <f>VLOOKUP($A45,'Feedstock Split-2019'!$A$1:$AG$43,MATCH(O$2,'Feedstock Split-2019'!$A$1:$AG$1,0),0)*O$4</f>
        <v>0</v>
      </c>
      <c r="P45" s="28">
        <f>VLOOKUP($A45,'Feedstock Split-2019'!$A$1:$AG$43,MATCH(P$2,'Feedstock Split-2019'!$A$1:$AG$1,0),0)*P$4</f>
        <v>0</v>
      </c>
      <c r="Q45" s="28">
        <f>VLOOKUP($A45,'Feedstock Split-2019'!$A$1:$AG$43,MATCH(Q$2,'Feedstock Split-2019'!$A$1:$AG$1,0),0)*Q$4</f>
        <v>0</v>
      </c>
      <c r="R45" s="28">
        <f>VLOOKUP($A45,'Feedstock Split-2019'!$A$1:$AG$43,MATCH(R$2,'Feedstock Split-2019'!$A$1:$AG$1,0),0)*R$4</f>
        <v>0</v>
      </c>
      <c r="S45" s="28">
        <f>VLOOKUP($A45,'Feedstock Split-2019'!$A$1:$AG$43,MATCH(S$2,'Feedstock Split-2019'!$A$1:$AG$1,0),0)*S$4</f>
        <v>0</v>
      </c>
      <c r="T45" s="28">
        <f>VLOOKUP($A45,'Feedstock Split-2019'!$A$1:$AG$43,MATCH(T$2,'Feedstock Split-2019'!$A$1:$AG$1,0),0)*T$4</f>
        <v>0</v>
      </c>
      <c r="U45" s="28">
        <f>VLOOKUP($A45,'Feedstock Split-2019'!$A$1:$AG$43,MATCH(U$2,'Feedstock Split-2019'!$A$1:$AG$1,0),0)*U$4</f>
        <v>0</v>
      </c>
      <c r="V45" s="28">
        <f>VLOOKUP($A45,'Feedstock Split-2019'!$A$1:$AG$43,MATCH(V$2,'Feedstock Split-2019'!$A$1:$AG$1,0),0)*V$4</f>
        <v>0</v>
      </c>
      <c r="W45" s="28">
        <f>VLOOKUP($A45,'Feedstock Split-2019'!$A$1:$AG$43,MATCH(W$2,'Feedstock Split-2019'!$A$1:$AG$1,0),0)*W$4</f>
        <v>0</v>
      </c>
      <c r="X45" s="28">
        <f>VLOOKUP($A45,'Feedstock Split-2019'!$A$1:$AG$43,MATCH(X$2,'Feedstock Split-2019'!$A$1:$AG$1,0),0)*X$4</f>
        <v>0</v>
      </c>
      <c r="Y45" s="28">
        <f>VLOOKUP($A45,'Feedstock Split-2019'!$A$1:$AG$43,MATCH(Y$2,'Feedstock Split-2019'!$A$1:$AG$1,0),0)*Y$4</f>
        <v>0</v>
      </c>
      <c r="Z45" s="28">
        <f>VLOOKUP($A45,'Feedstock Split-2019'!$A$1:$AG$43,MATCH(Z$2,'Feedstock Split-2019'!$A$1:$AG$1,0),0)*Z$4</f>
        <v>0</v>
      </c>
      <c r="AA45" s="28">
        <f>VLOOKUP($A45,'Feedstock Split-2019'!$A$1:$AG$43,MATCH(AA$2,'Feedstock Split-2019'!$A$1:$AG$1,0),0)*AA$4</f>
        <v>0</v>
      </c>
      <c r="AB45" s="28">
        <f>VLOOKUP($A45,'Feedstock Split-2019'!$A$1:$AG$43,MATCH(AB$2,'Feedstock Split-2019'!$A$1:$AG$1,0),0)*AB$4</f>
        <v>0</v>
      </c>
      <c r="AC45" s="28">
        <f>VLOOKUP($A45,'Feedstock Split-2019'!$A$1:$AG$43,MATCH(AC$2,'Feedstock Split-2019'!$A$1:$AG$1,0),0)*AC$4</f>
        <v>0</v>
      </c>
      <c r="AD45" s="28">
        <f>VLOOKUP($A45,'Feedstock Split-2019'!$A$1:$AG$43,MATCH(AD$2,'Feedstock Split-2019'!$A$1:$AG$1,0),0)*AD$4</f>
        <v>0</v>
      </c>
      <c r="AE45" s="28">
        <f>VLOOKUP($A45,'Feedstock Split-2019'!$A$1:$AG$43,MATCH(AE$2,'Feedstock Split-2019'!$A$1:$AG$1,0),0)*AE$4</f>
        <v>0</v>
      </c>
      <c r="AF45" s="29">
        <f>VLOOKUP($A45,'Feedstock Split-2019'!$A$1:$AG$43,MATCH(AF$2,'Feedstock Split-2019'!$A$1:$AG$1,0),0)*AF$4</f>
        <v>0</v>
      </c>
    </row>
    <row r="46" spans="1:32" x14ac:dyDescent="0.2">
      <c r="A46" s="76" t="s">
        <v>123</v>
      </c>
      <c r="B46" s="26"/>
      <c r="C46" s="30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>
        <f>'Energy Balance-2019'!$X$30*VLOOKUP(W$3,'Heat Value'!$A$1:$E$33,5,0)</f>
        <v>1060811747264374.8</v>
      </c>
      <c r="X46" s="24"/>
      <c r="Y46" s="24"/>
      <c r="Z46" s="24"/>
      <c r="AA46" s="24"/>
      <c r="AB46" s="24"/>
      <c r="AC46" s="24"/>
      <c r="AD46" s="24"/>
      <c r="AE46" s="24"/>
      <c r="AF46" s="25"/>
    </row>
    <row r="50" spans="1:32" x14ac:dyDescent="0.2">
      <c r="A50" s="80" t="s">
        <v>337</v>
      </c>
    </row>
    <row r="51" spans="1:32" ht="74.25" x14ac:dyDescent="0.2">
      <c r="B51" s="111" t="s">
        <v>347</v>
      </c>
      <c r="C51" s="13" t="s">
        <v>43</v>
      </c>
      <c r="D51" s="13" t="s">
        <v>44</v>
      </c>
      <c r="E51" s="13" t="s">
        <v>72</v>
      </c>
      <c r="F51" s="13" t="s">
        <v>73</v>
      </c>
      <c r="G51" s="13" t="s">
        <v>74</v>
      </c>
      <c r="H51" s="13" t="s">
        <v>46</v>
      </c>
      <c r="I51" s="13" t="s">
        <v>47</v>
      </c>
      <c r="J51" s="13" t="s">
        <v>48</v>
      </c>
      <c r="K51" s="13" t="s">
        <v>49</v>
      </c>
      <c r="L51" s="14" t="s">
        <v>50</v>
      </c>
      <c r="M51" s="13" t="s">
        <v>109</v>
      </c>
      <c r="N51" s="13" t="s">
        <v>52</v>
      </c>
      <c r="O51" s="13" t="s">
        <v>53</v>
      </c>
      <c r="P51" s="13" t="s">
        <v>54</v>
      </c>
      <c r="Q51" s="13" t="s">
        <v>55</v>
      </c>
      <c r="R51" s="13" t="s">
        <v>56</v>
      </c>
      <c r="S51" s="13" t="s">
        <v>57</v>
      </c>
      <c r="T51" s="13" t="s">
        <v>58</v>
      </c>
      <c r="U51" s="13" t="s">
        <v>59</v>
      </c>
      <c r="V51" s="14" t="s">
        <v>60</v>
      </c>
      <c r="W51" s="13" t="s">
        <v>61</v>
      </c>
      <c r="X51" s="13" t="s">
        <v>62</v>
      </c>
      <c r="Y51" s="13" t="s">
        <v>63</v>
      </c>
      <c r="Z51" s="13" t="s">
        <v>64</v>
      </c>
      <c r="AA51" s="13" t="s">
        <v>111</v>
      </c>
      <c r="AB51" s="13" t="s">
        <v>66</v>
      </c>
      <c r="AC51" s="13" t="s">
        <v>67</v>
      </c>
      <c r="AD51" s="13" t="s">
        <v>68</v>
      </c>
      <c r="AE51" s="13" t="s">
        <v>69</v>
      </c>
      <c r="AF51" s="14" t="s">
        <v>112</v>
      </c>
    </row>
    <row r="52" spans="1:32" x14ac:dyDescent="0.2">
      <c r="B52" s="104" t="s">
        <v>336</v>
      </c>
      <c r="C52" s="100" t="s">
        <v>159</v>
      </c>
      <c r="D52" s="100" t="s">
        <v>161</v>
      </c>
      <c r="E52" s="100" t="s">
        <v>181</v>
      </c>
      <c r="F52" s="100" t="s">
        <v>341</v>
      </c>
      <c r="G52" s="100" t="s">
        <v>179</v>
      </c>
      <c r="H52" s="100" t="s">
        <v>227</v>
      </c>
      <c r="I52" s="100" t="s">
        <v>196</v>
      </c>
      <c r="J52" s="100" t="s">
        <v>198</v>
      </c>
      <c r="K52" s="100" t="s">
        <v>200</v>
      </c>
      <c r="L52" s="100" t="s">
        <v>202</v>
      </c>
      <c r="M52" s="100" t="s">
        <v>184</v>
      </c>
      <c r="N52" s="100" t="s">
        <v>154</v>
      </c>
      <c r="O52" s="100" t="s">
        <v>193</v>
      </c>
      <c r="P52" s="100" t="s">
        <v>176</v>
      </c>
      <c r="Q52" s="100" t="s">
        <v>186</v>
      </c>
      <c r="R52" s="100" t="s">
        <v>169</v>
      </c>
      <c r="S52" s="100" t="s">
        <v>204</v>
      </c>
      <c r="T52" s="100" t="s">
        <v>205</v>
      </c>
      <c r="U52" s="100" t="s">
        <v>207</v>
      </c>
      <c r="V52" s="100" t="s">
        <v>171</v>
      </c>
      <c r="W52" s="100" t="s">
        <v>188</v>
      </c>
      <c r="X52" s="100" t="s">
        <v>190</v>
      </c>
      <c r="Y52" s="100" t="s">
        <v>209</v>
      </c>
      <c r="Z52" s="100" t="s">
        <v>211</v>
      </c>
      <c r="AA52" s="100" t="s">
        <v>173</v>
      </c>
      <c r="AB52" s="100" t="s">
        <v>214</v>
      </c>
      <c r="AC52" s="100" t="s">
        <v>216</v>
      </c>
      <c r="AD52" s="101" t="s">
        <v>166</v>
      </c>
      <c r="AE52" s="101" t="s">
        <v>157</v>
      </c>
      <c r="AF52" s="101" t="s">
        <v>228</v>
      </c>
    </row>
    <row r="53" spans="1:32" x14ac:dyDescent="0.2">
      <c r="A53" s="112" t="str">
        <f>VLOOKUP($B53,'Transformation Match'!$A$1:$C$9,2,0)</f>
        <v>煤炭开采和洗选业</v>
      </c>
      <c r="B53" s="21" t="s">
        <v>88</v>
      </c>
      <c r="C53" s="102">
        <f>IF(INDEX('Energy Balance-2019'!$A$2:$AG$38,MATCH('Energy Balance-2019'!$A16,'Energy Balance-2019'!$A$2:$A$38,0),MATCH(C$2,'Energy Balance-2019'!$A$2:$AG$2,0))&lt;0,-INDEX('Energy Balance-2019'!$A$2:$AG$38,MATCH('Energy Balance-2019'!$A16,'Energy Balance-2019'!$A$2:$A$38,0),MATCH(C$2,'Energy Balance-2019'!$A$2:$AG$2,0)),0)*VLOOKUP(C$52,'Heat Value'!$A$1:$E$33,5,0)</f>
        <v>1.7357421957899196E+16</v>
      </c>
      <c r="D53" s="45">
        <f>IF(INDEX('Energy Balance-2019'!$A$2:$AG$38,MATCH('Energy Balance-2019'!$A16,'Energy Balance-2019'!$A$2:$A$38,0),MATCH(D$2,'Energy Balance-2019'!$A$2:$AG$2,0))&lt;0,-INDEX('Energy Balance-2019'!$A$2:$AG$38,MATCH('Energy Balance-2019'!$A16,'Energy Balance-2019'!$A$2:$A$38,0),MATCH(D$2,'Energy Balance-2019'!$A$2:$AG$2,0)),0)*VLOOKUP(D$52,'Heat Value'!$A$1:$E$33,5,0)</f>
        <v>0</v>
      </c>
      <c r="E53" s="45">
        <f>IF(INDEX('Energy Balance-2019'!$A$2:$AG$38,MATCH('Energy Balance-2019'!$A16,'Energy Balance-2019'!$A$2:$A$38,0),MATCH(E$2,'Energy Balance-2019'!$A$2:$AG$2,0))&lt;0,-INDEX('Energy Balance-2019'!$A$2:$AG$38,MATCH('Energy Balance-2019'!$A16,'Energy Balance-2019'!$A$2:$A$38,0),MATCH(E$2,'Energy Balance-2019'!$A$2:$AG$2,0)),0)*VLOOKUP(E$52,'Heat Value'!$A$1:$E$33,5,0)</f>
        <v>0</v>
      </c>
      <c r="F53" s="45">
        <f>IF(INDEX('Energy Balance-2019'!$A$2:$AG$38,MATCH('Energy Balance-2019'!$A16,'Energy Balance-2019'!$A$2:$A$38,0),MATCH(F$2,'Energy Balance-2019'!$A$2:$AG$2,0))&lt;0,-INDEX('Energy Balance-2019'!$A$2:$AG$38,MATCH('Energy Balance-2019'!$A16,'Energy Balance-2019'!$A$2:$A$38,0),MATCH(F$2,'Energy Balance-2019'!$A$2:$AG$2,0)),0)*VLOOKUP("型煤",'Heat Value'!$A$1:$E$33,5,0)</f>
        <v>0</v>
      </c>
      <c r="G53" s="45">
        <f>IF(INDEX('Energy Balance-2019'!$A$2:$AG$38,MATCH('Energy Balance-2019'!$A16,'Energy Balance-2019'!$A$2:$A$38,0),MATCH(G$2,'Energy Balance-2019'!$A$2:$AG$2,0))&lt;0,-INDEX('Energy Balance-2019'!$A$2:$AG$38,MATCH('Energy Balance-2019'!$A16,'Energy Balance-2019'!$A$2:$A$38,0),MATCH(G$2,'Energy Balance-2019'!$A$2:$AG$2,0)),0)*VLOOKUP(G$52,'Heat Value'!$A$1:$E$33,5,0)</f>
        <v>0</v>
      </c>
      <c r="H53" s="45">
        <f>IF(INDEX('Energy Balance-2019'!$A$2:$AG$38,MATCH('Energy Balance-2019'!$A16,'Energy Balance-2019'!$A$2:$A$38,0),MATCH(H$2,'Energy Balance-2019'!$A$2:$AG$2,0))&lt;0,-INDEX('Energy Balance-2019'!$A$2:$AG$38,MATCH('Energy Balance-2019'!$A16,'Energy Balance-2019'!$A$2:$A$38,0),MATCH(H$2,'Energy Balance-2019'!$A$2:$AG$2,0)),0)*VLOOKUP(H$52,'Heat Value'!$A$1:$E$33,5,0)</f>
        <v>0</v>
      </c>
      <c r="I53" s="45">
        <f>IF(INDEX('Energy Balance-2019'!$A$2:$AG$38,MATCH('Energy Balance-2019'!$A16,'Energy Balance-2019'!$A$2:$A$38,0),MATCH(I$2,'Energy Balance-2019'!$A$2:$AG$2,0))&lt;0,-INDEX('Energy Balance-2019'!$A$2:$AG$38,MATCH('Energy Balance-2019'!$A16,'Energy Balance-2019'!$A$2:$A$38,0),MATCH(I$2,'Energy Balance-2019'!$A$2:$AG$2,0)),0)*VLOOKUP(I$52,'Heat Value'!$A$1:$E$33,5,0)</f>
        <v>0</v>
      </c>
      <c r="J53" s="45">
        <f>IF(INDEX('Energy Balance-2019'!$A$2:$AG$38,MATCH('Energy Balance-2019'!$A16,'Energy Balance-2019'!$A$2:$A$38,0),MATCH(J$2,'Energy Balance-2019'!$A$2:$AG$2,0))&lt;0,-INDEX('Energy Balance-2019'!$A$2:$AG$38,MATCH('Energy Balance-2019'!$A16,'Energy Balance-2019'!$A$2:$A$38,0),MATCH(J$2,'Energy Balance-2019'!$A$2:$AG$2,0)),0)*VLOOKUP(J$52,'Heat Value'!$A$1:$E$33,5,0)</f>
        <v>0</v>
      </c>
      <c r="K53" s="45">
        <f>IF(INDEX('Energy Balance-2019'!$A$2:$AG$38,MATCH('Energy Balance-2019'!$A16,'Energy Balance-2019'!$A$2:$A$38,0),MATCH(K$2,'Energy Balance-2019'!$A$2:$AG$2,0))&lt;0,-INDEX('Energy Balance-2019'!$A$2:$AG$38,MATCH('Energy Balance-2019'!$A16,'Energy Balance-2019'!$A$2:$A$38,0),MATCH(K$2,'Energy Balance-2019'!$A$2:$AG$2,0)),0)*VLOOKUP(K$52,'Heat Value'!$A$1:$E$33,5,0)</f>
        <v>0</v>
      </c>
      <c r="L53" s="45">
        <f>IF(INDEX('Energy Balance-2019'!$A$2:$AG$38,MATCH('Energy Balance-2019'!$A16,'Energy Balance-2019'!$A$2:$A$38,0),MATCH(L$2,'Energy Balance-2019'!$A$2:$AG$2,0))&lt;0,-INDEX('Energy Balance-2019'!$A$2:$AG$38,MATCH('Energy Balance-2019'!$A16,'Energy Balance-2019'!$A$2:$A$38,0),MATCH(L$2,'Energy Balance-2019'!$A$2:$AG$2,0)),0)*VLOOKUP(L$52,'Heat Value'!$A$1:$E$33,5,0)</f>
        <v>0</v>
      </c>
      <c r="M53" s="45">
        <f>IF(INDEX('Energy Balance-2019'!$A$2:$AG$38,MATCH('Energy Balance-2019'!$A16,'Energy Balance-2019'!$A$2:$A$38,0),MATCH(M$2,'Energy Balance-2019'!$A$2:$AG$2,0))&lt;0,-INDEX('Energy Balance-2019'!$A$2:$AG$38,MATCH('Energy Balance-2019'!$A16,'Energy Balance-2019'!$A$2:$A$38,0),MATCH(M$2,'Energy Balance-2019'!$A$2:$AG$2,0)),0)*VLOOKUP(M$52,'Heat Value'!$A$1:$E$33,5,0)</f>
        <v>0</v>
      </c>
      <c r="N53" s="45">
        <f>IF(INDEX('Energy Balance-2019'!$A$2:$AG$38,MATCH('Energy Balance-2019'!$A16,'Energy Balance-2019'!$A$2:$A$38,0),MATCH(N$2,'Energy Balance-2019'!$A$2:$AG$2,0))&lt;0,-INDEX('Energy Balance-2019'!$A$2:$AG$38,MATCH('Energy Balance-2019'!$A16,'Energy Balance-2019'!$A$2:$A$38,0),MATCH(N$2,'Energy Balance-2019'!$A$2:$AG$2,0)),0)*VLOOKUP(N$52,'Heat Value'!$A$1:$E$33,5,0)</f>
        <v>0</v>
      </c>
      <c r="O53" s="45">
        <f>IF(INDEX('Energy Balance-2019'!$A$2:$AG$38,MATCH('Energy Balance-2019'!$A16,'Energy Balance-2019'!$A$2:$A$38,0),MATCH(O$2,'Energy Balance-2019'!$A$2:$AG$2,0))&lt;0,-INDEX('Energy Balance-2019'!$A$2:$AG$38,MATCH('Energy Balance-2019'!$A16,'Energy Balance-2019'!$A$2:$A$38,0),MATCH(O$2,'Energy Balance-2019'!$A$2:$AG$2,0)),0)*VLOOKUP(O$52,'Heat Value'!$A$1:$E$33,5,0)</f>
        <v>0</v>
      </c>
      <c r="P53" s="45">
        <f>IF(INDEX('Energy Balance-2019'!$A$2:$AG$38,MATCH('Energy Balance-2019'!$A16,'Energy Balance-2019'!$A$2:$A$38,0),MATCH(P$2,'Energy Balance-2019'!$A$2:$AG$2,0))&lt;0,-INDEX('Energy Balance-2019'!$A$2:$AG$38,MATCH('Energy Balance-2019'!$A16,'Energy Balance-2019'!$A$2:$A$38,0),MATCH(P$2,'Energy Balance-2019'!$A$2:$AG$2,0)),0)*VLOOKUP(P$52,'Heat Value'!$A$1:$E$33,5,0)</f>
        <v>0</v>
      </c>
      <c r="Q53" s="45">
        <f>IF(INDEX('Energy Balance-2019'!$A$2:$AG$38,MATCH('Energy Balance-2019'!$A16,'Energy Balance-2019'!$A$2:$A$38,0),MATCH(Q$2,'Energy Balance-2019'!$A$2:$AG$2,0))&lt;0,-INDEX('Energy Balance-2019'!$A$2:$AG$38,MATCH('Energy Balance-2019'!$A16,'Energy Balance-2019'!$A$2:$A$38,0),MATCH(Q$2,'Energy Balance-2019'!$A$2:$AG$2,0)),0)*VLOOKUP(Q$52,'Heat Value'!$A$1:$E$33,5,0)</f>
        <v>0</v>
      </c>
      <c r="R53" s="45">
        <f>IF(INDEX('Energy Balance-2019'!$A$2:$AG$38,MATCH('Energy Balance-2019'!$A16,'Energy Balance-2019'!$A$2:$A$38,0),MATCH(R$2,'Energy Balance-2019'!$A$2:$AG$2,0))&lt;0,-INDEX('Energy Balance-2019'!$A$2:$AG$38,MATCH('Energy Balance-2019'!$A16,'Energy Balance-2019'!$A$2:$A$38,0),MATCH(R$2,'Energy Balance-2019'!$A$2:$AG$2,0)),0)*VLOOKUP(R$52,'Heat Value'!$A$1:$E$33,5,0)</f>
        <v>0</v>
      </c>
      <c r="S53" s="45">
        <f>IF(INDEX('Energy Balance-2019'!$A$2:$AG$38,MATCH('Energy Balance-2019'!$A16,'Energy Balance-2019'!$A$2:$A$38,0),MATCH(S$2,'Energy Balance-2019'!$A$2:$AG$2,0))&lt;0,-INDEX('Energy Balance-2019'!$A$2:$AG$38,MATCH('Energy Balance-2019'!$A16,'Energy Balance-2019'!$A$2:$A$38,0),MATCH(S$2,'Energy Balance-2019'!$A$2:$AG$2,0)),0)*VLOOKUP(S$52,'Heat Value'!$A$1:$E$33,5,0)</f>
        <v>0</v>
      </c>
      <c r="T53" s="45">
        <f>IF(INDEX('Energy Balance-2019'!$A$2:$AG$38,MATCH('Energy Balance-2019'!$A16,'Energy Balance-2019'!$A$2:$A$38,0),MATCH(T$2,'Energy Balance-2019'!$A$2:$AG$2,0))&lt;0,-INDEX('Energy Balance-2019'!$A$2:$AG$38,MATCH('Energy Balance-2019'!$A16,'Energy Balance-2019'!$A$2:$A$38,0),MATCH(T$2,'Energy Balance-2019'!$A$2:$AG$2,0)),0)*VLOOKUP(T$52,'Heat Value'!$A$1:$E$33,5,0)</f>
        <v>0</v>
      </c>
      <c r="U53" s="45">
        <f>IF(INDEX('Energy Balance-2019'!$A$2:$AG$38,MATCH('Energy Balance-2019'!$A16,'Energy Balance-2019'!$A$2:$A$38,0),MATCH(U$2,'Energy Balance-2019'!$A$2:$AG$2,0))&lt;0,-INDEX('Energy Balance-2019'!$A$2:$AG$38,MATCH('Energy Balance-2019'!$A16,'Energy Balance-2019'!$A$2:$A$38,0),MATCH(U$2,'Energy Balance-2019'!$A$2:$AG$2,0)),0)*VLOOKUP(U$52,'Heat Value'!$A$1:$E$33,5,0)</f>
        <v>0</v>
      </c>
      <c r="V53" s="45">
        <f>IF(INDEX('Energy Balance-2019'!$A$2:$AG$38,MATCH('Energy Balance-2019'!$A16,'Energy Balance-2019'!$A$2:$A$38,0),MATCH(V$2,'Energy Balance-2019'!$A$2:$AG$2,0))&lt;0,-INDEX('Energy Balance-2019'!$A$2:$AG$38,MATCH('Energy Balance-2019'!$A16,'Energy Balance-2019'!$A$2:$A$38,0),MATCH(V$2,'Energy Balance-2019'!$A$2:$AG$2,0)),0)*VLOOKUP(V$52,'Heat Value'!$A$1:$E$33,5,0)</f>
        <v>0</v>
      </c>
      <c r="W53" s="45">
        <f>IF(INDEX('Energy Balance-2019'!$A$2:$AG$38,MATCH('Energy Balance-2019'!$A16,'Energy Balance-2019'!$A$2:$A$38,0),MATCH(W$2,'Energy Balance-2019'!$A$2:$AG$2,0))&lt;0,-INDEX('Energy Balance-2019'!$A$2:$AG$38,MATCH('Energy Balance-2019'!$A16,'Energy Balance-2019'!$A$2:$A$38,0),MATCH(W$2,'Energy Balance-2019'!$A$2:$AG$2,0)),0)*VLOOKUP(W$52,'Heat Value'!$A$1:$E$33,5,0)</f>
        <v>0</v>
      </c>
      <c r="X53" s="45">
        <f>IF(INDEX('Energy Balance-2019'!$A$2:$AG$38,MATCH('Energy Balance-2019'!$A16,'Energy Balance-2019'!$A$2:$A$38,0),MATCH(X$2,'Energy Balance-2019'!$A$2:$AG$2,0))&lt;0,-INDEX('Energy Balance-2019'!$A$2:$AG$38,MATCH('Energy Balance-2019'!$A16,'Energy Balance-2019'!$A$2:$A$38,0),MATCH(X$2,'Energy Balance-2019'!$A$2:$AG$2,0)),0)*VLOOKUP(X$52,'Heat Value'!$A$1:$E$33,5,0)</f>
        <v>0</v>
      </c>
      <c r="Y53" s="45">
        <f>IF(INDEX('Energy Balance-2019'!$A$2:$AG$38,MATCH('Energy Balance-2019'!$A16,'Energy Balance-2019'!$A$2:$A$38,0),MATCH(Y$2,'Energy Balance-2019'!$A$2:$AG$2,0))&lt;0,-INDEX('Energy Balance-2019'!$A$2:$AG$38,MATCH('Energy Balance-2019'!$A16,'Energy Balance-2019'!$A$2:$A$38,0),MATCH(Y$2,'Energy Balance-2019'!$A$2:$AG$2,0)),0)*VLOOKUP(Y$52,'Heat Value'!$A$1:$E$33,5,0)</f>
        <v>0</v>
      </c>
      <c r="Z53" s="45">
        <f>IF(INDEX('Energy Balance-2019'!$A$2:$AG$38,MATCH('Energy Balance-2019'!$A16,'Energy Balance-2019'!$A$2:$A$38,0),MATCH(Z$2,'Energy Balance-2019'!$A$2:$AG$2,0))&lt;0,-INDEX('Energy Balance-2019'!$A$2:$AG$38,MATCH('Energy Balance-2019'!$A16,'Energy Balance-2019'!$A$2:$A$38,0),MATCH(Z$2,'Energy Balance-2019'!$A$2:$AG$2,0)),0)*VLOOKUP(Z$52,'Heat Value'!$A$1:$E$33,5,0)</f>
        <v>0</v>
      </c>
      <c r="AA53" s="45">
        <f>IF(INDEX('Energy Balance-2019'!$A$2:$AG$38,MATCH('Energy Balance-2019'!$A16,'Energy Balance-2019'!$A$2:$A$38,0),MATCH(AA$2,'Energy Balance-2019'!$A$2:$AG$2,0))&lt;0,-INDEX('Energy Balance-2019'!$A$2:$AG$38,MATCH('Energy Balance-2019'!$A16,'Energy Balance-2019'!$A$2:$A$38,0),MATCH(AA$2,'Energy Balance-2019'!$A$2:$AG$2,0)),0)*VLOOKUP(AA$52,'Heat Value'!$A$1:$E$33,5,0)</f>
        <v>0</v>
      </c>
      <c r="AB53" s="45">
        <f>IF(INDEX('Energy Balance-2019'!$A$2:$AG$38,MATCH('Energy Balance-2019'!$A16,'Energy Balance-2019'!$A$2:$A$38,0),MATCH(AB$2,'Energy Balance-2019'!$A$2:$AG$2,0))&lt;0,-INDEX('Energy Balance-2019'!$A$2:$AG$38,MATCH('Energy Balance-2019'!$A16,'Energy Balance-2019'!$A$2:$A$38,0),MATCH(AB$2,'Energy Balance-2019'!$A$2:$AG$2,0)),0)*VLOOKUP(AB$52,'Heat Value'!$A$1:$E$33,5,0)</f>
        <v>0</v>
      </c>
      <c r="AC53" s="45">
        <f>IF(INDEX('Energy Balance-2019'!$A$2:$AG$38,MATCH('Energy Balance-2019'!$A16,'Energy Balance-2019'!$A$2:$A$38,0),MATCH(AC$2,'Energy Balance-2019'!$A$2:$AG$2,0))&lt;0,-INDEX('Energy Balance-2019'!$A$2:$AG$38,MATCH('Energy Balance-2019'!$A16,'Energy Balance-2019'!$A$2:$A$38,0),MATCH(AC$2,'Energy Balance-2019'!$A$2:$AG$2,0)),0)*VLOOKUP(AC$52,'Heat Value'!$A$1:$E$33,5,0)</f>
        <v>0</v>
      </c>
      <c r="AD53" s="45">
        <f>IF(INDEX('Energy Balance-2019'!$A$2:$AG$38,MATCH('Energy Balance-2019'!$A16,'Energy Balance-2019'!$A$2:$A$38,0),MATCH(AD$2,'Energy Balance-2019'!$A$2:$AG$2,0))&lt;0,-INDEX('Energy Balance-2019'!$A$2:$AG$38,MATCH('Energy Balance-2019'!$A16,'Energy Balance-2019'!$A$2:$A$38,0),MATCH(AD$2,'Energy Balance-2019'!$A$2:$AG$2,0)),0)*VLOOKUP(AD$52,'Heat Value'!$A$1:$E$33,5,0)</f>
        <v>0</v>
      </c>
      <c r="AE53" s="45">
        <f>IF(INDEX('Energy Balance-2019'!$A$2:$AG$38,MATCH('Energy Balance-2019'!$A16,'Energy Balance-2019'!$A$2:$A$38,0),MATCH(AE$2,'Energy Balance-2019'!$A$2:$AG$2,0))&lt;0,-INDEX('Energy Balance-2019'!$A$2:$AG$38,MATCH('Energy Balance-2019'!$A16,'Energy Balance-2019'!$A$2:$A$38,0),MATCH(AE$2,'Energy Balance-2019'!$A$2:$AG$2,0)),0)*VLOOKUP(AE$52,'Heat Value'!$A$1:$E$33,5,0)</f>
        <v>0</v>
      </c>
      <c r="AF53" s="46">
        <f>IF(INDEX('Energy Balance-2019'!$A$2:$AG$38,MATCH('Energy Balance-2019'!$A16,'Energy Balance-2019'!$A$2:$A$38,0),MATCH(AF$2,'Energy Balance-2019'!$A$2:$AG$2,0))&lt;0,-INDEX('Energy Balance-2019'!$A$2:$AG$38,MATCH('Energy Balance-2019'!$A16,'Energy Balance-2019'!$A$2:$A$38,0),MATCH(AF$2,'Energy Balance-2019'!$A$2:$AG$2,0)),0)*VLOOKUP(AF$52,'Heat Value'!$A$1:$E$33,5,0)</f>
        <v>0</v>
      </c>
    </row>
    <row r="54" spans="1:32" x14ac:dyDescent="0.2">
      <c r="A54" s="41" t="str">
        <f>VLOOKUP($B54,'Transformation Match'!$A$1:$C$9,2,0)</f>
        <v>石油、煤炭及其他燃料加工业</v>
      </c>
      <c r="B54" s="21" t="s">
        <v>89</v>
      </c>
      <c r="C54" s="97">
        <f>IF(INDEX('Energy Balance-2019'!$A$2:$AG$38,MATCH('Energy Balance-2019'!$A17,'Energy Balance-2019'!$A$2:$A$38,0),MATCH(C$2,'Energy Balance-2019'!$A$2:$AG$2,0))&lt;0,-INDEX('Energy Balance-2019'!$A$2:$AG$38,MATCH('Energy Balance-2019'!$A17,'Energy Balance-2019'!$A$2:$A$38,0),MATCH(C$2,'Energy Balance-2019'!$A$2:$AG$2,0)),0)*VLOOKUP(C$52,'Heat Value'!$A$1:$E$33,5,0)</f>
        <v>1974149741551596.5</v>
      </c>
      <c r="D54">
        <f>IF(INDEX('Energy Balance-2019'!$A$2:$AG$38,MATCH('Energy Balance-2019'!$A17,'Energy Balance-2019'!$A$2:$A$38,0),MATCH(D$2,'Energy Balance-2019'!$A$2:$AG$2,0))&lt;0,-INDEX('Energy Balance-2019'!$A$2:$AG$38,MATCH('Energy Balance-2019'!$A17,'Energy Balance-2019'!$A$2:$A$38,0),MATCH(D$2,'Energy Balance-2019'!$A$2:$AG$2,0)),0)*VLOOKUP(D$52,'Heat Value'!$A$1:$E$33,5,0)</f>
        <v>1.391056862819158E+16</v>
      </c>
      <c r="E54">
        <f>IF(INDEX('Energy Balance-2019'!$A$2:$AG$38,MATCH('Energy Balance-2019'!$A17,'Energy Balance-2019'!$A$2:$A$38,0),MATCH(E$2,'Energy Balance-2019'!$A$2:$AG$2,0))&lt;0,-INDEX('Energy Balance-2019'!$A$2:$AG$38,MATCH('Energy Balance-2019'!$A17,'Energy Balance-2019'!$A$2:$A$38,0),MATCH(E$2,'Energy Balance-2019'!$A$2:$AG$2,0)),0)*VLOOKUP(E$52,'Heat Value'!$A$1:$E$33,5,0)</f>
        <v>0</v>
      </c>
      <c r="F54">
        <f>IF(INDEX('Energy Balance-2019'!$A$2:$AG$38,MATCH('Energy Balance-2019'!$A17,'Energy Balance-2019'!$A$2:$A$38,0),MATCH(F$2,'Energy Balance-2019'!$A$2:$AG$2,0))&lt;0,-INDEX('Energy Balance-2019'!$A$2:$AG$38,MATCH('Energy Balance-2019'!$A17,'Energy Balance-2019'!$A$2:$A$38,0),MATCH(F$2,'Energy Balance-2019'!$A$2:$AG$2,0)),0)*VLOOKUP("型煤",'Heat Value'!$A$1:$E$33,5,0)</f>
        <v>0</v>
      </c>
      <c r="G54">
        <f>IF(INDEX('Energy Balance-2019'!$A$2:$AG$38,MATCH('Energy Balance-2019'!$A17,'Energy Balance-2019'!$A$2:$A$38,0),MATCH(G$2,'Energy Balance-2019'!$A$2:$AG$2,0))&lt;0,-INDEX('Energy Balance-2019'!$A$2:$AG$38,MATCH('Energy Balance-2019'!$A17,'Energy Balance-2019'!$A$2:$A$38,0),MATCH(G$2,'Energy Balance-2019'!$A$2:$AG$2,0)),0)*VLOOKUP(G$52,'Heat Value'!$A$1:$E$33,5,0)</f>
        <v>0</v>
      </c>
      <c r="H54">
        <f>IF(INDEX('Energy Balance-2019'!$A$2:$AG$38,MATCH('Energy Balance-2019'!$A17,'Energy Balance-2019'!$A$2:$A$38,0),MATCH(H$2,'Energy Balance-2019'!$A$2:$AG$2,0))&lt;0,-INDEX('Energy Balance-2019'!$A$2:$AG$38,MATCH('Energy Balance-2019'!$A17,'Energy Balance-2019'!$A$2:$A$38,0),MATCH(H$2,'Energy Balance-2019'!$A$2:$AG$2,0)),0)*VLOOKUP(H$52,'Heat Value'!$A$1:$E$33,5,0)</f>
        <v>0</v>
      </c>
      <c r="I54">
        <f>IF(INDEX('Energy Balance-2019'!$A$2:$AG$38,MATCH('Energy Balance-2019'!$A17,'Energy Balance-2019'!$A$2:$A$38,0),MATCH(I$2,'Energy Balance-2019'!$A$2:$AG$2,0))&lt;0,-INDEX('Energy Balance-2019'!$A$2:$AG$38,MATCH('Energy Balance-2019'!$A17,'Energy Balance-2019'!$A$2:$A$38,0),MATCH(I$2,'Energy Balance-2019'!$A$2:$AG$2,0)),0)*VLOOKUP(I$52,'Heat Value'!$A$1:$E$33,5,0)</f>
        <v>0</v>
      </c>
      <c r="J54">
        <f>IF(INDEX('Energy Balance-2019'!$A$2:$AG$38,MATCH('Energy Balance-2019'!$A17,'Energy Balance-2019'!$A$2:$A$38,0),MATCH(J$2,'Energy Balance-2019'!$A$2:$AG$2,0))&lt;0,-INDEX('Energy Balance-2019'!$A$2:$AG$38,MATCH('Energy Balance-2019'!$A17,'Energy Balance-2019'!$A$2:$A$38,0),MATCH(J$2,'Energy Balance-2019'!$A$2:$AG$2,0)),0)*VLOOKUP(J$52,'Heat Value'!$A$1:$E$33,5,0)</f>
        <v>0</v>
      </c>
      <c r="K54">
        <f>IF(INDEX('Energy Balance-2019'!$A$2:$AG$38,MATCH('Energy Balance-2019'!$A17,'Energy Balance-2019'!$A$2:$A$38,0),MATCH(K$2,'Energy Balance-2019'!$A$2:$AG$2,0))&lt;0,-INDEX('Energy Balance-2019'!$A$2:$AG$38,MATCH('Energy Balance-2019'!$A17,'Energy Balance-2019'!$A$2:$A$38,0),MATCH(K$2,'Energy Balance-2019'!$A$2:$AG$2,0)),0)*VLOOKUP(K$52,'Heat Value'!$A$1:$E$33,5,0)</f>
        <v>0</v>
      </c>
      <c r="L54">
        <f>IF(INDEX('Energy Balance-2019'!$A$2:$AG$38,MATCH('Energy Balance-2019'!$A17,'Energy Balance-2019'!$A$2:$A$38,0),MATCH(L$2,'Energy Balance-2019'!$A$2:$AG$2,0))&lt;0,-INDEX('Energy Balance-2019'!$A$2:$AG$38,MATCH('Energy Balance-2019'!$A17,'Energy Balance-2019'!$A$2:$A$38,0),MATCH(L$2,'Energy Balance-2019'!$A$2:$AG$2,0)),0)*VLOOKUP(L$52,'Heat Value'!$A$1:$E$33,5,0)</f>
        <v>0</v>
      </c>
      <c r="M54">
        <f>IF(INDEX('Energy Balance-2019'!$A$2:$AG$38,MATCH('Energy Balance-2019'!$A17,'Energy Balance-2019'!$A$2:$A$38,0),MATCH(M$2,'Energy Balance-2019'!$A$2:$AG$2,0))&lt;0,-INDEX('Energy Balance-2019'!$A$2:$AG$38,MATCH('Energy Balance-2019'!$A17,'Energy Balance-2019'!$A$2:$A$38,0),MATCH(M$2,'Energy Balance-2019'!$A$2:$AG$2,0)),0)*VLOOKUP(M$52,'Heat Value'!$A$1:$E$33,5,0)</f>
        <v>0</v>
      </c>
      <c r="N54">
        <f>IF(INDEX('Energy Balance-2019'!$A$2:$AG$38,MATCH('Energy Balance-2019'!$A17,'Energy Balance-2019'!$A$2:$A$38,0),MATCH(N$2,'Energy Balance-2019'!$A$2:$AG$2,0))&lt;0,-INDEX('Energy Balance-2019'!$A$2:$AG$38,MATCH('Energy Balance-2019'!$A17,'Energy Balance-2019'!$A$2:$A$38,0),MATCH(N$2,'Energy Balance-2019'!$A$2:$AG$2,0)),0)*VLOOKUP(N$52,'Heat Value'!$A$1:$E$33,5,0)</f>
        <v>0</v>
      </c>
      <c r="O54">
        <f>IF(INDEX('Energy Balance-2019'!$A$2:$AG$38,MATCH('Energy Balance-2019'!$A17,'Energy Balance-2019'!$A$2:$A$38,0),MATCH(O$2,'Energy Balance-2019'!$A$2:$AG$2,0))&lt;0,-INDEX('Energy Balance-2019'!$A$2:$AG$38,MATCH('Energy Balance-2019'!$A17,'Energy Balance-2019'!$A$2:$A$38,0),MATCH(O$2,'Energy Balance-2019'!$A$2:$AG$2,0)),0)*VLOOKUP(O$52,'Heat Value'!$A$1:$E$33,5,0)</f>
        <v>0</v>
      </c>
      <c r="P54">
        <f>IF(INDEX('Energy Balance-2019'!$A$2:$AG$38,MATCH('Energy Balance-2019'!$A17,'Energy Balance-2019'!$A$2:$A$38,0),MATCH(P$2,'Energy Balance-2019'!$A$2:$AG$2,0))&lt;0,-INDEX('Energy Balance-2019'!$A$2:$AG$38,MATCH('Energy Balance-2019'!$A17,'Energy Balance-2019'!$A$2:$A$38,0),MATCH(P$2,'Energy Balance-2019'!$A$2:$AG$2,0)),0)*VLOOKUP(P$52,'Heat Value'!$A$1:$E$33,5,0)</f>
        <v>0</v>
      </c>
      <c r="Q54">
        <f>IF(INDEX('Energy Balance-2019'!$A$2:$AG$38,MATCH('Energy Balance-2019'!$A17,'Energy Balance-2019'!$A$2:$A$38,0),MATCH(Q$2,'Energy Balance-2019'!$A$2:$AG$2,0))&lt;0,-INDEX('Energy Balance-2019'!$A$2:$AG$38,MATCH('Energy Balance-2019'!$A17,'Energy Balance-2019'!$A$2:$A$38,0),MATCH(Q$2,'Energy Balance-2019'!$A$2:$AG$2,0)),0)*VLOOKUP(Q$52,'Heat Value'!$A$1:$E$33,5,0)</f>
        <v>0</v>
      </c>
      <c r="R54">
        <f>IF(INDEX('Energy Balance-2019'!$A$2:$AG$38,MATCH('Energy Balance-2019'!$A17,'Energy Balance-2019'!$A$2:$A$38,0),MATCH(R$2,'Energy Balance-2019'!$A$2:$AG$2,0))&lt;0,-INDEX('Energy Balance-2019'!$A$2:$AG$38,MATCH('Energy Balance-2019'!$A17,'Energy Balance-2019'!$A$2:$A$38,0),MATCH(R$2,'Energy Balance-2019'!$A$2:$AG$2,0)),0)*VLOOKUP(R$52,'Heat Value'!$A$1:$E$33,5,0)</f>
        <v>0</v>
      </c>
      <c r="S54">
        <f>IF(INDEX('Energy Balance-2019'!$A$2:$AG$38,MATCH('Energy Balance-2019'!$A17,'Energy Balance-2019'!$A$2:$A$38,0),MATCH(S$2,'Energy Balance-2019'!$A$2:$AG$2,0))&lt;0,-INDEX('Energy Balance-2019'!$A$2:$AG$38,MATCH('Energy Balance-2019'!$A17,'Energy Balance-2019'!$A$2:$A$38,0),MATCH(S$2,'Energy Balance-2019'!$A$2:$AG$2,0)),0)*VLOOKUP(S$52,'Heat Value'!$A$1:$E$33,5,0)</f>
        <v>0</v>
      </c>
      <c r="T54">
        <f>IF(INDEX('Energy Balance-2019'!$A$2:$AG$38,MATCH('Energy Balance-2019'!$A17,'Energy Balance-2019'!$A$2:$A$38,0),MATCH(T$2,'Energy Balance-2019'!$A$2:$AG$2,0))&lt;0,-INDEX('Energy Balance-2019'!$A$2:$AG$38,MATCH('Energy Balance-2019'!$A17,'Energy Balance-2019'!$A$2:$A$38,0),MATCH(T$2,'Energy Balance-2019'!$A$2:$AG$2,0)),0)*VLOOKUP(T$52,'Heat Value'!$A$1:$E$33,5,0)</f>
        <v>0</v>
      </c>
      <c r="U54">
        <f>IF(INDEX('Energy Balance-2019'!$A$2:$AG$38,MATCH('Energy Balance-2019'!$A17,'Energy Balance-2019'!$A$2:$A$38,0),MATCH(U$2,'Energy Balance-2019'!$A$2:$AG$2,0))&lt;0,-INDEX('Energy Balance-2019'!$A$2:$AG$38,MATCH('Energy Balance-2019'!$A17,'Energy Balance-2019'!$A$2:$A$38,0),MATCH(U$2,'Energy Balance-2019'!$A$2:$AG$2,0)),0)*VLOOKUP(U$52,'Heat Value'!$A$1:$E$33,5,0)</f>
        <v>0</v>
      </c>
      <c r="V54">
        <f>IF(INDEX('Energy Balance-2019'!$A$2:$AG$38,MATCH('Energy Balance-2019'!$A17,'Energy Balance-2019'!$A$2:$A$38,0),MATCH(V$2,'Energy Balance-2019'!$A$2:$AG$2,0))&lt;0,-INDEX('Energy Balance-2019'!$A$2:$AG$38,MATCH('Energy Balance-2019'!$A17,'Energy Balance-2019'!$A$2:$A$38,0),MATCH(V$2,'Energy Balance-2019'!$A$2:$AG$2,0)),0)*VLOOKUP(V$52,'Heat Value'!$A$1:$E$33,5,0)</f>
        <v>0</v>
      </c>
      <c r="W54">
        <f>IF(INDEX('Energy Balance-2019'!$A$2:$AG$38,MATCH('Energy Balance-2019'!$A17,'Energy Balance-2019'!$A$2:$A$38,0),MATCH(W$2,'Energy Balance-2019'!$A$2:$AG$2,0))&lt;0,-INDEX('Energy Balance-2019'!$A$2:$AG$38,MATCH('Energy Balance-2019'!$A17,'Energy Balance-2019'!$A$2:$A$38,0),MATCH(W$2,'Energy Balance-2019'!$A$2:$AG$2,0)),0)*VLOOKUP(W$52,'Heat Value'!$A$1:$E$33,5,0)</f>
        <v>0</v>
      </c>
      <c r="X54">
        <f>IF(INDEX('Energy Balance-2019'!$A$2:$AG$38,MATCH('Energy Balance-2019'!$A17,'Energy Balance-2019'!$A$2:$A$38,0),MATCH(X$2,'Energy Balance-2019'!$A$2:$AG$2,0))&lt;0,-INDEX('Energy Balance-2019'!$A$2:$AG$38,MATCH('Energy Balance-2019'!$A17,'Energy Balance-2019'!$A$2:$A$38,0),MATCH(X$2,'Energy Balance-2019'!$A$2:$AG$2,0)),0)*VLOOKUP(X$52,'Heat Value'!$A$1:$E$33,5,0)</f>
        <v>0</v>
      </c>
      <c r="Y54">
        <f>IF(INDEX('Energy Balance-2019'!$A$2:$AG$38,MATCH('Energy Balance-2019'!$A17,'Energy Balance-2019'!$A$2:$A$38,0),MATCH(Y$2,'Energy Balance-2019'!$A$2:$AG$2,0))&lt;0,-INDEX('Energy Balance-2019'!$A$2:$AG$38,MATCH('Energy Balance-2019'!$A17,'Energy Balance-2019'!$A$2:$A$38,0),MATCH(Y$2,'Energy Balance-2019'!$A$2:$AG$2,0)),0)*VLOOKUP(Y$52,'Heat Value'!$A$1:$E$33,5,0)</f>
        <v>0</v>
      </c>
      <c r="Z54">
        <f>IF(INDEX('Energy Balance-2019'!$A$2:$AG$38,MATCH('Energy Balance-2019'!$A17,'Energy Balance-2019'!$A$2:$A$38,0),MATCH(Z$2,'Energy Balance-2019'!$A$2:$AG$2,0))&lt;0,-INDEX('Energy Balance-2019'!$A$2:$AG$38,MATCH('Energy Balance-2019'!$A17,'Energy Balance-2019'!$A$2:$A$38,0),MATCH(Z$2,'Energy Balance-2019'!$A$2:$AG$2,0)),0)*VLOOKUP(Z$52,'Heat Value'!$A$1:$E$33,5,0)</f>
        <v>0</v>
      </c>
      <c r="AA54">
        <f>IF(INDEX('Energy Balance-2019'!$A$2:$AG$38,MATCH('Energy Balance-2019'!$A17,'Energy Balance-2019'!$A$2:$A$38,0),MATCH(AA$2,'Energy Balance-2019'!$A$2:$AG$2,0))&lt;0,-INDEX('Energy Balance-2019'!$A$2:$AG$38,MATCH('Energy Balance-2019'!$A17,'Energy Balance-2019'!$A$2:$A$38,0),MATCH(AA$2,'Energy Balance-2019'!$A$2:$AG$2,0)),0)*VLOOKUP(AA$52,'Heat Value'!$A$1:$E$33,5,0)</f>
        <v>0</v>
      </c>
      <c r="AB54">
        <f>IF(INDEX('Energy Balance-2019'!$A$2:$AG$38,MATCH('Energy Balance-2019'!$A17,'Energy Balance-2019'!$A$2:$A$38,0),MATCH(AB$2,'Energy Balance-2019'!$A$2:$AG$2,0))&lt;0,-INDEX('Energy Balance-2019'!$A$2:$AG$38,MATCH('Energy Balance-2019'!$A17,'Energy Balance-2019'!$A$2:$A$38,0),MATCH(AB$2,'Energy Balance-2019'!$A$2:$AG$2,0)),0)*VLOOKUP(AB$52,'Heat Value'!$A$1:$E$33,5,0)</f>
        <v>0</v>
      </c>
      <c r="AC54">
        <f>IF(INDEX('Energy Balance-2019'!$A$2:$AG$38,MATCH('Energy Balance-2019'!$A17,'Energy Balance-2019'!$A$2:$A$38,0),MATCH(AC$2,'Energy Balance-2019'!$A$2:$AG$2,0))&lt;0,-INDEX('Energy Balance-2019'!$A$2:$AG$38,MATCH('Energy Balance-2019'!$A17,'Energy Balance-2019'!$A$2:$A$38,0),MATCH(AC$2,'Energy Balance-2019'!$A$2:$AG$2,0)),0)*VLOOKUP(AC$52,'Heat Value'!$A$1:$E$33,5,0)</f>
        <v>0</v>
      </c>
      <c r="AD54">
        <f>IF(INDEX('Energy Balance-2019'!$A$2:$AG$38,MATCH('Energy Balance-2019'!$A17,'Energy Balance-2019'!$A$2:$A$38,0),MATCH(AD$2,'Energy Balance-2019'!$A$2:$AG$2,0))&lt;0,-INDEX('Energy Balance-2019'!$A$2:$AG$38,MATCH('Energy Balance-2019'!$A17,'Energy Balance-2019'!$A$2:$A$38,0),MATCH(AD$2,'Energy Balance-2019'!$A$2:$AG$2,0)),0)*VLOOKUP(AD$52,'Heat Value'!$A$1:$E$33,5,0)</f>
        <v>0</v>
      </c>
      <c r="AE54">
        <f>IF(INDEX('Energy Balance-2019'!$A$2:$AG$38,MATCH('Energy Balance-2019'!$A17,'Energy Balance-2019'!$A$2:$A$38,0),MATCH(AE$2,'Energy Balance-2019'!$A$2:$AG$2,0))&lt;0,-INDEX('Energy Balance-2019'!$A$2:$AG$38,MATCH('Energy Balance-2019'!$A17,'Energy Balance-2019'!$A$2:$A$38,0),MATCH(AE$2,'Energy Balance-2019'!$A$2:$AG$2,0)),0)*VLOOKUP(AE$52,'Heat Value'!$A$1:$E$33,5,0)</f>
        <v>0</v>
      </c>
      <c r="AF54" s="47">
        <f>IF(INDEX('Energy Balance-2019'!$A$2:$AG$38,MATCH('Energy Balance-2019'!$A17,'Energy Balance-2019'!$A$2:$A$38,0),MATCH(AF$2,'Energy Balance-2019'!$A$2:$AG$2,0))&lt;0,-INDEX('Energy Balance-2019'!$A$2:$AG$38,MATCH('Energy Balance-2019'!$A17,'Energy Balance-2019'!$A$2:$A$38,0),MATCH(AF$2,'Energy Balance-2019'!$A$2:$AG$2,0)),0)*VLOOKUP(AF$52,'Heat Value'!$A$1:$E$33,5,0)</f>
        <v>0</v>
      </c>
    </row>
    <row r="55" spans="1:32" x14ac:dyDescent="0.2">
      <c r="A55" s="41" t="str">
        <f>VLOOKUP($B55,'Transformation Match'!$A$1:$C$9,2,0)</f>
        <v>石油、煤炭及其他燃料加工业</v>
      </c>
      <c r="B55" s="21" t="s">
        <v>90</v>
      </c>
      <c r="C55" s="97">
        <f>IF(INDEX('Energy Balance-2019'!$A$2:$AG$38,MATCH('Energy Balance-2019'!$A18,'Energy Balance-2019'!$A$2:$A$38,0),MATCH(C$2,'Energy Balance-2019'!$A$2:$AG$2,0))&lt;0,-INDEX('Energy Balance-2019'!$A$2:$AG$38,MATCH('Energy Balance-2019'!$A18,'Energy Balance-2019'!$A$2:$A$38,0),MATCH(C$2,'Energy Balance-2019'!$A$2:$AG$2,0)),0)*VLOOKUP(C$52,'Heat Value'!$A$1:$E$33,5,0)</f>
        <v>611751549266325.63</v>
      </c>
      <c r="D55">
        <f>IF(INDEX('Energy Balance-2019'!$A$2:$AG$38,MATCH('Energy Balance-2019'!$A18,'Energy Balance-2019'!$A$2:$A$38,0),MATCH(D$2,'Energy Balance-2019'!$A$2:$AG$2,0))&lt;0,-INDEX('Energy Balance-2019'!$A$2:$AG$38,MATCH('Energy Balance-2019'!$A18,'Energy Balance-2019'!$A$2:$A$38,0),MATCH(D$2,'Energy Balance-2019'!$A$2:$AG$2,0)),0)*VLOOKUP(D$52,'Heat Value'!$A$1:$E$33,5,0)</f>
        <v>0</v>
      </c>
      <c r="E55">
        <f>IF(INDEX('Energy Balance-2019'!$A$2:$AG$38,MATCH('Energy Balance-2019'!$A18,'Energy Balance-2019'!$A$2:$A$38,0),MATCH(E$2,'Energy Balance-2019'!$A$2:$AG$2,0))&lt;0,-INDEX('Energy Balance-2019'!$A$2:$AG$38,MATCH('Energy Balance-2019'!$A18,'Energy Balance-2019'!$A$2:$A$38,0),MATCH(E$2,'Energy Balance-2019'!$A$2:$AG$2,0)),0)*VLOOKUP(E$52,'Heat Value'!$A$1:$E$33,5,0)</f>
        <v>12114214522387.607</v>
      </c>
      <c r="F55">
        <f>IF(INDEX('Energy Balance-2019'!$A$2:$AG$38,MATCH('Energy Balance-2019'!$A18,'Energy Balance-2019'!$A$2:$A$38,0),MATCH(F$2,'Energy Balance-2019'!$A$2:$AG$2,0))&lt;0,-INDEX('Energy Balance-2019'!$A$2:$AG$38,MATCH('Energy Balance-2019'!$A18,'Energy Balance-2019'!$A$2:$A$38,0),MATCH(F$2,'Energy Balance-2019'!$A$2:$AG$2,0)),0)*VLOOKUP("型煤",'Heat Value'!$A$1:$E$33,5,0)</f>
        <v>0</v>
      </c>
      <c r="G55">
        <f>IF(INDEX('Energy Balance-2019'!$A$2:$AG$38,MATCH('Energy Balance-2019'!$A18,'Energy Balance-2019'!$A$2:$A$38,0),MATCH(G$2,'Energy Balance-2019'!$A$2:$AG$2,0))&lt;0,-INDEX('Energy Balance-2019'!$A$2:$AG$38,MATCH('Energy Balance-2019'!$A18,'Energy Balance-2019'!$A$2:$A$38,0),MATCH(G$2,'Energy Balance-2019'!$A$2:$AG$2,0)),0)*VLOOKUP(G$52,'Heat Value'!$A$1:$E$33,5,0)</f>
        <v>0</v>
      </c>
      <c r="H55">
        <f>IF(INDEX('Energy Balance-2019'!$A$2:$AG$38,MATCH('Energy Balance-2019'!$A18,'Energy Balance-2019'!$A$2:$A$38,0),MATCH(H$2,'Energy Balance-2019'!$A$2:$AG$2,0))&lt;0,-INDEX('Energy Balance-2019'!$A$2:$AG$38,MATCH('Energy Balance-2019'!$A18,'Energy Balance-2019'!$A$2:$A$38,0),MATCH(H$2,'Energy Balance-2019'!$A$2:$AG$2,0)),0)*VLOOKUP(H$52,'Heat Value'!$A$1:$E$33,5,0)</f>
        <v>0</v>
      </c>
      <c r="I55">
        <f>IF(INDEX('Energy Balance-2019'!$A$2:$AG$38,MATCH('Energy Balance-2019'!$A18,'Energy Balance-2019'!$A$2:$A$38,0),MATCH(I$2,'Energy Balance-2019'!$A$2:$AG$2,0))&lt;0,-INDEX('Energy Balance-2019'!$A$2:$AG$38,MATCH('Energy Balance-2019'!$A18,'Energy Balance-2019'!$A$2:$A$38,0),MATCH(I$2,'Energy Balance-2019'!$A$2:$AG$2,0)),0)*VLOOKUP(I$52,'Heat Value'!$A$1:$E$33,5,0)</f>
        <v>0</v>
      </c>
      <c r="J55">
        <f>IF(INDEX('Energy Balance-2019'!$A$2:$AG$38,MATCH('Energy Balance-2019'!$A18,'Energy Balance-2019'!$A$2:$A$38,0),MATCH(J$2,'Energy Balance-2019'!$A$2:$AG$2,0))&lt;0,-INDEX('Energy Balance-2019'!$A$2:$AG$38,MATCH('Energy Balance-2019'!$A18,'Energy Balance-2019'!$A$2:$A$38,0),MATCH(J$2,'Energy Balance-2019'!$A$2:$AG$2,0)),0)*VLOOKUP(J$52,'Heat Value'!$A$1:$E$33,5,0)</f>
        <v>0</v>
      </c>
      <c r="K55">
        <f>IF(INDEX('Energy Balance-2019'!$A$2:$AG$38,MATCH('Energy Balance-2019'!$A18,'Energy Balance-2019'!$A$2:$A$38,0),MATCH(K$2,'Energy Balance-2019'!$A$2:$AG$2,0))&lt;0,-INDEX('Energy Balance-2019'!$A$2:$AG$38,MATCH('Energy Balance-2019'!$A18,'Energy Balance-2019'!$A$2:$A$38,0),MATCH(K$2,'Energy Balance-2019'!$A$2:$AG$2,0)),0)*VLOOKUP(K$52,'Heat Value'!$A$1:$E$33,5,0)</f>
        <v>0</v>
      </c>
      <c r="L55">
        <f>IF(INDEX('Energy Balance-2019'!$A$2:$AG$38,MATCH('Energy Balance-2019'!$A18,'Energy Balance-2019'!$A$2:$A$38,0),MATCH(L$2,'Energy Balance-2019'!$A$2:$AG$2,0))&lt;0,-INDEX('Energy Balance-2019'!$A$2:$AG$38,MATCH('Energy Balance-2019'!$A18,'Energy Balance-2019'!$A$2:$A$38,0),MATCH(L$2,'Energy Balance-2019'!$A$2:$AG$2,0)),0)*VLOOKUP(L$52,'Heat Value'!$A$1:$E$33,5,0)</f>
        <v>0</v>
      </c>
      <c r="M55">
        <f>IF(INDEX('Energy Balance-2019'!$A$2:$AG$38,MATCH('Energy Balance-2019'!$A18,'Energy Balance-2019'!$A$2:$A$38,0),MATCH(M$2,'Energy Balance-2019'!$A$2:$AG$2,0))&lt;0,-INDEX('Energy Balance-2019'!$A$2:$AG$38,MATCH('Energy Balance-2019'!$A18,'Energy Balance-2019'!$A$2:$A$38,0),MATCH(M$2,'Energy Balance-2019'!$A$2:$AG$2,0)),0)*VLOOKUP(M$52,'Heat Value'!$A$1:$E$33,5,0)</f>
        <v>98115150207451.094</v>
      </c>
      <c r="N55">
        <f>IF(INDEX('Energy Balance-2019'!$A$2:$AG$38,MATCH('Energy Balance-2019'!$A18,'Energy Balance-2019'!$A$2:$A$38,0),MATCH(N$2,'Energy Balance-2019'!$A$2:$AG$2,0))&lt;0,-INDEX('Energy Balance-2019'!$A$2:$AG$38,MATCH('Energy Balance-2019'!$A18,'Energy Balance-2019'!$A$2:$A$38,0),MATCH(N$2,'Energy Balance-2019'!$A$2:$AG$2,0)),0)*VLOOKUP(N$52,'Heat Value'!$A$1:$E$33,5,0)</f>
        <v>2.6511894558757244E+16</v>
      </c>
      <c r="O55">
        <f>IF(INDEX('Energy Balance-2019'!$A$2:$AG$38,MATCH('Energy Balance-2019'!$A18,'Energy Balance-2019'!$A$2:$A$38,0),MATCH(O$2,'Energy Balance-2019'!$A$2:$AG$2,0))&lt;0,-INDEX('Energy Balance-2019'!$A$2:$AG$38,MATCH('Energy Balance-2019'!$A18,'Energy Balance-2019'!$A$2:$A$38,0),MATCH(O$2,'Energy Balance-2019'!$A$2:$AG$2,0)),0)*VLOOKUP(O$52,'Heat Value'!$A$1:$E$33,5,0)</f>
        <v>0</v>
      </c>
      <c r="P55">
        <f>IF(INDEX('Energy Balance-2019'!$A$2:$AG$38,MATCH('Energy Balance-2019'!$A18,'Energy Balance-2019'!$A$2:$A$38,0),MATCH(P$2,'Energy Balance-2019'!$A$2:$AG$2,0))&lt;0,-INDEX('Energy Balance-2019'!$A$2:$AG$38,MATCH('Energy Balance-2019'!$A18,'Energy Balance-2019'!$A$2:$A$38,0),MATCH(P$2,'Energy Balance-2019'!$A$2:$AG$2,0)),0)*VLOOKUP(P$52,'Heat Value'!$A$1:$E$33,5,0)</f>
        <v>0</v>
      </c>
      <c r="Q55">
        <f>IF(INDEX('Energy Balance-2019'!$A$2:$AG$38,MATCH('Energy Balance-2019'!$A18,'Energy Balance-2019'!$A$2:$A$38,0),MATCH(Q$2,'Energy Balance-2019'!$A$2:$AG$2,0))&lt;0,-INDEX('Energy Balance-2019'!$A$2:$AG$38,MATCH('Energy Balance-2019'!$A18,'Energy Balance-2019'!$A$2:$A$38,0),MATCH(Q$2,'Energy Balance-2019'!$A$2:$AG$2,0)),0)*VLOOKUP(Q$52,'Heat Value'!$A$1:$E$33,5,0)</f>
        <v>0</v>
      </c>
      <c r="R55">
        <f>IF(INDEX('Energy Balance-2019'!$A$2:$AG$38,MATCH('Energy Balance-2019'!$A18,'Energy Balance-2019'!$A$2:$A$38,0),MATCH(R$2,'Energy Balance-2019'!$A$2:$AG$2,0))&lt;0,-INDEX('Energy Balance-2019'!$A$2:$AG$38,MATCH('Energy Balance-2019'!$A18,'Energy Balance-2019'!$A$2:$A$38,0),MATCH(R$2,'Energy Balance-2019'!$A$2:$AG$2,0)),0)*VLOOKUP(R$52,'Heat Value'!$A$1:$E$33,5,0)</f>
        <v>0</v>
      </c>
      <c r="S55">
        <f>IF(INDEX('Energy Balance-2019'!$A$2:$AG$38,MATCH('Energy Balance-2019'!$A18,'Energy Balance-2019'!$A$2:$A$38,0),MATCH(S$2,'Energy Balance-2019'!$A$2:$AG$2,0))&lt;0,-INDEX('Energy Balance-2019'!$A$2:$AG$38,MATCH('Energy Balance-2019'!$A18,'Energy Balance-2019'!$A$2:$A$38,0),MATCH(S$2,'Energy Balance-2019'!$A$2:$AG$2,0)),0)*VLOOKUP(S$52,'Heat Value'!$A$1:$E$33,5,0)</f>
        <v>0</v>
      </c>
      <c r="T55">
        <f>IF(INDEX('Energy Balance-2019'!$A$2:$AG$38,MATCH('Energy Balance-2019'!$A18,'Energy Balance-2019'!$A$2:$A$38,0),MATCH(T$2,'Energy Balance-2019'!$A$2:$AG$2,0))&lt;0,-INDEX('Energy Balance-2019'!$A$2:$AG$38,MATCH('Energy Balance-2019'!$A18,'Energy Balance-2019'!$A$2:$A$38,0),MATCH(T$2,'Energy Balance-2019'!$A$2:$AG$2,0)),0)*VLOOKUP(T$52,'Heat Value'!$A$1:$E$33,5,0)</f>
        <v>0</v>
      </c>
      <c r="U55">
        <f>IF(INDEX('Energy Balance-2019'!$A$2:$AG$38,MATCH('Energy Balance-2019'!$A18,'Energy Balance-2019'!$A$2:$A$38,0),MATCH(U$2,'Energy Balance-2019'!$A$2:$AG$2,0))&lt;0,-INDEX('Energy Balance-2019'!$A$2:$AG$38,MATCH('Energy Balance-2019'!$A18,'Energy Balance-2019'!$A$2:$A$38,0),MATCH(U$2,'Energy Balance-2019'!$A$2:$AG$2,0)),0)*VLOOKUP(U$52,'Heat Value'!$A$1:$E$33,5,0)</f>
        <v>0</v>
      </c>
      <c r="V55">
        <f>IF(INDEX('Energy Balance-2019'!$A$2:$AG$38,MATCH('Energy Balance-2019'!$A18,'Energy Balance-2019'!$A$2:$A$38,0),MATCH(V$2,'Energy Balance-2019'!$A$2:$AG$2,0))&lt;0,-INDEX('Energy Balance-2019'!$A$2:$AG$38,MATCH('Energy Balance-2019'!$A18,'Energy Balance-2019'!$A$2:$A$38,0),MATCH(V$2,'Energy Balance-2019'!$A$2:$AG$2,0)),0)*VLOOKUP(V$52,'Heat Value'!$A$1:$E$33,5,0)</f>
        <v>0</v>
      </c>
      <c r="W55">
        <f>IF(INDEX('Energy Balance-2019'!$A$2:$AG$38,MATCH('Energy Balance-2019'!$A18,'Energy Balance-2019'!$A$2:$A$38,0),MATCH(W$2,'Energy Balance-2019'!$A$2:$AG$2,0))&lt;0,-INDEX('Energy Balance-2019'!$A$2:$AG$38,MATCH('Energy Balance-2019'!$A18,'Energy Balance-2019'!$A$2:$A$38,0),MATCH(W$2,'Energy Balance-2019'!$A$2:$AG$2,0)),0)*VLOOKUP(W$52,'Heat Value'!$A$1:$E$33,5,0)</f>
        <v>0</v>
      </c>
      <c r="X55">
        <f>IF(INDEX('Energy Balance-2019'!$A$2:$AG$38,MATCH('Energy Balance-2019'!$A18,'Energy Balance-2019'!$A$2:$A$38,0),MATCH(X$2,'Energy Balance-2019'!$A$2:$AG$2,0))&lt;0,-INDEX('Energy Balance-2019'!$A$2:$AG$38,MATCH('Energy Balance-2019'!$A18,'Energy Balance-2019'!$A$2:$A$38,0),MATCH(X$2,'Energy Balance-2019'!$A$2:$AG$2,0)),0)*VLOOKUP(X$52,'Heat Value'!$A$1:$E$33,5,0)</f>
        <v>0</v>
      </c>
      <c r="Y55">
        <f>IF(INDEX('Energy Balance-2019'!$A$2:$AG$38,MATCH('Energy Balance-2019'!$A18,'Energy Balance-2019'!$A$2:$A$38,0),MATCH(Y$2,'Energy Balance-2019'!$A$2:$AG$2,0))&lt;0,-INDEX('Energy Balance-2019'!$A$2:$AG$38,MATCH('Energy Balance-2019'!$A18,'Energy Balance-2019'!$A$2:$A$38,0),MATCH(Y$2,'Energy Balance-2019'!$A$2:$AG$2,0)),0)*VLOOKUP(Y$52,'Heat Value'!$A$1:$E$33,5,0)</f>
        <v>0</v>
      </c>
      <c r="Z55">
        <f>IF(INDEX('Energy Balance-2019'!$A$2:$AG$38,MATCH('Energy Balance-2019'!$A18,'Energy Balance-2019'!$A$2:$A$38,0),MATCH(Z$2,'Energy Balance-2019'!$A$2:$AG$2,0))&lt;0,-INDEX('Energy Balance-2019'!$A$2:$AG$38,MATCH('Energy Balance-2019'!$A18,'Energy Balance-2019'!$A$2:$A$38,0),MATCH(Z$2,'Energy Balance-2019'!$A$2:$AG$2,0)),0)*VLOOKUP(Z$52,'Heat Value'!$A$1:$E$33,5,0)</f>
        <v>0</v>
      </c>
      <c r="AA55">
        <f>IF(INDEX('Energy Balance-2019'!$A$2:$AG$38,MATCH('Energy Balance-2019'!$A18,'Energy Balance-2019'!$A$2:$A$38,0),MATCH(AA$2,'Energy Balance-2019'!$A$2:$AG$2,0))&lt;0,-INDEX('Energy Balance-2019'!$A$2:$AG$38,MATCH('Energy Balance-2019'!$A18,'Energy Balance-2019'!$A$2:$A$38,0),MATCH(AA$2,'Energy Balance-2019'!$A$2:$AG$2,0)),0)*VLOOKUP(AA$52,'Heat Value'!$A$1:$E$33,5,0)</f>
        <v>0</v>
      </c>
      <c r="AB55">
        <f>IF(INDEX('Energy Balance-2019'!$A$2:$AG$38,MATCH('Energy Balance-2019'!$A18,'Energy Balance-2019'!$A$2:$A$38,0),MATCH(AB$2,'Energy Balance-2019'!$A$2:$AG$2,0))&lt;0,-INDEX('Energy Balance-2019'!$A$2:$AG$38,MATCH('Energy Balance-2019'!$A18,'Energy Balance-2019'!$A$2:$A$38,0),MATCH(AB$2,'Energy Balance-2019'!$A$2:$AG$2,0)),0)*VLOOKUP(AB$52,'Heat Value'!$A$1:$E$33,5,0)</f>
        <v>109108780828995.94</v>
      </c>
      <c r="AC55">
        <f>IF(INDEX('Energy Balance-2019'!$A$2:$AG$38,MATCH('Energy Balance-2019'!$A18,'Energy Balance-2019'!$A$2:$A$38,0),MATCH(AC$2,'Energy Balance-2019'!$A$2:$AG$2,0))&lt;0,-INDEX('Energy Balance-2019'!$A$2:$AG$38,MATCH('Energy Balance-2019'!$A18,'Energy Balance-2019'!$A$2:$A$38,0),MATCH(AC$2,'Energy Balance-2019'!$A$2:$AG$2,0)),0)*VLOOKUP(AC$52,'Heat Value'!$A$1:$E$33,5,0)</f>
        <v>0</v>
      </c>
      <c r="AD55">
        <f>IF(INDEX('Energy Balance-2019'!$A$2:$AG$38,MATCH('Energy Balance-2019'!$A18,'Energy Balance-2019'!$A$2:$A$38,0),MATCH(AD$2,'Energy Balance-2019'!$A$2:$AG$2,0))&lt;0,-INDEX('Energy Balance-2019'!$A$2:$AG$38,MATCH('Energy Balance-2019'!$A18,'Energy Balance-2019'!$A$2:$A$38,0),MATCH(AD$2,'Energy Balance-2019'!$A$2:$AG$2,0)),0)*VLOOKUP(AD$52,'Heat Value'!$A$1:$E$33,5,0)</f>
        <v>0</v>
      </c>
      <c r="AE55">
        <f>IF(INDEX('Energy Balance-2019'!$A$2:$AG$38,MATCH('Energy Balance-2019'!$A18,'Energy Balance-2019'!$A$2:$A$38,0),MATCH(AE$2,'Energy Balance-2019'!$A$2:$AG$2,0))&lt;0,-INDEX('Energy Balance-2019'!$A$2:$AG$38,MATCH('Energy Balance-2019'!$A18,'Energy Balance-2019'!$A$2:$A$38,0),MATCH(AE$2,'Energy Balance-2019'!$A$2:$AG$2,0)),0)*VLOOKUP(AE$52,'Heat Value'!$A$1:$E$33,5,0)</f>
        <v>0</v>
      </c>
      <c r="AF55" s="47">
        <f>IF(INDEX('Energy Balance-2019'!$A$2:$AG$38,MATCH('Energy Balance-2019'!$A18,'Energy Balance-2019'!$A$2:$A$38,0),MATCH(AF$2,'Energy Balance-2019'!$A$2:$AG$2,0))&lt;0,-INDEX('Energy Balance-2019'!$A$2:$AG$38,MATCH('Energy Balance-2019'!$A18,'Energy Balance-2019'!$A$2:$A$38,0),MATCH(AF$2,'Energy Balance-2019'!$A$2:$AG$2,0)),0)*VLOOKUP(AF$52,'Heat Value'!$A$1:$E$33,5,0)</f>
        <v>38557992735645.219</v>
      </c>
    </row>
    <row r="56" spans="1:32" x14ac:dyDescent="0.2">
      <c r="A56" s="41" t="str">
        <f>VLOOKUP($B56,'Transformation Match'!$A$1:$C$9,2,0)</f>
        <v>石油、煤炭及其他燃料加工业</v>
      </c>
      <c r="B56" s="21" t="s">
        <v>91</v>
      </c>
      <c r="C56" s="97">
        <f>IF(INDEX('Energy Balance-2019'!$A$2:$AG$38,MATCH('Energy Balance-2019'!$A19,'Energy Balance-2019'!$A$2:$A$38,0),MATCH(C$2,'Energy Balance-2019'!$A$2:$AG$2,0))&lt;0,-INDEX('Energy Balance-2019'!$A$2:$AG$38,MATCH('Energy Balance-2019'!$A19,'Energy Balance-2019'!$A$2:$A$38,0),MATCH(C$2,'Energy Balance-2019'!$A$2:$AG$2,0)),0)*VLOOKUP(C$52,'Heat Value'!$A$1:$E$33,5,0)</f>
        <v>0</v>
      </c>
      <c r="D56">
        <f>IF(INDEX('Energy Balance-2019'!$A$2:$AG$38,MATCH('Energy Balance-2019'!$A19,'Energy Balance-2019'!$A$2:$A$38,0),MATCH(D$2,'Energy Balance-2019'!$A$2:$AG$2,0))&lt;0,-INDEX('Energy Balance-2019'!$A$2:$AG$38,MATCH('Energy Balance-2019'!$A19,'Energy Balance-2019'!$A$2:$A$38,0),MATCH(D$2,'Energy Balance-2019'!$A$2:$AG$2,0)),0)*VLOOKUP(D$52,'Heat Value'!$A$1:$E$33,5,0)</f>
        <v>0</v>
      </c>
      <c r="E56">
        <f>IF(INDEX('Energy Balance-2019'!$A$2:$AG$38,MATCH('Energy Balance-2019'!$A19,'Energy Balance-2019'!$A$2:$A$38,0),MATCH(E$2,'Energy Balance-2019'!$A$2:$AG$2,0))&lt;0,-INDEX('Energy Balance-2019'!$A$2:$AG$38,MATCH('Energy Balance-2019'!$A19,'Energy Balance-2019'!$A$2:$A$38,0),MATCH(E$2,'Energy Balance-2019'!$A$2:$AG$2,0)),0)*VLOOKUP(E$52,'Heat Value'!$A$1:$E$33,5,0)</f>
        <v>0</v>
      </c>
      <c r="F56">
        <f>IF(INDEX('Energy Balance-2019'!$A$2:$AG$38,MATCH('Energy Balance-2019'!$A19,'Energy Balance-2019'!$A$2:$A$38,0),MATCH(F$2,'Energy Balance-2019'!$A$2:$AG$2,0))&lt;0,-INDEX('Energy Balance-2019'!$A$2:$AG$38,MATCH('Energy Balance-2019'!$A19,'Energy Balance-2019'!$A$2:$A$38,0),MATCH(F$2,'Energy Balance-2019'!$A$2:$AG$2,0)),0)*VLOOKUP("型煤",'Heat Value'!$A$1:$E$33,5,0)</f>
        <v>0</v>
      </c>
      <c r="G56">
        <f>IF(INDEX('Energy Balance-2019'!$A$2:$AG$38,MATCH('Energy Balance-2019'!$A19,'Energy Balance-2019'!$A$2:$A$38,0),MATCH(G$2,'Energy Balance-2019'!$A$2:$AG$2,0))&lt;0,-INDEX('Energy Balance-2019'!$A$2:$AG$38,MATCH('Energy Balance-2019'!$A19,'Energy Balance-2019'!$A$2:$A$38,0),MATCH(G$2,'Energy Balance-2019'!$A$2:$AG$2,0)),0)*VLOOKUP(G$52,'Heat Value'!$A$1:$E$33,5,0)</f>
        <v>0</v>
      </c>
      <c r="H56">
        <f>IF(INDEX('Energy Balance-2019'!$A$2:$AG$38,MATCH('Energy Balance-2019'!$A19,'Energy Balance-2019'!$A$2:$A$38,0),MATCH(H$2,'Energy Balance-2019'!$A$2:$AG$2,0))&lt;0,-INDEX('Energy Balance-2019'!$A$2:$AG$38,MATCH('Energy Balance-2019'!$A19,'Energy Balance-2019'!$A$2:$A$38,0),MATCH(H$2,'Energy Balance-2019'!$A$2:$AG$2,0)),0)*VLOOKUP(H$52,'Heat Value'!$A$1:$E$33,5,0)</f>
        <v>0</v>
      </c>
      <c r="I56">
        <f>IF(INDEX('Energy Balance-2019'!$A$2:$AG$38,MATCH('Energy Balance-2019'!$A19,'Energy Balance-2019'!$A$2:$A$38,0),MATCH(I$2,'Energy Balance-2019'!$A$2:$AG$2,0))&lt;0,-INDEX('Energy Balance-2019'!$A$2:$AG$38,MATCH('Energy Balance-2019'!$A19,'Energy Balance-2019'!$A$2:$A$38,0),MATCH(I$2,'Energy Balance-2019'!$A$2:$AG$2,0)),0)*VLOOKUP(I$52,'Heat Value'!$A$1:$E$33,5,0)</f>
        <v>0</v>
      </c>
      <c r="J56">
        <f>IF(INDEX('Energy Balance-2019'!$A$2:$AG$38,MATCH('Energy Balance-2019'!$A19,'Energy Balance-2019'!$A$2:$A$38,0),MATCH(J$2,'Energy Balance-2019'!$A$2:$AG$2,0))&lt;0,-INDEX('Energy Balance-2019'!$A$2:$AG$38,MATCH('Energy Balance-2019'!$A19,'Energy Balance-2019'!$A$2:$A$38,0),MATCH(J$2,'Energy Balance-2019'!$A$2:$AG$2,0)),0)*VLOOKUP(J$52,'Heat Value'!$A$1:$E$33,5,0)</f>
        <v>0</v>
      </c>
      <c r="K56">
        <f>IF(INDEX('Energy Balance-2019'!$A$2:$AG$38,MATCH('Energy Balance-2019'!$A19,'Energy Balance-2019'!$A$2:$A$38,0),MATCH(K$2,'Energy Balance-2019'!$A$2:$AG$2,0))&lt;0,-INDEX('Energy Balance-2019'!$A$2:$AG$38,MATCH('Energy Balance-2019'!$A19,'Energy Balance-2019'!$A$2:$A$38,0),MATCH(K$2,'Energy Balance-2019'!$A$2:$AG$2,0)),0)*VLOOKUP(K$52,'Heat Value'!$A$1:$E$33,5,0)</f>
        <v>0</v>
      </c>
      <c r="L56">
        <f>IF(INDEX('Energy Balance-2019'!$A$2:$AG$38,MATCH('Energy Balance-2019'!$A19,'Energy Balance-2019'!$A$2:$A$38,0),MATCH(L$2,'Energy Balance-2019'!$A$2:$AG$2,0))&lt;0,-INDEX('Energy Balance-2019'!$A$2:$AG$38,MATCH('Energy Balance-2019'!$A19,'Energy Balance-2019'!$A$2:$A$38,0),MATCH(L$2,'Energy Balance-2019'!$A$2:$AG$2,0)),0)*VLOOKUP(L$52,'Heat Value'!$A$1:$E$33,5,0)</f>
        <v>0</v>
      </c>
      <c r="M56">
        <f>IF(INDEX('Energy Balance-2019'!$A$2:$AG$38,MATCH('Energy Balance-2019'!$A19,'Energy Balance-2019'!$A$2:$A$38,0),MATCH(M$2,'Energy Balance-2019'!$A$2:$AG$2,0))&lt;0,-INDEX('Energy Balance-2019'!$A$2:$AG$38,MATCH('Energy Balance-2019'!$A19,'Energy Balance-2019'!$A$2:$A$38,0),MATCH(M$2,'Energy Balance-2019'!$A$2:$AG$2,0)),0)*VLOOKUP(M$52,'Heat Value'!$A$1:$E$33,5,0)</f>
        <v>0</v>
      </c>
      <c r="N56">
        <f>IF(INDEX('Energy Balance-2019'!$A$2:$AG$38,MATCH('Energy Balance-2019'!$A19,'Energy Balance-2019'!$A$2:$A$38,0),MATCH(N$2,'Energy Balance-2019'!$A$2:$AG$2,0))&lt;0,-INDEX('Energy Balance-2019'!$A$2:$AG$38,MATCH('Energy Balance-2019'!$A19,'Energy Balance-2019'!$A$2:$A$38,0),MATCH(N$2,'Energy Balance-2019'!$A$2:$AG$2,0)),0)*VLOOKUP(N$52,'Heat Value'!$A$1:$E$33,5,0)</f>
        <v>0</v>
      </c>
      <c r="O56">
        <f>IF(INDEX('Energy Balance-2019'!$A$2:$AG$38,MATCH('Energy Balance-2019'!$A19,'Energy Balance-2019'!$A$2:$A$38,0),MATCH(O$2,'Energy Balance-2019'!$A$2:$AG$2,0))&lt;0,-INDEX('Energy Balance-2019'!$A$2:$AG$38,MATCH('Energy Balance-2019'!$A19,'Energy Balance-2019'!$A$2:$A$38,0),MATCH(O$2,'Energy Balance-2019'!$A$2:$AG$2,0)),0)*VLOOKUP(O$52,'Heat Value'!$A$1:$E$33,5,0)</f>
        <v>11650736783270.764</v>
      </c>
      <c r="P56">
        <f>IF(INDEX('Energy Balance-2019'!$A$2:$AG$38,MATCH('Energy Balance-2019'!$A19,'Energy Balance-2019'!$A$2:$A$38,0),MATCH(P$2,'Energy Balance-2019'!$A$2:$AG$2,0))&lt;0,-INDEX('Energy Balance-2019'!$A$2:$AG$38,MATCH('Energy Balance-2019'!$A19,'Energy Balance-2019'!$A$2:$A$38,0),MATCH(P$2,'Energy Balance-2019'!$A$2:$AG$2,0)),0)*VLOOKUP(P$52,'Heat Value'!$A$1:$E$33,5,0)</f>
        <v>0</v>
      </c>
      <c r="Q56">
        <f>IF(INDEX('Energy Balance-2019'!$A$2:$AG$38,MATCH('Energy Balance-2019'!$A19,'Energy Balance-2019'!$A$2:$A$38,0),MATCH(Q$2,'Energy Balance-2019'!$A$2:$AG$2,0))&lt;0,-INDEX('Energy Balance-2019'!$A$2:$AG$38,MATCH('Energy Balance-2019'!$A19,'Energy Balance-2019'!$A$2:$A$38,0),MATCH(Q$2,'Energy Balance-2019'!$A$2:$AG$2,0)),0)*VLOOKUP(Q$52,'Heat Value'!$A$1:$E$33,5,0)</f>
        <v>33497228795992.172</v>
      </c>
      <c r="R56">
        <f>IF(INDEX('Energy Balance-2019'!$A$2:$AG$38,MATCH('Energy Balance-2019'!$A19,'Energy Balance-2019'!$A$2:$A$38,0),MATCH(R$2,'Energy Balance-2019'!$A$2:$AG$2,0))&lt;0,-INDEX('Energy Balance-2019'!$A$2:$AG$38,MATCH('Energy Balance-2019'!$A19,'Energy Balance-2019'!$A$2:$A$38,0),MATCH(R$2,'Energy Balance-2019'!$A$2:$AG$2,0)),0)*VLOOKUP(R$52,'Heat Value'!$A$1:$E$33,5,0)</f>
        <v>919835924136148.75</v>
      </c>
      <c r="S56">
        <f>IF(INDEX('Energy Balance-2019'!$A$2:$AG$38,MATCH('Energy Balance-2019'!$A19,'Energy Balance-2019'!$A$2:$A$38,0),MATCH(S$2,'Energy Balance-2019'!$A$2:$AG$2,0))&lt;0,-INDEX('Energy Balance-2019'!$A$2:$AG$38,MATCH('Energy Balance-2019'!$A19,'Energy Balance-2019'!$A$2:$A$38,0),MATCH(S$2,'Energy Balance-2019'!$A$2:$AG$2,0)),0)*VLOOKUP(S$52,'Heat Value'!$A$1:$E$33,5,0)</f>
        <v>561326481531759.69</v>
      </c>
      <c r="T56">
        <f>IF(INDEX('Energy Balance-2019'!$A$2:$AG$38,MATCH('Energy Balance-2019'!$A19,'Energy Balance-2019'!$A$2:$A$38,0),MATCH(T$2,'Energy Balance-2019'!$A$2:$AG$2,0))&lt;0,-INDEX('Energy Balance-2019'!$A$2:$AG$38,MATCH('Energy Balance-2019'!$A19,'Energy Balance-2019'!$A$2:$A$38,0),MATCH(T$2,'Energy Balance-2019'!$A$2:$AG$2,0)),0)*VLOOKUP(T$52,'Heat Value'!$A$1:$E$33,5,0)</f>
        <v>882848997993.80298</v>
      </c>
      <c r="U56">
        <f>IF(INDEX('Energy Balance-2019'!$A$2:$AG$38,MATCH('Energy Balance-2019'!$A19,'Energy Balance-2019'!$A$2:$A$38,0),MATCH(U$2,'Energy Balance-2019'!$A$2:$AG$2,0))&lt;0,-INDEX('Energy Balance-2019'!$A$2:$AG$38,MATCH('Energy Balance-2019'!$A19,'Energy Balance-2019'!$A$2:$A$38,0),MATCH(U$2,'Energy Balance-2019'!$A$2:$AG$2,0)),0)*VLOOKUP(U$52,'Heat Value'!$A$1:$E$33,5,0)</f>
        <v>2327258315282.5513</v>
      </c>
      <c r="V56">
        <f>IF(INDEX('Energy Balance-2019'!$A$2:$AG$38,MATCH('Energy Balance-2019'!$A19,'Energy Balance-2019'!$A$2:$A$38,0),MATCH(V$2,'Energy Balance-2019'!$A$2:$AG$2,0))&lt;0,-INDEX('Energy Balance-2019'!$A$2:$AG$38,MATCH('Energy Balance-2019'!$A19,'Energy Balance-2019'!$A$2:$A$38,0),MATCH(V$2,'Energy Balance-2019'!$A$2:$AG$2,0)),0)*VLOOKUP(V$52,'Heat Value'!$A$1:$E$33,5,0)</f>
        <v>0</v>
      </c>
      <c r="W56">
        <f>IF(INDEX('Energy Balance-2019'!$A$2:$AG$38,MATCH('Energy Balance-2019'!$A19,'Energy Balance-2019'!$A$2:$A$38,0),MATCH(W$2,'Energy Balance-2019'!$A$2:$AG$2,0))&lt;0,-INDEX('Energy Balance-2019'!$A$2:$AG$38,MATCH('Energy Balance-2019'!$A19,'Energy Balance-2019'!$A$2:$A$38,0),MATCH(W$2,'Energy Balance-2019'!$A$2:$AG$2,0)),0)*VLOOKUP(W$52,'Heat Value'!$A$1:$E$33,5,0)</f>
        <v>126720154388035.5</v>
      </c>
      <c r="X56">
        <f>IF(INDEX('Energy Balance-2019'!$A$2:$AG$38,MATCH('Energy Balance-2019'!$A19,'Energy Balance-2019'!$A$2:$A$38,0),MATCH(X$2,'Energy Balance-2019'!$A$2:$AG$2,0))&lt;0,-INDEX('Energy Balance-2019'!$A$2:$AG$38,MATCH('Energy Balance-2019'!$A19,'Energy Balance-2019'!$A$2:$A$38,0),MATCH(X$2,'Energy Balance-2019'!$A$2:$AG$2,0)),0)*VLOOKUP(X$52,'Heat Value'!$A$1:$E$33,5,0)</f>
        <v>2467812959854.2104</v>
      </c>
      <c r="Y56">
        <f>IF(INDEX('Energy Balance-2019'!$A$2:$AG$38,MATCH('Energy Balance-2019'!$A19,'Energy Balance-2019'!$A$2:$A$38,0),MATCH(Y$2,'Energy Balance-2019'!$A$2:$AG$2,0))&lt;0,-INDEX('Energy Balance-2019'!$A$2:$AG$38,MATCH('Energy Balance-2019'!$A19,'Energy Balance-2019'!$A$2:$A$38,0),MATCH(Y$2,'Energy Balance-2019'!$A$2:$AG$2,0)),0)*VLOOKUP(Y$52,'Heat Value'!$A$1:$E$33,5,0)</f>
        <v>283175308681526.19</v>
      </c>
      <c r="Z56">
        <f>IF(INDEX('Energy Balance-2019'!$A$2:$AG$38,MATCH('Energy Balance-2019'!$A19,'Energy Balance-2019'!$A$2:$A$38,0),MATCH(Z$2,'Energy Balance-2019'!$A$2:$AG$2,0))&lt;0,-INDEX('Energy Balance-2019'!$A$2:$AG$38,MATCH('Energy Balance-2019'!$A19,'Energy Balance-2019'!$A$2:$A$38,0),MATCH(Z$2,'Energy Balance-2019'!$A$2:$AG$2,0)),0)*VLOOKUP(Z$52,'Heat Value'!$A$1:$E$33,5,0)</f>
        <v>50272498654929.031</v>
      </c>
      <c r="AA56">
        <f>IF(INDEX('Energy Balance-2019'!$A$2:$AG$38,MATCH('Energy Balance-2019'!$A19,'Energy Balance-2019'!$A$2:$A$38,0),MATCH(AA$2,'Energy Balance-2019'!$A$2:$AG$2,0))&lt;0,-INDEX('Energy Balance-2019'!$A$2:$AG$38,MATCH('Energy Balance-2019'!$A19,'Energy Balance-2019'!$A$2:$A$38,0),MATCH(AA$2,'Energy Balance-2019'!$A$2:$AG$2,0)),0)*VLOOKUP(AA$52,'Heat Value'!$A$1:$E$33,5,0)</f>
        <v>2904788299121795.5</v>
      </c>
      <c r="AB56">
        <f>IF(INDEX('Energy Balance-2019'!$A$2:$AG$38,MATCH('Energy Balance-2019'!$A19,'Energy Balance-2019'!$A$2:$A$38,0),MATCH(AB$2,'Energy Balance-2019'!$A$2:$AG$2,0))&lt;0,-INDEX('Energy Balance-2019'!$A$2:$AG$38,MATCH('Energy Balance-2019'!$A19,'Energy Balance-2019'!$A$2:$A$38,0),MATCH(AB$2,'Energy Balance-2019'!$A$2:$AG$2,0)),0)*VLOOKUP(AB$52,'Heat Value'!$A$1:$E$33,5,0)</f>
        <v>0</v>
      </c>
      <c r="AC56">
        <f>IF(INDEX('Energy Balance-2019'!$A$2:$AG$38,MATCH('Energy Balance-2019'!$A19,'Energy Balance-2019'!$A$2:$A$38,0),MATCH(AC$2,'Energy Balance-2019'!$A$2:$AG$2,0))&lt;0,-INDEX('Energy Balance-2019'!$A$2:$AG$38,MATCH('Energy Balance-2019'!$A19,'Energy Balance-2019'!$A$2:$A$38,0),MATCH(AC$2,'Energy Balance-2019'!$A$2:$AG$2,0)),0)*VLOOKUP(AC$52,'Heat Value'!$A$1:$E$33,5,0)</f>
        <v>0</v>
      </c>
      <c r="AD56">
        <f>IF(INDEX('Energy Balance-2019'!$A$2:$AG$38,MATCH('Energy Balance-2019'!$A19,'Energy Balance-2019'!$A$2:$A$38,0),MATCH(AD$2,'Energy Balance-2019'!$A$2:$AG$2,0))&lt;0,-INDEX('Energy Balance-2019'!$A$2:$AG$38,MATCH('Energy Balance-2019'!$A19,'Energy Balance-2019'!$A$2:$A$38,0),MATCH(AD$2,'Energy Balance-2019'!$A$2:$AG$2,0)),0)*VLOOKUP(AD$52,'Heat Value'!$A$1:$E$33,5,0)</f>
        <v>0</v>
      </c>
      <c r="AE56">
        <f>IF(INDEX('Energy Balance-2019'!$A$2:$AG$38,MATCH('Energy Balance-2019'!$A19,'Energy Balance-2019'!$A$2:$A$38,0),MATCH(AE$2,'Energy Balance-2019'!$A$2:$AG$2,0))&lt;0,-INDEX('Energy Balance-2019'!$A$2:$AG$38,MATCH('Energy Balance-2019'!$A19,'Energy Balance-2019'!$A$2:$A$38,0),MATCH(AE$2,'Energy Balance-2019'!$A$2:$AG$2,0)),0)*VLOOKUP(AE$52,'Heat Value'!$A$1:$E$33,5,0)</f>
        <v>0</v>
      </c>
      <c r="AF56" s="47">
        <f>IF(INDEX('Energy Balance-2019'!$A$2:$AG$38,MATCH('Energy Balance-2019'!$A19,'Energy Balance-2019'!$A$2:$A$38,0),MATCH(AF$2,'Energy Balance-2019'!$A$2:$AG$2,0))&lt;0,-INDEX('Energy Balance-2019'!$A$2:$AG$38,MATCH('Energy Balance-2019'!$A19,'Energy Balance-2019'!$A$2:$A$38,0),MATCH(AF$2,'Energy Balance-2019'!$A$2:$AG$2,0)),0)*VLOOKUP(AF$52,'Heat Value'!$A$1:$E$33,5,0)</f>
        <v>0</v>
      </c>
    </row>
    <row r="57" spans="1:32" x14ac:dyDescent="0.2">
      <c r="A57" s="41" t="str">
        <f>VLOOKUP($B57,'Transformation Match'!$A$1:$C$9,2,0)</f>
        <v>燃气生产和供应业</v>
      </c>
      <c r="B57" s="21" t="s">
        <v>92</v>
      </c>
      <c r="C57" s="97">
        <f>IF(INDEX('Energy Balance-2019'!$A$2:$AG$38,MATCH('Energy Balance-2019'!$A20,'Energy Balance-2019'!$A$2:$A$38,0),MATCH(C$2,'Energy Balance-2019'!$A$2:$AG$2,0))&lt;0,-INDEX('Energy Balance-2019'!$A$2:$AG$38,MATCH('Energy Balance-2019'!$A20,'Energy Balance-2019'!$A$2:$A$38,0),MATCH(C$2,'Energy Balance-2019'!$A$2:$AG$2,0)),0)*VLOOKUP(C$52,'Heat Value'!$A$1:$E$33,5,0)</f>
        <v>454563419367799.31</v>
      </c>
      <c r="D57">
        <f>IF(INDEX('Energy Balance-2019'!$A$2:$AG$38,MATCH('Energy Balance-2019'!$A20,'Energy Balance-2019'!$A$2:$A$38,0),MATCH(D$2,'Energy Balance-2019'!$A$2:$AG$2,0))&lt;0,-INDEX('Energy Balance-2019'!$A$2:$AG$38,MATCH('Energy Balance-2019'!$A20,'Energy Balance-2019'!$A$2:$A$38,0),MATCH(D$2,'Energy Balance-2019'!$A$2:$AG$2,0)),0)*VLOOKUP(D$52,'Heat Value'!$A$1:$E$33,5,0)</f>
        <v>0</v>
      </c>
      <c r="E57">
        <f>IF(INDEX('Energy Balance-2019'!$A$2:$AG$38,MATCH('Energy Balance-2019'!$A20,'Energy Balance-2019'!$A$2:$A$38,0),MATCH(E$2,'Energy Balance-2019'!$A$2:$AG$2,0))&lt;0,-INDEX('Energy Balance-2019'!$A$2:$AG$38,MATCH('Energy Balance-2019'!$A20,'Energy Balance-2019'!$A$2:$A$38,0),MATCH(E$2,'Energy Balance-2019'!$A$2:$AG$2,0)),0)*VLOOKUP(E$52,'Heat Value'!$A$1:$E$33,5,0)</f>
        <v>13070161830769.432</v>
      </c>
      <c r="F57">
        <f>IF(INDEX('Energy Balance-2019'!$A$2:$AG$38,MATCH('Energy Balance-2019'!$A20,'Energy Balance-2019'!$A$2:$A$38,0),MATCH(F$2,'Energy Balance-2019'!$A$2:$AG$2,0))&lt;0,-INDEX('Energy Balance-2019'!$A$2:$AG$38,MATCH('Energy Balance-2019'!$A20,'Energy Balance-2019'!$A$2:$A$38,0),MATCH(F$2,'Energy Balance-2019'!$A$2:$AG$2,0)),0)*VLOOKUP("型煤",'Heat Value'!$A$1:$E$33,5,0)</f>
        <v>0</v>
      </c>
      <c r="G57">
        <f>IF(INDEX('Energy Balance-2019'!$A$2:$AG$38,MATCH('Energy Balance-2019'!$A20,'Energy Balance-2019'!$A$2:$A$38,0),MATCH(G$2,'Energy Balance-2019'!$A$2:$AG$2,0))&lt;0,-INDEX('Energy Balance-2019'!$A$2:$AG$38,MATCH('Energy Balance-2019'!$A20,'Energy Balance-2019'!$A$2:$A$38,0),MATCH(G$2,'Energy Balance-2019'!$A$2:$AG$2,0)),0)*VLOOKUP(G$52,'Heat Value'!$A$1:$E$33,5,0)</f>
        <v>0</v>
      </c>
      <c r="H57">
        <f>IF(INDEX('Energy Balance-2019'!$A$2:$AG$38,MATCH('Energy Balance-2019'!$A20,'Energy Balance-2019'!$A$2:$A$38,0),MATCH(H$2,'Energy Balance-2019'!$A$2:$AG$2,0))&lt;0,-INDEX('Energy Balance-2019'!$A$2:$AG$38,MATCH('Energy Balance-2019'!$A20,'Energy Balance-2019'!$A$2:$A$38,0),MATCH(H$2,'Energy Balance-2019'!$A$2:$AG$2,0)),0)*VLOOKUP(H$52,'Heat Value'!$A$1:$E$33,5,0)</f>
        <v>0</v>
      </c>
      <c r="I57">
        <f>IF(INDEX('Energy Balance-2019'!$A$2:$AG$38,MATCH('Energy Balance-2019'!$A20,'Energy Balance-2019'!$A$2:$A$38,0),MATCH(I$2,'Energy Balance-2019'!$A$2:$AG$2,0))&lt;0,-INDEX('Energy Balance-2019'!$A$2:$AG$38,MATCH('Energy Balance-2019'!$A20,'Energy Balance-2019'!$A$2:$A$38,0),MATCH(I$2,'Energy Balance-2019'!$A$2:$AG$2,0)),0)*VLOOKUP(I$52,'Heat Value'!$A$1:$E$33,5,0)</f>
        <v>0</v>
      </c>
      <c r="J57">
        <f>IF(INDEX('Energy Balance-2019'!$A$2:$AG$38,MATCH('Energy Balance-2019'!$A20,'Energy Balance-2019'!$A$2:$A$38,0),MATCH(J$2,'Energy Balance-2019'!$A$2:$AG$2,0))&lt;0,-INDEX('Energy Balance-2019'!$A$2:$AG$38,MATCH('Energy Balance-2019'!$A20,'Energy Balance-2019'!$A$2:$A$38,0),MATCH(J$2,'Energy Balance-2019'!$A$2:$AG$2,0)),0)*VLOOKUP(J$52,'Heat Value'!$A$1:$E$33,5,0)</f>
        <v>0</v>
      </c>
      <c r="K57">
        <f>IF(INDEX('Energy Balance-2019'!$A$2:$AG$38,MATCH('Energy Balance-2019'!$A20,'Energy Balance-2019'!$A$2:$A$38,0),MATCH(K$2,'Energy Balance-2019'!$A$2:$AG$2,0))&lt;0,-INDEX('Energy Balance-2019'!$A$2:$AG$38,MATCH('Energy Balance-2019'!$A20,'Energy Balance-2019'!$A$2:$A$38,0),MATCH(K$2,'Energy Balance-2019'!$A$2:$AG$2,0)),0)*VLOOKUP(K$52,'Heat Value'!$A$1:$E$33,5,0)</f>
        <v>0</v>
      </c>
      <c r="L57">
        <f>IF(INDEX('Energy Balance-2019'!$A$2:$AG$38,MATCH('Energy Balance-2019'!$A20,'Energy Balance-2019'!$A$2:$A$38,0),MATCH(L$2,'Energy Balance-2019'!$A$2:$AG$2,0))&lt;0,-INDEX('Energy Balance-2019'!$A$2:$AG$38,MATCH('Energy Balance-2019'!$A20,'Energy Balance-2019'!$A$2:$A$38,0),MATCH(L$2,'Energy Balance-2019'!$A$2:$AG$2,0)),0)*VLOOKUP(L$52,'Heat Value'!$A$1:$E$33,5,0)</f>
        <v>0</v>
      </c>
      <c r="M57">
        <f>IF(INDEX('Energy Balance-2019'!$A$2:$AG$38,MATCH('Energy Balance-2019'!$A20,'Energy Balance-2019'!$A$2:$A$38,0),MATCH(M$2,'Energy Balance-2019'!$A$2:$AG$2,0))&lt;0,-INDEX('Energy Balance-2019'!$A$2:$AG$38,MATCH('Energy Balance-2019'!$A20,'Energy Balance-2019'!$A$2:$A$38,0),MATCH(M$2,'Energy Balance-2019'!$A$2:$AG$2,0)),0)*VLOOKUP(M$52,'Heat Value'!$A$1:$E$33,5,0)</f>
        <v>0</v>
      </c>
      <c r="N57">
        <f>IF(INDEX('Energy Balance-2019'!$A$2:$AG$38,MATCH('Energy Balance-2019'!$A20,'Energy Balance-2019'!$A$2:$A$38,0),MATCH(N$2,'Energy Balance-2019'!$A$2:$AG$2,0))&lt;0,-INDEX('Energy Balance-2019'!$A$2:$AG$38,MATCH('Energy Balance-2019'!$A20,'Energy Balance-2019'!$A$2:$A$38,0),MATCH(N$2,'Energy Balance-2019'!$A$2:$AG$2,0)),0)*VLOOKUP(N$52,'Heat Value'!$A$1:$E$33,5,0)</f>
        <v>0</v>
      </c>
      <c r="O57">
        <f>IF(INDEX('Energy Balance-2019'!$A$2:$AG$38,MATCH('Energy Balance-2019'!$A20,'Energy Balance-2019'!$A$2:$A$38,0),MATCH(O$2,'Energy Balance-2019'!$A$2:$AG$2,0))&lt;0,-INDEX('Energy Balance-2019'!$A$2:$AG$38,MATCH('Energy Balance-2019'!$A20,'Energy Balance-2019'!$A$2:$A$38,0),MATCH(O$2,'Energy Balance-2019'!$A$2:$AG$2,0)),0)*VLOOKUP(O$52,'Heat Value'!$A$1:$E$33,5,0)</f>
        <v>0</v>
      </c>
      <c r="P57">
        <f>IF(INDEX('Energy Balance-2019'!$A$2:$AG$38,MATCH('Energy Balance-2019'!$A20,'Energy Balance-2019'!$A$2:$A$38,0),MATCH(P$2,'Energy Balance-2019'!$A$2:$AG$2,0))&lt;0,-INDEX('Energy Balance-2019'!$A$2:$AG$38,MATCH('Energy Balance-2019'!$A20,'Energy Balance-2019'!$A$2:$A$38,0),MATCH(P$2,'Energy Balance-2019'!$A$2:$AG$2,0)),0)*VLOOKUP(P$52,'Heat Value'!$A$1:$E$33,5,0)</f>
        <v>0</v>
      </c>
      <c r="Q57">
        <f>IF(INDEX('Energy Balance-2019'!$A$2:$AG$38,MATCH('Energy Balance-2019'!$A20,'Energy Balance-2019'!$A$2:$A$38,0),MATCH(Q$2,'Energy Balance-2019'!$A$2:$AG$2,0))&lt;0,-INDEX('Energy Balance-2019'!$A$2:$AG$38,MATCH('Energy Balance-2019'!$A20,'Energy Balance-2019'!$A$2:$A$38,0),MATCH(Q$2,'Energy Balance-2019'!$A$2:$AG$2,0)),0)*VLOOKUP(Q$52,'Heat Value'!$A$1:$E$33,5,0)</f>
        <v>0</v>
      </c>
      <c r="R57">
        <f>IF(INDEX('Energy Balance-2019'!$A$2:$AG$38,MATCH('Energy Balance-2019'!$A20,'Energy Balance-2019'!$A$2:$A$38,0),MATCH(R$2,'Energy Balance-2019'!$A$2:$AG$2,0))&lt;0,-INDEX('Energy Balance-2019'!$A$2:$AG$38,MATCH('Energy Balance-2019'!$A20,'Energy Balance-2019'!$A$2:$A$38,0),MATCH(R$2,'Energy Balance-2019'!$A$2:$AG$2,0)),0)*VLOOKUP(R$52,'Heat Value'!$A$1:$E$33,5,0)</f>
        <v>0</v>
      </c>
      <c r="S57">
        <f>IF(INDEX('Energy Balance-2019'!$A$2:$AG$38,MATCH('Energy Balance-2019'!$A20,'Energy Balance-2019'!$A$2:$A$38,0),MATCH(S$2,'Energy Balance-2019'!$A$2:$AG$2,0))&lt;0,-INDEX('Energy Balance-2019'!$A$2:$AG$38,MATCH('Energy Balance-2019'!$A20,'Energy Balance-2019'!$A$2:$A$38,0),MATCH(S$2,'Energy Balance-2019'!$A$2:$AG$2,0)),0)*VLOOKUP(S$52,'Heat Value'!$A$1:$E$33,5,0)</f>
        <v>0</v>
      </c>
      <c r="T57">
        <f>IF(INDEX('Energy Balance-2019'!$A$2:$AG$38,MATCH('Energy Balance-2019'!$A20,'Energy Balance-2019'!$A$2:$A$38,0),MATCH(T$2,'Energy Balance-2019'!$A$2:$AG$2,0))&lt;0,-INDEX('Energy Balance-2019'!$A$2:$AG$38,MATCH('Energy Balance-2019'!$A20,'Energy Balance-2019'!$A$2:$A$38,0),MATCH(T$2,'Energy Balance-2019'!$A$2:$AG$2,0)),0)*VLOOKUP(T$52,'Heat Value'!$A$1:$E$33,5,0)</f>
        <v>0</v>
      </c>
      <c r="U57">
        <f>IF(INDEX('Energy Balance-2019'!$A$2:$AG$38,MATCH('Energy Balance-2019'!$A20,'Energy Balance-2019'!$A$2:$A$38,0),MATCH(U$2,'Energy Balance-2019'!$A$2:$AG$2,0))&lt;0,-INDEX('Energy Balance-2019'!$A$2:$AG$38,MATCH('Energy Balance-2019'!$A20,'Energy Balance-2019'!$A$2:$A$38,0),MATCH(U$2,'Energy Balance-2019'!$A$2:$AG$2,0)),0)*VLOOKUP(U$52,'Heat Value'!$A$1:$E$33,5,0)</f>
        <v>0</v>
      </c>
      <c r="V57">
        <f>IF(INDEX('Energy Balance-2019'!$A$2:$AG$38,MATCH('Energy Balance-2019'!$A20,'Energy Balance-2019'!$A$2:$A$38,0),MATCH(V$2,'Energy Balance-2019'!$A$2:$AG$2,0))&lt;0,-INDEX('Energy Balance-2019'!$A$2:$AG$38,MATCH('Energy Balance-2019'!$A20,'Energy Balance-2019'!$A$2:$A$38,0),MATCH(V$2,'Energy Balance-2019'!$A$2:$AG$2,0)),0)*VLOOKUP(V$52,'Heat Value'!$A$1:$E$33,5,0)</f>
        <v>0</v>
      </c>
      <c r="W57">
        <f>IF(INDEX('Energy Balance-2019'!$A$2:$AG$38,MATCH('Energy Balance-2019'!$A20,'Energy Balance-2019'!$A$2:$A$38,0),MATCH(W$2,'Energy Balance-2019'!$A$2:$AG$2,0))&lt;0,-INDEX('Energy Balance-2019'!$A$2:$AG$38,MATCH('Energy Balance-2019'!$A20,'Energy Balance-2019'!$A$2:$A$38,0),MATCH(W$2,'Energy Balance-2019'!$A$2:$AG$2,0)),0)*VLOOKUP(W$52,'Heat Value'!$A$1:$E$33,5,0)</f>
        <v>0</v>
      </c>
      <c r="X57">
        <f>IF(INDEX('Energy Balance-2019'!$A$2:$AG$38,MATCH('Energy Balance-2019'!$A20,'Energy Balance-2019'!$A$2:$A$38,0),MATCH(X$2,'Energy Balance-2019'!$A$2:$AG$2,0))&lt;0,-INDEX('Energy Balance-2019'!$A$2:$AG$38,MATCH('Energy Balance-2019'!$A20,'Energy Balance-2019'!$A$2:$A$38,0),MATCH(X$2,'Energy Balance-2019'!$A$2:$AG$2,0)),0)*VLOOKUP(X$52,'Heat Value'!$A$1:$E$33,5,0)</f>
        <v>0</v>
      </c>
      <c r="Y57">
        <f>IF(INDEX('Energy Balance-2019'!$A$2:$AG$38,MATCH('Energy Balance-2019'!$A20,'Energy Balance-2019'!$A$2:$A$38,0),MATCH(Y$2,'Energy Balance-2019'!$A$2:$AG$2,0))&lt;0,-INDEX('Energy Balance-2019'!$A$2:$AG$38,MATCH('Energy Balance-2019'!$A20,'Energy Balance-2019'!$A$2:$A$38,0),MATCH(Y$2,'Energy Balance-2019'!$A$2:$AG$2,0)),0)*VLOOKUP(Y$52,'Heat Value'!$A$1:$E$33,5,0)</f>
        <v>1754983018197.5674</v>
      </c>
      <c r="Z57">
        <f>IF(INDEX('Energy Balance-2019'!$A$2:$AG$38,MATCH('Energy Balance-2019'!$A20,'Energy Balance-2019'!$A$2:$A$38,0),MATCH(Z$2,'Energy Balance-2019'!$A$2:$AG$2,0))&lt;0,-INDEX('Energy Balance-2019'!$A$2:$AG$38,MATCH('Energy Balance-2019'!$A20,'Energy Balance-2019'!$A$2:$A$38,0),MATCH(Z$2,'Energy Balance-2019'!$A$2:$AG$2,0)),0)*VLOOKUP(Z$52,'Heat Value'!$A$1:$E$33,5,0)</f>
        <v>0</v>
      </c>
      <c r="AA57">
        <f>IF(INDEX('Energy Balance-2019'!$A$2:$AG$38,MATCH('Energy Balance-2019'!$A20,'Energy Balance-2019'!$A$2:$A$38,0),MATCH(AA$2,'Energy Balance-2019'!$A$2:$AG$2,0))&lt;0,-INDEX('Energy Balance-2019'!$A$2:$AG$38,MATCH('Energy Balance-2019'!$A20,'Energy Balance-2019'!$A$2:$A$38,0),MATCH(AA$2,'Energy Balance-2019'!$A$2:$AG$2,0)),0)*VLOOKUP(AA$52,'Heat Value'!$A$1:$E$33,5,0)</f>
        <v>0</v>
      </c>
      <c r="AB57">
        <f>IF(INDEX('Energy Balance-2019'!$A$2:$AG$38,MATCH('Energy Balance-2019'!$A20,'Energy Balance-2019'!$A$2:$A$38,0),MATCH(AB$2,'Energy Balance-2019'!$A$2:$AG$2,0))&lt;0,-INDEX('Energy Balance-2019'!$A$2:$AG$38,MATCH('Energy Balance-2019'!$A20,'Energy Balance-2019'!$A$2:$A$38,0),MATCH(AB$2,'Energy Balance-2019'!$A$2:$AG$2,0)),0)*VLOOKUP(AB$52,'Heat Value'!$A$1:$E$33,5,0)</f>
        <v>0</v>
      </c>
      <c r="AC57">
        <f>IF(INDEX('Energy Balance-2019'!$A$2:$AG$38,MATCH('Energy Balance-2019'!$A20,'Energy Balance-2019'!$A$2:$A$38,0),MATCH(AC$2,'Energy Balance-2019'!$A$2:$AG$2,0))&lt;0,-INDEX('Energy Balance-2019'!$A$2:$AG$38,MATCH('Energy Balance-2019'!$A20,'Energy Balance-2019'!$A$2:$A$38,0),MATCH(AC$2,'Energy Balance-2019'!$A$2:$AG$2,0)),0)*VLOOKUP(AC$52,'Heat Value'!$A$1:$E$33,5,0)</f>
        <v>0</v>
      </c>
      <c r="AD57">
        <f>IF(INDEX('Energy Balance-2019'!$A$2:$AG$38,MATCH('Energy Balance-2019'!$A20,'Energy Balance-2019'!$A$2:$A$38,0),MATCH(AD$2,'Energy Balance-2019'!$A$2:$AG$2,0))&lt;0,-INDEX('Energy Balance-2019'!$A$2:$AG$38,MATCH('Energy Balance-2019'!$A20,'Energy Balance-2019'!$A$2:$A$38,0),MATCH(AD$2,'Energy Balance-2019'!$A$2:$AG$2,0)),0)*VLOOKUP(AD$52,'Heat Value'!$A$1:$E$33,5,0)</f>
        <v>0</v>
      </c>
      <c r="AE57">
        <f>IF(INDEX('Energy Balance-2019'!$A$2:$AG$38,MATCH('Energy Balance-2019'!$A20,'Energy Balance-2019'!$A$2:$A$38,0),MATCH(AE$2,'Energy Balance-2019'!$A$2:$AG$2,0))&lt;0,-INDEX('Energy Balance-2019'!$A$2:$AG$38,MATCH('Energy Balance-2019'!$A20,'Energy Balance-2019'!$A$2:$A$38,0),MATCH(AE$2,'Energy Balance-2019'!$A$2:$AG$2,0)),0)*VLOOKUP(AE$52,'Heat Value'!$A$1:$E$33,5,0)</f>
        <v>0</v>
      </c>
      <c r="AF57" s="47">
        <f>IF(INDEX('Energy Balance-2019'!$A$2:$AG$38,MATCH('Energy Balance-2019'!$A20,'Energy Balance-2019'!$A$2:$A$38,0),MATCH(AF$2,'Energy Balance-2019'!$A$2:$AG$2,0))&lt;0,-INDEX('Energy Balance-2019'!$A$2:$AG$38,MATCH('Energy Balance-2019'!$A20,'Energy Balance-2019'!$A$2:$A$38,0),MATCH(AF$2,'Energy Balance-2019'!$A$2:$AG$2,0)),0)*VLOOKUP(AF$52,'Heat Value'!$A$1:$E$33,5,0)</f>
        <v>0</v>
      </c>
    </row>
    <row r="58" spans="1:32" x14ac:dyDescent="0.2">
      <c r="A58" s="41" t="str">
        <f>VLOOKUP($B58,'Transformation Match'!$A$1:$C$9,2,0)</f>
        <v>燃气生产和供应业</v>
      </c>
      <c r="B58" s="21" t="s">
        <v>93</v>
      </c>
      <c r="C58" s="97">
        <f>IF(INDEX('Energy Balance-2019'!$A$2:$AG$38,MATCH('Energy Balance-2019'!$A21,'Energy Balance-2019'!$A$2:$A$38,0),MATCH(C$2,'Energy Balance-2019'!$A$2:$AG$2,0))&lt;0,-INDEX('Energy Balance-2019'!$A$2:$AG$38,MATCH('Energy Balance-2019'!$A21,'Energy Balance-2019'!$A$2:$A$38,0),MATCH(C$2,'Energy Balance-2019'!$A$2:$AG$2,0)),0)*VLOOKUP(C$52,'Heat Value'!$A$1:$E$33,5,0)</f>
        <v>0</v>
      </c>
      <c r="D58">
        <f>IF(INDEX('Energy Balance-2019'!$A$2:$AG$38,MATCH('Energy Balance-2019'!$A21,'Energy Balance-2019'!$A$2:$A$38,0),MATCH(D$2,'Energy Balance-2019'!$A$2:$AG$2,0))&lt;0,-INDEX('Energy Balance-2019'!$A$2:$AG$38,MATCH('Energy Balance-2019'!$A21,'Energy Balance-2019'!$A$2:$A$38,0),MATCH(D$2,'Energy Balance-2019'!$A$2:$AG$2,0)),0)*VLOOKUP(D$52,'Heat Value'!$A$1:$E$33,5,0)</f>
        <v>0</v>
      </c>
      <c r="E58">
        <f>IF(INDEX('Energy Balance-2019'!$A$2:$AG$38,MATCH('Energy Balance-2019'!$A21,'Energy Balance-2019'!$A$2:$A$38,0),MATCH(E$2,'Energy Balance-2019'!$A$2:$AG$2,0))&lt;0,-INDEX('Energy Balance-2019'!$A$2:$AG$38,MATCH('Energy Balance-2019'!$A21,'Energy Balance-2019'!$A$2:$A$38,0),MATCH(E$2,'Energy Balance-2019'!$A$2:$AG$2,0)),0)*VLOOKUP(E$52,'Heat Value'!$A$1:$E$33,5,0)</f>
        <v>0</v>
      </c>
      <c r="F58">
        <f>IF(INDEX('Energy Balance-2019'!$A$2:$AG$38,MATCH('Energy Balance-2019'!$A21,'Energy Balance-2019'!$A$2:$A$38,0),MATCH(F$2,'Energy Balance-2019'!$A$2:$AG$2,0))&lt;0,-INDEX('Energy Balance-2019'!$A$2:$AG$38,MATCH('Energy Balance-2019'!$A21,'Energy Balance-2019'!$A$2:$A$38,0),MATCH(F$2,'Energy Balance-2019'!$A$2:$AG$2,0)),0)*VLOOKUP("型煤",'Heat Value'!$A$1:$E$33,5,0)</f>
        <v>0</v>
      </c>
      <c r="G58">
        <f>IF(INDEX('Energy Balance-2019'!$A$2:$AG$38,MATCH('Energy Balance-2019'!$A21,'Energy Balance-2019'!$A$2:$A$38,0),MATCH(G$2,'Energy Balance-2019'!$A$2:$AG$2,0))&lt;0,-INDEX('Energy Balance-2019'!$A$2:$AG$38,MATCH('Energy Balance-2019'!$A21,'Energy Balance-2019'!$A$2:$A$38,0),MATCH(G$2,'Energy Balance-2019'!$A$2:$AG$2,0)),0)*VLOOKUP(G$52,'Heat Value'!$A$1:$E$33,5,0)</f>
        <v>0</v>
      </c>
      <c r="H58">
        <f>IF(INDEX('Energy Balance-2019'!$A$2:$AG$38,MATCH('Energy Balance-2019'!$A21,'Energy Balance-2019'!$A$2:$A$38,0),MATCH(H$2,'Energy Balance-2019'!$A$2:$AG$2,0))&lt;0,-INDEX('Energy Balance-2019'!$A$2:$AG$38,MATCH('Energy Balance-2019'!$A21,'Energy Balance-2019'!$A$2:$A$38,0),MATCH(H$2,'Energy Balance-2019'!$A$2:$AG$2,0)),0)*VLOOKUP(H$52,'Heat Value'!$A$1:$E$33,5,0)</f>
        <v>4449639798689.3301</v>
      </c>
      <c r="I58">
        <f>IF(INDEX('Energy Balance-2019'!$A$2:$AG$38,MATCH('Energy Balance-2019'!$A21,'Energy Balance-2019'!$A$2:$A$38,0),MATCH(I$2,'Energy Balance-2019'!$A$2:$AG$2,0))&lt;0,-INDEX('Energy Balance-2019'!$A$2:$AG$38,MATCH('Energy Balance-2019'!$A21,'Energy Balance-2019'!$A$2:$A$38,0),MATCH(I$2,'Energy Balance-2019'!$A$2:$AG$2,0)),0)*VLOOKUP(I$52,'Heat Value'!$A$1:$E$33,5,0)</f>
        <v>0</v>
      </c>
      <c r="J58">
        <f>IF(INDEX('Energy Balance-2019'!$A$2:$AG$38,MATCH('Energy Balance-2019'!$A21,'Energy Balance-2019'!$A$2:$A$38,0),MATCH(J$2,'Energy Balance-2019'!$A$2:$AG$2,0))&lt;0,-INDEX('Energy Balance-2019'!$A$2:$AG$38,MATCH('Energy Balance-2019'!$A21,'Energy Balance-2019'!$A$2:$A$38,0),MATCH(J$2,'Energy Balance-2019'!$A$2:$AG$2,0)),0)*VLOOKUP(J$52,'Heat Value'!$A$1:$E$33,5,0)</f>
        <v>0</v>
      </c>
      <c r="K58">
        <f>IF(INDEX('Energy Balance-2019'!$A$2:$AG$38,MATCH('Energy Balance-2019'!$A21,'Energy Balance-2019'!$A$2:$A$38,0),MATCH(K$2,'Energy Balance-2019'!$A$2:$AG$2,0))&lt;0,-INDEX('Energy Balance-2019'!$A$2:$AG$38,MATCH('Energy Balance-2019'!$A21,'Energy Balance-2019'!$A$2:$A$38,0),MATCH(K$2,'Energy Balance-2019'!$A$2:$AG$2,0)),0)*VLOOKUP(K$52,'Heat Value'!$A$1:$E$33,5,0)</f>
        <v>0</v>
      </c>
      <c r="L58">
        <f>IF(INDEX('Energy Balance-2019'!$A$2:$AG$38,MATCH('Energy Balance-2019'!$A21,'Energy Balance-2019'!$A$2:$A$38,0),MATCH(L$2,'Energy Balance-2019'!$A$2:$AG$2,0))&lt;0,-INDEX('Energy Balance-2019'!$A$2:$AG$38,MATCH('Energy Balance-2019'!$A21,'Energy Balance-2019'!$A$2:$A$38,0),MATCH(L$2,'Energy Balance-2019'!$A$2:$AG$2,0)),0)*VLOOKUP(L$52,'Heat Value'!$A$1:$E$33,5,0)</f>
        <v>0</v>
      </c>
      <c r="M58">
        <f>IF(INDEX('Energy Balance-2019'!$A$2:$AG$38,MATCH('Energy Balance-2019'!$A21,'Energy Balance-2019'!$A$2:$A$38,0),MATCH(M$2,'Energy Balance-2019'!$A$2:$AG$2,0))&lt;0,-INDEX('Energy Balance-2019'!$A$2:$AG$38,MATCH('Energy Balance-2019'!$A21,'Energy Balance-2019'!$A$2:$A$38,0),MATCH(M$2,'Energy Balance-2019'!$A$2:$AG$2,0)),0)*VLOOKUP(M$52,'Heat Value'!$A$1:$E$33,5,0)</f>
        <v>0</v>
      </c>
      <c r="N58">
        <f>IF(INDEX('Energy Balance-2019'!$A$2:$AG$38,MATCH('Energy Balance-2019'!$A21,'Energy Balance-2019'!$A$2:$A$38,0),MATCH(N$2,'Energy Balance-2019'!$A$2:$AG$2,0))&lt;0,-INDEX('Energy Balance-2019'!$A$2:$AG$38,MATCH('Energy Balance-2019'!$A21,'Energy Balance-2019'!$A$2:$A$38,0),MATCH(N$2,'Energy Balance-2019'!$A$2:$AG$2,0)),0)*VLOOKUP(N$52,'Heat Value'!$A$1:$E$33,5,0)</f>
        <v>0</v>
      </c>
      <c r="O58">
        <f>IF(INDEX('Energy Balance-2019'!$A$2:$AG$38,MATCH('Energy Balance-2019'!$A21,'Energy Balance-2019'!$A$2:$A$38,0),MATCH(O$2,'Energy Balance-2019'!$A$2:$AG$2,0))&lt;0,-INDEX('Energy Balance-2019'!$A$2:$AG$38,MATCH('Energy Balance-2019'!$A21,'Energy Balance-2019'!$A$2:$A$38,0),MATCH(O$2,'Energy Balance-2019'!$A$2:$AG$2,0)),0)*VLOOKUP(O$52,'Heat Value'!$A$1:$E$33,5,0)</f>
        <v>0</v>
      </c>
      <c r="P58">
        <f>IF(INDEX('Energy Balance-2019'!$A$2:$AG$38,MATCH('Energy Balance-2019'!$A21,'Energy Balance-2019'!$A$2:$A$38,0),MATCH(P$2,'Energy Balance-2019'!$A$2:$AG$2,0))&lt;0,-INDEX('Energy Balance-2019'!$A$2:$AG$38,MATCH('Energy Balance-2019'!$A21,'Energy Balance-2019'!$A$2:$A$38,0),MATCH(P$2,'Energy Balance-2019'!$A$2:$AG$2,0)),0)*VLOOKUP(P$52,'Heat Value'!$A$1:$E$33,5,0)</f>
        <v>0</v>
      </c>
      <c r="Q58">
        <f>IF(INDEX('Energy Balance-2019'!$A$2:$AG$38,MATCH('Energy Balance-2019'!$A21,'Energy Balance-2019'!$A$2:$A$38,0),MATCH(Q$2,'Energy Balance-2019'!$A$2:$AG$2,0))&lt;0,-INDEX('Energy Balance-2019'!$A$2:$AG$38,MATCH('Energy Balance-2019'!$A21,'Energy Balance-2019'!$A$2:$A$38,0),MATCH(Q$2,'Energy Balance-2019'!$A$2:$AG$2,0)),0)*VLOOKUP(Q$52,'Heat Value'!$A$1:$E$33,5,0)</f>
        <v>0</v>
      </c>
      <c r="R58">
        <f>IF(INDEX('Energy Balance-2019'!$A$2:$AG$38,MATCH('Energy Balance-2019'!$A21,'Energy Balance-2019'!$A$2:$A$38,0),MATCH(R$2,'Energy Balance-2019'!$A$2:$AG$2,0))&lt;0,-INDEX('Energy Balance-2019'!$A$2:$AG$38,MATCH('Energy Balance-2019'!$A21,'Energy Balance-2019'!$A$2:$A$38,0),MATCH(R$2,'Energy Balance-2019'!$A$2:$AG$2,0)),0)*VLOOKUP(R$52,'Heat Value'!$A$1:$E$33,5,0)</f>
        <v>0</v>
      </c>
      <c r="S58">
        <f>IF(INDEX('Energy Balance-2019'!$A$2:$AG$38,MATCH('Energy Balance-2019'!$A21,'Energy Balance-2019'!$A$2:$A$38,0),MATCH(S$2,'Energy Balance-2019'!$A$2:$AG$2,0))&lt;0,-INDEX('Energy Balance-2019'!$A$2:$AG$38,MATCH('Energy Balance-2019'!$A21,'Energy Balance-2019'!$A$2:$A$38,0),MATCH(S$2,'Energy Balance-2019'!$A$2:$AG$2,0)),0)*VLOOKUP(S$52,'Heat Value'!$A$1:$E$33,5,0)</f>
        <v>0</v>
      </c>
      <c r="T58">
        <f>IF(INDEX('Energy Balance-2019'!$A$2:$AG$38,MATCH('Energy Balance-2019'!$A21,'Energy Balance-2019'!$A$2:$A$38,0),MATCH(T$2,'Energy Balance-2019'!$A$2:$AG$2,0))&lt;0,-INDEX('Energy Balance-2019'!$A$2:$AG$38,MATCH('Energy Balance-2019'!$A21,'Energy Balance-2019'!$A$2:$A$38,0),MATCH(T$2,'Energy Balance-2019'!$A$2:$AG$2,0)),0)*VLOOKUP(T$52,'Heat Value'!$A$1:$E$33,5,0)</f>
        <v>0</v>
      </c>
      <c r="U58">
        <f>IF(INDEX('Energy Balance-2019'!$A$2:$AG$38,MATCH('Energy Balance-2019'!$A21,'Energy Balance-2019'!$A$2:$A$38,0),MATCH(U$2,'Energy Balance-2019'!$A$2:$AG$2,0))&lt;0,-INDEX('Energy Balance-2019'!$A$2:$AG$38,MATCH('Energy Balance-2019'!$A21,'Energy Balance-2019'!$A$2:$A$38,0),MATCH(U$2,'Energy Balance-2019'!$A$2:$AG$2,0)),0)*VLOOKUP(U$52,'Heat Value'!$A$1:$E$33,5,0)</f>
        <v>0</v>
      </c>
      <c r="V58">
        <f>IF(INDEX('Energy Balance-2019'!$A$2:$AG$38,MATCH('Energy Balance-2019'!$A21,'Energy Balance-2019'!$A$2:$A$38,0),MATCH(V$2,'Energy Balance-2019'!$A$2:$AG$2,0))&lt;0,-INDEX('Energy Balance-2019'!$A$2:$AG$38,MATCH('Energy Balance-2019'!$A21,'Energy Balance-2019'!$A$2:$A$38,0),MATCH(V$2,'Energy Balance-2019'!$A$2:$AG$2,0)),0)*VLOOKUP(V$52,'Heat Value'!$A$1:$E$33,5,0)</f>
        <v>0</v>
      </c>
      <c r="W58">
        <f>IF(INDEX('Energy Balance-2019'!$A$2:$AG$38,MATCH('Energy Balance-2019'!$A21,'Energy Balance-2019'!$A$2:$A$38,0),MATCH(W$2,'Energy Balance-2019'!$A$2:$AG$2,0))&lt;0,-INDEX('Energy Balance-2019'!$A$2:$AG$38,MATCH('Energy Balance-2019'!$A21,'Energy Balance-2019'!$A$2:$A$38,0),MATCH(W$2,'Energy Balance-2019'!$A$2:$AG$2,0)),0)*VLOOKUP(W$52,'Heat Value'!$A$1:$E$33,5,0)</f>
        <v>0</v>
      </c>
      <c r="X58">
        <f>IF(INDEX('Energy Balance-2019'!$A$2:$AG$38,MATCH('Energy Balance-2019'!$A21,'Energy Balance-2019'!$A$2:$A$38,0),MATCH(X$2,'Energy Balance-2019'!$A$2:$AG$2,0))&lt;0,-INDEX('Energy Balance-2019'!$A$2:$AG$38,MATCH('Energy Balance-2019'!$A21,'Energy Balance-2019'!$A$2:$A$38,0),MATCH(X$2,'Energy Balance-2019'!$A$2:$AG$2,0)),0)*VLOOKUP(X$52,'Heat Value'!$A$1:$E$33,5,0)</f>
        <v>0</v>
      </c>
      <c r="Y58">
        <f>IF(INDEX('Energy Balance-2019'!$A$2:$AG$38,MATCH('Energy Balance-2019'!$A21,'Energy Balance-2019'!$A$2:$A$38,0),MATCH(Y$2,'Energy Balance-2019'!$A$2:$AG$2,0))&lt;0,-INDEX('Energy Balance-2019'!$A$2:$AG$38,MATCH('Energy Balance-2019'!$A21,'Energy Balance-2019'!$A$2:$A$38,0),MATCH(Y$2,'Energy Balance-2019'!$A$2:$AG$2,0)),0)*VLOOKUP(Y$52,'Heat Value'!$A$1:$E$33,5,0)</f>
        <v>0</v>
      </c>
      <c r="Z58">
        <f>IF(INDEX('Energy Balance-2019'!$A$2:$AG$38,MATCH('Energy Balance-2019'!$A21,'Energy Balance-2019'!$A$2:$A$38,0),MATCH(Z$2,'Energy Balance-2019'!$A$2:$AG$2,0))&lt;0,-INDEX('Energy Balance-2019'!$A$2:$AG$38,MATCH('Energy Balance-2019'!$A21,'Energy Balance-2019'!$A$2:$A$38,0),MATCH(Z$2,'Energy Balance-2019'!$A$2:$AG$2,0)),0)*VLOOKUP(Z$52,'Heat Value'!$A$1:$E$33,5,0)</f>
        <v>0</v>
      </c>
      <c r="AA58">
        <f>IF(INDEX('Energy Balance-2019'!$A$2:$AG$38,MATCH('Energy Balance-2019'!$A21,'Energy Balance-2019'!$A$2:$A$38,0),MATCH(AA$2,'Energy Balance-2019'!$A$2:$AG$2,0))&lt;0,-INDEX('Energy Balance-2019'!$A$2:$AG$38,MATCH('Energy Balance-2019'!$A21,'Energy Balance-2019'!$A$2:$A$38,0),MATCH(AA$2,'Energy Balance-2019'!$A$2:$AG$2,0)),0)*VLOOKUP(AA$52,'Heat Value'!$A$1:$E$33,5,0)</f>
        <v>0</v>
      </c>
      <c r="AB58">
        <f>IF(INDEX('Energy Balance-2019'!$A$2:$AG$38,MATCH('Energy Balance-2019'!$A21,'Energy Balance-2019'!$A$2:$A$38,0),MATCH(AB$2,'Energy Balance-2019'!$A$2:$AG$2,0))&lt;0,-INDEX('Energy Balance-2019'!$A$2:$AG$38,MATCH('Energy Balance-2019'!$A21,'Energy Balance-2019'!$A$2:$A$38,0),MATCH(AB$2,'Energy Balance-2019'!$A$2:$AG$2,0)),0)*VLOOKUP(AB$52,'Heat Value'!$A$1:$E$33,5,0)</f>
        <v>0</v>
      </c>
      <c r="AC58">
        <f>IF(INDEX('Energy Balance-2019'!$A$2:$AG$38,MATCH('Energy Balance-2019'!$A21,'Energy Balance-2019'!$A$2:$A$38,0),MATCH(AC$2,'Energy Balance-2019'!$A$2:$AG$2,0))&lt;0,-INDEX('Energy Balance-2019'!$A$2:$AG$38,MATCH('Energy Balance-2019'!$A21,'Energy Balance-2019'!$A$2:$A$38,0),MATCH(AC$2,'Energy Balance-2019'!$A$2:$AG$2,0)),0)*VLOOKUP(AC$52,'Heat Value'!$A$1:$E$33,5,0)</f>
        <v>0</v>
      </c>
      <c r="AD58">
        <f>IF(INDEX('Energy Balance-2019'!$A$2:$AG$38,MATCH('Energy Balance-2019'!$A21,'Energy Balance-2019'!$A$2:$A$38,0),MATCH(AD$2,'Energy Balance-2019'!$A$2:$AG$2,0))&lt;0,-INDEX('Energy Balance-2019'!$A$2:$AG$38,MATCH('Energy Balance-2019'!$A21,'Energy Balance-2019'!$A$2:$A$38,0),MATCH(AD$2,'Energy Balance-2019'!$A$2:$AG$2,0)),0)*VLOOKUP(AD$52,'Heat Value'!$A$1:$E$33,5,0)</f>
        <v>0</v>
      </c>
      <c r="AE58">
        <f>IF(INDEX('Energy Balance-2019'!$A$2:$AG$38,MATCH('Energy Balance-2019'!$A21,'Energy Balance-2019'!$A$2:$A$38,0),MATCH(AE$2,'Energy Balance-2019'!$A$2:$AG$2,0))&lt;0,-INDEX('Energy Balance-2019'!$A$2:$AG$38,MATCH('Energy Balance-2019'!$A21,'Energy Balance-2019'!$A$2:$A$38,0),MATCH(AE$2,'Energy Balance-2019'!$A$2:$AG$2,0)),0)*VLOOKUP(AE$52,'Heat Value'!$A$1:$E$33,5,0)</f>
        <v>0</v>
      </c>
      <c r="AF58" s="47">
        <f>IF(INDEX('Energy Balance-2019'!$A$2:$AG$38,MATCH('Energy Balance-2019'!$A21,'Energy Balance-2019'!$A$2:$A$38,0),MATCH(AF$2,'Energy Balance-2019'!$A$2:$AG$2,0))&lt;0,-INDEX('Energy Balance-2019'!$A$2:$AG$38,MATCH('Energy Balance-2019'!$A21,'Energy Balance-2019'!$A$2:$A$38,0),MATCH(AF$2,'Energy Balance-2019'!$A$2:$AG$2,0)),0)*VLOOKUP(AF$52,'Heat Value'!$A$1:$E$33,5,0)</f>
        <v>0</v>
      </c>
    </row>
    <row r="59" spans="1:32" x14ac:dyDescent="0.2">
      <c r="A59" s="41" t="str">
        <f>VLOOKUP($B59,'Transformation Match'!$A$1:$C$9,2,0)</f>
        <v>燃气生产和供应业</v>
      </c>
      <c r="B59" s="21" t="s">
        <v>94</v>
      </c>
      <c r="C59" s="97">
        <f>IF(INDEX('Energy Balance-2019'!$A$2:$AG$38,MATCH('Energy Balance-2019'!$A22,'Energy Balance-2019'!$A$2:$A$38,0),MATCH(C$2,'Energy Balance-2019'!$A$2:$AG$2,0))&lt;0,-INDEX('Energy Balance-2019'!$A$2:$AG$38,MATCH('Energy Balance-2019'!$A22,'Energy Balance-2019'!$A$2:$A$38,0),MATCH(C$2,'Energy Balance-2019'!$A$2:$AG$2,0)),0)*VLOOKUP(C$52,'Heat Value'!$A$1:$E$33,5,0)</f>
        <v>0</v>
      </c>
      <c r="D59">
        <f>IF(INDEX('Energy Balance-2019'!$A$2:$AG$38,MATCH('Energy Balance-2019'!$A22,'Energy Balance-2019'!$A$2:$A$38,0),MATCH(D$2,'Energy Balance-2019'!$A$2:$AG$2,0))&lt;0,-INDEX('Energy Balance-2019'!$A$2:$AG$38,MATCH('Energy Balance-2019'!$A22,'Energy Balance-2019'!$A$2:$A$38,0),MATCH(D$2,'Energy Balance-2019'!$A$2:$AG$2,0)),0)*VLOOKUP(D$52,'Heat Value'!$A$1:$E$33,5,0)</f>
        <v>0</v>
      </c>
      <c r="E59">
        <f>IF(INDEX('Energy Balance-2019'!$A$2:$AG$38,MATCH('Energy Balance-2019'!$A22,'Energy Balance-2019'!$A$2:$A$38,0),MATCH(E$2,'Energy Balance-2019'!$A$2:$AG$2,0))&lt;0,-INDEX('Energy Balance-2019'!$A$2:$AG$38,MATCH('Energy Balance-2019'!$A22,'Energy Balance-2019'!$A$2:$A$38,0),MATCH(E$2,'Energy Balance-2019'!$A$2:$AG$2,0)),0)*VLOOKUP(E$52,'Heat Value'!$A$1:$E$33,5,0)</f>
        <v>0</v>
      </c>
      <c r="F59">
        <f>IF(INDEX('Energy Balance-2019'!$A$2:$AG$38,MATCH('Energy Balance-2019'!$A22,'Energy Balance-2019'!$A$2:$A$38,0),MATCH(F$2,'Energy Balance-2019'!$A$2:$AG$2,0))&lt;0,-INDEX('Energy Balance-2019'!$A$2:$AG$38,MATCH('Energy Balance-2019'!$A22,'Energy Balance-2019'!$A$2:$A$38,0),MATCH(F$2,'Energy Balance-2019'!$A$2:$AG$2,0)),0)*VLOOKUP("型煤",'Heat Value'!$A$1:$E$33,5,0)</f>
        <v>0</v>
      </c>
      <c r="G59">
        <f>IF(INDEX('Energy Balance-2019'!$A$2:$AG$38,MATCH('Energy Balance-2019'!$A22,'Energy Balance-2019'!$A$2:$A$38,0),MATCH(G$2,'Energy Balance-2019'!$A$2:$AG$2,0))&lt;0,-INDEX('Energy Balance-2019'!$A$2:$AG$38,MATCH('Energy Balance-2019'!$A22,'Energy Balance-2019'!$A$2:$A$38,0),MATCH(G$2,'Energy Balance-2019'!$A$2:$AG$2,0)),0)*VLOOKUP(G$52,'Heat Value'!$A$1:$E$33,5,0)</f>
        <v>0</v>
      </c>
      <c r="H59">
        <f>IF(INDEX('Energy Balance-2019'!$A$2:$AG$38,MATCH('Energy Balance-2019'!$A22,'Energy Balance-2019'!$A$2:$A$38,0),MATCH(H$2,'Energy Balance-2019'!$A$2:$AG$2,0))&lt;0,-INDEX('Energy Balance-2019'!$A$2:$AG$38,MATCH('Energy Balance-2019'!$A22,'Energy Balance-2019'!$A$2:$A$38,0),MATCH(H$2,'Energy Balance-2019'!$A$2:$AG$2,0)),0)*VLOOKUP(H$52,'Heat Value'!$A$1:$E$33,5,0)</f>
        <v>0</v>
      </c>
      <c r="I59">
        <f>IF(INDEX('Energy Balance-2019'!$A$2:$AG$38,MATCH('Energy Balance-2019'!$A22,'Energy Balance-2019'!$A$2:$A$38,0),MATCH(I$2,'Energy Balance-2019'!$A$2:$AG$2,0))&lt;0,-INDEX('Energy Balance-2019'!$A$2:$AG$38,MATCH('Energy Balance-2019'!$A22,'Energy Balance-2019'!$A$2:$A$38,0),MATCH(I$2,'Energy Balance-2019'!$A$2:$AG$2,0)),0)*VLOOKUP(I$52,'Heat Value'!$A$1:$E$33,5,0)</f>
        <v>0</v>
      </c>
      <c r="J59">
        <f>IF(INDEX('Energy Balance-2019'!$A$2:$AG$38,MATCH('Energy Balance-2019'!$A22,'Energy Balance-2019'!$A$2:$A$38,0),MATCH(J$2,'Energy Balance-2019'!$A$2:$AG$2,0))&lt;0,-INDEX('Energy Balance-2019'!$A$2:$AG$38,MATCH('Energy Balance-2019'!$A22,'Energy Balance-2019'!$A$2:$A$38,0),MATCH(J$2,'Energy Balance-2019'!$A$2:$AG$2,0)),0)*VLOOKUP(J$52,'Heat Value'!$A$1:$E$33,5,0)</f>
        <v>0</v>
      </c>
      <c r="K59">
        <f>IF(INDEX('Energy Balance-2019'!$A$2:$AG$38,MATCH('Energy Balance-2019'!$A22,'Energy Balance-2019'!$A$2:$A$38,0),MATCH(K$2,'Energy Balance-2019'!$A$2:$AG$2,0))&lt;0,-INDEX('Energy Balance-2019'!$A$2:$AG$38,MATCH('Energy Balance-2019'!$A22,'Energy Balance-2019'!$A$2:$A$38,0),MATCH(K$2,'Energy Balance-2019'!$A$2:$AG$2,0)),0)*VLOOKUP(K$52,'Heat Value'!$A$1:$E$33,5,0)</f>
        <v>90364884475.073059</v>
      </c>
      <c r="L59">
        <f>IF(INDEX('Energy Balance-2019'!$A$2:$AG$38,MATCH('Energy Balance-2019'!$A22,'Energy Balance-2019'!$A$2:$A$38,0),MATCH(L$2,'Energy Balance-2019'!$A$2:$AG$2,0))&lt;0,-INDEX('Energy Balance-2019'!$A$2:$AG$38,MATCH('Energy Balance-2019'!$A22,'Energy Balance-2019'!$A$2:$A$38,0),MATCH(L$2,'Energy Balance-2019'!$A$2:$AG$2,0)),0)*VLOOKUP(L$52,'Heat Value'!$A$1:$E$33,5,0)</f>
        <v>0</v>
      </c>
      <c r="M59">
        <f>IF(INDEX('Energy Balance-2019'!$A$2:$AG$38,MATCH('Energy Balance-2019'!$A22,'Energy Balance-2019'!$A$2:$A$38,0),MATCH(M$2,'Energy Balance-2019'!$A$2:$AG$2,0))&lt;0,-INDEX('Energy Balance-2019'!$A$2:$AG$38,MATCH('Energy Balance-2019'!$A22,'Energy Balance-2019'!$A$2:$A$38,0),MATCH(M$2,'Energy Balance-2019'!$A$2:$AG$2,0)),0)*VLOOKUP(M$52,'Heat Value'!$A$1:$E$33,5,0)</f>
        <v>0</v>
      </c>
      <c r="N59">
        <f>IF(INDEX('Energy Balance-2019'!$A$2:$AG$38,MATCH('Energy Balance-2019'!$A22,'Energy Balance-2019'!$A$2:$A$38,0),MATCH(N$2,'Energy Balance-2019'!$A$2:$AG$2,0))&lt;0,-INDEX('Energy Balance-2019'!$A$2:$AG$38,MATCH('Energy Balance-2019'!$A22,'Energy Balance-2019'!$A$2:$A$38,0),MATCH(N$2,'Energy Balance-2019'!$A$2:$AG$2,0)),0)*VLOOKUP(N$52,'Heat Value'!$A$1:$E$33,5,0)</f>
        <v>0</v>
      </c>
      <c r="O59">
        <f>IF(INDEX('Energy Balance-2019'!$A$2:$AG$38,MATCH('Energy Balance-2019'!$A22,'Energy Balance-2019'!$A$2:$A$38,0),MATCH(O$2,'Energy Balance-2019'!$A$2:$AG$2,0))&lt;0,-INDEX('Energy Balance-2019'!$A$2:$AG$38,MATCH('Energy Balance-2019'!$A22,'Energy Balance-2019'!$A$2:$A$38,0),MATCH(O$2,'Energy Balance-2019'!$A$2:$AG$2,0)),0)*VLOOKUP(O$52,'Heat Value'!$A$1:$E$33,5,0)</f>
        <v>0</v>
      </c>
      <c r="P59">
        <f>IF(INDEX('Energy Balance-2019'!$A$2:$AG$38,MATCH('Energy Balance-2019'!$A22,'Energy Balance-2019'!$A$2:$A$38,0),MATCH(P$2,'Energy Balance-2019'!$A$2:$AG$2,0))&lt;0,-INDEX('Energy Balance-2019'!$A$2:$AG$38,MATCH('Energy Balance-2019'!$A22,'Energy Balance-2019'!$A$2:$A$38,0),MATCH(P$2,'Energy Balance-2019'!$A$2:$AG$2,0)),0)*VLOOKUP(P$52,'Heat Value'!$A$1:$E$33,5,0)</f>
        <v>0</v>
      </c>
      <c r="Q59">
        <f>IF(INDEX('Energy Balance-2019'!$A$2:$AG$38,MATCH('Energy Balance-2019'!$A22,'Energy Balance-2019'!$A$2:$A$38,0),MATCH(Q$2,'Energy Balance-2019'!$A$2:$AG$2,0))&lt;0,-INDEX('Energy Balance-2019'!$A$2:$AG$38,MATCH('Energy Balance-2019'!$A22,'Energy Balance-2019'!$A$2:$A$38,0),MATCH(Q$2,'Energy Balance-2019'!$A$2:$AG$2,0)),0)*VLOOKUP(Q$52,'Heat Value'!$A$1:$E$33,5,0)</f>
        <v>0</v>
      </c>
      <c r="R59">
        <f>IF(INDEX('Energy Balance-2019'!$A$2:$AG$38,MATCH('Energy Balance-2019'!$A22,'Energy Balance-2019'!$A$2:$A$38,0),MATCH(R$2,'Energy Balance-2019'!$A$2:$AG$2,0))&lt;0,-INDEX('Energy Balance-2019'!$A$2:$AG$38,MATCH('Energy Balance-2019'!$A22,'Energy Balance-2019'!$A$2:$A$38,0),MATCH(R$2,'Energy Balance-2019'!$A$2:$AG$2,0)),0)*VLOOKUP(R$52,'Heat Value'!$A$1:$E$33,5,0)</f>
        <v>0</v>
      </c>
      <c r="S59">
        <f>IF(INDEX('Energy Balance-2019'!$A$2:$AG$38,MATCH('Energy Balance-2019'!$A22,'Energy Balance-2019'!$A$2:$A$38,0),MATCH(S$2,'Energy Balance-2019'!$A$2:$AG$2,0))&lt;0,-INDEX('Energy Balance-2019'!$A$2:$AG$38,MATCH('Energy Balance-2019'!$A22,'Energy Balance-2019'!$A$2:$A$38,0),MATCH(S$2,'Energy Balance-2019'!$A$2:$AG$2,0)),0)*VLOOKUP(S$52,'Heat Value'!$A$1:$E$33,5,0)</f>
        <v>0</v>
      </c>
      <c r="T59">
        <f>IF(INDEX('Energy Balance-2019'!$A$2:$AG$38,MATCH('Energy Balance-2019'!$A22,'Energy Balance-2019'!$A$2:$A$38,0),MATCH(T$2,'Energy Balance-2019'!$A$2:$AG$2,0))&lt;0,-INDEX('Energy Balance-2019'!$A$2:$AG$38,MATCH('Energy Balance-2019'!$A22,'Energy Balance-2019'!$A$2:$A$38,0),MATCH(T$2,'Energy Balance-2019'!$A$2:$AG$2,0)),0)*VLOOKUP(T$52,'Heat Value'!$A$1:$E$33,5,0)</f>
        <v>0</v>
      </c>
      <c r="U59">
        <f>IF(INDEX('Energy Balance-2019'!$A$2:$AG$38,MATCH('Energy Balance-2019'!$A22,'Energy Balance-2019'!$A$2:$A$38,0),MATCH(U$2,'Energy Balance-2019'!$A$2:$AG$2,0))&lt;0,-INDEX('Energy Balance-2019'!$A$2:$AG$38,MATCH('Energy Balance-2019'!$A22,'Energy Balance-2019'!$A$2:$A$38,0),MATCH(U$2,'Energy Balance-2019'!$A$2:$AG$2,0)),0)*VLOOKUP(U$52,'Heat Value'!$A$1:$E$33,5,0)</f>
        <v>0</v>
      </c>
      <c r="V59">
        <f>IF(INDEX('Energy Balance-2019'!$A$2:$AG$38,MATCH('Energy Balance-2019'!$A22,'Energy Balance-2019'!$A$2:$A$38,0),MATCH(V$2,'Energy Balance-2019'!$A$2:$AG$2,0))&lt;0,-INDEX('Energy Balance-2019'!$A$2:$AG$38,MATCH('Energy Balance-2019'!$A22,'Energy Balance-2019'!$A$2:$A$38,0),MATCH(V$2,'Energy Balance-2019'!$A$2:$AG$2,0)),0)*VLOOKUP(V$52,'Heat Value'!$A$1:$E$33,5,0)</f>
        <v>0</v>
      </c>
      <c r="W59">
        <f>IF(INDEX('Energy Balance-2019'!$A$2:$AG$38,MATCH('Energy Balance-2019'!$A22,'Energy Balance-2019'!$A$2:$A$38,0),MATCH(W$2,'Energy Balance-2019'!$A$2:$AG$2,0))&lt;0,-INDEX('Energy Balance-2019'!$A$2:$AG$38,MATCH('Energy Balance-2019'!$A22,'Energy Balance-2019'!$A$2:$A$38,0),MATCH(W$2,'Energy Balance-2019'!$A$2:$AG$2,0)),0)*VLOOKUP(W$52,'Heat Value'!$A$1:$E$33,5,0)</f>
        <v>0</v>
      </c>
      <c r="X59">
        <f>IF(INDEX('Energy Balance-2019'!$A$2:$AG$38,MATCH('Energy Balance-2019'!$A22,'Energy Balance-2019'!$A$2:$A$38,0),MATCH(X$2,'Energy Balance-2019'!$A$2:$AG$2,0))&lt;0,-INDEX('Energy Balance-2019'!$A$2:$AG$38,MATCH('Energy Balance-2019'!$A22,'Energy Balance-2019'!$A$2:$A$38,0),MATCH(X$2,'Energy Balance-2019'!$A$2:$AG$2,0)),0)*VLOOKUP(X$52,'Heat Value'!$A$1:$E$33,5,0)</f>
        <v>0</v>
      </c>
      <c r="Y59">
        <f>IF(INDEX('Energy Balance-2019'!$A$2:$AG$38,MATCH('Energy Balance-2019'!$A22,'Energy Balance-2019'!$A$2:$A$38,0),MATCH(Y$2,'Energy Balance-2019'!$A$2:$AG$2,0))&lt;0,-INDEX('Energy Balance-2019'!$A$2:$AG$38,MATCH('Energy Balance-2019'!$A22,'Energy Balance-2019'!$A$2:$A$38,0),MATCH(Y$2,'Energy Balance-2019'!$A$2:$AG$2,0)),0)*VLOOKUP(Y$52,'Heat Value'!$A$1:$E$33,5,0)</f>
        <v>0</v>
      </c>
      <c r="Z59">
        <f>IF(INDEX('Energy Balance-2019'!$A$2:$AG$38,MATCH('Energy Balance-2019'!$A22,'Energy Balance-2019'!$A$2:$A$38,0),MATCH(Z$2,'Energy Balance-2019'!$A$2:$AG$2,0))&lt;0,-INDEX('Energy Balance-2019'!$A$2:$AG$38,MATCH('Energy Balance-2019'!$A22,'Energy Balance-2019'!$A$2:$A$38,0),MATCH(Z$2,'Energy Balance-2019'!$A$2:$AG$2,0)),0)*VLOOKUP(Z$52,'Heat Value'!$A$1:$E$33,5,0)</f>
        <v>0</v>
      </c>
      <c r="AA59">
        <f>IF(INDEX('Energy Balance-2019'!$A$2:$AG$38,MATCH('Energy Balance-2019'!$A22,'Energy Balance-2019'!$A$2:$A$38,0),MATCH(AA$2,'Energy Balance-2019'!$A$2:$AG$2,0))&lt;0,-INDEX('Energy Balance-2019'!$A$2:$AG$38,MATCH('Energy Balance-2019'!$A22,'Energy Balance-2019'!$A$2:$A$38,0),MATCH(AA$2,'Energy Balance-2019'!$A$2:$AG$2,0)),0)*VLOOKUP(AA$52,'Heat Value'!$A$1:$E$33,5,0)</f>
        <v>0</v>
      </c>
      <c r="AB59">
        <f>IF(INDEX('Energy Balance-2019'!$A$2:$AG$38,MATCH('Energy Balance-2019'!$A22,'Energy Balance-2019'!$A$2:$A$38,0),MATCH(AB$2,'Energy Balance-2019'!$A$2:$AG$2,0))&lt;0,-INDEX('Energy Balance-2019'!$A$2:$AG$38,MATCH('Energy Balance-2019'!$A22,'Energy Balance-2019'!$A$2:$A$38,0),MATCH(AB$2,'Energy Balance-2019'!$A$2:$AG$2,0)),0)*VLOOKUP(AB$52,'Heat Value'!$A$1:$E$33,5,0)</f>
        <v>587501036556500.75</v>
      </c>
      <c r="AC59">
        <f>IF(INDEX('Energy Balance-2019'!$A$2:$AG$38,MATCH('Energy Balance-2019'!$A22,'Energy Balance-2019'!$A$2:$A$38,0),MATCH(AC$2,'Energy Balance-2019'!$A$2:$AG$2,0))&lt;0,-INDEX('Energy Balance-2019'!$A$2:$AG$38,MATCH('Energy Balance-2019'!$A22,'Energy Balance-2019'!$A$2:$A$38,0),MATCH(AC$2,'Energy Balance-2019'!$A$2:$AG$2,0)),0)*VLOOKUP(AC$52,'Heat Value'!$A$1:$E$33,5,0)</f>
        <v>0</v>
      </c>
      <c r="AD59">
        <f>IF(INDEX('Energy Balance-2019'!$A$2:$AG$38,MATCH('Energy Balance-2019'!$A22,'Energy Balance-2019'!$A$2:$A$38,0),MATCH(AD$2,'Energy Balance-2019'!$A$2:$AG$2,0))&lt;0,-INDEX('Energy Balance-2019'!$A$2:$AG$38,MATCH('Energy Balance-2019'!$A22,'Energy Balance-2019'!$A$2:$A$38,0),MATCH(AD$2,'Energy Balance-2019'!$A$2:$AG$2,0)),0)*VLOOKUP(AD$52,'Heat Value'!$A$1:$E$33,5,0)</f>
        <v>0</v>
      </c>
      <c r="AE59">
        <f>IF(INDEX('Energy Balance-2019'!$A$2:$AG$38,MATCH('Energy Balance-2019'!$A22,'Energy Balance-2019'!$A$2:$A$38,0),MATCH(AE$2,'Energy Balance-2019'!$A$2:$AG$2,0))&lt;0,-INDEX('Energy Balance-2019'!$A$2:$AG$38,MATCH('Energy Balance-2019'!$A22,'Energy Balance-2019'!$A$2:$A$38,0),MATCH(AE$2,'Energy Balance-2019'!$A$2:$AG$2,0)),0)*VLOOKUP(AE$52,'Heat Value'!$A$1:$E$33,5,0)</f>
        <v>0</v>
      </c>
      <c r="AF59" s="47">
        <f>IF(INDEX('Energy Balance-2019'!$A$2:$AG$38,MATCH('Energy Balance-2019'!$A22,'Energy Balance-2019'!$A$2:$A$38,0),MATCH(AF$2,'Energy Balance-2019'!$A$2:$AG$2,0))&lt;0,-INDEX('Energy Balance-2019'!$A$2:$AG$38,MATCH('Energy Balance-2019'!$A22,'Energy Balance-2019'!$A$2:$A$38,0),MATCH(AF$2,'Energy Balance-2019'!$A$2:$AG$2,0)),0)*VLOOKUP(AF$52,'Heat Value'!$A$1:$E$33,5,0)</f>
        <v>0</v>
      </c>
    </row>
    <row r="60" spans="1:32" x14ac:dyDescent="0.2">
      <c r="A60" s="113" t="str">
        <f>VLOOKUP($B60,'Transformation Match'!$A$1:$C$9,2,0)</f>
        <v>石油、煤炭及其他燃料加工业</v>
      </c>
      <c r="B60" s="90" t="s">
        <v>95</v>
      </c>
      <c r="C60" s="98">
        <f>IF(INDEX('Energy Balance-2019'!$A$2:$AG$38,MATCH('Energy Balance-2019'!$A23,'Energy Balance-2019'!$A$2:$A$38,0),MATCH(C$2,'Energy Balance-2019'!$A$2:$AG$2,0))&lt;0,-INDEX('Energy Balance-2019'!$A$2:$AG$38,MATCH('Energy Balance-2019'!$A23,'Energy Balance-2019'!$A$2:$A$38,0),MATCH(C$2,'Energy Balance-2019'!$A$2:$AG$2,0)),0)*VLOOKUP(C$52,'Heat Value'!$A$1:$E$33,5,0)</f>
        <v>78326535983853.375</v>
      </c>
      <c r="D60" s="28">
        <f>IF(INDEX('Energy Balance-2019'!$A$2:$AG$38,MATCH('Energy Balance-2019'!$A23,'Energy Balance-2019'!$A$2:$A$38,0),MATCH(D$2,'Energy Balance-2019'!$A$2:$AG$2,0))&lt;0,-INDEX('Energy Balance-2019'!$A$2:$AG$38,MATCH('Energy Balance-2019'!$A23,'Energy Balance-2019'!$A$2:$A$38,0),MATCH(D$2,'Energy Balance-2019'!$A$2:$AG$2,0)),0)*VLOOKUP(D$52,'Heat Value'!$A$1:$E$33,5,0)</f>
        <v>0</v>
      </c>
      <c r="E60" s="28">
        <f>IF(INDEX('Energy Balance-2019'!$A$2:$AG$38,MATCH('Energy Balance-2019'!$A23,'Energy Balance-2019'!$A$2:$A$38,0),MATCH(E$2,'Energy Balance-2019'!$A$2:$AG$2,0))&lt;0,-INDEX('Energy Balance-2019'!$A$2:$AG$38,MATCH('Energy Balance-2019'!$A23,'Energy Balance-2019'!$A$2:$A$38,0),MATCH(E$2,'Energy Balance-2019'!$A$2:$AG$2,0)),0)*VLOOKUP(E$52,'Heat Value'!$A$1:$E$33,5,0)</f>
        <v>101072800364075.5</v>
      </c>
      <c r="F60" s="28">
        <f>IF(INDEX('Energy Balance-2019'!$A$2:$AG$38,MATCH('Energy Balance-2019'!$A23,'Energy Balance-2019'!$A$2:$A$38,0),MATCH(F$2,'Energy Balance-2019'!$A$2:$AG$2,0))&lt;0,-INDEX('Energy Balance-2019'!$A$2:$AG$38,MATCH('Energy Balance-2019'!$A23,'Energy Balance-2019'!$A$2:$A$38,0),MATCH(F$2,'Energy Balance-2019'!$A$2:$AG$2,0)),0)*VLOOKUP("型煤",'Heat Value'!$A$1:$E$33,5,0)</f>
        <v>0</v>
      </c>
      <c r="G60" s="28">
        <f>IF(INDEX('Energy Balance-2019'!$A$2:$AG$38,MATCH('Energy Balance-2019'!$A23,'Energy Balance-2019'!$A$2:$A$38,0),MATCH(G$2,'Energy Balance-2019'!$A$2:$AG$2,0))&lt;0,-INDEX('Energy Balance-2019'!$A$2:$AG$38,MATCH('Energy Balance-2019'!$A23,'Energy Balance-2019'!$A$2:$A$38,0),MATCH(G$2,'Energy Balance-2019'!$A$2:$AG$2,0)),0)*VLOOKUP(G$52,'Heat Value'!$A$1:$E$33,5,0)</f>
        <v>0</v>
      </c>
      <c r="H60" s="28">
        <f>IF(INDEX('Energy Balance-2019'!$A$2:$AG$38,MATCH('Energy Balance-2019'!$A23,'Energy Balance-2019'!$A$2:$A$38,0),MATCH(H$2,'Energy Balance-2019'!$A$2:$AG$2,0))&lt;0,-INDEX('Energy Balance-2019'!$A$2:$AG$38,MATCH('Energy Balance-2019'!$A23,'Energy Balance-2019'!$A$2:$A$38,0),MATCH(H$2,'Energy Balance-2019'!$A$2:$AG$2,0)),0)*VLOOKUP(H$52,'Heat Value'!$A$1:$E$33,5,0)</f>
        <v>0</v>
      </c>
      <c r="I60" s="28">
        <f>IF(INDEX('Energy Balance-2019'!$A$2:$AG$38,MATCH('Energy Balance-2019'!$A23,'Energy Balance-2019'!$A$2:$A$38,0),MATCH(I$2,'Energy Balance-2019'!$A$2:$AG$2,0))&lt;0,-INDEX('Energy Balance-2019'!$A$2:$AG$38,MATCH('Energy Balance-2019'!$A23,'Energy Balance-2019'!$A$2:$A$38,0),MATCH(I$2,'Energy Balance-2019'!$A$2:$AG$2,0)),0)*VLOOKUP(I$52,'Heat Value'!$A$1:$E$33,5,0)</f>
        <v>0</v>
      </c>
      <c r="J60" s="28">
        <f>IF(INDEX('Energy Balance-2019'!$A$2:$AG$38,MATCH('Energy Balance-2019'!$A23,'Energy Balance-2019'!$A$2:$A$38,0),MATCH(J$2,'Energy Balance-2019'!$A$2:$AG$2,0))&lt;0,-INDEX('Energy Balance-2019'!$A$2:$AG$38,MATCH('Energy Balance-2019'!$A23,'Energy Balance-2019'!$A$2:$A$38,0),MATCH(J$2,'Energy Balance-2019'!$A$2:$AG$2,0)),0)*VLOOKUP(J$52,'Heat Value'!$A$1:$E$33,5,0)</f>
        <v>0</v>
      </c>
      <c r="K60" s="28">
        <f>IF(INDEX('Energy Balance-2019'!$A$2:$AG$38,MATCH('Energy Balance-2019'!$A23,'Energy Balance-2019'!$A$2:$A$38,0),MATCH(K$2,'Energy Balance-2019'!$A$2:$AG$2,0))&lt;0,-INDEX('Energy Balance-2019'!$A$2:$AG$38,MATCH('Energy Balance-2019'!$A23,'Energy Balance-2019'!$A$2:$A$38,0),MATCH(K$2,'Energy Balance-2019'!$A$2:$AG$2,0)),0)*VLOOKUP(K$52,'Heat Value'!$A$1:$E$33,5,0)</f>
        <v>0</v>
      </c>
      <c r="L60" s="28">
        <f>IF(INDEX('Energy Balance-2019'!$A$2:$AG$38,MATCH('Energy Balance-2019'!$A23,'Energy Balance-2019'!$A$2:$A$38,0),MATCH(L$2,'Energy Balance-2019'!$A$2:$AG$2,0))&lt;0,-INDEX('Energy Balance-2019'!$A$2:$AG$38,MATCH('Energy Balance-2019'!$A23,'Energy Balance-2019'!$A$2:$A$38,0),MATCH(L$2,'Energy Balance-2019'!$A$2:$AG$2,0)),0)*VLOOKUP(L$52,'Heat Value'!$A$1:$E$33,5,0)</f>
        <v>0</v>
      </c>
      <c r="M60" s="28">
        <f>IF(INDEX('Energy Balance-2019'!$A$2:$AG$38,MATCH('Energy Balance-2019'!$A23,'Energy Balance-2019'!$A$2:$A$38,0),MATCH(M$2,'Energy Balance-2019'!$A$2:$AG$2,0))&lt;0,-INDEX('Energy Balance-2019'!$A$2:$AG$38,MATCH('Energy Balance-2019'!$A23,'Energy Balance-2019'!$A$2:$A$38,0),MATCH(M$2,'Energy Balance-2019'!$A$2:$AG$2,0)),0)*VLOOKUP(M$52,'Heat Value'!$A$1:$E$33,5,0)</f>
        <v>0</v>
      </c>
      <c r="N60" s="28">
        <f>IF(INDEX('Energy Balance-2019'!$A$2:$AG$38,MATCH('Energy Balance-2019'!$A23,'Energy Balance-2019'!$A$2:$A$38,0),MATCH(N$2,'Energy Balance-2019'!$A$2:$AG$2,0))&lt;0,-INDEX('Energy Balance-2019'!$A$2:$AG$38,MATCH('Energy Balance-2019'!$A23,'Energy Balance-2019'!$A$2:$A$38,0),MATCH(N$2,'Energy Balance-2019'!$A$2:$AG$2,0)),0)*VLOOKUP(N$52,'Heat Value'!$A$1:$E$33,5,0)</f>
        <v>0</v>
      </c>
      <c r="O60" s="28">
        <f>IF(INDEX('Energy Balance-2019'!$A$2:$AG$38,MATCH('Energy Balance-2019'!$A23,'Energy Balance-2019'!$A$2:$A$38,0),MATCH(O$2,'Energy Balance-2019'!$A$2:$AG$2,0))&lt;0,-INDEX('Energy Balance-2019'!$A$2:$AG$38,MATCH('Energy Balance-2019'!$A23,'Energy Balance-2019'!$A$2:$A$38,0),MATCH(O$2,'Energy Balance-2019'!$A$2:$AG$2,0)),0)*VLOOKUP(O$52,'Heat Value'!$A$1:$E$33,5,0)</f>
        <v>0</v>
      </c>
      <c r="P60" s="28">
        <f>IF(INDEX('Energy Balance-2019'!$A$2:$AG$38,MATCH('Energy Balance-2019'!$A23,'Energy Balance-2019'!$A$2:$A$38,0),MATCH(P$2,'Energy Balance-2019'!$A$2:$AG$2,0))&lt;0,-INDEX('Energy Balance-2019'!$A$2:$AG$38,MATCH('Energy Balance-2019'!$A23,'Energy Balance-2019'!$A$2:$A$38,0),MATCH(P$2,'Energy Balance-2019'!$A$2:$AG$2,0)),0)*VLOOKUP(P$52,'Heat Value'!$A$1:$E$33,5,0)</f>
        <v>0</v>
      </c>
      <c r="Q60" s="28">
        <f>IF(INDEX('Energy Balance-2019'!$A$2:$AG$38,MATCH('Energy Balance-2019'!$A23,'Energy Balance-2019'!$A$2:$A$38,0),MATCH(Q$2,'Energy Balance-2019'!$A$2:$AG$2,0))&lt;0,-INDEX('Energy Balance-2019'!$A$2:$AG$38,MATCH('Energy Balance-2019'!$A23,'Energy Balance-2019'!$A$2:$A$38,0),MATCH(Q$2,'Energy Balance-2019'!$A$2:$AG$2,0)),0)*VLOOKUP(Q$52,'Heat Value'!$A$1:$E$33,5,0)</f>
        <v>0</v>
      </c>
      <c r="R60" s="28">
        <f>IF(INDEX('Energy Balance-2019'!$A$2:$AG$38,MATCH('Energy Balance-2019'!$A23,'Energy Balance-2019'!$A$2:$A$38,0),MATCH(R$2,'Energy Balance-2019'!$A$2:$AG$2,0))&lt;0,-INDEX('Energy Balance-2019'!$A$2:$AG$38,MATCH('Energy Balance-2019'!$A23,'Energy Balance-2019'!$A$2:$A$38,0),MATCH(R$2,'Energy Balance-2019'!$A$2:$AG$2,0)),0)*VLOOKUP(R$52,'Heat Value'!$A$1:$E$33,5,0)</f>
        <v>0</v>
      </c>
      <c r="S60" s="28">
        <f>IF(INDEX('Energy Balance-2019'!$A$2:$AG$38,MATCH('Energy Balance-2019'!$A23,'Energy Balance-2019'!$A$2:$A$38,0),MATCH(S$2,'Energy Balance-2019'!$A$2:$AG$2,0))&lt;0,-INDEX('Energy Balance-2019'!$A$2:$AG$38,MATCH('Energy Balance-2019'!$A23,'Energy Balance-2019'!$A$2:$A$38,0),MATCH(S$2,'Energy Balance-2019'!$A$2:$AG$2,0)),0)*VLOOKUP(S$52,'Heat Value'!$A$1:$E$33,5,0)</f>
        <v>0</v>
      </c>
      <c r="T60" s="28">
        <f>IF(INDEX('Energy Balance-2019'!$A$2:$AG$38,MATCH('Energy Balance-2019'!$A23,'Energy Balance-2019'!$A$2:$A$38,0),MATCH(T$2,'Energy Balance-2019'!$A$2:$AG$2,0))&lt;0,-INDEX('Energy Balance-2019'!$A$2:$AG$38,MATCH('Energy Balance-2019'!$A23,'Energy Balance-2019'!$A$2:$A$38,0),MATCH(T$2,'Energy Balance-2019'!$A$2:$AG$2,0)),0)*VLOOKUP(T$52,'Heat Value'!$A$1:$E$33,5,0)</f>
        <v>0</v>
      </c>
      <c r="U60" s="28">
        <f>IF(INDEX('Energy Balance-2019'!$A$2:$AG$38,MATCH('Energy Balance-2019'!$A23,'Energy Balance-2019'!$A$2:$A$38,0),MATCH(U$2,'Energy Balance-2019'!$A$2:$AG$2,0))&lt;0,-INDEX('Energy Balance-2019'!$A$2:$AG$38,MATCH('Energy Balance-2019'!$A23,'Energy Balance-2019'!$A$2:$A$38,0),MATCH(U$2,'Energy Balance-2019'!$A$2:$AG$2,0)),0)*VLOOKUP(U$52,'Heat Value'!$A$1:$E$33,5,0)</f>
        <v>0</v>
      </c>
      <c r="V60" s="28">
        <f>IF(INDEX('Energy Balance-2019'!$A$2:$AG$38,MATCH('Energy Balance-2019'!$A23,'Energy Balance-2019'!$A$2:$A$38,0),MATCH(V$2,'Energy Balance-2019'!$A$2:$AG$2,0))&lt;0,-INDEX('Energy Balance-2019'!$A$2:$AG$38,MATCH('Energy Balance-2019'!$A23,'Energy Balance-2019'!$A$2:$A$38,0),MATCH(V$2,'Energy Balance-2019'!$A$2:$AG$2,0)),0)*VLOOKUP(V$52,'Heat Value'!$A$1:$E$33,5,0)</f>
        <v>0</v>
      </c>
      <c r="W60" s="28">
        <f>IF(INDEX('Energy Balance-2019'!$A$2:$AG$38,MATCH('Energy Balance-2019'!$A23,'Energy Balance-2019'!$A$2:$A$38,0),MATCH(W$2,'Energy Balance-2019'!$A$2:$AG$2,0))&lt;0,-INDEX('Energy Balance-2019'!$A$2:$AG$38,MATCH('Energy Balance-2019'!$A23,'Energy Balance-2019'!$A$2:$A$38,0),MATCH(W$2,'Energy Balance-2019'!$A$2:$AG$2,0)),0)*VLOOKUP(W$52,'Heat Value'!$A$1:$E$33,5,0)</f>
        <v>0</v>
      </c>
      <c r="X60" s="28">
        <f>IF(INDEX('Energy Balance-2019'!$A$2:$AG$38,MATCH('Energy Balance-2019'!$A23,'Energy Balance-2019'!$A$2:$A$38,0),MATCH(X$2,'Energy Balance-2019'!$A$2:$AG$2,0))&lt;0,-INDEX('Energy Balance-2019'!$A$2:$AG$38,MATCH('Energy Balance-2019'!$A23,'Energy Balance-2019'!$A$2:$A$38,0),MATCH(X$2,'Energy Balance-2019'!$A$2:$AG$2,0)),0)*VLOOKUP(X$52,'Heat Value'!$A$1:$E$33,5,0)</f>
        <v>0</v>
      </c>
      <c r="Y60" s="28">
        <f>IF(INDEX('Energy Balance-2019'!$A$2:$AG$38,MATCH('Energy Balance-2019'!$A23,'Energy Balance-2019'!$A$2:$A$38,0),MATCH(Y$2,'Energy Balance-2019'!$A$2:$AG$2,0))&lt;0,-INDEX('Energy Balance-2019'!$A$2:$AG$38,MATCH('Energy Balance-2019'!$A23,'Energy Balance-2019'!$A$2:$A$38,0),MATCH(Y$2,'Energy Balance-2019'!$A$2:$AG$2,0)),0)*VLOOKUP(Y$52,'Heat Value'!$A$1:$E$33,5,0)</f>
        <v>0</v>
      </c>
      <c r="Z60" s="28">
        <f>IF(INDEX('Energy Balance-2019'!$A$2:$AG$38,MATCH('Energy Balance-2019'!$A23,'Energy Balance-2019'!$A$2:$A$38,0),MATCH(Z$2,'Energy Balance-2019'!$A$2:$AG$2,0))&lt;0,-INDEX('Energy Balance-2019'!$A$2:$AG$38,MATCH('Energy Balance-2019'!$A23,'Energy Balance-2019'!$A$2:$A$38,0),MATCH(Z$2,'Energy Balance-2019'!$A$2:$AG$2,0)),0)*VLOOKUP(Z$52,'Heat Value'!$A$1:$E$33,5,0)</f>
        <v>0</v>
      </c>
      <c r="AA60" s="28">
        <f>IF(INDEX('Energy Balance-2019'!$A$2:$AG$38,MATCH('Energy Balance-2019'!$A23,'Energy Balance-2019'!$A$2:$A$38,0),MATCH(AA$2,'Energy Balance-2019'!$A$2:$AG$2,0))&lt;0,-INDEX('Energy Balance-2019'!$A$2:$AG$38,MATCH('Energy Balance-2019'!$A23,'Energy Balance-2019'!$A$2:$A$38,0),MATCH(AA$2,'Energy Balance-2019'!$A$2:$AG$2,0)),0)*VLOOKUP(AA$52,'Heat Value'!$A$1:$E$33,5,0)</f>
        <v>0</v>
      </c>
      <c r="AB60" s="28">
        <f>IF(INDEX('Energy Balance-2019'!$A$2:$AG$38,MATCH('Energy Balance-2019'!$A23,'Energy Balance-2019'!$A$2:$A$38,0),MATCH(AB$2,'Energy Balance-2019'!$A$2:$AG$2,0))&lt;0,-INDEX('Energy Balance-2019'!$A$2:$AG$38,MATCH('Energy Balance-2019'!$A23,'Energy Balance-2019'!$A$2:$A$38,0),MATCH(AB$2,'Energy Balance-2019'!$A$2:$AG$2,0)),0)*VLOOKUP(AB$52,'Heat Value'!$A$1:$E$33,5,0)</f>
        <v>0</v>
      </c>
      <c r="AC60" s="28">
        <f>IF(INDEX('Energy Balance-2019'!$A$2:$AG$38,MATCH('Energy Balance-2019'!$A23,'Energy Balance-2019'!$A$2:$A$38,0),MATCH(AC$2,'Energy Balance-2019'!$A$2:$AG$2,0))&lt;0,-INDEX('Energy Balance-2019'!$A$2:$AG$38,MATCH('Energy Balance-2019'!$A23,'Energy Balance-2019'!$A$2:$A$38,0),MATCH(AC$2,'Energy Balance-2019'!$A$2:$AG$2,0)),0)*VLOOKUP(AC$52,'Heat Value'!$A$1:$E$33,5,0)</f>
        <v>0</v>
      </c>
      <c r="AD60" s="28">
        <f>IF(INDEX('Energy Balance-2019'!$A$2:$AG$38,MATCH('Energy Balance-2019'!$A23,'Energy Balance-2019'!$A$2:$A$38,0),MATCH(AD$2,'Energy Balance-2019'!$A$2:$AG$2,0))&lt;0,-INDEX('Energy Balance-2019'!$A$2:$AG$38,MATCH('Energy Balance-2019'!$A23,'Energy Balance-2019'!$A$2:$A$38,0),MATCH(AD$2,'Energy Balance-2019'!$A$2:$AG$2,0)),0)*VLOOKUP(AD$52,'Heat Value'!$A$1:$E$33,5,0)</f>
        <v>0</v>
      </c>
      <c r="AE60" s="28">
        <f>IF(INDEX('Energy Balance-2019'!$A$2:$AG$38,MATCH('Energy Balance-2019'!$A23,'Energy Balance-2019'!$A$2:$A$38,0),MATCH(AE$2,'Energy Balance-2019'!$A$2:$AG$2,0))&lt;0,-INDEX('Energy Balance-2019'!$A$2:$AG$38,MATCH('Energy Balance-2019'!$A23,'Energy Balance-2019'!$A$2:$A$38,0),MATCH(AE$2,'Energy Balance-2019'!$A$2:$AG$2,0)),0)*VLOOKUP(AE$52,'Heat Value'!$A$1:$E$33,5,0)</f>
        <v>0</v>
      </c>
      <c r="AF60" s="29">
        <f>IF(INDEX('Energy Balance-2019'!$A$2:$AG$38,MATCH('Energy Balance-2019'!$A23,'Energy Balance-2019'!$A$2:$A$38,0),MATCH(AF$2,'Energy Balance-2019'!$A$2:$AG$2,0))&lt;0,-INDEX('Energy Balance-2019'!$A$2:$AG$38,MATCH('Energy Balance-2019'!$A23,'Energy Balance-2019'!$A$2:$A$38,0),MATCH(AF$2,'Energy Balance-2019'!$A$2:$AG$2,0)),0)*VLOOKUP(AF$52,'Heat Value'!$A$1:$E$33,5,0)</f>
        <v>0</v>
      </c>
    </row>
    <row r="65" spans="1:31" x14ac:dyDescent="0.2">
      <c r="A65" s="80" t="s">
        <v>338</v>
      </c>
    </row>
    <row r="66" spans="1:31" x14ac:dyDescent="0.2">
      <c r="B66" s="30" t="str">
        <f>VLOOKUP(B$67,'Fuel Match'!$B$2:$D$35,3,0)</f>
        <v>coal</v>
      </c>
      <c r="C66" s="24" t="str">
        <f>VLOOKUP(C$67,'Fuel Match'!$B$2:$D$35,3,0)</f>
        <v>coal</v>
      </c>
      <c r="D66" s="24" t="str">
        <f>VLOOKUP(D$67,'Fuel Match'!$B$2:$D$35,3,0)</f>
        <v>coal</v>
      </c>
      <c r="E66" s="24" t="str">
        <f>VLOOKUP(E$67,'Fuel Match'!$B$2:$D$35,3,0)</f>
        <v>coal</v>
      </c>
      <c r="F66" s="24" t="str">
        <f>VLOOKUP(F$67,'Fuel Match'!$B$2:$D$35,3,0)</f>
        <v>coal</v>
      </c>
      <c r="G66" s="24" t="str">
        <f>VLOOKUP(G$67,'Fuel Match'!$B$2:$D$35,3,0)</f>
        <v>coal</v>
      </c>
      <c r="H66" s="24" t="str">
        <f>VLOOKUP(H$67,'Fuel Match'!$B$2:$D$35,3,0)</f>
        <v>LPG propane or butane</v>
      </c>
      <c r="I66" s="24" t="str">
        <f>VLOOKUP(I$67,'Fuel Match'!$B$2:$D$35,3,0)</f>
        <v>LPG propane or butane</v>
      </c>
      <c r="J66" s="24" t="str">
        <f>VLOOKUP(J$67,'Fuel Match'!$B$2:$D$35,3,0)</f>
        <v>LPG propane or butane</v>
      </c>
      <c r="K66" s="24" t="str">
        <f>VLOOKUP(K$67,'Fuel Match'!$B$2:$D$35,3,0)</f>
        <v>LPG propane or butane</v>
      </c>
      <c r="L66" s="24" t="str">
        <f>VLOOKUP(L$67,'Fuel Match'!$B$2:$D$35,3,0)</f>
        <v>petroleum diesel</v>
      </c>
      <c r="M66" s="24" t="str">
        <f>VLOOKUP(M$67,'Fuel Match'!$B$2:$D$35,3,0)</f>
        <v>crude oil</v>
      </c>
      <c r="N66" s="24" t="str">
        <f>VLOOKUP(N$67,'Fuel Match'!$B$2:$D$35,3,0)</f>
        <v>petroleum diesel</v>
      </c>
      <c r="O66" s="24" t="str">
        <f>VLOOKUP(O$67,'Fuel Match'!$B$2:$D$35,3,0)</f>
        <v>petroleum diesel</v>
      </c>
      <c r="P66" s="24" t="str">
        <f>VLOOKUP(P$67,'Fuel Match'!$B$2:$D$35,3,0)</f>
        <v>petroleum diesel</v>
      </c>
      <c r="Q66" s="24" t="str">
        <f>VLOOKUP(Q$67,'Fuel Match'!$B$2:$D$35,3,0)</f>
        <v>heavy fuel oil</v>
      </c>
      <c r="R66" s="24" t="str">
        <f>VLOOKUP(R$67,'Fuel Match'!$B$2:$D$35,3,0)</f>
        <v>LPG propane or butane</v>
      </c>
      <c r="S66" s="24" t="str">
        <f>VLOOKUP(S$67,'Fuel Match'!$B$2:$D$35,3,0)</f>
        <v>LPG propane or butane</v>
      </c>
      <c r="T66" s="24" t="str">
        <f>VLOOKUP(T$67,'Fuel Match'!$B$2:$D$35,3,0)</f>
        <v>heavy fuel oil</v>
      </c>
      <c r="U66" s="24" t="str">
        <f>VLOOKUP(U$67,'Fuel Match'!$B$2:$D$35,3,0)</f>
        <v>heavy fuel oil</v>
      </c>
      <c r="V66" s="24" t="str">
        <f>VLOOKUP(V$67,'Fuel Match'!$B$2:$D$35,3,0)</f>
        <v>heavy fuel oil</v>
      </c>
      <c r="W66" s="24" t="str">
        <f>VLOOKUP(W$67,'Fuel Match'!$B$2:$D$35,3,0)</f>
        <v>heavy fuel oil</v>
      </c>
      <c r="X66" s="24" t="str">
        <f>VLOOKUP(X$67,'Fuel Match'!$B$2:$D$35,3,0)</f>
        <v>LPG propane or butane</v>
      </c>
      <c r="Y66" s="24" t="str">
        <f>VLOOKUP(Y$67,'Fuel Match'!$B$2:$D$35,3,0)</f>
        <v>LPG propane or butane</v>
      </c>
      <c r="Z66" s="24" t="str">
        <f>VLOOKUP(Z$67,'Fuel Match'!$B$2:$D$35,3,0)</f>
        <v>heavy fuel oil</v>
      </c>
      <c r="AA66" s="24" t="str">
        <f>VLOOKUP(AA$67,'Fuel Match'!$B$2:$D$35,3,0)</f>
        <v>natural gas</v>
      </c>
      <c r="AB66" s="24" t="str">
        <f>VLOOKUP(AB$67,'Fuel Match'!$B$2:$D$35,3,0)</f>
        <v>natural gas</v>
      </c>
      <c r="AC66" s="24" t="str">
        <f>VLOOKUP(AC$67,'Fuel Match'!$B$2:$D$35,3,0)</f>
        <v>heat</v>
      </c>
      <c r="AD66" s="24" t="str">
        <f>VLOOKUP(AD$67,'Fuel Match'!$B$2:$D$35,3,0)</f>
        <v>electricity</v>
      </c>
      <c r="AE66" s="25" t="str">
        <f>VLOOKUP(AE$67,'Fuel Match'!$B$2:$D$35,3,0)</f>
        <v>biomass</v>
      </c>
    </row>
    <row r="67" spans="1:31" x14ac:dyDescent="0.2">
      <c r="B67" s="100" t="s">
        <v>159</v>
      </c>
      <c r="C67" s="100" t="s">
        <v>161</v>
      </c>
      <c r="D67" s="100" t="s">
        <v>181</v>
      </c>
      <c r="E67" s="100" t="s">
        <v>341</v>
      </c>
      <c r="F67" s="100" t="s">
        <v>179</v>
      </c>
      <c r="G67" s="100" t="s">
        <v>227</v>
      </c>
      <c r="H67" s="100" t="s">
        <v>196</v>
      </c>
      <c r="I67" s="100" t="s">
        <v>198</v>
      </c>
      <c r="J67" s="100" t="s">
        <v>200</v>
      </c>
      <c r="K67" s="100" t="s">
        <v>202</v>
      </c>
      <c r="L67" s="100" t="s">
        <v>184</v>
      </c>
      <c r="M67" s="100" t="s">
        <v>154</v>
      </c>
      <c r="N67" s="100" t="s">
        <v>193</v>
      </c>
      <c r="O67" s="100" t="s">
        <v>176</v>
      </c>
      <c r="P67" s="100" t="s">
        <v>186</v>
      </c>
      <c r="Q67" s="100" t="s">
        <v>169</v>
      </c>
      <c r="R67" s="100" t="s">
        <v>204</v>
      </c>
      <c r="S67" s="100" t="s">
        <v>205</v>
      </c>
      <c r="T67" s="100" t="s">
        <v>207</v>
      </c>
      <c r="U67" s="100" t="s">
        <v>171</v>
      </c>
      <c r="V67" s="100" t="s">
        <v>188</v>
      </c>
      <c r="W67" s="100" t="s">
        <v>190</v>
      </c>
      <c r="X67" s="100" t="s">
        <v>209</v>
      </c>
      <c r="Y67" s="100" t="s">
        <v>211</v>
      </c>
      <c r="Z67" s="100" t="s">
        <v>173</v>
      </c>
      <c r="AA67" s="100" t="s">
        <v>214</v>
      </c>
      <c r="AB67" s="100" t="s">
        <v>216</v>
      </c>
      <c r="AC67" s="101" t="s">
        <v>166</v>
      </c>
      <c r="AD67" s="101" t="s">
        <v>157</v>
      </c>
      <c r="AE67" s="101" t="s">
        <v>228</v>
      </c>
    </row>
    <row r="68" spans="1:31" x14ac:dyDescent="0.2">
      <c r="A68" s="36" t="s">
        <v>2</v>
      </c>
      <c r="B68" s="96">
        <f t="shared" ref="B68:AE68" si="0">SUMIFS(C$5:C$60,$A$5:$A$60,$A68)</f>
        <v>1.7357421957899196E+16</v>
      </c>
      <c r="C68" s="45">
        <f t="shared" si="0"/>
        <v>0</v>
      </c>
      <c r="D68" s="45">
        <f t="shared" si="0"/>
        <v>0</v>
      </c>
      <c r="E68" s="45">
        <f t="shared" si="0"/>
        <v>0</v>
      </c>
      <c r="F68" s="45">
        <f t="shared" si="0"/>
        <v>0</v>
      </c>
      <c r="G68" s="45">
        <f t="shared" si="0"/>
        <v>0</v>
      </c>
      <c r="H68" s="45">
        <f t="shared" si="0"/>
        <v>0</v>
      </c>
      <c r="I68" s="45">
        <f t="shared" si="0"/>
        <v>0</v>
      </c>
      <c r="J68" s="45">
        <f t="shared" si="0"/>
        <v>0</v>
      </c>
      <c r="K68" s="45">
        <f t="shared" si="0"/>
        <v>0</v>
      </c>
      <c r="L68" s="45">
        <f t="shared" si="0"/>
        <v>0</v>
      </c>
      <c r="M68" s="45">
        <f t="shared" si="0"/>
        <v>0</v>
      </c>
      <c r="N68" s="45">
        <f t="shared" si="0"/>
        <v>0</v>
      </c>
      <c r="O68" s="45">
        <f t="shared" si="0"/>
        <v>0</v>
      </c>
      <c r="P68" s="45">
        <f t="shared" si="0"/>
        <v>0</v>
      </c>
      <c r="Q68" s="45">
        <f t="shared" si="0"/>
        <v>0</v>
      </c>
      <c r="R68" s="45">
        <f t="shared" si="0"/>
        <v>0</v>
      </c>
      <c r="S68" s="45">
        <f t="shared" si="0"/>
        <v>0</v>
      </c>
      <c r="T68" s="45">
        <f t="shared" si="0"/>
        <v>0</v>
      </c>
      <c r="U68" s="45">
        <f t="shared" si="0"/>
        <v>0</v>
      </c>
      <c r="V68" s="45">
        <f t="shared" si="0"/>
        <v>0</v>
      </c>
      <c r="W68" s="45">
        <f t="shared" si="0"/>
        <v>0</v>
      </c>
      <c r="X68" s="45">
        <f t="shared" si="0"/>
        <v>0</v>
      </c>
      <c r="Y68" s="45">
        <f t="shared" si="0"/>
        <v>0</v>
      </c>
      <c r="Z68" s="45">
        <f t="shared" si="0"/>
        <v>0</v>
      </c>
      <c r="AA68" s="45">
        <f t="shared" si="0"/>
        <v>0</v>
      </c>
      <c r="AB68" s="45">
        <f t="shared" si="0"/>
        <v>0</v>
      </c>
      <c r="AC68" s="45">
        <f t="shared" si="0"/>
        <v>0</v>
      </c>
      <c r="AD68" s="45">
        <f t="shared" si="0"/>
        <v>0</v>
      </c>
      <c r="AE68" s="46">
        <f t="shared" si="0"/>
        <v>0</v>
      </c>
    </row>
    <row r="69" spans="1:31" x14ac:dyDescent="0.2">
      <c r="A69" s="12" t="s">
        <v>3</v>
      </c>
      <c r="B69" s="97">
        <f t="shared" ref="B69:AE69" si="1">SUMIFS(C$5:C$60,$A$5:$A$60,$A69)</f>
        <v>0</v>
      </c>
      <c r="C69">
        <f t="shared" si="1"/>
        <v>0</v>
      </c>
      <c r="D69">
        <f t="shared" si="1"/>
        <v>0</v>
      </c>
      <c r="E69">
        <f t="shared" si="1"/>
        <v>0</v>
      </c>
      <c r="F69">
        <f t="shared" si="1"/>
        <v>0</v>
      </c>
      <c r="G69">
        <f t="shared" si="1"/>
        <v>0</v>
      </c>
      <c r="H69">
        <f t="shared" si="1"/>
        <v>0</v>
      </c>
      <c r="I69">
        <f t="shared" si="1"/>
        <v>0</v>
      </c>
      <c r="J69">
        <f t="shared" si="1"/>
        <v>0</v>
      </c>
      <c r="K69">
        <f t="shared" si="1"/>
        <v>0</v>
      </c>
      <c r="L69">
        <f t="shared" si="1"/>
        <v>0</v>
      </c>
      <c r="M69">
        <f t="shared" si="1"/>
        <v>0</v>
      </c>
      <c r="N69">
        <f t="shared" si="1"/>
        <v>0</v>
      </c>
      <c r="O69">
        <f t="shared" si="1"/>
        <v>0</v>
      </c>
      <c r="P69">
        <f t="shared" si="1"/>
        <v>0</v>
      </c>
      <c r="Q69">
        <f t="shared" si="1"/>
        <v>0</v>
      </c>
      <c r="R69">
        <f t="shared" si="1"/>
        <v>0</v>
      </c>
      <c r="S69">
        <f t="shared" si="1"/>
        <v>0</v>
      </c>
      <c r="T69">
        <f t="shared" si="1"/>
        <v>0</v>
      </c>
      <c r="U69">
        <f t="shared" si="1"/>
        <v>0</v>
      </c>
      <c r="V69">
        <f t="shared" si="1"/>
        <v>0</v>
      </c>
      <c r="W69">
        <f t="shared" si="1"/>
        <v>0</v>
      </c>
      <c r="X69">
        <f t="shared" si="1"/>
        <v>0</v>
      </c>
      <c r="Y69">
        <f t="shared" si="1"/>
        <v>0</v>
      </c>
      <c r="Z69">
        <f t="shared" si="1"/>
        <v>0</v>
      </c>
      <c r="AA69">
        <f t="shared" si="1"/>
        <v>0</v>
      </c>
      <c r="AB69">
        <f t="shared" si="1"/>
        <v>0</v>
      </c>
      <c r="AC69">
        <f t="shared" si="1"/>
        <v>0</v>
      </c>
      <c r="AD69">
        <f t="shared" si="1"/>
        <v>0</v>
      </c>
      <c r="AE69" s="47">
        <f t="shared" si="1"/>
        <v>0</v>
      </c>
    </row>
    <row r="70" spans="1:31" x14ac:dyDescent="0.2">
      <c r="A70" s="12" t="s">
        <v>4</v>
      </c>
      <c r="B70" s="97">
        <f t="shared" ref="B70:AE70" si="2">SUMIFS(C$5:C$60,$A$5:$A$60,$A70)</f>
        <v>0</v>
      </c>
      <c r="C70">
        <f t="shared" si="2"/>
        <v>0</v>
      </c>
      <c r="D70">
        <f t="shared" si="2"/>
        <v>0</v>
      </c>
      <c r="E70">
        <f t="shared" si="2"/>
        <v>0</v>
      </c>
      <c r="F70">
        <f t="shared" si="2"/>
        <v>0</v>
      </c>
      <c r="G70">
        <f t="shared" si="2"/>
        <v>0</v>
      </c>
      <c r="H70">
        <f t="shared" si="2"/>
        <v>0</v>
      </c>
      <c r="I70">
        <f t="shared" si="2"/>
        <v>0</v>
      </c>
      <c r="J70">
        <f t="shared" si="2"/>
        <v>0</v>
      </c>
      <c r="K70">
        <f t="shared" si="2"/>
        <v>0</v>
      </c>
      <c r="L70">
        <f t="shared" si="2"/>
        <v>0</v>
      </c>
      <c r="M70">
        <f t="shared" si="2"/>
        <v>0</v>
      </c>
      <c r="N70">
        <f t="shared" si="2"/>
        <v>0</v>
      </c>
      <c r="O70">
        <f t="shared" si="2"/>
        <v>0</v>
      </c>
      <c r="P70">
        <f t="shared" si="2"/>
        <v>0</v>
      </c>
      <c r="Q70">
        <f t="shared" si="2"/>
        <v>0</v>
      </c>
      <c r="R70">
        <f t="shared" si="2"/>
        <v>0</v>
      </c>
      <c r="S70">
        <f t="shared" si="2"/>
        <v>0</v>
      </c>
      <c r="T70">
        <f t="shared" si="2"/>
        <v>0</v>
      </c>
      <c r="U70">
        <f t="shared" si="2"/>
        <v>0</v>
      </c>
      <c r="V70">
        <f t="shared" si="2"/>
        <v>0</v>
      </c>
      <c r="W70">
        <f t="shared" si="2"/>
        <v>0</v>
      </c>
      <c r="X70">
        <f t="shared" si="2"/>
        <v>0</v>
      </c>
      <c r="Y70">
        <f t="shared" si="2"/>
        <v>0</v>
      </c>
      <c r="Z70">
        <f t="shared" si="2"/>
        <v>0</v>
      </c>
      <c r="AA70">
        <f t="shared" si="2"/>
        <v>0</v>
      </c>
      <c r="AB70">
        <f t="shared" si="2"/>
        <v>0</v>
      </c>
      <c r="AC70">
        <f t="shared" si="2"/>
        <v>0</v>
      </c>
      <c r="AD70">
        <f t="shared" si="2"/>
        <v>0</v>
      </c>
      <c r="AE70" s="47">
        <f t="shared" si="2"/>
        <v>0</v>
      </c>
    </row>
    <row r="71" spans="1:31" x14ac:dyDescent="0.2">
      <c r="A71" s="12" t="s">
        <v>5</v>
      </c>
      <c r="B71" s="97">
        <f t="shared" ref="B71:AE71" si="3">SUMIFS(C$5:C$60,$A$5:$A$60,$A71)</f>
        <v>0</v>
      </c>
      <c r="C71">
        <f t="shared" si="3"/>
        <v>0</v>
      </c>
      <c r="D71">
        <f t="shared" si="3"/>
        <v>0</v>
      </c>
      <c r="E71">
        <f t="shared" si="3"/>
        <v>0</v>
      </c>
      <c r="F71">
        <f t="shared" si="3"/>
        <v>0</v>
      </c>
      <c r="G71">
        <f t="shared" si="3"/>
        <v>0</v>
      </c>
      <c r="H71">
        <f t="shared" si="3"/>
        <v>0</v>
      </c>
      <c r="I71">
        <f t="shared" si="3"/>
        <v>0</v>
      </c>
      <c r="J71">
        <f t="shared" si="3"/>
        <v>0</v>
      </c>
      <c r="K71">
        <f t="shared" si="3"/>
        <v>0</v>
      </c>
      <c r="L71">
        <f t="shared" si="3"/>
        <v>0</v>
      </c>
      <c r="M71">
        <f t="shared" si="3"/>
        <v>0</v>
      </c>
      <c r="N71">
        <f t="shared" si="3"/>
        <v>0</v>
      </c>
      <c r="O71">
        <f t="shared" si="3"/>
        <v>0</v>
      </c>
      <c r="P71">
        <f t="shared" si="3"/>
        <v>0</v>
      </c>
      <c r="Q71">
        <f t="shared" si="3"/>
        <v>0</v>
      </c>
      <c r="R71">
        <f t="shared" si="3"/>
        <v>0</v>
      </c>
      <c r="S71">
        <f t="shared" si="3"/>
        <v>0</v>
      </c>
      <c r="T71">
        <f t="shared" si="3"/>
        <v>0</v>
      </c>
      <c r="U71">
        <f t="shared" si="3"/>
        <v>0</v>
      </c>
      <c r="V71">
        <f t="shared" si="3"/>
        <v>0</v>
      </c>
      <c r="W71">
        <f t="shared" si="3"/>
        <v>0</v>
      </c>
      <c r="X71">
        <f t="shared" si="3"/>
        <v>0</v>
      </c>
      <c r="Y71">
        <f t="shared" si="3"/>
        <v>0</v>
      </c>
      <c r="Z71">
        <f t="shared" si="3"/>
        <v>0</v>
      </c>
      <c r="AA71">
        <f t="shared" si="3"/>
        <v>0</v>
      </c>
      <c r="AB71">
        <f t="shared" si="3"/>
        <v>0</v>
      </c>
      <c r="AC71">
        <f t="shared" si="3"/>
        <v>0</v>
      </c>
      <c r="AD71">
        <f t="shared" si="3"/>
        <v>0</v>
      </c>
      <c r="AE71" s="47">
        <f t="shared" si="3"/>
        <v>0</v>
      </c>
    </row>
    <row r="72" spans="1:31" x14ac:dyDescent="0.2">
      <c r="A72" s="12" t="s">
        <v>6</v>
      </c>
      <c r="B72" s="97">
        <f t="shared" ref="B72:AE72" si="4">SUMIFS(C$5:C$60,$A$5:$A$60,$A72)</f>
        <v>0</v>
      </c>
      <c r="C72">
        <f t="shared" si="4"/>
        <v>0</v>
      </c>
      <c r="D72">
        <f t="shared" si="4"/>
        <v>0</v>
      </c>
      <c r="E72">
        <f t="shared" si="4"/>
        <v>0</v>
      </c>
      <c r="F72">
        <f t="shared" si="4"/>
        <v>0</v>
      </c>
      <c r="G72">
        <f t="shared" si="4"/>
        <v>0</v>
      </c>
      <c r="H72">
        <f t="shared" si="4"/>
        <v>0</v>
      </c>
      <c r="I72">
        <f t="shared" si="4"/>
        <v>0</v>
      </c>
      <c r="J72">
        <f t="shared" si="4"/>
        <v>0</v>
      </c>
      <c r="K72">
        <f t="shared" si="4"/>
        <v>0</v>
      </c>
      <c r="L72">
        <f t="shared" si="4"/>
        <v>0</v>
      </c>
      <c r="M72">
        <f t="shared" si="4"/>
        <v>0</v>
      </c>
      <c r="N72">
        <f t="shared" si="4"/>
        <v>0</v>
      </c>
      <c r="O72">
        <f t="shared" si="4"/>
        <v>0</v>
      </c>
      <c r="P72">
        <f t="shared" si="4"/>
        <v>0</v>
      </c>
      <c r="Q72">
        <f t="shared" si="4"/>
        <v>0</v>
      </c>
      <c r="R72">
        <f t="shared" si="4"/>
        <v>0</v>
      </c>
      <c r="S72">
        <f t="shared" si="4"/>
        <v>0</v>
      </c>
      <c r="T72">
        <f t="shared" si="4"/>
        <v>0</v>
      </c>
      <c r="U72">
        <f t="shared" si="4"/>
        <v>0</v>
      </c>
      <c r="V72">
        <f t="shared" si="4"/>
        <v>0</v>
      </c>
      <c r="W72">
        <f t="shared" si="4"/>
        <v>0</v>
      </c>
      <c r="X72">
        <f t="shared" si="4"/>
        <v>0</v>
      </c>
      <c r="Y72">
        <f t="shared" si="4"/>
        <v>0</v>
      </c>
      <c r="Z72">
        <f t="shared" si="4"/>
        <v>0</v>
      </c>
      <c r="AA72">
        <f t="shared" si="4"/>
        <v>0</v>
      </c>
      <c r="AB72">
        <f t="shared" si="4"/>
        <v>0</v>
      </c>
      <c r="AC72">
        <f t="shared" si="4"/>
        <v>0</v>
      </c>
      <c r="AD72">
        <f t="shared" si="4"/>
        <v>0</v>
      </c>
      <c r="AE72" s="47">
        <f t="shared" si="4"/>
        <v>0</v>
      </c>
    </row>
    <row r="73" spans="1:31" x14ac:dyDescent="0.2">
      <c r="A73" s="12" t="s">
        <v>7</v>
      </c>
      <c r="B73" s="97">
        <f t="shared" ref="B73:AE73" si="5">SUMIFS(C$5:C$60,$A$5:$A$60,$A73)</f>
        <v>0</v>
      </c>
      <c r="C73">
        <f t="shared" si="5"/>
        <v>0</v>
      </c>
      <c r="D73">
        <f t="shared" si="5"/>
        <v>0</v>
      </c>
      <c r="E73">
        <f t="shared" si="5"/>
        <v>0</v>
      </c>
      <c r="F73">
        <f t="shared" si="5"/>
        <v>0</v>
      </c>
      <c r="G73">
        <f t="shared" si="5"/>
        <v>0</v>
      </c>
      <c r="H73">
        <f t="shared" si="5"/>
        <v>0</v>
      </c>
      <c r="I73">
        <f t="shared" si="5"/>
        <v>0</v>
      </c>
      <c r="J73">
        <f t="shared" si="5"/>
        <v>0</v>
      </c>
      <c r="K73">
        <f t="shared" si="5"/>
        <v>0</v>
      </c>
      <c r="L73">
        <f t="shared" si="5"/>
        <v>0</v>
      </c>
      <c r="M73">
        <f t="shared" si="5"/>
        <v>0</v>
      </c>
      <c r="N73">
        <f t="shared" si="5"/>
        <v>0</v>
      </c>
      <c r="O73">
        <f t="shared" si="5"/>
        <v>0</v>
      </c>
      <c r="P73">
        <f t="shared" si="5"/>
        <v>0</v>
      </c>
      <c r="Q73">
        <f t="shared" si="5"/>
        <v>0</v>
      </c>
      <c r="R73">
        <f t="shared" si="5"/>
        <v>0</v>
      </c>
      <c r="S73">
        <f t="shared" si="5"/>
        <v>0</v>
      </c>
      <c r="T73">
        <f t="shared" si="5"/>
        <v>0</v>
      </c>
      <c r="U73">
        <f t="shared" si="5"/>
        <v>0</v>
      </c>
      <c r="V73">
        <f t="shared" si="5"/>
        <v>0</v>
      </c>
      <c r="W73">
        <f t="shared" si="5"/>
        <v>0</v>
      </c>
      <c r="X73">
        <f t="shared" si="5"/>
        <v>0</v>
      </c>
      <c r="Y73">
        <f t="shared" si="5"/>
        <v>0</v>
      </c>
      <c r="Z73">
        <f t="shared" si="5"/>
        <v>0</v>
      </c>
      <c r="AA73">
        <f t="shared" si="5"/>
        <v>0</v>
      </c>
      <c r="AB73">
        <f t="shared" si="5"/>
        <v>0</v>
      </c>
      <c r="AC73">
        <f t="shared" si="5"/>
        <v>0</v>
      </c>
      <c r="AD73">
        <f t="shared" si="5"/>
        <v>0</v>
      </c>
      <c r="AE73" s="47">
        <f t="shared" si="5"/>
        <v>0</v>
      </c>
    </row>
    <row r="74" spans="1:31" x14ac:dyDescent="0.2">
      <c r="A74" s="12" t="s">
        <v>8</v>
      </c>
      <c r="B74" s="97">
        <f t="shared" ref="B74:AE74" si="6">SUMIFS(C$5:C$60,$A$5:$A$60,$A74)</f>
        <v>0</v>
      </c>
      <c r="C74">
        <f t="shared" si="6"/>
        <v>0</v>
      </c>
      <c r="D74">
        <f t="shared" si="6"/>
        <v>0</v>
      </c>
      <c r="E74">
        <f t="shared" si="6"/>
        <v>0</v>
      </c>
      <c r="F74">
        <f t="shared" si="6"/>
        <v>0</v>
      </c>
      <c r="G74">
        <f t="shared" si="6"/>
        <v>0</v>
      </c>
      <c r="H74">
        <f t="shared" si="6"/>
        <v>0</v>
      </c>
      <c r="I74">
        <f t="shared" si="6"/>
        <v>0</v>
      </c>
      <c r="J74">
        <f t="shared" si="6"/>
        <v>0</v>
      </c>
      <c r="K74">
        <f t="shared" si="6"/>
        <v>0</v>
      </c>
      <c r="L74">
        <f t="shared" si="6"/>
        <v>0</v>
      </c>
      <c r="M74">
        <f t="shared" si="6"/>
        <v>0</v>
      </c>
      <c r="N74">
        <f t="shared" si="6"/>
        <v>0</v>
      </c>
      <c r="O74">
        <f t="shared" si="6"/>
        <v>0</v>
      </c>
      <c r="P74">
        <f t="shared" si="6"/>
        <v>0</v>
      </c>
      <c r="Q74">
        <f t="shared" si="6"/>
        <v>0</v>
      </c>
      <c r="R74">
        <f t="shared" si="6"/>
        <v>0</v>
      </c>
      <c r="S74">
        <f t="shared" si="6"/>
        <v>0</v>
      </c>
      <c r="T74">
        <f t="shared" si="6"/>
        <v>0</v>
      </c>
      <c r="U74">
        <f t="shared" si="6"/>
        <v>0</v>
      </c>
      <c r="V74">
        <f t="shared" si="6"/>
        <v>0</v>
      </c>
      <c r="W74">
        <f t="shared" si="6"/>
        <v>0</v>
      </c>
      <c r="X74">
        <f t="shared" si="6"/>
        <v>0</v>
      </c>
      <c r="Y74">
        <f t="shared" si="6"/>
        <v>0</v>
      </c>
      <c r="Z74">
        <f t="shared" si="6"/>
        <v>0</v>
      </c>
      <c r="AA74">
        <f t="shared" si="6"/>
        <v>0</v>
      </c>
      <c r="AB74">
        <f t="shared" si="6"/>
        <v>0</v>
      </c>
      <c r="AC74">
        <f t="shared" si="6"/>
        <v>0</v>
      </c>
      <c r="AD74">
        <f t="shared" si="6"/>
        <v>0</v>
      </c>
      <c r="AE74" s="47">
        <f t="shared" si="6"/>
        <v>0</v>
      </c>
    </row>
    <row r="75" spans="1:31" x14ac:dyDescent="0.2">
      <c r="A75" s="12" t="s">
        <v>9</v>
      </c>
      <c r="B75" s="97">
        <f t="shared" ref="B75:AE75" si="7">SUMIFS(C$5:C$60,$A$5:$A$60,$A75)</f>
        <v>0</v>
      </c>
      <c r="C75">
        <f t="shared" si="7"/>
        <v>0</v>
      </c>
      <c r="D75">
        <f t="shared" si="7"/>
        <v>0</v>
      </c>
      <c r="E75">
        <f t="shared" si="7"/>
        <v>0</v>
      </c>
      <c r="F75">
        <f t="shared" si="7"/>
        <v>0</v>
      </c>
      <c r="G75">
        <f t="shared" si="7"/>
        <v>0</v>
      </c>
      <c r="H75">
        <f t="shared" si="7"/>
        <v>0</v>
      </c>
      <c r="I75">
        <f t="shared" si="7"/>
        <v>0</v>
      </c>
      <c r="J75">
        <f t="shared" si="7"/>
        <v>0</v>
      </c>
      <c r="K75">
        <f t="shared" si="7"/>
        <v>0</v>
      </c>
      <c r="L75">
        <f t="shared" si="7"/>
        <v>0</v>
      </c>
      <c r="M75">
        <f t="shared" si="7"/>
        <v>0</v>
      </c>
      <c r="N75">
        <f t="shared" si="7"/>
        <v>0</v>
      </c>
      <c r="O75">
        <f t="shared" si="7"/>
        <v>0</v>
      </c>
      <c r="P75">
        <f t="shared" si="7"/>
        <v>0</v>
      </c>
      <c r="Q75">
        <f t="shared" si="7"/>
        <v>0</v>
      </c>
      <c r="R75">
        <f t="shared" si="7"/>
        <v>0</v>
      </c>
      <c r="S75">
        <f t="shared" si="7"/>
        <v>0</v>
      </c>
      <c r="T75">
        <f t="shared" si="7"/>
        <v>0</v>
      </c>
      <c r="U75">
        <f t="shared" si="7"/>
        <v>0</v>
      </c>
      <c r="V75">
        <f t="shared" si="7"/>
        <v>0</v>
      </c>
      <c r="W75">
        <f t="shared" si="7"/>
        <v>0</v>
      </c>
      <c r="X75">
        <f t="shared" si="7"/>
        <v>0</v>
      </c>
      <c r="Y75">
        <f t="shared" si="7"/>
        <v>0</v>
      </c>
      <c r="Z75">
        <f t="shared" si="7"/>
        <v>0</v>
      </c>
      <c r="AA75">
        <f t="shared" si="7"/>
        <v>0</v>
      </c>
      <c r="AB75">
        <f t="shared" si="7"/>
        <v>0</v>
      </c>
      <c r="AC75">
        <f t="shared" si="7"/>
        <v>0</v>
      </c>
      <c r="AD75">
        <f t="shared" si="7"/>
        <v>0</v>
      </c>
      <c r="AE75" s="47">
        <f t="shared" si="7"/>
        <v>0</v>
      </c>
    </row>
    <row r="76" spans="1:31" x14ac:dyDescent="0.2">
      <c r="A76" s="12" t="s">
        <v>10</v>
      </c>
      <c r="B76" s="97">
        <f t="shared" ref="B76:AE76" si="8">SUMIFS(C$5:C$60,$A$5:$A$60,$A76)</f>
        <v>0</v>
      </c>
      <c r="C76">
        <f t="shared" si="8"/>
        <v>0</v>
      </c>
      <c r="D76">
        <f t="shared" si="8"/>
        <v>0</v>
      </c>
      <c r="E76">
        <f t="shared" si="8"/>
        <v>0</v>
      </c>
      <c r="F76">
        <f t="shared" si="8"/>
        <v>0</v>
      </c>
      <c r="G76">
        <f t="shared" si="8"/>
        <v>0</v>
      </c>
      <c r="H76">
        <f t="shared" si="8"/>
        <v>0</v>
      </c>
      <c r="I76">
        <f t="shared" si="8"/>
        <v>0</v>
      </c>
      <c r="J76">
        <f t="shared" si="8"/>
        <v>0</v>
      </c>
      <c r="K76">
        <f t="shared" si="8"/>
        <v>0</v>
      </c>
      <c r="L76">
        <f t="shared" si="8"/>
        <v>0</v>
      </c>
      <c r="M76">
        <f t="shared" si="8"/>
        <v>0</v>
      </c>
      <c r="N76">
        <f t="shared" si="8"/>
        <v>0</v>
      </c>
      <c r="O76">
        <f t="shared" si="8"/>
        <v>0</v>
      </c>
      <c r="P76">
        <f t="shared" si="8"/>
        <v>0</v>
      </c>
      <c r="Q76">
        <f t="shared" si="8"/>
        <v>0</v>
      </c>
      <c r="R76">
        <f t="shared" si="8"/>
        <v>0</v>
      </c>
      <c r="S76">
        <f t="shared" si="8"/>
        <v>0</v>
      </c>
      <c r="T76">
        <f t="shared" si="8"/>
        <v>153540856720.68759</v>
      </c>
      <c r="U76">
        <f t="shared" si="8"/>
        <v>0</v>
      </c>
      <c r="V76">
        <f t="shared" si="8"/>
        <v>0</v>
      </c>
      <c r="W76">
        <f t="shared" si="8"/>
        <v>0</v>
      </c>
      <c r="X76">
        <f t="shared" si="8"/>
        <v>0</v>
      </c>
      <c r="Y76">
        <f t="shared" si="8"/>
        <v>0</v>
      </c>
      <c r="Z76">
        <f t="shared" si="8"/>
        <v>0</v>
      </c>
      <c r="AA76">
        <f t="shared" si="8"/>
        <v>0</v>
      </c>
      <c r="AB76">
        <f t="shared" si="8"/>
        <v>0</v>
      </c>
      <c r="AC76">
        <f t="shared" si="8"/>
        <v>0</v>
      </c>
      <c r="AD76">
        <f t="shared" si="8"/>
        <v>0</v>
      </c>
      <c r="AE76" s="47">
        <f t="shared" si="8"/>
        <v>0</v>
      </c>
    </row>
    <row r="77" spans="1:31" x14ac:dyDescent="0.2">
      <c r="A77" s="12" t="s">
        <v>11</v>
      </c>
      <c r="B77" s="97">
        <f t="shared" ref="B77:AE77" si="9">SUMIFS(C$5:C$60,$A$5:$A$60,$A77)</f>
        <v>0</v>
      </c>
      <c r="C77">
        <f t="shared" si="9"/>
        <v>0</v>
      </c>
      <c r="D77">
        <f t="shared" si="9"/>
        <v>0</v>
      </c>
      <c r="E77">
        <f t="shared" si="9"/>
        <v>0</v>
      </c>
      <c r="F77">
        <f t="shared" si="9"/>
        <v>0</v>
      </c>
      <c r="G77">
        <f t="shared" si="9"/>
        <v>0</v>
      </c>
      <c r="H77">
        <f t="shared" si="9"/>
        <v>0</v>
      </c>
      <c r="I77">
        <f t="shared" si="9"/>
        <v>0</v>
      </c>
      <c r="J77">
        <f t="shared" si="9"/>
        <v>0</v>
      </c>
      <c r="K77">
        <f t="shared" si="9"/>
        <v>0</v>
      </c>
      <c r="L77">
        <f t="shared" si="9"/>
        <v>0</v>
      </c>
      <c r="M77">
        <f t="shared" si="9"/>
        <v>0</v>
      </c>
      <c r="N77">
        <f t="shared" si="9"/>
        <v>0</v>
      </c>
      <c r="O77">
        <f t="shared" si="9"/>
        <v>0</v>
      </c>
      <c r="P77">
        <f t="shared" si="9"/>
        <v>0</v>
      </c>
      <c r="Q77">
        <f t="shared" si="9"/>
        <v>0</v>
      </c>
      <c r="R77">
        <f t="shared" si="9"/>
        <v>0</v>
      </c>
      <c r="S77">
        <f t="shared" si="9"/>
        <v>0</v>
      </c>
      <c r="T77">
        <f t="shared" si="9"/>
        <v>0</v>
      </c>
      <c r="U77">
        <f t="shared" si="9"/>
        <v>0</v>
      </c>
      <c r="V77">
        <f t="shared" si="9"/>
        <v>0</v>
      </c>
      <c r="W77">
        <f t="shared" si="9"/>
        <v>0</v>
      </c>
      <c r="X77">
        <f t="shared" si="9"/>
        <v>0</v>
      </c>
      <c r="Y77">
        <f t="shared" si="9"/>
        <v>0</v>
      </c>
      <c r="Z77">
        <f t="shared" si="9"/>
        <v>0</v>
      </c>
      <c r="AA77">
        <f t="shared" si="9"/>
        <v>0</v>
      </c>
      <c r="AB77">
        <f t="shared" si="9"/>
        <v>0</v>
      </c>
      <c r="AC77">
        <f t="shared" si="9"/>
        <v>0</v>
      </c>
      <c r="AD77">
        <f t="shared" si="9"/>
        <v>0</v>
      </c>
      <c r="AE77" s="47">
        <f t="shared" si="9"/>
        <v>0</v>
      </c>
    </row>
    <row r="78" spans="1:31" x14ac:dyDescent="0.2">
      <c r="A78" s="12" t="s">
        <v>12</v>
      </c>
      <c r="B78" s="97">
        <f t="shared" ref="B78:AE78" si="10">SUMIFS(C$5:C$60,$A$5:$A$60,$A78)</f>
        <v>0</v>
      </c>
      <c r="C78">
        <f t="shared" si="10"/>
        <v>0</v>
      </c>
      <c r="D78">
        <f t="shared" si="10"/>
        <v>0</v>
      </c>
      <c r="E78">
        <f t="shared" si="10"/>
        <v>0</v>
      </c>
      <c r="F78">
        <f t="shared" si="10"/>
        <v>0</v>
      </c>
      <c r="G78">
        <f t="shared" si="10"/>
        <v>0</v>
      </c>
      <c r="H78">
        <f t="shared" si="10"/>
        <v>0</v>
      </c>
      <c r="I78">
        <f t="shared" si="10"/>
        <v>0</v>
      </c>
      <c r="J78">
        <f t="shared" si="10"/>
        <v>0</v>
      </c>
      <c r="K78">
        <f t="shared" si="10"/>
        <v>0</v>
      </c>
      <c r="L78">
        <f t="shared" si="10"/>
        <v>0</v>
      </c>
      <c r="M78">
        <f t="shared" si="10"/>
        <v>0</v>
      </c>
      <c r="N78">
        <f t="shared" si="10"/>
        <v>0</v>
      </c>
      <c r="O78">
        <f t="shared" si="10"/>
        <v>0</v>
      </c>
      <c r="P78">
        <f t="shared" si="10"/>
        <v>0</v>
      </c>
      <c r="Q78">
        <f t="shared" si="10"/>
        <v>0</v>
      </c>
      <c r="R78">
        <f t="shared" si="10"/>
        <v>0</v>
      </c>
      <c r="S78">
        <f t="shared" si="10"/>
        <v>0</v>
      </c>
      <c r="T78">
        <f t="shared" si="10"/>
        <v>0</v>
      </c>
      <c r="U78">
        <f t="shared" si="10"/>
        <v>0</v>
      </c>
      <c r="V78">
        <f t="shared" si="10"/>
        <v>0</v>
      </c>
      <c r="W78">
        <f t="shared" si="10"/>
        <v>0</v>
      </c>
      <c r="X78">
        <f t="shared" si="10"/>
        <v>0</v>
      </c>
      <c r="Y78">
        <f t="shared" si="10"/>
        <v>0</v>
      </c>
      <c r="Z78">
        <f t="shared" si="10"/>
        <v>0</v>
      </c>
      <c r="AA78">
        <f t="shared" si="10"/>
        <v>0</v>
      </c>
      <c r="AB78">
        <f t="shared" si="10"/>
        <v>0</v>
      </c>
      <c r="AC78">
        <f t="shared" si="10"/>
        <v>0</v>
      </c>
      <c r="AD78">
        <f t="shared" si="10"/>
        <v>0</v>
      </c>
      <c r="AE78" s="47">
        <f t="shared" si="10"/>
        <v>0</v>
      </c>
    </row>
    <row r="79" spans="1:31" x14ac:dyDescent="0.2">
      <c r="A79" s="12" t="s">
        <v>13</v>
      </c>
      <c r="B79" s="97">
        <f t="shared" ref="B79:AE79" si="11">SUMIFS(C$5:C$60,$A$5:$A$60,$A79)</f>
        <v>0</v>
      </c>
      <c r="C79">
        <f t="shared" si="11"/>
        <v>0</v>
      </c>
      <c r="D79">
        <f t="shared" si="11"/>
        <v>0</v>
      </c>
      <c r="E79">
        <f t="shared" si="11"/>
        <v>0</v>
      </c>
      <c r="F79">
        <f t="shared" si="11"/>
        <v>0</v>
      </c>
      <c r="G79">
        <f t="shared" si="11"/>
        <v>0</v>
      </c>
      <c r="H79">
        <f t="shared" si="11"/>
        <v>0</v>
      </c>
      <c r="I79">
        <f t="shared" si="11"/>
        <v>0</v>
      </c>
      <c r="J79">
        <f t="shared" si="11"/>
        <v>0</v>
      </c>
      <c r="K79">
        <f t="shared" si="11"/>
        <v>0</v>
      </c>
      <c r="L79">
        <f t="shared" si="11"/>
        <v>0</v>
      </c>
      <c r="M79">
        <f t="shared" si="11"/>
        <v>0</v>
      </c>
      <c r="N79">
        <f t="shared" si="11"/>
        <v>0</v>
      </c>
      <c r="O79">
        <f t="shared" si="11"/>
        <v>0</v>
      </c>
      <c r="P79">
        <f t="shared" si="11"/>
        <v>0</v>
      </c>
      <c r="Q79">
        <f t="shared" si="11"/>
        <v>0</v>
      </c>
      <c r="R79">
        <f t="shared" si="11"/>
        <v>0</v>
      </c>
      <c r="S79">
        <f t="shared" si="11"/>
        <v>0</v>
      </c>
      <c r="T79">
        <f t="shared" si="11"/>
        <v>0</v>
      </c>
      <c r="U79">
        <f t="shared" si="11"/>
        <v>0</v>
      </c>
      <c r="V79">
        <f t="shared" si="11"/>
        <v>0</v>
      </c>
      <c r="W79">
        <f t="shared" si="11"/>
        <v>0</v>
      </c>
      <c r="X79">
        <f t="shared" si="11"/>
        <v>0</v>
      </c>
      <c r="Y79">
        <f t="shared" si="11"/>
        <v>0</v>
      </c>
      <c r="Z79">
        <f t="shared" si="11"/>
        <v>0</v>
      </c>
      <c r="AA79">
        <f t="shared" si="11"/>
        <v>0</v>
      </c>
      <c r="AB79">
        <f t="shared" si="11"/>
        <v>0</v>
      </c>
      <c r="AC79">
        <f t="shared" si="11"/>
        <v>0</v>
      </c>
      <c r="AD79">
        <f t="shared" si="11"/>
        <v>0</v>
      </c>
      <c r="AE79" s="47">
        <f t="shared" si="11"/>
        <v>0</v>
      </c>
    </row>
    <row r="80" spans="1:31" x14ac:dyDescent="0.2">
      <c r="A80" s="12" t="s">
        <v>14</v>
      </c>
      <c r="B80" s="97">
        <f t="shared" ref="B80:AE80" si="12">SUMIFS(C$5:C$60,$A$5:$A$60,$A80)</f>
        <v>0</v>
      </c>
      <c r="C80">
        <f t="shared" si="12"/>
        <v>0</v>
      </c>
      <c r="D80">
        <f t="shared" si="12"/>
        <v>0</v>
      </c>
      <c r="E80">
        <f t="shared" si="12"/>
        <v>0</v>
      </c>
      <c r="F80">
        <f t="shared" si="12"/>
        <v>0</v>
      </c>
      <c r="G80">
        <f t="shared" si="12"/>
        <v>0</v>
      </c>
      <c r="H80">
        <f t="shared" si="12"/>
        <v>0</v>
      </c>
      <c r="I80">
        <f t="shared" si="12"/>
        <v>0</v>
      </c>
      <c r="J80">
        <f t="shared" si="12"/>
        <v>0</v>
      </c>
      <c r="K80">
        <f t="shared" si="12"/>
        <v>0</v>
      </c>
      <c r="L80">
        <f t="shared" si="12"/>
        <v>0</v>
      </c>
      <c r="M80">
        <f t="shared" si="12"/>
        <v>0</v>
      </c>
      <c r="N80">
        <f t="shared" si="12"/>
        <v>0</v>
      </c>
      <c r="O80">
        <f t="shared" si="12"/>
        <v>0</v>
      </c>
      <c r="P80">
        <f t="shared" si="12"/>
        <v>0</v>
      </c>
      <c r="Q80">
        <f t="shared" si="12"/>
        <v>0</v>
      </c>
      <c r="R80">
        <f t="shared" si="12"/>
        <v>0</v>
      </c>
      <c r="S80">
        <f t="shared" si="12"/>
        <v>0</v>
      </c>
      <c r="T80">
        <f t="shared" si="12"/>
        <v>0</v>
      </c>
      <c r="U80">
        <f t="shared" si="12"/>
        <v>0</v>
      </c>
      <c r="V80">
        <f t="shared" si="12"/>
        <v>0</v>
      </c>
      <c r="W80">
        <f t="shared" si="12"/>
        <v>0</v>
      </c>
      <c r="X80">
        <f t="shared" si="12"/>
        <v>0</v>
      </c>
      <c r="Y80">
        <f t="shared" si="12"/>
        <v>0</v>
      </c>
      <c r="Z80">
        <f t="shared" si="12"/>
        <v>0</v>
      </c>
      <c r="AA80">
        <f t="shared" si="12"/>
        <v>0</v>
      </c>
      <c r="AB80">
        <f t="shared" si="12"/>
        <v>0</v>
      </c>
      <c r="AC80">
        <f t="shared" si="12"/>
        <v>0</v>
      </c>
      <c r="AD80">
        <f t="shared" si="12"/>
        <v>0</v>
      </c>
      <c r="AE80" s="47">
        <f t="shared" si="12"/>
        <v>0</v>
      </c>
    </row>
    <row r="81" spans="1:31" x14ac:dyDescent="0.2">
      <c r="A81" s="12" t="s">
        <v>15</v>
      </c>
      <c r="B81" s="97">
        <f t="shared" ref="B81:AE81" si="13">SUMIFS(C$5:C$60,$A$5:$A$60,$A81)</f>
        <v>0</v>
      </c>
      <c r="C81">
        <f t="shared" si="13"/>
        <v>0</v>
      </c>
      <c r="D81">
        <f t="shared" si="13"/>
        <v>0</v>
      </c>
      <c r="E81">
        <f t="shared" si="13"/>
        <v>0</v>
      </c>
      <c r="F81">
        <f t="shared" si="13"/>
        <v>0</v>
      </c>
      <c r="G81">
        <f t="shared" si="13"/>
        <v>0</v>
      </c>
      <c r="H81">
        <f t="shared" si="13"/>
        <v>0</v>
      </c>
      <c r="I81">
        <f t="shared" si="13"/>
        <v>0</v>
      </c>
      <c r="J81">
        <f t="shared" si="13"/>
        <v>0</v>
      </c>
      <c r="K81">
        <f t="shared" si="13"/>
        <v>0</v>
      </c>
      <c r="L81">
        <f t="shared" si="13"/>
        <v>0</v>
      </c>
      <c r="M81">
        <f t="shared" si="13"/>
        <v>0</v>
      </c>
      <c r="N81">
        <f t="shared" si="13"/>
        <v>0</v>
      </c>
      <c r="O81">
        <f t="shared" si="13"/>
        <v>0</v>
      </c>
      <c r="P81">
        <f t="shared" si="13"/>
        <v>0</v>
      </c>
      <c r="Q81">
        <f t="shared" si="13"/>
        <v>0</v>
      </c>
      <c r="R81">
        <f t="shared" si="13"/>
        <v>0</v>
      </c>
      <c r="S81">
        <f t="shared" si="13"/>
        <v>0</v>
      </c>
      <c r="T81">
        <f t="shared" si="13"/>
        <v>0</v>
      </c>
      <c r="U81">
        <f t="shared" si="13"/>
        <v>0</v>
      </c>
      <c r="V81">
        <f t="shared" si="13"/>
        <v>0</v>
      </c>
      <c r="W81">
        <f t="shared" si="13"/>
        <v>0</v>
      </c>
      <c r="X81">
        <f t="shared" si="13"/>
        <v>0</v>
      </c>
      <c r="Y81">
        <f t="shared" si="13"/>
        <v>0</v>
      </c>
      <c r="Z81">
        <f t="shared" si="13"/>
        <v>0</v>
      </c>
      <c r="AA81">
        <f t="shared" si="13"/>
        <v>0</v>
      </c>
      <c r="AB81">
        <f t="shared" si="13"/>
        <v>0</v>
      </c>
      <c r="AC81">
        <f t="shared" si="13"/>
        <v>0</v>
      </c>
      <c r="AD81">
        <f t="shared" si="13"/>
        <v>0</v>
      </c>
      <c r="AE81" s="47">
        <f t="shared" si="13"/>
        <v>0</v>
      </c>
    </row>
    <row r="82" spans="1:31" x14ac:dyDescent="0.2">
      <c r="A82" s="12" t="s">
        <v>16</v>
      </c>
      <c r="B82" s="97">
        <f t="shared" ref="B82:AE82" si="14">SUMIFS(C$5:C$60,$A$5:$A$60,$A82)</f>
        <v>0</v>
      </c>
      <c r="C82">
        <f t="shared" si="14"/>
        <v>0</v>
      </c>
      <c r="D82">
        <f t="shared" si="14"/>
        <v>0</v>
      </c>
      <c r="E82">
        <f t="shared" si="14"/>
        <v>0</v>
      </c>
      <c r="F82">
        <f t="shared" si="14"/>
        <v>0</v>
      </c>
      <c r="G82">
        <f t="shared" si="14"/>
        <v>0</v>
      </c>
      <c r="H82">
        <f t="shared" si="14"/>
        <v>0</v>
      </c>
      <c r="I82">
        <f t="shared" si="14"/>
        <v>0</v>
      </c>
      <c r="J82">
        <f t="shared" si="14"/>
        <v>0</v>
      </c>
      <c r="K82">
        <f t="shared" si="14"/>
        <v>0</v>
      </c>
      <c r="L82">
        <f t="shared" si="14"/>
        <v>0</v>
      </c>
      <c r="M82">
        <f t="shared" si="14"/>
        <v>0</v>
      </c>
      <c r="N82">
        <f t="shared" si="14"/>
        <v>0</v>
      </c>
      <c r="O82">
        <f t="shared" si="14"/>
        <v>0</v>
      </c>
      <c r="P82">
        <f t="shared" si="14"/>
        <v>0</v>
      </c>
      <c r="Q82">
        <f t="shared" si="14"/>
        <v>0</v>
      </c>
      <c r="R82">
        <f t="shared" si="14"/>
        <v>0</v>
      </c>
      <c r="S82">
        <f t="shared" si="14"/>
        <v>0</v>
      </c>
      <c r="T82">
        <f t="shared" si="14"/>
        <v>640377719493.59949</v>
      </c>
      <c r="U82">
        <f t="shared" si="14"/>
        <v>0</v>
      </c>
      <c r="V82">
        <f t="shared" si="14"/>
        <v>0</v>
      </c>
      <c r="W82">
        <f t="shared" si="14"/>
        <v>0</v>
      </c>
      <c r="X82">
        <f t="shared" si="14"/>
        <v>0</v>
      </c>
      <c r="Y82">
        <f t="shared" si="14"/>
        <v>0</v>
      </c>
      <c r="Z82">
        <f t="shared" si="14"/>
        <v>0</v>
      </c>
      <c r="AA82">
        <f t="shared" si="14"/>
        <v>0</v>
      </c>
      <c r="AB82">
        <f t="shared" si="14"/>
        <v>0</v>
      </c>
      <c r="AC82">
        <f t="shared" si="14"/>
        <v>0</v>
      </c>
      <c r="AD82">
        <f t="shared" si="14"/>
        <v>0</v>
      </c>
      <c r="AE82" s="47">
        <f t="shared" si="14"/>
        <v>0</v>
      </c>
    </row>
    <row r="83" spans="1:31" x14ac:dyDescent="0.2">
      <c r="A83" s="12" t="s">
        <v>17</v>
      </c>
      <c r="B83" s="97">
        <f t="shared" ref="B83:AE83" si="15">SUMIFS(C$5:C$60,$A$5:$A$60,$A83)</f>
        <v>0</v>
      </c>
      <c r="C83">
        <f t="shared" si="15"/>
        <v>0</v>
      </c>
      <c r="D83">
        <f t="shared" si="15"/>
        <v>0</v>
      </c>
      <c r="E83">
        <f t="shared" si="15"/>
        <v>0</v>
      </c>
      <c r="F83">
        <f t="shared" si="15"/>
        <v>0</v>
      </c>
      <c r="G83">
        <f t="shared" si="15"/>
        <v>0</v>
      </c>
      <c r="H83">
        <f t="shared" si="15"/>
        <v>0</v>
      </c>
      <c r="I83">
        <f t="shared" si="15"/>
        <v>0</v>
      </c>
      <c r="J83">
        <f t="shared" si="15"/>
        <v>0</v>
      </c>
      <c r="K83">
        <f t="shared" si="15"/>
        <v>0</v>
      </c>
      <c r="L83">
        <f t="shared" si="15"/>
        <v>0</v>
      </c>
      <c r="M83">
        <f t="shared" si="15"/>
        <v>0</v>
      </c>
      <c r="N83">
        <f t="shared" si="15"/>
        <v>0</v>
      </c>
      <c r="O83">
        <f t="shared" si="15"/>
        <v>0</v>
      </c>
      <c r="P83">
        <f t="shared" si="15"/>
        <v>0</v>
      </c>
      <c r="Q83">
        <f t="shared" si="15"/>
        <v>0</v>
      </c>
      <c r="R83">
        <f t="shared" si="15"/>
        <v>0</v>
      </c>
      <c r="S83">
        <f t="shared" si="15"/>
        <v>0</v>
      </c>
      <c r="T83">
        <f t="shared" si="15"/>
        <v>0</v>
      </c>
      <c r="U83">
        <f t="shared" si="15"/>
        <v>0</v>
      </c>
      <c r="V83">
        <f t="shared" si="15"/>
        <v>0</v>
      </c>
      <c r="W83">
        <f t="shared" si="15"/>
        <v>0</v>
      </c>
      <c r="X83">
        <f t="shared" si="15"/>
        <v>0</v>
      </c>
      <c r="Y83">
        <f t="shared" si="15"/>
        <v>0</v>
      </c>
      <c r="Z83">
        <f t="shared" si="15"/>
        <v>0</v>
      </c>
      <c r="AA83">
        <f t="shared" si="15"/>
        <v>0</v>
      </c>
      <c r="AB83">
        <f t="shared" si="15"/>
        <v>0</v>
      </c>
      <c r="AC83">
        <f t="shared" si="15"/>
        <v>0</v>
      </c>
      <c r="AD83">
        <f t="shared" si="15"/>
        <v>0</v>
      </c>
      <c r="AE83" s="47">
        <f t="shared" si="15"/>
        <v>0</v>
      </c>
    </row>
    <row r="84" spans="1:31" x14ac:dyDescent="0.2">
      <c r="A84" s="12" t="s">
        <v>18</v>
      </c>
      <c r="B84" s="97">
        <f t="shared" ref="B84:AE84" si="16">SUMIFS(C$5:C$60,$A$5:$A$60,$A84)</f>
        <v>0</v>
      </c>
      <c r="C84">
        <f t="shared" si="16"/>
        <v>0</v>
      </c>
      <c r="D84">
        <f t="shared" si="16"/>
        <v>0</v>
      </c>
      <c r="E84">
        <f t="shared" si="16"/>
        <v>0</v>
      </c>
      <c r="F84">
        <f t="shared" si="16"/>
        <v>0</v>
      </c>
      <c r="G84">
        <f t="shared" si="16"/>
        <v>0</v>
      </c>
      <c r="H84">
        <f t="shared" si="16"/>
        <v>0</v>
      </c>
      <c r="I84">
        <f t="shared" si="16"/>
        <v>0</v>
      </c>
      <c r="J84">
        <f t="shared" si="16"/>
        <v>0</v>
      </c>
      <c r="K84">
        <f t="shared" si="16"/>
        <v>0</v>
      </c>
      <c r="L84">
        <f t="shared" si="16"/>
        <v>0</v>
      </c>
      <c r="M84">
        <f t="shared" si="16"/>
        <v>0</v>
      </c>
      <c r="N84">
        <f t="shared" si="16"/>
        <v>0</v>
      </c>
      <c r="O84">
        <f t="shared" si="16"/>
        <v>0</v>
      </c>
      <c r="P84">
        <f t="shared" si="16"/>
        <v>0</v>
      </c>
      <c r="Q84">
        <f t="shared" si="16"/>
        <v>0</v>
      </c>
      <c r="R84">
        <f t="shared" si="16"/>
        <v>0</v>
      </c>
      <c r="S84">
        <f t="shared" si="16"/>
        <v>0</v>
      </c>
      <c r="T84">
        <f t="shared" si="16"/>
        <v>0</v>
      </c>
      <c r="U84">
        <f t="shared" si="16"/>
        <v>0</v>
      </c>
      <c r="V84">
        <f t="shared" si="16"/>
        <v>0</v>
      </c>
      <c r="W84">
        <f t="shared" si="16"/>
        <v>0</v>
      </c>
      <c r="X84">
        <f t="shared" si="16"/>
        <v>0</v>
      </c>
      <c r="Y84">
        <f t="shared" si="16"/>
        <v>0</v>
      </c>
      <c r="Z84">
        <f t="shared" si="16"/>
        <v>0</v>
      </c>
      <c r="AA84">
        <f t="shared" si="16"/>
        <v>0</v>
      </c>
      <c r="AB84">
        <f t="shared" si="16"/>
        <v>0</v>
      </c>
      <c r="AC84">
        <f t="shared" si="16"/>
        <v>0</v>
      </c>
      <c r="AD84">
        <f t="shared" si="16"/>
        <v>0</v>
      </c>
      <c r="AE84" s="47">
        <f t="shared" si="16"/>
        <v>0</v>
      </c>
    </row>
    <row r="85" spans="1:31" x14ac:dyDescent="0.2">
      <c r="A85" s="12" t="s">
        <v>19</v>
      </c>
      <c r="B85" s="97">
        <f t="shared" ref="B85:AE85" si="17">SUMIFS(C$5:C$60,$A$5:$A$60,$A85)</f>
        <v>0</v>
      </c>
      <c r="C85">
        <f t="shared" si="17"/>
        <v>0</v>
      </c>
      <c r="D85">
        <f t="shared" si="17"/>
        <v>0</v>
      </c>
      <c r="E85">
        <f t="shared" si="17"/>
        <v>0</v>
      </c>
      <c r="F85">
        <f t="shared" si="17"/>
        <v>0</v>
      </c>
      <c r="G85">
        <f t="shared" si="17"/>
        <v>0</v>
      </c>
      <c r="H85">
        <f t="shared" si="17"/>
        <v>0</v>
      </c>
      <c r="I85">
        <f t="shared" si="17"/>
        <v>0</v>
      </c>
      <c r="J85">
        <f t="shared" si="17"/>
        <v>0</v>
      </c>
      <c r="K85">
        <f t="shared" si="17"/>
        <v>0</v>
      </c>
      <c r="L85">
        <f t="shared" si="17"/>
        <v>0</v>
      </c>
      <c r="M85">
        <f t="shared" si="17"/>
        <v>0</v>
      </c>
      <c r="N85">
        <f t="shared" si="17"/>
        <v>0</v>
      </c>
      <c r="O85">
        <f t="shared" si="17"/>
        <v>0</v>
      </c>
      <c r="P85">
        <f t="shared" si="17"/>
        <v>0</v>
      </c>
      <c r="Q85">
        <f t="shared" si="17"/>
        <v>0</v>
      </c>
      <c r="R85">
        <f t="shared" si="17"/>
        <v>0</v>
      </c>
      <c r="S85">
        <f t="shared" si="17"/>
        <v>0</v>
      </c>
      <c r="T85">
        <f t="shared" si="17"/>
        <v>0</v>
      </c>
      <c r="U85">
        <f t="shared" si="17"/>
        <v>0</v>
      </c>
      <c r="V85">
        <f t="shared" si="17"/>
        <v>0</v>
      </c>
      <c r="W85">
        <f t="shared" si="17"/>
        <v>0</v>
      </c>
      <c r="X85">
        <f t="shared" si="17"/>
        <v>0</v>
      </c>
      <c r="Y85">
        <f t="shared" si="17"/>
        <v>0</v>
      </c>
      <c r="Z85">
        <f t="shared" si="17"/>
        <v>0</v>
      </c>
      <c r="AA85">
        <f t="shared" si="17"/>
        <v>0</v>
      </c>
      <c r="AB85">
        <f t="shared" si="17"/>
        <v>0</v>
      </c>
      <c r="AC85">
        <f t="shared" si="17"/>
        <v>0</v>
      </c>
      <c r="AD85">
        <f t="shared" si="17"/>
        <v>0</v>
      </c>
      <c r="AE85" s="47">
        <f t="shared" si="17"/>
        <v>0</v>
      </c>
    </row>
    <row r="86" spans="1:31" x14ac:dyDescent="0.2">
      <c r="A86" s="12" t="s">
        <v>20</v>
      </c>
      <c r="B86" s="97">
        <f t="shared" ref="B86:AE86" si="18">SUMIFS(C$5:C$60,$A$5:$A$60,$A86)</f>
        <v>0</v>
      </c>
      <c r="C86">
        <f t="shared" si="18"/>
        <v>0</v>
      </c>
      <c r="D86">
        <f t="shared" si="18"/>
        <v>0</v>
      </c>
      <c r="E86">
        <f t="shared" si="18"/>
        <v>0</v>
      </c>
      <c r="F86">
        <f t="shared" si="18"/>
        <v>0</v>
      </c>
      <c r="G86">
        <f t="shared" si="18"/>
        <v>0</v>
      </c>
      <c r="H86">
        <f t="shared" si="18"/>
        <v>0</v>
      </c>
      <c r="I86">
        <f t="shared" si="18"/>
        <v>0</v>
      </c>
      <c r="J86">
        <f t="shared" si="18"/>
        <v>0</v>
      </c>
      <c r="K86">
        <f t="shared" si="18"/>
        <v>0</v>
      </c>
      <c r="L86">
        <f t="shared" si="18"/>
        <v>0</v>
      </c>
      <c r="M86">
        <f t="shared" si="18"/>
        <v>0</v>
      </c>
      <c r="N86">
        <f t="shared" si="18"/>
        <v>0</v>
      </c>
      <c r="O86">
        <f t="shared" si="18"/>
        <v>0</v>
      </c>
      <c r="P86">
        <f t="shared" si="18"/>
        <v>0</v>
      </c>
      <c r="Q86">
        <f t="shared" si="18"/>
        <v>0</v>
      </c>
      <c r="R86">
        <f t="shared" si="18"/>
        <v>0</v>
      </c>
      <c r="S86">
        <f t="shared" si="18"/>
        <v>0</v>
      </c>
      <c r="T86">
        <f t="shared" si="18"/>
        <v>198479644053.57181</v>
      </c>
      <c r="U86">
        <f t="shared" si="18"/>
        <v>0</v>
      </c>
      <c r="V86">
        <f t="shared" si="18"/>
        <v>0</v>
      </c>
      <c r="W86">
        <f t="shared" si="18"/>
        <v>0</v>
      </c>
      <c r="X86">
        <f t="shared" si="18"/>
        <v>0</v>
      </c>
      <c r="Y86">
        <f t="shared" si="18"/>
        <v>0</v>
      </c>
      <c r="Z86">
        <f t="shared" si="18"/>
        <v>0</v>
      </c>
      <c r="AA86">
        <f t="shared" si="18"/>
        <v>0</v>
      </c>
      <c r="AB86">
        <f t="shared" si="18"/>
        <v>0</v>
      </c>
      <c r="AC86">
        <f t="shared" si="18"/>
        <v>0</v>
      </c>
      <c r="AD86">
        <f t="shared" si="18"/>
        <v>0</v>
      </c>
      <c r="AE86" s="47">
        <f t="shared" si="18"/>
        <v>0</v>
      </c>
    </row>
    <row r="87" spans="1:31" x14ac:dyDescent="0.2">
      <c r="A87" s="12" t="s">
        <v>21</v>
      </c>
      <c r="B87" s="97">
        <f t="shared" ref="B87:AE87" si="19">SUMIFS(C$5:C$60,$A$5:$A$60,$A87)</f>
        <v>2797141314827919.5</v>
      </c>
      <c r="C87">
        <f t="shared" si="19"/>
        <v>1.391056862819158E+16</v>
      </c>
      <c r="D87">
        <f t="shared" si="19"/>
        <v>128691087935822.05</v>
      </c>
      <c r="E87">
        <f t="shared" si="19"/>
        <v>1156146016402.4485</v>
      </c>
      <c r="F87">
        <f t="shared" si="19"/>
        <v>0</v>
      </c>
      <c r="G87">
        <f t="shared" si="19"/>
        <v>0</v>
      </c>
      <c r="H87">
        <f t="shared" si="19"/>
        <v>0</v>
      </c>
      <c r="I87">
        <f t="shared" si="19"/>
        <v>0</v>
      </c>
      <c r="J87">
        <f t="shared" si="19"/>
        <v>0</v>
      </c>
      <c r="K87">
        <f t="shared" si="19"/>
        <v>0</v>
      </c>
      <c r="L87">
        <f t="shared" si="19"/>
        <v>116698392493873.75</v>
      </c>
      <c r="M87">
        <f t="shared" si="19"/>
        <v>2.6511894558757244E+16</v>
      </c>
      <c r="N87">
        <f t="shared" si="19"/>
        <v>11705018596007.648</v>
      </c>
      <c r="O87">
        <f t="shared" si="19"/>
        <v>0</v>
      </c>
      <c r="P87">
        <f t="shared" si="19"/>
        <v>33497228795992.172</v>
      </c>
      <c r="Q87">
        <f t="shared" si="19"/>
        <v>924593071520366.25</v>
      </c>
      <c r="R87">
        <f t="shared" si="19"/>
        <v>1130248890991737.8</v>
      </c>
      <c r="S87">
        <f t="shared" si="19"/>
        <v>84235099574033.672</v>
      </c>
      <c r="T87">
        <f t="shared" si="19"/>
        <v>2327258315282.5513</v>
      </c>
      <c r="U87">
        <f t="shared" si="19"/>
        <v>2453897717139.0054</v>
      </c>
      <c r="V87">
        <f t="shared" si="19"/>
        <v>128221455391778.95</v>
      </c>
      <c r="W87">
        <f t="shared" si="19"/>
        <v>2467812959854.2104</v>
      </c>
      <c r="X87">
        <f t="shared" si="19"/>
        <v>402911059541698.19</v>
      </c>
      <c r="Y87">
        <f t="shared" si="19"/>
        <v>72223936581177.203</v>
      </c>
      <c r="Z87">
        <f t="shared" si="19"/>
        <v>3596300173082144</v>
      </c>
      <c r="AA87">
        <f t="shared" si="19"/>
        <v>109108780828995.94</v>
      </c>
      <c r="AB87">
        <f t="shared" si="19"/>
        <v>0</v>
      </c>
      <c r="AC87">
        <f t="shared" si="19"/>
        <v>0</v>
      </c>
      <c r="AD87">
        <f t="shared" si="19"/>
        <v>0</v>
      </c>
      <c r="AE87" s="47">
        <f t="shared" si="19"/>
        <v>38557992735645.219</v>
      </c>
    </row>
    <row r="88" spans="1:31" x14ac:dyDescent="0.2">
      <c r="A88" s="12" t="s">
        <v>1</v>
      </c>
      <c r="B88" s="97">
        <f t="shared" ref="B88:AE88" si="20">SUMIFS(C$5:C$60,$A$5:$A$60,$A88)</f>
        <v>1165131996257502.8</v>
      </c>
      <c r="C88">
        <f t="shared" si="20"/>
        <v>0</v>
      </c>
      <c r="D88">
        <f t="shared" si="20"/>
        <v>0</v>
      </c>
      <c r="E88">
        <f t="shared" si="20"/>
        <v>0</v>
      </c>
      <c r="F88">
        <f t="shared" si="20"/>
        <v>0</v>
      </c>
      <c r="G88">
        <f t="shared" si="20"/>
        <v>36389797754982.797</v>
      </c>
      <c r="H88">
        <f t="shared" si="20"/>
        <v>0</v>
      </c>
      <c r="I88">
        <f t="shared" si="20"/>
        <v>0</v>
      </c>
      <c r="J88">
        <f t="shared" si="20"/>
        <v>0</v>
      </c>
      <c r="K88">
        <f t="shared" si="20"/>
        <v>0</v>
      </c>
      <c r="L88">
        <f t="shared" si="20"/>
        <v>81071048826838.047</v>
      </c>
      <c r="M88">
        <f t="shared" si="20"/>
        <v>0</v>
      </c>
      <c r="N88">
        <f t="shared" si="20"/>
        <v>462159940837.28162</v>
      </c>
      <c r="O88">
        <f t="shared" si="20"/>
        <v>177242931173.97534</v>
      </c>
      <c r="P88">
        <f t="shared" si="20"/>
        <v>7034175489382.8604</v>
      </c>
      <c r="Q88">
        <f t="shared" si="20"/>
        <v>7648269826634.4746</v>
      </c>
      <c r="R88">
        <f t="shared" si="20"/>
        <v>1722152580551214.3</v>
      </c>
      <c r="S88">
        <f t="shared" si="20"/>
        <v>0</v>
      </c>
      <c r="T88">
        <f t="shared" si="20"/>
        <v>94648575920942.891</v>
      </c>
      <c r="U88">
        <f t="shared" si="20"/>
        <v>33548810580586.996</v>
      </c>
      <c r="V88">
        <f t="shared" si="20"/>
        <v>468578547369.61993</v>
      </c>
      <c r="W88">
        <f t="shared" si="20"/>
        <v>0</v>
      </c>
      <c r="X88">
        <f t="shared" si="20"/>
        <v>119916930180362.5</v>
      </c>
      <c r="Y88">
        <f t="shared" si="20"/>
        <v>0</v>
      </c>
      <c r="Z88">
        <f t="shared" si="20"/>
        <v>218875694621921.59</v>
      </c>
      <c r="AA88">
        <f t="shared" si="20"/>
        <v>311777919623875.81</v>
      </c>
      <c r="AB88">
        <f t="shared" si="20"/>
        <v>45995649424625.25</v>
      </c>
      <c r="AC88">
        <f t="shared" si="20"/>
        <v>0</v>
      </c>
      <c r="AD88">
        <f t="shared" si="20"/>
        <v>0</v>
      </c>
      <c r="AE88" s="47">
        <f t="shared" si="20"/>
        <v>0</v>
      </c>
    </row>
    <row r="89" spans="1:31" x14ac:dyDescent="0.2">
      <c r="A89" s="12" t="s">
        <v>22</v>
      </c>
      <c r="B89" s="97">
        <f t="shared" ref="B89:AE89" si="21">SUMIFS(C$5:C$60,$A$5:$A$60,$A89)</f>
        <v>0</v>
      </c>
      <c r="C89">
        <f t="shared" si="21"/>
        <v>0</v>
      </c>
      <c r="D89">
        <f t="shared" si="21"/>
        <v>0</v>
      </c>
      <c r="E89">
        <f t="shared" si="21"/>
        <v>0</v>
      </c>
      <c r="F89">
        <f t="shared" si="21"/>
        <v>0</v>
      </c>
      <c r="G89">
        <f t="shared" si="21"/>
        <v>0</v>
      </c>
      <c r="H89">
        <f t="shared" si="21"/>
        <v>0</v>
      </c>
      <c r="I89">
        <f t="shared" si="21"/>
        <v>0</v>
      </c>
      <c r="J89">
        <f t="shared" si="21"/>
        <v>0</v>
      </c>
      <c r="K89">
        <f t="shared" si="21"/>
        <v>0</v>
      </c>
      <c r="L89">
        <f t="shared" si="21"/>
        <v>0</v>
      </c>
      <c r="M89">
        <f t="shared" si="21"/>
        <v>0</v>
      </c>
      <c r="N89">
        <f t="shared" si="21"/>
        <v>0</v>
      </c>
      <c r="O89">
        <f t="shared" si="21"/>
        <v>0</v>
      </c>
      <c r="P89">
        <f t="shared" si="21"/>
        <v>0</v>
      </c>
      <c r="Q89">
        <f t="shared" si="21"/>
        <v>0</v>
      </c>
      <c r="R89">
        <f t="shared" si="21"/>
        <v>0</v>
      </c>
      <c r="S89">
        <f t="shared" si="21"/>
        <v>0</v>
      </c>
      <c r="T89">
        <f t="shared" si="21"/>
        <v>11234696833.221045</v>
      </c>
      <c r="U89">
        <f t="shared" si="21"/>
        <v>0</v>
      </c>
      <c r="V89">
        <f t="shared" si="21"/>
        <v>0</v>
      </c>
      <c r="W89">
        <f t="shared" si="21"/>
        <v>0</v>
      </c>
      <c r="X89">
        <f t="shared" si="21"/>
        <v>0</v>
      </c>
      <c r="Y89">
        <f t="shared" si="21"/>
        <v>0</v>
      </c>
      <c r="Z89">
        <f t="shared" si="21"/>
        <v>0</v>
      </c>
      <c r="AA89">
        <f t="shared" si="21"/>
        <v>0</v>
      </c>
      <c r="AB89">
        <f t="shared" si="21"/>
        <v>0</v>
      </c>
      <c r="AC89">
        <f t="shared" si="21"/>
        <v>0</v>
      </c>
      <c r="AD89">
        <f t="shared" si="21"/>
        <v>0</v>
      </c>
      <c r="AE89" s="47">
        <f t="shared" si="21"/>
        <v>0</v>
      </c>
    </row>
    <row r="90" spans="1:31" x14ac:dyDescent="0.2">
      <c r="A90" s="12" t="s">
        <v>23</v>
      </c>
      <c r="B90" s="97">
        <f t="shared" ref="B90:AE90" si="22">SUMIFS(C$5:C$60,$A$5:$A$60,$A90)</f>
        <v>0</v>
      </c>
      <c r="C90">
        <f t="shared" si="22"/>
        <v>0</v>
      </c>
      <c r="D90">
        <f t="shared" si="22"/>
        <v>0</v>
      </c>
      <c r="E90">
        <f t="shared" si="22"/>
        <v>0</v>
      </c>
      <c r="F90">
        <f t="shared" si="22"/>
        <v>0</v>
      </c>
      <c r="G90">
        <f t="shared" si="22"/>
        <v>0</v>
      </c>
      <c r="H90">
        <f t="shared" si="22"/>
        <v>0</v>
      </c>
      <c r="I90">
        <f t="shared" si="22"/>
        <v>0</v>
      </c>
      <c r="J90">
        <f t="shared" si="22"/>
        <v>0</v>
      </c>
      <c r="K90">
        <f t="shared" si="22"/>
        <v>0</v>
      </c>
      <c r="L90">
        <f t="shared" si="22"/>
        <v>0</v>
      </c>
      <c r="M90">
        <f t="shared" si="22"/>
        <v>0</v>
      </c>
      <c r="N90">
        <f t="shared" si="22"/>
        <v>0</v>
      </c>
      <c r="O90">
        <f t="shared" si="22"/>
        <v>0</v>
      </c>
      <c r="P90">
        <f t="shared" si="22"/>
        <v>0</v>
      </c>
      <c r="Q90">
        <f t="shared" si="22"/>
        <v>0</v>
      </c>
      <c r="R90">
        <f t="shared" si="22"/>
        <v>0</v>
      </c>
      <c r="S90">
        <f t="shared" si="22"/>
        <v>0</v>
      </c>
      <c r="T90">
        <f t="shared" si="22"/>
        <v>0</v>
      </c>
      <c r="U90">
        <f t="shared" si="22"/>
        <v>0</v>
      </c>
      <c r="V90">
        <f t="shared" si="22"/>
        <v>0</v>
      </c>
      <c r="W90">
        <f t="shared" si="22"/>
        <v>0</v>
      </c>
      <c r="X90">
        <f t="shared" si="22"/>
        <v>0</v>
      </c>
      <c r="Y90">
        <f t="shared" si="22"/>
        <v>0</v>
      </c>
      <c r="Z90">
        <f t="shared" si="22"/>
        <v>0</v>
      </c>
      <c r="AA90">
        <f t="shared" si="22"/>
        <v>0</v>
      </c>
      <c r="AB90">
        <f t="shared" si="22"/>
        <v>0</v>
      </c>
      <c r="AC90">
        <f t="shared" si="22"/>
        <v>0</v>
      </c>
      <c r="AD90">
        <f t="shared" si="22"/>
        <v>0</v>
      </c>
      <c r="AE90" s="47">
        <f t="shared" si="22"/>
        <v>0</v>
      </c>
    </row>
    <row r="91" spans="1:31" x14ac:dyDescent="0.2">
      <c r="A91" s="12" t="s">
        <v>24</v>
      </c>
      <c r="B91" s="97">
        <f t="shared" ref="B91:AE91" si="23">SUMIFS(C$5:C$60,$A$5:$A$60,$A91)</f>
        <v>0</v>
      </c>
      <c r="C91">
        <f t="shared" si="23"/>
        <v>0</v>
      </c>
      <c r="D91">
        <f t="shared" si="23"/>
        <v>0</v>
      </c>
      <c r="E91">
        <f t="shared" si="23"/>
        <v>0</v>
      </c>
      <c r="F91">
        <f t="shared" si="23"/>
        <v>0</v>
      </c>
      <c r="G91">
        <f t="shared" si="23"/>
        <v>0</v>
      </c>
      <c r="H91">
        <f t="shared" si="23"/>
        <v>0</v>
      </c>
      <c r="I91">
        <f t="shared" si="23"/>
        <v>0</v>
      </c>
      <c r="J91">
        <f t="shared" si="23"/>
        <v>0</v>
      </c>
      <c r="K91">
        <f t="shared" si="23"/>
        <v>0</v>
      </c>
      <c r="L91">
        <f t="shared" si="23"/>
        <v>0</v>
      </c>
      <c r="M91">
        <f t="shared" si="23"/>
        <v>0</v>
      </c>
      <c r="N91">
        <f t="shared" si="23"/>
        <v>361241641101.10101</v>
      </c>
      <c r="O91">
        <f t="shared" si="23"/>
        <v>77427175197.052383</v>
      </c>
      <c r="P91">
        <f t="shared" si="23"/>
        <v>0</v>
      </c>
      <c r="Q91">
        <f t="shared" si="23"/>
        <v>0</v>
      </c>
      <c r="R91">
        <f t="shared" si="23"/>
        <v>0</v>
      </c>
      <c r="S91">
        <f t="shared" si="23"/>
        <v>0</v>
      </c>
      <c r="T91">
        <f t="shared" si="23"/>
        <v>0</v>
      </c>
      <c r="U91">
        <f t="shared" si="23"/>
        <v>0</v>
      </c>
      <c r="V91">
        <f t="shared" si="23"/>
        <v>0</v>
      </c>
      <c r="W91">
        <f t="shared" si="23"/>
        <v>0</v>
      </c>
      <c r="X91">
        <f t="shared" si="23"/>
        <v>0</v>
      </c>
      <c r="Y91">
        <f t="shared" si="23"/>
        <v>0</v>
      </c>
      <c r="Z91">
        <f t="shared" si="23"/>
        <v>0</v>
      </c>
      <c r="AA91">
        <f t="shared" si="23"/>
        <v>0</v>
      </c>
      <c r="AB91">
        <f t="shared" si="23"/>
        <v>0</v>
      </c>
      <c r="AC91">
        <f t="shared" si="23"/>
        <v>0</v>
      </c>
      <c r="AD91">
        <f t="shared" si="23"/>
        <v>0</v>
      </c>
      <c r="AE91" s="47">
        <f t="shared" si="23"/>
        <v>0</v>
      </c>
    </row>
    <row r="92" spans="1:31" x14ac:dyDescent="0.2">
      <c r="A92" s="12" t="s">
        <v>25</v>
      </c>
      <c r="B92" s="97">
        <f t="shared" ref="B92:AE92" si="24">SUMIFS(C$5:C$60,$A$5:$A$60,$A92)</f>
        <v>0</v>
      </c>
      <c r="C92">
        <f t="shared" si="24"/>
        <v>0</v>
      </c>
      <c r="D92">
        <f t="shared" si="24"/>
        <v>113298974643784.95</v>
      </c>
      <c r="E92">
        <f t="shared" si="24"/>
        <v>8448757805763.1855</v>
      </c>
      <c r="F92">
        <f t="shared" si="24"/>
        <v>0</v>
      </c>
      <c r="G92">
        <f t="shared" si="24"/>
        <v>0</v>
      </c>
      <c r="H92">
        <f t="shared" si="24"/>
        <v>0</v>
      </c>
      <c r="I92">
        <f t="shared" si="24"/>
        <v>0</v>
      </c>
      <c r="J92">
        <f t="shared" si="24"/>
        <v>0</v>
      </c>
      <c r="K92">
        <f t="shared" si="24"/>
        <v>0</v>
      </c>
      <c r="L92">
        <f t="shared" si="24"/>
        <v>2887006988359.896</v>
      </c>
      <c r="M92">
        <f t="shared" si="24"/>
        <v>0</v>
      </c>
      <c r="N92">
        <f t="shared" si="24"/>
        <v>0</v>
      </c>
      <c r="O92">
        <f t="shared" si="24"/>
        <v>0</v>
      </c>
      <c r="P92">
        <f t="shared" si="24"/>
        <v>0</v>
      </c>
      <c r="Q92">
        <f t="shared" si="24"/>
        <v>0</v>
      </c>
      <c r="R92">
        <f t="shared" si="24"/>
        <v>0</v>
      </c>
      <c r="S92">
        <f t="shared" si="24"/>
        <v>0</v>
      </c>
      <c r="T92">
        <f t="shared" si="24"/>
        <v>0</v>
      </c>
      <c r="U92">
        <f t="shared" si="24"/>
        <v>65111713887.602127</v>
      </c>
      <c r="V92">
        <f t="shared" si="24"/>
        <v>74371430626921.578</v>
      </c>
      <c r="W92">
        <f t="shared" si="24"/>
        <v>622580896897967.75</v>
      </c>
      <c r="X92">
        <f t="shared" si="24"/>
        <v>0</v>
      </c>
      <c r="Y92">
        <f t="shared" si="24"/>
        <v>0</v>
      </c>
      <c r="Z92">
        <f t="shared" si="24"/>
        <v>0</v>
      </c>
      <c r="AA92">
        <f t="shared" si="24"/>
        <v>0</v>
      </c>
      <c r="AB92">
        <f t="shared" si="24"/>
        <v>0</v>
      </c>
      <c r="AC92">
        <f t="shared" si="24"/>
        <v>0</v>
      </c>
      <c r="AD92">
        <f t="shared" si="24"/>
        <v>0</v>
      </c>
      <c r="AE92" s="47">
        <f t="shared" si="24"/>
        <v>0</v>
      </c>
    </row>
    <row r="93" spans="1:31" x14ac:dyDescent="0.2">
      <c r="A93" s="12" t="s">
        <v>26</v>
      </c>
      <c r="B93" s="97">
        <f t="shared" ref="B93:AE93" si="25">SUMIFS(C$5:C$60,$A$5:$A$60,$A93)</f>
        <v>858101239892139.88</v>
      </c>
      <c r="C93">
        <f t="shared" si="25"/>
        <v>0</v>
      </c>
      <c r="D93">
        <f t="shared" si="25"/>
        <v>9021408519292.5977</v>
      </c>
      <c r="E93">
        <f t="shared" si="25"/>
        <v>672730674624.27283</v>
      </c>
      <c r="F93">
        <f t="shared" si="25"/>
        <v>0</v>
      </c>
      <c r="G93">
        <f t="shared" si="25"/>
        <v>361075422688086.69</v>
      </c>
      <c r="H93">
        <f t="shared" si="25"/>
        <v>0</v>
      </c>
      <c r="I93">
        <f t="shared" si="25"/>
        <v>0</v>
      </c>
      <c r="J93">
        <f t="shared" si="25"/>
        <v>0</v>
      </c>
      <c r="K93">
        <f t="shared" si="25"/>
        <v>0</v>
      </c>
      <c r="L93">
        <f t="shared" si="25"/>
        <v>39520206225377.844</v>
      </c>
      <c r="M93">
        <f t="shared" si="25"/>
        <v>0</v>
      </c>
      <c r="N93">
        <f t="shared" si="25"/>
        <v>0</v>
      </c>
      <c r="O93">
        <f t="shared" si="25"/>
        <v>0</v>
      </c>
      <c r="P93">
        <f t="shared" si="25"/>
        <v>0</v>
      </c>
      <c r="Q93">
        <f t="shared" si="25"/>
        <v>0</v>
      </c>
      <c r="R93">
        <f t="shared" si="25"/>
        <v>0</v>
      </c>
      <c r="S93">
        <f t="shared" si="25"/>
        <v>0</v>
      </c>
      <c r="T93">
        <f t="shared" si="25"/>
        <v>0</v>
      </c>
      <c r="U93">
        <f t="shared" si="25"/>
        <v>0</v>
      </c>
      <c r="V93">
        <f t="shared" si="25"/>
        <v>0</v>
      </c>
      <c r="W93">
        <f t="shared" si="25"/>
        <v>0</v>
      </c>
      <c r="X93">
        <f t="shared" si="25"/>
        <v>0</v>
      </c>
      <c r="Y93">
        <f t="shared" si="25"/>
        <v>0</v>
      </c>
      <c r="Z93">
        <f t="shared" si="25"/>
        <v>0</v>
      </c>
      <c r="AA93">
        <f t="shared" si="25"/>
        <v>0</v>
      </c>
      <c r="AB93">
        <f t="shared" si="25"/>
        <v>0</v>
      </c>
      <c r="AC93">
        <f t="shared" si="25"/>
        <v>0</v>
      </c>
      <c r="AD93">
        <f t="shared" si="25"/>
        <v>0</v>
      </c>
      <c r="AE93" s="47">
        <f t="shared" si="25"/>
        <v>0</v>
      </c>
    </row>
    <row r="94" spans="1:31" x14ac:dyDescent="0.2">
      <c r="A94" s="12" t="s">
        <v>27</v>
      </c>
      <c r="B94" s="97">
        <f t="shared" ref="B94:AE94" si="26">SUMIFS(C$5:C$60,$A$5:$A$60,$A94)</f>
        <v>0</v>
      </c>
      <c r="C94">
        <f t="shared" si="26"/>
        <v>0</v>
      </c>
      <c r="D94">
        <f t="shared" si="26"/>
        <v>0</v>
      </c>
      <c r="E94">
        <f t="shared" si="26"/>
        <v>0</v>
      </c>
      <c r="F94">
        <f t="shared" si="26"/>
        <v>0</v>
      </c>
      <c r="G94">
        <f t="shared" si="26"/>
        <v>0</v>
      </c>
      <c r="H94">
        <f t="shared" si="26"/>
        <v>0</v>
      </c>
      <c r="I94">
        <f t="shared" si="26"/>
        <v>0</v>
      </c>
      <c r="J94">
        <f t="shared" si="26"/>
        <v>0</v>
      </c>
      <c r="K94">
        <f t="shared" si="26"/>
        <v>0</v>
      </c>
      <c r="L94">
        <f t="shared" si="26"/>
        <v>0</v>
      </c>
      <c r="M94">
        <f t="shared" si="26"/>
        <v>0</v>
      </c>
      <c r="N94">
        <f t="shared" si="26"/>
        <v>0</v>
      </c>
      <c r="O94">
        <f t="shared" si="26"/>
        <v>0</v>
      </c>
      <c r="P94">
        <f t="shared" si="26"/>
        <v>0</v>
      </c>
      <c r="Q94">
        <f t="shared" si="26"/>
        <v>0</v>
      </c>
      <c r="R94">
        <f t="shared" si="26"/>
        <v>0</v>
      </c>
      <c r="S94">
        <f t="shared" si="26"/>
        <v>0</v>
      </c>
      <c r="T94">
        <f t="shared" si="26"/>
        <v>0</v>
      </c>
      <c r="U94">
        <f t="shared" si="26"/>
        <v>0</v>
      </c>
      <c r="V94">
        <f t="shared" si="26"/>
        <v>0</v>
      </c>
      <c r="W94">
        <f t="shared" si="26"/>
        <v>66695916741802.945</v>
      </c>
      <c r="X94">
        <f t="shared" si="26"/>
        <v>0</v>
      </c>
      <c r="Y94">
        <f t="shared" si="26"/>
        <v>0</v>
      </c>
      <c r="Z94">
        <f t="shared" si="26"/>
        <v>0</v>
      </c>
      <c r="AA94">
        <f t="shared" si="26"/>
        <v>0</v>
      </c>
      <c r="AB94">
        <f t="shared" si="26"/>
        <v>0</v>
      </c>
      <c r="AC94">
        <f t="shared" si="26"/>
        <v>0</v>
      </c>
      <c r="AD94">
        <f t="shared" si="26"/>
        <v>0</v>
      </c>
      <c r="AE94" s="47">
        <f t="shared" si="26"/>
        <v>0</v>
      </c>
    </row>
    <row r="95" spans="1:31" x14ac:dyDescent="0.2">
      <c r="A95" s="12" t="s">
        <v>28</v>
      </c>
      <c r="B95" s="97">
        <f t="shared" ref="B95:AE95" si="27">SUMIFS(C$5:C$60,$A$5:$A$60,$A95)</f>
        <v>0</v>
      </c>
      <c r="C95">
        <f t="shared" si="27"/>
        <v>0</v>
      </c>
      <c r="D95">
        <f t="shared" si="27"/>
        <v>0</v>
      </c>
      <c r="E95">
        <f t="shared" si="27"/>
        <v>0</v>
      </c>
      <c r="F95">
        <f t="shared" si="27"/>
        <v>0</v>
      </c>
      <c r="G95">
        <f t="shared" si="27"/>
        <v>0</v>
      </c>
      <c r="H95">
        <f t="shared" si="27"/>
        <v>0</v>
      </c>
      <c r="I95">
        <f t="shared" si="27"/>
        <v>0</v>
      </c>
      <c r="J95">
        <f t="shared" si="27"/>
        <v>0</v>
      </c>
      <c r="K95">
        <f t="shared" si="27"/>
        <v>0</v>
      </c>
      <c r="L95">
        <f t="shared" si="27"/>
        <v>0</v>
      </c>
      <c r="M95">
        <f t="shared" si="27"/>
        <v>0</v>
      </c>
      <c r="N95">
        <f t="shared" si="27"/>
        <v>0</v>
      </c>
      <c r="O95">
        <f t="shared" si="27"/>
        <v>0</v>
      </c>
      <c r="P95">
        <f t="shared" si="27"/>
        <v>0</v>
      </c>
      <c r="Q95">
        <f t="shared" si="27"/>
        <v>0</v>
      </c>
      <c r="R95">
        <f t="shared" si="27"/>
        <v>0</v>
      </c>
      <c r="S95">
        <f t="shared" si="27"/>
        <v>0</v>
      </c>
      <c r="T95">
        <f t="shared" si="27"/>
        <v>0</v>
      </c>
      <c r="U95">
        <f t="shared" si="27"/>
        <v>0</v>
      </c>
      <c r="V95">
        <f t="shared" si="27"/>
        <v>0</v>
      </c>
      <c r="W95">
        <f t="shared" si="27"/>
        <v>0</v>
      </c>
      <c r="X95">
        <f t="shared" si="27"/>
        <v>0</v>
      </c>
      <c r="Y95">
        <f t="shared" si="27"/>
        <v>0</v>
      </c>
      <c r="Z95">
        <f t="shared" si="27"/>
        <v>0</v>
      </c>
      <c r="AA95">
        <f t="shared" si="27"/>
        <v>0</v>
      </c>
      <c r="AB95">
        <f t="shared" si="27"/>
        <v>0</v>
      </c>
      <c r="AC95">
        <f t="shared" si="27"/>
        <v>0</v>
      </c>
      <c r="AD95">
        <f t="shared" si="27"/>
        <v>0</v>
      </c>
      <c r="AE95" s="47">
        <f t="shared" si="27"/>
        <v>0</v>
      </c>
    </row>
    <row r="96" spans="1:31" x14ac:dyDescent="0.2">
      <c r="A96" s="12" t="s">
        <v>29</v>
      </c>
      <c r="B96" s="97">
        <f t="shared" ref="B96:AE96" si="28">SUMIFS(C$5:C$60,$A$5:$A$60,$A96)</f>
        <v>0</v>
      </c>
      <c r="C96">
        <f t="shared" si="28"/>
        <v>0</v>
      </c>
      <c r="D96">
        <f t="shared" si="28"/>
        <v>0</v>
      </c>
      <c r="E96">
        <f t="shared" si="28"/>
        <v>0</v>
      </c>
      <c r="F96">
        <f t="shared" si="28"/>
        <v>0</v>
      </c>
      <c r="G96">
        <f t="shared" si="28"/>
        <v>0</v>
      </c>
      <c r="H96">
        <f t="shared" si="28"/>
        <v>0</v>
      </c>
      <c r="I96">
        <f t="shared" si="28"/>
        <v>0</v>
      </c>
      <c r="J96">
        <f t="shared" si="28"/>
        <v>0</v>
      </c>
      <c r="K96">
        <f t="shared" si="28"/>
        <v>0</v>
      </c>
      <c r="L96">
        <f t="shared" si="28"/>
        <v>0</v>
      </c>
      <c r="M96">
        <f t="shared" si="28"/>
        <v>0</v>
      </c>
      <c r="N96">
        <f t="shared" si="28"/>
        <v>0</v>
      </c>
      <c r="O96">
        <f t="shared" si="28"/>
        <v>151122920264.12634</v>
      </c>
      <c r="P96">
        <f t="shared" si="28"/>
        <v>0</v>
      </c>
      <c r="Q96">
        <f t="shared" si="28"/>
        <v>0</v>
      </c>
      <c r="R96">
        <f t="shared" si="28"/>
        <v>0</v>
      </c>
      <c r="S96">
        <f t="shared" si="28"/>
        <v>1106865122024.8147</v>
      </c>
      <c r="T96">
        <f t="shared" si="28"/>
        <v>0</v>
      </c>
      <c r="U96">
        <f t="shared" si="28"/>
        <v>0</v>
      </c>
      <c r="V96">
        <f t="shared" si="28"/>
        <v>0</v>
      </c>
      <c r="W96">
        <f t="shared" si="28"/>
        <v>0</v>
      </c>
      <c r="X96">
        <f t="shared" si="28"/>
        <v>0</v>
      </c>
      <c r="Y96">
        <f t="shared" si="28"/>
        <v>0</v>
      </c>
      <c r="Z96">
        <f t="shared" si="28"/>
        <v>0</v>
      </c>
      <c r="AA96">
        <f t="shared" si="28"/>
        <v>0</v>
      </c>
      <c r="AB96">
        <f t="shared" si="28"/>
        <v>0</v>
      </c>
      <c r="AC96">
        <f t="shared" si="28"/>
        <v>0</v>
      </c>
      <c r="AD96">
        <f t="shared" si="28"/>
        <v>0</v>
      </c>
      <c r="AE96" s="47">
        <f t="shared" si="28"/>
        <v>0</v>
      </c>
    </row>
    <row r="97" spans="1:31" x14ac:dyDescent="0.2">
      <c r="A97" s="12" t="s">
        <v>30</v>
      </c>
      <c r="B97" s="97">
        <f t="shared" ref="B97:AE97" si="29">SUMIFS(C$5:C$60,$A$5:$A$60,$A97)</f>
        <v>0</v>
      </c>
      <c r="C97">
        <f t="shared" si="29"/>
        <v>0</v>
      </c>
      <c r="D97">
        <f t="shared" si="29"/>
        <v>0</v>
      </c>
      <c r="E97">
        <f t="shared" si="29"/>
        <v>0</v>
      </c>
      <c r="F97">
        <f t="shared" si="29"/>
        <v>0</v>
      </c>
      <c r="G97">
        <f t="shared" si="29"/>
        <v>0</v>
      </c>
      <c r="H97">
        <f t="shared" si="29"/>
        <v>0</v>
      </c>
      <c r="I97">
        <f t="shared" si="29"/>
        <v>0</v>
      </c>
      <c r="J97">
        <f t="shared" si="29"/>
        <v>0</v>
      </c>
      <c r="K97">
        <f t="shared" si="29"/>
        <v>0</v>
      </c>
      <c r="L97">
        <f t="shared" si="29"/>
        <v>0</v>
      </c>
      <c r="M97">
        <f t="shared" si="29"/>
        <v>0</v>
      </c>
      <c r="N97">
        <f t="shared" si="29"/>
        <v>0</v>
      </c>
      <c r="O97">
        <f t="shared" si="29"/>
        <v>71830030002.084747</v>
      </c>
      <c r="P97">
        <f t="shared" si="29"/>
        <v>0</v>
      </c>
      <c r="Q97">
        <f t="shared" si="29"/>
        <v>0</v>
      </c>
      <c r="R97">
        <f t="shared" si="29"/>
        <v>0</v>
      </c>
      <c r="S97">
        <f t="shared" si="29"/>
        <v>1095493220086.2036</v>
      </c>
      <c r="T97">
        <f t="shared" si="29"/>
        <v>0</v>
      </c>
      <c r="U97">
        <f t="shared" si="29"/>
        <v>0</v>
      </c>
      <c r="V97">
        <f t="shared" si="29"/>
        <v>0</v>
      </c>
      <c r="W97">
        <f t="shared" si="29"/>
        <v>0</v>
      </c>
      <c r="X97">
        <f t="shared" si="29"/>
        <v>0</v>
      </c>
      <c r="Y97">
        <f t="shared" si="29"/>
        <v>0</v>
      </c>
      <c r="Z97">
        <f t="shared" si="29"/>
        <v>0</v>
      </c>
      <c r="AA97">
        <f t="shared" si="29"/>
        <v>0</v>
      </c>
      <c r="AB97">
        <f t="shared" si="29"/>
        <v>0</v>
      </c>
      <c r="AC97">
        <f t="shared" si="29"/>
        <v>0</v>
      </c>
      <c r="AD97">
        <f t="shared" si="29"/>
        <v>0</v>
      </c>
      <c r="AE97" s="47">
        <f t="shared" si="29"/>
        <v>0</v>
      </c>
    </row>
    <row r="98" spans="1:31" x14ac:dyDescent="0.2">
      <c r="A98" s="12" t="s">
        <v>31</v>
      </c>
      <c r="B98" s="97">
        <f t="shared" ref="B98:AE98" si="30">SUMIFS(C$5:C$60,$A$5:$A$60,$A98)</f>
        <v>0</v>
      </c>
      <c r="C98">
        <f t="shared" si="30"/>
        <v>0</v>
      </c>
      <c r="D98">
        <f t="shared" si="30"/>
        <v>0</v>
      </c>
      <c r="E98">
        <f t="shared" si="30"/>
        <v>0</v>
      </c>
      <c r="F98">
        <f t="shared" si="30"/>
        <v>0</v>
      </c>
      <c r="G98">
        <f t="shared" si="30"/>
        <v>0</v>
      </c>
      <c r="H98">
        <f t="shared" si="30"/>
        <v>0</v>
      </c>
      <c r="I98">
        <f t="shared" si="30"/>
        <v>0</v>
      </c>
      <c r="J98">
        <f t="shared" si="30"/>
        <v>0</v>
      </c>
      <c r="K98">
        <f t="shared" si="30"/>
        <v>0</v>
      </c>
      <c r="L98">
        <f t="shared" si="30"/>
        <v>0</v>
      </c>
      <c r="M98">
        <f t="shared" si="30"/>
        <v>0</v>
      </c>
      <c r="N98">
        <f t="shared" si="30"/>
        <v>0</v>
      </c>
      <c r="O98">
        <f t="shared" si="30"/>
        <v>0</v>
      </c>
      <c r="P98">
        <f t="shared" si="30"/>
        <v>0</v>
      </c>
      <c r="Q98">
        <f t="shared" si="30"/>
        <v>0</v>
      </c>
      <c r="R98">
        <f t="shared" si="30"/>
        <v>0</v>
      </c>
      <c r="S98">
        <f t="shared" si="30"/>
        <v>3506336431071.7588</v>
      </c>
      <c r="T98">
        <f t="shared" si="30"/>
        <v>0</v>
      </c>
      <c r="U98">
        <f t="shared" si="30"/>
        <v>0</v>
      </c>
      <c r="V98">
        <f t="shared" si="30"/>
        <v>0</v>
      </c>
      <c r="W98">
        <f t="shared" si="30"/>
        <v>0</v>
      </c>
      <c r="X98">
        <f t="shared" si="30"/>
        <v>0</v>
      </c>
      <c r="Y98">
        <f t="shared" si="30"/>
        <v>0</v>
      </c>
      <c r="Z98">
        <f t="shared" si="30"/>
        <v>0</v>
      </c>
      <c r="AA98">
        <f t="shared" si="30"/>
        <v>0</v>
      </c>
      <c r="AB98">
        <f t="shared" si="30"/>
        <v>0</v>
      </c>
      <c r="AC98">
        <f t="shared" si="30"/>
        <v>0</v>
      </c>
      <c r="AD98">
        <f t="shared" si="30"/>
        <v>0</v>
      </c>
      <c r="AE98" s="47">
        <f t="shared" si="30"/>
        <v>0</v>
      </c>
    </row>
    <row r="99" spans="1:31" x14ac:dyDescent="0.2">
      <c r="A99" s="12" t="s">
        <v>32</v>
      </c>
      <c r="B99" s="97">
        <f t="shared" ref="B99:AE99" si="31">SUMIFS(C$5:C$60,$A$5:$A$60,$A99)</f>
        <v>0</v>
      </c>
      <c r="C99">
        <f t="shared" si="31"/>
        <v>0</v>
      </c>
      <c r="D99">
        <f t="shared" si="31"/>
        <v>0</v>
      </c>
      <c r="E99">
        <f t="shared" si="31"/>
        <v>0</v>
      </c>
      <c r="F99">
        <f t="shared" si="31"/>
        <v>0</v>
      </c>
      <c r="G99">
        <f t="shared" si="31"/>
        <v>0</v>
      </c>
      <c r="H99">
        <f t="shared" si="31"/>
        <v>0</v>
      </c>
      <c r="I99">
        <f t="shared" si="31"/>
        <v>0</v>
      </c>
      <c r="J99">
        <f t="shared" si="31"/>
        <v>0</v>
      </c>
      <c r="K99">
        <f t="shared" si="31"/>
        <v>0</v>
      </c>
      <c r="L99">
        <f t="shared" si="31"/>
        <v>0</v>
      </c>
      <c r="M99">
        <f t="shared" si="31"/>
        <v>0</v>
      </c>
      <c r="N99">
        <f t="shared" si="31"/>
        <v>0</v>
      </c>
      <c r="O99">
        <f t="shared" si="31"/>
        <v>0</v>
      </c>
      <c r="P99">
        <f t="shared" si="31"/>
        <v>0</v>
      </c>
      <c r="Q99">
        <f t="shared" si="31"/>
        <v>0</v>
      </c>
      <c r="R99">
        <f t="shared" si="31"/>
        <v>0</v>
      </c>
      <c r="S99">
        <f t="shared" si="31"/>
        <v>87184581529.351837</v>
      </c>
      <c r="T99">
        <f t="shared" si="31"/>
        <v>0</v>
      </c>
      <c r="U99">
        <f t="shared" si="31"/>
        <v>0</v>
      </c>
      <c r="V99">
        <f t="shared" si="31"/>
        <v>0</v>
      </c>
      <c r="W99">
        <f t="shared" si="31"/>
        <v>0</v>
      </c>
      <c r="X99">
        <f t="shared" si="31"/>
        <v>0</v>
      </c>
      <c r="Y99">
        <f t="shared" si="31"/>
        <v>0</v>
      </c>
      <c r="Z99">
        <f t="shared" si="31"/>
        <v>0</v>
      </c>
      <c r="AA99">
        <f t="shared" si="31"/>
        <v>0</v>
      </c>
      <c r="AB99">
        <f t="shared" si="31"/>
        <v>0</v>
      </c>
      <c r="AC99">
        <f t="shared" si="31"/>
        <v>0</v>
      </c>
      <c r="AD99">
        <f t="shared" si="31"/>
        <v>0</v>
      </c>
      <c r="AE99" s="47">
        <f t="shared" si="31"/>
        <v>0</v>
      </c>
    </row>
    <row r="100" spans="1:31" x14ac:dyDescent="0.2">
      <c r="A100" s="12" t="s">
        <v>33</v>
      </c>
      <c r="B100" s="97">
        <f t="shared" ref="B100:AE100" si="32">SUMIFS(C$5:C$60,$A$5:$A$60,$A100)</f>
        <v>0</v>
      </c>
      <c r="C100">
        <f t="shared" si="32"/>
        <v>0</v>
      </c>
      <c r="D100">
        <f t="shared" si="32"/>
        <v>0</v>
      </c>
      <c r="E100">
        <f t="shared" si="32"/>
        <v>0</v>
      </c>
      <c r="F100">
        <f t="shared" si="32"/>
        <v>0</v>
      </c>
      <c r="G100">
        <f t="shared" si="32"/>
        <v>0</v>
      </c>
      <c r="H100">
        <f t="shared" si="32"/>
        <v>0</v>
      </c>
      <c r="I100">
        <f t="shared" si="32"/>
        <v>0</v>
      </c>
      <c r="J100">
        <f t="shared" si="32"/>
        <v>0</v>
      </c>
      <c r="K100">
        <f t="shared" si="32"/>
        <v>0</v>
      </c>
      <c r="L100">
        <f t="shared" si="32"/>
        <v>0</v>
      </c>
      <c r="M100">
        <f t="shared" si="32"/>
        <v>0</v>
      </c>
      <c r="N100">
        <f t="shared" si="32"/>
        <v>0</v>
      </c>
      <c r="O100">
        <f t="shared" si="32"/>
        <v>0</v>
      </c>
      <c r="P100">
        <f t="shared" si="32"/>
        <v>0</v>
      </c>
      <c r="Q100">
        <f t="shared" si="32"/>
        <v>0</v>
      </c>
      <c r="R100">
        <f t="shared" si="32"/>
        <v>0</v>
      </c>
      <c r="S100">
        <f t="shared" si="32"/>
        <v>0</v>
      </c>
      <c r="T100">
        <f t="shared" si="32"/>
        <v>0</v>
      </c>
      <c r="U100">
        <f t="shared" si="32"/>
        <v>0</v>
      </c>
      <c r="V100">
        <f t="shared" si="32"/>
        <v>0</v>
      </c>
      <c r="W100">
        <f t="shared" si="32"/>
        <v>0</v>
      </c>
      <c r="X100">
        <f t="shared" si="32"/>
        <v>0</v>
      </c>
      <c r="Y100">
        <f t="shared" si="32"/>
        <v>0</v>
      </c>
      <c r="Z100">
        <f t="shared" si="32"/>
        <v>0</v>
      </c>
      <c r="AA100">
        <f t="shared" si="32"/>
        <v>0</v>
      </c>
      <c r="AB100">
        <f t="shared" si="32"/>
        <v>0</v>
      </c>
      <c r="AC100">
        <f t="shared" si="32"/>
        <v>0</v>
      </c>
      <c r="AD100">
        <f t="shared" si="32"/>
        <v>0</v>
      </c>
      <c r="AE100" s="47">
        <f t="shared" si="32"/>
        <v>0</v>
      </c>
    </row>
    <row r="101" spans="1:31" x14ac:dyDescent="0.2">
      <c r="A101" s="12" t="s">
        <v>34</v>
      </c>
      <c r="B101" s="97">
        <f t="shared" ref="B101:AE101" si="33">SUMIFS(C$5:C$60,$A$5:$A$60,$A101)</f>
        <v>0</v>
      </c>
      <c r="C101">
        <f t="shared" si="33"/>
        <v>0</v>
      </c>
      <c r="D101">
        <f t="shared" si="33"/>
        <v>0</v>
      </c>
      <c r="E101">
        <f t="shared" si="33"/>
        <v>0</v>
      </c>
      <c r="F101">
        <f t="shared" si="33"/>
        <v>0</v>
      </c>
      <c r="G101">
        <f t="shared" si="33"/>
        <v>0</v>
      </c>
      <c r="H101">
        <f t="shared" si="33"/>
        <v>0</v>
      </c>
      <c r="I101">
        <f t="shared" si="33"/>
        <v>0</v>
      </c>
      <c r="J101">
        <f t="shared" si="33"/>
        <v>0</v>
      </c>
      <c r="K101">
        <f t="shared" si="33"/>
        <v>0</v>
      </c>
      <c r="L101">
        <f t="shared" si="33"/>
        <v>0</v>
      </c>
      <c r="M101">
        <f t="shared" si="33"/>
        <v>0</v>
      </c>
      <c r="N101">
        <f t="shared" si="33"/>
        <v>0</v>
      </c>
      <c r="O101">
        <f t="shared" si="33"/>
        <v>0</v>
      </c>
      <c r="P101">
        <f t="shared" si="33"/>
        <v>0</v>
      </c>
      <c r="Q101">
        <f t="shared" si="33"/>
        <v>0</v>
      </c>
      <c r="R101">
        <f t="shared" si="33"/>
        <v>0</v>
      </c>
      <c r="S101">
        <f t="shared" si="33"/>
        <v>0</v>
      </c>
      <c r="T101">
        <f t="shared" si="33"/>
        <v>0</v>
      </c>
      <c r="U101">
        <f t="shared" si="33"/>
        <v>0</v>
      </c>
      <c r="V101">
        <f t="shared" si="33"/>
        <v>0</v>
      </c>
      <c r="W101">
        <f t="shared" si="33"/>
        <v>0</v>
      </c>
      <c r="X101">
        <f t="shared" si="33"/>
        <v>0</v>
      </c>
      <c r="Y101">
        <f t="shared" si="33"/>
        <v>0</v>
      </c>
      <c r="Z101">
        <f t="shared" si="33"/>
        <v>0</v>
      </c>
      <c r="AA101">
        <f t="shared" si="33"/>
        <v>0</v>
      </c>
      <c r="AB101">
        <f t="shared" si="33"/>
        <v>0</v>
      </c>
      <c r="AC101">
        <f t="shared" si="33"/>
        <v>0</v>
      </c>
      <c r="AD101">
        <f t="shared" si="33"/>
        <v>0</v>
      </c>
      <c r="AE101" s="47">
        <f t="shared" si="33"/>
        <v>0</v>
      </c>
    </row>
    <row r="102" spans="1:31" x14ac:dyDescent="0.2">
      <c r="A102" s="12" t="s">
        <v>35</v>
      </c>
      <c r="B102" s="97">
        <f t="shared" ref="B102:AE102" si="34">SUMIFS(C$5:C$60,$A$5:$A$60,$A102)</f>
        <v>0</v>
      </c>
      <c r="C102">
        <f t="shared" si="34"/>
        <v>0</v>
      </c>
      <c r="D102">
        <f t="shared" si="34"/>
        <v>0</v>
      </c>
      <c r="E102">
        <f t="shared" si="34"/>
        <v>0</v>
      </c>
      <c r="F102">
        <f t="shared" si="34"/>
        <v>0</v>
      </c>
      <c r="G102">
        <f t="shared" si="34"/>
        <v>0</v>
      </c>
      <c r="H102">
        <f t="shared" si="34"/>
        <v>0</v>
      </c>
      <c r="I102">
        <f t="shared" si="34"/>
        <v>0</v>
      </c>
      <c r="J102">
        <f t="shared" si="34"/>
        <v>0</v>
      </c>
      <c r="K102">
        <f t="shared" si="34"/>
        <v>0</v>
      </c>
      <c r="L102">
        <f t="shared" si="34"/>
        <v>0</v>
      </c>
      <c r="M102">
        <f t="shared" si="34"/>
        <v>0</v>
      </c>
      <c r="N102">
        <f t="shared" si="34"/>
        <v>0</v>
      </c>
      <c r="O102">
        <f t="shared" si="34"/>
        <v>0</v>
      </c>
      <c r="P102">
        <f t="shared" si="34"/>
        <v>0</v>
      </c>
      <c r="Q102">
        <f t="shared" si="34"/>
        <v>0</v>
      </c>
      <c r="R102">
        <f t="shared" si="34"/>
        <v>0</v>
      </c>
      <c r="S102">
        <f t="shared" si="34"/>
        <v>0</v>
      </c>
      <c r="T102">
        <f t="shared" si="34"/>
        <v>0</v>
      </c>
      <c r="U102">
        <f t="shared" si="34"/>
        <v>0</v>
      </c>
      <c r="V102">
        <f t="shared" si="34"/>
        <v>0</v>
      </c>
      <c r="W102">
        <f t="shared" si="34"/>
        <v>0</v>
      </c>
      <c r="X102">
        <f t="shared" si="34"/>
        <v>0</v>
      </c>
      <c r="Y102">
        <f t="shared" si="34"/>
        <v>0</v>
      </c>
      <c r="Z102">
        <f t="shared" si="34"/>
        <v>0</v>
      </c>
      <c r="AA102">
        <f t="shared" si="34"/>
        <v>0</v>
      </c>
      <c r="AB102">
        <f t="shared" si="34"/>
        <v>0</v>
      </c>
      <c r="AC102">
        <f t="shared" si="34"/>
        <v>0</v>
      </c>
      <c r="AD102">
        <f t="shared" si="34"/>
        <v>0</v>
      </c>
      <c r="AE102" s="47">
        <f t="shared" si="34"/>
        <v>0</v>
      </c>
    </row>
    <row r="103" spans="1:31" x14ac:dyDescent="0.2">
      <c r="A103" s="12" t="s">
        <v>36</v>
      </c>
      <c r="B103" s="97">
        <f t="shared" ref="B103:AE103" si="35">SUMIFS(C$5:C$60,$A$5:$A$60,$A103)</f>
        <v>0</v>
      </c>
      <c r="C103">
        <f t="shared" si="35"/>
        <v>0</v>
      </c>
      <c r="D103">
        <f t="shared" si="35"/>
        <v>0</v>
      </c>
      <c r="E103">
        <f t="shared" si="35"/>
        <v>0</v>
      </c>
      <c r="F103">
        <f t="shared" si="35"/>
        <v>0</v>
      </c>
      <c r="G103">
        <f t="shared" si="35"/>
        <v>0</v>
      </c>
      <c r="H103">
        <f t="shared" si="35"/>
        <v>0</v>
      </c>
      <c r="I103">
        <f t="shared" si="35"/>
        <v>0</v>
      </c>
      <c r="J103">
        <f t="shared" si="35"/>
        <v>0</v>
      </c>
      <c r="K103">
        <f t="shared" si="35"/>
        <v>0</v>
      </c>
      <c r="L103">
        <f t="shared" si="35"/>
        <v>0</v>
      </c>
      <c r="M103">
        <f t="shared" si="35"/>
        <v>0</v>
      </c>
      <c r="N103">
        <f t="shared" si="35"/>
        <v>0</v>
      </c>
      <c r="O103">
        <f t="shared" si="35"/>
        <v>0</v>
      </c>
      <c r="P103">
        <f t="shared" si="35"/>
        <v>0</v>
      </c>
      <c r="Q103">
        <f t="shared" si="35"/>
        <v>0</v>
      </c>
      <c r="R103">
        <f t="shared" si="35"/>
        <v>0</v>
      </c>
      <c r="S103">
        <f t="shared" si="35"/>
        <v>0</v>
      </c>
      <c r="T103">
        <f t="shared" si="35"/>
        <v>0</v>
      </c>
      <c r="U103">
        <f t="shared" si="35"/>
        <v>0</v>
      </c>
      <c r="V103">
        <f t="shared" si="35"/>
        <v>0</v>
      </c>
      <c r="W103">
        <f t="shared" si="35"/>
        <v>0</v>
      </c>
      <c r="X103">
        <f t="shared" si="35"/>
        <v>0</v>
      </c>
      <c r="Y103">
        <f t="shared" si="35"/>
        <v>0</v>
      </c>
      <c r="Z103">
        <f t="shared" si="35"/>
        <v>0</v>
      </c>
      <c r="AA103">
        <f t="shared" si="35"/>
        <v>0</v>
      </c>
      <c r="AB103">
        <f t="shared" si="35"/>
        <v>0</v>
      </c>
      <c r="AC103">
        <f t="shared" si="35"/>
        <v>0</v>
      </c>
      <c r="AD103">
        <f t="shared" si="35"/>
        <v>0</v>
      </c>
      <c r="AE103" s="47">
        <f t="shared" si="35"/>
        <v>0</v>
      </c>
    </row>
    <row r="104" spans="1:31" x14ac:dyDescent="0.2">
      <c r="A104" s="12" t="s">
        <v>37</v>
      </c>
      <c r="B104" s="97">
        <f t="shared" ref="B104:AE104" si="36">SUMIFS(C$5:C$60,$A$5:$A$60,$A104)</f>
        <v>0</v>
      </c>
      <c r="C104">
        <f t="shared" si="36"/>
        <v>0</v>
      </c>
      <c r="D104">
        <f t="shared" si="36"/>
        <v>0</v>
      </c>
      <c r="E104">
        <f t="shared" si="36"/>
        <v>0</v>
      </c>
      <c r="F104">
        <f t="shared" si="36"/>
        <v>0</v>
      </c>
      <c r="G104">
        <f t="shared" si="36"/>
        <v>0</v>
      </c>
      <c r="H104">
        <f t="shared" si="36"/>
        <v>0</v>
      </c>
      <c r="I104">
        <f t="shared" si="36"/>
        <v>0</v>
      </c>
      <c r="J104">
        <f t="shared" si="36"/>
        <v>0</v>
      </c>
      <c r="K104">
        <f t="shared" si="36"/>
        <v>0</v>
      </c>
      <c r="L104">
        <f t="shared" si="36"/>
        <v>0</v>
      </c>
      <c r="M104">
        <f t="shared" si="36"/>
        <v>0</v>
      </c>
      <c r="N104">
        <f t="shared" si="36"/>
        <v>0</v>
      </c>
      <c r="O104">
        <f t="shared" si="36"/>
        <v>0</v>
      </c>
      <c r="P104">
        <f t="shared" si="36"/>
        <v>0</v>
      </c>
      <c r="Q104">
        <f t="shared" si="36"/>
        <v>0</v>
      </c>
      <c r="R104">
        <f t="shared" si="36"/>
        <v>0</v>
      </c>
      <c r="S104">
        <f t="shared" si="36"/>
        <v>0</v>
      </c>
      <c r="T104">
        <f t="shared" si="36"/>
        <v>0</v>
      </c>
      <c r="U104">
        <f t="shared" si="36"/>
        <v>0</v>
      </c>
      <c r="V104">
        <f t="shared" si="36"/>
        <v>0</v>
      </c>
      <c r="W104">
        <f t="shared" si="36"/>
        <v>0</v>
      </c>
      <c r="X104">
        <f t="shared" si="36"/>
        <v>0</v>
      </c>
      <c r="Y104">
        <f t="shared" si="36"/>
        <v>0</v>
      </c>
      <c r="Z104">
        <f t="shared" si="36"/>
        <v>0</v>
      </c>
      <c r="AA104">
        <f t="shared" si="36"/>
        <v>0</v>
      </c>
      <c r="AB104">
        <f t="shared" si="36"/>
        <v>0</v>
      </c>
      <c r="AC104">
        <f t="shared" si="36"/>
        <v>0</v>
      </c>
      <c r="AD104">
        <f t="shared" si="36"/>
        <v>0</v>
      </c>
      <c r="AE104" s="47">
        <f t="shared" si="36"/>
        <v>0</v>
      </c>
    </row>
    <row r="105" spans="1:31" x14ac:dyDescent="0.2">
      <c r="A105" s="12" t="s">
        <v>38</v>
      </c>
      <c r="B105" s="97">
        <f t="shared" ref="B105:AE105" si="37">SUMIFS(C$5:C$60,$A$5:$A$60,$A105)</f>
        <v>0</v>
      </c>
      <c r="C105">
        <f t="shared" si="37"/>
        <v>0</v>
      </c>
      <c r="D105">
        <f t="shared" si="37"/>
        <v>0</v>
      </c>
      <c r="E105">
        <f t="shared" si="37"/>
        <v>0</v>
      </c>
      <c r="F105">
        <f t="shared" si="37"/>
        <v>0</v>
      </c>
      <c r="G105">
        <f t="shared" si="37"/>
        <v>0</v>
      </c>
      <c r="H105">
        <f t="shared" si="37"/>
        <v>0</v>
      </c>
      <c r="I105">
        <f t="shared" si="37"/>
        <v>0</v>
      </c>
      <c r="J105">
        <f t="shared" si="37"/>
        <v>0</v>
      </c>
      <c r="K105">
        <f t="shared" si="37"/>
        <v>0</v>
      </c>
      <c r="L105">
        <f t="shared" si="37"/>
        <v>0</v>
      </c>
      <c r="M105">
        <f t="shared" si="37"/>
        <v>0</v>
      </c>
      <c r="N105">
        <f t="shared" si="37"/>
        <v>0</v>
      </c>
      <c r="O105">
        <f t="shared" si="37"/>
        <v>0</v>
      </c>
      <c r="P105">
        <f t="shared" si="37"/>
        <v>0</v>
      </c>
      <c r="Q105">
        <f t="shared" si="37"/>
        <v>0</v>
      </c>
      <c r="R105">
        <f t="shared" si="37"/>
        <v>0</v>
      </c>
      <c r="S105">
        <f t="shared" si="37"/>
        <v>0</v>
      </c>
      <c r="T105">
        <f t="shared" si="37"/>
        <v>0</v>
      </c>
      <c r="U105">
        <f t="shared" si="37"/>
        <v>0</v>
      </c>
      <c r="V105">
        <f t="shared" si="37"/>
        <v>0</v>
      </c>
      <c r="W105">
        <f t="shared" si="37"/>
        <v>0</v>
      </c>
      <c r="X105">
        <f t="shared" si="37"/>
        <v>0</v>
      </c>
      <c r="Y105">
        <f t="shared" si="37"/>
        <v>0</v>
      </c>
      <c r="Z105">
        <f t="shared" si="37"/>
        <v>0</v>
      </c>
      <c r="AA105">
        <f t="shared" si="37"/>
        <v>0</v>
      </c>
      <c r="AB105">
        <f t="shared" si="37"/>
        <v>0</v>
      </c>
      <c r="AC105">
        <f t="shared" si="37"/>
        <v>0</v>
      </c>
      <c r="AD105">
        <f t="shared" si="37"/>
        <v>0</v>
      </c>
      <c r="AE105" s="47">
        <f t="shared" si="37"/>
        <v>0</v>
      </c>
    </row>
    <row r="106" spans="1:31" x14ac:dyDescent="0.2">
      <c r="A106" s="12" t="s">
        <v>39</v>
      </c>
      <c r="B106" s="97">
        <f t="shared" ref="B106:AE106" si="38">SUMIFS(C$5:C$60,$A$5:$A$60,$A106)</f>
        <v>0</v>
      </c>
      <c r="C106">
        <f t="shared" si="38"/>
        <v>0</v>
      </c>
      <c r="D106">
        <f t="shared" si="38"/>
        <v>0</v>
      </c>
      <c r="E106">
        <f t="shared" si="38"/>
        <v>0</v>
      </c>
      <c r="F106">
        <f t="shared" si="38"/>
        <v>0</v>
      </c>
      <c r="G106">
        <f t="shared" si="38"/>
        <v>0</v>
      </c>
      <c r="H106">
        <f t="shared" si="38"/>
        <v>0</v>
      </c>
      <c r="I106">
        <f t="shared" si="38"/>
        <v>0</v>
      </c>
      <c r="J106">
        <f t="shared" si="38"/>
        <v>0</v>
      </c>
      <c r="K106">
        <f t="shared" si="38"/>
        <v>0</v>
      </c>
      <c r="L106">
        <f t="shared" si="38"/>
        <v>0</v>
      </c>
      <c r="M106">
        <f t="shared" si="38"/>
        <v>0</v>
      </c>
      <c r="N106">
        <f t="shared" si="38"/>
        <v>0</v>
      </c>
      <c r="O106">
        <f t="shared" si="38"/>
        <v>0</v>
      </c>
      <c r="P106">
        <f t="shared" si="38"/>
        <v>0</v>
      </c>
      <c r="Q106">
        <f t="shared" si="38"/>
        <v>0</v>
      </c>
      <c r="R106">
        <f t="shared" si="38"/>
        <v>0</v>
      </c>
      <c r="S106">
        <f t="shared" si="38"/>
        <v>0</v>
      </c>
      <c r="T106">
        <f t="shared" si="38"/>
        <v>0</v>
      </c>
      <c r="U106">
        <f t="shared" si="38"/>
        <v>0</v>
      </c>
      <c r="V106">
        <f t="shared" si="38"/>
        <v>0</v>
      </c>
      <c r="W106">
        <f t="shared" si="38"/>
        <v>0</v>
      </c>
      <c r="X106">
        <f t="shared" si="38"/>
        <v>0</v>
      </c>
      <c r="Y106">
        <f t="shared" si="38"/>
        <v>0</v>
      </c>
      <c r="Z106">
        <f t="shared" si="38"/>
        <v>0</v>
      </c>
      <c r="AA106">
        <f t="shared" si="38"/>
        <v>0</v>
      </c>
      <c r="AB106">
        <f t="shared" si="38"/>
        <v>0</v>
      </c>
      <c r="AC106">
        <f t="shared" si="38"/>
        <v>0</v>
      </c>
      <c r="AD106">
        <f t="shared" si="38"/>
        <v>0</v>
      </c>
      <c r="AE106" s="47">
        <f t="shared" si="38"/>
        <v>0</v>
      </c>
    </row>
    <row r="107" spans="1:31" x14ac:dyDescent="0.2">
      <c r="A107" s="12" t="s">
        <v>40</v>
      </c>
      <c r="B107" s="97">
        <f t="shared" ref="B107:AE107" si="39">SUMIFS(C$5:C$60,$A$5:$A$60,$A107)</f>
        <v>454563419367799.31</v>
      </c>
      <c r="C107">
        <f t="shared" si="39"/>
        <v>0</v>
      </c>
      <c r="D107">
        <f t="shared" si="39"/>
        <v>13070161830769.432</v>
      </c>
      <c r="E107">
        <f t="shared" si="39"/>
        <v>0</v>
      </c>
      <c r="F107">
        <f t="shared" si="39"/>
        <v>0</v>
      </c>
      <c r="G107">
        <f t="shared" si="39"/>
        <v>4449639798689.3301</v>
      </c>
      <c r="H107">
        <f t="shared" si="39"/>
        <v>0</v>
      </c>
      <c r="I107">
        <f t="shared" si="39"/>
        <v>0</v>
      </c>
      <c r="J107">
        <f t="shared" si="39"/>
        <v>90364884475.073059</v>
      </c>
      <c r="K107">
        <f t="shared" si="39"/>
        <v>0</v>
      </c>
      <c r="L107">
        <f t="shared" si="39"/>
        <v>0</v>
      </c>
      <c r="M107">
        <f t="shared" si="39"/>
        <v>0</v>
      </c>
      <c r="N107">
        <f t="shared" si="39"/>
        <v>0</v>
      </c>
      <c r="O107">
        <f t="shared" si="39"/>
        <v>0</v>
      </c>
      <c r="P107">
        <f t="shared" si="39"/>
        <v>0</v>
      </c>
      <c r="Q107">
        <f t="shared" si="39"/>
        <v>0</v>
      </c>
      <c r="R107">
        <f t="shared" si="39"/>
        <v>0</v>
      </c>
      <c r="S107">
        <f t="shared" si="39"/>
        <v>0</v>
      </c>
      <c r="T107">
        <f t="shared" si="39"/>
        <v>0</v>
      </c>
      <c r="U107">
        <f t="shared" si="39"/>
        <v>0</v>
      </c>
      <c r="V107">
        <f t="shared" si="39"/>
        <v>0</v>
      </c>
      <c r="W107">
        <f t="shared" si="39"/>
        <v>0</v>
      </c>
      <c r="X107">
        <f t="shared" si="39"/>
        <v>1754983018197.5674</v>
      </c>
      <c r="Y107">
        <f t="shared" si="39"/>
        <v>0</v>
      </c>
      <c r="Z107">
        <f t="shared" si="39"/>
        <v>0</v>
      </c>
      <c r="AA107">
        <f t="shared" si="39"/>
        <v>587501036556500.75</v>
      </c>
      <c r="AB107">
        <f t="shared" si="39"/>
        <v>0</v>
      </c>
      <c r="AC107">
        <f t="shared" si="39"/>
        <v>0</v>
      </c>
      <c r="AD107">
        <f t="shared" si="39"/>
        <v>0</v>
      </c>
      <c r="AE107" s="47">
        <f t="shared" si="39"/>
        <v>0</v>
      </c>
    </row>
    <row r="108" spans="1:31" x14ac:dyDescent="0.2">
      <c r="A108" s="37" t="s">
        <v>41</v>
      </c>
      <c r="B108" s="98">
        <f t="shared" ref="B108:AE108" si="40">SUMIFS(C$5:C$60,$A$5:$A$60,$A108)</f>
        <v>0</v>
      </c>
      <c r="C108" s="28">
        <f t="shared" si="40"/>
        <v>0</v>
      </c>
      <c r="D108" s="28">
        <f t="shared" si="40"/>
        <v>0</v>
      </c>
      <c r="E108" s="28">
        <f t="shared" si="40"/>
        <v>0</v>
      </c>
      <c r="F108" s="28">
        <f t="shared" si="40"/>
        <v>0</v>
      </c>
      <c r="G108" s="28">
        <f t="shared" si="40"/>
        <v>0</v>
      </c>
      <c r="H108" s="28">
        <f t="shared" si="40"/>
        <v>0</v>
      </c>
      <c r="I108" s="28">
        <f t="shared" si="40"/>
        <v>0</v>
      </c>
      <c r="J108" s="28">
        <f t="shared" si="40"/>
        <v>0</v>
      </c>
      <c r="K108" s="28">
        <f t="shared" si="40"/>
        <v>0</v>
      </c>
      <c r="L108" s="28">
        <f t="shared" si="40"/>
        <v>0</v>
      </c>
      <c r="M108" s="28">
        <f t="shared" si="40"/>
        <v>0</v>
      </c>
      <c r="N108" s="28">
        <f t="shared" si="40"/>
        <v>0</v>
      </c>
      <c r="O108" s="28">
        <f t="shared" si="40"/>
        <v>0</v>
      </c>
      <c r="P108" s="28">
        <f t="shared" si="40"/>
        <v>0</v>
      </c>
      <c r="Q108" s="28">
        <f t="shared" si="40"/>
        <v>0</v>
      </c>
      <c r="R108" s="28">
        <f t="shared" si="40"/>
        <v>0</v>
      </c>
      <c r="S108" s="28">
        <f t="shared" si="40"/>
        <v>0</v>
      </c>
      <c r="T108" s="28">
        <f t="shared" si="40"/>
        <v>0</v>
      </c>
      <c r="U108" s="28">
        <f t="shared" si="40"/>
        <v>0</v>
      </c>
      <c r="V108" s="28">
        <f t="shared" si="40"/>
        <v>0</v>
      </c>
      <c r="W108" s="28">
        <f t="shared" si="40"/>
        <v>0</v>
      </c>
      <c r="X108" s="28">
        <f t="shared" si="40"/>
        <v>0</v>
      </c>
      <c r="Y108" s="28">
        <f t="shared" si="40"/>
        <v>0</v>
      </c>
      <c r="Z108" s="28">
        <f t="shared" si="40"/>
        <v>0</v>
      </c>
      <c r="AA108" s="28">
        <f t="shared" si="40"/>
        <v>0</v>
      </c>
      <c r="AB108" s="28">
        <f t="shared" si="40"/>
        <v>0</v>
      </c>
      <c r="AC108" s="28">
        <f t="shared" si="40"/>
        <v>0</v>
      </c>
      <c r="AD108" s="28">
        <f t="shared" si="40"/>
        <v>0</v>
      </c>
      <c r="AE108" s="29">
        <f t="shared" si="40"/>
        <v>0</v>
      </c>
    </row>
    <row r="109" spans="1:31" x14ac:dyDescent="0.2">
      <c r="A109" s="76" t="s">
        <v>123</v>
      </c>
      <c r="B109" s="30">
        <f t="shared" ref="B109:AE109" si="41">SUMIFS(C$5:C$60,$A$5:$A$60,$A109)</f>
        <v>0</v>
      </c>
      <c r="C109" s="24">
        <f t="shared" si="41"/>
        <v>0</v>
      </c>
      <c r="D109" s="24">
        <f t="shared" si="41"/>
        <v>0</v>
      </c>
      <c r="E109" s="24">
        <f t="shared" si="41"/>
        <v>0</v>
      </c>
      <c r="F109" s="24">
        <f t="shared" si="41"/>
        <v>0</v>
      </c>
      <c r="G109" s="24">
        <f t="shared" si="41"/>
        <v>0</v>
      </c>
      <c r="H109" s="24">
        <f t="shared" si="41"/>
        <v>0</v>
      </c>
      <c r="I109" s="24">
        <f t="shared" si="41"/>
        <v>0</v>
      </c>
      <c r="J109" s="24">
        <f t="shared" si="41"/>
        <v>0</v>
      </c>
      <c r="K109" s="24">
        <f t="shared" si="41"/>
        <v>0</v>
      </c>
      <c r="L109" s="24">
        <f t="shared" si="41"/>
        <v>0</v>
      </c>
      <c r="M109" s="24">
        <f t="shared" si="41"/>
        <v>0</v>
      </c>
      <c r="N109" s="24">
        <f t="shared" si="41"/>
        <v>0</v>
      </c>
      <c r="O109" s="24">
        <f t="shared" si="41"/>
        <v>0</v>
      </c>
      <c r="P109" s="24">
        <f t="shared" si="41"/>
        <v>0</v>
      </c>
      <c r="Q109" s="24">
        <f t="shared" si="41"/>
        <v>0</v>
      </c>
      <c r="R109" s="24">
        <f t="shared" si="41"/>
        <v>0</v>
      </c>
      <c r="S109" s="24">
        <f t="shared" si="41"/>
        <v>0</v>
      </c>
      <c r="T109" s="24">
        <f t="shared" si="41"/>
        <v>0</v>
      </c>
      <c r="U109" s="24">
        <f t="shared" si="41"/>
        <v>0</v>
      </c>
      <c r="V109" s="24">
        <f t="shared" si="41"/>
        <v>1060811747264374.8</v>
      </c>
      <c r="W109" s="24">
        <f t="shared" si="41"/>
        <v>0</v>
      </c>
      <c r="X109" s="24">
        <f t="shared" si="41"/>
        <v>0</v>
      </c>
      <c r="Y109" s="24">
        <f t="shared" si="41"/>
        <v>0</v>
      </c>
      <c r="Z109" s="24">
        <f t="shared" si="41"/>
        <v>0</v>
      </c>
      <c r="AA109" s="24">
        <f t="shared" si="41"/>
        <v>0</v>
      </c>
      <c r="AB109" s="24">
        <f t="shared" si="41"/>
        <v>0</v>
      </c>
      <c r="AC109" s="24">
        <f t="shared" si="41"/>
        <v>0</v>
      </c>
      <c r="AD109" s="24">
        <f t="shared" si="41"/>
        <v>0</v>
      </c>
      <c r="AE109" s="25">
        <f t="shared" si="41"/>
        <v>0</v>
      </c>
    </row>
    <row r="113" spans="1:11" x14ac:dyDescent="0.2">
      <c r="A113" s="80" t="s">
        <v>338</v>
      </c>
    </row>
    <row r="114" spans="1:11" ht="42.75" x14ac:dyDescent="0.2">
      <c r="C114" s="109" t="s">
        <v>342</v>
      </c>
      <c r="D114" s="109" t="s">
        <v>194</v>
      </c>
      <c r="E114" s="109" t="s">
        <v>266</v>
      </c>
      <c r="F114" s="109" t="s">
        <v>265</v>
      </c>
      <c r="G114" s="109" t="s">
        <v>277</v>
      </c>
      <c r="H114" s="109" t="s">
        <v>263</v>
      </c>
      <c r="I114" s="109" t="s">
        <v>155</v>
      </c>
      <c r="J114" s="109" t="s">
        <v>164</v>
      </c>
      <c r="K114" s="109" t="s">
        <v>221</v>
      </c>
    </row>
    <row r="115" spans="1:11" x14ac:dyDescent="0.2">
      <c r="A115" s="112" t="str">
        <f>VLOOKUP(B115,'Sector Match'!$A$1:$B$43,2,0)</f>
        <v>coal mining 05</v>
      </c>
      <c r="B115" s="36" t="s">
        <v>2</v>
      </c>
      <c r="C115" s="96">
        <f>SUMIFS($B68:$AE68,$B$66:$AE$66,C$114)</f>
        <v>1.7357421957899196E+16</v>
      </c>
      <c r="D115" s="45">
        <f t="shared" ref="D115:K115" si="42">SUMIFS($B68:$AE68,$B$66:$AE$66,D$114)</f>
        <v>0</v>
      </c>
      <c r="E115" s="45">
        <f t="shared" si="42"/>
        <v>0</v>
      </c>
      <c r="F115" s="45">
        <f t="shared" si="42"/>
        <v>0</v>
      </c>
      <c r="G115" s="45">
        <f t="shared" si="42"/>
        <v>0</v>
      </c>
      <c r="H115" s="45">
        <f t="shared" si="42"/>
        <v>0</v>
      </c>
      <c r="I115" s="45">
        <f t="shared" si="42"/>
        <v>0</v>
      </c>
      <c r="J115" s="45">
        <f t="shared" si="42"/>
        <v>0</v>
      </c>
      <c r="K115" s="46">
        <f t="shared" si="42"/>
        <v>0</v>
      </c>
    </row>
    <row r="116" spans="1:11" x14ac:dyDescent="0.2">
      <c r="A116" s="41" t="str">
        <f>VLOOKUP(B116,'Sector Match'!$A$1:$B$43,2,0)</f>
        <v>oil and gas extraction 06</v>
      </c>
      <c r="B116" s="12" t="s">
        <v>3</v>
      </c>
      <c r="C116" s="97">
        <f t="shared" ref="C116:K116" si="43">SUMIFS($B69:$AE69,$B$66:$AE$66,C$114)</f>
        <v>0</v>
      </c>
      <c r="D116">
        <f t="shared" si="43"/>
        <v>0</v>
      </c>
      <c r="E116">
        <f t="shared" si="43"/>
        <v>0</v>
      </c>
      <c r="F116">
        <f t="shared" si="43"/>
        <v>0</v>
      </c>
      <c r="G116">
        <f t="shared" si="43"/>
        <v>0</v>
      </c>
      <c r="H116">
        <f t="shared" si="43"/>
        <v>0</v>
      </c>
      <c r="I116">
        <f t="shared" si="43"/>
        <v>0</v>
      </c>
      <c r="J116">
        <f t="shared" si="43"/>
        <v>0</v>
      </c>
      <c r="K116" s="47">
        <f t="shared" si="43"/>
        <v>0</v>
      </c>
    </row>
    <row r="117" spans="1:11" x14ac:dyDescent="0.2">
      <c r="A117" s="41" t="str">
        <f>VLOOKUP(B117,'Sector Match'!$A$1:$B$43,2,0)</f>
        <v>other mining and quarrying 07T08</v>
      </c>
      <c r="B117" s="12" t="s">
        <v>4</v>
      </c>
      <c r="C117" s="97">
        <f t="shared" ref="C117:K117" si="44">SUMIFS($B70:$AE70,$B$66:$AE$66,C$114)</f>
        <v>0</v>
      </c>
      <c r="D117">
        <f t="shared" si="44"/>
        <v>0</v>
      </c>
      <c r="E117">
        <f t="shared" si="44"/>
        <v>0</v>
      </c>
      <c r="F117">
        <f t="shared" si="44"/>
        <v>0</v>
      </c>
      <c r="G117">
        <f t="shared" si="44"/>
        <v>0</v>
      </c>
      <c r="H117">
        <f t="shared" si="44"/>
        <v>0</v>
      </c>
      <c r="I117">
        <f t="shared" si="44"/>
        <v>0</v>
      </c>
      <c r="J117">
        <f t="shared" si="44"/>
        <v>0</v>
      </c>
      <c r="K117" s="47">
        <f t="shared" si="44"/>
        <v>0</v>
      </c>
    </row>
    <row r="118" spans="1:11" x14ac:dyDescent="0.2">
      <c r="A118" s="41" t="str">
        <f>VLOOKUP(B118,'Sector Match'!$A$1:$B$43,2,0)</f>
        <v>other mining and quarrying 07T08</v>
      </c>
      <c r="B118" s="12" t="s">
        <v>5</v>
      </c>
      <c r="C118" s="97">
        <f t="shared" ref="C118:K118" si="45">SUMIFS($B71:$AE71,$B$66:$AE$66,C$114)</f>
        <v>0</v>
      </c>
      <c r="D118">
        <f t="shared" si="45"/>
        <v>0</v>
      </c>
      <c r="E118">
        <f t="shared" si="45"/>
        <v>0</v>
      </c>
      <c r="F118">
        <f t="shared" si="45"/>
        <v>0</v>
      </c>
      <c r="G118">
        <f t="shared" si="45"/>
        <v>0</v>
      </c>
      <c r="H118">
        <f t="shared" si="45"/>
        <v>0</v>
      </c>
      <c r="I118">
        <f t="shared" si="45"/>
        <v>0</v>
      </c>
      <c r="J118">
        <f t="shared" si="45"/>
        <v>0</v>
      </c>
      <c r="K118" s="47">
        <f t="shared" si="45"/>
        <v>0</v>
      </c>
    </row>
    <row r="119" spans="1:11" x14ac:dyDescent="0.2">
      <c r="A119" s="41" t="str">
        <f>VLOOKUP(B119,'Sector Match'!$A$1:$B$43,2,0)</f>
        <v>other mining and quarrying 07T08</v>
      </c>
      <c r="B119" s="12" t="s">
        <v>6</v>
      </c>
      <c r="C119" s="97">
        <f t="shared" ref="C119:K119" si="46">SUMIFS($B72:$AE72,$B$66:$AE$66,C$114)</f>
        <v>0</v>
      </c>
      <c r="D119">
        <f t="shared" si="46"/>
        <v>0</v>
      </c>
      <c r="E119">
        <f t="shared" si="46"/>
        <v>0</v>
      </c>
      <c r="F119">
        <f t="shared" si="46"/>
        <v>0</v>
      </c>
      <c r="G119">
        <f t="shared" si="46"/>
        <v>0</v>
      </c>
      <c r="H119">
        <f t="shared" si="46"/>
        <v>0</v>
      </c>
      <c r="I119">
        <f t="shared" si="46"/>
        <v>0</v>
      </c>
      <c r="J119">
        <f t="shared" si="46"/>
        <v>0</v>
      </c>
      <c r="K119" s="47">
        <f t="shared" si="46"/>
        <v>0</v>
      </c>
    </row>
    <row r="120" spans="1:11" x14ac:dyDescent="0.2">
      <c r="A120" s="41" t="str">
        <f>VLOOKUP(B120,'Sector Match'!$A$1:$B$43,2,0)</f>
        <v>Mining Support Service Activities 09</v>
      </c>
      <c r="B120" s="12" t="s">
        <v>7</v>
      </c>
      <c r="C120" s="97">
        <f t="shared" ref="C120:K120" si="47">SUMIFS($B73:$AE73,$B$66:$AE$66,C$114)</f>
        <v>0</v>
      </c>
      <c r="D120">
        <f t="shared" si="47"/>
        <v>0</v>
      </c>
      <c r="E120">
        <f t="shared" si="47"/>
        <v>0</v>
      </c>
      <c r="F120">
        <f t="shared" si="47"/>
        <v>0</v>
      </c>
      <c r="G120">
        <f t="shared" si="47"/>
        <v>0</v>
      </c>
      <c r="H120">
        <f t="shared" si="47"/>
        <v>0</v>
      </c>
      <c r="I120">
        <f t="shared" si="47"/>
        <v>0</v>
      </c>
      <c r="J120">
        <f t="shared" si="47"/>
        <v>0</v>
      </c>
      <c r="K120" s="47">
        <f t="shared" si="47"/>
        <v>0</v>
      </c>
    </row>
    <row r="121" spans="1:11" x14ac:dyDescent="0.2">
      <c r="A121" s="41" t="str">
        <f>VLOOKUP(B121,'Sector Match'!$A$1:$B$43,2,0)</f>
        <v>Mining Support Service Activities 09</v>
      </c>
      <c r="B121" s="12" t="s">
        <v>8</v>
      </c>
      <c r="C121" s="97">
        <f t="shared" ref="C121:K121" si="48">SUMIFS($B74:$AE74,$B$66:$AE$66,C$114)</f>
        <v>0</v>
      </c>
      <c r="D121">
        <f t="shared" si="48"/>
        <v>0</v>
      </c>
      <c r="E121">
        <f t="shared" si="48"/>
        <v>0</v>
      </c>
      <c r="F121">
        <f t="shared" si="48"/>
        <v>0</v>
      </c>
      <c r="G121">
        <f t="shared" si="48"/>
        <v>0</v>
      </c>
      <c r="H121">
        <f t="shared" si="48"/>
        <v>0</v>
      </c>
      <c r="I121">
        <f t="shared" si="48"/>
        <v>0</v>
      </c>
      <c r="J121">
        <f t="shared" si="48"/>
        <v>0</v>
      </c>
      <c r="K121" s="47">
        <f t="shared" si="48"/>
        <v>0</v>
      </c>
    </row>
    <row r="122" spans="1:11" x14ac:dyDescent="0.2">
      <c r="A122" s="41" t="str">
        <f>VLOOKUP(B122,'Sector Match'!$A$1:$B$43,2,0)</f>
        <v>food beverage and tobacco 10T12</v>
      </c>
      <c r="B122" s="12" t="s">
        <v>9</v>
      </c>
      <c r="C122" s="97">
        <f t="shared" ref="C122:K122" si="49">SUMIFS($B75:$AE75,$B$66:$AE$66,C$114)</f>
        <v>0</v>
      </c>
      <c r="D122">
        <f t="shared" si="49"/>
        <v>0</v>
      </c>
      <c r="E122">
        <f t="shared" si="49"/>
        <v>0</v>
      </c>
      <c r="F122">
        <f t="shared" si="49"/>
        <v>0</v>
      </c>
      <c r="G122">
        <f t="shared" si="49"/>
        <v>0</v>
      </c>
      <c r="H122">
        <f t="shared" si="49"/>
        <v>0</v>
      </c>
      <c r="I122">
        <f t="shared" si="49"/>
        <v>0</v>
      </c>
      <c r="J122">
        <f t="shared" si="49"/>
        <v>0</v>
      </c>
      <c r="K122" s="47">
        <f t="shared" si="49"/>
        <v>0</v>
      </c>
    </row>
    <row r="123" spans="1:11" x14ac:dyDescent="0.2">
      <c r="A123" s="41" t="str">
        <f>VLOOKUP(B123,'Sector Match'!$A$1:$B$43,2,0)</f>
        <v>food beverage and tobacco 10T12</v>
      </c>
      <c r="B123" s="12" t="s">
        <v>10</v>
      </c>
      <c r="C123" s="97">
        <f t="shared" ref="C123:K123" si="50">SUMIFS($B76:$AE76,$B$66:$AE$66,C$114)</f>
        <v>0</v>
      </c>
      <c r="D123">
        <f t="shared" si="50"/>
        <v>0</v>
      </c>
      <c r="E123">
        <f t="shared" si="50"/>
        <v>0</v>
      </c>
      <c r="F123">
        <f t="shared" si="50"/>
        <v>0</v>
      </c>
      <c r="G123">
        <f t="shared" si="50"/>
        <v>153540856720.68759</v>
      </c>
      <c r="H123">
        <f t="shared" si="50"/>
        <v>0</v>
      </c>
      <c r="I123">
        <f t="shared" si="50"/>
        <v>0</v>
      </c>
      <c r="J123">
        <f t="shared" si="50"/>
        <v>0</v>
      </c>
      <c r="K123" s="47">
        <f t="shared" si="50"/>
        <v>0</v>
      </c>
    </row>
    <row r="124" spans="1:11" x14ac:dyDescent="0.2">
      <c r="A124" s="41" t="str">
        <f>VLOOKUP(B124,'Sector Match'!$A$1:$B$43,2,0)</f>
        <v>food beverage and tobacco 10T12</v>
      </c>
      <c r="B124" s="12" t="s">
        <v>11</v>
      </c>
      <c r="C124" s="97">
        <f t="shared" ref="C124:K124" si="51">SUMIFS($B77:$AE77,$B$66:$AE$66,C$114)</f>
        <v>0</v>
      </c>
      <c r="D124">
        <f t="shared" si="51"/>
        <v>0</v>
      </c>
      <c r="E124">
        <f t="shared" si="51"/>
        <v>0</v>
      </c>
      <c r="F124">
        <f t="shared" si="51"/>
        <v>0</v>
      </c>
      <c r="G124">
        <f t="shared" si="51"/>
        <v>0</v>
      </c>
      <c r="H124">
        <f t="shared" si="51"/>
        <v>0</v>
      </c>
      <c r="I124">
        <f t="shared" si="51"/>
        <v>0</v>
      </c>
      <c r="J124">
        <f t="shared" si="51"/>
        <v>0</v>
      </c>
      <c r="K124" s="47">
        <f t="shared" si="51"/>
        <v>0</v>
      </c>
    </row>
    <row r="125" spans="1:11" x14ac:dyDescent="0.2">
      <c r="A125" s="41" t="str">
        <f>VLOOKUP(B125,'Sector Match'!$A$1:$B$43,2,0)</f>
        <v>food beverage and tobacco 10T12</v>
      </c>
      <c r="B125" s="12" t="s">
        <v>12</v>
      </c>
      <c r="C125" s="97">
        <f t="shared" ref="C125:K125" si="52">SUMIFS($B78:$AE78,$B$66:$AE$66,C$114)</f>
        <v>0</v>
      </c>
      <c r="D125">
        <f t="shared" si="52"/>
        <v>0</v>
      </c>
      <c r="E125">
        <f t="shared" si="52"/>
        <v>0</v>
      </c>
      <c r="F125">
        <f t="shared" si="52"/>
        <v>0</v>
      </c>
      <c r="G125">
        <f t="shared" si="52"/>
        <v>0</v>
      </c>
      <c r="H125">
        <f t="shared" si="52"/>
        <v>0</v>
      </c>
      <c r="I125">
        <f t="shared" si="52"/>
        <v>0</v>
      </c>
      <c r="J125">
        <f t="shared" si="52"/>
        <v>0</v>
      </c>
      <c r="K125" s="47">
        <f t="shared" si="52"/>
        <v>0</v>
      </c>
    </row>
    <row r="126" spans="1:11" x14ac:dyDescent="0.2">
      <c r="A126" s="41" t="str">
        <f>VLOOKUP(B126,'Sector Match'!$A$1:$B$43,2,0)</f>
        <v>textiles apparel and leather 13T15</v>
      </c>
      <c r="B126" s="12" t="s">
        <v>13</v>
      </c>
      <c r="C126" s="97">
        <f t="shared" ref="C126:K126" si="53">SUMIFS($B79:$AE79,$B$66:$AE$66,C$114)</f>
        <v>0</v>
      </c>
      <c r="D126">
        <f t="shared" si="53"/>
        <v>0</v>
      </c>
      <c r="E126">
        <f t="shared" si="53"/>
        <v>0</v>
      </c>
      <c r="F126">
        <f t="shared" si="53"/>
        <v>0</v>
      </c>
      <c r="G126">
        <f t="shared" si="53"/>
        <v>0</v>
      </c>
      <c r="H126">
        <f t="shared" si="53"/>
        <v>0</v>
      </c>
      <c r="I126">
        <f t="shared" si="53"/>
        <v>0</v>
      </c>
      <c r="J126">
        <f t="shared" si="53"/>
        <v>0</v>
      </c>
      <c r="K126" s="47">
        <f t="shared" si="53"/>
        <v>0</v>
      </c>
    </row>
    <row r="127" spans="1:11" x14ac:dyDescent="0.2">
      <c r="A127" s="41" t="str">
        <f>VLOOKUP(B127,'Sector Match'!$A$1:$B$43,2,0)</f>
        <v>textiles apparel and leather 13T15</v>
      </c>
      <c r="B127" s="12" t="s">
        <v>14</v>
      </c>
      <c r="C127" s="97">
        <f t="shared" ref="C127:K127" si="54">SUMIFS($B80:$AE80,$B$66:$AE$66,C$114)</f>
        <v>0</v>
      </c>
      <c r="D127">
        <f t="shared" si="54"/>
        <v>0</v>
      </c>
      <c r="E127">
        <f t="shared" si="54"/>
        <v>0</v>
      </c>
      <c r="F127">
        <f t="shared" si="54"/>
        <v>0</v>
      </c>
      <c r="G127">
        <f t="shared" si="54"/>
        <v>0</v>
      </c>
      <c r="H127">
        <f t="shared" si="54"/>
        <v>0</v>
      </c>
      <c r="I127">
        <f t="shared" si="54"/>
        <v>0</v>
      </c>
      <c r="J127">
        <f t="shared" si="54"/>
        <v>0</v>
      </c>
      <c r="K127" s="47">
        <f t="shared" si="54"/>
        <v>0</v>
      </c>
    </row>
    <row r="128" spans="1:11" x14ac:dyDescent="0.2">
      <c r="A128" s="41" t="str">
        <f>VLOOKUP(B128,'Sector Match'!$A$1:$B$43,2,0)</f>
        <v>textiles apparel and leather 13T15</v>
      </c>
      <c r="B128" s="12" t="s">
        <v>15</v>
      </c>
      <c r="C128" s="97">
        <f t="shared" ref="C128:K128" si="55">SUMIFS($B81:$AE81,$B$66:$AE$66,C$114)</f>
        <v>0</v>
      </c>
      <c r="D128">
        <f t="shared" si="55"/>
        <v>0</v>
      </c>
      <c r="E128">
        <f t="shared" si="55"/>
        <v>0</v>
      </c>
      <c r="F128">
        <f t="shared" si="55"/>
        <v>0</v>
      </c>
      <c r="G128">
        <f t="shared" si="55"/>
        <v>0</v>
      </c>
      <c r="H128">
        <f t="shared" si="55"/>
        <v>0</v>
      </c>
      <c r="I128">
        <f t="shared" si="55"/>
        <v>0</v>
      </c>
      <c r="J128">
        <f t="shared" si="55"/>
        <v>0</v>
      </c>
      <c r="K128" s="47">
        <f t="shared" si="55"/>
        <v>0</v>
      </c>
    </row>
    <row r="129" spans="1:11" x14ac:dyDescent="0.2">
      <c r="A129" s="41" t="str">
        <f>VLOOKUP(B129,'Sector Match'!$A$1:$B$43,2,0)</f>
        <v>wood products 16</v>
      </c>
      <c r="B129" s="12" t="s">
        <v>16</v>
      </c>
      <c r="C129" s="97">
        <f t="shared" ref="C129:K129" si="56">SUMIFS($B82:$AE82,$B$66:$AE$66,C$114)</f>
        <v>0</v>
      </c>
      <c r="D129">
        <f t="shared" si="56"/>
        <v>0</v>
      </c>
      <c r="E129">
        <f t="shared" si="56"/>
        <v>0</v>
      </c>
      <c r="F129">
        <f t="shared" si="56"/>
        <v>0</v>
      </c>
      <c r="G129">
        <f t="shared" si="56"/>
        <v>640377719493.59949</v>
      </c>
      <c r="H129">
        <f t="shared" si="56"/>
        <v>0</v>
      </c>
      <c r="I129">
        <f t="shared" si="56"/>
        <v>0</v>
      </c>
      <c r="J129">
        <f t="shared" si="56"/>
        <v>0</v>
      </c>
      <c r="K129" s="47">
        <f t="shared" si="56"/>
        <v>0</v>
      </c>
    </row>
    <row r="130" spans="1:11" x14ac:dyDescent="0.2">
      <c r="A130" s="41" t="str">
        <f>VLOOKUP(B130,'Sector Match'!$A$1:$B$43,2,0)</f>
        <v>wood products 16</v>
      </c>
      <c r="B130" s="12" t="s">
        <v>17</v>
      </c>
      <c r="C130" s="97">
        <f t="shared" ref="C130:K130" si="57">SUMIFS($B83:$AE83,$B$66:$AE$66,C$114)</f>
        <v>0</v>
      </c>
      <c r="D130">
        <f t="shared" si="57"/>
        <v>0</v>
      </c>
      <c r="E130">
        <f t="shared" si="57"/>
        <v>0</v>
      </c>
      <c r="F130">
        <f t="shared" si="57"/>
        <v>0</v>
      </c>
      <c r="G130">
        <f t="shared" si="57"/>
        <v>0</v>
      </c>
      <c r="H130">
        <f t="shared" si="57"/>
        <v>0</v>
      </c>
      <c r="I130">
        <f t="shared" si="57"/>
        <v>0</v>
      </c>
      <c r="J130">
        <f t="shared" si="57"/>
        <v>0</v>
      </c>
      <c r="K130" s="47">
        <f t="shared" si="57"/>
        <v>0</v>
      </c>
    </row>
    <row r="131" spans="1:11" x14ac:dyDescent="0.2">
      <c r="A131" s="41" t="str">
        <f>VLOOKUP(B131,'Sector Match'!$A$1:$B$43,2,0)</f>
        <v>pulp paper and printing 17T18</v>
      </c>
      <c r="B131" s="12" t="s">
        <v>18</v>
      </c>
      <c r="C131" s="97">
        <f t="shared" ref="C131:K131" si="58">SUMIFS($B84:$AE84,$B$66:$AE$66,C$114)</f>
        <v>0</v>
      </c>
      <c r="D131">
        <f t="shared" si="58"/>
        <v>0</v>
      </c>
      <c r="E131">
        <f t="shared" si="58"/>
        <v>0</v>
      </c>
      <c r="F131">
        <f t="shared" si="58"/>
        <v>0</v>
      </c>
      <c r="G131">
        <f t="shared" si="58"/>
        <v>0</v>
      </c>
      <c r="H131">
        <f t="shared" si="58"/>
        <v>0</v>
      </c>
      <c r="I131">
        <f t="shared" si="58"/>
        <v>0</v>
      </c>
      <c r="J131">
        <f t="shared" si="58"/>
        <v>0</v>
      </c>
      <c r="K131" s="47">
        <f t="shared" si="58"/>
        <v>0</v>
      </c>
    </row>
    <row r="132" spans="1:11" x14ac:dyDescent="0.2">
      <c r="A132" s="41" t="str">
        <f>VLOOKUP(B132,'Sector Match'!$A$1:$B$43,2,0)</f>
        <v>pulp paper and printing 17T18</v>
      </c>
      <c r="B132" s="12" t="s">
        <v>19</v>
      </c>
      <c r="C132" s="97">
        <f t="shared" ref="C132:K132" si="59">SUMIFS($B85:$AE85,$B$66:$AE$66,C$114)</f>
        <v>0</v>
      </c>
      <c r="D132">
        <f t="shared" si="59"/>
        <v>0</v>
      </c>
      <c r="E132">
        <f t="shared" si="59"/>
        <v>0</v>
      </c>
      <c r="F132">
        <f t="shared" si="59"/>
        <v>0</v>
      </c>
      <c r="G132">
        <f t="shared" si="59"/>
        <v>0</v>
      </c>
      <c r="H132">
        <f t="shared" si="59"/>
        <v>0</v>
      </c>
      <c r="I132">
        <f t="shared" si="59"/>
        <v>0</v>
      </c>
      <c r="J132">
        <f t="shared" si="59"/>
        <v>0</v>
      </c>
      <c r="K132" s="47">
        <f t="shared" si="59"/>
        <v>0</v>
      </c>
    </row>
    <row r="133" spans="1:11" x14ac:dyDescent="0.2">
      <c r="A133" s="41" t="str">
        <f>VLOOKUP(B133,'Sector Match'!$A$1:$B$43,2,0)</f>
        <v>pulp paper and printing 17T18</v>
      </c>
      <c r="B133" s="12" t="s">
        <v>20</v>
      </c>
      <c r="C133" s="97">
        <f t="shared" ref="C133:K133" si="60">SUMIFS($B86:$AE86,$B$66:$AE$66,C$114)</f>
        <v>0</v>
      </c>
      <c r="D133">
        <f t="shared" si="60"/>
        <v>0</v>
      </c>
      <c r="E133">
        <f t="shared" si="60"/>
        <v>0</v>
      </c>
      <c r="F133">
        <f t="shared" si="60"/>
        <v>0</v>
      </c>
      <c r="G133">
        <f t="shared" si="60"/>
        <v>198479644053.57181</v>
      </c>
      <c r="H133">
        <f t="shared" si="60"/>
        <v>0</v>
      </c>
      <c r="I133">
        <f t="shared" si="60"/>
        <v>0</v>
      </c>
      <c r="J133">
        <f t="shared" si="60"/>
        <v>0</v>
      </c>
      <c r="K133" s="47">
        <f t="shared" si="60"/>
        <v>0</v>
      </c>
    </row>
    <row r="134" spans="1:11" x14ac:dyDescent="0.2">
      <c r="A134" s="41" t="str">
        <f>VLOOKUP(B134,'Sector Match'!$A$1:$B$43,2,0)</f>
        <v>refined petroleum and coke 19</v>
      </c>
      <c r="B134" s="12" t="s">
        <v>21</v>
      </c>
      <c r="C134" s="97">
        <f t="shared" ref="C134:K134" si="61">SUMIFS($B87:$AE87,$B$66:$AE$66,C$114)</f>
        <v>1.6837557176971724E+16</v>
      </c>
      <c r="D134">
        <f t="shared" si="61"/>
        <v>1689618986688647</v>
      </c>
      <c r="E134">
        <f t="shared" si="61"/>
        <v>161900639885873.56</v>
      </c>
      <c r="F134">
        <f t="shared" si="61"/>
        <v>2.6511894558757244E+16</v>
      </c>
      <c r="G134">
        <f t="shared" si="61"/>
        <v>4656363668986565</v>
      </c>
      <c r="H134">
        <f t="shared" si="61"/>
        <v>109108780828995.94</v>
      </c>
      <c r="I134">
        <f t="shared" si="61"/>
        <v>0</v>
      </c>
      <c r="J134">
        <f t="shared" si="61"/>
        <v>0</v>
      </c>
      <c r="K134" s="47">
        <f t="shared" si="61"/>
        <v>38557992735645.219</v>
      </c>
    </row>
    <row r="135" spans="1:11" x14ac:dyDescent="0.2">
      <c r="A135" s="41" t="str">
        <f>VLOOKUP(B135,'Sector Match'!$A$1:$B$43,2,0)</f>
        <v>chemicals 20</v>
      </c>
      <c r="B135" s="12" t="s">
        <v>1</v>
      </c>
      <c r="C135" s="97">
        <f t="shared" ref="C135:K135" si="62">SUMIFS($B88:$AE88,$B$66:$AE$66,C$114)</f>
        <v>1201521794012485.5</v>
      </c>
      <c r="D135">
        <f t="shared" si="62"/>
        <v>1842069510731576.8</v>
      </c>
      <c r="E135">
        <f t="shared" si="62"/>
        <v>88744627188232.156</v>
      </c>
      <c r="F135">
        <f t="shared" si="62"/>
        <v>0</v>
      </c>
      <c r="G135">
        <f t="shared" si="62"/>
        <v>355189929497455.56</v>
      </c>
      <c r="H135">
        <f t="shared" si="62"/>
        <v>357773569048501.06</v>
      </c>
      <c r="I135">
        <f t="shared" si="62"/>
        <v>0</v>
      </c>
      <c r="J135">
        <f t="shared" si="62"/>
        <v>0</v>
      </c>
      <c r="K135" s="47">
        <f t="shared" si="62"/>
        <v>0</v>
      </c>
    </row>
    <row r="136" spans="1:11" x14ac:dyDescent="0.2">
      <c r="A136" s="41">
        <f>VLOOKUP(B136,'Sector Match'!$A$1:$B$43,2,0)</f>
        <v>0</v>
      </c>
      <c r="B136" s="12" t="s">
        <v>22</v>
      </c>
      <c r="C136" s="97">
        <f t="shared" ref="C136:K136" si="63">SUMIFS($B89:$AE89,$B$66:$AE$66,C$114)</f>
        <v>0</v>
      </c>
      <c r="D136">
        <f t="shared" si="63"/>
        <v>0</v>
      </c>
      <c r="E136">
        <f t="shared" si="63"/>
        <v>0</v>
      </c>
      <c r="F136">
        <f t="shared" si="63"/>
        <v>0</v>
      </c>
      <c r="G136">
        <f t="shared" si="63"/>
        <v>11234696833.221045</v>
      </c>
      <c r="H136">
        <f t="shared" si="63"/>
        <v>0</v>
      </c>
      <c r="I136">
        <f t="shared" si="63"/>
        <v>0</v>
      </c>
      <c r="J136">
        <f t="shared" si="63"/>
        <v>0</v>
      </c>
      <c r="K136" s="47">
        <f t="shared" si="63"/>
        <v>0</v>
      </c>
    </row>
    <row r="137" spans="1:11" x14ac:dyDescent="0.2">
      <c r="A137" s="41" t="str">
        <f>VLOOKUP(B137,'Sector Match'!$A$1:$B$43,2,0)</f>
        <v>chemicals 20</v>
      </c>
      <c r="B137" s="12" t="s">
        <v>23</v>
      </c>
      <c r="C137" s="97">
        <f t="shared" ref="C137:K137" si="64">SUMIFS($B90:$AE90,$B$66:$AE$66,C$114)</f>
        <v>0</v>
      </c>
      <c r="D137">
        <f t="shared" si="64"/>
        <v>0</v>
      </c>
      <c r="E137">
        <f t="shared" si="64"/>
        <v>0</v>
      </c>
      <c r="F137">
        <f t="shared" si="64"/>
        <v>0</v>
      </c>
      <c r="G137">
        <f t="shared" si="64"/>
        <v>0</v>
      </c>
      <c r="H137">
        <f t="shared" si="64"/>
        <v>0</v>
      </c>
      <c r="I137">
        <f t="shared" si="64"/>
        <v>0</v>
      </c>
      <c r="J137">
        <f t="shared" si="64"/>
        <v>0</v>
      </c>
      <c r="K137" s="47">
        <f t="shared" si="64"/>
        <v>0</v>
      </c>
    </row>
    <row r="138" spans="1:11" x14ac:dyDescent="0.2">
      <c r="A138" s="41" t="str">
        <f>VLOOKUP(B138,'Sector Match'!$A$1:$B$43,2,0)</f>
        <v>rubber and plastic products 22</v>
      </c>
      <c r="B138" s="12" t="s">
        <v>24</v>
      </c>
      <c r="C138" s="97">
        <f t="shared" ref="C138:K138" si="65">SUMIFS($B91:$AE91,$B$66:$AE$66,C$114)</f>
        <v>0</v>
      </c>
      <c r="D138">
        <f t="shared" si="65"/>
        <v>0</v>
      </c>
      <c r="E138">
        <f t="shared" si="65"/>
        <v>438668816298.15338</v>
      </c>
      <c r="F138">
        <f t="shared" si="65"/>
        <v>0</v>
      </c>
      <c r="G138">
        <f t="shared" si="65"/>
        <v>0</v>
      </c>
      <c r="H138">
        <f t="shared" si="65"/>
        <v>0</v>
      </c>
      <c r="I138">
        <f t="shared" si="65"/>
        <v>0</v>
      </c>
      <c r="J138">
        <f t="shared" si="65"/>
        <v>0</v>
      </c>
      <c r="K138" s="47">
        <f t="shared" si="65"/>
        <v>0</v>
      </c>
    </row>
    <row r="139" spans="1:11" x14ac:dyDescent="0.2">
      <c r="A139" s="41" t="str">
        <f>VLOOKUP(B139,'Sector Match'!$A$1:$B$43,2,0)</f>
        <v>cement and other nonmetallic minerals 239</v>
      </c>
      <c r="B139" s="12" t="s">
        <v>25</v>
      </c>
      <c r="C139" s="97">
        <f t="shared" ref="C139:K139" si="66">SUMIFS($B92:$AE92,$B$66:$AE$66,C$114)</f>
        <v>121747732449548.14</v>
      </c>
      <c r="D139">
        <f t="shared" si="66"/>
        <v>0</v>
      </c>
      <c r="E139">
        <f t="shared" si="66"/>
        <v>2887006988359.896</v>
      </c>
      <c r="F139">
        <f t="shared" si="66"/>
        <v>0</v>
      </c>
      <c r="G139">
        <f t="shared" si="66"/>
        <v>697017439238777</v>
      </c>
      <c r="H139">
        <f t="shared" si="66"/>
        <v>0</v>
      </c>
      <c r="I139">
        <f t="shared" si="66"/>
        <v>0</v>
      </c>
      <c r="J139">
        <f t="shared" si="66"/>
        <v>0</v>
      </c>
      <c r="K139" s="47">
        <f t="shared" si="66"/>
        <v>0</v>
      </c>
    </row>
    <row r="140" spans="1:11" x14ac:dyDescent="0.2">
      <c r="A140" s="41" t="str">
        <f>VLOOKUP(B140,'Sector Match'!$A$1:$B$43,2,0)</f>
        <v>iron and steel 241</v>
      </c>
      <c r="B140" s="12" t="s">
        <v>26</v>
      </c>
      <c r="C140" s="97">
        <f t="shared" ref="C140:K140" si="67">SUMIFS($B93:$AE93,$B$66:$AE$66,C$114)</f>
        <v>1228870801774143.5</v>
      </c>
      <c r="D140">
        <f t="shared" si="67"/>
        <v>0</v>
      </c>
      <c r="E140">
        <f t="shared" si="67"/>
        <v>39520206225377.844</v>
      </c>
      <c r="F140">
        <f t="shared" si="67"/>
        <v>0</v>
      </c>
      <c r="G140">
        <f t="shared" si="67"/>
        <v>0</v>
      </c>
      <c r="H140">
        <f t="shared" si="67"/>
        <v>0</v>
      </c>
      <c r="I140">
        <f t="shared" si="67"/>
        <v>0</v>
      </c>
      <c r="J140">
        <f t="shared" si="67"/>
        <v>0</v>
      </c>
      <c r="K140" s="47">
        <f t="shared" si="67"/>
        <v>0</v>
      </c>
    </row>
    <row r="141" spans="1:11" x14ac:dyDescent="0.2">
      <c r="A141" s="41" t="str">
        <f>VLOOKUP(B141,'Sector Match'!$A$1:$B$43,2,0)</f>
        <v>other metals 242</v>
      </c>
      <c r="B141" s="12" t="s">
        <v>27</v>
      </c>
      <c r="C141" s="97">
        <f t="shared" ref="C141:K141" si="68">SUMIFS($B94:$AE94,$B$66:$AE$66,C$114)</f>
        <v>0</v>
      </c>
      <c r="D141">
        <f t="shared" si="68"/>
        <v>0</v>
      </c>
      <c r="E141">
        <f t="shared" si="68"/>
        <v>0</v>
      </c>
      <c r="F141">
        <f t="shared" si="68"/>
        <v>0</v>
      </c>
      <c r="G141">
        <f t="shared" si="68"/>
        <v>66695916741802.945</v>
      </c>
      <c r="H141">
        <f t="shared" si="68"/>
        <v>0</v>
      </c>
      <c r="I141">
        <f t="shared" si="68"/>
        <v>0</v>
      </c>
      <c r="J141">
        <f t="shared" si="68"/>
        <v>0</v>
      </c>
      <c r="K141" s="47">
        <f t="shared" si="68"/>
        <v>0</v>
      </c>
    </row>
    <row r="142" spans="1:11" x14ac:dyDescent="0.2">
      <c r="A142" s="41" t="str">
        <f>VLOOKUP(B142,'Sector Match'!$A$1:$B$43,2,0)</f>
        <v>metal products except machinery and vehicles 25</v>
      </c>
      <c r="B142" s="12" t="s">
        <v>28</v>
      </c>
      <c r="C142" s="97">
        <f t="shared" ref="C142:K142" si="69">SUMIFS($B95:$AE95,$B$66:$AE$66,C$114)</f>
        <v>0</v>
      </c>
      <c r="D142">
        <f t="shared" si="69"/>
        <v>0</v>
      </c>
      <c r="E142">
        <f t="shared" si="69"/>
        <v>0</v>
      </c>
      <c r="F142">
        <f t="shared" si="69"/>
        <v>0</v>
      </c>
      <c r="G142">
        <f t="shared" si="69"/>
        <v>0</v>
      </c>
      <c r="H142">
        <f t="shared" si="69"/>
        <v>0</v>
      </c>
      <c r="I142">
        <f t="shared" si="69"/>
        <v>0</v>
      </c>
      <c r="J142">
        <f t="shared" si="69"/>
        <v>0</v>
      </c>
      <c r="K142" s="47">
        <f t="shared" si="69"/>
        <v>0</v>
      </c>
    </row>
    <row r="143" spans="1:11" x14ac:dyDescent="0.2">
      <c r="A143" s="41" t="str">
        <f>VLOOKUP(B143,'Sector Match'!$A$1:$B$43,2,0)</f>
        <v>other manufacturing 31T33</v>
      </c>
      <c r="B143" s="12" t="s">
        <v>29</v>
      </c>
      <c r="C143" s="97">
        <f t="shared" ref="C143:K143" si="70">SUMIFS($B96:$AE96,$B$66:$AE$66,C$114)</f>
        <v>0</v>
      </c>
      <c r="D143">
        <f t="shared" si="70"/>
        <v>1106865122024.8147</v>
      </c>
      <c r="E143">
        <f t="shared" si="70"/>
        <v>151122920264.12634</v>
      </c>
      <c r="F143">
        <f t="shared" si="70"/>
        <v>0</v>
      </c>
      <c r="G143">
        <f t="shared" si="70"/>
        <v>0</v>
      </c>
      <c r="H143">
        <f t="shared" si="70"/>
        <v>0</v>
      </c>
      <c r="I143">
        <f t="shared" si="70"/>
        <v>0</v>
      </c>
      <c r="J143">
        <f t="shared" si="70"/>
        <v>0</v>
      </c>
      <c r="K143" s="47">
        <f t="shared" si="70"/>
        <v>0</v>
      </c>
    </row>
    <row r="144" spans="1:11" x14ac:dyDescent="0.2">
      <c r="A144" s="41" t="str">
        <f>VLOOKUP(B144,'Sector Match'!$A$1:$B$43,2,0)</f>
        <v>glass and glass products 231</v>
      </c>
      <c r="B144" s="12" t="s">
        <v>30</v>
      </c>
      <c r="C144" s="97">
        <f t="shared" ref="C144:K144" si="71">SUMIFS($B97:$AE97,$B$66:$AE$66,C$114)</f>
        <v>0</v>
      </c>
      <c r="D144">
        <f t="shared" si="71"/>
        <v>1095493220086.2036</v>
      </c>
      <c r="E144">
        <f t="shared" si="71"/>
        <v>71830030002.084747</v>
      </c>
      <c r="F144">
        <f t="shared" si="71"/>
        <v>0</v>
      </c>
      <c r="G144">
        <f t="shared" si="71"/>
        <v>0</v>
      </c>
      <c r="H144">
        <f t="shared" si="71"/>
        <v>0</v>
      </c>
      <c r="I144">
        <f t="shared" si="71"/>
        <v>0</v>
      </c>
      <c r="J144">
        <f t="shared" si="71"/>
        <v>0</v>
      </c>
      <c r="K144" s="47">
        <f t="shared" si="71"/>
        <v>0</v>
      </c>
    </row>
    <row r="145" spans="1:11" x14ac:dyDescent="0.2">
      <c r="A145" s="41" t="str">
        <f>VLOOKUP(B145,'Sector Match'!$A$1:$B$43,2,0)</f>
        <v>road vehicles 29</v>
      </c>
      <c r="B145" s="12" t="s">
        <v>31</v>
      </c>
      <c r="C145" s="97">
        <f t="shared" ref="C145:K145" si="72">SUMIFS($B98:$AE98,$B$66:$AE$66,C$114)</f>
        <v>0</v>
      </c>
      <c r="D145">
        <f t="shared" si="72"/>
        <v>3506336431071.7588</v>
      </c>
      <c r="E145">
        <f t="shared" si="72"/>
        <v>0</v>
      </c>
      <c r="F145">
        <f t="shared" si="72"/>
        <v>0</v>
      </c>
      <c r="G145">
        <f t="shared" si="72"/>
        <v>0</v>
      </c>
      <c r="H145">
        <f t="shared" si="72"/>
        <v>0</v>
      </c>
      <c r="I145">
        <f t="shared" si="72"/>
        <v>0</v>
      </c>
      <c r="J145">
        <f t="shared" si="72"/>
        <v>0</v>
      </c>
      <c r="K145" s="47">
        <f t="shared" si="72"/>
        <v>0</v>
      </c>
    </row>
    <row r="146" spans="1:11" x14ac:dyDescent="0.2">
      <c r="A146" s="41" t="str">
        <f>VLOOKUP(B146,'Sector Match'!$A$1:$B$43,2,0)</f>
        <v>nonroad vehicles 30</v>
      </c>
      <c r="B146" s="12" t="s">
        <v>32</v>
      </c>
      <c r="C146" s="97">
        <f t="shared" ref="C146:K146" si="73">SUMIFS($B99:$AE99,$B$66:$AE$66,C$114)</f>
        <v>0</v>
      </c>
      <c r="D146">
        <f t="shared" si="73"/>
        <v>87184581529.351837</v>
      </c>
      <c r="E146">
        <f t="shared" si="73"/>
        <v>0</v>
      </c>
      <c r="F146">
        <f t="shared" si="73"/>
        <v>0</v>
      </c>
      <c r="G146">
        <f t="shared" si="73"/>
        <v>0</v>
      </c>
      <c r="H146">
        <f t="shared" si="73"/>
        <v>0</v>
      </c>
      <c r="I146">
        <f t="shared" si="73"/>
        <v>0</v>
      </c>
      <c r="J146">
        <f t="shared" si="73"/>
        <v>0</v>
      </c>
      <c r="K146" s="47">
        <f t="shared" si="73"/>
        <v>0</v>
      </c>
    </row>
    <row r="147" spans="1:11" x14ac:dyDescent="0.2">
      <c r="A147" s="41" t="str">
        <f>VLOOKUP(B147,'Sector Match'!$A$1:$B$43,2,0)</f>
        <v>appliances and electrical equipment 27</v>
      </c>
      <c r="B147" s="12" t="s">
        <v>33</v>
      </c>
      <c r="C147" s="97">
        <f t="shared" ref="C147:K147" si="74">SUMIFS($B100:$AE100,$B$66:$AE$66,C$114)</f>
        <v>0</v>
      </c>
      <c r="D147">
        <f t="shared" si="74"/>
        <v>0</v>
      </c>
      <c r="E147">
        <f t="shared" si="74"/>
        <v>0</v>
      </c>
      <c r="F147">
        <f t="shared" si="74"/>
        <v>0</v>
      </c>
      <c r="G147">
        <f t="shared" si="74"/>
        <v>0</v>
      </c>
      <c r="H147">
        <f t="shared" si="74"/>
        <v>0</v>
      </c>
      <c r="I147">
        <f t="shared" si="74"/>
        <v>0</v>
      </c>
      <c r="J147">
        <f t="shared" si="74"/>
        <v>0</v>
      </c>
      <c r="K147" s="47">
        <f t="shared" si="74"/>
        <v>0</v>
      </c>
    </row>
    <row r="148" spans="1:11" x14ac:dyDescent="0.2">
      <c r="A148" s="41" t="str">
        <f>VLOOKUP(B148,'Sector Match'!$A$1:$B$43,2,0)</f>
        <v>computers and electronics 26</v>
      </c>
      <c r="B148" s="12" t="s">
        <v>34</v>
      </c>
      <c r="C148" s="97">
        <f t="shared" ref="C148:K148" si="75">SUMIFS($B101:$AE101,$B$66:$AE$66,C$114)</f>
        <v>0</v>
      </c>
      <c r="D148">
        <f t="shared" si="75"/>
        <v>0</v>
      </c>
      <c r="E148">
        <f t="shared" si="75"/>
        <v>0</v>
      </c>
      <c r="F148">
        <f t="shared" si="75"/>
        <v>0</v>
      </c>
      <c r="G148">
        <f t="shared" si="75"/>
        <v>0</v>
      </c>
      <c r="H148">
        <f t="shared" si="75"/>
        <v>0</v>
      </c>
      <c r="I148">
        <f t="shared" si="75"/>
        <v>0</v>
      </c>
      <c r="J148">
        <f t="shared" si="75"/>
        <v>0</v>
      </c>
      <c r="K148" s="47">
        <f t="shared" si="75"/>
        <v>0</v>
      </c>
    </row>
    <row r="149" spans="1:11" x14ac:dyDescent="0.2">
      <c r="A149" s="41" t="str">
        <f>VLOOKUP(B149,'Sector Match'!$A$1:$B$43,2,0)</f>
        <v>computers and electronics 26</v>
      </c>
      <c r="B149" s="12" t="s">
        <v>35</v>
      </c>
      <c r="C149" s="97">
        <f t="shared" ref="C149:K149" si="76">SUMIFS($B102:$AE102,$B$66:$AE$66,C$114)</f>
        <v>0</v>
      </c>
      <c r="D149">
        <f t="shared" si="76"/>
        <v>0</v>
      </c>
      <c r="E149">
        <f t="shared" si="76"/>
        <v>0</v>
      </c>
      <c r="F149">
        <f t="shared" si="76"/>
        <v>0</v>
      </c>
      <c r="G149">
        <f t="shared" si="76"/>
        <v>0</v>
      </c>
      <c r="H149">
        <f t="shared" si="76"/>
        <v>0</v>
      </c>
      <c r="I149">
        <f t="shared" si="76"/>
        <v>0</v>
      </c>
      <c r="J149">
        <f t="shared" si="76"/>
        <v>0</v>
      </c>
      <c r="K149" s="47">
        <f t="shared" si="76"/>
        <v>0</v>
      </c>
    </row>
    <row r="150" spans="1:11" x14ac:dyDescent="0.2">
      <c r="A150" s="41" t="str">
        <f>VLOOKUP(B150,'Sector Match'!$A$1:$B$43,2,0)</f>
        <v>other machinery 28</v>
      </c>
      <c r="B150" s="12" t="s">
        <v>36</v>
      </c>
      <c r="C150" s="97">
        <f t="shared" ref="C150:K150" si="77">SUMIFS($B103:$AE103,$B$66:$AE$66,C$114)</f>
        <v>0</v>
      </c>
      <c r="D150">
        <f t="shared" si="77"/>
        <v>0</v>
      </c>
      <c r="E150">
        <f t="shared" si="77"/>
        <v>0</v>
      </c>
      <c r="F150">
        <f t="shared" si="77"/>
        <v>0</v>
      </c>
      <c r="G150">
        <f t="shared" si="77"/>
        <v>0</v>
      </c>
      <c r="H150">
        <f t="shared" si="77"/>
        <v>0</v>
      </c>
      <c r="I150">
        <f t="shared" si="77"/>
        <v>0</v>
      </c>
      <c r="J150">
        <f t="shared" si="77"/>
        <v>0</v>
      </c>
      <c r="K150" s="47">
        <f t="shared" si="77"/>
        <v>0</v>
      </c>
    </row>
    <row r="151" spans="1:11" x14ac:dyDescent="0.2">
      <c r="A151" s="41" t="str">
        <f>VLOOKUP(B151,'Sector Match'!$A$1:$B$43,2,0)</f>
        <v>water and waste 36T39</v>
      </c>
      <c r="B151" s="12" t="s">
        <v>37</v>
      </c>
      <c r="C151" s="97">
        <f t="shared" ref="C151:K151" si="78">SUMIFS($B104:$AE104,$B$66:$AE$66,C$114)</f>
        <v>0</v>
      </c>
      <c r="D151">
        <f t="shared" si="78"/>
        <v>0</v>
      </c>
      <c r="E151">
        <f t="shared" si="78"/>
        <v>0</v>
      </c>
      <c r="F151">
        <f t="shared" si="78"/>
        <v>0</v>
      </c>
      <c r="G151">
        <f t="shared" si="78"/>
        <v>0</v>
      </c>
      <c r="H151">
        <f t="shared" si="78"/>
        <v>0</v>
      </c>
      <c r="I151">
        <f t="shared" si="78"/>
        <v>0</v>
      </c>
      <c r="J151">
        <f t="shared" si="78"/>
        <v>0</v>
      </c>
      <c r="K151" s="47">
        <f t="shared" si="78"/>
        <v>0</v>
      </c>
    </row>
    <row r="152" spans="1:11" x14ac:dyDescent="0.2">
      <c r="A152" s="41" t="str">
        <f>VLOOKUP(B152,'Sector Match'!$A$1:$B$43,2,0)</f>
        <v>other machinery 28</v>
      </c>
      <c r="B152" s="12" t="s">
        <v>38</v>
      </c>
      <c r="C152" s="97">
        <f t="shared" ref="C152:K152" si="79">SUMIFS($B105:$AE105,$B$66:$AE$66,C$114)</f>
        <v>0</v>
      </c>
      <c r="D152">
        <f t="shared" si="79"/>
        <v>0</v>
      </c>
      <c r="E152">
        <f t="shared" si="79"/>
        <v>0</v>
      </c>
      <c r="F152">
        <f t="shared" si="79"/>
        <v>0</v>
      </c>
      <c r="G152">
        <f t="shared" si="79"/>
        <v>0</v>
      </c>
      <c r="H152">
        <f t="shared" si="79"/>
        <v>0</v>
      </c>
      <c r="I152">
        <f t="shared" si="79"/>
        <v>0</v>
      </c>
      <c r="J152">
        <f t="shared" si="79"/>
        <v>0</v>
      </c>
      <c r="K152" s="47">
        <f t="shared" si="79"/>
        <v>0</v>
      </c>
    </row>
    <row r="153" spans="1:11" x14ac:dyDescent="0.2">
      <c r="A153" s="41">
        <f>VLOOKUP(B153,'Sector Match'!$A$1:$B$43,2,0)</f>
        <v>0</v>
      </c>
      <c r="B153" s="12" t="s">
        <v>39</v>
      </c>
      <c r="C153" s="97">
        <f t="shared" ref="C153:K153" si="80">SUMIFS($B106:$AE106,$B$66:$AE$66,C$114)</f>
        <v>0</v>
      </c>
      <c r="D153">
        <f t="shared" si="80"/>
        <v>0</v>
      </c>
      <c r="E153">
        <f t="shared" si="80"/>
        <v>0</v>
      </c>
      <c r="F153">
        <f t="shared" si="80"/>
        <v>0</v>
      </c>
      <c r="G153">
        <f t="shared" si="80"/>
        <v>0</v>
      </c>
      <c r="H153">
        <f t="shared" si="80"/>
        <v>0</v>
      </c>
      <c r="I153">
        <f t="shared" si="80"/>
        <v>0</v>
      </c>
      <c r="J153">
        <f t="shared" si="80"/>
        <v>0</v>
      </c>
      <c r="K153" s="47">
        <f t="shared" si="80"/>
        <v>0</v>
      </c>
    </row>
    <row r="154" spans="1:11" x14ac:dyDescent="0.2">
      <c r="A154" s="41" t="str">
        <f>VLOOKUP(B154,'Sector Match'!$A$1:$B$43,2,0)</f>
        <v>energy pipelines and gas processing 352T353</v>
      </c>
      <c r="B154" s="12" t="s">
        <v>40</v>
      </c>
      <c r="C154" s="97">
        <f t="shared" ref="C154:K154" si="81">SUMIFS($B107:$AE107,$B$66:$AE$66,C$114)</f>
        <v>472083220997258.06</v>
      </c>
      <c r="D154">
        <f t="shared" si="81"/>
        <v>1845347902672.6404</v>
      </c>
      <c r="E154">
        <f t="shared" si="81"/>
        <v>0</v>
      </c>
      <c r="F154">
        <f t="shared" si="81"/>
        <v>0</v>
      </c>
      <c r="G154">
        <f t="shared" si="81"/>
        <v>0</v>
      </c>
      <c r="H154">
        <f t="shared" si="81"/>
        <v>587501036556500.75</v>
      </c>
      <c r="I154">
        <f t="shared" si="81"/>
        <v>0</v>
      </c>
      <c r="J154">
        <f t="shared" si="81"/>
        <v>0</v>
      </c>
      <c r="K154" s="47">
        <f t="shared" si="81"/>
        <v>0</v>
      </c>
    </row>
    <row r="155" spans="1:11" x14ac:dyDescent="0.2">
      <c r="A155" s="113" t="str">
        <f>VLOOKUP(B155,'Sector Match'!$A$1:$B$43,2,0)</f>
        <v>water and waste 36T39</v>
      </c>
      <c r="B155" s="37" t="s">
        <v>41</v>
      </c>
      <c r="C155" s="98">
        <f>SUMIFS($B108:$AE108,$B$66:$AE$66,C$114)</f>
        <v>0</v>
      </c>
      <c r="D155" s="28">
        <f t="shared" ref="D155:K155" si="82">SUMIFS($B108:$AE108,$B$66:$AE$66,D$114)</f>
        <v>0</v>
      </c>
      <c r="E155" s="28">
        <f t="shared" si="82"/>
        <v>0</v>
      </c>
      <c r="F155" s="28">
        <f t="shared" si="82"/>
        <v>0</v>
      </c>
      <c r="G155" s="28">
        <f t="shared" si="82"/>
        <v>0</v>
      </c>
      <c r="H155" s="28">
        <f t="shared" si="82"/>
        <v>0</v>
      </c>
      <c r="I155" s="28">
        <f t="shared" si="82"/>
        <v>0</v>
      </c>
      <c r="J155" s="28">
        <f t="shared" si="82"/>
        <v>0</v>
      </c>
      <c r="K155" s="29">
        <f t="shared" si="82"/>
        <v>0</v>
      </c>
    </row>
    <row r="156" spans="1:11" x14ac:dyDescent="0.2">
      <c r="A156" s="113" t="str">
        <f>VLOOKUP(B156,'Sector Match'!$A$1:$B$43,2,0)</f>
        <v>construction 41T43</v>
      </c>
      <c r="B156" s="76" t="s">
        <v>123</v>
      </c>
      <c r="C156" s="24">
        <f>SUMIFS($B109:$AE109,$B$66:$AE$66,C$114)</f>
        <v>0</v>
      </c>
      <c r="D156" s="24">
        <f t="shared" ref="D156:K156" si="83">SUMIFS($B109:$AE109,$B$66:$AE$66,D$114)</f>
        <v>0</v>
      </c>
      <c r="E156" s="24">
        <f t="shared" si="83"/>
        <v>0</v>
      </c>
      <c r="F156" s="24">
        <f t="shared" si="83"/>
        <v>0</v>
      </c>
      <c r="G156" s="24">
        <f t="shared" si="83"/>
        <v>1060811747264374.8</v>
      </c>
      <c r="H156" s="24">
        <f t="shared" si="83"/>
        <v>0</v>
      </c>
      <c r="I156" s="24">
        <f t="shared" si="83"/>
        <v>0</v>
      </c>
      <c r="J156" s="24">
        <f t="shared" si="83"/>
        <v>0</v>
      </c>
      <c r="K156" s="25">
        <f t="shared" si="83"/>
        <v>0</v>
      </c>
    </row>
    <row r="161" spans="1:10" x14ac:dyDescent="0.2">
      <c r="A161" s="80" t="s">
        <v>338</v>
      </c>
    </row>
    <row r="162" spans="1:10" ht="42.75" x14ac:dyDescent="0.2">
      <c r="A162" s="120" t="s">
        <v>348</v>
      </c>
      <c r="B162" s="109" t="s">
        <v>342</v>
      </c>
      <c r="C162" s="109" t="s">
        <v>267</v>
      </c>
      <c r="D162" s="109" t="s">
        <v>182</v>
      </c>
      <c r="E162" s="109" t="s">
        <v>152</v>
      </c>
      <c r="F162" s="109" t="s">
        <v>167</v>
      </c>
      <c r="G162" s="109" t="s">
        <v>212</v>
      </c>
      <c r="H162" s="109" t="s">
        <v>155</v>
      </c>
      <c r="I162" s="109" t="s">
        <v>164</v>
      </c>
      <c r="J162" s="109" t="s">
        <v>221</v>
      </c>
    </row>
    <row r="163" spans="1:10" x14ac:dyDescent="0.2">
      <c r="A163" s="106" t="s">
        <v>339</v>
      </c>
      <c r="B163" s="121">
        <f>SUMIFS(C$115:C$156,$A$115:$A$156,$A163)</f>
        <v>0</v>
      </c>
      <c r="C163" s="122">
        <f t="shared" ref="C163:J163" si="84">SUMIFS(D$115:D$156,$A$115:$A$156,$A163)</f>
        <v>0</v>
      </c>
      <c r="D163" s="122">
        <f t="shared" si="84"/>
        <v>0</v>
      </c>
      <c r="E163" s="122">
        <f t="shared" si="84"/>
        <v>0</v>
      </c>
      <c r="F163" s="122">
        <f t="shared" si="84"/>
        <v>0</v>
      </c>
      <c r="G163" s="122">
        <f t="shared" si="84"/>
        <v>0</v>
      </c>
      <c r="H163" s="122">
        <f t="shared" si="84"/>
        <v>0</v>
      </c>
      <c r="I163" s="122">
        <f t="shared" si="84"/>
        <v>0</v>
      </c>
      <c r="J163" s="123">
        <f t="shared" si="84"/>
        <v>0</v>
      </c>
    </row>
    <row r="164" spans="1:10" x14ac:dyDescent="0.2">
      <c r="A164" s="107" t="s">
        <v>125</v>
      </c>
      <c r="B164" s="124">
        <f t="shared" ref="B164:B187" si="85">SUMIFS(C$115:C$156,$A$115:$A$156,$A164)</f>
        <v>1.7357421957899196E+16</v>
      </c>
      <c r="C164" s="125">
        <f t="shared" ref="C164:J164" si="86">SUMIFS(D$115:D$156,$A$115:$A$156,$A164)</f>
        <v>0</v>
      </c>
      <c r="D164" s="125">
        <f t="shared" si="86"/>
        <v>0</v>
      </c>
      <c r="E164" s="125">
        <f t="shared" si="86"/>
        <v>0</v>
      </c>
      <c r="F164" s="125">
        <f t="shared" si="86"/>
        <v>0</v>
      </c>
      <c r="G164" s="125">
        <f t="shared" si="86"/>
        <v>0</v>
      </c>
      <c r="H164" s="125">
        <f t="shared" si="86"/>
        <v>0</v>
      </c>
      <c r="I164" s="125">
        <f t="shared" si="86"/>
        <v>0</v>
      </c>
      <c r="J164" s="126">
        <f t="shared" si="86"/>
        <v>0</v>
      </c>
    </row>
    <row r="165" spans="1:10" x14ac:dyDescent="0.2">
      <c r="A165" s="107" t="s">
        <v>126</v>
      </c>
      <c r="B165" s="124">
        <f t="shared" si="85"/>
        <v>0</v>
      </c>
      <c r="C165" s="125">
        <f t="shared" ref="C165:J165" si="87">SUMIFS(D$115:D$156,$A$115:$A$156,$A165)</f>
        <v>0</v>
      </c>
      <c r="D165" s="125">
        <f t="shared" si="87"/>
        <v>0</v>
      </c>
      <c r="E165" s="125">
        <f t="shared" si="87"/>
        <v>0</v>
      </c>
      <c r="F165" s="125">
        <f t="shared" si="87"/>
        <v>0</v>
      </c>
      <c r="G165" s="125">
        <f t="shared" si="87"/>
        <v>0</v>
      </c>
      <c r="H165" s="125">
        <f t="shared" si="87"/>
        <v>0</v>
      </c>
      <c r="I165" s="125">
        <f t="shared" si="87"/>
        <v>0</v>
      </c>
      <c r="J165" s="126">
        <f t="shared" si="87"/>
        <v>0</v>
      </c>
    </row>
    <row r="166" spans="1:10" x14ac:dyDescent="0.2">
      <c r="A166" s="107" t="s">
        <v>127</v>
      </c>
      <c r="B166" s="124">
        <f t="shared" si="85"/>
        <v>0</v>
      </c>
      <c r="C166" s="125">
        <f t="shared" ref="C166:J166" si="88">SUMIFS(D$115:D$156,$A$115:$A$156,$A166)</f>
        <v>0</v>
      </c>
      <c r="D166" s="125">
        <f t="shared" si="88"/>
        <v>0</v>
      </c>
      <c r="E166" s="125">
        <f t="shared" si="88"/>
        <v>0</v>
      </c>
      <c r="F166" s="125">
        <f t="shared" si="88"/>
        <v>0</v>
      </c>
      <c r="G166" s="125">
        <f t="shared" si="88"/>
        <v>0</v>
      </c>
      <c r="H166" s="125">
        <f t="shared" si="88"/>
        <v>0</v>
      </c>
      <c r="I166" s="125">
        <f t="shared" si="88"/>
        <v>0</v>
      </c>
      <c r="J166" s="126">
        <f t="shared" si="88"/>
        <v>0</v>
      </c>
    </row>
    <row r="167" spans="1:10" x14ac:dyDescent="0.2">
      <c r="A167" s="107" t="s">
        <v>128</v>
      </c>
      <c r="B167" s="124">
        <f t="shared" si="85"/>
        <v>0</v>
      </c>
      <c r="C167" s="125">
        <f t="shared" ref="C167:J167" si="89">SUMIFS(D$115:D$156,$A$115:$A$156,$A167)</f>
        <v>0</v>
      </c>
      <c r="D167" s="125">
        <f t="shared" si="89"/>
        <v>0</v>
      </c>
      <c r="E167" s="125">
        <f t="shared" si="89"/>
        <v>0</v>
      </c>
      <c r="F167" s="125">
        <f t="shared" si="89"/>
        <v>153540856720.68759</v>
      </c>
      <c r="G167" s="125">
        <f t="shared" si="89"/>
        <v>0</v>
      </c>
      <c r="H167" s="125">
        <f t="shared" si="89"/>
        <v>0</v>
      </c>
      <c r="I167" s="125">
        <f t="shared" si="89"/>
        <v>0</v>
      </c>
      <c r="J167" s="126">
        <f t="shared" si="89"/>
        <v>0</v>
      </c>
    </row>
    <row r="168" spans="1:10" x14ac:dyDescent="0.2">
      <c r="A168" s="107" t="s">
        <v>129</v>
      </c>
      <c r="B168" s="124">
        <f t="shared" si="85"/>
        <v>0</v>
      </c>
      <c r="C168" s="125">
        <f t="shared" ref="C168:J168" si="90">SUMIFS(D$115:D$156,$A$115:$A$156,$A168)</f>
        <v>0</v>
      </c>
      <c r="D168" s="125">
        <f t="shared" si="90"/>
        <v>0</v>
      </c>
      <c r="E168" s="125">
        <f t="shared" si="90"/>
        <v>0</v>
      </c>
      <c r="F168" s="125">
        <f t="shared" si="90"/>
        <v>0</v>
      </c>
      <c r="G168" s="125">
        <f t="shared" si="90"/>
        <v>0</v>
      </c>
      <c r="H168" s="125">
        <f t="shared" si="90"/>
        <v>0</v>
      </c>
      <c r="I168" s="125">
        <f t="shared" si="90"/>
        <v>0</v>
      </c>
      <c r="J168" s="126">
        <f t="shared" si="90"/>
        <v>0</v>
      </c>
    </row>
    <row r="169" spans="1:10" x14ac:dyDescent="0.2">
      <c r="A169" s="107" t="s">
        <v>130</v>
      </c>
      <c r="B169" s="124">
        <f t="shared" si="85"/>
        <v>0</v>
      </c>
      <c r="C169" s="125">
        <f t="shared" ref="C169:J169" si="91">SUMIFS(D$115:D$156,$A$115:$A$156,$A169)</f>
        <v>0</v>
      </c>
      <c r="D169" s="125">
        <f t="shared" si="91"/>
        <v>0</v>
      </c>
      <c r="E169" s="125">
        <f t="shared" si="91"/>
        <v>0</v>
      </c>
      <c r="F169" s="125">
        <f t="shared" si="91"/>
        <v>640377719493.59949</v>
      </c>
      <c r="G169" s="125">
        <f t="shared" si="91"/>
        <v>0</v>
      </c>
      <c r="H169" s="125">
        <f t="shared" si="91"/>
        <v>0</v>
      </c>
      <c r="I169" s="125">
        <f t="shared" si="91"/>
        <v>0</v>
      </c>
      <c r="J169" s="126">
        <f t="shared" si="91"/>
        <v>0</v>
      </c>
    </row>
    <row r="170" spans="1:10" x14ac:dyDescent="0.2">
      <c r="A170" s="107" t="s">
        <v>131</v>
      </c>
      <c r="B170" s="124">
        <f t="shared" si="85"/>
        <v>0</v>
      </c>
      <c r="C170" s="125">
        <f t="shared" ref="C170:J170" si="92">SUMIFS(D$115:D$156,$A$115:$A$156,$A170)</f>
        <v>0</v>
      </c>
      <c r="D170" s="125">
        <f t="shared" si="92"/>
        <v>0</v>
      </c>
      <c r="E170" s="125">
        <f t="shared" si="92"/>
        <v>0</v>
      </c>
      <c r="F170" s="125">
        <f t="shared" si="92"/>
        <v>198479644053.57181</v>
      </c>
      <c r="G170" s="125">
        <f t="shared" si="92"/>
        <v>0</v>
      </c>
      <c r="H170" s="125">
        <f t="shared" si="92"/>
        <v>0</v>
      </c>
      <c r="I170" s="125">
        <f t="shared" si="92"/>
        <v>0</v>
      </c>
      <c r="J170" s="126">
        <f t="shared" si="92"/>
        <v>0</v>
      </c>
    </row>
    <row r="171" spans="1:10" x14ac:dyDescent="0.2">
      <c r="A171" s="107" t="s">
        <v>132</v>
      </c>
      <c r="B171" s="124">
        <f t="shared" si="85"/>
        <v>1.6837557176971724E+16</v>
      </c>
      <c r="C171" s="125">
        <f t="shared" ref="C171:J171" si="93">SUMIFS(D$115:D$156,$A$115:$A$156,$A171)</f>
        <v>1689618986688647</v>
      </c>
      <c r="D171" s="125">
        <f t="shared" si="93"/>
        <v>161900639885873.56</v>
      </c>
      <c r="E171" s="125">
        <f t="shared" si="93"/>
        <v>2.6511894558757244E+16</v>
      </c>
      <c r="F171" s="125">
        <f t="shared" si="93"/>
        <v>4656363668986565</v>
      </c>
      <c r="G171" s="125">
        <f t="shared" si="93"/>
        <v>109108780828995.94</v>
      </c>
      <c r="H171" s="125">
        <f t="shared" si="93"/>
        <v>0</v>
      </c>
      <c r="I171" s="125">
        <f t="shared" si="93"/>
        <v>0</v>
      </c>
      <c r="J171" s="126">
        <f t="shared" si="93"/>
        <v>38557992735645.219</v>
      </c>
    </row>
    <row r="172" spans="1:10" x14ac:dyDescent="0.2">
      <c r="A172" s="107" t="s">
        <v>133</v>
      </c>
      <c r="B172" s="124">
        <f t="shared" si="85"/>
        <v>1201521794012485.5</v>
      </c>
      <c r="C172" s="125">
        <f t="shared" ref="C172:J172" si="94">SUMIFS(D$115:D$156,$A$115:$A$156,$A172)</f>
        <v>1842069510731576.8</v>
      </c>
      <c r="D172" s="125">
        <f t="shared" si="94"/>
        <v>88744627188232.156</v>
      </c>
      <c r="E172" s="125">
        <f t="shared" si="94"/>
        <v>0</v>
      </c>
      <c r="F172" s="125">
        <f t="shared" si="94"/>
        <v>355189929497455.56</v>
      </c>
      <c r="G172" s="125">
        <f t="shared" si="94"/>
        <v>357773569048501.06</v>
      </c>
      <c r="H172" s="125">
        <f t="shared" si="94"/>
        <v>0</v>
      </c>
      <c r="I172" s="125">
        <f t="shared" si="94"/>
        <v>0</v>
      </c>
      <c r="J172" s="126">
        <f t="shared" si="94"/>
        <v>0</v>
      </c>
    </row>
    <row r="173" spans="1:10" x14ac:dyDescent="0.2">
      <c r="A173" s="107" t="s">
        <v>134</v>
      </c>
      <c r="B173" s="124">
        <f t="shared" si="85"/>
        <v>0</v>
      </c>
      <c r="C173" s="125">
        <f t="shared" ref="C173:J173" si="95">SUMIFS(D$115:D$156,$A$115:$A$156,$A173)</f>
        <v>0</v>
      </c>
      <c r="D173" s="125">
        <f t="shared" si="95"/>
        <v>438668816298.15338</v>
      </c>
      <c r="E173" s="125">
        <f t="shared" si="95"/>
        <v>0</v>
      </c>
      <c r="F173" s="125">
        <f t="shared" si="95"/>
        <v>0</v>
      </c>
      <c r="G173" s="125">
        <f t="shared" si="95"/>
        <v>0</v>
      </c>
      <c r="H173" s="125">
        <f t="shared" si="95"/>
        <v>0</v>
      </c>
      <c r="I173" s="125">
        <f t="shared" si="95"/>
        <v>0</v>
      </c>
      <c r="J173" s="126">
        <f t="shared" si="95"/>
        <v>0</v>
      </c>
    </row>
    <row r="174" spans="1:10" x14ac:dyDescent="0.2">
      <c r="A174" s="107" t="s">
        <v>135</v>
      </c>
      <c r="B174" s="124">
        <f t="shared" si="85"/>
        <v>0</v>
      </c>
      <c r="C174" s="125">
        <f t="shared" ref="C174:J174" si="96">SUMIFS(D$115:D$156,$A$115:$A$156,$A174)</f>
        <v>1095493220086.2036</v>
      </c>
      <c r="D174" s="125">
        <f t="shared" si="96"/>
        <v>71830030002.084747</v>
      </c>
      <c r="E174" s="125">
        <f t="shared" si="96"/>
        <v>0</v>
      </c>
      <c r="F174" s="125">
        <f t="shared" si="96"/>
        <v>0</v>
      </c>
      <c r="G174" s="125">
        <f t="shared" si="96"/>
        <v>0</v>
      </c>
      <c r="H174" s="125">
        <f t="shared" si="96"/>
        <v>0</v>
      </c>
      <c r="I174" s="125">
        <f t="shared" si="96"/>
        <v>0</v>
      </c>
      <c r="J174" s="126">
        <f t="shared" si="96"/>
        <v>0</v>
      </c>
    </row>
    <row r="175" spans="1:10" x14ac:dyDescent="0.2">
      <c r="A175" s="107" t="s">
        <v>136</v>
      </c>
      <c r="B175" s="124">
        <f t="shared" si="85"/>
        <v>121747732449548.14</v>
      </c>
      <c r="C175" s="125">
        <f t="shared" ref="C175:J175" si="97">SUMIFS(D$115:D$156,$A$115:$A$156,$A175)</f>
        <v>0</v>
      </c>
      <c r="D175" s="125">
        <f t="shared" si="97"/>
        <v>2887006988359.896</v>
      </c>
      <c r="E175" s="125">
        <f t="shared" si="97"/>
        <v>0</v>
      </c>
      <c r="F175" s="125">
        <f t="shared" si="97"/>
        <v>697017439238777</v>
      </c>
      <c r="G175" s="125">
        <f t="shared" si="97"/>
        <v>0</v>
      </c>
      <c r="H175" s="125">
        <f t="shared" si="97"/>
        <v>0</v>
      </c>
      <c r="I175" s="125">
        <f t="shared" si="97"/>
        <v>0</v>
      </c>
      <c r="J175" s="126">
        <f t="shared" si="97"/>
        <v>0</v>
      </c>
    </row>
    <row r="176" spans="1:10" x14ac:dyDescent="0.2">
      <c r="A176" s="107" t="s">
        <v>137</v>
      </c>
      <c r="B176" s="124">
        <f t="shared" si="85"/>
        <v>1228870801774143.5</v>
      </c>
      <c r="C176" s="125">
        <f t="shared" ref="C176:J176" si="98">SUMIFS(D$115:D$156,$A$115:$A$156,$A176)</f>
        <v>0</v>
      </c>
      <c r="D176" s="125">
        <f t="shared" si="98"/>
        <v>39520206225377.844</v>
      </c>
      <c r="E176" s="125">
        <f t="shared" si="98"/>
        <v>0</v>
      </c>
      <c r="F176" s="125">
        <f t="shared" si="98"/>
        <v>0</v>
      </c>
      <c r="G176" s="125">
        <f t="shared" si="98"/>
        <v>0</v>
      </c>
      <c r="H176" s="125">
        <f t="shared" si="98"/>
        <v>0</v>
      </c>
      <c r="I176" s="125">
        <f t="shared" si="98"/>
        <v>0</v>
      </c>
      <c r="J176" s="126">
        <f t="shared" si="98"/>
        <v>0</v>
      </c>
    </row>
    <row r="177" spans="1:10" x14ac:dyDescent="0.2">
      <c r="A177" s="107" t="s">
        <v>138</v>
      </c>
      <c r="B177" s="124">
        <f t="shared" si="85"/>
        <v>0</v>
      </c>
      <c r="C177" s="125">
        <f t="shared" ref="C177:J177" si="99">SUMIFS(D$115:D$156,$A$115:$A$156,$A177)</f>
        <v>0</v>
      </c>
      <c r="D177" s="125">
        <f t="shared" si="99"/>
        <v>0</v>
      </c>
      <c r="E177" s="125">
        <f t="shared" si="99"/>
        <v>0</v>
      </c>
      <c r="F177" s="125">
        <f t="shared" si="99"/>
        <v>66695916741802.945</v>
      </c>
      <c r="G177" s="125">
        <f t="shared" si="99"/>
        <v>0</v>
      </c>
      <c r="H177" s="125">
        <f t="shared" si="99"/>
        <v>0</v>
      </c>
      <c r="I177" s="125">
        <f t="shared" si="99"/>
        <v>0</v>
      </c>
      <c r="J177" s="126">
        <f t="shared" si="99"/>
        <v>0</v>
      </c>
    </row>
    <row r="178" spans="1:10" x14ac:dyDescent="0.2">
      <c r="A178" s="107" t="s">
        <v>139</v>
      </c>
      <c r="B178" s="124">
        <f t="shared" si="85"/>
        <v>0</v>
      </c>
      <c r="C178" s="125">
        <f t="shared" ref="C178:J178" si="100">SUMIFS(D$115:D$156,$A$115:$A$156,$A178)</f>
        <v>0</v>
      </c>
      <c r="D178" s="125">
        <f t="shared" si="100"/>
        <v>0</v>
      </c>
      <c r="E178" s="125">
        <f t="shared" si="100"/>
        <v>0</v>
      </c>
      <c r="F178" s="125">
        <f t="shared" si="100"/>
        <v>0</v>
      </c>
      <c r="G178" s="125">
        <f t="shared" si="100"/>
        <v>0</v>
      </c>
      <c r="H178" s="125">
        <f t="shared" si="100"/>
        <v>0</v>
      </c>
      <c r="I178" s="125">
        <f t="shared" si="100"/>
        <v>0</v>
      </c>
      <c r="J178" s="126">
        <f t="shared" si="100"/>
        <v>0</v>
      </c>
    </row>
    <row r="179" spans="1:10" x14ac:dyDescent="0.2">
      <c r="A179" s="107" t="s">
        <v>140</v>
      </c>
      <c r="B179" s="124">
        <f t="shared" si="85"/>
        <v>0</v>
      </c>
      <c r="C179" s="125">
        <f t="shared" ref="C179:J179" si="101">SUMIFS(D$115:D$156,$A$115:$A$156,$A179)</f>
        <v>0</v>
      </c>
      <c r="D179" s="125">
        <f t="shared" si="101"/>
        <v>0</v>
      </c>
      <c r="E179" s="125">
        <f t="shared" si="101"/>
        <v>0</v>
      </c>
      <c r="F179" s="125">
        <f t="shared" si="101"/>
        <v>0</v>
      </c>
      <c r="G179" s="125">
        <f t="shared" si="101"/>
        <v>0</v>
      </c>
      <c r="H179" s="125">
        <f t="shared" si="101"/>
        <v>0</v>
      </c>
      <c r="I179" s="125">
        <f t="shared" si="101"/>
        <v>0</v>
      </c>
      <c r="J179" s="126">
        <f t="shared" si="101"/>
        <v>0</v>
      </c>
    </row>
    <row r="180" spans="1:10" x14ac:dyDescent="0.2">
      <c r="A180" s="107" t="s">
        <v>141</v>
      </c>
      <c r="B180" s="124">
        <f t="shared" si="85"/>
        <v>0</v>
      </c>
      <c r="C180" s="125">
        <f t="shared" ref="C180:J180" si="102">SUMIFS(D$115:D$156,$A$115:$A$156,$A180)</f>
        <v>0</v>
      </c>
      <c r="D180" s="125">
        <f t="shared" si="102"/>
        <v>0</v>
      </c>
      <c r="E180" s="125">
        <f t="shared" si="102"/>
        <v>0</v>
      </c>
      <c r="F180" s="125">
        <f t="shared" si="102"/>
        <v>0</v>
      </c>
      <c r="G180" s="125">
        <f t="shared" si="102"/>
        <v>0</v>
      </c>
      <c r="H180" s="125">
        <f t="shared" si="102"/>
        <v>0</v>
      </c>
      <c r="I180" s="125">
        <f t="shared" si="102"/>
        <v>0</v>
      </c>
      <c r="J180" s="126">
        <f t="shared" si="102"/>
        <v>0</v>
      </c>
    </row>
    <row r="181" spans="1:10" x14ac:dyDescent="0.2">
      <c r="A181" s="107" t="s">
        <v>142</v>
      </c>
      <c r="B181" s="124">
        <f t="shared" si="85"/>
        <v>0</v>
      </c>
      <c r="C181" s="125">
        <f t="shared" ref="C181:J181" si="103">SUMIFS(D$115:D$156,$A$115:$A$156,$A181)</f>
        <v>0</v>
      </c>
      <c r="D181" s="125">
        <f t="shared" si="103"/>
        <v>0</v>
      </c>
      <c r="E181" s="125">
        <f t="shared" si="103"/>
        <v>0</v>
      </c>
      <c r="F181" s="125">
        <f t="shared" si="103"/>
        <v>0</v>
      </c>
      <c r="G181" s="125">
        <f t="shared" si="103"/>
        <v>0</v>
      </c>
      <c r="H181" s="125">
        <f t="shared" si="103"/>
        <v>0</v>
      </c>
      <c r="I181" s="125">
        <f t="shared" si="103"/>
        <v>0</v>
      </c>
      <c r="J181" s="126">
        <f t="shared" si="103"/>
        <v>0</v>
      </c>
    </row>
    <row r="182" spans="1:10" x14ac:dyDescent="0.2">
      <c r="A182" s="107" t="s">
        <v>143</v>
      </c>
      <c r="B182" s="124">
        <f t="shared" si="85"/>
        <v>0</v>
      </c>
      <c r="C182" s="125">
        <f t="shared" ref="C182:J182" si="104">SUMIFS(D$115:D$156,$A$115:$A$156,$A182)</f>
        <v>3506336431071.7588</v>
      </c>
      <c r="D182" s="125">
        <f t="shared" si="104"/>
        <v>0</v>
      </c>
      <c r="E182" s="125">
        <f t="shared" si="104"/>
        <v>0</v>
      </c>
      <c r="F182" s="125">
        <f t="shared" si="104"/>
        <v>0</v>
      </c>
      <c r="G182" s="125">
        <f t="shared" si="104"/>
        <v>0</v>
      </c>
      <c r="H182" s="125">
        <f t="shared" si="104"/>
        <v>0</v>
      </c>
      <c r="I182" s="125">
        <f t="shared" si="104"/>
        <v>0</v>
      </c>
      <c r="J182" s="126">
        <f t="shared" si="104"/>
        <v>0</v>
      </c>
    </row>
    <row r="183" spans="1:10" x14ac:dyDescent="0.2">
      <c r="A183" s="107" t="s">
        <v>144</v>
      </c>
      <c r="B183" s="124">
        <f t="shared" si="85"/>
        <v>0</v>
      </c>
      <c r="C183" s="125">
        <f t="shared" ref="C183:J183" si="105">SUMIFS(D$115:D$156,$A$115:$A$156,$A183)</f>
        <v>87184581529.351837</v>
      </c>
      <c r="D183" s="125">
        <f t="shared" si="105"/>
        <v>0</v>
      </c>
      <c r="E183" s="125">
        <f t="shared" si="105"/>
        <v>0</v>
      </c>
      <c r="F183" s="125">
        <f t="shared" si="105"/>
        <v>0</v>
      </c>
      <c r="G183" s="125">
        <f t="shared" si="105"/>
        <v>0</v>
      </c>
      <c r="H183" s="125">
        <f t="shared" si="105"/>
        <v>0</v>
      </c>
      <c r="I183" s="125">
        <f t="shared" si="105"/>
        <v>0</v>
      </c>
      <c r="J183" s="126">
        <f t="shared" si="105"/>
        <v>0</v>
      </c>
    </row>
    <row r="184" spans="1:10" x14ac:dyDescent="0.2">
      <c r="A184" s="107" t="s">
        <v>145</v>
      </c>
      <c r="B184" s="124">
        <f t="shared" si="85"/>
        <v>0</v>
      </c>
      <c r="C184" s="125">
        <f t="shared" ref="C184:J184" si="106">SUMIFS(D$115:D$156,$A$115:$A$156,$A184)</f>
        <v>1106865122024.8147</v>
      </c>
      <c r="D184" s="125">
        <f t="shared" si="106"/>
        <v>151122920264.12634</v>
      </c>
      <c r="E184" s="125">
        <f t="shared" si="106"/>
        <v>0</v>
      </c>
      <c r="F184" s="125">
        <f t="shared" si="106"/>
        <v>0</v>
      </c>
      <c r="G184" s="125">
        <f t="shared" si="106"/>
        <v>0</v>
      </c>
      <c r="H184" s="125">
        <f t="shared" si="106"/>
        <v>0</v>
      </c>
      <c r="I184" s="125">
        <f t="shared" si="106"/>
        <v>0</v>
      </c>
      <c r="J184" s="126">
        <f t="shared" si="106"/>
        <v>0</v>
      </c>
    </row>
    <row r="185" spans="1:10" x14ac:dyDescent="0.2">
      <c r="A185" s="107" t="s">
        <v>146</v>
      </c>
      <c r="B185" s="124">
        <f t="shared" si="85"/>
        <v>472083220997258.06</v>
      </c>
      <c r="C185" s="125">
        <f t="shared" ref="C185:J185" si="107">SUMIFS(D$115:D$156,$A$115:$A$156,$A185)</f>
        <v>1845347902672.6404</v>
      </c>
      <c r="D185" s="125">
        <f t="shared" si="107"/>
        <v>0</v>
      </c>
      <c r="E185" s="125">
        <f t="shared" si="107"/>
        <v>0</v>
      </c>
      <c r="F185" s="125">
        <f t="shared" si="107"/>
        <v>0</v>
      </c>
      <c r="G185" s="125">
        <f t="shared" si="107"/>
        <v>587501036556500.75</v>
      </c>
      <c r="H185" s="125">
        <f t="shared" si="107"/>
        <v>0</v>
      </c>
      <c r="I185" s="125">
        <f t="shared" si="107"/>
        <v>0</v>
      </c>
      <c r="J185" s="126">
        <f t="shared" si="107"/>
        <v>0</v>
      </c>
    </row>
    <row r="186" spans="1:10" x14ac:dyDescent="0.2">
      <c r="A186" s="107" t="s">
        <v>147</v>
      </c>
      <c r="B186" s="124">
        <f t="shared" si="85"/>
        <v>0</v>
      </c>
      <c r="C186" s="125">
        <f t="shared" ref="C186:J186" si="108">SUMIFS(D$115:D$156,$A$115:$A$156,$A186)</f>
        <v>0</v>
      </c>
      <c r="D186" s="125">
        <f t="shared" si="108"/>
        <v>0</v>
      </c>
      <c r="E186" s="125">
        <f t="shared" si="108"/>
        <v>0</v>
      </c>
      <c r="F186" s="125">
        <f t="shared" si="108"/>
        <v>0</v>
      </c>
      <c r="G186" s="125">
        <f t="shared" si="108"/>
        <v>0</v>
      </c>
      <c r="H186" s="125">
        <f t="shared" si="108"/>
        <v>0</v>
      </c>
      <c r="I186" s="125">
        <f t="shared" si="108"/>
        <v>0</v>
      </c>
      <c r="J186" s="126">
        <f t="shared" si="108"/>
        <v>0</v>
      </c>
    </row>
    <row r="187" spans="1:10" x14ac:dyDescent="0.2">
      <c r="A187" s="108" t="s">
        <v>340</v>
      </c>
      <c r="B187" s="127">
        <f t="shared" si="85"/>
        <v>0</v>
      </c>
      <c r="C187" s="44">
        <f t="shared" ref="C187:J187" si="109">SUMIFS(D$115:D$156,$A$115:$A$156,$A187)</f>
        <v>0</v>
      </c>
      <c r="D187" s="44">
        <f t="shared" si="109"/>
        <v>0</v>
      </c>
      <c r="E187" s="44">
        <f t="shared" si="109"/>
        <v>0</v>
      </c>
      <c r="F187" s="44">
        <f t="shared" si="109"/>
        <v>1060811747264374.8</v>
      </c>
      <c r="G187" s="44">
        <f t="shared" si="109"/>
        <v>0</v>
      </c>
      <c r="H187" s="44">
        <f t="shared" si="109"/>
        <v>0</v>
      </c>
      <c r="I187" s="44">
        <f t="shared" si="109"/>
        <v>0</v>
      </c>
      <c r="J187" s="128">
        <f t="shared" si="109"/>
        <v>0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F46A-F181-4C40-920A-43F9ABEB0F50}">
  <sheetPr codeName="Sheet10">
    <tabColor theme="7" tint="0.39997558519241921"/>
  </sheetPr>
  <dimension ref="A1:AT165"/>
  <sheetViews>
    <sheetView zoomScale="85" zoomScaleNormal="85" workbookViewId="0">
      <selection activeCell="H34" sqref="H34"/>
    </sheetView>
    <sheetView workbookViewId="1"/>
  </sheetViews>
  <sheetFormatPr defaultColWidth="9" defaultRowHeight="13.5" x14ac:dyDescent="0.2"/>
  <cols>
    <col min="1" max="1" width="28.25" style="85" customWidth="1"/>
    <col min="2" max="2" width="19.75" style="177" customWidth="1"/>
    <col min="3" max="3" width="18.625" style="177" customWidth="1"/>
    <col min="4" max="4" width="28.375" style="177" customWidth="1"/>
    <col min="5" max="5" width="11" style="177" customWidth="1"/>
    <col min="6" max="8" width="10" style="177" customWidth="1"/>
    <col min="9" max="9" width="9.375" style="177" customWidth="1"/>
    <col min="10" max="10" width="10.5" style="85" bestFit="1" customWidth="1"/>
    <col min="11" max="11" width="9" style="85" customWidth="1"/>
    <col min="12" max="15" width="9" style="194" customWidth="1"/>
    <col min="16" max="16" width="10.5" style="85" bestFit="1" customWidth="1"/>
    <col min="17" max="20" width="9.125" style="85" customWidth="1"/>
    <col min="21" max="21" width="10.5" style="85" bestFit="1" customWidth="1"/>
    <col min="22" max="25" width="12.875" style="85" bestFit="1" customWidth="1"/>
    <col min="26" max="26" width="10.5" style="85" bestFit="1" customWidth="1"/>
    <col min="27" max="30" width="12.875" style="85" bestFit="1" customWidth="1"/>
    <col min="31" max="31" width="10.5" style="85" bestFit="1" customWidth="1"/>
    <col min="32" max="35" width="12.875" style="85" bestFit="1" customWidth="1"/>
    <col min="36" max="36" width="10.5" style="85" bestFit="1" customWidth="1"/>
    <col min="37" max="40" width="12.875" style="85" bestFit="1" customWidth="1"/>
    <col min="41" max="46" width="10.5" style="85" bestFit="1" customWidth="1"/>
    <col min="47" max="16384" width="9" style="85"/>
  </cols>
  <sheetData>
    <row r="1" spans="1:46" x14ac:dyDescent="0.2">
      <c r="A1" s="178" t="s">
        <v>470</v>
      </c>
      <c r="B1" s="178" t="s">
        <v>471</v>
      </c>
      <c r="C1" s="186" t="s">
        <v>472</v>
      </c>
      <c r="D1" s="178" t="s">
        <v>473</v>
      </c>
      <c r="E1" s="182">
        <v>2019</v>
      </c>
      <c r="F1" s="182">
        <v>2020</v>
      </c>
      <c r="G1" s="186">
        <v>2021</v>
      </c>
      <c r="H1" s="184">
        <v>2022</v>
      </c>
      <c r="I1" s="184">
        <v>2023</v>
      </c>
      <c r="J1" s="184">
        <v>2024</v>
      </c>
      <c r="K1" s="182">
        <v>2025</v>
      </c>
      <c r="L1" s="199">
        <v>2026</v>
      </c>
      <c r="M1" s="200">
        <v>2027</v>
      </c>
      <c r="N1" s="200">
        <v>2028</v>
      </c>
      <c r="O1" s="200">
        <v>2029</v>
      </c>
      <c r="P1" s="182">
        <v>2030</v>
      </c>
      <c r="Q1" s="186">
        <v>2031</v>
      </c>
      <c r="R1" s="184">
        <v>2032</v>
      </c>
      <c r="S1" s="184">
        <v>2033</v>
      </c>
      <c r="T1" s="184">
        <v>2034</v>
      </c>
      <c r="U1" s="182">
        <v>2035</v>
      </c>
      <c r="V1" s="186">
        <v>2036</v>
      </c>
      <c r="W1" s="184">
        <v>2037</v>
      </c>
      <c r="X1" s="184">
        <v>2038</v>
      </c>
      <c r="Y1" s="184">
        <v>2039</v>
      </c>
      <c r="Z1" s="182">
        <v>2040</v>
      </c>
      <c r="AA1" s="186">
        <v>2041</v>
      </c>
      <c r="AB1" s="184">
        <v>2042</v>
      </c>
      <c r="AC1" s="184">
        <v>2043</v>
      </c>
      <c r="AD1" s="184">
        <v>2044</v>
      </c>
      <c r="AE1" s="182">
        <v>2045</v>
      </c>
      <c r="AF1" s="186">
        <v>2046</v>
      </c>
      <c r="AG1" s="184">
        <v>2047</v>
      </c>
      <c r="AH1" s="184">
        <v>2048</v>
      </c>
      <c r="AI1" s="184">
        <v>2049</v>
      </c>
      <c r="AJ1" s="182">
        <v>2050</v>
      </c>
      <c r="AK1" s="186">
        <v>2051</v>
      </c>
      <c r="AL1" s="184">
        <v>2052</v>
      </c>
      <c r="AM1" s="184">
        <v>2053</v>
      </c>
      <c r="AN1" s="184">
        <v>2054</v>
      </c>
      <c r="AO1" s="182">
        <v>2055</v>
      </c>
      <c r="AP1" s="186">
        <v>2056</v>
      </c>
      <c r="AQ1" s="184">
        <v>2057</v>
      </c>
      <c r="AR1" s="184">
        <v>2058</v>
      </c>
      <c r="AS1" s="184">
        <v>2059</v>
      </c>
      <c r="AT1" s="182">
        <v>2060</v>
      </c>
    </row>
    <row r="2" spans="1:46" x14ac:dyDescent="0.2">
      <c r="A2" s="228" t="s">
        <v>2</v>
      </c>
      <c r="B2" s="183" t="s">
        <v>159</v>
      </c>
      <c r="C2" s="185" t="s">
        <v>474</v>
      </c>
      <c r="D2" s="183" t="s">
        <v>475</v>
      </c>
      <c r="E2" s="374">
        <v>38.46</v>
      </c>
      <c r="F2" s="358">
        <v>39.020000000000003</v>
      </c>
      <c r="G2" s="359">
        <v>41.26</v>
      </c>
      <c r="H2" s="360">
        <v>45.59</v>
      </c>
      <c r="I2" s="369">
        <v>46.726666666666667</v>
      </c>
      <c r="J2" s="194">
        <v>47.86333333333333</v>
      </c>
      <c r="K2" s="187">
        <v>49</v>
      </c>
      <c r="L2" s="193">
        <v>49.8</v>
      </c>
      <c r="M2" s="194">
        <v>50.599999999999994</v>
      </c>
      <c r="N2" s="194">
        <v>51.399999999999991</v>
      </c>
      <c r="O2" s="194">
        <v>52.199999999999989</v>
      </c>
      <c r="P2" s="188">
        <v>53</v>
      </c>
      <c r="Q2" s="193">
        <v>53.3</v>
      </c>
      <c r="R2" s="194">
        <v>53.599999999999994</v>
      </c>
      <c r="S2" s="194">
        <v>53.899999999999991</v>
      </c>
      <c r="T2" s="194">
        <v>54.199999999999989</v>
      </c>
      <c r="U2" s="191">
        <v>54.5</v>
      </c>
      <c r="V2" s="193">
        <v>54</v>
      </c>
      <c r="W2" s="194">
        <v>53.5</v>
      </c>
      <c r="X2" s="194">
        <v>53</v>
      </c>
      <c r="Y2" s="194">
        <v>52.5</v>
      </c>
      <c r="Z2" s="189">
        <v>52</v>
      </c>
      <c r="AA2" s="193">
        <v>51.2</v>
      </c>
      <c r="AB2" s="194">
        <v>50.400000000000006</v>
      </c>
      <c r="AC2" s="194">
        <v>49.600000000000009</v>
      </c>
      <c r="AD2" s="194">
        <v>48.800000000000011</v>
      </c>
      <c r="AE2" s="190">
        <v>48</v>
      </c>
      <c r="AF2" s="193">
        <v>47.2</v>
      </c>
      <c r="AG2" s="194">
        <v>46.400000000000006</v>
      </c>
      <c r="AH2" s="194">
        <v>45.600000000000009</v>
      </c>
      <c r="AI2" s="194">
        <v>44.800000000000011</v>
      </c>
      <c r="AJ2" s="190">
        <v>44</v>
      </c>
      <c r="AK2" s="193">
        <v>43</v>
      </c>
      <c r="AL2" s="194">
        <v>42</v>
      </c>
      <c r="AM2" s="194">
        <v>41</v>
      </c>
      <c r="AN2" s="194">
        <v>40</v>
      </c>
      <c r="AO2" s="190">
        <v>39</v>
      </c>
      <c r="AP2" s="193">
        <v>38.200000000000003</v>
      </c>
      <c r="AQ2" s="194">
        <v>37.400000000000006</v>
      </c>
      <c r="AR2" s="194">
        <v>36.600000000000009</v>
      </c>
      <c r="AS2" s="194">
        <v>35.800000000000011</v>
      </c>
      <c r="AT2" s="190">
        <v>35</v>
      </c>
    </row>
    <row r="3" spans="1:46" x14ac:dyDescent="0.2">
      <c r="A3" s="229" t="s">
        <v>3</v>
      </c>
      <c r="B3" s="183" t="s">
        <v>154</v>
      </c>
      <c r="C3" s="185" t="s">
        <v>474</v>
      </c>
      <c r="D3" s="183" t="s">
        <v>476</v>
      </c>
      <c r="E3" s="374">
        <v>1.919141</v>
      </c>
      <c r="F3" s="361">
        <v>1.9477</v>
      </c>
      <c r="G3" s="362">
        <v>1.9887999999999999</v>
      </c>
      <c r="H3" s="363">
        <v>2.0472000000000001</v>
      </c>
      <c r="I3" s="370">
        <v>2.0881333333333334</v>
      </c>
      <c r="J3" s="370">
        <v>2.1290666666666667</v>
      </c>
      <c r="K3" s="187">
        <v>2.17</v>
      </c>
      <c r="L3" s="193">
        <v>2.1760000000000002</v>
      </c>
      <c r="M3" s="194">
        <v>2.1820000000000004</v>
      </c>
      <c r="N3" s="194">
        <v>2.1880000000000006</v>
      </c>
      <c r="O3" s="194">
        <v>2.1940000000000008</v>
      </c>
      <c r="P3" s="187">
        <v>2.2000000000000002</v>
      </c>
      <c r="Q3" s="193">
        <v>2.2160000000000002</v>
      </c>
      <c r="R3" s="194">
        <v>2.2320000000000002</v>
      </c>
      <c r="S3" s="194">
        <v>2.2480000000000002</v>
      </c>
      <c r="T3" s="194">
        <v>2.2640000000000002</v>
      </c>
      <c r="U3" s="187">
        <v>2.2799999999999998</v>
      </c>
      <c r="V3" s="193">
        <v>2.2839999999999998</v>
      </c>
      <c r="W3" s="194">
        <v>2.2879999999999998</v>
      </c>
      <c r="X3" s="194">
        <v>2.2919999999999998</v>
      </c>
      <c r="Y3" s="194">
        <v>2.2959999999999998</v>
      </c>
      <c r="Z3" s="187">
        <v>2.2999999999999998</v>
      </c>
      <c r="AA3" s="193">
        <v>2.2799999999999998</v>
      </c>
      <c r="AB3" s="194">
        <v>2.2599999999999998</v>
      </c>
      <c r="AC3" s="194">
        <v>2.2399999999999998</v>
      </c>
      <c r="AD3" s="194">
        <v>2.2199999999999998</v>
      </c>
      <c r="AE3" s="187">
        <v>2.2000000000000002</v>
      </c>
      <c r="AF3" s="193">
        <v>2.1800000000000002</v>
      </c>
      <c r="AG3" s="194">
        <v>2.16</v>
      </c>
      <c r="AH3" s="194">
        <v>2.14</v>
      </c>
      <c r="AI3" s="194">
        <v>2.12</v>
      </c>
      <c r="AJ3" s="187">
        <v>2.1</v>
      </c>
      <c r="AK3" s="193">
        <v>2.0700000000000003</v>
      </c>
      <c r="AL3" s="194">
        <v>2.04</v>
      </c>
      <c r="AM3" s="194">
        <v>2.0099999999999998</v>
      </c>
      <c r="AN3" s="194">
        <v>1.9799999999999998</v>
      </c>
      <c r="AO3" s="187">
        <v>1.95</v>
      </c>
      <c r="AP3" s="193">
        <v>1.9379999999999999</v>
      </c>
      <c r="AQ3" s="194">
        <v>1.9259999999999999</v>
      </c>
      <c r="AR3" s="194">
        <v>1.9139999999999999</v>
      </c>
      <c r="AS3" s="194">
        <v>1.9019999999999999</v>
      </c>
      <c r="AT3" s="187">
        <v>1.89</v>
      </c>
    </row>
    <row r="4" spans="1:46" x14ac:dyDescent="0.2">
      <c r="A4" s="229" t="s">
        <v>3</v>
      </c>
      <c r="B4" s="183" t="s">
        <v>214</v>
      </c>
      <c r="C4" s="185" t="s">
        <v>249</v>
      </c>
      <c r="D4" s="183" t="s">
        <v>476</v>
      </c>
      <c r="E4" s="374">
        <v>1761.74</v>
      </c>
      <c r="F4" s="364">
        <v>1924.95</v>
      </c>
      <c r="G4" s="193">
        <v>2075.84</v>
      </c>
      <c r="H4" s="365">
        <v>2201.1</v>
      </c>
      <c r="I4" s="194">
        <v>2298.4</v>
      </c>
      <c r="J4" s="194">
        <v>2395.7000000000003</v>
      </c>
      <c r="K4" s="187">
        <v>2493</v>
      </c>
      <c r="L4" s="193">
        <v>2554.4</v>
      </c>
      <c r="M4" s="194">
        <v>2615.8000000000002</v>
      </c>
      <c r="N4" s="194">
        <v>2677.2000000000003</v>
      </c>
      <c r="O4" s="194">
        <v>2738.6000000000004</v>
      </c>
      <c r="P4" s="187">
        <v>2800</v>
      </c>
      <c r="Q4" s="193">
        <v>2840</v>
      </c>
      <c r="R4" s="194">
        <v>2880</v>
      </c>
      <c r="S4" s="194">
        <v>2920</v>
      </c>
      <c r="T4" s="194">
        <v>2960</v>
      </c>
      <c r="U4" s="187">
        <v>3000</v>
      </c>
      <c r="V4" s="193">
        <v>3040</v>
      </c>
      <c r="W4" s="194">
        <v>3080</v>
      </c>
      <c r="X4" s="194">
        <v>3120</v>
      </c>
      <c r="Y4" s="194">
        <v>3160</v>
      </c>
      <c r="Z4" s="187">
        <v>3200</v>
      </c>
      <c r="AA4" s="193">
        <v>3220</v>
      </c>
      <c r="AB4" s="194">
        <v>3240</v>
      </c>
      <c r="AC4" s="194">
        <v>3260</v>
      </c>
      <c r="AD4" s="194">
        <v>3280</v>
      </c>
      <c r="AE4" s="187">
        <v>3300</v>
      </c>
      <c r="AF4" s="193">
        <v>3320</v>
      </c>
      <c r="AG4" s="194">
        <v>3340</v>
      </c>
      <c r="AH4" s="194">
        <v>3360</v>
      </c>
      <c r="AI4" s="194">
        <v>3380</v>
      </c>
      <c r="AJ4" s="187">
        <v>3400</v>
      </c>
      <c r="AK4" s="193">
        <v>3420</v>
      </c>
      <c r="AL4" s="194">
        <v>3440</v>
      </c>
      <c r="AM4" s="194">
        <v>3460</v>
      </c>
      <c r="AN4" s="194">
        <v>3480</v>
      </c>
      <c r="AO4" s="187">
        <v>3500</v>
      </c>
      <c r="AP4" s="193">
        <v>3500</v>
      </c>
      <c r="AQ4" s="194">
        <v>3500</v>
      </c>
      <c r="AR4" s="194">
        <v>3500</v>
      </c>
      <c r="AS4" s="194">
        <v>3500</v>
      </c>
      <c r="AT4" s="187">
        <v>3500</v>
      </c>
    </row>
    <row r="5" spans="1:46" x14ac:dyDescent="0.2">
      <c r="A5" s="230" t="s">
        <v>4</v>
      </c>
      <c r="B5" s="183" t="s">
        <v>477</v>
      </c>
      <c r="C5" s="185" t="s">
        <v>474</v>
      </c>
      <c r="D5" s="183" t="s">
        <v>478</v>
      </c>
      <c r="E5" s="374">
        <v>8.443562</v>
      </c>
      <c r="F5" s="361">
        <v>8.6671999999999993</v>
      </c>
      <c r="G5" s="362">
        <v>9.8053000000000008</v>
      </c>
      <c r="H5" s="363">
        <v>9.6786999999999992</v>
      </c>
      <c r="I5" s="194">
        <v>10.445804315825423</v>
      </c>
      <c r="J5" s="194">
        <v>11.212908631650848</v>
      </c>
      <c r="K5" s="190">
        <v>11.980012947476272</v>
      </c>
      <c r="L5" s="193">
        <v>12.246235457420189</v>
      </c>
      <c r="M5" s="194">
        <v>12.512457967364107</v>
      </c>
      <c r="N5" s="194">
        <v>12.778680477308024</v>
      </c>
      <c r="O5" s="194">
        <v>13.044902987251941</v>
      </c>
      <c r="P5" s="190">
        <v>13.311125497195858</v>
      </c>
      <c r="Q5" s="193">
        <v>13.330141390763281</v>
      </c>
      <c r="R5" s="194">
        <v>13.349157284330703</v>
      </c>
      <c r="S5" s="194">
        <v>13.368173177898125</v>
      </c>
      <c r="T5" s="194">
        <v>13.387189071465547</v>
      </c>
      <c r="U5" s="190">
        <v>13.406204965032972</v>
      </c>
      <c r="V5" s="193">
        <v>13.25407781649359</v>
      </c>
      <c r="W5" s="194">
        <v>13.101950667954208</v>
      </c>
      <c r="X5" s="194">
        <v>12.949823519414826</v>
      </c>
      <c r="Y5" s="194">
        <v>12.797696370875444</v>
      </c>
      <c r="Z5" s="190">
        <v>12.645569222336066</v>
      </c>
      <c r="AA5" s="193">
        <v>12.360330818824727</v>
      </c>
      <c r="AB5" s="194">
        <v>12.075092415313387</v>
      </c>
      <c r="AC5" s="194">
        <v>11.789854011802047</v>
      </c>
      <c r="AD5" s="194">
        <v>11.504615608290708</v>
      </c>
      <c r="AE5" s="190">
        <v>11.219377204779367</v>
      </c>
      <c r="AF5" s="193">
        <v>10.934138801268027</v>
      </c>
      <c r="AG5" s="194">
        <v>10.648900397756687</v>
      </c>
      <c r="AH5" s="194">
        <v>10.363661994245348</v>
      </c>
      <c r="AI5" s="194">
        <v>10.078423590734008</v>
      </c>
      <c r="AJ5" s="190">
        <v>9.793185187222667</v>
      </c>
      <c r="AK5" s="193">
        <v>9.545978570846172</v>
      </c>
      <c r="AL5" s="194">
        <v>9.298771954469677</v>
      </c>
      <c r="AM5" s="194">
        <v>9.051565338093182</v>
      </c>
      <c r="AN5" s="194">
        <v>8.804358721716687</v>
      </c>
      <c r="AO5" s="190">
        <v>8.5571521053401938</v>
      </c>
      <c r="AP5" s="193">
        <v>8.2975266842721549</v>
      </c>
      <c r="AQ5" s="194">
        <v>8.037901263204116</v>
      </c>
      <c r="AR5" s="194">
        <v>7.7782758421360763</v>
      </c>
      <c r="AS5" s="194">
        <v>7.5186504210680365</v>
      </c>
      <c r="AT5" s="190">
        <v>7.2590249999999967</v>
      </c>
    </row>
    <row r="6" spans="1:46" x14ac:dyDescent="0.2">
      <c r="A6" s="229" t="s">
        <v>5</v>
      </c>
      <c r="B6" s="371" t="s">
        <v>479</v>
      </c>
      <c r="C6" s="185" t="s">
        <v>243</v>
      </c>
      <c r="D6" s="183" t="s">
        <v>511</v>
      </c>
      <c r="E6" s="374">
        <v>168</v>
      </c>
      <c r="F6" s="358">
        <v>172</v>
      </c>
      <c r="G6" s="193">
        <v>191</v>
      </c>
      <c r="H6" s="365">
        <v>194</v>
      </c>
      <c r="I6" s="194">
        <v>219.50933697995856</v>
      </c>
      <c r="J6" s="194">
        <v>245.01867395991712</v>
      </c>
      <c r="K6" s="192">
        <v>270.52801093987568</v>
      </c>
      <c r="L6" s="193">
        <v>282.7454049823217</v>
      </c>
      <c r="M6" s="194">
        <v>294.96279902476772</v>
      </c>
      <c r="N6" s="194">
        <v>307.18019306721374</v>
      </c>
      <c r="O6" s="194">
        <v>319.39758710965975</v>
      </c>
      <c r="P6" s="192">
        <v>331.61498115210566</v>
      </c>
      <c r="Q6" s="193">
        <v>338.59634917636055</v>
      </c>
      <c r="R6" s="194">
        <v>345.57771720061544</v>
      </c>
      <c r="S6" s="194">
        <v>352.55908522487033</v>
      </c>
      <c r="T6" s="194">
        <v>359.54045324912522</v>
      </c>
      <c r="U6" s="192">
        <v>366.52182127338</v>
      </c>
      <c r="V6" s="193">
        <v>370.01250528550742</v>
      </c>
      <c r="W6" s="194">
        <v>373.50318929763483</v>
      </c>
      <c r="X6" s="194">
        <v>376.99387330976225</v>
      </c>
      <c r="Y6" s="194">
        <v>380.48455732188967</v>
      </c>
      <c r="Z6" s="192">
        <v>383.97524133401714</v>
      </c>
      <c r="AA6" s="193">
        <v>385.72058334008085</v>
      </c>
      <c r="AB6" s="194">
        <v>387.46592534614456</v>
      </c>
      <c r="AC6" s="194">
        <v>389.21126735220827</v>
      </c>
      <c r="AD6" s="194">
        <v>390.95660935827198</v>
      </c>
      <c r="AE6" s="192">
        <v>392.70195136433568</v>
      </c>
      <c r="AF6" s="193">
        <v>394.44729337039939</v>
      </c>
      <c r="AG6" s="194">
        <v>396.1926353764631</v>
      </c>
      <c r="AH6" s="194">
        <v>397.93797738252681</v>
      </c>
      <c r="AI6" s="194">
        <v>399.68331938859052</v>
      </c>
      <c r="AJ6" s="192">
        <v>401.42866139465423</v>
      </c>
      <c r="AK6" s="193">
        <v>403.17400340071794</v>
      </c>
      <c r="AL6" s="194">
        <v>404.91934540678164</v>
      </c>
      <c r="AM6" s="194">
        <v>406.66468741284535</v>
      </c>
      <c r="AN6" s="194">
        <v>408.41002941890906</v>
      </c>
      <c r="AO6" s="192">
        <v>410.15537142497283</v>
      </c>
      <c r="AP6" s="193">
        <v>411.55164502982382</v>
      </c>
      <c r="AQ6" s="194">
        <v>412.94791863467481</v>
      </c>
      <c r="AR6" s="194">
        <v>414.3441922395258</v>
      </c>
      <c r="AS6" s="194">
        <v>415.74046584437679</v>
      </c>
      <c r="AT6" s="192">
        <v>417.13673944922772</v>
      </c>
    </row>
    <row r="7" spans="1:46" x14ac:dyDescent="0.2">
      <c r="A7" s="229" t="s">
        <v>5</v>
      </c>
      <c r="B7" s="183" t="s">
        <v>480</v>
      </c>
      <c r="C7" s="185" t="s">
        <v>243</v>
      </c>
      <c r="D7" s="183" t="s">
        <v>481</v>
      </c>
      <c r="E7" s="374">
        <v>7500</v>
      </c>
      <c r="F7" s="358">
        <v>9269</v>
      </c>
      <c r="G7" s="193">
        <v>8500</v>
      </c>
      <c r="H7" s="365">
        <v>9000</v>
      </c>
      <c r="I7" s="194">
        <v>9736.5205022879964</v>
      </c>
      <c r="J7" s="194">
        <v>10473.041004575993</v>
      </c>
      <c r="K7" s="192">
        <v>11209.561506863989</v>
      </c>
      <c r="L7" s="193">
        <v>11792.458705220917</v>
      </c>
      <c r="M7" s="194">
        <v>12375.355903577845</v>
      </c>
      <c r="N7" s="194">
        <v>12958.253101934773</v>
      </c>
      <c r="O7" s="194">
        <v>13541.150300291702</v>
      </c>
      <c r="P7" s="192">
        <v>14124.047498648626</v>
      </c>
      <c r="Q7" s="193">
        <v>14437.915220840818</v>
      </c>
      <c r="R7" s="194">
        <v>14751.782943033009</v>
      </c>
      <c r="S7" s="194">
        <v>15065.650665225201</v>
      </c>
      <c r="T7" s="194">
        <v>15379.518387417393</v>
      </c>
      <c r="U7" s="192">
        <v>15693.386109609584</v>
      </c>
      <c r="V7" s="193">
        <v>15783.062601664496</v>
      </c>
      <c r="W7" s="194">
        <v>15872.739093719409</v>
      </c>
      <c r="X7" s="194">
        <v>15962.415585774321</v>
      </c>
      <c r="Y7" s="194">
        <v>16052.092077829233</v>
      </c>
      <c r="Z7" s="192">
        <v>16141.768569884141</v>
      </c>
      <c r="AA7" s="193">
        <v>16096.930323856686</v>
      </c>
      <c r="AB7" s="194">
        <v>16052.092077829231</v>
      </c>
      <c r="AC7" s="194">
        <v>16007.253831801776</v>
      </c>
      <c r="AD7" s="194">
        <v>15962.415585774321</v>
      </c>
      <c r="AE7" s="192">
        <v>15917.577339746862</v>
      </c>
      <c r="AF7" s="193">
        <v>15693.386109609582</v>
      </c>
      <c r="AG7" s="194">
        <v>15469.194879472303</v>
      </c>
      <c r="AH7" s="194">
        <v>15245.003649335024</v>
      </c>
      <c r="AI7" s="194">
        <v>15020.812419197744</v>
      </c>
      <c r="AJ7" s="192">
        <v>14796.621189060463</v>
      </c>
      <c r="AK7" s="193">
        <v>14437.915220840816</v>
      </c>
      <c r="AL7" s="194">
        <v>14079.209252621169</v>
      </c>
      <c r="AM7" s="194">
        <v>13720.503284401522</v>
      </c>
      <c r="AN7" s="194">
        <v>13361.797316181875</v>
      </c>
      <c r="AO7" s="192">
        <v>13003.091347962225</v>
      </c>
      <c r="AP7" s="193">
        <v>12644.385379742578</v>
      </c>
      <c r="AQ7" s="194">
        <v>12285.679411522931</v>
      </c>
      <c r="AR7" s="194">
        <v>11926.973443303285</v>
      </c>
      <c r="AS7" s="194">
        <v>11568.267475083638</v>
      </c>
      <c r="AT7" s="192">
        <v>11209.561506863987</v>
      </c>
    </row>
    <row r="8" spans="1:46" x14ac:dyDescent="0.2">
      <c r="A8" s="230" t="s">
        <v>6</v>
      </c>
      <c r="B8" s="183" t="s">
        <v>482</v>
      </c>
      <c r="C8" s="185" t="s">
        <v>474</v>
      </c>
      <c r="D8" s="366" t="s">
        <v>483</v>
      </c>
      <c r="E8" s="376">
        <v>31.4</v>
      </c>
      <c r="F8" s="361">
        <v>31.55</v>
      </c>
      <c r="G8" s="193">
        <v>31.4</v>
      </c>
      <c r="H8" s="360">
        <v>28.79</v>
      </c>
      <c r="I8" s="194">
        <v>29.733239174892407</v>
      </c>
      <c r="J8" s="194">
        <v>30.676478349784816</v>
      </c>
      <c r="K8" s="190">
        <v>31.619717524677224</v>
      </c>
      <c r="L8" s="193">
        <v>32.014963993735691</v>
      </c>
      <c r="M8" s="194">
        <v>32.410210462794154</v>
      </c>
      <c r="N8" s="194">
        <v>32.805456931852618</v>
      </c>
      <c r="O8" s="194">
        <v>33.200703400911081</v>
      </c>
      <c r="P8" s="190">
        <v>33.595949869969552</v>
      </c>
      <c r="Q8" s="193">
        <v>33.200703400911088</v>
      </c>
      <c r="R8" s="194">
        <v>32.805456931852625</v>
      </c>
      <c r="S8" s="194">
        <v>32.410210462794161</v>
      </c>
      <c r="T8" s="194">
        <v>32.014963993735698</v>
      </c>
      <c r="U8" s="190">
        <v>31.619717524677224</v>
      </c>
      <c r="V8" s="193">
        <v>31.066372467995372</v>
      </c>
      <c r="W8" s="194">
        <v>30.513027411313519</v>
      </c>
      <c r="X8" s="194">
        <v>29.959682354631667</v>
      </c>
      <c r="Y8" s="194">
        <v>29.406337297949815</v>
      </c>
      <c r="Z8" s="190">
        <v>28.852992241267966</v>
      </c>
      <c r="AA8" s="193">
        <v>28.088849067754932</v>
      </c>
      <c r="AB8" s="194">
        <v>27.324705894241898</v>
      </c>
      <c r="AC8" s="194">
        <v>26.560562720728864</v>
      </c>
      <c r="AD8" s="194">
        <v>25.79641954721583</v>
      </c>
      <c r="AE8" s="190">
        <v>25.0322763737028</v>
      </c>
      <c r="AF8" s="193">
        <v>24.452581552417051</v>
      </c>
      <c r="AG8" s="194">
        <v>23.872886731131302</v>
      </c>
      <c r="AH8" s="194">
        <v>23.293191909845554</v>
      </c>
      <c r="AI8" s="194">
        <v>22.713497088559805</v>
      </c>
      <c r="AJ8" s="190">
        <v>22.133802267274053</v>
      </c>
      <c r="AK8" s="193">
        <v>21.791255327423382</v>
      </c>
      <c r="AL8" s="194">
        <v>21.448708387572712</v>
      </c>
      <c r="AM8" s="194">
        <v>21.106161447722041</v>
      </c>
      <c r="AN8" s="194">
        <v>20.76361450787137</v>
      </c>
      <c r="AO8" s="190">
        <v>20.421067568020703</v>
      </c>
      <c r="AP8" s="193">
        <v>20.264260803956788</v>
      </c>
      <c r="AQ8" s="194">
        <v>20.107454039892872</v>
      </c>
      <c r="AR8" s="194">
        <v>19.950647275828956</v>
      </c>
      <c r="AS8" s="194">
        <v>19.79384051176504</v>
      </c>
      <c r="AT8" s="190">
        <v>19.637033747701125</v>
      </c>
    </row>
    <row r="9" spans="1:46" x14ac:dyDescent="0.2">
      <c r="A9" s="230" t="s">
        <v>18</v>
      </c>
      <c r="B9" s="183" t="s">
        <v>484</v>
      </c>
      <c r="C9" s="185" t="s">
        <v>243</v>
      </c>
      <c r="D9" s="183" t="s">
        <v>485</v>
      </c>
      <c r="E9" s="374">
        <v>12515.3</v>
      </c>
      <c r="F9" s="364">
        <v>12700.63</v>
      </c>
      <c r="G9" s="193">
        <v>13583.87</v>
      </c>
      <c r="H9" s="365">
        <v>13691.4</v>
      </c>
      <c r="I9" s="194">
        <v>14460.933333333332</v>
      </c>
      <c r="J9" s="194">
        <v>15230.466666666665</v>
      </c>
      <c r="K9" s="187">
        <v>16000</v>
      </c>
      <c r="L9" s="193">
        <v>16400</v>
      </c>
      <c r="M9" s="194">
        <v>16800</v>
      </c>
      <c r="N9" s="194">
        <v>17200</v>
      </c>
      <c r="O9" s="194">
        <v>17600</v>
      </c>
      <c r="P9" s="187">
        <v>18000</v>
      </c>
      <c r="Q9" s="193">
        <v>18200</v>
      </c>
      <c r="R9" s="194">
        <v>18400</v>
      </c>
      <c r="S9" s="194">
        <v>18600</v>
      </c>
      <c r="T9" s="194">
        <v>18800</v>
      </c>
      <c r="U9" s="187">
        <v>19000</v>
      </c>
      <c r="V9" s="193">
        <v>19100</v>
      </c>
      <c r="W9" s="194">
        <v>19200</v>
      </c>
      <c r="X9" s="194">
        <v>19300</v>
      </c>
      <c r="Y9" s="194">
        <v>19400</v>
      </c>
      <c r="Z9" s="187">
        <v>19500</v>
      </c>
      <c r="AA9" s="193">
        <v>19400</v>
      </c>
      <c r="AB9" s="194">
        <v>19300</v>
      </c>
      <c r="AC9" s="194">
        <v>19200</v>
      </c>
      <c r="AD9" s="194">
        <v>19100</v>
      </c>
      <c r="AE9" s="187">
        <v>19000</v>
      </c>
      <c r="AF9" s="193">
        <v>18760</v>
      </c>
      <c r="AG9" s="194">
        <v>18520</v>
      </c>
      <c r="AH9" s="194">
        <v>18280</v>
      </c>
      <c r="AI9" s="194">
        <v>18040</v>
      </c>
      <c r="AJ9" s="187">
        <v>17800</v>
      </c>
      <c r="AK9" s="193">
        <v>17540</v>
      </c>
      <c r="AL9" s="194">
        <v>17280</v>
      </c>
      <c r="AM9" s="194">
        <v>17020</v>
      </c>
      <c r="AN9" s="194">
        <v>16760</v>
      </c>
      <c r="AO9" s="187">
        <v>16500</v>
      </c>
      <c r="AP9" s="193">
        <v>16200</v>
      </c>
      <c r="AQ9" s="194">
        <v>15900</v>
      </c>
      <c r="AR9" s="194">
        <v>15600</v>
      </c>
      <c r="AS9" s="194">
        <v>15300</v>
      </c>
      <c r="AT9" s="187">
        <v>15000</v>
      </c>
    </row>
    <row r="10" spans="1:46" x14ac:dyDescent="0.2">
      <c r="A10" s="229" t="s">
        <v>21</v>
      </c>
      <c r="B10" s="183" t="s">
        <v>486</v>
      </c>
      <c r="C10" s="185" t="s">
        <v>474</v>
      </c>
      <c r="D10" s="183" t="s">
        <v>487</v>
      </c>
      <c r="E10" s="374">
        <v>6.5198</v>
      </c>
      <c r="F10" s="361">
        <v>6.7441000000000004</v>
      </c>
      <c r="G10" s="193">
        <v>7</v>
      </c>
      <c r="H10" s="363">
        <v>6.7590000000000003</v>
      </c>
      <c r="I10" s="194">
        <v>6.8941447831184055</v>
      </c>
      <c r="J10" s="194">
        <v>7.0292895662368107</v>
      </c>
      <c r="K10" s="190">
        <v>7.1644343493552158</v>
      </c>
      <c r="L10" s="193">
        <v>7.184243845252051</v>
      </c>
      <c r="M10" s="194">
        <v>7.2040533411488861</v>
      </c>
      <c r="N10" s="194">
        <v>7.2238628370457212</v>
      </c>
      <c r="O10" s="194">
        <v>7.2436723329425563</v>
      </c>
      <c r="P10" s="190">
        <v>7.2634818288393896</v>
      </c>
      <c r="Q10" s="193">
        <v>7.3163071512309488</v>
      </c>
      <c r="R10" s="194">
        <v>7.3691324736225079</v>
      </c>
      <c r="S10" s="194">
        <v>7.421957796014067</v>
      </c>
      <c r="T10" s="194">
        <v>7.4747831184056261</v>
      </c>
      <c r="U10" s="190">
        <v>7.5276084407971844</v>
      </c>
      <c r="V10" s="193">
        <v>7.5408147713950742</v>
      </c>
      <c r="W10" s="194">
        <v>7.5540211019929639</v>
      </c>
      <c r="X10" s="194">
        <v>7.5672274325908537</v>
      </c>
      <c r="Y10" s="194">
        <v>7.5804337631887435</v>
      </c>
      <c r="Z10" s="190">
        <v>7.5936400937866333</v>
      </c>
      <c r="AA10" s="193">
        <v>7.5276084407971844</v>
      </c>
      <c r="AB10" s="194">
        <v>7.4615767878077355</v>
      </c>
      <c r="AC10" s="194">
        <v>7.3955451348182866</v>
      </c>
      <c r="AD10" s="194">
        <v>7.3295134818288377</v>
      </c>
      <c r="AE10" s="190">
        <v>7.2634818288393896</v>
      </c>
      <c r="AF10" s="193">
        <v>7.1974501758499407</v>
      </c>
      <c r="AG10" s="194">
        <v>7.1314185228604918</v>
      </c>
      <c r="AH10" s="194">
        <v>7.0653868698710429</v>
      </c>
      <c r="AI10" s="194">
        <v>6.999355216881594</v>
      </c>
      <c r="AJ10" s="190">
        <v>6.9333235638921442</v>
      </c>
      <c r="AK10" s="193">
        <v>6.8342760844079704</v>
      </c>
      <c r="AL10" s="194">
        <v>6.7352286049237966</v>
      </c>
      <c r="AM10" s="194">
        <v>6.6361811254396228</v>
      </c>
      <c r="AN10" s="194">
        <v>6.537133645955449</v>
      </c>
      <c r="AO10" s="190">
        <v>6.4380861664712761</v>
      </c>
      <c r="AP10" s="193">
        <v>6.3984671746776067</v>
      </c>
      <c r="AQ10" s="194">
        <v>6.3588481828839374</v>
      </c>
      <c r="AR10" s="194">
        <v>6.319229191090268</v>
      </c>
      <c r="AS10" s="194">
        <v>6.2796101992965987</v>
      </c>
      <c r="AT10" s="190">
        <v>6.2399912075029293</v>
      </c>
    </row>
    <row r="11" spans="1:46" x14ac:dyDescent="0.2">
      <c r="A11" s="229" t="s">
        <v>21</v>
      </c>
      <c r="B11" s="183" t="s">
        <v>227</v>
      </c>
      <c r="C11" s="185" t="s">
        <v>243</v>
      </c>
      <c r="D11" s="183" t="s">
        <v>488</v>
      </c>
      <c r="E11" s="374">
        <v>47126.16</v>
      </c>
      <c r="F11" s="358">
        <v>47116</v>
      </c>
      <c r="G11" s="193">
        <v>46400</v>
      </c>
      <c r="H11" s="365">
        <v>47300</v>
      </c>
      <c r="I11" s="194">
        <v>51048.854095957366</v>
      </c>
      <c r="J11" s="194">
        <v>54797.708191914731</v>
      </c>
      <c r="K11" s="192">
        <v>58546.562287872104</v>
      </c>
      <c r="L11" s="193">
        <v>59847.597005380376</v>
      </c>
      <c r="M11" s="194">
        <v>61148.631722888647</v>
      </c>
      <c r="N11" s="194">
        <v>62449.666440396919</v>
      </c>
      <c r="O11" s="194">
        <v>63750.70115790519</v>
      </c>
      <c r="P11" s="192">
        <v>65051.735875413455</v>
      </c>
      <c r="Q11" s="193">
        <v>65144.666926664046</v>
      </c>
      <c r="R11" s="194">
        <v>65237.597977914636</v>
      </c>
      <c r="S11" s="194">
        <v>65330.529029165227</v>
      </c>
      <c r="T11" s="194">
        <v>65423.460080415818</v>
      </c>
      <c r="U11" s="192">
        <v>65516.391131666409</v>
      </c>
      <c r="V11" s="193">
        <v>64772.942721661682</v>
      </c>
      <c r="W11" s="194">
        <v>64029.494311656956</v>
      </c>
      <c r="X11" s="194">
        <v>63286.045901652229</v>
      </c>
      <c r="Y11" s="194">
        <v>62542.597491647502</v>
      </c>
      <c r="Z11" s="192">
        <v>61799.149081642783</v>
      </c>
      <c r="AA11" s="193">
        <v>60405.183312883921</v>
      </c>
      <c r="AB11" s="194">
        <v>59011.217544125058</v>
      </c>
      <c r="AC11" s="194">
        <v>57617.251775366196</v>
      </c>
      <c r="AD11" s="194">
        <v>56223.286006607334</v>
      </c>
      <c r="AE11" s="192">
        <v>54829.320237848478</v>
      </c>
      <c r="AF11" s="193">
        <v>53435.354469089616</v>
      </c>
      <c r="AG11" s="194">
        <v>52041.388700330754</v>
      </c>
      <c r="AH11" s="194">
        <v>50647.422931571891</v>
      </c>
      <c r="AI11" s="194">
        <v>49253.457162813029</v>
      </c>
      <c r="AJ11" s="192">
        <v>47859.491394054181</v>
      </c>
      <c r="AK11" s="193">
        <v>46651.3877277965</v>
      </c>
      <c r="AL11" s="194">
        <v>45443.28406153882</v>
      </c>
      <c r="AM11" s="194">
        <v>44235.180395281139</v>
      </c>
      <c r="AN11" s="194">
        <v>43027.076729023458</v>
      </c>
      <c r="AO11" s="192">
        <v>41818.973062765785</v>
      </c>
      <c r="AP11" s="193">
        <v>40550.178450212625</v>
      </c>
      <c r="AQ11" s="194">
        <v>39281.383837659465</v>
      </c>
      <c r="AR11" s="194">
        <v>38012.589225106305</v>
      </c>
      <c r="AS11" s="194">
        <v>36743.794612553145</v>
      </c>
      <c r="AT11" s="192">
        <v>35474.999999999985</v>
      </c>
    </row>
    <row r="12" spans="1:46" x14ac:dyDescent="0.2">
      <c r="A12" s="229" t="s">
        <v>1</v>
      </c>
      <c r="B12" s="183" t="s">
        <v>489</v>
      </c>
      <c r="C12" s="185" t="s">
        <v>243</v>
      </c>
      <c r="D12" s="183" t="s">
        <v>485</v>
      </c>
      <c r="E12" s="374">
        <v>3457.89</v>
      </c>
      <c r="F12" s="364">
        <v>3673.87</v>
      </c>
      <c r="G12" s="193">
        <v>3891.31</v>
      </c>
      <c r="H12" s="365">
        <v>3463.08</v>
      </c>
      <c r="I12" s="194">
        <v>3842.0533333333333</v>
      </c>
      <c r="J12" s="194">
        <v>4221.0266666666666</v>
      </c>
      <c r="K12" s="187">
        <v>4600</v>
      </c>
      <c r="L12" s="193">
        <v>4800</v>
      </c>
      <c r="M12" s="194">
        <v>5000</v>
      </c>
      <c r="N12" s="194">
        <v>5200</v>
      </c>
      <c r="O12" s="194">
        <v>5400</v>
      </c>
      <c r="P12" s="187">
        <v>5600</v>
      </c>
      <c r="Q12" s="193">
        <v>5720</v>
      </c>
      <c r="R12" s="194">
        <v>5840</v>
      </c>
      <c r="S12" s="194">
        <v>5960</v>
      </c>
      <c r="T12" s="194">
        <v>6080</v>
      </c>
      <c r="U12" s="187">
        <v>6200</v>
      </c>
      <c r="V12" s="193">
        <v>6260</v>
      </c>
      <c r="W12" s="194">
        <v>6320</v>
      </c>
      <c r="X12" s="194">
        <v>6380</v>
      </c>
      <c r="Y12" s="194">
        <v>6440</v>
      </c>
      <c r="Z12" s="187">
        <v>6500</v>
      </c>
      <c r="AA12" s="193">
        <v>6520</v>
      </c>
      <c r="AB12" s="194">
        <v>6540</v>
      </c>
      <c r="AC12" s="194">
        <v>6560</v>
      </c>
      <c r="AD12" s="194">
        <v>6580</v>
      </c>
      <c r="AE12" s="187">
        <v>6600</v>
      </c>
      <c r="AF12" s="193">
        <v>6580</v>
      </c>
      <c r="AG12" s="194">
        <v>6560</v>
      </c>
      <c r="AH12" s="194">
        <v>6540</v>
      </c>
      <c r="AI12" s="194">
        <v>6520</v>
      </c>
      <c r="AJ12" s="187">
        <v>6500</v>
      </c>
      <c r="AK12" s="193">
        <v>6440</v>
      </c>
      <c r="AL12" s="194">
        <v>6380</v>
      </c>
      <c r="AM12" s="194">
        <v>6320</v>
      </c>
      <c r="AN12" s="194">
        <v>6260</v>
      </c>
      <c r="AO12" s="187">
        <v>6200</v>
      </c>
      <c r="AP12" s="193">
        <v>6120</v>
      </c>
      <c r="AQ12" s="194">
        <v>6040</v>
      </c>
      <c r="AR12" s="194">
        <v>5960</v>
      </c>
      <c r="AS12" s="194">
        <v>5880</v>
      </c>
      <c r="AT12" s="187">
        <v>5800</v>
      </c>
    </row>
    <row r="13" spans="1:46" x14ac:dyDescent="0.2">
      <c r="A13" s="229" t="s">
        <v>1</v>
      </c>
      <c r="B13" s="183" t="s">
        <v>490</v>
      </c>
      <c r="C13" s="185" t="s">
        <v>243</v>
      </c>
      <c r="D13" s="183" t="s">
        <v>485</v>
      </c>
      <c r="E13" s="374">
        <v>2986.46</v>
      </c>
      <c r="F13" s="364">
        <v>2812.37</v>
      </c>
      <c r="G13" s="193">
        <v>2913.25</v>
      </c>
      <c r="H13" s="365">
        <v>2920.2</v>
      </c>
      <c r="I13" s="194">
        <v>3146.7999999999997</v>
      </c>
      <c r="J13" s="194">
        <v>3373.3999999999996</v>
      </c>
      <c r="K13" s="187">
        <v>3600</v>
      </c>
      <c r="L13" s="193">
        <v>3760</v>
      </c>
      <c r="M13" s="194">
        <v>3920</v>
      </c>
      <c r="N13" s="194">
        <v>4080</v>
      </c>
      <c r="O13" s="194">
        <v>4240</v>
      </c>
      <c r="P13" s="187">
        <v>4400</v>
      </c>
      <c r="Q13" s="193">
        <v>4480</v>
      </c>
      <c r="R13" s="194">
        <v>4560</v>
      </c>
      <c r="S13" s="194">
        <v>4640</v>
      </c>
      <c r="T13" s="194">
        <v>4720</v>
      </c>
      <c r="U13" s="187">
        <v>4800</v>
      </c>
      <c r="V13" s="193">
        <v>4820</v>
      </c>
      <c r="W13" s="194">
        <v>4840</v>
      </c>
      <c r="X13" s="194">
        <v>4860</v>
      </c>
      <c r="Y13" s="194">
        <v>4880</v>
      </c>
      <c r="Z13" s="187">
        <v>4900</v>
      </c>
      <c r="AA13" s="193">
        <v>4890</v>
      </c>
      <c r="AB13" s="194">
        <v>4880</v>
      </c>
      <c r="AC13" s="194">
        <v>4870</v>
      </c>
      <c r="AD13" s="194">
        <v>4860</v>
      </c>
      <c r="AE13" s="187">
        <v>4850</v>
      </c>
      <c r="AF13" s="193">
        <v>4820</v>
      </c>
      <c r="AG13" s="194">
        <v>4790</v>
      </c>
      <c r="AH13" s="194">
        <v>4760</v>
      </c>
      <c r="AI13" s="194">
        <v>4730</v>
      </c>
      <c r="AJ13" s="187">
        <v>4700</v>
      </c>
      <c r="AK13" s="193">
        <v>4660</v>
      </c>
      <c r="AL13" s="194">
        <v>4620</v>
      </c>
      <c r="AM13" s="194">
        <v>4580</v>
      </c>
      <c r="AN13" s="194">
        <v>4540</v>
      </c>
      <c r="AO13" s="187">
        <v>4500</v>
      </c>
      <c r="AP13" s="193">
        <v>4440</v>
      </c>
      <c r="AQ13" s="194">
        <v>4380</v>
      </c>
      <c r="AR13" s="194">
        <v>4320</v>
      </c>
      <c r="AS13" s="194">
        <v>4260</v>
      </c>
      <c r="AT13" s="187">
        <v>4200</v>
      </c>
    </row>
    <row r="14" spans="1:46" x14ac:dyDescent="0.2">
      <c r="A14" s="229" t="s">
        <v>1</v>
      </c>
      <c r="B14" s="183" t="s">
        <v>491</v>
      </c>
      <c r="C14" s="185" t="s">
        <v>243</v>
      </c>
      <c r="D14" s="183" t="s">
        <v>485</v>
      </c>
      <c r="E14" s="374">
        <v>2052.29</v>
      </c>
      <c r="F14" s="364">
        <v>2159.96</v>
      </c>
      <c r="G14" s="193">
        <v>2825.67</v>
      </c>
      <c r="H14" s="365">
        <v>2897.51</v>
      </c>
      <c r="I14" s="194">
        <v>3398.34</v>
      </c>
      <c r="J14" s="194">
        <v>3899.17</v>
      </c>
      <c r="K14" s="187">
        <v>4400</v>
      </c>
      <c r="L14" s="193">
        <v>4600</v>
      </c>
      <c r="M14" s="194">
        <v>4800</v>
      </c>
      <c r="N14" s="194">
        <v>5000</v>
      </c>
      <c r="O14" s="194">
        <v>5200</v>
      </c>
      <c r="P14" s="187">
        <v>5400</v>
      </c>
      <c r="Q14" s="193">
        <v>5520</v>
      </c>
      <c r="R14" s="194">
        <v>5640</v>
      </c>
      <c r="S14" s="194">
        <v>5760</v>
      </c>
      <c r="T14" s="194">
        <v>5880</v>
      </c>
      <c r="U14" s="187">
        <v>6000</v>
      </c>
      <c r="V14" s="193">
        <v>6060</v>
      </c>
      <c r="W14" s="194">
        <v>6120</v>
      </c>
      <c r="X14" s="194">
        <v>6180</v>
      </c>
      <c r="Y14" s="194">
        <v>6240</v>
      </c>
      <c r="Z14" s="187">
        <v>6300</v>
      </c>
      <c r="AA14" s="193">
        <v>6320</v>
      </c>
      <c r="AB14" s="194">
        <v>6340</v>
      </c>
      <c r="AC14" s="194">
        <v>6360</v>
      </c>
      <c r="AD14" s="194">
        <v>6380</v>
      </c>
      <c r="AE14" s="187">
        <v>6400</v>
      </c>
      <c r="AF14" s="193">
        <v>6360</v>
      </c>
      <c r="AG14" s="194">
        <v>6320</v>
      </c>
      <c r="AH14" s="194">
        <v>6280</v>
      </c>
      <c r="AI14" s="194">
        <v>6240</v>
      </c>
      <c r="AJ14" s="187">
        <v>6200</v>
      </c>
      <c r="AK14" s="193">
        <v>6140</v>
      </c>
      <c r="AL14" s="194">
        <v>6080</v>
      </c>
      <c r="AM14" s="194">
        <v>6020</v>
      </c>
      <c r="AN14" s="194">
        <v>5960</v>
      </c>
      <c r="AO14" s="187">
        <v>5900</v>
      </c>
      <c r="AP14" s="193">
        <v>5850</v>
      </c>
      <c r="AQ14" s="194">
        <v>5800</v>
      </c>
      <c r="AR14" s="194">
        <v>5750</v>
      </c>
      <c r="AS14" s="194">
        <v>5700</v>
      </c>
      <c r="AT14" s="187">
        <v>5650</v>
      </c>
    </row>
    <row r="15" spans="1:46" x14ac:dyDescent="0.2">
      <c r="A15" s="229" t="s">
        <v>1</v>
      </c>
      <c r="B15" s="183" t="s">
        <v>492</v>
      </c>
      <c r="C15" s="185" t="s">
        <v>243</v>
      </c>
      <c r="D15" s="183" t="s">
        <v>485</v>
      </c>
      <c r="E15" s="374">
        <v>4735.03</v>
      </c>
      <c r="F15" s="364">
        <v>5117.13</v>
      </c>
      <c r="G15" s="193">
        <v>5189.38</v>
      </c>
      <c r="H15" s="365">
        <v>5321.01</v>
      </c>
      <c r="I15" s="194">
        <v>5647.34</v>
      </c>
      <c r="J15" s="194">
        <v>5973.67</v>
      </c>
      <c r="K15" s="187">
        <v>6300</v>
      </c>
      <c r="L15" s="193">
        <v>6480</v>
      </c>
      <c r="M15" s="194">
        <v>6660</v>
      </c>
      <c r="N15" s="194">
        <v>6840</v>
      </c>
      <c r="O15" s="194">
        <v>7020</v>
      </c>
      <c r="P15" s="187">
        <v>7200</v>
      </c>
      <c r="Q15" s="193">
        <v>7300</v>
      </c>
      <c r="R15" s="194">
        <v>7400</v>
      </c>
      <c r="S15" s="194">
        <v>7500</v>
      </c>
      <c r="T15" s="194">
        <v>7600</v>
      </c>
      <c r="U15" s="187">
        <v>7700</v>
      </c>
      <c r="V15" s="193">
        <v>7760</v>
      </c>
      <c r="W15" s="194">
        <v>7820</v>
      </c>
      <c r="X15" s="194">
        <v>7880</v>
      </c>
      <c r="Y15" s="194">
        <v>7940</v>
      </c>
      <c r="Z15" s="187">
        <v>8000</v>
      </c>
      <c r="AA15" s="193">
        <v>8040</v>
      </c>
      <c r="AB15" s="194">
        <v>8080</v>
      </c>
      <c r="AC15" s="194">
        <v>8120</v>
      </c>
      <c r="AD15" s="194">
        <v>8160</v>
      </c>
      <c r="AE15" s="187">
        <v>8200</v>
      </c>
      <c r="AF15" s="193">
        <v>8240</v>
      </c>
      <c r="AG15" s="194">
        <v>8280</v>
      </c>
      <c r="AH15" s="194">
        <v>8320</v>
      </c>
      <c r="AI15" s="194">
        <v>8360</v>
      </c>
      <c r="AJ15" s="187">
        <v>8400</v>
      </c>
      <c r="AK15" s="193">
        <v>8420</v>
      </c>
      <c r="AL15" s="194">
        <v>8440</v>
      </c>
      <c r="AM15" s="194">
        <v>8460</v>
      </c>
      <c r="AN15" s="194">
        <v>8480</v>
      </c>
      <c r="AO15" s="187">
        <v>8500</v>
      </c>
      <c r="AP15" s="193">
        <v>8520</v>
      </c>
      <c r="AQ15" s="194">
        <v>8540</v>
      </c>
      <c r="AR15" s="194">
        <v>8560</v>
      </c>
      <c r="AS15" s="194">
        <v>8580</v>
      </c>
      <c r="AT15" s="187">
        <v>8600</v>
      </c>
    </row>
    <row r="16" spans="1:46" x14ac:dyDescent="0.2">
      <c r="A16" s="229" t="s">
        <v>25</v>
      </c>
      <c r="B16" s="183" t="s">
        <v>493</v>
      </c>
      <c r="C16" s="185" t="s">
        <v>243</v>
      </c>
      <c r="D16" s="183" t="s">
        <v>485</v>
      </c>
      <c r="E16" s="374">
        <v>234430.62</v>
      </c>
      <c r="F16" s="364">
        <v>239470.83</v>
      </c>
      <c r="G16" s="193">
        <v>237724.49</v>
      </c>
      <c r="H16" s="365">
        <v>212927.18</v>
      </c>
      <c r="I16" s="194">
        <v>221951.45333333334</v>
      </c>
      <c r="J16" s="194">
        <v>230975.72666666668</v>
      </c>
      <c r="K16" s="187">
        <v>240000</v>
      </c>
      <c r="L16" s="193">
        <v>243000</v>
      </c>
      <c r="M16" s="194">
        <v>246000</v>
      </c>
      <c r="N16" s="194">
        <v>249000</v>
      </c>
      <c r="O16" s="194">
        <v>252000</v>
      </c>
      <c r="P16" s="187">
        <v>255000</v>
      </c>
      <c r="Q16" s="193">
        <v>252000</v>
      </c>
      <c r="R16" s="194">
        <v>249000</v>
      </c>
      <c r="S16" s="194">
        <v>246000</v>
      </c>
      <c r="T16" s="194">
        <v>243000</v>
      </c>
      <c r="U16" s="187">
        <v>240000</v>
      </c>
      <c r="V16" s="193">
        <v>235800</v>
      </c>
      <c r="W16" s="194">
        <v>231600</v>
      </c>
      <c r="X16" s="194">
        <v>227400</v>
      </c>
      <c r="Y16" s="194">
        <v>223200</v>
      </c>
      <c r="Z16" s="187">
        <v>219000</v>
      </c>
      <c r="AA16" s="193">
        <v>213200</v>
      </c>
      <c r="AB16" s="194">
        <v>207400</v>
      </c>
      <c r="AC16" s="194">
        <v>201600</v>
      </c>
      <c r="AD16" s="194">
        <v>195800</v>
      </c>
      <c r="AE16" s="187">
        <v>190000</v>
      </c>
      <c r="AF16" s="193">
        <v>185600</v>
      </c>
      <c r="AG16" s="194">
        <v>181200</v>
      </c>
      <c r="AH16" s="194">
        <v>176800</v>
      </c>
      <c r="AI16" s="194">
        <v>172400</v>
      </c>
      <c r="AJ16" s="187">
        <v>168000</v>
      </c>
      <c r="AK16" s="193">
        <v>165400</v>
      </c>
      <c r="AL16" s="194">
        <v>162800</v>
      </c>
      <c r="AM16" s="194">
        <v>160200</v>
      </c>
      <c r="AN16" s="194">
        <v>157600</v>
      </c>
      <c r="AO16" s="187">
        <v>155000</v>
      </c>
      <c r="AP16" s="193">
        <v>153809.8052</v>
      </c>
      <c r="AQ16" s="194">
        <v>152619.61040000001</v>
      </c>
      <c r="AR16" s="194">
        <v>151429.41560000001</v>
      </c>
      <c r="AS16" s="194">
        <v>150239.22080000001</v>
      </c>
      <c r="AT16" s="187">
        <v>149049.02599999998</v>
      </c>
    </row>
    <row r="17" spans="1:46" x14ac:dyDescent="0.2">
      <c r="A17" s="229" t="s">
        <v>25</v>
      </c>
      <c r="B17" s="183" t="s">
        <v>494</v>
      </c>
      <c r="C17" s="185" t="s">
        <v>495</v>
      </c>
      <c r="D17" s="183" t="s">
        <v>485</v>
      </c>
      <c r="E17" s="374">
        <v>94461.22</v>
      </c>
      <c r="F17" s="364">
        <v>95227.79</v>
      </c>
      <c r="G17" s="193">
        <v>101727.37</v>
      </c>
      <c r="H17" s="365">
        <v>101668.65</v>
      </c>
      <c r="I17" s="194">
        <v>107779.09999999999</v>
      </c>
      <c r="J17" s="194">
        <v>113889.54999999999</v>
      </c>
      <c r="K17" s="187">
        <v>120000</v>
      </c>
      <c r="L17" s="193">
        <v>122000</v>
      </c>
      <c r="M17" s="194">
        <v>124000</v>
      </c>
      <c r="N17" s="194">
        <v>126000</v>
      </c>
      <c r="O17" s="194">
        <v>128000</v>
      </c>
      <c r="P17" s="187">
        <v>130000</v>
      </c>
      <c r="Q17" s="193">
        <v>129800</v>
      </c>
      <c r="R17" s="194">
        <v>129600</v>
      </c>
      <c r="S17" s="194">
        <v>129400</v>
      </c>
      <c r="T17" s="194">
        <v>129200</v>
      </c>
      <c r="U17" s="187">
        <v>129000</v>
      </c>
      <c r="V17" s="193">
        <v>127800</v>
      </c>
      <c r="W17" s="194">
        <v>126600</v>
      </c>
      <c r="X17" s="194">
        <v>125400</v>
      </c>
      <c r="Y17" s="194">
        <v>124200</v>
      </c>
      <c r="Z17" s="187">
        <v>123000</v>
      </c>
      <c r="AA17" s="193">
        <v>121800</v>
      </c>
      <c r="AB17" s="194">
        <v>120600</v>
      </c>
      <c r="AC17" s="194">
        <v>119400</v>
      </c>
      <c r="AD17" s="194">
        <v>118200</v>
      </c>
      <c r="AE17" s="187">
        <v>117000</v>
      </c>
      <c r="AF17" s="193">
        <v>115200</v>
      </c>
      <c r="AG17" s="194">
        <v>113400</v>
      </c>
      <c r="AH17" s="194">
        <v>111600</v>
      </c>
      <c r="AI17" s="194">
        <v>109800</v>
      </c>
      <c r="AJ17" s="187">
        <v>108000</v>
      </c>
      <c r="AK17" s="193">
        <v>106400</v>
      </c>
      <c r="AL17" s="194">
        <v>104800</v>
      </c>
      <c r="AM17" s="194">
        <v>103200</v>
      </c>
      <c r="AN17" s="194">
        <v>101600</v>
      </c>
      <c r="AO17" s="187">
        <v>100000</v>
      </c>
      <c r="AP17" s="193">
        <v>98000</v>
      </c>
      <c r="AQ17" s="194">
        <v>96000</v>
      </c>
      <c r="AR17" s="194">
        <v>94000</v>
      </c>
      <c r="AS17" s="194">
        <v>92000</v>
      </c>
      <c r="AT17" s="187">
        <v>90000</v>
      </c>
    </row>
    <row r="18" spans="1:46" x14ac:dyDescent="0.2">
      <c r="A18" s="230" t="s">
        <v>26</v>
      </c>
      <c r="B18" s="183" t="s">
        <v>512</v>
      </c>
      <c r="C18" s="185" t="s">
        <v>243</v>
      </c>
      <c r="D18" s="183" t="s">
        <v>485</v>
      </c>
      <c r="E18" s="374">
        <v>99541.89</v>
      </c>
      <c r="F18" s="364">
        <v>106476.68</v>
      </c>
      <c r="G18" s="193">
        <v>103524.26</v>
      </c>
      <c r="H18" s="365">
        <v>101795.9</v>
      </c>
      <c r="I18" s="194">
        <v>109863.93333333333</v>
      </c>
      <c r="J18" s="194">
        <v>117931.96666666667</v>
      </c>
      <c r="K18" s="187">
        <v>126000</v>
      </c>
      <c r="L18" s="193">
        <v>128800</v>
      </c>
      <c r="M18" s="194">
        <v>131600</v>
      </c>
      <c r="N18" s="194">
        <v>134400</v>
      </c>
      <c r="O18" s="194">
        <v>137200</v>
      </c>
      <c r="P18" s="187">
        <v>140000</v>
      </c>
      <c r="Q18" s="193">
        <v>140200</v>
      </c>
      <c r="R18" s="194">
        <v>140400</v>
      </c>
      <c r="S18" s="194">
        <v>140600</v>
      </c>
      <c r="T18" s="194">
        <v>140800</v>
      </c>
      <c r="U18" s="187">
        <v>141000</v>
      </c>
      <c r="V18" s="193">
        <v>139400</v>
      </c>
      <c r="W18" s="194">
        <v>137800</v>
      </c>
      <c r="X18" s="194">
        <v>136200</v>
      </c>
      <c r="Y18" s="194">
        <v>134600</v>
      </c>
      <c r="Z18" s="187">
        <v>133000</v>
      </c>
      <c r="AA18" s="193">
        <v>130000</v>
      </c>
      <c r="AB18" s="194">
        <v>127000</v>
      </c>
      <c r="AC18" s="194">
        <v>124000</v>
      </c>
      <c r="AD18" s="194">
        <v>121000</v>
      </c>
      <c r="AE18" s="187">
        <v>118000</v>
      </c>
      <c r="AF18" s="193">
        <v>115000</v>
      </c>
      <c r="AG18" s="194">
        <v>112000</v>
      </c>
      <c r="AH18" s="194">
        <v>109000</v>
      </c>
      <c r="AI18" s="194">
        <v>106000</v>
      </c>
      <c r="AJ18" s="187">
        <v>103000</v>
      </c>
      <c r="AK18" s="193">
        <v>100400</v>
      </c>
      <c r="AL18" s="194">
        <v>97800</v>
      </c>
      <c r="AM18" s="194">
        <v>95200</v>
      </c>
      <c r="AN18" s="194">
        <v>92600</v>
      </c>
      <c r="AO18" s="187">
        <v>90000</v>
      </c>
      <c r="AP18" s="193">
        <v>87269.384999999995</v>
      </c>
      <c r="AQ18" s="194">
        <v>84538.76999999999</v>
      </c>
      <c r="AR18" s="194">
        <v>81808.154999999984</v>
      </c>
      <c r="AS18" s="194">
        <v>79077.539999999979</v>
      </c>
      <c r="AT18" s="187">
        <v>76346.924999999988</v>
      </c>
    </row>
    <row r="19" spans="1:46" x14ac:dyDescent="0.2">
      <c r="A19" s="229" t="s">
        <v>27</v>
      </c>
      <c r="B19" s="183" t="s">
        <v>496</v>
      </c>
      <c r="C19" s="185" t="s">
        <v>243</v>
      </c>
      <c r="D19" s="183" t="s">
        <v>485</v>
      </c>
      <c r="E19" s="374">
        <v>3512.96</v>
      </c>
      <c r="F19" s="358">
        <v>3708.04</v>
      </c>
      <c r="G19" s="193">
        <v>3850.32</v>
      </c>
      <c r="H19" s="365">
        <v>4014.43</v>
      </c>
      <c r="I19" s="194">
        <v>4342.9533333333329</v>
      </c>
      <c r="J19" s="194">
        <v>4671.4766666666665</v>
      </c>
      <c r="K19" s="187">
        <v>5000</v>
      </c>
      <c r="L19" s="193">
        <v>5260</v>
      </c>
      <c r="M19" s="194">
        <v>5520</v>
      </c>
      <c r="N19" s="194">
        <v>5780</v>
      </c>
      <c r="O19" s="194">
        <v>6040</v>
      </c>
      <c r="P19" s="187">
        <v>6300</v>
      </c>
      <c r="Q19" s="193">
        <v>6440</v>
      </c>
      <c r="R19" s="194">
        <v>6580</v>
      </c>
      <c r="S19" s="194">
        <v>6720</v>
      </c>
      <c r="T19" s="194">
        <v>6860</v>
      </c>
      <c r="U19" s="187">
        <v>7000</v>
      </c>
      <c r="V19" s="193">
        <v>7040</v>
      </c>
      <c r="W19" s="194">
        <v>7080</v>
      </c>
      <c r="X19" s="194">
        <v>7120</v>
      </c>
      <c r="Y19" s="194">
        <v>7160</v>
      </c>
      <c r="Z19" s="187">
        <v>7200</v>
      </c>
      <c r="AA19" s="193">
        <v>7180</v>
      </c>
      <c r="AB19" s="194">
        <v>7160</v>
      </c>
      <c r="AC19" s="194">
        <v>7140</v>
      </c>
      <c r="AD19" s="194">
        <v>7120</v>
      </c>
      <c r="AE19" s="187">
        <v>7100</v>
      </c>
      <c r="AF19" s="193">
        <v>7000</v>
      </c>
      <c r="AG19" s="194">
        <v>6900</v>
      </c>
      <c r="AH19" s="194">
        <v>6800</v>
      </c>
      <c r="AI19" s="194">
        <v>6700</v>
      </c>
      <c r="AJ19" s="187">
        <v>6600</v>
      </c>
      <c r="AK19" s="193">
        <v>6440</v>
      </c>
      <c r="AL19" s="194">
        <v>6280</v>
      </c>
      <c r="AM19" s="194">
        <v>6120</v>
      </c>
      <c r="AN19" s="194">
        <v>5960</v>
      </c>
      <c r="AO19" s="187">
        <v>5800</v>
      </c>
      <c r="AP19" s="193">
        <v>5640</v>
      </c>
      <c r="AQ19" s="194">
        <v>5480</v>
      </c>
      <c r="AR19" s="194">
        <v>5320</v>
      </c>
      <c r="AS19" s="194">
        <v>5160</v>
      </c>
      <c r="AT19" s="187">
        <v>5000</v>
      </c>
    </row>
    <row r="20" spans="1:46" x14ac:dyDescent="0.2">
      <c r="A20" s="229" t="s">
        <v>27</v>
      </c>
      <c r="B20" s="371" t="s">
        <v>497</v>
      </c>
      <c r="C20" s="185" t="s">
        <v>243</v>
      </c>
      <c r="D20" s="183" t="s">
        <v>498</v>
      </c>
      <c r="E20" s="374">
        <v>978.42</v>
      </c>
      <c r="F20" s="358">
        <v>1002.51</v>
      </c>
      <c r="G20" s="193">
        <v>1048.67</v>
      </c>
      <c r="H20" s="365">
        <v>1111.53</v>
      </c>
      <c r="I20" s="194">
        <v>1257.6866666666667</v>
      </c>
      <c r="J20" s="194">
        <v>1403.8433333333335</v>
      </c>
      <c r="K20" s="187">
        <v>1550</v>
      </c>
      <c r="L20" s="193">
        <v>1620</v>
      </c>
      <c r="M20" s="194">
        <v>1690</v>
      </c>
      <c r="N20" s="194">
        <v>1760</v>
      </c>
      <c r="O20" s="194">
        <v>1830</v>
      </c>
      <c r="P20" s="187">
        <v>1900</v>
      </c>
      <c r="Q20" s="193">
        <v>1940</v>
      </c>
      <c r="R20" s="194">
        <v>1980</v>
      </c>
      <c r="S20" s="194">
        <v>2020</v>
      </c>
      <c r="T20" s="194">
        <v>2060</v>
      </c>
      <c r="U20" s="187">
        <v>2100</v>
      </c>
      <c r="V20" s="193">
        <v>2120</v>
      </c>
      <c r="W20" s="194">
        <v>2140</v>
      </c>
      <c r="X20" s="194">
        <v>2160</v>
      </c>
      <c r="Y20" s="194">
        <v>2180</v>
      </c>
      <c r="Z20" s="187">
        <v>2200</v>
      </c>
      <c r="AA20" s="193">
        <v>2210</v>
      </c>
      <c r="AB20" s="194">
        <v>2220</v>
      </c>
      <c r="AC20" s="194">
        <v>2230</v>
      </c>
      <c r="AD20" s="194">
        <v>2240</v>
      </c>
      <c r="AE20" s="187">
        <v>2250</v>
      </c>
      <c r="AF20" s="193">
        <v>2260</v>
      </c>
      <c r="AG20" s="194">
        <v>2270</v>
      </c>
      <c r="AH20" s="194">
        <v>2280</v>
      </c>
      <c r="AI20" s="194">
        <v>2290</v>
      </c>
      <c r="AJ20" s="187">
        <v>2300</v>
      </c>
      <c r="AK20" s="193">
        <v>2310</v>
      </c>
      <c r="AL20" s="194">
        <v>2320</v>
      </c>
      <c r="AM20" s="194">
        <v>2330</v>
      </c>
      <c r="AN20" s="194">
        <v>2340</v>
      </c>
      <c r="AO20" s="187">
        <v>2350</v>
      </c>
      <c r="AP20" s="193">
        <v>2358</v>
      </c>
      <c r="AQ20" s="194">
        <v>2366</v>
      </c>
      <c r="AR20" s="194">
        <v>2374</v>
      </c>
      <c r="AS20" s="194">
        <v>2382</v>
      </c>
      <c r="AT20" s="187">
        <v>2390</v>
      </c>
    </row>
    <row r="21" spans="1:46" x14ac:dyDescent="0.2">
      <c r="A21" s="231" t="s">
        <v>31</v>
      </c>
      <c r="B21" s="196" t="s">
        <v>499</v>
      </c>
      <c r="C21" s="197" t="s">
        <v>500</v>
      </c>
      <c r="D21" s="196" t="s">
        <v>501</v>
      </c>
      <c r="E21" s="375">
        <v>2567.67</v>
      </c>
      <c r="F21" s="367">
        <v>2532.4899999999998</v>
      </c>
      <c r="G21" s="201">
        <v>2625.7</v>
      </c>
      <c r="H21" s="368">
        <v>2713.63</v>
      </c>
      <c r="I21" s="202">
        <v>2948.7071666666666</v>
      </c>
      <c r="J21" s="202">
        <v>3183.7843333333331</v>
      </c>
      <c r="K21" s="198">
        <v>3418.8615</v>
      </c>
      <c r="L21" s="201">
        <v>3520.1610999999998</v>
      </c>
      <c r="M21" s="202">
        <v>3621.4606999999996</v>
      </c>
      <c r="N21" s="202">
        <v>3722.7602999999995</v>
      </c>
      <c r="O21" s="202">
        <v>3824.0598999999993</v>
      </c>
      <c r="P21" s="198">
        <v>3925.3595</v>
      </c>
      <c r="Q21" s="201">
        <v>3976.0092999999997</v>
      </c>
      <c r="R21" s="202">
        <v>4026.6590999999994</v>
      </c>
      <c r="S21" s="202">
        <v>4077.3088999999991</v>
      </c>
      <c r="T21" s="202">
        <v>4127.9586999999992</v>
      </c>
      <c r="U21" s="198">
        <v>4178.6084999999994</v>
      </c>
      <c r="V21" s="201">
        <v>4165.9460499999996</v>
      </c>
      <c r="W21" s="202">
        <v>4153.2835999999998</v>
      </c>
      <c r="X21" s="202">
        <v>4140.6211499999999</v>
      </c>
      <c r="Y21" s="202">
        <v>4127.9587000000001</v>
      </c>
      <c r="Z21" s="198">
        <v>4115.2962499999994</v>
      </c>
      <c r="AA21" s="201">
        <v>4102.6337999999996</v>
      </c>
      <c r="AB21" s="202">
        <v>4089.9713499999998</v>
      </c>
      <c r="AC21" s="202">
        <v>4077.3089</v>
      </c>
      <c r="AD21" s="202">
        <v>4064.6464500000002</v>
      </c>
      <c r="AE21" s="198">
        <v>4051.9839999999995</v>
      </c>
      <c r="AF21" s="201">
        <v>4039.3215499999997</v>
      </c>
      <c r="AG21" s="202">
        <v>4026.6590999999999</v>
      </c>
      <c r="AH21" s="202">
        <v>4013.99665</v>
      </c>
      <c r="AI21" s="202">
        <v>4001.3342000000002</v>
      </c>
      <c r="AJ21" s="198">
        <v>3988.6717499999995</v>
      </c>
      <c r="AK21" s="201">
        <v>3983.6067699999994</v>
      </c>
      <c r="AL21" s="202">
        <v>3978.5417899999993</v>
      </c>
      <c r="AM21" s="202">
        <v>3973.4768099999992</v>
      </c>
      <c r="AN21" s="202">
        <v>3968.4118299999991</v>
      </c>
      <c r="AO21" s="198">
        <v>3963.3468499999994</v>
      </c>
      <c r="AP21" s="201">
        <v>3955.7493799999993</v>
      </c>
      <c r="AQ21" s="202">
        <v>3948.1519099999991</v>
      </c>
      <c r="AR21" s="202">
        <v>3940.554439999999</v>
      </c>
      <c r="AS21" s="202">
        <v>3932.9569699999988</v>
      </c>
      <c r="AT21" s="198">
        <v>3925.3594999999996</v>
      </c>
    </row>
    <row r="22" spans="1:46" x14ac:dyDescent="0.2">
      <c r="F22" s="85"/>
      <c r="G22" s="85"/>
      <c r="H22" s="85"/>
      <c r="I22" s="85"/>
    </row>
    <row r="23" spans="1:46" x14ac:dyDescent="0.2">
      <c r="F23" s="85"/>
      <c r="G23" s="85"/>
      <c r="H23" s="85"/>
      <c r="I23" s="85"/>
    </row>
    <row r="24" spans="1:46" x14ac:dyDescent="0.2">
      <c r="F24" s="85"/>
      <c r="G24" s="85"/>
      <c r="H24" s="85"/>
      <c r="I24" s="85"/>
    </row>
    <row r="25" spans="1:46" x14ac:dyDescent="0.2">
      <c r="F25" s="85"/>
      <c r="G25" s="85"/>
      <c r="H25" s="85"/>
      <c r="I25" s="85"/>
    </row>
    <row r="26" spans="1:46" x14ac:dyDescent="0.2">
      <c r="A26" s="178" t="s">
        <v>343</v>
      </c>
      <c r="B26" s="178" t="s">
        <v>359</v>
      </c>
      <c r="C26" s="178" t="s">
        <v>360</v>
      </c>
      <c r="D26" s="178" t="s">
        <v>236</v>
      </c>
      <c r="E26" s="206" t="s">
        <v>407</v>
      </c>
      <c r="F26" s="85"/>
      <c r="G26" s="85"/>
      <c r="H26" s="85"/>
      <c r="I26" s="85"/>
      <c r="K26" s="194"/>
      <c r="O26" s="85"/>
    </row>
    <row r="27" spans="1:46" ht="14.25" x14ac:dyDescent="0.2">
      <c r="A27" s="226" t="s">
        <v>3</v>
      </c>
      <c r="B27" s="220" t="s">
        <v>396</v>
      </c>
      <c r="C27" s="220" t="s">
        <v>404</v>
      </c>
      <c r="D27" s="220" t="s">
        <v>398</v>
      </c>
      <c r="E27" s="112">
        <v>0.5</v>
      </c>
      <c r="F27" s="85"/>
      <c r="G27" s="85"/>
      <c r="H27" s="85"/>
      <c r="I27" s="85"/>
      <c r="K27" s="194"/>
      <c r="O27" s="85"/>
    </row>
    <row r="28" spans="1:46" ht="14.25" x14ac:dyDescent="0.2">
      <c r="A28" s="179" t="s">
        <v>3</v>
      </c>
      <c r="B28" s="183" t="s">
        <v>397</v>
      </c>
      <c r="C28" s="183" t="s">
        <v>405</v>
      </c>
      <c r="D28" s="183" t="s">
        <v>403</v>
      </c>
      <c r="E28" s="41">
        <v>0.5</v>
      </c>
      <c r="F28" s="85"/>
      <c r="G28" s="85"/>
      <c r="H28" s="85"/>
      <c r="I28" s="85"/>
      <c r="K28" s="194"/>
      <c r="O28" s="85"/>
    </row>
    <row r="29" spans="1:46" ht="14.25" x14ac:dyDescent="0.2">
      <c r="A29" s="179" t="s">
        <v>5</v>
      </c>
      <c r="B29" s="183" t="s">
        <v>399</v>
      </c>
      <c r="C29" s="183" t="s">
        <v>246</v>
      </c>
      <c r="D29" s="183" t="s">
        <v>398</v>
      </c>
      <c r="E29" s="41">
        <v>0.5</v>
      </c>
      <c r="F29" s="85"/>
      <c r="G29" s="85"/>
      <c r="H29" s="85"/>
      <c r="I29" s="85"/>
      <c r="K29" s="194"/>
      <c r="O29" s="85"/>
    </row>
    <row r="30" spans="1:46" ht="14.25" x14ac:dyDescent="0.2">
      <c r="A30" s="179" t="s">
        <v>5</v>
      </c>
      <c r="B30" s="183" t="s">
        <v>400</v>
      </c>
      <c r="C30" s="183" t="s">
        <v>246</v>
      </c>
      <c r="D30" s="183" t="s">
        <v>398</v>
      </c>
      <c r="E30" s="41">
        <v>0.5</v>
      </c>
      <c r="F30" s="85"/>
      <c r="G30" s="85"/>
      <c r="H30" s="85"/>
      <c r="I30" s="85"/>
      <c r="K30" s="194"/>
      <c r="O30" s="85"/>
    </row>
    <row r="31" spans="1:46" ht="14.25" x14ac:dyDescent="0.2">
      <c r="A31" s="179" t="s">
        <v>21</v>
      </c>
      <c r="B31" s="183" t="s">
        <v>387</v>
      </c>
      <c r="C31" s="183" t="s">
        <v>388</v>
      </c>
      <c r="D31" s="183" t="s">
        <v>391</v>
      </c>
      <c r="E31" s="41">
        <v>8.5</v>
      </c>
      <c r="F31" s="85"/>
      <c r="G31" s="85"/>
      <c r="H31" s="85"/>
      <c r="I31" s="85"/>
      <c r="K31" s="194"/>
      <c r="O31" s="85"/>
    </row>
    <row r="32" spans="1:46" ht="14.25" x14ac:dyDescent="0.2">
      <c r="A32" s="179" t="s">
        <v>21</v>
      </c>
      <c r="B32" s="183" t="s">
        <v>389</v>
      </c>
      <c r="C32" s="183" t="s">
        <v>390</v>
      </c>
      <c r="D32" s="183" t="s">
        <v>391</v>
      </c>
      <c r="E32" s="41">
        <v>135</v>
      </c>
      <c r="F32" s="85"/>
      <c r="G32" s="85"/>
      <c r="H32" s="85"/>
      <c r="I32" s="85"/>
      <c r="K32" s="194"/>
      <c r="O32" s="85"/>
    </row>
    <row r="33" spans="1:15" ht="14.25" x14ac:dyDescent="0.2">
      <c r="A33" s="179" t="s">
        <v>1</v>
      </c>
      <c r="B33" s="183" t="s">
        <v>392</v>
      </c>
      <c r="C33" s="183" t="s">
        <v>390</v>
      </c>
      <c r="D33" s="183" t="s">
        <v>385</v>
      </c>
      <c r="E33" s="41">
        <v>850</v>
      </c>
      <c r="F33" s="85"/>
      <c r="G33" s="85"/>
      <c r="H33" s="85"/>
      <c r="I33" s="85"/>
      <c r="K33" s="194"/>
      <c r="O33" s="85"/>
    </row>
    <row r="34" spans="1:15" ht="14.25" x14ac:dyDescent="0.2">
      <c r="A34" s="179" t="s">
        <v>1</v>
      </c>
      <c r="B34" s="183" t="s">
        <v>393</v>
      </c>
      <c r="C34" s="183" t="s">
        <v>390</v>
      </c>
      <c r="D34" s="183" t="s">
        <v>385</v>
      </c>
      <c r="E34" s="41">
        <v>326</v>
      </c>
      <c r="F34" s="85"/>
      <c r="G34" s="85"/>
      <c r="H34" s="85"/>
      <c r="I34" s="85"/>
      <c r="K34" s="194"/>
      <c r="O34" s="85"/>
    </row>
    <row r="35" spans="1:15" ht="14.25" x14ac:dyDescent="0.2">
      <c r="A35" s="179" t="s">
        <v>1</v>
      </c>
      <c r="B35" s="183" t="s">
        <v>394</v>
      </c>
      <c r="C35" s="183" t="s">
        <v>390</v>
      </c>
      <c r="D35" s="183" t="s">
        <v>385</v>
      </c>
      <c r="E35" s="41">
        <v>837</v>
      </c>
      <c r="F35" s="85"/>
      <c r="G35" s="85"/>
      <c r="H35" s="85"/>
      <c r="I35" s="85"/>
      <c r="K35" s="194"/>
      <c r="O35" s="85"/>
    </row>
    <row r="36" spans="1:15" ht="14.25" x14ac:dyDescent="0.2">
      <c r="A36" s="179" t="s">
        <v>1</v>
      </c>
      <c r="B36" s="183" t="s">
        <v>395</v>
      </c>
      <c r="C36" s="183" t="s">
        <v>390</v>
      </c>
      <c r="D36" s="183" t="s">
        <v>385</v>
      </c>
      <c r="E36" s="41">
        <v>1422</v>
      </c>
      <c r="F36" s="85"/>
      <c r="G36" s="85"/>
      <c r="H36" s="85"/>
      <c r="I36" s="85"/>
      <c r="K36" s="194"/>
      <c r="O36" s="85"/>
    </row>
    <row r="37" spans="1:15" ht="14.25" x14ac:dyDescent="0.2">
      <c r="A37" s="179" t="s">
        <v>25</v>
      </c>
      <c r="B37" s="183" t="s">
        <v>384</v>
      </c>
      <c r="C37" s="183" t="s">
        <v>381</v>
      </c>
      <c r="D37" s="183" t="s">
        <v>385</v>
      </c>
      <c r="E37" s="41">
        <v>128</v>
      </c>
      <c r="F37" s="85"/>
      <c r="G37" s="85"/>
      <c r="H37" s="85"/>
      <c r="I37" s="85"/>
      <c r="K37" s="194"/>
      <c r="O37" s="85"/>
    </row>
    <row r="38" spans="1:15" ht="14.25" x14ac:dyDescent="0.2">
      <c r="A38" s="179" t="s">
        <v>25</v>
      </c>
      <c r="B38" s="183" t="s">
        <v>382</v>
      </c>
      <c r="C38" s="183" t="s">
        <v>383</v>
      </c>
      <c r="D38" s="183" t="s">
        <v>385</v>
      </c>
      <c r="E38" s="41">
        <v>11.5</v>
      </c>
      <c r="F38" s="85"/>
      <c r="G38" s="85"/>
      <c r="H38" s="85"/>
      <c r="I38" s="85"/>
      <c r="K38" s="194"/>
      <c r="O38" s="85"/>
    </row>
    <row r="39" spans="1:15" ht="24" x14ac:dyDescent="0.2">
      <c r="A39" s="179" t="s">
        <v>27</v>
      </c>
      <c r="B39" s="183" t="s">
        <v>401</v>
      </c>
      <c r="C39" s="183" t="s">
        <v>390</v>
      </c>
      <c r="D39" s="222" t="s">
        <v>402</v>
      </c>
      <c r="E39" s="223">
        <f>13543/10*'Heat Value'!D31</f>
        <v>1665.6918346429793</v>
      </c>
      <c r="F39" s="85"/>
      <c r="G39" s="85"/>
      <c r="H39" s="85"/>
      <c r="I39" s="85"/>
      <c r="K39" s="194"/>
      <c r="O39" s="85"/>
    </row>
    <row r="40" spans="1:15" ht="14.25" x14ac:dyDescent="0.2">
      <c r="A40" s="227" t="s">
        <v>27</v>
      </c>
      <c r="B40" s="196" t="s">
        <v>380</v>
      </c>
      <c r="C40" s="196" t="s">
        <v>381</v>
      </c>
      <c r="D40" s="196" t="s">
        <v>386</v>
      </c>
      <c r="E40" s="113">
        <v>213.6</v>
      </c>
      <c r="F40" s="85"/>
      <c r="G40" s="85"/>
      <c r="H40" s="85"/>
      <c r="I40" s="85"/>
      <c r="K40" s="194"/>
      <c r="O40" s="85"/>
    </row>
    <row r="41" spans="1:15" x14ac:dyDescent="0.2">
      <c r="F41" s="85"/>
      <c r="G41" s="85"/>
      <c r="H41" s="85"/>
      <c r="I41" s="85"/>
    </row>
    <row r="42" spans="1:15" x14ac:dyDescent="0.2">
      <c r="F42" s="85"/>
      <c r="G42" s="85"/>
      <c r="H42" s="85"/>
      <c r="I42" s="85"/>
    </row>
    <row r="43" spans="1:15" x14ac:dyDescent="0.2">
      <c r="F43" s="85"/>
      <c r="G43" s="85"/>
      <c r="H43" s="85"/>
      <c r="I43" s="85"/>
    </row>
    <row r="44" spans="1:15" x14ac:dyDescent="0.2">
      <c r="F44" s="85"/>
      <c r="G44" s="85"/>
      <c r="H44" s="85"/>
      <c r="I44" s="85"/>
    </row>
    <row r="45" spans="1:15" x14ac:dyDescent="0.2">
      <c r="F45" s="85"/>
      <c r="G45" s="85"/>
      <c r="H45" s="85"/>
      <c r="I45" s="85"/>
    </row>
    <row r="46" spans="1:15" x14ac:dyDescent="0.2">
      <c r="F46" s="85"/>
      <c r="G46" s="85"/>
      <c r="H46" s="85"/>
      <c r="I46" s="85"/>
    </row>
    <row r="47" spans="1:15" x14ac:dyDescent="0.2">
      <c r="F47" s="85"/>
      <c r="G47" s="85"/>
      <c r="H47" s="85"/>
      <c r="I47" s="85"/>
    </row>
    <row r="48" spans="1:15" x14ac:dyDescent="0.2">
      <c r="F48" s="85"/>
      <c r="G48" s="85"/>
      <c r="H48" s="85"/>
      <c r="I48" s="85"/>
    </row>
    <row r="49" spans="6:9" x14ac:dyDescent="0.2">
      <c r="F49" s="85"/>
      <c r="G49" s="85"/>
      <c r="H49" s="85"/>
      <c r="I49" s="85"/>
    </row>
    <row r="50" spans="6:9" x14ac:dyDescent="0.2">
      <c r="F50" s="85"/>
      <c r="G50" s="85"/>
      <c r="H50" s="85"/>
      <c r="I50" s="85"/>
    </row>
    <row r="51" spans="6:9" x14ac:dyDescent="0.2">
      <c r="F51" s="85"/>
      <c r="G51" s="85"/>
      <c r="H51" s="85"/>
      <c r="I51" s="85"/>
    </row>
    <row r="52" spans="6:9" x14ac:dyDescent="0.2">
      <c r="F52" s="85"/>
      <c r="G52" s="85"/>
      <c r="H52" s="85"/>
      <c r="I52" s="85"/>
    </row>
    <row r="53" spans="6:9" x14ac:dyDescent="0.2">
      <c r="F53" s="85"/>
      <c r="G53" s="85"/>
      <c r="H53" s="85"/>
      <c r="I53" s="85"/>
    </row>
    <row r="54" spans="6:9" x14ac:dyDescent="0.2">
      <c r="F54" s="85"/>
      <c r="G54" s="85"/>
      <c r="H54" s="85"/>
      <c r="I54" s="85"/>
    </row>
    <row r="55" spans="6:9" x14ac:dyDescent="0.2">
      <c r="F55" s="85"/>
      <c r="G55" s="85"/>
      <c r="H55" s="85"/>
      <c r="I55" s="85"/>
    </row>
    <row r="56" spans="6:9" x14ac:dyDescent="0.2">
      <c r="F56" s="85"/>
      <c r="G56" s="85"/>
      <c r="H56" s="85"/>
      <c r="I56" s="85"/>
    </row>
    <row r="57" spans="6:9" x14ac:dyDescent="0.2">
      <c r="F57" s="85"/>
      <c r="G57" s="85"/>
      <c r="H57" s="85"/>
      <c r="I57" s="85"/>
    </row>
    <row r="58" spans="6:9" x14ac:dyDescent="0.2">
      <c r="F58" s="85"/>
      <c r="G58" s="85"/>
      <c r="H58" s="85"/>
      <c r="I58" s="85"/>
    </row>
    <row r="59" spans="6:9" x14ac:dyDescent="0.2">
      <c r="F59" s="85"/>
      <c r="G59" s="85"/>
      <c r="H59" s="85"/>
      <c r="I59" s="85"/>
    </row>
    <row r="60" spans="6:9" x14ac:dyDescent="0.2">
      <c r="F60" s="85"/>
      <c r="G60" s="85"/>
      <c r="H60" s="85"/>
      <c r="I60" s="85"/>
    </row>
    <row r="61" spans="6:9" x14ac:dyDescent="0.2">
      <c r="F61" s="85"/>
      <c r="G61" s="85"/>
      <c r="H61" s="85"/>
      <c r="I61" s="85"/>
    </row>
    <row r="62" spans="6:9" x14ac:dyDescent="0.2">
      <c r="F62" s="85"/>
      <c r="G62" s="85"/>
      <c r="H62" s="85"/>
      <c r="I62" s="85"/>
    </row>
    <row r="63" spans="6:9" x14ac:dyDescent="0.2">
      <c r="F63" s="85"/>
      <c r="G63" s="85"/>
      <c r="H63" s="85"/>
      <c r="I63" s="85"/>
    </row>
    <row r="64" spans="6:9" x14ac:dyDescent="0.2">
      <c r="F64" s="85"/>
      <c r="G64" s="85"/>
      <c r="H64" s="85"/>
      <c r="I64" s="85"/>
    </row>
    <row r="65" spans="6:9" x14ac:dyDescent="0.2">
      <c r="F65" s="85"/>
      <c r="G65" s="85"/>
      <c r="H65" s="85"/>
      <c r="I65" s="85"/>
    </row>
    <row r="66" spans="6:9" x14ac:dyDescent="0.2">
      <c r="F66" s="85"/>
      <c r="G66" s="85"/>
      <c r="H66" s="85"/>
      <c r="I66" s="85"/>
    </row>
    <row r="67" spans="6:9" x14ac:dyDescent="0.2">
      <c r="F67" s="85"/>
      <c r="G67" s="85"/>
      <c r="H67" s="85"/>
      <c r="I67" s="85"/>
    </row>
    <row r="68" spans="6:9" x14ac:dyDescent="0.2">
      <c r="F68" s="85"/>
      <c r="G68" s="85"/>
      <c r="H68" s="85"/>
      <c r="I68" s="85"/>
    </row>
    <row r="69" spans="6:9" x14ac:dyDescent="0.2">
      <c r="F69" s="85"/>
      <c r="G69" s="85"/>
      <c r="H69" s="85"/>
      <c r="I69" s="85"/>
    </row>
    <row r="70" spans="6:9" x14ac:dyDescent="0.2">
      <c r="F70" s="85"/>
      <c r="G70" s="85"/>
      <c r="H70" s="85"/>
      <c r="I70" s="85"/>
    </row>
    <row r="71" spans="6:9" x14ac:dyDescent="0.2">
      <c r="F71" s="85"/>
      <c r="G71" s="85"/>
      <c r="H71" s="85"/>
      <c r="I71" s="85"/>
    </row>
    <row r="72" spans="6:9" x14ac:dyDescent="0.2">
      <c r="F72" s="85"/>
      <c r="G72" s="85"/>
      <c r="H72" s="85"/>
      <c r="I72" s="85"/>
    </row>
    <row r="73" spans="6:9" x14ac:dyDescent="0.2">
      <c r="F73" s="85"/>
      <c r="G73" s="85"/>
      <c r="H73" s="85"/>
      <c r="I73" s="85"/>
    </row>
    <row r="74" spans="6:9" x14ac:dyDescent="0.2">
      <c r="F74" s="85"/>
      <c r="G74" s="85"/>
      <c r="H74" s="85"/>
      <c r="I74" s="85"/>
    </row>
    <row r="75" spans="6:9" x14ac:dyDescent="0.2">
      <c r="F75" s="85"/>
      <c r="G75" s="85"/>
      <c r="H75" s="85"/>
      <c r="I75" s="85"/>
    </row>
    <row r="76" spans="6:9" x14ac:dyDescent="0.2">
      <c r="F76" s="85"/>
      <c r="G76" s="85"/>
      <c r="H76" s="85"/>
      <c r="I76" s="85"/>
    </row>
    <row r="77" spans="6:9" x14ac:dyDescent="0.2">
      <c r="F77" s="85"/>
      <c r="G77" s="85"/>
      <c r="H77" s="85"/>
      <c r="I77" s="85"/>
    </row>
    <row r="78" spans="6:9" x14ac:dyDescent="0.2">
      <c r="F78" s="85"/>
      <c r="G78" s="85"/>
      <c r="H78" s="85"/>
      <c r="I78" s="85"/>
    </row>
    <row r="79" spans="6:9" x14ac:dyDescent="0.2">
      <c r="F79" s="85"/>
      <c r="G79" s="85"/>
      <c r="H79" s="85"/>
      <c r="I79" s="85"/>
    </row>
    <row r="80" spans="6:9" x14ac:dyDescent="0.2">
      <c r="F80" s="85"/>
      <c r="G80" s="85"/>
      <c r="H80" s="85"/>
      <c r="I80" s="85"/>
    </row>
    <row r="81" spans="6:9" x14ac:dyDescent="0.2">
      <c r="F81" s="85"/>
      <c r="G81" s="85"/>
      <c r="H81" s="85"/>
      <c r="I81" s="85"/>
    </row>
    <row r="82" spans="6:9" x14ac:dyDescent="0.2">
      <c r="F82" s="85"/>
      <c r="G82" s="85"/>
      <c r="H82" s="85"/>
      <c r="I82" s="85"/>
    </row>
    <row r="83" spans="6:9" x14ac:dyDescent="0.2">
      <c r="F83" s="85"/>
      <c r="G83" s="85"/>
      <c r="H83" s="85"/>
      <c r="I83" s="85"/>
    </row>
    <row r="84" spans="6:9" x14ac:dyDescent="0.2">
      <c r="F84" s="85"/>
      <c r="G84" s="85"/>
      <c r="H84" s="85"/>
      <c r="I84" s="85"/>
    </row>
    <row r="85" spans="6:9" x14ac:dyDescent="0.2">
      <c r="F85" s="85"/>
      <c r="G85" s="85"/>
      <c r="H85" s="85"/>
      <c r="I85" s="85"/>
    </row>
    <row r="86" spans="6:9" x14ac:dyDescent="0.2">
      <c r="F86" s="85"/>
      <c r="G86" s="85"/>
      <c r="H86" s="85"/>
      <c r="I86" s="85"/>
    </row>
    <row r="87" spans="6:9" x14ac:dyDescent="0.2">
      <c r="F87" s="85"/>
      <c r="G87" s="85"/>
      <c r="H87" s="85"/>
      <c r="I87" s="85"/>
    </row>
    <row r="88" spans="6:9" x14ac:dyDescent="0.2">
      <c r="F88" s="85"/>
      <c r="G88" s="85"/>
      <c r="H88" s="85"/>
      <c r="I88" s="85"/>
    </row>
    <row r="89" spans="6:9" x14ac:dyDescent="0.2">
      <c r="F89" s="85"/>
      <c r="G89" s="85"/>
      <c r="H89" s="85"/>
      <c r="I89" s="85"/>
    </row>
    <row r="90" spans="6:9" x14ac:dyDescent="0.2">
      <c r="F90" s="85"/>
      <c r="G90" s="85"/>
      <c r="H90" s="85"/>
      <c r="I90" s="85"/>
    </row>
    <row r="91" spans="6:9" x14ac:dyDescent="0.2">
      <c r="F91" s="85"/>
      <c r="G91" s="85"/>
      <c r="H91" s="85"/>
      <c r="I91" s="85"/>
    </row>
    <row r="92" spans="6:9" x14ac:dyDescent="0.2">
      <c r="F92" s="85"/>
      <c r="G92" s="85"/>
      <c r="H92" s="85"/>
      <c r="I92" s="85"/>
    </row>
    <row r="93" spans="6:9" x14ac:dyDescent="0.2">
      <c r="F93" s="85"/>
      <c r="G93" s="85"/>
      <c r="H93" s="85"/>
      <c r="I93" s="85"/>
    </row>
    <row r="94" spans="6:9" x14ac:dyDescent="0.2">
      <c r="F94" s="85"/>
      <c r="G94" s="85"/>
      <c r="H94" s="85"/>
      <c r="I94" s="85"/>
    </row>
    <row r="95" spans="6:9" x14ac:dyDescent="0.2">
      <c r="F95" s="85"/>
      <c r="G95" s="85"/>
      <c r="H95" s="85"/>
      <c r="I95" s="85"/>
    </row>
    <row r="96" spans="6:9" x14ac:dyDescent="0.2">
      <c r="F96" s="85"/>
      <c r="G96" s="85"/>
      <c r="H96" s="85"/>
      <c r="I96" s="85"/>
    </row>
    <row r="97" spans="6:9" x14ac:dyDescent="0.2">
      <c r="F97" s="85"/>
      <c r="G97" s="85"/>
      <c r="H97" s="85"/>
      <c r="I97" s="85"/>
    </row>
    <row r="98" spans="6:9" x14ac:dyDescent="0.2">
      <c r="F98" s="85"/>
      <c r="G98" s="85"/>
      <c r="H98" s="85"/>
      <c r="I98" s="85"/>
    </row>
    <row r="99" spans="6:9" x14ac:dyDescent="0.2">
      <c r="F99" s="85"/>
      <c r="G99" s="85"/>
      <c r="H99" s="85"/>
      <c r="I99" s="85"/>
    </row>
    <row r="100" spans="6:9" x14ac:dyDescent="0.2">
      <c r="F100" s="85"/>
      <c r="G100" s="85"/>
      <c r="H100" s="85"/>
      <c r="I100" s="85"/>
    </row>
    <row r="101" spans="6:9" x14ac:dyDescent="0.2">
      <c r="F101" s="85"/>
      <c r="G101" s="85"/>
      <c r="H101" s="85"/>
      <c r="I101" s="85"/>
    </row>
    <row r="102" spans="6:9" x14ac:dyDescent="0.2">
      <c r="F102" s="85"/>
      <c r="G102" s="85"/>
      <c r="H102" s="85"/>
      <c r="I102" s="85"/>
    </row>
    <row r="103" spans="6:9" x14ac:dyDescent="0.2">
      <c r="F103" s="85"/>
      <c r="G103" s="85"/>
      <c r="H103" s="85"/>
      <c r="I103" s="85"/>
    </row>
    <row r="104" spans="6:9" x14ac:dyDescent="0.2">
      <c r="F104" s="85"/>
      <c r="G104" s="85"/>
      <c r="H104" s="85"/>
      <c r="I104" s="85"/>
    </row>
    <row r="105" spans="6:9" x14ac:dyDescent="0.2">
      <c r="F105" s="85"/>
      <c r="G105" s="85"/>
      <c r="H105" s="85"/>
      <c r="I105" s="85"/>
    </row>
    <row r="106" spans="6:9" x14ac:dyDescent="0.2">
      <c r="F106" s="85"/>
      <c r="G106" s="85"/>
      <c r="H106" s="85"/>
      <c r="I106" s="85"/>
    </row>
    <row r="107" spans="6:9" x14ac:dyDescent="0.2">
      <c r="F107" s="85"/>
      <c r="G107" s="85"/>
      <c r="H107" s="85"/>
      <c r="I107" s="85"/>
    </row>
    <row r="108" spans="6:9" x14ac:dyDescent="0.2">
      <c r="F108" s="85"/>
      <c r="G108" s="85"/>
      <c r="H108" s="85"/>
      <c r="I108" s="85"/>
    </row>
    <row r="109" spans="6:9" x14ac:dyDescent="0.2">
      <c r="F109" s="85"/>
      <c r="G109" s="85"/>
      <c r="H109" s="85"/>
      <c r="I109" s="85"/>
    </row>
    <row r="110" spans="6:9" x14ac:dyDescent="0.2">
      <c r="F110" s="85"/>
      <c r="G110" s="85"/>
      <c r="H110" s="85"/>
      <c r="I110" s="85"/>
    </row>
    <row r="111" spans="6:9" x14ac:dyDescent="0.2">
      <c r="F111" s="85"/>
      <c r="G111" s="85"/>
      <c r="H111" s="85"/>
      <c r="I111" s="85"/>
    </row>
    <row r="112" spans="6:9" x14ac:dyDescent="0.2">
      <c r="F112" s="85"/>
      <c r="G112" s="85"/>
      <c r="H112" s="85"/>
      <c r="I112" s="85"/>
    </row>
    <row r="113" spans="6:9" x14ac:dyDescent="0.2">
      <c r="F113" s="85"/>
      <c r="G113" s="85"/>
      <c r="H113" s="85"/>
      <c r="I113" s="85"/>
    </row>
    <row r="114" spans="6:9" x14ac:dyDescent="0.2">
      <c r="F114" s="85"/>
      <c r="G114" s="85"/>
      <c r="H114" s="85"/>
      <c r="I114" s="85"/>
    </row>
    <row r="115" spans="6:9" x14ac:dyDescent="0.2">
      <c r="F115" s="85"/>
      <c r="G115" s="85"/>
      <c r="H115" s="85"/>
      <c r="I115" s="85"/>
    </row>
    <row r="116" spans="6:9" x14ac:dyDescent="0.2">
      <c r="F116" s="85"/>
      <c r="G116" s="85"/>
      <c r="H116" s="85"/>
      <c r="I116" s="85"/>
    </row>
    <row r="117" spans="6:9" x14ac:dyDescent="0.2">
      <c r="F117" s="85"/>
      <c r="G117" s="85"/>
      <c r="H117" s="85"/>
      <c r="I117" s="85"/>
    </row>
    <row r="118" spans="6:9" x14ac:dyDescent="0.2">
      <c r="F118" s="85"/>
      <c r="G118" s="85"/>
      <c r="H118" s="85"/>
      <c r="I118" s="85"/>
    </row>
    <row r="119" spans="6:9" x14ac:dyDescent="0.2">
      <c r="F119" s="85"/>
      <c r="G119" s="85"/>
      <c r="H119" s="85"/>
      <c r="I119" s="85"/>
    </row>
    <row r="120" spans="6:9" x14ac:dyDescent="0.2">
      <c r="F120" s="85"/>
      <c r="G120" s="85"/>
      <c r="H120" s="85"/>
      <c r="I120" s="85"/>
    </row>
    <row r="121" spans="6:9" x14ac:dyDescent="0.2">
      <c r="F121" s="85"/>
      <c r="G121" s="85"/>
      <c r="H121" s="85"/>
      <c r="I121" s="85"/>
    </row>
    <row r="122" spans="6:9" x14ac:dyDescent="0.2">
      <c r="F122" s="85"/>
      <c r="G122" s="85"/>
      <c r="H122" s="85"/>
      <c r="I122" s="85"/>
    </row>
    <row r="123" spans="6:9" x14ac:dyDescent="0.2">
      <c r="F123" s="85"/>
      <c r="G123" s="85"/>
      <c r="H123" s="85"/>
      <c r="I123" s="85"/>
    </row>
    <row r="124" spans="6:9" x14ac:dyDescent="0.2">
      <c r="F124" s="85"/>
      <c r="G124" s="85"/>
      <c r="H124" s="85"/>
      <c r="I124" s="85"/>
    </row>
    <row r="125" spans="6:9" x14ac:dyDescent="0.2">
      <c r="F125" s="85"/>
      <c r="G125" s="85"/>
      <c r="H125" s="85"/>
      <c r="I125" s="85"/>
    </row>
    <row r="126" spans="6:9" x14ac:dyDescent="0.2">
      <c r="F126" s="85"/>
      <c r="G126" s="85"/>
      <c r="H126" s="85"/>
      <c r="I126" s="85"/>
    </row>
    <row r="127" spans="6:9" x14ac:dyDescent="0.2">
      <c r="F127" s="85"/>
      <c r="G127" s="85"/>
      <c r="H127" s="85"/>
      <c r="I127" s="85"/>
    </row>
    <row r="128" spans="6:9" x14ac:dyDescent="0.2">
      <c r="F128" s="85"/>
      <c r="G128" s="85"/>
      <c r="H128" s="85"/>
      <c r="I128" s="85"/>
    </row>
    <row r="129" spans="6:9" x14ac:dyDescent="0.2">
      <c r="F129" s="85"/>
      <c r="G129" s="85"/>
      <c r="H129" s="85"/>
      <c r="I129" s="85"/>
    </row>
    <row r="130" spans="6:9" x14ac:dyDescent="0.2">
      <c r="F130" s="85"/>
      <c r="G130" s="85"/>
      <c r="H130" s="85"/>
      <c r="I130" s="85"/>
    </row>
    <row r="131" spans="6:9" x14ac:dyDescent="0.2">
      <c r="F131" s="85"/>
      <c r="G131" s="85"/>
      <c r="H131" s="85"/>
      <c r="I131" s="85"/>
    </row>
    <row r="132" spans="6:9" x14ac:dyDescent="0.2">
      <c r="F132" s="85"/>
      <c r="G132" s="85"/>
      <c r="H132" s="85"/>
      <c r="I132" s="85"/>
    </row>
    <row r="133" spans="6:9" x14ac:dyDescent="0.2">
      <c r="F133" s="85"/>
      <c r="G133" s="85"/>
      <c r="H133" s="85"/>
      <c r="I133" s="85"/>
    </row>
    <row r="134" spans="6:9" x14ac:dyDescent="0.2">
      <c r="F134" s="85"/>
      <c r="G134" s="85"/>
      <c r="H134" s="85"/>
      <c r="I134" s="85"/>
    </row>
    <row r="135" spans="6:9" x14ac:dyDescent="0.2">
      <c r="F135" s="85"/>
      <c r="G135" s="85"/>
      <c r="H135" s="85"/>
      <c r="I135" s="85"/>
    </row>
    <row r="136" spans="6:9" x14ac:dyDescent="0.2">
      <c r="F136" s="85"/>
      <c r="G136" s="85"/>
      <c r="H136" s="85"/>
      <c r="I136" s="85"/>
    </row>
    <row r="137" spans="6:9" x14ac:dyDescent="0.2">
      <c r="F137" s="85"/>
      <c r="G137" s="85"/>
      <c r="H137" s="85"/>
      <c r="I137" s="85"/>
    </row>
    <row r="138" spans="6:9" x14ac:dyDescent="0.2">
      <c r="F138" s="85"/>
      <c r="G138" s="85"/>
      <c r="H138" s="85"/>
      <c r="I138" s="85"/>
    </row>
    <row r="139" spans="6:9" x14ac:dyDescent="0.2">
      <c r="F139" s="85"/>
      <c r="G139" s="85"/>
      <c r="H139" s="85"/>
      <c r="I139" s="85"/>
    </row>
    <row r="140" spans="6:9" x14ac:dyDescent="0.2">
      <c r="F140" s="85"/>
      <c r="G140" s="85"/>
      <c r="H140" s="85"/>
      <c r="I140" s="85"/>
    </row>
    <row r="141" spans="6:9" x14ac:dyDescent="0.2">
      <c r="F141" s="85"/>
      <c r="G141" s="85"/>
      <c r="H141" s="85"/>
      <c r="I141" s="85"/>
    </row>
    <row r="142" spans="6:9" x14ac:dyDescent="0.2">
      <c r="F142" s="85"/>
      <c r="G142" s="85"/>
      <c r="H142" s="85"/>
      <c r="I142" s="85"/>
    </row>
    <row r="143" spans="6:9" x14ac:dyDescent="0.2">
      <c r="F143" s="85"/>
      <c r="G143" s="85"/>
      <c r="H143" s="85"/>
      <c r="I143" s="85"/>
    </row>
    <row r="144" spans="6:9" x14ac:dyDescent="0.2">
      <c r="F144" s="85"/>
      <c r="G144" s="85"/>
      <c r="H144" s="85"/>
      <c r="I144" s="85"/>
    </row>
    <row r="145" spans="6:9" x14ac:dyDescent="0.2">
      <c r="F145" s="85"/>
      <c r="G145" s="85"/>
      <c r="H145" s="85"/>
      <c r="I145" s="85"/>
    </row>
    <row r="146" spans="6:9" x14ac:dyDescent="0.2">
      <c r="F146" s="85"/>
      <c r="G146" s="85"/>
      <c r="H146" s="85"/>
      <c r="I146" s="85"/>
    </row>
    <row r="147" spans="6:9" x14ac:dyDescent="0.2">
      <c r="F147" s="85"/>
      <c r="G147" s="85"/>
      <c r="H147" s="85"/>
      <c r="I147" s="85"/>
    </row>
    <row r="148" spans="6:9" x14ac:dyDescent="0.2">
      <c r="F148" s="85"/>
      <c r="G148" s="85"/>
      <c r="H148" s="85"/>
      <c r="I148" s="85"/>
    </row>
    <row r="149" spans="6:9" x14ac:dyDescent="0.2">
      <c r="F149" s="85"/>
      <c r="G149" s="85"/>
      <c r="H149" s="85"/>
      <c r="I149" s="85"/>
    </row>
    <row r="150" spans="6:9" x14ac:dyDescent="0.2">
      <c r="F150" s="85"/>
      <c r="G150" s="85"/>
      <c r="H150" s="85"/>
      <c r="I150" s="85"/>
    </row>
    <row r="151" spans="6:9" x14ac:dyDescent="0.2">
      <c r="F151" s="85"/>
      <c r="G151" s="85"/>
      <c r="H151" s="85"/>
      <c r="I151" s="85"/>
    </row>
    <row r="152" spans="6:9" x14ac:dyDescent="0.2">
      <c r="F152" s="85"/>
      <c r="G152" s="85"/>
      <c r="H152" s="85"/>
      <c r="I152" s="85"/>
    </row>
    <row r="153" spans="6:9" x14ac:dyDescent="0.2">
      <c r="F153" s="85"/>
      <c r="G153" s="85"/>
      <c r="H153" s="85"/>
      <c r="I153" s="85"/>
    </row>
    <row r="154" spans="6:9" x14ac:dyDescent="0.2">
      <c r="F154" s="85"/>
      <c r="G154" s="85"/>
      <c r="H154" s="85"/>
      <c r="I154" s="85"/>
    </row>
    <row r="155" spans="6:9" x14ac:dyDescent="0.2">
      <c r="F155" s="85"/>
      <c r="G155" s="85"/>
      <c r="H155" s="85"/>
      <c r="I155" s="85"/>
    </row>
    <row r="156" spans="6:9" x14ac:dyDescent="0.2">
      <c r="F156" s="85"/>
      <c r="G156" s="85"/>
      <c r="H156" s="85"/>
      <c r="I156" s="85"/>
    </row>
    <row r="157" spans="6:9" x14ac:dyDescent="0.2">
      <c r="F157" s="85"/>
      <c r="G157" s="85"/>
      <c r="H157" s="85"/>
      <c r="I157" s="85"/>
    </row>
    <row r="158" spans="6:9" x14ac:dyDescent="0.2">
      <c r="I158" s="85"/>
    </row>
    <row r="159" spans="6:9" x14ac:dyDescent="0.2">
      <c r="I159" s="85"/>
    </row>
    <row r="160" spans="6:9" x14ac:dyDescent="0.2">
      <c r="I160" s="85"/>
    </row>
    <row r="161" spans="9:9" x14ac:dyDescent="0.2">
      <c r="I161" s="85"/>
    </row>
    <row r="162" spans="9:9" x14ac:dyDescent="0.2">
      <c r="I162" s="85"/>
    </row>
    <row r="163" spans="9:9" x14ac:dyDescent="0.2">
      <c r="I163" s="85"/>
    </row>
    <row r="164" spans="9:9" x14ac:dyDescent="0.2">
      <c r="I164" s="85"/>
    </row>
    <row r="165" spans="9:9" x14ac:dyDescent="0.2">
      <c r="I165" s="85"/>
    </row>
  </sheetData>
  <phoneticPr fontId="3" type="noConversion"/>
  <hyperlinks>
    <hyperlink ref="D8" r:id="rId1" display="https://www.sohu.com/a/716515038_121388092" xr:uid="{CF877E33-1996-4AE5-912D-A6D38BB2DAFC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013B0-D09D-4EF2-A21E-5BBB86E60740}">
  <dimension ref="A1:AF187"/>
  <sheetViews>
    <sheetView topLeftCell="A163" zoomScale="90" zoomScaleNormal="90" workbookViewId="0">
      <selection activeCell="D173" sqref="D173"/>
    </sheetView>
    <sheetView topLeftCell="Q26" workbookViewId="1"/>
  </sheetViews>
  <sheetFormatPr defaultRowHeight="14.25" x14ac:dyDescent="0.2"/>
  <cols>
    <col min="1" max="1" width="35.125" customWidth="1"/>
    <col min="2" max="2" width="19.375" bestFit="1" customWidth="1"/>
    <col min="3" max="32" width="10.75" customWidth="1"/>
  </cols>
  <sheetData>
    <row r="1" spans="1:32" x14ac:dyDescent="0.2">
      <c r="A1" s="80" t="s">
        <v>335</v>
      </c>
      <c r="C1" t="str">
        <f>VLOOKUP(C$3,'Fuel Match'!$B$2:$D$35,3,0)</f>
        <v>coal</v>
      </c>
      <c r="D1" t="str">
        <f>VLOOKUP(D$3,'Fuel Match'!$B$2:$D$35,3,0)</f>
        <v>coal</v>
      </c>
      <c r="E1" t="str">
        <f>VLOOKUP(E$3,'Fuel Match'!$B$2:$D$35,3,0)</f>
        <v>coal</v>
      </c>
      <c r="F1" t="str">
        <f>VLOOKUP(F$3,'Fuel Match'!$B$2:$D$35,3,0)</f>
        <v>coal</v>
      </c>
      <c r="G1" t="str">
        <f>VLOOKUP(G$3,'Fuel Match'!$B$2:$D$35,3,0)</f>
        <v>coal</v>
      </c>
      <c r="H1" t="str">
        <f>VLOOKUP(H$3,'Fuel Match'!$B$2:$D$35,3,0)</f>
        <v>coal</v>
      </c>
      <c r="I1" t="str">
        <f>VLOOKUP(I$3,'Fuel Match'!$B$2:$D$35,3,0)</f>
        <v>LPG propane or butane</v>
      </c>
      <c r="J1" t="str">
        <f>VLOOKUP(J$3,'Fuel Match'!$B$2:$D$35,3,0)</f>
        <v>LPG propane or butane</v>
      </c>
      <c r="K1" t="str">
        <f>VLOOKUP(K$3,'Fuel Match'!$B$2:$D$35,3,0)</f>
        <v>LPG propane or butane</v>
      </c>
      <c r="L1" t="str">
        <f>VLOOKUP(L$3,'Fuel Match'!$B$2:$D$35,3,0)</f>
        <v>LPG propane or butane</v>
      </c>
      <c r="M1" t="str">
        <f>VLOOKUP(M$3,'Fuel Match'!$B$2:$D$35,3,0)</f>
        <v>petroleum diesel</v>
      </c>
      <c r="N1" t="str">
        <f>VLOOKUP(N$3,'Fuel Match'!$B$2:$D$35,3,0)</f>
        <v>crude oil</v>
      </c>
      <c r="O1" t="str">
        <f>VLOOKUP(O$3,'Fuel Match'!$B$2:$D$35,3,0)</f>
        <v>petroleum diesel</v>
      </c>
      <c r="P1" t="str">
        <f>VLOOKUP(P$3,'Fuel Match'!$B$2:$D$35,3,0)</f>
        <v>petroleum diesel</v>
      </c>
      <c r="Q1" t="str">
        <f>VLOOKUP(Q$3,'Fuel Match'!$B$2:$D$35,3,0)</f>
        <v>petroleum diesel</v>
      </c>
      <c r="R1" t="str">
        <f>VLOOKUP(R$3,'Fuel Match'!$B$2:$D$35,3,0)</f>
        <v>heavy fuel oil</v>
      </c>
      <c r="S1" t="str">
        <f>VLOOKUP(S$3,'Fuel Match'!$B$2:$D$35,3,0)</f>
        <v>LPG propane or butane</v>
      </c>
      <c r="T1" t="str">
        <f>VLOOKUP(T$3,'Fuel Match'!$B$2:$D$35,3,0)</f>
        <v>LPG propane or butane</v>
      </c>
      <c r="U1" t="str">
        <f>VLOOKUP(U$3,'Fuel Match'!$B$2:$D$35,3,0)</f>
        <v>heavy fuel oil</v>
      </c>
      <c r="V1" t="str">
        <f>VLOOKUP(V$3,'Fuel Match'!$B$2:$D$35,3,0)</f>
        <v>heavy fuel oil</v>
      </c>
      <c r="W1" t="str">
        <f>VLOOKUP(W$3,'Fuel Match'!$B$2:$D$35,3,0)</f>
        <v>heavy fuel oil</v>
      </c>
      <c r="X1" t="str">
        <f>VLOOKUP(X$3,'Fuel Match'!$B$2:$D$35,3,0)</f>
        <v>heavy fuel oil</v>
      </c>
      <c r="Y1" t="str">
        <f>VLOOKUP(Y$3,'Fuel Match'!$B$2:$D$35,3,0)</f>
        <v>LPG propane or butane</v>
      </c>
      <c r="Z1" t="str">
        <f>VLOOKUP(Z$3,'Fuel Match'!$B$2:$D$35,3,0)</f>
        <v>LPG propane or butane</v>
      </c>
      <c r="AA1" t="str">
        <f>VLOOKUP(AA$3,'Fuel Match'!$B$2:$D$35,3,0)</f>
        <v>heavy fuel oil</v>
      </c>
      <c r="AB1" t="str">
        <f>VLOOKUP(AB$3,'Fuel Match'!$B$2:$D$35,3,0)</f>
        <v>natural gas</v>
      </c>
      <c r="AC1" t="str">
        <f>VLOOKUP(AC$3,'Fuel Match'!$B$2:$D$35,3,0)</f>
        <v>natural gas</v>
      </c>
      <c r="AD1" t="str">
        <f>VLOOKUP(AD$3,'Fuel Match'!$B$2:$D$35,3,0)</f>
        <v>heat</v>
      </c>
      <c r="AE1" t="str">
        <f>VLOOKUP(AE$3,'Fuel Match'!$B$2:$D$35,3,0)</f>
        <v>electricity</v>
      </c>
      <c r="AF1" t="str">
        <f>VLOOKUP(AF$3,'Fuel Match'!$B$2:$D$35,3,0)</f>
        <v>biomass</v>
      </c>
    </row>
    <row r="2" spans="1:32" ht="74.25" x14ac:dyDescent="0.2">
      <c r="A2" s="119" t="s">
        <v>71</v>
      </c>
      <c r="B2" s="1"/>
      <c r="C2" s="13" t="s">
        <v>43</v>
      </c>
      <c r="D2" s="13" t="s">
        <v>44</v>
      </c>
      <c r="E2" s="13" t="s">
        <v>72</v>
      </c>
      <c r="F2" s="13" t="s">
        <v>73</v>
      </c>
      <c r="G2" s="13" t="s">
        <v>74</v>
      </c>
      <c r="H2" s="13" t="s">
        <v>46</v>
      </c>
      <c r="I2" s="13" t="s">
        <v>47</v>
      </c>
      <c r="J2" s="13" t="s">
        <v>48</v>
      </c>
      <c r="K2" s="13" t="s">
        <v>49</v>
      </c>
      <c r="L2" s="14" t="s">
        <v>50</v>
      </c>
      <c r="M2" s="13" t="s">
        <v>109</v>
      </c>
      <c r="N2" s="13" t="s">
        <v>52</v>
      </c>
      <c r="O2" s="13" t="s">
        <v>53</v>
      </c>
      <c r="P2" s="13" t="s">
        <v>54</v>
      </c>
      <c r="Q2" s="13" t="s">
        <v>55</v>
      </c>
      <c r="R2" s="13" t="s">
        <v>56</v>
      </c>
      <c r="S2" s="13" t="s">
        <v>57</v>
      </c>
      <c r="T2" s="13" t="s">
        <v>58</v>
      </c>
      <c r="U2" s="13" t="s">
        <v>59</v>
      </c>
      <c r="V2" s="14" t="s">
        <v>60</v>
      </c>
      <c r="W2" s="13" t="s">
        <v>61</v>
      </c>
      <c r="X2" s="13" t="s">
        <v>62</v>
      </c>
      <c r="Y2" s="13" t="s">
        <v>63</v>
      </c>
      <c r="Z2" s="13" t="s">
        <v>64</v>
      </c>
      <c r="AA2" s="13" t="s">
        <v>111</v>
      </c>
      <c r="AB2" s="13" t="s">
        <v>66</v>
      </c>
      <c r="AC2" s="13" t="s">
        <v>67</v>
      </c>
      <c r="AD2" s="13" t="s">
        <v>68</v>
      </c>
      <c r="AE2" s="13" t="s">
        <v>69</v>
      </c>
      <c r="AF2" s="14" t="s">
        <v>112</v>
      </c>
    </row>
    <row r="3" spans="1:32" x14ac:dyDescent="0.2">
      <c r="A3" s="117" t="s">
        <v>336</v>
      </c>
      <c r="B3" s="99"/>
      <c r="C3" s="100" t="s">
        <v>159</v>
      </c>
      <c r="D3" s="100" t="s">
        <v>161</v>
      </c>
      <c r="E3" s="100" t="s">
        <v>181</v>
      </c>
      <c r="F3" s="100" t="s">
        <v>341</v>
      </c>
      <c r="G3" s="100" t="s">
        <v>179</v>
      </c>
      <c r="H3" s="100" t="s">
        <v>227</v>
      </c>
      <c r="I3" s="100" t="s">
        <v>196</v>
      </c>
      <c r="J3" s="100" t="s">
        <v>198</v>
      </c>
      <c r="K3" s="100" t="s">
        <v>200</v>
      </c>
      <c r="L3" s="100" t="s">
        <v>202</v>
      </c>
      <c r="M3" s="100" t="s">
        <v>184</v>
      </c>
      <c r="N3" s="100" t="s">
        <v>154</v>
      </c>
      <c r="O3" s="100" t="s">
        <v>193</v>
      </c>
      <c r="P3" s="100" t="s">
        <v>176</v>
      </c>
      <c r="Q3" s="100" t="s">
        <v>186</v>
      </c>
      <c r="R3" s="100" t="s">
        <v>169</v>
      </c>
      <c r="S3" s="100" t="s">
        <v>204</v>
      </c>
      <c r="T3" s="100" t="s">
        <v>205</v>
      </c>
      <c r="U3" s="100" t="s">
        <v>207</v>
      </c>
      <c r="V3" s="100" t="s">
        <v>171</v>
      </c>
      <c r="W3" s="100" t="s">
        <v>188</v>
      </c>
      <c r="X3" s="100" t="s">
        <v>190</v>
      </c>
      <c r="Y3" s="100" t="s">
        <v>209</v>
      </c>
      <c r="Z3" s="100" t="s">
        <v>211</v>
      </c>
      <c r="AA3" s="100" t="s">
        <v>173</v>
      </c>
      <c r="AB3" s="100" t="s">
        <v>214</v>
      </c>
      <c r="AC3" s="100" t="s">
        <v>216</v>
      </c>
      <c r="AD3" s="101" t="s">
        <v>166</v>
      </c>
      <c r="AE3" s="101" t="s">
        <v>157</v>
      </c>
      <c r="AF3" s="101" t="s">
        <v>228</v>
      </c>
    </row>
    <row r="4" spans="1:32" x14ac:dyDescent="0.2">
      <c r="A4" s="118" t="s">
        <v>334</v>
      </c>
      <c r="B4" s="95"/>
      <c r="C4" s="103">
        <f>INDEX('Energy Balance-2020'!$A$2:$AG$38,MATCH('Energy Balance-2020'!$A$29,'Energy Balance-2020'!$A$2:$A$38,0),MATCH(C$2,'Energy Balance-2020'!$A$2:$AG$2,0))*VLOOKUP(C$3,'Heat Value'!$A$1:$E$33,5,0)</f>
        <v>2274491629992858</v>
      </c>
      <c r="D4" s="103">
        <f>INDEX('Energy Balance-2020'!$A$2:$AG$38,MATCH('Energy Balance-2020'!$A$29,'Energy Balance-2020'!$A$2:$A$38,0),MATCH(D$2,'Energy Balance-2020'!$A$2:$AG$2,0))*VLOOKUP(D$3,'Heat Value'!$A$1:$E$33,5,0)</f>
        <v>0</v>
      </c>
      <c r="E4" s="103">
        <f>INDEX('Energy Balance-2020'!$A$2:$AG$38,MATCH('Energy Balance-2020'!$A$29,'Energy Balance-2020'!$A$2:$A$38,0),MATCH(E$2,'Energy Balance-2020'!$A$2:$AG$2,0))*VLOOKUP(E$3,'Heat Value'!$A$1:$E$33,5,0)</f>
        <v>182513011230637.69</v>
      </c>
      <c r="F4" s="103">
        <f>INDEX('Energy Balance-2020'!$A$2:$AG$38,MATCH('Energy Balance-2020'!$A$29,'Energy Balance-2020'!$A$2:$A$38,0),MATCH(F$2,'Energy Balance-2020'!$A$2:$AG$2,0))*VLOOKUP("型煤",'Heat Value'!$A$1:$E$33,5,0)</f>
        <v>24242194382411.133</v>
      </c>
      <c r="G4" s="103">
        <f>INDEX('Energy Balance-2020'!$A$2:$AG$38,MATCH('Energy Balance-2020'!$A$29,'Energy Balance-2020'!$A$2:$A$38,0),MATCH(G$2,'Energy Balance-2020'!$A$2:$AG$2,0))*VLOOKUP(G$3,'Heat Value'!$A$1:$E$33,5,0)</f>
        <v>0</v>
      </c>
      <c r="H4" s="103">
        <f>INDEX('Energy Balance-2020'!$A$2:$AG$38,MATCH('Energy Balance-2020'!$A$29,'Energy Balance-2020'!$A$2:$A$38,0),MATCH(H$2,'Energy Balance-2020'!$A$2:$AG$2,0))*VLOOKUP(H$3,'Heat Value'!$A$1:$E$33,5,0)</f>
        <v>490050608695264.81</v>
      </c>
      <c r="I4" s="103">
        <f>INDEX('Energy Balance-2020'!$A$2:$AG$38,MATCH('Energy Balance-2020'!$A$29,'Energy Balance-2020'!$A$2:$A$38,0),MATCH(I$2,'Energy Balance-2020'!$A$2:$AG$2,0))*VLOOKUP(I$3,'Heat Value'!$A$1:$E$33,5,0)</f>
        <v>173492917934154.88</v>
      </c>
      <c r="J4" s="103">
        <f>INDEX('Energy Balance-2020'!$A$2:$AG$38,MATCH('Energy Balance-2020'!$A$29,'Energy Balance-2020'!$A$2:$A$38,0),MATCH(J$2,'Energy Balance-2020'!$A$2:$AG$2,0))*VLOOKUP(J$3,'Heat Value'!$A$1:$E$33,5,0)</f>
        <v>0</v>
      </c>
      <c r="K4" s="103">
        <f>INDEX('Energy Balance-2020'!$A$2:$AG$38,MATCH('Energy Balance-2020'!$A$29,'Energy Balance-2020'!$A$2:$A$38,0),MATCH(K$2,'Energy Balance-2020'!$A$2:$AG$2,0))*VLOOKUP(K$3,'Heat Value'!$A$1:$E$33,5,0)</f>
        <v>0</v>
      </c>
      <c r="L4" s="103">
        <f>INDEX('Energy Balance-2020'!$A$2:$AG$38,MATCH('Energy Balance-2020'!$A$29,'Energy Balance-2020'!$A$2:$A$38,0),MATCH(L$2,'Energy Balance-2020'!$A$2:$AG$2,0))*VLOOKUP(L$3,'Heat Value'!$A$1:$E$33,5,0)</f>
        <v>0</v>
      </c>
      <c r="M4" s="103">
        <f>INDEX('Energy Balance-2020'!$A$2:$AG$38,MATCH('Energy Balance-2020'!$A$29,'Energy Balance-2020'!$A$2:$A$38,0),MATCH(M$2,'Energy Balance-2020'!$A$2:$AG$2,0))*VLOOKUP(M$3,'Heat Value'!$A$1:$E$33,5,0)</f>
        <v>117310765491703.59</v>
      </c>
      <c r="N4" s="103">
        <f>INDEX('Energy Balance-2020'!$A$2:$AG$38,MATCH('Energy Balance-2020'!$A$29,'Energy Balance-2020'!$A$2:$A$38,0),MATCH(N$2,'Energy Balance-2020'!$A$2:$AG$2,0))*VLOOKUP(N$3,'Heat Value'!$A$1:$E$33,5,0)</f>
        <v>0</v>
      </c>
      <c r="O4" s="103">
        <f>INDEX('Energy Balance-2020'!$A$2:$AG$38,MATCH('Energy Balance-2020'!$A$29,'Energy Balance-2020'!$A$2:$A$38,0),MATCH(O$2,'Energy Balance-2020'!$A$2:$AG$2,0))*VLOOKUP(O$3,'Heat Value'!$A$1:$E$33,5,0)</f>
        <v>1008315341789.7263</v>
      </c>
      <c r="P4" s="103">
        <f>INDEX('Energy Balance-2020'!$A$2:$AG$38,MATCH('Energy Balance-2020'!$A$29,'Energy Balance-2020'!$A$2:$A$38,0),MATCH(P$2,'Energy Balance-2020'!$A$2:$AG$2,0))*VLOOKUP(P$3,'Heat Value'!$A$1:$E$33,5,0)</f>
        <v>742969199213.48254</v>
      </c>
      <c r="Q4" s="103">
        <f>INDEX('Energy Balance-2020'!$A$2:$AG$38,MATCH('Energy Balance-2020'!$A$29,'Energy Balance-2020'!$A$2:$A$38,0),MATCH(Q$2,'Energy Balance-2020'!$A$2:$AG$2,0))*VLOOKUP(Q$3,'Heat Value'!$A$1:$E$33,5,0)</f>
        <v>8388456402568.6406</v>
      </c>
      <c r="R4" s="103">
        <f>INDEX('Energy Balance-2020'!$A$2:$AG$38,MATCH('Energy Balance-2020'!$A$29,'Energy Balance-2020'!$A$2:$A$38,0),MATCH(R$2,'Energy Balance-2020'!$A$2:$AG$2,0))*VLOOKUP(R$3,'Heat Value'!$A$1:$E$33,5,0)</f>
        <v>15056926512468.512</v>
      </c>
      <c r="S4" s="103">
        <f>INDEX('Energy Balance-2020'!$A$2:$AG$38,MATCH('Energy Balance-2020'!$A$29,'Energy Balance-2020'!$A$2:$A$38,0),MATCH(S$2,'Energy Balance-2020'!$A$2:$AG$2,0))*VLOOKUP(S$3,'Heat Value'!$A$1:$E$33,5,0)</f>
        <v>2393067008348421</v>
      </c>
      <c r="T4" s="103">
        <f>INDEX('Energy Balance-2020'!$A$2:$AG$38,MATCH('Energy Balance-2020'!$A$29,'Energy Balance-2020'!$A$2:$A$38,0),MATCH(T$2,'Energy Balance-2020'!$A$2:$AG$2,0))*VLOOKUP(T$3,'Heat Value'!$A$1:$E$33,5,0)</f>
        <v>96509128687358.125</v>
      </c>
      <c r="U4" s="103">
        <f>INDEX('Energy Balance-2020'!$A$2:$AG$38,MATCH('Energy Balance-2020'!$A$29,'Energy Balance-2020'!$A$2:$A$38,0),MATCH(U$2,'Energy Balance-2020'!$A$2:$AG$2,0))*VLOOKUP(U$3,'Heat Value'!$A$1:$E$33,5,0)</f>
        <v>73537578603066.375</v>
      </c>
      <c r="V4" s="103">
        <f>INDEX('Energy Balance-2020'!$A$2:$AG$38,MATCH('Energy Balance-2020'!$A$29,'Energy Balance-2020'!$A$2:$A$38,0),MATCH(V$2,'Energy Balance-2020'!$A$2:$AG$2,0))*VLOOKUP(V$3,'Heat Value'!$A$1:$E$33,5,0)</f>
        <v>16916585031967.74</v>
      </c>
      <c r="W4" s="103">
        <f>INDEX('Energy Balance-2020'!$A$2:$AG$38,MATCH('Energy Balance-2020'!$A$29,'Energy Balance-2020'!$A$2:$A$38,0),MATCH(W$2,'Energy Balance-2020'!$A$2:$AG$2,0))*VLOOKUP(W$3,'Heat Value'!$A$1:$E$33,5,0)</f>
        <v>112226043199514.05</v>
      </c>
      <c r="X4" s="103">
        <f>INDEX('Energy Balance-2020'!$A$2:$AG$38,MATCH('Energy Balance-2020'!$A$29,'Energy Balance-2020'!$A$2:$A$38,0),MATCH(X$2,'Energy Balance-2020'!$A$2:$AG$2,0))*VLOOKUP(X$3,'Heat Value'!$A$1:$E$33,5,0)</f>
        <v>733691390934423</v>
      </c>
      <c r="Y4" s="103">
        <f>INDEX('Energy Balance-2020'!$A$2:$AG$38,MATCH('Energy Balance-2020'!$A$29,'Energy Balance-2020'!$A$2:$A$38,0),MATCH(Y$2,'Energy Balance-2020'!$A$2:$AG$2,0))*VLOOKUP(Y$3,'Heat Value'!$A$1:$E$33,5,0)</f>
        <v>412235523266374.94</v>
      </c>
      <c r="Z4" s="103">
        <f>INDEX('Energy Balance-2020'!$A$2:$AG$38,MATCH('Energy Balance-2020'!$A$29,'Energy Balance-2020'!$A$2:$A$38,0),MATCH(Z$2,'Energy Balance-2020'!$A$2:$AG$2,0))*VLOOKUP(Z$3,'Heat Value'!$A$1:$E$33,5,0)</f>
        <v>55434465388728.008</v>
      </c>
      <c r="AA4" s="103">
        <f>INDEX('Energy Balance-2020'!$A$2:$AG$38,MATCH('Energy Balance-2020'!$A$29,'Energy Balance-2020'!$A$2:$A$38,0),MATCH(AA$2,'Energy Balance-2020'!$A$2:$AG$2,0))*VLOOKUP(AA$3,'Heat Value'!$A$1:$E$33,5,0)</f>
        <v>1700428492008266.8</v>
      </c>
      <c r="AB4" s="103">
        <f>INDEX('Energy Balance-2020'!$A$2:$AG$38,MATCH('Energy Balance-2020'!$A$29,'Energy Balance-2020'!$A$2:$A$38,0),MATCH(AB$2,'Energy Balance-2020'!$A$2:$AG$2,0))*VLOOKUP(AB$3,'Heat Value'!$A$1:$E$33,5,0)</f>
        <v>294914120423103.69</v>
      </c>
      <c r="AC4" s="103">
        <f>INDEX('Energy Balance-2020'!$A$2:$AG$38,MATCH('Energy Balance-2020'!$A$29,'Energy Balance-2020'!$A$2:$A$38,0),MATCH(AC$2,'Energy Balance-2020'!$A$2:$AG$2,0))*VLOOKUP(AC$3,'Heat Value'!$A$1:$E$33,5,0)</f>
        <v>79452792191048.469</v>
      </c>
      <c r="AD4" s="103">
        <f>INDEX('Energy Balance-2020'!$A$2:$AG$38,MATCH('Energy Balance-2020'!$A$29,'Energy Balance-2020'!$A$2:$A$38,0),MATCH(AD$2,'Energy Balance-2020'!$A$2:$AG$2,0))*VLOOKUP(AD$3,'Heat Value'!$A$1:$E$33,5,0)</f>
        <v>0</v>
      </c>
      <c r="AE4" s="103">
        <f>INDEX('Energy Balance-2020'!$A$2:$AG$38,MATCH('Energy Balance-2020'!$A$29,'Energy Balance-2020'!$A$2:$A$38,0),MATCH(AE$2,'Energy Balance-2020'!$A$2:$AG$2,0))*VLOOKUP(AE$3,'Heat Value'!$A$1:$E$33,5,0)</f>
        <v>0</v>
      </c>
      <c r="AF4" s="103">
        <f>INDEX('Energy Balance-2020'!$A$2:$AG$38,MATCH('Energy Balance-2020'!$A$29,'Energy Balance-2020'!$A$2:$A$38,0),MATCH(AF$2,'Energy Balance-2020'!$A$2:$AG$2,0))*VLOOKUP(AF$3,'Heat Value'!$A$1:$E$33,5,0)</f>
        <v>29347132476446.625</v>
      </c>
    </row>
    <row r="5" spans="1:32" x14ac:dyDescent="0.2">
      <c r="A5" s="36" t="s">
        <v>2</v>
      </c>
      <c r="B5" s="114"/>
      <c r="C5" s="102">
        <f>VLOOKUP($A5,'Feedstock Split-2020'!$A$1:$AG$43,MATCH(C$2,'Feedstock Split-2020'!$A$1:$AG$1,0),0)*C$4</f>
        <v>0</v>
      </c>
      <c r="D5" s="377">
        <f>VLOOKUP($A5,'Feedstock Split-2020'!$A$1:$AG$43,MATCH(D$2,'Feedstock Split-2020'!$A$1:$AG$1,0),0)*D$4</f>
        <v>0</v>
      </c>
      <c r="E5" s="377">
        <f>VLOOKUP($A5,'Feedstock Split-2020'!$A$1:$AG$43,MATCH(E$2,'Feedstock Split-2020'!$A$1:$AG$1,0),0)*E$4</f>
        <v>0</v>
      </c>
      <c r="F5" s="377">
        <f>VLOOKUP($A5,'Feedstock Split-2020'!$A$1:$AG$43,MATCH(F$2,'Feedstock Split-2020'!$A$1:$AG$1,0),0)*F$4</f>
        <v>0</v>
      </c>
      <c r="G5" s="377">
        <f>VLOOKUP($A5,'Feedstock Split-2020'!$A$1:$AG$43,MATCH(G$2,'Feedstock Split-2020'!$A$1:$AG$1,0),0)*G$4</f>
        <v>0</v>
      </c>
      <c r="H5" s="377">
        <f>VLOOKUP($A5,'Feedstock Split-2020'!$A$1:$AG$43,MATCH(H$2,'Feedstock Split-2020'!$A$1:$AG$1,0),0)*H$4</f>
        <v>0</v>
      </c>
      <c r="I5" s="377">
        <f>VLOOKUP($A5,'Feedstock Split-2020'!$A$1:$AG$43,MATCH(I$2,'Feedstock Split-2020'!$A$1:$AG$1,0),0)*I$4</f>
        <v>0</v>
      </c>
      <c r="J5" s="377">
        <f>VLOOKUP($A5,'Feedstock Split-2020'!$A$1:$AG$43,MATCH(J$2,'Feedstock Split-2020'!$A$1:$AG$1,0),0)*J$4</f>
        <v>0</v>
      </c>
      <c r="K5" s="377">
        <f>VLOOKUP($A5,'Feedstock Split-2020'!$A$1:$AG$43,MATCH(K$2,'Feedstock Split-2020'!$A$1:$AG$1,0),0)*K$4</f>
        <v>0</v>
      </c>
      <c r="L5" s="377">
        <f>VLOOKUP($A5,'Feedstock Split-2020'!$A$1:$AG$43,MATCH(L$2,'Feedstock Split-2020'!$A$1:$AG$1,0),0)*L$4</f>
        <v>0</v>
      </c>
      <c r="M5" s="377">
        <f>VLOOKUP($A5,'Feedstock Split-2020'!$A$1:$AG$43,MATCH(M$2,'Feedstock Split-2020'!$A$1:$AG$1,0),0)*M$4</f>
        <v>0</v>
      </c>
      <c r="N5" s="377">
        <f>VLOOKUP($A5,'Feedstock Split-2020'!$A$1:$AG$43,MATCH(N$2,'Feedstock Split-2020'!$A$1:$AG$1,0),0)*N$4</f>
        <v>0</v>
      </c>
      <c r="O5" s="377">
        <f>VLOOKUP($A5,'Feedstock Split-2020'!$A$1:$AG$43,MATCH(O$2,'Feedstock Split-2020'!$A$1:$AG$1,0),0)*O$4</f>
        <v>0</v>
      </c>
      <c r="P5" s="377">
        <f>VLOOKUP($A5,'Feedstock Split-2020'!$A$1:$AG$43,MATCH(P$2,'Feedstock Split-2020'!$A$1:$AG$1,0),0)*P$4</f>
        <v>0</v>
      </c>
      <c r="Q5" s="377">
        <f>VLOOKUP($A5,'Feedstock Split-2020'!$A$1:$AG$43,MATCH(Q$2,'Feedstock Split-2020'!$A$1:$AG$1,0),0)*Q$4</f>
        <v>0</v>
      </c>
      <c r="R5" s="377">
        <f>VLOOKUP($A5,'Feedstock Split-2020'!$A$1:$AG$43,MATCH(R$2,'Feedstock Split-2020'!$A$1:$AG$1,0),0)*R$4</f>
        <v>0</v>
      </c>
      <c r="S5" s="377">
        <f>VLOOKUP($A5,'Feedstock Split-2020'!$A$1:$AG$43,MATCH(S$2,'Feedstock Split-2020'!$A$1:$AG$1,0),0)*S$4</f>
        <v>0</v>
      </c>
      <c r="T5" s="377">
        <f>VLOOKUP($A5,'Feedstock Split-2020'!$A$1:$AG$43,MATCH(T$2,'Feedstock Split-2020'!$A$1:$AG$1,0),0)*T$4</f>
        <v>0</v>
      </c>
      <c r="U5" s="377">
        <f>VLOOKUP($A5,'Feedstock Split-2020'!$A$1:$AG$43,MATCH(U$2,'Feedstock Split-2020'!$A$1:$AG$1,0),0)*U$4</f>
        <v>0</v>
      </c>
      <c r="V5" s="377">
        <f>VLOOKUP($A5,'Feedstock Split-2020'!$A$1:$AG$43,MATCH(V$2,'Feedstock Split-2020'!$A$1:$AG$1,0),0)*V$4</f>
        <v>0</v>
      </c>
      <c r="W5" s="377">
        <f>VLOOKUP($A5,'Feedstock Split-2020'!$A$1:$AG$43,MATCH(W$2,'Feedstock Split-2020'!$A$1:$AG$1,0),0)*W$4</f>
        <v>0</v>
      </c>
      <c r="X5" s="377">
        <f>VLOOKUP($A5,'Feedstock Split-2020'!$A$1:$AG$43,MATCH(X$2,'Feedstock Split-2020'!$A$1:$AG$1,0),0)*X$4</f>
        <v>0</v>
      </c>
      <c r="Y5" s="377">
        <f>VLOOKUP($A5,'Feedstock Split-2020'!$A$1:$AG$43,MATCH(Y$2,'Feedstock Split-2020'!$A$1:$AG$1,0),0)*Y$4</f>
        <v>0</v>
      </c>
      <c r="Z5" s="377">
        <f>VLOOKUP($A5,'Feedstock Split-2020'!$A$1:$AG$43,MATCH(Z$2,'Feedstock Split-2020'!$A$1:$AG$1,0),0)*Z$4</f>
        <v>0</v>
      </c>
      <c r="AA5" s="377">
        <f>VLOOKUP($A5,'Feedstock Split-2020'!$A$1:$AG$43,MATCH(AA$2,'Feedstock Split-2020'!$A$1:$AG$1,0),0)*AA$4</f>
        <v>0</v>
      </c>
      <c r="AB5" s="377">
        <f>VLOOKUP($A5,'Feedstock Split-2020'!$A$1:$AG$43,MATCH(AB$2,'Feedstock Split-2020'!$A$1:$AG$1,0),0)*AB$4</f>
        <v>0</v>
      </c>
      <c r="AC5" s="377">
        <f>VLOOKUP($A5,'Feedstock Split-2020'!$A$1:$AG$43,MATCH(AC$2,'Feedstock Split-2020'!$A$1:$AG$1,0),0)*AC$4</f>
        <v>0</v>
      </c>
      <c r="AD5" s="377">
        <f>VLOOKUP($A5,'Feedstock Split-2020'!$A$1:$AG$43,MATCH(AD$2,'Feedstock Split-2020'!$A$1:$AG$1,0),0)*AD$4</f>
        <v>0</v>
      </c>
      <c r="AE5" s="377">
        <f>VLOOKUP($A5,'Feedstock Split-2020'!$A$1:$AG$43,MATCH(AE$2,'Feedstock Split-2020'!$A$1:$AG$1,0),0)*AE$4</f>
        <v>0</v>
      </c>
      <c r="AF5" s="378">
        <f>VLOOKUP($A5,'Feedstock Split-2020'!$A$1:$AG$43,MATCH(AF$2,'Feedstock Split-2020'!$A$1:$AG$1,0),0)*AF$4</f>
        <v>0</v>
      </c>
    </row>
    <row r="6" spans="1:32" x14ac:dyDescent="0.2">
      <c r="A6" s="12" t="s">
        <v>3</v>
      </c>
      <c r="B6" s="27"/>
      <c r="C6" s="348">
        <f>VLOOKUP($A6,'Feedstock Split-2020'!$A$1:$AG$43,MATCH(C$2,'Feedstock Split-2020'!$A$1:$AG$1,0),0)*C$4</f>
        <v>0</v>
      </c>
      <c r="D6" s="379">
        <f>VLOOKUP($A6,'Feedstock Split-2020'!$A$1:$AG$43,MATCH(D$2,'Feedstock Split-2020'!$A$1:$AG$1,0),0)*D$4</f>
        <v>0</v>
      </c>
      <c r="E6" s="379">
        <f>VLOOKUP($A6,'Feedstock Split-2020'!$A$1:$AG$43,MATCH(E$2,'Feedstock Split-2020'!$A$1:$AG$1,0),0)*E$4</f>
        <v>0</v>
      </c>
      <c r="F6" s="379">
        <f>VLOOKUP($A6,'Feedstock Split-2020'!$A$1:$AG$43,MATCH(F$2,'Feedstock Split-2020'!$A$1:$AG$1,0),0)*F$4</f>
        <v>0</v>
      </c>
      <c r="G6" s="379">
        <f>VLOOKUP($A6,'Feedstock Split-2020'!$A$1:$AG$43,MATCH(G$2,'Feedstock Split-2020'!$A$1:$AG$1,0),0)*G$4</f>
        <v>0</v>
      </c>
      <c r="H6" s="379">
        <f>VLOOKUP($A6,'Feedstock Split-2020'!$A$1:$AG$43,MATCH(H$2,'Feedstock Split-2020'!$A$1:$AG$1,0),0)*H$4</f>
        <v>0</v>
      </c>
      <c r="I6" s="379">
        <f>VLOOKUP($A6,'Feedstock Split-2020'!$A$1:$AG$43,MATCH(I$2,'Feedstock Split-2020'!$A$1:$AG$1,0),0)*I$4</f>
        <v>0</v>
      </c>
      <c r="J6" s="379">
        <f>VLOOKUP($A6,'Feedstock Split-2020'!$A$1:$AG$43,MATCH(J$2,'Feedstock Split-2020'!$A$1:$AG$1,0),0)*J$4</f>
        <v>0</v>
      </c>
      <c r="K6" s="379">
        <f>VLOOKUP($A6,'Feedstock Split-2020'!$A$1:$AG$43,MATCH(K$2,'Feedstock Split-2020'!$A$1:$AG$1,0),0)*K$4</f>
        <v>0</v>
      </c>
      <c r="L6" s="379">
        <f>VLOOKUP($A6,'Feedstock Split-2020'!$A$1:$AG$43,MATCH(L$2,'Feedstock Split-2020'!$A$1:$AG$1,0),0)*L$4</f>
        <v>0</v>
      </c>
      <c r="M6" s="379">
        <f>VLOOKUP($A6,'Feedstock Split-2020'!$A$1:$AG$43,MATCH(M$2,'Feedstock Split-2020'!$A$1:$AG$1,0),0)*M$4</f>
        <v>0</v>
      </c>
      <c r="N6" s="379">
        <f>VLOOKUP($A6,'Feedstock Split-2020'!$A$1:$AG$43,MATCH(N$2,'Feedstock Split-2020'!$A$1:$AG$1,0),0)*N$4</f>
        <v>0</v>
      </c>
      <c r="O6" s="379">
        <f>VLOOKUP($A6,'Feedstock Split-2020'!$A$1:$AG$43,MATCH(O$2,'Feedstock Split-2020'!$A$1:$AG$1,0),0)*O$4</f>
        <v>0</v>
      </c>
      <c r="P6" s="379">
        <f>VLOOKUP($A6,'Feedstock Split-2020'!$A$1:$AG$43,MATCH(P$2,'Feedstock Split-2020'!$A$1:$AG$1,0),0)*P$4</f>
        <v>0</v>
      </c>
      <c r="Q6" s="379">
        <f>VLOOKUP($A6,'Feedstock Split-2020'!$A$1:$AG$43,MATCH(Q$2,'Feedstock Split-2020'!$A$1:$AG$1,0),0)*Q$4</f>
        <v>0</v>
      </c>
      <c r="R6" s="379">
        <f>VLOOKUP($A6,'Feedstock Split-2020'!$A$1:$AG$43,MATCH(R$2,'Feedstock Split-2020'!$A$1:$AG$1,0),0)*R$4</f>
        <v>0</v>
      </c>
      <c r="S6" s="379">
        <f>VLOOKUP($A6,'Feedstock Split-2020'!$A$1:$AG$43,MATCH(S$2,'Feedstock Split-2020'!$A$1:$AG$1,0),0)*S$4</f>
        <v>0</v>
      </c>
      <c r="T6" s="379">
        <f>VLOOKUP($A6,'Feedstock Split-2020'!$A$1:$AG$43,MATCH(T$2,'Feedstock Split-2020'!$A$1:$AG$1,0),0)*T$4</f>
        <v>0</v>
      </c>
      <c r="U6" s="379">
        <f>VLOOKUP($A6,'Feedstock Split-2020'!$A$1:$AG$43,MATCH(U$2,'Feedstock Split-2020'!$A$1:$AG$1,0),0)*U$4</f>
        <v>0</v>
      </c>
      <c r="V6" s="379">
        <f>VLOOKUP($A6,'Feedstock Split-2020'!$A$1:$AG$43,MATCH(V$2,'Feedstock Split-2020'!$A$1:$AG$1,0),0)*V$4</f>
        <v>0</v>
      </c>
      <c r="W6" s="379">
        <f>VLOOKUP($A6,'Feedstock Split-2020'!$A$1:$AG$43,MATCH(W$2,'Feedstock Split-2020'!$A$1:$AG$1,0),0)*W$4</f>
        <v>0</v>
      </c>
      <c r="X6" s="379">
        <f>VLOOKUP($A6,'Feedstock Split-2020'!$A$1:$AG$43,MATCH(X$2,'Feedstock Split-2020'!$A$1:$AG$1,0),0)*X$4</f>
        <v>0</v>
      </c>
      <c r="Y6" s="379">
        <f>VLOOKUP($A6,'Feedstock Split-2020'!$A$1:$AG$43,MATCH(Y$2,'Feedstock Split-2020'!$A$1:$AG$1,0),0)*Y$4</f>
        <v>0</v>
      </c>
      <c r="Z6" s="379">
        <f>VLOOKUP($A6,'Feedstock Split-2020'!$A$1:$AG$43,MATCH(Z$2,'Feedstock Split-2020'!$A$1:$AG$1,0),0)*Z$4</f>
        <v>0</v>
      </c>
      <c r="AA6" s="379">
        <f>VLOOKUP($A6,'Feedstock Split-2020'!$A$1:$AG$43,MATCH(AA$2,'Feedstock Split-2020'!$A$1:$AG$1,0),0)*AA$4</f>
        <v>0</v>
      </c>
      <c r="AB6" s="379">
        <f>VLOOKUP($A6,'Feedstock Split-2020'!$A$1:$AG$43,MATCH(AB$2,'Feedstock Split-2020'!$A$1:$AG$1,0),0)*AB$4</f>
        <v>0</v>
      </c>
      <c r="AC6" s="379">
        <f>VLOOKUP($A6,'Feedstock Split-2020'!$A$1:$AG$43,MATCH(AC$2,'Feedstock Split-2020'!$A$1:$AG$1,0),0)*AC$4</f>
        <v>0</v>
      </c>
      <c r="AD6" s="379">
        <f>VLOOKUP($A6,'Feedstock Split-2020'!$A$1:$AG$43,MATCH(AD$2,'Feedstock Split-2020'!$A$1:$AG$1,0),0)*AD$4</f>
        <v>0</v>
      </c>
      <c r="AE6" s="379">
        <f>VLOOKUP($A6,'Feedstock Split-2020'!$A$1:$AG$43,MATCH(AE$2,'Feedstock Split-2020'!$A$1:$AG$1,0),0)*AE$4</f>
        <v>0</v>
      </c>
      <c r="AF6" s="380">
        <f>VLOOKUP($A6,'Feedstock Split-2020'!$A$1:$AG$43,MATCH(AF$2,'Feedstock Split-2020'!$A$1:$AG$1,0),0)*AF$4</f>
        <v>0</v>
      </c>
    </row>
    <row r="7" spans="1:32" x14ac:dyDescent="0.2">
      <c r="A7" s="12" t="s">
        <v>4</v>
      </c>
      <c r="B7" s="27"/>
      <c r="C7" s="348">
        <f>VLOOKUP($A7,'Feedstock Split-2020'!$A$1:$AG$43,MATCH(C$2,'Feedstock Split-2020'!$A$1:$AG$1,0),0)*C$4</f>
        <v>0</v>
      </c>
      <c r="D7" s="379">
        <f>VLOOKUP($A7,'Feedstock Split-2020'!$A$1:$AG$43,MATCH(D$2,'Feedstock Split-2020'!$A$1:$AG$1,0),0)*D$4</f>
        <v>0</v>
      </c>
      <c r="E7" s="379">
        <f>VLOOKUP($A7,'Feedstock Split-2020'!$A$1:$AG$43,MATCH(E$2,'Feedstock Split-2020'!$A$1:$AG$1,0),0)*E$4</f>
        <v>0</v>
      </c>
      <c r="F7" s="379">
        <f>VLOOKUP($A7,'Feedstock Split-2020'!$A$1:$AG$43,MATCH(F$2,'Feedstock Split-2020'!$A$1:$AG$1,0),0)*F$4</f>
        <v>0</v>
      </c>
      <c r="G7" s="379">
        <f>VLOOKUP($A7,'Feedstock Split-2020'!$A$1:$AG$43,MATCH(G$2,'Feedstock Split-2020'!$A$1:$AG$1,0),0)*G$4</f>
        <v>0</v>
      </c>
      <c r="H7" s="379">
        <f>VLOOKUP($A7,'Feedstock Split-2020'!$A$1:$AG$43,MATCH(H$2,'Feedstock Split-2020'!$A$1:$AG$1,0),0)*H$4</f>
        <v>0</v>
      </c>
      <c r="I7" s="379">
        <f>VLOOKUP($A7,'Feedstock Split-2020'!$A$1:$AG$43,MATCH(I$2,'Feedstock Split-2020'!$A$1:$AG$1,0),0)*I$4</f>
        <v>0</v>
      </c>
      <c r="J7" s="379">
        <f>VLOOKUP($A7,'Feedstock Split-2020'!$A$1:$AG$43,MATCH(J$2,'Feedstock Split-2020'!$A$1:$AG$1,0),0)*J$4</f>
        <v>0</v>
      </c>
      <c r="K7" s="379">
        <f>VLOOKUP($A7,'Feedstock Split-2020'!$A$1:$AG$43,MATCH(K$2,'Feedstock Split-2020'!$A$1:$AG$1,0),0)*K$4</f>
        <v>0</v>
      </c>
      <c r="L7" s="379">
        <f>VLOOKUP($A7,'Feedstock Split-2020'!$A$1:$AG$43,MATCH(L$2,'Feedstock Split-2020'!$A$1:$AG$1,0),0)*L$4</f>
        <v>0</v>
      </c>
      <c r="M7" s="379">
        <f>VLOOKUP($A7,'Feedstock Split-2020'!$A$1:$AG$43,MATCH(M$2,'Feedstock Split-2020'!$A$1:$AG$1,0),0)*M$4</f>
        <v>0</v>
      </c>
      <c r="N7" s="379">
        <f>VLOOKUP($A7,'Feedstock Split-2020'!$A$1:$AG$43,MATCH(N$2,'Feedstock Split-2020'!$A$1:$AG$1,0),0)*N$4</f>
        <v>0</v>
      </c>
      <c r="O7" s="379">
        <f>VLOOKUP($A7,'Feedstock Split-2020'!$A$1:$AG$43,MATCH(O$2,'Feedstock Split-2020'!$A$1:$AG$1,0),0)*O$4</f>
        <v>0</v>
      </c>
      <c r="P7" s="379">
        <f>VLOOKUP($A7,'Feedstock Split-2020'!$A$1:$AG$43,MATCH(P$2,'Feedstock Split-2020'!$A$1:$AG$1,0),0)*P$4</f>
        <v>0</v>
      </c>
      <c r="Q7" s="379">
        <f>VLOOKUP($A7,'Feedstock Split-2020'!$A$1:$AG$43,MATCH(Q$2,'Feedstock Split-2020'!$A$1:$AG$1,0),0)*Q$4</f>
        <v>0</v>
      </c>
      <c r="R7" s="379">
        <f>VLOOKUP($A7,'Feedstock Split-2020'!$A$1:$AG$43,MATCH(R$2,'Feedstock Split-2020'!$A$1:$AG$1,0),0)*R$4</f>
        <v>0</v>
      </c>
      <c r="S7" s="379">
        <f>VLOOKUP($A7,'Feedstock Split-2020'!$A$1:$AG$43,MATCH(S$2,'Feedstock Split-2020'!$A$1:$AG$1,0),0)*S$4</f>
        <v>0</v>
      </c>
      <c r="T7" s="379">
        <f>VLOOKUP($A7,'Feedstock Split-2020'!$A$1:$AG$43,MATCH(T$2,'Feedstock Split-2020'!$A$1:$AG$1,0),0)*T$4</f>
        <v>0</v>
      </c>
      <c r="U7" s="379">
        <f>VLOOKUP($A7,'Feedstock Split-2020'!$A$1:$AG$43,MATCH(U$2,'Feedstock Split-2020'!$A$1:$AG$1,0),0)*U$4</f>
        <v>0</v>
      </c>
      <c r="V7" s="379">
        <f>VLOOKUP($A7,'Feedstock Split-2020'!$A$1:$AG$43,MATCH(V$2,'Feedstock Split-2020'!$A$1:$AG$1,0),0)*V$4</f>
        <v>0</v>
      </c>
      <c r="W7" s="379">
        <f>VLOOKUP($A7,'Feedstock Split-2020'!$A$1:$AG$43,MATCH(W$2,'Feedstock Split-2020'!$A$1:$AG$1,0),0)*W$4</f>
        <v>0</v>
      </c>
      <c r="X7" s="379">
        <f>VLOOKUP($A7,'Feedstock Split-2020'!$A$1:$AG$43,MATCH(X$2,'Feedstock Split-2020'!$A$1:$AG$1,0),0)*X$4</f>
        <v>0</v>
      </c>
      <c r="Y7" s="379">
        <f>VLOOKUP($A7,'Feedstock Split-2020'!$A$1:$AG$43,MATCH(Y$2,'Feedstock Split-2020'!$A$1:$AG$1,0),0)*Y$4</f>
        <v>0</v>
      </c>
      <c r="Z7" s="379">
        <f>VLOOKUP($A7,'Feedstock Split-2020'!$A$1:$AG$43,MATCH(Z$2,'Feedstock Split-2020'!$A$1:$AG$1,0),0)*Z$4</f>
        <v>0</v>
      </c>
      <c r="AA7" s="379">
        <f>VLOOKUP($A7,'Feedstock Split-2020'!$A$1:$AG$43,MATCH(AA$2,'Feedstock Split-2020'!$A$1:$AG$1,0),0)*AA$4</f>
        <v>0</v>
      </c>
      <c r="AB7" s="379">
        <f>VLOOKUP($A7,'Feedstock Split-2020'!$A$1:$AG$43,MATCH(AB$2,'Feedstock Split-2020'!$A$1:$AG$1,0),0)*AB$4</f>
        <v>0</v>
      </c>
      <c r="AC7" s="379">
        <f>VLOOKUP($A7,'Feedstock Split-2020'!$A$1:$AG$43,MATCH(AC$2,'Feedstock Split-2020'!$A$1:$AG$1,0),0)*AC$4</f>
        <v>0</v>
      </c>
      <c r="AD7" s="379">
        <f>VLOOKUP($A7,'Feedstock Split-2020'!$A$1:$AG$43,MATCH(AD$2,'Feedstock Split-2020'!$A$1:$AG$1,0),0)*AD$4</f>
        <v>0</v>
      </c>
      <c r="AE7" s="379">
        <f>VLOOKUP($A7,'Feedstock Split-2020'!$A$1:$AG$43,MATCH(AE$2,'Feedstock Split-2020'!$A$1:$AG$1,0),0)*AE$4</f>
        <v>0</v>
      </c>
      <c r="AF7" s="380">
        <f>VLOOKUP($A7,'Feedstock Split-2020'!$A$1:$AG$43,MATCH(AF$2,'Feedstock Split-2020'!$A$1:$AG$1,0),0)*AF$4</f>
        <v>0</v>
      </c>
    </row>
    <row r="8" spans="1:32" x14ac:dyDescent="0.2">
      <c r="A8" s="12" t="s">
        <v>5</v>
      </c>
      <c r="B8" s="27"/>
      <c r="C8" s="348">
        <f>VLOOKUP($A8,'Feedstock Split-2020'!$A$1:$AG$43,MATCH(C$2,'Feedstock Split-2020'!$A$1:$AG$1,0),0)*C$4</f>
        <v>0</v>
      </c>
      <c r="D8" s="379">
        <f>VLOOKUP($A8,'Feedstock Split-2020'!$A$1:$AG$43,MATCH(D$2,'Feedstock Split-2020'!$A$1:$AG$1,0),0)*D$4</f>
        <v>0</v>
      </c>
      <c r="E8" s="379">
        <f>VLOOKUP($A8,'Feedstock Split-2020'!$A$1:$AG$43,MATCH(E$2,'Feedstock Split-2020'!$A$1:$AG$1,0),0)*E$4</f>
        <v>0</v>
      </c>
      <c r="F8" s="379">
        <f>VLOOKUP($A8,'Feedstock Split-2020'!$A$1:$AG$43,MATCH(F$2,'Feedstock Split-2020'!$A$1:$AG$1,0),0)*F$4</f>
        <v>0</v>
      </c>
      <c r="G8" s="379">
        <f>VLOOKUP($A8,'Feedstock Split-2020'!$A$1:$AG$43,MATCH(G$2,'Feedstock Split-2020'!$A$1:$AG$1,0),0)*G$4</f>
        <v>0</v>
      </c>
      <c r="H8" s="379">
        <f>VLOOKUP($A8,'Feedstock Split-2020'!$A$1:$AG$43,MATCH(H$2,'Feedstock Split-2020'!$A$1:$AG$1,0),0)*H$4</f>
        <v>0</v>
      </c>
      <c r="I8" s="379">
        <f>VLOOKUP($A8,'Feedstock Split-2020'!$A$1:$AG$43,MATCH(I$2,'Feedstock Split-2020'!$A$1:$AG$1,0),0)*I$4</f>
        <v>0</v>
      </c>
      <c r="J8" s="379">
        <f>VLOOKUP($A8,'Feedstock Split-2020'!$A$1:$AG$43,MATCH(J$2,'Feedstock Split-2020'!$A$1:$AG$1,0),0)*J$4</f>
        <v>0</v>
      </c>
      <c r="K8" s="379">
        <f>VLOOKUP($A8,'Feedstock Split-2020'!$A$1:$AG$43,MATCH(K$2,'Feedstock Split-2020'!$A$1:$AG$1,0),0)*K$4</f>
        <v>0</v>
      </c>
      <c r="L8" s="379">
        <f>VLOOKUP($A8,'Feedstock Split-2020'!$A$1:$AG$43,MATCH(L$2,'Feedstock Split-2020'!$A$1:$AG$1,0),0)*L$4</f>
        <v>0</v>
      </c>
      <c r="M8" s="379">
        <f>VLOOKUP($A8,'Feedstock Split-2020'!$A$1:$AG$43,MATCH(M$2,'Feedstock Split-2020'!$A$1:$AG$1,0),0)*M$4</f>
        <v>0</v>
      </c>
      <c r="N8" s="379">
        <f>VLOOKUP($A8,'Feedstock Split-2020'!$A$1:$AG$43,MATCH(N$2,'Feedstock Split-2020'!$A$1:$AG$1,0),0)*N$4</f>
        <v>0</v>
      </c>
      <c r="O8" s="379">
        <f>VLOOKUP($A8,'Feedstock Split-2020'!$A$1:$AG$43,MATCH(O$2,'Feedstock Split-2020'!$A$1:$AG$1,0),0)*O$4</f>
        <v>0</v>
      </c>
      <c r="P8" s="379">
        <f>VLOOKUP($A8,'Feedstock Split-2020'!$A$1:$AG$43,MATCH(P$2,'Feedstock Split-2020'!$A$1:$AG$1,0),0)*P$4</f>
        <v>0</v>
      </c>
      <c r="Q8" s="379">
        <f>VLOOKUP($A8,'Feedstock Split-2020'!$A$1:$AG$43,MATCH(Q$2,'Feedstock Split-2020'!$A$1:$AG$1,0),0)*Q$4</f>
        <v>0</v>
      </c>
      <c r="R8" s="379">
        <f>VLOOKUP($A8,'Feedstock Split-2020'!$A$1:$AG$43,MATCH(R$2,'Feedstock Split-2020'!$A$1:$AG$1,0),0)*R$4</f>
        <v>0</v>
      </c>
      <c r="S8" s="379">
        <f>VLOOKUP($A8,'Feedstock Split-2020'!$A$1:$AG$43,MATCH(S$2,'Feedstock Split-2020'!$A$1:$AG$1,0),0)*S$4</f>
        <v>0</v>
      </c>
      <c r="T8" s="379">
        <f>VLOOKUP($A8,'Feedstock Split-2020'!$A$1:$AG$43,MATCH(T$2,'Feedstock Split-2020'!$A$1:$AG$1,0),0)*T$4</f>
        <v>0</v>
      </c>
      <c r="U8" s="379">
        <f>VLOOKUP($A8,'Feedstock Split-2020'!$A$1:$AG$43,MATCH(U$2,'Feedstock Split-2020'!$A$1:$AG$1,0),0)*U$4</f>
        <v>0</v>
      </c>
      <c r="V8" s="379">
        <f>VLOOKUP($A8,'Feedstock Split-2020'!$A$1:$AG$43,MATCH(V$2,'Feedstock Split-2020'!$A$1:$AG$1,0),0)*V$4</f>
        <v>0</v>
      </c>
      <c r="W8" s="379">
        <f>VLOOKUP($A8,'Feedstock Split-2020'!$A$1:$AG$43,MATCH(W$2,'Feedstock Split-2020'!$A$1:$AG$1,0),0)*W$4</f>
        <v>0</v>
      </c>
      <c r="X8" s="379">
        <f>VLOOKUP($A8,'Feedstock Split-2020'!$A$1:$AG$43,MATCH(X$2,'Feedstock Split-2020'!$A$1:$AG$1,0),0)*X$4</f>
        <v>0</v>
      </c>
      <c r="Y8" s="379">
        <f>VLOOKUP($A8,'Feedstock Split-2020'!$A$1:$AG$43,MATCH(Y$2,'Feedstock Split-2020'!$A$1:$AG$1,0),0)*Y$4</f>
        <v>0</v>
      </c>
      <c r="Z8" s="379">
        <f>VLOOKUP($A8,'Feedstock Split-2020'!$A$1:$AG$43,MATCH(Z$2,'Feedstock Split-2020'!$A$1:$AG$1,0),0)*Z$4</f>
        <v>0</v>
      </c>
      <c r="AA8" s="379">
        <f>VLOOKUP($A8,'Feedstock Split-2020'!$A$1:$AG$43,MATCH(AA$2,'Feedstock Split-2020'!$A$1:$AG$1,0),0)*AA$4</f>
        <v>0</v>
      </c>
      <c r="AB8" s="379">
        <f>VLOOKUP($A8,'Feedstock Split-2020'!$A$1:$AG$43,MATCH(AB$2,'Feedstock Split-2020'!$A$1:$AG$1,0),0)*AB$4</f>
        <v>0</v>
      </c>
      <c r="AC8" s="379">
        <f>VLOOKUP($A8,'Feedstock Split-2020'!$A$1:$AG$43,MATCH(AC$2,'Feedstock Split-2020'!$A$1:$AG$1,0),0)*AC$4</f>
        <v>0</v>
      </c>
      <c r="AD8" s="379">
        <f>VLOOKUP($A8,'Feedstock Split-2020'!$A$1:$AG$43,MATCH(AD$2,'Feedstock Split-2020'!$A$1:$AG$1,0),0)*AD$4</f>
        <v>0</v>
      </c>
      <c r="AE8" s="379">
        <f>VLOOKUP($A8,'Feedstock Split-2020'!$A$1:$AG$43,MATCH(AE$2,'Feedstock Split-2020'!$A$1:$AG$1,0),0)*AE$4</f>
        <v>0</v>
      </c>
      <c r="AF8" s="380">
        <f>VLOOKUP($A8,'Feedstock Split-2020'!$A$1:$AG$43,MATCH(AF$2,'Feedstock Split-2020'!$A$1:$AG$1,0),0)*AF$4</f>
        <v>0</v>
      </c>
    </row>
    <row r="9" spans="1:32" x14ac:dyDescent="0.2">
      <c r="A9" s="12" t="s">
        <v>6</v>
      </c>
      <c r="B9" s="27"/>
      <c r="C9" s="348">
        <f>VLOOKUP($A9,'Feedstock Split-2020'!$A$1:$AG$43,MATCH(C$2,'Feedstock Split-2020'!$A$1:$AG$1,0),0)*C$4</f>
        <v>0</v>
      </c>
      <c r="D9" s="379">
        <f>VLOOKUP($A9,'Feedstock Split-2020'!$A$1:$AG$43,MATCH(D$2,'Feedstock Split-2020'!$A$1:$AG$1,0),0)*D$4</f>
        <v>0</v>
      </c>
      <c r="E9" s="379">
        <f>VLOOKUP($A9,'Feedstock Split-2020'!$A$1:$AG$43,MATCH(E$2,'Feedstock Split-2020'!$A$1:$AG$1,0),0)*E$4</f>
        <v>0</v>
      </c>
      <c r="F9" s="379">
        <f>VLOOKUP($A9,'Feedstock Split-2020'!$A$1:$AG$43,MATCH(F$2,'Feedstock Split-2020'!$A$1:$AG$1,0),0)*F$4</f>
        <v>0</v>
      </c>
      <c r="G9" s="379">
        <f>VLOOKUP($A9,'Feedstock Split-2020'!$A$1:$AG$43,MATCH(G$2,'Feedstock Split-2020'!$A$1:$AG$1,0),0)*G$4</f>
        <v>0</v>
      </c>
      <c r="H9" s="379">
        <f>VLOOKUP($A9,'Feedstock Split-2020'!$A$1:$AG$43,MATCH(H$2,'Feedstock Split-2020'!$A$1:$AG$1,0),0)*H$4</f>
        <v>0</v>
      </c>
      <c r="I9" s="379">
        <f>VLOOKUP($A9,'Feedstock Split-2020'!$A$1:$AG$43,MATCH(I$2,'Feedstock Split-2020'!$A$1:$AG$1,0),0)*I$4</f>
        <v>0</v>
      </c>
      <c r="J9" s="379">
        <f>VLOOKUP($A9,'Feedstock Split-2020'!$A$1:$AG$43,MATCH(J$2,'Feedstock Split-2020'!$A$1:$AG$1,0),0)*J$4</f>
        <v>0</v>
      </c>
      <c r="K9" s="379">
        <f>VLOOKUP($A9,'Feedstock Split-2020'!$A$1:$AG$43,MATCH(K$2,'Feedstock Split-2020'!$A$1:$AG$1,0),0)*K$4</f>
        <v>0</v>
      </c>
      <c r="L9" s="379">
        <f>VLOOKUP($A9,'Feedstock Split-2020'!$A$1:$AG$43,MATCH(L$2,'Feedstock Split-2020'!$A$1:$AG$1,0),0)*L$4</f>
        <v>0</v>
      </c>
      <c r="M9" s="379">
        <f>VLOOKUP($A9,'Feedstock Split-2020'!$A$1:$AG$43,MATCH(M$2,'Feedstock Split-2020'!$A$1:$AG$1,0),0)*M$4</f>
        <v>0</v>
      </c>
      <c r="N9" s="379">
        <f>VLOOKUP($A9,'Feedstock Split-2020'!$A$1:$AG$43,MATCH(N$2,'Feedstock Split-2020'!$A$1:$AG$1,0),0)*N$4</f>
        <v>0</v>
      </c>
      <c r="O9" s="379">
        <f>VLOOKUP($A9,'Feedstock Split-2020'!$A$1:$AG$43,MATCH(O$2,'Feedstock Split-2020'!$A$1:$AG$1,0),0)*O$4</f>
        <v>0</v>
      </c>
      <c r="P9" s="379">
        <f>VLOOKUP($A9,'Feedstock Split-2020'!$A$1:$AG$43,MATCH(P$2,'Feedstock Split-2020'!$A$1:$AG$1,0),0)*P$4</f>
        <v>0</v>
      </c>
      <c r="Q9" s="379">
        <f>VLOOKUP($A9,'Feedstock Split-2020'!$A$1:$AG$43,MATCH(Q$2,'Feedstock Split-2020'!$A$1:$AG$1,0),0)*Q$4</f>
        <v>0</v>
      </c>
      <c r="R9" s="379">
        <f>VLOOKUP($A9,'Feedstock Split-2020'!$A$1:$AG$43,MATCH(R$2,'Feedstock Split-2020'!$A$1:$AG$1,0),0)*R$4</f>
        <v>0</v>
      </c>
      <c r="S9" s="379">
        <f>VLOOKUP($A9,'Feedstock Split-2020'!$A$1:$AG$43,MATCH(S$2,'Feedstock Split-2020'!$A$1:$AG$1,0),0)*S$4</f>
        <v>0</v>
      </c>
      <c r="T9" s="379">
        <f>VLOOKUP($A9,'Feedstock Split-2020'!$A$1:$AG$43,MATCH(T$2,'Feedstock Split-2020'!$A$1:$AG$1,0),0)*T$4</f>
        <v>0</v>
      </c>
      <c r="U9" s="379">
        <f>VLOOKUP($A9,'Feedstock Split-2020'!$A$1:$AG$43,MATCH(U$2,'Feedstock Split-2020'!$A$1:$AG$1,0),0)*U$4</f>
        <v>0</v>
      </c>
      <c r="V9" s="379">
        <f>VLOOKUP($A9,'Feedstock Split-2020'!$A$1:$AG$43,MATCH(V$2,'Feedstock Split-2020'!$A$1:$AG$1,0),0)*V$4</f>
        <v>0</v>
      </c>
      <c r="W9" s="379">
        <f>VLOOKUP($A9,'Feedstock Split-2020'!$A$1:$AG$43,MATCH(W$2,'Feedstock Split-2020'!$A$1:$AG$1,0),0)*W$4</f>
        <v>0</v>
      </c>
      <c r="X9" s="379">
        <f>VLOOKUP($A9,'Feedstock Split-2020'!$A$1:$AG$43,MATCH(X$2,'Feedstock Split-2020'!$A$1:$AG$1,0),0)*X$4</f>
        <v>0</v>
      </c>
      <c r="Y9" s="379">
        <f>VLOOKUP($A9,'Feedstock Split-2020'!$A$1:$AG$43,MATCH(Y$2,'Feedstock Split-2020'!$A$1:$AG$1,0),0)*Y$4</f>
        <v>0</v>
      </c>
      <c r="Z9" s="379">
        <f>VLOOKUP($A9,'Feedstock Split-2020'!$A$1:$AG$43,MATCH(Z$2,'Feedstock Split-2020'!$A$1:$AG$1,0),0)*Z$4</f>
        <v>0</v>
      </c>
      <c r="AA9" s="379">
        <f>VLOOKUP($A9,'Feedstock Split-2020'!$A$1:$AG$43,MATCH(AA$2,'Feedstock Split-2020'!$A$1:$AG$1,0),0)*AA$4</f>
        <v>0</v>
      </c>
      <c r="AB9" s="379">
        <f>VLOOKUP($A9,'Feedstock Split-2020'!$A$1:$AG$43,MATCH(AB$2,'Feedstock Split-2020'!$A$1:$AG$1,0),0)*AB$4</f>
        <v>0</v>
      </c>
      <c r="AC9" s="379">
        <f>VLOOKUP($A9,'Feedstock Split-2020'!$A$1:$AG$43,MATCH(AC$2,'Feedstock Split-2020'!$A$1:$AG$1,0),0)*AC$4</f>
        <v>0</v>
      </c>
      <c r="AD9" s="379">
        <f>VLOOKUP($A9,'Feedstock Split-2020'!$A$1:$AG$43,MATCH(AD$2,'Feedstock Split-2020'!$A$1:$AG$1,0),0)*AD$4</f>
        <v>0</v>
      </c>
      <c r="AE9" s="379">
        <f>VLOOKUP($A9,'Feedstock Split-2020'!$A$1:$AG$43,MATCH(AE$2,'Feedstock Split-2020'!$A$1:$AG$1,0),0)*AE$4</f>
        <v>0</v>
      </c>
      <c r="AF9" s="380">
        <f>VLOOKUP($A9,'Feedstock Split-2020'!$A$1:$AG$43,MATCH(AF$2,'Feedstock Split-2020'!$A$1:$AG$1,0),0)*AF$4</f>
        <v>0</v>
      </c>
    </row>
    <row r="10" spans="1:32" x14ac:dyDescent="0.2">
      <c r="A10" s="12" t="s">
        <v>7</v>
      </c>
      <c r="B10" s="27"/>
      <c r="C10" s="348">
        <f>VLOOKUP($A10,'Feedstock Split-2020'!$A$1:$AG$43,MATCH(C$2,'Feedstock Split-2020'!$A$1:$AG$1,0),0)*C$4</f>
        <v>0</v>
      </c>
      <c r="D10" s="379">
        <f>VLOOKUP($A10,'Feedstock Split-2020'!$A$1:$AG$43,MATCH(D$2,'Feedstock Split-2020'!$A$1:$AG$1,0),0)*D$4</f>
        <v>0</v>
      </c>
      <c r="E10" s="379">
        <f>VLOOKUP($A10,'Feedstock Split-2020'!$A$1:$AG$43,MATCH(E$2,'Feedstock Split-2020'!$A$1:$AG$1,0),0)*E$4</f>
        <v>0</v>
      </c>
      <c r="F10" s="379">
        <f>VLOOKUP($A10,'Feedstock Split-2020'!$A$1:$AG$43,MATCH(F$2,'Feedstock Split-2020'!$A$1:$AG$1,0),0)*F$4</f>
        <v>0</v>
      </c>
      <c r="G10" s="379">
        <f>VLOOKUP($A10,'Feedstock Split-2020'!$A$1:$AG$43,MATCH(G$2,'Feedstock Split-2020'!$A$1:$AG$1,0),0)*G$4</f>
        <v>0</v>
      </c>
      <c r="H10" s="379">
        <f>VLOOKUP($A10,'Feedstock Split-2020'!$A$1:$AG$43,MATCH(H$2,'Feedstock Split-2020'!$A$1:$AG$1,0),0)*H$4</f>
        <v>0</v>
      </c>
      <c r="I10" s="379">
        <f>VLOOKUP($A10,'Feedstock Split-2020'!$A$1:$AG$43,MATCH(I$2,'Feedstock Split-2020'!$A$1:$AG$1,0),0)*I$4</f>
        <v>0</v>
      </c>
      <c r="J10" s="379">
        <f>VLOOKUP($A10,'Feedstock Split-2020'!$A$1:$AG$43,MATCH(J$2,'Feedstock Split-2020'!$A$1:$AG$1,0),0)*J$4</f>
        <v>0</v>
      </c>
      <c r="K10" s="379">
        <f>VLOOKUP($A10,'Feedstock Split-2020'!$A$1:$AG$43,MATCH(K$2,'Feedstock Split-2020'!$A$1:$AG$1,0),0)*K$4</f>
        <v>0</v>
      </c>
      <c r="L10" s="379">
        <f>VLOOKUP($A10,'Feedstock Split-2020'!$A$1:$AG$43,MATCH(L$2,'Feedstock Split-2020'!$A$1:$AG$1,0),0)*L$4</f>
        <v>0</v>
      </c>
      <c r="M10" s="379">
        <f>VLOOKUP($A10,'Feedstock Split-2020'!$A$1:$AG$43,MATCH(M$2,'Feedstock Split-2020'!$A$1:$AG$1,0),0)*M$4</f>
        <v>0</v>
      </c>
      <c r="N10" s="379">
        <f>VLOOKUP($A10,'Feedstock Split-2020'!$A$1:$AG$43,MATCH(N$2,'Feedstock Split-2020'!$A$1:$AG$1,0),0)*N$4</f>
        <v>0</v>
      </c>
      <c r="O10" s="379">
        <f>VLOOKUP($A10,'Feedstock Split-2020'!$A$1:$AG$43,MATCH(O$2,'Feedstock Split-2020'!$A$1:$AG$1,0),0)*O$4</f>
        <v>0</v>
      </c>
      <c r="P10" s="379">
        <f>VLOOKUP($A10,'Feedstock Split-2020'!$A$1:$AG$43,MATCH(P$2,'Feedstock Split-2020'!$A$1:$AG$1,0),0)*P$4</f>
        <v>0</v>
      </c>
      <c r="Q10" s="379">
        <f>VLOOKUP($A10,'Feedstock Split-2020'!$A$1:$AG$43,MATCH(Q$2,'Feedstock Split-2020'!$A$1:$AG$1,0),0)*Q$4</f>
        <v>0</v>
      </c>
      <c r="R10" s="379">
        <f>VLOOKUP($A10,'Feedstock Split-2020'!$A$1:$AG$43,MATCH(R$2,'Feedstock Split-2020'!$A$1:$AG$1,0),0)*R$4</f>
        <v>0</v>
      </c>
      <c r="S10" s="379">
        <f>VLOOKUP($A10,'Feedstock Split-2020'!$A$1:$AG$43,MATCH(S$2,'Feedstock Split-2020'!$A$1:$AG$1,0),0)*S$4</f>
        <v>0</v>
      </c>
      <c r="T10" s="379">
        <f>VLOOKUP($A10,'Feedstock Split-2020'!$A$1:$AG$43,MATCH(T$2,'Feedstock Split-2020'!$A$1:$AG$1,0),0)*T$4</f>
        <v>0</v>
      </c>
      <c r="U10" s="379">
        <f>VLOOKUP($A10,'Feedstock Split-2020'!$A$1:$AG$43,MATCH(U$2,'Feedstock Split-2020'!$A$1:$AG$1,0),0)*U$4</f>
        <v>0</v>
      </c>
      <c r="V10" s="379">
        <f>VLOOKUP($A10,'Feedstock Split-2020'!$A$1:$AG$43,MATCH(V$2,'Feedstock Split-2020'!$A$1:$AG$1,0),0)*V$4</f>
        <v>0</v>
      </c>
      <c r="W10" s="379">
        <f>VLOOKUP($A10,'Feedstock Split-2020'!$A$1:$AG$43,MATCH(W$2,'Feedstock Split-2020'!$A$1:$AG$1,0),0)*W$4</f>
        <v>0</v>
      </c>
      <c r="X10" s="379">
        <f>VLOOKUP($A10,'Feedstock Split-2020'!$A$1:$AG$43,MATCH(X$2,'Feedstock Split-2020'!$A$1:$AG$1,0),0)*X$4</f>
        <v>0</v>
      </c>
      <c r="Y10" s="379">
        <f>VLOOKUP($A10,'Feedstock Split-2020'!$A$1:$AG$43,MATCH(Y$2,'Feedstock Split-2020'!$A$1:$AG$1,0),0)*Y$4</f>
        <v>0</v>
      </c>
      <c r="Z10" s="379">
        <f>VLOOKUP($A10,'Feedstock Split-2020'!$A$1:$AG$43,MATCH(Z$2,'Feedstock Split-2020'!$A$1:$AG$1,0),0)*Z$4</f>
        <v>0</v>
      </c>
      <c r="AA10" s="379">
        <f>VLOOKUP($A10,'Feedstock Split-2020'!$A$1:$AG$43,MATCH(AA$2,'Feedstock Split-2020'!$A$1:$AG$1,0),0)*AA$4</f>
        <v>0</v>
      </c>
      <c r="AB10" s="379">
        <f>VLOOKUP($A10,'Feedstock Split-2020'!$A$1:$AG$43,MATCH(AB$2,'Feedstock Split-2020'!$A$1:$AG$1,0),0)*AB$4</f>
        <v>0</v>
      </c>
      <c r="AC10" s="379">
        <f>VLOOKUP($A10,'Feedstock Split-2020'!$A$1:$AG$43,MATCH(AC$2,'Feedstock Split-2020'!$A$1:$AG$1,0),0)*AC$4</f>
        <v>0</v>
      </c>
      <c r="AD10" s="379">
        <f>VLOOKUP($A10,'Feedstock Split-2020'!$A$1:$AG$43,MATCH(AD$2,'Feedstock Split-2020'!$A$1:$AG$1,0),0)*AD$4</f>
        <v>0</v>
      </c>
      <c r="AE10" s="379">
        <f>VLOOKUP($A10,'Feedstock Split-2020'!$A$1:$AG$43,MATCH(AE$2,'Feedstock Split-2020'!$A$1:$AG$1,0),0)*AE$4</f>
        <v>0</v>
      </c>
      <c r="AF10" s="380">
        <f>VLOOKUP($A10,'Feedstock Split-2020'!$A$1:$AG$43,MATCH(AF$2,'Feedstock Split-2020'!$A$1:$AG$1,0),0)*AF$4</f>
        <v>0</v>
      </c>
    </row>
    <row r="11" spans="1:32" x14ac:dyDescent="0.2">
      <c r="A11" s="12" t="s">
        <v>8</v>
      </c>
      <c r="B11" s="27"/>
      <c r="C11" s="348">
        <f>VLOOKUP($A11,'Feedstock Split-2020'!$A$1:$AG$43,MATCH(C$2,'Feedstock Split-2020'!$A$1:$AG$1,0),0)*C$4</f>
        <v>0</v>
      </c>
      <c r="D11" s="379">
        <f>VLOOKUP($A11,'Feedstock Split-2020'!$A$1:$AG$43,MATCH(D$2,'Feedstock Split-2020'!$A$1:$AG$1,0),0)*D$4</f>
        <v>0</v>
      </c>
      <c r="E11" s="379">
        <f>VLOOKUP($A11,'Feedstock Split-2020'!$A$1:$AG$43,MATCH(E$2,'Feedstock Split-2020'!$A$1:$AG$1,0),0)*E$4</f>
        <v>0</v>
      </c>
      <c r="F11" s="379">
        <f>VLOOKUP($A11,'Feedstock Split-2020'!$A$1:$AG$43,MATCH(F$2,'Feedstock Split-2020'!$A$1:$AG$1,0),0)*F$4</f>
        <v>0</v>
      </c>
      <c r="G11" s="379">
        <f>VLOOKUP($A11,'Feedstock Split-2020'!$A$1:$AG$43,MATCH(G$2,'Feedstock Split-2020'!$A$1:$AG$1,0),0)*G$4</f>
        <v>0</v>
      </c>
      <c r="H11" s="379">
        <f>VLOOKUP($A11,'Feedstock Split-2020'!$A$1:$AG$43,MATCH(H$2,'Feedstock Split-2020'!$A$1:$AG$1,0),0)*H$4</f>
        <v>0</v>
      </c>
      <c r="I11" s="379">
        <f>VLOOKUP($A11,'Feedstock Split-2020'!$A$1:$AG$43,MATCH(I$2,'Feedstock Split-2020'!$A$1:$AG$1,0),0)*I$4</f>
        <v>0</v>
      </c>
      <c r="J11" s="379">
        <f>VLOOKUP($A11,'Feedstock Split-2020'!$A$1:$AG$43,MATCH(J$2,'Feedstock Split-2020'!$A$1:$AG$1,0),0)*J$4</f>
        <v>0</v>
      </c>
      <c r="K11" s="379">
        <f>VLOOKUP($A11,'Feedstock Split-2020'!$A$1:$AG$43,MATCH(K$2,'Feedstock Split-2020'!$A$1:$AG$1,0),0)*K$4</f>
        <v>0</v>
      </c>
      <c r="L11" s="379">
        <f>VLOOKUP($A11,'Feedstock Split-2020'!$A$1:$AG$43,MATCH(L$2,'Feedstock Split-2020'!$A$1:$AG$1,0),0)*L$4</f>
        <v>0</v>
      </c>
      <c r="M11" s="379">
        <f>VLOOKUP($A11,'Feedstock Split-2020'!$A$1:$AG$43,MATCH(M$2,'Feedstock Split-2020'!$A$1:$AG$1,0),0)*M$4</f>
        <v>0</v>
      </c>
      <c r="N11" s="379">
        <f>VLOOKUP($A11,'Feedstock Split-2020'!$A$1:$AG$43,MATCH(N$2,'Feedstock Split-2020'!$A$1:$AG$1,0),0)*N$4</f>
        <v>0</v>
      </c>
      <c r="O11" s="379">
        <f>VLOOKUP($A11,'Feedstock Split-2020'!$A$1:$AG$43,MATCH(O$2,'Feedstock Split-2020'!$A$1:$AG$1,0),0)*O$4</f>
        <v>0</v>
      </c>
      <c r="P11" s="379">
        <f>VLOOKUP($A11,'Feedstock Split-2020'!$A$1:$AG$43,MATCH(P$2,'Feedstock Split-2020'!$A$1:$AG$1,0),0)*P$4</f>
        <v>0</v>
      </c>
      <c r="Q11" s="379">
        <f>VLOOKUP($A11,'Feedstock Split-2020'!$A$1:$AG$43,MATCH(Q$2,'Feedstock Split-2020'!$A$1:$AG$1,0),0)*Q$4</f>
        <v>0</v>
      </c>
      <c r="R11" s="379">
        <f>VLOOKUP($A11,'Feedstock Split-2020'!$A$1:$AG$43,MATCH(R$2,'Feedstock Split-2020'!$A$1:$AG$1,0),0)*R$4</f>
        <v>0</v>
      </c>
      <c r="S11" s="379">
        <f>VLOOKUP($A11,'Feedstock Split-2020'!$A$1:$AG$43,MATCH(S$2,'Feedstock Split-2020'!$A$1:$AG$1,0),0)*S$4</f>
        <v>0</v>
      </c>
      <c r="T11" s="379">
        <f>VLOOKUP($A11,'Feedstock Split-2020'!$A$1:$AG$43,MATCH(T$2,'Feedstock Split-2020'!$A$1:$AG$1,0),0)*T$4</f>
        <v>0</v>
      </c>
      <c r="U11" s="379">
        <f>VLOOKUP($A11,'Feedstock Split-2020'!$A$1:$AG$43,MATCH(U$2,'Feedstock Split-2020'!$A$1:$AG$1,0),0)*U$4</f>
        <v>0</v>
      </c>
      <c r="V11" s="379">
        <f>VLOOKUP($A11,'Feedstock Split-2020'!$A$1:$AG$43,MATCH(V$2,'Feedstock Split-2020'!$A$1:$AG$1,0),0)*V$4</f>
        <v>0</v>
      </c>
      <c r="W11" s="379">
        <f>VLOOKUP($A11,'Feedstock Split-2020'!$A$1:$AG$43,MATCH(W$2,'Feedstock Split-2020'!$A$1:$AG$1,0),0)*W$4</f>
        <v>0</v>
      </c>
      <c r="X11" s="379">
        <f>VLOOKUP($A11,'Feedstock Split-2020'!$A$1:$AG$43,MATCH(X$2,'Feedstock Split-2020'!$A$1:$AG$1,0),0)*X$4</f>
        <v>0</v>
      </c>
      <c r="Y11" s="379">
        <f>VLOOKUP($A11,'Feedstock Split-2020'!$A$1:$AG$43,MATCH(Y$2,'Feedstock Split-2020'!$A$1:$AG$1,0),0)*Y$4</f>
        <v>0</v>
      </c>
      <c r="Z11" s="379">
        <f>VLOOKUP($A11,'Feedstock Split-2020'!$A$1:$AG$43,MATCH(Z$2,'Feedstock Split-2020'!$A$1:$AG$1,0),0)*Z$4</f>
        <v>0</v>
      </c>
      <c r="AA11" s="379">
        <f>VLOOKUP($A11,'Feedstock Split-2020'!$A$1:$AG$43,MATCH(AA$2,'Feedstock Split-2020'!$A$1:$AG$1,0),0)*AA$4</f>
        <v>0</v>
      </c>
      <c r="AB11" s="379">
        <f>VLOOKUP($A11,'Feedstock Split-2020'!$A$1:$AG$43,MATCH(AB$2,'Feedstock Split-2020'!$A$1:$AG$1,0),0)*AB$4</f>
        <v>0</v>
      </c>
      <c r="AC11" s="379">
        <f>VLOOKUP($A11,'Feedstock Split-2020'!$A$1:$AG$43,MATCH(AC$2,'Feedstock Split-2020'!$A$1:$AG$1,0),0)*AC$4</f>
        <v>0</v>
      </c>
      <c r="AD11" s="379">
        <f>VLOOKUP($A11,'Feedstock Split-2020'!$A$1:$AG$43,MATCH(AD$2,'Feedstock Split-2020'!$A$1:$AG$1,0),0)*AD$4</f>
        <v>0</v>
      </c>
      <c r="AE11" s="379">
        <f>VLOOKUP($A11,'Feedstock Split-2020'!$A$1:$AG$43,MATCH(AE$2,'Feedstock Split-2020'!$A$1:$AG$1,0),0)*AE$4</f>
        <v>0</v>
      </c>
      <c r="AF11" s="380">
        <f>VLOOKUP($A11,'Feedstock Split-2020'!$A$1:$AG$43,MATCH(AF$2,'Feedstock Split-2020'!$A$1:$AG$1,0),0)*AF$4</f>
        <v>0</v>
      </c>
    </row>
    <row r="12" spans="1:32" x14ac:dyDescent="0.2">
      <c r="A12" s="12" t="s">
        <v>9</v>
      </c>
      <c r="B12" s="27"/>
      <c r="C12" s="348">
        <f>VLOOKUP($A12,'Feedstock Split-2020'!$A$1:$AG$43,MATCH(C$2,'Feedstock Split-2020'!$A$1:$AG$1,0),0)*C$4</f>
        <v>0</v>
      </c>
      <c r="D12" s="379">
        <f>VLOOKUP($A12,'Feedstock Split-2020'!$A$1:$AG$43,MATCH(D$2,'Feedstock Split-2020'!$A$1:$AG$1,0),0)*D$4</f>
        <v>0</v>
      </c>
      <c r="E12" s="379">
        <f>VLOOKUP($A12,'Feedstock Split-2020'!$A$1:$AG$43,MATCH(E$2,'Feedstock Split-2020'!$A$1:$AG$1,0),0)*E$4</f>
        <v>0</v>
      </c>
      <c r="F12" s="379">
        <f>VLOOKUP($A12,'Feedstock Split-2020'!$A$1:$AG$43,MATCH(F$2,'Feedstock Split-2020'!$A$1:$AG$1,0),0)*F$4</f>
        <v>0</v>
      </c>
      <c r="G12" s="379">
        <f>VLOOKUP($A12,'Feedstock Split-2020'!$A$1:$AG$43,MATCH(G$2,'Feedstock Split-2020'!$A$1:$AG$1,0),0)*G$4</f>
        <v>0</v>
      </c>
      <c r="H12" s="379">
        <f>VLOOKUP($A12,'Feedstock Split-2020'!$A$1:$AG$43,MATCH(H$2,'Feedstock Split-2020'!$A$1:$AG$1,0),0)*H$4</f>
        <v>0</v>
      </c>
      <c r="I12" s="379">
        <f>VLOOKUP($A12,'Feedstock Split-2020'!$A$1:$AG$43,MATCH(I$2,'Feedstock Split-2020'!$A$1:$AG$1,0),0)*I$4</f>
        <v>0</v>
      </c>
      <c r="J12" s="379">
        <f>VLOOKUP($A12,'Feedstock Split-2020'!$A$1:$AG$43,MATCH(J$2,'Feedstock Split-2020'!$A$1:$AG$1,0),0)*J$4</f>
        <v>0</v>
      </c>
      <c r="K12" s="379">
        <f>VLOOKUP($A12,'Feedstock Split-2020'!$A$1:$AG$43,MATCH(K$2,'Feedstock Split-2020'!$A$1:$AG$1,0),0)*K$4</f>
        <v>0</v>
      </c>
      <c r="L12" s="379">
        <f>VLOOKUP($A12,'Feedstock Split-2020'!$A$1:$AG$43,MATCH(L$2,'Feedstock Split-2020'!$A$1:$AG$1,0),0)*L$4</f>
        <v>0</v>
      </c>
      <c r="M12" s="379">
        <f>VLOOKUP($A12,'Feedstock Split-2020'!$A$1:$AG$43,MATCH(M$2,'Feedstock Split-2020'!$A$1:$AG$1,0),0)*M$4</f>
        <v>0</v>
      </c>
      <c r="N12" s="379">
        <f>VLOOKUP($A12,'Feedstock Split-2020'!$A$1:$AG$43,MATCH(N$2,'Feedstock Split-2020'!$A$1:$AG$1,0),0)*N$4</f>
        <v>0</v>
      </c>
      <c r="O12" s="379">
        <f>VLOOKUP($A12,'Feedstock Split-2020'!$A$1:$AG$43,MATCH(O$2,'Feedstock Split-2020'!$A$1:$AG$1,0),0)*O$4</f>
        <v>0</v>
      </c>
      <c r="P12" s="379">
        <f>VLOOKUP($A12,'Feedstock Split-2020'!$A$1:$AG$43,MATCH(P$2,'Feedstock Split-2020'!$A$1:$AG$1,0),0)*P$4</f>
        <v>0</v>
      </c>
      <c r="Q12" s="379">
        <f>VLOOKUP($A12,'Feedstock Split-2020'!$A$1:$AG$43,MATCH(Q$2,'Feedstock Split-2020'!$A$1:$AG$1,0),0)*Q$4</f>
        <v>0</v>
      </c>
      <c r="R12" s="379">
        <f>VLOOKUP($A12,'Feedstock Split-2020'!$A$1:$AG$43,MATCH(R$2,'Feedstock Split-2020'!$A$1:$AG$1,0),0)*R$4</f>
        <v>0</v>
      </c>
      <c r="S12" s="379">
        <f>VLOOKUP($A12,'Feedstock Split-2020'!$A$1:$AG$43,MATCH(S$2,'Feedstock Split-2020'!$A$1:$AG$1,0),0)*S$4</f>
        <v>0</v>
      </c>
      <c r="T12" s="379">
        <f>VLOOKUP($A12,'Feedstock Split-2020'!$A$1:$AG$43,MATCH(T$2,'Feedstock Split-2020'!$A$1:$AG$1,0),0)*T$4</f>
        <v>0</v>
      </c>
      <c r="U12" s="379">
        <f>VLOOKUP($A12,'Feedstock Split-2020'!$A$1:$AG$43,MATCH(U$2,'Feedstock Split-2020'!$A$1:$AG$1,0),0)*U$4</f>
        <v>0</v>
      </c>
      <c r="V12" s="379">
        <f>VLOOKUP($A12,'Feedstock Split-2020'!$A$1:$AG$43,MATCH(V$2,'Feedstock Split-2020'!$A$1:$AG$1,0),0)*V$4</f>
        <v>0</v>
      </c>
      <c r="W12" s="379">
        <f>VLOOKUP($A12,'Feedstock Split-2020'!$A$1:$AG$43,MATCH(W$2,'Feedstock Split-2020'!$A$1:$AG$1,0),0)*W$4</f>
        <v>0</v>
      </c>
      <c r="X12" s="379">
        <f>VLOOKUP($A12,'Feedstock Split-2020'!$A$1:$AG$43,MATCH(X$2,'Feedstock Split-2020'!$A$1:$AG$1,0),0)*X$4</f>
        <v>0</v>
      </c>
      <c r="Y12" s="379">
        <f>VLOOKUP($A12,'Feedstock Split-2020'!$A$1:$AG$43,MATCH(Y$2,'Feedstock Split-2020'!$A$1:$AG$1,0),0)*Y$4</f>
        <v>0</v>
      </c>
      <c r="Z12" s="379">
        <f>VLOOKUP($A12,'Feedstock Split-2020'!$A$1:$AG$43,MATCH(Z$2,'Feedstock Split-2020'!$A$1:$AG$1,0),0)*Z$4</f>
        <v>0</v>
      </c>
      <c r="AA12" s="379">
        <f>VLOOKUP($A12,'Feedstock Split-2020'!$A$1:$AG$43,MATCH(AA$2,'Feedstock Split-2020'!$A$1:$AG$1,0),0)*AA$4</f>
        <v>0</v>
      </c>
      <c r="AB12" s="379">
        <f>VLOOKUP($A12,'Feedstock Split-2020'!$A$1:$AG$43,MATCH(AB$2,'Feedstock Split-2020'!$A$1:$AG$1,0),0)*AB$4</f>
        <v>0</v>
      </c>
      <c r="AC12" s="379">
        <f>VLOOKUP($A12,'Feedstock Split-2020'!$A$1:$AG$43,MATCH(AC$2,'Feedstock Split-2020'!$A$1:$AG$1,0),0)*AC$4</f>
        <v>0</v>
      </c>
      <c r="AD12" s="379">
        <f>VLOOKUP($A12,'Feedstock Split-2020'!$A$1:$AG$43,MATCH(AD$2,'Feedstock Split-2020'!$A$1:$AG$1,0),0)*AD$4</f>
        <v>0</v>
      </c>
      <c r="AE12" s="379">
        <f>VLOOKUP($A12,'Feedstock Split-2020'!$A$1:$AG$43,MATCH(AE$2,'Feedstock Split-2020'!$A$1:$AG$1,0),0)*AE$4</f>
        <v>0</v>
      </c>
      <c r="AF12" s="380">
        <f>VLOOKUP($A12,'Feedstock Split-2020'!$A$1:$AG$43,MATCH(AF$2,'Feedstock Split-2020'!$A$1:$AG$1,0),0)*AF$4</f>
        <v>9892160957797.6309</v>
      </c>
    </row>
    <row r="13" spans="1:32" x14ac:dyDescent="0.2">
      <c r="A13" s="12" t="s">
        <v>10</v>
      </c>
      <c r="B13" s="27"/>
      <c r="C13" s="348">
        <f>VLOOKUP($A13,'Feedstock Split-2020'!$A$1:$AG$43,MATCH(C$2,'Feedstock Split-2020'!$A$1:$AG$1,0),0)*C$4</f>
        <v>0</v>
      </c>
      <c r="D13" s="379">
        <f>VLOOKUP($A13,'Feedstock Split-2020'!$A$1:$AG$43,MATCH(D$2,'Feedstock Split-2020'!$A$1:$AG$1,0),0)*D$4</f>
        <v>0</v>
      </c>
      <c r="E13" s="379">
        <f>VLOOKUP($A13,'Feedstock Split-2020'!$A$1:$AG$43,MATCH(E$2,'Feedstock Split-2020'!$A$1:$AG$1,0),0)*E$4</f>
        <v>0</v>
      </c>
      <c r="F13" s="379">
        <f>VLOOKUP($A13,'Feedstock Split-2020'!$A$1:$AG$43,MATCH(F$2,'Feedstock Split-2020'!$A$1:$AG$1,0),0)*F$4</f>
        <v>0</v>
      </c>
      <c r="G13" s="379">
        <f>VLOOKUP($A13,'Feedstock Split-2020'!$A$1:$AG$43,MATCH(G$2,'Feedstock Split-2020'!$A$1:$AG$1,0),0)*G$4</f>
        <v>0</v>
      </c>
      <c r="H13" s="379">
        <f>VLOOKUP($A13,'Feedstock Split-2020'!$A$1:$AG$43,MATCH(H$2,'Feedstock Split-2020'!$A$1:$AG$1,0),0)*H$4</f>
        <v>0</v>
      </c>
      <c r="I13" s="379">
        <f>VLOOKUP($A13,'Feedstock Split-2020'!$A$1:$AG$43,MATCH(I$2,'Feedstock Split-2020'!$A$1:$AG$1,0),0)*I$4</f>
        <v>0</v>
      </c>
      <c r="J13" s="379">
        <f>VLOOKUP($A13,'Feedstock Split-2020'!$A$1:$AG$43,MATCH(J$2,'Feedstock Split-2020'!$A$1:$AG$1,0),0)*J$4</f>
        <v>0</v>
      </c>
      <c r="K13" s="379">
        <f>VLOOKUP($A13,'Feedstock Split-2020'!$A$1:$AG$43,MATCH(K$2,'Feedstock Split-2020'!$A$1:$AG$1,0),0)*K$4</f>
        <v>0</v>
      </c>
      <c r="L13" s="379">
        <f>VLOOKUP($A13,'Feedstock Split-2020'!$A$1:$AG$43,MATCH(L$2,'Feedstock Split-2020'!$A$1:$AG$1,0),0)*L$4</f>
        <v>0</v>
      </c>
      <c r="M13" s="379">
        <f>VLOOKUP($A13,'Feedstock Split-2020'!$A$1:$AG$43,MATCH(M$2,'Feedstock Split-2020'!$A$1:$AG$1,0),0)*M$4</f>
        <v>0</v>
      </c>
      <c r="N13" s="379">
        <f>VLOOKUP($A13,'Feedstock Split-2020'!$A$1:$AG$43,MATCH(N$2,'Feedstock Split-2020'!$A$1:$AG$1,0),0)*N$4</f>
        <v>0</v>
      </c>
      <c r="O13" s="379">
        <f>VLOOKUP($A13,'Feedstock Split-2020'!$A$1:$AG$43,MATCH(O$2,'Feedstock Split-2020'!$A$1:$AG$1,0),0)*O$4</f>
        <v>0</v>
      </c>
      <c r="P13" s="379">
        <f>VLOOKUP($A13,'Feedstock Split-2020'!$A$1:$AG$43,MATCH(P$2,'Feedstock Split-2020'!$A$1:$AG$1,0),0)*P$4</f>
        <v>0</v>
      </c>
      <c r="Q13" s="379">
        <f>VLOOKUP($A13,'Feedstock Split-2020'!$A$1:$AG$43,MATCH(Q$2,'Feedstock Split-2020'!$A$1:$AG$1,0),0)*Q$4</f>
        <v>0</v>
      </c>
      <c r="R13" s="379">
        <f>VLOOKUP($A13,'Feedstock Split-2020'!$A$1:$AG$43,MATCH(R$2,'Feedstock Split-2020'!$A$1:$AG$1,0),0)*R$4</f>
        <v>0</v>
      </c>
      <c r="S13" s="379">
        <f>VLOOKUP($A13,'Feedstock Split-2020'!$A$1:$AG$43,MATCH(S$2,'Feedstock Split-2020'!$A$1:$AG$1,0),0)*S$4</f>
        <v>0</v>
      </c>
      <c r="T13" s="379">
        <f>VLOOKUP($A13,'Feedstock Split-2020'!$A$1:$AG$43,MATCH(T$2,'Feedstock Split-2020'!$A$1:$AG$1,0),0)*T$4</f>
        <v>0</v>
      </c>
      <c r="U13" s="379">
        <f>VLOOKUP($A13,'Feedstock Split-2020'!$A$1:$AG$43,MATCH(U$2,'Feedstock Split-2020'!$A$1:$AG$1,0),0)*U$4</f>
        <v>0</v>
      </c>
      <c r="V13" s="379">
        <f>VLOOKUP($A13,'Feedstock Split-2020'!$A$1:$AG$43,MATCH(V$2,'Feedstock Split-2020'!$A$1:$AG$1,0),0)*V$4</f>
        <v>0</v>
      </c>
      <c r="W13" s="379">
        <f>VLOOKUP($A13,'Feedstock Split-2020'!$A$1:$AG$43,MATCH(W$2,'Feedstock Split-2020'!$A$1:$AG$1,0),0)*W$4</f>
        <v>0</v>
      </c>
      <c r="X13" s="379">
        <f>VLOOKUP($A13,'Feedstock Split-2020'!$A$1:$AG$43,MATCH(X$2,'Feedstock Split-2020'!$A$1:$AG$1,0),0)*X$4</f>
        <v>0</v>
      </c>
      <c r="Y13" s="379">
        <f>VLOOKUP($A13,'Feedstock Split-2020'!$A$1:$AG$43,MATCH(Y$2,'Feedstock Split-2020'!$A$1:$AG$1,0),0)*Y$4</f>
        <v>0</v>
      </c>
      <c r="Z13" s="379">
        <f>VLOOKUP($A13,'Feedstock Split-2020'!$A$1:$AG$43,MATCH(Z$2,'Feedstock Split-2020'!$A$1:$AG$1,0),0)*Z$4</f>
        <v>0</v>
      </c>
      <c r="AA13" s="379">
        <f>VLOOKUP($A13,'Feedstock Split-2020'!$A$1:$AG$43,MATCH(AA$2,'Feedstock Split-2020'!$A$1:$AG$1,0),0)*AA$4</f>
        <v>0</v>
      </c>
      <c r="AB13" s="379">
        <f>VLOOKUP($A13,'Feedstock Split-2020'!$A$1:$AG$43,MATCH(AB$2,'Feedstock Split-2020'!$A$1:$AG$1,0),0)*AB$4</f>
        <v>0</v>
      </c>
      <c r="AC13" s="379">
        <f>VLOOKUP($A13,'Feedstock Split-2020'!$A$1:$AG$43,MATCH(AC$2,'Feedstock Split-2020'!$A$1:$AG$1,0),0)*AC$4</f>
        <v>0</v>
      </c>
      <c r="AD13" s="379">
        <f>VLOOKUP($A13,'Feedstock Split-2020'!$A$1:$AG$43,MATCH(AD$2,'Feedstock Split-2020'!$A$1:$AG$1,0),0)*AD$4</f>
        <v>0</v>
      </c>
      <c r="AE13" s="379">
        <f>VLOOKUP($A13,'Feedstock Split-2020'!$A$1:$AG$43,MATCH(AE$2,'Feedstock Split-2020'!$A$1:$AG$1,0),0)*AE$4</f>
        <v>0</v>
      </c>
      <c r="AF13" s="380">
        <f>VLOOKUP($A13,'Feedstock Split-2020'!$A$1:$AG$43,MATCH(AF$2,'Feedstock Split-2020'!$A$1:$AG$1,0),0)*AF$4</f>
        <v>0</v>
      </c>
    </row>
    <row r="14" spans="1:32" x14ac:dyDescent="0.2">
      <c r="A14" s="12" t="s">
        <v>11</v>
      </c>
      <c r="B14" s="27"/>
      <c r="C14" s="348">
        <f>VLOOKUP($A14,'Feedstock Split-2020'!$A$1:$AG$43,MATCH(C$2,'Feedstock Split-2020'!$A$1:$AG$1,0),0)*C$4</f>
        <v>0</v>
      </c>
      <c r="D14" s="379">
        <f>VLOOKUP($A14,'Feedstock Split-2020'!$A$1:$AG$43,MATCH(D$2,'Feedstock Split-2020'!$A$1:$AG$1,0),0)*D$4</f>
        <v>0</v>
      </c>
      <c r="E14" s="379">
        <f>VLOOKUP($A14,'Feedstock Split-2020'!$A$1:$AG$43,MATCH(E$2,'Feedstock Split-2020'!$A$1:$AG$1,0),0)*E$4</f>
        <v>0</v>
      </c>
      <c r="F14" s="379">
        <f>VLOOKUP($A14,'Feedstock Split-2020'!$A$1:$AG$43,MATCH(F$2,'Feedstock Split-2020'!$A$1:$AG$1,0),0)*F$4</f>
        <v>0</v>
      </c>
      <c r="G14" s="379">
        <f>VLOOKUP($A14,'Feedstock Split-2020'!$A$1:$AG$43,MATCH(G$2,'Feedstock Split-2020'!$A$1:$AG$1,0),0)*G$4</f>
        <v>0</v>
      </c>
      <c r="H14" s="379">
        <f>VLOOKUP($A14,'Feedstock Split-2020'!$A$1:$AG$43,MATCH(H$2,'Feedstock Split-2020'!$A$1:$AG$1,0),0)*H$4</f>
        <v>0</v>
      </c>
      <c r="I14" s="379">
        <f>VLOOKUP($A14,'Feedstock Split-2020'!$A$1:$AG$43,MATCH(I$2,'Feedstock Split-2020'!$A$1:$AG$1,0),0)*I$4</f>
        <v>0</v>
      </c>
      <c r="J14" s="379">
        <f>VLOOKUP($A14,'Feedstock Split-2020'!$A$1:$AG$43,MATCH(J$2,'Feedstock Split-2020'!$A$1:$AG$1,0),0)*J$4</f>
        <v>0</v>
      </c>
      <c r="K14" s="379">
        <f>VLOOKUP($A14,'Feedstock Split-2020'!$A$1:$AG$43,MATCH(K$2,'Feedstock Split-2020'!$A$1:$AG$1,0),0)*K$4</f>
        <v>0</v>
      </c>
      <c r="L14" s="379">
        <f>VLOOKUP($A14,'Feedstock Split-2020'!$A$1:$AG$43,MATCH(L$2,'Feedstock Split-2020'!$A$1:$AG$1,0),0)*L$4</f>
        <v>0</v>
      </c>
      <c r="M14" s="379">
        <f>VLOOKUP($A14,'Feedstock Split-2020'!$A$1:$AG$43,MATCH(M$2,'Feedstock Split-2020'!$A$1:$AG$1,0),0)*M$4</f>
        <v>0</v>
      </c>
      <c r="N14" s="379">
        <f>VLOOKUP($A14,'Feedstock Split-2020'!$A$1:$AG$43,MATCH(N$2,'Feedstock Split-2020'!$A$1:$AG$1,0),0)*N$4</f>
        <v>0</v>
      </c>
      <c r="O14" s="379">
        <f>VLOOKUP($A14,'Feedstock Split-2020'!$A$1:$AG$43,MATCH(O$2,'Feedstock Split-2020'!$A$1:$AG$1,0),0)*O$4</f>
        <v>0</v>
      </c>
      <c r="P14" s="379">
        <f>VLOOKUP($A14,'Feedstock Split-2020'!$A$1:$AG$43,MATCH(P$2,'Feedstock Split-2020'!$A$1:$AG$1,0),0)*P$4</f>
        <v>0</v>
      </c>
      <c r="Q14" s="379">
        <f>VLOOKUP($A14,'Feedstock Split-2020'!$A$1:$AG$43,MATCH(Q$2,'Feedstock Split-2020'!$A$1:$AG$1,0),0)*Q$4</f>
        <v>0</v>
      </c>
      <c r="R14" s="379">
        <f>VLOOKUP($A14,'Feedstock Split-2020'!$A$1:$AG$43,MATCH(R$2,'Feedstock Split-2020'!$A$1:$AG$1,0),0)*R$4</f>
        <v>0</v>
      </c>
      <c r="S14" s="379">
        <f>VLOOKUP($A14,'Feedstock Split-2020'!$A$1:$AG$43,MATCH(S$2,'Feedstock Split-2020'!$A$1:$AG$1,0),0)*S$4</f>
        <v>0</v>
      </c>
      <c r="T14" s="379">
        <f>VLOOKUP($A14,'Feedstock Split-2020'!$A$1:$AG$43,MATCH(T$2,'Feedstock Split-2020'!$A$1:$AG$1,0),0)*T$4</f>
        <v>0</v>
      </c>
      <c r="U14" s="379">
        <f>VLOOKUP($A14,'Feedstock Split-2020'!$A$1:$AG$43,MATCH(U$2,'Feedstock Split-2020'!$A$1:$AG$1,0),0)*U$4</f>
        <v>0</v>
      </c>
      <c r="V14" s="379">
        <f>VLOOKUP($A14,'Feedstock Split-2020'!$A$1:$AG$43,MATCH(V$2,'Feedstock Split-2020'!$A$1:$AG$1,0),0)*V$4</f>
        <v>0</v>
      </c>
      <c r="W14" s="379">
        <f>VLOOKUP($A14,'Feedstock Split-2020'!$A$1:$AG$43,MATCH(W$2,'Feedstock Split-2020'!$A$1:$AG$1,0),0)*W$4</f>
        <v>0</v>
      </c>
      <c r="X14" s="379">
        <f>VLOOKUP($A14,'Feedstock Split-2020'!$A$1:$AG$43,MATCH(X$2,'Feedstock Split-2020'!$A$1:$AG$1,0),0)*X$4</f>
        <v>0</v>
      </c>
      <c r="Y14" s="379">
        <f>VLOOKUP($A14,'Feedstock Split-2020'!$A$1:$AG$43,MATCH(Y$2,'Feedstock Split-2020'!$A$1:$AG$1,0),0)*Y$4</f>
        <v>0</v>
      </c>
      <c r="Z14" s="379">
        <f>VLOOKUP($A14,'Feedstock Split-2020'!$A$1:$AG$43,MATCH(Z$2,'Feedstock Split-2020'!$A$1:$AG$1,0),0)*Z$4</f>
        <v>0</v>
      </c>
      <c r="AA14" s="379">
        <f>VLOOKUP($A14,'Feedstock Split-2020'!$A$1:$AG$43,MATCH(AA$2,'Feedstock Split-2020'!$A$1:$AG$1,0),0)*AA$4</f>
        <v>0</v>
      </c>
      <c r="AB14" s="379">
        <f>VLOOKUP($A14,'Feedstock Split-2020'!$A$1:$AG$43,MATCH(AB$2,'Feedstock Split-2020'!$A$1:$AG$1,0),0)*AB$4</f>
        <v>0</v>
      </c>
      <c r="AC14" s="379">
        <f>VLOOKUP($A14,'Feedstock Split-2020'!$A$1:$AG$43,MATCH(AC$2,'Feedstock Split-2020'!$A$1:$AG$1,0),0)*AC$4</f>
        <v>0</v>
      </c>
      <c r="AD14" s="379">
        <f>VLOOKUP($A14,'Feedstock Split-2020'!$A$1:$AG$43,MATCH(AD$2,'Feedstock Split-2020'!$A$1:$AG$1,0),0)*AD$4</f>
        <v>0</v>
      </c>
      <c r="AE14" s="379">
        <f>VLOOKUP($A14,'Feedstock Split-2020'!$A$1:$AG$43,MATCH(AE$2,'Feedstock Split-2020'!$A$1:$AG$1,0),0)*AE$4</f>
        <v>0</v>
      </c>
      <c r="AF14" s="380">
        <f>VLOOKUP($A14,'Feedstock Split-2020'!$A$1:$AG$43,MATCH(AF$2,'Feedstock Split-2020'!$A$1:$AG$1,0),0)*AF$4</f>
        <v>0</v>
      </c>
    </row>
    <row r="15" spans="1:32" x14ac:dyDescent="0.2">
      <c r="A15" s="12" t="s">
        <v>12</v>
      </c>
      <c r="B15" s="27"/>
      <c r="C15" s="348">
        <f>VLOOKUP($A15,'Feedstock Split-2020'!$A$1:$AG$43,MATCH(C$2,'Feedstock Split-2020'!$A$1:$AG$1,0),0)*C$4</f>
        <v>0</v>
      </c>
      <c r="D15" s="379">
        <f>VLOOKUP($A15,'Feedstock Split-2020'!$A$1:$AG$43,MATCH(D$2,'Feedstock Split-2020'!$A$1:$AG$1,0),0)*D$4</f>
        <v>0</v>
      </c>
      <c r="E15" s="379">
        <f>VLOOKUP($A15,'Feedstock Split-2020'!$A$1:$AG$43,MATCH(E$2,'Feedstock Split-2020'!$A$1:$AG$1,0),0)*E$4</f>
        <v>0</v>
      </c>
      <c r="F15" s="379">
        <f>VLOOKUP($A15,'Feedstock Split-2020'!$A$1:$AG$43,MATCH(F$2,'Feedstock Split-2020'!$A$1:$AG$1,0),0)*F$4</f>
        <v>0</v>
      </c>
      <c r="G15" s="379">
        <f>VLOOKUP($A15,'Feedstock Split-2020'!$A$1:$AG$43,MATCH(G$2,'Feedstock Split-2020'!$A$1:$AG$1,0),0)*G$4</f>
        <v>0</v>
      </c>
      <c r="H15" s="379">
        <f>VLOOKUP($A15,'Feedstock Split-2020'!$A$1:$AG$43,MATCH(H$2,'Feedstock Split-2020'!$A$1:$AG$1,0),0)*H$4</f>
        <v>0</v>
      </c>
      <c r="I15" s="379">
        <f>VLOOKUP($A15,'Feedstock Split-2020'!$A$1:$AG$43,MATCH(I$2,'Feedstock Split-2020'!$A$1:$AG$1,0),0)*I$4</f>
        <v>0</v>
      </c>
      <c r="J15" s="379">
        <f>VLOOKUP($A15,'Feedstock Split-2020'!$A$1:$AG$43,MATCH(J$2,'Feedstock Split-2020'!$A$1:$AG$1,0),0)*J$4</f>
        <v>0</v>
      </c>
      <c r="K15" s="379">
        <f>VLOOKUP($A15,'Feedstock Split-2020'!$A$1:$AG$43,MATCH(K$2,'Feedstock Split-2020'!$A$1:$AG$1,0),0)*K$4</f>
        <v>0</v>
      </c>
      <c r="L15" s="379">
        <f>VLOOKUP($A15,'Feedstock Split-2020'!$A$1:$AG$43,MATCH(L$2,'Feedstock Split-2020'!$A$1:$AG$1,0),0)*L$4</f>
        <v>0</v>
      </c>
      <c r="M15" s="379">
        <f>VLOOKUP($A15,'Feedstock Split-2020'!$A$1:$AG$43,MATCH(M$2,'Feedstock Split-2020'!$A$1:$AG$1,0),0)*M$4</f>
        <v>0</v>
      </c>
      <c r="N15" s="379">
        <f>VLOOKUP($A15,'Feedstock Split-2020'!$A$1:$AG$43,MATCH(N$2,'Feedstock Split-2020'!$A$1:$AG$1,0),0)*N$4</f>
        <v>0</v>
      </c>
      <c r="O15" s="379">
        <f>VLOOKUP($A15,'Feedstock Split-2020'!$A$1:$AG$43,MATCH(O$2,'Feedstock Split-2020'!$A$1:$AG$1,0),0)*O$4</f>
        <v>0</v>
      </c>
      <c r="P15" s="379">
        <f>VLOOKUP($A15,'Feedstock Split-2020'!$A$1:$AG$43,MATCH(P$2,'Feedstock Split-2020'!$A$1:$AG$1,0),0)*P$4</f>
        <v>0</v>
      </c>
      <c r="Q15" s="379">
        <f>VLOOKUP($A15,'Feedstock Split-2020'!$A$1:$AG$43,MATCH(Q$2,'Feedstock Split-2020'!$A$1:$AG$1,0),0)*Q$4</f>
        <v>0</v>
      </c>
      <c r="R15" s="379">
        <f>VLOOKUP($A15,'Feedstock Split-2020'!$A$1:$AG$43,MATCH(R$2,'Feedstock Split-2020'!$A$1:$AG$1,0),0)*R$4</f>
        <v>0</v>
      </c>
      <c r="S15" s="379">
        <f>VLOOKUP($A15,'Feedstock Split-2020'!$A$1:$AG$43,MATCH(S$2,'Feedstock Split-2020'!$A$1:$AG$1,0),0)*S$4</f>
        <v>0</v>
      </c>
      <c r="T15" s="379">
        <f>VLOOKUP($A15,'Feedstock Split-2020'!$A$1:$AG$43,MATCH(T$2,'Feedstock Split-2020'!$A$1:$AG$1,0),0)*T$4</f>
        <v>0</v>
      </c>
      <c r="U15" s="379">
        <f>VLOOKUP($A15,'Feedstock Split-2020'!$A$1:$AG$43,MATCH(U$2,'Feedstock Split-2020'!$A$1:$AG$1,0),0)*U$4</f>
        <v>0</v>
      </c>
      <c r="V15" s="379">
        <f>VLOOKUP($A15,'Feedstock Split-2020'!$A$1:$AG$43,MATCH(V$2,'Feedstock Split-2020'!$A$1:$AG$1,0),0)*V$4</f>
        <v>0</v>
      </c>
      <c r="W15" s="379">
        <f>VLOOKUP($A15,'Feedstock Split-2020'!$A$1:$AG$43,MATCH(W$2,'Feedstock Split-2020'!$A$1:$AG$1,0),0)*W$4</f>
        <v>0</v>
      </c>
      <c r="X15" s="379">
        <f>VLOOKUP($A15,'Feedstock Split-2020'!$A$1:$AG$43,MATCH(X$2,'Feedstock Split-2020'!$A$1:$AG$1,0),0)*X$4</f>
        <v>0</v>
      </c>
      <c r="Y15" s="379">
        <f>VLOOKUP($A15,'Feedstock Split-2020'!$A$1:$AG$43,MATCH(Y$2,'Feedstock Split-2020'!$A$1:$AG$1,0),0)*Y$4</f>
        <v>0</v>
      </c>
      <c r="Z15" s="379">
        <f>VLOOKUP($A15,'Feedstock Split-2020'!$A$1:$AG$43,MATCH(Z$2,'Feedstock Split-2020'!$A$1:$AG$1,0),0)*Z$4</f>
        <v>0</v>
      </c>
      <c r="AA15" s="379">
        <f>VLOOKUP($A15,'Feedstock Split-2020'!$A$1:$AG$43,MATCH(AA$2,'Feedstock Split-2020'!$A$1:$AG$1,0),0)*AA$4</f>
        <v>0</v>
      </c>
      <c r="AB15" s="379">
        <f>VLOOKUP($A15,'Feedstock Split-2020'!$A$1:$AG$43,MATCH(AB$2,'Feedstock Split-2020'!$A$1:$AG$1,0),0)*AB$4</f>
        <v>0</v>
      </c>
      <c r="AC15" s="379">
        <f>VLOOKUP($A15,'Feedstock Split-2020'!$A$1:$AG$43,MATCH(AC$2,'Feedstock Split-2020'!$A$1:$AG$1,0),0)*AC$4</f>
        <v>0</v>
      </c>
      <c r="AD15" s="379">
        <f>VLOOKUP($A15,'Feedstock Split-2020'!$A$1:$AG$43,MATCH(AD$2,'Feedstock Split-2020'!$A$1:$AG$1,0),0)*AD$4</f>
        <v>0</v>
      </c>
      <c r="AE15" s="379">
        <f>VLOOKUP($A15,'Feedstock Split-2020'!$A$1:$AG$43,MATCH(AE$2,'Feedstock Split-2020'!$A$1:$AG$1,0),0)*AE$4</f>
        <v>0</v>
      </c>
      <c r="AF15" s="380">
        <f>VLOOKUP($A15,'Feedstock Split-2020'!$A$1:$AG$43,MATCH(AF$2,'Feedstock Split-2020'!$A$1:$AG$1,0),0)*AF$4</f>
        <v>0</v>
      </c>
    </row>
    <row r="16" spans="1:32" x14ac:dyDescent="0.2">
      <c r="A16" s="12" t="s">
        <v>13</v>
      </c>
      <c r="B16" s="27"/>
      <c r="C16" s="348">
        <f>VLOOKUP($A16,'Feedstock Split-2020'!$A$1:$AG$43,MATCH(C$2,'Feedstock Split-2020'!$A$1:$AG$1,0),0)*C$4</f>
        <v>0</v>
      </c>
      <c r="D16" s="379">
        <f>VLOOKUP($A16,'Feedstock Split-2020'!$A$1:$AG$43,MATCH(D$2,'Feedstock Split-2020'!$A$1:$AG$1,0),0)*D$4</f>
        <v>0</v>
      </c>
      <c r="E16" s="379">
        <f>VLOOKUP($A16,'Feedstock Split-2020'!$A$1:$AG$43,MATCH(E$2,'Feedstock Split-2020'!$A$1:$AG$1,0),0)*E$4</f>
        <v>0</v>
      </c>
      <c r="F16" s="379">
        <f>VLOOKUP($A16,'Feedstock Split-2020'!$A$1:$AG$43,MATCH(F$2,'Feedstock Split-2020'!$A$1:$AG$1,0),0)*F$4</f>
        <v>0</v>
      </c>
      <c r="G16" s="379">
        <f>VLOOKUP($A16,'Feedstock Split-2020'!$A$1:$AG$43,MATCH(G$2,'Feedstock Split-2020'!$A$1:$AG$1,0),0)*G$4</f>
        <v>0</v>
      </c>
      <c r="H16" s="379">
        <f>VLOOKUP($A16,'Feedstock Split-2020'!$A$1:$AG$43,MATCH(H$2,'Feedstock Split-2020'!$A$1:$AG$1,0),0)*H$4</f>
        <v>0</v>
      </c>
      <c r="I16" s="379">
        <f>VLOOKUP($A16,'Feedstock Split-2020'!$A$1:$AG$43,MATCH(I$2,'Feedstock Split-2020'!$A$1:$AG$1,0),0)*I$4</f>
        <v>0</v>
      </c>
      <c r="J16" s="379">
        <f>VLOOKUP($A16,'Feedstock Split-2020'!$A$1:$AG$43,MATCH(J$2,'Feedstock Split-2020'!$A$1:$AG$1,0),0)*J$4</f>
        <v>0</v>
      </c>
      <c r="K16" s="379">
        <f>VLOOKUP($A16,'Feedstock Split-2020'!$A$1:$AG$43,MATCH(K$2,'Feedstock Split-2020'!$A$1:$AG$1,0),0)*K$4</f>
        <v>0</v>
      </c>
      <c r="L16" s="379">
        <f>VLOOKUP($A16,'Feedstock Split-2020'!$A$1:$AG$43,MATCH(L$2,'Feedstock Split-2020'!$A$1:$AG$1,0),0)*L$4</f>
        <v>0</v>
      </c>
      <c r="M16" s="379">
        <f>VLOOKUP($A16,'Feedstock Split-2020'!$A$1:$AG$43,MATCH(M$2,'Feedstock Split-2020'!$A$1:$AG$1,0),0)*M$4</f>
        <v>0</v>
      </c>
      <c r="N16" s="379">
        <f>VLOOKUP($A16,'Feedstock Split-2020'!$A$1:$AG$43,MATCH(N$2,'Feedstock Split-2020'!$A$1:$AG$1,0),0)*N$4</f>
        <v>0</v>
      </c>
      <c r="O16" s="379">
        <f>VLOOKUP($A16,'Feedstock Split-2020'!$A$1:$AG$43,MATCH(O$2,'Feedstock Split-2020'!$A$1:$AG$1,0),0)*O$4</f>
        <v>0</v>
      </c>
      <c r="P16" s="379">
        <f>VLOOKUP($A16,'Feedstock Split-2020'!$A$1:$AG$43,MATCH(P$2,'Feedstock Split-2020'!$A$1:$AG$1,0),0)*P$4</f>
        <v>0</v>
      </c>
      <c r="Q16" s="379">
        <f>VLOOKUP($A16,'Feedstock Split-2020'!$A$1:$AG$43,MATCH(Q$2,'Feedstock Split-2020'!$A$1:$AG$1,0),0)*Q$4</f>
        <v>0</v>
      </c>
      <c r="R16" s="379">
        <f>VLOOKUP($A16,'Feedstock Split-2020'!$A$1:$AG$43,MATCH(R$2,'Feedstock Split-2020'!$A$1:$AG$1,0),0)*R$4</f>
        <v>0</v>
      </c>
      <c r="S16" s="379">
        <f>VLOOKUP($A16,'Feedstock Split-2020'!$A$1:$AG$43,MATCH(S$2,'Feedstock Split-2020'!$A$1:$AG$1,0),0)*S$4</f>
        <v>0</v>
      </c>
      <c r="T16" s="379">
        <f>VLOOKUP($A16,'Feedstock Split-2020'!$A$1:$AG$43,MATCH(T$2,'Feedstock Split-2020'!$A$1:$AG$1,0),0)*T$4</f>
        <v>0</v>
      </c>
      <c r="U16" s="379">
        <f>VLOOKUP($A16,'Feedstock Split-2020'!$A$1:$AG$43,MATCH(U$2,'Feedstock Split-2020'!$A$1:$AG$1,0),0)*U$4</f>
        <v>0</v>
      </c>
      <c r="V16" s="379">
        <f>VLOOKUP($A16,'Feedstock Split-2020'!$A$1:$AG$43,MATCH(V$2,'Feedstock Split-2020'!$A$1:$AG$1,0),0)*V$4</f>
        <v>0</v>
      </c>
      <c r="W16" s="379">
        <f>VLOOKUP($A16,'Feedstock Split-2020'!$A$1:$AG$43,MATCH(W$2,'Feedstock Split-2020'!$A$1:$AG$1,0),0)*W$4</f>
        <v>0</v>
      </c>
      <c r="X16" s="379">
        <f>VLOOKUP($A16,'Feedstock Split-2020'!$A$1:$AG$43,MATCH(X$2,'Feedstock Split-2020'!$A$1:$AG$1,0),0)*X$4</f>
        <v>0</v>
      </c>
      <c r="Y16" s="379">
        <f>VLOOKUP($A16,'Feedstock Split-2020'!$A$1:$AG$43,MATCH(Y$2,'Feedstock Split-2020'!$A$1:$AG$1,0),0)*Y$4</f>
        <v>0</v>
      </c>
      <c r="Z16" s="379">
        <f>VLOOKUP($A16,'Feedstock Split-2020'!$A$1:$AG$43,MATCH(Z$2,'Feedstock Split-2020'!$A$1:$AG$1,0),0)*Z$4</f>
        <v>0</v>
      </c>
      <c r="AA16" s="379">
        <f>VLOOKUP($A16,'Feedstock Split-2020'!$A$1:$AG$43,MATCH(AA$2,'Feedstock Split-2020'!$A$1:$AG$1,0),0)*AA$4</f>
        <v>0</v>
      </c>
      <c r="AB16" s="379">
        <f>VLOOKUP($A16,'Feedstock Split-2020'!$A$1:$AG$43,MATCH(AB$2,'Feedstock Split-2020'!$A$1:$AG$1,0),0)*AB$4</f>
        <v>0</v>
      </c>
      <c r="AC16" s="379">
        <f>VLOOKUP($A16,'Feedstock Split-2020'!$A$1:$AG$43,MATCH(AC$2,'Feedstock Split-2020'!$A$1:$AG$1,0),0)*AC$4</f>
        <v>0</v>
      </c>
      <c r="AD16" s="379">
        <f>VLOOKUP($A16,'Feedstock Split-2020'!$A$1:$AG$43,MATCH(AD$2,'Feedstock Split-2020'!$A$1:$AG$1,0),0)*AD$4</f>
        <v>0</v>
      </c>
      <c r="AE16" s="379">
        <f>VLOOKUP($A16,'Feedstock Split-2020'!$A$1:$AG$43,MATCH(AE$2,'Feedstock Split-2020'!$A$1:$AG$1,0),0)*AE$4</f>
        <v>0</v>
      </c>
      <c r="AF16" s="380">
        <f>VLOOKUP($A16,'Feedstock Split-2020'!$A$1:$AG$43,MATCH(AF$2,'Feedstock Split-2020'!$A$1:$AG$1,0),0)*AF$4</f>
        <v>0</v>
      </c>
    </row>
    <row r="17" spans="1:32" x14ac:dyDescent="0.2">
      <c r="A17" s="12" t="s">
        <v>14</v>
      </c>
      <c r="B17" s="27"/>
      <c r="C17" s="348">
        <f>VLOOKUP($A17,'Feedstock Split-2020'!$A$1:$AG$43,MATCH(C$2,'Feedstock Split-2020'!$A$1:$AG$1,0),0)*C$4</f>
        <v>0</v>
      </c>
      <c r="D17" s="379">
        <f>VLOOKUP($A17,'Feedstock Split-2020'!$A$1:$AG$43,MATCH(D$2,'Feedstock Split-2020'!$A$1:$AG$1,0),0)*D$4</f>
        <v>0</v>
      </c>
      <c r="E17" s="379">
        <f>VLOOKUP($A17,'Feedstock Split-2020'!$A$1:$AG$43,MATCH(E$2,'Feedstock Split-2020'!$A$1:$AG$1,0),0)*E$4</f>
        <v>0</v>
      </c>
      <c r="F17" s="379">
        <f>VLOOKUP($A17,'Feedstock Split-2020'!$A$1:$AG$43,MATCH(F$2,'Feedstock Split-2020'!$A$1:$AG$1,0),0)*F$4</f>
        <v>0</v>
      </c>
      <c r="G17" s="379">
        <f>VLOOKUP($A17,'Feedstock Split-2020'!$A$1:$AG$43,MATCH(G$2,'Feedstock Split-2020'!$A$1:$AG$1,0),0)*G$4</f>
        <v>0</v>
      </c>
      <c r="H17" s="379">
        <f>VLOOKUP($A17,'Feedstock Split-2020'!$A$1:$AG$43,MATCH(H$2,'Feedstock Split-2020'!$A$1:$AG$1,0),0)*H$4</f>
        <v>0</v>
      </c>
      <c r="I17" s="379">
        <f>VLOOKUP($A17,'Feedstock Split-2020'!$A$1:$AG$43,MATCH(I$2,'Feedstock Split-2020'!$A$1:$AG$1,0),0)*I$4</f>
        <v>0</v>
      </c>
      <c r="J17" s="379">
        <f>VLOOKUP($A17,'Feedstock Split-2020'!$A$1:$AG$43,MATCH(J$2,'Feedstock Split-2020'!$A$1:$AG$1,0),0)*J$4</f>
        <v>0</v>
      </c>
      <c r="K17" s="379">
        <f>VLOOKUP($A17,'Feedstock Split-2020'!$A$1:$AG$43,MATCH(K$2,'Feedstock Split-2020'!$A$1:$AG$1,0),0)*K$4</f>
        <v>0</v>
      </c>
      <c r="L17" s="379">
        <f>VLOOKUP($A17,'Feedstock Split-2020'!$A$1:$AG$43,MATCH(L$2,'Feedstock Split-2020'!$A$1:$AG$1,0),0)*L$4</f>
        <v>0</v>
      </c>
      <c r="M17" s="379">
        <f>VLOOKUP($A17,'Feedstock Split-2020'!$A$1:$AG$43,MATCH(M$2,'Feedstock Split-2020'!$A$1:$AG$1,0),0)*M$4</f>
        <v>0</v>
      </c>
      <c r="N17" s="379">
        <f>VLOOKUP($A17,'Feedstock Split-2020'!$A$1:$AG$43,MATCH(N$2,'Feedstock Split-2020'!$A$1:$AG$1,0),0)*N$4</f>
        <v>0</v>
      </c>
      <c r="O17" s="379">
        <f>VLOOKUP($A17,'Feedstock Split-2020'!$A$1:$AG$43,MATCH(O$2,'Feedstock Split-2020'!$A$1:$AG$1,0),0)*O$4</f>
        <v>0</v>
      </c>
      <c r="P17" s="379">
        <f>VLOOKUP($A17,'Feedstock Split-2020'!$A$1:$AG$43,MATCH(P$2,'Feedstock Split-2020'!$A$1:$AG$1,0),0)*P$4</f>
        <v>0</v>
      </c>
      <c r="Q17" s="379">
        <f>VLOOKUP($A17,'Feedstock Split-2020'!$A$1:$AG$43,MATCH(Q$2,'Feedstock Split-2020'!$A$1:$AG$1,0),0)*Q$4</f>
        <v>0</v>
      </c>
      <c r="R17" s="379">
        <f>VLOOKUP($A17,'Feedstock Split-2020'!$A$1:$AG$43,MATCH(R$2,'Feedstock Split-2020'!$A$1:$AG$1,0),0)*R$4</f>
        <v>0</v>
      </c>
      <c r="S17" s="379">
        <f>VLOOKUP($A17,'Feedstock Split-2020'!$A$1:$AG$43,MATCH(S$2,'Feedstock Split-2020'!$A$1:$AG$1,0),0)*S$4</f>
        <v>0</v>
      </c>
      <c r="T17" s="379">
        <f>VLOOKUP($A17,'Feedstock Split-2020'!$A$1:$AG$43,MATCH(T$2,'Feedstock Split-2020'!$A$1:$AG$1,0),0)*T$4</f>
        <v>0</v>
      </c>
      <c r="U17" s="379">
        <f>VLOOKUP($A17,'Feedstock Split-2020'!$A$1:$AG$43,MATCH(U$2,'Feedstock Split-2020'!$A$1:$AG$1,0),0)*U$4</f>
        <v>0</v>
      </c>
      <c r="V17" s="379">
        <f>VLOOKUP($A17,'Feedstock Split-2020'!$A$1:$AG$43,MATCH(V$2,'Feedstock Split-2020'!$A$1:$AG$1,0),0)*V$4</f>
        <v>0</v>
      </c>
      <c r="W17" s="379">
        <f>VLOOKUP($A17,'Feedstock Split-2020'!$A$1:$AG$43,MATCH(W$2,'Feedstock Split-2020'!$A$1:$AG$1,0),0)*W$4</f>
        <v>0</v>
      </c>
      <c r="X17" s="379">
        <f>VLOOKUP($A17,'Feedstock Split-2020'!$A$1:$AG$43,MATCH(X$2,'Feedstock Split-2020'!$A$1:$AG$1,0),0)*X$4</f>
        <v>0</v>
      </c>
      <c r="Y17" s="379">
        <f>VLOOKUP($A17,'Feedstock Split-2020'!$A$1:$AG$43,MATCH(Y$2,'Feedstock Split-2020'!$A$1:$AG$1,0),0)*Y$4</f>
        <v>0</v>
      </c>
      <c r="Z17" s="379">
        <f>VLOOKUP($A17,'Feedstock Split-2020'!$A$1:$AG$43,MATCH(Z$2,'Feedstock Split-2020'!$A$1:$AG$1,0),0)*Z$4</f>
        <v>0</v>
      </c>
      <c r="AA17" s="379">
        <f>VLOOKUP($A17,'Feedstock Split-2020'!$A$1:$AG$43,MATCH(AA$2,'Feedstock Split-2020'!$A$1:$AG$1,0),0)*AA$4</f>
        <v>0</v>
      </c>
      <c r="AB17" s="379">
        <f>VLOOKUP($A17,'Feedstock Split-2020'!$A$1:$AG$43,MATCH(AB$2,'Feedstock Split-2020'!$A$1:$AG$1,0),0)*AB$4</f>
        <v>0</v>
      </c>
      <c r="AC17" s="379">
        <f>VLOOKUP($A17,'Feedstock Split-2020'!$A$1:$AG$43,MATCH(AC$2,'Feedstock Split-2020'!$A$1:$AG$1,0),0)*AC$4</f>
        <v>0</v>
      </c>
      <c r="AD17" s="379">
        <f>VLOOKUP($A17,'Feedstock Split-2020'!$A$1:$AG$43,MATCH(AD$2,'Feedstock Split-2020'!$A$1:$AG$1,0),0)*AD$4</f>
        <v>0</v>
      </c>
      <c r="AE17" s="379">
        <f>VLOOKUP($A17,'Feedstock Split-2020'!$A$1:$AG$43,MATCH(AE$2,'Feedstock Split-2020'!$A$1:$AG$1,0),0)*AE$4</f>
        <v>0</v>
      </c>
      <c r="AF17" s="380">
        <f>VLOOKUP($A17,'Feedstock Split-2020'!$A$1:$AG$43,MATCH(AF$2,'Feedstock Split-2020'!$A$1:$AG$1,0),0)*AF$4</f>
        <v>0</v>
      </c>
    </row>
    <row r="18" spans="1:32" x14ac:dyDescent="0.2">
      <c r="A18" s="12" t="s">
        <v>15</v>
      </c>
      <c r="B18" s="27"/>
      <c r="C18" s="348">
        <f>VLOOKUP($A18,'Feedstock Split-2020'!$A$1:$AG$43,MATCH(C$2,'Feedstock Split-2020'!$A$1:$AG$1,0),0)*C$4</f>
        <v>0</v>
      </c>
      <c r="D18" s="379">
        <f>VLOOKUP($A18,'Feedstock Split-2020'!$A$1:$AG$43,MATCH(D$2,'Feedstock Split-2020'!$A$1:$AG$1,0),0)*D$4</f>
        <v>0</v>
      </c>
      <c r="E18" s="379">
        <f>VLOOKUP($A18,'Feedstock Split-2020'!$A$1:$AG$43,MATCH(E$2,'Feedstock Split-2020'!$A$1:$AG$1,0),0)*E$4</f>
        <v>0</v>
      </c>
      <c r="F18" s="379">
        <f>VLOOKUP($A18,'Feedstock Split-2020'!$A$1:$AG$43,MATCH(F$2,'Feedstock Split-2020'!$A$1:$AG$1,0),0)*F$4</f>
        <v>0</v>
      </c>
      <c r="G18" s="379">
        <f>VLOOKUP($A18,'Feedstock Split-2020'!$A$1:$AG$43,MATCH(G$2,'Feedstock Split-2020'!$A$1:$AG$1,0),0)*G$4</f>
        <v>0</v>
      </c>
      <c r="H18" s="379">
        <f>VLOOKUP($A18,'Feedstock Split-2020'!$A$1:$AG$43,MATCH(H$2,'Feedstock Split-2020'!$A$1:$AG$1,0),0)*H$4</f>
        <v>0</v>
      </c>
      <c r="I18" s="379">
        <f>VLOOKUP($A18,'Feedstock Split-2020'!$A$1:$AG$43,MATCH(I$2,'Feedstock Split-2020'!$A$1:$AG$1,0),0)*I$4</f>
        <v>0</v>
      </c>
      <c r="J18" s="379">
        <f>VLOOKUP($A18,'Feedstock Split-2020'!$A$1:$AG$43,MATCH(J$2,'Feedstock Split-2020'!$A$1:$AG$1,0),0)*J$4</f>
        <v>0</v>
      </c>
      <c r="K18" s="379">
        <f>VLOOKUP($A18,'Feedstock Split-2020'!$A$1:$AG$43,MATCH(K$2,'Feedstock Split-2020'!$A$1:$AG$1,0),0)*K$4</f>
        <v>0</v>
      </c>
      <c r="L18" s="379">
        <f>VLOOKUP($A18,'Feedstock Split-2020'!$A$1:$AG$43,MATCH(L$2,'Feedstock Split-2020'!$A$1:$AG$1,0),0)*L$4</f>
        <v>0</v>
      </c>
      <c r="M18" s="379">
        <f>VLOOKUP($A18,'Feedstock Split-2020'!$A$1:$AG$43,MATCH(M$2,'Feedstock Split-2020'!$A$1:$AG$1,0),0)*M$4</f>
        <v>0</v>
      </c>
      <c r="N18" s="379">
        <f>VLOOKUP($A18,'Feedstock Split-2020'!$A$1:$AG$43,MATCH(N$2,'Feedstock Split-2020'!$A$1:$AG$1,0),0)*N$4</f>
        <v>0</v>
      </c>
      <c r="O18" s="379">
        <f>VLOOKUP($A18,'Feedstock Split-2020'!$A$1:$AG$43,MATCH(O$2,'Feedstock Split-2020'!$A$1:$AG$1,0),0)*O$4</f>
        <v>0</v>
      </c>
      <c r="P18" s="379">
        <f>VLOOKUP($A18,'Feedstock Split-2020'!$A$1:$AG$43,MATCH(P$2,'Feedstock Split-2020'!$A$1:$AG$1,0),0)*P$4</f>
        <v>0</v>
      </c>
      <c r="Q18" s="379">
        <f>VLOOKUP($A18,'Feedstock Split-2020'!$A$1:$AG$43,MATCH(Q$2,'Feedstock Split-2020'!$A$1:$AG$1,0),0)*Q$4</f>
        <v>0</v>
      </c>
      <c r="R18" s="379">
        <f>VLOOKUP($A18,'Feedstock Split-2020'!$A$1:$AG$43,MATCH(R$2,'Feedstock Split-2020'!$A$1:$AG$1,0),0)*R$4</f>
        <v>0</v>
      </c>
      <c r="S18" s="379">
        <f>VLOOKUP($A18,'Feedstock Split-2020'!$A$1:$AG$43,MATCH(S$2,'Feedstock Split-2020'!$A$1:$AG$1,0),0)*S$4</f>
        <v>0</v>
      </c>
      <c r="T18" s="379">
        <f>VLOOKUP($A18,'Feedstock Split-2020'!$A$1:$AG$43,MATCH(T$2,'Feedstock Split-2020'!$A$1:$AG$1,0),0)*T$4</f>
        <v>0</v>
      </c>
      <c r="U18" s="379">
        <f>VLOOKUP($A18,'Feedstock Split-2020'!$A$1:$AG$43,MATCH(U$2,'Feedstock Split-2020'!$A$1:$AG$1,0),0)*U$4</f>
        <v>0</v>
      </c>
      <c r="V18" s="379">
        <f>VLOOKUP($A18,'Feedstock Split-2020'!$A$1:$AG$43,MATCH(V$2,'Feedstock Split-2020'!$A$1:$AG$1,0),0)*V$4</f>
        <v>0</v>
      </c>
      <c r="W18" s="379">
        <f>VLOOKUP($A18,'Feedstock Split-2020'!$A$1:$AG$43,MATCH(W$2,'Feedstock Split-2020'!$A$1:$AG$1,0),0)*W$4</f>
        <v>0</v>
      </c>
      <c r="X18" s="379">
        <f>VLOOKUP($A18,'Feedstock Split-2020'!$A$1:$AG$43,MATCH(X$2,'Feedstock Split-2020'!$A$1:$AG$1,0),0)*X$4</f>
        <v>0</v>
      </c>
      <c r="Y18" s="379">
        <f>VLOOKUP($A18,'Feedstock Split-2020'!$A$1:$AG$43,MATCH(Y$2,'Feedstock Split-2020'!$A$1:$AG$1,0),0)*Y$4</f>
        <v>0</v>
      </c>
      <c r="Z18" s="379">
        <f>VLOOKUP($A18,'Feedstock Split-2020'!$A$1:$AG$43,MATCH(Z$2,'Feedstock Split-2020'!$A$1:$AG$1,0),0)*Z$4</f>
        <v>0</v>
      </c>
      <c r="AA18" s="379">
        <f>VLOOKUP($A18,'Feedstock Split-2020'!$A$1:$AG$43,MATCH(AA$2,'Feedstock Split-2020'!$A$1:$AG$1,0),0)*AA$4</f>
        <v>0</v>
      </c>
      <c r="AB18" s="379">
        <f>VLOOKUP($A18,'Feedstock Split-2020'!$A$1:$AG$43,MATCH(AB$2,'Feedstock Split-2020'!$A$1:$AG$1,0),0)*AB$4</f>
        <v>0</v>
      </c>
      <c r="AC18" s="379">
        <f>VLOOKUP($A18,'Feedstock Split-2020'!$A$1:$AG$43,MATCH(AC$2,'Feedstock Split-2020'!$A$1:$AG$1,0),0)*AC$4</f>
        <v>0</v>
      </c>
      <c r="AD18" s="379">
        <f>VLOOKUP($A18,'Feedstock Split-2020'!$A$1:$AG$43,MATCH(AD$2,'Feedstock Split-2020'!$A$1:$AG$1,0),0)*AD$4</f>
        <v>0</v>
      </c>
      <c r="AE18" s="379">
        <f>VLOOKUP($A18,'Feedstock Split-2020'!$A$1:$AG$43,MATCH(AE$2,'Feedstock Split-2020'!$A$1:$AG$1,0),0)*AE$4</f>
        <v>0</v>
      </c>
      <c r="AF18" s="380">
        <f>VLOOKUP($A18,'Feedstock Split-2020'!$A$1:$AG$43,MATCH(AF$2,'Feedstock Split-2020'!$A$1:$AG$1,0),0)*AF$4</f>
        <v>0</v>
      </c>
    </row>
    <row r="19" spans="1:32" x14ac:dyDescent="0.2">
      <c r="A19" s="12" t="s">
        <v>16</v>
      </c>
      <c r="B19" s="27"/>
      <c r="C19" s="348">
        <f>VLOOKUP($A19,'Feedstock Split-2020'!$A$1:$AG$43,MATCH(C$2,'Feedstock Split-2020'!$A$1:$AG$1,0),0)*C$4</f>
        <v>0</v>
      </c>
      <c r="D19" s="379">
        <f>VLOOKUP($A19,'Feedstock Split-2020'!$A$1:$AG$43,MATCH(D$2,'Feedstock Split-2020'!$A$1:$AG$1,0),0)*D$4</f>
        <v>0</v>
      </c>
      <c r="E19" s="379">
        <f>VLOOKUP($A19,'Feedstock Split-2020'!$A$1:$AG$43,MATCH(E$2,'Feedstock Split-2020'!$A$1:$AG$1,0),0)*E$4</f>
        <v>0</v>
      </c>
      <c r="F19" s="379">
        <f>VLOOKUP($A19,'Feedstock Split-2020'!$A$1:$AG$43,MATCH(F$2,'Feedstock Split-2020'!$A$1:$AG$1,0),0)*F$4</f>
        <v>0</v>
      </c>
      <c r="G19" s="379">
        <f>VLOOKUP($A19,'Feedstock Split-2020'!$A$1:$AG$43,MATCH(G$2,'Feedstock Split-2020'!$A$1:$AG$1,0),0)*G$4</f>
        <v>0</v>
      </c>
      <c r="H19" s="379">
        <f>VLOOKUP($A19,'Feedstock Split-2020'!$A$1:$AG$43,MATCH(H$2,'Feedstock Split-2020'!$A$1:$AG$1,0),0)*H$4</f>
        <v>0</v>
      </c>
      <c r="I19" s="379">
        <f>VLOOKUP($A19,'Feedstock Split-2020'!$A$1:$AG$43,MATCH(I$2,'Feedstock Split-2020'!$A$1:$AG$1,0),0)*I$4</f>
        <v>0</v>
      </c>
      <c r="J19" s="379">
        <f>VLOOKUP($A19,'Feedstock Split-2020'!$A$1:$AG$43,MATCH(J$2,'Feedstock Split-2020'!$A$1:$AG$1,0),0)*J$4</f>
        <v>0</v>
      </c>
      <c r="K19" s="379">
        <f>VLOOKUP($A19,'Feedstock Split-2020'!$A$1:$AG$43,MATCH(K$2,'Feedstock Split-2020'!$A$1:$AG$1,0),0)*K$4</f>
        <v>0</v>
      </c>
      <c r="L19" s="379">
        <f>VLOOKUP($A19,'Feedstock Split-2020'!$A$1:$AG$43,MATCH(L$2,'Feedstock Split-2020'!$A$1:$AG$1,0),0)*L$4</f>
        <v>0</v>
      </c>
      <c r="M19" s="379">
        <f>VLOOKUP($A19,'Feedstock Split-2020'!$A$1:$AG$43,MATCH(M$2,'Feedstock Split-2020'!$A$1:$AG$1,0),0)*M$4</f>
        <v>0</v>
      </c>
      <c r="N19" s="379">
        <f>VLOOKUP($A19,'Feedstock Split-2020'!$A$1:$AG$43,MATCH(N$2,'Feedstock Split-2020'!$A$1:$AG$1,0),0)*N$4</f>
        <v>0</v>
      </c>
      <c r="O19" s="379">
        <f>VLOOKUP($A19,'Feedstock Split-2020'!$A$1:$AG$43,MATCH(O$2,'Feedstock Split-2020'!$A$1:$AG$1,0),0)*O$4</f>
        <v>0</v>
      </c>
      <c r="P19" s="379">
        <f>VLOOKUP($A19,'Feedstock Split-2020'!$A$1:$AG$43,MATCH(P$2,'Feedstock Split-2020'!$A$1:$AG$1,0),0)*P$4</f>
        <v>0</v>
      </c>
      <c r="Q19" s="379">
        <f>VLOOKUP($A19,'Feedstock Split-2020'!$A$1:$AG$43,MATCH(Q$2,'Feedstock Split-2020'!$A$1:$AG$1,0),0)*Q$4</f>
        <v>0</v>
      </c>
      <c r="R19" s="379">
        <f>VLOOKUP($A19,'Feedstock Split-2020'!$A$1:$AG$43,MATCH(R$2,'Feedstock Split-2020'!$A$1:$AG$1,0),0)*R$4</f>
        <v>0</v>
      </c>
      <c r="S19" s="379">
        <f>VLOOKUP($A19,'Feedstock Split-2020'!$A$1:$AG$43,MATCH(S$2,'Feedstock Split-2020'!$A$1:$AG$1,0),0)*S$4</f>
        <v>0</v>
      </c>
      <c r="T19" s="379">
        <f>VLOOKUP($A19,'Feedstock Split-2020'!$A$1:$AG$43,MATCH(T$2,'Feedstock Split-2020'!$A$1:$AG$1,0),0)*T$4</f>
        <v>0</v>
      </c>
      <c r="U19" s="379">
        <f>VLOOKUP($A19,'Feedstock Split-2020'!$A$1:$AG$43,MATCH(U$2,'Feedstock Split-2020'!$A$1:$AG$1,0),0)*U$4</f>
        <v>636509643222.44385</v>
      </c>
      <c r="V19" s="379">
        <f>VLOOKUP($A19,'Feedstock Split-2020'!$A$1:$AG$43,MATCH(V$2,'Feedstock Split-2020'!$A$1:$AG$1,0),0)*V$4</f>
        <v>0</v>
      </c>
      <c r="W19" s="379">
        <f>VLOOKUP($A19,'Feedstock Split-2020'!$A$1:$AG$43,MATCH(W$2,'Feedstock Split-2020'!$A$1:$AG$1,0),0)*W$4</f>
        <v>0</v>
      </c>
      <c r="X19" s="379">
        <f>VLOOKUP($A19,'Feedstock Split-2020'!$A$1:$AG$43,MATCH(X$2,'Feedstock Split-2020'!$A$1:$AG$1,0),0)*X$4</f>
        <v>0</v>
      </c>
      <c r="Y19" s="379">
        <f>VLOOKUP($A19,'Feedstock Split-2020'!$A$1:$AG$43,MATCH(Y$2,'Feedstock Split-2020'!$A$1:$AG$1,0),0)*Y$4</f>
        <v>0</v>
      </c>
      <c r="Z19" s="379">
        <f>VLOOKUP($A19,'Feedstock Split-2020'!$A$1:$AG$43,MATCH(Z$2,'Feedstock Split-2020'!$A$1:$AG$1,0),0)*Z$4</f>
        <v>0</v>
      </c>
      <c r="AA19" s="379">
        <f>VLOOKUP($A19,'Feedstock Split-2020'!$A$1:$AG$43,MATCH(AA$2,'Feedstock Split-2020'!$A$1:$AG$1,0),0)*AA$4</f>
        <v>0</v>
      </c>
      <c r="AB19" s="379">
        <f>VLOOKUP($A19,'Feedstock Split-2020'!$A$1:$AG$43,MATCH(AB$2,'Feedstock Split-2020'!$A$1:$AG$1,0),0)*AB$4</f>
        <v>0</v>
      </c>
      <c r="AC19" s="379">
        <f>VLOOKUP($A19,'Feedstock Split-2020'!$A$1:$AG$43,MATCH(AC$2,'Feedstock Split-2020'!$A$1:$AG$1,0),0)*AC$4</f>
        <v>0</v>
      </c>
      <c r="AD19" s="379">
        <f>VLOOKUP($A19,'Feedstock Split-2020'!$A$1:$AG$43,MATCH(AD$2,'Feedstock Split-2020'!$A$1:$AG$1,0),0)*AD$4</f>
        <v>0</v>
      </c>
      <c r="AE19" s="379">
        <f>VLOOKUP($A19,'Feedstock Split-2020'!$A$1:$AG$43,MATCH(AE$2,'Feedstock Split-2020'!$A$1:$AG$1,0),0)*AE$4</f>
        <v>0</v>
      </c>
      <c r="AF19" s="380">
        <f>VLOOKUP($A19,'Feedstock Split-2020'!$A$1:$AG$43,MATCH(AF$2,'Feedstock Split-2020'!$A$1:$AG$1,0),0)*AF$4</f>
        <v>0</v>
      </c>
    </row>
    <row r="20" spans="1:32" x14ac:dyDescent="0.2">
      <c r="A20" s="12" t="s">
        <v>17</v>
      </c>
      <c r="B20" s="27"/>
      <c r="C20" s="348">
        <f>VLOOKUP($A20,'Feedstock Split-2020'!$A$1:$AG$43,MATCH(C$2,'Feedstock Split-2020'!$A$1:$AG$1,0),0)*C$4</f>
        <v>0</v>
      </c>
      <c r="D20" s="379">
        <f>VLOOKUP($A20,'Feedstock Split-2020'!$A$1:$AG$43,MATCH(D$2,'Feedstock Split-2020'!$A$1:$AG$1,0),0)*D$4</f>
        <v>0</v>
      </c>
      <c r="E20" s="379">
        <f>VLOOKUP($A20,'Feedstock Split-2020'!$A$1:$AG$43,MATCH(E$2,'Feedstock Split-2020'!$A$1:$AG$1,0),0)*E$4</f>
        <v>0</v>
      </c>
      <c r="F20" s="379">
        <f>VLOOKUP($A20,'Feedstock Split-2020'!$A$1:$AG$43,MATCH(F$2,'Feedstock Split-2020'!$A$1:$AG$1,0),0)*F$4</f>
        <v>0</v>
      </c>
      <c r="G20" s="379">
        <f>VLOOKUP($A20,'Feedstock Split-2020'!$A$1:$AG$43,MATCH(G$2,'Feedstock Split-2020'!$A$1:$AG$1,0),0)*G$4</f>
        <v>0</v>
      </c>
      <c r="H20" s="379">
        <f>VLOOKUP($A20,'Feedstock Split-2020'!$A$1:$AG$43,MATCH(H$2,'Feedstock Split-2020'!$A$1:$AG$1,0),0)*H$4</f>
        <v>0</v>
      </c>
      <c r="I20" s="379">
        <f>VLOOKUP($A20,'Feedstock Split-2020'!$A$1:$AG$43,MATCH(I$2,'Feedstock Split-2020'!$A$1:$AG$1,0),0)*I$4</f>
        <v>0</v>
      </c>
      <c r="J20" s="379">
        <f>VLOOKUP($A20,'Feedstock Split-2020'!$A$1:$AG$43,MATCH(J$2,'Feedstock Split-2020'!$A$1:$AG$1,0),0)*J$4</f>
        <v>0</v>
      </c>
      <c r="K20" s="379">
        <f>VLOOKUP($A20,'Feedstock Split-2020'!$A$1:$AG$43,MATCH(K$2,'Feedstock Split-2020'!$A$1:$AG$1,0),0)*K$4</f>
        <v>0</v>
      </c>
      <c r="L20" s="379">
        <f>VLOOKUP($A20,'Feedstock Split-2020'!$A$1:$AG$43,MATCH(L$2,'Feedstock Split-2020'!$A$1:$AG$1,0),0)*L$4</f>
        <v>0</v>
      </c>
      <c r="M20" s="379">
        <f>VLOOKUP($A20,'Feedstock Split-2020'!$A$1:$AG$43,MATCH(M$2,'Feedstock Split-2020'!$A$1:$AG$1,0),0)*M$4</f>
        <v>0</v>
      </c>
      <c r="N20" s="379">
        <f>VLOOKUP($A20,'Feedstock Split-2020'!$A$1:$AG$43,MATCH(N$2,'Feedstock Split-2020'!$A$1:$AG$1,0),0)*N$4</f>
        <v>0</v>
      </c>
      <c r="O20" s="379">
        <f>VLOOKUP($A20,'Feedstock Split-2020'!$A$1:$AG$43,MATCH(O$2,'Feedstock Split-2020'!$A$1:$AG$1,0),0)*O$4</f>
        <v>0</v>
      </c>
      <c r="P20" s="379">
        <f>VLOOKUP($A20,'Feedstock Split-2020'!$A$1:$AG$43,MATCH(P$2,'Feedstock Split-2020'!$A$1:$AG$1,0),0)*P$4</f>
        <v>0</v>
      </c>
      <c r="Q20" s="379">
        <f>VLOOKUP($A20,'Feedstock Split-2020'!$A$1:$AG$43,MATCH(Q$2,'Feedstock Split-2020'!$A$1:$AG$1,0),0)*Q$4</f>
        <v>0</v>
      </c>
      <c r="R20" s="379">
        <f>VLOOKUP($A20,'Feedstock Split-2020'!$A$1:$AG$43,MATCH(R$2,'Feedstock Split-2020'!$A$1:$AG$1,0),0)*R$4</f>
        <v>0</v>
      </c>
      <c r="S20" s="379">
        <f>VLOOKUP($A20,'Feedstock Split-2020'!$A$1:$AG$43,MATCH(S$2,'Feedstock Split-2020'!$A$1:$AG$1,0),0)*S$4</f>
        <v>0</v>
      </c>
      <c r="T20" s="379">
        <f>VLOOKUP($A20,'Feedstock Split-2020'!$A$1:$AG$43,MATCH(T$2,'Feedstock Split-2020'!$A$1:$AG$1,0),0)*T$4</f>
        <v>0</v>
      </c>
      <c r="U20" s="379">
        <f>VLOOKUP($A20,'Feedstock Split-2020'!$A$1:$AG$43,MATCH(U$2,'Feedstock Split-2020'!$A$1:$AG$1,0),0)*U$4</f>
        <v>0</v>
      </c>
      <c r="V20" s="379">
        <f>VLOOKUP($A20,'Feedstock Split-2020'!$A$1:$AG$43,MATCH(V$2,'Feedstock Split-2020'!$A$1:$AG$1,0),0)*V$4</f>
        <v>0</v>
      </c>
      <c r="W20" s="379">
        <f>VLOOKUP($A20,'Feedstock Split-2020'!$A$1:$AG$43,MATCH(W$2,'Feedstock Split-2020'!$A$1:$AG$1,0),0)*W$4</f>
        <v>0</v>
      </c>
      <c r="X20" s="379">
        <f>VLOOKUP($A20,'Feedstock Split-2020'!$A$1:$AG$43,MATCH(X$2,'Feedstock Split-2020'!$A$1:$AG$1,0),0)*X$4</f>
        <v>0</v>
      </c>
      <c r="Y20" s="379">
        <f>VLOOKUP($A20,'Feedstock Split-2020'!$A$1:$AG$43,MATCH(Y$2,'Feedstock Split-2020'!$A$1:$AG$1,0),0)*Y$4</f>
        <v>0</v>
      </c>
      <c r="Z20" s="379">
        <f>VLOOKUP($A20,'Feedstock Split-2020'!$A$1:$AG$43,MATCH(Z$2,'Feedstock Split-2020'!$A$1:$AG$1,0),0)*Z$4</f>
        <v>0</v>
      </c>
      <c r="AA20" s="379">
        <f>VLOOKUP($A20,'Feedstock Split-2020'!$A$1:$AG$43,MATCH(AA$2,'Feedstock Split-2020'!$A$1:$AG$1,0),0)*AA$4</f>
        <v>0</v>
      </c>
      <c r="AB20" s="379">
        <f>VLOOKUP($A20,'Feedstock Split-2020'!$A$1:$AG$43,MATCH(AB$2,'Feedstock Split-2020'!$A$1:$AG$1,0),0)*AB$4</f>
        <v>0</v>
      </c>
      <c r="AC20" s="379">
        <f>VLOOKUP($A20,'Feedstock Split-2020'!$A$1:$AG$43,MATCH(AC$2,'Feedstock Split-2020'!$A$1:$AG$1,0),0)*AC$4</f>
        <v>0</v>
      </c>
      <c r="AD20" s="379">
        <f>VLOOKUP($A20,'Feedstock Split-2020'!$A$1:$AG$43,MATCH(AD$2,'Feedstock Split-2020'!$A$1:$AG$1,0),0)*AD$4</f>
        <v>0</v>
      </c>
      <c r="AE20" s="379">
        <f>VLOOKUP($A20,'Feedstock Split-2020'!$A$1:$AG$43,MATCH(AE$2,'Feedstock Split-2020'!$A$1:$AG$1,0),0)*AE$4</f>
        <v>0</v>
      </c>
      <c r="AF20" s="380">
        <f>VLOOKUP($A20,'Feedstock Split-2020'!$A$1:$AG$43,MATCH(AF$2,'Feedstock Split-2020'!$A$1:$AG$1,0),0)*AF$4</f>
        <v>0</v>
      </c>
    </row>
    <row r="21" spans="1:32" x14ac:dyDescent="0.2">
      <c r="A21" s="12" t="s">
        <v>18</v>
      </c>
      <c r="B21" s="27"/>
      <c r="C21" s="348">
        <f>VLOOKUP($A21,'Feedstock Split-2020'!$A$1:$AG$43,MATCH(C$2,'Feedstock Split-2020'!$A$1:$AG$1,0),0)*C$4</f>
        <v>0</v>
      </c>
      <c r="D21" s="379">
        <f>VLOOKUP($A21,'Feedstock Split-2020'!$A$1:$AG$43,MATCH(D$2,'Feedstock Split-2020'!$A$1:$AG$1,0),0)*D$4</f>
        <v>0</v>
      </c>
      <c r="E21" s="379">
        <f>VLOOKUP($A21,'Feedstock Split-2020'!$A$1:$AG$43,MATCH(E$2,'Feedstock Split-2020'!$A$1:$AG$1,0),0)*E$4</f>
        <v>0</v>
      </c>
      <c r="F21" s="379">
        <f>VLOOKUP($A21,'Feedstock Split-2020'!$A$1:$AG$43,MATCH(F$2,'Feedstock Split-2020'!$A$1:$AG$1,0),0)*F$4</f>
        <v>0</v>
      </c>
      <c r="G21" s="379">
        <f>VLOOKUP($A21,'Feedstock Split-2020'!$A$1:$AG$43,MATCH(G$2,'Feedstock Split-2020'!$A$1:$AG$1,0),0)*G$4</f>
        <v>0</v>
      </c>
      <c r="H21" s="379">
        <f>VLOOKUP($A21,'Feedstock Split-2020'!$A$1:$AG$43,MATCH(H$2,'Feedstock Split-2020'!$A$1:$AG$1,0),0)*H$4</f>
        <v>0</v>
      </c>
      <c r="I21" s="379">
        <f>VLOOKUP($A21,'Feedstock Split-2020'!$A$1:$AG$43,MATCH(I$2,'Feedstock Split-2020'!$A$1:$AG$1,0),0)*I$4</f>
        <v>0</v>
      </c>
      <c r="J21" s="379">
        <f>VLOOKUP($A21,'Feedstock Split-2020'!$A$1:$AG$43,MATCH(J$2,'Feedstock Split-2020'!$A$1:$AG$1,0),0)*J$4</f>
        <v>0</v>
      </c>
      <c r="K21" s="379">
        <f>VLOOKUP($A21,'Feedstock Split-2020'!$A$1:$AG$43,MATCH(K$2,'Feedstock Split-2020'!$A$1:$AG$1,0),0)*K$4</f>
        <v>0</v>
      </c>
      <c r="L21" s="379">
        <f>VLOOKUP($A21,'Feedstock Split-2020'!$A$1:$AG$43,MATCH(L$2,'Feedstock Split-2020'!$A$1:$AG$1,0),0)*L$4</f>
        <v>0</v>
      </c>
      <c r="M21" s="379">
        <f>VLOOKUP($A21,'Feedstock Split-2020'!$A$1:$AG$43,MATCH(M$2,'Feedstock Split-2020'!$A$1:$AG$1,0),0)*M$4</f>
        <v>0</v>
      </c>
      <c r="N21" s="379">
        <f>VLOOKUP($A21,'Feedstock Split-2020'!$A$1:$AG$43,MATCH(N$2,'Feedstock Split-2020'!$A$1:$AG$1,0),0)*N$4</f>
        <v>0</v>
      </c>
      <c r="O21" s="379">
        <f>VLOOKUP($A21,'Feedstock Split-2020'!$A$1:$AG$43,MATCH(O$2,'Feedstock Split-2020'!$A$1:$AG$1,0),0)*O$4</f>
        <v>0</v>
      </c>
      <c r="P21" s="379">
        <f>VLOOKUP($A21,'Feedstock Split-2020'!$A$1:$AG$43,MATCH(P$2,'Feedstock Split-2020'!$A$1:$AG$1,0),0)*P$4</f>
        <v>0</v>
      </c>
      <c r="Q21" s="379">
        <f>VLOOKUP($A21,'Feedstock Split-2020'!$A$1:$AG$43,MATCH(Q$2,'Feedstock Split-2020'!$A$1:$AG$1,0),0)*Q$4</f>
        <v>0</v>
      </c>
      <c r="R21" s="379">
        <f>VLOOKUP($A21,'Feedstock Split-2020'!$A$1:$AG$43,MATCH(R$2,'Feedstock Split-2020'!$A$1:$AG$1,0),0)*R$4</f>
        <v>0</v>
      </c>
      <c r="S21" s="379">
        <f>VLOOKUP($A21,'Feedstock Split-2020'!$A$1:$AG$43,MATCH(S$2,'Feedstock Split-2020'!$A$1:$AG$1,0),0)*S$4</f>
        <v>0</v>
      </c>
      <c r="T21" s="379">
        <f>VLOOKUP($A21,'Feedstock Split-2020'!$A$1:$AG$43,MATCH(T$2,'Feedstock Split-2020'!$A$1:$AG$1,0),0)*T$4</f>
        <v>0</v>
      </c>
      <c r="U21" s="379">
        <f>VLOOKUP($A21,'Feedstock Split-2020'!$A$1:$AG$43,MATCH(U$2,'Feedstock Split-2020'!$A$1:$AG$1,0),0)*U$4</f>
        <v>0</v>
      </c>
      <c r="V21" s="379">
        <f>VLOOKUP($A21,'Feedstock Split-2020'!$A$1:$AG$43,MATCH(V$2,'Feedstock Split-2020'!$A$1:$AG$1,0),0)*V$4</f>
        <v>0</v>
      </c>
      <c r="W21" s="379">
        <f>VLOOKUP($A21,'Feedstock Split-2020'!$A$1:$AG$43,MATCH(W$2,'Feedstock Split-2020'!$A$1:$AG$1,0),0)*W$4</f>
        <v>0</v>
      </c>
      <c r="X21" s="379">
        <f>VLOOKUP($A21,'Feedstock Split-2020'!$A$1:$AG$43,MATCH(X$2,'Feedstock Split-2020'!$A$1:$AG$1,0),0)*X$4</f>
        <v>0</v>
      </c>
      <c r="Y21" s="379">
        <f>VLOOKUP($A21,'Feedstock Split-2020'!$A$1:$AG$43,MATCH(Y$2,'Feedstock Split-2020'!$A$1:$AG$1,0),0)*Y$4</f>
        <v>0</v>
      </c>
      <c r="Z21" s="379">
        <f>VLOOKUP($A21,'Feedstock Split-2020'!$A$1:$AG$43,MATCH(Z$2,'Feedstock Split-2020'!$A$1:$AG$1,0),0)*Z$4</f>
        <v>0</v>
      </c>
      <c r="AA21" s="379">
        <f>VLOOKUP($A21,'Feedstock Split-2020'!$A$1:$AG$43,MATCH(AA$2,'Feedstock Split-2020'!$A$1:$AG$1,0),0)*AA$4</f>
        <v>0</v>
      </c>
      <c r="AB21" s="379">
        <f>VLOOKUP($A21,'Feedstock Split-2020'!$A$1:$AG$43,MATCH(AB$2,'Feedstock Split-2020'!$A$1:$AG$1,0),0)*AB$4</f>
        <v>0</v>
      </c>
      <c r="AC21" s="379">
        <f>VLOOKUP($A21,'Feedstock Split-2020'!$A$1:$AG$43,MATCH(AC$2,'Feedstock Split-2020'!$A$1:$AG$1,0),0)*AC$4</f>
        <v>0</v>
      </c>
      <c r="AD21" s="379">
        <f>VLOOKUP($A21,'Feedstock Split-2020'!$A$1:$AG$43,MATCH(AD$2,'Feedstock Split-2020'!$A$1:$AG$1,0),0)*AD$4</f>
        <v>0</v>
      </c>
      <c r="AE21" s="379">
        <f>VLOOKUP($A21,'Feedstock Split-2020'!$A$1:$AG$43,MATCH(AE$2,'Feedstock Split-2020'!$A$1:$AG$1,0),0)*AE$4</f>
        <v>0</v>
      </c>
      <c r="AF21" s="380">
        <f>VLOOKUP($A21,'Feedstock Split-2020'!$A$1:$AG$43,MATCH(AF$2,'Feedstock Split-2020'!$A$1:$AG$1,0),0)*AF$4</f>
        <v>0</v>
      </c>
    </row>
    <row r="22" spans="1:32" x14ac:dyDescent="0.2">
      <c r="A22" s="12" t="s">
        <v>19</v>
      </c>
      <c r="B22" s="27"/>
      <c r="C22" s="348">
        <f>VLOOKUP($A22,'Feedstock Split-2020'!$A$1:$AG$43,MATCH(C$2,'Feedstock Split-2020'!$A$1:$AG$1,0),0)*C$4</f>
        <v>0</v>
      </c>
      <c r="D22" s="379">
        <f>VLOOKUP($A22,'Feedstock Split-2020'!$A$1:$AG$43,MATCH(D$2,'Feedstock Split-2020'!$A$1:$AG$1,0),0)*D$4</f>
        <v>0</v>
      </c>
      <c r="E22" s="379">
        <f>VLOOKUP($A22,'Feedstock Split-2020'!$A$1:$AG$43,MATCH(E$2,'Feedstock Split-2020'!$A$1:$AG$1,0),0)*E$4</f>
        <v>0</v>
      </c>
      <c r="F22" s="379">
        <f>VLOOKUP($A22,'Feedstock Split-2020'!$A$1:$AG$43,MATCH(F$2,'Feedstock Split-2020'!$A$1:$AG$1,0),0)*F$4</f>
        <v>0</v>
      </c>
      <c r="G22" s="379">
        <f>VLOOKUP($A22,'Feedstock Split-2020'!$A$1:$AG$43,MATCH(G$2,'Feedstock Split-2020'!$A$1:$AG$1,0),0)*G$4</f>
        <v>0</v>
      </c>
      <c r="H22" s="379">
        <f>VLOOKUP($A22,'Feedstock Split-2020'!$A$1:$AG$43,MATCH(H$2,'Feedstock Split-2020'!$A$1:$AG$1,0),0)*H$4</f>
        <v>0</v>
      </c>
      <c r="I22" s="379">
        <f>VLOOKUP($A22,'Feedstock Split-2020'!$A$1:$AG$43,MATCH(I$2,'Feedstock Split-2020'!$A$1:$AG$1,0),0)*I$4</f>
        <v>0</v>
      </c>
      <c r="J22" s="379">
        <f>VLOOKUP($A22,'Feedstock Split-2020'!$A$1:$AG$43,MATCH(J$2,'Feedstock Split-2020'!$A$1:$AG$1,0),0)*J$4</f>
        <v>0</v>
      </c>
      <c r="K22" s="379">
        <f>VLOOKUP($A22,'Feedstock Split-2020'!$A$1:$AG$43,MATCH(K$2,'Feedstock Split-2020'!$A$1:$AG$1,0),0)*K$4</f>
        <v>0</v>
      </c>
      <c r="L22" s="379">
        <f>VLOOKUP($A22,'Feedstock Split-2020'!$A$1:$AG$43,MATCH(L$2,'Feedstock Split-2020'!$A$1:$AG$1,0),0)*L$4</f>
        <v>0</v>
      </c>
      <c r="M22" s="379">
        <f>VLOOKUP($A22,'Feedstock Split-2020'!$A$1:$AG$43,MATCH(M$2,'Feedstock Split-2020'!$A$1:$AG$1,0),0)*M$4</f>
        <v>0</v>
      </c>
      <c r="N22" s="379">
        <f>VLOOKUP($A22,'Feedstock Split-2020'!$A$1:$AG$43,MATCH(N$2,'Feedstock Split-2020'!$A$1:$AG$1,0),0)*N$4</f>
        <v>0</v>
      </c>
      <c r="O22" s="379">
        <f>VLOOKUP($A22,'Feedstock Split-2020'!$A$1:$AG$43,MATCH(O$2,'Feedstock Split-2020'!$A$1:$AG$1,0),0)*O$4</f>
        <v>0</v>
      </c>
      <c r="P22" s="379">
        <f>VLOOKUP($A22,'Feedstock Split-2020'!$A$1:$AG$43,MATCH(P$2,'Feedstock Split-2020'!$A$1:$AG$1,0),0)*P$4</f>
        <v>0</v>
      </c>
      <c r="Q22" s="379">
        <f>VLOOKUP($A22,'Feedstock Split-2020'!$A$1:$AG$43,MATCH(Q$2,'Feedstock Split-2020'!$A$1:$AG$1,0),0)*Q$4</f>
        <v>0</v>
      </c>
      <c r="R22" s="379">
        <f>VLOOKUP($A22,'Feedstock Split-2020'!$A$1:$AG$43,MATCH(R$2,'Feedstock Split-2020'!$A$1:$AG$1,0),0)*R$4</f>
        <v>0</v>
      </c>
      <c r="S22" s="379">
        <f>VLOOKUP($A22,'Feedstock Split-2020'!$A$1:$AG$43,MATCH(S$2,'Feedstock Split-2020'!$A$1:$AG$1,0),0)*S$4</f>
        <v>0</v>
      </c>
      <c r="T22" s="379">
        <f>VLOOKUP($A22,'Feedstock Split-2020'!$A$1:$AG$43,MATCH(T$2,'Feedstock Split-2020'!$A$1:$AG$1,0),0)*T$4</f>
        <v>0</v>
      </c>
      <c r="U22" s="379">
        <f>VLOOKUP($A22,'Feedstock Split-2020'!$A$1:$AG$43,MATCH(U$2,'Feedstock Split-2020'!$A$1:$AG$1,0),0)*U$4</f>
        <v>0</v>
      </c>
      <c r="V22" s="379">
        <f>VLOOKUP($A22,'Feedstock Split-2020'!$A$1:$AG$43,MATCH(V$2,'Feedstock Split-2020'!$A$1:$AG$1,0),0)*V$4</f>
        <v>0</v>
      </c>
      <c r="W22" s="379">
        <f>VLOOKUP($A22,'Feedstock Split-2020'!$A$1:$AG$43,MATCH(W$2,'Feedstock Split-2020'!$A$1:$AG$1,0),0)*W$4</f>
        <v>0</v>
      </c>
      <c r="X22" s="379">
        <f>VLOOKUP($A22,'Feedstock Split-2020'!$A$1:$AG$43,MATCH(X$2,'Feedstock Split-2020'!$A$1:$AG$1,0),0)*X$4</f>
        <v>0</v>
      </c>
      <c r="Y22" s="379">
        <f>VLOOKUP($A22,'Feedstock Split-2020'!$A$1:$AG$43,MATCH(Y$2,'Feedstock Split-2020'!$A$1:$AG$1,0),0)*Y$4</f>
        <v>0</v>
      </c>
      <c r="Z22" s="379">
        <f>VLOOKUP($A22,'Feedstock Split-2020'!$A$1:$AG$43,MATCH(Z$2,'Feedstock Split-2020'!$A$1:$AG$1,0),0)*Z$4</f>
        <v>0</v>
      </c>
      <c r="AA22" s="379">
        <f>VLOOKUP($A22,'Feedstock Split-2020'!$A$1:$AG$43,MATCH(AA$2,'Feedstock Split-2020'!$A$1:$AG$1,0),0)*AA$4</f>
        <v>0</v>
      </c>
      <c r="AB22" s="379">
        <f>VLOOKUP($A22,'Feedstock Split-2020'!$A$1:$AG$43,MATCH(AB$2,'Feedstock Split-2020'!$A$1:$AG$1,0),0)*AB$4</f>
        <v>0</v>
      </c>
      <c r="AC22" s="379">
        <f>VLOOKUP($A22,'Feedstock Split-2020'!$A$1:$AG$43,MATCH(AC$2,'Feedstock Split-2020'!$A$1:$AG$1,0),0)*AC$4</f>
        <v>0</v>
      </c>
      <c r="AD22" s="379">
        <f>VLOOKUP($A22,'Feedstock Split-2020'!$A$1:$AG$43,MATCH(AD$2,'Feedstock Split-2020'!$A$1:$AG$1,0),0)*AD$4</f>
        <v>0</v>
      </c>
      <c r="AE22" s="379">
        <f>VLOOKUP($A22,'Feedstock Split-2020'!$A$1:$AG$43,MATCH(AE$2,'Feedstock Split-2020'!$A$1:$AG$1,0),0)*AE$4</f>
        <v>0</v>
      </c>
      <c r="AF22" s="380">
        <f>VLOOKUP($A22,'Feedstock Split-2020'!$A$1:$AG$43,MATCH(AF$2,'Feedstock Split-2020'!$A$1:$AG$1,0),0)*AF$4</f>
        <v>0</v>
      </c>
    </row>
    <row r="23" spans="1:32" x14ac:dyDescent="0.2">
      <c r="A23" s="12" t="s">
        <v>20</v>
      </c>
      <c r="B23" s="27"/>
      <c r="C23" s="348">
        <f>VLOOKUP($A23,'Feedstock Split-2020'!$A$1:$AG$43,MATCH(C$2,'Feedstock Split-2020'!$A$1:$AG$1,0),0)*C$4</f>
        <v>0</v>
      </c>
      <c r="D23" s="379">
        <f>VLOOKUP($A23,'Feedstock Split-2020'!$A$1:$AG$43,MATCH(D$2,'Feedstock Split-2020'!$A$1:$AG$1,0),0)*D$4</f>
        <v>0</v>
      </c>
      <c r="E23" s="379">
        <f>VLOOKUP($A23,'Feedstock Split-2020'!$A$1:$AG$43,MATCH(E$2,'Feedstock Split-2020'!$A$1:$AG$1,0),0)*E$4</f>
        <v>0</v>
      </c>
      <c r="F23" s="379">
        <f>VLOOKUP($A23,'Feedstock Split-2020'!$A$1:$AG$43,MATCH(F$2,'Feedstock Split-2020'!$A$1:$AG$1,0),0)*F$4</f>
        <v>0</v>
      </c>
      <c r="G23" s="379">
        <f>VLOOKUP($A23,'Feedstock Split-2020'!$A$1:$AG$43,MATCH(G$2,'Feedstock Split-2020'!$A$1:$AG$1,0),0)*G$4</f>
        <v>0</v>
      </c>
      <c r="H23" s="379">
        <f>VLOOKUP($A23,'Feedstock Split-2020'!$A$1:$AG$43,MATCH(H$2,'Feedstock Split-2020'!$A$1:$AG$1,0),0)*H$4</f>
        <v>0</v>
      </c>
      <c r="I23" s="379">
        <f>VLOOKUP($A23,'Feedstock Split-2020'!$A$1:$AG$43,MATCH(I$2,'Feedstock Split-2020'!$A$1:$AG$1,0),0)*I$4</f>
        <v>0</v>
      </c>
      <c r="J23" s="379">
        <f>VLOOKUP($A23,'Feedstock Split-2020'!$A$1:$AG$43,MATCH(J$2,'Feedstock Split-2020'!$A$1:$AG$1,0),0)*J$4</f>
        <v>0</v>
      </c>
      <c r="K23" s="379">
        <f>VLOOKUP($A23,'Feedstock Split-2020'!$A$1:$AG$43,MATCH(K$2,'Feedstock Split-2020'!$A$1:$AG$1,0),0)*K$4</f>
        <v>0</v>
      </c>
      <c r="L23" s="379">
        <f>VLOOKUP($A23,'Feedstock Split-2020'!$A$1:$AG$43,MATCH(L$2,'Feedstock Split-2020'!$A$1:$AG$1,0),0)*L$4</f>
        <v>0</v>
      </c>
      <c r="M23" s="379">
        <f>VLOOKUP($A23,'Feedstock Split-2020'!$A$1:$AG$43,MATCH(M$2,'Feedstock Split-2020'!$A$1:$AG$1,0),0)*M$4</f>
        <v>0</v>
      </c>
      <c r="N23" s="379">
        <f>VLOOKUP($A23,'Feedstock Split-2020'!$A$1:$AG$43,MATCH(N$2,'Feedstock Split-2020'!$A$1:$AG$1,0),0)*N$4</f>
        <v>0</v>
      </c>
      <c r="O23" s="379">
        <f>VLOOKUP($A23,'Feedstock Split-2020'!$A$1:$AG$43,MATCH(O$2,'Feedstock Split-2020'!$A$1:$AG$1,0),0)*O$4</f>
        <v>0</v>
      </c>
      <c r="P23" s="379">
        <f>VLOOKUP($A23,'Feedstock Split-2020'!$A$1:$AG$43,MATCH(P$2,'Feedstock Split-2020'!$A$1:$AG$1,0),0)*P$4</f>
        <v>0</v>
      </c>
      <c r="Q23" s="379">
        <f>VLOOKUP($A23,'Feedstock Split-2020'!$A$1:$AG$43,MATCH(Q$2,'Feedstock Split-2020'!$A$1:$AG$1,0),0)*Q$4</f>
        <v>0</v>
      </c>
      <c r="R23" s="379">
        <f>VLOOKUP($A23,'Feedstock Split-2020'!$A$1:$AG$43,MATCH(R$2,'Feedstock Split-2020'!$A$1:$AG$1,0),0)*R$4</f>
        <v>0</v>
      </c>
      <c r="S23" s="379">
        <f>VLOOKUP($A23,'Feedstock Split-2020'!$A$1:$AG$43,MATCH(S$2,'Feedstock Split-2020'!$A$1:$AG$1,0),0)*S$4</f>
        <v>0</v>
      </c>
      <c r="T23" s="379">
        <f>VLOOKUP($A23,'Feedstock Split-2020'!$A$1:$AG$43,MATCH(T$2,'Feedstock Split-2020'!$A$1:$AG$1,0),0)*T$4</f>
        <v>0</v>
      </c>
      <c r="U23" s="379">
        <f>VLOOKUP($A23,'Feedstock Split-2020'!$A$1:$AG$43,MATCH(U$2,'Feedstock Split-2020'!$A$1:$AG$1,0),0)*U$4</f>
        <v>192082791741.68423</v>
      </c>
      <c r="V23" s="379">
        <f>VLOOKUP($A23,'Feedstock Split-2020'!$A$1:$AG$43,MATCH(V$2,'Feedstock Split-2020'!$A$1:$AG$1,0),0)*V$4</f>
        <v>0</v>
      </c>
      <c r="W23" s="379">
        <f>VLOOKUP($A23,'Feedstock Split-2020'!$A$1:$AG$43,MATCH(W$2,'Feedstock Split-2020'!$A$1:$AG$1,0),0)*W$4</f>
        <v>0</v>
      </c>
      <c r="X23" s="379">
        <f>VLOOKUP($A23,'Feedstock Split-2020'!$A$1:$AG$43,MATCH(X$2,'Feedstock Split-2020'!$A$1:$AG$1,0),0)*X$4</f>
        <v>0</v>
      </c>
      <c r="Y23" s="379">
        <f>VLOOKUP($A23,'Feedstock Split-2020'!$A$1:$AG$43,MATCH(Y$2,'Feedstock Split-2020'!$A$1:$AG$1,0),0)*Y$4</f>
        <v>0</v>
      </c>
      <c r="Z23" s="379">
        <f>VLOOKUP($A23,'Feedstock Split-2020'!$A$1:$AG$43,MATCH(Z$2,'Feedstock Split-2020'!$A$1:$AG$1,0),0)*Z$4</f>
        <v>0</v>
      </c>
      <c r="AA23" s="379">
        <f>VLOOKUP($A23,'Feedstock Split-2020'!$A$1:$AG$43,MATCH(AA$2,'Feedstock Split-2020'!$A$1:$AG$1,0),0)*AA$4</f>
        <v>0</v>
      </c>
      <c r="AB23" s="379">
        <f>VLOOKUP($A23,'Feedstock Split-2020'!$A$1:$AG$43,MATCH(AB$2,'Feedstock Split-2020'!$A$1:$AG$1,0),0)*AB$4</f>
        <v>0</v>
      </c>
      <c r="AC23" s="379">
        <f>VLOOKUP($A23,'Feedstock Split-2020'!$A$1:$AG$43,MATCH(AC$2,'Feedstock Split-2020'!$A$1:$AG$1,0),0)*AC$4</f>
        <v>0</v>
      </c>
      <c r="AD23" s="379">
        <f>VLOOKUP($A23,'Feedstock Split-2020'!$A$1:$AG$43,MATCH(AD$2,'Feedstock Split-2020'!$A$1:$AG$1,0),0)*AD$4</f>
        <v>0</v>
      </c>
      <c r="AE23" s="379">
        <f>VLOOKUP($A23,'Feedstock Split-2020'!$A$1:$AG$43,MATCH(AE$2,'Feedstock Split-2020'!$A$1:$AG$1,0),0)*AE$4</f>
        <v>0</v>
      </c>
      <c r="AF23" s="380">
        <f>VLOOKUP($A23,'Feedstock Split-2020'!$A$1:$AG$43,MATCH(AF$2,'Feedstock Split-2020'!$A$1:$AG$1,0),0)*AF$4</f>
        <v>0</v>
      </c>
    </row>
    <row r="24" spans="1:32" x14ac:dyDescent="0.2">
      <c r="A24" s="74" t="s">
        <v>345</v>
      </c>
      <c r="B24" s="115"/>
      <c r="C24" s="348">
        <f>VLOOKUP($A24,'Feedstock Split-2020'!$A$1:$AG$43,MATCH(C$2,'Feedstock Split-2020'!$A$1:$AG$1,0),0)*C$4</f>
        <v>118771229242445.47</v>
      </c>
      <c r="D24" s="379">
        <f>VLOOKUP($A24,'Feedstock Split-2020'!$A$1:$AG$43,MATCH(D$2,'Feedstock Split-2020'!$A$1:$AG$1,0),0)*D$4</f>
        <v>0</v>
      </c>
      <c r="E24" s="379">
        <f>VLOOKUP($A24,'Feedstock Split-2020'!$A$1:$AG$43,MATCH(E$2,'Feedstock Split-2020'!$A$1:$AG$1,0),0)*E$4</f>
        <v>11568421668393.119</v>
      </c>
      <c r="F24" s="379">
        <f>VLOOKUP($A24,'Feedstock Split-2020'!$A$1:$AG$43,MATCH(F$2,'Feedstock Split-2020'!$A$1:$AG$1,0),0)*F$4</f>
        <v>1536569502042.1973</v>
      </c>
      <c r="G24" s="379">
        <f>VLOOKUP($A24,'Feedstock Split-2020'!$A$1:$AG$43,MATCH(G$2,'Feedstock Split-2020'!$A$1:$AG$1,0),0)*G$4</f>
        <v>0</v>
      </c>
      <c r="H24" s="379">
        <f>VLOOKUP($A24,'Feedstock Split-2020'!$A$1:$AG$43,MATCH(H$2,'Feedstock Split-2020'!$A$1:$AG$1,0),0)*H$4</f>
        <v>0</v>
      </c>
      <c r="I24" s="379">
        <f>VLOOKUP($A24,'Feedstock Split-2020'!$A$1:$AG$43,MATCH(I$2,'Feedstock Split-2020'!$A$1:$AG$1,0),0)*I$4</f>
        <v>0</v>
      </c>
      <c r="J24" s="379">
        <f>VLOOKUP($A24,'Feedstock Split-2020'!$A$1:$AG$43,MATCH(J$2,'Feedstock Split-2020'!$A$1:$AG$1,0),0)*J$4</f>
        <v>0</v>
      </c>
      <c r="K24" s="379">
        <f>VLOOKUP($A24,'Feedstock Split-2020'!$A$1:$AG$43,MATCH(K$2,'Feedstock Split-2020'!$A$1:$AG$1,0),0)*K$4</f>
        <v>0</v>
      </c>
      <c r="L24" s="379">
        <f>VLOOKUP($A24,'Feedstock Split-2020'!$A$1:$AG$43,MATCH(L$2,'Feedstock Split-2020'!$A$1:$AG$1,0),0)*L$4</f>
        <v>0</v>
      </c>
      <c r="M24" s="379">
        <f>VLOOKUP($A24,'Feedstock Split-2020'!$A$1:$AG$43,MATCH(M$2,'Feedstock Split-2020'!$A$1:$AG$1,0),0)*M$4</f>
        <v>10883359121035.299</v>
      </c>
      <c r="N24" s="379">
        <f>VLOOKUP($A24,'Feedstock Split-2020'!$A$1:$AG$43,MATCH(N$2,'Feedstock Split-2020'!$A$1:$AG$1,0),0)*N$4</f>
        <v>0</v>
      </c>
      <c r="O24" s="379">
        <f>VLOOKUP($A24,'Feedstock Split-2020'!$A$1:$AG$43,MATCH(O$2,'Feedstock Split-2020'!$A$1:$AG$1,0),0)*O$4</f>
        <v>75465110486.149323</v>
      </c>
      <c r="P24" s="379">
        <f>VLOOKUP($A24,'Feedstock Split-2020'!$A$1:$AG$43,MATCH(P$2,'Feedstock Split-2020'!$A$1:$AG$1,0),0)*P$4</f>
        <v>0</v>
      </c>
      <c r="Q24" s="379">
        <f>VLOOKUP($A24,'Feedstock Split-2020'!$A$1:$AG$43,MATCH(Q$2,'Feedstock Split-2020'!$A$1:$AG$1,0),0)*Q$4</f>
        <v>0</v>
      </c>
      <c r="R24" s="379">
        <f>VLOOKUP($A24,'Feedstock Split-2020'!$A$1:$AG$43,MATCH(R$2,'Feedstock Split-2020'!$A$1:$AG$1,0),0)*R$4</f>
        <v>11994953885171.924</v>
      </c>
      <c r="S24" s="379">
        <f>VLOOKUP($A24,'Feedstock Split-2020'!$A$1:$AG$43,MATCH(S$2,'Feedstock Split-2020'!$A$1:$AG$1,0),0)*S$4</f>
        <v>513541741135973.56</v>
      </c>
      <c r="T24" s="379">
        <f>VLOOKUP($A24,'Feedstock Split-2020'!$A$1:$AG$43,MATCH(T$2,'Feedstock Split-2020'!$A$1:$AG$1,0),0)*T$4</f>
        <v>90511767653154.828</v>
      </c>
      <c r="U24" s="379">
        <f>VLOOKUP($A24,'Feedstock Split-2020'!$A$1:$AG$43,MATCH(U$2,'Feedstock Split-2020'!$A$1:$AG$1,0),0)*U$4</f>
        <v>0</v>
      </c>
      <c r="V24" s="379">
        <f>VLOOKUP($A24,'Feedstock Split-2020'!$A$1:$AG$43,MATCH(V$2,'Feedstock Split-2020'!$A$1:$AG$1,0),0)*V$4</f>
        <v>433652692469.87622</v>
      </c>
      <c r="W24" s="379">
        <f>VLOOKUP($A24,'Feedstock Split-2020'!$A$1:$AG$43,MATCH(W$2,'Feedstock Split-2020'!$A$1:$AG$1,0),0)*W$4</f>
        <v>2698136503576.3081</v>
      </c>
      <c r="X24" s="379">
        <f>VLOOKUP($A24,'Feedstock Split-2020'!$A$1:$AG$43,MATCH(X$2,'Feedstock Split-2020'!$A$1:$AG$1,0),0)*X$4</f>
        <v>0</v>
      </c>
      <c r="Y24" s="379">
        <f>VLOOKUP($A24,'Feedstock Split-2020'!$A$1:$AG$43,MATCH(Y$2,'Feedstock Split-2020'!$A$1:$AG$1,0),0)*Y$4</f>
        <v>265450246561768.47</v>
      </c>
      <c r="Z24" s="379">
        <f>VLOOKUP($A24,'Feedstock Split-2020'!$A$1:$AG$43,MATCH(Z$2,'Feedstock Split-2020'!$A$1:$AG$1,0),0)*Z$4</f>
        <v>55434465388728.008</v>
      </c>
      <c r="AA24" s="379">
        <f>VLOOKUP($A24,'Feedstock Split-2020'!$A$1:$AG$43,MATCH(AA$2,'Feedstock Split-2020'!$A$1:$AG$1,0),0)*AA$4</f>
        <v>1320051037125494.3</v>
      </c>
      <c r="AB24" s="379">
        <f>VLOOKUP($A24,'Feedstock Split-2020'!$A$1:$AG$43,MATCH(AB$2,'Feedstock Split-2020'!$A$1:$AG$1,0),0)*AB$4</f>
        <v>0</v>
      </c>
      <c r="AC24" s="379">
        <f>VLOOKUP($A24,'Feedstock Split-2020'!$A$1:$AG$43,MATCH(AC$2,'Feedstock Split-2020'!$A$1:$AG$1,0),0)*AC$4</f>
        <v>0</v>
      </c>
      <c r="AD24" s="379">
        <f>VLOOKUP($A24,'Feedstock Split-2020'!$A$1:$AG$43,MATCH(AD$2,'Feedstock Split-2020'!$A$1:$AG$1,0),0)*AD$4</f>
        <v>0</v>
      </c>
      <c r="AE24" s="379">
        <f>VLOOKUP($A24,'Feedstock Split-2020'!$A$1:$AG$43,MATCH(AE$2,'Feedstock Split-2020'!$A$1:$AG$1,0),0)*AE$4</f>
        <v>0</v>
      </c>
      <c r="AF24" s="380">
        <f>VLOOKUP($A24,'Feedstock Split-2020'!$A$1:$AG$43,MATCH(AF$2,'Feedstock Split-2020'!$A$1:$AG$1,0),0)*AF$4</f>
        <v>2758706701109.3916</v>
      </c>
    </row>
    <row r="25" spans="1:32" x14ac:dyDescent="0.2">
      <c r="A25" s="12" t="s">
        <v>1</v>
      </c>
      <c r="B25" s="27"/>
      <c r="C25" s="348">
        <f>VLOOKUP($A25,'Feedstock Split-2020'!$A$1:$AG$43,MATCH(C$2,'Feedstock Split-2020'!$A$1:$AG$1,0),0)*C$4</f>
        <v>1237007533130514.5</v>
      </c>
      <c r="D25" s="379">
        <f>VLOOKUP($A25,'Feedstock Split-2020'!$A$1:$AG$43,MATCH(D$2,'Feedstock Split-2020'!$A$1:$AG$1,0),0)*D$4</f>
        <v>0</v>
      </c>
      <c r="E25" s="379">
        <f>VLOOKUP($A25,'Feedstock Split-2020'!$A$1:$AG$43,MATCH(E$2,'Feedstock Split-2020'!$A$1:$AG$1,0),0)*E$4</f>
        <v>0</v>
      </c>
      <c r="F25" s="379">
        <f>VLOOKUP($A25,'Feedstock Split-2020'!$A$1:$AG$43,MATCH(F$2,'Feedstock Split-2020'!$A$1:$AG$1,0),0)*F$4</f>
        <v>0</v>
      </c>
      <c r="G25" s="379">
        <f>VLOOKUP($A25,'Feedstock Split-2020'!$A$1:$AG$43,MATCH(G$2,'Feedstock Split-2020'!$A$1:$AG$1,0),0)*G$4</f>
        <v>0</v>
      </c>
      <c r="H25" s="379">
        <f>VLOOKUP($A25,'Feedstock Split-2020'!$A$1:$AG$43,MATCH(H$2,'Feedstock Split-2020'!$A$1:$AG$1,0),0)*H$4</f>
        <v>44814975361518.875</v>
      </c>
      <c r="I25" s="379">
        <f>VLOOKUP($A25,'Feedstock Split-2020'!$A$1:$AG$43,MATCH(I$2,'Feedstock Split-2020'!$A$1:$AG$1,0),0)*I$4</f>
        <v>173492917934154.88</v>
      </c>
      <c r="J25" s="379">
        <f>VLOOKUP($A25,'Feedstock Split-2020'!$A$1:$AG$43,MATCH(J$2,'Feedstock Split-2020'!$A$1:$AG$1,0),0)*J$4</f>
        <v>0</v>
      </c>
      <c r="K25" s="379">
        <f>VLOOKUP($A25,'Feedstock Split-2020'!$A$1:$AG$43,MATCH(K$2,'Feedstock Split-2020'!$A$1:$AG$1,0),0)*K$4</f>
        <v>0</v>
      </c>
      <c r="L25" s="379">
        <f>VLOOKUP($A25,'Feedstock Split-2020'!$A$1:$AG$43,MATCH(L$2,'Feedstock Split-2020'!$A$1:$AG$1,0),0)*L$4</f>
        <v>0</v>
      </c>
      <c r="M25" s="384">
        <f>VLOOKUP($A25,'Feedstock Split-2020'!$A$1:$AG$43,MATCH(M$2,'Feedstock Split-2020'!$A$1:$AG$1,0),0)*M$4</f>
        <v>65159246631381.625</v>
      </c>
      <c r="N25" s="379">
        <f>VLOOKUP($A25,'Feedstock Split-2020'!$A$1:$AG$43,MATCH(N$2,'Feedstock Split-2020'!$A$1:$AG$1,0),0)*N$4</f>
        <v>0</v>
      </c>
      <c r="O25" s="384">
        <f>VLOOKUP($A25,'Feedstock Split-2020'!$A$1:$AG$43,MATCH(O$2,'Feedstock Split-2020'!$A$1:$AG$1,0),0)*O$4</f>
        <v>557427160649.79211</v>
      </c>
      <c r="P25" s="384">
        <f>VLOOKUP($A25,'Feedstock Split-2020'!$A$1:$AG$43,MATCH(P$2,'Feedstock Split-2020'!$A$1:$AG$1,0),0)*P$4</f>
        <v>306379051222.05463</v>
      </c>
      <c r="Q25" s="384">
        <f>VLOOKUP($A25,'Feedstock Split-2020'!$A$1:$AG$43,MATCH(Q$2,'Feedstock Split-2020'!$A$1:$AG$1,0),0)*Q$4</f>
        <v>8388456402568.6406</v>
      </c>
      <c r="R25" s="379">
        <f>VLOOKUP($A25,'Feedstock Split-2020'!$A$1:$AG$43,MATCH(R$2,'Feedstock Split-2020'!$A$1:$AG$1,0),0)*R$4</f>
        <v>3061972627296.5879</v>
      </c>
      <c r="S25" s="379">
        <f>VLOOKUP($A25,'Feedstock Split-2020'!$A$1:$AG$43,MATCH(S$2,'Feedstock Split-2020'!$A$1:$AG$1,0),0)*S$4</f>
        <v>1879525267212447.5</v>
      </c>
      <c r="T25" s="379">
        <f>VLOOKUP($A25,'Feedstock Split-2020'!$A$1:$AG$43,MATCH(T$2,'Feedstock Split-2020'!$A$1:$AG$1,0),0)*T$4</f>
        <v>0</v>
      </c>
      <c r="U25" s="379">
        <f>VLOOKUP($A25,'Feedstock Split-2020'!$A$1:$AG$43,MATCH(U$2,'Feedstock Split-2020'!$A$1:$AG$1,0),0)*U$4</f>
        <v>72697687180352.734</v>
      </c>
      <c r="V25" s="379">
        <f>VLOOKUP($A25,'Feedstock Split-2020'!$A$1:$AG$43,MATCH(V$2,'Feedstock Split-2020'!$A$1:$AG$1,0),0)*V$4</f>
        <v>16375551672791.039</v>
      </c>
      <c r="W25" s="379">
        <f>VLOOKUP($A25,'Feedstock Split-2020'!$A$1:$AG$43,MATCH(W$2,'Feedstock Split-2020'!$A$1:$AG$1,0),0)*W$4</f>
        <v>13374265460620.633</v>
      </c>
      <c r="X25" s="379">
        <f>VLOOKUP($A25,'Feedstock Split-2020'!$A$1:$AG$43,MATCH(X$2,'Feedstock Split-2020'!$A$1:$AG$1,0),0)*X$4</f>
        <v>0</v>
      </c>
      <c r="Y25" s="379">
        <f>VLOOKUP($A25,'Feedstock Split-2020'!$A$1:$AG$43,MATCH(Y$2,'Feedstock Split-2020'!$A$1:$AG$1,0),0)*Y$4</f>
        <v>146785276704606.44</v>
      </c>
      <c r="Z25" s="379">
        <f>VLOOKUP($A25,'Feedstock Split-2020'!$A$1:$AG$43,MATCH(Z$2,'Feedstock Split-2020'!$A$1:$AG$1,0),0)*Z$4</f>
        <v>0</v>
      </c>
      <c r="AA25" s="379">
        <f>VLOOKUP($A25,'Feedstock Split-2020'!$A$1:$AG$43,MATCH(AA$2,'Feedstock Split-2020'!$A$1:$AG$1,0),0)*AA$4</f>
        <v>380377454882772.38</v>
      </c>
      <c r="AB25" s="379">
        <f>VLOOKUP($A25,'Feedstock Split-2020'!$A$1:$AG$43,MATCH(AB$2,'Feedstock Split-2020'!$A$1:$AG$1,0),0)*AB$4</f>
        <v>294914120423103.69</v>
      </c>
      <c r="AC25" s="379">
        <f>VLOOKUP($A25,'Feedstock Split-2020'!$A$1:$AG$43,MATCH(AC$2,'Feedstock Split-2020'!$A$1:$AG$1,0),0)*AC$4</f>
        <v>79452792191048.469</v>
      </c>
      <c r="AD25" s="379">
        <f>VLOOKUP($A25,'Feedstock Split-2020'!$A$1:$AG$43,MATCH(AD$2,'Feedstock Split-2020'!$A$1:$AG$1,0),0)*AD$4</f>
        <v>0</v>
      </c>
      <c r="AE25" s="379">
        <f>VLOOKUP($A25,'Feedstock Split-2020'!$A$1:$AG$43,MATCH(AE$2,'Feedstock Split-2020'!$A$1:$AG$1,0),0)*AE$4</f>
        <v>0</v>
      </c>
      <c r="AF25" s="380">
        <f>VLOOKUP($A25,'Feedstock Split-2020'!$A$1:$AG$43,MATCH(AF$2,'Feedstock Split-2020'!$A$1:$AG$1,0),0)*AF$4</f>
        <v>12299807669879.088</v>
      </c>
    </row>
    <row r="26" spans="1:32" x14ac:dyDescent="0.2">
      <c r="A26" s="12" t="s">
        <v>22</v>
      </c>
      <c r="B26" s="27"/>
      <c r="C26" s="348">
        <f>VLOOKUP($A26,'Feedstock Split-2020'!$A$1:$AG$43,MATCH(C$2,'Feedstock Split-2020'!$A$1:$AG$1,0),0)*C$4</f>
        <v>0</v>
      </c>
      <c r="D26" s="379">
        <f>VLOOKUP($A26,'Feedstock Split-2020'!$A$1:$AG$43,MATCH(D$2,'Feedstock Split-2020'!$A$1:$AG$1,0),0)*D$4</f>
        <v>0</v>
      </c>
      <c r="E26" s="379">
        <f>VLOOKUP($A26,'Feedstock Split-2020'!$A$1:$AG$43,MATCH(E$2,'Feedstock Split-2020'!$A$1:$AG$1,0),0)*E$4</f>
        <v>0</v>
      </c>
      <c r="F26" s="379">
        <f>VLOOKUP($A26,'Feedstock Split-2020'!$A$1:$AG$43,MATCH(F$2,'Feedstock Split-2020'!$A$1:$AG$1,0),0)*F$4</f>
        <v>0</v>
      </c>
      <c r="G26" s="379">
        <f>VLOOKUP($A26,'Feedstock Split-2020'!$A$1:$AG$43,MATCH(G$2,'Feedstock Split-2020'!$A$1:$AG$1,0),0)*G$4</f>
        <v>0</v>
      </c>
      <c r="H26" s="379">
        <f>VLOOKUP($A26,'Feedstock Split-2020'!$A$1:$AG$43,MATCH(H$2,'Feedstock Split-2020'!$A$1:$AG$1,0),0)*H$4</f>
        <v>0</v>
      </c>
      <c r="I26" s="379">
        <f>VLOOKUP($A26,'Feedstock Split-2020'!$A$1:$AG$43,MATCH(I$2,'Feedstock Split-2020'!$A$1:$AG$1,0),0)*I$4</f>
        <v>0</v>
      </c>
      <c r="J26" s="379">
        <f>VLOOKUP($A26,'Feedstock Split-2020'!$A$1:$AG$43,MATCH(J$2,'Feedstock Split-2020'!$A$1:$AG$1,0),0)*J$4</f>
        <v>0</v>
      </c>
      <c r="K26" s="379">
        <f>VLOOKUP($A26,'Feedstock Split-2020'!$A$1:$AG$43,MATCH(K$2,'Feedstock Split-2020'!$A$1:$AG$1,0),0)*K$4</f>
        <v>0</v>
      </c>
      <c r="L26" s="379">
        <f>VLOOKUP($A26,'Feedstock Split-2020'!$A$1:$AG$43,MATCH(L$2,'Feedstock Split-2020'!$A$1:$AG$1,0),0)*L$4</f>
        <v>0</v>
      </c>
      <c r="M26" s="379">
        <f>VLOOKUP($A26,'Feedstock Split-2020'!$A$1:$AG$43,MATCH(M$2,'Feedstock Split-2020'!$A$1:$AG$1,0),0)*M$4</f>
        <v>0</v>
      </c>
      <c r="N26" s="379">
        <f>VLOOKUP($A26,'Feedstock Split-2020'!$A$1:$AG$43,MATCH(N$2,'Feedstock Split-2020'!$A$1:$AG$1,0),0)*N$4</f>
        <v>0</v>
      </c>
      <c r="O26" s="379">
        <f>VLOOKUP($A26,'Feedstock Split-2020'!$A$1:$AG$43,MATCH(O$2,'Feedstock Split-2020'!$A$1:$AG$1,0),0)*O$4</f>
        <v>0</v>
      </c>
      <c r="P26" s="379">
        <f>VLOOKUP($A26,'Feedstock Split-2020'!$A$1:$AG$43,MATCH(P$2,'Feedstock Split-2020'!$A$1:$AG$1,0),0)*P$4</f>
        <v>0</v>
      </c>
      <c r="Q26" s="379">
        <f>VLOOKUP($A26,'Feedstock Split-2020'!$A$1:$AG$43,MATCH(Q$2,'Feedstock Split-2020'!$A$1:$AG$1,0),0)*Q$4</f>
        <v>0</v>
      </c>
      <c r="R26" s="379">
        <f>VLOOKUP($A26,'Feedstock Split-2020'!$A$1:$AG$43,MATCH(R$2,'Feedstock Split-2020'!$A$1:$AG$1,0),0)*R$4</f>
        <v>0</v>
      </c>
      <c r="S26" s="379">
        <f>VLOOKUP($A26,'Feedstock Split-2020'!$A$1:$AG$43,MATCH(S$2,'Feedstock Split-2020'!$A$1:$AG$1,0),0)*S$4</f>
        <v>0</v>
      </c>
      <c r="T26" s="379">
        <f>VLOOKUP($A26,'Feedstock Split-2020'!$A$1:$AG$43,MATCH(T$2,'Feedstock Split-2020'!$A$1:$AG$1,0),0)*T$4</f>
        <v>0</v>
      </c>
      <c r="U26" s="379">
        <f>VLOOKUP($A26,'Feedstock Split-2020'!$A$1:$AG$43,MATCH(U$2,'Feedstock Split-2020'!$A$1:$AG$1,0),0)*U$4</f>
        <v>11298987749.510839</v>
      </c>
      <c r="V26" s="379">
        <f>VLOOKUP($A26,'Feedstock Split-2020'!$A$1:$AG$43,MATCH(V$2,'Feedstock Split-2020'!$A$1:$AG$1,0),0)*V$4</f>
        <v>0</v>
      </c>
      <c r="W26" s="379">
        <f>VLOOKUP($A26,'Feedstock Split-2020'!$A$1:$AG$43,MATCH(W$2,'Feedstock Split-2020'!$A$1:$AG$1,0),0)*W$4</f>
        <v>0</v>
      </c>
      <c r="X26" s="379">
        <f>VLOOKUP($A26,'Feedstock Split-2020'!$A$1:$AG$43,MATCH(X$2,'Feedstock Split-2020'!$A$1:$AG$1,0),0)*X$4</f>
        <v>0</v>
      </c>
      <c r="Y26" s="379">
        <f>VLOOKUP($A26,'Feedstock Split-2020'!$A$1:$AG$43,MATCH(Y$2,'Feedstock Split-2020'!$A$1:$AG$1,0),0)*Y$4</f>
        <v>0</v>
      </c>
      <c r="Z26" s="379">
        <f>VLOOKUP($A26,'Feedstock Split-2020'!$A$1:$AG$43,MATCH(Z$2,'Feedstock Split-2020'!$A$1:$AG$1,0),0)*Z$4</f>
        <v>0</v>
      </c>
      <c r="AA26" s="379">
        <f>VLOOKUP($A26,'Feedstock Split-2020'!$A$1:$AG$43,MATCH(AA$2,'Feedstock Split-2020'!$A$1:$AG$1,0),0)*AA$4</f>
        <v>0</v>
      </c>
      <c r="AB26" s="379">
        <f>VLOOKUP($A26,'Feedstock Split-2020'!$A$1:$AG$43,MATCH(AB$2,'Feedstock Split-2020'!$A$1:$AG$1,0),0)*AB$4</f>
        <v>0</v>
      </c>
      <c r="AC26" s="379">
        <f>VLOOKUP($A26,'Feedstock Split-2020'!$A$1:$AG$43,MATCH(AC$2,'Feedstock Split-2020'!$A$1:$AG$1,0),0)*AC$4</f>
        <v>0</v>
      </c>
      <c r="AD26" s="379">
        <f>VLOOKUP($A26,'Feedstock Split-2020'!$A$1:$AG$43,MATCH(AD$2,'Feedstock Split-2020'!$A$1:$AG$1,0),0)*AD$4</f>
        <v>0</v>
      </c>
      <c r="AE26" s="379">
        <f>VLOOKUP($A26,'Feedstock Split-2020'!$A$1:$AG$43,MATCH(AE$2,'Feedstock Split-2020'!$A$1:$AG$1,0),0)*AE$4</f>
        <v>0</v>
      </c>
      <c r="AF26" s="380">
        <f>VLOOKUP($A26,'Feedstock Split-2020'!$A$1:$AG$43,MATCH(AF$2,'Feedstock Split-2020'!$A$1:$AG$1,0),0)*AF$4</f>
        <v>0</v>
      </c>
    </row>
    <row r="27" spans="1:32" x14ac:dyDescent="0.2">
      <c r="A27" s="12" t="s">
        <v>23</v>
      </c>
      <c r="B27" s="27"/>
      <c r="C27" s="348">
        <f>VLOOKUP($A27,'Feedstock Split-2020'!$A$1:$AG$43,MATCH(C$2,'Feedstock Split-2020'!$A$1:$AG$1,0),0)*C$4</f>
        <v>0</v>
      </c>
      <c r="D27" s="379">
        <f>VLOOKUP($A27,'Feedstock Split-2020'!$A$1:$AG$43,MATCH(D$2,'Feedstock Split-2020'!$A$1:$AG$1,0),0)*D$4</f>
        <v>0</v>
      </c>
      <c r="E27" s="379">
        <f>VLOOKUP($A27,'Feedstock Split-2020'!$A$1:$AG$43,MATCH(E$2,'Feedstock Split-2020'!$A$1:$AG$1,0),0)*E$4</f>
        <v>0</v>
      </c>
      <c r="F27" s="379">
        <f>VLOOKUP($A27,'Feedstock Split-2020'!$A$1:$AG$43,MATCH(F$2,'Feedstock Split-2020'!$A$1:$AG$1,0),0)*F$4</f>
        <v>0</v>
      </c>
      <c r="G27" s="379">
        <f>VLOOKUP($A27,'Feedstock Split-2020'!$A$1:$AG$43,MATCH(G$2,'Feedstock Split-2020'!$A$1:$AG$1,0),0)*G$4</f>
        <v>0</v>
      </c>
      <c r="H27" s="379">
        <f>VLOOKUP($A27,'Feedstock Split-2020'!$A$1:$AG$43,MATCH(H$2,'Feedstock Split-2020'!$A$1:$AG$1,0),0)*H$4</f>
        <v>0</v>
      </c>
      <c r="I27" s="379">
        <f>VLOOKUP($A27,'Feedstock Split-2020'!$A$1:$AG$43,MATCH(I$2,'Feedstock Split-2020'!$A$1:$AG$1,0),0)*I$4</f>
        <v>0</v>
      </c>
      <c r="J27" s="379">
        <f>VLOOKUP($A27,'Feedstock Split-2020'!$A$1:$AG$43,MATCH(J$2,'Feedstock Split-2020'!$A$1:$AG$1,0),0)*J$4</f>
        <v>0</v>
      </c>
      <c r="K27" s="379">
        <f>VLOOKUP($A27,'Feedstock Split-2020'!$A$1:$AG$43,MATCH(K$2,'Feedstock Split-2020'!$A$1:$AG$1,0),0)*K$4</f>
        <v>0</v>
      </c>
      <c r="L27" s="379">
        <f>VLOOKUP($A27,'Feedstock Split-2020'!$A$1:$AG$43,MATCH(L$2,'Feedstock Split-2020'!$A$1:$AG$1,0),0)*L$4</f>
        <v>0</v>
      </c>
      <c r="M27" s="379">
        <f>VLOOKUP($A27,'Feedstock Split-2020'!$A$1:$AG$43,MATCH(M$2,'Feedstock Split-2020'!$A$1:$AG$1,0),0)*M$4</f>
        <v>0</v>
      </c>
      <c r="N27" s="379">
        <f>VLOOKUP($A27,'Feedstock Split-2020'!$A$1:$AG$43,MATCH(N$2,'Feedstock Split-2020'!$A$1:$AG$1,0),0)*N$4</f>
        <v>0</v>
      </c>
      <c r="O27" s="379">
        <f>VLOOKUP($A27,'Feedstock Split-2020'!$A$1:$AG$43,MATCH(O$2,'Feedstock Split-2020'!$A$1:$AG$1,0),0)*O$4</f>
        <v>0</v>
      </c>
      <c r="P27" s="379">
        <f>VLOOKUP($A27,'Feedstock Split-2020'!$A$1:$AG$43,MATCH(P$2,'Feedstock Split-2020'!$A$1:$AG$1,0),0)*P$4</f>
        <v>0</v>
      </c>
      <c r="Q27" s="379">
        <f>VLOOKUP($A27,'Feedstock Split-2020'!$A$1:$AG$43,MATCH(Q$2,'Feedstock Split-2020'!$A$1:$AG$1,0),0)*Q$4</f>
        <v>0</v>
      </c>
      <c r="R27" s="379">
        <f>VLOOKUP($A27,'Feedstock Split-2020'!$A$1:$AG$43,MATCH(R$2,'Feedstock Split-2020'!$A$1:$AG$1,0),0)*R$4</f>
        <v>0</v>
      </c>
      <c r="S27" s="379">
        <f>VLOOKUP($A27,'Feedstock Split-2020'!$A$1:$AG$43,MATCH(S$2,'Feedstock Split-2020'!$A$1:$AG$1,0),0)*S$4</f>
        <v>0</v>
      </c>
      <c r="T27" s="379">
        <f>VLOOKUP($A27,'Feedstock Split-2020'!$A$1:$AG$43,MATCH(T$2,'Feedstock Split-2020'!$A$1:$AG$1,0),0)*T$4</f>
        <v>0</v>
      </c>
      <c r="U27" s="379">
        <f>VLOOKUP($A27,'Feedstock Split-2020'!$A$1:$AG$43,MATCH(U$2,'Feedstock Split-2020'!$A$1:$AG$1,0),0)*U$4</f>
        <v>0</v>
      </c>
      <c r="V27" s="379">
        <f>VLOOKUP($A27,'Feedstock Split-2020'!$A$1:$AG$43,MATCH(V$2,'Feedstock Split-2020'!$A$1:$AG$1,0),0)*V$4</f>
        <v>0</v>
      </c>
      <c r="W27" s="379">
        <f>VLOOKUP($A27,'Feedstock Split-2020'!$A$1:$AG$43,MATCH(W$2,'Feedstock Split-2020'!$A$1:$AG$1,0),0)*W$4</f>
        <v>0</v>
      </c>
      <c r="X27" s="379">
        <f>VLOOKUP($A27,'Feedstock Split-2020'!$A$1:$AG$43,MATCH(X$2,'Feedstock Split-2020'!$A$1:$AG$1,0),0)*X$4</f>
        <v>0</v>
      </c>
      <c r="Y27" s="379">
        <f>VLOOKUP($A27,'Feedstock Split-2020'!$A$1:$AG$43,MATCH(Y$2,'Feedstock Split-2020'!$A$1:$AG$1,0),0)*Y$4</f>
        <v>0</v>
      </c>
      <c r="Z27" s="379">
        <f>VLOOKUP($A27,'Feedstock Split-2020'!$A$1:$AG$43,MATCH(Z$2,'Feedstock Split-2020'!$A$1:$AG$1,0),0)*Z$4</f>
        <v>0</v>
      </c>
      <c r="AA27" s="379">
        <f>VLOOKUP($A27,'Feedstock Split-2020'!$A$1:$AG$43,MATCH(AA$2,'Feedstock Split-2020'!$A$1:$AG$1,0),0)*AA$4</f>
        <v>0</v>
      </c>
      <c r="AB27" s="379">
        <f>VLOOKUP($A27,'Feedstock Split-2020'!$A$1:$AG$43,MATCH(AB$2,'Feedstock Split-2020'!$A$1:$AG$1,0),0)*AB$4</f>
        <v>0</v>
      </c>
      <c r="AC27" s="379">
        <f>VLOOKUP($A27,'Feedstock Split-2020'!$A$1:$AG$43,MATCH(AC$2,'Feedstock Split-2020'!$A$1:$AG$1,0),0)*AC$4</f>
        <v>0</v>
      </c>
      <c r="AD27" s="379">
        <f>VLOOKUP($A27,'Feedstock Split-2020'!$A$1:$AG$43,MATCH(AD$2,'Feedstock Split-2020'!$A$1:$AG$1,0),0)*AD$4</f>
        <v>0</v>
      </c>
      <c r="AE27" s="379">
        <f>VLOOKUP($A27,'Feedstock Split-2020'!$A$1:$AG$43,MATCH(AE$2,'Feedstock Split-2020'!$A$1:$AG$1,0),0)*AE$4</f>
        <v>0</v>
      </c>
      <c r="AF27" s="380">
        <f>VLOOKUP($A27,'Feedstock Split-2020'!$A$1:$AG$43,MATCH(AF$2,'Feedstock Split-2020'!$A$1:$AG$1,0),0)*AF$4</f>
        <v>0</v>
      </c>
    </row>
    <row r="28" spans="1:32" x14ac:dyDescent="0.2">
      <c r="A28" s="12" t="s">
        <v>24</v>
      </c>
      <c r="B28" s="27"/>
      <c r="C28" s="348">
        <f>VLOOKUP($A28,'Feedstock Split-2020'!$A$1:$AG$43,MATCH(C$2,'Feedstock Split-2020'!$A$1:$AG$1,0),0)*C$4</f>
        <v>0</v>
      </c>
      <c r="D28" s="379">
        <f>VLOOKUP($A28,'Feedstock Split-2020'!$A$1:$AG$43,MATCH(D$2,'Feedstock Split-2020'!$A$1:$AG$1,0),0)*D$4</f>
        <v>0</v>
      </c>
      <c r="E28" s="379">
        <f>VLOOKUP($A28,'Feedstock Split-2020'!$A$1:$AG$43,MATCH(E$2,'Feedstock Split-2020'!$A$1:$AG$1,0),0)*E$4</f>
        <v>0</v>
      </c>
      <c r="F28" s="379">
        <f>VLOOKUP($A28,'Feedstock Split-2020'!$A$1:$AG$43,MATCH(F$2,'Feedstock Split-2020'!$A$1:$AG$1,0),0)*F$4</f>
        <v>0</v>
      </c>
      <c r="G28" s="379">
        <f>VLOOKUP($A28,'Feedstock Split-2020'!$A$1:$AG$43,MATCH(G$2,'Feedstock Split-2020'!$A$1:$AG$1,0),0)*G$4</f>
        <v>0</v>
      </c>
      <c r="H28" s="379">
        <f>VLOOKUP($A28,'Feedstock Split-2020'!$A$1:$AG$43,MATCH(H$2,'Feedstock Split-2020'!$A$1:$AG$1,0),0)*H$4</f>
        <v>0</v>
      </c>
      <c r="I28" s="379">
        <f>VLOOKUP($A28,'Feedstock Split-2020'!$A$1:$AG$43,MATCH(I$2,'Feedstock Split-2020'!$A$1:$AG$1,0),0)*I$4</f>
        <v>0</v>
      </c>
      <c r="J28" s="379">
        <f>VLOOKUP($A28,'Feedstock Split-2020'!$A$1:$AG$43,MATCH(J$2,'Feedstock Split-2020'!$A$1:$AG$1,0),0)*J$4</f>
        <v>0</v>
      </c>
      <c r="K28" s="379">
        <f>VLOOKUP($A28,'Feedstock Split-2020'!$A$1:$AG$43,MATCH(K$2,'Feedstock Split-2020'!$A$1:$AG$1,0),0)*K$4</f>
        <v>0</v>
      </c>
      <c r="L28" s="379">
        <f>VLOOKUP($A28,'Feedstock Split-2020'!$A$1:$AG$43,MATCH(L$2,'Feedstock Split-2020'!$A$1:$AG$1,0),0)*L$4</f>
        <v>0</v>
      </c>
      <c r="M28" s="379">
        <f>VLOOKUP($A28,'Feedstock Split-2020'!$A$1:$AG$43,MATCH(M$2,'Feedstock Split-2020'!$A$1:$AG$1,0),0)*M$4</f>
        <v>0</v>
      </c>
      <c r="N28" s="379">
        <f>VLOOKUP($A28,'Feedstock Split-2020'!$A$1:$AG$43,MATCH(N$2,'Feedstock Split-2020'!$A$1:$AG$1,0),0)*N$4</f>
        <v>0</v>
      </c>
      <c r="O28" s="379">
        <f>VLOOKUP($A28,'Feedstock Split-2020'!$A$1:$AG$43,MATCH(O$2,'Feedstock Split-2020'!$A$1:$AG$1,0),0)*O$4</f>
        <v>375423070653.78491</v>
      </c>
      <c r="P28" s="379">
        <f>VLOOKUP($A28,'Feedstock Split-2020'!$A$1:$AG$43,MATCH(P$2,'Feedstock Split-2020'!$A$1:$AG$1,0),0)*P$4</f>
        <v>81190448573.844482</v>
      </c>
      <c r="Q28" s="379">
        <f>VLOOKUP($A28,'Feedstock Split-2020'!$A$1:$AG$43,MATCH(Q$2,'Feedstock Split-2020'!$A$1:$AG$1,0),0)*Q$4</f>
        <v>0</v>
      </c>
      <c r="R28" s="379">
        <f>VLOOKUP($A28,'Feedstock Split-2020'!$A$1:$AG$43,MATCH(R$2,'Feedstock Split-2020'!$A$1:$AG$1,0),0)*R$4</f>
        <v>0</v>
      </c>
      <c r="S28" s="379">
        <f>VLOOKUP($A28,'Feedstock Split-2020'!$A$1:$AG$43,MATCH(S$2,'Feedstock Split-2020'!$A$1:$AG$1,0),0)*S$4</f>
        <v>0</v>
      </c>
      <c r="T28" s="379">
        <f>VLOOKUP($A28,'Feedstock Split-2020'!$A$1:$AG$43,MATCH(T$2,'Feedstock Split-2020'!$A$1:$AG$1,0),0)*T$4</f>
        <v>0</v>
      </c>
      <c r="U28" s="379">
        <f>VLOOKUP($A28,'Feedstock Split-2020'!$A$1:$AG$43,MATCH(U$2,'Feedstock Split-2020'!$A$1:$AG$1,0),0)*U$4</f>
        <v>0</v>
      </c>
      <c r="V28" s="379">
        <f>VLOOKUP($A28,'Feedstock Split-2020'!$A$1:$AG$43,MATCH(V$2,'Feedstock Split-2020'!$A$1:$AG$1,0),0)*V$4</f>
        <v>0</v>
      </c>
      <c r="W28" s="379">
        <f>VLOOKUP($A28,'Feedstock Split-2020'!$A$1:$AG$43,MATCH(W$2,'Feedstock Split-2020'!$A$1:$AG$1,0),0)*W$4</f>
        <v>0</v>
      </c>
      <c r="X28" s="379">
        <f>VLOOKUP($A28,'Feedstock Split-2020'!$A$1:$AG$43,MATCH(X$2,'Feedstock Split-2020'!$A$1:$AG$1,0),0)*X$4</f>
        <v>0</v>
      </c>
      <c r="Y28" s="379">
        <f>VLOOKUP($A28,'Feedstock Split-2020'!$A$1:$AG$43,MATCH(Y$2,'Feedstock Split-2020'!$A$1:$AG$1,0),0)*Y$4</f>
        <v>0</v>
      </c>
      <c r="Z28" s="379">
        <f>VLOOKUP($A28,'Feedstock Split-2020'!$A$1:$AG$43,MATCH(Z$2,'Feedstock Split-2020'!$A$1:$AG$1,0),0)*Z$4</f>
        <v>0</v>
      </c>
      <c r="AA28" s="379">
        <f>VLOOKUP($A28,'Feedstock Split-2020'!$A$1:$AG$43,MATCH(AA$2,'Feedstock Split-2020'!$A$1:$AG$1,0),0)*AA$4</f>
        <v>0</v>
      </c>
      <c r="AB28" s="379">
        <f>VLOOKUP($A28,'Feedstock Split-2020'!$A$1:$AG$43,MATCH(AB$2,'Feedstock Split-2020'!$A$1:$AG$1,0),0)*AB$4</f>
        <v>0</v>
      </c>
      <c r="AC28" s="379">
        <f>VLOOKUP($A28,'Feedstock Split-2020'!$A$1:$AG$43,MATCH(AC$2,'Feedstock Split-2020'!$A$1:$AG$1,0),0)*AC$4</f>
        <v>0</v>
      </c>
      <c r="AD28" s="379">
        <f>VLOOKUP($A28,'Feedstock Split-2020'!$A$1:$AG$43,MATCH(AD$2,'Feedstock Split-2020'!$A$1:$AG$1,0),0)*AD$4</f>
        <v>0</v>
      </c>
      <c r="AE28" s="379">
        <f>VLOOKUP($A28,'Feedstock Split-2020'!$A$1:$AG$43,MATCH(AE$2,'Feedstock Split-2020'!$A$1:$AG$1,0),0)*AE$4</f>
        <v>0</v>
      </c>
      <c r="AF28" s="380">
        <f>VLOOKUP($A28,'Feedstock Split-2020'!$A$1:$AG$43,MATCH(AF$2,'Feedstock Split-2020'!$A$1:$AG$1,0),0)*AF$4</f>
        <v>0</v>
      </c>
    </row>
    <row r="29" spans="1:32" x14ac:dyDescent="0.2">
      <c r="A29" s="12" t="s">
        <v>25</v>
      </c>
      <c r="B29" s="27"/>
      <c r="C29" s="348">
        <f>VLOOKUP($A29,'Feedstock Split-2020'!$A$1:$AG$43,MATCH(C$2,'Feedstock Split-2020'!$A$1:$AG$1,0),0)*C$4</f>
        <v>0</v>
      </c>
      <c r="D29" s="379">
        <f>VLOOKUP($A29,'Feedstock Split-2020'!$A$1:$AG$43,MATCH(D$2,'Feedstock Split-2020'!$A$1:$AG$1,0),0)*D$4</f>
        <v>0</v>
      </c>
      <c r="E29" s="379">
        <f>VLOOKUP($A29,'Feedstock Split-2020'!$A$1:$AG$43,MATCH(E$2,'Feedstock Split-2020'!$A$1:$AG$1,0),0)*E$4</f>
        <v>156836719339023.47</v>
      </c>
      <c r="F29" s="379">
        <f>VLOOKUP($A29,'Feedstock Split-2020'!$A$1:$AG$43,MATCH(F$2,'Feedstock Split-2020'!$A$1:$AG$1,0),0)*F$4</f>
        <v>20831754464407.352</v>
      </c>
      <c r="G29" s="379">
        <f>VLOOKUP($A29,'Feedstock Split-2020'!$A$1:$AG$43,MATCH(G$2,'Feedstock Split-2020'!$A$1:$AG$1,0),0)*G$4</f>
        <v>0</v>
      </c>
      <c r="H29" s="379">
        <f>VLOOKUP($A29,'Feedstock Split-2020'!$A$1:$AG$43,MATCH(H$2,'Feedstock Split-2020'!$A$1:$AG$1,0),0)*H$4</f>
        <v>0</v>
      </c>
      <c r="I29" s="379">
        <f>VLOOKUP($A29,'Feedstock Split-2020'!$A$1:$AG$43,MATCH(I$2,'Feedstock Split-2020'!$A$1:$AG$1,0),0)*I$4</f>
        <v>0</v>
      </c>
      <c r="J29" s="379">
        <f>VLOOKUP($A29,'Feedstock Split-2020'!$A$1:$AG$43,MATCH(J$2,'Feedstock Split-2020'!$A$1:$AG$1,0),0)*J$4</f>
        <v>0</v>
      </c>
      <c r="K29" s="379">
        <f>VLOOKUP($A29,'Feedstock Split-2020'!$A$1:$AG$43,MATCH(K$2,'Feedstock Split-2020'!$A$1:$AG$1,0),0)*K$4</f>
        <v>0</v>
      </c>
      <c r="L29" s="379">
        <f>VLOOKUP($A29,'Feedstock Split-2020'!$A$1:$AG$43,MATCH(L$2,'Feedstock Split-2020'!$A$1:$AG$1,0),0)*L$4</f>
        <v>0</v>
      </c>
      <c r="M29" s="379">
        <f>VLOOKUP($A29,'Feedstock Split-2020'!$A$1:$AG$43,MATCH(M$2,'Feedstock Split-2020'!$A$1:$AG$1,0),0)*M$4</f>
        <v>1977489873209.8369</v>
      </c>
      <c r="N29" s="379">
        <f>VLOOKUP($A29,'Feedstock Split-2020'!$A$1:$AG$43,MATCH(N$2,'Feedstock Split-2020'!$A$1:$AG$1,0),0)*N$4</f>
        <v>0</v>
      </c>
      <c r="O29" s="379">
        <f>VLOOKUP($A29,'Feedstock Split-2020'!$A$1:$AG$43,MATCH(O$2,'Feedstock Split-2020'!$A$1:$AG$1,0),0)*O$4</f>
        <v>0</v>
      </c>
      <c r="P29" s="379">
        <f>VLOOKUP($A29,'Feedstock Split-2020'!$A$1:$AG$43,MATCH(P$2,'Feedstock Split-2020'!$A$1:$AG$1,0),0)*P$4</f>
        <v>0</v>
      </c>
      <c r="Q29" s="379">
        <f>VLOOKUP($A29,'Feedstock Split-2020'!$A$1:$AG$43,MATCH(Q$2,'Feedstock Split-2020'!$A$1:$AG$1,0),0)*Q$4</f>
        <v>0</v>
      </c>
      <c r="R29" s="379">
        <f>VLOOKUP($A29,'Feedstock Split-2020'!$A$1:$AG$43,MATCH(R$2,'Feedstock Split-2020'!$A$1:$AG$1,0),0)*R$4</f>
        <v>0</v>
      </c>
      <c r="S29" s="379">
        <f>VLOOKUP($A29,'Feedstock Split-2020'!$A$1:$AG$43,MATCH(S$2,'Feedstock Split-2020'!$A$1:$AG$1,0),0)*S$4</f>
        <v>0</v>
      </c>
      <c r="T29" s="379">
        <f>VLOOKUP($A29,'Feedstock Split-2020'!$A$1:$AG$43,MATCH(T$2,'Feedstock Split-2020'!$A$1:$AG$1,0),0)*T$4</f>
        <v>0</v>
      </c>
      <c r="U29" s="379">
        <f>VLOOKUP($A29,'Feedstock Split-2020'!$A$1:$AG$43,MATCH(U$2,'Feedstock Split-2020'!$A$1:$AG$1,0),0)*U$4</f>
        <v>0</v>
      </c>
      <c r="V29" s="379">
        <f>VLOOKUP($A29,'Feedstock Split-2020'!$A$1:$AG$43,MATCH(V$2,'Feedstock Split-2020'!$A$1:$AG$1,0),0)*V$4</f>
        <v>107380666706.82649</v>
      </c>
      <c r="W29" s="379">
        <f>VLOOKUP($A29,'Feedstock Split-2020'!$A$1:$AG$43,MATCH(W$2,'Feedstock Split-2020'!$A$1:$AG$1,0),0)*W$4</f>
        <v>96153641235317.094</v>
      </c>
      <c r="X29" s="379">
        <f>VLOOKUP($A29,'Feedstock Split-2020'!$A$1:$AG$43,MATCH(X$2,'Feedstock Split-2020'!$A$1:$AG$1,0),0)*X$4</f>
        <v>666657082380244.38</v>
      </c>
      <c r="Y29" s="379">
        <f>VLOOKUP($A29,'Feedstock Split-2020'!$A$1:$AG$43,MATCH(Y$2,'Feedstock Split-2020'!$A$1:$AG$1,0),0)*Y$4</f>
        <v>0</v>
      </c>
      <c r="Z29" s="379">
        <f>VLOOKUP($A29,'Feedstock Split-2020'!$A$1:$AG$43,MATCH(Z$2,'Feedstock Split-2020'!$A$1:$AG$1,0),0)*Z$4</f>
        <v>0</v>
      </c>
      <c r="AA29" s="379">
        <f>VLOOKUP($A29,'Feedstock Split-2020'!$A$1:$AG$43,MATCH(AA$2,'Feedstock Split-2020'!$A$1:$AG$1,0),0)*AA$4</f>
        <v>0</v>
      </c>
      <c r="AB29" s="379">
        <f>VLOOKUP($A29,'Feedstock Split-2020'!$A$1:$AG$43,MATCH(AB$2,'Feedstock Split-2020'!$A$1:$AG$1,0),0)*AB$4</f>
        <v>0</v>
      </c>
      <c r="AC29" s="379">
        <f>VLOOKUP($A29,'Feedstock Split-2020'!$A$1:$AG$43,MATCH(AC$2,'Feedstock Split-2020'!$A$1:$AG$1,0),0)*AC$4</f>
        <v>0</v>
      </c>
      <c r="AD29" s="379">
        <f>VLOOKUP($A29,'Feedstock Split-2020'!$A$1:$AG$43,MATCH(AD$2,'Feedstock Split-2020'!$A$1:$AG$1,0),0)*AD$4</f>
        <v>0</v>
      </c>
      <c r="AE29" s="379">
        <f>VLOOKUP($A29,'Feedstock Split-2020'!$A$1:$AG$43,MATCH(AE$2,'Feedstock Split-2020'!$A$1:$AG$1,0),0)*AE$4</f>
        <v>0</v>
      </c>
      <c r="AF29" s="380">
        <f>VLOOKUP($A29,'Feedstock Split-2020'!$A$1:$AG$43,MATCH(AF$2,'Feedstock Split-2020'!$A$1:$AG$1,0),0)*AF$4</f>
        <v>4396457147660.5142</v>
      </c>
    </row>
    <row r="30" spans="1:32" x14ac:dyDescent="0.2">
      <c r="A30" s="12" t="s">
        <v>26</v>
      </c>
      <c r="B30" s="27"/>
      <c r="C30" s="348">
        <f>VLOOKUP($A30,'Feedstock Split-2020'!$A$1:$AG$43,MATCH(C$2,'Feedstock Split-2020'!$A$1:$AG$1,0),0)*C$4</f>
        <v>918712867619897.88</v>
      </c>
      <c r="D30" s="379">
        <f>VLOOKUP($A30,'Feedstock Split-2020'!$A$1:$AG$43,MATCH(D$2,'Feedstock Split-2020'!$A$1:$AG$1,0),0)*D$4</f>
        <v>0</v>
      </c>
      <c r="E30" s="379">
        <f>VLOOKUP($A30,'Feedstock Split-2020'!$A$1:$AG$43,MATCH(E$2,'Feedstock Split-2020'!$A$1:$AG$1,0),0)*E$4</f>
        <v>14107870223221.084</v>
      </c>
      <c r="F30" s="379">
        <f>VLOOKUP($A30,'Feedstock Split-2020'!$A$1:$AG$43,MATCH(F$2,'Feedstock Split-2020'!$A$1:$AG$1,0),0)*F$4</f>
        <v>1873870415961.5793</v>
      </c>
      <c r="G30" s="379">
        <f>VLOOKUP($A30,'Feedstock Split-2020'!$A$1:$AG$43,MATCH(G$2,'Feedstock Split-2020'!$A$1:$AG$1,0),0)*G$4</f>
        <v>0</v>
      </c>
      <c r="H30" s="379">
        <f>VLOOKUP($A30,'Feedstock Split-2020'!$A$1:$AG$43,MATCH(H$2,'Feedstock Split-2020'!$A$1:$AG$1,0),0)*H$4</f>
        <v>445235633333745.88</v>
      </c>
      <c r="I30" s="379">
        <f>VLOOKUP($A30,'Feedstock Split-2020'!$A$1:$AG$43,MATCH(I$2,'Feedstock Split-2020'!$A$1:$AG$1,0),0)*I$4</f>
        <v>0</v>
      </c>
      <c r="J30" s="379">
        <f>VLOOKUP($A30,'Feedstock Split-2020'!$A$1:$AG$43,MATCH(J$2,'Feedstock Split-2020'!$A$1:$AG$1,0),0)*J$4</f>
        <v>0</v>
      </c>
      <c r="K30" s="379">
        <f>VLOOKUP($A30,'Feedstock Split-2020'!$A$1:$AG$43,MATCH(K$2,'Feedstock Split-2020'!$A$1:$AG$1,0),0)*K$4</f>
        <v>0</v>
      </c>
      <c r="L30" s="379">
        <f>VLOOKUP($A30,'Feedstock Split-2020'!$A$1:$AG$43,MATCH(L$2,'Feedstock Split-2020'!$A$1:$AG$1,0),0)*L$4</f>
        <v>0</v>
      </c>
      <c r="M30" s="379">
        <f>VLOOKUP($A30,'Feedstock Split-2020'!$A$1:$AG$43,MATCH(M$2,'Feedstock Split-2020'!$A$1:$AG$1,0),0)*M$4</f>
        <v>39290669866076.844</v>
      </c>
      <c r="N30" s="379">
        <f>VLOOKUP($A30,'Feedstock Split-2020'!$A$1:$AG$43,MATCH(N$2,'Feedstock Split-2020'!$A$1:$AG$1,0),0)*N$4</f>
        <v>0</v>
      </c>
      <c r="O30" s="379">
        <f>VLOOKUP($A30,'Feedstock Split-2020'!$A$1:$AG$43,MATCH(O$2,'Feedstock Split-2020'!$A$1:$AG$1,0),0)*O$4</f>
        <v>0</v>
      </c>
      <c r="P30" s="379">
        <f>VLOOKUP($A30,'Feedstock Split-2020'!$A$1:$AG$43,MATCH(P$2,'Feedstock Split-2020'!$A$1:$AG$1,0),0)*P$4</f>
        <v>0</v>
      </c>
      <c r="Q30" s="379">
        <f>VLOOKUP($A30,'Feedstock Split-2020'!$A$1:$AG$43,MATCH(Q$2,'Feedstock Split-2020'!$A$1:$AG$1,0),0)*Q$4</f>
        <v>0</v>
      </c>
      <c r="R30" s="379">
        <f>VLOOKUP($A30,'Feedstock Split-2020'!$A$1:$AG$43,MATCH(R$2,'Feedstock Split-2020'!$A$1:$AG$1,0),0)*R$4</f>
        <v>0</v>
      </c>
      <c r="S30" s="379">
        <f>VLOOKUP($A30,'Feedstock Split-2020'!$A$1:$AG$43,MATCH(S$2,'Feedstock Split-2020'!$A$1:$AG$1,0),0)*S$4</f>
        <v>0</v>
      </c>
      <c r="T30" s="379">
        <f>VLOOKUP($A30,'Feedstock Split-2020'!$A$1:$AG$43,MATCH(T$2,'Feedstock Split-2020'!$A$1:$AG$1,0),0)*T$4</f>
        <v>0</v>
      </c>
      <c r="U30" s="379">
        <f>VLOOKUP($A30,'Feedstock Split-2020'!$A$1:$AG$43,MATCH(U$2,'Feedstock Split-2020'!$A$1:$AG$1,0),0)*U$4</f>
        <v>0</v>
      </c>
      <c r="V30" s="379">
        <f>VLOOKUP($A30,'Feedstock Split-2020'!$A$1:$AG$43,MATCH(V$2,'Feedstock Split-2020'!$A$1:$AG$1,0),0)*V$4</f>
        <v>0</v>
      </c>
      <c r="W30" s="379">
        <f>VLOOKUP($A30,'Feedstock Split-2020'!$A$1:$AG$43,MATCH(W$2,'Feedstock Split-2020'!$A$1:$AG$1,0),0)*W$4</f>
        <v>0</v>
      </c>
      <c r="X30" s="379">
        <f>VLOOKUP($A30,'Feedstock Split-2020'!$A$1:$AG$43,MATCH(X$2,'Feedstock Split-2020'!$A$1:$AG$1,0),0)*X$4</f>
        <v>0</v>
      </c>
      <c r="Y30" s="379">
        <f>VLOOKUP($A30,'Feedstock Split-2020'!$A$1:$AG$43,MATCH(Y$2,'Feedstock Split-2020'!$A$1:$AG$1,0),0)*Y$4</f>
        <v>0</v>
      </c>
      <c r="Z30" s="379">
        <f>VLOOKUP($A30,'Feedstock Split-2020'!$A$1:$AG$43,MATCH(Z$2,'Feedstock Split-2020'!$A$1:$AG$1,0),0)*Z$4</f>
        <v>0</v>
      </c>
      <c r="AA30" s="379">
        <f>VLOOKUP($A30,'Feedstock Split-2020'!$A$1:$AG$43,MATCH(AA$2,'Feedstock Split-2020'!$A$1:$AG$1,0),0)*AA$4</f>
        <v>0</v>
      </c>
      <c r="AB30" s="379">
        <f>VLOOKUP($A30,'Feedstock Split-2020'!$A$1:$AG$43,MATCH(AB$2,'Feedstock Split-2020'!$A$1:$AG$1,0),0)*AB$4</f>
        <v>0</v>
      </c>
      <c r="AC30" s="379">
        <f>VLOOKUP($A30,'Feedstock Split-2020'!$A$1:$AG$43,MATCH(AC$2,'Feedstock Split-2020'!$A$1:$AG$1,0),0)*AC$4</f>
        <v>0</v>
      </c>
      <c r="AD30" s="379">
        <f>VLOOKUP($A30,'Feedstock Split-2020'!$A$1:$AG$43,MATCH(AD$2,'Feedstock Split-2020'!$A$1:$AG$1,0),0)*AD$4</f>
        <v>0</v>
      </c>
      <c r="AE30" s="379">
        <f>VLOOKUP($A30,'Feedstock Split-2020'!$A$1:$AG$43,MATCH(AE$2,'Feedstock Split-2020'!$A$1:$AG$1,0),0)*AE$4</f>
        <v>0</v>
      </c>
      <c r="AF30" s="380">
        <f>VLOOKUP($A30,'Feedstock Split-2020'!$A$1:$AG$43,MATCH(AF$2,'Feedstock Split-2020'!$A$1:$AG$1,0),0)*AF$4</f>
        <v>0</v>
      </c>
    </row>
    <row r="31" spans="1:32" x14ac:dyDescent="0.2">
      <c r="A31" s="12" t="s">
        <v>27</v>
      </c>
      <c r="B31" s="27"/>
      <c r="C31" s="348">
        <f>VLOOKUP($A31,'Feedstock Split-2020'!$A$1:$AG$43,MATCH(C$2,'Feedstock Split-2020'!$A$1:$AG$1,0),0)*C$4</f>
        <v>0</v>
      </c>
      <c r="D31" s="379">
        <f>VLOOKUP($A31,'Feedstock Split-2020'!$A$1:$AG$43,MATCH(D$2,'Feedstock Split-2020'!$A$1:$AG$1,0),0)*D$4</f>
        <v>0</v>
      </c>
      <c r="E31" s="379">
        <f>VLOOKUP($A31,'Feedstock Split-2020'!$A$1:$AG$43,MATCH(E$2,'Feedstock Split-2020'!$A$1:$AG$1,0),0)*E$4</f>
        <v>0</v>
      </c>
      <c r="F31" s="379">
        <f>VLOOKUP($A31,'Feedstock Split-2020'!$A$1:$AG$43,MATCH(F$2,'Feedstock Split-2020'!$A$1:$AG$1,0),0)*F$4</f>
        <v>0</v>
      </c>
      <c r="G31" s="379">
        <f>VLOOKUP($A31,'Feedstock Split-2020'!$A$1:$AG$43,MATCH(G$2,'Feedstock Split-2020'!$A$1:$AG$1,0),0)*G$4</f>
        <v>0</v>
      </c>
      <c r="H31" s="379">
        <f>VLOOKUP($A31,'Feedstock Split-2020'!$A$1:$AG$43,MATCH(H$2,'Feedstock Split-2020'!$A$1:$AG$1,0),0)*H$4</f>
        <v>0</v>
      </c>
      <c r="I31" s="379">
        <f>VLOOKUP($A31,'Feedstock Split-2020'!$A$1:$AG$43,MATCH(I$2,'Feedstock Split-2020'!$A$1:$AG$1,0),0)*I$4</f>
        <v>0</v>
      </c>
      <c r="J31" s="379">
        <f>VLOOKUP($A31,'Feedstock Split-2020'!$A$1:$AG$43,MATCH(J$2,'Feedstock Split-2020'!$A$1:$AG$1,0),0)*J$4</f>
        <v>0</v>
      </c>
      <c r="K31" s="379">
        <f>VLOOKUP($A31,'Feedstock Split-2020'!$A$1:$AG$43,MATCH(K$2,'Feedstock Split-2020'!$A$1:$AG$1,0),0)*K$4</f>
        <v>0</v>
      </c>
      <c r="L31" s="379">
        <f>VLOOKUP($A31,'Feedstock Split-2020'!$A$1:$AG$43,MATCH(L$2,'Feedstock Split-2020'!$A$1:$AG$1,0),0)*L$4</f>
        <v>0</v>
      </c>
      <c r="M31" s="379">
        <f>VLOOKUP($A31,'Feedstock Split-2020'!$A$1:$AG$43,MATCH(M$2,'Feedstock Split-2020'!$A$1:$AG$1,0),0)*M$4</f>
        <v>0</v>
      </c>
      <c r="N31" s="379">
        <f>VLOOKUP($A31,'Feedstock Split-2020'!$A$1:$AG$43,MATCH(N$2,'Feedstock Split-2020'!$A$1:$AG$1,0),0)*N$4</f>
        <v>0</v>
      </c>
      <c r="O31" s="379">
        <f>VLOOKUP($A31,'Feedstock Split-2020'!$A$1:$AG$43,MATCH(O$2,'Feedstock Split-2020'!$A$1:$AG$1,0),0)*O$4</f>
        <v>0</v>
      </c>
      <c r="P31" s="379">
        <f>VLOOKUP($A31,'Feedstock Split-2020'!$A$1:$AG$43,MATCH(P$2,'Feedstock Split-2020'!$A$1:$AG$1,0),0)*P$4</f>
        <v>0</v>
      </c>
      <c r="Q31" s="379">
        <f>VLOOKUP($A31,'Feedstock Split-2020'!$A$1:$AG$43,MATCH(Q$2,'Feedstock Split-2020'!$A$1:$AG$1,0),0)*Q$4</f>
        <v>0</v>
      </c>
      <c r="R31" s="379">
        <f>VLOOKUP($A31,'Feedstock Split-2020'!$A$1:$AG$43,MATCH(R$2,'Feedstock Split-2020'!$A$1:$AG$1,0),0)*R$4</f>
        <v>0</v>
      </c>
      <c r="S31" s="379">
        <f>VLOOKUP($A31,'Feedstock Split-2020'!$A$1:$AG$43,MATCH(S$2,'Feedstock Split-2020'!$A$1:$AG$1,0),0)*S$4</f>
        <v>0</v>
      </c>
      <c r="T31" s="379">
        <f>VLOOKUP($A31,'Feedstock Split-2020'!$A$1:$AG$43,MATCH(T$2,'Feedstock Split-2020'!$A$1:$AG$1,0),0)*T$4</f>
        <v>0</v>
      </c>
      <c r="U31" s="379">
        <f>VLOOKUP($A31,'Feedstock Split-2020'!$A$1:$AG$43,MATCH(U$2,'Feedstock Split-2020'!$A$1:$AG$1,0),0)*U$4</f>
        <v>0</v>
      </c>
      <c r="V31" s="379">
        <f>VLOOKUP($A31,'Feedstock Split-2020'!$A$1:$AG$43,MATCH(V$2,'Feedstock Split-2020'!$A$1:$AG$1,0),0)*V$4</f>
        <v>0</v>
      </c>
      <c r="W31" s="379">
        <f>VLOOKUP($A31,'Feedstock Split-2020'!$A$1:$AG$43,MATCH(W$2,'Feedstock Split-2020'!$A$1:$AG$1,0),0)*W$4</f>
        <v>0</v>
      </c>
      <c r="X31" s="379">
        <f>VLOOKUP($A31,'Feedstock Split-2020'!$A$1:$AG$43,MATCH(X$2,'Feedstock Split-2020'!$A$1:$AG$1,0),0)*X$4</f>
        <v>67034308554178.563</v>
      </c>
      <c r="Y31" s="379">
        <f>VLOOKUP($A31,'Feedstock Split-2020'!$A$1:$AG$43,MATCH(Y$2,'Feedstock Split-2020'!$A$1:$AG$1,0),0)*Y$4</f>
        <v>0</v>
      </c>
      <c r="Z31" s="379">
        <f>VLOOKUP($A31,'Feedstock Split-2020'!$A$1:$AG$43,MATCH(Z$2,'Feedstock Split-2020'!$A$1:$AG$1,0),0)*Z$4</f>
        <v>0</v>
      </c>
      <c r="AA31" s="379">
        <f>VLOOKUP($A31,'Feedstock Split-2020'!$A$1:$AG$43,MATCH(AA$2,'Feedstock Split-2020'!$A$1:$AG$1,0),0)*AA$4</f>
        <v>0</v>
      </c>
      <c r="AB31" s="379">
        <f>VLOOKUP($A31,'Feedstock Split-2020'!$A$1:$AG$43,MATCH(AB$2,'Feedstock Split-2020'!$A$1:$AG$1,0),0)*AB$4</f>
        <v>0</v>
      </c>
      <c r="AC31" s="379">
        <f>VLOOKUP($A31,'Feedstock Split-2020'!$A$1:$AG$43,MATCH(AC$2,'Feedstock Split-2020'!$A$1:$AG$1,0),0)*AC$4</f>
        <v>0</v>
      </c>
      <c r="AD31" s="379">
        <f>VLOOKUP($A31,'Feedstock Split-2020'!$A$1:$AG$43,MATCH(AD$2,'Feedstock Split-2020'!$A$1:$AG$1,0),0)*AD$4</f>
        <v>0</v>
      </c>
      <c r="AE31" s="379">
        <f>VLOOKUP($A31,'Feedstock Split-2020'!$A$1:$AG$43,MATCH(AE$2,'Feedstock Split-2020'!$A$1:$AG$1,0),0)*AE$4</f>
        <v>0</v>
      </c>
      <c r="AF31" s="380">
        <f>VLOOKUP($A31,'Feedstock Split-2020'!$A$1:$AG$43,MATCH(AF$2,'Feedstock Split-2020'!$A$1:$AG$1,0),0)*AF$4</f>
        <v>0</v>
      </c>
    </row>
    <row r="32" spans="1:32" x14ac:dyDescent="0.2">
      <c r="A32" s="12" t="s">
        <v>28</v>
      </c>
      <c r="B32" s="27"/>
      <c r="C32" s="348">
        <f>VLOOKUP($A32,'Feedstock Split-2020'!$A$1:$AG$43,MATCH(C$2,'Feedstock Split-2020'!$A$1:$AG$1,0),0)*C$4</f>
        <v>0</v>
      </c>
      <c r="D32" s="379">
        <f>VLOOKUP($A32,'Feedstock Split-2020'!$A$1:$AG$43,MATCH(D$2,'Feedstock Split-2020'!$A$1:$AG$1,0),0)*D$4</f>
        <v>0</v>
      </c>
      <c r="E32" s="379">
        <f>VLOOKUP($A32,'Feedstock Split-2020'!$A$1:$AG$43,MATCH(E$2,'Feedstock Split-2020'!$A$1:$AG$1,0),0)*E$4</f>
        <v>0</v>
      </c>
      <c r="F32" s="379">
        <f>VLOOKUP($A32,'Feedstock Split-2020'!$A$1:$AG$43,MATCH(F$2,'Feedstock Split-2020'!$A$1:$AG$1,0),0)*F$4</f>
        <v>0</v>
      </c>
      <c r="G32" s="379">
        <f>VLOOKUP($A32,'Feedstock Split-2020'!$A$1:$AG$43,MATCH(G$2,'Feedstock Split-2020'!$A$1:$AG$1,0),0)*G$4</f>
        <v>0</v>
      </c>
      <c r="H32" s="379">
        <f>VLOOKUP($A32,'Feedstock Split-2020'!$A$1:$AG$43,MATCH(H$2,'Feedstock Split-2020'!$A$1:$AG$1,0),0)*H$4</f>
        <v>0</v>
      </c>
      <c r="I32" s="379">
        <f>VLOOKUP($A32,'Feedstock Split-2020'!$A$1:$AG$43,MATCH(I$2,'Feedstock Split-2020'!$A$1:$AG$1,0),0)*I$4</f>
        <v>0</v>
      </c>
      <c r="J32" s="379">
        <f>VLOOKUP($A32,'Feedstock Split-2020'!$A$1:$AG$43,MATCH(J$2,'Feedstock Split-2020'!$A$1:$AG$1,0),0)*J$4</f>
        <v>0</v>
      </c>
      <c r="K32" s="379">
        <f>VLOOKUP($A32,'Feedstock Split-2020'!$A$1:$AG$43,MATCH(K$2,'Feedstock Split-2020'!$A$1:$AG$1,0),0)*K$4</f>
        <v>0</v>
      </c>
      <c r="L32" s="379">
        <f>VLOOKUP($A32,'Feedstock Split-2020'!$A$1:$AG$43,MATCH(L$2,'Feedstock Split-2020'!$A$1:$AG$1,0),0)*L$4</f>
        <v>0</v>
      </c>
      <c r="M32" s="379">
        <f>VLOOKUP($A32,'Feedstock Split-2020'!$A$1:$AG$43,MATCH(M$2,'Feedstock Split-2020'!$A$1:$AG$1,0),0)*M$4</f>
        <v>0</v>
      </c>
      <c r="N32" s="379">
        <f>VLOOKUP($A32,'Feedstock Split-2020'!$A$1:$AG$43,MATCH(N$2,'Feedstock Split-2020'!$A$1:$AG$1,0),0)*N$4</f>
        <v>0</v>
      </c>
      <c r="O32" s="379">
        <f>VLOOKUP($A32,'Feedstock Split-2020'!$A$1:$AG$43,MATCH(O$2,'Feedstock Split-2020'!$A$1:$AG$1,0),0)*O$4</f>
        <v>0</v>
      </c>
      <c r="P32" s="379">
        <f>VLOOKUP($A32,'Feedstock Split-2020'!$A$1:$AG$43,MATCH(P$2,'Feedstock Split-2020'!$A$1:$AG$1,0),0)*P$4</f>
        <v>0</v>
      </c>
      <c r="Q32" s="379">
        <f>VLOOKUP($A32,'Feedstock Split-2020'!$A$1:$AG$43,MATCH(Q$2,'Feedstock Split-2020'!$A$1:$AG$1,0),0)*Q$4</f>
        <v>0</v>
      </c>
      <c r="R32" s="379">
        <f>VLOOKUP($A32,'Feedstock Split-2020'!$A$1:$AG$43,MATCH(R$2,'Feedstock Split-2020'!$A$1:$AG$1,0),0)*R$4</f>
        <v>0</v>
      </c>
      <c r="S32" s="379">
        <f>VLOOKUP($A32,'Feedstock Split-2020'!$A$1:$AG$43,MATCH(S$2,'Feedstock Split-2020'!$A$1:$AG$1,0),0)*S$4</f>
        <v>0</v>
      </c>
      <c r="T32" s="379">
        <f>VLOOKUP($A32,'Feedstock Split-2020'!$A$1:$AG$43,MATCH(T$2,'Feedstock Split-2020'!$A$1:$AG$1,0),0)*T$4</f>
        <v>0</v>
      </c>
      <c r="U32" s="379">
        <f>VLOOKUP($A32,'Feedstock Split-2020'!$A$1:$AG$43,MATCH(U$2,'Feedstock Split-2020'!$A$1:$AG$1,0),0)*U$4</f>
        <v>0</v>
      </c>
      <c r="V32" s="379">
        <f>VLOOKUP($A32,'Feedstock Split-2020'!$A$1:$AG$43,MATCH(V$2,'Feedstock Split-2020'!$A$1:$AG$1,0),0)*V$4</f>
        <v>0</v>
      </c>
      <c r="W32" s="379">
        <f>VLOOKUP($A32,'Feedstock Split-2020'!$A$1:$AG$43,MATCH(W$2,'Feedstock Split-2020'!$A$1:$AG$1,0),0)*W$4</f>
        <v>0</v>
      </c>
      <c r="X32" s="379">
        <f>VLOOKUP($A32,'Feedstock Split-2020'!$A$1:$AG$43,MATCH(X$2,'Feedstock Split-2020'!$A$1:$AG$1,0),0)*X$4</f>
        <v>0</v>
      </c>
      <c r="Y32" s="379">
        <f>VLOOKUP($A32,'Feedstock Split-2020'!$A$1:$AG$43,MATCH(Y$2,'Feedstock Split-2020'!$A$1:$AG$1,0),0)*Y$4</f>
        <v>0</v>
      </c>
      <c r="Z32" s="379">
        <f>VLOOKUP($A32,'Feedstock Split-2020'!$A$1:$AG$43,MATCH(Z$2,'Feedstock Split-2020'!$A$1:$AG$1,0),0)*Z$4</f>
        <v>0</v>
      </c>
      <c r="AA32" s="379">
        <f>VLOOKUP($A32,'Feedstock Split-2020'!$A$1:$AG$43,MATCH(AA$2,'Feedstock Split-2020'!$A$1:$AG$1,0),0)*AA$4</f>
        <v>0</v>
      </c>
      <c r="AB32" s="379">
        <f>VLOOKUP($A32,'Feedstock Split-2020'!$A$1:$AG$43,MATCH(AB$2,'Feedstock Split-2020'!$A$1:$AG$1,0),0)*AB$4</f>
        <v>0</v>
      </c>
      <c r="AC32" s="379">
        <f>VLOOKUP($A32,'Feedstock Split-2020'!$A$1:$AG$43,MATCH(AC$2,'Feedstock Split-2020'!$A$1:$AG$1,0),0)*AC$4</f>
        <v>0</v>
      </c>
      <c r="AD32" s="379">
        <f>VLOOKUP($A32,'Feedstock Split-2020'!$A$1:$AG$43,MATCH(AD$2,'Feedstock Split-2020'!$A$1:$AG$1,0),0)*AD$4</f>
        <v>0</v>
      </c>
      <c r="AE32" s="379">
        <f>VLOOKUP($A32,'Feedstock Split-2020'!$A$1:$AG$43,MATCH(AE$2,'Feedstock Split-2020'!$A$1:$AG$1,0),0)*AE$4</f>
        <v>0</v>
      </c>
      <c r="AF32" s="380">
        <f>VLOOKUP($A32,'Feedstock Split-2020'!$A$1:$AG$43,MATCH(AF$2,'Feedstock Split-2020'!$A$1:$AG$1,0),0)*AF$4</f>
        <v>0</v>
      </c>
    </row>
    <row r="33" spans="1:32" x14ac:dyDescent="0.2">
      <c r="A33" s="12" t="s">
        <v>29</v>
      </c>
      <c r="B33" s="27"/>
      <c r="C33" s="348">
        <f>VLOOKUP($A33,'Feedstock Split-2020'!$A$1:$AG$43,MATCH(C$2,'Feedstock Split-2020'!$A$1:$AG$1,0),0)*C$4</f>
        <v>0</v>
      </c>
      <c r="D33" s="379">
        <f>VLOOKUP($A33,'Feedstock Split-2020'!$A$1:$AG$43,MATCH(D$2,'Feedstock Split-2020'!$A$1:$AG$1,0),0)*D$4</f>
        <v>0</v>
      </c>
      <c r="E33" s="379">
        <f>VLOOKUP($A33,'Feedstock Split-2020'!$A$1:$AG$43,MATCH(E$2,'Feedstock Split-2020'!$A$1:$AG$1,0),0)*E$4</f>
        <v>0</v>
      </c>
      <c r="F33" s="379">
        <f>VLOOKUP($A33,'Feedstock Split-2020'!$A$1:$AG$43,MATCH(F$2,'Feedstock Split-2020'!$A$1:$AG$1,0),0)*F$4</f>
        <v>0</v>
      </c>
      <c r="G33" s="379">
        <f>VLOOKUP($A33,'Feedstock Split-2020'!$A$1:$AG$43,MATCH(G$2,'Feedstock Split-2020'!$A$1:$AG$1,0),0)*G$4</f>
        <v>0</v>
      </c>
      <c r="H33" s="379">
        <f>VLOOKUP($A33,'Feedstock Split-2020'!$A$1:$AG$43,MATCH(H$2,'Feedstock Split-2020'!$A$1:$AG$1,0),0)*H$4</f>
        <v>0</v>
      </c>
      <c r="I33" s="379">
        <f>VLOOKUP($A33,'Feedstock Split-2020'!$A$1:$AG$43,MATCH(I$2,'Feedstock Split-2020'!$A$1:$AG$1,0),0)*I$4</f>
        <v>0</v>
      </c>
      <c r="J33" s="379">
        <f>VLOOKUP($A33,'Feedstock Split-2020'!$A$1:$AG$43,MATCH(J$2,'Feedstock Split-2020'!$A$1:$AG$1,0),0)*J$4</f>
        <v>0</v>
      </c>
      <c r="K33" s="379">
        <f>VLOOKUP($A33,'Feedstock Split-2020'!$A$1:$AG$43,MATCH(K$2,'Feedstock Split-2020'!$A$1:$AG$1,0),0)*K$4</f>
        <v>0</v>
      </c>
      <c r="L33" s="379">
        <f>VLOOKUP($A33,'Feedstock Split-2020'!$A$1:$AG$43,MATCH(L$2,'Feedstock Split-2020'!$A$1:$AG$1,0),0)*L$4</f>
        <v>0</v>
      </c>
      <c r="M33" s="379">
        <f>VLOOKUP($A33,'Feedstock Split-2020'!$A$1:$AG$43,MATCH(M$2,'Feedstock Split-2020'!$A$1:$AG$1,0),0)*M$4</f>
        <v>0</v>
      </c>
      <c r="N33" s="379">
        <f>VLOOKUP($A33,'Feedstock Split-2020'!$A$1:$AG$43,MATCH(N$2,'Feedstock Split-2020'!$A$1:$AG$1,0),0)*N$4</f>
        <v>0</v>
      </c>
      <c r="O33" s="379">
        <f>VLOOKUP($A33,'Feedstock Split-2020'!$A$1:$AG$43,MATCH(O$2,'Feedstock Split-2020'!$A$1:$AG$1,0),0)*O$4</f>
        <v>0</v>
      </c>
      <c r="P33" s="379">
        <f>VLOOKUP($A33,'Feedstock Split-2020'!$A$1:$AG$43,MATCH(P$2,'Feedstock Split-2020'!$A$1:$AG$1,0),0)*P$4</f>
        <v>220592916879.8793</v>
      </c>
      <c r="Q33" s="379">
        <f>VLOOKUP($A33,'Feedstock Split-2020'!$A$1:$AG$43,MATCH(Q$2,'Feedstock Split-2020'!$A$1:$AG$1,0),0)*Q$4</f>
        <v>0</v>
      </c>
      <c r="R33" s="379">
        <f>VLOOKUP($A33,'Feedstock Split-2020'!$A$1:$AG$43,MATCH(R$2,'Feedstock Split-2020'!$A$1:$AG$1,0),0)*R$4</f>
        <v>0</v>
      </c>
      <c r="S33" s="379">
        <f>VLOOKUP($A33,'Feedstock Split-2020'!$A$1:$AG$43,MATCH(S$2,'Feedstock Split-2020'!$A$1:$AG$1,0),0)*S$4</f>
        <v>0</v>
      </c>
      <c r="T33" s="379">
        <f>VLOOKUP($A33,'Feedstock Split-2020'!$A$1:$AG$43,MATCH(T$2,'Feedstock Split-2020'!$A$1:$AG$1,0),0)*T$4</f>
        <v>1350250139032.6428</v>
      </c>
      <c r="U33" s="379">
        <f>VLOOKUP($A33,'Feedstock Split-2020'!$A$1:$AG$43,MATCH(U$2,'Feedstock Split-2020'!$A$1:$AG$1,0),0)*U$4</f>
        <v>0</v>
      </c>
      <c r="V33" s="379">
        <f>VLOOKUP($A33,'Feedstock Split-2020'!$A$1:$AG$43,MATCH(V$2,'Feedstock Split-2020'!$A$1:$AG$1,0),0)*V$4</f>
        <v>0</v>
      </c>
      <c r="W33" s="379">
        <f>VLOOKUP($A33,'Feedstock Split-2020'!$A$1:$AG$43,MATCH(W$2,'Feedstock Split-2020'!$A$1:$AG$1,0),0)*W$4</f>
        <v>0</v>
      </c>
      <c r="X33" s="379">
        <f>VLOOKUP($A33,'Feedstock Split-2020'!$A$1:$AG$43,MATCH(X$2,'Feedstock Split-2020'!$A$1:$AG$1,0),0)*X$4</f>
        <v>0</v>
      </c>
      <c r="Y33" s="379">
        <f>VLOOKUP($A33,'Feedstock Split-2020'!$A$1:$AG$43,MATCH(Y$2,'Feedstock Split-2020'!$A$1:$AG$1,0),0)*Y$4</f>
        <v>0</v>
      </c>
      <c r="Z33" s="379">
        <f>VLOOKUP($A33,'Feedstock Split-2020'!$A$1:$AG$43,MATCH(Z$2,'Feedstock Split-2020'!$A$1:$AG$1,0),0)*Z$4</f>
        <v>0</v>
      </c>
      <c r="AA33" s="379">
        <f>VLOOKUP($A33,'Feedstock Split-2020'!$A$1:$AG$43,MATCH(AA$2,'Feedstock Split-2020'!$A$1:$AG$1,0),0)*AA$4</f>
        <v>0</v>
      </c>
      <c r="AB33" s="379">
        <f>VLOOKUP($A33,'Feedstock Split-2020'!$A$1:$AG$43,MATCH(AB$2,'Feedstock Split-2020'!$A$1:$AG$1,0),0)*AB$4</f>
        <v>0</v>
      </c>
      <c r="AC33" s="379">
        <f>VLOOKUP($A33,'Feedstock Split-2020'!$A$1:$AG$43,MATCH(AC$2,'Feedstock Split-2020'!$A$1:$AG$1,0),0)*AC$4</f>
        <v>0</v>
      </c>
      <c r="AD33" s="379">
        <f>VLOOKUP($A33,'Feedstock Split-2020'!$A$1:$AG$43,MATCH(AD$2,'Feedstock Split-2020'!$A$1:$AG$1,0),0)*AD$4</f>
        <v>0</v>
      </c>
      <c r="AE33" s="379">
        <f>VLOOKUP($A33,'Feedstock Split-2020'!$A$1:$AG$43,MATCH(AE$2,'Feedstock Split-2020'!$A$1:$AG$1,0),0)*AE$4</f>
        <v>0</v>
      </c>
      <c r="AF33" s="380">
        <f>VLOOKUP($A33,'Feedstock Split-2020'!$A$1:$AG$43,MATCH(AF$2,'Feedstock Split-2020'!$A$1:$AG$1,0),0)*AF$4</f>
        <v>0</v>
      </c>
    </row>
    <row r="34" spans="1:32" x14ac:dyDescent="0.2">
      <c r="A34" s="12" t="s">
        <v>30</v>
      </c>
      <c r="B34" s="27"/>
      <c r="C34" s="348">
        <f>VLOOKUP($A34,'Feedstock Split-2020'!$A$1:$AG$43,MATCH(C$2,'Feedstock Split-2020'!$A$1:$AG$1,0),0)*C$4</f>
        <v>0</v>
      </c>
      <c r="D34" s="379">
        <f>VLOOKUP($A34,'Feedstock Split-2020'!$A$1:$AG$43,MATCH(D$2,'Feedstock Split-2020'!$A$1:$AG$1,0),0)*D$4</f>
        <v>0</v>
      </c>
      <c r="E34" s="379">
        <f>VLOOKUP($A34,'Feedstock Split-2020'!$A$1:$AG$43,MATCH(E$2,'Feedstock Split-2020'!$A$1:$AG$1,0),0)*E$4</f>
        <v>0</v>
      </c>
      <c r="F34" s="379">
        <f>VLOOKUP($A34,'Feedstock Split-2020'!$A$1:$AG$43,MATCH(F$2,'Feedstock Split-2020'!$A$1:$AG$1,0),0)*F$4</f>
        <v>0</v>
      </c>
      <c r="G34" s="379">
        <f>VLOOKUP($A34,'Feedstock Split-2020'!$A$1:$AG$43,MATCH(G$2,'Feedstock Split-2020'!$A$1:$AG$1,0),0)*G$4</f>
        <v>0</v>
      </c>
      <c r="H34" s="379">
        <f>VLOOKUP($A34,'Feedstock Split-2020'!$A$1:$AG$43,MATCH(H$2,'Feedstock Split-2020'!$A$1:$AG$1,0),0)*H$4</f>
        <v>0</v>
      </c>
      <c r="I34" s="379">
        <f>VLOOKUP($A34,'Feedstock Split-2020'!$A$1:$AG$43,MATCH(I$2,'Feedstock Split-2020'!$A$1:$AG$1,0),0)*I$4</f>
        <v>0</v>
      </c>
      <c r="J34" s="379">
        <f>VLOOKUP($A34,'Feedstock Split-2020'!$A$1:$AG$43,MATCH(J$2,'Feedstock Split-2020'!$A$1:$AG$1,0),0)*J$4</f>
        <v>0</v>
      </c>
      <c r="K34" s="379">
        <f>VLOOKUP($A34,'Feedstock Split-2020'!$A$1:$AG$43,MATCH(K$2,'Feedstock Split-2020'!$A$1:$AG$1,0),0)*K$4</f>
        <v>0</v>
      </c>
      <c r="L34" s="379">
        <f>VLOOKUP($A34,'Feedstock Split-2020'!$A$1:$AG$43,MATCH(L$2,'Feedstock Split-2020'!$A$1:$AG$1,0),0)*L$4</f>
        <v>0</v>
      </c>
      <c r="M34" s="379">
        <f>VLOOKUP($A34,'Feedstock Split-2020'!$A$1:$AG$43,MATCH(M$2,'Feedstock Split-2020'!$A$1:$AG$1,0),0)*M$4</f>
        <v>0</v>
      </c>
      <c r="N34" s="379">
        <f>VLOOKUP($A34,'Feedstock Split-2020'!$A$1:$AG$43,MATCH(N$2,'Feedstock Split-2020'!$A$1:$AG$1,0),0)*N$4</f>
        <v>0</v>
      </c>
      <c r="O34" s="379">
        <f>VLOOKUP($A34,'Feedstock Split-2020'!$A$1:$AG$43,MATCH(O$2,'Feedstock Split-2020'!$A$1:$AG$1,0),0)*O$4</f>
        <v>0</v>
      </c>
      <c r="P34" s="379">
        <f>VLOOKUP($A34,'Feedstock Split-2020'!$A$1:$AG$43,MATCH(P$2,'Feedstock Split-2020'!$A$1:$AG$1,0),0)*P$4</f>
        <v>134806782537.70404</v>
      </c>
      <c r="Q34" s="379">
        <f>VLOOKUP($A34,'Feedstock Split-2020'!$A$1:$AG$43,MATCH(Q$2,'Feedstock Split-2020'!$A$1:$AG$1,0),0)*Q$4</f>
        <v>0</v>
      </c>
      <c r="R34" s="379">
        <f>VLOOKUP($A34,'Feedstock Split-2020'!$A$1:$AG$43,MATCH(R$2,'Feedstock Split-2020'!$A$1:$AG$1,0),0)*R$4</f>
        <v>0</v>
      </c>
      <c r="S34" s="379">
        <f>VLOOKUP($A34,'Feedstock Split-2020'!$A$1:$AG$43,MATCH(S$2,'Feedstock Split-2020'!$A$1:$AG$1,0),0)*S$4</f>
        <v>0</v>
      </c>
      <c r="T34" s="379">
        <f>VLOOKUP($A34,'Feedstock Split-2020'!$A$1:$AG$43,MATCH(T$2,'Feedstock Split-2020'!$A$1:$AG$1,0),0)*T$4</f>
        <v>1384006392508.459</v>
      </c>
      <c r="U34" s="379">
        <f>VLOOKUP($A34,'Feedstock Split-2020'!$A$1:$AG$43,MATCH(U$2,'Feedstock Split-2020'!$A$1:$AG$1,0),0)*U$4</f>
        <v>0</v>
      </c>
      <c r="V34" s="379">
        <f>VLOOKUP($A34,'Feedstock Split-2020'!$A$1:$AG$43,MATCH(V$2,'Feedstock Split-2020'!$A$1:$AG$1,0),0)*V$4</f>
        <v>0</v>
      </c>
      <c r="W34" s="379">
        <f>VLOOKUP($A34,'Feedstock Split-2020'!$A$1:$AG$43,MATCH(W$2,'Feedstock Split-2020'!$A$1:$AG$1,0),0)*W$4</f>
        <v>0</v>
      </c>
      <c r="X34" s="379">
        <f>VLOOKUP($A34,'Feedstock Split-2020'!$A$1:$AG$43,MATCH(X$2,'Feedstock Split-2020'!$A$1:$AG$1,0),0)*X$4</f>
        <v>0</v>
      </c>
      <c r="Y34" s="379">
        <f>VLOOKUP($A34,'Feedstock Split-2020'!$A$1:$AG$43,MATCH(Y$2,'Feedstock Split-2020'!$A$1:$AG$1,0),0)*Y$4</f>
        <v>0</v>
      </c>
      <c r="Z34" s="379">
        <f>VLOOKUP($A34,'Feedstock Split-2020'!$A$1:$AG$43,MATCH(Z$2,'Feedstock Split-2020'!$A$1:$AG$1,0),0)*Z$4</f>
        <v>0</v>
      </c>
      <c r="AA34" s="379">
        <f>VLOOKUP($A34,'Feedstock Split-2020'!$A$1:$AG$43,MATCH(AA$2,'Feedstock Split-2020'!$A$1:$AG$1,0),0)*AA$4</f>
        <v>0</v>
      </c>
      <c r="AB34" s="379">
        <f>VLOOKUP($A34,'Feedstock Split-2020'!$A$1:$AG$43,MATCH(AB$2,'Feedstock Split-2020'!$A$1:$AG$1,0),0)*AB$4</f>
        <v>0</v>
      </c>
      <c r="AC34" s="379">
        <f>VLOOKUP($A34,'Feedstock Split-2020'!$A$1:$AG$43,MATCH(AC$2,'Feedstock Split-2020'!$A$1:$AG$1,0),0)*AC$4</f>
        <v>0</v>
      </c>
      <c r="AD34" s="379">
        <f>VLOOKUP($A34,'Feedstock Split-2020'!$A$1:$AG$43,MATCH(AD$2,'Feedstock Split-2020'!$A$1:$AG$1,0),0)*AD$4</f>
        <v>0</v>
      </c>
      <c r="AE34" s="379">
        <f>VLOOKUP($A34,'Feedstock Split-2020'!$A$1:$AG$43,MATCH(AE$2,'Feedstock Split-2020'!$A$1:$AG$1,0),0)*AE$4</f>
        <v>0</v>
      </c>
      <c r="AF34" s="380">
        <f>VLOOKUP($A34,'Feedstock Split-2020'!$A$1:$AG$43,MATCH(AF$2,'Feedstock Split-2020'!$A$1:$AG$1,0),0)*AF$4</f>
        <v>0</v>
      </c>
    </row>
    <row r="35" spans="1:32" x14ac:dyDescent="0.2">
      <c r="A35" s="12" t="s">
        <v>31</v>
      </c>
      <c r="B35" s="27"/>
      <c r="C35" s="348">
        <f>VLOOKUP($A35,'Feedstock Split-2020'!$A$1:$AG$43,MATCH(C$2,'Feedstock Split-2020'!$A$1:$AG$1,0),0)*C$4</f>
        <v>0</v>
      </c>
      <c r="D35" s="379">
        <f>VLOOKUP($A35,'Feedstock Split-2020'!$A$1:$AG$43,MATCH(D$2,'Feedstock Split-2020'!$A$1:$AG$1,0),0)*D$4</f>
        <v>0</v>
      </c>
      <c r="E35" s="379">
        <f>VLOOKUP($A35,'Feedstock Split-2020'!$A$1:$AG$43,MATCH(E$2,'Feedstock Split-2020'!$A$1:$AG$1,0),0)*E$4</f>
        <v>0</v>
      </c>
      <c r="F35" s="379">
        <f>VLOOKUP($A35,'Feedstock Split-2020'!$A$1:$AG$43,MATCH(F$2,'Feedstock Split-2020'!$A$1:$AG$1,0),0)*F$4</f>
        <v>0</v>
      </c>
      <c r="G35" s="379">
        <f>VLOOKUP($A35,'Feedstock Split-2020'!$A$1:$AG$43,MATCH(G$2,'Feedstock Split-2020'!$A$1:$AG$1,0),0)*G$4</f>
        <v>0</v>
      </c>
      <c r="H35" s="379">
        <f>VLOOKUP($A35,'Feedstock Split-2020'!$A$1:$AG$43,MATCH(H$2,'Feedstock Split-2020'!$A$1:$AG$1,0),0)*H$4</f>
        <v>0</v>
      </c>
      <c r="I35" s="379">
        <f>VLOOKUP($A35,'Feedstock Split-2020'!$A$1:$AG$43,MATCH(I$2,'Feedstock Split-2020'!$A$1:$AG$1,0),0)*I$4</f>
        <v>0</v>
      </c>
      <c r="J35" s="379">
        <f>VLOOKUP($A35,'Feedstock Split-2020'!$A$1:$AG$43,MATCH(J$2,'Feedstock Split-2020'!$A$1:$AG$1,0),0)*J$4</f>
        <v>0</v>
      </c>
      <c r="K35" s="379">
        <f>VLOOKUP($A35,'Feedstock Split-2020'!$A$1:$AG$43,MATCH(K$2,'Feedstock Split-2020'!$A$1:$AG$1,0),0)*K$4</f>
        <v>0</v>
      </c>
      <c r="L35" s="379">
        <f>VLOOKUP($A35,'Feedstock Split-2020'!$A$1:$AG$43,MATCH(L$2,'Feedstock Split-2020'!$A$1:$AG$1,0),0)*L$4</f>
        <v>0</v>
      </c>
      <c r="M35" s="379">
        <f>VLOOKUP($A35,'Feedstock Split-2020'!$A$1:$AG$43,MATCH(M$2,'Feedstock Split-2020'!$A$1:$AG$1,0),0)*M$4</f>
        <v>0</v>
      </c>
      <c r="N35" s="379">
        <f>VLOOKUP($A35,'Feedstock Split-2020'!$A$1:$AG$43,MATCH(N$2,'Feedstock Split-2020'!$A$1:$AG$1,0),0)*N$4</f>
        <v>0</v>
      </c>
      <c r="O35" s="379">
        <f>VLOOKUP($A35,'Feedstock Split-2020'!$A$1:$AG$43,MATCH(O$2,'Feedstock Split-2020'!$A$1:$AG$1,0),0)*O$4</f>
        <v>0</v>
      </c>
      <c r="P35" s="379">
        <f>VLOOKUP($A35,'Feedstock Split-2020'!$A$1:$AG$43,MATCH(P$2,'Feedstock Split-2020'!$A$1:$AG$1,0),0)*P$4</f>
        <v>0</v>
      </c>
      <c r="Q35" s="379">
        <f>VLOOKUP($A35,'Feedstock Split-2020'!$A$1:$AG$43,MATCH(Q$2,'Feedstock Split-2020'!$A$1:$AG$1,0),0)*Q$4</f>
        <v>0</v>
      </c>
      <c r="R35" s="379">
        <f>VLOOKUP($A35,'Feedstock Split-2020'!$A$1:$AG$43,MATCH(R$2,'Feedstock Split-2020'!$A$1:$AG$1,0),0)*R$4</f>
        <v>0</v>
      </c>
      <c r="S35" s="379">
        <f>VLOOKUP($A35,'Feedstock Split-2020'!$A$1:$AG$43,MATCH(S$2,'Feedstock Split-2020'!$A$1:$AG$1,0),0)*S$4</f>
        <v>0</v>
      </c>
      <c r="T35" s="379">
        <f>VLOOKUP($A35,'Feedstock Split-2020'!$A$1:$AG$43,MATCH(T$2,'Feedstock Split-2020'!$A$1:$AG$1,0),0)*T$4</f>
        <v>3135580878420.2485</v>
      </c>
      <c r="U35" s="379">
        <f>VLOOKUP($A35,'Feedstock Split-2020'!$A$1:$AG$43,MATCH(U$2,'Feedstock Split-2020'!$A$1:$AG$1,0),0)*U$4</f>
        <v>0</v>
      </c>
      <c r="V35" s="379">
        <f>VLOOKUP($A35,'Feedstock Split-2020'!$A$1:$AG$43,MATCH(V$2,'Feedstock Split-2020'!$A$1:$AG$1,0),0)*V$4</f>
        <v>0</v>
      </c>
      <c r="W35" s="379">
        <f>VLOOKUP($A35,'Feedstock Split-2020'!$A$1:$AG$43,MATCH(W$2,'Feedstock Split-2020'!$A$1:$AG$1,0),0)*W$4</f>
        <v>0</v>
      </c>
      <c r="X35" s="379">
        <f>VLOOKUP($A35,'Feedstock Split-2020'!$A$1:$AG$43,MATCH(X$2,'Feedstock Split-2020'!$A$1:$AG$1,0),0)*X$4</f>
        <v>0</v>
      </c>
      <c r="Y35" s="379">
        <f>VLOOKUP($A35,'Feedstock Split-2020'!$A$1:$AG$43,MATCH(Y$2,'Feedstock Split-2020'!$A$1:$AG$1,0),0)*Y$4</f>
        <v>0</v>
      </c>
      <c r="Z35" s="379">
        <f>VLOOKUP($A35,'Feedstock Split-2020'!$A$1:$AG$43,MATCH(Z$2,'Feedstock Split-2020'!$A$1:$AG$1,0),0)*Z$4</f>
        <v>0</v>
      </c>
      <c r="AA35" s="379">
        <f>VLOOKUP($A35,'Feedstock Split-2020'!$A$1:$AG$43,MATCH(AA$2,'Feedstock Split-2020'!$A$1:$AG$1,0),0)*AA$4</f>
        <v>0</v>
      </c>
      <c r="AB35" s="379">
        <f>VLOOKUP($A35,'Feedstock Split-2020'!$A$1:$AG$43,MATCH(AB$2,'Feedstock Split-2020'!$A$1:$AG$1,0),0)*AB$4</f>
        <v>0</v>
      </c>
      <c r="AC35" s="379">
        <f>VLOOKUP($A35,'Feedstock Split-2020'!$A$1:$AG$43,MATCH(AC$2,'Feedstock Split-2020'!$A$1:$AG$1,0),0)*AC$4</f>
        <v>0</v>
      </c>
      <c r="AD35" s="379">
        <f>VLOOKUP($A35,'Feedstock Split-2020'!$A$1:$AG$43,MATCH(AD$2,'Feedstock Split-2020'!$A$1:$AG$1,0),0)*AD$4</f>
        <v>0</v>
      </c>
      <c r="AE35" s="379">
        <f>VLOOKUP($A35,'Feedstock Split-2020'!$A$1:$AG$43,MATCH(AE$2,'Feedstock Split-2020'!$A$1:$AG$1,0),0)*AE$4</f>
        <v>0</v>
      </c>
      <c r="AF35" s="380">
        <f>VLOOKUP($A35,'Feedstock Split-2020'!$A$1:$AG$43,MATCH(AF$2,'Feedstock Split-2020'!$A$1:$AG$1,0),0)*AF$4</f>
        <v>0</v>
      </c>
    </row>
    <row r="36" spans="1:32" x14ac:dyDescent="0.2">
      <c r="A36" s="12" t="s">
        <v>32</v>
      </c>
      <c r="B36" s="27"/>
      <c r="C36" s="348">
        <f>VLOOKUP($A36,'Feedstock Split-2020'!$A$1:$AG$43,MATCH(C$2,'Feedstock Split-2020'!$A$1:$AG$1,0),0)*C$4</f>
        <v>0</v>
      </c>
      <c r="D36" s="379">
        <f>VLOOKUP($A36,'Feedstock Split-2020'!$A$1:$AG$43,MATCH(D$2,'Feedstock Split-2020'!$A$1:$AG$1,0),0)*D$4</f>
        <v>0</v>
      </c>
      <c r="E36" s="379">
        <f>VLOOKUP($A36,'Feedstock Split-2020'!$A$1:$AG$43,MATCH(E$2,'Feedstock Split-2020'!$A$1:$AG$1,0),0)*E$4</f>
        <v>0</v>
      </c>
      <c r="F36" s="379">
        <f>VLOOKUP($A36,'Feedstock Split-2020'!$A$1:$AG$43,MATCH(F$2,'Feedstock Split-2020'!$A$1:$AG$1,0),0)*F$4</f>
        <v>0</v>
      </c>
      <c r="G36" s="379">
        <f>VLOOKUP($A36,'Feedstock Split-2020'!$A$1:$AG$43,MATCH(G$2,'Feedstock Split-2020'!$A$1:$AG$1,0),0)*G$4</f>
        <v>0</v>
      </c>
      <c r="H36" s="379">
        <f>VLOOKUP($A36,'Feedstock Split-2020'!$A$1:$AG$43,MATCH(H$2,'Feedstock Split-2020'!$A$1:$AG$1,0),0)*H$4</f>
        <v>0</v>
      </c>
      <c r="I36" s="379">
        <f>VLOOKUP($A36,'Feedstock Split-2020'!$A$1:$AG$43,MATCH(I$2,'Feedstock Split-2020'!$A$1:$AG$1,0),0)*I$4</f>
        <v>0</v>
      </c>
      <c r="J36" s="379">
        <f>VLOOKUP($A36,'Feedstock Split-2020'!$A$1:$AG$43,MATCH(J$2,'Feedstock Split-2020'!$A$1:$AG$1,0),0)*J$4</f>
        <v>0</v>
      </c>
      <c r="K36" s="379">
        <f>VLOOKUP($A36,'Feedstock Split-2020'!$A$1:$AG$43,MATCH(K$2,'Feedstock Split-2020'!$A$1:$AG$1,0),0)*K$4</f>
        <v>0</v>
      </c>
      <c r="L36" s="379">
        <f>VLOOKUP($A36,'Feedstock Split-2020'!$A$1:$AG$43,MATCH(L$2,'Feedstock Split-2020'!$A$1:$AG$1,0),0)*L$4</f>
        <v>0</v>
      </c>
      <c r="M36" s="379">
        <f>VLOOKUP($A36,'Feedstock Split-2020'!$A$1:$AG$43,MATCH(M$2,'Feedstock Split-2020'!$A$1:$AG$1,0),0)*M$4</f>
        <v>0</v>
      </c>
      <c r="N36" s="379">
        <f>VLOOKUP($A36,'Feedstock Split-2020'!$A$1:$AG$43,MATCH(N$2,'Feedstock Split-2020'!$A$1:$AG$1,0),0)*N$4</f>
        <v>0</v>
      </c>
      <c r="O36" s="379">
        <f>VLOOKUP($A36,'Feedstock Split-2020'!$A$1:$AG$43,MATCH(O$2,'Feedstock Split-2020'!$A$1:$AG$1,0),0)*O$4</f>
        <v>0</v>
      </c>
      <c r="P36" s="379">
        <f>VLOOKUP($A36,'Feedstock Split-2020'!$A$1:$AG$43,MATCH(P$2,'Feedstock Split-2020'!$A$1:$AG$1,0),0)*P$4</f>
        <v>0</v>
      </c>
      <c r="Q36" s="379">
        <f>VLOOKUP($A36,'Feedstock Split-2020'!$A$1:$AG$43,MATCH(Q$2,'Feedstock Split-2020'!$A$1:$AG$1,0),0)*Q$4</f>
        <v>0</v>
      </c>
      <c r="R36" s="379">
        <f>VLOOKUP($A36,'Feedstock Split-2020'!$A$1:$AG$43,MATCH(R$2,'Feedstock Split-2020'!$A$1:$AG$1,0),0)*R$4</f>
        <v>0</v>
      </c>
      <c r="S36" s="379">
        <f>VLOOKUP($A36,'Feedstock Split-2020'!$A$1:$AG$43,MATCH(S$2,'Feedstock Split-2020'!$A$1:$AG$1,0),0)*S$4</f>
        <v>0</v>
      </c>
      <c r="T36" s="379">
        <f>VLOOKUP($A36,'Feedstock Split-2020'!$A$1:$AG$43,MATCH(T$2,'Feedstock Split-2020'!$A$1:$AG$1,0),0)*T$4</f>
        <v>127523624241.97182</v>
      </c>
      <c r="U36" s="379">
        <f>VLOOKUP($A36,'Feedstock Split-2020'!$A$1:$AG$43,MATCH(U$2,'Feedstock Split-2020'!$A$1:$AG$1,0),0)*U$4</f>
        <v>0</v>
      </c>
      <c r="V36" s="379">
        <f>VLOOKUP($A36,'Feedstock Split-2020'!$A$1:$AG$43,MATCH(V$2,'Feedstock Split-2020'!$A$1:$AG$1,0),0)*V$4</f>
        <v>0</v>
      </c>
      <c r="W36" s="379">
        <f>VLOOKUP($A36,'Feedstock Split-2020'!$A$1:$AG$43,MATCH(W$2,'Feedstock Split-2020'!$A$1:$AG$1,0),0)*W$4</f>
        <v>0</v>
      </c>
      <c r="X36" s="379">
        <f>VLOOKUP($A36,'Feedstock Split-2020'!$A$1:$AG$43,MATCH(X$2,'Feedstock Split-2020'!$A$1:$AG$1,0),0)*X$4</f>
        <v>0</v>
      </c>
      <c r="Y36" s="379">
        <f>VLOOKUP($A36,'Feedstock Split-2020'!$A$1:$AG$43,MATCH(Y$2,'Feedstock Split-2020'!$A$1:$AG$1,0),0)*Y$4</f>
        <v>0</v>
      </c>
      <c r="Z36" s="379">
        <f>VLOOKUP($A36,'Feedstock Split-2020'!$A$1:$AG$43,MATCH(Z$2,'Feedstock Split-2020'!$A$1:$AG$1,0),0)*Z$4</f>
        <v>0</v>
      </c>
      <c r="AA36" s="379">
        <f>VLOOKUP($A36,'Feedstock Split-2020'!$A$1:$AG$43,MATCH(AA$2,'Feedstock Split-2020'!$A$1:$AG$1,0),0)*AA$4</f>
        <v>0</v>
      </c>
      <c r="AB36" s="379">
        <f>VLOOKUP($A36,'Feedstock Split-2020'!$A$1:$AG$43,MATCH(AB$2,'Feedstock Split-2020'!$A$1:$AG$1,0),0)*AB$4</f>
        <v>0</v>
      </c>
      <c r="AC36" s="379">
        <f>VLOOKUP($A36,'Feedstock Split-2020'!$A$1:$AG$43,MATCH(AC$2,'Feedstock Split-2020'!$A$1:$AG$1,0),0)*AC$4</f>
        <v>0</v>
      </c>
      <c r="AD36" s="379">
        <f>VLOOKUP($A36,'Feedstock Split-2020'!$A$1:$AG$43,MATCH(AD$2,'Feedstock Split-2020'!$A$1:$AG$1,0),0)*AD$4</f>
        <v>0</v>
      </c>
      <c r="AE36" s="379">
        <f>VLOOKUP($A36,'Feedstock Split-2020'!$A$1:$AG$43,MATCH(AE$2,'Feedstock Split-2020'!$A$1:$AG$1,0),0)*AE$4</f>
        <v>0</v>
      </c>
      <c r="AF36" s="380">
        <f>VLOOKUP($A36,'Feedstock Split-2020'!$A$1:$AG$43,MATCH(AF$2,'Feedstock Split-2020'!$A$1:$AG$1,0),0)*AF$4</f>
        <v>0</v>
      </c>
    </row>
    <row r="37" spans="1:32" x14ac:dyDescent="0.2">
      <c r="A37" s="12" t="s">
        <v>33</v>
      </c>
      <c r="B37" s="27"/>
      <c r="C37" s="348">
        <f>VLOOKUP($A37,'Feedstock Split-2020'!$A$1:$AG$43,MATCH(C$2,'Feedstock Split-2020'!$A$1:$AG$1,0),0)*C$4</f>
        <v>0</v>
      </c>
      <c r="D37" s="379">
        <f>VLOOKUP($A37,'Feedstock Split-2020'!$A$1:$AG$43,MATCH(D$2,'Feedstock Split-2020'!$A$1:$AG$1,0),0)*D$4</f>
        <v>0</v>
      </c>
      <c r="E37" s="379">
        <f>VLOOKUP($A37,'Feedstock Split-2020'!$A$1:$AG$43,MATCH(E$2,'Feedstock Split-2020'!$A$1:$AG$1,0),0)*E$4</f>
        <v>0</v>
      </c>
      <c r="F37" s="379">
        <f>VLOOKUP($A37,'Feedstock Split-2020'!$A$1:$AG$43,MATCH(F$2,'Feedstock Split-2020'!$A$1:$AG$1,0),0)*F$4</f>
        <v>0</v>
      </c>
      <c r="G37" s="379">
        <f>VLOOKUP($A37,'Feedstock Split-2020'!$A$1:$AG$43,MATCH(G$2,'Feedstock Split-2020'!$A$1:$AG$1,0),0)*G$4</f>
        <v>0</v>
      </c>
      <c r="H37" s="379">
        <f>VLOOKUP($A37,'Feedstock Split-2020'!$A$1:$AG$43,MATCH(H$2,'Feedstock Split-2020'!$A$1:$AG$1,0),0)*H$4</f>
        <v>0</v>
      </c>
      <c r="I37" s="379">
        <f>VLOOKUP($A37,'Feedstock Split-2020'!$A$1:$AG$43,MATCH(I$2,'Feedstock Split-2020'!$A$1:$AG$1,0),0)*I$4</f>
        <v>0</v>
      </c>
      <c r="J37" s="379">
        <f>VLOOKUP($A37,'Feedstock Split-2020'!$A$1:$AG$43,MATCH(J$2,'Feedstock Split-2020'!$A$1:$AG$1,0),0)*J$4</f>
        <v>0</v>
      </c>
      <c r="K37" s="379">
        <f>VLOOKUP($A37,'Feedstock Split-2020'!$A$1:$AG$43,MATCH(K$2,'Feedstock Split-2020'!$A$1:$AG$1,0),0)*K$4</f>
        <v>0</v>
      </c>
      <c r="L37" s="379">
        <f>VLOOKUP($A37,'Feedstock Split-2020'!$A$1:$AG$43,MATCH(L$2,'Feedstock Split-2020'!$A$1:$AG$1,0),0)*L$4</f>
        <v>0</v>
      </c>
      <c r="M37" s="379">
        <f>VLOOKUP($A37,'Feedstock Split-2020'!$A$1:$AG$43,MATCH(M$2,'Feedstock Split-2020'!$A$1:$AG$1,0),0)*M$4</f>
        <v>0</v>
      </c>
      <c r="N37" s="379">
        <f>VLOOKUP($A37,'Feedstock Split-2020'!$A$1:$AG$43,MATCH(N$2,'Feedstock Split-2020'!$A$1:$AG$1,0),0)*N$4</f>
        <v>0</v>
      </c>
      <c r="O37" s="379">
        <f>VLOOKUP($A37,'Feedstock Split-2020'!$A$1:$AG$43,MATCH(O$2,'Feedstock Split-2020'!$A$1:$AG$1,0),0)*O$4</f>
        <v>0</v>
      </c>
      <c r="P37" s="379">
        <f>VLOOKUP($A37,'Feedstock Split-2020'!$A$1:$AG$43,MATCH(P$2,'Feedstock Split-2020'!$A$1:$AG$1,0),0)*P$4</f>
        <v>0</v>
      </c>
      <c r="Q37" s="379">
        <f>VLOOKUP($A37,'Feedstock Split-2020'!$A$1:$AG$43,MATCH(Q$2,'Feedstock Split-2020'!$A$1:$AG$1,0),0)*Q$4</f>
        <v>0</v>
      </c>
      <c r="R37" s="379">
        <f>VLOOKUP($A37,'Feedstock Split-2020'!$A$1:$AG$43,MATCH(R$2,'Feedstock Split-2020'!$A$1:$AG$1,0),0)*R$4</f>
        <v>0</v>
      </c>
      <c r="S37" s="379">
        <f>VLOOKUP($A37,'Feedstock Split-2020'!$A$1:$AG$43,MATCH(S$2,'Feedstock Split-2020'!$A$1:$AG$1,0),0)*S$4</f>
        <v>0</v>
      </c>
      <c r="T37" s="379">
        <f>VLOOKUP($A37,'Feedstock Split-2020'!$A$1:$AG$43,MATCH(T$2,'Feedstock Split-2020'!$A$1:$AG$1,0),0)*T$4</f>
        <v>0</v>
      </c>
      <c r="U37" s="379">
        <f>VLOOKUP($A37,'Feedstock Split-2020'!$A$1:$AG$43,MATCH(U$2,'Feedstock Split-2020'!$A$1:$AG$1,0),0)*U$4</f>
        <v>0</v>
      </c>
      <c r="V37" s="379">
        <f>VLOOKUP($A37,'Feedstock Split-2020'!$A$1:$AG$43,MATCH(V$2,'Feedstock Split-2020'!$A$1:$AG$1,0),0)*V$4</f>
        <v>0</v>
      </c>
      <c r="W37" s="379">
        <f>VLOOKUP($A37,'Feedstock Split-2020'!$A$1:$AG$43,MATCH(W$2,'Feedstock Split-2020'!$A$1:$AG$1,0),0)*W$4</f>
        <v>0</v>
      </c>
      <c r="X37" s="379">
        <f>VLOOKUP($A37,'Feedstock Split-2020'!$A$1:$AG$43,MATCH(X$2,'Feedstock Split-2020'!$A$1:$AG$1,0),0)*X$4</f>
        <v>0</v>
      </c>
      <c r="Y37" s="379">
        <f>VLOOKUP($A37,'Feedstock Split-2020'!$A$1:$AG$43,MATCH(Y$2,'Feedstock Split-2020'!$A$1:$AG$1,0),0)*Y$4</f>
        <v>0</v>
      </c>
      <c r="Z37" s="379">
        <f>VLOOKUP($A37,'Feedstock Split-2020'!$A$1:$AG$43,MATCH(Z$2,'Feedstock Split-2020'!$A$1:$AG$1,0),0)*Z$4</f>
        <v>0</v>
      </c>
      <c r="AA37" s="379">
        <f>VLOOKUP($A37,'Feedstock Split-2020'!$A$1:$AG$43,MATCH(AA$2,'Feedstock Split-2020'!$A$1:$AG$1,0),0)*AA$4</f>
        <v>0</v>
      </c>
      <c r="AB37" s="379">
        <f>VLOOKUP($A37,'Feedstock Split-2020'!$A$1:$AG$43,MATCH(AB$2,'Feedstock Split-2020'!$A$1:$AG$1,0),0)*AB$4</f>
        <v>0</v>
      </c>
      <c r="AC37" s="379">
        <f>VLOOKUP($A37,'Feedstock Split-2020'!$A$1:$AG$43,MATCH(AC$2,'Feedstock Split-2020'!$A$1:$AG$1,0),0)*AC$4</f>
        <v>0</v>
      </c>
      <c r="AD37" s="379">
        <f>VLOOKUP($A37,'Feedstock Split-2020'!$A$1:$AG$43,MATCH(AD$2,'Feedstock Split-2020'!$A$1:$AG$1,0),0)*AD$4</f>
        <v>0</v>
      </c>
      <c r="AE37" s="379">
        <f>VLOOKUP($A37,'Feedstock Split-2020'!$A$1:$AG$43,MATCH(AE$2,'Feedstock Split-2020'!$A$1:$AG$1,0),0)*AE$4</f>
        <v>0</v>
      </c>
      <c r="AF37" s="380">
        <f>VLOOKUP($A37,'Feedstock Split-2020'!$A$1:$AG$43,MATCH(AF$2,'Feedstock Split-2020'!$A$1:$AG$1,0),0)*AF$4</f>
        <v>0</v>
      </c>
    </row>
    <row r="38" spans="1:32" x14ac:dyDescent="0.2">
      <c r="A38" s="12" t="s">
        <v>34</v>
      </c>
      <c r="B38" s="27"/>
      <c r="C38" s="348">
        <f>VLOOKUP($A38,'Feedstock Split-2020'!$A$1:$AG$43,MATCH(C$2,'Feedstock Split-2020'!$A$1:$AG$1,0),0)*C$4</f>
        <v>0</v>
      </c>
      <c r="D38" s="379">
        <f>VLOOKUP($A38,'Feedstock Split-2020'!$A$1:$AG$43,MATCH(D$2,'Feedstock Split-2020'!$A$1:$AG$1,0),0)*D$4</f>
        <v>0</v>
      </c>
      <c r="E38" s="379">
        <f>VLOOKUP($A38,'Feedstock Split-2020'!$A$1:$AG$43,MATCH(E$2,'Feedstock Split-2020'!$A$1:$AG$1,0),0)*E$4</f>
        <v>0</v>
      </c>
      <c r="F38" s="379">
        <f>VLOOKUP($A38,'Feedstock Split-2020'!$A$1:$AG$43,MATCH(F$2,'Feedstock Split-2020'!$A$1:$AG$1,0),0)*F$4</f>
        <v>0</v>
      </c>
      <c r="G38" s="379">
        <f>VLOOKUP($A38,'Feedstock Split-2020'!$A$1:$AG$43,MATCH(G$2,'Feedstock Split-2020'!$A$1:$AG$1,0),0)*G$4</f>
        <v>0</v>
      </c>
      <c r="H38" s="379">
        <f>VLOOKUP($A38,'Feedstock Split-2020'!$A$1:$AG$43,MATCH(H$2,'Feedstock Split-2020'!$A$1:$AG$1,0),0)*H$4</f>
        <v>0</v>
      </c>
      <c r="I38" s="379">
        <f>VLOOKUP($A38,'Feedstock Split-2020'!$A$1:$AG$43,MATCH(I$2,'Feedstock Split-2020'!$A$1:$AG$1,0),0)*I$4</f>
        <v>0</v>
      </c>
      <c r="J38" s="379">
        <f>VLOOKUP($A38,'Feedstock Split-2020'!$A$1:$AG$43,MATCH(J$2,'Feedstock Split-2020'!$A$1:$AG$1,0),0)*J$4</f>
        <v>0</v>
      </c>
      <c r="K38" s="379">
        <f>VLOOKUP($A38,'Feedstock Split-2020'!$A$1:$AG$43,MATCH(K$2,'Feedstock Split-2020'!$A$1:$AG$1,0),0)*K$4</f>
        <v>0</v>
      </c>
      <c r="L38" s="379">
        <f>VLOOKUP($A38,'Feedstock Split-2020'!$A$1:$AG$43,MATCH(L$2,'Feedstock Split-2020'!$A$1:$AG$1,0),0)*L$4</f>
        <v>0</v>
      </c>
      <c r="M38" s="379">
        <f>VLOOKUP($A38,'Feedstock Split-2020'!$A$1:$AG$43,MATCH(M$2,'Feedstock Split-2020'!$A$1:$AG$1,0),0)*M$4</f>
        <v>0</v>
      </c>
      <c r="N38" s="379">
        <f>VLOOKUP($A38,'Feedstock Split-2020'!$A$1:$AG$43,MATCH(N$2,'Feedstock Split-2020'!$A$1:$AG$1,0),0)*N$4</f>
        <v>0</v>
      </c>
      <c r="O38" s="379">
        <f>VLOOKUP($A38,'Feedstock Split-2020'!$A$1:$AG$43,MATCH(O$2,'Feedstock Split-2020'!$A$1:$AG$1,0),0)*O$4</f>
        <v>0</v>
      </c>
      <c r="P38" s="379">
        <f>VLOOKUP($A38,'Feedstock Split-2020'!$A$1:$AG$43,MATCH(P$2,'Feedstock Split-2020'!$A$1:$AG$1,0),0)*P$4</f>
        <v>0</v>
      </c>
      <c r="Q38" s="379">
        <f>VLOOKUP($A38,'Feedstock Split-2020'!$A$1:$AG$43,MATCH(Q$2,'Feedstock Split-2020'!$A$1:$AG$1,0),0)*Q$4</f>
        <v>0</v>
      </c>
      <c r="R38" s="379">
        <f>VLOOKUP($A38,'Feedstock Split-2020'!$A$1:$AG$43,MATCH(R$2,'Feedstock Split-2020'!$A$1:$AG$1,0),0)*R$4</f>
        <v>0</v>
      </c>
      <c r="S38" s="379">
        <f>VLOOKUP($A38,'Feedstock Split-2020'!$A$1:$AG$43,MATCH(S$2,'Feedstock Split-2020'!$A$1:$AG$1,0),0)*S$4</f>
        <v>0</v>
      </c>
      <c r="T38" s="379">
        <f>VLOOKUP($A38,'Feedstock Split-2020'!$A$1:$AG$43,MATCH(T$2,'Feedstock Split-2020'!$A$1:$AG$1,0),0)*T$4</f>
        <v>0</v>
      </c>
      <c r="U38" s="379">
        <f>VLOOKUP($A38,'Feedstock Split-2020'!$A$1:$AG$43,MATCH(U$2,'Feedstock Split-2020'!$A$1:$AG$1,0),0)*U$4</f>
        <v>0</v>
      </c>
      <c r="V38" s="379">
        <f>VLOOKUP($A38,'Feedstock Split-2020'!$A$1:$AG$43,MATCH(V$2,'Feedstock Split-2020'!$A$1:$AG$1,0),0)*V$4</f>
        <v>0</v>
      </c>
      <c r="W38" s="379">
        <f>VLOOKUP($A38,'Feedstock Split-2020'!$A$1:$AG$43,MATCH(W$2,'Feedstock Split-2020'!$A$1:$AG$1,0),0)*W$4</f>
        <v>0</v>
      </c>
      <c r="X38" s="379">
        <f>VLOOKUP($A38,'Feedstock Split-2020'!$A$1:$AG$43,MATCH(X$2,'Feedstock Split-2020'!$A$1:$AG$1,0),0)*X$4</f>
        <v>0</v>
      </c>
      <c r="Y38" s="379">
        <f>VLOOKUP($A38,'Feedstock Split-2020'!$A$1:$AG$43,MATCH(Y$2,'Feedstock Split-2020'!$A$1:$AG$1,0),0)*Y$4</f>
        <v>0</v>
      </c>
      <c r="Z38" s="379">
        <f>VLOOKUP($A38,'Feedstock Split-2020'!$A$1:$AG$43,MATCH(Z$2,'Feedstock Split-2020'!$A$1:$AG$1,0),0)*Z$4</f>
        <v>0</v>
      </c>
      <c r="AA38" s="379">
        <f>VLOOKUP($A38,'Feedstock Split-2020'!$A$1:$AG$43,MATCH(AA$2,'Feedstock Split-2020'!$A$1:$AG$1,0),0)*AA$4</f>
        <v>0</v>
      </c>
      <c r="AB38" s="379">
        <f>VLOOKUP($A38,'Feedstock Split-2020'!$A$1:$AG$43,MATCH(AB$2,'Feedstock Split-2020'!$A$1:$AG$1,0),0)*AB$4</f>
        <v>0</v>
      </c>
      <c r="AC38" s="379">
        <f>VLOOKUP($A38,'Feedstock Split-2020'!$A$1:$AG$43,MATCH(AC$2,'Feedstock Split-2020'!$A$1:$AG$1,0),0)*AC$4</f>
        <v>0</v>
      </c>
      <c r="AD38" s="379">
        <f>VLOOKUP($A38,'Feedstock Split-2020'!$A$1:$AG$43,MATCH(AD$2,'Feedstock Split-2020'!$A$1:$AG$1,0),0)*AD$4</f>
        <v>0</v>
      </c>
      <c r="AE38" s="379">
        <f>VLOOKUP($A38,'Feedstock Split-2020'!$A$1:$AG$43,MATCH(AE$2,'Feedstock Split-2020'!$A$1:$AG$1,0),0)*AE$4</f>
        <v>0</v>
      </c>
      <c r="AF38" s="380">
        <f>VLOOKUP($A38,'Feedstock Split-2020'!$A$1:$AG$43,MATCH(AF$2,'Feedstock Split-2020'!$A$1:$AG$1,0),0)*AF$4</f>
        <v>0</v>
      </c>
    </row>
    <row r="39" spans="1:32" x14ac:dyDescent="0.2">
      <c r="A39" s="12" t="s">
        <v>35</v>
      </c>
      <c r="B39" s="27"/>
      <c r="C39" s="348">
        <f>VLOOKUP($A39,'Feedstock Split-2020'!$A$1:$AG$43,MATCH(C$2,'Feedstock Split-2020'!$A$1:$AG$1,0),0)*C$4</f>
        <v>0</v>
      </c>
      <c r="D39" s="379">
        <f>VLOOKUP($A39,'Feedstock Split-2020'!$A$1:$AG$43,MATCH(D$2,'Feedstock Split-2020'!$A$1:$AG$1,0),0)*D$4</f>
        <v>0</v>
      </c>
      <c r="E39" s="379">
        <f>VLOOKUP($A39,'Feedstock Split-2020'!$A$1:$AG$43,MATCH(E$2,'Feedstock Split-2020'!$A$1:$AG$1,0),0)*E$4</f>
        <v>0</v>
      </c>
      <c r="F39" s="379">
        <f>VLOOKUP($A39,'Feedstock Split-2020'!$A$1:$AG$43,MATCH(F$2,'Feedstock Split-2020'!$A$1:$AG$1,0),0)*F$4</f>
        <v>0</v>
      </c>
      <c r="G39" s="379">
        <f>VLOOKUP($A39,'Feedstock Split-2020'!$A$1:$AG$43,MATCH(G$2,'Feedstock Split-2020'!$A$1:$AG$1,0),0)*G$4</f>
        <v>0</v>
      </c>
      <c r="H39" s="379">
        <f>VLOOKUP($A39,'Feedstock Split-2020'!$A$1:$AG$43,MATCH(H$2,'Feedstock Split-2020'!$A$1:$AG$1,0),0)*H$4</f>
        <v>0</v>
      </c>
      <c r="I39" s="379">
        <f>VLOOKUP($A39,'Feedstock Split-2020'!$A$1:$AG$43,MATCH(I$2,'Feedstock Split-2020'!$A$1:$AG$1,0),0)*I$4</f>
        <v>0</v>
      </c>
      <c r="J39" s="379">
        <f>VLOOKUP($A39,'Feedstock Split-2020'!$A$1:$AG$43,MATCH(J$2,'Feedstock Split-2020'!$A$1:$AG$1,0),0)*J$4</f>
        <v>0</v>
      </c>
      <c r="K39" s="379">
        <f>VLOOKUP($A39,'Feedstock Split-2020'!$A$1:$AG$43,MATCH(K$2,'Feedstock Split-2020'!$A$1:$AG$1,0),0)*K$4</f>
        <v>0</v>
      </c>
      <c r="L39" s="379">
        <f>VLOOKUP($A39,'Feedstock Split-2020'!$A$1:$AG$43,MATCH(L$2,'Feedstock Split-2020'!$A$1:$AG$1,0),0)*L$4</f>
        <v>0</v>
      </c>
      <c r="M39" s="379">
        <f>VLOOKUP($A39,'Feedstock Split-2020'!$A$1:$AG$43,MATCH(M$2,'Feedstock Split-2020'!$A$1:$AG$1,0),0)*M$4</f>
        <v>0</v>
      </c>
      <c r="N39" s="379">
        <f>VLOOKUP($A39,'Feedstock Split-2020'!$A$1:$AG$43,MATCH(N$2,'Feedstock Split-2020'!$A$1:$AG$1,0),0)*N$4</f>
        <v>0</v>
      </c>
      <c r="O39" s="379">
        <f>VLOOKUP($A39,'Feedstock Split-2020'!$A$1:$AG$43,MATCH(O$2,'Feedstock Split-2020'!$A$1:$AG$1,0),0)*O$4</f>
        <v>0</v>
      </c>
      <c r="P39" s="379">
        <f>VLOOKUP($A39,'Feedstock Split-2020'!$A$1:$AG$43,MATCH(P$2,'Feedstock Split-2020'!$A$1:$AG$1,0),0)*P$4</f>
        <v>0</v>
      </c>
      <c r="Q39" s="379">
        <f>VLOOKUP($A39,'Feedstock Split-2020'!$A$1:$AG$43,MATCH(Q$2,'Feedstock Split-2020'!$A$1:$AG$1,0),0)*Q$4</f>
        <v>0</v>
      </c>
      <c r="R39" s="379">
        <f>VLOOKUP($A39,'Feedstock Split-2020'!$A$1:$AG$43,MATCH(R$2,'Feedstock Split-2020'!$A$1:$AG$1,0),0)*R$4</f>
        <v>0</v>
      </c>
      <c r="S39" s="379">
        <f>VLOOKUP($A39,'Feedstock Split-2020'!$A$1:$AG$43,MATCH(S$2,'Feedstock Split-2020'!$A$1:$AG$1,0),0)*S$4</f>
        <v>0</v>
      </c>
      <c r="T39" s="379">
        <f>VLOOKUP($A39,'Feedstock Split-2020'!$A$1:$AG$43,MATCH(T$2,'Feedstock Split-2020'!$A$1:$AG$1,0),0)*T$4</f>
        <v>0</v>
      </c>
      <c r="U39" s="379">
        <f>VLOOKUP($A39,'Feedstock Split-2020'!$A$1:$AG$43,MATCH(U$2,'Feedstock Split-2020'!$A$1:$AG$1,0),0)*U$4</f>
        <v>0</v>
      </c>
      <c r="V39" s="379">
        <f>VLOOKUP($A39,'Feedstock Split-2020'!$A$1:$AG$43,MATCH(V$2,'Feedstock Split-2020'!$A$1:$AG$1,0),0)*V$4</f>
        <v>0</v>
      </c>
      <c r="W39" s="379">
        <f>VLOOKUP($A39,'Feedstock Split-2020'!$A$1:$AG$43,MATCH(W$2,'Feedstock Split-2020'!$A$1:$AG$1,0),0)*W$4</f>
        <v>0</v>
      </c>
      <c r="X39" s="379">
        <f>VLOOKUP($A39,'Feedstock Split-2020'!$A$1:$AG$43,MATCH(X$2,'Feedstock Split-2020'!$A$1:$AG$1,0),0)*X$4</f>
        <v>0</v>
      </c>
      <c r="Y39" s="379">
        <f>VLOOKUP($A39,'Feedstock Split-2020'!$A$1:$AG$43,MATCH(Y$2,'Feedstock Split-2020'!$A$1:$AG$1,0),0)*Y$4</f>
        <v>0</v>
      </c>
      <c r="Z39" s="379">
        <f>VLOOKUP($A39,'Feedstock Split-2020'!$A$1:$AG$43,MATCH(Z$2,'Feedstock Split-2020'!$A$1:$AG$1,0),0)*Z$4</f>
        <v>0</v>
      </c>
      <c r="AA39" s="379">
        <f>VLOOKUP($A39,'Feedstock Split-2020'!$A$1:$AG$43,MATCH(AA$2,'Feedstock Split-2020'!$A$1:$AG$1,0),0)*AA$4</f>
        <v>0</v>
      </c>
      <c r="AB39" s="379">
        <f>VLOOKUP($A39,'Feedstock Split-2020'!$A$1:$AG$43,MATCH(AB$2,'Feedstock Split-2020'!$A$1:$AG$1,0),0)*AB$4</f>
        <v>0</v>
      </c>
      <c r="AC39" s="379">
        <f>VLOOKUP($A39,'Feedstock Split-2020'!$A$1:$AG$43,MATCH(AC$2,'Feedstock Split-2020'!$A$1:$AG$1,0),0)*AC$4</f>
        <v>0</v>
      </c>
      <c r="AD39" s="379">
        <f>VLOOKUP($A39,'Feedstock Split-2020'!$A$1:$AG$43,MATCH(AD$2,'Feedstock Split-2020'!$A$1:$AG$1,0),0)*AD$4</f>
        <v>0</v>
      </c>
      <c r="AE39" s="379">
        <f>VLOOKUP($A39,'Feedstock Split-2020'!$A$1:$AG$43,MATCH(AE$2,'Feedstock Split-2020'!$A$1:$AG$1,0),0)*AE$4</f>
        <v>0</v>
      </c>
      <c r="AF39" s="380">
        <f>VLOOKUP($A39,'Feedstock Split-2020'!$A$1:$AG$43,MATCH(AF$2,'Feedstock Split-2020'!$A$1:$AG$1,0),0)*AF$4</f>
        <v>0</v>
      </c>
    </row>
    <row r="40" spans="1:32" x14ac:dyDescent="0.2">
      <c r="A40" s="12" t="s">
        <v>36</v>
      </c>
      <c r="B40" s="27"/>
      <c r="C40" s="348">
        <f>VLOOKUP($A40,'Feedstock Split-2020'!$A$1:$AG$43,MATCH(C$2,'Feedstock Split-2020'!$A$1:$AG$1,0),0)*C$4</f>
        <v>0</v>
      </c>
      <c r="D40" s="379">
        <f>VLOOKUP($A40,'Feedstock Split-2020'!$A$1:$AG$43,MATCH(D$2,'Feedstock Split-2020'!$A$1:$AG$1,0),0)*D$4</f>
        <v>0</v>
      </c>
      <c r="E40" s="379">
        <f>VLOOKUP($A40,'Feedstock Split-2020'!$A$1:$AG$43,MATCH(E$2,'Feedstock Split-2020'!$A$1:$AG$1,0),0)*E$4</f>
        <v>0</v>
      </c>
      <c r="F40" s="379">
        <f>VLOOKUP($A40,'Feedstock Split-2020'!$A$1:$AG$43,MATCH(F$2,'Feedstock Split-2020'!$A$1:$AG$1,0),0)*F$4</f>
        <v>0</v>
      </c>
      <c r="G40" s="379">
        <f>VLOOKUP($A40,'Feedstock Split-2020'!$A$1:$AG$43,MATCH(G$2,'Feedstock Split-2020'!$A$1:$AG$1,0),0)*G$4</f>
        <v>0</v>
      </c>
      <c r="H40" s="379">
        <f>VLOOKUP($A40,'Feedstock Split-2020'!$A$1:$AG$43,MATCH(H$2,'Feedstock Split-2020'!$A$1:$AG$1,0),0)*H$4</f>
        <v>0</v>
      </c>
      <c r="I40" s="379">
        <f>VLOOKUP($A40,'Feedstock Split-2020'!$A$1:$AG$43,MATCH(I$2,'Feedstock Split-2020'!$A$1:$AG$1,0),0)*I$4</f>
        <v>0</v>
      </c>
      <c r="J40" s="379">
        <f>VLOOKUP($A40,'Feedstock Split-2020'!$A$1:$AG$43,MATCH(J$2,'Feedstock Split-2020'!$A$1:$AG$1,0),0)*J$4</f>
        <v>0</v>
      </c>
      <c r="K40" s="379">
        <f>VLOOKUP($A40,'Feedstock Split-2020'!$A$1:$AG$43,MATCH(K$2,'Feedstock Split-2020'!$A$1:$AG$1,0),0)*K$4</f>
        <v>0</v>
      </c>
      <c r="L40" s="379">
        <f>VLOOKUP($A40,'Feedstock Split-2020'!$A$1:$AG$43,MATCH(L$2,'Feedstock Split-2020'!$A$1:$AG$1,0),0)*L$4</f>
        <v>0</v>
      </c>
      <c r="M40" s="379">
        <f>VLOOKUP($A40,'Feedstock Split-2020'!$A$1:$AG$43,MATCH(M$2,'Feedstock Split-2020'!$A$1:$AG$1,0),0)*M$4</f>
        <v>0</v>
      </c>
      <c r="N40" s="379">
        <f>VLOOKUP($A40,'Feedstock Split-2020'!$A$1:$AG$43,MATCH(N$2,'Feedstock Split-2020'!$A$1:$AG$1,0),0)*N$4</f>
        <v>0</v>
      </c>
      <c r="O40" s="379">
        <f>VLOOKUP($A40,'Feedstock Split-2020'!$A$1:$AG$43,MATCH(O$2,'Feedstock Split-2020'!$A$1:$AG$1,0),0)*O$4</f>
        <v>0</v>
      </c>
      <c r="P40" s="379">
        <f>VLOOKUP($A40,'Feedstock Split-2020'!$A$1:$AG$43,MATCH(P$2,'Feedstock Split-2020'!$A$1:$AG$1,0),0)*P$4</f>
        <v>0</v>
      </c>
      <c r="Q40" s="379">
        <f>VLOOKUP($A40,'Feedstock Split-2020'!$A$1:$AG$43,MATCH(Q$2,'Feedstock Split-2020'!$A$1:$AG$1,0),0)*Q$4</f>
        <v>0</v>
      </c>
      <c r="R40" s="379">
        <f>VLOOKUP($A40,'Feedstock Split-2020'!$A$1:$AG$43,MATCH(R$2,'Feedstock Split-2020'!$A$1:$AG$1,0),0)*R$4</f>
        <v>0</v>
      </c>
      <c r="S40" s="379">
        <f>VLOOKUP($A40,'Feedstock Split-2020'!$A$1:$AG$43,MATCH(S$2,'Feedstock Split-2020'!$A$1:$AG$1,0),0)*S$4</f>
        <v>0</v>
      </c>
      <c r="T40" s="379">
        <f>VLOOKUP($A40,'Feedstock Split-2020'!$A$1:$AG$43,MATCH(T$2,'Feedstock Split-2020'!$A$1:$AG$1,0),0)*T$4</f>
        <v>0</v>
      </c>
      <c r="U40" s="379">
        <f>VLOOKUP($A40,'Feedstock Split-2020'!$A$1:$AG$43,MATCH(U$2,'Feedstock Split-2020'!$A$1:$AG$1,0),0)*U$4</f>
        <v>0</v>
      </c>
      <c r="V40" s="379">
        <f>VLOOKUP($A40,'Feedstock Split-2020'!$A$1:$AG$43,MATCH(V$2,'Feedstock Split-2020'!$A$1:$AG$1,0),0)*V$4</f>
        <v>0</v>
      </c>
      <c r="W40" s="379">
        <f>VLOOKUP($A40,'Feedstock Split-2020'!$A$1:$AG$43,MATCH(W$2,'Feedstock Split-2020'!$A$1:$AG$1,0),0)*W$4</f>
        <v>0</v>
      </c>
      <c r="X40" s="379">
        <f>VLOOKUP($A40,'Feedstock Split-2020'!$A$1:$AG$43,MATCH(X$2,'Feedstock Split-2020'!$A$1:$AG$1,0),0)*X$4</f>
        <v>0</v>
      </c>
      <c r="Y40" s="379">
        <f>VLOOKUP($A40,'Feedstock Split-2020'!$A$1:$AG$43,MATCH(Y$2,'Feedstock Split-2020'!$A$1:$AG$1,0),0)*Y$4</f>
        <v>0</v>
      </c>
      <c r="Z40" s="379">
        <f>VLOOKUP($A40,'Feedstock Split-2020'!$A$1:$AG$43,MATCH(Z$2,'Feedstock Split-2020'!$A$1:$AG$1,0),0)*Z$4</f>
        <v>0</v>
      </c>
      <c r="AA40" s="379">
        <f>VLOOKUP($A40,'Feedstock Split-2020'!$A$1:$AG$43,MATCH(AA$2,'Feedstock Split-2020'!$A$1:$AG$1,0),0)*AA$4</f>
        <v>0</v>
      </c>
      <c r="AB40" s="379">
        <f>VLOOKUP($A40,'Feedstock Split-2020'!$A$1:$AG$43,MATCH(AB$2,'Feedstock Split-2020'!$A$1:$AG$1,0),0)*AB$4</f>
        <v>0</v>
      </c>
      <c r="AC40" s="379">
        <f>VLOOKUP($A40,'Feedstock Split-2020'!$A$1:$AG$43,MATCH(AC$2,'Feedstock Split-2020'!$A$1:$AG$1,0),0)*AC$4</f>
        <v>0</v>
      </c>
      <c r="AD40" s="379">
        <f>VLOOKUP($A40,'Feedstock Split-2020'!$A$1:$AG$43,MATCH(AD$2,'Feedstock Split-2020'!$A$1:$AG$1,0),0)*AD$4</f>
        <v>0</v>
      </c>
      <c r="AE40" s="379">
        <f>VLOOKUP($A40,'Feedstock Split-2020'!$A$1:$AG$43,MATCH(AE$2,'Feedstock Split-2020'!$A$1:$AG$1,0),0)*AE$4</f>
        <v>0</v>
      </c>
      <c r="AF40" s="380">
        <f>VLOOKUP($A40,'Feedstock Split-2020'!$A$1:$AG$43,MATCH(AF$2,'Feedstock Split-2020'!$A$1:$AG$1,0),0)*AF$4</f>
        <v>0</v>
      </c>
    </row>
    <row r="41" spans="1:32" x14ac:dyDescent="0.2">
      <c r="A41" s="12" t="s">
        <v>37</v>
      </c>
      <c r="B41" s="27"/>
      <c r="C41" s="348">
        <f>VLOOKUP($A41,'Feedstock Split-2020'!$A$1:$AG$43,MATCH(C$2,'Feedstock Split-2020'!$A$1:$AG$1,0),0)*C$4</f>
        <v>0</v>
      </c>
      <c r="D41" s="379">
        <f>VLOOKUP($A41,'Feedstock Split-2020'!$A$1:$AG$43,MATCH(D$2,'Feedstock Split-2020'!$A$1:$AG$1,0),0)*D$4</f>
        <v>0</v>
      </c>
      <c r="E41" s="379">
        <f>VLOOKUP($A41,'Feedstock Split-2020'!$A$1:$AG$43,MATCH(E$2,'Feedstock Split-2020'!$A$1:$AG$1,0),0)*E$4</f>
        <v>0</v>
      </c>
      <c r="F41" s="379">
        <f>VLOOKUP($A41,'Feedstock Split-2020'!$A$1:$AG$43,MATCH(F$2,'Feedstock Split-2020'!$A$1:$AG$1,0),0)*F$4</f>
        <v>0</v>
      </c>
      <c r="G41" s="379">
        <f>VLOOKUP($A41,'Feedstock Split-2020'!$A$1:$AG$43,MATCH(G$2,'Feedstock Split-2020'!$A$1:$AG$1,0),0)*G$4</f>
        <v>0</v>
      </c>
      <c r="H41" s="379">
        <f>VLOOKUP($A41,'Feedstock Split-2020'!$A$1:$AG$43,MATCH(H$2,'Feedstock Split-2020'!$A$1:$AG$1,0),0)*H$4</f>
        <v>0</v>
      </c>
      <c r="I41" s="379">
        <f>VLOOKUP($A41,'Feedstock Split-2020'!$A$1:$AG$43,MATCH(I$2,'Feedstock Split-2020'!$A$1:$AG$1,0),0)*I$4</f>
        <v>0</v>
      </c>
      <c r="J41" s="379">
        <f>VLOOKUP($A41,'Feedstock Split-2020'!$A$1:$AG$43,MATCH(J$2,'Feedstock Split-2020'!$A$1:$AG$1,0),0)*J$4</f>
        <v>0</v>
      </c>
      <c r="K41" s="379">
        <f>VLOOKUP($A41,'Feedstock Split-2020'!$A$1:$AG$43,MATCH(K$2,'Feedstock Split-2020'!$A$1:$AG$1,0),0)*K$4</f>
        <v>0</v>
      </c>
      <c r="L41" s="379">
        <f>VLOOKUP($A41,'Feedstock Split-2020'!$A$1:$AG$43,MATCH(L$2,'Feedstock Split-2020'!$A$1:$AG$1,0),0)*L$4</f>
        <v>0</v>
      </c>
      <c r="M41" s="379">
        <f>VLOOKUP($A41,'Feedstock Split-2020'!$A$1:$AG$43,MATCH(M$2,'Feedstock Split-2020'!$A$1:$AG$1,0),0)*M$4</f>
        <v>0</v>
      </c>
      <c r="N41" s="379">
        <f>VLOOKUP($A41,'Feedstock Split-2020'!$A$1:$AG$43,MATCH(N$2,'Feedstock Split-2020'!$A$1:$AG$1,0),0)*N$4</f>
        <v>0</v>
      </c>
      <c r="O41" s="379">
        <f>VLOOKUP($A41,'Feedstock Split-2020'!$A$1:$AG$43,MATCH(O$2,'Feedstock Split-2020'!$A$1:$AG$1,0),0)*O$4</f>
        <v>0</v>
      </c>
      <c r="P41" s="379">
        <f>VLOOKUP($A41,'Feedstock Split-2020'!$A$1:$AG$43,MATCH(P$2,'Feedstock Split-2020'!$A$1:$AG$1,0),0)*P$4</f>
        <v>0</v>
      </c>
      <c r="Q41" s="379">
        <f>VLOOKUP($A41,'Feedstock Split-2020'!$A$1:$AG$43,MATCH(Q$2,'Feedstock Split-2020'!$A$1:$AG$1,0),0)*Q$4</f>
        <v>0</v>
      </c>
      <c r="R41" s="379">
        <f>VLOOKUP($A41,'Feedstock Split-2020'!$A$1:$AG$43,MATCH(R$2,'Feedstock Split-2020'!$A$1:$AG$1,0),0)*R$4</f>
        <v>0</v>
      </c>
      <c r="S41" s="379">
        <f>VLOOKUP($A41,'Feedstock Split-2020'!$A$1:$AG$43,MATCH(S$2,'Feedstock Split-2020'!$A$1:$AG$1,0),0)*S$4</f>
        <v>0</v>
      </c>
      <c r="T41" s="379">
        <f>VLOOKUP($A41,'Feedstock Split-2020'!$A$1:$AG$43,MATCH(T$2,'Feedstock Split-2020'!$A$1:$AG$1,0),0)*T$4</f>
        <v>0</v>
      </c>
      <c r="U41" s="379">
        <f>VLOOKUP($A41,'Feedstock Split-2020'!$A$1:$AG$43,MATCH(U$2,'Feedstock Split-2020'!$A$1:$AG$1,0),0)*U$4</f>
        <v>0</v>
      </c>
      <c r="V41" s="379">
        <f>VLOOKUP($A41,'Feedstock Split-2020'!$A$1:$AG$43,MATCH(V$2,'Feedstock Split-2020'!$A$1:$AG$1,0),0)*V$4</f>
        <v>0</v>
      </c>
      <c r="W41" s="379">
        <f>VLOOKUP($A41,'Feedstock Split-2020'!$A$1:$AG$43,MATCH(W$2,'Feedstock Split-2020'!$A$1:$AG$1,0),0)*W$4</f>
        <v>0</v>
      </c>
      <c r="X41" s="379">
        <f>VLOOKUP($A41,'Feedstock Split-2020'!$A$1:$AG$43,MATCH(X$2,'Feedstock Split-2020'!$A$1:$AG$1,0),0)*X$4</f>
        <v>0</v>
      </c>
      <c r="Y41" s="379">
        <f>VLOOKUP($A41,'Feedstock Split-2020'!$A$1:$AG$43,MATCH(Y$2,'Feedstock Split-2020'!$A$1:$AG$1,0),0)*Y$4</f>
        <v>0</v>
      </c>
      <c r="Z41" s="379">
        <f>VLOOKUP($A41,'Feedstock Split-2020'!$A$1:$AG$43,MATCH(Z$2,'Feedstock Split-2020'!$A$1:$AG$1,0),0)*Z$4</f>
        <v>0</v>
      </c>
      <c r="AA41" s="379">
        <f>VLOOKUP($A41,'Feedstock Split-2020'!$A$1:$AG$43,MATCH(AA$2,'Feedstock Split-2020'!$A$1:$AG$1,0),0)*AA$4</f>
        <v>0</v>
      </c>
      <c r="AB41" s="379">
        <f>VLOOKUP($A41,'Feedstock Split-2020'!$A$1:$AG$43,MATCH(AB$2,'Feedstock Split-2020'!$A$1:$AG$1,0),0)*AB$4</f>
        <v>0</v>
      </c>
      <c r="AC41" s="379">
        <f>VLOOKUP($A41,'Feedstock Split-2020'!$A$1:$AG$43,MATCH(AC$2,'Feedstock Split-2020'!$A$1:$AG$1,0),0)*AC$4</f>
        <v>0</v>
      </c>
      <c r="AD41" s="379">
        <f>VLOOKUP($A41,'Feedstock Split-2020'!$A$1:$AG$43,MATCH(AD$2,'Feedstock Split-2020'!$A$1:$AG$1,0),0)*AD$4</f>
        <v>0</v>
      </c>
      <c r="AE41" s="379">
        <f>VLOOKUP($A41,'Feedstock Split-2020'!$A$1:$AG$43,MATCH(AE$2,'Feedstock Split-2020'!$A$1:$AG$1,0),0)*AE$4</f>
        <v>0</v>
      </c>
      <c r="AF41" s="380">
        <f>VLOOKUP($A41,'Feedstock Split-2020'!$A$1:$AG$43,MATCH(AF$2,'Feedstock Split-2020'!$A$1:$AG$1,0),0)*AF$4</f>
        <v>0</v>
      </c>
    </row>
    <row r="42" spans="1:32" x14ac:dyDescent="0.2">
      <c r="A42" s="12" t="s">
        <v>38</v>
      </c>
      <c r="B42" s="27"/>
      <c r="C42" s="348">
        <f>VLOOKUP($A42,'Feedstock Split-2020'!$A$1:$AG$43,MATCH(C$2,'Feedstock Split-2020'!$A$1:$AG$1,0),0)*C$4</f>
        <v>0</v>
      </c>
      <c r="D42" s="379">
        <f>VLOOKUP($A42,'Feedstock Split-2020'!$A$1:$AG$43,MATCH(D$2,'Feedstock Split-2020'!$A$1:$AG$1,0),0)*D$4</f>
        <v>0</v>
      </c>
      <c r="E42" s="379">
        <f>VLOOKUP($A42,'Feedstock Split-2020'!$A$1:$AG$43,MATCH(E$2,'Feedstock Split-2020'!$A$1:$AG$1,0),0)*E$4</f>
        <v>0</v>
      </c>
      <c r="F42" s="379">
        <f>VLOOKUP($A42,'Feedstock Split-2020'!$A$1:$AG$43,MATCH(F$2,'Feedstock Split-2020'!$A$1:$AG$1,0),0)*F$4</f>
        <v>0</v>
      </c>
      <c r="G42" s="379">
        <f>VLOOKUP($A42,'Feedstock Split-2020'!$A$1:$AG$43,MATCH(G$2,'Feedstock Split-2020'!$A$1:$AG$1,0),0)*G$4</f>
        <v>0</v>
      </c>
      <c r="H42" s="379">
        <f>VLOOKUP($A42,'Feedstock Split-2020'!$A$1:$AG$43,MATCH(H$2,'Feedstock Split-2020'!$A$1:$AG$1,0),0)*H$4</f>
        <v>0</v>
      </c>
      <c r="I42" s="379">
        <f>VLOOKUP($A42,'Feedstock Split-2020'!$A$1:$AG$43,MATCH(I$2,'Feedstock Split-2020'!$A$1:$AG$1,0),0)*I$4</f>
        <v>0</v>
      </c>
      <c r="J42" s="379">
        <f>VLOOKUP($A42,'Feedstock Split-2020'!$A$1:$AG$43,MATCH(J$2,'Feedstock Split-2020'!$A$1:$AG$1,0),0)*J$4</f>
        <v>0</v>
      </c>
      <c r="K42" s="379">
        <f>VLOOKUP($A42,'Feedstock Split-2020'!$A$1:$AG$43,MATCH(K$2,'Feedstock Split-2020'!$A$1:$AG$1,0),0)*K$4</f>
        <v>0</v>
      </c>
      <c r="L42" s="379">
        <f>VLOOKUP($A42,'Feedstock Split-2020'!$A$1:$AG$43,MATCH(L$2,'Feedstock Split-2020'!$A$1:$AG$1,0),0)*L$4</f>
        <v>0</v>
      </c>
      <c r="M42" s="379">
        <f>VLOOKUP($A42,'Feedstock Split-2020'!$A$1:$AG$43,MATCH(M$2,'Feedstock Split-2020'!$A$1:$AG$1,0),0)*M$4</f>
        <v>0</v>
      </c>
      <c r="N42" s="379">
        <f>VLOOKUP($A42,'Feedstock Split-2020'!$A$1:$AG$43,MATCH(N$2,'Feedstock Split-2020'!$A$1:$AG$1,0),0)*N$4</f>
        <v>0</v>
      </c>
      <c r="O42" s="379">
        <f>VLOOKUP($A42,'Feedstock Split-2020'!$A$1:$AG$43,MATCH(O$2,'Feedstock Split-2020'!$A$1:$AG$1,0),0)*O$4</f>
        <v>0</v>
      </c>
      <c r="P42" s="379">
        <f>VLOOKUP($A42,'Feedstock Split-2020'!$A$1:$AG$43,MATCH(P$2,'Feedstock Split-2020'!$A$1:$AG$1,0),0)*P$4</f>
        <v>0</v>
      </c>
      <c r="Q42" s="379">
        <f>VLOOKUP($A42,'Feedstock Split-2020'!$A$1:$AG$43,MATCH(Q$2,'Feedstock Split-2020'!$A$1:$AG$1,0),0)*Q$4</f>
        <v>0</v>
      </c>
      <c r="R42" s="379">
        <f>VLOOKUP($A42,'Feedstock Split-2020'!$A$1:$AG$43,MATCH(R$2,'Feedstock Split-2020'!$A$1:$AG$1,0),0)*R$4</f>
        <v>0</v>
      </c>
      <c r="S42" s="379">
        <f>VLOOKUP($A42,'Feedstock Split-2020'!$A$1:$AG$43,MATCH(S$2,'Feedstock Split-2020'!$A$1:$AG$1,0),0)*S$4</f>
        <v>0</v>
      </c>
      <c r="T42" s="379">
        <f>VLOOKUP($A42,'Feedstock Split-2020'!$A$1:$AG$43,MATCH(T$2,'Feedstock Split-2020'!$A$1:$AG$1,0),0)*T$4</f>
        <v>0</v>
      </c>
      <c r="U42" s="379">
        <f>VLOOKUP($A42,'Feedstock Split-2020'!$A$1:$AG$43,MATCH(U$2,'Feedstock Split-2020'!$A$1:$AG$1,0),0)*U$4</f>
        <v>0</v>
      </c>
      <c r="V42" s="379">
        <f>VLOOKUP($A42,'Feedstock Split-2020'!$A$1:$AG$43,MATCH(V$2,'Feedstock Split-2020'!$A$1:$AG$1,0),0)*V$4</f>
        <v>0</v>
      </c>
      <c r="W42" s="379">
        <f>VLOOKUP($A42,'Feedstock Split-2020'!$A$1:$AG$43,MATCH(W$2,'Feedstock Split-2020'!$A$1:$AG$1,0),0)*W$4</f>
        <v>0</v>
      </c>
      <c r="X42" s="379">
        <f>VLOOKUP($A42,'Feedstock Split-2020'!$A$1:$AG$43,MATCH(X$2,'Feedstock Split-2020'!$A$1:$AG$1,0),0)*X$4</f>
        <v>0</v>
      </c>
      <c r="Y42" s="379">
        <f>VLOOKUP($A42,'Feedstock Split-2020'!$A$1:$AG$43,MATCH(Y$2,'Feedstock Split-2020'!$A$1:$AG$1,0),0)*Y$4</f>
        <v>0</v>
      </c>
      <c r="Z42" s="379">
        <f>VLOOKUP($A42,'Feedstock Split-2020'!$A$1:$AG$43,MATCH(Z$2,'Feedstock Split-2020'!$A$1:$AG$1,0),0)*Z$4</f>
        <v>0</v>
      </c>
      <c r="AA42" s="379">
        <f>VLOOKUP($A42,'Feedstock Split-2020'!$A$1:$AG$43,MATCH(AA$2,'Feedstock Split-2020'!$A$1:$AG$1,0),0)*AA$4</f>
        <v>0</v>
      </c>
      <c r="AB42" s="379">
        <f>VLOOKUP($A42,'Feedstock Split-2020'!$A$1:$AG$43,MATCH(AB$2,'Feedstock Split-2020'!$A$1:$AG$1,0),0)*AB$4</f>
        <v>0</v>
      </c>
      <c r="AC42" s="379">
        <f>VLOOKUP($A42,'Feedstock Split-2020'!$A$1:$AG$43,MATCH(AC$2,'Feedstock Split-2020'!$A$1:$AG$1,0),0)*AC$4</f>
        <v>0</v>
      </c>
      <c r="AD42" s="379">
        <f>VLOOKUP($A42,'Feedstock Split-2020'!$A$1:$AG$43,MATCH(AD$2,'Feedstock Split-2020'!$A$1:$AG$1,0),0)*AD$4</f>
        <v>0</v>
      </c>
      <c r="AE42" s="379">
        <f>VLOOKUP($A42,'Feedstock Split-2020'!$A$1:$AG$43,MATCH(AE$2,'Feedstock Split-2020'!$A$1:$AG$1,0),0)*AE$4</f>
        <v>0</v>
      </c>
      <c r="AF42" s="380">
        <f>VLOOKUP($A42,'Feedstock Split-2020'!$A$1:$AG$43,MATCH(AF$2,'Feedstock Split-2020'!$A$1:$AG$1,0),0)*AF$4</f>
        <v>0</v>
      </c>
    </row>
    <row r="43" spans="1:32" x14ac:dyDescent="0.2">
      <c r="A43" s="12" t="s">
        <v>39</v>
      </c>
      <c r="B43" s="27"/>
      <c r="C43" s="348">
        <f>VLOOKUP($A43,'Feedstock Split-2020'!$A$1:$AG$43,MATCH(C$2,'Feedstock Split-2020'!$A$1:$AG$1,0),0)*C$4</f>
        <v>0</v>
      </c>
      <c r="D43" s="379">
        <f>VLOOKUP($A43,'Feedstock Split-2020'!$A$1:$AG$43,MATCH(D$2,'Feedstock Split-2020'!$A$1:$AG$1,0),0)*D$4</f>
        <v>0</v>
      </c>
      <c r="E43" s="379">
        <f>VLOOKUP($A43,'Feedstock Split-2020'!$A$1:$AG$43,MATCH(E$2,'Feedstock Split-2020'!$A$1:$AG$1,0),0)*E$4</f>
        <v>0</v>
      </c>
      <c r="F43" s="379">
        <f>VLOOKUP($A43,'Feedstock Split-2020'!$A$1:$AG$43,MATCH(F$2,'Feedstock Split-2020'!$A$1:$AG$1,0),0)*F$4</f>
        <v>0</v>
      </c>
      <c r="G43" s="379">
        <f>VLOOKUP($A43,'Feedstock Split-2020'!$A$1:$AG$43,MATCH(G$2,'Feedstock Split-2020'!$A$1:$AG$1,0),0)*G$4</f>
        <v>0</v>
      </c>
      <c r="H43" s="379">
        <f>VLOOKUP($A43,'Feedstock Split-2020'!$A$1:$AG$43,MATCH(H$2,'Feedstock Split-2020'!$A$1:$AG$1,0),0)*H$4</f>
        <v>0</v>
      </c>
      <c r="I43" s="379">
        <f>VLOOKUP($A43,'Feedstock Split-2020'!$A$1:$AG$43,MATCH(I$2,'Feedstock Split-2020'!$A$1:$AG$1,0),0)*I$4</f>
        <v>0</v>
      </c>
      <c r="J43" s="379">
        <f>VLOOKUP($A43,'Feedstock Split-2020'!$A$1:$AG$43,MATCH(J$2,'Feedstock Split-2020'!$A$1:$AG$1,0),0)*J$4</f>
        <v>0</v>
      </c>
      <c r="K43" s="379">
        <f>VLOOKUP($A43,'Feedstock Split-2020'!$A$1:$AG$43,MATCH(K$2,'Feedstock Split-2020'!$A$1:$AG$1,0),0)*K$4</f>
        <v>0</v>
      </c>
      <c r="L43" s="379">
        <f>VLOOKUP($A43,'Feedstock Split-2020'!$A$1:$AG$43,MATCH(L$2,'Feedstock Split-2020'!$A$1:$AG$1,0),0)*L$4</f>
        <v>0</v>
      </c>
      <c r="M43" s="379">
        <f>VLOOKUP($A43,'Feedstock Split-2020'!$A$1:$AG$43,MATCH(M$2,'Feedstock Split-2020'!$A$1:$AG$1,0),0)*M$4</f>
        <v>0</v>
      </c>
      <c r="N43" s="379">
        <f>VLOOKUP($A43,'Feedstock Split-2020'!$A$1:$AG$43,MATCH(N$2,'Feedstock Split-2020'!$A$1:$AG$1,0),0)*N$4</f>
        <v>0</v>
      </c>
      <c r="O43" s="379">
        <f>VLOOKUP($A43,'Feedstock Split-2020'!$A$1:$AG$43,MATCH(O$2,'Feedstock Split-2020'!$A$1:$AG$1,0),0)*O$4</f>
        <v>0</v>
      </c>
      <c r="P43" s="379">
        <f>VLOOKUP($A43,'Feedstock Split-2020'!$A$1:$AG$43,MATCH(P$2,'Feedstock Split-2020'!$A$1:$AG$1,0),0)*P$4</f>
        <v>0</v>
      </c>
      <c r="Q43" s="379">
        <f>VLOOKUP($A43,'Feedstock Split-2020'!$A$1:$AG$43,MATCH(Q$2,'Feedstock Split-2020'!$A$1:$AG$1,0),0)*Q$4</f>
        <v>0</v>
      </c>
      <c r="R43" s="379">
        <f>VLOOKUP($A43,'Feedstock Split-2020'!$A$1:$AG$43,MATCH(R$2,'Feedstock Split-2020'!$A$1:$AG$1,0),0)*R$4</f>
        <v>0</v>
      </c>
      <c r="S43" s="379">
        <f>VLOOKUP($A43,'Feedstock Split-2020'!$A$1:$AG$43,MATCH(S$2,'Feedstock Split-2020'!$A$1:$AG$1,0),0)*S$4</f>
        <v>0</v>
      </c>
      <c r="T43" s="379">
        <f>VLOOKUP($A43,'Feedstock Split-2020'!$A$1:$AG$43,MATCH(T$2,'Feedstock Split-2020'!$A$1:$AG$1,0),0)*T$4</f>
        <v>0</v>
      </c>
      <c r="U43" s="379">
        <f>VLOOKUP($A43,'Feedstock Split-2020'!$A$1:$AG$43,MATCH(U$2,'Feedstock Split-2020'!$A$1:$AG$1,0),0)*U$4</f>
        <v>0</v>
      </c>
      <c r="V43" s="379">
        <f>VLOOKUP($A43,'Feedstock Split-2020'!$A$1:$AG$43,MATCH(V$2,'Feedstock Split-2020'!$A$1:$AG$1,0),0)*V$4</f>
        <v>0</v>
      </c>
      <c r="W43" s="379">
        <f>VLOOKUP($A43,'Feedstock Split-2020'!$A$1:$AG$43,MATCH(W$2,'Feedstock Split-2020'!$A$1:$AG$1,0),0)*W$4</f>
        <v>0</v>
      </c>
      <c r="X43" s="379">
        <f>VLOOKUP($A43,'Feedstock Split-2020'!$A$1:$AG$43,MATCH(X$2,'Feedstock Split-2020'!$A$1:$AG$1,0),0)*X$4</f>
        <v>0</v>
      </c>
      <c r="Y43" s="379">
        <f>VLOOKUP($A43,'Feedstock Split-2020'!$A$1:$AG$43,MATCH(Y$2,'Feedstock Split-2020'!$A$1:$AG$1,0),0)*Y$4</f>
        <v>0</v>
      </c>
      <c r="Z43" s="379">
        <f>VLOOKUP($A43,'Feedstock Split-2020'!$A$1:$AG$43,MATCH(Z$2,'Feedstock Split-2020'!$A$1:$AG$1,0),0)*Z$4</f>
        <v>0</v>
      </c>
      <c r="AA43" s="379">
        <f>VLOOKUP($A43,'Feedstock Split-2020'!$A$1:$AG$43,MATCH(AA$2,'Feedstock Split-2020'!$A$1:$AG$1,0),0)*AA$4</f>
        <v>0</v>
      </c>
      <c r="AB43" s="379">
        <f>VLOOKUP($A43,'Feedstock Split-2020'!$A$1:$AG$43,MATCH(AB$2,'Feedstock Split-2020'!$A$1:$AG$1,0),0)*AB$4</f>
        <v>0</v>
      </c>
      <c r="AC43" s="379">
        <f>VLOOKUP($A43,'Feedstock Split-2020'!$A$1:$AG$43,MATCH(AC$2,'Feedstock Split-2020'!$A$1:$AG$1,0),0)*AC$4</f>
        <v>0</v>
      </c>
      <c r="AD43" s="379">
        <f>VLOOKUP($A43,'Feedstock Split-2020'!$A$1:$AG$43,MATCH(AD$2,'Feedstock Split-2020'!$A$1:$AG$1,0),0)*AD$4</f>
        <v>0</v>
      </c>
      <c r="AE43" s="379">
        <f>VLOOKUP($A43,'Feedstock Split-2020'!$A$1:$AG$43,MATCH(AE$2,'Feedstock Split-2020'!$A$1:$AG$1,0),0)*AE$4</f>
        <v>0</v>
      </c>
      <c r="AF43" s="380">
        <f>VLOOKUP($A43,'Feedstock Split-2020'!$A$1:$AG$43,MATCH(AF$2,'Feedstock Split-2020'!$A$1:$AG$1,0),0)*AF$4</f>
        <v>0</v>
      </c>
    </row>
    <row r="44" spans="1:32" x14ac:dyDescent="0.2">
      <c r="A44" s="74" t="s">
        <v>346</v>
      </c>
      <c r="B44" s="115"/>
      <c r="C44" s="348">
        <f>VLOOKUP($A44,'Feedstock Split-2020'!$A$1:$AG$43,MATCH(C$2,'Feedstock Split-2020'!$A$1:$AG$1,0),0)*C$4</f>
        <v>0</v>
      </c>
      <c r="D44" s="379">
        <f>VLOOKUP($A44,'Feedstock Split-2020'!$A$1:$AG$43,MATCH(D$2,'Feedstock Split-2020'!$A$1:$AG$1,0),0)*D$4</f>
        <v>0</v>
      </c>
      <c r="E44" s="379">
        <f>VLOOKUP($A44,'Feedstock Split-2020'!$A$1:$AG$43,MATCH(E$2,'Feedstock Split-2020'!$A$1:$AG$1,0),0)*E$4</f>
        <v>0</v>
      </c>
      <c r="F44" s="379">
        <f>VLOOKUP($A44,'Feedstock Split-2020'!$A$1:$AG$43,MATCH(F$2,'Feedstock Split-2020'!$A$1:$AG$1,0),0)*F$4</f>
        <v>0</v>
      </c>
      <c r="G44" s="379">
        <f>VLOOKUP($A44,'Feedstock Split-2020'!$A$1:$AG$43,MATCH(G$2,'Feedstock Split-2020'!$A$1:$AG$1,0),0)*G$4</f>
        <v>0</v>
      </c>
      <c r="H44" s="379">
        <f>VLOOKUP($A44,'Feedstock Split-2020'!$A$1:$AG$43,MATCH(H$2,'Feedstock Split-2020'!$A$1:$AG$1,0),0)*H$4</f>
        <v>0</v>
      </c>
      <c r="I44" s="379">
        <f>VLOOKUP($A44,'Feedstock Split-2020'!$A$1:$AG$43,MATCH(I$2,'Feedstock Split-2020'!$A$1:$AG$1,0),0)*I$4</f>
        <v>0</v>
      </c>
      <c r="J44" s="379">
        <f>VLOOKUP($A44,'Feedstock Split-2020'!$A$1:$AG$43,MATCH(J$2,'Feedstock Split-2020'!$A$1:$AG$1,0),0)*J$4</f>
        <v>0</v>
      </c>
      <c r="K44" s="379">
        <f>VLOOKUP($A44,'Feedstock Split-2020'!$A$1:$AG$43,MATCH(K$2,'Feedstock Split-2020'!$A$1:$AG$1,0),0)*K$4</f>
        <v>0</v>
      </c>
      <c r="L44" s="379">
        <f>VLOOKUP($A44,'Feedstock Split-2020'!$A$1:$AG$43,MATCH(L$2,'Feedstock Split-2020'!$A$1:$AG$1,0),0)*L$4</f>
        <v>0</v>
      </c>
      <c r="M44" s="379">
        <f>VLOOKUP($A44,'Feedstock Split-2020'!$A$1:$AG$43,MATCH(M$2,'Feedstock Split-2020'!$A$1:$AG$1,0),0)*M$4</f>
        <v>0</v>
      </c>
      <c r="N44" s="379">
        <f>VLOOKUP($A44,'Feedstock Split-2020'!$A$1:$AG$43,MATCH(N$2,'Feedstock Split-2020'!$A$1:$AG$1,0),0)*N$4</f>
        <v>0</v>
      </c>
      <c r="O44" s="379">
        <f>VLOOKUP($A44,'Feedstock Split-2020'!$A$1:$AG$43,MATCH(O$2,'Feedstock Split-2020'!$A$1:$AG$1,0),0)*O$4</f>
        <v>0</v>
      </c>
      <c r="P44" s="379">
        <f>VLOOKUP($A44,'Feedstock Split-2020'!$A$1:$AG$43,MATCH(P$2,'Feedstock Split-2020'!$A$1:$AG$1,0),0)*P$4</f>
        <v>0</v>
      </c>
      <c r="Q44" s="379">
        <f>VLOOKUP($A44,'Feedstock Split-2020'!$A$1:$AG$43,MATCH(Q$2,'Feedstock Split-2020'!$A$1:$AG$1,0),0)*Q$4</f>
        <v>0</v>
      </c>
      <c r="R44" s="379">
        <f>VLOOKUP($A44,'Feedstock Split-2020'!$A$1:$AG$43,MATCH(R$2,'Feedstock Split-2020'!$A$1:$AG$1,0),0)*R$4</f>
        <v>0</v>
      </c>
      <c r="S44" s="379">
        <f>VLOOKUP($A44,'Feedstock Split-2020'!$A$1:$AG$43,MATCH(S$2,'Feedstock Split-2020'!$A$1:$AG$1,0),0)*S$4</f>
        <v>0</v>
      </c>
      <c r="T44" s="379">
        <f>VLOOKUP($A44,'Feedstock Split-2020'!$A$1:$AG$43,MATCH(T$2,'Feedstock Split-2020'!$A$1:$AG$1,0),0)*T$4</f>
        <v>0</v>
      </c>
      <c r="U44" s="379">
        <f>VLOOKUP($A44,'Feedstock Split-2020'!$A$1:$AG$43,MATCH(U$2,'Feedstock Split-2020'!$A$1:$AG$1,0),0)*U$4</f>
        <v>0</v>
      </c>
      <c r="V44" s="379">
        <f>VLOOKUP($A44,'Feedstock Split-2020'!$A$1:$AG$43,MATCH(V$2,'Feedstock Split-2020'!$A$1:$AG$1,0),0)*V$4</f>
        <v>0</v>
      </c>
      <c r="W44" s="379">
        <f>VLOOKUP($A44,'Feedstock Split-2020'!$A$1:$AG$43,MATCH(W$2,'Feedstock Split-2020'!$A$1:$AG$1,0),0)*W$4</f>
        <v>0</v>
      </c>
      <c r="X44" s="379">
        <f>VLOOKUP($A44,'Feedstock Split-2020'!$A$1:$AG$43,MATCH(X$2,'Feedstock Split-2020'!$A$1:$AG$1,0),0)*X$4</f>
        <v>0</v>
      </c>
      <c r="Y44" s="379">
        <f>VLOOKUP($A44,'Feedstock Split-2020'!$A$1:$AG$43,MATCH(Y$2,'Feedstock Split-2020'!$A$1:$AG$1,0),0)*Y$4</f>
        <v>0</v>
      </c>
      <c r="Z44" s="379">
        <f>VLOOKUP($A44,'Feedstock Split-2020'!$A$1:$AG$43,MATCH(Z$2,'Feedstock Split-2020'!$A$1:$AG$1,0),0)*Z$4</f>
        <v>0</v>
      </c>
      <c r="AA44" s="379">
        <f>VLOOKUP($A44,'Feedstock Split-2020'!$A$1:$AG$43,MATCH(AA$2,'Feedstock Split-2020'!$A$1:$AG$1,0),0)*AA$4</f>
        <v>0</v>
      </c>
      <c r="AB44" s="379">
        <f>VLOOKUP($A44,'Feedstock Split-2020'!$A$1:$AG$43,MATCH(AB$2,'Feedstock Split-2020'!$A$1:$AG$1,0),0)*AB$4</f>
        <v>0</v>
      </c>
      <c r="AC44" s="379">
        <f>VLOOKUP($A44,'Feedstock Split-2020'!$A$1:$AG$43,MATCH(AC$2,'Feedstock Split-2020'!$A$1:$AG$1,0),0)*AC$4</f>
        <v>0</v>
      </c>
      <c r="AD44" s="379">
        <f>VLOOKUP($A44,'Feedstock Split-2020'!$A$1:$AG$43,MATCH(AD$2,'Feedstock Split-2020'!$A$1:$AG$1,0),0)*AD$4</f>
        <v>0</v>
      </c>
      <c r="AE44" s="379">
        <f>VLOOKUP($A44,'Feedstock Split-2020'!$A$1:$AG$43,MATCH(AE$2,'Feedstock Split-2020'!$A$1:$AG$1,0),0)*AE$4</f>
        <v>0</v>
      </c>
      <c r="AF44" s="380">
        <f>VLOOKUP($A44,'Feedstock Split-2020'!$A$1:$AG$43,MATCH(AF$2,'Feedstock Split-2020'!$A$1:$AG$1,0),0)*AF$4</f>
        <v>0</v>
      </c>
    </row>
    <row r="45" spans="1:32" x14ac:dyDescent="0.2">
      <c r="A45" s="37" t="s">
        <v>41</v>
      </c>
      <c r="B45" s="116"/>
      <c r="C45" s="381">
        <f>VLOOKUP($A45,'Feedstock Split-2020'!$A$1:$AG$43,MATCH(C$2,'Feedstock Split-2020'!$A$1:$AG$1,0),0)*C$4</f>
        <v>0</v>
      </c>
      <c r="D45" s="382">
        <f>VLOOKUP($A45,'Feedstock Split-2020'!$A$1:$AG$43,MATCH(D$2,'Feedstock Split-2020'!$A$1:$AG$1,0),0)*D$4</f>
        <v>0</v>
      </c>
      <c r="E45" s="382">
        <f>VLOOKUP($A45,'Feedstock Split-2020'!$A$1:$AG$43,MATCH(E$2,'Feedstock Split-2020'!$A$1:$AG$1,0),0)*E$4</f>
        <v>0</v>
      </c>
      <c r="F45" s="382">
        <f>VLOOKUP($A45,'Feedstock Split-2020'!$A$1:$AG$43,MATCH(F$2,'Feedstock Split-2020'!$A$1:$AG$1,0),0)*F$4</f>
        <v>0</v>
      </c>
      <c r="G45" s="382">
        <f>VLOOKUP($A45,'Feedstock Split-2020'!$A$1:$AG$43,MATCH(G$2,'Feedstock Split-2020'!$A$1:$AG$1,0),0)*G$4</f>
        <v>0</v>
      </c>
      <c r="H45" s="382">
        <f>VLOOKUP($A45,'Feedstock Split-2020'!$A$1:$AG$43,MATCH(H$2,'Feedstock Split-2020'!$A$1:$AG$1,0),0)*H$4</f>
        <v>0</v>
      </c>
      <c r="I45" s="382">
        <f>VLOOKUP($A45,'Feedstock Split-2020'!$A$1:$AG$43,MATCH(I$2,'Feedstock Split-2020'!$A$1:$AG$1,0),0)*I$4</f>
        <v>0</v>
      </c>
      <c r="J45" s="382">
        <f>VLOOKUP($A45,'Feedstock Split-2020'!$A$1:$AG$43,MATCH(J$2,'Feedstock Split-2020'!$A$1:$AG$1,0),0)*J$4</f>
        <v>0</v>
      </c>
      <c r="K45" s="382">
        <f>VLOOKUP($A45,'Feedstock Split-2020'!$A$1:$AG$43,MATCH(K$2,'Feedstock Split-2020'!$A$1:$AG$1,0),0)*K$4</f>
        <v>0</v>
      </c>
      <c r="L45" s="382">
        <f>VLOOKUP($A45,'Feedstock Split-2020'!$A$1:$AG$43,MATCH(L$2,'Feedstock Split-2020'!$A$1:$AG$1,0),0)*L$4</f>
        <v>0</v>
      </c>
      <c r="M45" s="382">
        <f>VLOOKUP($A45,'Feedstock Split-2020'!$A$1:$AG$43,MATCH(M$2,'Feedstock Split-2020'!$A$1:$AG$1,0),0)*M$4</f>
        <v>0</v>
      </c>
      <c r="N45" s="382">
        <f>VLOOKUP($A45,'Feedstock Split-2020'!$A$1:$AG$43,MATCH(N$2,'Feedstock Split-2020'!$A$1:$AG$1,0),0)*N$4</f>
        <v>0</v>
      </c>
      <c r="O45" s="382">
        <f>VLOOKUP($A45,'Feedstock Split-2020'!$A$1:$AG$43,MATCH(O$2,'Feedstock Split-2020'!$A$1:$AG$1,0),0)*O$4</f>
        <v>0</v>
      </c>
      <c r="P45" s="382">
        <f>VLOOKUP($A45,'Feedstock Split-2020'!$A$1:$AG$43,MATCH(P$2,'Feedstock Split-2020'!$A$1:$AG$1,0),0)*P$4</f>
        <v>0</v>
      </c>
      <c r="Q45" s="382">
        <f>VLOOKUP($A45,'Feedstock Split-2020'!$A$1:$AG$43,MATCH(Q$2,'Feedstock Split-2020'!$A$1:$AG$1,0),0)*Q$4</f>
        <v>0</v>
      </c>
      <c r="R45" s="382">
        <f>VLOOKUP($A45,'Feedstock Split-2020'!$A$1:$AG$43,MATCH(R$2,'Feedstock Split-2020'!$A$1:$AG$1,0),0)*R$4</f>
        <v>0</v>
      </c>
      <c r="S45" s="382">
        <f>VLOOKUP($A45,'Feedstock Split-2020'!$A$1:$AG$43,MATCH(S$2,'Feedstock Split-2020'!$A$1:$AG$1,0),0)*S$4</f>
        <v>0</v>
      </c>
      <c r="T45" s="382">
        <f>VLOOKUP($A45,'Feedstock Split-2020'!$A$1:$AG$43,MATCH(T$2,'Feedstock Split-2020'!$A$1:$AG$1,0),0)*T$4</f>
        <v>0</v>
      </c>
      <c r="U45" s="382">
        <f>VLOOKUP($A45,'Feedstock Split-2020'!$A$1:$AG$43,MATCH(U$2,'Feedstock Split-2020'!$A$1:$AG$1,0),0)*U$4</f>
        <v>0</v>
      </c>
      <c r="V45" s="382">
        <f>VLOOKUP($A45,'Feedstock Split-2020'!$A$1:$AG$43,MATCH(V$2,'Feedstock Split-2020'!$A$1:$AG$1,0),0)*V$4</f>
        <v>0</v>
      </c>
      <c r="W45" s="382">
        <f>VLOOKUP($A45,'Feedstock Split-2020'!$A$1:$AG$43,MATCH(W$2,'Feedstock Split-2020'!$A$1:$AG$1,0),0)*W$4</f>
        <v>0</v>
      </c>
      <c r="X45" s="382">
        <f>VLOOKUP($A45,'Feedstock Split-2020'!$A$1:$AG$43,MATCH(X$2,'Feedstock Split-2020'!$A$1:$AG$1,0),0)*X$4</f>
        <v>0</v>
      </c>
      <c r="Y45" s="382">
        <f>VLOOKUP($A45,'Feedstock Split-2020'!$A$1:$AG$43,MATCH(Y$2,'Feedstock Split-2020'!$A$1:$AG$1,0),0)*Y$4</f>
        <v>0</v>
      </c>
      <c r="Z45" s="382">
        <f>VLOOKUP($A45,'Feedstock Split-2020'!$A$1:$AG$43,MATCH(Z$2,'Feedstock Split-2020'!$A$1:$AG$1,0),0)*Z$4</f>
        <v>0</v>
      </c>
      <c r="AA45" s="382">
        <f>VLOOKUP($A45,'Feedstock Split-2020'!$A$1:$AG$43,MATCH(AA$2,'Feedstock Split-2020'!$A$1:$AG$1,0),0)*AA$4</f>
        <v>0</v>
      </c>
      <c r="AB45" s="382">
        <f>VLOOKUP($A45,'Feedstock Split-2020'!$A$1:$AG$43,MATCH(AB$2,'Feedstock Split-2020'!$A$1:$AG$1,0),0)*AB$4</f>
        <v>0</v>
      </c>
      <c r="AC45" s="382">
        <f>VLOOKUP($A45,'Feedstock Split-2020'!$A$1:$AG$43,MATCH(AC$2,'Feedstock Split-2020'!$A$1:$AG$1,0),0)*AC$4</f>
        <v>0</v>
      </c>
      <c r="AD45" s="382">
        <f>VLOOKUP($A45,'Feedstock Split-2020'!$A$1:$AG$43,MATCH(AD$2,'Feedstock Split-2020'!$A$1:$AG$1,0),0)*AD$4</f>
        <v>0</v>
      </c>
      <c r="AE45" s="382">
        <f>VLOOKUP($A45,'Feedstock Split-2020'!$A$1:$AG$43,MATCH(AE$2,'Feedstock Split-2020'!$A$1:$AG$1,0),0)*AE$4</f>
        <v>0</v>
      </c>
      <c r="AF45" s="383">
        <f>VLOOKUP($A45,'Feedstock Split-2020'!$A$1:$AG$43,MATCH(AF$2,'Feedstock Split-2020'!$A$1:$AG$1,0),0)*AF$4</f>
        <v>0</v>
      </c>
    </row>
    <row r="46" spans="1:32" x14ac:dyDescent="0.2">
      <c r="A46" s="76" t="s">
        <v>123</v>
      </c>
      <c r="B46" s="26"/>
      <c r="C46" s="30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>
        <f>'Energy Balance-2020'!$X$30*VLOOKUP(W$3,'Heat Value'!$A$1:$E$33,5,0)</f>
        <v>1113928532029844.9</v>
      </c>
      <c r="X46" s="24"/>
      <c r="Y46" s="24"/>
      <c r="Z46" s="24"/>
      <c r="AA46" s="24"/>
      <c r="AB46" s="24"/>
      <c r="AC46" s="24"/>
      <c r="AD46" s="24"/>
      <c r="AE46" s="24"/>
      <c r="AF46" s="25"/>
    </row>
    <row r="50" spans="1:32" x14ac:dyDescent="0.2">
      <c r="A50" s="80" t="s">
        <v>337</v>
      </c>
    </row>
    <row r="51" spans="1:32" ht="74.25" x14ac:dyDescent="0.2">
      <c r="B51" s="111" t="s">
        <v>347</v>
      </c>
      <c r="C51" s="13" t="s">
        <v>43</v>
      </c>
      <c r="D51" s="13" t="s">
        <v>44</v>
      </c>
      <c r="E51" s="13" t="s">
        <v>72</v>
      </c>
      <c r="F51" s="13" t="s">
        <v>73</v>
      </c>
      <c r="G51" s="13" t="s">
        <v>74</v>
      </c>
      <c r="H51" s="13" t="s">
        <v>46</v>
      </c>
      <c r="I51" s="13" t="s">
        <v>47</v>
      </c>
      <c r="J51" s="13" t="s">
        <v>48</v>
      </c>
      <c r="K51" s="13" t="s">
        <v>49</v>
      </c>
      <c r="L51" s="14" t="s">
        <v>50</v>
      </c>
      <c r="M51" s="13" t="s">
        <v>109</v>
      </c>
      <c r="N51" s="13" t="s">
        <v>52</v>
      </c>
      <c r="O51" s="13" t="s">
        <v>53</v>
      </c>
      <c r="P51" s="13" t="s">
        <v>54</v>
      </c>
      <c r="Q51" s="13" t="s">
        <v>55</v>
      </c>
      <c r="R51" s="13" t="s">
        <v>56</v>
      </c>
      <c r="S51" s="13" t="s">
        <v>57</v>
      </c>
      <c r="T51" s="13" t="s">
        <v>58</v>
      </c>
      <c r="U51" s="13" t="s">
        <v>59</v>
      </c>
      <c r="V51" s="14" t="s">
        <v>60</v>
      </c>
      <c r="W51" s="13" t="s">
        <v>61</v>
      </c>
      <c r="X51" s="13" t="s">
        <v>62</v>
      </c>
      <c r="Y51" s="13" t="s">
        <v>63</v>
      </c>
      <c r="Z51" s="13" t="s">
        <v>64</v>
      </c>
      <c r="AA51" s="13" t="s">
        <v>111</v>
      </c>
      <c r="AB51" s="13" t="s">
        <v>66</v>
      </c>
      <c r="AC51" s="13" t="s">
        <v>67</v>
      </c>
      <c r="AD51" s="13" t="s">
        <v>68</v>
      </c>
      <c r="AE51" s="13" t="s">
        <v>69</v>
      </c>
      <c r="AF51" s="14" t="s">
        <v>112</v>
      </c>
    </row>
    <row r="52" spans="1:32" x14ac:dyDescent="0.2">
      <c r="B52" s="104" t="s">
        <v>336</v>
      </c>
      <c r="C52" s="100" t="s">
        <v>159</v>
      </c>
      <c r="D52" s="100" t="s">
        <v>161</v>
      </c>
      <c r="E52" s="100" t="s">
        <v>181</v>
      </c>
      <c r="F52" s="100" t="s">
        <v>341</v>
      </c>
      <c r="G52" s="100" t="s">
        <v>179</v>
      </c>
      <c r="H52" s="100" t="s">
        <v>227</v>
      </c>
      <c r="I52" s="100" t="s">
        <v>196</v>
      </c>
      <c r="J52" s="100" t="s">
        <v>198</v>
      </c>
      <c r="K52" s="100" t="s">
        <v>200</v>
      </c>
      <c r="L52" s="100" t="s">
        <v>202</v>
      </c>
      <c r="M52" s="100" t="s">
        <v>184</v>
      </c>
      <c r="N52" s="100" t="s">
        <v>154</v>
      </c>
      <c r="O52" s="100" t="s">
        <v>193</v>
      </c>
      <c r="P52" s="100" t="s">
        <v>176</v>
      </c>
      <c r="Q52" s="100" t="s">
        <v>186</v>
      </c>
      <c r="R52" s="100" t="s">
        <v>169</v>
      </c>
      <c r="S52" s="100" t="s">
        <v>204</v>
      </c>
      <c r="T52" s="100" t="s">
        <v>205</v>
      </c>
      <c r="U52" s="100" t="s">
        <v>207</v>
      </c>
      <c r="V52" s="100" t="s">
        <v>171</v>
      </c>
      <c r="W52" s="100" t="s">
        <v>188</v>
      </c>
      <c r="X52" s="100" t="s">
        <v>190</v>
      </c>
      <c r="Y52" s="100" t="s">
        <v>209</v>
      </c>
      <c r="Z52" s="100" t="s">
        <v>211</v>
      </c>
      <c r="AA52" s="100" t="s">
        <v>173</v>
      </c>
      <c r="AB52" s="100" t="s">
        <v>214</v>
      </c>
      <c r="AC52" s="100" t="s">
        <v>216</v>
      </c>
      <c r="AD52" s="101" t="s">
        <v>166</v>
      </c>
      <c r="AE52" s="101" t="s">
        <v>157</v>
      </c>
      <c r="AF52" s="101" t="s">
        <v>228</v>
      </c>
    </row>
    <row r="53" spans="1:32" x14ac:dyDescent="0.2">
      <c r="A53" s="112" t="str">
        <f>VLOOKUP($B53,'Transformation Match'!$A$1:$C$9,2,0)</f>
        <v>煤炭开采和洗选业</v>
      </c>
      <c r="B53" s="21" t="s">
        <v>88</v>
      </c>
      <c r="C53" s="102">
        <f>IF(INDEX('Energy Balance-2020'!$A$2:$AG$38,MATCH('Energy Balance-2020'!$A16,'Energy Balance-2020'!$A$2:$A$38,0),MATCH(C$2,'Energy Balance-2020'!$A$2:$AG$2,0))&lt;0,-INDEX('Energy Balance-2020'!$A$2:$AG$38,MATCH('Energy Balance-2020'!$A16,'Energy Balance-2020'!$A$2:$A$38,0),MATCH(C$2,'Energy Balance-2020'!$A$2:$AG$2,0)),0)*VLOOKUP(C$52,'Heat Value'!$A$1:$E$33,5,0)</f>
        <v>1.7867702743129666E+16</v>
      </c>
      <c r="D53" s="377">
        <f>IF(INDEX('Energy Balance-2020'!$A$2:$AG$38,MATCH('Energy Balance-2020'!$A16,'Energy Balance-2020'!$A$2:$A$38,0),MATCH(D$2,'Energy Balance-2020'!$A$2:$AG$2,0))&lt;0,-INDEX('Energy Balance-2020'!$A$2:$AG$38,MATCH('Energy Balance-2020'!$A16,'Energy Balance-2020'!$A$2:$A$38,0),MATCH(D$2,'Energy Balance-2020'!$A$2:$AG$2,0)),0)*VLOOKUP(D$52,'Heat Value'!$A$1:$E$33,5,0)</f>
        <v>0</v>
      </c>
      <c r="E53" s="377">
        <f>IF(INDEX('Energy Balance-2020'!$A$2:$AG$38,MATCH('Energy Balance-2020'!$A16,'Energy Balance-2020'!$A$2:$A$38,0),MATCH(E$2,'Energy Balance-2020'!$A$2:$AG$2,0))&lt;0,-INDEX('Energy Balance-2020'!$A$2:$AG$38,MATCH('Energy Balance-2020'!$A16,'Energy Balance-2020'!$A$2:$A$38,0),MATCH(E$2,'Energy Balance-2020'!$A$2:$AG$2,0)),0)*VLOOKUP(E$52,'Heat Value'!$A$1:$E$33,5,0)</f>
        <v>0</v>
      </c>
      <c r="F53" s="377">
        <f>IF(INDEX('Energy Balance-2020'!$A$2:$AG$38,MATCH('Energy Balance-2020'!$A16,'Energy Balance-2020'!$A$2:$A$38,0),MATCH(F$2,'Energy Balance-2020'!$A$2:$AG$2,0))&lt;0,-INDEX('Energy Balance-2020'!$A$2:$AG$38,MATCH('Energy Balance-2020'!$A16,'Energy Balance-2020'!$A$2:$A$38,0),MATCH(F$2,'Energy Balance-2020'!$A$2:$AG$2,0)),0)*VLOOKUP("型煤",'Heat Value'!$A$1:$E$33,5,0)</f>
        <v>0</v>
      </c>
      <c r="G53" s="377">
        <f>IF(INDEX('Energy Balance-2020'!$A$2:$AG$38,MATCH('Energy Balance-2020'!$A16,'Energy Balance-2020'!$A$2:$A$38,0),MATCH(G$2,'Energy Balance-2020'!$A$2:$AG$2,0))&lt;0,-INDEX('Energy Balance-2020'!$A$2:$AG$38,MATCH('Energy Balance-2020'!$A16,'Energy Balance-2020'!$A$2:$A$38,0),MATCH(G$2,'Energy Balance-2020'!$A$2:$AG$2,0)),0)*VLOOKUP(G$52,'Heat Value'!$A$1:$E$33,5,0)</f>
        <v>0</v>
      </c>
      <c r="H53" s="377">
        <f>IF(INDEX('Energy Balance-2020'!$A$2:$AG$38,MATCH('Energy Balance-2020'!$A16,'Energy Balance-2020'!$A$2:$A$38,0),MATCH(H$2,'Energy Balance-2020'!$A$2:$AG$2,0))&lt;0,-INDEX('Energy Balance-2020'!$A$2:$AG$38,MATCH('Energy Balance-2020'!$A16,'Energy Balance-2020'!$A$2:$A$38,0),MATCH(H$2,'Energy Balance-2020'!$A$2:$AG$2,0)),0)*VLOOKUP(H$52,'Heat Value'!$A$1:$E$33,5,0)</f>
        <v>0</v>
      </c>
      <c r="I53" s="377">
        <f>IF(INDEX('Energy Balance-2020'!$A$2:$AG$38,MATCH('Energy Balance-2020'!$A16,'Energy Balance-2020'!$A$2:$A$38,0),MATCH(I$2,'Energy Balance-2020'!$A$2:$AG$2,0))&lt;0,-INDEX('Energy Balance-2020'!$A$2:$AG$38,MATCH('Energy Balance-2020'!$A16,'Energy Balance-2020'!$A$2:$A$38,0),MATCH(I$2,'Energy Balance-2020'!$A$2:$AG$2,0)),0)*VLOOKUP(I$52,'Heat Value'!$A$1:$E$33,5,0)</f>
        <v>0</v>
      </c>
      <c r="J53" s="377">
        <f>IF(INDEX('Energy Balance-2020'!$A$2:$AG$38,MATCH('Energy Balance-2020'!$A16,'Energy Balance-2020'!$A$2:$A$38,0),MATCH(J$2,'Energy Balance-2020'!$A$2:$AG$2,0))&lt;0,-INDEX('Energy Balance-2020'!$A$2:$AG$38,MATCH('Energy Balance-2020'!$A16,'Energy Balance-2020'!$A$2:$A$38,0),MATCH(J$2,'Energy Balance-2020'!$A$2:$AG$2,0)),0)*VLOOKUP(J$52,'Heat Value'!$A$1:$E$33,5,0)</f>
        <v>0</v>
      </c>
      <c r="K53" s="377">
        <f>IF(INDEX('Energy Balance-2020'!$A$2:$AG$38,MATCH('Energy Balance-2020'!$A16,'Energy Balance-2020'!$A$2:$A$38,0),MATCH(K$2,'Energy Balance-2020'!$A$2:$AG$2,0))&lt;0,-INDEX('Energy Balance-2020'!$A$2:$AG$38,MATCH('Energy Balance-2020'!$A16,'Energy Balance-2020'!$A$2:$A$38,0),MATCH(K$2,'Energy Balance-2020'!$A$2:$AG$2,0)),0)*VLOOKUP(K$52,'Heat Value'!$A$1:$E$33,5,0)</f>
        <v>0</v>
      </c>
      <c r="L53" s="377">
        <f>IF(INDEX('Energy Balance-2020'!$A$2:$AG$38,MATCH('Energy Balance-2020'!$A16,'Energy Balance-2020'!$A$2:$A$38,0),MATCH(L$2,'Energy Balance-2020'!$A$2:$AG$2,0))&lt;0,-INDEX('Energy Balance-2020'!$A$2:$AG$38,MATCH('Energy Balance-2020'!$A16,'Energy Balance-2020'!$A$2:$A$38,0),MATCH(L$2,'Energy Balance-2020'!$A$2:$AG$2,0)),0)*VLOOKUP(L$52,'Heat Value'!$A$1:$E$33,5,0)</f>
        <v>0</v>
      </c>
      <c r="M53" s="377">
        <f>IF(INDEX('Energy Balance-2020'!$A$2:$AG$38,MATCH('Energy Balance-2020'!$A16,'Energy Balance-2020'!$A$2:$A$38,0),MATCH(M$2,'Energy Balance-2020'!$A$2:$AG$2,0))&lt;0,-INDEX('Energy Balance-2020'!$A$2:$AG$38,MATCH('Energy Balance-2020'!$A16,'Energy Balance-2020'!$A$2:$A$38,0),MATCH(M$2,'Energy Balance-2020'!$A$2:$AG$2,0)),0)*VLOOKUP(M$52,'Heat Value'!$A$1:$E$33,5,0)</f>
        <v>0</v>
      </c>
      <c r="N53" s="377">
        <f>IF(INDEX('Energy Balance-2020'!$A$2:$AG$38,MATCH('Energy Balance-2020'!$A16,'Energy Balance-2020'!$A$2:$A$38,0),MATCH(N$2,'Energy Balance-2020'!$A$2:$AG$2,0))&lt;0,-INDEX('Energy Balance-2020'!$A$2:$AG$38,MATCH('Energy Balance-2020'!$A16,'Energy Balance-2020'!$A$2:$A$38,0),MATCH(N$2,'Energy Balance-2020'!$A$2:$AG$2,0)),0)*VLOOKUP(N$52,'Heat Value'!$A$1:$E$33,5,0)</f>
        <v>0</v>
      </c>
      <c r="O53" s="377">
        <f>IF(INDEX('Energy Balance-2020'!$A$2:$AG$38,MATCH('Energy Balance-2020'!$A16,'Energy Balance-2020'!$A$2:$A$38,0),MATCH(O$2,'Energy Balance-2020'!$A$2:$AG$2,0))&lt;0,-INDEX('Energy Balance-2020'!$A$2:$AG$38,MATCH('Energy Balance-2020'!$A16,'Energy Balance-2020'!$A$2:$A$38,0),MATCH(O$2,'Energy Balance-2020'!$A$2:$AG$2,0)),0)*VLOOKUP(O$52,'Heat Value'!$A$1:$E$33,5,0)</f>
        <v>0</v>
      </c>
      <c r="P53" s="377">
        <f>IF(INDEX('Energy Balance-2020'!$A$2:$AG$38,MATCH('Energy Balance-2020'!$A16,'Energy Balance-2020'!$A$2:$A$38,0),MATCH(P$2,'Energy Balance-2020'!$A$2:$AG$2,0))&lt;0,-INDEX('Energy Balance-2020'!$A$2:$AG$38,MATCH('Energy Balance-2020'!$A16,'Energy Balance-2020'!$A$2:$A$38,0),MATCH(P$2,'Energy Balance-2020'!$A$2:$AG$2,0)),0)*VLOOKUP(P$52,'Heat Value'!$A$1:$E$33,5,0)</f>
        <v>0</v>
      </c>
      <c r="Q53" s="377">
        <f>IF(INDEX('Energy Balance-2020'!$A$2:$AG$38,MATCH('Energy Balance-2020'!$A16,'Energy Balance-2020'!$A$2:$A$38,0),MATCH(Q$2,'Energy Balance-2020'!$A$2:$AG$2,0))&lt;0,-INDEX('Energy Balance-2020'!$A$2:$AG$38,MATCH('Energy Balance-2020'!$A16,'Energy Balance-2020'!$A$2:$A$38,0),MATCH(Q$2,'Energy Balance-2020'!$A$2:$AG$2,0)),0)*VLOOKUP(Q$52,'Heat Value'!$A$1:$E$33,5,0)</f>
        <v>0</v>
      </c>
      <c r="R53" s="377">
        <f>IF(INDEX('Energy Balance-2020'!$A$2:$AG$38,MATCH('Energy Balance-2020'!$A16,'Energy Balance-2020'!$A$2:$A$38,0),MATCH(R$2,'Energy Balance-2020'!$A$2:$AG$2,0))&lt;0,-INDEX('Energy Balance-2020'!$A$2:$AG$38,MATCH('Energy Balance-2020'!$A16,'Energy Balance-2020'!$A$2:$A$38,0),MATCH(R$2,'Energy Balance-2020'!$A$2:$AG$2,0)),0)*VLOOKUP(R$52,'Heat Value'!$A$1:$E$33,5,0)</f>
        <v>0</v>
      </c>
      <c r="S53" s="377">
        <f>IF(INDEX('Energy Balance-2020'!$A$2:$AG$38,MATCH('Energy Balance-2020'!$A16,'Energy Balance-2020'!$A$2:$A$38,0),MATCH(S$2,'Energy Balance-2020'!$A$2:$AG$2,0))&lt;0,-INDEX('Energy Balance-2020'!$A$2:$AG$38,MATCH('Energy Balance-2020'!$A16,'Energy Balance-2020'!$A$2:$A$38,0),MATCH(S$2,'Energy Balance-2020'!$A$2:$AG$2,0)),0)*VLOOKUP(S$52,'Heat Value'!$A$1:$E$33,5,0)</f>
        <v>0</v>
      </c>
      <c r="T53" s="377">
        <f>IF(INDEX('Energy Balance-2020'!$A$2:$AG$38,MATCH('Energy Balance-2020'!$A16,'Energy Balance-2020'!$A$2:$A$38,0),MATCH(T$2,'Energy Balance-2020'!$A$2:$AG$2,0))&lt;0,-INDEX('Energy Balance-2020'!$A$2:$AG$38,MATCH('Energy Balance-2020'!$A16,'Energy Balance-2020'!$A$2:$A$38,0),MATCH(T$2,'Energy Balance-2020'!$A$2:$AG$2,0)),0)*VLOOKUP(T$52,'Heat Value'!$A$1:$E$33,5,0)</f>
        <v>0</v>
      </c>
      <c r="U53" s="377">
        <f>IF(INDEX('Energy Balance-2020'!$A$2:$AG$38,MATCH('Energy Balance-2020'!$A16,'Energy Balance-2020'!$A$2:$A$38,0),MATCH(U$2,'Energy Balance-2020'!$A$2:$AG$2,0))&lt;0,-INDEX('Energy Balance-2020'!$A$2:$AG$38,MATCH('Energy Balance-2020'!$A16,'Energy Balance-2020'!$A$2:$A$38,0),MATCH(U$2,'Energy Balance-2020'!$A$2:$AG$2,0)),0)*VLOOKUP(U$52,'Heat Value'!$A$1:$E$33,5,0)</f>
        <v>0</v>
      </c>
      <c r="V53" s="377">
        <f>IF(INDEX('Energy Balance-2020'!$A$2:$AG$38,MATCH('Energy Balance-2020'!$A16,'Energy Balance-2020'!$A$2:$A$38,0),MATCH(V$2,'Energy Balance-2020'!$A$2:$AG$2,0))&lt;0,-INDEX('Energy Balance-2020'!$A$2:$AG$38,MATCH('Energy Balance-2020'!$A16,'Energy Balance-2020'!$A$2:$A$38,0),MATCH(V$2,'Energy Balance-2020'!$A$2:$AG$2,0)),0)*VLOOKUP(V$52,'Heat Value'!$A$1:$E$33,5,0)</f>
        <v>0</v>
      </c>
      <c r="W53" s="377">
        <f>IF(INDEX('Energy Balance-2020'!$A$2:$AG$38,MATCH('Energy Balance-2020'!$A16,'Energy Balance-2020'!$A$2:$A$38,0),MATCH(W$2,'Energy Balance-2020'!$A$2:$AG$2,0))&lt;0,-INDEX('Energy Balance-2020'!$A$2:$AG$38,MATCH('Energy Balance-2020'!$A16,'Energy Balance-2020'!$A$2:$A$38,0),MATCH(W$2,'Energy Balance-2020'!$A$2:$AG$2,0)),0)*VLOOKUP(W$52,'Heat Value'!$A$1:$E$33,5,0)</f>
        <v>0</v>
      </c>
      <c r="X53" s="377">
        <f>IF(INDEX('Energy Balance-2020'!$A$2:$AG$38,MATCH('Energy Balance-2020'!$A16,'Energy Balance-2020'!$A$2:$A$38,0),MATCH(X$2,'Energy Balance-2020'!$A$2:$AG$2,0))&lt;0,-INDEX('Energy Balance-2020'!$A$2:$AG$38,MATCH('Energy Balance-2020'!$A16,'Energy Balance-2020'!$A$2:$A$38,0),MATCH(X$2,'Energy Balance-2020'!$A$2:$AG$2,0)),0)*VLOOKUP(X$52,'Heat Value'!$A$1:$E$33,5,0)</f>
        <v>0</v>
      </c>
      <c r="Y53" s="377">
        <f>IF(INDEX('Energy Balance-2020'!$A$2:$AG$38,MATCH('Energy Balance-2020'!$A16,'Energy Balance-2020'!$A$2:$A$38,0),MATCH(Y$2,'Energy Balance-2020'!$A$2:$AG$2,0))&lt;0,-INDEX('Energy Balance-2020'!$A$2:$AG$38,MATCH('Energy Balance-2020'!$A16,'Energy Balance-2020'!$A$2:$A$38,0),MATCH(Y$2,'Energy Balance-2020'!$A$2:$AG$2,0)),0)*VLOOKUP(Y$52,'Heat Value'!$A$1:$E$33,5,0)</f>
        <v>0</v>
      </c>
      <c r="Z53" s="377">
        <f>IF(INDEX('Energy Balance-2020'!$A$2:$AG$38,MATCH('Energy Balance-2020'!$A16,'Energy Balance-2020'!$A$2:$A$38,0),MATCH(Z$2,'Energy Balance-2020'!$A$2:$AG$2,0))&lt;0,-INDEX('Energy Balance-2020'!$A$2:$AG$38,MATCH('Energy Balance-2020'!$A16,'Energy Balance-2020'!$A$2:$A$38,0),MATCH(Z$2,'Energy Balance-2020'!$A$2:$AG$2,0)),0)*VLOOKUP(Z$52,'Heat Value'!$A$1:$E$33,5,0)</f>
        <v>0</v>
      </c>
      <c r="AA53" s="377">
        <f>IF(INDEX('Energy Balance-2020'!$A$2:$AG$38,MATCH('Energy Balance-2020'!$A16,'Energy Balance-2020'!$A$2:$A$38,0),MATCH(AA$2,'Energy Balance-2020'!$A$2:$AG$2,0))&lt;0,-INDEX('Energy Balance-2020'!$A$2:$AG$38,MATCH('Energy Balance-2020'!$A16,'Energy Balance-2020'!$A$2:$A$38,0),MATCH(AA$2,'Energy Balance-2020'!$A$2:$AG$2,0)),0)*VLOOKUP(AA$52,'Heat Value'!$A$1:$E$33,5,0)</f>
        <v>0</v>
      </c>
      <c r="AB53" s="377">
        <f>IF(INDEX('Energy Balance-2020'!$A$2:$AG$38,MATCH('Energy Balance-2020'!$A16,'Energy Balance-2020'!$A$2:$A$38,0),MATCH(AB$2,'Energy Balance-2020'!$A$2:$AG$2,0))&lt;0,-INDEX('Energy Balance-2020'!$A$2:$AG$38,MATCH('Energy Balance-2020'!$A16,'Energy Balance-2020'!$A$2:$A$38,0),MATCH(AB$2,'Energy Balance-2020'!$A$2:$AG$2,0)),0)*VLOOKUP(AB$52,'Heat Value'!$A$1:$E$33,5,0)</f>
        <v>0</v>
      </c>
      <c r="AC53" s="377">
        <f>IF(INDEX('Energy Balance-2020'!$A$2:$AG$38,MATCH('Energy Balance-2020'!$A16,'Energy Balance-2020'!$A$2:$A$38,0),MATCH(AC$2,'Energy Balance-2020'!$A$2:$AG$2,0))&lt;0,-INDEX('Energy Balance-2020'!$A$2:$AG$38,MATCH('Energy Balance-2020'!$A16,'Energy Balance-2020'!$A$2:$A$38,0),MATCH(AC$2,'Energy Balance-2020'!$A$2:$AG$2,0)),0)*VLOOKUP(AC$52,'Heat Value'!$A$1:$E$33,5,0)</f>
        <v>0</v>
      </c>
      <c r="AD53" s="377">
        <f>IF(INDEX('Energy Balance-2020'!$A$2:$AG$38,MATCH('Energy Balance-2020'!$A16,'Energy Balance-2020'!$A$2:$A$38,0),MATCH(AD$2,'Energy Balance-2020'!$A$2:$AG$2,0))&lt;0,-INDEX('Energy Balance-2020'!$A$2:$AG$38,MATCH('Energy Balance-2020'!$A16,'Energy Balance-2020'!$A$2:$A$38,0),MATCH(AD$2,'Energy Balance-2020'!$A$2:$AG$2,0)),0)*VLOOKUP(AD$52,'Heat Value'!$A$1:$E$33,5,0)</f>
        <v>0</v>
      </c>
      <c r="AE53" s="377">
        <f>IF(INDEX('Energy Balance-2020'!$A$2:$AG$38,MATCH('Energy Balance-2020'!$A16,'Energy Balance-2020'!$A$2:$A$38,0),MATCH(AE$2,'Energy Balance-2020'!$A$2:$AG$2,0))&lt;0,-INDEX('Energy Balance-2020'!$A$2:$AG$38,MATCH('Energy Balance-2020'!$A16,'Energy Balance-2020'!$A$2:$A$38,0),MATCH(AE$2,'Energy Balance-2020'!$A$2:$AG$2,0)),0)*VLOOKUP(AE$52,'Heat Value'!$A$1:$E$33,5,0)</f>
        <v>0</v>
      </c>
      <c r="AF53" s="378">
        <f>IF(INDEX('Energy Balance-2020'!$A$2:$AG$38,MATCH('Energy Balance-2020'!$A16,'Energy Balance-2020'!$A$2:$A$38,0),MATCH(AF$2,'Energy Balance-2020'!$A$2:$AG$2,0))&lt;0,-INDEX('Energy Balance-2020'!$A$2:$AG$38,MATCH('Energy Balance-2020'!$A16,'Energy Balance-2020'!$A$2:$A$38,0),MATCH(AF$2,'Energy Balance-2020'!$A$2:$AG$2,0)),0)*VLOOKUP(AF$52,'Heat Value'!$A$1:$E$33,5,0)</f>
        <v>0</v>
      </c>
    </row>
    <row r="54" spans="1:32" x14ac:dyDescent="0.2">
      <c r="A54" s="41" t="str">
        <f>VLOOKUP($B54,'Transformation Match'!$A$1:$C$9,2,0)</f>
        <v>石油、煤炭及其他燃料加工业</v>
      </c>
      <c r="B54" s="21" t="s">
        <v>89</v>
      </c>
      <c r="C54" s="348">
        <f>IF(INDEX('Energy Balance-2020'!$A$2:$AG$38,MATCH('Energy Balance-2020'!$A17,'Energy Balance-2020'!$A$2:$A$38,0),MATCH(C$2,'Energy Balance-2020'!$A$2:$AG$2,0))&lt;0,-INDEX('Energy Balance-2020'!$A$2:$AG$38,MATCH('Energy Balance-2020'!$A17,'Energy Balance-2020'!$A$2:$A$38,0),MATCH(C$2,'Energy Balance-2020'!$A$2:$AG$2,0)),0)*VLOOKUP(C$52,'Heat Value'!$A$1:$E$33,5,0)</f>
        <v>2171940841615162</v>
      </c>
      <c r="D54" s="379">
        <f>IF(INDEX('Energy Balance-2020'!$A$2:$AG$38,MATCH('Energy Balance-2020'!$A17,'Energy Balance-2020'!$A$2:$A$38,0),MATCH(D$2,'Energy Balance-2020'!$A$2:$AG$2,0))&lt;0,-INDEX('Energy Balance-2020'!$A$2:$AG$38,MATCH('Energy Balance-2020'!$A17,'Energy Balance-2020'!$A$2:$A$38,0),MATCH(D$2,'Energy Balance-2020'!$A$2:$AG$2,0)),0)*VLOOKUP(D$52,'Heat Value'!$A$1:$E$33,5,0)</f>
        <v>1.3735017010900418E+16</v>
      </c>
      <c r="E54" s="379">
        <f>IF(INDEX('Energy Balance-2020'!$A$2:$AG$38,MATCH('Energy Balance-2020'!$A17,'Energy Balance-2020'!$A$2:$A$38,0),MATCH(E$2,'Energy Balance-2020'!$A$2:$AG$2,0))&lt;0,-INDEX('Energy Balance-2020'!$A$2:$AG$38,MATCH('Energy Balance-2020'!$A17,'Energy Balance-2020'!$A$2:$A$38,0),MATCH(E$2,'Energy Balance-2020'!$A$2:$AG$2,0)),0)*VLOOKUP(E$52,'Heat Value'!$A$1:$E$33,5,0)</f>
        <v>0</v>
      </c>
      <c r="F54" s="379">
        <f>IF(INDEX('Energy Balance-2020'!$A$2:$AG$38,MATCH('Energy Balance-2020'!$A17,'Energy Balance-2020'!$A$2:$A$38,0),MATCH(F$2,'Energy Balance-2020'!$A$2:$AG$2,0))&lt;0,-INDEX('Energy Balance-2020'!$A$2:$AG$38,MATCH('Energy Balance-2020'!$A17,'Energy Balance-2020'!$A$2:$A$38,0),MATCH(F$2,'Energy Balance-2020'!$A$2:$AG$2,0)),0)*VLOOKUP("型煤",'Heat Value'!$A$1:$E$33,5,0)</f>
        <v>0</v>
      </c>
      <c r="G54" s="379">
        <f>IF(INDEX('Energy Balance-2020'!$A$2:$AG$38,MATCH('Energy Balance-2020'!$A17,'Energy Balance-2020'!$A$2:$A$38,0),MATCH(G$2,'Energy Balance-2020'!$A$2:$AG$2,0))&lt;0,-INDEX('Energy Balance-2020'!$A$2:$AG$38,MATCH('Energy Balance-2020'!$A17,'Energy Balance-2020'!$A$2:$A$38,0),MATCH(G$2,'Energy Balance-2020'!$A$2:$AG$2,0)),0)*VLOOKUP(G$52,'Heat Value'!$A$1:$E$33,5,0)</f>
        <v>0</v>
      </c>
      <c r="H54" s="379">
        <f>IF(INDEX('Energy Balance-2020'!$A$2:$AG$38,MATCH('Energy Balance-2020'!$A17,'Energy Balance-2020'!$A$2:$A$38,0),MATCH(H$2,'Energy Balance-2020'!$A$2:$AG$2,0))&lt;0,-INDEX('Energy Balance-2020'!$A$2:$AG$38,MATCH('Energy Balance-2020'!$A17,'Energy Balance-2020'!$A$2:$A$38,0),MATCH(H$2,'Energy Balance-2020'!$A$2:$AG$2,0)),0)*VLOOKUP(H$52,'Heat Value'!$A$1:$E$33,5,0)</f>
        <v>0</v>
      </c>
      <c r="I54" s="379">
        <f>IF(INDEX('Energy Balance-2020'!$A$2:$AG$38,MATCH('Energy Balance-2020'!$A17,'Energy Balance-2020'!$A$2:$A$38,0),MATCH(I$2,'Energy Balance-2020'!$A$2:$AG$2,0))&lt;0,-INDEX('Energy Balance-2020'!$A$2:$AG$38,MATCH('Energy Balance-2020'!$A17,'Energy Balance-2020'!$A$2:$A$38,0),MATCH(I$2,'Energy Balance-2020'!$A$2:$AG$2,0)),0)*VLOOKUP(I$52,'Heat Value'!$A$1:$E$33,5,0)</f>
        <v>0</v>
      </c>
      <c r="J54" s="379">
        <f>IF(INDEX('Energy Balance-2020'!$A$2:$AG$38,MATCH('Energy Balance-2020'!$A17,'Energy Balance-2020'!$A$2:$A$38,0),MATCH(J$2,'Energy Balance-2020'!$A$2:$AG$2,0))&lt;0,-INDEX('Energy Balance-2020'!$A$2:$AG$38,MATCH('Energy Balance-2020'!$A17,'Energy Balance-2020'!$A$2:$A$38,0),MATCH(J$2,'Energy Balance-2020'!$A$2:$AG$2,0)),0)*VLOOKUP(J$52,'Heat Value'!$A$1:$E$33,5,0)</f>
        <v>0</v>
      </c>
      <c r="K54" s="379">
        <f>IF(INDEX('Energy Balance-2020'!$A$2:$AG$38,MATCH('Energy Balance-2020'!$A17,'Energy Balance-2020'!$A$2:$A$38,0),MATCH(K$2,'Energy Balance-2020'!$A$2:$AG$2,0))&lt;0,-INDEX('Energy Balance-2020'!$A$2:$AG$38,MATCH('Energy Balance-2020'!$A17,'Energy Balance-2020'!$A$2:$A$38,0),MATCH(K$2,'Energy Balance-2020'!$A$2:$AG$2,0)),0)*VLOOKUP(K$52,'Heat Value'!$A$1:$E$33,5,0)</f>
        <v>0</v>
      </c>
      <c r="L54" s="379">
        <f>IF(INDEX('Energy Balance-2020'!$A$2:$AG$38,MATCH('Energy Balance-2020'!$A17,'Energy Balance-2020'!$A$2:$A$38,0),MATCH(L$2,'Energy Balance-2020'!$A$2:$AG$2,0))&lt;0,-INDEX('Energy Balance-2020'!$A$2:$AG$38,MATCH('Energy Balance-2020'!$A17,'Energy Balance-2020'!$A$2:$A$38,0),MATCH(L$2,'Energy Balance-2020'!$A$2:$AG$2,0)),0)*VLOOKUP(L$52,'Heat Value'!$A$1:$E$33,5,0)</f>
        <v>0</v>
      </c>
      <c r="M54" s="379">
        <f>IF(INDEX('Energy Balance-2020'!$A$2:$AG$38,MATCH('Energy Balance-2020'!$A17,'Energy Balance-2020'!$A$2:$A$38,0),MATCH(M$2,'Energy Balance-2020'!$A$2:$AG$2,0))&lt;0,-INDEX('Energy Balance-2020'!$A$2:$AG$38,MATCH('Energy Balance-2020'!$A17,'Energy Balance-2020'!$A$2:$A$38,0),MATCH(M$2,'Energy Balance-2020'!$A$2:$AG$2,0)),0)*VLOOKUP(M$52,'Heat Value'!$A$1:$E$33,5,0)</f>
        <v>0</v>
      </c>
      <c r="N54" s="379">
        <f>IF(INDEX('Energy Balance-2020'!$A$2:$AG$38,MATCH('Energy Balance-2020'!$A17,'Energy Balance-2020'!$A$2:$A$38,0),MATCH(N$2,'Energy Balance-2020'!$A$2:$AG$2,0))&lt;0,-INDEX('Energy Balance-2020'!$A$2:$AG$38,MATCH('Energy Balance-2020'!$A17,'Energy Balance-2020'!$A$2:$A$38,0),MATCH(N$2,'Energy Balance-2020'!$A$2:$AG$2,0)),0)*VLOOKUP(N$52,'Heat Value'!$A$1:$E$33,5,0)</f>
        <v>0</v>
      </c>
      <c r="O54" s="379">
        <f>IF(INDEX('Energy Balance-2020'!$A$2:$AG$38,MATCH('Energy Balance-2020'!$A17,'Energy Balance-2020'!$A$2:$A$38,0),MATCH(O$2,'Energy Balance-2020'!$A$2:$AG$2,0))&lt;0,-INDEX('Energy Balance-2020'!$A$2:$AG$38,MATCH('Energy Balance-2020'!$A17,'Energy Balance-2020'!$A$2:$A$38,0),MATCH(O$2,'Energy Balance-2020'!$A$2:$AG$2,0)),0)*VLOOKUP(O$52,'Heat Value'!$A$1:$E$33,5,0)</f>
        <v>0</v>
      </c>
      <c r="P54" s="379">
        <f>IF(INDEX('Energy Balance-2020'!$A$2:$AG$38,MATCH('Energy Balance-2020'!$A17,'Energy Balance-2020'!$A$2:$A$38,0),MATCH(P$2,'Energy Balance-2020'!$A$2:$AG$2,0))&lt;0,-INDEX('Energy Balance-2020'!$A$2:$AG$38,MATCH('Energy Balance-2020'!$A17,'Energy Balance-2020'!$A$2:$A$38,0),MATCH(P$2,'Energy Balance-2020'!$A$2:$AG$2,0)),0)*VLOOKUP(P$52,'Heat Value'!$A$1:$E$33,5,0)</f>
        <v>0</v>
      </c>
      <c r="Q54" s="379">
        <f>IF(INDEX('Energy Balance-2020'!$A$2:$AG$38,MATCH('Energy Balance-2020'!$A17,'Energy Balance-2020'!$A$2:$A$38,0),MATCH(Q$2,'Energy Balance-2020'!$A$2:$AG$2,0))&lt;0,-INDEX('Energy Balance-2020'!$A$2:$AG$38,MATCH('Energy Balance-2020'!$A17,'Energy Balance-2020'!$A$2:$A$38,0),MATCH(Q$2,'Energy Balance-2020'!$A$2:$AG$2,0)),0)*VLOOKUP(Q$52,'Heat Value'!$A$1:$E$33,5,0)</f>
        <v>0</v>
      </c>
      <c r="R54" s="379">
        <f>IF(INDEX('Energy Balance-2020'!$A$2:$AG$38,MATCH('Energy Balance-2020'!$A17,'Energy Balance-2020'!$A$2:$A$38,0),MATCH(R$2,'Energy Balance-2020'!$A$2:$AG$2,0))&lt;0,-INDEX('Energy Balance-2020'!$A$2:$AG$38,MATCH('Energy Balance-2020'!$A17,'Energy Balance-2020'!$A$2:$A$38,0),MATCH(R$2,'Energy Balance-2020'!$A$2:$AG$2,0)),0)*VLOOKUP(R$52,'Heat Value'!$A$1:$E$33,5,0)</f>
        <v>0</v>
      </c>
      <c r="S54" s="379">
        <f>IF(INDEX('Energy Balance-2020'!$A$2:$AG$38,MATCH('Energy Balance-2020'!$A17,'Energy Balance-2020'!$A$2:$A$38,0),MATCH(S$2,'Energy Balance-2020'!$A$2:$AG$2,0))&lt;0,-INDEX('Energy Balance-2020'!$A$2:$AG$38,MATCH('Energy Balance-2020'!$A17,'Energy Balance-2020'!$A$2:$A$38,0),MATCH(S$2,'Energy Balance-2020'!$A$2:$AG$2,0)),0)*VLOOKUP(S$52,'Heat Value'!$A$1:$E$33,5,0)</f>
        <v>0</v>
      </c>
      <c r="T54" s="379">
        <f>IF(INDEX('Energy Balance-2020'!$A$2:$AG$38,MATCH('Energy Balance-2020'!$A17,'Energy Balance-2020'!$A$2:$A$38,0),MATCH(T$2,'Energy Balance-2020'!$A$2:$AG$2,0))&lt;0,-INDEX('Energy Balance-2020'!$A$2:$AG$38,MATCH('Energy Balance-2020'!$A17,'Energy Balance-2020'!$A$2:$A$38,0),MATCH(T$2,'Energy Balance-2020'!$A$2:$AG$2,0)),0)*VLOOKUP(T$52,'Heat Value'!$A$1:$E$33,5,0)</f>
        <v>0</v>
      </c>
      <c r="U54" s="379">
        <f>IF(INDEX('Energy Balance-2020'!$A$2:$AG$38,MATCH('Energy Balance-2020'!$A17,'Energy Balance-2020'!$A$2:$A$38,0),MATCH(U$2,'Energy Balance-2020'!$A$2:$AG$2,0))&lt;0,-INDEX('Energy Balance-2020'!$A$2:$AG$38,MATCH('Energy Balance-2020'!$A17,'Energy Balance-2020'!$A$2:$A$38,0),MATCH(U$2,'Energy Balance-2020'!$A$2:$AG$2,0)),0)*VLOOKUP(U$52,'Heat Value'!$A$1:$E$33,5,0)</f>
        <v>0</v>
      </c>
      <c r="V54" s="379">
        <f>IF(INDEX('Energy Balance-2020'!$A$2:$AG$38,MATCH('Energy Balance-2020'!$A17,'Energy Balance-2020'!$A$2:$A$38,0),MATCH(V$2,'Energy Balance-2020'!$A$2:$AG$2,0))&lt;0,-INDEX('Energy Balance-2020'!$A$2:$AG$38,MATCH('Energy Balance-2020'!$A17,'Energy Balance-2020'!$A$2:$A$38,0),MATCH(V$2,'Energy Balance-2020'!$A$2:$AG$2,0)),0)*VLOOKUP(V$52,'Heat Value'!$A$1:$E$33,5,0)</f>
        <v>0</v>
      </c>
      <c r="W54" s="379">
        <f>IF(INDEX('Energy Balance-2020'!$A$2:$AG$38,MATCH('Energy Balance-2020'!$A17,'Energy Balance-2020'!$A$2:$A$38,0),MATCH(W$2,'Energy Balance-2020'!$A$2:$AG$2,0))&lt;0,-INDEX('Energy Balance-2020'!$A$2:$AG$38,MATCH('Energy Balance-2020'!$A17,'Energy Balance-2020'!$A$2:$A$38,0),MATCH(W$2,'Energy Balance-2020'!$A$2:$AG$2,0)),0)*VLOOKUP(W$52,'Heat Value'!$A$1:$E$33,5,0)</f>
        <v>0</v>
      </c>
      <c r="X54" s="379">
        <f>IF(INDEX('Energy Balance-2020'!$A$2:$AG$38,MATCH('Energy Balance-2020'!$A17,'Energy Balance-2020'!$A$2:$A$38,0),MATCH(X$2,'Energy Balance-2020'!$A$2:$AG$2,0))&lt;0,-INDEX('Energy Balance-2020'!$A$2:$AG$38,MATCH('Energy Balance-2020'!$A17,'Energy Balance-2020'!$A$2:$A$38,0),MATCH(X$2,'Energy Balance-2020'!$A$2:$AG$2,0)),0)*VLOOKUP(X$52,'Heat Value'!$A$1:$E$33,5,0)</f>
        <v>0</v>
      </c>
      <c r="Y54" s="379">
        <f>IF(INDEX('Energy Balance-2020'!$A$2:$AG$38,MATCH('Energy Balance-2020'!$A17,'Energy Balance-2020'!$A$2:$A$38,0),MATCH(Y$2,'Energy Balance-2020'!$A$2:$AG$2,0))&lt;0,-INDEX('Energy Balance-2020'!$A$2:$AG$38,MATCH('Energy Balance-2020'!$A17,'Energy Balance-2020'!$A$2:$A$38,0),MATCH(Y$2,'Energy Balance-2020'!$A$2:$AG$2,0)),0)*VLOOKUP(Y$52,'Heat Value'!$A$1:$E$33,5,0)</f>
        <v>0</v>
      </c>
      <c r="Z54" s="379">
        <f>IF(INDEX('Energy Balance-2020'!$A$2:$AG$38,MATCH('Energy Balance-2020'!$A17,'Energy Balance-2020'!$A$2:$A$38,0),MATCH(Z$2,'Energy Balance-2020'!$A$2:$AG$2,0))&lt;0,-INDEX('Energy Balance-2020'!$A$2:$AG$38,MATCH('Energy Balance-2020'!$A17,'Energy Balance-2020'!$A$2:$A$38,0),MATCH(Z$2,'Energy Balance-2020'!$A$2:$AG$2,0)),0)*VLOOKUP(Z$52,'Heat Value'!$A$1:$E$33,5,0)</f>
        <v>0</v>
      </c>
      <c r="AA54" s="379">
        <f>IF(INDEX('Energy Balance-2020'!$A$2:$AG$38,MATCH('Energy Balance-2020'!$A17,'Energy Balance-2020'!$A$2:$A$38,0),MATCH(AA$2,'Energy Balance-2020'!$A$2:$AG$2,0))&lt;0,-INDEX('Energy Balance-2020'!$A$2:$AG$38,MATCH('Energy Balance-2020'!$A17,'Energy Balance-2020'!$A$2:$A$38,0),MATCH(AA$2,'Energy Balance-2020'!$A$2:$AG$2,0)),0)*VLOOKUP(AA$52,'Heat Value'!$A$1:$E$33,5,0)</f>
        <v>0</v>
      </c>
      <c r="AB54" s="379">
        <f>IF(INDEX('Energy Balance-2020'!$A$2:$AG$38,MATCH('Energy Balance-2020'!$A17,'Energy Balance-2020'!$A$2:$A$38,0),MATCH(AB$2,'Energy Balance-2020'!$A$2:$AG$2,0))&lt;0,-INDEX('Energy Balance-2020'!$A$2:$AG$38,MATCH('Energy Balance-2020'!$A17,'Energy Balance-2020'!$A$2:$A$38,0),MATCH(AB$2,'Energy Balance-2020'!$A$2:$AG$2,0)),0)*VLOOKUP(AB$52,'Heat Value'!$A$1:$E$33,5,0)</f>
        <v>0</v>
      </c>
      <c r="AC54" s="379">
        <f>IF(INDEX('Energy Balance-2020'!$A$2:$AG$38,MATCH('Energy Balance-2020'!$A17,'Energy Balance-2020'!$A$2:$A$38,0),MATCH(AC$2,'Energy Balance-2020'!$A$2:$AG$2,0))&lt;0,-INDEX('Energy Balance-2020'!$A$2:$AG$38,MATCH('Energy Balance-2020'!$A17,'Energy Balance-2020'!$A$2:$A$38,0),MATCH(AC$2,'Energy Balance-2020'!$A$2:$AG$2,0)),0)*VLOOKUP(AC$52,'Heat Value'!$A$1:$E$33,5,0)</f>
        <v>0</v>
      </c>
      <c r="AD54" s="379">
        <f>IF(INDEX('Energy Balance-2020'!$A$2:$AG$38,MATCH('Energy Balance-2020'!$A17,'Energy Balance-2020'!$A$2:$A$38,0),MATCH(AD$2,'Energy Balance-2020'!$A$2:$AG$2,0))&lt;0,-INDEX('Energy Balance-2020'!$A$2:$AG$38,MATCH('Energy Balance-2020'!$A17,'Energy Balance-2020'!$A$2:$A$38,0),MATCH(AD$2,'Energy Balance-2020'!$A$2:$AG$2,0)),0)*VLOOKUP(AD$52,'Heat Value'!$A$1:$E$33,5,0)</f>
        <v>0</v>
      </c>
      <c r="AE54" s="379">
        <f>IF(INDEX('Energy Balance-2020'!$A$2:$AG$38,MATCH('Energy Balance-2020'!$A17,'Energy Balance-2020'!$A$2:$A$38,0),MATCH(AE$2,'Energy Balance-2020'!$A$2:$AG$2,0))&lt;0,-INDEX('Energy Balance-2020'!$A$2:$AG$38,MATCH('Energy Balance-2020'!$A17,'Energy Balance-2020'!$A$2:$A$38,0),MATCH(AE$2,'Energy Balance-2020'!$A$2:$AG$2,0)),0)*VLOOKUP(AE$52,'Heat Value'!$A$1:$E$33,5,0)</f>
        <v>0</v>
      </c>
      <c r="AF54" s="380">
        <f>IF(INDEX('Energy Balance-2020'!$A$2:$AG$38,MATCH('Energy Balance-2020'!$A17,'Energy Balance-2020'!$A$2:$A$38,0),MATCH(AF$2,'Energy Balance-2020'!$A$2:$AG$2,0))&lt;0,-INDEX('Energy Balance-2020'!$A$2:$AG$38,MATCH('Energy Balance-2020'!$A17,'Energy Balance-2020'!$A$2:$A$38,0),MATCH(AF$2,'Energy Balance-2020'!$A$2:$AG$2,0)),0)*VLOOKUP(AF$52,'Heat Value'!$A$1:$E$33,5,0)</f>
        <v>0</v>
      </c>
    </row>
    <row r="55" spans="1:32" x14ac:dyDescent="0.2">
      <c r="A55" s="41" t="str">
        <f>VLOOKUP($B55,'Transformation Match'!$A$1:$C$9,2,0)</f>
        <v>石油、煤炭及其他燃料加工业</v>
      </c>
      <c r="B55" s="21" t="s">
        <v>90</v>
      </c>
      <c r="C55" s="348">
        <f>IF(INDEX('Energy Balance-2020'!$A$2:$AG$38,MATCH('Energy Balance-2020'!$A18,'Energy Balance-2020'!$A$2:$A$38,0),MATCH(C$2,'Energy Balance-2020'!$A$2:$AG$2,0))&lt;0,-INDEX('Energy Balance-2020'!$A$2:$AG$38,MATCH('Energy Balance-2020'!$A18,'Energy Balance-2020'!$A$2:$A$38,0),MATCH(C$2,'Energy Balance-2020'!$A$2:$AG$2,0)),0)*VLOOKUP(C$52,'Heat Value'!$A$1:$E$33,5,0)</f>
        <v>577521713566158.63</v>
      </c>
      <c r="D55" s="379">
        <f>IF(INDEX('Energy Balance-2020'!$A$2:$AG$38,MATCH('Energy Balance-2020'!$A18,'Energy Balance-2020'!$A$2:$A$38,0),MATCH(D$2,'Energy Balance-2020'!$A$2:$AG$2,0))&lt;0,-INDEX('Energy Balance-2020'!$A$2:$AG$38,MATCH('Energy Balance-2020'!$A18,'Energy Balance-2020'!$A$2:$A$38,0),MATCH(D$2,'Energy Balance-2020'!$A$2:$AG$2,0)),0)*VLOOKUP(D$52,'Heat Value'!$A$1:$E$33,5,0)</f>
        <v>0</v>
      </c>
      <c r="E55" s="379">
        <f>IF(INDEX('Energy Balance-2020'!$A$2:$AG$38,MATCH('Energy Balance-2020'!$A18,'Energy Balance-2020'!$A$2:$A$38,0),MATCH(E$2,'Energy Balance-2020'!$A$2:$AG$2,0))&lt;0,-INDEX('Energy Balance-2020'!$A$2:$AG$38,MATCH('Energy Balance-2020'!$A18,'Energy Balance-2020'!$A$2:$A$38,0),MATCH(E$2,'Energy Balance-2020'!$A$2:$AG$2,0)),0)*VLOOKUP(E$52,'Heat Value'!$A$1:$E$33,5,0)</f>
        <v>10543163473289.113</v>
      </c>
      <c r="F55" s="379">
        <f>IF(INDEX('Energy Balance-2020'!$A$2:$AG$38,MATCH('Energy Balance-2020'!$A18,'Energy Balance-2020'!$A$2:$A$38,0),MATCH(F$2,'Energy Balance-2020'!$A$2:$AG$2,0))&lt;0,-INDEX('Energy Balance-2020'!$A$2:$AG$38,MATCH('Energy Balance-2020'!$A18,'Energy Balance-2020'!$A$2:$A$38,0),MATCH(F$2,'Energy Balance-2020'!$A$2:$AG$2,0)),0)*VLOOKUP("型煤",'Heat Value'!$A$1:$E$33,5,0)</f>
        <v>0</v>
      </c>
      <c r="G55" s="379">
        <f>IF(INDEX('Energy Balance-2020'!$A$2:$AG$38,MATCH('Energy Balance-2020'!$A18,'Energy Balance-2020'!$A$2:$A$38,0),MATCH(G$2,'Energy Balance-2020'!$A$2:$AG$2,0))&lt;0,-INDEX('Energy Balance-2020'!$A$2:$AG$38,MATCH('Energy Balance-2020'!$A18,'Energy Balance-2020'!$A$2:$A$38,0),MATCH(G$2,'Energy Balance-2020'!$A$2:$AG$2,0)),0)*VLOOKUP(G$52,'Heat Value'!$A$1:$E$33,5,0)</f>
        <v>0</v>
      </c>
      <c r="H55" s="379">
        <f>IF(INDEX('Energy Balance-2020'!$A$2:$AG$38,MATCH('Energy Balance-2020'!$A18,'Energy Balance-2020'!$A$2:$A$38,0),MATCH(H$2,'Energy Balance-2020'!$A$2:$AG$2,0))&lt;0,-INDEX('Energy Balance-2020'!$A$2:$AG$38,MATCH('Energy Balance-2020'!$A18,'Energy Balance-2020'!$A$2:$A$38,0),MATCH(H$2,'Energy Balance-2020'!$A$2:$AG$2,0)),0)*VLOOKUP(H$52,'Heat Value'!$A$1:$E$33,5,0)</f>
        <v>0</v>
      </c>
      <c r="I55" s="379">
        <f>IF(INDEX('Energy Balance-2020'!$A$2:$AG$38,MATCH('Energy Balance-2020'!$A18,'Energy Balance-2020'!$A$2:$A$38,0),MATCH(I$2,'Energy Balance-2020'!$A$2:$AG$2,0))&lt;0,-INDEX('Energy Balance-2020'!$A$2:$AG$38,MATCH('Energy Balance-2020'!$A18,'Energy Balance-2020'!$A$2:$A$38,0),MATCH(I$2,'Energy Balance-2020'!$A$2:$AG$2,0)),0)*VLOOKUP(I$52,'Heat Value'!$A$1:$E$33,5,0)</f>
        <v>0</v>
      </c>
      <c r="J55" s="379">
        <f>IF(INDEX('Energy Balance-2020'!$A$2:$AG$38,MATCH('Energy Balance-2020'!$A18,'Energy Balance-2020'!$A$2:$A$38,0),MATCH(J$2,'Energy Balance-2020'!$A$2:$AG$2,0))&lt;0,-INDEX('Energy Balance-2020'!$A$2:$AG$38,MATCH('Energy Balance-2020'!$A18,'Energy Balance-2020'!$A$2:$A$38,0),MATCH(J$2,'Energy Balance-2020'!$A$2:$AG$2,0)),0)*VLOOKUP(J$52,'Heat Value'!$A$1:$E$33,5,0)</f>
        <v>0</v>
      </c>
      <c r="K55" s="379">
        <f>IF(INDEX('Energy Balance-2020'!$A$2:$AG$38,MATCH('Energy Balance-2020'!$A18,'Energy Balance-2020'!$A$2:$A$38,0),MATCH(K$2,'Energy Balance-2020'!$A$2:$AG$2,0))&lt;0,-INDEX('Energy Balance-2020'!$A$2:$AG$38,MATCH('Energy Balance-2020'!$A18,'Energy Balance-2020'!$A$2:$A$38,0),MATCH(K$2,'Energy Balance-2020'!$A$2:$AG$2,0)),0)*VLOOKUP(K$52,'Heat Value'!$A$1:$E$33,5,0)</f>
        <v>0</v>
      </c>
      <c r="L55" s="379">
        <f>IF(INDEX('Energy Balance-2020'!$A$2:$AG$38,MATCH('Energy Balance-2020'!$A18,'Energy Balance-2020'!$A$2:$A$38,0),MATCH(L$2,'Energy Balance-2020'!$A$2:$AG$2,0))&lt;0,-INDEX('Energy Balance-2020'!$A$2:$AG$38,MATCH('Energy Balance-2020'!$A18,'Energy Balance-2020'!$A$2:$A$38,0),MATCH(L$2,'Energy Balance-2020'!$A$2:$AG$2,0)),0)*VLOOKUP(L$52,'Heat Value'!$A$1:$E$33,5,0)</f>
        <v>0</v>
      </c>
      <c r="M55" s="379">
        <f>IF(INDEX('Energy Balance-2020'!$A$2:$AG$38,MATCH('Energy Balance-2020'!$A18,'Energy Balance-2020'!$A$2:$A$38,0),MATCH(M$2,'Energy Balance-2020'!$A$2:$AG$2,0))&lt;0,-INDEX('Energy Balance-2020'!$A$2:$AG$38,MATCH('Energy Balance-2020'!$A18,'Energy Balance-2020'!$A$2:$A$38,0),MATCH(M$2,'Energy Balance-2020'!$A$2:$AG$2,0)),0)*VLOOKUP(M$52,'Heat Value'!$A$1:$E$33,5,0)</f>
        <v>130653208358590.69</v>
      </c>
      <c r="N55" s="379">
        <f>IF(INDEX('Energy Balance-2020'!$A$2:$AG$38,MATCH('Energy Balance-2020'!$A18,'Energy Balance-2020'!$A$2:$A$38,0),MATCH(N$2,'Energy Balance-2020'!$A$2:$AG$2,0))&lt;0,-INDEX('Energy Balance-2020'!$A$2:$AG$38,MATCH('Energy Balance-2020'!$A18,'Energy Balance-2020'!$A$2:$A$38,0),MATCH(N$2,'Energy Balance-2020'!$A$2:$AG$2,0)),0)*VLOOKUP(N$52,'Heat Value'!$A$1:$E$33,5,0)</f>
        <v>2.7356889750244024E+16</v>
      </c>
      <c r="O55" s="379">
        <f>IF(INDEX('Energy Balance-2020'!$A$2:$AG$38,MATCH('Energy Balance-2020'!$A18,'Energy Balance-2020'!$A$2:$A$38,0),MATCH(O$2,'Energy Balance-2020'!$A$2:$AG$2,0))&lt;0,-INDEX('Energy Balance-2020'!$A$2:$AG$38,MATCH('Energy Balance-2020'!$A18,'Energy Balance-2020'!$A$2:$A$38,0),MATCH(O$2,'Energy Balance-2020'!$A$2:$AG$2,0)),0)*VLOOKUP(O$52,'Heat Value'!$A$1:$E$33,5,0)</f>
        <v>0</v>
      </c>
      <c r="P55" s="379">
        <f>IF(INDEX('Energy Balance-2020'!$A$2:$AG$38,MATCH('Energy Balance-2020'!$A18,'Energy Balance-2020'!$A$2:$A$38,0),MATCH(P$2,'Energy Balance-2020'!$A$2:$AG$2,0))&lt;0,-INDEX('Energy Balance-2020'!$A$2:$AG$38,MATCH('Energy Balance-2020'!$A18,'Energy Balance-2020'!$A$2:$A$38,0),MATCH(P$2,'Energy Balance-2020'!$A$2:$AG$2,0)),0)*VLOOKUP(P$52,'Heat Value'!$A$1:$E$33,5,0)</f>
        <v>0</v>
      </c>
      <c r="Q55" s="379">
        <f>IF(INDEX('Energy Balance-2020'!$A$2:$AG$38,MATCH('Energy Balance-2020'!$A18,'Energy Balance-2020'!$A$2:$A$38,0),MATCH(Q$2,'Energy Balance-2020'!$A$2:$AG$2,0))&lt;0,-INDEX('Energy Balance-2020'!$A$2:$AG$38,MATCH('Energy Balance-2020'!$A18,'Energy Balance-2020'!$A$2:$A$38,0),MATCH(Q$2,'Energy Balance-2020'!$A$2:$AG$2,0)),0)*VLOOKUP(Q$52,'Heat Value'!$A$1:$E$33,5,0)</f>
        <v>0</v>
      </c>
      <c r="R55" s="379">
        <f>IF(INDEX('Energy Balance-2020'!$A$2:$AG$38,MATCH('Energy Balance-2020'!$A18,'Energy Balance-2020'!$A$2:$A$38,0),MATCH(R$2,'Energy Balance-2020'!$A$2:$AG$2,0))&lt;0,-INDEX('Energy Balance-2020'!$A$2:$AG$38,MATCH('Energy Balance-2020'!$A18,'Energy Balance-2020'!$A$2:$A$38,0),MATCH(R$2,'Energy Balance-2020'!$A$2:$AG$2,0)),0)*VLOOKUP(R$52,'Heat Value'!$A$1:$E$33,5,0)</f>
        <v>0</v>
      </c>
      <c r="S55" s="379">
        <f>IF(INDEX('Energy Balance-2020'!$A$2:$AG$38,MATCH('Energy Balance-2020'!$A18,'Energy Balance-2020'!$A$2:$A$38,0),MATCH(S$2,'Energy Balance-2020'!$A$2:$AG$2,0))&lt;0,-INDEX('Energy Balance-2020'!$A$2:$AG$38,MATCH('Energy Balance-2020'!$A18,'Energy Balance-2020'!$A$2:$A$38,0),MATCH(S$2,'Energy Balance-2020'!$A$2:$AG$2,0)),0)*VLOOKUP(S$52,'Heat Value'!$A$1:$E$33,5,0)</f>
        <v>0</v>
      </c>
      <c r="T55" s="379">
        <f>IF(INDEX('Energy Balance-2020'!$A$2:$AG$38,MATCH('Energy Balance-2020'!$A18,'Energy Balance-2020'!$A$2:$A$38,0),MATCH(T$2,'Energy Balance-2020'!$A$2:$AG$2,0))&lt;0,-INDEX('Energy Balance-2020'!$A$2:$AG$38,MATCH('Energy Balance-2020'!$A18,'Energy Balance-2020'!$A$2:$A$38,0),MATCH(T$2,'Energy Balance-2020'!$A$2:$AG$2,0)),0)*VLOOKUP(T$52,'Heat Value'!$A$1:$E$33,5,0)</f>
        <v>0</v>
      </c>
      <c r="U55" s="379">
        <f>IF(INDEX('Energy Balance-2020'!$A$2:$AG$38,MATCH('Energy Balance-2020'!$A18,'Energy Balance-2020'!$A$2:$A$38,0),MATCH(U$2,'Energy Balance-2020'!$A$2:$AG$2,0))&lt;0,-INDEX('Energy Balance-2020'!$A$2:$AG$38,MATCH('Energy Balance-2020'!$A18,'Energy Balance-2020'!$A$2:$A$38,0),MATCH(U$2,'Energy Balance-2020'!$A$2:$AG$2,0)),0)*VLOOKUP(U$52,'Heat Value'!$A$1:$E$33,5,0)</f>
        <v>0</v>
      </c>
      <c r="V55" s="379">
        <f>IF(INDEX('Energy Balance-2020'!$A$2:$AG$38,MATCH('Energy Balance-2020'!$A18,'Energy Balance-2020'!$A$2:$A$38,0),MATCH(V$2,'Energy Balance-2020'!$A$2:$AG$2,0))&lt;0,-INDEX('Energy Balance-2020'!$A$2:$AG$38,MATCH('Energy Balance-2020'!$A18,'Energy Balance-2020'!$A$2:$A$38,0),MATCH(V$2,'Energy Balance-2020'!$A$2:$AG$2,0)),0)*VLOOKUP(V$52,'Heat Value'!$A$1:$E$33,5,0)</f>
        <v>0</v>
      </c>
      <c r="W55" s="379">
        <f>IF(INDEX('Energy Balance-2020'!$A$2:$AG$38,MATCH('Energy Balance-2020'!$A18,'Energy Balance-2020'!$A$2:$A$38,0),MATCH(W$2,'Energy Balance-2020'!$A$2:$AG$2,0))&lt;0,-INDEX('Energy Balance-2020'!$A$2:$AG$38,MATCH('Energy Balance-2020'!$A18,'Energy Balance-2020'!$A$2:$A$38,0),MATCH(W$2,'Energy Balance-2020'!$A$2:$AG$2,0)),0)*VLOOKUP(W$52,'Heat Value'!$A$1:$E$33,5,0)</f>
        <v>0</v>
      </c>
      <c r="X55" s="379">
        <f>IF(INDEX('Energy Balance-2020'!$A$2:$AG$38,MATCH('Energy Balance-2020'!$A18,'Energy Balance-2020'!$A$2:$A$38,0),MATCH(X$2,'Energy Balance-2020'!$A$2:$AG$2,0))&lt;0,-INDEX('Energy Balance-2020'!$A$2:$AG$38,MATCH('Energy Balance-2020'!$A18,'Energy Balance-2020'!$A$2:$A$38,0),MATCH(X$2,'Energy Balance-2020'!$A$2:$AG$2,0)),0)*VLOOKUP(X$52,'Heat Value'!$A$1:$E$33,5,0)</f>
        <v>0</v>
      </c>
      <c r="Y55" s="379">
        <f>IF(INDEX('Energy Balance-2020'!$A$2:$AG$38,MATCH('Energy Balance-2020'!$A18,'Energy Balance-2020'!$A$2:$A$38,0),MATCH(Y$2,'Energy Balance-2020'!$A$2:$AG$2,0))&lt;0,-INDEX('Energy Balance-2020'!$A$2:$AG$38,MATCH('Energy Balance-2020'!$A18,'Energy Balance-2020'!$A$2:$A$38,0),MATCH(Y$2,'Energy Balance-2020'!$A$2:$AG$2,0)),0)*VLOOKUP(Y$52,'Heat Value'!$A$1:$E$33,5,0)</f>
        <v>0</v>
      </c>
      <c r="Z55" s="379">
        <f>IF(INDEX('Energy Balance-2020'!$A$2:$AG$38,MATCH('Energy Balance-2020'!$A18,'Energy Balance-2020'!$A$2:$A$38,0),MATCH(Z$2,'Energy Balance-2020'!$A$2:$AG$2,0))&lt;0,-INDEX('Energy Balance-2020'!$A$2:$AG$38,MATCH('Energy Balance-2020'!$A18,'Energy Balance-2020'!$A$2:$A$38,0),MATCH(Z$2,'Energy Balance-2020'!$A$2:$AG$2,0)),0)*VLOOKUP(Z$52,'Heat Value'!$A$1:$E$33,5,0)</f>
        <v>0</v>
      </c>
      <c r="AA55" s="379">
        <f>IF(INDEX('Energy Balance-2020'!$A$2:$AG$38,MATCH('Energy Balance-2020'!$A18,'Energy Balance-2020'!$A$2:$A$38,0),MATCH(AA$2,'Energy Balance-2020'!$A$2:$AG$2,0))&lt;0,-INDEX('Energy Balance-2020'!$A$2:$AG$38,MATCH('Energy Balance-2020'!$A18,'Energy Balance-2020'!$A$2:$A$38,0),MATCH(AA$2,'Energy Balance-2020'!$A$2:$AG$2,0)),0)*VLOOKUP(AA$52,'Heat Value'!$A$1:$E$33,5,0)</f>
        <v>0</v>
      </c>
      <c r="AB55" s="379">
        <f>IF(INDEX('Energy Balance-2020'!$A$2:$AG$38,MATCH('Energy Balance-2020'!$A18,'Energy Balance-2020'!$A$2:$A$38,0),MATCH(AB$2,'Energy Balance-2020'!$A$2:$AG$2,0))&lt;0,-INDEX('Energy Balance-2020'!$A$2:$AG$38,MATCH('Energy Balance-2020'!$A18,'Energy Balance-2020'!$A$2:$A$38,0),MATCH(AB$2,'Energy Balance-2020'!$A$2:$AG$2,0)),0)*VLOOKUP(AB$52,'Heat Value'!$A$1:$E$33,5,0)</f>
        <v>105972114177652.31</v>
      </c>
      <c r="AC55" s="379">
        <f>IF(INDEX('Energy Balance-2020'!$A$2:$AG$38,MATCH('Energy Balance-2020'!$A18,'Energy Balance-2020'!$A$2:$A$38,0),MATCH(AC$2,'Energy Balance-2020'!$A$2:$AG$2,0))&lt;0,-INDEX('Energy Balance-2020'!$A$2:$AG$38,MATCH('Energy Balance-2020'!$A18,'Energy Balance-2020'!$A$2:$A$38,0),MATCH(AC$2,'Energy Balance-2020'!$A$2:$AG$2,0)),0)*VLOOKUP(AC$52,'Heat Value'!$A$1:$E$33,5,0)</f>
        <v>0</v>
      </c>
      <c r="AD55" s="379">
        <f>IF(INDEX('Energy Balance-2020'!$A$2:$AG$38,MATCH('Energy Balance-2020'!$A18,'Energy Balance-2020'!$A$2:$A$38,0),MATCH(AD$2,'Energy Balance-2020'!$A$2:$AG$2,0))&lt;0,-INDEX('Energy Balance-2020'!$A$2:$AG$38,MATCH('Energy Balance-2020'!$A18,'Energy Balance-2020'!$A$2:$A$38,0),MATCH(AD$2,'Energy Balance-2020'!$A$2:$AG$2,0)),0)*VLOOKUP(AD$52,'Heat Value'!$A$1:$E$33,5,0)</f>
        <v>0</v>
      </c>
      <c r="AE55" s="379">
        <f>IF(INDEX('Energy Balance-2020'!$A$2:$AG$38,MATCH('Energy Balance-2020'!$A18,'Energy Balance-2020'!$A$2:$A$38,0),MATCH(AE$2,'Energy Balance-2020'!$A$2:$AG$2,0))&lt;0,-INDEX('Energy Balance-2020'!$A$2:$AG$38,MATCH('Energy Balance-2020'!$A18,'Energy Balance-2020'!$A$2:$A$38,0),MATCH(AE$2,'Energy Balance-2020'!$A$2:$AG$2,0)),0)*VLOOKUP(AE$52,'Heat Value'!$A$1:$E$33,5,0)</f>
        <v>0</v>
      </c>
      <c r="AF55" s="380">
        <f>IF(INDEX('Energy Balance-2020'!$A$2:$AG$38,MATCH('Energy Balance-2020'!$A18,'Energy Balance-2020'!$A$2:$A$38,0),MATCH(AF$2,'Energy Balance-2020'!$A$2:$AG$2,0))&lt;0,-INDEX('Energy Balance-2020'!$A$2:$AG$38,MATCH('Energy Balance-2020'!$A18,'Energy Balance-2020'!$A$2:$A$38,0),MATCH(AF$2,'Energy Balance-2020'!$A$2:$AG$2,0)),0)*VLOOKUP(AF$52,'Heat Value'!$A$1:$E$33,5,0)</f>
        <v>115202337771976.72</v>
      </c>
    </row>
    <row r="56" spans="1:32" x14ac:dyDescent="0.2">
      <c r="A56" s="41" t="str">
        <f>VLOOKUP($B56,'Transformation Match'!$A$1:$C$9,2,0)</f>
        <v>石油、煤炭及其他燃料加工业</v>
      </c>
      <c r="B56" s="21" t="s">
        <v>91</v>
      </c>
      <c r="C56" s="348">
        <f>IF(INDEX('Energy Balance-2020'!$A$2:$AG$38,MATCH('Energy Balance-2020'!$A19,'Energy Balance-2020'!$A$2:$A$38,0),MATCH(C$2,'Energy Balance-2020'!$A$2:$AG$2,0))&lt;0,-INDEX('Energy Balance-2020'!$A$2:$AG$38,MATCH('Energy Balance-2020'!$A19,'Energy Balance-2020'!$A$2:$A$38,0),MATCH(C$2,'Energy Balance-2020'!$A$2:$AG$2,0)),0)*VLOOKUP(C$52,'Heat Value'!$A$1:$E$33,5,0)</f>
        <v>0</v>
      </c>
      <c r="D56" s="379">
        <f>IF(INDEX('Energy Balance-2020'!$A$2:$AG$38,MATCH('Energy Balance-2020'!$A19,'Energy Balance-2020'!$A$2:$A$38,0),MATCH(D$2,'Energy Balance-2020'!$A$2:$AG$2,0))&lt;0,-INDEX('Energy Balance-2020'!$A$2:$AG$38,MATCH('Energy Balance-2020'!$A19,'Energy Balance-2020'!$A$2:$A$38,0),MATCH(D$2,'Energy Balance-2020'!$A$2:$AG$2,0)),0)*VLOOKUP(D$52,'Heat Value'!$A$1:$E$33,5,0)</f>
        <v>0</v>
      </c>
      <c r="E56" s="379">
        <f>IF(INDEX('Energy Balance-2020'!$A$2:$AG$38,MATCH('Energy Balance-2020'!$A19,'Energy Balance-2020'!$A$2:$A$38,0),MATCH(E$2,'Energy Balance-2020'!$A$2:$AG$2,0))&lt;0,-INDEX('Energy Balance-2020'!$A$2:$AG$38,MATCH('Energy Balance-2020'!$A19,'Energy Balance-2020'!$A$2:$A$38,0),MATCH(E$2,'Energy Balance-2020'!$A$2:$AG$2,0)),0)*VLOOKUP(E$52,'Heat Value'!$A$1:$E$33,5,0)</f>
        <v>0</v>
      </c>
      <c r="F56" s="379">
        <f>IF(INDEX('Energy Balance-2020'!$A$2:$AG$38,MATCH('Energy Balance-2020'!$A19,'Energy Balance-2020'!$A$2:$A$38,0),MATCH(F$2,'Energy Balance-2020'!$A$2:$AG$2,0))&lt;0,-INDEX('Energy Balance-2020'!$A$2:$AG$38,MATCH('Energy Balance-2020'!$A19,'Energy Balance-2020'!$A$2:$A$38,0),MATCH(F$2,'Energy Balance-2020'!$A$2:$AG$2,0)),0)*VLOOKUP("型煤",'Heat Value'!$A$1:$E$33,5,0)</f>
        <v>0</v>
      </c>
      <c r="G56" s="379">
        <f>IF(INDEX('Energy Balance-2020'!$A$2:$AG$38,MATCH('Energy Balance-2020'!$A19,'Energy Balance-2020'!$A$2:$A$38,0),MATCH(G$2,'Energy Balance-2020'!$A$2:$AG$2,0))&lt;0,-INDEX('Energy Balance-2020'!$A$2:$AG$38,MATCH('Energy Balance-2020'!$A19,'Energy Balance-2020'!$A$2:$A$38,0),MATCH(G$2,'Energy Balance-2020'!$A$2:$AG$2,0)),0)*VLOOKUP(G$52,'Heat Value'!$A$1:$E$33,5,0)</f>
        <v>0</v>
      </c>
      <c r="H56" s="379">
        <f>IF(INDEX('Energy Balance-2020'!$A$2:$AG$38,MATCH('Energy Balance-2020'!$A19,'Energy Balance-2020'!$A$2:$A$38,0),MATCH(H$2,'Energy Balance-2020'!$A$2:$AG$2,0))&lt;0,-INDEX('Energy Balance-2020'!$A$2:$AG$38,MATCH('Energy Balance-2020'!$A19,'Energy Balance-2020'!$A$2:$A$38,0),MATCH(H$2,'Energy Balance-2020'!$A$2:$AG$2,0)),0)*VLOOKUP(H$52,'Heat Value'!$A$1:$E$33,5,0)</f>
        <v>0</v>
      </c>
      <c r="I56" s="379">
        <f>IF(INDEX('Energy Balance-2020'!$A$2:$AG$38,MATCH('Energy Balance-2020'!$A19,'Energy Balance-2020'!$A$2:$A$38,0),MATCH(I$2,'Energy Balance-2020'!$A$2:$AG$2,0))&lt;0,-INDEX('Energy Balance-2020'!$A$2:$AG$38,MATCH('Energy Balance-2020'!$A19,'Energy Balance-2020'!$A$2:$A$38,0),MATCH(I$2,'Energy Balance-2020'!$A$2:$AG$2,0)),0)*VLOOKUP(I$52,'Heat Value'!$A$1:$E$33,5,0)</f>
        <v>0</v>
      </c>
      <c r="J56" s="379">
        <f>IF(INDEX('Energy Balance-2020'!$A$2:$AG$38,MATCH('Energy Balance-2020'!$A19,'Energy Balance-2020'!$A$2:$A$38,0),MATCH(J$2,'Energy Balance-2020'!$A$2:$AG$2,0))&lt;0,-INDEX('Energy Balance-2020'!$A$2:$AG$38,MATCH('Energy Balance-2020'!$A19,'Energy Balance-2020'!$A$2:$A$38,0),MATCH(J$2,'Energy Balance-2020'!$A$2:$AG$2,0)),0)*VLOOKUP(J$52,'Heat Value'!$A$1:$E$33,5,0)</f>
        <v>0</v>
      </c>
      <c r="K56" s="379">
        <f>IF(INDEX('Energy Balance-2020'!$A$2:$AG$38,MATCH('Energy Balance-2020'!$A19,'Energy Balance-2020'!$A$2:$A$38,0),MATCH(K$2,'Energy Balance-2020'!$A$2:$AG$2,0))&lt;0,-INDEX('Energy Balance-2020'!$A$2:$AG$38,MATCH('Energy Balance-2020'!$A19,'Energy Balance-2020'!$A$2:$A$38,0),MATCH(K$2,'Energy Balance-2020'!$A$2:$AG$2,0)),0)*VLOOKUP(K$52,'Heat Value'!$A$1:$E$33,5,0)</f>
        <v>0</v>
      </c>
      <c r="L56" s="379">
        <f>IF(INDEX('Energy Balance-2020'!$A$2:$AG$38,MATCH('Energy Balance-2020'!$A19,'Energy Balance-2020'!$A$2:$A$38,0),MATCH(L$2,'Energy Balance-2020'!$A$2:$AG$2,0))&lt;0,-INDEX('Energy Balance-2020'!$A$2:$AG$38,MATCH('Energy Balance-2020'!$A19,'Energy Balance-2020'!$A$2:$A$38,0),MATCH(L$2,'Energy Balance-2020'!$A$2:$AG$2,0)),0)*VLOOKUP(L$52,'Heat Value'!$A$1:$E$33,5,0)</f>
        <v>0</v>
      </c>
      <c r="M56" s="379">
        <f>IF(INDEX('Energy Balance-2020'!$A$2:$AG$38,MATCH('Energy Balance-2020'!$A19,'Energy Balance-2020'!$A$2:$A$38,0),MATCH(M$2,'Energy Balance-2020'!$A$2:$AG$2,0))&lt;0,-INDEX('Energy Balance-2020'!$A$2:$AG$38,MATCH('Energy Balance-2020'!$A19,'Energy Balance-2020'!$A$2:$A$38,0),MATCH(M$2,'Energy Balance-2020'!$A$2:$AG$2,0)),0)*VLOOKUP(M$52,'Heat Value'!$A$1:$E$33,5,0)</f>
        <v>0</v>
      </c>
      <c r="N56" s="379">
        <f>IF(INDEX('Energy Balance-2020'!$A$2:$AG$38,MATCH('Energy Balance-2020'!$A19,'Energy Balance-2020'!$A$2:$A$38,0),MATCH(N$2,'Energy Balance-2020'!$A$2:$AG$2,0))&lt;0,-INDEX('Energy Balance-2020'!$A$2:$AG$38,MATCH('Energy Balance-2020'!$A19,'Energy Balance-2020'!$A$2:$A$38,0),MATCH(N$2,'Energy Balance-2020'!$A$2:$AG$2,0)),0)*VLOOKUP(N$52,'Heat Value'!$A$1:$E$33,5,0)</f>
        <v>0</v>
      </c>
      <c r="O56" s="379">
        <f>IF(INDEX('Energy Balance-2020'!$A$2:$AG$38,MATCH('Energy Balance-2020'!$A19,'Energy Balance-2020'!$A$2:$A$38,0),MATCH(O$2,'Energy Balance-2020'!$A$2:$AG$2,0))&lt;0,-INDEX('Energy Balance-2020'!$A$2:$AG$38,MATCH('Energy Balance-2020'!$A19,'Energy Balance-2020'!$A$2:$A$38,0),MATCH(O$2,'Energy Balance-2020'!$A$2:$AG$2,0)),0)*VLOOKUP(O$52,'Heat Value'!$A$1:$E$33,5,0)</f>
        <v>9630023851343.9844</v>
      </c>
      <c r="P56" s="379">
        <f>IF(INDEX('Energy Balance-2020'!$A$2:$AG$38,MATCH('Energy Balance-2020'!$A19,'Energy Balance-2020'!$A$2:$A$38,0),MATCH(P$2,'Energy Balance-2020'!$A$2:$AG$2,0))&lt;0,-INDEX('Energy Balance-2020'!$A$2:$AG$38,MATCH('Energy Balance-2020'!$A19,'Energy Balance-2020'!$A$2:$A$38,0),MATCH(P$2,'Energy Balance-2020'!$A$2:$AG$2,0)),0)*VLOOKUP(P$52,'Heat Value'!$A$1:$E$33,5,0)</f>
        <v>0</v>
      </c>
      <c r="Q56" s="379">
        <f>IF(INDEX('Energy Balance-2020'!$A$2:$AG$38,MATCH('Energy Balance-2020'!$A19,'Energy Balance-2020'!$A$2:$A$38,0),MATCH(Q$2,'Energy Balance-2020'!$A$2:$AG$2,0))&lt;0,-INDEX('Energy Balance-2020'!$A$2:$AG$38,MATCH('Energy Balance-2020'!$A19,'Energy Balance-2020'!$A$2:$A$38,0),MATCH(Q$2,'Energy Balance-2020'!$A$2:$AG$2,0)),0)*VLOOKUP(Q$52,'Heat Value'!$A$1:$E$33,5,0)</f>
        <v>46910673780918.805</v>
      </c>
      <c r="R56" s="379">
        <f>IF(INDEX('Energy Balance-2020'!$A$2:$AG$38,MATCH('Energy Balance-2020'!$A19,'Energy Balance-2020'!$A$2:$A$38,0),MATCH(R$2,'Energy Balance-2020'!$A$2:$AG$2,0))&lt;0,-INDEX('Energy Balance-2020'!$A$2:$AG$38,MATCH('Energy Balance-2020'!$A19,'Energy Balance-2020'!$A$2:$A$38,0),MATCH(R$2,'Energy Balance-2020'!$A$2:$AG$2,0)),0)*VLOOKUP(R$52,'Heat Value'!$A$1:$E$33,5,0)</f>
        <v>1098188567742646</v>
      </c>
      <c r="S56" s="379">
        <f>IF(INDEX('Energy Balance-2020'!$A$2:$AG$38,MATCH('Energy Balance-2020'!$A19,'Energy Balance-2020'!$A$2:$A$38,0),MATCH(S$2,'Energy Balance-2020'!$A$2:$AG$2,0))&lt;0,-INDEX('Energy Balance-2020'!$A$2:$AG$38,MATCH('Energy Balance-2020'!$A19,'Energy Balance-2020'!$A$2:$A$38,0),MATCH(S$2,'Energy Balance-2020'!$A$2:$AG$2,0)),0)*VLOOKUP(S$52,'Heat Value'!$A$1:$E$33,5,0)</f>
        <v>652872932461348</v>
      </c>
      <c r="T56" s="379">
        <f>IF(INDEX('Energy Balance-2020'!$A$2:$AG$38,MATCH('Energy Balance-2020'!$A19,'Energy Balance-2020'!$A$2:$A$38,0),MATCH(T$2,'Energy Balance-2020'!$A$2:$AG$2,0))&lt;0,-INDEX('Energy Balance-2020'!$A$2:$AG$38,MATCH('Energy Balance-2020'!$A19,'Energy Balance-2020'!$A$2:$A$38,0),MATCH(T$2,'Energy Balance-2020'!$A$2:$AG$2,0)),0)*VLOOKUP(T$52,'Heat Value'!$A$1:$E$33,5,0)</f>
        <v>1746079129365.5215</v>
      </c>
      <c r="U56" s="379">
        <f>IF(INDEX('Energy Balance-2020'!$A$2:$AG$38,MATCH('Energy Balance-2020'!$A19,'Energy Balance-2020'!$A$2:$A$38,0),MATCH(U$2,'Energy Balance-2020'!$A$2:$AG$2,0))&lt;0,-INDEX('Energy Balance-2020'!$A$2:$AG$38,MATCH('Energy Balance-2020'!$A19,'Energy Balance-2020'!$A$2:$A$38,0),MATCH(U$2,'Energy Balance-2020'!$A$2:$AG$2,0)),0)*VLOOKUP(U$52,'Heat Value'!$A$1:$E$33,5,0)</f>
        <v>3852274739768.5151</v>
      </c>
      <c r="V56" s="379">
        <f>IF(INDEX('Energy Balance-2020'!$A$2:$AG$38,MATCH('Energy Balance-2020'!$A19,'Energy Balance-2020'!$A$2:$A$38,0),MATCH(V$2,'Energy Balance-2020'!$A$2:$AG$2,0))&lt;0,-INDEX('Energy Balance-2020'!$A$2:$AG$38,MATCH('Energy Balance-2020'!$A19,'Energy Balance-2020'!$A$2:$A$38,0),MATCH(V$2,'Energy Balance-2020'!$A$2:$AG$2,0)),0)*VLOOKUP(V$52,'Heat Value'!$A$1:$E$33,5,0)</f>
        <v>944332946924.08936</v>
      </c>
      <c r="W56" s="379">
        <f>IF(INDEX('Energy Balance-2020'!$A$2:$AG$38,MATCH('Energy Balance-2020'!$A19,'Energy Balance-2020'!$A$2:$A$38,0),MATCH(W$2,'Energy Balance-2020'!$A$2:$AG$2,0))&lt;0,-INDEX('Energy Balance-2020'!$A$2:$AG$38,MATCH('Energy Balance-2020'!$A19,'Energy Balance-2020'!$A$2:$A$38,0),MATCH(W$2,'Energy Balance-2020'!$A$2:$AG$2,0)),0)*VLOOKUP(W$52,'Heat Value'!$A$1:$E$33,5,0)</f>
        <v>232075516570994.84</v>
      </c>
      <c r="X56" s="379">
        <f>IF(INDEX('Energy Balance-2020'!$A$2:$AG$38,MATCH('Energy Balance-2020'!$A19,'Energy Balance-2020'!$A$2:$A$38,0),MATCH(X$2,'Energy Balance-2020'!$A$2:$AG$2,0))&lt;0,-INDEX('Energy Balance-2020'!$A$2:$AG$38,MATCH('Energy Balance-2020'!$A19,'Energy Balance-2020'!$A$2:$A$38,0),MATCH(X$2,'Energy Balance-2020'!$A$2:$AG$2,0)),0)*VLOOKUP(X$52,'Heat Value'!$A$1:$E$33,5,0)</f>
        <v>12820515425794.758</v>
      </c>
      <c r="Y56" s="379">
        <f>IF(INDEX('Energy Balance-2020'!$A$2:$AG$38,MATCH('Energy Balance-2020'!$A19,'Energy Balance-2020'!$A$2:$A$38,0),MATCH(Y$2,'Energy Balance-2020'!$A$2:$AG$2,0))&lt;0,-INDEX('Energy Balance-2020'!$A$2:$AG$38,MATCH('Energy Balance-2020'!$A19,'Energy Balance-2020'!$A$2:$A$38,0),MATCH(Y$2,'Energy Balance-2020'!$A$2:$AG$2,0)),0)*VLOOKUP(Y$52,'Heat Value'!$A$1:$E$33,5,0)</f>
        <v>264854998150097.94</v>
      </c>
      <c r="Z56" s="379">
        <f>IF(INDEX('Energy Balance-2020'!$A$2:$AG$38,MATCH('Energy Balance-2020'!$A19,'Energy Balance-2020'!$A$2:$A$38,0),MATCH(Z$2,'Energy Balance-2020'!$A$2:$AG$2,0))&lt;0,-INDEX('Energy Balance-2020'!$A$2:$AG$38,MATCH('Energy Balance-2020'!$A19,'Energy Balance-2020'!$A$2:$A$38,0),MATCH(Z$2,'Energy Balance-2020'!$A$2:$AG$2,0)),0)*VLOOKUP(Z$52,'Heat Value'!$A$1:$E$33,5,0)</f>
        <v>96433734953462.422</v>
      </c>
      <c r="AA56" s="379">
        <f>IF(INDEX('Energy Balance-2020'!$A$2:$AG$38,MATCH('Energy Balance-2020'!$A19,'Energy Balance-2020'!$A$2:$A$38,0),MATCH(AA$2,'Energy Balance-2020'!$A$2:$AG$2,0))&lt;0,-INDEX('Energy Balance-2020'!$A$2:$AG$38,MATCH('Energy Balance-2020'!$A19,'Energy Balance-2020'!$A$2:$A$38,0),MATCH(AA$2,'Energy Balance-2020'!$A$2:$AG$2,0)),0)*VLOOKUP(AA$52,'Heat Value'!$A$1:$E$33,5,0)</f>
        <v>3411227676714934.5</v>
      </c>
      <c r="AB56" s="379">
        <f>IF(INDEX('Energy Balance-2020'!$A$2:$AG$38,MATCH('Energy Balance-2020'!$A19,'Energy Balance-2020'!$A$2:$A$38,0),MATCH(AB$2,'Energy Balance-2020'!$A$2:$AG$2,0))&lt;0,-INDEX('Energy Balance-2020'!$A$2:$AG$38,MATCH('Energy Balance-2020'!$A19,'Energy Balance-2020'!$A$2:$A$38,0),MATCH(AB$2,'Energy Balance-2020'!$A$2:$AG$2,0)),0)*VLOOKUP(AB$52,'Heat Value'!$A$1:$E$33,5,0)</f>
        <v>0</v>
      </c>
      <c r="AC56" s="379">
        <f>IF(INDEX('Energy Balance-2020'!$A$2:$AG$38,MATCH('Energy Balance-2020'!$A19,'Energy Balance-2020'!$A$2:$A$38,0),MATCH(AC$2,'Energy Balance-2020'!$A$2:$AG$2,0))&lt;0,-INDEX('Energy Balance-2020'!$A$2:$AG$38,MATCH('Energy Balance-2020'!$A19,'Energy Balance-2020'!$A$2:$A$38,0),MATCH(AC$2,'Energy Balance-2020'!$A$2:$AG$2,0)),0)*VLOOKUP(AC$52,'Heat Value'!$A$1:$E$33,5,0)</f>
        <v>0</v>
      </c>
      <c r="AD56" s="379">
        <f>IF(INDEX('Energy Balance-2020'!$A$2:$AG$38,MATCH('Energy Balance-2020'!$A19,'Energy Balance-2020'!$A$2:$A$38,0),MATCH(AD$2,'Energy Balance-2020'!$A$2:$AG$2,0))&lt;0,-INDEX('Energy Balance-2020'!$A$2:$AG$38,MATCH('Energy Balance-2020'!$A19,'Energy Balance-2020'!$A$2:$A$38,0),MATCH(AD$2,'Energy Balance-2020'!$A$2:$AG$2,0)),0)*VLOOKUP(AD$52,'Heat Value'!$A$1:$E$33,5,0)</f>
        <v>0</v>
      </c>
      <c r="AE56" s="379">
        <f>IF(INDEX('Energy Balance-2020'!$A$2:$AG$38,MATCH('Energy Balance-2020'!$A19,'Energy Balance-2020'!$A$2:$A$38,0),MATCH(AE$2,'Energy Balance-2020'!$A$2:$AG$2,0))&lt;0,-INDEX('Energy Balance-2020'!$A$2:$AG$38,MATCH('Energy Balance-2020'!$A19,'Energy Balance-2020'!$A$2:$A$38,0),MATCH(AE$2,'Energy Balance-2020'!$A$2:$AG$2,0)),0)*VLOOKUP(AE$52,'Heat Value'!$A$1:$E$33,5,0)</f>
        <v>0</v>
      </c>
      <c r="AF56" s="380">
        <f>IF(INDEX('Energy Balance-2020'!$A$2:$AG$38,MATCH('Energy Balance-2020'!$A19,'Energy Balance-2020'!$A$2:$A$38,0),MATCH(AF$2,'Energy Balance-2020'!$A$2:$AG$2,0))&lt;0,-INDEX('Energy Balance-2020'!$A$2:$AG$38,MATCH('Energy Balance-2020'!$A19,'Energy Balance-2020'!$A$2:$A$38,0),MATCH(AF$2,'Energy Balance-2020'!$A$2:$AG$2,0)),0)*VLOOKUP(AF$52,'Heat Value'!$A$1:$E$33,5,0)</f>
        <v>0</v>
      </c>
    </row>
    <row r="57" spans="1:32" x14ac:dyDescent="0.2">
      <c r="A57" s="41" t="str">
        <f>VLOOKUP($B57,'Transformation Match'!$A$1:$C$9,2,0)</f>
        <v>燃气生产和供应业</v>
      </c>
      <c r="B57" s="21" t="s">
        <v>92</v>
      </c>
      <c r="C57" s="348">
        <f>IF(INDEX('Energy Balance-2020'!$A$2:$AG$38,MATCH('Energy Balance-2020'!$A20,'Energy Balance-2020'!$A$2:$A$38,0),MATCH(C$2,'Energy Balance-2020'!$A$2:$AG$2,0))&lt;0,-INDEX('Energy Balance-2020'!$A$2:$AG$38,MATCH('Energy Balance-2020'!$A20,'Energy Balance-2020'!$A$2:$A$38,0),MATCH(C$2,'Energy Balance-2020'!$A$2:$AG$2,0)),0)*VLOOKUP(C$52,'Heat Value'!$A$1:$E$33,5,0)</f>
        <v>624351172689104.63</v>
      </c>
      <c r="D57" s="379">
        <f>IF(INDEX('Energy Balance-2020'!$A$2:$AG$38,MATCH('Energy Balance-2020'!$A20,'Energy Balance-2020'!$A$2:$A$38,0),MATCH(D$2,'Energy Balance-2020'!$A$2:$AG$2,0))&lt;0,-INDEX('Energy Balance-2020'!$A$2:$AG$38,MATCH('Energy Balance-2020'!$A20,'Energy Balance-2020'!$A$2:$A$38,0),MATCH(D$2,'Energy Balance-2020'!$A$2:$AG$2,0)),0)*VLOOKUP(D$52,'Heat Value'!$A$1:$E$33,5,0)</f>
        <v>0</v>
      </c>
      <c r="E57" s="379">
        <f>IF(INDEX('Energy Balance-2020'!$A$2:$AG$38,MATCH('Energy Balance-2020'!$A20,'Energy Balance-2020'!$A$2:$A$38,0),MATCH(E$2,'Energy Balance-2020'!$A$2:$AG$2,0))&lt;0,-INDEX('Energy Balance-2020'!$A$2:$AG$38,MATCH('Energy Balance-2020'!$A20,'Energy Balance-2020'!$A$2:$A$38,0),MATCH(E$2,'Energy Balance-2020'!$A$2:$AG$2,0)),0)*VLOOKUP(E$52,'Heat Value'!$A$1:$E$33,5,0)</f>
        <v>12551762544134.51</v>
      </c>
      <c r="F57" s="379">
        <f>IF(INDEX('Energy Balance-2020'!$A$2:$AG$38,MATCH('Energy Balance-2020'!$A20,'Energy Balance-2020'!$A$2:$A$38,0),MATCH(F$2,'Energy Balance-2020'!$A$2:$AG$2,0))&lt;0,-INDEX('Energy Balance-2020'!$A$2:$AG$38,MATCH('Energy Balance-2020'!$A20,'Energy Balance-2020'!$A$2:$A$38,0),MATCH(F$2,'Energy Balance-2020'!$A$2:$AG$2,0)),0)*VLOOKUP("型煤",'Heat Value'!$A$1:$E$33,5,0)</f>
        <v>0</v>
      </c>
      <c r="G57" s="379">
        <f>IF(INDEX('Energy Balance-2020'!$A$2:$AG$38,MATCH('Energy Balance-2020'!$A20,'Energy Balance-2020'!$A$2:$A$38,0),MATCH(G$2,'Energy Balance-2020'!$A$2:$AG$2,0))&lt;0,-INDEX('Energy Balance-2020'!$A$2:$AG$38,MATCH('Energy Balance-2020'!$A20,'Energy Balance-2020'!$A$2:$A$38,0),MATCH(G$2,'Energy Balance-2020'!$A$2:$AG$2,0)),0)*VLOOKUP(G$52,'Heat Value'!$A$1:$E$33,5,0)</f>
        <v>0</v>
      </c>
      <c r="H57" s="379">
        <f>IF(INDEX('Energy Balance-2020'!$A$2:$AG$38,MATCH('Energy Balance-2020'!$A20,'Energy Balance-2020'!$A$2:$A$38,0),MATCH(H$2,'Energy Balance-2020'!$A$2:$AG$2,0))&lt;0,-INDEX('Energy Balance-2020'!$A$2:$AG$38,MATCH('Energy Balance-2020'!$A20,'Energy Balance-2020'!$A$2:$A$38,0),MATCH(H$2,'Energy Balance-2020'!$A$2:$AG$2,0)),0)*VLOOKUP(H$52,'Heat Value'!$A$1:$E$33,5,0)</f>
        <v>0</v>
      </c>
      <c r="I57" s="379">
        <f>IF(INDEX('Energy Balance-2020'!$A$2:$AG$38,MATCH('Energy Balance-2020'!$A20,'Energy Balance-2020'!$A$2:$A$38,0),MATCH(I$2,'Energy Balance-2020'!$A$2:$AG$2,0))&lt;0,-INDEX('Energy Balance-2020'!$A$2:$AG$38,MATCH('Energy Balance-2020'!$A20,'Energy Balance-2020'!$A$2:$A$38,0),MATCH(I$2,'Energy Balance-2020'!$A$2:$AG$2,0)),0)*VLOOKUP(I$52,'Heat Value'!$A$1:$E$33,5,0)</f>
        <v>0</v>
      </c>
      <c r="J57" s="379">
        <f>IF(INDEX('Energy Balance-2020'!$A$2:$AG$38,MATCH('Energy Balance-2020'!$A20,'Energy Balance-2020'!$A$2:$A$38,0),MATCH(J$2,'Energy Balance-2020'!$A$2:$AG$2,0))&lt;0,-INDEX('Energy Balance-2020'!$A$2:$AG$38,MATCH('Energy Balance-2020'!$A20,'Energy Balance-2020'!$A$2:$A$38,0),MATCH(J$2,'Energy Balance-2020'!$A$2:$AG$2,0)),0)*VLOOKUP(J$52,'Heat Value'!$A$1:$E$33,5,0)</f>
        <v>0</v>
      </c>
      <c r="K57" s="379">
        <f>IF(INDEX('Energy Balance-2020'!$A$2:$AG$38,MATCH('Energy Balance-2020'!$A20,'Energy Balance-2020'!$A$2:$A$38,0),MATCH(K$2,'Energy Balance-2020'!$A$2:$AG$2,0))&lt;0,-INDEX('Energy Balance-2020'!$A$2:$AG$38,MATCH('Energy Balance-2020'!$A20,'Energy Balance-2020'!$A$2:$A$38,0),MATCH(K$2,'Energy Balance-2020'!$A$2:$AG$2,0)),0)*VLOOKUP(K$52,'Heat Value'!$A$1:$E$33,5,0)</f>
        <v>0</v>
      </c>
      <c r="L57" s="379">
        <f>IF(INDEX('Energy Balance-2020'!$A$2:$AG$38,MATCH('Energy Balance-2020'!$A20,'Energy Balance-2020'!$A$2:$A$38,0),MATCH(L$2,'Energy Balance-2020'!$A$2:$AG$2,0))&lt;0,-INDEX('Energy Balance-2020'!$A$2:$AG$38,MATCH('Energy Balance-2020'!$A20,'Energy Balance-2020'!$A$2:$A$38,0),MATCH(L$2,'Energy Balance-2020'!$A$2:$AG$2,0)),0)*VLOOKUP(L$52,'Heat Value'!$A$1:$E$33,5,0)</f>
        <v>0</v>
      </c>
      <c r="M57" s="379">
        <f>IF(INDEX('Energy Balance-2020'!$A$2:$AG$38,MATCH('Energy Balance-2020'!$A20,'Energy Balance-2020'!$A$2:$A$38,0),MATCH(M$2,'Energy Balance-2020'!$A$2:$AG$2,0))&lt;0,-INDEX('Energy Balance-2020'!$A$2:$AG$38,MATCH('Energy Balance-2020'!$A20,'Energy Balance-2020'!$A$2:$A$38,0),MATCH(M$2,'Energy Balance-2020'!$A$2:$AG$2,0)),0)*VLOOKUP(M$52,'Heat Value'!$A$1:$E$33,5,0)</f>
        <v>0</v>
      </c>
      <c r="N57" s="379">
        <f>IF(INDEX('Energy Balance-2020'!$A$2:$AG$38,MATCH('Energy Balance-2020'!$A20,'Energy Balance-2020'!$A$2:$A$38,0),MATCH(N$2,'Energy Balance-2020'!$A$2:$AG$2,0))&lt;0,-INDEX('Energy Balance-2020'!$A$2:$AG$38,MATCH('Energy Balance-2020'!$A20,'Energy Balance-2020'!$A$2:$A$38,0),MATCH(N$2,'Energy Balance-2020'!$A$2:$AG$2,0)),0)*VLOOKUP(N$52,'Heat Value'!$A$1:$E$33,5,0)</f>
        <v>0</v>
      </c>
      <c r="O57" s="379">
        <f>IF(INDEX('Energy Balance-2020'!$A$2:$AG$38,MATCH('Energy Balance-2020'!$A20,'Energy Balance-2020'!$A$2:$A$38,0),MATCH(O$2,'Energy Balance-2020'!$A$2:$AG$2,0))&lt;0,-INDEX('Energy Balance-2020'!$A$2:$AG$38,MATCH('Energy Balance-2020'!$A20,'Energy Balance-2020'!$A$2:$A$38,0),MATCH(O$2,'Energy Balance-2020'!$A$2:$AG$2,0)),0)*VLOOKUP(O$52,'Heat Value'!$A$1:$E$33,5,0)</f>
        <v>0</v>
      </c>
      <c r="P57" s="379">
        <f>IF(INDEX('Energy Balance-2020'!$A$2:$AG$38,MATCH('Energy Balance-2020'!$A20,'Energy Balance-2020'!$A$2:$A$38,0),MATCH(P$2,'Energy Balance-2020'!$A$2:$AG$2,0))&lt;0,-INDEX('Energy Balance-2020'!$A$2:$AG$38,MATCH('Energy Balance-2020'!$A20,'Energy Balance-2020'!$A$2:$A$38,0),MATCH(P$2,'Energy Balance-2020'!$A$2:$AG$2,0)),0)*VLOOKUP(P$52,'Heat Value'!$A$1:$E$33,5,0)</f>
        <v>0</v>
      </c>
      <c r="Q57" s="379">
        <f>IF(INDEX('Energy Balance-2020'!$A$2:$AG$38,MATCH('Energy Balance-2020'!$A20,'Energy Balance-2020'!$A$2:$A$38,0),MATCH(Q$2,'Energy Balance-2020'!$A$2:$AG$2,0))&lt;0,-INDEX('Energy Balance-2020'!$A$2:$AG$38,MATCH('Energy Balance-2020'!$A20,'Energy Balance-2020'!$A$2:$A$38,0),MATCH(Q$2,'Energy Balance-2020'!$A$2:$AG$2,0)),0)*VLOOKUP(Q$52,'Heat Value'!$A$1:$E$33,5,0)</f>
        <v>0</v>
      </c>
      <c r="R57" s="379">
        <f>IF(INDEX('Energy Balance-2020'!$A$2:$AG$38,MATCH('Energy Balance-2020'!$A20,'Energy Balance-2020'!$A$2:$A$38,0),MATCH(R$2,'Energy Balance-2020'!$A$2:$AG$2,0))&lt;0,-INDEX('Energy Balance-2020'!$A$2:$AG$38,MATCH('Energy Balance-2020'!$A20,'Energy Balance-2020'!$A$2:$A$38,0),MATCH(R$2,'Energy Balance-2020'!$A$2:$AG$2,0)),0)*VLOOKUP(R$52,'Heat Value'!$A$1:$E$33,5,0)</f>
        <v>0</v>
      </c>
      <c r="S57" s="379">
        <f>IF(INDEX('Energy Balance-2020'!$A$2:$AG$38,MATCH('Energy Balance-2020'!$A20,'Energy Balance-2020'!$A$2:$A$38,0),MATCH(S$2,'Energy Balance-2020'!$A$2:$AG$2,0))&lt;0,-INDEX('Energy Balance-2020'!$A$2:$AG$38,MATCH('Energy Balance-2020'!$A20,'Energy Balance-2020'!$A$2:$A$38,0),MATCH(S$2,'Energy Balance-2020'!$A$2:$AG$2,0)),0)*VLOOKUP(S$52,'Heat Value'!$A$1:$E$33,5,0)</f>
        <v>0</v>
      </c>
      <c r="T57" s="379">
        <f>IF(INDEX('Energy Balance-2020'!$A$2:$AG$38,MATCH('Energy Balance-2020'!$A20,'Energy Balance-2020'!$A$2:$A$38,0),MATCH(T$2,'Energy Balance-2020'!$A$2:$AG$2,0))&lt;0,-INDEX('Energy Balance-2020'!$A$2:$AG$38,MATCH('Energy Balance-2020'!$A20,'Energy Balance-2020'!$A$2:$A$38,0),MATCH(T$2,'Energy Balance-2020'!$A$2:$AG$2,0)),0)*VLOOKUP(T$52,'Heat Value'!$A$1:$E$33,5,0)</f>
        <v>0</v>
      </c>
      <c r="U57" s="379">
        <f>IF(INDEX('Energy Balance-2020'!$A$2:$AG$38,MATCH('Energy Balance-2020'!$A20,'Energy Balance-2020'!$A$2:$A$38,0),MATCH(U$2,'Energy Balance-2020'!$A$2:$AG$2,0))&lt;0,-INDEX('Energy Balance-2020'!$A$2:$AG$38,MATCH('Energy Balance-2020'!$A20,'Energy Balance-2020'!$A$2:$A$38,0),MATCH(U$2,'Energy Balance-2020'!$A$2:$AG$2,0)),0)*VLOOKUP(U$52,'Heat Value'!$A$1:$E$33,5,0)</f>
        <v>0</v>
      </c>
      <c r="V57" s="379">
        <f>IF(INDEX('Energy Balance-2020'!$A$2:$AG$38,MATCH('Energy Balance-2020'!$A20,'Energy Balance-2020'!$A$2:$A$38,0),MATCH(V$2,'Energy Balance-2020'!$A$2:$AG$2,0))&lt;0,-INDEX('Energy Balance-2020'!$A$2:$AG$38,MATCH('Energy Balance-2020'!$A20,'Energy Balance-2020'!$A$2:$A$38,0),MATCH(V$2,'Energy Balance-2020'!$A$2:$AG$2,0)),0)*VLOOKUP(V$52,'Heat Value'!$A$1:$E$33,5,0)</f>
        <v>0</v>
      </c>
      <c r="W57" s="379">
        <f>IF(INDEX('Energy Balance-2020'!$A$2:$AG$38,MATCH('Energy Balance-2020'!$A20,'Energy Balance-2020'!$A$2:$A$38,0),MATCH(W$2,'Energy Balance-2020'!$A$2:$AG$2,0))&lt;0,-INDEX('Energy Balance-2020'!$A$2:$AG$38,MATCH('Energy Balance-2020'!$A20,'Energy Balance-2020'!$A$2:$A$38,0),MATCH(W$2,'Energy Balance-2020'!$A$2:$AG$2,0)),0)*VLOOKUP(W$52,'Heat Value'!$A$1:$E$33,5,0)</f>
        <v>0</v>
      </c>
      <c r="X57" s="379">
        <f>IF(INDEX('Energy Balance-2020'!$A$2:$AG$38,MATCH('Energy Balance-2020'!$A20,'Energy Balance-2020'!$A$2:$A$38,0),MATCH(X$2,'Energy Balance-2020'!$A$2:$AG$2,0))&lt;0,-INDEX('Energy Balance-2020'!$A$2:$AG$38,MATCH('Energy Balance-2020'!$A20,'Energy Balance-2020'!$A$2:$A$38,0),MATCH(X$2,'Energy Balance-2020'!$A$2:$AG$2,0)),0)*VLOOKUP(X$52,'Heat Value'!$A$1:$E$33,5,0)</f>
        <v>2800892009650.4844</v>
      </c>
      <c r="Y57" s="379">
        <f>IF(INDEX('Energy Balance-2020'!$A$2:$AG$38,MATCH('Energy Balance-2020'!$A20,'Energy Balance-2020'!$A$2:$A$38,0),MATCH(Y$2,'Energy Balance-2020'!$A$2:$AG$2,0))&lt;0,-INDEX('Energy Balance-2020'!$A$2:$AG$38,MATCH('Energy Balance-2020'!$A20,'Energy Balance-2020'!$A$2:$A$38,0),MATCH(Y$2,'Energy Balance-2020'!$A$2:$AG$2,0)),0)*VLOOKUP(Y$52,'Heat Value'!$A$1:$E$33,5,0)</f>
        <v>1769251172817.0601</v>
      </c>
      <c r="Z57" s="379">
        <f>IF(INDEX('Energy Balance-2020'!$A$2:$AG$38,MATCH('Energy Balance-2020'!$A20,'Energy Balance-2020'!$A$2:$A$38,0),MATCH(Z$2,'Energy Balance-2020'!$A$2:$AG$2,0))&lt;0,-INDEX('Energy Balance-2020'!$A$2:$AG$38,MATCH('Energy Balance-2020'!$A20,'Energy Balance-2020'!$A$2:$A$38,0),MATCH(Z$2,'Energy Balance-2020'!$A$2:$AG$2,0)),0)*VLOOKUP(Z$52,'Heat Value'!$A$1:$E$33,5,0)</f>
        <v>6932033029341.5273</v>
      </c>
      <c r="AA57" s="379">
        <f>IF(INDEX('Energy Balance-2020'!$A$2:$AG$38,MATCH('Energy Balance-2020'!$A20,'Energy Balance-2020'!$A$2:$A$38,0),MATCH(AA$2,'Energy Balance-2020'!$A$2:$AG$2,0))&lt;0,-INDEX('Energy Balance-2020'!$A$2:$AG$38,MATCH('Energy Balance-2020'!$A20,'Energy Balance-2020'!$A$2:$A$38,0),MATCH(AA$2,'Energy Balance-2020'!$A$2:$AG$2,0)),0)*VLOOKUP(AA$52,'Heat Value'!$A$1:$E$33,5,0)</f>
        <v>0</v>
      </c>
      <c r="AB57" s="379">
        <f>IF(INDEX('Energy Balance-2020'!$A$2:$AG$38,MATCH('Energy Balance-2020'!$A20,'Energy Balance-2020'!$A$2:$A$38,0),MATCH(AB$2,'Energy Balance-2020'!$A$2:$AG$2,0))&lt;0,-INDEX('Energy Balance-2020'!$A$2:$AG$38,MATCH('Energy Balance-2020'!$A20,'Energy Balance-2020'!$A$2:$A$38,0),MATCH(AB$2,'Energy Balance-2020'!$A$2:$AG$2,0)),0)*VLOOKUP(AB$52,'Heat Value'!$A$1:$E$33,5,0)</f>
        <v>0</v>
      </c>
      <c r="AC57" s="379">
        <f>IF(INDEX('Energy Balance-2020'!$A$2:$AG$38,MATCH('Energy Balance-2020'!$A20,'Energy Balance-2020'!$A$2:$A$38,0),MATCH(AC$2,'Energy Balance-2020'!$A$2:$AG$2,0))&lt;0,-INDEX('Energy Balance-2020'!$A$2:$AG$38,MATCH('Energy Balance-2020'!$A20,'Energy Balance-2020'!$A$2:$A$38,0),MATCH(AC$2,'Energy Balance-2020'!$A$2:$AG$2,0)),0)*VLOOKUP(AC$52,'Heat Value'!$A$1:$E$33,5,0)</f>
        <v>0</v>
      </c>
      <c r="AD57" s="379">
        <f>IF(INDEX('Energy Balance-2020'!$A$2:$AG$38,MATCH('Energy Balance-2020'!$A20,'Energy Balance-2020'!$A$2:$A$38,0),MATCH(AD$2,'Energy Balance-2020'!$A$2:$AG$2,0))&lt;0,-INDEX('Energy Balance-2020'!$A$2:$AG$38,MATCH('Energy Balance-2020'!$A20,'Energy Balance-2020'!$A$2:$A$38,0),MATCH(AD$2,'Energy Balance-2020'!$A$2:$AG$2,0)),0)*VLOOKUP(AD$52,'Heat Value'!$A$1:$E$33,5,0)</f>
        <v>0</v>
      </c>
      <c r="AE57" s="379">
        <f>IF(INDEX('Energy Balance-2020'!$A$2:$AG$38,MATCH('Energy Balance-2020'!$A20,'Energy Balance-2020'!$A$2:$A$38,0),MATCH(AE$2,'Energy Balance-2020'!$A$2:$AG$2,0))&lt;0,-INDEX('Energy Balance-2020'!$A$2:$AG$38,MATCH('Energy Balance-2020'!$A20,'Energy Balance-2020'!$A$2:$A$38,0),MATCH(AE$2,'Energy Balance-2020'!$A$2:$AG$2,0)),0)*VLOOKUP(AE$52,'Heat Value'!$A$1:$E$33,5,0)</f>
        <v>0</v>
      </c>
      <c r="AF57" s="380">
        <f>IF(INDEX('Energy Balance-2020'!$A$2:$AG$38,MATCH('Energy Balance-2020'!$A20,'Energy Balance-2020'!$A$2:$A$38,0),MATCH(AF$2,'Energy Balance-2020'!$A$2:$AG$2,0))&lt;0,-INDEX('Energy Balance-2020'!$A$2:$AG$38,MATCH('Energy Balance-2020'!$A20,'Energy Balance-2020'!$A$2:$A$38,0),MATCH(AF$2,'Energy Balance-2020'!$A$2:$AG$2,0)),0)*VLOOKUP(AF$52,'Heat Value'!$A$1:$E$33,5,0)</f>
        <v>0</v>
      </c>
    </row>
    <row r="58" spans="1:32" x14ac:dyDescent="0.2">
      <c r="A58" s="41" t="str">
        <f>VLOOKUP($B58,'Transformation Match'!$A$1:$C$9,2,0)</f>
        <v>燃气生产和供应业</v>
      </c>
      <c r="B58" s="21" t="s">
        <v>93</v>
      </c>
      <c r="C58" s="348">
        <f>IF(INDEX('Energy Balance-2020'!$A$2:$AG$38,MATCH('Energy Balance-2020'!$A21,'Energy Balance-2020'!$A$2:$A$38,0),MATCH(C$2,'Energy Balance-2020'!$A$2:$AG$2,0))&lt;0,-INDEX('Energy Balance-2020'!$A$2:$AG$38,MATCH('Energy Balance-2020'!$A21,'Energy Balance-2020'!$A$2:$A$38,0),MATCH(C$2,'Energy Balance-2020'!$A$2:$AG$2,0)),0)*VLOOKUP(C$52,'Heat Value'!$A$1:$E$33,5,0)</f>
        <v>0</v>
      </c>
      <c r="D58" s="379">
        <f>IF(INDEX('Energy Balance-2020'!$A$2:$AG$38,MATCH('Energy Balance-2020'!$A21,'Energy Balance-2020'!$A$2:$A$38,0),MATCH(D$2,'Energy Balance-2020'!$A$2:$AG$2,0))&lt;0,-INDEX('Energy Balance-2020'!$A$2:$AG$38,MATCH('Energy Balance-2020'!$A21,'Energy Balance-2020'!$A$2:$A$38,0),MATCH(D$2,'Energy Balance-2020'!$A$2:$AG$2,0)),0)*VLOOKUP(D$52,'Heat Value'!$A$1:$E$33,5,0)</f>
        <v>0</v>
      </c>
      <c r="E58" s="379">
        <f>IF(INDEX('Energy Balance-2020'!$A$2:$AG$38,MATCH('Energy Balance-2020'!$A21,'Energy Balance-2020'!$A$2:$A$38,0),MATCH(E$2,'Energy Balance-2020'!$A$2:$AG$2,0))&lt;0,-INDEX('Energy Balance-2020'!$A$2:$AG$38,MATCH('Energy Balance-2020'!$A21,'Energy Balance-2020'!$A$2:$A$38,0),MATCH(E$2,'Energy Balance-2020'!$A$2:$AG$2,0)),0)*VLOOKUP(E$52,'Heat Value'!$A$1:$E$33,5,0)</f>
        <v>0</v>
      </c>
      <c r="F58" s="379">
        <f>IF(INDEX('Energy Balance-2020'!$A$2:$AG$38,MATCH('Energy Balance-2020'!$A21,'Energy Balance-2020'!$A$2:$A$38,0),MATCH(F$2,'Energy Balance-2020'!$A$2:$AG$2,0))&lt;0,-INDEX('Energy Balance-2020'!$A$2:$AG$38,MATCH('Energy Balance-2020'!$A21,'Energy Balance-2020'!$A$2:$A$38,0),MATCH(F$2,'Energy Balance-2020'!$A$2:$AG$2,0)),0)*VLOOKUP("型煤",'Heat Value'!$A$1:$E$33,5,0)</f>
        <v>0</v>
      </c>
      <c r="G58" s="379">
        <f>IF(INDEX('Energy Balance-2020'!$A$2:$AG$38,MATCH('Energy Balance-2020'!$A21,'Energy Balance-2020'!$A$2:$A$38,0),MATCH(G$2,'Energy Balance-2020'!$A$2:$AG$2,0))&lt;0,-INDEX('Energy Balance-2020'!$A$2:$AG$38,MATCH('Energy Balance-2020'!$A21,'Energy Balance-2020'!$A$2:$A$38,0),MATCH(G$2,'Energy Balance-2020'!$A$2:$AG$2,0)),0)*VLOOKUP(G$52,'Heat Value'!$A$1:$E$33,5,0)</f>
        <v>0</v>
      </c>
      <c r="H58" s="379">
        <f>IF(INDEX('Energy Balance-2020'!$A$2:$AG$38,MATCH('Energy Balance-2020'!$A21,'Energy Balance-2020'!$A$2:$A$38,0),MATCH(H$2,'Energy Balance-2020'!$A$2:$AG$2,0))&lt;0,-INDEX('Energy Balance-2020'!$A$2:$AG$38,MATCH('Energy Balance-2020'!$A21,'Energy Balance-2020'!$A$2:$A$38,0),MATCH(H$2,'Energy Balance-2020'!$A$2:$AG$2,0)),0)*VLOOKUP(H$52,'Heat Value'!$A$1:$E$33,5,0)</f>
        <v>4740712541426.124</v>
      </c>
      <c r="I58" s="379">
        <f>IF(INDEX('Energy Balance-2020'!$A$2:$AG$38,MATCH('Energy Balance-2020'!$A21,'Energy Balance-2020'!$A$2:$A$38,0),MATCH(I$2,'Energy Balance-2020'!$A$2:$AG$2,0))&lt;0,-INDEX('Energy Balance-2020'!$A$2:$AG$38,MATCH('Energy Balance-2020'!$A21,'Energy Balance-2020'!$A$2:$A$38,0),MATCH(I$2,'Energy Balance-2020'!$A$2:$AG$2,0)),0)*VLOOKUP(I$52,'Heat Value'!$A$1:$E$33,5,0)</f>
        <v>75644096471291.078</v>
      </c>
      <c r="J58" s="379">
        <f>IF(INDEX('Energy Balance-2020'!$A$2:$AG$38,MATCH('Energy Balance-2020'!$A21,'Energy Balance-2020'!$A$2:$A$38,0),MATCH(J$2,'Energy Balance-2020'!$A$2:$AG$2,0))&lt;0,-INDEX('Energy Balance-2020'!$A$2:$AG$38,MATCH('Energy Balance-2020'!$A21,'Energy Balance-2020'!$A$2:$A$38,0),MATCH(J$2,'Energy Balance-2020'!$A$2:$AG$2,0)),0)*VLOOKUP(J$52,'Heat Value'!$A$1:$E$33,5,0)</f>
        <v>0</v>
      </c>
      <c r="K58" s="379">
        <f>IF(INDEX('Energy Balance-2020'!$A$2:$AG$38,MATCH('Energy Balance-2020'!$A21,'Energy Balance-2020'!$A$2:$A$38,0),MATCH(K$2,'Energy Balance-2020'!$A$2:$AG$2,0))&lt;0,-INDEX('Energy Balance-2020'!$A$2:$AG$38,MATCH('Energy Balance-2020'!$A21,'Energy Balance-2020'!$A$2:$A$38,0),MATCH(K$2,'Energy Balance-2020'!$A$2:$AG$2,0)),0)*VLOOKUP(K$52,'Heat Value'!$A$1:$E$33,5,0)</f>
        <v>0</v>
      </c>
      <c r="L58" s="379">
        <f>IF(INDEX('Energy Balance-2020'!$A$2:$AG$38,MATCH('Energy Balance-2020'!$A21,'Energy Balance-2020'!$A$2:$A$38,0),MATCH(L$2,'Energy Balance-2020'!$A$2:$AG$2,0))&lt;0,-INDEX('Energy Balance-2020'!$A$2:$AG$38,MATCH('Energy Balance-2020'!$A21,'Energy Balance-2020'!$A$2:$A$38,0),MATCH(L$2,'Energy Balance-2020'!$A$2:$AG$2,0)),0)*VLOOKUP(L$52,'Heat Value'!$A$1:$E$33,5,0)</f>
        <v>0</v>
      </c>
      <c r="M58" s="379">
        <f>IF(INDEX('Energy Balance-2020'!$A$2:$AG$38,MATCH('Energy Balance-2020'!$A21,'Energy Balance-2020'!$A$2:$A$38,0),MATCH(M$2,'Energy Balance-2020'!$A$2:$AG$2,0))&lt;0,-INDEX('Energy Balance-2020'!$A$2:$AG$38,MATCH('Energy Balance-2020'!$A21,'Energy Balance-2020'!$A$2:$A$38,0),MATCH(M$2,'Energy Balance-2020'!$A$2:$AG$2,0)),0)*VLOOKUP(M$52,'Heat Value'!$A$1:$E$33,5,0)</f>
        <v>2102195727363.6272</v>
      </c>
      <c r="N58" s="379">
        <f>IF(INDEX('Energy Balance-2020'!$A$2:$AG$38,MATCH('Energy Balance-2020'!$A21,'Energy Balance-2020'!$A$2:$A$38,0),MATCH(N$2,'Energy Balance-2020'!$A$2:$AG$2,0))&lt;0,-INDEX('Energy Balance-2020'!$A$2:$AG$38,MATCH('Energy Balance-2020'!$A21,'Energy Balance-2020'!$A$2:$A$38,0),MATCH(N$2,'Energy Balance-2020'!$A$2:$AG$2,0)),0)*VLOOKUP(N$52,'Heat Value'!$A$1:$E$33,5,0)</f>
        <v>0</v>
      </c>
      <c r="O58" s="379">
        <f>IF(INDEX('Energy Balance-2020'!$A$2:$AG$38,MATCH('Energy Balance-2020'!$A21,'Energy Balance-2020'!$A$2:$A$38,0),MATCH(O$2,'Energy Balance-2020'!$A$2:$AG$2,0))&lt;0,-INDEX('Energy Balance-2020'!$A$2:$AG$38,MATCH('Energy Balance-2020'!$A21,'Energy Balance-2020'!$A$2:$A$38,0),MATCH(O$2,'Energy Balance-2020'!$A$2:$AG$2,0)),0)*VLOOKUP(O$52,'Heat Value'!$A$1:$E$33,5,0)</f>
        <v>0</v>
      </c>
      <c r="P58" s="379">
        <f>IF(INDEX('Energy Balance-2020'!$A$2:$AG$38,MATCH('Energy Balance-2020'!$A21,'Energy Balance-2020'!$A$2:$A$38,0),MATCH(P$2,'Energy Balance-2020'!$A$2:$AG$2,0))&lt;0,-INDEX('Energy Balance-2020'!$A$2:$AG$38,MATCH('Energy Balance-2020'!$A21,'Energy Balance-2020'!$A$2:$A$38,0),MATCH(P$2,'Energy Balance-2020'!$A$2:$AG$2,0)),0)*VLOOKUP(P$52,'Heat Value'!$A$1:$E$33,5,0)</f>
        <v>0</v>
      </c>
      <c r="Q58" s="379">
        <f>IF(INDEX('Energy Balance-2020'!$A$2:$AG$38,MATCH('Energy Balance-2020'!$A21,'Energy Balance-2020'!$A$2:$A$38,0),MATCH(Q$2,'Energy Balance-2020'!$A$2:$AG$2,0))&lt;0,-INDEX('Energy Balance-2020'!$A$2:$AG$38,MATCH('Energy Balance-2020'!$A21,'Energy Balance-2020'!$A$2:$A$38,0),MATCH(Q$2,'Energy Balance-2020'!$A$2:$AG$2,0)),0)*VLOOKUP(Q$52,'Heat Value'!$A$1:$E$33,5,0)</f>
        <v>0</v>
      </c>
      <c r="R58" s="379">
        <f>IF(INDEX('Energy Balance-2020'!$A$2:$AG$38,MATCH('Energy Balance-2020'!$A21,'Energy Balance-2020'!$A$2:$A$38,0),MATCH(R$2,'Energy Balance-2020'!$A$2:$AG$2,0))&lt;0,-INDEX('Energy Balance-2020'!$A$2:$AG$38,MATCH('Energy Balance-2020'!$A21,'Energy Balance-2020'!$A$2:$A$38,0),MATCH(R$2,'Energy Balance-2020'!$A$2:$AG$2,0)),0)*VLOOKUP(R$52,'Heat Value'!$A$1:$E$33,5,0)</f>
        <v>0</v>
      </c>
      <c r="S58" s="379">
        <f>IF(INDEX('Energy Balance-2020'!$A$2:$AG$38,MATCH('Energy Balance-2020'!$A21,'Energy Balance-2020'!$A$2:$A$38,0),MATCH(S$2,'Energy Balance-2020'!$A$2:$AG$2,0))&lt;0,-INDEX('Energy Balance-2020'!$A$2:$AG$38,MATCH('Energy Balance-2020'!$A21,'Energy Balance-2020'!$A$2:$A$38,0),MATCH(S$2,'Energy Balance-2020'!$A$2:$AG$2,0)),0)*VLOOKUP(S$52,'Heat Value'!$A$1:$E$33,5,0)</f>
        <v>0</v>
      </c>
      <c r="T58" s="379">
        <f>IF(INDEX('Energy Balance-2020'!$A$2:$AG$38,MATCH('Energy Balance-2020'!$A21,'Energy Balance-2020'!$A$2:$A$38,0),MATCH(T$2,'Energy Balance-2020'!$A$2:$AG$2,0))&lt;0,-INDEX('Energy Balance-2020'!$A$2:$AG$38,MATCH('Energy Balance-2020'!$A21,'Energy Balance-2020'!$A$2:$A$38,0),MATCH(T$2,'Energy Balance-2020'!$A$2:$AG$2,0)),0)*VLOOKUP(T$52,'Heat Value'!$A$1:$E$33,5,0)</f>
        <v>0</v>
      </c>
      <c r="U58" s="379">
        <f>IF(INDEX('Energy Balance-2020'!$A$2:$AG$38,MATCH('Energy Balance-2020'!$A21,'Energy Balance-2020'!$A$2:$A$38,0),MATCH(U$2,'Energy Balance-2020'!$A$2:$AG$2,0))&lt;0,-INDEX('Energy Balance-2020'!$A$2:$AG$38,MATCH('Energy Balance-2020'!$A21,'Energy Balance-2020'!$A$2:$A$38,0),MATCH(U$2,'Energy Balance-2020'!$A$2:$AG$2,0)),0)*VLOOKUP(U$52,'Heat Value'!$A$1:$E$33,5,0)</f>
        <v>0</v>
      </c>
      <c r="V58" s="379">
        <f>IF(INDEX('Energy Balance-2020'!$A$2:$AG$38,MATCH('Energy Balance-2020'!$A21,'Energy Balance-2020'!$A$2:$A$38,0),MATCH(V$2,'Energy Balance-2020'!$A$2:$AG$2,0))&lt;0,-INDEX('Energy Balance-2020'!$A$2:$AG$38,MATCH('Energy Balance-2020'!$A21,'Energy Balance-2020'!$A$2:$A$38,0),MATCH(V$2,'Energy Balance-2020'!$A$2:$AG$2,0)),0)*VLOOKUP(V$52,'Heat Value'!$A$1:$E$33,5,0)</f>
        <v>0</v>
      </c>
      <c r="W58" s="379">
        <f>IF(INDEX('Energy Balance-2020'!$A$2:$AG$38,MATCH('Energy Balance-2020'!$A21,'Energy Balance-2020'!$A$2:$A$38,0),MATCH(W$2,'Energy Balance-2020'!$A$2:$AG$2,0))&lt;0,-INDEX('Energy Balance-2020'!$A$2:$AG$38,MATCH('Energy Balance-2020'!$A21,'Energy Balance-2020'!$A$2:$A$38,0),MATCH(W$2,'Energy Balance-2020'!$A$2:$AG$2,0)),0)*VLOOKUP(W$52,'Heat Value'!$A$1:$E$33,5,0)</f>
        <v>0</v>
      </c>
      <c r="X58" s="379">
        <f>IF(INDEX('Energy Balance-2020'!$A$2:$AG$38,MATCH('Energy Balance-2020'!$A21,'Energy Balance-2020'!$A$2:$A$38,0),MATCH(X$2,'Energy Balance-2020'!$A$2:$AG$2,0))&lt;0,-INDEX('Energy Balance-2020'!$A$2:$AG$38,MATCH('Energy Balance-2020'!$A21,'Energy Balance-2020'!$A$2:$A$38,0),MATCH(X$2,'Energy Balance-2020'!$A$2:$AG$2,0)),0)*VLOOKUP(X$52,'Heat Value'!$A$1:$E$33,5,0)</f>
        <v>0</v>
      </c>
      <c r="Y58" s="379">
        <f>IF(INDEX('Energy Balance-2020'!$A$2:$AG$38,MATCH('Energy Balance-2020'!$A21,'Energy Balance-2020'!$A$2:$A$38,0),MATCH(Y$2,'Energy Balance-2020'!$A$2:$AG$2,0))&lt;0,-INDEX('Energy Balance-2020'!$A$2:$AG$38,MATCH('Energy Balance-2020'!$A21,'Energy Balance-2020'!$A$2:$A$38,0),MATCH(Y$2,'Energy Balance-2020'!$A$2:$AG$2,0)),0)*VLOOKUP(Y$52,'Heat Value'!$A$1:$E$33,5,0)</f>
        <v>0</v>
      </c>
      <c r="Z58" s="379">
        <f>IF(INDEX('Energy Balance-2020'!$A$2:$AG$38,MATCH('Energy Balance-2020'!$A21,'Energy Balance-2020'!$A$2:$A$38,0),MATCH(Z$2,'Energy Balance-2020'!$A$2:$AG$2,0))&lt;0,-INDEX('Energy Balance-2020'!$A$2:$AG$38,MATCH('Energy Balance-2020'!$A21,'Energy Balance-2020'!$A$2:$A$38,0),MATCH(Z$2,'Energy Balance-2020'!$A$2:$AG$2,0)),0)*VLOOKUP(Z$52,'Heat Value'!$A$1:$E$33,5,0)</f>
        <v>0</v>
      </c>
      <c r="AA58" s="379">
        <f>IF(INDEX('Energy Balance-2020'!$A$2:$AG$38,MATCH('Energy Balance-2020'!$A21,'Energy Balance-2020'!$A$2:$A$38,0),MATCH(AA$2,'Energy Balance-2020'!$A$2:$AG$2,0))&lt;0,-INDEX('Energy Balance-2020'!$A$2:$AG$38,MATCH('Energy Balance-2020'!$A21,'Energy Balance-2020'!$A$2:$A$38,0),MATCH(AA$2,'Energy Balance-2020'!$A$2:$AG$2,0)),0)*VLOOKUP(AA$52,'Heat Value'!$A$1:$E$33,5,0)</f>
        <v>0</v>
      </c>
      <c r="AB58" s="379">
        <f>IF(INDEX('Energy Balance-2020'!$A$2:$AG$38,MATCH('Energy Balance-2020'!$A21,'Energy Balance-2020'!$A$2:$A$38,0),MATCH(AB$2,'Energy Balance-2020'!$A$2:$AG$2,0))&lt;0,-INDEX('Energy Balance-2020'!$A$2:$AG$38,MATCH('Energy Balance-2020'!$A21,'Energy Balance-2020'!$A$2:$A$38,0),MATCH(AB$2,'Energy Balance-2020'!$A$2:$AG$2,0)),0)*VLOOKUP(AB$52,'Heat Value'!$A$1:$E$33,5,0)</f>
        <v>51164766775142.758</v>
      </c>
      <c r="AC58" s="379">
        <f>IF(INDEX('Energy Balance-2020'!$A$2:$AG$38,MATCH('Energy Balance-2020'!$A21,'Energy Balance-2020'!$A$2:$A$38,0),MATCH(AC$2,'Energy Balance-2020'!$A$2:$AG$2,0))&lt;0,-INDEX('Energy Balance-2020'!$A$2:$AG$38,MATCH('Energy Balance-2020'!$A21,'Energy Balance-2020'!$A$2:$A$38,0),MATCH(AC$2,'Energy Balance-2020'!$A$2:$AG$2,0)),0)*VLOOKUP(AC$52,'Heat Value'!$A$1:$E$33,5,0)</f>
        <v>0</v>
      </c>
      <c r="AD58" s="379">
        <f>IF(INDEX('Energy Balance-2020'!$A$2:$AG$38,MATCH('Energy Balance-2020'!$A21,'Energy Balance-2020'!$A$2:$A$38,0),MATCH(AD$2,'Energy Balance-2020'!$A$2:$AG$2,0))&lt;0,-INDEX('Energy Balance-2020'!$A$2:$AG$38,MATCH('Energy Balance-2020'!$A21,'Energy Balance-2020'!$A$2:$A$38,0),MATCH(AD$2,'Energy Balance-2020'!$A$2:$AG$2,0)),0)*VLOOKUP(AD$52,'Heat Value'!$A$1:$E$33,5,0)</f>
        <v>0</v>
      </c>
      <c r="AE58" s="379">
        <f>IF(INDEX('Energy Balance-2020'!$A$2:$AG$38,MATCH('Energy Balance-2020'!$A21,'Energy Balance-2020'!$A$2:$A$38,0),MATCH(AE$2,'Energy Balance-2020'!$A$2:$AG$2,0))&lt;0,-INDEX('Energy Balance-2020'!$A$2:$AG$38,MATCH('Energy Balance-2020'!$A21,'Energy Balance-2020'!$A$2:$A$38,0),MATCH(AE$2,'Energy Balance-2020'!$A$2:$AG$2,0)),0)*VLOOKUP(AE$52,'Heat Value'!$A$1:$E$33,5,0)</f>
        <v>0</v>
      </c>
      <c r="AF58" s="380">
        <f>IF(INDEX('Energy Balance-2020'!$A$2:$AG$38,MATCH('Energy Balance-2020'!$A21,'Energy Balance-2020'!$A$2:$A$38,0),MATCH(AF$2,'Energy Balance-2020'!$A$2:$AG$2,0))&lt;0,-INDEX('Energy Balance-2020'!$A$2:$AG$38,MATCH('Energy Balance-2020'!$A21,'Energy Balance-2020'!$A$2:$A$38,0),MATCH(AF$2,'Energy Balance-2020'!$A$2:$AG$2,0)),0)*VLOOKUP(AF$52,'Heat Value'!$A$1:$E$33,5,0)</f>
        <v>0</v>
      </c>
    </row>
    <row r="59" spans="1:32" x14ac:dyDescent="0.2">
      <c r="A59" s="41" t="str">
        <f>VLOOKUP($B59,'Transformation Match'!$A$1:$C$9,2,0)</f>
        <v>燃气生产和供应业</v>
      </c>
      <c r="B59" s="21" t="s">
        <v>94</v>
      </c>
      <c r="C59" s="348">
        <f>IF(INDEX('Energy Balance-2020'!$A$2:$AG$38,MATCH('Energy Balance-2020'!$A22,'Energy Balance-2020'!$A$2:$A$38,0),MATCH(C$2,'Energy Balance-2020'!$A$2:$AG$2,0))&lt;0,-INDEX('Energy Balance-2020'!$A$2:$AG$38,MATCH('Energy Balance-2020'!$A22,'Energy Balance-2020'!$A$2:$A$38,0),MATCH(C$2,'Energy Balance-2020'!$A$2:$AG$2,0)),0)*VLOOKUP(C$52,'Heat Value'!$A$1:$E$33,5,0)</f>
        <v>0</v>
      </c>
      <c r="D59" s="379">
        <f>IF(INDEX('Energy Balance-2020'!$A$2:$AG$38,MATCH('Energy Balance-2020'!$A22,'Energy Balance-2020'!$A$2:$A$38,0),MATCH(D$2,'Energy Balance-2020'!$A$2:$AG$2,0))&lt;0,-INDEX('Energy Balance-2020'!$A$2:$AG$38,MATCH('Energy Balance-2020'!$A22,'Energy Balance-2020'!$A$2:$A$38,0),MATCH(D$2,'Energy Balance-2020'!$A$2:$AG$2,0)),0)*VLOOKUP(D$52,'Heat Value'!$A$1:$E$33,5,0)</f>
        <v>0</v>
      </c>
      <c r="E59" s="379">
        <f>IF(INDEX('Energy Balance-2020'!$A$2:$AG$38,MATCH('Energy Balance-2020'!$A22,'Energy Balance-2020'!$A$2:$A$38,0),MATCH(E$2,'Energy Balance-2020'!$A$2:$AG$2,0))&lt;0,-INDEX('Energy Balance-2020'!$A$2:$AG$38,MATCH('Energy Balance-2020'!$A22,'Energy Balance-2020'!$A$2:$A$38,0),MATCH(E$2,'Energy Balance-2020'!$A$2:$AG$2,0)),0)*VLOOKUP(E$52,'Heat Value'!$A$1:$E$33,5,0)</f>
        <v>0</v>
      </c>
      <c r="F59" s="379">
        <f>IF(INDEX('Energy Balance-2020'!$A$2:$AG$38,MATCH('Energy Balance-2020'!$A22,'Energy Balance-2020'!$A$2:$A$38,0),MATCH(F$2,'Energy Balance-2020'!$A$2:$AG$2,0))&lt;0,-INDEX('Energy Balance-2020'!$A$2:$AG$38,MATCH('Energy Balance-2020'!$A22,'Energy Balance-2020'!$A$2:$A$38,0),MATCH(F$2,'Energy Balance-2020'!$A$2:$AG$2,0)),0)*VLOOKUP("型煤",'Heat Value'!$A$1:$E$33,5,0)</f>
        <v>0</v>
      </c>
      <c r="G59" s="379">
        <f>IF(INDEX('Energy Balance-2020'!$A$2:$AG$38,MATCH('Energy Balance-2020'!$A22,'Energy Balance-2020'!$A$2:$A$38,0),MATCH(G$2,'Energy Balance-2020'!$A$2:$AG$2,0))&lt;0,-INDEX('Energy Balance-2020'!$A$2:$AG$38,MATCH('Energy Balance-2020'!$A22,'Energy Balance-2020'!$A$2:$A$38,0),MATCH(G$2,'Energy Balance-2020'!$A$2:$AG$2,0)),0)*VLOOKUP(G$52,'Heat Value'!$A$1:$E$33,5,0)</f>
        <v>0</v>
      </c>
      <c r="H59" s="379">
        <f>IF(INDEX('Energy Balance-2020'!$A$2:$AG$38,MATCH('Energy Balance-2020'!$A22,'Energy Balance-2020'!$A$2:$A$38,0),MATCH(H$2,'Energy Balance-2020'!$A$2:$AG$2,0))&lt;0,-INDEX('Energy Balance-2020'!$A$2:$AG$38,MATCH('Energy Balance-2020'!$A22,'Energy Balance-2020'!$A$2:$A$38,0),MATCH(H$2,'Energy Balance-2020'!$A$2:$AG$2,0)),0)*VLOOKUP(H$52,'Heat Value'!$A$1:$E$33,5,0)</f>
        <v>0</v>
      </c>
      <c r="I59" s="379">
        <f>IF(INDEX('Energy Balance-2020'!$A$2:$AG$38,MATCH('Energy Balance-2020'!$A22,'Energy Balance-2020'!$A$2:$A$38,0),MATCH(I$2,'Energy Balance-2020'!$A$2:$AG$2,0))&lt;0,-INDEX('Energy Balance-2020'!$A$2:$AG$38,MATCH('Energy Balance-2020'!$A22,'Energy Balance-2020'!$A$2:$A$38,0),MATCH(I$2,'Energy Balance-2020'!$A$2:$AG$2,0)),0)*VLOOKUP(I$52,'Heat Value'!$A$1:$E$33,5,0)</f>
        <v>0</v>
      </c>
      <c r="J59" s="379">
        <f>IF(INDEX('Energy Balance-2020'!$A$2:$AG$38,MATCH('Energy Balance-2020'!$A22,'Energy Balance-2020'!$A$2:$A$38,0),MATCH(J$2,'Energy Balance-2020'!$A$2:$AG$2,0))&lt;0,-INDEX('Energy Balance-2020'!$A$2:$AG$38,MATCH('Energy Balance-2020'!$A22,'Energy Balance-2020'!$A$2:$A$38,0),MATCH(J$2,'Energy Balance-2020'!$A$2:$AG$2,0)),0)*VLOOKUP(J$52,'Heat Value'!$A$1:$E$33,5,0)</f>
        <v>0</v>
      </c>
      <c r="K59" s="379">
        <f>IF(INDEX('Energy Balance-2020'!$A$2:$AG$38,MATCH('Energy Balance-2020'!$A22,'Energy Balance-2020'!$A$2:$A$38,0),MATCH(K$2,'Energy Balance-2020'!$A$2:$AG$2,0))&lt;0,-INDEX('Energy Balance-2020'!$A$2:$AG$38,MATCH('Energy Balance-2020'!$A22,'Energy Balance-2020'!$A$2:$A$38,0),MATCH(K$2,'Energy Balance-2020'!$A$2:$AG$2,0)),0)*VLOOKUP(K$52,'Heat Value'!$A$1:$E$33,5,0)</f>
        <v>0</v>
      </c>
      <c r="L59" s="379">
        <f>IF(INDEX('Energy Balance-2020'!$A$2:$AG$38,MATCH('Energy Balance-2020'!$A22,'Energy Balance-2020'!$A$2:$A$38,0),MATCH(L$2,'Energy Balance-2020'!$A$2:$AG$2,0))&lt;0,-INDEX('Energy Balance-2020'!$A$2:$AG$38,MATCH('Energy Balance-2020'!$A22,'Energy Balance-2020'!$A$2:$A$38,0),MATCH(L$2,'Energy Balance-2020'!$A$2:$AG$2,0)),0)*VLOOKUP(L$52,'Heat Value'!$A$1:$E$33,5,0)</f>
        <v>0</v>
      </c>
      <c r="M59" s="379">
        <f>IF(INDEX('Energy Balance-2020'!$A$2:$AG$38,MATCH('Energy Balance-2020'!$A22,'Energy Balance-2020'!$A$2:$A$38,0),MATCH(M$2,'Energy Balance-2020'!$A$2:$AG$2,0))&lt;0,-INDEX('Energy Balance-2020'!$A$2:$AG$38,MATCH('Energy Balance-2020'!$A22,'Energy Balance-2020'!$A$2:$A$38,0),MATCH(M$2,'Energy Balance-2020'!$A$2:$AG$2,0)),0)*VLOOKUP(M$52,'Heat Value'!$A$1:$E$33,5,0)</f>
        <v>0</v>
      </c>
      <c r="N59" s="379">
        <f>IF(INDEX('Energy Balance-2020'!$A$2:$AG$38,MATCH('Energy Balance-2020'!$A22,'Energy Balance-2020'!$A$2:$A$38,0),MATCH(N$2,'Energy Balance-2020'!$A$2:$AG$2,0))&lt;0,-INDEX('Energy Balance-2020'!$A$2:$AG$38,MATCH('Energy Balance-2020'!$A22,'Energy Balance-2020'!$A$2:$A$38,0),MATCH(N$2,'Energy Balance-2020'!$A$2:$AG$2,0)),0)*VLOOKUP(N$52,'Heat Value'!$A$1:$E$33,5,0)</f>
        <v>0</v>
      </c>
      <c r="O59" s="379">
        <f>IF(INDEX('Energy Balance-2020'!$A$2:$AG$38,MATCH('Energy Balance-2020'!$A22,'Energy Balance-2020'!$A$2:$A$38,0),MATCH(O$2,'Energy Balance-2020'!$A$2:$AG$2,0))&lt;0,-INDEX('Energy Balance-2020'!$A$2:$AG$38,MATCH('Energy Balance-2020'!$A22,'Energy Balance-2020'!$A$2:$A$38,0),MATCH(O$2,'Energy Balance-2020'!$A$2:$AG$2,0)),0)*VLOOKUP(O$52,'Heat Value'!$A$1:$E$33,5,0)</f>
        <v>0</v>
      </c>
      <c r="P59" s="379">
        <f>IF(INDEX('Energy Balance-2020'!$A$2:$AG$38,MATCH('Energy Balance-2020'!$A22,'Energy Balance-2020'!$A$2:$A$38,0),MATCH(P$2,'Energy Balance-2020'!$A$2:$AG$2,0))&lt;0,-INDEX('Energy Balance-2020'!$A$2:$AG$38,MATCH('Energy Balance-2020'!$A22,'Energy Balance-2020'!$A$2:$A$38,0),MATCH(P$2,'Energy Balance-2020'!$A$2:$AG$2,0)),0)*VLOOKUP(P$52,'Heat Value'!$A$1:$E$33,5,0)</f>
        <v>0</v>
      </c>
      <c r="Q59" s="379">
        <f>IF(INDEX('Energy Balance-2020'!$A$2:$AG$38,MATCH('Energy Balance-2020'!$A22,'Energy Balance-2020'!$A$2:$A$38,0),MATCH(Q$2,'Energy Balance-2020'!$A$2:$AG$2,0))&lt;0,-INDEX('Energy Balance-2020'!$A$2:$AG$38,MATCH('Energy Balance-2020'!$A22,'Energy Balance-2020'!$A$2:$A$38,0),MATCH(Q$2,'Energy Balance-2020'!$A$2:$AG$2,0)),0)*VLOOKUP(Q$52,'Heat Value'!$A$1:$E$33,5,0)</f>
        <v>0</v>
      </c>
      <c r="R59" s="379">
        <f>IF(INDEX('Energy Balance-2020'!$A$2:$AG$38,MATCH('Energy Balance-2020'!$A22,'Energy Balance-2020'!$A$2:$A$38,0),MATCH(R$2,'Energy Balance-2020'!$A$2:$AG$2,0))&lt;0,-INDEX('Energy Balance-2020'!$A$2:$AG$38,MATCH('Energy Balance-2020'!$A22,'Energy Balance-2020'!$A$2:$A$38,0),MATCH(R$2,'Energy Balance-2020'!$A$2:$AG$2,0)),0)*VLOOKUP(R$52,'Heat Value'!$A$1:$E$33,5,0)</f>
        <v>0</v>
      </c>
      <c r="S59" s="379">
        <f>IF(INDEX('Energy Balance-2020'!$A$2:$AG$38,MATCH('Energy Balance-2020'!$A22,'Energy Balance-2020'!$A$2:$A$38,0),MATCH(S$2,'Energy Balance-2020'!$A$2:$AG$2,0))&lt;0,-INDEX('Energy Balance-2020'!$A$2:$AG$38,MATCH('Energy Balance-2020'!$A22,'Energy Balance-2020'!$A$2:$A$38,0),MATCH(S$2,'Energy Balance-2020'!$A$2:$AG$2,0)),0)*VLOOKUP(S$52,'Heat Value'!$A$1:$E$33,5,0)</f>
        <v>0</v>
      </c>
      <c r="T59" s="379">
        <f>IF(INDEX('Energy Balance-2020'!$A$2:$AG$38,MATCH('Energy Balance-2020'!$A22,'Energy Balance-2020'!$A$2:$A$38,0),MATCH(T$2,'Energy Balance-2020'!$A$2:$AG$2,0))&lt;0,-INDEX('Energy Balance-2020'!$A$2:$AG$38,MATCH('Energy Balance-2020'!$A22,'Energy Balance-2020'!$A$2:$A$38,0),MATCH(T$2,'Energy Balance-2020'!$A$2:$AG$2,0)),0)*VLOOKUP(T$52,'Heat Value'!$A$1:$E$33,5,0)</f>
        <v>0</v>
      </c>
      <c r="U59" s="379">
        <f>IF(INDEX('Energy Balance-2020'!$A$2:$AG$38,MATCH('Energy Balance-2020'!$A22,'Energy Balance-2020'!$A$2:$A$38,0),MATCH(U$2,'Energy Balance-2020'!$A$2:$AG$2,0))&lt;0,-INDEX('Energy Balance-2020'!$A$2:$AG$38,MATCH('Energy Balance-2020'!$A22,'Energy Balance-2020'!$A$2:$A$38,0),MATCH(U$2,'Energy Balance-2020'!$A$2:$AG$2,0)),0)*VLOOKUP(U$52,'Heat Value'!$A$1:$E$33,5,0)</f>
        <v>0</v>
      </c>
      <c r="V59" s="379">
        <f>IF(INDEX('Energy Balance-2020'!$A$2:$AG$38,MATCH('Energy Balance-2020'!$A22,'Energy Balance-2020'!$A$2:$A$38,0),MATCH(V$2,'Energy Balance-2020'!$A$2:$AG$2,0))&lt;0,-INDEX('Energy Balance-2020'!$A$2:$AG$38,MATCH('Energy Balance-2020'!$A22,'Energy Balance-2020'!$A$2:$A$38,0),MATCH(V$2,'Energy Balance-2020'!$A$2:$AG$2,0)),0)*VLOOKUP(V$52,'Heat Value'!$A$1:$E$33,5,0)</f>
        <v>0</v>
      </c>
      <c r="W59" s="379">
        <f>IF(INDEX('Energy Balance-2020'!$A$2:$AG$38,MATCH('Energy Balance-2020'!$A22,'Energy Balance-2020'!$A$2:$A$38,0),MATCH(W$2,'Energy Balance-2020'!$A$2:$AG$2,0))&lt;0,-INDEX('Energy Balance-2020'!$A$2:$AG$38,MATCH('Energy Balance-2020'!$A22,'Energy Balance-2020'!$A$2:$A$38,0),MATCH(W$2,'Energy Balance-2020'!$A$2:$AG$2,0)),0)*VLOOKUP(W$52,'Heat Value'!$A$1:$E$33,5,0)</f>
        <v>0</v>
      </c>
      <c r="X59" s="379">
        <f>IF(INDEX('Energy Balance-2020'!$A$2:$AG$38,MATCH('Energy Balance-2020'!$A22,'Energy Balance-2020'!$A$2:$A$38,0),MATCH(X$2,'Energy Balance-2020'!$A$2:$AG$2,0))&lt;0,-INDEX('Energy Balance-2020'!$A$2:$AG$38,MATCH('Energy Balance-2020'!$A22,'Energy Balance-2020'!$A$2:$A$38,0),MATCH(X$2,'Energy Balance-2020'!$A$2:$AG$2,0)),0)*VLOOKUP(X$52,'Heat Value'!$A$1:$E$33,5,0)</f>
        <v>0</v>
      </c>
      <c r="Y59" s="379">
        <f>IF(INDEX('Energy Balance-2020'!$A$2:$AG$38,MATCH('Energy Balance-2020'!$A22,'Energy Balance-2020'!$A$2:$A$38,0),MATCH(Y$2,'Energy Balance-2020'!$A$2:$AG$2,0))&lt;0,-INDEX('Energy Balance-2020'!$A$2:$AG$38,MATCH('Energy Balance-2020'!$A22,'Energy Balance-2020'!$A$2:$A$38,0),MATCH(Y$2,'Energy Balance-2020'!$A$2:$AG$2,0)),0)*VLOOKUP(Y$52,'Heat Value'!$A$1:$E$33,5,0)</f>
        <v>0</v>
      </c>
      <c r="Z59" s="379">
        <f>IF(INDEX('Energy Balance-2020'!$A$2:$AG$38,MATCH('Energy Balance-2020'!$A22,'Energy Balance-2020'!$A$2:$A$38,0),MATCH(Z$2,'Energy Balance-2020'!$A$2:$AG$2,0))&lt;0,-INDEX('Energy Balance-2020'!$A$2:$AG$38,MATCH('Energy Balance-2020'!$A22,'Energy Balance-2020'!$A$2:$A$38,0),MATCH(Z$2,'Energy Balance-2020'!$A$2:$AG$2,0)),0)*VLOOKUP(Z$52,'Heat Value'!$A$1:$E$33,5,0)</f>
        <v>0</v>
      </c>
      <c r="AA59" s="379">
        <f>IF(INDEX('Energy Balance-2020'!$A$2:$AG$38,MATCH('Energy Balance-2020'!$A22,'Energy Balance-2020'!$A$2:$A$38,0),MATCH(AA$2,'Energy Balance-2020'!$A$2:$AG$2,0))&lt;0,-INDEX('Energy Balance-2020'!$A$2:$AG$38,MATCH('Energy Balance-2020'!$A22,'Energy Balance-2020'!$A$2:$A$38,0),MATCH(AA$2,'Energy Balance-2020'!$A$2:$AG$2,0)),0)*VLOOKUP(AA$52,'Heat Value'!$A$1:$E$33,5,0)</f>
        <v>0</v>
      </c>
      <c r="AB59" s="379">
        <f>IF(INDEX('Energy Balance-2020'!$A$2:$AG$38,MATCH('Energy Balance-2020'!$A22,'Energy Balance-2020'!$A$2:$A$38,0),MATCH(AB$2,'Energy Balance-2020'!$A$2:$AG$2,0))&lt;0,-INDEX('Energy Balance-2020'!$A$2:$AG$38,MATCH('Energy Balance-2020'!$A22,'Energy Balance-2020'!$A$2:$A$38,0),MATCH(AB$2,'Energy Balance-2020'!$A$2:$AG$2,0)),0)*VLOOKUP(AB$52,'Heat Value'!$A$1:$E$33,5,0)</f>
        <v>668649638310616.5</v>
      </c>
      <c r="AC59" s="379">
        <f>IF(INDEX('Energy Balance-2020'!$A$2:$AG$38,MATCH('Energy Balance-2020'!$A22,'Energy Balance-2020'!$A$2:$A$38,0),MATCH(AC$2,'Energy Balance-2020'!$A$2:$AG$2,0))&lt;0,-INDEX('Energy Balance-2020'!$A$2:$AG$38,MATCH('Energy Balance-2020'!$A22,'Energy Balance-2020'!$A$2:$A$38,0),MATCH(AC$2,'Energy Balance-2020'!$A$2:$AG$2,0)),0)*VLOOKUP(AC$52,'Heat Value'!$A$1:$E$33,5,0)</f>
        <v>0</v>
      </c>
      <c r="AD59" s="379">
        <f>IF(INDEX('Energy Balance-2020'!$A$2:$AG$38,MATCH('Energy Balance-2020'!$A22,'Energy Balance-2020'!$A$2:$A$38,0),MATCH(AD$2,'Energy Balance-2020'!$A$2:$AG$2,0))&lt;0,-INDEX('Energy Balance-2020'!$A$2:$AG$38,MATCH('Energy Balance-2020'!$A22,'Energy Balance-2020'!$A$2:$A$38,0),MATCH(AD$2,'Energy Balance-2020'!$A$2:$AG$2,0)),0)*VLOOKUP(AD$52,'Heat Value'!$A$1:$E$33,5,0)</f>
        <v>0</v>
      </c>
      <c r="AE59" s="379">
        <f>IF(INDEX('Energy Balance-2020'!$A$2:$AG$38,MATCH('Energy Balance-2020'!$A22,'Energy Balance-2020'!$A$2:$A$38,0),MATCH(AE$2,'Energy Balance-2020'!$A$2:$AG$2,0))&lt;0,-INDEX('Energy Balance-2020'!$A$2:$AG$38,MATCH('Energy Balance-2020'!$A22,'Energy Balance-2020'!$A$2:$A$38,0),MATCH(AE$2,'Energy Balance-2020'!$A$2:$AG$2,0)),0)*VLOOKUP(AE$52,'Heat Value'!$A$1:$E$33,5,0)</f>
        <v>0</v>
      </c>
      <c r="AF59" s="380">
        <f>IF(INDEX('Energy Balance-2020'!$A$2:$AG$38,MATCH('Energy Balance-2020'!$A22,'Energy Balance-2020'!$A$2:$A$38,0),MATCH(AF$2,'Energy Balance-2020'!$A$2:$AG$2,0))&lt;0,-INDEX('Energy Balance-2020'!$A$2:$AG$38,MATCH('Energy Balance-2020'!$A22,'Energy Balance-2020'!$A$2:$A$38,0),MATCH(AF$2,'Energy Balance-2020'!$A$2:$AG$2,0)),0)*VLOOKUP(AF$52,'Heat Value'!$A$1:$E$33,5,0)</f>
        <v>0</v>
      </c>
    </row>
    <row r="60" spans="1:32" x14ac:dyDescent="0.2">
      <c r="A60" s="113" t="str">
        <f>VLOOKUP($B60,'Transformation Match'!$A$1:$C$9,2,0)</f>
        <v>石油、煤炭及其他燃料加工业</v>
      </c>
      <c r="B60" s="90" t="s">
        <v>95</v>
      </c>
      <c r="C60" s="381">
        <f>IF(INDEX('Energy Balance-2020'!$A$2:$AG$38,MATCH('Energy Balance-2020'!$A23,'Energy Balance-2020'!$A$2:$A$38,0),MATCH(C$2,'Energy Balance-2020'!$A$2:$AG$2,0))&lt;0,-INDEX('Energy Balance-2020'!$A$2:$AG$38,MATCH('Energy Balance-2020'!$A23,'Energy Balance-2020'!$A$2:$A$38,0),MATCH(C$2,'Energy Balance-2020'!$A$2:$AG$2,0)),0)*VLOOKUP(C$52,'Heat Value'!$A$1:$E$33,5,0)</f>
        <v>88744312066512.875</v>
      </c>
      <c r="D60" s="382">
        <f>IF(INDEX('Energy Balance-2020'!$A$2:$AG$38,MATCH('Energy Balance-2020'!$A23,'Energy Balance-2020'!$A$2:$A$38,0),MATCH(D$2,'Energy Balance-2020'!$A$2:$AG$2,0))&lt;0,-INDEX('Energy Balance-2020'!$A$2:$AG$38,MATCH('Energy Balance-2020'!$A23,'Energy Balance-2020'!$A$2:$A$38,0),MATCH(D$2,'Energy Balance-2020'!$A$2:$AG$2,0)),0)*VLOOKUP(D$52,'Heat Value'!$A$1:$E$33,5,0)</f>
        <v>0</v>
      </c>
      <c r="E60" s="382">
        <f>IF(INDEX('Energy Balance-2020'!$A$2:$AG$38,MATCH('Energy Balance-2020'!$A23,'Energy Balance-2020'!$A$2:$A$38,0),MATCH(E$2,'Energy Balance-2020'!$A$2:$AG$2,0))&lt;0,-INDEX('Energy Balance-2020'!$A$2:$AG$38,MATCH('Energy Balance-2020'!$A23,'Energy Balance-2020'!$A$2:$A$38,0),MATCH(E$2,'Energy Balance-2020'!$A$2:$AG$2,0)),0)*VLOOKUP(E$52,'Heat Value'!$A$1:$E$33,5,0)</f>
        <v>91090839788244.391</v>
      </c>
      <c r="F60" s="382">
        <f>IF(INDEX('Energy Balance-2020'!$A$2:$AG$38,MATCH('Energy Balance-2020'!$A23,'Energy Balance-2020'!$A$2:$A$38,0),MATCH(F$2,'Energy Balance-2020'!$A$2:$AG$2,0))&lt;0,-INDEX('Energy Balance-2020'!$A$2:$AG$38,MATCH('Energy Balance-2020'!$A23,'Energy Balance-2020'!$A$2:$A$38,0),MATCH(F$2,'Energy Balance-2020'!$A$2:$AG$2,0)),0)*VLOOKUP("型煤",'Heat Value'!$A$1:$E$33,5,0)</f>
        <v>0</v>
      </c>
      <c r="G60" s="382">
        <f>IF(INDEX('Energy Balance-2020'!$A$2:$AG$38,MATCH('Energy Balance-2020'!$A23,'Energy Balance-2020'!$A$2:$A$38,0),MATCH(G$2,'Energy Balance-2020'!$A$2:$AG$2,0))&lt;0,-INDEX('Energy Balance-2020'!$A$2:$AG$38,MATCH('Energy Balance-2020'!$A23,'Energy Balance-2020'!$A$2:$A$38,0),MATCH(G$2,'Energy Balance-2020'!$A$2:$AG$2,0)),0)*VLOOKUP(G$52,'Heat Value'!$A$1:$E$33,5,0)</f>
        <v>0</v>
      </c>
      <c r="H60" s="382">
        <f>IF(INDEX('Energy Balance-2020'!$A$2:$AG$38,MATCH('Energy Balance-2020'!$A23,'Energy Balance-2020'!$A$2:$A$38,0),MATCH(H$2,'Energy Balance-2020'!$A$2:$AG$2,0))&lt;0,-INDEX('Energy Balance-2020'!$A$2:$AG$38,MATCH('Energy Balance-2020'!$A23,'Energy Balance-2020'!$A$2:$A$38,0),MATCH(H$2,'Energy Balance-2020'!$A$2:$AG$2,0)),0)*VLOOKUP(H$52,'Heat Value'!$A$1:$E$33,5,0)</f>
        <v>0</v>
      </c>
      <c r="I60" s="382">
        <f>IF(INDEX('Energy Balance-2020'!$A$2:$AG$38,MATCH('Energy Balance-2020'!$A23,'Energy Balance-2020'!$A$2:$A$38,0),MATCH(I$2,'Energy Balance-2020'!$A$2:$AG$2,0))&lt;0,-INDEX('Energy Balance-2020'!$A$2:$AG$38,MATCH('Energy Balance-2020'!$A23,'Energy Balance-2020'!$A$2:$A$38,0),MATCH(I$2,'Energy Balance-2020'!$A$2:$AG$2,0)),0)*VLOOKUP(I$52,'Heat Value'!$A$1:$E$33,5,0)</f>
        <v>0</v>
      </c>
      <c r="J60" s="382">
        <f>IF(INDEX('Energy Balance-2020'!$A$2:$AG$38,MATCH('Energy Balance-2020'!$A23,'Energy Balance-2020'!$A$2:$A$38,0),MATCH(J$2,'Energy Balance-2020'!$A$2:$AG$2,0))&lt;0,-INDEX('Energy Balance-2020'!$A$2:$AG$38,MATCH('Energy Balance-2020'!$A23,'Energy Balance-2020'!$A$2:$A$38,0),MATCH(J$2,'Energy Balance-2020'!$A$2:$AG$2,0)),0)*VLOOKUP(J$52,'Heat Value'!$A$1:$E$33,5,0)</f>
        <v>0</v>
      </c>
      <c r="K60" s="382">
        <f>IF(INDEX('Energy Balance-2020'!$A$2:$AG$38,MATCH('Energy Balance-2020'!$A23,'Energy Balance-2020'!$A$2:$A$38,0),MATCH(K$2,'Energy Balance-2020'!$A$2:$AG$2,0))&lt;0,-INDEX('Energy Balance-2020'!$A$2:$AG$38,MATCH('Energy Balance-2020'!$A23,'Energy Balance-2020'!$A$2:$A$38,0),MATCH(K$2,'Energy Balance-2020'!$A$2:$AG$2,0)),0)*VLOOKUP(K$52,'Heat Value'!$A$1:$E$33,5,0)</f>
        <v>0</v>
      </c>
      <c r="L60" s="382">
        <f>IF(INDEX('Energy Balance-2020'!$A$2:$AG$38,MATCH('Energy Balance-2020'!$A23,'Energy Balance-2020'!$A$2:$A$38,0),MATCH(L$2,'Energy Balance-2020'!$A$2:$AG$2,0))&lt;0,-INDEX('Energy Balance-2020'!$A$2:$AG$38,MATCH('Energy Balance-2020'!$A23,'Energy Balance-2020'!$A$2:$A$38,0),MATCH(L$2,'Energy Balance-2020'!$A$2:$AG$2,0)),0)*VLOOKUP(L$52,'Heat Value'!$A$1:$E$33,5,0)</f>
        <v>0</v>
      </c>
      <c r="M60" s="382">
        <f>IF(INDEX('Energy Balance-2020'!$A$2:$AG$38,MATCH('Energy Balance-2020'!$A23,'Energy Balance-2020'!$A$2:$A$38,0),MATCH(M$2,'Energy Balance-2020'!$A$2:$AG$2,0))&lt;0,-INDEX('Energy Balance-2020'!$A$2:$AG$38,MATCH('Energy Balance-2020'!$A23,'Energy Balance-2020'!$A$2:$A$38,0),MATCH(M$2,'Energy Balance-2020'!$A$2:$AG$2,0)),0)*VLOOKUP(M$52,'Heat Value'!$A$1:$E$33,5,0)</f>
        <v>0</v>
      </c>
      <c r="N60" s="382">
        <f>IF(INDEX('Energy Balance-2020'!$A$2:$AG$38,MATCH('Energy Balance-2020'!$A23,'Energy Balance-2020'!$A$2:$A$38,0),MATCH(N$2,'Energy Balance-2020'!$A$2:$AG$2,0))&lt;0,-INDEX('Energy Balance-2020'!$A$2:$AG$38,MATCH('Energy Balance-2020'!$A23,'Energy Balance-2020'!$A$2:$A$38,0),MATCH(N$2,'Energy Balance-2020'!$A$2:$AG$2,0)),0)*VLOOKUP(N$52,'Heat Value'!$A$1:$E$33,5,0)</f>
        <v>0</v>
      </c>
      <c r="O60" s="382">
        <f>IF(INDEX('Energy Balance-2020'!$A$2:$AG$38,MATCH('Energy Balance-2020'!$A23,'Energy Balance-2020'!$A$2:$A$38,0),MATCH(O$2,'Energy Balance-2020'!$A$2:$AG$2,0))&lt;0,-INDEX('Energy Balance-2020'!$A$2:$AG$38,MATCH('Energy Balance-2020'!$A23,'Energy Balance-2020'!$A$2:$A$38,0),MATCH(O$2,'Energy Balance-2020'!$A$2:$AG$2,0)),0)*VLOOKUP(O$52,'Heat Value'!$A$1:$E$33,5,0)</f>
        <v>0</v>
      </c>
      <c r="P60" s="382">
        <f>IF(INDEX('Energy Balance-2020'!$A$2:$AG$38,MATCH('Energy Balance-2020'!$A23,'Energy Balance-2020'!$A$2:$A$38,0),MATCH(P$2,'Energy Balance-2020'!$A$2:$AG$2,0))&lt;0,-INDEX('Energy Balance-2020'!$A$2:$AG$38,MATCH('Energy Balance-2020'!$A23,'Energy Balance-2020'!$A$2:$A$38,0),MATCH(P$2,'Energy Balance-2020'!$A$2:$AG$2,0)),0)*VLOOKUP(P$52,'Heat Value'!$A$1:$E$33,5,0)</f>
        <v>0</v>
      </c>
      <c r="Q60" s="382">
        <f>IF(INDEX('Energy Balance-2020'!$A$2:$AG$38,MATCH('Energy Balance-2020'!$A23,'Energy Balance-2020'!$A$2:$A$38,0),MATCH(Q$2,'Energy Balance-2020'!$A$2:$AG$2,0))&lt;0,-INDEX('Energy Balance-2020'!$A$2:$AG$38,MATCH('Energy Balance-2020'!$A23,'Energy Balance-2020'!$A$2:$A$38,0),MATCH(Q$2,'Energy Balance-2020'!$A$2:$AG$2,0)),0)*VLOOKUP(Q$52,'Heat Value'!$A$1:$E$33,5,0)</f>
        <v>0</v>
      </c>
      <c r="R60" s="382">
        <f>IF(INDEX('Energy Balance-2020'!$A$2:$AG$38,MATCH('Energy Balance-2020'!$A23,'Energy Balance-2020'!$A$2:$A$38,0),MATCH(R$2,'Energy Balance-2020'!$A$2:$AG$2,0))&lt;0,-INDEX('Energy Balance-2020'!$A$2:$AG$38,MATCH('Energy Balance-2020'!$A23,'Energy Balance-2020'!$A$2:$A$38,0),MATCH(R$2,'Energy Balance-2020'!$A$2:$AG$2,0)),0)*VLOOKUP(R$52,'Heat Value'!$A$1:$E$33,5,0)</f>
        <v>0</v>
      </c>
      <c r="S60" s="382">
        <f>IF(INDEX('Energy Balance-2020'!$A$2:$AG$38,MATCH('Energy Balance-2020'!$A23,'Energy Balance-2020'!$A$2:$A$38,0),MATCH(S$2,'Energy Balance-2020'!$A$2:$AG$2,0))&lt;0,-INDEX('Energy Balance-2020'!$A$2:$AG$38,MATCH('Energy Balance-2020'!$A23,'Energy Balance-2020'!$A$2:$A$38,0),MATCH(S$2,'Energy Balance-2020'!$A$2:$AG$2,0)),0)*VLOOKUP(S$52,'Heat Value'!$A$1:$E$33,5,0)</f>
        <v>0</v>
      </c>
      <c r="T60" s="382">
        <f>IF(INDEX('Energy Balance-2020'!$A$2:$AG$38,MATCH('Energy Balance-2020'!$A23,'Energy Balance-2020'!$A$2:$A$38,0),MATCH(T$2,'Energy Balance-2020'!$A$2:$AG$2,0))&lt;0,-INDEX('Energy Balance-2020'!$A$2:$AG$38,MATCH('Energy Balance-2020'!$A23,'Energy Balance-2020'!$A$2:$A$38,0),MATCH(T$2,'Energy Balance-2020'!$A$2:$AG$2,0)),0)*VLOOKUP(T$52,'Heat Value'!$A$1:$E$33,5,0)</f>
        <v>0</v>
      </c>
      <c r="U60" s="382">
        <f>IF(INDEX('Energy Balance-2020'!$A$2:$AG$38,MATCH('Energy Balance-2020'!$A23,'Energy Balance-2020'!$A$2:$A$38,0),MATCH(U$2,'Energy Balance-2020'!$A$2:$AG$2,0))&lt;0,-INDEX('Energy Balance-2020'!$A$2:$AG$38,MATCH('Energy Balance-2020'!$A23,'Energy Balance-2020'!$A$2:$A$38,0),MATCH(U$2,'Energy Balance-2020'!$A$2:$AG$2,0)),0)*VLOOKUP(U$52,'Heat Value'!$A$1:$E$33,5,0)</f>
        <v>0</v>
      </c>
      <c r="V60" s="382">
        <f>IF(INDEX('Energy Balance-2020'!$A$2:$AG$38,MATCH('Energy Balance-2020'!$A23,'Energy Balance-2020'!$A$2:$A$38,0),MATCH(V$2,'Energy Balance-2020'!$A$2:$AG$2,0))&lt;0,-INDEX('Energy Balance-2020'!$A$2:$AG$38,MATCH('Energy Balance-2020'!$A23,'Energy Balance-2020'!$A$2:$A$38,0),MATCH(V$2,'Energy Balance-2020'!$A$2:$AG$2,0)),0)*VLOOKUP(V$52,'Heat Value'!$A$1:$E$33,5,0)</f>
        <v>0</v>
      </c>
      <c r="W60" s="382">
        <f>IF(INDEX('Energy Balance-2020'!$A$2:$AG$38,MATCH('Energy Balance-2020'!$A23,'Energy Balance-2020'!$A$2:$A$38,0),MATCH(W$2,'Energy Balance-2020'!$A$2:$AG$2,0))&lt;0,-INDEX('Energy Balance-2020'!$A$2:$AG$38,MATCH('Energy Balance-2020'!$A23,'Energy Balance-2020'!$A$2:$A$38,0),MATCH(W$2,'Energy Balance-2020'!$A$2:$AG$2,0)),0)*VLOOKUP(W$52,'Heat Value'!$A$1:$E$33,5,0)</f>
        <v>0</v>
      </c>
      <c r="X60" s="382">
        <f>IF(INDEX('Energy Balance-2020'!$A$2:$AG$38,MATCH('Energy Balance-2020'!$A23,'Energy Balance-2020'!$A$2:$A$38,0),MATCH(X$2,'Energy Balance-2020'!$A$2:$AG$2,0))&lt;0,-INDEX('Energy Balance-2020'!$A$2:$AG$38,MATCH('Energy Balance-2020'!$A23,'Energy Balance-2020'!$A$2:$A$38,0),MATCH(X$2,'Energy Balance-2020'!$A$2:$AG$2,0)),0)*VLOOKUP(X$52,'Heat Value'!$A$1:$E$33,5,0)</f>
        <v>0</v>
      </c>
      <c r="Y60" s="382">
        <f>IF(INDEX('Energy Balance-2020'!$A$2:$AG$38,MATCH('Energy Balance-2020'!$A23,'Energy Balance-2020'!$A$2:$A$38,0),MATCH(Y$2,'Energy Balance-2020'!$A$2:$AG$2,0))&lt;0,-INDEX('Energy Balance-2020'!$A$2:$AG$38,MATCH('Energy Balance-2020'!$A23,'Energy Balance-2020'!$A$2:$A$38,0),MATCH(Y$2,'Energy Balance-2020'!$A$2:$AG$2,0)),0)*VLOOKUP(Y$52,'Heat Value'!$A$1:$E$33,5,0)</f>
        <v>0</v>
      </c>
      <c r="Z60" s="382">
        <f>IF(INDEX('Energy Balance-2020'!$A$2:$AG$38,MATCH('Energy Balance-2020'!$A23,'Energy Balance-2020'!$A$2:$A$38,0),MATCH(Z$2,'Energy Balance-2020'!$A$2:$AG$2,0))&lt;0,-INDEX('Energy Balance-2020'!$A$2:$AG$38,MATCH('Energy Balance-2020'!$A23,'Energy Balance-2020'!$A$2:$A$38,0),MATCH(Z$2,'Energy Balance-2020'!$A$2:$AG$2,0)),0)*VLOOKUP(Z$52,'Heat Value'!$A$1:$E$33,5,0)</f>
        <v>0</v>
      </c>
      <c r="AA60" s="382">
        <f>IF(INDEX('Energy Balance-2020'!$A$2:$AG$38,MATCH('Energy Balance-2020'!$A23,'Energy Balance-2020'!$A$2:$A$38,0),MATCH(AA$2,'Energy Balance-2020'!$A$2:$AG$2,0))&lt;0,-INDEX('Energy Balance-2020'!$A$2:$AG$38,MATCH('Energy Balance-2020'!$A23,'Energy Balance-2020'!$A$2:$A$38,0),MATCH(AA$2,'Energy Balance-2020'!$A$2:$AG$2,0)),0)*VLOOKUP(AA$52,'Heat Value'!$A$1:$E$33,5,0)</f>
        <v>0</v>
      </c>
      <c r="AB60" s="382">
        <f>IF(INDEX('Energy Balance-2020'!$A$2:$AG$38,MATCH('Energy Balance-2020'!$A23,'Energy Balance-2020'!$A$2:$A$38,0),MATCH(AB$2,'Energy Balance-2020'!$A$2:$AG$2,0))&lt;0,-INDEX('Energy Balance-2020'!$A$2:$AG$38,MATCH('Energy Balance-2020'!$A23,'Energy Balance-2020'!$A$2:$A$38,0),MATCH(AB$2,'Energy Balance-2020'!$A$2:$AG$2,0)),0)*VLOOKUP(AB$52,'Heat Value'!$A$1:$E$33,5,0)</f>
        <v>0</v>
      </c>
      <c r="AC60" s="382">
        <f>IF(INDEX('Energy Balance-2020'!$A$2:$AG$38,MATCH('Energy Balance-2020'!$A23,'Energy Balance-2020'!$A$2:$A$38,0),MATCH(AC$2,'Energy Balance-2020'!$A$2:$AG$2,0))&lt;0,-INDEX('Energy Balance-2020'!$A$2:$AG$38,MATCH('Energy Balance-2020'!$A23,'Energy Balance-2020'!$A$2:$A$38,0),MATCH(AC$2,'Energy Balance-2020'!$A$2:$AG$2,0)),0)*VLOOKUP(AC$52,'Heat Value'!$A$1:$E$33,5,0)</f>
        <v>0</v>
      </c>
      <c r="AD60" s="382">
        <f>IF(INDEX('Energy Balance-2020'!$A$2:$AG$38,MATCH('Energy Balance-2020'!$A23,'Energy Balance-2020'!$A$2:$A$38,0),MATCH(AD$2,'Energy Balance-2020'!$A$2:$AG$2,0))&lt;0,-INDEX('Energy Balance-2020'!$A$2:$AG$38,MATCH('Energy Balance-2020'!$A23,'Energy Balance-2020'!$A$2:$A$38,0),MATCH(AD$2,'Energy Balance-2020'!$A$2:$AG$2,0)),0)*VLOOKUP(AD$52,'Heat Value'!$A$1:$E$33,5,0)</f>
        <v>0</v>
      </c>
      <c r="AE60" s="382">
        <f>IF(INDEX('Energy Balance-2020'!$A$2:$AG$38,MATCH('Energy Balance-2020'!$A23,'Energy Balance-2020'!$A$2:$A$38,0),MATCH(AE$2,'Energy Balance-2020'!$A$2:$AG$2,0))&lt;0,-INDEX('Energy Balance-2020'!$A$2:$AG$38,MATCH('Energy Balance-2020'!$A23,'Energy Balance-2020'!$A$2:$A$38,0),MATCH(AE$2,'Energy Balance-2020'!$A$2:$AG$2,0)),0)*VLOOKUP(AE$52,'Heat Value'!$A$1:$E$33,5,0)</f>
        <v>0</v>
      </c>
      <c r="AF60" s="383">
        <f>IF(INDEX('Energy Balance-2020'!$A$2:$AG$38,MATCH('Energy Balance-2020'!$A23,'Energy Balance-2020'!$A$2:$A$38,0),MATCH(AF$2,'Energy Balance-2020'!$A$2:$AG$2,0))&lt;0,-INDEX('Energy Balance-2020'!$A$2:$AG$38,MATCH('Energy Balance-2020'!$A23,'Energy Balance-2020'!$A$2:$A$38,0),MATCH(AF$2,'Energy Balance-2020'!$A$2:$AG$2,0)),0)*VLOOKUP(AF$52,'Heat Value'!$A$1:$E$33,5,0)</f>
        <v>0</v>
      </c>
    </row>
    <row r="65" spans="1:31" x14ac:dyDescent="0.2">
      <c r="A65" s="80" t="s">
        <v>338</v>
      </c>
    </row>
    <row r="66" spans="1:31" x14ac:dyDescent="0.2">
      <c r="B66" s="30" t="str">
        <f>VLOOKUP(B$67,'Fuel Match'!$B$2:$D$35,3,0)</f>
        <v>coal</v>
      </c>
      <c r="C66" s="24" t="str">
        <f>VLOOKUP(C$67,'Fuel Match'!$B$2:$D$35,3,0)</f>
        <v>coal</v>
      </c>
      <c r="D66" s="24" t="str">
        <f>VLOOKUP(D$67,'Fuel Match'!$B$2:$D$35,3,0)</f>
        <v>coal</v>
      </c>
      <c r="E66" s="24" t="str">
        <f>VLOOKUP(E$67,'Fuel Match'!$B$2:$D$35,3,0)</f>
        <v>coal</v>
      </c>
      <c r="F66" s="24" t="str">
        <f>VLOOKUP(F$67,'Fuel Match'!$B$2:$D$35,3,0)</f>
        <v>coal</v>
      </c>
      <c r="G66" s="24" t="str">
        <f>VLOOKUP(G$67,'Fuel Match'!$B$2:$D$35,3,0)</f>
        <v>coal</v>
      </c>
      <c r="H66" s="24" t="str">
        <f>VLOOKUP(H$67,'Fuel Match'!$B$2:$D$35,3,0)</f>
        <v>LPG propane or butane</v>
      </c>
      <c r="I66" s="24" t="str">
        <f>VLOOKUP(I$67,'Fuel Match'!$B$2:$D$35,3,0)</f>
        <v>LPG propane or butane</v>
      </c>
      <c r="J66" s="24" t="str">
        <f>VLOOKUP(J$67,'Fuel Match'!$B$2:$D$35,3,0)</f>
        <v>LPG propane or butane</v>
      </c>
      <c r="K66" s="24" t="str">
        <f>VLOOKUP(K$67,'Fuel Match'!$B$2:$D$35,3,0)</f>
        <v>LPG propane or butane</v>
      </c>
      <c r="L66" s="24" t="str">
        <f>VLOOKUP(L$67,'Fuel Match'!$B$2:$D$35,3,0)</f>
        <v>petroleum diesel</v>
      </c>
      <c r="M66" s="24" t="str">
        <f>VLOOKUP(M$67,'Fuel Match'!$B$2:$D$35,3,0)</f>
        <v>crude oil</v>
      </c>
      <c r="N66" s="24" t="str">
        <f>VLOOKUP(N$67,'Fuel Match'!$B$2:$D$35,3,0)</f>
        <v>petroleum diesel</v>
      </c>
      <c r="O66" s="24" t="str">
        <f>VLOOKUP(O$67,'Fuel Match'!$B$2:$D$35,3,0)</f>
        <v>petroleum diesel</v>
      </c>
      <c r="P66" s="24" t="str">
        <f>VLOOKUP(P$67,'Fuel Match'!$B$2:$D$35,3,0)</f>
        <v>petroleum diesel</v>
      </c>
      <c r="Q66" s="24" t="str">
        <f>VLOOKUP(Q$67,'Fuel Match'!$B$2:$D$35,3,0)</f>
        <v>heavy fuel oil</v>
      </c>
      <c r="R66" s="24" t="str">
        <f>VLOOKUP(R$67,'Fuel Match'!$B$2:$D$35,3,0)</f>
        <v>LPG propane or butane</v>
      </c>
      <c r="S66" s="24" t="str">
        <f>VLOOKUP(S$67,'Fuel Match'!$B$2:$D$35,3,0)</f>
        <v>LPG propane or butane</v>
      </c>
      <c r="T66" s="24" t="str">
        <f>VLOOKUP(T$67,'Fuel Match'!$B$2:$D$35,3,0)</f>
        <v>heavy fuel oil</v>
      </c>
      <c r="U66" s="24" t="str">
        <f>VLOOKUP(U$67,'Fuel Match'!$B$2:$D$35,3,0)</f>
        <v>heavy fuel oil</v>
      </c>
      <c r="V66" s="24" t="str">
        <f>VLOOKUP(V$67,'Fuel Match'!$B$2:$D$35,3,0)</f>
        <v>heavy fuel oil</v>
      </c>
      <c r="W66" s="24" t="str">
        <f>VLOOKUP(W$67,'Fuel Match'!$B$2:$D$35,3,0)</f>
        <v>heavy fuel oil</v>
      </c>
      <c r="X66" s="24" t="str">
        <f>VLOOKUP(X$67,'Fuel Match'!$B$2:$D$35,3,0)</f>
        <v>LPG propane or butane</v>
      </c>
      <c r="Y66" s="24" t="str">
        <f>VLOOKUP(Y$67,'Fuel Match'!$B$2:$D$35,3,0)</f>
        <v>LPG propane or butane</v>
      </c>
      <c r="Z66" s="24" t="str">
        <f>VLOOKUP(Z$67,'Fuel Match'!$B$2:$D$35,3,0)</f>
        <v>heavy fuel oil</v>
      </c>
      <c r="AA66" s="24" t="str">
        <f>VLOOKUP(AA$67,'Fuel Match'!$B$2:$D$35,3,0)</f>
        <v>natural gas</v>
      </c>
      <c r="AB66" s="24" t="str">
        <f>VLOOKUP(AB$67,'Fuel Match'!$B$2:$D$35,3,0)</f>
        <v>natural gas</v>
      </c>
      <c r="AC66" s="24" t="str">
        <f>VLOOKUP(AC$67,'Fuel Match'!$B$2:$D$35,3,0)</f>
        <v>heat</v>
      </c>
      <c r="AD66" s="24" t="str">
        <f>VLOOKUP(AD$67,'Fuel Match'!$B$2:$D$35,3,0)</f>
        <v>electricity</v>
      </c>
      <c r="AE66" s="25" t="str">
        <f>VLOOKUP(AE$67,'Fuel Match'!$B$2:$D$35,3,0)</f>
        <v>biomass</v>
      </c>
    </row>
    <row r="67" spans="1:31" x14ac:dyDescent="0.2">
      <c r="B67" s="100" t="s">
        <v>159</v>
      </c>
      <c r="C67" s="100" t="s">
        <v>161</v>
      </c>
      <c r="D67" s="100" t="s">
        <v>181</v>
      </c>
      <c r="E67" s="100" t="s">
        <v>341</v>
      </c>
      <c r="F67" s="100" t="s">
        <v>179</v>
      </c>
      <c r="G67" s="100" t="s">
        <v>227</v>
      </c>
      <c r="H67" s="100" t="s">
        <v>196</v>
      </c>
      <c r="I67" s="100" t="s">
        <v>198</v>
      </c>
      <c r="J67" s="100" t="s">
        <v>200</v>
      </c>
      <c r="K67" s="100" t="s">
        <v>202</v>
      </c>
      <c r="L67" s="100" t="s">
        <v>184</v>
      </c>
      <c r="M67" s="100" t="s">
        <v>154</v>
      </c>
      <c r="N67" s="100" t="s">
        <v>193</v>
      </c>
      <c r="O67" s="100" t="s">
        <v>176</v>
      </c>
      <c r="P67" s="100" t="s">
        <v>186</v>
      </c>
      <c r="Q67" s="100" t="s">
        <v>169</v>
      </c>
      <c r="R67" s="100" t="s">
        <v>204</v>
      </c>
      <c r="S67" s="100" t="s">
        <v>205</v>
      </c>
      <c r="T67" s="100" t="s">
        <v>207</v>
      </c>
      <c r="U67" s="100" t="s">
        <v>171</v>
      </c>
      <c r="V67" s="100" t="s">
        <v>188</v>
      </c>
      <c r="W67" s="100" t="s">
        <v>190</v>
      </c>
      <c r="X67" s="100" t="s">
        <v>209</v>
      </c>
      <c r="Y67" s="100" t="s">
        <v>211</v>
      </c>
      <c r="Z67" s="100" t="s">
        <v>173</v>
      </c>
      <c r="AA67" s="100" t="s">
        <v>214</v>
      </c>
      <c r="AB67" s="100" t="s">
        <v>216</v>
      </c>
      <c r="AC67" s="101" t="s">
        <v>166</v>
      </c>
      <c r="AD67" s="101" t="s">
        <v>157</v>
      </c>
      <c r="AE67" s="101" t="s">
        <v>228</v>
      </c>
    </row>
    <row r="68" spans="1:31" x14ac:dyDescent="0.2">
      <c r="A68" s="36" t="s">
        <v>2</v>
      </c>
      <c r="B68" s="96">
        <f t="shared" ref="B68:AE76" si="0">SUMIFS(C$5:C$60,$A$5:$A$60,$A68)</f>
        <v>1.7867702743129666E+16</v>
      </c>
      <c r="C68" s="45">
        <f t="shared" si="0"/>
        <v>0</v>
      </c>
      <c r="D68" s="45">
        <f t="shared" si="0"/>
        <v>0</v>
      </c>
      <c r="E68" s="45">
        <f t="shared" si="0"/>
        <v>0</v>
      </c>
      <c r="F68" s="45">
        <f t="shared" si="0"/>
        <v>0</v>
      </c>
      <c r="G68" s="45">
        <f t="shared" si="0"/>
        <v>0</v>
      </c>
      <c r="H68" s="45">
        <f t="shared" si="0"/>
        <v>0</v>
      </c>
      <c r="I68" s="45">
        <f t="shared" si="0"/>
        <v>0</v>
      </c>
      <c r="J68" s="45">
        <f t="shared" si="0"/>
        <v>0</v>
      </c>
      <c r="K68" s="45">
        <f t="shared" si="0"/>
        <v>0</v>
      </c>
      <c r="L68" s="45">
        <f t="shared" si="0"/>
        <v>0</v>
      </c>
      <c r="M68" s="45">
        <f t="shared" si="0"/>
        <v>0</v>
      </c>
      <c r="N68" s="45">
        <f t="shared" si="0"/>
        <v>0</v>
      </c>
      <c r="O68" s="45">
        <f t="shared" si="0"/>
        <v>0</v>
      </c>
      <c r="P68" s="45">
        <f t="shared" si="0"/>
        <v>0</v>
      </c>
      <c r="Q68" s="45">
        <f t="shared" si="0"/>
        <v>0</v>
      </c>
      <c r="R68" s="45">
        <f t="shared" si="0"/>
        <v>0</v>
      </c>
      <c r="S68" s="45">
        <f t="shared" si="0"/>
        <v>0</v>
      </c>
      <c r="T68" s="45">
        <f t="shared" si="0"/>
        <v>0</v>
      </c>
      <c r="U68" s="45">
        <f t="shared" si="0"/>
        <v>0</v>
      </c>
      <c r="V68" s="45">
        <f t="shared" si="0"/>
        <v>0</v>
      </c>
      <c r="W68" s="45">
        <f t="shared" si="0"/>
        <v>0</v>
      </c>
      <c r="X68" s="45">
        <f t="shared" si="0"/>
        <v>0</v>
      </c>
      <c r="Y68" s="45">
        <f t="shared" si="0"/>
        <v>0</v>
      </c>
      <c r="Z68" s="45">
        <f t="shared" si="0"/>
        <v>0</v>
      </c>
      <c r="AA68" s="45">
        <f t="shared" si="0"/>
        <v>0</v>
      </c>
      <c r="AB68" s="45">
        <f t="shared" si="0"/>
        <v>0</v>
      </c>
      <c r="AC68" s="45">
        <f t="shared" si="0"/>
        <v>0</v>
      </c>
      <c r="AD68" s="45">
        <f t="shared" si="0"/>
        <v>0</v>
      </c>
      <c r="AE68" s="46">
        <f t="shared" si="0"/>
        <v>0</v>
      </c>
    </row>
    <row r="69" spans="1:31" x14ac:dyDescent="0.2">
      <c r="A69" s="12" t="s">
        <v>3</v>
      </c>
      <c r="B69" s="97">
        <f t="shared" si="0"/>
        <v>0</v>
      </c>
      <c r="C69">
        <f t="shared" si="0"/>
        <v>0</v>
      </c>
      <c r="D69">
        <f t="shared" si="0"/>
        <v>0</v>
      </c>
      <c r="E69">
        <f t="shared" si="0"/>
        <v>0</v>
      </c>
      <c r="F69">
        <f t="shared" si="0"/>
        <v>0</v>
      </c>
      <c r="G69">
        <f t="shared" si="0"/>
        <v>0</v>
      </c>
      <c r="H69">
        <f t="shared" si="0"/>
        <v>0</v>
      </c>
      <c r="I69">
        <f t="shared" si="0"/>
        <v>0</v>
      </c>
      <c r="J69">
        <f t="shared" si="0"/>
        <v>0</v>
      </c>
      <c r="K69">
        <f t="shared" si="0"/>
        <v>0</v>
      </c>
      <c r="L69">
        <f t="shared" si="0"/>
        <v>0</v>
      </c>
      <c r="M69">
        <f t="shared" si="0"/>
        <v>0</v>
      </c>
      <c r="N69">
        <f t="shared" si="0"/>
        <v>0</v>
      </c>
      <c r="O69">
        <f t="shared" si="0"/>
        <v>0</v>
      </c>
      <c r="P69">
        <f t="shared" si="0"/>
        <v>0</v>
      </c>
      <c r="Q69">
        <f t="shared" si="0"/>
        <v>0</v>
      </c>
      <c r="R69">
        <f t="shared" si="0"/>
        <v>0</v>
      </c>
      <c r="S69">
        <f t="shared" si="0"/>
        <v>0</v>
      </c>
      <c r="T69">
        <f t="shared" si="0"/>
        <v>0</v>
      </c>
      <c r="U69">
        <f t="shared" si="0"/>
        <v>0</v>
      </c>
      <c r="V69">
        <f t="shared" si="0"/>
        <v>0</v>
      </c>
      <c r="W69">
        <f t="shared" si="0"/>
        <v>0</v>
      </c>
      <c r="X69">
        <f t="shared" si="0"/>
        <v>0</v>
      </c>
      <c r="Y69">
        <f t="shared" si="0"/>
        <v>0</v>
      </c>
      <c r="Z69">
        <f t="shared" si="0"/>
        <v>0</v>
      </c>
      <c r="AA69">
        <f t="shared" si="0"/>
        <v>0</v>
      </c>
      <c r="AB69">
        <f t="shared" si="0"/>
        <v>0</v>
      </c>
      <c r="AC69">
        <f t="shared" si="0"/>
        <v>0</v>
      </c>
      <c r="AD69">
        <f t="shared" si="0"/>
        <v>0</v>
      </c>
      <c r="AE69" s="47">
        <f t="shared" si="0"/>
        <v>0</v>
      </c>
    </row>
    <row r="70" spans="1:31" x14ac:dyDescent="0.2">
      <c r="A70" s="12" t="s">
        <v>4</v>
      </c>
      <c r="B70" s="97">
        <f t="shared" si="0"/>
        <v>0</v>
      </c>
      <c r="C70">
        <f t="shared" si="0"/>
        <v>0</v>
      </c>
      <c r="D70">
        <f t="shared" si="0"/>
        <v>0</v>
      </c>
      <c r="E70">
        <f t="shared" si="0"/>
        <v>0</v>
      </c>
      <c r="F70">
        <f t="shared" si="0"/>
        <v>0</v>
      </c>
      <c r="G70">
        <f t="shared" si="0"/>
        <v>0</v>
      </c>
      <c r="H70">
        <f t="shared" si="0"/>
        <v>0</v>
      </c>
      <c r="I70">
        <f t="shared" si="0"/>
        <v>0</v>
      </c>
      <c r="J70">
        <f t="shared" si="0"/>
        <v>0</v>
      </c>
      <c r="K70">
        <f t="shared" si="0"/>
        <v>0</v>
      </c>
      <c r="L70">
        <f t="shared" si="0"/>
        <v>0</v>
      </c>
      <c r="M70">
        <f t="shared" si="0"/>
        <v>0</v>
      </c>
      <c r="N70">
        <f t="shared" si="0"/>
        <v>0</v>
      </c>
      <c r="O70">
        <f t="shared" si="0"/>
        <v>0</v>
      </c>
      <c r="P70">
        <f t="shared" si="0"/>
        <v>0</v>
      </c>
      <c r="Q70">
        <f t="shared" si="0"/>
        <v>0</v>
      </c>
      <c r="R70">
        <f t="shared" si="0"/>
        <v>0</v>
      </c>
      <c r="S70">
        <f t="shared" si="0"/>
        <v>0</v>
      </c>
      <c r="T70">
        <f t="shared" si="0"/>
        <v>0</v>
      </c>
      <c r="U70">
        <f t="shared" si="0"/>
        <v>0</v>
      </c>
      <c r="V70">
        <f t="shared" si="0"/>
        <v>0</v>
      </c>
      <c r="W70">
        <f t="shared" si="0"/>
        <v>0</v>
      </c>
      <c r="X70">
        <f t="shared" si="0"/>
        <v>0</v>
      </c>
      <c r="Y70">
        <f t="shared" si="0"/>
        <v>0</v>
      </c>
      <c r="Z70">
        <f t="shared" si="0"/>
        <v>0</v>
      </c>
      <c r="AA70">
        <f t="shared" si="0"/>
        <v>0</v>
      </c>
      <c r="AB70">
        <f t="shared" si="0"/>
        <v>0</v>
      </c>
      <c r="AC70">
        <f t="shared" si="0"/>
        <v>0</v>
      </c>
      <c r="AD70">
        <f t="shared" si="0"/>
        <v>0</v>
      </c>
      <c r="AE70" s="47">
        <f t="shared" si="0"/>
        <v>0</v>
      </c>
    </row>
    <row r="71" spans="1:31" x14ac:dyDescent="0.2">
      <c r="A71" s="12" t="s">
        <v>5</v>
      </c>
      <c r="B71" s="97">
        <f t="shared" si="0"/>
        <v>0</v>
      </c>
      <c r="C71">
        <f t="shared" si="0"/>
        <v>0</v>
      </c>
      <c r="D71">
        <f t="shared" si="0"/>
        <v>0</v>
      </c>
      <c r="E71">
        <f t="shared" si="0"/>
        <v>0</v>
      </c>
      <c r="F71">
        <f t="shared" si="0"/>
        <v>0</v>
      </c>
      <c r="G71">
        <f t="shared" si="0"/>
        <v>0</v>
      </c>
      <c r="H71">
        <f t="shared" si="0"/>
        <v>0</v>
      </c>
      <c r="I71">
        <f t="shared" si="0"/>
        <v>0</v>
      </c>
      <c r="J71">
        <f t="shared" si="0"/>
        <v>0</v>
      </c>
      <c r="K71">
        <f t="shared" si="0"/>
        <v>0</v>
      </c>
      <c r="L71">
        <f t="shared" si="0"/>
        <v>0</v>
      </c>
      <c r="M71">
        <f t="shared" si="0"/>
        <v>0</v>
      </c>
      <c r="N71">
        <f t="shared" si="0"/>
        <v>0</v>
      </c>
      <c r="O71">
        <f t="shared" si="0"/>
        <v>0</v>
      </c>
      <c r="P71">
        <f t="shared" si="0"/>
        <v>0</v>
      </c>
      <c r="Q71">
        <f t="shared" si="0"/>
        <v>0</v>
      </c>
      <c r="R71">
        <f t="shared" si="0"/>
        <v>0</v>
      </c>
      <c r="S71">
        <f t="shared" si="0"/>
        <v>0</v>
      </c>
      <c r="T71">
        <f t="shared" si="0"/>
        <v>0</v>
      </c>
      <c r="U71">
        <f t="shared" si="0"/>
        <v>0</v>
      </c>
      <c r="V71">
        <f t="shared" si="0"/>
        <v>0</v>
      </c>
      <c r="W71">
        <f t="shared" si="0"/>
        <v>0</v>
      </c>
      <c r="X71">
        <f t="shared" si="0"/>
        <v>0</v>
      </c>
      <c r="Y71">
        <f t="shared" si="0"/>
        <v>0</v>
      </c>
      <c r="Z71">
        <f t="shared" si="0"/>
        <v>0</v>
      </c>
      <c r="AA71">
        <f t="shared" si="0"/>
        <v>0</v>
      </c>
      <c r="AB71">
        <f t="shared" si="0"/>
        <v>0</v>
      </c>
      <c r="AC71">
        <f t="shared" si="0"/>
        <v>0</v>
      </c>
      <c r="AD71">
        <f t="shared" si="0"/>
        <v>0</v>
      </c>
      <c r="AE71" s="47">
        <f t="shared" si="0"/>
        <v>0</v>
      </c>
    </row>
    <row r="72" spans="1:31" x14ac:dyDescent="0.2">
      <c r="A72" s="12" t="s">
        <v>6</v>
      </c>
      <c r="B72" s="97">
        <f t="shared" si="0"/>
        <v>0</v>
      </c>
      <c r="C72">
        <f t="shared" si="0"/>
        <v>0</v>
      </c>
      <c r="D72">
        <f t="shared" si="0"/>
        <v>0</v>
      </c>
      <c r="E72">
        <f t="shared" si="0"/>
        <v>0</v>
      </c>
      <c r="F72">
        <f t="shared" si="0"/>
        <v>0</v>
      </c>
      <c r="G72">
        <f t="shared" si="0"/>
        <v>0</v>
      </c>
      <c r="H72">
        <f t="shared" si="0"/>
        <v>0</v>
      </c>
      <c r="I72">
        <f t="shared" si="0"/>
        <v>0</v>
      </c>
      <c r="J72">
        <f t="shared" si="0"/>
        <v>0</v>
      </c>
      <c r="K72">
        <f t="shared" si="0"/>
        <v>0</v>
      </c>
      <c r="L72">
        <f t="shared" si="0"/>
        <v>0</v>
      </c>
      <c r="M72">
        <f t="shared" si="0"/>
        <v>0</v>
      </c>
      <c r="N72">
        <f t="shared" si="0"/>
        <v>0</v>
      </c>
      <c r="O72">
        <f t="shared" si="0"/>
        <v>0</v>
      </c>
      <c r="P72">
        <f t="shared" si="0"/>
        <v>0</v>
      </c>
      <c r="Q72">
        <f t="shared" si="0"/>
        <v>0</v>
      </c>
      <c r="R72">
        <f t="shared" si="0"/>
        <v>0</v>
      </c>
      <c r="S72">
        <f t="shared" si="0"/>
        <v>0</v>
      </c>
      <c r="T72">
        <f t="shared" si="0"/>
        <v>0</v>
      </c>
      <c r="U72">
        <f t="shared" si="0"/>
        <v>0</v>
      </c>
      <c r="V72">
        <f t="shared" si="0"/>
        <v>0</v>
      </c>
      <c r="W72">
        <f t="shared" si="0"/>
        <v>0</v>
      </c>
      <c r="X72">
        <f t="shared" si="0"/>
        <v>0</v>
      </c>
      <c r="Y72">
        <f t="shared" si="0"/>
        <v>0</v>
      </c>
      <c r="Z72">
        <f t="shared" si="0"/>
        <v>0</v>
      </c>
      <c r="AA72">
        <f t="shared" si="0"/>
        <v>0</v>
      </c>
      <c r="AB72">
        <f t="shared" si="0"/>
        <v>0</v>
      </c>
      <c r="AC72">
        <f t="shared" si="0"/>
        <v>0</v>
      </c>
      <c r="AD72">
        <f t="shared" si="0"/>
        <v>0</v>
      </c>
      <c r="AE72" s="47">
        <f t="shared" si="0"/>
        <v>0</v>
      </c>
    </row>
    <row r="73" spans="1:31" x14ac:dyDescent="0.2">
      <c r="A73" s="12" t="s">
        <v>7</v>
      </c>
      <c r="B73" s="97">
        <f t="shared" si="0"/>
        <v>0</v>
      </c>
      <c r="C73">
        <f t="shared" si="0"/>
        <v>0</v>
      </c>
      <c r="D73">
        <f t="shared" si="0"/>
        <v>0</v>
      </c>
      <c r="E73">
        <f t="shared" si="0"/>
        <v>0</v>
      </c>
      <c r="F73">
        <f t="shared" si="0"/>
        <v>0</v>
      </c>
      <c r="G73">
        <f t="shared" si="0"/>
        <v>0</v>
      </c>
      <c r="H73">
        <f t="shared" si="0"/>
        <v>0</v>
      </c>
      <c r="I73">
        <f t="shared" si="0"/>
        <v>0</v>
      </c>
      <c r="J73">
        <f t="shared" si="0"/>
        <v>0</v>
      </c>
      <c r="K73">
        <f t="shared" si="0"/>
        <v>0</v>
      </c>
      <c r="L73">
        <f t="shared" si="0"/>
        <v>0</v>
      </c>
      <c r="M73">
        <f t="shared" si="0"/>
        <v>0</v>
      </c>
      <c r="N73">
        <f t="shared" si="0"/>
        <v>0</v>
      </c>
      <c r="O73">
        <f t="shared" si="0"/>
        <v>0</v>
      </c>
      <c r="P73">
        <f t="shared" si="0"/>
        <v>0</v>
      </c>
      <c r="Q73">
        <f t="shared" si="0"/>
        <v>0</v>
      </c>
      <c r="R73">
        <f t="shared" si="0"/>
        <v>0</v>
      </c>
      <c r="S73">
        <f t="shared" si="0"/>
        <v>0</v>
      </c>
      <c r="T73">
        <f t="shared" si="0"/>
        <v>0</v>
      </c>
      <c r="U73">
        <f t="shared" si="0"/>
        <v>0</v>
      </c>
      <c r="V73">
        <f t="shared" si="0"/>
        <v>0</v>
      </c>
      <c r="W73">
        <f t="shared" si="0"/>
        <v>0</v>
      </c>
      <c r="X73">
        <f t="shared" si="0"/>
        <v>0</v>
      </c>
      <c r="Y73">
        <f t="shared" si="0"/>
        <v>0</v>
      </c>
      <c r="Z73">
        <f t="shared" si="0"/>
        <v>0</v>
      </c>
      <c r="AA73">
        <f t="shared" si="0"/>
        <v>0</v>
      </c>
      <c r="AB73">
        <f t="shared" si="0"/>
        <v>0</v>
      </c>
      <c r="AC73">
        <f t="shared" si="0"/>
        <v>0</v>
      </c>
      <c r="AD73">
        <f t="shared" si="0"/>
        <v>0</v>
      </c>
      <c r="AE73" s="47">
        <f t="shared" si="0"/>
        <v>0</v>
      </c>
    </row>
    <row r="74" spans="1:31" x14ac:dyDescent="0.2">
      <c r="A74" s="12" t="s">
        <v>8</v>
      </c>
      <c r="B74" s="97">
        <f t="shared" si="0"/>
        <v>0</v>
      </c>
      <c r="C74">
        <f t="shared" si="0"/>
        <v>0</v>
      </c>
      <c r="D74">
        <f t="shared" si="0"/>
        <v>0</v>
      </c>
      <c r="E74">
        <f t="shared" si="0"/>
        <v>0</v>
      </c>
      <c r="F74">
        <f t="shared" si="0"/>
        <v>0</v>
      </c>
      <c r="G74">
        <f t="shared" si="0"/>
        <v>0</v>
      </c>
      <c r="H74">
        <f t="shared" si="0"/>
        <v>0</v>
      </c>
      <c r="I74">
        <f t="shared" si="0"/>
        <v>0</v>
      </c>
      <c r="J74">
        <f t="shared" si="0"/>
        <v>0</v>
      </c>
      <c r="K74">
        <f t="shared" si="0"/>
        <v>0</v>
      </c>
      <c r="L74">
        <f t="shared" si="0"/>
        <v>0</v>
      </c>
      <c r="M74">
        <f t="shared" si="0"/>
        <v>0</v>
      </c>
      <c r="N74">
        <f t="shared" si="0"/>
        <v>0</v>
      </c>
      <c r="O74">
        <f t="shared" si="0"/>
        <v>0</v>
      </c>
      <c r="P74">
        <f t="shared" si="0"/>
        <v>0</v>
      </c>
      <c r="Q74">
        <f t="shared" si="0"/>
        <v>0</v>
      </c>
      <c r="R74">
        <f t="shared" si="0"/>
        <v>0</v>
      </c>
      <c r="S74">
        <f t="shared" si="0"/>
        <v>0</v>
      </c>
      <c r="T74">
        <f t="shared" si="0"/>
        <v>0</v>
      </c>
      <c r="U74">
        <f t="shared" si="0"/>
        <v>0</v>
      </c>
      <c r="V74">
        <f t="shared" si="0"/>
        <v>0</v>
      </c>
      <c r="W74">
        <f t="shared" si="0"/>
        <v>0</v>
      </c>
      <c r="X74">
        <f t="shared" si="0"/>
        <v>0</v>
      </c>
      <c r="Y74">
        <f t="shared" si="0"/>
        <v>0</v>
      </c>
      <c r="Z74">
        <f t="shared" si="0"/>
        <v>0</v>
      </c>
      <c r="AA74">
        <f t="shared" si="0"/>
        <v>0</v>
      </c>
      <c r="AB74">
        <f t="shared" si="0"/>
        <v>0</v>
      </c>
      <c r="AC74">
        <f t="shared" si="0"/>
        <v>0</v>
      </c>
      <c r="AD74">
        <f t="shared" si="0"/>
        <v>0</v>
      </c>
      <c r="AE74" s="47">
        <f t="shared" si="0"/>
        <v>0</v>
      </c>
    </row>
    <row r="75" spans="1:31" x14ac:dyDescent="0.2">
      <c r="A75" s="12" t="s">
        <v>9</v>
      </c>
      <c r="B75" s="97">
        <f t="shared" si="0"/>
        <v>0</v>
      </c>
      <c r="C75">
        <f t="shared" si="0"/>
        <v>0</v>
      </c>
      <c r="D75">
        <f t="shared" si="0"/>
        <v>0</v>
      </c>
      <c r="E75">
        <f t="shared" si="0"/>
        <v>0</v>
      </c>
      <c r="F75">
        <f t="shared" si="0"/>
        <v>0</v>
      </c>
      <c r="G75">
        <f t="shared" si="0"/>
        <v>0</v>
      </c>
      <c r="H75">
        <f t="shared" si="0"/>
        <v>0</v>
      </c>
      <c r="I75">
        <f t="shared" si="0"/>
        <v>0</v>
      </c>
      <c r="J75">
        <f t="shared" si="0"/>
        <v>0</v>
      </c>
      <c r="K75">
        <f t="shared" si="0"/>
        <v>0</v>
      </c>
      <c r="L75">
        <f t="shared" si="0"/>
        <v>0</v>
      </c>
      <c r="M75">
        <f t="shared" si="0"/>
        <v>0</v>
      </c>
      <c r="N75">
        <f t="shared" si="0"/>
        <v>0</v>
      </c>
      <c r="O75">
        <f t="shared" si="0"/>
        <v>0</v>
      </c>
      <c r="P75">
        <f t="shared" si="0"/>
        <v>0</v>
      </c>
      <c r="Q75">
        <f t="shared" si="0"/>
        <v>0</v>
      </c>
      <c r="R75">
        <f t="shared" si="0"/>
        <v>0</v>
      </c>
      <c r="S75">
        <f t="shared" si="0"/>
        <v>0</v>
      </c>
      <c r="T75">
        <f t="shared" si="0"/>
        <v>0</v>
      </c>
      <c r="U75">
        <f t="shared" si="0"/>
        <v>0</v>
      </c>
      <c r="V75">
        <f t="shared" si="0"/>
        <v>0</v>
      </c>
      <c r="W75">
        <f t="shared" si="0"/>
        <v>0</v>
      </c>
      <c r="X75">
        <f t="shared" si="0"/>
        <v>0</v>
      </c>
      <c r="Y75">
        <f t="shared" si="0"/>
        <v>0</v>
      </c>
      <c r="Z75">
        <f t="shared" si="0"/>
        <v>0</v>
      </c>
      <c r="AA75">
        <f t="shared" si="0"/>
        <v>0</v>
      </c>
      <c r="AB75">
        <f t="shared" si="0"/>
        <v>0</v>
      </c>
      <c r="AC75">
        <f t="shared" si="0"/>
        <v>0</v>
      </c>
      <c r="AD75">
        <f t="shared" si="0"/>
        <v>0</v>
      </c>
      <c r="AE75" s="47">
        <f t="shared" si="0"/>
        <v>9892160957797.6309</v>
      </c>
    </row>
    <row r="76" spans="1:31" x14ac:dyDescent="0.2">
      <c r="A76" s="12" t="s">
        <v>10</v>
      </c>
      <c r="B76" s="97">
        <f t="shared" si="0"/>
        <v>0</v>
      </c>
      <c r="C76">
        <f t="shared" si="0"/>
        <v>0</v>
      </c>
      <c r="D76">
        <f t="shared" si="0"/>
        <v>0</v>
      </c>
      <c r="E76">
        <f t="shared" si="0"/>
        <v>0</v>
      </c>
      <c r="F76">
        <f t="shared" si="0"/>
        <v>0</v>
      </c>
      <c r="G76">
        <f t="shared" si="0"/>
        <v>0</v>
      </c>
      <c r="H76">
        <f t="shared" si="0"/>
        <v>0</v>
      </c>
      <c r="I76">
        <f t="shared" si="0"/>
        <v>0</v>
      </c>
      <c r="J76">
        <f t="shared" si="0"/>
        <v>0</v>
      </c>
      <c r="K76">
        <f t="shared" si="0"/>
        <v>0</v>
      </c>
      <c r="L76">
        <f t="shared" si="0"/>
        <v>0</v>
      </c>
      <c r="M76">
        <f t="shared" si="0"/>
        <v>0</v>
      </c>
      <c r="N76">
        <f t="shared" si="0"/>
        <v>0</v>
      </c>
      <c r="O76">
        <f t="shared" si="0"/>
        <v>0</v>
      </c>
      <c r="P76">
        <f t="shared" si="0"/>
        <v>0</v>
      </c>
      <c r="Q76">
        <f t="shared" ref="Q76:AE76" si="1">SUMIFS(R$5:R$60,$A$5:$A$60,$A76)</f>
        <v>0</v>
      </c>
      <c r="R76">
        <f t="shared" si="1"/>
        <v>0</v>
      </c>
      <c r="S76">
        <f t="shared" si="1"/>
        <v>0</v>
      </c>
      <c r="T76">
        <f t="shared" si="1"/>
        <v>0</v>
      </c>
      <c r="U76">
        <f t="shared" si="1"/>
        <v>0</v>
      </c>
      <c r="V76">
        <f t="shared" si="1"/>
        <v>0</v>
      </c>
      <c r="W76">
        <f t="shared" si="1"/>
        <v>0</v>
      </c>
      <c r="X76">
        <f t="shared" si="1"/>
        <v>0</v>
      </c>
      <c r="Y76">
        <f t="shared" si="1"/>
        <v>0</v>
      </c>
      <c r="Z76">
        <f t="shared" si="1"/>
        <v>0</v>
      </c>
      <c r="AA76">
        <f t="shared" si="1"/>
        <v>0</v>
      </c>
      <c r="AB76">
        <f t="shared" si="1"/>
        <v>0</v>
      </c>
      <c r="AC76">
        <f t="shared" si="1"/>
        <v>0</v>
      </c>
      <c r="AD76">
        <f t="shared" si="1"/>
        <v>0</v>
      </c>
      <c r="AE76" s="47">
        <f t="shared" si="1"/>
        <v>0</v>
      </c>
    </row>
    <row r="77" spans="1:31" x14ac:dyDescent="0.2">
      <c r="A77" s="12" t="s">
        <v>11</v>
      </c>
      <c r="B77" s="97">
        <f t="shared" ref="B77:AE85" si="2">SUMIFS(C$5:C$60,$A$5:$A$60,$A77)</f>
        <v>0</v>
      </c>
      <c r="C77">
        <f t="shared" si="2"/>
        <v>0</v>
      </c>
      <c r="D77">
        <f t="shared" si="2"/>
        <v>0</v>
      </c>
      <c r="E77">
        <f t="shared" si="2"/>
        <v>0</v>
      </c>
      <c r="F77">
        <f t="shared" si="2"/>
        <v>0</v>
      </c>
      <c r="G77">
        <f t="shared" si="2"/>
        <v>0</v>
      </c>
      <c r="H77">
        <f t="shared" si="2"/>
        <v>0</v>
      </c>
      <c r="I77">
        <f t="shared" si="2"/>
        <v>0</v>
      </c>
      <c r="J77">
        <f t="shared" si="2"/>
        <v>0</v>
      </c>
      <c r="K77">
        <f t="shared" si="2"/>
        <v>0</v>
      </c>
      <c r="L77">
        <f t="shared" si="2"/>
        <v>0</v>
      </c>
      <c r="M77">
        <f t="shared" si="2"/>
        <v>0</v>
      </c>
      <c r="N77">
        <f t="shared" si="2"/>
        <v>0</v>
      </c>
      <c r="O77">
        <f t="shared" si="2"/>
        <v>0</v>
      </c>
      <c r="P77">
        <f t="shared" si="2"/>
        <v>0</v>
      </c>
      <c r="Q77">
        <f t="shared" si="2"/>
        <v>0</v>
      </c>
      <c r="R77">
        <f t="shared" si="2"/>
        <v>0</v>
      </c>
      <c r="S77">
        <f t="shared" si="2"/>
        <v>0</v>
      </c>
      <c r="T77">
        <f t="shared" si="2"/>
        <v>0</v>
      </c>
      <c r="U77">
        <f t="shared" si="2"/>
        <v>0</v>
      </c>
      <c r="V77">
        <f t="shared" si="2"/>
        <v>0</v>
      </c>
      <c r="W77">
        <f t="shared" si="2"/>
        <v>0</v>
      </c>
      <c r="X77">
        <f t="shared" si="2"/>
        <v>0</v>
      </c>
      <c r="Y77">
        <f t="shared" si="2"/>
        <v>0</v>
      </c>
      <c r="Z77">
        <f t="shared" si="2"/>
        <v>0</v>
      </c>
      <c r="AA77">
        <f t="shared" si="2"/>
        <v>0</v>
      </c>
      <c r="AB77">
        <f t="shared" si="2"/>
        <v>0</v>
      </c>
      <c r="AC77">
        <f t="shared" si="2"/>
        <v>0</v>
      </c>
      <c r="AD77">
        <f t="shared" si="2"/>
        <v>0</v>
      </c>
      <c r="AE77" s="47">
        <f t="shared" si="2"/>
        <v>0</v>
      </c>
    </row>
    <row r="78" spans="1:31" x14ac:dyDescent="0.2">
      <c r="A78" s="12" t="s">
        <v>12</v>
      </c>
      <c r="B78" s="97">
        <f t="shared" si="2"/>
        <v>0</v>
      </c>
      <c r="C78">
        <f t="shared" si="2"/>
        <v>0</v>
      </c>
      <c r="D78">
        <f t="shared" si="2"/>
        <v>0</v>
      </c>
      <c r="E78">
        <f t="shared" si="2"/>
        <v>0</v>
      </c>
      <c r="F78">
        <f t="shared" si="2"/>
        <v>0</v>
      </c>
      <c r="G78">
        <f t="shared" si="2"/>
        <v>0</v>
      </c>
      <c r="H78">
        <f t="shared" si="2"/>
        <v>0</v>
      </c>
      <c r="I78">
        <f t="shared" si="2"/>
        <v>0</v>
      </c>
      <c r="J78">
        <f t="shared" si="2"/>
        <v>0</v>
      </c>
      <c r="K78">
        <f t="shared" si="2"/>
        <v>0</v>
      </c>
      <c r="L78">
        <f t="shared" si="2"/>
        <v>0</v>
      </c>
      <c r="M78">
        <f t="shared" si="2"/>
        <v>0</v>
      </c>
      <c r="N78">
        <f t="shared" si="2"/>
        <v>0</v>
      </c>
      <c r="O78">
        <f t="shared" si="2"/>
        <v>0</v>
      </c>
      <c r="P78">
        <f t="shared" si="2"/>
        <v>0</v>
      </c>
      <c r="Q78">
        <f t="shared" si="2"/>
        <v>0</v>
      </c>
      <c r="R78">
        <f t="shared" si="2"/>
        <v>0</v>
      </c>
      <c r="S78">
        <f t="shared" si="2"/>
        <v>0</v>
      </c>
      <c r="T78">
        <f t="shared" si="2"/>
        <v>0</v>
      </c>
      <c r="U78">
        <f t="shared" si="2"/>
        <v>0</v>
      </c>
      <c r="V78">
        <f t="shared" si="2"/>
        <v>0</v>
      </c>
      <c r="W78">
        <f t="shared" si="2"/>
        <v>0</v>
      </c>
      <c r="X78">
        <f t="shared" si="2"/>
        <v>0</v>
      </c>
      <c r="Y78">
        <f t="shared" si="2"/>
        <v>0</v>
      </c>
      <c r="Z78">
        <f t="shared" si="2"/>
        <v>0</v>
      </c>
      <c r="AA78">
        <f t="shared" si="2"/>
        <v>0</v>
      </c>
      <c r="AB78">
        <f t="shared" si="2"/>
        <v>0</v>
      </c>
      <c r="AC78">
        <f t="shared" si="2"/>
        <v>0</v>
      </c>
      <c r="AD78">
        <f t="shared" si="2"/>
        <v>0</v>
      </c>
      <c r="AE78" s="47">
        <f t="shared" si="2"/>
        <v>0</v>
      </c>
    </row>
    <row r="79" spans="1:31" x14ac:dyDescent="0.2">
      <c r="A79" s="12" t="s">
        <v>13</v>
      </c>
      <c r="B79" s="97">
        <f t="shared" si="2"/>
        <v>0</v>
      </c>
      <c r="C79">
        <f t="shared" si="2"/>
        <v>0</v>
      </c>
      <c r="D79">
        <f t="shared" si="2"/>
        <v>0</v>
      </c>
      <c r="E79">
        <f t="shared" si="2"/>
        <v>0</v>
      </c>
      <c r="F79">
        <f t="shared" si="2"/>
        <v>0</v>
      </c>
      <c r="G79">
        <f t="shared" si="2"/>
        <v>0</v>
      </c>
      <c r="H79">
        <f t="shared" si="2"/>
        <v>0</v>
      </c>
      <c r="I79">
        <f t="shared" si="2"/>
        <v>0</v>
      </c>
      <c r="J79">
        <f t="shared" si="2"/>
        <v>0</v>
      </c>
      <c r="K79">
        <f t="shared" si="2"/>
        <v>0</v>
      </c>
      <c r="L79">
        <f t="shared" si="2"/>
        <v>0</v>
      </c>
      <c r="M79">
        <f t="shared" si="2"/>
        <v>0</v>
      </c>
      <c r="N79">
        <f t="shared" si="2"/>
        <v>0</v>
      </c>
      <c r="O79">
        <f t="shared" si="2"/>
        <v>0</v>
      </c>
      <c r="P79">
        <f t="shared" si="2"/>
        <v>0</v>
      </c>
      <c r="Q79">
        <f t="shared" si="2"/>
        <v>0</v>
      </c>
      <c r="R79">
        <f t="shared" si="2"/>
        <v>0</v>
      </c>
      <c r="S79">
        <f t="shared" si="2"/>
        <v>0</v>
      </c>
      <c r="T79">
        <f t="shared" si="2"/>
        <v>0</v>
      </c>
      <c r="U79">
        <f t="shared" si="2"/>
        <v>0</v>
      </c>
      <c r="V79">
        <f t="shared" si="2"/>
        <v>0</v>
      </c>
      <c r="W79">
        <f t="shared" si="2"/>
        <v>0</v>
      </c>
      <c r="X79">
        <f t="shared" si="2"/>
        <v>0</v>
      </c>
      <c r="Y79">
        <f t="shared" si="2"/>
        <v>0</v>
      </c>
      <c r="Z79">
        <f t="shared" si="2"/>
        <v>0</v>
      </c>
      <c r="AA79">
        <f t="shared" si="2"/>
        <v>0</v>
      </c>
      <c r="AB79">
        <f t="shared" si="2"/>
        <v>0</v>
      </c>
      <c r="AC79">
        <f t="shared" si="2"/>
        <v>0</v>
      </c>
      <c r="AD79">
        <f t="shared" si="2"/>
        <v>0</v>
      </c>
      <c r="AE79" s="47">
        <f t="shared" si="2"/>
        <v>0</v>
      </c>
    </row>
    <row r="80" spans="1:31" x14ac:dyDescent="0.2">
      <c r="A80" s="12" t="s">
        <v>14</v>
      </c>
      <c r="B80" s="97">
        <f t="shared" si="2"/>
        <v>0</v>
      </c>
      <c r="C80">
        <f t="shared" si="2"/>
        <v>0</v>
      </c>
      <c r="D80">
        <f t="shared" si="2"/>
        <v>0</v>
      </c>
      <c r="E80">
        <f t="shared" si="2"/>
        <v>0</v>
      </c>
      <c r="F80">
        <f t="shared" si="2"/>
        <v>0</v>
      </c>
      <c r="G80">
        <f t="shared" si="2"/>
        <v>0</v>
      </c>
      <c r="H80">
        <f t="shared" si="2"/>
        <v>0</v>
      </c>
      <c r="I80">
        <f t="shared" si="2"/>
        <v>0</v>
      </c>
      <c r="J80">
        <f t="shared" si="2"/>
        <v>0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0</v>
      </c>
      <c r="S80">
        <f t="shared" si="2"/>
        <v>0</v>
      </c>
      <c r="T80">
        <f t="shared" si="2"/>
        <v>0</v>
      </c>
      <c r="U80">
        <f t="shared" si="2"/>
        <v>0</v>
      </c>
      <c r="V80">
        <f t="shared" si="2"/>
        <v>0</v>
      </c>
      <c r="W80">
        <f t="shared" si="2"/>
        <v>0</v>
      </c>
      <c r="X80">
        <f t="shared" si="2"/>
        <v>0</v>
      </c>
      <c r="Y80">
        <f t="shared" si="2"/>
        <v>0</v>
      </c>
      <c r="Z80">
        <f t="shared" si="2"/>
        <v>0</v>
      </c>
      <c r="AA80">
        <f t="shared" si="2"/>
        <v>0</v>
      </c>
      <c r="AB80">
        <f t="shared" si="2"/>
        <v>0</v>
      </c>
      <c r="AC80">
        <f t="shared" si="2"/>
        <v>0</v>
      </c>
      <c r="AD80">
        <f t="shared" si="2"/>
        <v>0</v>
      </c>
      <c r="AE80" s="47">
        <f t="shared" si="2"/>
        <v>0</v>
      </c>
    </row>
    <row r="81" spans="1:31" x14ac:dyDescent="0.2">
      <c r="A81" s="12" t="s">
        <v>15</v>
      </c>
      <c r="B81" s="97">
        <f t="shared" si="2"/>
        <v>0</v>
      </c>
      <c r="C81">
        <f t="shared" si="2"/>
        <v>0</v>
      </c>
      <c r="D81">
        <f t="shared" si="2"/>
        <v>0</v>
      </c>
      <c r="E81">
        <f t="shared" si="2"/>
        <v>0</v>
      </c>
      <c r="F81">
        <f t="shared" si="2"/>
        <v>0</v>
      </c>
      <c r="G81">
        <f t="shared" si="2"/>
        <v>0</v>
      </c>
      <c r="H81">
        <f t="shared" si="2"/>
        <v>0</v>
      </c>
      <c r="I81">
        <f t="shared" si="2"/>
        <v>0</v>
      </c>
      <c r="J81">
        <f t="shared" si="2"/>
        <v>0</v>
      </c>
      <c r="K81">
        <f t="shared" si="2"/>
        <v>0</v>
      </c>
      <c r="L81">
        <f t="shared" si="2"/>
        <v>0</v>
      </c>
      <c r="M81">
        <f t="shared" si="2"/>
        <v>0</v>
      </c>
      <c r="N81">
        <f t="shared" si="2"/>
        <v>0</v>
      </c>
      <c r="O81">
        <f t="shared" si="2"/>
        <v>0</v>
      </c>
      <c r="P81">
        <f t="shared" si="2"/>
        <v>0</v>
      </c>
      <c r="Q81">
        <f t="shared" si="2"/>
        <v>0</v>
      </c>
      <c r="R81">
        <f t="shared" si="2"/>
        <v>0</v>
      </c>
      <c r="S81">
        <f t="shared" si="2"/>
        <v>0</v>
      </c>
      <c r="T81">
        <f t="shared" si="2"/>
        <v>0</v>
      </c>
      <c r="U81">
        <f t="shared" si="2"/>
        <v>0</v>
      </c>
      <c r="V81">
        <f t="shared" si="2"/>
        <v>0</v>
      </c>
      <c r="W81">
        <f t="shared" si="2"/>
        <v>0</v>
      </c>
      <c r="X81">
        <f t="shared" si="2"/>
        <v>0</v>
      </c>
      <c r="Y81">
        <f t="shared" si="2"/>
        <v>0</v>
      </c>
      <c r="Z81">
        <f t="shared" si="2"/>
        <v>0</v>
      </c>
      <c r="AA81">
        <f t="shared" si="2"/>
        <v>0</v>
      </c>
      <c r="AB81">
        <f t="shared" si="2"/>
        <v>0</v>
      </c>
      <c r="AC81">
        <f t="shared" si="2"/>
        <v>0</v>
      </c>
      <c r="AD81">
        <f t="shared" si="2"/>
        <v>0</v>
      </c>
      <c r="AE81" s="47">
        <f t="shared" si="2"/>
        <v>0</v>
      </c>
    </row>
    <row r="82" spans="1:31" x14ac:dyDescent="0.2">
      <c r="A82" s="12" t="s">
        <v>16</v>
      </c>
      <c r="B82" s="97">
        <f t="shared" si="2"/>
        <v>0</v>
      </c>
      <c r="C82">
        <f t="shared" si="2"/>
        <v>0</v>
      </c>
      <c r="D82">
        <f t="shared" si="2"/>
        <v>0</v>
      </c>
      <c r="E82">
        <f t="shared" si="2"/>
        <v>0</v>
      </c>
      <c r="F82">
        <f t="shared" si="2"/>
        <v>0</v>
      </c>
      <c r="G82">
        <f t="shared" si="2"/>
        <v>0</v>
      </c>
      <c r="H82">
        <f t="shared" si="2"/>
        <v>0</v>
      </c>
      <c r="I82">
        <f t="shared" si="2"/>
        <v>0</v>
      </c>
      <c r="J82">
        <f t="shared" si="2"/>
        <v>0</v>
      </c>
      <c r="K82">
        <f t="shared" si="2"/>
        <v>0</v>
      </c>
      <c r="L82">
        <f t="shared" si="2"/>
        <v>0</v>
      </c>
      <c r="M82">
        <f t="shared" si="2"/>
        <v>0</v>
      </c>
      <c r="N82">
        <f t="shared" si="2"/>
        <v>0</v>
      </c>
      <c r="O82">
        <f t="shared" si="2"/>
        <v>0</v>
      </c>
      <c r="P82">
        <f t="shared" si="2"/>
        <v>0</v>
      </c>
      <c r="Q82">
        <f t="shared" si="2"/>
        <v>0</v>
      </c>
      <c r="R82">
        <f t="shared" si="2"/>
        <v>0</v>
      </c>
      <c r="S82">
        <f t="shared" si="2"/>
        <v>0</v>
      </c>
      <c r="T82">
        <f t="shared" si="2"/>
        <v>636509643222.44385</v>
      </c>
      <c r="U82">
        <f t="shared" si="2"/>
        <v>0</v>
      </c>
      <c r="V82">
        <f t="shared" si="2"/>
        <v>0</v>
      </c>
      <c r="W82">
        <f t="shared" si="2"/>
        <v>0</v>
      </c>
      <c r="X82">
        <f t="shared" si="2"/>
        <v>0</v>
      </c>
      <c r="Y82">
        <f t="shared" si="2"/>
        <v>0</v>
      </c>
      <c r="Z82">
        <f t="shared" si="2"/>
        <v>0</v>
      </c>
      <c r="AA82">
        <f t="shared" si="2"/>
        <v>0</v>
      </c>
      <c r="AB82">
        <f t="shared" si="2"/>
        <v>0</v>
      </c>
      <c r="AC82">
        <f t="shared" si="2"/>
        <v>0</v>
      </c>
      <c r="AD82">
        <f t="shared" si="2"/>
        <v>0</v>
      </c>
      <c r="AE82" s="47">
        <f t="shared" si="2"/>
        <v>0</v>
      </c>
    </row>
    <row r="83" spans="1:31" x14ac:dyDescent="0.2">
      <c r="A83" s="12" t="s">
        <v>17</v>
      </c>
      <c r="B83" s="97">
        <f t="shared" si="2"/>
        <v>0</v>
      </c>
      <c r="C83">
        <f t="shared" si="2"/>
        <v>0</v>
      </c>
      <c r="D83">
        <f t="shared" si="2"/>
        <v>0</v>
      </c>
      <c r="E83">
        <f t="shared" si="2"/>
        <v>0</v>
      </c>
      <c r="F83">
        <f t="shared" si="2"/>
        <v>0</v>
      </c>
      <c r="G83">
        <f t="shared" si="2"/>
        <v>0</v>
      </c>
      <c r="H83">
        <f t="shared" si="2"/>
        <v>0</v>
      </c>
      <c r="I83">
        <f t="shared" si="2"/>
        <v>0</v>
      </c>
      <c r="J83">
        <f t="shared" si="2"/>
        <v>0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0</v>
      </c>
      <c r="S83">
        <f t="shared" si="2"/>
        <v>0</v>
      </c>
      <c r="T83">
        <f t="shared" si="2"/>
        <v>0</v>
      </c>
      <c r="U83">
        <f t="shared" si="2"/>
        <v>0</v>
      </c>
      <c r="V83">
        <f t="shared" si="2"/>
        <v>0</v>
      </c>
      <c r="W83">
        <f t="shared" si="2"/>
        <v>0</v>
      </c>
      <c r="X83">
        <f t="shared" si="2"/>
        <v>0</v>
      </c>
      <c r="Y83">
        <f t="shared" si="2"/>
        <v>0</v>
      </c>
      <c r="Z83">
        <f t="shared" si="2"/>
        <v>0</v>
      </c>
      <c r="AA83">
        <f t="shared" si="2"/>
        <v>0</v>
      </c>
      <c r="AB83">
        <f t="shared" si="2"/>
        <v>0</v>
      </c>
      <c r="AC83">
        <f t="shared" si="2"/>
        <v>0</v>
      </c>
      <c r="AD83">
        <f t="shared" si="2"/>
        <v>0</v>
      </c>
      <c r="AE83" s="47">
        <f t="shared" si="2"/>
        <v>0</v>
      </c>
    </row>
    <row r="84" spans="1:31" x14ac:dyDescent="0.2">
      <c r="A84" s="12" t="s">
        <v>18</v>
      </c>
      <c r="B84" s="97">
        <f t="shared" si="2"/>
        <v>0</v>
      </c>
      <c r="C84">
        <f t="shared" si="2"/>
        <v>0</v>
      </c>
      <c r="D84">
        <f t="shared" si="2"/>
        <v>0</v>
      </c>
      <c r="E84">
        <f t="shared" si="2"/>
        <v>0</v>
      </c>
      <c r="F84">
        <f t="shared" si="2"/>
        <v>0</v>
      </c>
      <c r="G84">
        <f t="shared" si="2"/>
        <v>0</v>
      </c>
      <c r="H84">
        <f t="shared" si="2"/>
        <v>0</v>
      </c>
      <c r="I84">
        <f t="shared" si="2"/>
        <v>0</v>
      </c>
      <c r="J84">
        <f t="shared" si="2"/>
        <v>0</v>
      </c>
      <c r="K84">
        <f t="shared" si="2"/>
        <v>0</v>
      </c>
      <c r="L84">
        <f t="shared" si="2"/>
        <v>0</v>
      </c>
      <c r="M84">
        <f t="shared" si="2"/>
        <v>0</v>
      </c>
      <c r="N84">
        <f t="shared" si="2"/>
        <v>0</v>
      </c>
      <c r="O84">
        <f t="shared" si="2"/>
        <v>0</v>
      </c>
      <c r="P84">
        <f t="shared" si="2"/>
        <v>0</v>
      </c>
      <c r="Q84">
        <f t="shared" si="2"/>
        <v>0</v>
      </c>
      <c r="R84">
        <f t="shared" si="2"/>
        <v>0</v>
      </c>
      <c r="S84">
        <f t="shared" si="2"/>
        <v>0</v>
      </c>
      <c r="T84">
        <f t="shared" si="2"/>
        <v>0</v>
      </c>
      <c r="U84">
        <f t="shared" si="2"/>
        <v>0</v>
      </c>
      <c r="V84">
        <f t="shared" si="2"/>
        <v>0</v>
      </c>
      <c r="W84">
        <f t="shared" si="2"/>
        <v>0</v>
      </c>
      <c r="X84">
        <f t="shared" si="2"/>
        <v>0</v>
      </c>
      <c r="Y84">
        <f t="shared" si="2"/>
        <v>0</v>
      </c>
      <c r="Z84">
        <f t="shared" si="2"/>
        <v>0</v>
      </c>
      <c r="AA84">
        <f t="shared" si="2"/>
        <v>0</v>
      </c>
      <c r="AB84">
        <f t="shared" si="2"/>
        <v>0</v>
      </c>
      <c r="AC84">
        <f t="shared" si="2"/>
        <v>0</v>
      </c>
      <c r="AD84">
        <f t="shared" si="2"/>
        <v>0</v>
      </c>
      <c r="AE84" s="47">
        <f t="shared" si="2"/>
        <v>0</v>
      </c>
    </row>
    <row r="85" spans="1:31" x14ac:dyDescent="0.2">
      <c r="A85" s="12" t="s">
        <v>19</v>
      </c>
      <c r="B85" s="97">
        <f t="shared" si="2"/>
        <v>0</v>
      </c>
      <c r="C85">
        <f t="shared" si="2"/>
        <v>0</v>
      </c>
      <c r="D85">
        <f t="shared" si="2"/>
        <v>0</v>
      </c>
      <c r="E85">
        <f t="shared" si="2"/>
        <v>0</v>
      </c>
      <c r="F85">
        <f t="shared" si="2"/>
        <v>0</v>
      </c>
      <c r="G85">
        <f t="shared" si="2"/>
        <v>0</v>
      </c>
      <c r="H85">
        <f t="shared" si="2"/>
        <v>0</v>
      </c>
      <c r="I85">
        <f t="shared" si="2"/>
        <v>0</v>
      </c>
      <c r="J85">
        <f t="shared" si="2"/>
        <v>0</v>
      </c>
      <c r="K85">
        <f t="shared" si="2"/>
        <v>0</v>
      </c>
      <c r="L85">
        <f t="shared" si="2"/>
        <v>0</v>
      </c>
      <c r="M85">
        <f t="shared" si="2"/>
        <v>0</v>
      </c>
      <c r="N85">
        <f t="shared" si="2"/>
        <v>0</v>
      </c>
      <c r="O85">
        <f t="shared" si="2"/>
        <v>0</v>
      </c>
      <c r="P85">
        <f t="shared" si="2"/>
        <v>0</v>
      </c>
      <c r="Q85">
        <f t="shared" ref="Q85:AE85" si="3">SUMIFS(R$5:R$60,$A$5:$A$60,$A85)</f>
        <v>0</v>
      </c>
      <c r="R85">
        <f t="shared" si="3"/>
        <v>0</v>
      </c>
      <c r="S85">
        <f t="shared" si="3"/>
        <v>0</v>
      </c>
      <c r="T85">
        <f t="shared" si="3"/>
        <v>0</v>
      </c>
      <c r="U85">
        <f t="shared" si="3"/>
        <v>0</v>
      </c>
      <c r="V85">
        <f t="shared" si="3"/>
        <v>0</v>
      </c>
      <c r="W85">
        <f t="shared" si="3"/>
        <v>0</v>
      </c>
      <c r="X85">
        <f t="shared" si="3"/>
        <v>0</v>
      </c>
      <c r="Y85">
        <f t="shared" si="3"/>
        <v>0</v>
      </c>
      <c r="Z85">
        <f t="shared" si="3"/>
        <v>0</v>
      </c>
      <c r="AA85">
        <f t="shared" si="3"/>
        <v>0</v>
      </c>
      <c r="AB85">
        <f t="shared" si="3"/>
        <v>0</v>
      </c>
      <c r="AC85">
        <f t="shared" si="3"/>
        <v>0</v>
      </c>
      <c r="AD85">
        <f t="shared" si="3"/>
        <v>0</v>
      </c>
      <c r="AE85" s="47">
        <f t="shared" si="3"/>
        <v>0</v>
      </c>
    </row>
    <row r="86" spans="1:31" x14ac:dyDescent="0.2">
      <c r="A86" s="12" t="s">
        <v>20</v>
      </c>
      <c r="B86" s="97">
        <f t="shared" ref="B86:AE94" si="4">SUMIFS(C$5:C$60,$A$5:$A$60,$A86)</f>
        <v>0</v>
      </c>
      <c r="C86">
        <f t="shared" si="4"/>
        <v>0</v>
      </c>
      <c r="D86">
        <f t="shared" si="4"/>
        <v>0</v>
      </c>
      <c r="E86">
        <f t="shared" si="4"/>
        <v>0</v>
      </c>
      <c r="F86">
        <f t="shared" si="4"/>
        <v>0</v>
      </c>
      <c r="G86">
        <f t="shared" si="4"/>
        <v>0</v>
      </c>
      <c r="H86">
        <f t="shared" si="4"/>
        <v>0</v>
      </c>
      <c r="I86">
        <f t="shared" si="4"/>
        <v>0</v>
      </c>
      <c r="J86">
        <f t="shared" si="4"/>
        <v>0</v>
      </c>
      <c r="K86">
        <f t="shared" si="4"/>
        <v>0</v>
      </c>
      <c r="L86">
        <f t="shared" si="4"/>
        <v>0</v>
      </c>
      <c r="M86">
        <f t="shared" si="4"/>
        <v>0</v>
      </c>
      <c r="N86">
        <f t="shared" si="4"/>
        <v>0</v>
      </c>
      <c r="O86">
        <f t="shared" si="4"/>
        <v>0</v>
      </c>
      <c r="P86">
        <f t="shared" si="4"/>
        <v>0</v>
      </c>
      <c r="Q86">
        <f t="shared" si="4"/>
        <v>0</v>
      </c>
      <c r="R86">
        <f t="shared" si="4"/>
        <v>0</v>
      </c>
      <c r="S86">
        <f t="shared" si="4"/>
        <v>0</v>
      </c>
      <c r="T86">
        <f t="shared" si="4"/>
        <v>192082791741.68423</v>
      </c>
      <c r="U86">
        <f t="shared" si="4"/>
        <v>0</v>
      </c>
      <c r="V86">
        <f t="shared" si="4"/>
        <v>0</v>
      </c>
      <c r="W86">
        <f t="shared" si="4"/>
        <v>0</v>
      </c>
      <c r="X86">
        <f t="shared" si="4"/>
        <v>0</v>
      </c>
      <c r="Y86">
        <f t="shared" si="4"/>
        <v>0</v>
      </c>
      <c r="Z86">
        <f t="shared" si="4"/>
        <v>0</v>
      </c>
      <c r="AA86">
        <f t="shared" si="4"/>
        <v>0</v>
      </c>
      <c r="AB86">
        <f t="shared" si="4"/>
        <v>0</v>
      </c>
      <c r="AC86">
        <f t="shared" si="4"/>
        <v>0</v>
      </c>
      <c r="AD86">
        <f t="shared" si="4"/>
        <v>0</v>
      </c>
      <c r="AE86" s="47">
        <f t="shared" si="4"/>
        <v>0</v>
      </c>
    </row>
    <row r="87" spans="1:31" x14ac:dyDescent="0.2">
      <c r="A87" s="12" t="s">
        <v>21</v>
      </c>
      <c r="B87" s="97">
        <f t="shared" si="4"/>
        <v>2956978096490279</v>
      </c>
      <c r="C87">
        <f t="shared" si="4"/>
        <v>1.3735017010900418E+16</v>
      </c>
      <c r="D87">
        <f t="shared" si="4"/>
        <v>113202424929926.63</v>
      </c>
      <c r="E87">
        <f t="shared" si="4"/>
        <v>1536569502042.1973</v>
      </c>
      <c r="F87">
        <f t="shared" si="4"/>
        <v>0</v>
      </c>
      <c r="G87">
        <f t="shared" si="4"/>
        <v>0</v>
      </c>
      <c r="H87">
        <f t="shared" si="4"/>
        <v>0</v>
      </c>
      <c r="I87">
        <f t="shared" si="4"/>
        <v>0</v>
      </c>
      <c r="J87">
        <f t="shared" si="4"/>
        <v>0</v>
      </c>
      <c r="K87">
        <f t="shared" si="4"/>
        <v>0</v>
      </c>
      <c r="L87">
        <f t="shared" si="4"/>
        <v>141536567479626</v>
      </c>
      <c r="M87">
        <f t="shared" si="4"/>
        <v>2.7356889750244024E+16</v>
      </c>
      <c r="N87">
        <f t="shared" si="4"/>
        <v>9705488961830.1328</v>
      </c>
      <c r="O87">
        <f t="shared" si="4"/>
        <v>0</v>
      </c>
      <c r="P87">
        <f t="shared" si="4"/>
        <v>46910673780918.805</v>
      </c>
      <c r="Q87">
        <f t="shared" si="4"/>
        <v>1110183521627817.9</v>
      </c>
      <c r="R87">
        <f t="shared" si="4"/>
        <v>1166414673597321.5</v>
      </c>
      <c r="S87">
        <f t="shared" si="4"/>
        <v>92257846782520.344</v>
      </c>
      <c r="T87">
        <f t="shared" si="4"/>
        <v>3852274739768.5151</v>
      </c>
      <c r="U87">
        <f t="shared" si="4"/>
        <v>1377985639393.9656</v>
      </c>
      <c r="V87">
        <f t="shared" si="4"/>
        <v>234773653074571.16</v>
      </c>
      <c r="W87">
        <f t="shared" si="4"/>
        <v>12820515425794.758</v>
      </c>
      <c r="X87">
        <f t="shared" si="4"/>
        <v>530305244711866.38</v>
      </c>
      <c r="Y87">
        <f t="shared" si="4"/>
        <v>151868200342190.44</v>
      </c>
      <c r="Z87">
        <f t="shared" si="4"/>
        <v>4731278713840429</v>
      </c>
      <c r="AA87">
        <f t="shared" si="4"/>
        <v>105972114177652.31</v>
      </c>
      <c r="AB87">
        <f t="shared" si="4"/>
        <v>0</v>
      </c>
      <c r="AC87">
        <f t="shared" si="4"/>
        <v>0</v>
      </c>
      <c r="AD87">
        <f t="shared" si="4"/>
        <v>0</v>
      </c>
      <c r="AE87" s="47">
        <f t="shared" si="4"/>
        <v>117961044473086.11</v>
      </c>
    </row>
    <row r="88" spans="1:31" x14ac:dyDescent="0.2">
      <c r="A88" s="12" t="s">
        <v>1</v>
      </c>
      <c r="B88" s="97">
        <f t="shared" si="4"/>
        <v>1237007533130514.5</v>
      </c>
      <c r="C88">
        <f t="shared" si="4"/>
        <v>0</v>
      </c>
      <c r="D88">
        <f t="shared" si="4"/>
        <v>0</v>
      </c>
      <c r="E88">
        <f t="shared" si="4"/>
        <v>0</v>
      </c>
      <c r="F88">
        <f t="shared" si="4"/>
        <v>0</v>
      </c>
      <c r="G88">
        <f t="shared" si="4"/>
        <v>44814975361518.875</v>
      </c>
      <c r="H88">
        <f t="shared" si="4"/>
        <v>173492917934154.88</v>
      </c>
      <c r="I88">
        <f t="shared" si="4"/>
        <v>0</v>
      </c>
      <c r="J88">
        <f t="shared" si="4"/>
        <v>0</v>
      </c>
      <c r="K88">
        <f t="shared" si="4"/>
        <v>0</v>
      </c>
      <c r="L88">
        <f t="shared" si="4"/>
        <v>65159246631381.625</v>
      </c>
      <c r="M88">
        <f t="shared" si="4"/>
        <v>0</v>
      </c>
      <c r="N88">
        <f t="shared" si="4"/>
        <v>557427160649.79211</v>
      </c>
      <c r="O88">
        <f t="shared" si="4"/>
        <v>306379051222.05463</v>
      </c>
      <c r="P88">
        <f t="shared" si="4"/>
        <v>8388456402568.6406</v>
      </c>
      <c r="Q88">
        <f t="shared" si="4"/>
        <v>3061972627296.5879</v>
      </c>
      <c r="R88">
        <f t="shared" si="4"/>
        <v>1879525267212447.5</v>
      </c>
      <c r="S88">
        <f t="shared" si="4"/>
        <v>0</v>
      </c>
      <c r="T88">
        <f t="shared" si="4"/>
        <v>72697687180352.734</v>
      </c>
      <c r="U88">
        <f t="shared" si="4"/>
        <v>16375551672791.039</v>
      </c>
      <c r="V88">
        <f t="shared" si="4"/>
        <v>13374265460620.633</v>
      </c>
      <c r="W88">
        <f t="shared" si="4"/>
        <v>0</v>
      </c>
      <c r="X88">
        <f t="shared" si="4"/>
        <v>146785276704606.44</v>
      </c>
      <c r="Y88">
        <f t="shared" si="4"/>
        <v>0</v>
      </c>
      <c r="Z88">
        <f t="shared" si="4"/>
        <v>380377454882772.38</v>
      </c>
      <c r="AA88">
        <f t="shared" si="4"/>
        <v>294914120423103.69</v>
      </c>
      <c r="AB88">
        <f t="shared" si="4"/>
        <v>79452792191048.469</v>
      </c>
      <c r="AC88">
        <f t="shared" si="4"/>
        <v>0</v>
      </c>
      <c r="AD88">
        <f t="shared" si="4"/>
        <v>0</v>
      </c>
      <c r="AE88" s="47">
        <f t="shared" si="4"/>
        <v>12299807669879.088</v>
      </c>
    </row>
    <row r="89" spans="1:31" x14ac:dyDescent="0.2">
      <c r="A89" s="12" t="s">
        <v>22</v>
      </c>
      <c r="B89" s="97">
        <f t="shared" si="4"/>
        <v>0</v>
      </c>
      <c r="C89">
        <f t="shared" si="4"/>
        <v>0</v>
      </c>
      <c r="D89">
        <f t="shared" si="4"/>
        <v>0</v>
      </c>
      <c r="E89">
        <f t="shared" si="4"/>
        <v>0</v>
      </c>
      <c r="F89">
        <f t="shared" si="4"/>
        <v>0</v>
      </c>
      <c r="G89">
        <f t="shared" si="4"/>
        <v>0</v>
      </c>
      <c r="H89">
        <f t="shared" si="4"/>
        <v>0</v>
      </c>
      <c r="I89">
        <f t="shared" si="4"/>
        <v>0</v>
      </c>
      <c r="J89">
        <f t="shared" si="4"/>
        <v>0</v>
      </c>
      <c r="K89">
        <f t="shared" si="4"/>
        <v>0</v>
      </c>
      <c r="L89">
        <f t="shared" si="4"/>
        <v>0</v>
      </c>
      <c r="M89">
        <f t="shared" si="4"/>
        <v>0</v>
      </c>
      <c r="N89">
        <f t="shared" si="4"/>
        <v>0</v>
      </c>
      <c r="O89">
        <f t="shared" si="4"/>
        <v>0</v>
      </c>
      <c r="P89">
        <f t="shared" si="4"/>
        <v>0</v>
      </c>
      <c r="Q89">
        <f t="shared" si="4"/>
        <v>0</v>
      </c>
      <c r="R89">
        <f t="shared" si="4"/>
        <v>0</v>
      </c>
      <c r="S89">
        <f t="shared" si="4"/>
        <v>0</v>
      </c>
      <c r="T89">
        <f t="shared" si="4"/>
        <v>11298987749.510839</v>
      </c>
      <c r="U89">
        <f t="shared" si="4"/>
        <v>0</v>
      </c>
      <c r="V89">
        <f t="shared" si="4"/>
        <v>0</v>
      </c>
      <c r="W89">
        <f t="shared" si="4"/>
        <v>0</v>
      </c>
      <c r="X89">
        <f t="shared" si="4"/>
        <v>0</v>
      </c>
      <c r="Y89">
        <f t="shared" si="4"/>
        <v>0</v>
      </c>
      <c r="Z89">
        <f t="shared" si="4"/>
        <v>0</v>
      </c>
      <c r="AA89">
        <f t="shared" si="4"/>
        <v>0</v>
      </c>
      <c r="AB89">
        <f t="shared" si="4"/>
        <v>0</v>
      </c>
      <c r="AC89">
        <f t="shared" si="4"/>
        <v>0</v>
      </c>
      <c r="AD89">
        <f t="shared" si="4"/>
        <v>0</v>
      </c>
      <c r="AE89" s="47">
        <f t="shared" si="4"/>
        <v>0</v>
      </c>
    </row>
    <row r="90" spans="1:31" x14ac:dyDescent="0.2">
      <c r="A90" s="12" t="s">
        <v>23</v>
      </c>
      <c r="B90" s="97">
        <f t="shared" si="4"/>
        <v>0</v>
      </c>
      <c r="C90">
        <f t="shared" si="4"/>
        <v>0</v>
      </c>
      <c r="D90">
        <f t="shared" si="4"/>
        <v>0</v>
      </c>
      <c r="E90">
        <f t="shared" si="4"/>
        <v>0</v>
      </c>
      <c r="F90">
        <f t="shared" si="4"/>
        <v>0</v>
      </c>
      <c r="G90">
        <f t="shared" si="4"/>
        <v>0</v>
      </c>
      <c r="H90">
        <f t="shared" si="4"/>
        <v>0</v>
      </c>
      <c r="I90">
        <f t="shared" si="4"/>
        <v>0</v>
      </c>
      <c r="J90">
        <f t="shared" si="4"/>
        <v>0</v>
      </c>
      <c r="K90">
        <f t="shared" si="4"/>
        <v>0</v>
      </c>
      <c r="L90">
        <f t="shared" si="4"/>
        <v>0</v>
      </c>
      <c r="M90">
        <f t="shared" si="4"/>
        <v>0</v>
      </c>
      <c r="N90">
        <f t="shared" si="4"/>
        <v>0</v>
      </c>
      <c r="O90">
        <f t="shared" si="4"/>
        <v>0</v>
      </c>
      <c r="P90">
        <f t="shared" si="4"/>
        <v>0</v>
      </c>
      <c r="Q90">
        <f t="shared" si="4"/>
        <v>0</v>
      </c>
      <c r="R90">
        <f t="shared" si="4"/>
        <v>0</v>
      </c>
      <c r="S90">
        <f t="shared" si="4"/>
        <v>0</v>
      </c>
      <c r="T90">
        <f t="shared" si="4"/>
        <v>0</v>
      </c>
      <c r="U90">
        <f t="shared" si="4"/>
        <v>0</v>
      </c>
      <c r="V90">
        <f t="shared" si="4"/>
        <v>0</v>
      </c>
      <c r="W90">
        <f t="shared" si="4"/>
        <v>0</v>
      </c>
      <c r="X90">
        <f t="shared" si="4"/>
        <v>0</v>
      </c>
      <c r="Y90">
        <f t="shared" si="4"/>
        <v>0</v>
      </c>
      <c r="Z90">
        <f t="shared" si="4"/>
        <v>0</v>
      </c>
      <c r="AA90">
        <f t="shared" si="4"/>
        <v>0</v>
      </c>
      <c r="AB90">
        <f t="shared" si="4"/>
        <v>0</v>
      </c>
      <c r="AC90">
        <f t="shared" si="4"/>
        <v>0</v>
      </c>
      <c r="AD90">
        <f t="shared" si="4"/>
        <v>0</v>
      </c>
      <c r="AE90" s="47">
        <f t="shared" si="4"/>
        <v>0</v>
      </c>
    </row>
    <row r="91" spans="1:31" x14ac:dyDescent="0.2">
      <c r="A91" s="12" t="s">
        <v>24</v>
      </c>
      <c r="B91" s="97">
        <f t="shared" si="4"/>
        <v>0</v>
      </c>
      <c r="C91">
        <f t="shared" si="4"/>
        <v>0</v>
      </c>
      <c r="D91">
        <f t="shared" si="4"/>
        <v>0</v>
      </c>
      <c r="E91">
        <f t="shared" si="4"/>
        <v>0</v>
      </c>
      <c r="F91">
        <f t="shared" si="4"/>
        <v>0</v>
      </c>
      <c r="G91">
        <f t="shared" si="4"/>
        <v>0</v>
      </c>
      <c r="H91">
        <f t="shared" si="4"/>
        <v>0</v>
      </c>
      <c r="I91">
        <f t="shared" si="4"/>
        <v>0</v>
      </c>
      <c r="J91">
        <f t="shared" si="4"/>
        <v>0</v>
      </c>
      <c r="K91">
        <f t="shared" si="4"/>
        <v>0</v>
      </c>
      <c r="L91">
        <f t="shared" si="4"/>
        <v>0</v>
      </c>
      <c r="M91">
        <f t="shared" si="4"/>
        <v>0</v>
      </c>
      <c r="N91">
        <f t="shared" si="4"/>
        <v>375423070653.78491</v>
      </c>
      <c r="O91">
        <f t="shared" si="4"/>
        <v>81190448573.844482</v>
      </c>
      <c r="P91">
        <f t="shared" si="4"/>
        <v>0</v>
      </c>
      <c r="Q91">
        <f t="shared" si="4"/>
        <v>0</v>
      </c>
      <c r="R91">
        <f t="shared" si="4"/>
        <v>0</v>
      </c>
      <c r="S91">
        <f t="shared" si="4"/>
        <v>0</v>
      </c>
      <c r="T91">
        <f t="shared" si="4"/>
        <v>0</v>
      </c>
      <c r="U91">
        <f t="shared" si="4"/>
        <v>0</v>
      </c>
      <c r="V91">
        <f t="shared" si="4"/>
        <v>0</v>
      </c>
      <c r="W91">
        <f t="shared" si="4"/>
        <v>0</v>
      </c>
      <c r="X91">
        <f t="shared" si="4"/>
        <v>0</v>
      </c>
      <c r="Y91">
        <f t="shared" si="4"/>
        <v>0</v>
      </c>
      <c r="Z91">
        <f t="shared" si="4"/>
        <v>0</v>
      </c>
      <c r="AA91">
        <f t="shared" si="4"/>
        <v>0</v>
      </c>
      <c r="AB91">
        <f t="shared" si="4"/>
        <v>0</v>
      </c>
      <c r="AC91">
        <f t="shared" si="4"/>
        <v>0</v>
      </c>
      <c r="AD91">
        <f t="shared" si="4"/>
        <v>0</v>
      </c>
      <c r="AE91" s="47">
        <f t="shared" si="4"/>
        <v>0</v>
      </c>
    </row>
    <row r="92" spans="1:31" x14ac:dyDescent="0.2">
      <c r="A92" s="12" t="s">
        <v>25</v>
      </c>
      <c r="B92" s="97">
        <f t="shared" si="4"/>
        <v>0</v>
      </c>
      <c r="C92">
        <f t="shared" si="4"/>
        <v>0</v>
      </c>
      <c r="D92">
        <f t="shared" si="4"/>
        <v>156836719339023.47</v>
      </c>
      <c r="E92">
        <f t="shared" si="4"/>
        <v>20831754464407.352</v>
      </c>
      <c r="F92">
        <f t="shared" si="4"/>
        <v>0</v>
      </c>
      <c r="G92">
        <f t="shared" si="4"/>
        <v>0</v>
      </c>
      <c r="H92">
        <f t="shared" si="4"/>
        <v>0</v>
      </c>
      <c r="I92">
        <f t="shared" si="4"/>
        <v>0</v>
      </c>
      <c r="J92">
        <f t="shared" si="4"/>
        <v>0</v>
      </c>
      <c r="K92">
        <f t="shared" si="4"/>
        <v>0</v>
      </c>
      <c r="L92">
        <f t="shared" si="4"/>
        <v>1977489873209.8369</v>
      </c>
      <c r="M92">
        <f t="shared" si="4"/>
        <v>0</v>
      </c>
      <c r="N92">
        <f t="shared" si="4"/>
        <v>0</v>
      </c>
      <c r="O92">
        <f t="shared" si="4"/>
        <v>0</v>
      </c>
      <c r="P92">
        <f t="shared" si="4"/>
        <v>0</v>
      </c>
      <c r="Q92">
        <f t="shared" si="4"/>
        <v>0</v>
      </c>
      <c r="R92">
        <f t="shared" si="4"/>
        <v>0</v>
      </c>
      <c r="S92">
        <f t="shared" si="4"/>
        <v>0</v>
      </c>
      <c r="T92">
        <f t="shared" si="4"/>
        <v>0</v>
      </c>
      <c r="U92">
        <f t="shared" si="4"/>
        <v>107380666706.82649</v>
      </c>
      <c r="V92">
        <f t="shared" si="4"/>
        <v>96153641235317.094</v>
      </c>
      <c r="W92">
        <f t="shared" si="4"/>
        <v>666657082380244.38</v>
      </c>
      <c r="X92">
        <f t="shared" si="4"/>
        <v>0</v>
      </c>
      <c r="Y92">
        <f t="shared" si="4"/>
        <v>0</v>
      </c>
      <c r="Z92">
        <f t="shared" si="4"/>
        <v>0</v>
      </c>
      <c r="AA92">
        <f t="shared" si="4"/>
        <v>0</v>
      </c>
      <c r="AB92">
        <f t="shared" si="4"/>
        <v>0</v>
      </c>
      <c r="AC92">
        <f t="shared" si="4"/>
        <v>0</v>
      </c>
      <c r="AD92">
        <f t="shared" si="4"/>
        <v>0</v>
      </c>
      <c r="AE92" s="47">
        <f t="shared" si="4"/>
        <v>4396457147660.5142</v>
      </c>
    </row>
    <row r="93" spans="1:31" x14ac:dyDescent="0.2">
      <c r="A93" s="12" t="s">
        <v>26</v>
      </c>
      <c r="B93" s="97">
        <f t="shared" si="4"/>
        <v>918712867619897.88</v>
      </c>
      <c r="C93">
        <f t="shared" si="4"/>
        <v>0</v>
      </c>
      <c r="D93">
        <f t="shared" si="4"/>
        <v>14107870223221.084</v>
      </c>
      <c r="E93">
        <f t="shared" si="4"/>
        <v>1873870415961.5793</v>
      </c>
      <c r="F93">
        <f t="shared" si="4"/>
        <v>0</v>
      </c>
      <c r="G93">
        <f t="shared" si="4"/>
        <v>445235633333745.88</v>
      </c>
      <c r="H93">
        <f t="shared" si="4"/>
        <v>0</v>
      </c>
      <c r="I93">
        <f t="shared" si="4"/>
        <v>0</v>
      </c>
      <c r="J93">
        <f t="shared" si="4"/>
        <v>0</v>
      </c>
      <c r="K93">
        <f t="shared" si="4"/>
        <v>0</v>
      </c>
      <c r="L93">
        <f t="shared" si="4"/>
        <v>39290669866076.844</v>
      </c>
      <c r="M93">
        <f t="shared" si="4"/>
        <v>0</v>
      </c>
      <c r="N93">
        <f t="shared" si="4"/>
        <v>0</v>
      </c>
      <c r="O93">
        <f t="shared" si="4"/>
        <v>0</v>
      </c>
      <c r="P93">
        <f t="shared" si="4"/>
        <v>0</v>
      </c>
      <c r="Q93">
        <f t="shared" si="4"/>
        <v>0</v>
      </c>
      <c r="R93">
        <f t="shared" si="4"/>
        <v>0</v>
      </c>
      <c r="S93">
        <f t="shared" si="4"/>
        <v>0</v>
      </c>
      <c r="T93">
        <f t="shared" si="4"/>
        <v>0</v>
      </c>
      <c r="U93">
        <f t="shared" si="4"/>
        <v>0</v>
      </c>
      <c r="V93">
        <f t="shared" si="4"/>
        <v>0</v>
      </c>
      <c r="W93">
        <f t="shared" si="4"/>
        <v>0</v>
      </c>
      <c r="X93">
        <f t="shared" si="4"/>
        <v>0</v>
      </c>
      <c r="Y93">
        <f t="shared" si="4"/>
        <v>0</v>
      </c>
      <c r="Z93">
        <f t="shared" si="4"/>
        <v>0</v>
      </c>
      <c r="AA93">
        <f t="shared" si="4"/>
        <v>0</v>
      </c>
      <c r="AB93">
        <f t="shared" si="4"/>
        <v>0</v>
      </c>
      <c r="AC93">
        <f t="shared" si="4"/>
        <v>0</v>
      </c>
      <c r="AD93">
        <f t="shared" si="4"/>
        <v>0</v>
      </c>
      <c r="AE93" s="47">
        <f t="shared" si="4"/>
        <v>0</v>
      </c>
    </row>
    <row r="94" spans="1:31" x14ac:dyDescent="0.2">
      <c r="A94" s="12" t="s">
        <v>27</v>
      </c>
      <c r="B94" s="97">
        <f t="shared" si="4"/>
        <v>0</v>
      </c>
      <c r="C94">
        <f t="shared" si="4"/>
        <v>0</v>
      </c>
      <c r="D94">
        <f t="shared" si="4"/>
        <v>0</v>
      </c>
      <c r="E94">
        <f t="shared" si="4"/>
        <v>0</v>
      </c>
      <c r="F94">
        <f t="shared" si="4"/>
        <v>0</v>
      </c>
      <c r="G94">
        <f t="shared" si="4"/>
        <v>0</v>
      </c>
      <c r="H94">
        <f t="shared" si="4"/>
        <v>0</v>
      </c>
      <c r="I94">
        <f t="shared" si="4"/>
        <v>0</v>
      </c>
      <c r="J94">
        <f t="shared" si="4"/>
        <v>0</v>
      </c>
      <c r="K94">
        <f t="shared" si="4"/>
        <v>0</v>
      </c>
      <c r="L94">
        <f t="shared" si="4"/>
        <v>0</v>
      </c>
      <c r="M94">
        <f t="shared" si="4"/>
        <v>0</v>
      </c>
      <c r="N94">
        <f t="shared" si="4"/>
        <v>0</v>
      </c>
      <c r="O94">
        <f t="shared" si="4"/>
        <v>0</v>
      </c>
      <c r="P94">
        <f t="shared" si="4"/>
        <v>0</v>
      </c>
      <c r="Q94">
        <f t="shared" ref="Q94:AE94" si="5">SUMIFS(R$5:R$60,$A$5:$A$60,$A94)</f>
        <v>0</v>
      </c>
      <c r="R94">
        <f t="shared" si="5"/>
        <v>0</v>
      </c>
      <c r="S94">
        <f t="shared" si="5"/>
        <v>0</v>
      </c>
      <c r="T94">
        <f t="shared" si="5"/>
        <v>0</v>
      </c>
      <c r="U94">
        <f t="shared" si="5"/>
        <v>0</v>
      </c>
      <c r="V94">
        <f t="shared" si="5"/>
        <v>0</v>
      </c>
      <c r="W94">
        <f t="shared" si="5"/>
        <v>67034308554178.563</v>
      </c>
      <c r="X94">
        <f t="shared" si="5"/>
        <v>0</v>
      </c>
      <c r="Y94">
        <f t="shared" si="5"/>
        <v>0</v>
      </c>
      <c r="Z94">
        <f t="shared" si="5"/>
        <v>0</v>
      </c>
      <c r="AA94">
        <f t="shared" si="5"/>
        <v>0</v>
      </c>
      <c r="AB94">
        <f t="shared" si="5"/>
        <v>0</v>
      </c>
      <c r="AC94">
        <f t="shared" si="5"/>
        <v>0</v>
      </c>
      <c r="AD94">
        <f t="shared" si="5"/>
        <v>0</v>
      </c>
      <c r="AE94" s="47">
        <f t="shared" si="5"/>
        <v>0</v>
      </c>
    </row>
    <row r="95" spans="1:31" x14ac:dyDescent="0.2">
      <c r="A95" s="12" t="s">
        <v>28</v>
      </c>
      <c r="B95" s="97">
        <f t="shared" ref="B95:AE103" si="6">SUMIFS(C$5:C$60,$A$5:$A$60,$A95)</f>
        <v>0</v>
      </c>
      <c r="C95">
        <f t="shared" si="6"/>
        <v>0</v>
      </c>
      <c r="D95">
        <f t="shared" si="6"/>
        <v>0</v>
      </c>
      <c r="E95">
        <f t="shared" si="6"/>
        <v>0</v>
      </c>
      <c r="F95">
        <f t="shared" si="6"/>
        <v>0</v>
      </c>
      <c r="G95">
        <f t="shared" si="6"/>
        <v>0</v>
      </c>
      <c r="H95">
        <f t="shared" si="6"/>
        <v>0</v>
      </c>
      <c r="I95">
        <f t="shared" si="6"/>
        <v>0</v>
      </c>
      <c r="J95">
        <f t="shared" si="6"/>
        <v>0</v>
      </c>
      <c r="K95">
        <f t="shared" si="6"/>
        <v>0</v>
      </c>
      <c r="L95">
        <f t="shared" si="6"/>
        <v>0</v>
      </c>
      <c r="M95">
        <f t="shared" si="6"/>
        <v>0</v>
      </c>
      <c r="N95">
        <f t="shared" si="6"/>
        <v>0</v>
      </c>
      <c r="O95">
        <f t="shared" si="6"/>
        <v>0</v>
      </c>
      <c r="P95">
        <f t="shared" si="6"/>
        <v>0</v>
      </c>
      <c r="Q95">
        <f t="shared" si="6"/>
        <v>0</v>
      </c>
      <c r="R95">
        <f t="shared" si="6"/>
        <v>0</v>
      </c>
      <c r="S95">
        <f t="shared" si="6"/>
        <v>0</v>
      </c>
      <c r="T95">
        <f t="shared" si="6"/>
        <v>0</v>
      </c>
      <c r="U95">
        <f t="shared" si="6"/>
        <v>0</v>
      </c>
      <c r="V95">
        <f t="shared" si="6"/>
        <v>0</v>
      </c>
      <c r="W95">
        <f t="shared" si="6"/>
        <v>0</v>
      </c>
      <c r="X95">
        <f t="shared" si="6"/>
        <v>0</v>
      </c>
      <c r="Y95">
        <f t="shared" si="6"/>
        <v>0</v>
      </c>
      <c r="Z95">
        <f t="shared" si="6"/>
        <v>0</v>
      </c>
      <c r="AA95">
        <f t="shared" si="6"/>
        <v>0</v>
      </c>
      <c r="AB95">
        <f t="shared" si="6"/>
        <v>0</v>
      </c>
      <c r="AC95">
        <f t="shared" si="6"/>
        <v>0</v>
      </c>
      <c r="AD95">
        <f t="shared" si="6"/>
        <v>0</v>
      </c>
      <c r="AE95" s="47">
        <f t="shared" si="6"/>
        <v>0</v>
      </c>
    </row>
    <row r="96" spans="1:31" x14ac:dyDescent="0.2">
      <c r="A96" s="12" t="s">
        <v>29</v>
      </c>
      <c r="B96" s="97">
        <f t="shared" si="6"/>
        <v>0</v>
      </c>
      <c r="C96">
        <f t="shared" si="6"/>
        <v>0</v>
      </c>
      <c r="D96">
        <f t="shared" si="6"/>
        <v>0</v>
      </c>
      <c r="E96">
        <f t="shared" si="6"/>
        <v>0</v>
      </c>
      <c r="F96">
        <f t="shared" si="6"/>
        <v>0</v>
      </c>
      <c r="G96">
        <f t="shared" si="6"/>
        <v>0</v>
      </c>
      <c r="H96">
        <f t="shared" si="6"/>
        <v>0</v>
      </c>
      <c r="I96">
        <f t="shared" si="6"/>
        <v>0</v>
      </c>
      <c r="J96">
        <f t="shared" si="6"/>
        <v>0</v>
      </c>
      <c r="K96">
        <f t="shared" si="6"/>
        <v>0</v>
      </c>
      <c r="L96">
        <f t="shared" si="6"/>
        <v>0</v>
      </c>
      <c r="M96">
        <f t="shared" si="6"/>
        <v>0</v>
      </c>
      <c r="N96">
        <f t="shared" si="6"/>
        <v>0</v>
      </c>
      <c r="O96">
        <f t="shared" si="6"/>
        <v>220592916879.8793</v>
      </c>
      <c r="P96">
        <f t="shared" si="6"/>
        <v>0</v>
      </c>
      <c r="Q96">
        <f t="shared" si="6"/>
        <v>0</v>
      </c>
      <c r="R96">
        <f t="shared" si="6"/>
        <v>0</v>
      </c>
      <c r="S96">
        <f t="shared" si="6"/>
        <v>1350250139032.6428</v>
      </c>
      <c r="T96">
        <f t="shared" si="6"/>
        <v>0</v>
      </c>
      <c r="U96">
        <f t="shared" si="6"/>
        <v>0</v>
      </c>
      <c r="V96">
        <f t="shared" si="6"/>
        <v>0</v>
      </c>
      <c r="W96">
        <f t="shared" si="6"/>
        <v>0</v>
      </c>
      <c r="X96">
        <f t="shared" si="6"/>
        <v>0</v>
      </c>
      <c r="Y96">
        <f t="shared" si="6"/>
        <v>0</v>
      </c>
      <c r="Z96">
        <f t="shared" si="6"/>
        <v>0</v>
      </c>
      <c r="AA96">
        <f t="shared" si="6"/>
        <v>0</v>
      </c>
      <c r="AB96">
        <f t="shared" si="6"/>
        <v>0</v>
      </c>
      <c r="AC96">
        <f t="shared" si="6"/>
        <v>0</v>
      </c>
      <c r="AD96">
        <f t="shared" si="6"/>
        <v>0</v>
      </c>
      <c r="AE96" s="47">
        <f t="shared" si="6"/>
        <v>0</v>
      </c>
    </row>
    <row r="97" spans="1:31" x14ac:dyDescent="0.2">
      <c r="A97" s="12" t="s">
        <v>30</v>
      </c>
      <c r="B97" s="97">
        <f t="shared" si="6"/>
        <v>0</v>
      </c>
      <c r="C97">
        <f t="shared" si="6"/>
        <v>0</v>
      </c>
      <c r="D97">
        <f t="shared" si="6"/>
        <v>0</v>
      </c>
      <c r="E97">
        <f t="shared" si="6"/>
        <v>0</v>
      </c>
      <c r="F97">
        <f t="shared" si="6"/>
        <v>0</v>
      </c>
      <c r="G97">
        <f t="shared" si="6"/>
        <v>0</v>
      </c>
      <c r="H97">
        <f t="shared" si="6"/>
        <v>0</v>
      </c>
      <c r="I97">
        <f t="shared" si="6"/>
        <v>0</v>
      </c>
      <c r="J97">
        <f t="shared" si="6"/>
        <v>0</v>
      </c>
      <c r="K97">
        <f t="shared" si="6"/>
        <v>0</v>
      </c>
      <c r="L97">
        <f t="shared" si="6"/>
        <v>0</v>
      </c>
      <c r="M97">
        <f t="shared" si="6"/>
        <v>0</v>
      </c>
      <c r="N97">
        <f t="shared" si="6"/>
        <v>0</v>
      </c>
      <c r="O97">
        <f t="shared" si="6"/>
        <v>134806782537.70404</v>
      </c>
      <c r="P97">
        <f t="shared" si="6"/>
        <v>0</v>
      </c>
      <c r="Q97">
        <f t="shared" si="6"/>
        <v>0</v>
      </c>
      <c r="R97">
        <f t="shared" si="6"/>
        <v>0</v>
      </c>
      <c r="S97">
        <f t="shared" si="6"/>
        <v>1384006392508.459</v>
      </c>
      <c r="T97">
        <f t="shared" si="6"/>
        <v>0</v>
      </c>
      <c r="U97">
        <f t="shared" si="6"/>
        <v>0</v>
      </c>
      <c r="V97">
        <f t="shared" si="6"/>
        <v>0</v>
      </c>
      <c r="W97">
        <f t="shared" si="6"/>
        <v>0</v>
      </c>
      <c r="X97">
        <f t="shared" si="6"/>
        <v>0</v>
      </c>
      <c r="Y97">
        <f t="shared" si="6"/>
        <v>0</v>
      </c>
      <c r="Z97">
        <f t="shared" si="6"/>
        <v>0</v>
      </c>
      <c r="AA97">
        <f t="shared" si="6"/>
        <v>0</v>
      </c>
      <c r="AB97">
        <f t="shared" si="6"/>
        <v>0</v>
      </c>
      <c r="AC97">
        <f t="shared" si="6"/>
        <v>0</v>
      </c>
      <c r="AD97">
        <f t="shared" si="6"/>
        <v>0</v>
      </c>
      <c r="AE97" s="47">
        <f t="shared" si="6"/>
        <v>0</v>
      </c>
    </row>
    <row r="98" spans="1:31" x14ac:dyDescent="0.2">
      <c r="A98" s="12" t="s">
        <v>31</v>
      </c>
      <c r="B98" s="97">
        <f t="shared" si="6"/>
        <v>0</v>
      </c>
      <c r="C98">
        <f t="shared" si="6"/>
        <v>0</v>
      </c>
      <c r="D98">
        <f t="shared" si="6"/>
        <v>0</v>
      </c>
      <c r="E98">
        <f t="shared" si="6"/>
        <v>0</v>
      </c>
      <c r="F98">
        <f t="shared" si="6"/>
        <v>0</v>
      </c>
      <c r="G98">
        <f t="shared" si="6"/>
        <v>0</v>
      </c>
      <c r="H98">
        <f t="shared" si="6"/>
        <v>0</v>
      </c>
      <c r="I98">
        <f t="shared" si="6"/>
        <v>0</v>
      </c>
      <c r="J98">
        <f t="shared" si="6"/>
        <v>0</v>
      </c>
      <c r="K98">
        <f t="shared" si="6"/>
        <v>0</v>
      </c>
      <c r="L98">
        <f t="shared" si="6"/>
        <v>0</v>
      </c>
      <c r="M98">
        <f t="shared" si="6"/>
        <v>0</v>
      </c>
      <c r="N98">
        <f t="shared" si="6"/>
        <v>0</v>
      </c>
      <c r="O98">
        <f t="shared" si="6"/>
        <v>0</v>
      </c>
      <c r="P98">
        <f t="shared" si="6"/>
        <v>0</v>
      </c>
      <c r="Q98">
        <f t="shared" si="6"/>
        <v>0</v>
      </c>
      <c r="R98">
        <f t="shared" si="6"/>
        <v>0</v>
      </c>
      <c r="S98">
        <f t="shared" si="6"/>
        <v>3135580878420.2485</v>
      </c>
      <c r="T98">
        <f t="shared" si="6"/>
        <v>0</v>
      </c>
      <c r="U98">
        <f t="shared" si="6"/>
        <v>0</v>
      </c>
      <c r="V98">
        <f t="shared" si="6"/>
        <v>0</v>
      </c>
      <c r="W98">
        <f t="shared" si="6"/>
        <v>0</v>
      </c>
      <c r="X98">
        <f t="shared" si="6"/>
        <v>0</v>
      </c>
      <c r="Y98">
        <f t="shared" si="6"/>
        <v>0</v>
      </c>
      <c r="Z98">
        <f t="shared" si="6"/>
        <v>0</v>
      </c>
      <c r="AA98">
        <f t="shared" si="6"/>
        <v>0</v>
      </c>
      <c r="AB98">
        <f t="shared" si="6"/>
        <v>0</v>
      </c>
      <c r="AC98">
        <f t="shared" si="6"/>
        <v>0</v>
      </c>
      <c r="AD98">
        <f t="shared" si="6"/>
        <v>0</v>
      </c>
      <c r="AE98" s="47">
        <f t="shared" si="6"/>
        <v>0</v>
      </c>
    </row>
    <row r="99" spans="1:31" x14ac:dyDescent="0.2">
      <c r="A99" s="12" t="s">
        <v>32</v>
      </c>
      <c r="B99" s="97">
        <f t="shared" si="6"/>
        <v>0</v>
      </c>
      <c r="C99">
        <f t="shared" si="6"/>
        <v>0</v>
      </c>
      <c r="D99">
        <f t="shared" si="6"/>
        <v>0</v>
      </c>
      <c r="E99">
        <f t="shared" si="6"/>
        <v>0</v>
      </c>
      <c r="F99">
        <f t="shared" si="6"/>
        <v>0</v>
      </c>
      <c r="G99">
        <f t="shared" si="6"/>
        <v>0</v>
      </c>
      <c r="H99">
        <f t="shared" si="6"/>
        <v>0</v>
      </c>
      <c r="I99">
        <f t="shared" si="6"/>
        <v>0</v>
      </c>
      <c r="J99">
        <f t="shared" si="6"/>
        <v>0</v>
      </c>
      <c r="K99">
        <f t="shared" si="6"/>
        <v>0</v>
      </c>
      <c r="L99">
        <f t="shared" si="6"/>
        <v>0</v>
      </c>
      <c r="M99">
        <f t="shared" si="6"/>
        <v>0</v>
      </c>
      <c r="N99">
        <f t="shared" si="6"/>
        <v>0</v>
      </c>
      <c r="O99">
        <f t="shared" si="6"/>
        <v>0</v>
      </c>
      <c r="P99">
        <f t="shared" si="6"/>
        <v>0</v>
      </c>
      <c r="Q99">
        <f t="shared" si="6"/>
        <v>0</v>
      </c>
      <c r="R99">
        <f t="shared" si="6"/>
        <v>0</v>
      </c>
      <c r="S99">
        <f t="shared" si="6"/>
        <v>127523624241.97182</v>
      </c>
      <c r="T99">
        <f t="shared" si="6"/>
        <v>0</v>
      </c>
      <c r="U99">
        <f t="shared" si="6"/>
        <v>0</v>
      </c>
      <c r="V99">
        <f t="shared" si="6"/>
        <v>0</v>
      </c>
      <c r="W99">
        <f t="shared" si="6"/>
        <v>0</v>
      </c>
      <c r="X99">
        <f t="shared" si="6"/>
        <v>0</v>
      </c>
      <c r="Y99">
        <f t="shared" si="6"/>
        <v>0</v>
      </c>
      <c r="Z99">
        <f t="shared" si="6"/>
        <v>0</v>
      </c>
      <c r="AA99">
        <f t="shared" si="6"/>
        <v>0</v>
      </c>
      <c r="AB99">
        <f t="shared" si="6"/>
        <v>0</v>
      </c>
      <c r="AC99">
        <f t="shared" si="6"/>
        <v>0</v>
      </c>
      <c r="AD99">
        <f t="shared" si="6"/>
        <v>0</v>
      </c>
      <c r="AE99" s="47">
        <f t="shared" si="6"/>
        <v>0</v>
      </c>
    </row>
    <row r="100" spans="1:31" x14ac:dyDescent="0.2">
      <c r="A100" s="12" t="s">
        <v>33</v>
      </c>
      <c r="B100" s="97">
        <f t="shared" si="6"/>
        <v>0</v>
      </c>
      <c r="C100">
        <f t="shared" si="6"/>
        <v>0</v>
      </c>
      <c r="D100">
        <f t="shared" si="6"/>
        <v>0</v>
      </c>
      <c r="E100">
        <f t="shared" si="6"/>
        <v>0</v>
      </c>
      <c r="F100">
        <f t="shared" si="6"/>
        <v>0</v>
      </c>
      <c r="G100">
        <f t="shared" si="6"/>
        <v>0</v>
      </c>
      <c r="H100">
        <f t="shared" si="6"/>
        <v>0</v>
      </c>
      <c r="I100">
        <f t="shared" si="6"/>
        <v>0</v>
      </c>
      <c r="J100">
        <f t="shared" si="6"/>
        <v>0</v>
      </c>
      <c r="K100">
        <f t="shared" si="6"/>
        <v>0</v>
      </c>
      <c r="L100">
        <f t="shared" si="6"/>
        <v>0</v>
      </c>
      <c r="M100">
        <f t="shared" si="6"/>
        <v>0</v>
      </c>
      <c r="N100">
        <f t="shared" si="6"/>
        <v>0</v>
      </c>
      <c r="O100">
        <f t="shared" si="6"/>
        <v>0</v>
      </c>
      <c r="P100">
        <f t="shared" si="6"/>
        <v>0</v>
      </c>
      <c r="Q100">
        <f t="shared" si="6"/>
        <v>0</v>
      </c>
      <c r="R100">
        <f t="shared" si="6"/>
        <v>0</v>
      </c>
      <c r="S100">
        <f t="shared" si="6"/>
        <v>0</v>
      </c>
      <c r="T100">
        <f t="shared" si="6"/>
        <v>0</v>
      </c>
      <c r="U100">
        <f t="shared" si="6"/>
        <v>0</v>
      </c>
      <c r="V100">
        <f t="shared" si="6"/>
        <v>0</v>
      </c>
      <c r="W100">
        <f t="shared" si="6"/>
        <v>0</v>
      </c>
      <c r="X100">
        <f t="shared" si="6"/>
        <v>0</v>
      </c>
      <c r="Y100">
        <f t="shared" si="6"/>
        <v>0</v>
      </c>
      <c r="Z100">
        <f t="shared" si="6"/>
        <v>0</v>
      </c>
      <c r="AA100">
        <f t="shared" si="6"/>
        <v>0</v>
      </c>
      <c r="AB100">
        <f t="shared" si="6"/>
        <v>0</v>
      </c>
      <c r="AC100">
        <f t="shared" si="6"/>
        <v>0</v>
      </c>
      <c r="AD100">
        <f t="shared" si="6"/>
        <v>0</v>
      </c>
      <c r="AE100" s="47">
        <f t="shared" si="6"/>
        <v>0</v>
      </c>
    </row>
    <row r="101" spans="1:31" x14ac:dyDescent="0.2">
      <c r="A101" s="12" t="s">
        <v>34</v>
      </c>
      <c r="B101" s="97">
        <f t="shared" si="6"/>
        <v>0</v>
      </c>
      <c r="C101">
        <f t="shared" si="6"/>
        <v>0</v>
      </c>
      <c r="D101">
        <f t="shared" si="6"/>
        <v>0</v>
      </c>
      <c r="E101">
        <f t="shared" si="6"/>
        <v>0</v>
      </c>
      <c r="F101">
        <f t="shared" si="6"/>
        <v>0</v>
      </c>
      <c r="G101">
        <f t="shared" si="6"/>
        <v>0</v>
      </c>
      <c r="H101">
        <f t="shared" si="6"/>
        <v>0</v>
      </c>
      <c r="I101">
        <f t="shared" si="6"/>
        <v>0</v>
      </c>
      <c r="J101">
        <f t="shared" si="6"/>
        <v>0</v>
      </c>
      <c r="K101">
        <f t="shared" si="6"/>
        <v>0</v>
      </c>
      <c r="L101">
        <f t="shared" si="6"/>
        <v>0</v>
      </c>
      <c r="M101">
        <f t="shared" si="6"/>
        <v>0</v>
      </c>
      <c r="N101">
        <f t="shared" si="6"/>
        <v>0</v>
      </c>
      <c r="O101">
        <f t="shared" si="6"/>
        <v>0</v>
      </c>
      <c r="P101">
        <f t="shared" si="6"/>
        <v>0</v>
      </c>
      <c r="Q101">
        <f t="shared" si="6"/>
        <v>0</v>
      </c>
      <c r="R101">
        <f t="shared" si="6"/>
        <v>0</v>
      </c>
      <c r="S101">
        <f t="shared" si="6"/>
        <v>0</v>
      </c>
      <c r="T101">
        <f t="shared" si="6"/>
        <v>0</v>
      </c>
      <c r="U101">
        <f t="shared" si="6"/>
        <v>0</v>
      </c>
      <c r="V101">
        <f t="shared" si="6"/>
        <v>0</v>
      </c>
      <c r="W101">
        <f t="shared" si="6"/>
        <v>0</v>
      </c>
      <c r="X101">
        <f t="shared" si="6"/>
        <v>0</v>
      </c>
      <c r="Y101">
        <f t="shared" si="6"/>
        <v>0</v>
      </c>
      <c r="Z101">
        <f t="shared" si="6"/>
        <v>0</v>
      </c>
      <c r="AA101">
        <f t="shared" si="6"/>
        <v>0</v>
      </c>
      <c r="AB101">
        <f t="shared" si="6"/>
        <v>0</v>
      </c>
      <c r="AC101">
        <f t="shared" si="6"/>
        <v>0</v>
      </c>
      <c r="AD101">
        <f t="shared" si="6"/>
        <v>0</v>
      </c>
      <c r="AE101" s="47">
        <f t="shared" si="6"/>
        <v>0</v>
      </c>
    </row>
    <row r="102" spans="1:31" x14ac:dyDescent="0.2">
      <c r="A102" s="12" t="s">
        <v>35</v>
      </c>
      <c r="B102" s="97">
        <f t="shared" si="6"/>
        <v>0</v>
      </c>
      <c r="C102">
        <f t="shared" si="6"/>
        <v>0</v>
      </c>
      <c r="D102">
        <f t="shared" si="6"/>
        <v>0</v>
      </c>
      <c r="E102">
        <f t="shared" si="6"/>
        <v>0</v>
      </c>
      <c r="F102">
        <f t="shared" si="6"/>
        <v>0</v>
      </c>
      <c r="G102">
        <f t="shared" si="6"/>
        <v>0</v>
      </c>
      <c r="H102">
        <f t="shared" si="6"/>
        <v>0</v>
      </c>
      <c r="I102">
        <f t="shared" si="6"/>
        <v>0</v>
      </c>
      <c r="J102">
        <f t="shared" si="6"/>
        <v>0</v>
      </c>
      <c r="K102">
        <f t="shared" si="6"/>
        <v>0</v>
      </c>
      <c r="L102">
        <f t="shared" si="6"/>
        <v>0</v>
      </c>
      <c r="M102">
        <f t="shared" si="6"/>
        <v>0</v>
      </c>
      <c r="N102">
        <f t="shared" si="6"/>
        <v>0</v>
      </c>
      <c r="O102">
        <f t="shared" si="6"/>
        <v>0</v>
      </c>
      <c r="P102">
        <f t="shared" si="6"/>
        <v>0</v>
      </c>
      <c r="Q102">
        <f t="shared" si="6"/>
        <v>0</v>
      </c>
      <c r="R102">
        <f t="shared" si="6"/>
        <v>0</v>
      </c>
      <c r="S102">
        <f t="shared" si="6"/>
        <v>0</v>
      </c>
      <c r="T102">
        <f t="shared" si="6"/>
        <v>0</v>
      </c>
      <c r="U102">
        <f t="shared" si="6"/>
        <v>0</v>
      </c>
      <c r="V102">
        <f t="shared" si="6"/>
        <v>0</v>
      </c>
      <c r="W102">
        <f t="shared" si="6"/>
        <v>0</v>
      </c>
      <c r="X102">
        <f t="shared" si="6"/>
        <v>0</v>
      </c>
      <c r="Y102">
        <f t="shared" si="6"/>
        <v>0</v>
      </c>
      <c r="Z102">
        <f t="shared" si="6"/>
        <v>0</v>
      </c>
      <c r="AA102">
        <f t="shared" si="6"/>
        <v>0</v>
      </c>
      <c r="AB102">
        <f t="shared" si="6"/>
        <v>0</v>
      </c>
      <c r="AC102">
        <f t="shared" si="6"/>
        <v>0</v>
      </c>
      <c r="AD102">
        <f t="shared" si="6"/>
        <v>0</v>
      </c>
      <c r="AE102" s="47">
        <f t="shared" si="6"/>
        <v>0</v>
      </c>
    </row>
    <row r="103" spans="1:31" x14ac:dyDescent="0.2">
      <c r="A103" s="12" t="s">
        <v>36</v>
      </c>
      <c r="B103" s="97">
        <f t="shared" si="6"/>
        <v>0</v>
      </c>
      <c r="C103">
        <f t="shared" si="6"/>
        <v>0</v>
      </c>
      <c r="D103">
        <f t="shared" si="6"/>
        <v>0</v>
      </c>
      <c r="E103">
        <f t="shared" si="6"/>
        <v>0</v>
      </c>
      <c r="F103">
        <f t="shared" si="6"/>
        <v>0</v>
      </c>
      <c r="G103">
        <f t="shared" si="6"/>
        <v>0</v>
      </c>
      <c r="H103">
        <f t="shared" si="6"/>
        <v>0</v>
      </c>
      <c r="I103">
        <f t="shared" si="6"/>
        <v>0</v>
      </c>
      <c r="J103">
        <f t="shared" si="6"/>
        <v>0</v>
      </c>
      <c r="K103">
        <f t="shared" si="6"/>
        <v>0</v>
      </c>
      <c r="L103">
        <f t="shared" si="6"/>
        <v>0</v>
      </c>
      <c r="M103">
        <f t="shared" si="6"/>
        <v>0</v>
      </c>
      <c r="N103">
        <f t="shared" si="6"/>
        <v>0</v>
      </c>
      <c r="O103">
        <f t="shared" si="6"/>
        <v>0</v>
      </c>
      <c r="P103">
        <f t="shared" si="6"/>
        <v>0</v>
      </c>
      <c r="Q103">
        <f t="shared" ref="Q103:AE103" si="7">SUMIFS(R$5:R$60,$A$5:$A$60,$A103)</f>
        <v>0</v>
      </c>
      <c r="R103">
        <f t="shared" si="7"/>
        <v>0</v>
      </c>
      <c r="S103">
        <f t="shared" si="7"/>
        <v>0</v>
      </c>
      <c r="T103">
        <f t="shared" si="7"/>
        <v>0</v>
      </c>
      <c r="U103">
        <f t="shared" si="7"/>
        <v>0</v>
      </c>
      <c r="V103">
        <f t="shared" si="7"/>
        <v>0</v>
      </c>
      <c r="W103">
        <f t="shared" si="7"/>
        <v>0</v>
      </c>
      <c r="X103">
        <f t="shared" si="7"/>
        <v>0</v>
      </c>
      <c r="Y103">
        <f t="shared" si="7"/>
        <v>0</v>
      </c>
      <c r="Z103">
        <f t="shared" si="7"/>
        <v>0</v>
      </c>
      <c r="AA103">
        <f t="shared" si="7"/>
        <v>0</v>
      </c>
      <c r="AB103">
        <f t="shared" si="7"/>
        <v>0</v>
      </c>
      <c r="AC103">
        <f t="shared" si="7"/>
        <v>0</v>
      </c>
      <c r="AD103">
        <f t="shared" si="7"/>
        <v>0</v>
      </c>
      <c r="AE103" s="47">
        <f t="shared" si="7"/>
        <v>0</v>
      </c>
    </row>
    <row r="104" spans="1:31" x14ac:dyDescent="0.2">
      <c r="A104" s="12" t="s">
        <v>37</v>
      </c>
      <c r="B104" s="97">
        <f t="shared" ref="B104:AE109" si="8">SUMIFS(C$5:C$60,$A$5:$A$60,$A104)</f>
        <v>0</v>
      </c>
      <c r="C104">
        <f t="shared" si="8"/>
        <v>0</v>
      </c>
      <c r="D104">
        <f t="shared" si="8"/>
        <v>0</v>
      </c>
      <c r="E104">
        <f t="shared" si="8"/>
        <v>0</v>
      </c>
      <c r="F104">
        <f t="shared" si="8"/>
        <v>0</v>
      </c>
      <c r="G104">
        <f t="shared" si="8"/>
        <v>0</v>
      </c>
      <c r="H104">
        <f t="shared" si="8"/>
        <v>0</v>
      </c>
      <c r="I104">
        <f t="shared" si="8"/>
        <v>0</v>
      </c>
      <c r="J104">
        <f t="shared" si="8"/>
        <v>0</v>
      </c>
      <c r="K104">
        <f t="shared" si="8"/>
        <v>0</v>
      </c>
      <c r="L104">
        <f t="shared" si="8"/>
        <v>0</v>
      </c>
      <c r="M104">
        <f t="shared" si="8"/>
        <v>0</v>
      </c>
      <c r="N104">
        <f t="shared" si="8"/>
        <v>0</v>
      </c>
      <c r="O104">
        <f t="shared" si="8"/>
        <v>0</v>
      </c>
      <c r="P104">
        <f t="shared" si="8"/>
        <v>0</v>
      </c>
      <c r="Q104">
        <f t="shared" si="8"/>
        <v>0</v>
      </c>
      <c r="R104">
        <f t="shared" si="8"/>
        <v>0</v>
      </c>
      <c r="S104">
        <f t="shared" si="8"/>
        <v>0</v>
      </c>
      <c r="T104">
        <f t="shared" si="8"/>
        <v>0</v>
      </c>
      <c r="U104">
        <f t="shared" si="8"/>
        <v>0</v>
      </c>
      <c r="V104">
        <f t="shared" si="8"/>
        <v>0</v>
      </c>
      <c r="W104">
        <f t="shared" si="8"/>
        <v>0</v>
      </c>
      <c r="X104">
        <f t="shared" si="8"/>
        <v>0</v>
      </c>
      <c r="Y104">
        <f t="shared" si="8"/>
        <v>0</v>
      </c>
      <c r="Z104">
        <f t="shared" si="8"/>
        <v>0</v>
      </c>
      <c r="AA104">
        <f t="shared" si="8"/>
        <v>0</v>
      </c>
      <c r="AB104">
        <f t="shared" si="8"/>
        <v>0</v>
      </c>
      <c r="AC104">
        <f t="shared" si="8"/>
        <v>0</v>
      </c>
      <c r="AD104">
        <f t="shared" si="8"/>
        <v>0</v>
      </c>
      <c r="AE104" s="47">
        <f t="shared" si="8"/>
        <v>0</v>
      </c>
    </row>
    <row r="105" spans="1:31" x14ac:dyDescent="0.2">
      <c r="A105" s="12" t="s">
        <v>38</v>
      </c>
      <c r="B105" s="97">
        <f t="shared" si="8"/>
        <v>0</v>
      </c>
      <c r="C105">
        <f t="shared" si="8"/>
        <v>0</v>
      </c>
      <c r="D105">
        <f t="shared" si="8"/>
        <v>0</v>
      </c>
      <c r="E105">
        <f t="shared" si="8"/>
        <v>0</v>
      </c>
      <c r="F105">
        <f t="shared" si="8"/>
        <v>0</v>
      </c>
      <c r="G105">
        <f t="shared" si="8"/>
        <v>0</v>
      </c>
      <c r="H105">
        <f t="shared" si="8"/>
        <v>0</v>
      </c>
      <c r="I105">
        <f t="shared" si="8"/>
        <v>0</v>
      </c>
      <c r="J105">
        <f t="shared" si="8"/>
        <v>0</v>
      </c>
      <c r="K105">
        <f t="shared" si="8"/>
        <v>0</v>
      </c>
      <c r="L105">
        <f t="shared" si="8"/>
        <v>0</v>
      </c>
      <c r="M105">
        <f t="shared" si="8"/>
        <v>0</v>
      </c>
      <c r="N105">
        <f t="shared" si="8"/>
        <v>0</v>
      </c>
      <c r="O105">
        <f t="shared" si="8"/>
        <v>0</v>
      </c>
      <c r="P105">
        <f t="shared" si="8"/>
        <v>0</v>
      </c>
      <c r="Q105">
        <f t="shared" si="8"/>
        <v>0</v>
      </c>
      <c r="R105">
        <f t="shared" si="8"/>
        <v>0</v>
      </c>
      <c r="S105">
        <f t="shared" si="8"/>
        <v>0</v>
      </c>
      <c r="T105">
        <f t="shared" si="8"/>
        <v>0</v>
      </c>
      <c r="U105">
        <f t="shared" si="8"/>
        <v>0</v>
      </c>
      <c r="V105">
        <f t="shared" si="8"/>
        <v>0</v>
      </c>
      <c r="W105">
        <f t="shared" si="8"/>
        <v>0</v>
      </c>
      <c r="X105">
        <f t="shared" si="8"/>
        <v>0</v>
      </c>
      <c r="Y105">
        <f t="shared" si="8"/>
        <v>0</v>
      </c>
      <c r="Z105">
        <f t="shared" si="8"/>
        <v>0</v>
      </c>
      <c r="AA105">
        <f t="shared" si="8"/>
        <v>0</v>
      </c>
      <c r="AB105">
        <f t="shared" si="8"/>
        <v>0</v>
      </c>
      <c r="AC105">
        <f t="shared" si="8"/>
        <v>0</v>
      </c>
      <c r="AD105">
        <f t="shared" si="8"/>
        <v>0</v>
      </c>
      <c r="AE105" s="47">
        <f t="shared" si="8"/>
        <v>0</v>
      </c>
    </row>
    <row r="106" spans="1:31" x14ac:dyDescent="0.2">
      <c r="A106" s="12" t="s">
        <v>39</v>
      </c>
      <c r="B106" s="97">
        <f t="shared" si="8"/>
        <v>0</v>
      </c>
      <c r="C106">
        <f t="shared" si="8"/>
        <v>0</v>
      </c>
      <c r="D106">
        <f t="shared" si="8"/>
        <v>0</v>
      </c>
      <c r="E106">
        <f t="shared" si="8"/>
        <v>0</v>
      </c>
      <c r="F106">
        <f t="shared" si="8"/>
        <v>0</v>
      </c>
      <c r="G106">
        <f t="shared" si="8"/>
        <v>0</v>
      </c>
      <c r="H106">
        <f t="shared" si="8"/>
        <v>0</v>
      </c>
      <c r="I106">
        <f t="shared" si="8"/>
        <v>0</v>
      </c>
      <c r="J106">
        <f t="shared" si="8"/>
        <v>0</v>
      </c>
      <c r="K106">
        <f t="shared" si="8"/>
        <v>0</v>
      </c>
      <c r="L106">
        <f t="shared" si="8"/>
        <v>0</v>
      </c>
      <c r="M106">
        <f t="shared" si="8"/>
        <v>0</v>
      </c>
      <c r="N106">
        <f t="shared" si="8"/>
        <v>0</v>
      </c>
      <c r="O106">
        <f t="shared" si="8"/>
        <v>0</v>
      </c>
      <c r="P106">
        <f t="shared" si="8"/>
        <v>0</v>
      </c>
      <c r="Q106">
        <f t="shared" si="8"/>
        <v>0</v>
      </c>
      <c r="R106">
        <f t="shared" si="8"/>
        <v>0</v>
      </c>
      <c r="S106">
        <f t="shared" si="8"/>
        <v>0</v>
      </c>
      <c r="T106">
        <f t="shared" si="8"/>
        <v>0</v>
      </c>
      <c r="U106">
        <f t="shared" si="8"/>
        <v>0</v>
      </c>
      <c r="V106">
        <f t="shared" si="8"/>
        <v>0</v>
      </c>
      <c r="W106">
        <f t="shared" si="8"/>
        <v>0</v>
      </c>
      <c r="X106">
        <f t="shared" si="8"/>
        <v>0</v>
      </c>
      <c r="Y106">
        <f t="shared" si="8"/>
        <v>0</v>
      </c>
      <c r="Z106">
        <f t="shared" si="8"/>
        <v>0</v>
      </c>
      <c r="AA106">
        <f t="shared" si="8"/>
        <v>0</v>
      </c>
      <c r="AB106">
        <f t="shared" si="8"/>
        <v>0</v>
      </c>
      <c r="AC106">
        <f t="shared" si="8"/>
        <v>0</v>
      </c>
      <c r="AD106">
        <f t="shared" si="8"/>
        <v>0</v>
      </c>
      <c r="AE106" s="47">
        <f t="shared" si="8"/>
        <v>0</v>
      </c>
    </row>
    <row r="107" spans="1:31" x14ac:dyDescent="0.2">
      <c r="A107" s="12" t="s">
        <v>40</v>
      </c>
      <c r="B107" s="97">
        <f t="shared" si="8"/>
        <v>624351172689104.63</v>
      </c>
      <c r="C107">
        <f t="shared" si="8"/>
        <v>0</v>
      </c>
      <c r="D107">
        <f t="shared" si="8"/>
        <v>12551762544134.51</v>
      </c>
      <c r="E107">
        <f t="shared" si="8"/>
        <v>0</v>
      </c>
      <c r="F107">
        <f t="shared" si="8"/>
        <v>0</v>
      </c>
      <c r="G107">
        <f t="shared" si="8"/>
        <v>4740712541426.124</v>
      </c>
      <c r="H107">
        <f t="shared" si="8"/>
        <v>75644096471291.078</v>
      </c>
      <c r="I107">
        <f t="shared" si="8"/>
        <v>0</v>
      </c>
      <c r="J107">
        <f t="shared" si="8"/>
        <v>0</v>
      </c>
      <c r="K107">
        <f t="shared" si="8"/>
        <v>0</v>
      </c>
      <c r="L107">
        <f t="shared" si="8"/>
        <v>2102195727363.6272</v>
      </c>
      <c r="M107">
        <f t="shared" si="8"/>
        <v>0</v>
      </c>
      <c r="N107">
        <f t="shared" si="8"/>
        <v>0</v>
      </c>
      <c r="O107">
        <f t="shared" si="8"/>
        <v>0</v>
      </c>
      <c r="P107">
        <f t="shared" si="8"/>
        <v>0</v>
      </c>
      <c r="Q107">
        <f t="shared" si="8"/>
        <v>0</v>
      </c>
      <c r="R107">
        <f t="shared" si="8"/>
        <v>0</v>
      </c>
      <c r="S107">
        <f t="shared" si="8"/>
        <v>0</v>
      </c>
      <c r="T107">
        <f t="shared" si="8"/>
        <v>0</v>
      </c>
      <c r="U107">
        <f t="shared" si="8"/>
        <v>0</v>
      </c>
      <c r="V107">
        <f t="shared" si="8"/>
        <v>0</v>
      </c>
      <c r="W107">
        <f t="shared" si="8"/>
        <v>2800892009650.4844</v>
      </c>
      <c r="X107">
        <f t="shared" si="8"/>
        <v>1769251172817.0601</v>
      </c>
      <c r="Y107">
        <f t="shared" si="8"/>
        <v>6932033029341.5273</v>
      </c>
      <c r="Z107">
        <f t="shared" si="8"/>
        <v>0</v>
      </c>
      <c r="AA107">
        <f t="shared" si="8"/>
        <v>719814405085759.25</v>
      </c>
      <c r="AB107">
        <f t="shared" si="8"/>
        <v>0</v>
      </c>
      <c r="AC107">
        <f t="shared" si="8"/>
        <v>0</v>
      </c>
      <c r="AD107">
        <f t="shared" si="8"/>
        <v>0</v>
      </c>
      <c r="AE107" s="47">
        <f t="shared" si="8"/>
        <v>0</v>
      </c>
    </row>
    <row r="108" spans="1:31" x14ac:dyDescent="0.2">
      <c r="A108" s="37" t="s">
        <v>41</v>
      </c>
      <c r="B108" s="98">
        <f t="shared" si="8"/>
        <v>0</v>
      </c>
      <c r="C108" s="28">
        <f t="shared" si="8"/>
        <v>0</v>
      </c>
      <c r="D108" s="28">
        <f t="shared" si="8"/>
        <v>0</v>
      </c>
      <c r="E108" s="28">
        <f t="shared" si="8"/>
        <v>0</v>
      </c>
      <c r="F108" s="28">
        <f t="shared" si="8"/>
        <v>0</v>
      </c>
      <c r="G108" s="28">
        <f t="shared" si="8"/>
        <v>0</v>
      </c>
      <c r="H108" s="28">
        <f t="shared" si="8"/>
        <v>0</v>
      </c>
      <c r="I108" s="28">
        <f t="shared" si="8"/>
        <v>0</v>
      </c>
      <c r="J108" s="28">
        <f t="shared" si="8"/>
        <v>0</v>
      </c>
      <c r="K108" s="28">
        <f t="shared" si="8"/>
        <v>0</v>
      </c>
      <c r="L108" s="28">
        <f t="shared" si="8"/>
        <v>0</v>
      </c>
      <c r="M108" s="28">
        <f t="shared" si="8"/>
        <v>0</v>
      </c>
      <c r="N108" s="28">
        <f t="shared" si="8"/>
        <v>0</v>
      </c>
      <c r="O108" s="28">
        <f t="shared" si="8"/>
        <v>0</v>
      </c>
      <c r="P108" s="28">
        <f t="shared" si="8"/>
        <v>0</v>
      </c>
      <c r="Q108" s="28">
        <f t="shared" si="8"/>
        <v>0</v>
      </c>
      <c r="R108" s="28">
        <f t="shared" si="8"/>
        <v>0</v>
      </c>
      <c r="S108" s="28">
        <f t="shared" si="8"/>
        <v>0</v>
      </c>
      <c r="T108" s="28">
        <f t="shared" si="8"/>
        <v>0</v>
      </c>
      <c r="U108" s="28">
        <f t="shared" si="8"/>
        <v>0</v>
      </c>
      <c r="V108" s="28">
        <f t="shared" si="8"/>
        <v>0</v>
      </c>
      <c r="W108" s="28">
        <f t="shared" si="8"/>
        <v>0</v>
      </c>
      <c r="X108" s="28">
        <f t="shared" si="8"/>
        <v>0</v>
      </c>
      <c r="Y108" s="28">
        <f t="shared" si="8"/>
        <v>0</v>
      </c>
      <c r="Z108" s="28">
        <f t="shared" si="8"/>
        <v>0</v>
      </c>
      <c r="AA108" s="28">
        <f t="shared" si="8"/>
        <v>0</v>
      </c>
      <c r="AB108" s="28">
        <f t="shared" si="8"/>
        <v>0</v>
      </c>
      <c r="AC108" s="28">
        <f t="shared" si="8"/>
        <v>0</v>
      </c>
      <c r="AD108" s="28">
        <f t="shared" si="8"/>
        <v>0</v>
      </c>
      <c r="AE108" s="29">
        <f t="shared" si="8"/>
        <v>0</v>
      </c>
    </row>
    <row r="109" spans="1:31" x14ac:dyDescent="0.2">
      <c r="A109" s="76" t="s">
        <v>123</v>
      </c>
      <c r="B109" s="30">
        <f t="shared" si="8"/>
        <v>0</v>
      </c>
      <c r="C109" s="24">
        <f t="shared" si="8"/>
        <v>0</v>
      </c>
      <c r="D109" s="24">
        <f t="shared" si="8"/>
        <v>0</v>
      </c>
      <c r="E109" s="24">
        <f t="shared" si="8"/>
        <v>0</v>
      </c>
      <c r="F109" s="24">
        <f t="shared" si="8"/>
        <v>0</v>
      </c>
      <c r="G109" s="24">
        <f t="shared" si="8"/>
        <v>0</v>
      </c>
      <c r="H109" s="24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8"/>
        <v>0</v>
      </c>
      <c r="N109" s="24">
        <f t="shared" si="8"/>
        <v>0</v>
      </c>
      <c r="O109" s="24">
        <f t="shared" si="8"/>
        <v>0</v>
      </c>
      <c r="P109" s="24">
        <f t="shared" si="8"/>
        <v>0</v>
      </c>
      <c r="Q109" s="24">
        <f t="shared" si="8"/>
        <v>0</v>
      </c>
      <c r="R109" s="24">
        <f t="shared" si="8"/>
        <v>0</v>
      </c>
      <c r="S109" s="24">
        <f t="shared" si="8"/>
        <v>0</v>
      </c>
      <c r="T109" s="24">
        <f t="shared" si="8"/>
        <v>0</v>
      </c>
      <c r="U109" s="24">
        <f t="shared" si="8"/>
        <v>0</v>
      </c>
      <c r="V109" s="24">
        <f t="shared" si="8"/>
        <v>1113928532029844.9</v>
      </c>
      <c r="W109" s="24">
        <f t="shared" si="8"/>
        <v>0</v>
      </c>
      <c r="X109" s="24">
        <f t="shared" si="8"/>
        <v>0</v>
      </c>
      <c r="Y109" s="24">
        <f t="shared" si="8"/>
        <v>0</v>
      </c>
      <c r="Z109" s="24">
        <f t="shared" si="8"/>
        <v>0</v>
      </c>
      <c r="AA109" s="24">
        <f t="shared" si="8"/>
        <v>0</v>
      </c>
      <c r="AB109" s="24">
        <f t="shared" si="8"/>
        <v>0</v>
      </c>
      <c r="AC109" s="24">
        <f t="shared" si="8"/>
        <v>0</v>
      </c>
      <c r="AD109" s="24">
        <f t="shared" si="8"/>
        <v>0</v>
      </c>
      <c r="AE109" s="25">
        <f t="shared" si="8"/>
        <v>0</v>
      </c>
    </row>
    <row r="113" spans="1:11" x14ac:dyDescent="0.2">
      <c r="A113" s="80" t="s">
        <v>338</v>
      </c>
    </row>
    <row r="114" spans="1:11" ht="42.75" x14ac:dyDescent="0.2">
      <c r="C114" s="109" t="s">
        <v>342</v>
      </c>
      <c r="D114" s="109" t="s">
        <v>194</v>
      </c>
      <c r="E114" s="109" t="s">
        <v>266</v>
      </c>
      <c r="F114" s="109" t="s">
        <v>265</v>
      </c>
      <c r="G114" s="109" t="s">
        <v>277</v>
      </c>
      <c r="H114" s="109" t="s">
        <v>263</v>
      </c>
      <c r="I114" s="109" t="s">
        <v>155</v>
      </c>
      <c r="J114" s="109" t="s">
        <v>164</v>
      </c>
      <c r="K114" s="109" t="s">
        <v>221</v>
      </c>
    </row>
    <row r="115" spans="1:11" x14ac:dyDescent="0.2">
      <c r="A115" s="112" t="str">
        <f>VLOOKUP(B115,'Sector Match'!$A$1:$B$43,2,0)</f>
        <v>coal mining 05</v>
      </c>
      <c r="B115" s="36" t="s">
        <v>2</v>
      </c>
      <c r="C115" s="96">
        <f>SUMIFS($B68:$AE68,$B$66:$AE$66,C$114)</f>
        <v>1.7867702743129666E+16</v>
      </c>
      <c r="D115" s="45">
        <f t="shared" ref="D115:K115" si="9">SUMIFS($B68:$AE68,$B$66:$AE$66,D$114)</f>
        <v>0</v>
      </c>
      <c r="E115" s="45">
        <f t="shared" si="9"/>
        <v>0</v>
      </c>
      <c r="F115" s="45">
        <f t="shared" si="9"/>
        <v>0</v>
      </c>
      <c r="G115" s="45">
        <f t="shared" si="9"/>
        <v>0</v>
      </c>
      <c r="H115" s="45">
        <f t="shared" si="9"/>
        <v>0</v>
      </c>
      <c r="I115" s="45">
        <f t="shared" si="9"/>
        <v>0</v>
      </c>
      <c r="J115" s="45">
        <f t="shared" si="9"/>
        <v>0</v>
      </c>
      <c r="K115" s="46">
        <f t="shared" si="9"/>
        <v>0</v>
      </c>
    </row>
    <row r="116" spans="1:11" x14ac:dyDescent="0.2">
      <c r="A116" s="41" t="str">
        <f>VLOOKUP(B116,'Sector Match'!$A$1:$B$43,2,0)</f>
        <v>oil and gas extraction 06</v>
      </c>
      <c r="B116" s="12" t="s">
        <v>3</v>
      </c>
      <c r="C116" s="97">
        <f t="shared" ref="C116:K131" si="10">SUMIFS($B69:$AE69,$B$66:$AE$66,C$114)</f>
        <v>0</v>
      </c>
      <c r="D116">
        <f t="shared" si="10"/>
        <v>0</v>
      </c>
      <c r="E116">
        <f t="shared" si="10"/>
        <v>0</v>
      </c>
      <c r="F116">
        <f t="shared" si="10"/>
        <v>0</v>
      </c>
      <c r="G116">
        <f t="shared" si="10"/>
        <v>0</v>
      </c>
      <c r="H116">
        <f t="shared" si="10"/>
        <v>0</v>
      </c>
      <c r="I116">
        <f t="shared" si="10"/>
        <v>0</v>
      </c>
      <c r="J116">
        <f t="shared" si="10"/>
        <v>0</v>
      </c>
      <c r="K116" s="47">
        <f t="shared" si="10"/>
        <v>0</v>
      </c>
    </row>
    <row r="117" spans="1:11" x14ac:dyDescent="0.2">
      <c r="A117" s="41" t="str">
        <f>VLOOKUP(B117,'Sector Match'!$A$1:$B$43,2,0)</f>
        <v>other mining and quarrying 07T08</v>
      </c>
      <c r="B117" s="12" t="s">
        <v>4</v>
      </c>
      <c r="C117" s="97">
        <f t="shared" si="10"/>
        <v>0</v>
      </c>
      <c r="D117">
        <f t="shared" si="10"/>
        <v>0</v>
      </c>
      <c r="E117">
        <f t="shared" si="10"/>
        <v>0</v>
      </c>
      <c r="F117">
        <f t="shared" si="10"/>
        <v>0</v>
      </c>
      <c r="G117">
        <f t="shared" si="10"/>
        <v>0</v>
      </c>
      <c r="H117">
        <f t="shared" si="10"/>
        <v>0</v>
      </c>
      <c r="I117">
        <f t="shared" si="10"/>
        <v>0</v>
      </c>
      <c r="J117">
        <f t="shared" si="10"/>
        <v>0</v>
      </c>
      <c r="K117" s="47">
        <f t="shared" si="10"/>
        <v>0</v>
      </c>
    </row>
    <row r="118" spans="1:11" x14ac:dyDescent="0.2">
      <c r="A118" s="41" t="str">
        <f>VLOOKUP(B118,'Sector Match'!$A$1:$B$43,2,0)</f>
        <v>other mining and quarrying 07T08</v>
      </c>
      <c r="B118" s="12" t="s">
        <v>5</v>
      </c>
      <c r="C118" s="97">
        <f t="shared" si="10"/>
        <v>0</v>
      </c>
      <c r="D118">
        <f t="shared" si="10"/>
        <v>0</v>
      </c>
      <c r="E118">
        <f t="shared" si="10"/>
        <v>0</v>
      </c>
      <c r="F118">
        <f t="shared" si="10"/>
        <v>0</v>
      </c>
      <c r="G118">
        <f t="shared" si="10"/>
        <v>0</v>
      </c>
      <c r="H118">
        <f t="shared" si="10"/>
        <v>0</v>
      </c>
      <c r="I118">
        <f t="shared" si="10"/>
        <v>0</v>
      </c>
      <c r="J118">
        <f t="shared" si="10"/>
        <v>0</v>
      </c>
      <c r="K118" s="47">
        <f t="shared" si="10"/>
        <v>0</v>
      </c>
    </row>
    <row r="119" spans="1:11" x14ac:dyDescent="0.2">
      <c r="A119" s="41" t="str">
        <f>VLOOKUP(B119,'Sector Match'!$A$1:$B$43,2,0)</f>
        <v>other mining and quarrying 07T08</v>
      </c>
      <c r="B119" s="12" t="s">
        <v>6</v>
      </c>
      <c r="C119" s="97">
        <f t="shared" si="10"/>
        <v>0</v>
      </c>
      <c r="D119">
        <f t="shared" si="10"/>
        <v>0</v>
      </c>
      <c r="E119">
        <f t="shared" si="10"/>
        <v>0</v>
      </c>
      <c r="F119">
        <f t="shared" si="10"/>
        <v>0</v>
      </c>
      <c r="G119">
        <f t="shared" si="10"/>
        <v>0</v>
      </c>
      <c r="H119">
        <f t="shared" si="10"/>
        <v>0</v>
      </c>
      <c r="I119">
        <f t="shared" si="10"/>
        <v>0</v>
      </c>
      <c r="J119">
        <f t="shared" si="10"/>
        <v>0</v>
      </c>
      <c r="K119" s="47">
        <f t="shared" si="10"/>
        <v>0</v>
      </c>
    </row>
    <row r="120" spans="1:11" x14ac:dyDescent="0.2">
      <c r="A120" s="41" t="str">
        <f>VLOOKUP(B120,'Sector Match'!$A$1:$B$43,2,0)</f>
        <v>Mining Support Service Activities 09</v>
      </c>
      <c r="B120" s="12" t="s">
        <v>7</v>
      </c>
      <c r="C120" s="97">
        <f t="shared" si="10"/>
        <v>0</v>
      </c>
      <c r="D120">
        <f t="shared" si="10"/>
        <v>0</v>
      </c>
      <c r="E120">
        <f t="shared" si="10"/>
        <v>0</v>
      </c>
      <c r="F120">
        <f t="shared" si="10"/>
        <v>0</v>
      </c>
      <c r="G120">
        <f t="shared" si="10"/>
        <v>0</v>
      </c>
      <c r="H120">
        <f t="shared" si="10"/>
        <v>0</v>
      </c>
      <c r="I120">
        <f t="shared" si="10"/>
        <v>0</v>
      </c>
      <c r="J120">
        <f t="shared" si="10"/>
        <v>0</v>
      </c>
      <c r="K120" s="47">
        <f t="shared" si="10"/>
        <v>0</v>
      </c>
    </row>
    <row r="121" spans="1:11" x14ac:dyDescent="0.2">
      <c r="A121" s="41" t="str">
        <f>VLOOKUP(B121,'Sector Match'!$A$1:$B$43,2,0)</f>
        <v>Mining Support Service Activities 09</v>
      </c>
      <c r="B121" s="12" t="s">
        <v>8</v>
      </c>
      <c r="C121" s="97">
        <f t="shared" si="10"/>
        <v>0</v>
      </c>
      <c r="D121">
        <f t="shared" si="10"/>
        <v>0</v>
      </c>
      <c r="E121">
        <f t="shared" si="10"/>
        <v>0</v>
      </c>
      <c r="F121">
        <f t="shared" si="10"/>
        <v>0</v>
      </c>
      <c r="G121">
        <f t="shared" si="10"/>
        <v>0</v>
      </c>
      <c r="H121">
        <f t="shared" si="10"/>
        <v>0</v>
      </c>
      <c r="I121">
        <f t="shared" si="10"/>
        <v>0</v>
      </c>
      <c r="J121">
        <f t="shared" si="10"/>
        <v>0</v>
      </c>
      <c r="K121" s="47">
        <f t="shared" si="10"/>
        <v>0</v>
      </c>
    </row>
    <row r="122" spans="1:11" x14ac:dyDescent="0.2">
      <c r="A122" s="41" t="str">
        <f>VLOOKUP(B122,'Sector Match'!$A$1:$B$43,2,0)</f>
        <v>food beverage and tobacco 10T12</v>
      </c>
      <c r="B122" s="12" t="s">
        <v>9</v>
      </c>
      <c r="C122" s="97">
        <f t="shared" si="10"/>
        <v>0</v>
      </c>
      <c r="D122">
        <f t="shared" si="10"/>
        <v>0</v>
      </c>
      <c r="E122">
        <f t="shared" si="10"/>
        <v>0</v>
      </c>
      <c r="F122">
        <f t="shared" si="10"/>
        <v>0</v>
      </c>
      <c r="G122">
        <f t="shared" si="10"/>
        <v>0</v>
      </c>
      <c r="H122">
        <f t="shared" si="10"/>
        <v>0</v>
      </c>
      <c r="I122">
        <f t="shared" si="10"/>
        <v>0</v>
      </c>
      <c r="J122">
        <f t="shared" si="10"/>
        <v>0</v>
      </c>
      <c r="K122" s="47">
        <f t="shared" si="10"/>
        <v>9892160957797.6309</v>
      </c>
    </row>
    <row r="123" spans="1:11" x14ac:dyDescent="0.2">
      <c r="A123" s="41" t="str">
        <f>VLOOKUP(B123,'Sector Match'!$A$1:$B$43,2,0)</f>
        <v>food beverage and tobacco 10T12</v>
      </c>
      <c r="B123" s="12" t="s">
        <v>10</v>
      </c>
      <c r="C123" s="97">
        <f t="shared" si="10"/>
        <v>0</v>
      </c>
      <c r="D123">
        <f t="shared" si="10"/>
        <v>0</v>
      </c>
      <c r="E123">
        <f t="shared" si="10"/>
        <v>0</v>
      </c>
      <c r="F123">
        <f t="shared" si="10"/>
        <v>0</v>
      </c>
      <c r="G123">
        <f t="shared" si="10"/>
        <v>0</v>
      </c>
      <c r="H123">
        <f t="shared" si="10"/>
        <v>0</v>
      </c>
      <c r="I123">
        <f t="shared" si="10"/>
        <v>0</v>
      </c>
      <c r="J123">
        <f t="shared" si="10"/>
        <v>0</v>
      </c>
      <c r="K123" s="47">
        <f t="shared" si="10"/>
        <v>0</v>
      </c>
    </row>
    <row r="124" spans="1:11" x14ac:dyDescent="0.2">
      <c r="A124" s="41" t="str">
        <f>VLOOKUP(B124,'Sector Match'!$A$1:$B$43,2,0)</f>
        <v>food beverage and tobacco 10T12</v>
      </c>
      <c r="B124" s="12" t="s">
        <v>11</v>
      </c>
      <c r="C124" s="97">
        <f t="shared" si="10"/>
        <v>0</v>
      </c>
      <c r="D124">
        <f t="shared" si="10"/>
        <v>0</v>
      </c>
      <c r="E124">
        <f t="shared" si="10"/>
        <v>0</v>
      </c>
      <c r="F124">
        <f t="shared" si="10"/>
        <v>0</v>
      </c>
      <c r="G124">
        <f t="shared" si="10"/>
        <v>0</v>
      </c>
      <c r="H124">
        <f t="shared" si="10"/>
        <v>0</v>
      </c>
      <c r="I124">
        <f t="shared" si="10"/>
        <v>0</v>
      </c>
      <c r="J124">
        <f t="shared" si="10"/>
        <v>0</v>
      </c>
      <c r="K124" s="47">
        <f t="shared" si="10"/>
        <v>0</v>
      </c>
    </row>
    <row r="125" spans="1:11" x14ac:dyDescent="0.2">
      <c r="A125" s="41" t="str">
        <f>VLOOKUP(B125,'Sector Match'!$A$1:$B$43,2,0)</f>
        <v>food beverage and tobacco 10T12</v>
      </c>
      <c r="B125" s="12" t="s">
        <v>12</v>
      </c>
      <c r="C125" s="97">
        <f t="shared" si="10"/>
        <v>0</v>
      </c>
      <c r="D125">
        <f t="shared" si="10"/>
        <v>0</v>
      </c>
      <c r="E125">
        <f t="shared" si="10"/>
        <v>0</v>
      </c>
      <c r="F125">
        <f t="shared" si="10"/>
        <v>0</v>
      </c>
      <c r="G125">
        <f t="shared" si="10"/>
        <v>0</v>
      </c>
      <c r="H125">
        <f t="shared" si="10"/>
        <v>0</v>
      </c>
      <c r="I125">
        <f t="shared" si="10"/>
        <v>0</v>
      </c>
      <c r="J125">
        <f t="shared" si="10"/>
        <v>0</v>
      </c>
      <c r="K125" s="47">
        <f t="shared" si="10"/>
        <v>0</v>
      </c>
    </row>
    <row r="126" spans="1:11" x14ac:dyDescent="0.2">
      <c r="A126" s="41" t="str">
        <f>VLOOKUP(B126,'Sector Match'!$A$1:$B$43,2,0)</f>
        <v>textiles apparel and leather 13T15</v>
      </c>
      <c r="B126" s="12" t="s">
        <v>13</v>
      </c>
      <c r="C126" s="97">
        <f t="shared" si="10"/>
        <v>0</v>
      </c>
      <c r="D126">
        <f t="shared" si="10"/>
        <v>0</v>
      </c>
      <c r="E126">
        <f t="shared" si="10"/>
        <v>0</v>
      </c>
      <c r="F126">
        <f t="shared" si="10"/>
        <v>0</v>
      </c>
      <c r="G126">
        <f t="shared" si="10"/>
        <v>0</v>
      </c>
      <c r="H126">
        <f t="shared" si="10"/>
        <v>0</v>
      </c>
      <c r="I126">
        <f t="shared" si="10"/>
        <v>0</v>
      </c>
      <c r="J126">
        <f t="shared" si="10"/>
        <v>0</v>
      </c>
      <c r="K126" s="47">
        <f t="shared" si="10"/>
        <v>0</v>
      </c>
    </row>
    <row r="127" spans="1:11" x14ac:dyDescent="0.2">
      <c r="A127" s="41" t="str">
        <f>VLOOKUP(B127,'Sector Match'!$A$1:$B$43,2,0)</f>
        <v>textiles apparel and leather 13T15</v>
      </c>
      <c r="B127" s="12" t="s">
        <v>14</v>
      </c>
      <c r="C127" s="97">
        <f t="shared" si="10"/>
        <v>0</v>
      </c>
      <c r="D127">
        <f t="shared" si="10"/>
        <v>0</v>
      </c>
      <c r="E127">
        <f t="shared" si="10"/>
        <v>0</v>
      </c>
      <c r="F127">
        <f t="shared" si="10"/>
        <v>0</v>
      </c>
      <c r="G127">
        <f t="shared" si="10"/>
        <v>0</v>
      </c>
      <c r="H127">
        <f t="shared" si="10"/>
        <v>0</v>
      </c>
      <c r="I127">
        <f t="shared" si="10"/>
        <v>0</v>
      </c>
      <c r="J127">
        <f t="shared" si="10"/>
        <v>0</v>
      </c>
      <c r="K127" s="47">
        <f t="shared" si="10"/>
        <v>0</v>
      </c>
    </row>
    <row r="128" spans="1:11" x14ac:dyDescent="0.2">
      <c r="A128" s="41" t="str">
        <f>VLOOKUP(B128,'Sector Match'!$A$1:$B$43,2,0)</f>
        <v>textiles apparel and leather 13T15</v>
      </c>
      <c r="B128" s="12" t="s">
        <v>15</v>
      </c>
      <c r="C128" s="97">
        <f t="shared" si="10"/>
        <v>0</v>
      </c>
      <c r="D128">
        <f t="shared" si="10"/>
        <v>0</v>
      </c>
      <c r="E128">
        <f t="shared" si="10"/>
        <v>0</v>
      </c>
      <c r="F128">
        <f t="shared" si="10"/>
        <v>0</v>
      </c>
      <c r="G128">
        <f t="shared" si="10"/>
        <v>0</v>
      </c>
      <c r="H128">
        <f t="shared" si="10"/>
        <v>0</v>
      </c>
      <c r="I128">
        <f t="shared" si="10"/>
        <v>0</v>
      </c>
      <c r="J128">
        <f t="shared" si="10"/>
        <v>0</v>
      </c>
      <c r="K128" s="47">
        <f t="shared" si="10"/>
        <v>0</v>
      </c>
    </row>
    <row r="129" spans="1:11" x14ac:dyDescent="0.2">
      <c r="A129" s="41" t="str">
        <f>VLOOKUP(B129,'Sector Match'!$A$1:$B$43,2,0)</f>
        <v>wood products 16</v>
      </c>
      <c r="B129" s="12" t="s">
        <v>16</v>
      </c>
      <c r="C129" s="97">
        <f t="shared" si="10"/>
        <v>0</v>
      </c>
      <c r="D129">
        <f t="shared" si="10"/>
        <v>0</v>
      </c>
      <c r="E129">
        <f t="shared" si="10"/>
        <v>0</v>
      </c>
      <c r="F129">
        <f t="shared" si="10"/>
        <v>0</v>
      </c>
      <c r="G129">
        <f t="shared" si="10"/>
        <v>636509643222.44385</v>
      </c>
      <c r="H129">
        <f t="shared" si="10"/>
        <v>0</v>
      </c>
      <c r="I129">
        <f t="shared" si="10"/>
        <v>0</v>
      </c>
      <c r="J129">
        <f t="shared" si="10"/>
        <v>0</v>
      </c>
      <c r="K129" s="47">
        <f t="shared" si="10"/>
        <v>0</v>
      </c>
    </row>
    <row r="130" spans="1:11" x14ac:dyDescent="0.2">
      <c r="A130" s="41" t="str">
        <f>VLOOKUP(B130,'Sector Match'!$A$1:$B$43,2,0)</f>
        <v>wood products 16</v>
      </c>
      <c r="B130" s="12" t="s">
        <v>17</v>
      </c>
      <c r="C130" s="97">
        <f t="shared" si="10"/>
        <v>0</v>
      </c>
      <c r="D130">
        <f t="shared" si="10"/>
        <v>0</v>
      </c>
      <c r="E130">
        <f t="shared" si="10"/>
        <v>0</v>
      </c>
      <c r="F130">
        <f t="shared" si="10"/>
        <v>0</v>
      </c>
      <c r="G130">
        <f t="shared" si="10"/>
        <v>0</v>
      </c>
      <c r="H130">
        <f t="shared" si="10"/>
        <v>0</v>
      </c>
      <c r="I130">
        <f t="shared" si="10"/>
        <v>0</v>
      </c>
      <c r="J130">
        <f t="shared" si="10"/>
        <v>0</v>
      </c>
      <c r="K130" s="47">
        <f t="shared" si="10"/>
        <v>0</v>
      </c>
    </row>
    <row r="131" spans="1:11" x14ac:dyDescent="0.2">
      <c r="A131" s="41" t="str">
        <f>VLOOKUP(B131,'Sector Match'!$A$1:$B$43,2,0)</f>
        <v>pulp paper and printing 17T18</v>
      </c>
      <c r="B131" s="12" t="s">
        <v>18</v>
      </c>
      <c r="C131" s="97">
        <f t="shared" si="10"/>
        <v>0</v>
      </c>
      <c r="D131">
        <f t="shared" si="10"/>
        <v>0</v>
      </c>
      <c r="E131">
        <f t="shared" si="10"/>
        <v>0</v>
      </c>
      <c r="F131">
        <f t="shared" si="10"/>
        <v>0</v>
      </c>
      <c r="G131">
        <f t="shared" si="10"/>
        <v>0</v>
      </c>
      <c r="H131">
        <f t="shared" si="10"/>
        <v>0</v>
      </c>
      <c r="I131">
        <f t="shared" si="10"/>
        <v>0</v>
      </c>
      <c r="J131">
        <f t="shared" si="10"/>
        <v>0</v>
      </c>
      <c r="K131" s="47">
        <f t="shared" si="10"/>
        <v>0</v>
      </c>
    </row>
    <row r="132" spans="1:11" x14ac:dyDescent="0.2">
      <c r="A132" s="41" t="str">
        <f>VLOOKUP(B132,'Sector Match'!$A$1:$B$43,2,0)</f>
        <v>pulp paper and printing 17T18</v>
      </c>
      <c r="B132" s="12" t="s">
        <v>19</v>
      </c>
      <c r="C132" s="97">
        <f t="shared" ref="C132:K147" si="11">SUMIFS($B85:$AE85,$B$66:$AE$66,C$114)</f>
        <v>0</v>
      </c>
      <c r="D132">
        <f t="shared" si="11"/>
        <v>0</v>
      </c>
      <c r="E132">
        <f t="shared" si="11"/>
        <v>0</v>
      </c>
      <c r="F132">
        <f t="shared" si="11"/>
        <v>0</v>
      </c>
      <c r="G132">
        <f t="shared" si="11"/>
        <v>0</v>
      </c>
      <c r="H132">
        <f t="shared" si="11"/>
        <v>0</v>
      </c>
      <c r="I132">
        <f t="shared" si="11"/>
        <v>0</v>
      </c>
      <c r="J132">
        <f t="shared" si="11"/>
        <v>0</v>
      </c>
      <c r="K132" s="47">
        <f t="shared" si="11"/>
        <v>0</v>
      </c>
    </row>
    <row r="133" spans="1:11" x14ac:dyDescent="0.2">
      <c r="A133" s="41" t="str">
        <f>VLOOKUP(B133,'Sector Match'!$A$1:$B$43,2,0)</f>
        <v>pulp paper and printing 17T18</v>
      </c>
      <c r="B133" s="12" t="s">
        <v>20</v>
      </c>
      <c r="C133" s="97">
        <f t="shared" si="11"/>
        <v>0</v>
      </c>
      <c r="D133">
        <f t="shared" si="11"/>
        <v>0</v>
      </c>
      <c r="E133">
        <f t="shared" si="11"/>
        <v>0</v>
      </c>
      <c r="F133">
        <f t="shared" si="11"/>
        <v>0</v>
      </c>
      <c r="G133">
        <f t="shared" si="11"/>
        <v>192082791741.68423</v>
      </c>
      <c r="H133">
        <f t="shared" si="11"/>
        <v>0</v>
      </c>
      <c r="I133">
        <f t="shared" si="11"/>
        <v>0</v>
      </c>
      <c r="J133">
        <f t="shared" si="11"/>
        <v>0</v>
      </c>
      <c r="K133" s="47">
        <f t="shared" si="11"/>
        <v>0</v>
      </c>
    </row>
    <row r="134" spans="1:11" x14ac:dyDescent="0.2">
      <c r="A134" s="41" t="str">
        <f>VLOOKUP(B134,'Sector Match'!$A$1:$B$43,2,0)</f>
        <v>refined petroleum and coke 19</v>
      </c>
      <c r="B134" s="12" t="s">
        <v>21</v>
      </c>
      <c r="C134" s="97">
        <f t="shared" si="11"/>
        <v>1.6806734101822664E+16</v>
      </c>
      <c r="D134">
        <f t="shared" si="11"/>
        <v>1940845965433898.5</v>
      </c>
      <c r="E134">
        <f t="shared" si="11"/>
        <v>198152730222374.94</v>
      </c>
      <c r="F134">
        <f t="shared" si="11"/>
        <v>2.7356889750244024E+16</v>
      </c>
      <c r="G134">
        <f t="shared" si="11"/>
        <v>6094286664347775</v>
      </c>
      <c r="H134">
        <f t="shared" si="11"/>
        <v>105972114177652.31</v>
      </c>
      <c r="I134">
        <f t="shared" si="11"/>
        <v>0</v>
      </c>
      <c r="J134">
        <f t="shared" si="11"/>
        <v>0</v>
      </c>
      <c r="K134" s="47">
        <f t="shared" si="11"/>
        <v>117961044473086.11</v>
      </c>
    </row>
    <row r="135" spans="1:11" x14ac:dyDescent="0.2">
      <c r="A135" s="41" t="str">
        <f>VLOOKUP(B135,'Sector Match'!$A$1:$B$43,2,0)</f>
        <v>chemicals 20</v>
      </c>
      <c r="B135" s="12" t="s">
        <v>1</v>
      </c>
      <c r="C135" s="97">
        <f t="shared" si="11"/>
        <v>1281822508492033.5</v>
      </c>
      <c r="D135">
        <f t="shared" si="11"/>
        <v>2199803461851209</v>
      </c>
      <c r="E135">
        <f t="shared" si="11"/>
        <v>74411509245822.109</v>
      </c>
      <c r="F135">
        <f t="shared" si="11"/>
        <v>0</v>
      </c>
      <c r="G135">
        <f t="shared" si="11"/>
        <v>485886931823833.38</v>
      </c>
      <c r="H135">
        <f t="shared" si="11"/>
        <v>374366912614152.13</v>
      </c>
      <c r="I135">
        <f t="shared" si="11"/>
        <v>0</v>
      </c>
      <c r="J135">
        <f t="shared" si="11"/>
        <v>0</v>
      </c>
      <c r="K135" s="47">
        <f t="shared" si="11"/>
        <v>12299807669879.088</v>
      </c>
    </row>
    <row r="136" spans="1:11" x14ac:dyDescent="0.2">
      <c r="A136" s="41">
        <f>VLOOKUP(B136,'Sector Match'!$A$1:$B$43,2,0)</f>
        <v>0</v>
      </c>
      <c r="B136" s="12" t="s">
        <v>22</v>
      </c>
      <c r="C136" s="97">
        <f t="shared" si="11"/>
        <v>0</v>
      </c>
      <c r="D136">
        <f t="shared" si="11"/>
        <v>0</v>
      </c>
      <c r="E136">
        <f t="shared" si="11"/>
        <v>0</v>
      </c>
      <c r="F136">
        <f t="shared" si="11"/>
        <v>0</v>
      </c>
      <c r="G136">
        <f t="shared" si="11"/>
        <v>11298987749.510839</v>
      </c>
      <c r="H136">
        <f t="shared" si="11"/>
        <v>0</v>
      </c>
      <c r="I136">
        <f t="shared" si="11"/>
        <v>0</v>
      </c>
      <c r="J136">
        <f t="shared" si="11"/>
        <v>0</v>
      </c>
      <c r="K136" s="47">
        <f t="shared" si="11"/>
        <v>0</v>
      </c>
    </row>
    <row r="137" spans="1:11" x14ac:dyDescent="0.2">
      <c r="A137" s="41" t="str">
        <f>VLOOKUP(B137,'Sector Match'!$A$1:$B$43,2,0)</f>
        <v>chemicals 20</v>
      </c>
      <c r="B137" s="12" t="s">
        <v>23</v>
      </c>
      <c r="C137" s="97">
        <f t="shared" si="11"/>
        <v>0</v>
      </c>
      <c r="D137">
        <f t="shared" si="11"/>
        <v>0</v>
      </c>
      <c r="E137">
        <f t="shared" si="11"/>
        <v>0</v>
      </c>
      <c r="F137">
        <f t="shared" si="11"/>
        <v>0</v>
      </c>
      <c r="G137">
        <f t="shared" si="11"/>
        <v>0</v>
      </c>
      <c r="H137">
        <f t="shared" si="11"/>
        <v>0</v>
      </c>
      <c r="I137">
        <f t="shared" si="11"/>
        <v>0</v>
      </c>
      <c r="J137">
        <f t="shared" si="11"/>
        <v>0</v>
      </c>
      <c r="K137" s="47">
        <f t="shared" si="11"/>
        <v>0</v>
      </c>
    </row>
    <row r="138" spans="1:11" x14ac:dyDescent="0.2">
      <c r="A138" s="41" t="str">
        <f>VLOOKUP(B138,'Sector Match'!$A$1:$B$43,2,0)</f>
        <v>rubber and plastic products 22</v>
      </c>
      <c r="B138" s="12" t="s">
        <v>24</v>
      </c>
      <c r="C138" s="97">
        <f t="shared" si="11"/>
        <v>0</v>
      </c>
      <c r="D138">
        <f t="shared" si="11"/>
        <v>0</v>
      </c>
      <c r="E138">
        <f t="shared" si="11"/>
        <v>456613519227.62939</v>
      </c>
      <c r="F138">
        <f t="shared" si="11"/>
        <v>0</v>
      </c>
      <c r="G138">
        <f t="shared" si="11"/>
        <v>0</v>
      </c>
      <c r="H138">
        <f t="shared" si="11"/>
        <v>0</v>
      </c>
      <c r="I138">
        <f t="shared" si="11"/>
        <v>0</v>
      </c>
      <c r="J138">
        <f t="shared" si="11"/>
        <v>0</v>
      </c>
      <c r="K138" s="47">
        <f t="shared" si="11"/>
        <v>0</v>
      </c>
    </row>
    <row r="139" spans="1:11" x14ac:dyDescent="0.2">
      <c r="A139" s="41" t="str">
        <f>VLOOKUP(B139,'Sector Match'!$A$1:$B$43,2,0)</f>
        <v>cement and other nonmetallic minerals 239</v>
      </c>
      <c r="B139" s="12" t="s">
        <v>25</v>
      </c>
      <c r="C139" s="97">
        <f t="shared" si="11"/>
        <v>177668473803430.81</v>
      </c>
      <c r="D139">
        <f t="shared" si="11"/>
        <v>0</v>
      </c>
      <c r="E139">
        <f t="shared" si="11"/>
        <v>1977489873209.8369</v>
      </c>
      <c r="F139">
        <f t="shared" si="11"/>
        <v>0</v>
      </c>
      <c r="G139">
        <f t="shared" si="11"/>
        <v>762918104282268.25</v>
      </c>
      <c r="H139">
        <f t="shared" si="11"/>
        <v>0</v>
      </c>
      <c r="I139">
        <f t="shared" si="11"/>
        <v>0</v>
      </c>
      <c r="J139">
        <f t="shared" si="11"/>
        <v>0</v>
      </c>
      <c r="K139" s="47">
        <f t="shared" si="11"/>
        <v>4396457147660.5142</v>
      </c>
    </row>
    <row r="140" spans="1:11" x14ac:dyDescent="0.2">
      <c r="A140" s="41" t="str">
        <f>VLOOKUP(B140,'Sector Match'!$A$1:$B$43,2,0)</f>
        <v>iron and steel 241</v>
      </c>
      <c r="B140" s="12" t="s">
        <v>26</v>
      </c>
      <c r="C140" s="97">
        <f t="shared" si="11"/>
        <v>1379930241592826.5</v>
      </c>
      <c r="D140">
        <f t="shared" si="11"/>
        <v>0</v>
      </c>
      <c r="E140">
        <f t="shared" si="11"/>
        <v>39290669866076.844</v>
      </c>
      <c r="F140">
        <f t="shared" si="11"/>
        <v>0</v>
      </c>
      <c r="G140">
        <f t="shared" si="11"/>
        <v>0</v>
      </c>
      <c r="H140">
        <f t="shared" si="11"/>
        <v>0</v>
      </c>
      <c r="I140">
        <f t="shared" si="11"/>
        <v>0</v>
      </c>
      <c r="J140">
        <f t="shared" si="11"/>
        <v>0</v>
      </c>
      <c r="K140" s="47">
        <f t="shared" si="11"/>
        <v>0</v>
      </c>
    </row>
    <row r="141" spans="1:11" x14ac:dyDescent="0.2">
      <c r="A141" s="41" t="str">
        <f>VLOOKUP(B141,'Sector Match'!$A$1:$B$43,2,0)</f>
        <v>other metals 242</v>
      </c>
      <c r="B141" s="12" t="s">
        <v>27</v>
      </c>
      <c r="C141" s="97">
        <f t="shared" si="11"/>
        <v>0</v>
      </c>
      <c r="D141">
        <f t="shared" si="11"/>
        <v>0</v>
      </c>
      <c r="E141">
        <f t="shared" si="11"/>
        <v>0</v>
      </c>
      <c r="F141">
        <f t="shared" si="11"/>
        <v>0</v>
      </c>
      <c r="G141">
        <f t="shared" si="11"/>
        <v>67034308554178.563</v>
      </c>
      <c r="H141">
        <f t="shared" si="11"/>
        <v>0</v>
      </c>
      <c r="I141">
        <f t="shared" si="11"/>
        <v>0</v>
      </c>
      <c r="J141">
        <f t="shared" si="11"/>
        <v>0</v>
      </c>
      <c r="K141" s="47">
        <f t="shared" si="11"/>
        <v>0</v>
      </c>
    </row>
    <row r="142" spans="1:11" x14ac:dyDescent="0.2">
      <c r="A142" s="41" t="str">
        <f>VLOOKUP(B142,'Sector Match'!$A$1:$B$43,2,0)</f>
        <v>metal products except machinery and vehicles 25</v>
      </c>
      <c r="B142" s="12" t="s">
        <v>28</v>
      </c>
      <c r="C142" s="97">
        <f t="shared" si="11"/>
        <v>0</v>
      </c>
      <c r="D142">
        <f t="shared" si="11"/>
        <v>0</v>
      </c>
      <c r="E142">
        <f t="shared" si="11"/>
        <v>0</v>
      </c>
      <c r="F142">
        <f t="shared" si="11"/>
        <v>0</v>
      </c>
      <c r="G142">
        <f t="shared" si="11"/>
        <v>0</v>
      </c>
      <c r="H142">
        <f t="shared" si="11"/>
        <v>0</v>
      </c>
      <c r="I142">
        <f t="shared" si="11"/>
        <v>0</v>
      </c>
      <c r="J142">
        <f t="shared" si="11"/>
        <v>0</v>
      </c>
      <c r="K142" s="47">
        <f t="shared" si="11"/>
        <v>0</v>
      </c>
    </row>
    <row r="143" spans="1:11" x14ac:dyDescent="0.2">
      <c r="A143" s="41" t="str">
        <f>VLOOKUP(B143,'Sector Match'!$A$1:$B$43,2,0)</f>
        <v>other manufacturing 31T33</v>
      </c>
      <c r="B143" s="12" t="s">
        <v>29</v>
      </c>
      <c r="C143" s="97">
        <f t="shared" si="11"/>
        <v>0</v>
      </c>
      <c r="D143">
        <f t="shared" si="11"/>
        <v>1350250139032.6428</v>
      </c>
      <c r="E143">
        <f t="shared" si="11"/>
        <v>220592916879.8793</v>
      </c>
      <c r="F143">
        <f t="shared" si="11"/>
        <v>0</v>
      </c>
      <c r="G143">
        <f t="shared" si="11"/>
        <v>0</v>
      </c>
      <c r="H143">
        <f t="shared" si="11"/>
        <v>0</v>
      </c>
      <c r="I143">
        <f t="shared" si="11"/>
        <v>0</v>
      </c>
      <c r="J143">
        <f t="shared" si="11"/>
        <v>0</v>
      </c>
      <c r="K143" s="47">
        <f t="shared" si="11"/>
        <v>0</v>
      </c>
    </row>
    <row r="144" spans="1:11" x14ac:dyDescent="0.2">
      <c r="A144" s="41" t="str">
        <f>VLOOKUP(B144,'Sector Match'!$A$1:$B$43,2,0)</f>
        <v>glass and glass products 231</v>
      </c>
      <c r="B144" s="12" t="s">
        <v>30</v>
      </c>
      <c r="C144" s="97">
        <f t="shared" si="11"/>
        <v>0</v>
      </c>
      <c r="D144">
        <f t="shared" si="11"/>
        <v>1384006392508.459</v>
      </c>
      <c r="E144">
        <f t="shared" si="11"/>
        <v>134806782537.70404</v>
      </c>
      <c r="F144">
        <f t="shared" si="11"/>
        <v>0</v>
      </c>
      <c r="G144">
        <f t="shared" si="11"/>
        <v>0</v>
      </c>
      <c r="H144">
        <f t="shared" si="11"/>
        <v>0</v>
      </c>
      <c r="I144">
        <f t="shared" si="11"/>
        <v>0</v>
      </c>
      <c r="J144">
        <f t="shared" si="11"/>
        <v>0</v>
      </c>
      <c r="K144" s="47">
        <f t="shared" si="11"/>
        <v>0</v>
      </c>
    </row>
    <row r="145" spans="1:11" x14ac:dyDescent="0.2">
      <c r="A145" s="41" t="str">
        <f>VLOOKUP(B145,'Sector Match'!$A$1:$B$43,2,0)</f>
        <v>road vehicles 29</v>
      </c>
      <c r="B145" s="12" t="s">
        <v>31</v>
      </c>
      <c r="C145" s="97">
        <f t="shared" si="11"/>
        <v>0</v>
      </c>
      <c r="D145">
        <f t="shared" si="11"/>
        <v>3135580878420.2485</v>
      </c>
      <c r="E145">
        <f t="shared" si="11"/>
        <v>0</v>
      </c>
      <c r="F145">
        <f t="shared" si="11"/>
        <v>0</v>
      </c>
      <c r="G145">
        <f t="shared" si="11"/>
        <v>0</v>
      </c>
      <c r="H145">
        <f t="shared" si="11"/>
        <v>0</v>
      </c>
      <c r="I145">
        <f t="shared" si="11"/>
        <v>0</v>
      </c>
      <c r="J145">
        <f t="shared" si="11"/>
        <v>0</v>
      </c>
      <c r="K145" s="47">
        <f t="shared" si="11"/>
        <v>0</v>
      </c>
    </row>
    <row r="146" spans="1:11" x14ac:dyDescent="0.2">
      <c r="A146" s="41" t="str">
        <f>VLOOKUP(B146,'Sector Match'!$A$1:$B$43,2,0)</f>
        <v>nonroad vehicles 30</v>
      </c>
      <c r="B146" s="12" t="s">
        <v>32</v>
      </c>
      <c r="C146" s="97">
        <f t="shared" si="11"/>
        <v>0</v>
      </c>
      <c r="D146">
        <f t="shared" si="11"/>
        <v>127523624241.97182</v>
      </c>
      <c r="E146">
        <f t="shared" si="11"/>
        <v>0</v>
      </c>
      <c r="F146">
        <f t="shared" si="11"/>
        <v>0</v>
      </c>
      <c r="G146">
        <f t="shared" si="11"/>
        <v>0</v>
      </c>
      <c r="H146">
        <f t="shared" si="11"/>
        <v>0</v>
      </c>
      <c r="I146">
        <f t="shared" si="11"/>
        <v>0</v>
      </c>
      <c r="J146">
        <f t="shared" si="11"/>
        <v>0</v>
      </c>
      <c r="K146" s="47">
        <f t="shared" si="11"/>
        <v>0</v>
      </c>
    </row>
    <row r="147" spans="1:11" x14ac:dyDescent="0.2">
      <c r="A147" s="41" t="str">
        <f>VLOOKUP(B147,'Sector Match'!$A$1:$B$43,2,0)</f>
        <v>appliances and electrical equipment 27</v>
      </c>
      <c r="B147" s="12" t="s">
        <v>33</v>
      </c>
      <c r="C147" s="97">
        <f t="shared" si="11"/>
        <v>0</v>
      </c>
      <c r="D147">
        <f t="shared" si="11"/>
        <v>0</v>
      </c>
      <c r="E147">
        <f t="shared" si="11"/>
        <v>0</v>
      </c>
      <c r="F147">
        <f t="shared" si="11"/>
        <v>0</v>
      </c>
      <c r="G147">
        <f t="shared" si="11"/>
        <v>0</v>
      </c>
      <c r="H147">
        <f t="shared" si="11"/>
        <v>0</v>
      </c>
      <c r="I147">
        <f t="shared" si="11"/>
        <v>0</v>
      </c>
      <c r="J147">
        <f t="shared" si="11"/>
        <v>0</v>
      </c>
      <c r="K147" s="47">
        <f t="shared" si="11"/>
        <v>0</v>
      </c>
    </row>
    <row r="148" spans="1:11" x14ac:dyDescent="0.2">
      <c r="A148" s="41" t="str">
        <f>VLOOKUP(B148,'Sector Match'!$A$1:$B$43,2,0)</f>
        <v>computers and electronics 26</v>
      </c>
      <c r="B148" s="12" t="s">
        <v>34</v>
      </c>
      <c r="C148" s="97">
        <f t="shared" ref="C148:K156" si="12">SUMIFS($B101:$AE101,$B$66:$AE$66,C$114)</f>
        <v>0</v>
      </c>
      <c r="D148">
        <f t="shared" si="12"/>
        <v>0</v>
      </c>
      <c r="E148">
        <f t="shared" si="12"/>
        <v>0</v>
      </c>
      <c r="F148">
        <f t="shared" si="12"/>
        <v>0</v>
      </c>
      <c r="G148">
        <f t="shared" si="12"/>
        <v>0</v>
      </c>
      <c r="H148">
        <f t="shared" si="12"/>
        <v>0</v>
      </c>
      <c r="I148">
        <f t="shared" si="12"/>
        <v>0</v>
      </c>
      <c r="J148">
        <f t="shared" si="12"/>
        <v>0</v>
      </c>
      <c r="K148" s="47">
        <f t="shared" si="12"/>
        <v>0</v>
      </c>
    </row>
    <row r="149" spans="1:11" x14ac:dyDescent="0.2">
      <c r="A149" s="41" t="str">
        <f>VLOOKUP(B149,'Sector Match'!$A$1:$B$43,2,0)</f>
        <v>computers and electronics 26</v>
      </c>
      <c r="B149" s="12" t="s">
        <v>35</v>
      </c>
      <c r="C149" s="97">
        <f t="shared" si="12"/>
        <v>0</v>
      </c>
      <c r="D149">
        <f t="shared" si="12"/>
        <v>0</v>
      </c>
      <c r="E149">
        <f t="shared" si="12"/>
        <v>0</v>
      </c>
      <c r="F149">
        <f t="shared" si="12"/>
        <v>0</v>
      </c>
      <c r="G149">
        <f t="shared" si="12"/>
        <v>0</v>
      </c>
      <c r="H149">
        <f t="shared" si="12"/>
        <v>0</v>
      </c>
      <c r="I149">
        <f t="shared" si="12"/>
        <v>0</v>
      </c>
      <c r="J149">
        <f t="shared" si="12"/>
        <v>0</v>
      </c>
      <c r="K149" s="47">
        <f t="shared" si="12"/>
        <v>0</v>
      </c>
    </row>
    <row r="150" spans="1:11" x14ac:dyDescent="0.2">
      <c r="A150" s="41" t="str">
        <f>VLOOKUP(B150,'Sector Match'!$A$1:$B$43,2,0)</f>
        <v>other machinery 28</v>
      </c>
      <c r="B150" s="12" t="s">
        <v>36</v>
      </c>
      <c r="C150" s="97">
        <f t="shared" si="12"/>
        <v>0</v>
      </c>
      <c r="D150">
        <f t="shared" si="12"/>
        <v>0</v>
      </c>
      <c r="E150">
        <f t="shared" si="12"/>
        <v>0</v>
      </c>
      <c r="F150">
        <f t="shared" si="12"/>
        <v>0</v>
      </c>
      <c r="G150">
        <f t="shared" si="12"/>
        <v>0</v>
      </c>
      <c r="H150">
        <f t="shared" si="12"/>
        <v>0</v>
      </c>
      <c r="I150">
        <f t="shared" si="12"/>
        <v>0</v>
      </c>
      <c r="J150">
        <f t="shared" si="12"/>
        <v>0</v>
      </c>
      <c r="K150" s="47">
        <f t="shared" si="12"/>
        <v>0</v>
      </c>
    </row>
    <row r="151" spans="1:11" x14ac:dyDescent="0.2">
      <c r="A151" s="41" t="str">
        <f>VLOOKUP(B151,'Sector Match'!$A$1:$B$43,2,0)</f>
        <v>water and waste 36T39</v>
      </c>
      <c r="B151" s="12" t="s">
        <v>37</v>
      </c>
      <c r="C151" s="97">
        <f t="shared" si="12"/>
        <v>0</v>
      </c>
      <c r="D151">
        <f t="shared" si="12"/>
        <v>0</v>
      </c>
      <c r="E151">
        <f t="shared" si="12"/>
        <v>0</v>
      </c>
      <c r="F151">
        <f t="shared" si="12"/>
        <v>0</v>
      </c>
      <c r="G151">
        <f t="shared" si="12"/>
        <v>0</v>
      </c>
      <c r="H151">
        <f t="shared" si="12"/>
        <v>0</v>
      </c>
      <c r="I151">
        <f t="shared" si="12"/>
        <v>0</v>
      </c>
      <c r="J151">
        <f t="shared" si="12"/>
        <v>0</v>
      </c>
      <c r="K151" s="47">
        <f t="shared" si="12"/>
        <v>0</v>
      </c>
    </row>
    <row r="152" spans="1:11" x14ac:dyDescent="0.2">
      <c r="A152" s="41" t="str">
        <f>VLOOKUP(B152,'Sector Match'!$A$1:$B$43,2,0)</f>
        <v>other machinery 28</v>
      </c>
      <c r="B152" s="12" t="s">
        <v>38</v>
      </c>
      <c r="C152" s="97">
        <f t="shared" si="12"/>
        <v>0</v>
      </c>
      <c r="D152">
        <f t="shared" si="12"/>
        <v>0</v>
      </c>
      <c r="E152">
        <f t="shared" si="12"/>
        <v>0</v>
      </c>
      <c r="F152">
        <f t="shared" si="12"/>
        <v>0</v>
      </c>
      <c r="G152">
        <f t="shared" si="12"/>
        <v>0</v>
      </c>
      <c r="H152">
        <f t="shared" si="12"/>
        <v>0</v>
      </c>
      <c r="I152">
        <f t="shared" si="12"/>
        <v>0</v>
      </c>
      <c r="J152">
        <f t="shared" si="12"/>
        <v>0</v>
      </c>
      <c r="K152" s="47">
        <f t="shared" si="12"/>
        <v>0</v>
      </c>
    </row>
    <row r="153" spans="1:11" x14ac:dyDescent="0.2">
      <c r="A153" s="41">
        <f>VLOOKUP(B153,'Sector Match'!$A$1:$B$43,2,0)</f>
        <v>0</v>
      </c>
      <c r="B153" s="12" t="s">
        <v>39</v>
      </c>
      <c r="C153" s="97">
        <f t="shared" si="12"/>
        <v>0</v>
      </c>
      <c r="D153">
        <f t="shared" si="12"/>
        <v>0</v>
      </c>
      <c r="E153">
        <f t="shared" si="12"/>
        <v>0</v>
      </c>
      <c r="F153">
        <f t="shared" si="12"/>
        <v>0</v>
      </c>
      <c r="G153">
        <f t="shared" si="12"/>
        <v>0</v>
      </c>
      <c r="H153">
        <f t="shared" si="12"/>
        <v>0</v>
      </c>
      <c r="I153">
        <f t="shared" si="12"/>
        <v>0</v>
      </c>
      <c r="J153">
        <f t="shared" si="12"/>
        <v>0</v>
      </c>
      <c r="K153" s="47">
        <f t="shared" si="12"/>
        <v>0</v>
      </c>
    </row>
    <row r="154" spans="1:11" x14ac:dyDescent="0.2">
      <c r="A154" s="41" t="str">
        <f>VLOOKUP(B154,'Sector Match'!$A$1:$B$43,2,0)</f>
        <v>energy pipelines and gas processing 352T353</v>
      </c>
      <c r="B154" s="12" t="s">
        <v>40</v>
      </c>
      <c r="C154" s="97">
        <f t="shared" si="12"/>
        <v>641643647774665.25</v>
      </c>
      <c r="D154">
        <f t="shared" si="12"/>
        <v>84345380673449.672</v>
      </c>
      <c r="E154">
        <f t="shared" si="12"/>
        <v>2102195727363.6272</v>
      </c>
      <c r="F154">
        <f t="shared" si="12"/>
        <v>0</v>
      </c>
      <c r="G154">
        <f t="shared" si="12"/>
        <v>2800892009650.4844</v>
      </c>
      <c r="H154">
        <f t="shared" si="12"/>
        <v>719814405085759.25</v>
      </c>
      <c r="I154">
        <f t="shared" si="12"/>
        <v>0</v>
      </c>
      <c r="J154">
        <f t="shared" si="12"/>
        <v>0</v>
      </c>
      <c r="K154" s="47">
        <f t="shared" si="12"/>
        <v>0</v>
      </c>
    </row>
    <row r="155" spans="1:11" x14ac:dyDescent="0.2">
      <c r="A155" s="113" t="str">
        <f>VLOOKUP(B155,'Sector Match'!$A$1:$B$43,2,0)</f>
        <v>water and waste 36T39</v>
      </c>
      <c r="B155" s="37" t="s">
        <v>41</v>
      </c>
      <c r="C155" s="98">
        <f>SUMIFS($B108:$AE108,$B$66:$AE$66,C$114)</f>
        <v>0</v>
      </c>
      <c r="D155" s="28">
        <f t="shared" si="12"/>
        <v>0</v>
      </c>
      <c r="E155" s="28">
        <f t="shared" si="12"/>
        <v>0</v>
      </c>
      <c r="F155" s="28">
        <f t="shared" si="12"/>
        <v>0</v>
      </c>
      <c r="G155" s="28">
        <f t="shared" si="12"/>
        <v>0</v>
      </c>
      <c r="H155" s="28">
        <f t="shared" si="12"/>
        <v>0</v>
      </c>
      <c r="I155" s="28">
        <f t="shared" si="12"/>
        <v>0</v>
      </c>
      <c r="J155" s="28">
        <f t="shared" si="12"/>
        <v>0</v>
      </c>
      <c r="K155" s="29">
        <f t="shared" si="12"/>
        <v>0</v>
      </c>
    </row>
    <row r="156" spans="1:11" x14ac:dyDescent="0.2">
      <c r="A156" s="113" t="str">
        <f>VLOOKUP(B156,'Sector Match'!$A$1:$B$43,2,0)</f>
        <v>construction 41T43</v>
      </c>
      <c r="B156" s="76" t="s">
        <v>123</v>
      </c>
      <c r="C156" s="24">
        <f>SUMIFS($B109:$AE109,$B$66:$AE$66,C$114)</f>
        <v>0</v>
      </c>
      <c r="D156" s="24">
        <f t="shared" si="12"/>
        <v>0</v>
      </c>
      <c r="E156" s="24">
        <f t="shared" si="12"/>
        <v>0</v>
      </c>
      <c r="F156" s="24">
        <f t="shared" si="12"/>
        <v>0</v>
      </c>
      <c r="G156" s="24">
        <f t="shared" si="12"/>
        <v>1113928532029844.9</v>
      </c>
      <c r="H156" s="24">
        <f t="shared" si="12"/>
        <v>0</v>
      </c>
      <c r="I156" s="24">
        <f t="shared" si="12"/>
        <v>0</v>
      </c>
      <c r="J156" s="24">
        <f t="shared" si="12"/>
        <v>0</v>
      </c>
      <c r="K156" s="25">
        <f t="shared" si="12"/>
        <v>0</v>
      </c>
    </row>
    <row r="161" spans="1:10" x14ac:dyDescent="0.2">
      <c r="A161" s="80" t="s">
        <v>338</v>
      </c>
    </row>
    <row r="162" spans="1:10" ht="42.75" x14ac:dyDescent="0.2">
      <c r="A162" s="120" t="s">
        <v>348</v>
      </c>
      <c r="B162" s="109" t="s">
        <v>342</v>
      </c>
      <c r="C162" s="109" t="s">
        <v>267</v>
      </c>
      <c r="D162" s="109" t="s">
        <v>182</v>
      </c>
      <c r="E162" s="109" t="s">
        <v>152</v>
      </c>
      <c r="F162" s="109" t="s">
        <v>167</v>
      </c>
      <c r="G162" s="109" t="s">
        <v>212</v>
      </c>
      <c r="H162" s="109" t="s">
        <v>155</v>
      </c>
      <c r="I162" s="109" t="s">
        <v>164</v>
      </c>
      <c r="J162" s="109" t="s">
        <v>221</v>
      </c>
    </row>
    <row r="163" spans="1:10" x14ac:dyDescent="0.2">
      <c r="A163" s="106" t="s">
        <v>339</v>
      </c>
      <c r="B163" s="121">
        <f>SUMIFS(C$115:C$156,$A$115:$A$156,$A163)</f>
        <v>0</v>
      </c>
      <c r="C163" s="122">
        <f t="shared" ref="C163:J178" si="13">SUMIFS(D$115:D$156,$A$115:$A$156,$A163)</f>
        <v>0</v>
      </c>
      <c r="D163" s="122">
        <f t="shared" si="13"/>
        <v>0</v>
      </c>
      <c r="E163" s="122">
        <f t="shared" si="13"/>
        <v>0</v>
      </c>
      <c r="F163" s="122">
        <f t="shared" si="13"/>
        <v>0</v>
      </c>
      <c r="G163" s="122">
        <f t="shared" si="13"/>
        <v>0</v>
      </c>
      <c r="H163" s="122">
        <f t="shared" si="13"/>
        <v>0</v>
      </c>
      <c r="I163" s="122">
        <f t="shared" si="13"/>
        <v>0</v>
      </c>
      <c r="J163" s="123">
        <f t="shared" si="13"/>
        <v>0</v>
      </c>
    </row>
    <row r="164" spans="1:10" x14ac:dyDescent="0.2">
      <c r="A164" s="107" t="s">
        <v>125</v>
      </c>
      <c r="B164" s="124">
        <f t="shared" ref="B164:J187" si="14">SUMIFS(C$115:C$156,$A$115:$A$156,$A164)</f>
        <v>1.7867702743129666E+16</v>
      </c>
      <c r="C164" s="125">
        <f t="shared" si="13"/>
        <v>0</v>
      </c>
      <c r="D164" s="125">
        <f t="shared" si="13"/>
        <v>0</v>
      </c>
      <c r="E164" s="125">
        <f t="shared" si="13"/>
        <v>0</v>
      </c>
      <c r="F164" s="125">
        <f t="shared" si="13"/>
        <v>0</v>
      </c>
      <c r="G164" s="125">
        <f t="shared" si="13"/>
        <v>0</v>
      </c>
      <c r="H164" s="125">
        <f t="shared" si="13"/>
        <v>0</v>
      </c>
      <c r="I164" s="125">
        <f t="shared" si="13"/>
        <v>0</v>
      </c>
      <c r="J164" s="126">
        <f t="shared" si="13"/>
        <v>0</v>
      </c>
    </row>
    <row r="165" spans="1:10" x14ac:dyDescent="0.2">
      <c r="A165" s="107" t="s">
        <v>126</v>
      </c>
      <c r="B165" s="124">
        <f t="shared" si="14"/>
        <v>0</v>
      </c>
      <c r="C165" s="125">
        <f t="shared" si="13"/>
        <v>0</v>
      </c>
      <c r="D165" s="125">
        <f t="shared" si="13"/>
        <v>0</v>
      </c>
      <c r="E165" s="125">
        <f t="shared" si="13"/>
        <v>0</v>
      </c>
      <c r="F165" s="125">
        <f t="shared" si="13"/>
        <v>0</v>
      </c>
      <c r="G165" s="125">
        <f t="shared" si="13"/>
        <v>0</v>
      </c>
      <c r="H165" s="125">
        <f t="shared" si="13"/>
        <v>0</v>
      </c>
      <c r="I165" s="125">
        <f t="shared" si="13"/>
        <v>0</v>
      </c>
      <c r="J165" s="126">
        <f t="shared" si="13"/>
        <v>0</v>
      </c>
    </row>
    <row r="166" spans="1:10" x14ac:dyDescent="0.2">
      <c r="A166" s="107" t="s">
        <v>127</v>
      </c>
      <c r="B166" s="124">
        <f t="shared" si="14"/>
        <v>0</v>
      </c>
      <c r="C166" s="125">
        <f t="shared" si="13"/>
        <v>0</v>
      </c>
      <c r="D166" s="125">
        <f t="shared" si="13"/>
        <v>0</v>
      </c>
      <c r="E166" s="125">
        <f t="shared" si="13"/>
        <v>0</v>
      </c>
      <c r="F166" s="125">
        <f t="shared" si="13"/>
        <v>0</v>
      </c>
      <c r="G166" s="125">
        <f t="shared" si="13"/>
        <v>0</v>
      </c>
      <c r="H166" s="125">
        <f t="shared" si="13"/>
        <v>0</v>
      </c>
      <c r="I166" s="125">
        <f t="shared" si="13"/>
        <v>0</v>
      </c>
      <c r="J166" s="126">
        <f t="shared" si="13"/>
        <v>0</v>
      </c>
    </row>
    <row r="167" spans="1:10" x14ac:dyDescent="0.2">
      <c r="A167" s="107" t="s">
        <v>128</v>
      </c>
      <c r="B167" s="124">
        <f t="shared" si="14"/>
        <v>0</v>
      </c>
      <c r="C167" s="125">
        <f t="shared" si="13"/>
        <v>0</v>
      </c>
      <c r="D167" s="125">
        <f t="shared" si="13"/>
        <v>0</v>
      </c>
      <c r="E167" s="125">
        <f t="shared" si="13"/>
        <v>0</v>
      </c>
      <c r="F167" s="125">
        <f t="shared" si="13"/>
        <v>0</v>
      </c>
      <c r="G167" s="125">
        <f t="shared" si="13"/>
        <v>0</v>
      </c>
      <c r="H167" s="125">
        <f t="shared" si="13"/>
        <v>0</v>
      </c>
      <c r="I167" s="125">
        <f t="shared" si="13"/>
        <v>0</v>
      </c>
      <c r="J167" s="126">
        <f t="shared" si="13"/>
        <v>9892160957797.6309</v>
      </c>
    </row>
    <row r="168" spans="1:10" x14ac:dyDescent="0.2">
      <c r="A168" s="107" t="s">
        <v>129</v>
      </c>
      <c r="B168" s="124">
        <f t="shared" si="14"/>
        <v>0</v>
      </c>
      <c r="C168" s="125">
        <f t="shared" si="13"/>
        <v>0</v>
      </c>
      <c r="D168" s="125">
        <f t="shared" si="13"/>
        <v>0</v>
      </c>
      <c r="E168" s="125">
        <f t="shared" si="13"/>
        <v>0</v>
      </c>
      <c r="F168" s="125">
        <f t="shared" si="13"/>
        <v>0</v>
      </c>
      <c r="G168" s="125">
        <f t="shared" si="13"/>
        <v>0</v>
      </c>
      <c r="H168" s="125">
        <f t="shared" si="13"/>
        <v>0</v>
      </c>
      <c r="I168" s="125">
        <f t="shared" si="13"/>
        <v>0</v>
      </c>
      <c r="J168" s="126">
        <f t="shared" si="13"/>
        <v>0</v>
      </c>
    </row>
    <row r="169" spans="1:10" x14ac:dyDescent="0.2">
      <c r="A169" s="107" t="s">
        <v>130</v>
      </c>
      <c r="B169" s="124">
        <f t="shared" si="14"/>
        <v>0</v>
      </c>
      <c r="C169" s="125">
        <f t="shared" si="13"/>
        <v>0</v>
      </c>
      <c r="D169" s="125">
        <f t="shared" si="13"/>
        <v>0</v>
      </c>
      <c r="E169" s="125">
        <f t="shared" si="13"/>
        <v>0</v>
      </c>
      <c r="F169" s="125">
        <f t="shared" si="13"/>
        <v>636509643222.44385</v>
      </c>
      <c r="G169" s="125">
        <f t="shared" si="13"/>
        <v>0</v>
      </c>
      <c r="H169" s="125">
        <f t="shared" si="13"/>
        <v>0</v>
      </c>
      <c r="I169" s="125">
        <f t="shared" si="13"/>
        <v>0</v>
      </c>
      <c r="J169" s="126">
        <f t="shared" si="13"/>
        <v>0</v>
      </c>
    </row>
    <row r="170" spans="1:10" x14ac:dyDescent="0.2">
      <c r="A170" s="107" t="s">
        <v>131</v>
      </c>
      <c r="B170" s="124">
        <f t="shared" si="14"/>
        <v>0</v>
      </c>
      <c r="C170" s="125">
        <f t="shared" si="13"/>
        <v>0</v>
      </c>
      <c r="D170" s="125">
        <f t="shared" si="13"/>
        <v>0</v>
      </c>
      <c r="E170" s="125">
        <f t="shared" si="13"/>
        <v>0</v>
      </c>
      <c r="F170" s="125">
        <f t="shared" si="13"/>
        <v>192082791741.68423</v>
      </c>
      <c r="G170" s="125">
        <f t="shared" si="13"/>
        <v>0</v>
      </c>
      <c r="H170" s="125">
        <f t="shared" si="13"/>
        <v>0</v>
      </c>
      <c r="I170" s="125">
        <f t="shared" si="13"/>
        <v>0</v>
      </c>
      <c r="J170" s="126">
        <f t="shared" si="13"/>
        <v>0</v>
      </c>
    </row>
    <row r="171" spans="1:10" x14ac:dyDescent="0.2">
      <c r="A171" s="107" t="s">
        <v>132</v>
      </c>
      <c r="B171" s="124">
        <f t="shared" si="14"/>
        <v>1.6806734101822664E+16</v>
      </c>
      <c r="C171" s="125">
        <f t="shared" si="13"/>
        <v>1940845965433898.5</v>
      </c>
      <c r="D171" s="125">
        <f t="shared" si="13"/>
        <v>198152730222374.94</v>
      </c>
      <c r="E171" s="125">
        <f t="shared" si="13"/>
        <v>2.7356889750244024E+16</v>
      </c>
      <c r="F171" s="125">
        <f t="shared" si="13"/>
        <v>6094286664347775</v>
      </c>
      <c r="G171" s="125">
        <f t="shared" si="13"/>
        <v>105972114177652.31</v>
      </c>
      <c r="H171" s="125">
        <f t="shared" si="13"/>
        <v>0</v>
      </c>
      <c r="I171" s="125">
        <f t="shared" si="13"/>
        <v>0</v>
      </c>
      <c r="J171" s="126">
        <f t="shared" si="13"/>
        <v>117961044473086.11</v>
      </c>
    </row>
    <row r="172" spans="1:10" x14ac:dyDescent="0.2">
      <c r="A172" s="107" t="s">
        <v>133</v>
      </c>
      <c r="B172" s="124">
        <f t="shared" si="14"/>
        <v>1281822508492033.5</v>
      </c>
      <c r="C172" s="125">
        <f t="shared" si="13"/>
        <v>2199803461851209</v>
      </c>
      <c r="D172" s="125">
        <f t="shared" si="13"/>
        <v>74411509245822.109</v>
      </c>
      <c r="E172" s="125">
        <f t="shared" si="13"/>
        <v>0</v>
      </c>
      <c r="F172" s="125">
        <f t="shared" si="13"/>
        <v>485886931823833.38</v>
      </c>
      <c r="G172" s="125">
        <f t="shared" si="13"/>
        <v>374366912614152.13</v>
      </c>
      <c r="H172" s="125">
        <f t="shared" si="13"/>
        <v>0</v>
      </c>
      <c r="I172" s="125">
        <f t="shared" si="13"/>
        <v>0</v>
      </c>
      <c r="J172" s="126">
        <f t="shared" si="13"/>
        <v>12299807669879.088</v>
      </c>
    </row>
    <row r="173" spans="1:10" x14ac:dyDescent="0.2">
      <c r="A173" s="107" t="s">
        <v>134</v>
      </c>
      <c r="B173" s="124">
        <f t="shared" si="14"/>
        <v>0</v>
      </c>
      <c r="C173" s="125">
        <f t="shared" si="13"/>
        <v>0</v>
      </c>
      <c r="D173" s="125">
        <f t="shared" si="13"/>
        <v>456613519227.62939</v>
      </c>
      <c r="E173" s="125">
        <f t="shared" si="13"/>
        <v>0</v>
      </c>
      <c r="F173" s="125">
        <f t="shared" si="13"/>
        <v>0</v>
      </c>
      <c r="G173" s="125">
        <f t="shared" si="13"/>
        <v>0</v>
      </c>
      <c r="H173" s="125">
        <f t="shared" si="13"/>
        <v>0</v>
      </c>
      <c r="I173" s="125">
        <f t="shared" si="13"/>
        <v>0</v>
      </c>
      <c r="J173" s="126">
        <f t="shared" si="13"/>
        <v>0</v>
      </c>
    </row>
    <row r="174" spans="1:10" x14ac:dyDescent="0.2">
      <c r="A174" s="107" t="s">
        <v>135</v>
      </c>
      <c r="B174" s="124">
        <f t="shared" si="14"/>
        <v>0</v>
      </c>
      <c r="C174" s="125">
        <f t="shared" si="13"/>
        <v>1384006392508.459</v>
      </c>
      <c r="D174" s="125">
        <f t="shared" si="13"/>
        <v>134806782537.70404</v>
      </c>
      <c r="E174" s="125">
        <f t="shared" si="13"/>
        <v>0</v>
      </c>
      <c r="F174" s="125">
        <f t="shared" si="13"/>
        <v>0</v>
      </c>
      <c r="G174" s="125">
        <f t="shared" si="13"/>
        <v>0</v>
      </c>
      <c r="H174" s="125">
        <f t="shared" si="13"/>
        <v>0</v>
      </c>
      <c r="I174" s="125">
        <f t="shared" si="13"/>
        <v>0</v>
      </c>
      <c r="J174" s="126">
        <f t="shared" si="13"/>
        <v>0</v>
      </c>
    </row>
    <row r="175" spans="1:10" x14ac:dyDescent="0.2">
      <c r="A175" s="107" t="s">
        <v>136</v>
      </c>
      <c r="B175" s="124">
        <f t="shared" si="14"/>
        <v>177668473803430.81</v>
      </c>
      <c r="C175" s="125">
        <f t="shared" si="13"/>
        <v>0</v>
      </c>
      <c r="D175" s="125">
        <f t="shared" si="13"/>
        <v>1977489873209.8369</v>
      </c>
      <c r="E175" s="125">
        <f t="shared" si="13"/>
        <v>0</v>
      </c>
      <c r="F175" s="125">
        <f t="shared" si="13"/>
        <v>762918104282268.25</v>
      </c>
      <c r="G175" s="125">
        <f t="shared" si="13"/>
        <v>0</v>
      </c>
      <c r="H175" s="125">
        <f t="shared" si="13"/>
        <v>0</v>
      </c>
      <c r="I175" s="125">
        <f t="shared" si="13"/>
        <v>0</v>
      </c>
      <c r="J175" s="126">
        <f t="shared" si="13"/>
        <v>4396457147660.5142</v>
      </c>
    </row>
    <row r="176" spans="1:10" x14ac:dyDescent="0.2">
      <c r="A176" s="107" t="s">
        <v>137</v>
      </c>
      <c r="B176" s="124">
        <f t="shared" si="14"/>
        <v>1379930241592826.5</v>
      </c>
      <c r="C176" s="125">
        <f t="shared" si="13"/>
        <v>0</v>
      </c>
      <c r="D176" s="125">
        <f t="shared" si="13"/>
        <v>39290669866076.844</v>
      </c>
      <c r="E176" s="125">
        <f t="shared" si="13"/>
        <v>0</v>
      </c>
      <c r="F176" s="125">
        <f t="shared" si="13"/>
        <v>0</v>
      </c>
      <c r="G176" s="125">
        <f t="shared" si="13"/>
        <v>0</v>
      </c>
      <c r="H176" s="125">
        <f t="shared" si="13"/>
        <v>0</v>
      </c>
      <c r="I176" s="125">
        <f t="shared" si="13"/>
        <v>0</v>
      </c>
      <c r="J176" s="126">
        <f t="shared" si="13"/>
        <v>0</v>
      </c>
    </row>
    <row r="177" spans="1:10" x14ac:dyDescent="0.2">
      <c r="A177" s="107" t="s">
        <v>138</v>
      </c>
      <c r="B177" s="124">
        <f t="shared" si="14"/>
        <v>0</v>
      </c>
      <c r="C177" s="125">
        <f t="shared" si="13"/>
        <v>0</v>
      </c>
      <c r="D177" s="125">
        <f t="shared" si="13"/>
        <v>0</v>
      </c>
      <c r="E177" s="125">
        <f t="shared" si="13"/>
        <v>0</v>
      </c>
      <c r="F177" s="125">
        <f t="shared" si="13"/>
        <v>67034308554178.563</v>
      </c>
      <c r="G177" s="125">
        <f t="shared" si="13"/>
        <v>0</v>
      </c>
      <c r="H177" s="125">
        <f t="shared" si="13"/>
        <v>0</v>
      </c>
      <c r="I177" s="125">
        <f t="shared" si="13"/>
        <v>0</v>
      </c>
      <c r="J177" s="126">
        <f t="shared" si="13"/>
        <v>0</v>
      </c>
    </row>
    <row r="178" spans="1:10" x14ac:dyDescent="0.2">
      <c r="A178" s="107" t="s">
        <v>139</v>
      </c>
      <c r="B178" s="124">
        <f t="shared" si="14"/>
        <v>0</v>
      </c>
      <c r="C178" s="125">
        <f t="shared" si="13"/>
        <v>0</v>
      </c>
      <c r="D178" s="125">
        <f t="shared" si="13"/>
        <v>0</v>
      </c>
      <c r="E178" s="125">
        <f t="shared" si="13"/>
        <v>0</v>
      </c>
      <c r="F178" s="125">
        <f t="shared" si="13"/>
        <v>0</v>
      </c>
      <c r="G178" s="125">
        <f t="shared" si="13"/>
        <v>0</v>
      </c>
      <c r="H178" s="125">
        <f t="shared" si="13"/>
        <v>0</v>
      </c>
      <c r="I178" s="125">
        <f t="shared" si="13"/>
        <v>0</v>
      </c>
      <c r="J178" s="126">
        <f t="shared" si="13"/>
        <v>0</v>
      </c>
    </row>
    <row r="179" spans="1:10" x14ac:dyDescent="0.2">
      <c r="A179" s="107" t="s">
        <v>140</v>
      </c>
      <c r="B179" s="124">
        <f t="shared" si="14"/>
        <v>0</v>
      </c>
      <c r="C179" s="125">
        <f t="shared" si="14"/>
        <v>0</v>
      </c>
      <c r="D179" s="125">
        <f t="shared" si="14"/>
        <v>0</v>
      </c>
      <c r="E179" s="125">
        <f t="shared" si="14"/>
        <v>0</v>
      </c>
      <c r="F179" s="125">
        <f t="shared" si="14"/>
        <v>0</v>
      </c>
      <c r="G179" s="125">
        <f t="shared" si="14"/>
        <v>0</v>
      </c>
      <c r="H179" s="125">
        <f t="shared" si="14"/>
        <v>0</v>
      </c>
      <c r="I179" s="125">
        <f t="shared" si="14"/>
        <v>0</v>
      </c>
      <c r="J179" s="126">
        <f t="shared" si="14"/>
        <v>0</v>
      </c>
    </row>
    <row r="180" spans="1:10" x14ac:dyDescent="0.2">
      <c r="A180" s="107" t="s">
        <v>141</v>
      </c>
      <c r="B180" s="124">
        <f t="shared" si="14"/>
        <v>0</v>
      </c>
      <c r="C180" s="125">
        <f t="shared" si="14"/>
        <v>0</v>
      </c>
      <c r="D180" s="125">
        <f t="shared" si="14"/>
        <v>0</v>
      </c>
      <c r="E180" s="125">
        <f t="shared" si="14"/>
        <v>0</v>
      </c>
      <c r="F180" s="125">
        <f t="shared" si="14"/>
        <v>0</v>
      </c>
      <c r="G180" s="125">
        <f t="shared" si="14"/>
        <v>0</v>
      </c>
      <c r="H180" s="125">
        <f t="shared" si="14"/>
        <v>0</v>
      </c>
      <c r="I180" s="125">
        <f t="shared" si="14"/>
        <v>0</v>
      </c>
      <c r="J180" s="126">
        <f t="shared" si="14"/>
        <v>0</v>
      </c>
    </row>
    <row r="181" spans="1:10" x14ac:dyDescent="0.2">
      <c r="A181" s="107" t="s">
        <v>142</v>
      </c>
      <c r="B181" s="124">
        <f t="shared" si="14"/>
        <v>0</v>
      </c>
      <c r="C181" s="125">
        <f t="shared" si="14"/>
        <v>0</v>
      </c>
      <c r="D181" s="125">
        <f t="shared" si="14"/>
        <v>0</v>
      </c>
      <c r="E181" s="125">
        <f t="shared" si="14"/>
        <v>0</v>
      </c>
      <c r="F181" s="125">
        <f t="shared" si="14"/>
        <v>0</v>
      </c>
      <c r="G181" s="125">
        <f t="shared" si="14"/>
        <v>0</v>
      </c>
      <c r="H181" s="125">
        <f t="shared" si="14"/>
        <v>0</v>
      </c>
      <c r="I181" s="125">
        <f t="shared" si="14"/>
        <v>0</v>
      </c>
      <c r="J181" s="126">
        <f t="shared" si="14"/>
        <v>0</v>
      </c>
    </row>
    <row r="182" spans="1:10" x14ac:dyDescent="0.2">
      <c r="A182" s="107" t="s">
        <v>143</v>
      </c>
      <c r="B182" s="124">
        <f t="shared" si="14"/>
        <v>0</v>
      </c>
      <c r="C182" s="125">
        <f t="shared" si="14"/>
        <v>3135580878420.2485</v>
      </c>
      <c r="D182" s="125">
        <f t="shared" si="14"/>
        <v>0</v>
      </c>
      <c r="E182" s="125">
        <f t="shared" si="14"/>
        <v>0</v>
      </c>
      <c r="F182" s="125">
        <f t="shared" si="14"/>
        <v>0</v>
      </c>
      <c r="G182" s="125">
        <f t="shared" si="14"/>
        <v>0</v>
      </c>
      <c r="H182" s="125">
        <f t="shared" si="14"/>
        <v>0</v>
      </c>
      <c r="I182" s="125">
        <f t="shared" si="14"/>
        <v>0</v>
      </c>
      <c r="J182" s="126">
        <f t="shared" si="14"/>
        <v>0</v>
      </c>
    </row>
    <row r="183" spans="1:10" x14ac:dyDescent="0.2">
      <c r="A183" s="107" t="s">
        <v>144</v>
      </c>
      <c r="B183" s="124">
        <f t="shared" si="14"/>
        <v>0</v>
      </c>
      <c r="C183" s="125">
        <f t="shared" si="14"/>
        <v>127523624241.97182</v>
      </c>
      <c r="D183" s="125">
        <f t="shared" si="14"/>
        <v>0</v>
      </c>
      <c r="E183" s="125">
        <f t="shared" si="14"/>
        <v>0</v>
      </c>
      <c r="F183" s="125">
        <f t="shared" si="14"/>
        <v>0</v>
      </c>
      <c r="G183" s="125">
        <f t="shared" si="14"/>
        <v>0</v>
      </c>
      <c r="H183" s="125">
        <f t="shared" si="14"/>
        <v>0</v>
      </c>
      <c r="I183" s="125">
        <f t="shared" si="14"/>
        <v>0</v>
      </c>
      <c r="J183" s="126">
        <f t="shared" si="14"/>
        <v>0</v>
      </c>
    </row>
    <row r="184" spans="1:10" x14ac:dyDescent="0.2">
      <c r="A184" s="107" t="s">
        <v>145</v>
      </c>
      <c r="B184" s="124">
        <f t="shared" si="14"/>
        <v>0</v>
      </c>
      <c r="C184" s="125">
        <f t="shared" si="14"/>
        <v>1350250139032.6428</v>
      </c>
      <c r="D184" s="125">
        <f t="shared" si="14"/>
        <v>220592916879.8793</v>
      </c>
      <c r="E184" s="125">
        <f t="shared" si="14"/>
        <v>0</v>
      </c>
      <c r="F184" s="125">
        <f t="shared" si="14"/>
        <v>0</v>
      </c>
      <c r="G184" s="125">
        <f t="shared" si="14"/>
        <v>0</v>
      </c>
      <c r="H184" s="125">
        <f t="shared" si="14"/>
        <v>0</v>
      </c>
      <c r="I184" s="125">
        <f t="shared" si="14"/>
        <v>0</v>
      </c>
      <c r="J184" s="126">
        <f t="shared" si="14"/>
        <v>0</v>
      </c>
    </row>
    <row r="185" spans="1:10" x14ac:dyDescent="0.2">
      <c r="A185" s="107" t="s">
        <v>146</v>
      </c>
      <c r="B185" s="124">
        <f t="shared" si="14"/>
        <v>641643647774665.25</v>
      </c>
      <c r="C185" s="125">
        <f t="shared" si="14"/>
        <v>84345380673449.672</v>
      </c>
      <c r="D185" s="125">
        <f t="shared" si="14"/>
        <v>2102195727363.6272</v>
      </c>
      <c r="E185" s="125">
        <f t="shared" si="14"/>
        <v>0</v>
      </c>
      <c r="F185" s="125">
        <f t="shared" si="14"/>
        <v>2800892009650.4844</v>
      </c>
      <c r="G185" s="125">
        <f t="shared" si="14"/>
        <v>719814405085759.25</v>
      </c>
      <c r="H185" s="125">
        <f t="shared" si="14"/>
        <v>0</v>
      </c>
      <c r="I185" s="125">
        <f t="shared" si="14"/>
        <v>0</v>
      </c>
      <c r="J185" s="126">
        <f t="shared" si="14"/>
        <v>0</v>
      </c>
    </row>
    <row r="186" spans="1:10" x14ac:dyDescent="0.2">
      <c r="A186" s="107" t="s">
        <v>147</v>
      </c>
      <c r="B186" s="124">
        <f t="shared" si="14"/>
        <v>0</v>
      </c>
      <c r="C186" s="125">
        <f t="shared" si="14"/>
        <v>0</v>
      </c>
      <c r="D186" s="125">
        <f t="shared" si="14"/>
        <v>0</v>
      </c>
      <c r="E186" s="125">
        <f t="shared" si="14"/>
        <v>0</v>
      </c>
      <c r="F186" s="125">
        <f t="shared" si="14"/>
        <v>0</v>
      </c>
      <c r="G186" s="125">
        <f t="shared" si="14"/>
        <v>0</v>
      </c>
      <c r="H186" s="125">
        <f t="shared" si="14"/>
        <v>0</v>
      </c>
      <c r="I186" s="125">
        <f t="shared" si="14"/>
        <v>0</v>
      </c>
      <c r="J186" s="126">
        <f t="shared" si="14"/>
        <v>0</v>
      </c>
    </row>
    <row r="187" spans="1:10" x14ac:dyDescent="0.2">
      <c r="A187" s="108" t="s">
        <v>340</v>
      </c>
      <c r="B187" s="127">
        <f t="shared" si="14"/>
        <v>0</v>
      </c>
      <c r="C187" s="44">
        <f t="shared" si="14"/>
        <v>0</v>
      </c>
      <c r="D187" s="44">
        <f t="shared" si="14"/>
        <v>0</v>
      </c>
      <c r="E187" s="44">
        <f t="shared" si="14"/>
        <v>0</v>
      </c>
      <c r="F187" s="44">
        <f t="shared" si="14"/>
        <v>1113928532029844.9</v>
      </c>
      <c r="G187" s="44">
        <f t="shared" si="14"/>
        <v>0</v>
      </c>
      <c r="H187" s="44">
        <f t="shared" si="14"/>
        <v>0</v>
      </c>
      <c r="I187" s="44">
        <f t="shared" si="14"/>
        <v>0</v>
      </c>
      <c r="J187" s="128">
        <f t="shared" si="14"/>
        <v>0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39C4C-E781-4725-B677-85876BF1CC77}">
  <sheetPr codeName="Sheet12"/>
  <dimension ref="A1:AE136"/>
  <sheetViews>
    <sheetView topLeftCell="A15" workbookViewId="0">
      <selection activeCell="G59" sqref="G59"/>
    </sheetView>
    <sheetView topLeftCell="E46" workbookViewId="1"/>
  </sheetViews>
  <sheetFormatPr defaultRowHeight="14.25" x14ac:dyDescent="0.2"/>
  <cols>
    <col min="1" max="1" width="25.125" customWidth="1"/>
    <col min="2" max="2" width="10.125" customWidth="1"/>
    <col min="3" max="10" width="13.25" bestFit="1" customWidth="1"/>
    <col min="11" max="11" width="11.5" bestFit="1" customWidth="1"/>
    <col min="12" max="12" width="11.25" bestFit="1" customWidth="1"/>
    <col min="13" max="14" width="9.125" bestFit="1" customWidth="1"/>
    <col min="15" max="15" width="12.75" bestFit="1" customWidth="1"/>
    <col min="16" max="16" width="9.125" bestFit="1" customWidth="1"/>
    <col min="17" max="17" width="12.75" bestFit="1" customWidth="1"/>
    <col min="18" max="21" width="9.125" bestFit="1" customWidth="1"/>
    <col min="22" max="22" width="12.75" bestFit="1" customWidth="1"/>
    <col min="23" max="23" width="9.125" bestFit="1" customWidth="1"/>
    <col min="24" max="24" width="12.75" bestFit="1" customWidth="1"/>
    <col min="25" max="25" width="9.125" bestFit="1" customWidth="1"/>
    <col min="26" max="27" width="12.75" bestFit="1" customWidth="1"/>
    <col min="28" max="28" width="9.125" bestFit="1" customWidth="1"/>
    <col min="29" max="30" width="11.625" bestFit="1" customWidth="1"/>
    <col min="31" max="31" width="12.75" bestFit="1" customWidth="1"/>
  </cols>
  <sheetData>
    <row r="1" spans="1:29" x14ac:dyDescent="0.2">
      <c r="A1" s="80" t="s">
        <v>349</v>
      </c>
    </row>
    <row r="2" spans="1:29" ht="86.25" x14ac:dyDescent="0.2">
      <c r="A2" s="1" t="s">
        <v>0</v>
      </c>
      <c r="B2" s="13" t="s">
        <v>43</v>
      </c>
      <c r="C2" s="13" t="s">
        <v>44</v>
      </c>
      <c r="D2" s="13" t="s">
        <v>45</v>
      </c>
      <c r="E2" s="13" t="s">
        <v>46</v>
      </c>
      <c r="F2" s="13" t="s">
        <v>47</v>
      </c>
      <c r="G2" s="13" t="s">
        <v>48</v>
      </c>
      <c r="H2" s="13" t="s">
        <v>49</v>
      </c>
      <c r="I2" s="13" t="s">
        <v>50</v>
      </c>
      <c r="J2" s="14" t="s">
        <v>51</v>
      </c>
      <c r="K2" s="13" t="s">
        <v>52</v>
      </c>
      <c r="L2" s="13" t="s">
        <v>53</v>
      </c>
      <c r="M2" s="13" t="s">
        <v>54</v>
      </c>
      <c r="N2" s="13" t="s">
        <v>55</v>
      </c>
      <c r="O2" s="13" t="s">
        <v>56</v>
      </c>
      <c r="P2" s="13" t="s">
        <v>57</v>
      </c>
      <c r="Q2" s="13" t="s">
        <v>58</v>
      </c>
      <c r="R2" s="13" t="s">
        <v>59</v>
      </c>
      <c r="S2" s="14" t="s">
        <v>60</v>
      </c>
      <c r="T2" s="13" t="s">
        <v>61</v>
      </c>
      <c r="U2" s="13" t="s">
        <v>62</v>
      </c>
      <c r="V2" s="13" t="s">
        <v>63</v>
      </c>
      <c r="W2" s="13" t="s">
        <v>64</v>
      </c>
      <c r="X2" s="13" t="s">
        <v>65</v>
      </c>
      <c r="Y2" s="13" t="s">
        <v>66</v>
      </c>
      <c r="Z2" s="13" t="s">
        <v>67</v>
      </c>
      <c r="AA2" s="13" t="s">
        <v>68</v>
      </c>
      <c r="AB2" s="13" t="s">
        <v>69</v>
      </c>
      <c r="AC2" s="14" t="s">
        <v>70</v>
      </c>
    </row>
    <row r="3" spans="1:29" s="136" customFormat="1" ht="12.75" x14ac:dyDescent="0.2">
      <c r="A3" s="129" t="s">
        <v>336</v>
      </c>
      <c r="B3" s="134" t="s">
        <v>159</v>
      </c>
      <c r="C3" s="134" t="s">
        <v>161</v>
      </c>
      <c r="D3" s="134" t="s">
        <v>181</v>
      </c>
      <c r="E3" s="134" t="s">
        <v>227</v>
      </c>
      <c r="F3" s="134" t="s">
        <v>196</v>
      </c>
      <c r="G3" s="134" t="s">
        <v>198</v>
      </c>
      <c r="H3" s="134" t="s">
        <v>200</v>
      </c>
      <c r="I3" s="134" t="s">
        <v>202</v>
      </c>
      <c r="J3" s="134" t="s">
        <v>184</v>
      </c>
      <c r="K3" s="134" t="s">
        <v>154</v>
      </c>
      <c r="L3" s="134" t="s">
        <v>193</v>
      </c>
      <c r="M3" s="134" t="s">
        <v>176</v>
      </c>
      <c r="N3" s="134" t="s">
        <v>186</v>
      </c>
      <c r="O3" s="134" t="s">
        <v>169</v>
      </c>
      <c r="P3" s="134" t="s">
        <v>204</v>
      </c>
      <c r="Q3" s="134" t="s">
        <v>205</v>
      </c>
      <c r="R3" s="134" t="s">
        <v>207</v>
      </c>
      <c r="S3" s="134" t="s">
        <v>171</v>
      </c>
      <c r="T3" s="134" t="s">
        <v>188</v>
      </c>
      <c r="U3" s="134" t="s">
        <v>190</v>
      </c>
      <c r="V3" s="134" t="s">
        <v>209</v>
      </c>
      <c r="W3" s="134" t="s">
        <v>211</v>
      </c>
      <c r="X3" s="134" t="s">
        <v>173</v>
      </c>
      <c r="Y3" s="134" t="s">
        <v>214</v>
      </c>
      <c r="Z3" s="134" t="s">
        <v>216</v>
      </c>
      <c r="AA3" s="135" t="s">
        <v>166</v>
      </c>
      <c r="AB3" s="135" t="s">
        <v>157</v>
      </c>
      <c r="AC3" s="135" t="s">
        <v>228</v>
      </c>
    </row>
    <row r="4" spans="1:29" s="136" customFormat="1" ht="12.75" x14ac:dyDescent="0.2">
      <c r="A4" s="129" t="s">
        <v>336</v>
      </c>
      <c r="B4" s="137" t="str">
        <f>VLOOKUP(B3,'Fuel Match'!$B$2:$D$35,3,0)</f>
        <v>coal</v>
      </c>
      <c r="C4" s="138" t="str">
        <f>VLOOKUP(C3,'Fuel Match'!$B$2:$D$35,3,0)</f>
        <v>coal</v>
      </c>
      <c r="D4" s="138" t="str">
        <f>VLOOKUP(D3,'Fuel Match'!$B$2:$D$35,3,0)</f>
        <v>coal</v>
      </c>
      <c r="E4" s="138" t="str">
        <f>VLOOKUP(E3,'Fuel Match'!$B$2:$D$35,3,0)</f>
        <v>coal</v>
      </c>
      <c r="F4" s="138" t="str">
        <f>VLOOKUP(F3,'Fuel Match'!$B$2:$D$35,3,0)</f>
        <v>LPG propane or butane</v>
      </c>
      <c r="G4" s="138" t="str">
        <f>VLOOKUP(G3,'Fuel Match'!$B$2:$D$35,3,0)</f>
        <v>LPG propane or butane</v>
      </c>
      <c r="H4" s="138" t="str">
        <f>VLOOKUP(H3,'Fuel Match'!$B$2:$D$35,3,0)</f>
        <v>LPG propane or butane</v>
      </c>
      <c r="I4" s="138" t="str">
        <f>VLOOKUP(I3,'Fuel Match'!$B$2:$D$35,3,0)</f>
        <v>LPG propane or butane</v>
      </c>
      <c r="J4" s="138" t="str">
        <f>VLOOKUP(J3,'Fuel Match'!$B$2:$D$35,3,0)</f>
        <v>petroleum diesel</v>
      </c>
      <c r="K4" s="138" t="str">
        <f>VLOOKUP(K3,'Fuel Match'!$B$2:$D$35,3,0)</f>
        <v>crude oil</v>
      </c>
      <c r="L4" s="138" t="str">
        <f>VLOOKUP(L3,'Fuel Match'!$B$2:$D$35,3,0)</f>
        <v>petroleum diesel</v>
      </c>
      <c r="M4" s="138" t="str">
        <f>VLOOKUP(M3,'Fuel Match'!$B$2:$D$35,3,0)</f>
        <v>petroleum diesel</v>
      </c>
      <c r="N4" s="138" t="str">
        <f>VLOOKUP(N3,'Fuel Match'!$B$2:$D$35,3,0)</f>
        <v>petroleum diesel</v>
      </c>
      <c r="O4" s="138" t="str">
        <f>VLOOKUP(O3,'Fuel Match'!$B$2:$D$35,3,0)</f>
        <v>heavy fuel oil</v>
      </c>
      <c r="P4" s="138" t="str">
        <f>VLOOKUP(P3,'Fuel Match'!$B$2:$D$35,3,0)</f>
        <v>LPG propane or butane</v>
      </c>
      <c r="Q4" s="138" t="str">
        <f>VLOOKUP(Q3,'Fuel Match'!$B$2:$D$35,3,0)</f>
        <v>LPG propane or butane</v>
      </c>
      <c r="R4" s="138" t="str">
        <f>VLOOKUP(R3,'Fuel Match'!$B$2:$D$35,3,0)</f>
        <v>heavy fuel oil</v>
      </c>
      <c r="S4" s="138" t="str">
        <f>VLOOKUP(S3,'Fuel Match'!$B$2:$D$35,3,0)</f>
        <v>heavy fuel oil</v>
      </c>
      <c r="T4" s="137" t="str">
        <f>VLOOKUP(T3,'Fuel Match'!$B$2:$D$35,3,0)</f>
        <v>heavy fuel oil</v>
      </c>
      <c r="U4" s="138" t="str">
        <f>VLOOKUP(U3,'Fuel Match'!$B$2:$D$35,3,0)</f>
        <v>heavy fuel oil</v>
      </c>
      <c r="V4" s="138" t="str">
        <f>VLOOKUP(V3,'Fuel Match'!$B$2:$D$35,3,0)</f>
        <v>LPG propane or butane</v>
      </c>
      <c r="W4" s="138" t="str">
        <f>VLOOKUP(W3,'Fuel Match'!$B$2:$D$35,3,0)</f>
        <v>LPG propane or butane</v>
      </c>
      <c r="X4" s="138" t="str">
        <f>VLOOKUP(X3,'Fuel Match'!$B$2:$D$35,3,0)</f>
        <v>heavy fuel oil</v>
      </c>
      <c r="Y4" s="138" t="str">
        <f>VLOOKUP(Y3,'Fuel Match'!$B$2:$D$35,3,0)</f>
        <v>natural gas</v>
      </c>
      <c r="Z4" s="138" t="str">
        <f>VLOOKUP(Z3,'Fuel Match'!$B$2:$D$35,3,0)</f>
        <v>natural gas</v>
      </c>
      <c r="AA4" s="139" t="str">
        <f>VLOOKUP(AA3,'Fuel Match'!$B$2:$D$35,3,0)</f>
        <v>heat</v>
      </c>
      <c r="AB4" s="139" t="str">
        <f>VLOOKUP(AB3,'Fuel Match'!$B$2:$D$35,3,0)</f>
        <v>electricity</v>
      </c>
      <c r="AC4" s="140" t="str">
        <f>VLOOKUP(AC3,'Fuel Match'!$B$2:$D$35,3,0)</f>
        <v>biomass</v>
      </c>
    </row>
    <row r="5" spans="1:29" x14ac:dyDescent="0.2">
      <c r="A5" s="36" t="s">
        <v>2</v>
      </c>
      <c r="B5" s="163">
        <f>INDEX('Final Energy Consumption-2019'!$A$2:$AE$43,MATCH('Energy Use 2019'!$A5,'Final Energy Consumption-2019'!$A$2:$A$43,0),MATCH('Energy Use 2019'!B$2,'Final Energy Consumption-2019'!$A$2:$AE$2,0))*VLOOKUP(B$3,'Heat Value'!$A$1:$E$33,5,0)</f>
        <v>322729108605956.75</v>
      </c>
      <c r="C5" s="3">
        <f>INDEX('Final Energy Consumption-2019'!$A$2:$AE$43,MATCH('Energy Use 2019'!$A5,'Final Energy Consumption-2019'!$A$2:$A$43,0),MATCH('Energy Use 2019'!C$2,'Final Energy Consumption-2019'!$A$2:$AE$2,0))*VLOOKUP(C$3,'Heat Value'!$A$1:$E$33,5,0)</f>
        <v>0</v>
      </c>
      <c r="D5" s="20">
        <f>INDEX('Final Energy Consumption-2019'!$A$2:$AE$43,MATCH('Energy Use 2019'!$A5,'Final Energy Consumption-2019'!$A$2:$A$43,0),MATCH('Energy Use 2019'!D$2,'Final Energy Consumption-2019'!$A$2:$AE$2,0))*VLOOKUP(D$3,'Heat Value'!$A$1:$E$33,5,0)</f>
        <v>102816651175385.63</v>
      </c>
      <c r="E5" s="20">
        <f>INDEX('Final Energy Consumption-2019'!$A$2:$AE$43,MATCH('Energy Use 2019'!$A5,'Final Energy Consumption-2019'!$A$2:$A$43,0),MATCH('Energy Use 2019'!E$2,'Final Energy Consumption-2019'!$A$2:$AE$2,0))*VLOOKUP(E$3,'Heat Value'!$A$1:$E$33,5,0)</f>
        <v>13184517198781.467</v>
      </c>
      <c r="F5" s="20">
        <f>INDEX('Final Energy Consumption-2019'!$A$2:$AE$43,MATCH('Energy Use 2019'!$A5,'Final Energy Consumption-2019'!$A$2:$A$43,0),MATCH('Energy Use 2019'!F$2,'Final Energy Consumption-2019'!$A$2:$AE$2,0))*VLOOKUP(F$3,'Heat Value'!$A$1:$E$33,5,0)</f>
        <v>1710586221573.0098</v>
      </c>
      <c r="G5" s="20">
        <f>INDEX('Final Energy Consumption-2019'!$A$2:$AE$43,MATCH('Energy Use 2019'!$A5,'Final Energy Consumption-2019'!$A$2:$A$43,0),MATCH('Energy Use 2019'!G$2,'Final Energy Consumption-2019'!$A$2:$AE$2,0))*VLOOKUP(G$3,'Heat Value'!$A$1:$E$33,5,0)</f>
        <v>8927289488987.7168</v>
      </c>
      <c r="H5" s="20">
        <f>INDEX('Final Energy Consumption-2019'!$A$2:$AE$43,MATCH('Energy Use 2019'!$A5,'Final Energy Consumption-2019'!$A$2:$A$43,0),MATCH('Energy Use 2019'!H$2,'Final Energy Consumption-2019'!$A$2:$AE$2,0))*VLOOKUP(H$3,'Heat Value'!$A$1:$E$33,5,0)</f>
        <v>542189306850.43829</v>
      </c>
      <c r="I5" s="20">
        <f>INDEX('Final Energy Consumption-2019'!$A$2:$AE$43,MATCH('Energy Use 2019'!$A5,'Final Energy Consumption-2019'!$A$2:$A$43,0),MATCH('Energy Use 2019'!I$2,'Final Energy Consumption-2019'!$A$2:$AE$2,0))*VLOOKUP(I$3,'Heat Value'!$A$1:$E$33,5,0)</f>
        <v>703502094225.62805</v>
      </c>
      <c r="J5" s="20">
        <f>INDEX('Final Energy Consumption-2019'!$A$2:$AE$43,MATCH('Energy Use 2019'!$A5,'Final Energy Consumption-2019'!$A$2:$A$43,0),MATCH('Energy Use 2019'!J$2,'Final Energy Consumption-2019'!$A$2:$AE$2,0))*VLOOKUP(J$3,'Heat Value'!$A$1:$E$33,5,0)</f>
        <v>2060976203297.6738</v>
      </c>
      <c r="K5" s="20">
        <f>INDEX('Final Energy Consumption-2019'!$A$2:$AE$43,MATCH('Energy Use 2019'!$A5,'Final Energy Consumption-2019'!$A$2:$A$43,0),MATCH('Energy Use 2019'!K$2,'Final Energy Consumption-2019'!$A$2:$AE$2,0))*VLOOKUP(K$3,'Heat Value'!$A$1:$E$33,5,0)</f>
        <v>87194625763.176422</v>
      </c>
      <c r="L5" s="20">
        <f>INDEX('Final Energy Consumption-2019'!$A$2:$AE$43,MATCH('Energy Use 2019'!$A5,'Final Energy Consumption-2019'!$A$2:$A$43,0),MATCH('Energy Use 2019'!L$2,'Final Energy Consumption-2019'!$A$2:$AE$2,0))*VLOOKUP(L$3,'Heat Value'!$A$1:$E$33,5,0)</f>
        <v>2020712931926.7793</v>
      </c>
      <c r="M5" s="20">
        <f>INDEX('Final Energy Consumption-2019'!$A$2:$AE$43,MATCH('Energy Use 2019'!$A5,'Final Energy Consumption-2019'!$A$2:$A$43,0),MATCH('Energy Use 2019'!M$2,'Final Energy Consumption-2019'!$A$2:$AE$2,0))*VLOOKUP(M$3,'Heat Value'!$A$1:$E$33,5,0)</f>
        <v>306168626049.51202</v>
      </c>
      <c r="N5" s="20">
        <f>INDEX('Final Energy Consumption-2019'!$A$2:$AE$43,MATCH('Energy Use 2019'!$A5,'Final Energy Consumption-2019'!$A$2:$A$43,0),MATCH('Energy Use 2019'!N$2,'Final Energy Consumption-2019'!$A$2:$AE$2,0))*VLOOKUP(N$3,'Heat Value'!$A$1:$E$33,5,0)</f>
        <v>61690527567806</v>
      </c>
      <c r="O5" s="20">
        <f>INDEX('Final Energy Consumption-2019'!$A$2:$AE$43,MATCH('Energy Use 2019'!$A5,'Final Energy Consumption-2019'!$A$2:$A$43,0),MATCH('Energy Use 2019'!O$2,'Final Energy Consumption-2019'!$A$2:$AE$2,0))*VLOOKUP(O$3,'Heat Value'!$A$1:$E$33,5,0)</f>
        <v>107011586163.89835</v>
      </c>
      <c r="P5" s="20">
        <f>INDEX('Final Energy Consumption-2019'!$A$2:$AE$43,MATCH('Energy Use 2019'!$A5,'Final Energy Consumption-2019'!$A$2:$A$43,0),MATCH('Energy Use 2019'!P$2,'Final Energy Consumption-2019'!$A$2:$AE$2,0))*VLOOKUP(P$3,'Heat Value'!$A$1:$E$33,5,0)</f>
        <v>62157368446419.227</v>
      </c>
      <c r="Q5" s="20">
        <f>INDEX('Final Energy Consumption-2019'!$A$2:$AE$43,MATCH('Energy Use 2019'!$A5,'Final Energy Consumption-2019'!$A$2:$A$43,0),MATCH('Energy Use 2019'!Q$2,'Final Energy Consumption-2019'!$A$2:$AE$2,0))*VLOOKUP(Q$3,'Heat Value'!$A$1:$E$33,5,0)</f>
        <v>396301105766.10712</v>
      </c>
      <c r="R5" s="3">
        <f>INDEX('Final Energy Consumption-2019'!$A$2:$AE$43,MATCH('Energy Use 2019'!$A5,'Final Energy Consumption-2019'!$A$2:$A$43,0),MATCH('Energy Use 2019'!R$2,'Final Energy Consumption-2019'!$A$2:$AE$2,0))*VLOOKUP(R$3,'Heat Value'!$A$1:$E$33,5,0)</f>
        <v>0</v>
      </c>
      <c r="S5" s="3">
        <f>INDEX('Final Energy Consumption-2019'!$A$2:$AE$43,MATCH('Energy Use 2019'!$A5,'Final Energy Consumption-2019'!$A$2:$A$43,0),MATCH('Energy Use 2019'!S$2,'Final Energy Consumption-2019'!$A$2:$AE$2,0))*VLOOKUP(S$3,'Heat Value'!$A$1:$E$33,5,0)</f>
        <v>0</v>
      </c>
      <c r="T5" s="19">
        <f>INDEX('Final Energy Consumption-2019'!$A$2:$AE$43,MATCH('Energy Use 2019'!$A5,'Final Energy Consumption-2019'!$A$2:$A$43,0),MATCH('Energy Use 2019'!T$2,'Final Energy Consumption-2019'!$A$2:$AE$2,0))*VLOOKUP(T$3,'Heat Value'!$A$1:$E$33,5,0)</f>
        <v>36899468402.5495</v>
      </c>
      <c r="U5" s="3">
        <f>INDEX('Final Energy Consumption-2019'!$A$2:$AE$43,MATCH('Energy Use 2019'!$A5,'Final Energy Consumption-2019'!$A$2:$A$43,0),MATCH('Energy Use 2019'!U$2,'Final Energy Consumption-2019'!$A$2:$AE$2,0))*VLOOKUP(U$3,'Heat Value'!$A$1:$E$33,5,0)</f>
        <v>0</v>
      </c>
      <c r="V5" s="20">
        <f>INDEX('Final Energy Consumption-2019'!$A$2:$AE$43,MATCH('Energy Use 2019'!$A5,'Final Energy Consumption-2019'!$A$2:$A$43,0),MATCH('Energy Use 2019'!V$2,'Final Energy Consumption-2019'!$A$2:$AE$2,0))*VLOOKUP(V$3,'Heat Value'!$A$1:$E$33,5,0)</f>
        <v>19856515178793.617</v>
      </c>
      <c r="W5" s="3">
        <f>INDEX('Final Energy Consumption-2019'!$A$2:$AE$43,MATCH('Energy Use 2019'!$A5,'Final Energy Consumption-2019'!$A$2:$A$43,0),MATCH('Energy Use 2019'!W$2,'Final Energy Consumption-2019'!$A$2:$AE$2,0))*VLOOKUP(W$3,'Heat Value'!$A$1:$E$33,5,0)</f>
        <v>0</v>
      </c>
      <c r="X5" s="20">
        <f>INDEX('Final Energy Consumption-2019'!$A$2:$AE$43,MATCH('Energy Use 2019'!$A5,'Final Energy Consumption-2019'!$A$2:$A$43,0),MATCH('Energy Use 2019'!X$2,'Final Energy Consumption-2019'!$A$2:$AE$2,0))*VLOOKUP(X$3,'Heat Value'!$A$1:$E$33,5,0)</f>
        <v>201976037571.84988</v>
      </c>
      <c r="Y5" s="20">
        <f>INDEX('Final Energy Consumption-2019'!$A$2:$AE$43,MATCH('Energy Use 2019'!$A5,'Final Energy Consumption-2019'!$A$2:$A$43,0),MATCH('Energy Use 2019'!Y$2,'Final Energy Consumption-2019'!$A$2:$AE$2,0))*VLOOKUP(Y$3,'Heat Value'!$A$1:$E$33,5,0)</f>
        <v>48399103706216.117</v>
      </c>
      <c r="Z5" s="20">
        <f>INDEX('Final Energy Consumption-2019'!$A$2:$AE$43,MATCH('Energy Use 2019'!$A5,'Final Energy Consumption-2019'!$A$2:$A$43,0),MATCH('Energy Use 2019'!Z$2,'Final Energy Consumption-2019'!$A$2:$AE$2,0))*VLOOKUP(Z$3,'Heat Value'!$A$1:$E$33,5,0)</f>
        <v>6556878481835.8203</v>
      </c>
      <c r="AA5" s="20">
        <f>INDEX('Final Energy Consumption-2019'!$A$2:$AE$43,MATCH('Energy Use 2019'!$A5,'Final Energy Consumption-2019'!$A$2:$A$43,0),MATCH('Energy Use 2019'!AA$2,'Final Energy Consumption-2019'!$A$2:$AE$2,0))*VLOOKUP(AA$3,'Heat Value'!$A$1:$E$33,5,0)</f>
        <v>6686849800415.7793</v>
      </c>
      <c r="AB5" s="20">
        <f>INDEX('Final Energy Consumption-2019'!$A$2:$AE$43,MATCH('Energy Use 2019'!$A5,'Final Energy Consumption-2019'!$A$2:$A$43,0),MATCH('Energy Use 2019'!AB$2,'Final Energy Consumption-2019'!$A$2:$AE$2,0))*VLOOKUP(AB$3,'Heat Value'!$A$1:$E$33,5,0)</f>
        <v>350345055193049.75</v>
      </c>
      <c r="AC5" s="130">
        <f>INDEX('Final Energy Consumption-2019'!$A$2:$AE$43,MATCH('Energy Use 2019'!$A5,'Final Energy Consumption-2019'!$A$2:$A$43,0),MATCH('Energy Use 2019'!AC$2,'Final Energy Consumption-2019'!$A$2:$AE$2,0))*VLOOKUP(AC$3,'Heat Value'!$A$1:$E$33,5,0)</f>
        <v>799014383930.48096</v>
      </c>
    </row>
    <row r="6" spans="1:29" x14ac:dyDescent="0.2">
      <c r="A6" s="12" t="s">
        <v>3</v>
      </c>
      <c r="B6" s="9">
        <f>INDEX('Final Energy Consumption-2019'!$A$2:$AE$43,MATCH('Energy Use 2019'!$A6,'Final Energy Consumption-2019'!$A$2:$A$43,0),MATCH('Energy Use 2019'!B$2,'Final Energy Consumption-2019'!$A$2:$AE$2,0))*VLOOKUP(B$3,'Heat Value'!$A$1:$E$33,5,0)</f>
        <v>20926710183162.34</v>
      </c>
      <c r="C6" s="5">
        <f>INDEX('Final Energy Consumption-2019'!$A$2:$AE$43,MATCH('Energy Use 2019'!$A6,'Final Energy Consumption-2019'!$A$2:$A$43,0),MATCH('Energy Use 2019'!C$2,'Final Energy Consumption-2019'!$A$2:$AE$2,0))*VLOOKUP(C$3,'Heat Value'!$A$1:$E$33,5,0)</f>
        <v>0</v>
      </c>
      <c r="D6" s="5">
        <f>INDEX('Final Energy Consumption-2019'!$A$2:$AE$43,MATCH('Energy Use 2019'!$A6,'Final Energy Consumption-2019'!$A$2:$A$43,0),MATCH('Energy Use 2019'!D$2,'Final Energy Consumption-2019'!$A$2:$AE$2,0))*VLOOKUP(D$3,'Heat Value'!$A$1:$E$33,5,0)</f>
        <v>0</v>
      </c>
      <c r="E6" s="5">
        <f>INDEX('Final Energy Consumption-2019'!$A$2:$AE$43,MATCH('Energy Use 2019'!$A6,'Final Energy Consumption-2019'!$A$2:$A$43,0),MATCH('Energy Use 2019'!E$2,'Final Energy Consumption-2019'!$A$2:$AE$2,0))*VLOOKUP(E$3,'Heat Value'!$A$1:$E$33,5,0)</f>
        <v>0</v>
      </c>
      <c r="F6" s="5">
        <f>INDEX('Final Energy Consumption-2019'!$A$2:$AE$43,MATCH('Energy Use 2019'!$A6,'Final Energy Consumption-2019'!$A$2:$A$43,0),MATCH('Energy Use 2019'!F$2,'Final Energy Consumption-2019'!$A$2:$AE$2,0))*VLOOKUP(F$3,'Heat Value'!$A$1:$E$33,5,0)</f>
        <v>0</v>
      </c>
      <c r="G6" s="5">
        <f>INDEX('Final Energy Consumption-2019'!$A$2:$AE$43,MATCH('Energy Use 2019'!$A6,'Final Energy Consumption-2019'!$A$2:$A$43,0),MATCH('Energy Use 2019'!G$2,'Final Energy Consumption-2019'!$A$2:$AE$2,0))*VLOOKUP(G$3,'Heat Value'!$A$1:$E$33,5,0)</f>
        <v>0</v>
      </c>
      <c r="H6" s="5">
        <f>INDEX('Final Energy Consumption-2019'!$A$2:$AE$43,MATCH('Energy Use 2019'!$A6,'Final Energy Consumption-2019'!$A$2:$A$43,0),MATCH('Energy Use 2019'!H$2,'Final Energy Consumption-2019'!$A$2:$AE$2,0))*VLOOKUP(H$3,'Heat Value'!$A$1:$E$33,5,0)</f>
        <v>0</v>
      </c>
      <c r="I6" s="5">
        <f>INDEX('Final Energy Consumption-2019'!$A$2:$AE$43,MATCH('Energy Use 2019'!$A6,'Final Energy Consumption-2019'!$A$2:$A$43,0),MATCH('Energy Use 2019'!I$2,'Final Energy Consumption-2019'!$A$2:$AE$2,0))*VLOOKUP(I$3,'Heat Value'!$A$1:$E$33,5,0)</f>
        <v>0</v>
      </c>
      <c r="J6" s="5">
        <f>INDEX('Final Energy Consumption-2019'!$A$2:$AE$43,MATCH('Energy Use 2019'!$A6,'Final Energy Consumption-2019'!$A$2:$A$43,0),MATCH('Energy Use 2019'!J$2,'Final Energy Consumption-2019'!$A$2:$AE$2,0))*VLOOKUP(J$3,'Heat Value'!$A$1:$E$33,5,0)</f>
        <v>0</v>
      </c>
      <c r="K6" s="11">
        <f>INDEX('Final Energy Consumption-2019'!$A$2:$AE$43,MATCH('Energy Use 2019'!$A6,'Final Energy Consumption-2019'!$A$2:$A$43,0),MATCH('Energy Use 2019'!K$2,'Final Energy Consumption-2019'!$A$2:$AE$2,0))*VLOOKUP(K$3,'Heat Value'!$A$1:$E$33,5,0)</f>
        <v>106298175589472.34</v>
      </c>
      <c r="L6" s="11">
        <f>INDEX('Final Energy Consumption-2019'!$A$2:$AE$43,MATCH('Energy Use 2019'!$A6,'Final Energy Consumption-2019'!$A$2:$A$43,0),MATCH('Energy Use 2019'!L$2,'Final Energy Consumption-2019'!$A$2:$AE$2,0))*VLOOKUP(L$3,'Heat Value'!$A$1:$E$33,5,0)</f>
        <v>2853491594781.4521</v>
      </c>
      <c r="M6" s="5">
        <f>INDEX('Final Energy Consumption-2019'!$A$2:$AE$43,MATCH('Energy Use 2019'!$A6,'Final Energy Consumption-2019'!$A$2:$A$43,0),MATCH('Energy Use 2019'!M$2,'Final Energy Consumption-2019'!$A$2:$AE$2,0))*VLOOKUP(M$3,'Heat Value'!$A$1:$E$33,5,0)</f>
        <v>0</v>
      </c>
      <c r="N6" s="11">
        <f>INDEX('Final Energy Consumption-2019'!$A$2:$AE$43,MATCH('Energy Use 2019'!$A6,'Final Energy Consumption-2019'!$A$2:$A$43,0),MATCH('Energy Use 2019'!N$2,'Final Energy Consumption-2019'!$A$2:$AE$2,0))*VLOOKUP(N$3,'Heat Value'!$A$1:$E$33,5,0)</f>
        <v>16396905623526.945</v>
      </c>
      <c r="O6" s="11">
        <f>INDEX('Final Energy Consumption-2019'!$A$2:$AE$43,MATCH('Energy Use 2019'!$A6,'Final Energy Consumption-2019'!$A$2:$A$43,0),MATCH('Energy Use 2019'!O$2,'Final Energy Consumption-2019'!$A$2:$AE$2,0))*VLOOKUP(O$3,'Heat Value'!$A$1:$E$33,5,0)</f>
        <v>344815110972.56134</v>
      </c>
      <c r="P6" s="5">
        <f>INDEX('Final Energy Consumption-2019'!$A$2:$AE$43,MATCH('Energy Use 2019'!$A6,'Final Energy Consumption-2019'!$A$2:$A$43,0),MATCH('Energy Use 2019'!P$2,'Final Energy Consumption-2019'!$A$2:$AE$2,0))*VLOOKUP(P$3,'Heat Value'!$A$1:$E$33,5,0)</f>
        <v>0</v>
      </c>
      <c r="Q6" s="11">
        <f>INDEX('Final Energy Consumption-2019'!$A$2:$AE$43,MATCH('Energy Use 2019'!$A6,'Final Energy Consumption-2019'!$A$2:$A$43,0),MATCH('Energy Use 2019'!Q$2,'Final Energy Consumption-2019'!$A$2:$AE$2,0))*VLOOKUP(Q$3,'Heat Value'!$A$1:$E$33,5,0)</f>
        <v>3923773324.4169021</v>
      </c>
      <c r="R6" s="5">
        <f>INDEX('Final Energy Consumption-2019'!$A$2:$AE$43,MATCH('Energy Use 2019'!$A6,'Final Energy Consumption-2019'!$A$2:$A$43,0),MATCH('Energy Use 2019'!R$2,'Final Energy Consumption-2019'!$A$2:$AE$2,0))*VLOOKUP(R$3,'Heat Value'!$A$1:$E$33,5,0)</f>
        <v>0</v>
      </c>
      <c r="S6" s="5">
        <f>INDEX('Final Energy Consumption-2019'!$A$2:$AE$43,MATCH('Energy Use 2019'!$A6,'Final Energy Consumption-2019'!$A$2:$A$43,0),MATCH('Energy Use 2019'!S$2,'Final Energy Consumption-2019'!$A$2:$AE$2,0))*VLOOKUP(S$3,'Heat Value'!$A$1:$E$33,5,0)</f>
        <v>0</v>
      </c>
      <c r="T6" s="9">
        <f>INDEX('Final Energy Consumption-2019'!$A$2:$AE$43,MATCH('Energy Use 2019'!$A6,'Final Energy Consumption-2019'!$A$2:$A$43,0),MATCH('Energy Use 2019'!T$2,'Final Energy Consumption-2019'!$A$2:$AE$2,0))*VLOOKUP(T$3,'Heat Value'!$A$1:$E$33,5,0)</f>
        <v>0</v>
      </c>
      <c r="U6" s="5">
        <f>INDEX('Final Energy Consumption-2019'!$A$2:$AE$43,MATCH('Energy Use 2019'!$A6,'Final Energy Consumption-2019'!$A$2:$A$43,0),MATCH('Energy Use 2019'!U$2,'Final Energy Consumption-2019'!$A$2:$AE$2,0))*VLOOKUP(U$3,'Heat Value'!$A$1:$E$33,5,0)</f>
        <v>0</v>
      </c>
      <c r="V6" s="11">
        <f>INDEX('Final Energy Consumption-2019'!$A$2:$AE$43,MATCH('Energy Use 2019'!$A6,'Final Energy Consumption-2019'!$A$2:$A$43,0),MATCH('Energy Use 2019'!V$2,'Final Energy Consumption-2019'!$A$2:$AE$2,0))*VLOOKUP(V$3,'Heat Value'!$A$1:$E$33,5,0)</f>
        <v>61828670017.800484</v>
      </c>
      <c r="W6" s="11">
        <f>INDEX('Final Energy Consumption-2019'!$A$2:$AE$43,MATCH('Energy Use 2019'!$A6,'Final Energy Consumption-2019'!$A$2:$A$43,0),MATCH('Energy Use 2019'!W$2,'Final Energy Consumption-2019'!$A$2:$AE$2,0))*VLOOKUP(W$3,'Heat Value'!$A$1:$E$33,5,0)</f>
        <v>5589224115481.6592</v>
      </c>
      <c r="X6" s="11">
        <f>INDEX('Final Energy Consumption-2019'!$A$2:$AE$43,MATCH('Energy Use 2019'!$A6,'Final Energy Consumption-2019'!$A$2:$A$43,0),MATCH('Energy Use 2019'!X$2,'Final Energy Consumption-2019'!$A$2:$AE$2,0))*VLOOKUP(X$3,'Heat Value'!$A$1:$E$33,5,0)</f>
        <v>6801154649775.1768</v>
      </c>
      <c r="Y6" s="11">
        <f>INDEX('Final Energy Consumption-2019'!$A$2:$AE$43,MATCH('Energy Use 2019'!$A6,'Final Energy Consumption-2019'!$A$2:$A$43,0),MATCH('Energy Use 2019'!Y$2,'Final Energy Consumption-2019'!$A$2:$AE$2,0))*VLOOKUP(Y$3,'Heat Value'!$A$1:$E$33,5,0)</f>
        <v>446485947639643.88</v>
      </c>
      <c r="Z6" s="11">
        <f>INDEX('Final Energy Consumption-2019'!$A$2:$AE$43,MATCH('Energy Use 2019'!$A6,'Final Energy Consumption-2019'!$A$2:$A$43,0),MATCH('Energy Use 2019'!Z$2,'Final Energy Consumption-2019'!$A$2:$AE$2,0))*VLOOKUP(Z$3,'Heat Value'!$A$1:$E$33,5,0)</f>
        <v>2237626188225.0122</v>
      </c>
      <c r="AA6" s="11">
        <f>INDEX('Final Energy Consumption-2019'!$A$2:$AE$43,MATCH('Energy Use 2019'!$A6,'Final Energy Consumption-2019'!$A$2:$A$43,0),MATCH('Energy Use 2019'!AA$2,'Final Energy Consumption-2019'!$A$2:$AE$2,0))*VLOOKUP(AA$3,'Heat Value'!$A$1:$E$33,5,0)</f>
        <v>26332823992208.566</v>
      </c>
      <c r="AB6" s="11">
        <f>INDEX('Final Energy Consumption-2019'!$A$2:$AE$43,MATCH('Energy Use 2019'!$A6,'Final Energy Consumption-2019'!$A$2:$A$43,0),MATCH('Energy Use 2019'!AB$2,'Final Energy Consumption-2019'!$A$2:$AE$2,0))*VLOOKUP(AB$3,'Heat Value'!$A$1:$E$33,5,0)</f>
        <v>148237081477724.63</v>
      </c>
      <c r="AC6" s="131">
        <f>INDEX('Final Energy Consumption-2019'!$A$2:$AE$43,MATCH('Energy Use 2019'!$A6,'Final Energy Consumption-2019'!$A$2:$A$43,0),MATCH('Energy Use 2019'!AC$2,'Final Energy Consumption-2019'!$A$2:$AE$2,0))*VLOOKUP(AC$3,'Heat Value'!$A$1:$E$33,5,0)</f>
        <v>0</v>
      </c>
    </row>
    <row r="7" spans="1:29" x14ac:dyDescent="0.2">
      <c r="A7" s="12" t="s">
        <v>4</v>
      </c>
      <c r="B7" s="15">
        <f>INDEX('Final Energy Consumption-2019'!$A$2:$AE$43,MATCH('Energy Use 2019'!$A7,'Final Energy Consumption-2019'!$A$2:$A$43,0),MATCH('Energy Use 2019'!B$2,'Final Energy Consumption-2019'!$A$2:$AE$2,0))*VLOOKUP(B$3,'Heat Value'!$A$1:$E$33,5,0)</f>
        <v>33139902878127.258</v>
      </c>
      <c r="C7" s="5">
        <f>INDEX('Final Energy Consumption-2019'!$A$2:$AE$43,MATCH('Energy Use 2019'!$A7,'Final Energy Consumption-2019'!$A$2:$A$43,0),MATCH('Energy Use 2019'!C$2,'Final Energy Consumption-2019'!$A$2:$AE$2,0))*VLOOKUP(C$3,'Heat Value'!$A$1:$E$33,5,0)</f>
        <v>0</v>
      </c>
      <c r="D7" s="11">
        <f>INDEX('Final Energy Consumption-2019'!$A$2:$AE$43,MATCH('Energy Use 2019'!$A7,'Final Energy Consumption-2019'!$A$2:$A$43,0),MATCH('Energy Use 2019'!D$2,'Final Energy Consumption-2019'!$A$2:$AE$2,0))*VLOOKUP(D$3,'Heat Value'!$A$1:$E$33,5,0)</f>
        <v>439133340666.27844</v>
      </c>
      <c r="E7" s="11">
        <f>INDEX('Final Energy Consumption-2019'!$A$2:$AE$43,MATCH('Energy Use 2019'!$A7,'Final Energy Consumption-2019'!$A$2:$A$43,0),MATCH('Energy Use 2019'!E$2,'Final Energy Consumption-2019'!$A$2:$AE$2,0))*VLOOKUP(E$3,'Heat Value'!$A$1:$E$33,5,0)</f>
        <v>39820368277186.461</v>
      </c>
      <c r="F7" s="11">
        <f>INDEX('Final Energy Consumption-2019'!$A$2:$AE$43,MATCH('Energy Use 2019'!$A7,'Final Energy Consumption-2019'!$A$2:$A$43,0),MATCH('Energy Use 2019'!F$2,'Final Energy Consumption-2019'!$A$2:$AE$2,0))*VLOOKUP(F$3,'Heat Value'!$A$1:$E$33,5,0)</f>
        <v>5213998386910.0391</v>
      </c>
      <c r="G7" s="11">
        <f>INDEX('Final Energy Consumption-2019'!$A$2:$AE$43,MATCH('Energy Use 2019'!$A7,'Final Energy Consumption-2019'!$A$2:$A$43,0),MATCH('Energy Use 2019'!G$2,'Final Energy Consumption-2019'!$A$2:$AE$2,0))*VLOOKUP(G$3,'Heat Value'!$A$1:$E$33,5,0)</f>
        <v>6498410486989.8584</v>
      </c>
      <c r="H7" s="11">
        <f>INDEX('Final Energy Consumption-2019'!$A$2:$AE$43,MATCH('Energy Use 2019'!$A7,'Final Energy Consumption-2019'!$A$2:$A$43,0),MATCH('Energy Use 2019'!H$2,'Final Energy Consumption-2019'!$A$2:$AE$2,0))*VLOOKUP(H$3,'Heat Value'!$A$1:$E$33,5,0)</f>
        <v>421702794217.00763</v>
      </c>
      <c r="I7" s="5">
        <f>INDEX('Final Energy Consumption-2019'!$A$2:$AE$43,MATCH('Energy Use 2019'!$A7,'Final Energy Consumption-2019'!$A$2:$A$43,0),MATCH('Energy Use 2019'!I$2,'Final Energy Consumption-2019'!$A$2:$AE$2,0))*VLOOKUP(I$3,'Heat Value'!$A$1:$E$33,5,0)</f>
        <v>0</v>
      </c>
      <c r="J7" s="11">
        <f>INDEX('Final Energy Consumption-2019'!$A$2:$AE$43,MATCH('Energy Use 2019'!$A7,'Final Energy Consumption-2019'!$A$2:$A$43,0),MATCH('Energy Use 2019'!J$2,'Final Energy Consumption-2019'!$A$2:$AE$2,0))*VLOOKUP(J$3,'Heat Value'!$A$1:$E$33,5,0)</f>
        <v>53902454547.785316</v>
      </c>
      <c r="K7" s="5">
        <f>INDEX('Final Energy Consumption-2019'!$A$2:$AE$43,MATCH('Energy Use 2019'!$A7,'Final Energy Consumption-2019'!$A$2:$A$43,0),MATCH('Energy Use 2019'!K$2,'Final Energy Consumption-2019'!$A$2:$AE$2,0))*VLOOKUP(K$3,'Heat Value'!$A$1:$E$33,5,0)</f>
        <v>0</v>
      </c>
      <c r="L7" s="11">
        <f>INDEX('Final Energy Consumption-2019'!$A$2:$AE$43,MATCH('Energy Use 2019'!$A7,'Final Energy Consumption-2019'!$A$2:$A$43,0),MATCH('Energy Use 2019'!L$2,'Final Energy Consumption-2019'!$A$2:$AE$2,0))*VLOOKUP(L$3,'Heat Value'!$A$1:$E$33,5,0)</f>
        <v>330662116133.47296</v>
      </c>
      <c r="M7" s="5">
        <f>INDEX('Final Energy Consumption-2019'!$A$2:$AE$43,MATCH('Energy Use 2019'!$A7,'Final Energy Consumption-2019'!$A$2:$A$43,0),MATCH('Energy Use 2019'!M$2,'Final Energy Consumption-2019'!$A$2:$AE$2,0))*VLOOKUP(M$3,'Heat Value'!$A$1:$E$33,5,0)</f>
        <v>0</v>
      </c>
      <c r="N7" s="11">
        <f>INDEX('Final Energy Consumption-2019'!$A$2:$AE$43,MATCH('Energy Use 2019'!$A7,'Final Energy Consumption-2019'!$A$2:$A$43,0),MATCH('Energy Use 2019'!N$2,'Final Energy Consumption-2019'!$A$2:$AE$2,0))*VLOOKUP(N$3,'Heat Value'!$A$1:$E$33,5,0)</f>
        <v>17197346282663.613</v>
      </c>
      <c r="O7" s="11">
        <f>INDEX('Final Energy Consumption-2019'!$A$2:$AE$43,MATCH('Energy Use 2019'!$A7,'Final Energy Consumption-2019'!$A$2:$A$43,0),MATCH('Energy Use 2019'!O$2,'Final Energy Consumption-2019'!$A$2:$AE$2,0))*VLOOKUP(O$3,'Heat Value'!$A$1:$E$33,5,0)</f>
        <v>19816960400.721916</v>
      </c>
      <c r="P7" s="5">
        <f>INDEX('Final Energy Consumption-2019'!$A$2:$AE$43,MATCH('Energy Use 2019'!$A7,'Final Energy Consumption-2019'!$A$2:$A$43,0),MATCH('Energy Use 2019'!P$2,'Final Energy Consumption-2019'!$A$2:$AE$2,0))*VLOOKUP(P$3,'Heat Value'!$A$1:$E$33,5,0)</f>
        <v>0</v>
      </c>
      <c r="Q7" s="11">
        <f>INDEX('Final Energy Consumption-2019'!$A$2:$AE$43,MATCH('Energy Use 2019'!$A7,'Final Energy Consumption-2019'!$A$2:$A$43,0),MATCH('Energy Use 2019'!Q$2,'Final Energy Consumption-2019'!$A$2:$AE$2,0))*VLOOKUP(Q$3,'Heat Value'!$A$1:$E$33,5,0)</f>
        <v>90246786461.588745</v>
      </c>
      <c r="R7" s="5">
        <f>INDEX('Final Energy Consumption-2019'!$A$2:$AE$43,MATCH('Energy Use 2019'!$A7,'Final Energy Consumption-2019'!$A$2:$A$43,0),MATCH('Energy Use 2019'!R$2,'Final Energy Consumption-2019'!$A$2:$AE$2,0))*VLOOKUP(R$3,'Heat Value'!$A$1:$E$33,5,0)</f>
        <v>0</v>
      </c>
      <c r="S7" s="5">
        <f>INDEX('Final Energy Consumption-2019'!$A$2:$AE$43,MATCH('Energy Use 2019'!$A7,'Final Energy Consumption-2019'!$A$2:$A$43,0),MATCH('Energy Use 2019'!S$2,'Final Energy Consumption-2019'!$A$2:$AE$2,0))*VLOOKUP(S$3,'Heat Value'!$A$1:$E$33,5,0)</f>
        <v>0</v>
      </c>
      <c r="T7" s="9">
        <f>INDEX('Final Energy Consumption-2019'!$A$2:$AE$43,MATCH('Energy Use 2019'!$A7,'Final Energy Consumption-2019'!$A$2:$A$43,0),MATCH('Energy Use 2019'!T$2,'Final Energy Consumption-2019'!$A$2:$AE$2,0))*VLOOKUP(T$3,'Heat Value'!$A$1:$E$33,5,0)</f>
        <v>0</v>
      </c>
      <c r="U7" s="5">
        <f>INDEX('Final Energy Consumption-2019'!$A$2:$AE$43,MATCH('Energy Use 2019'!$A7,'Final Energy Consumption-2019'!$A$2:$A$43,0),MATCH('Energy Use 2019'!U$2,'Final Energy Consumption-2019'!$A$2:$AE$2,0))*VLOOKUP(U$3,'Heat Value'!$A$1:$E$33,5,0)</f>
        <v>0</v>
      </c>
      <c r="V7" s="5">
        <f>INDEX('Final Energy Consumption-2019'!$A$2:$AE$43,MATCH('Energy Use 2019'!$A7,'Final Energy Consumption-2019'!$A$2:$A$43,0),MATCH('Energy Use 2019'!V$2,'Final Energy Consumption-2019'!$A$2:$AE$2,0))*VLOOKUP(V$3,'Heat Value'!$A$1:$E$33,5,0)</f>
        <v>0</v>
      </c>
      <c r="W7" s="5">
        <f>INDEX('Final Energy Consumption-2019'!$A$2:$AE$43,MATCH('Energy Use 2019'!$A7,'Final Energy Consumption-2019'!$A$2:$A$43,0),MATCH('Energy Use 2019'!W$2,'Final Energy Consumption-2019'!$A$2:$AE$2,0))*VLOOKUP(W$3,'Heat Value'!$A$1:$E$33,5,0)</f>
        <v>0</v>
      </c>
      <c r="X7" s="5">
        <f>INDEX('Final Energy Consumption-2019'!$A$2:$AE$43,MATCH('Energy Use 2019'!$A7,'Final Energy Consumption-2019'!$A$2:$A$43,0),MATCH('Energy Use 2019'!X$2,'Final Energy Consumption-2019'!$A$2:$AE$2,0))*VLOOKUP(X$3,'Heat Value'!$A$1:$E$33,5,0)</f>
        <v>0</v>
      </c>
      <c r="Y7" s="11">
        <f>INDEX('Final Energy Consumption-2019'!$A$2:$AE$43,MATCH('Energy Use 2019'!$A7,'Final Energy Consumption-2019'!$A$2:$A$43,0),MATCH('Energy Use 2019'!Y$2,'Final Energy Consumption-2019'!$A$2:$AE$2,0))*VLOOKUP(Y$3,'Heat Value'!$A$1:$E$33,5,0)</f>
        <v>67455196803.088676</v>
      </c>
      <c r="Z7" s="5">
        <f>INDEX('Final Energy Consumption-2019'!$A$2:$AE$43,MATCH('Energy Use 2019'!$A7,'Final Energy Consumption-2019'!$A$2:$A$43,0),MATCH('Energy Use 2019'!Z$2,'Final Energy Consumption-2019'!$A$2:$AE$2,0))*VLOOKUP(Z$3,'Heat Value'!$A$1:$E$33,5,0)</f>
        <v>0</v>
      </c>
      <c r="AA7" s="11">
        <f>INDEX('Final Energy Consumption-2019'!$A$2:$AE$43,MATCH('Energy Use 2019'!$A7,'Final Energy Consumption-2019'!$A$2:$A$43,0),MATCH('Energy Use 2019'!AA$2,'Final Energy Consumption-2019'!$A$2:$AE$2,0))*VLOOKUP(AA$3,'Heat Value'!$A$1:$E$33,5,0)</f>
        <v>1536885464404.5623</v>
      </c>
      <c r="AB7" s="11">
        <f>INDEX('Final Energy Consumption-2019'!$A$2:$AE$43,MATCH('Energy Use 2019'!$A7,'Final Energy Consumption-2019'!$A$2:$A$43,0),MATCH('Energy Use 2019'!AB$2,'Final Energy Consumption-2019'!$A$2:$AE$2,0))*VLOOKUP(AB$3,'Heat Value'!$A$1:$E$33,5,0)</f>
        <v>143064274749057.13</v>
      </c>
      <c r="AC7" s="132">
        <f>INDEX('Final Energy Consumption-2019'!$A$2:$AE$43,MATCH('Energy Use 2019'!$A7,'Final Energy Consumption-2019'!$A$2:$A$43,0),MATCH('Energy Use 2019'!AC$2,'Final Energy Consumption-2019'!$A$2:$AE$2,0))*VLOOKUP(AC$3,'Heat Value'!$A$1:$E$33,5,0)</f>
        <v>288532971974.89594</v>
      </c>
    </row>
    <row r="8" spans="1:29" x14ac:dyDescent="0.2">
      <c r="A8" s="12" t="s">
        <v>5</v>
      </c>
      <c r="B8" s="15">
        <f>INDEX('Final Energy Consumption-2019'!$A$2:$AE$43,MATCH('Energy Use 2019'!$A8,'Final Energy Consumption-2019'!$A$2:$A$43,0),MATCH('Energy Use 2019'!B$2,'Final Energy Consumption-2019'!$A$2:$AE$2,0))*VLOOKUP(B$3,'Heat Value'!$A$1:$E$33,5,0)</f>
        <v>15443357240282.59</v>
      </c>
      <c r="C8" s="5">
        <f>INDEX('Final Energy Consumption-2019'!$A$2:$AE$43,MATCH('Energy Use 2019'!$A8,'Final Energy Consumption-2019'!$A$2:$A$43,0),MATCH('Energy Use 2019'!C$2,'Final Energy Consumption-2019'!$A$2:$AE$2,0))*VLOOKUP(C$3,'Heat Value'!$A$1:$E$33,5,0)</f>
        <v>0</v>
      </c>
      <c r="D8" s="11">
        <f>INDEX('Final Energy Consumption-2019'!$A$2:$AE$43,MATCH('Energy Use 2019'!$A8,'Final Energy Consumption-2019'!$A$2:$A$43,0),MATCH('Energy Use 2019'!D$2,'Final Energy Consumption-2019'!$A$2:$AE$2,0))*VLOOKUP(D$3,'Heat Value'!$A$1:$E$33,5,0)</f>
        <v>145849340582.30188</v>
      </c>
      <c r="E8" s="11">
        <f>INDEX('Final Energy Consumption-2019'!$A$2:$AE$43,MATCH('Energy Use 2019'!$A8,'Final Energy Consumption-2019'!$A$2:$A$43,0),MATCH('Energy Use 2019'!E$2,'Final Energy Consumption-2019'!$A$2:$AE$2,0))*VLOOKUP(E$3,'Heat Value'!$A$1:$E$33,5,0)</f>
        <v>962157121824.40381</v>
      </c>
      <c r="F8" s="5">
        <f>INDEX('Final Energy Consumption-2019'!$A$2:$AE$43,MATCH('Energy Use 2019'!$A8,'Final Energy Consumption-2019'!$A$2:$A$43,0),MATCH('Energy Use 2019'!F$2,'Final Energy Consumption-2019'!$A$2:$AE$2,0))*VLOOKUP(F$3,'Heat Value'!$A$1:$E$33,5,0)</f>
        <v>0</v>
      </c>
      <c r="G8" s="5">
        <f>INDEX('Final Energy Consumption-2019'!$A$2:$AE$43,MATCH('Energy Use 2019'!$A8,'Final Energy Consumption-2019'!$A$2:$A$43,0),MATCH('Energy Use 2019'!G$2,'Final Energy Consumption-2019'!$A$2:$AE$2,0))*VLOOKUP(G$3,'Heat Value'!$A$1:$E$33,5,0)</f>
        <v>0</v>
      </c>
      <c r="H8" s="5">
        <f>INDEX('Final Energy Consumption-2019'!$A$2:$AE$43,MATCH('Energy Use 2019'!$A8,'Final Energy Consumption-2019'!$A$2:$A$43,0),MATCH('Energy Use 2019'!H$2,'Final Energy Consumption-2019'!$A$2:$AE$2,0))*VLOOKUP(H$3,'Heat Value'!$A$1:$E$33,5,0)</f>
        <v>0</v>
      </c>
      <c r="I8" s="5">
        <f>INDEX('Final Energy Consumption-2019'!$A$2:$AE$43,MATCH('Energy Use 2019'!$A8,'Final Energy Consumption-2019'!$A$2:$A$43,0),MATCH('Energy Use 2019'!I$2,'Final Energy Consumption-2019'!$A$2:$AE$2,0))*VLOOKUP(I$3,'Heat Value'!$A$1:$E$33,5,0)</f>
        <v>0</v>
      </c>
      <c r="J8" s="5">
        <f>INDEX('Final Energy Consumption-2019'!$A$2:$AE$43,MATCH('Energy Use 2019'!$A8,'Final Energy Consumption-2019'!$A$2:$A$43,0),MATCH('Energy Use 2019'!J$2,'Final Energy Consumption-2019'!$A$2:$AE$2,0))*VLOOKUP(J$3,'Heat Value'!$A$1:$E$33,5,0)</f>
        <v>0</v>
      </c>
      <c r="K8" s="5">
        <f>INDEX('Final Energy Consumption-2019'!$A$2:$AE$43,MATCH('Energy Use 2019'!$A8,'Final Energy Consumption-2019'!$A$2:$A$43,0),MATCH('Energy Use 2019'!K$2,'Final Energy Consumption-2019'!$A$2:$AE$2,0))*VLOOKUP(K$3,'Heat Value'!$A$1:$E$33,5,0)</f>
        <v>0</v>
      </c>
      <c r="L8" s="11">
        <f>INDEX('Final Energy Consumption-2019'!$A$2:$AE$43,MATCH('Energy Use 2019'!$A8,'Final Energy Consumption-2019'!$A$2:$A$43,0),MATCH('Energy Use 2019'!L$2,'Final Energy Consumption-2019'!$A$2:$AE$2,0))*VLOOKUP(L$3,'Heat Value'!$A$1:$E$33,5,0)</f>
        <v>669488728961.59961</v>
      </c>
      <c r="M8" s="11">
        <f>INDEX('Final Energy Consumption-2019'!$A$2:$AE$43,MATCH('Energy Use 2019'!$A8,'Final Energy Consumption-2019'!$A$2:$A$43,0),MATCH('Energy Use 2019'!M$2,'Final Energy Consumption-2019'!$A$2:$AE$2,0))*VLOOKUP(M$3,'Heat Value'!$A$1:$E$33,5,0)</f>
        <v>187783423977.03403</v>
      </c>
      <c r="N8" s="11">
        <f>INDEX('Final Energy Consumption-2019'!$A$2:$AE$43,MATCH('Energy Use 2019'!$A8,'Final Energy Consumption-2019'!$A$2:$A$43,0),MATCH('Energy Use 2019'!N$2,'Final Energy Consumption-2019'!$A$2:$AE$2,0))*VLOOKUP(N$3,'Heat Value'!$A$1:$E$33,5,0)</f>
        <v>8821017768869.7715</v>
      </c>
      <c r="O8" s="11">
        <f>INDEX('Final Energy Consumption-2019'!$A$2:$AE$43,MATCH('Energy Use 2019'!$A8,'Final Energy Consumption-2019'!$A$2:$A$43,0),MATCH('Energy Use 2019'!O$2,'Final Energy Consumption-2019'!$A$2:$AE$2,0))*VLOOKUP(O$3,'Heat Value'!$A$1:$E$33,5,0)</f>
        <v>380485639693.86072</v>
      </c>
      <c r="P8" s="5">
        <f>INDEX('Final Energy Consumption-2019'!$A$2:$AE$43,MATCH('Energy Use 2019'!$A8,'Final Energy Consumption-2019'!$A$2:$A$43,0),MATCH('Energy Use 2019'!P$2,'Final Energy Consumption-2019'!$A$2:$AE$2,0))*VLOOKUP(P$3,'Heat Value'!$A$1:$E$33,5,0)</f>
        <v>0</v>
      </c>
      <c r="Q8" s="11">
        <f>INDEX('Final Energy Consumption-2019'!$A$2:$AE$43,MATCH('Energy Use 2019'!$A8,'Final Energy Consumption-2019'!$A$2:$A$43,0),MATCH('Energy Use 2019'!Q$2,'Final Energy Consumption-2019'!$A$2:$AE$2,0))*VLOOKUP(Q$3,'Heat Value'!$A$1:$E$33,5,0)</f>
        <v>11771319973.250706</v>
      </c>
      <c r="R8" s="5">
        <f>INDEX('Final Energy Consumption-2019'!$A$2:$AE$43,MATCH('Energy Use 2019'!$A8,'Final Energy Consumption-2019'!$A$2:$A$43,0),MATCH('Energy Use 2019'!R$2,'Final Energy Consumption-2019'!$A$2:$AE$2,0))*VLOOKUP(R$3,'Heat Value'!$A$1:$E$33,5,0)</f>
        <v>0</v>
      </c>
      <c r="S8" s="5">
        <f>INDEX('Final Energy Consumption-2019'!$A$2:$AE$43,MATCH('Energy Use 2019'!$A8,'Final Energy Consumption-2019'!$A$2:$A$43,0),MATCH('Energy Use 2019'!S$2,'Final Energy Consumption-2019'!$A$2:$AE$2,0))*VLOOKUP(S$3,'Heat Value'!$A$1:$E$33,5,0)</f>
        <v>0</v>
      </c>
      <c r="T8" s="15">
        <f>INDEX('Final Energy Consumption-2019'!$A$2:$AE$43,MATCH('Energy Use 2019'!$A8,'Final Energy Consumption-2019'!$A$2:$A$43,0),MATCH('Energy Use 2019'!T$2,'Final Energy Consumption-2019'!$A$2:$AE$2,0))*VLOOKUP(T$3,'Heat Value'!$A$1:$E$33,5,0)</f>
        <v>55349202603.824249</v>
      </c>
      <c r="U8" s="5">
        <f>INDEX('Final Energy Consumption-2019'!$A$2:$AE$43,MATCH('Energy Use 2019'!$A8,'Final Energy Consumption-2019'!$A$2:$A$43,0),MATCH('Energy Use 2019'!U$2,'Final Energy Consumption-2019'!$A$2:$AE$2,0))*VLOOKUP(U$3,'Heat Value'!$A$1:$E$33,5,0)</f>
        <v>0</v>
      </c>
      <c r="V8" s="5">
        <f>INDEX('Final Energy Consumption-2019'!$A$2:$AE$43,MATCH('Energy Use 2019'!$A8,'Final Energy Consumption-2019'!$A$2:$A$43,0),MATCH('Energy Use 2019'!V$2,'Final Energy Consumption-2019'!$A$2:$AE$2,0))*VLOOKUP(V$3,'Heat Value'!$A$1:$E$33,5,0)</f>
        <v>0</v>
      </c>
      <c r="W8" s="5">
        <f>INDEX('Final Energy Consumption-2019'!$A$2:$AE$43,MATCH('Energy Use 2019'!$A8,'Final Energy Consumption-2019'!$A$2:$A$43,0),MATCH('Energy Use 2019'!W$2,'Final Energy Consumption-2019'!$A$2:$AE$2,0))*VLOOKUP(W$3,'Heat Value'!$A$1:$E$33,5,0)</f>
        <v>0</v>
      </c>
      <c r="X8" s="5">
        <f>INDEX('Final Energy Consumption-2019'!$A$2:$AE$43,MATCH('Energy Use 2019'!$A8,'Final Energy Consumption-2019'!$A$2:$A$43,0),MATCH('Energy Use 2019'!X$2,'Final Energy Consumption-2019'!$A$2:$AE$2,0))*VLOOKUP(X$3,'Heat Value'!$A$1:$E$33,5,0)</f>
        <v>0</v>
      </c>
      <c r="Y8" s="11">
        <f>INDEX('Final Energy Consumption-2019'!$A$2:$AE$43,MATCH('Energy Use 2019'!$A8,'Final Energy Consumption-2019'!$A$2:$A$43,0),MATCH('Energy Use 2019'!Y$2,'Final Energy Consumption-2019'!$A$2:$AE$2,0))*VLOOKUP(Y$3,'Heat Value'!$A$1:$E$33,5,0)</f>
        <v>2226021494501.9263</v>
      </c>
      <c r="Z8" s="5">
        <f>INDEX('Final Energy Consumption-2019'!$A$2:$AE$43,MATCH('Energy Use 2019'!$A8,'Final Energy Consumption-2019'!$A$2:$A$43,0),MATCH('Energy Use 2019'!Z$2,'Final Energy Consumption-2019'!$A$2:$AE$2,0))*VLOOKUP(Z$3,'Heat Value'!$A$1:$E$33,5,0)</f>
        <v>0</v>
      </c>
      <c r="AA8" s="11">
        <f>INDEX('Final Energy Consumption-2019'!$A$2:$AE$43,MATCH('Energy Use 2019'!$A8,'Final Energy Consumption-2019'!$A$2:$A$43,0),MATCH('Energy Use 2019'!AA$2,'Final Energy Consumption-2019'!$A$2:$AE$2,0))*VLOOKUP(AA$3,'Heat Value'!$A$1:$E$33,5,0)</f>
        <v>853035410.40031195</v>
      </c>
      <c r="AB8" s="11">
        <f>INDEX('Final Energy Consumption-2019'!$A$2:$AE$43,MATCH('Energy Use 2019'!$A8,'Final Energy Consumption-2019'!$A$2:$A$43,0),MATCH('Energy Use 2019'!AB$2,'Final Energy Consumption-2019'!$A$2:$AE$2,0))*VLOOKUP(AB$3,'Heat Value'!$A$1:$E$33,5,0)</f>
        <v>131766673773715.41</v>
      </c>
      <c r="AC8" s="132">
        <f>INDEX('Final Energy Consumption-2019'!$A$2:$AE$43,MATCH('Energy Use 2019'!$A8,'Final Energy Consumption-2019'!$A$2:$A$43,0),MATCH('Energy Use 2019'!AC$2,'Final Energy Consumption-2019'!$A$2:$AE$2,0))*VLOOKUP(AC$3,'Heat Value'!$A$1:$E$33,5,0)</f>
        <v>668619675441.82617</v>
      </c>
    </row>
    <row r="9" spans="1:29" x14ac:dyDescent="0.2">
      <c r="A9" s="12" t="s">
        <v>6</v>
      </c>
      <c r="B9" s="15">
        <f>INDEX('Final Energy Consumption-2019'!$A$2:$AE$43,MATCH('Energy Use 2019'!$A9,'Final Energy Consumption-2019'!$A$2:$A$43,0),MATCH('Energy Use 2019'!B$2,'Final Energy Consumption-2019'!$A$2:$AE$2,0))*VLOOKUP(B$3,'Heat Value'!$A$1:$E$33,5,0)</f>
        <v>49084629216548.109</v>
      </c>
      <c r="C9" s="5">
        <f>INDEX('Final Energy Consumption-2019'!$A$2:$AE$43,MATCH('Energy Use 2019'!$A9,'Final Energy Consumption-2019'!$A$2:$A$43,0),MATCH('Energy Use 2019'!C$2,'Final Energy Consumption-2019'!$A$2:$AE$2,0))*VLOOKUP(C$3,'Heat Value'!$A$1:$E$33,5,0)</f>
        <v>0</v>
      </c>
      <c r="D9" s="11">
        <f>INDEX('Final Energy Consumption-2019'!$A$2:$AE$43,MATCH('Energy Use 2019'!$A9,'Final Energy Consumption-2019'!$A$2:$A$43,0),MATCH('Energy Use 2019'!D$2,'Final Energy Consumption-2019'!$A$2:$AE$2,0))*VLOOKUP(D$3,'Heat Value'!$A$1:$E$33,5,0)</f>
        <v>20368970135562.02</v>
      </c>
      <c r="E9" s="11">
        <f>INDEX('Final Energy Consumption-2019'!$A$2:$AE$43,MATCH('Energy Use 2019'!$A9,'Final Energy Consumption-2019'!$A$2:$A$43,0),MATCH('Energy Use 2019'!E$2,'Final Energy Consumption-2019'!$A$2:$AE$2,0))*VLOOKUP(E$3,'Heat Value'!$A$1:$E$33,5,0)</f>
        <v>2086021322947.0269</v>
      </c>
      <c r="F9" s="11">
        <f>INDEX('Final Energy Consumption-2019'!$A$2:$AE$43,MATCH('Energy Use 2019'!$A9,'Final Energy Consumption-2019'!$A$2:$A$43,0),MATCH('Energy Use 2019'!F$2,'Final Energy Consumption-2019'!$A$2:$AE$2,0))*VLOOKUP(F$3,'Heat Value'!$A$1:$E$33,5,0)</f>
        <v>1809273888202.2219</v>
      </c>
      <c r="G9" s="5">
        <f>INDEX('Final Energy Consumption-2019'!$A$2:$AE$43,MATCH('Energy Use 2019'!$A9,'Final Energy Consumption-2019'!$A$2:$A$43,0),MATCH('Energy Use 2019'!G$2,'Final Energy Consumption-2019'!$A$2:$AE$2,0))*VLOOKUP(G$3,'Heat Value'!$A$1:$E$33,5,0)</f>
        <v>0</v>
      </c>
      <c r="H9" s="11">
        <f>INDEX('Final Energy Consumption-2019'!$A$2:$AE$43,MATCH('Energy Use 2019'!$A9,'Final Energy Consumption-2019'!$A$2:$A$43,0),MATCH('Energy Use 2019'!H$2,'Final Energy Consumption-2019'!$A$2:$AE$2,0))*VLOOKUP(H$3,'Heat Value'!$A$1:$E$33,5,0)</f>
        <v>1046726578502.9294</v>
      </c>
      <c r="I9" s="5">
        <f>INDEX('Final Energy Consumption-2019'!$A$2:$AE$43,MATCH('Energy Use 2019'!$A9,'Final Energy Consumption-2019'!$A$2:$A$43,0),MATCH('Energy Use 2019'!I$2,'Final Energy Consumption-2019'!$A$2:$AE$2,0))*VLOOKUP(I$3,'Heat Value'!$A$1:$E$33,5,0)</f>
        <v>0</v>
      </c>
      <c r="J9" s="5">
        <f>INDEX('Final Energy Consumption-2019'!$A$2:$AE$43,MATCH('Energy Use 2019'!$A9,'Final Energy Consumption-2019'!$A$2:$A$43,0),MATCH('Energy Use 2019'!J$2,'Final Energy Consumption-2019'!$A$2:$AE$2,0))*VLOOKUP(J$3,'Heat Value'!$A$1:$E$33,5,0)</f>
        <v>0</v>
      </c>
      <c r="K9" s="5">
        <f>INDEX('Final Energy Consumption-2019'!$A$2:$AE$43,MATCH('Energy Use 2019'!$A9,'Final Energy Consumption-2019'!$A$2:$A$43,0),MATCH('Energy Use 2019'!K$2,'Final Energy Consumption-2019'!$A$2:$AE$2,0))*VLOOKUP(K$3,'Heat Value'!$A$1:$E$33,5,0)</f>
        <v>0</v>
      </c>
      <c r="L9" s="11">
        <f>INDEX('Final Energy Consumption-2019'!$A$2:$AE$43,MATCH('Energy Use 2019'!$A9,'Final Energy Consumption-2019'!$A$2:$A$43,0),MATCH('Energy Use 2019'!L$2,'Final Energy Consumption-2019'!$A$2:$AE$2,0))*VLOOKUP(L$3,'Heat Value'!$A$1:$E$33,5,0)</f>
        <v>428636076469.31683</v>
      </c>
      <c r="M9" s="11">
        <f>INDEX('Final Energy Consumption-2019'!$A$2:$AE$43,MATCH('Energy Use 2019'!$A9,'Final Energy Consumption-2019'!$A$2:$A$43,0),MATCH('Energy Use 2019'!M$2,'Final Energy Consumption-2019'!$A$2:$AE$2,0))*VLOOKUP(M$3,'Heat Value'!$A$1:$E$33,5,0)</f>
        <v>8164496694.6536541</v>
      </c>
      <c r="N9" s="11">
        <f>INDEX('Final Energy Consumption-2019'!$A$2:$AE$43,MATCH('Energy Use 2019'!$A9,'Final Energy Consumption-2019'!$A$2:$A$43,0),MATCH('Energy Use 2019'!N$2,'Final Energy Consumption-2019'!$A$2:$AE$2,0))*VLOOKUP(N$3,'Heat Value'!$A$1:$E$33,5,0)</f>
        <v>21745304573212.875</v>
      </c>
      <c r="O9" s="11">
        <f>INDEX('Final Energy Consumption-2019'!$A$2:$AE$43,MATCH('Energy Use 2019'!$A9,'Final Energy Consumption-2019'!$A$2:$A$43,0),MATCH('Energy Use 2019'!O$2,'Final Energy Consumption-2019'!$A$2:$AE$2,0))*VLOOKUP(O$3,'Heat Value'!$A$1:$E$33,5,0)</f>
        <v>15853568320.577532</v>
      </c>
      <c r="P9" s="5">
        <f>INDEX('Final Energy Consumption-2019'!$A$2:$AE$43,MATCH('Energy Use 2019'!$A9,'Final Energy Consumption-2019'!$A$2:$A$43,0),MATCH('Energy Use 2019'!P$2,'Final Energy Consumption-2019'!$A$2:$AE$2,0))*VLOOKUP(P$3,'Heat Value'!$A$1:$E$33,5,0)</f>
        <v>0</v>
      </c>
      <c r="Q9" s="11">
        <f>INDEX('Final Energy Consumption-2019'!$A$2:$AE$43,MATCH('Energy Use 2019'!$A9,'Final Energy Consumption-2019'!$A$2:$A$43,0),MATCH('Energy Use 2019'!Q$2,'Final Energy Consumption-2019'!$A$2:$AE$2,0))*VLOOKUP(Q$3,'Heat Value'!$A$1:$E$33,5,0)</f>
        <v>19618866622.084511</v>
      </c>
      <c r="R9" s="5">
        <f>INDEX('Final Energy Consumption-2019'!$A$2:$AE$43,MATCH('Energy Use 2019'!$A9,'Final Energy Consumption-2019'!$A$2:$A$43,0),MATCH('Energy Use 2019'!R$2,'Final Energy Consumption-2019'!$A$2:$AE$2,0))*VLOOKUP(R$3,'Heat Value'!$A$1:$E$33,5,0)</f>
        <v>0</v>
      </c>
      <c r="S9" s="5">
        <f>INDEX('Final Energy Consumption-2019'!$A$2:$AE$43,MATCH('Energy Use 2019'!$A9,'Final Energy Consumption-2019'!$A$2:$A$43,0),MATCH('Energy Use 2019'!S$2,'Final Energy Consumption-2019'!$A$2:$AE$2,0))*VLOOKUP(S$3,'Heat Value'!$A$1:$E$33,5,0)</f>
        <v>0</v>
      </c>
      <c r="T9" s="15">
        <f>INDEX('Final Energy Consumption-2019'!$A$2:$AE$43,MATCH('Energy Use 2019'!$A9,'Final Energy Consumption-2019'!$A$2:$A$43,0),MATCH('Energy Use 2019'!T$2,'Final Energy Consumption-2019'!$A$2:$AE$2,0))*VLOOKUP(T$3,'Heat Value'!$A$1:$E$33,5,0)</f>
        <v>221396810415.297</v>
      </c>
      <c r="U9" s="11">
        <f>INDEX('Final Energy Consumption-2019'!$A$2:$AE$43,MATCH('Energy Use 2019'!$A9,'Final Energy Consumption-2019'!$A$2:$A$43,0),MATCH('Energy Use 2019'!U$2,'Final Energy Consumption-2019'!$A$2:$AE$2,0))*VLOOKUP(U$3,'Heat Value'!$A$1:$E$33,5,0)</f>
        <v>463282678352.99902</v>
      </c>
      <c r="V9" s="11">
        <f>INDEX('Final Energy Consumption-2019'!$A$2:$AE$43,MATCH('Energy Use 2019'!$A9,'Final Energy Consumption-2019'!$A$2:$A$43,0),MATCH('Energy Use 2019'!V$2,'Final Energy Consumption-2019'!$A$2:$AE$2,0))*VLOOKUP(V$3,'Heat Value'!$A$1:$E$33,5,0)</f>
        <v>4756051539.8308067</v>
      </c>
      <c r="W9" s="5">
        <f>INDEX('Final Energy Consumption-2019'!$A$2:$AE$43,MATCH('Energy Use 2019'!$A9,'Final Energy Consumption-2019'!$A$2:$A$43,0),MATCH('Energy Use 2019'!W$2,'Final Energy Consumption-2019'!$A$2:$AE$2,0))*VLOOKUP(W$3,'Heat Value'!$A$1:$E$33,5,0)</f>
        <v>0</v>
      </c>
      <c r="X9" s="11">
        <f>INDEX('Final Energy Consumption-2019'!$A$2:$AE$43,MATCH('Energy Use 2019'!$A9,'Final Energy Consumption-2019'!$A$2:$A$43,0),MATCH('Energy Use 2019'!X$2,'Final Energy Consumption-2019'!$A$2:$AE$2,0))*VLOOKUP(X$3,'Heat Value'!$A$1:$E$33,5,0)</f>
        <v>19420772843.447105</v>
      </c>
      <c r="Y9" s="11">
        <f>INDEX('Final Energy Consumption-2019'!$A$2:$AE$43,MATCH('Energy Use 2019'!$A9,'Final Energy Consumption-2019'!$A$2:$A$43,0),MATCH('Energy Use 2019'!Y$2,'Final Energy Consumption-2019'!$A$2:$AE$2,0))*VLOOKUP(Y$3,'Heat Value'!$A$1:$E$33,5,0)</f>
        <v>2091111100895.7488</v>
      </c>
      <c r="Z9" s="11">
        <f>INDEX('Final Energy Consumption-2019'!$A$2:$AE$43,MATCH('Energy Use 2019'!$A9,'Final Energy Consumption-2019'!$A$2:$A$43,0),MATCH('Energy Use 2019'!Z$2,'Final Energy Consumption-2019'!$A$2:$AE$2,0))*VLOOKUP(Z$3,'Heat Value'!$A$1:$E$33,5,0)</f>
        <v>3529501874237.2744</v>
      </c>
      <c r="AA9" s="11">
        <f>INDEX('Final Energy Consumption-2019'!$A$2:$AE$43,MATCH('Energy Use 2019'!$A9,'Final Energy Consumption-2019'!$A$2:$A$43,0),MATCH('Energy Use 2019'!AA$2,'Final Energy Consumption-2019'!$A$2:$AE$2,0))*VLOOKUP(AA$3,'Heat Value'!$A$1:$E$33,5,0)</f>
        <v>21304180247898.727</v>
      </c>
      <c r="AB9" s="11">
        <f>INDEX('Final Energy Consumption-2019'!$A$2:$AE$43,MATCH('Energy Use 2019'!$A9,'Final Energy Consumption-2019'!$A$2:$A$43,0),MATCH('Energy Use 2019'!AB$2,'Final Energy Consumption-2019'!$A$2:$AE$2,0))*VLOOKUP(AB$3,'Heat Value'!$A$1:$E$33,5,0)</f>
        <v>87814877288249.734</v>
      </c>
      <c r="AC9" s="132">
        <f>INDEX('Final Energy Consumption-2019'!$A$2:$AE$43,MATCH('Energy Use 2019'!$A9,'Final Energy Consumption-2019'!$A$2:$A$43,0),MATCH('Energy Use 2019'!AC$2,'Final Energy Consumption-2019'!$A$2:$AE$2,0))*VLOOKUP(AC$3,'Heat Value'!$A$1:$E$33,5,0)</f>
        <v>52712754495.413673</v>
      </c>
    </row>
    <row r="10" spans="1:29" x14ac:dyDescent="0.2">
      <c r="A10" s="12" t="s">
        <v>7</v>
      </c>
      <c r="B10" s="15">
        <f>INDEX('Final Energy Consumption-2019'!$A$2:$AE$43,MATCH('Energy Use 2019'!$A10,'Final Energy Consumption-2019'!$A$2:$A$43,0),MATCH('Energy Use 2019'!B$2,'Final Energy Consumption-2019'!$A$2:$AE$2,0))*VLOOKUP(B$3,'Heat Value'!$A$1:$E$33,5,0)</f>
        <v>1377278747850.1731</v>
      </c>
      <c r="C10" s="5">
        <f>INDEX('Final Energy Consumption-2019'!$A$2:$AE$43,MATCH('Energy Use 2019'!$A10,'Final Energy Consumption-2019'!$A$2:$A$43,0),MATCH('Energy Use 2019'!C$2,'Final Energy Consumption-2019'!$A$2:$AE$2,0))*VLOOKUP(C$3,'Heat Value'!$A$1:$E$33,5,0)</f>
        <v>0</v>
      </c>
      <c r="D10" s="5">
        <f>INDEX('Final Energy Consumption-2019'!$A$2:$AE$43,MATCH('Energy Use 2019'!$A10,'Final Energy Consumption-2019'!$A$2:$A$43,0),MATCH('Energy Use 2019'!D$2,'Final Energy Consumption-2019'!$A$2:$AE$2,0))*VLOOKUP(D$3,'Heat Value'!$A$1:$E$33,5,0)</f>
        <v>0</v>
      </c>
      <c r="E10" s="5">
        <f>INDEX('Final Energy Consumption-2019'!$A$2:$AE$43,MATCH('Energy Use 2019'!$A10,'Final Energy Consumption-2019'!$A$2:$A$43,0),MATCH('Energy Use 2019'!E$2,'Final Energy Consumption-2019'!$A$2:$AE$2,0))*VLOOKUP(E$3,'Heat Value'!$A$1:$E$33,5,0)</f>
        <v>0</v>
      </c>
      <c r="F10" s="5">
        <f>INDEX('Final Energy Consumption-2019'!$A$2:$AE$43,MATCH('Energy Use 2019'!$A10,'Final Energy Consumption-2019'!$A$2:$A$43,0),MATCH('Energy Use 2019'!F$2,'Final Energy Consumption-2019'!$A$2:$AE$2,0))*VLOOKUP(F$3,'Heat Value'!$A$1:$E$33,5,0)</f>
        <v>0</v>
      </c>
      <c r="G10" s="5">
        <f>INDEX('Final Energy Consumption-2019'!$A$2:$AE$43,MATCH('Energy Use 2019'!$A10,'Final Energy Consumption-2019'!$A$2:$A$43,0),MATCH('Energy Use 2019'!G$2,'Final Energy Consumption-2019'!$A$2:$AE$2,0))*VLOOKUP(G$3,'Heat Value'!$A$1:$E$33,5,0)</f>
        <v>0</v>
      </c>
      <c r="H10" s="5">
        <f>INDEX('Final Energy Consumption-2019'!$A$2:$AE$43,MATCH('Energy Use 2019'!$A10,'Final Energy Consumption-2019'!$A$2:$A$43,0),MATCH('Energy Use 2019'!H$2,'Final Energy Consumption-2019'!$A$2:$AE$2,0))*VLOOKUP(H$3,'Heat Value'!$A$1:$E$33,5,0)</f>
        <v>0</v>
      </c>
      <c r="I10" s="5">
        <f>INDEX('Final Energy Consumption-2019'!$A$2:$AE$43,MATCH('Energy Use 2019'!$A10,'Final Energy Consumption-2019'!$A$2:$A$43,0),MATCH('Energy Use 2019'!I$2,'Final Energy Consumption-2019'!$A$2:$AE$2,0))*VLOOKUP(I$3,'Heat Value'!$A$1:$E$33,5,0)</f>
        <v>0</v>
      </c>
      <c r="J10" s="5">
        <f>INDEX('Final Energy Consumption-2019'!$A$2:$AE$43,MATCH('Energy Use 2019'!$A10,'Final Energy Consumption-2019'!$A$2:$A$43,0),MATCH('Energy Use 2019'!J$2,'Final Energy Consumption-2019'!$A$2:$AE$2,0))*VLOOKUP(J$3,'Heat Value'!$A$1:$E$33,5,0)</f>
        <v>0</v>
      </c>
      <c r="K10" s="11">
        <f>INDEX('Final Energy Consumption-2019'!$A$2:$AE$43,MATCH('Energy Use 2019'!$A10,'Final Energy Consumption-2019'!$A$2:$A$43,0),MATCH('Energy Use 2019'!K$2,'Final Energy Consumption-2019'!$A$2:$AE$2,0))*VLOOKUP(K$3,'Heat Value'!$A$1:$E$33,5,0)</f>
        <v>39633920801.443832</v>
      </c>
      <c r="L10" s="11">
        <f>INDEX('Final Energy Consumption-2019'!$A$2:$AE$43,MATCH('Energy Use 2019'!$A10,'Final Energy Consumption-2019'!$A$2:$A$43,0),MATCH('Energy Use 2019'!L$2,'Final Energy Consumption-2019'!$A$2:$AE$2,0))*VLOOKUP(L$3,'Heat Value'!$A$1:$E$33,5,0)</f>
        <v>1559418868678.8477</v>
      </c>
      <c r="M10" s="5">
        <f>INDEX('Final Energy Consumption-2019'!$A$2:$AE$43,MATCH('Energy Use 2019'!$A10,'Final Energy Consumption-2019'!$A$2:$A$43,0),MATCH('Energy Use 2019'!M$2,'Final Energy Consumption-2019'!$A$2:$AE$2,0))*VLOOKUP(M$3,'Heat Value'!$A$1:$E$33,5,0)</f>
        <v>0</v>
      </c>
      <c r="N10" s="11">
        <f>INDEX('Final Energy Consumption-2019'!$A$2:$AE$43,MATCH('Energy Use 2019'!$A10,'Final Energy Consumption-2019'!$A$2:$A$43,0),MATCH('Energy Use 2019'!N$2,'Final Energy Consumption-2019'!$A$2:$AE$2,0))*VLOOKUP(N$3,'Heat Value'!$A$1:$E$33,5,0)</f>
        <v>62195856266755.922</v>
      </c>
      <c r="O10" s="11">
        <f>INDEX('Final Energy Consumption-2019'!$A$2:$AE$43,MATCH('Energy Use 2019'!$A10,'Final Energy Consumption-2019'!$A$2:$A$43,0),MATCH('Energy Use 2019'!O$2,'Final Energy Consumption-2019'!$A$2:$AE$2,0))*VLOOKUP(O$3,'Heat Value'!$A$1:$E$33,5,0)</f>
        <v>118901762404.33148</v>
      </c>
      <c r="P10" s="5">
        <f>INDEX('Final Energy Consumption-2019'!$A$2:$AE$43,MATCH('Energy Use 2019'!$A10,'Final Energy Consumption-2019'!$A$2:$A$43,0),MATCH('Energy Use 2019'!P$2,'Final Energy Consumption-2019'!$A$2:$AE$2,0))*VLOOKUP(P$3,'Heat Value'!$A$1:$E$33,5,0)</f>
        <v>0</v>
      </c>
      <c r="Q10" s="11">
        <f>INDEX('Final Energy Consumption-2019'!$A$2:$AE$43,MATCH('Energy Use 2019'!$A10,'Final Energy Consumption-2019'!$A$2:$A$43,0),MATCH('Energy Use 2019'!Q$2,'Final Energy Consumption-2019'!$A$2:$AE$2,0))*VLOOKUP(Q$3,'Heat Value'!$A$1:$E$33,5,0)</f>
        <v>109865653083.67326</v>
      </c>
      <c r="R10" s="5">
        <f>INDEX('Final Energy Consumption-2019'!$A$2:$AE$43,MATCH('Energy Use 2019'!$A10,'Final Energy Consumption-2019'!$A$2:$A$43,0),MATCH('Energy Use 2019'!R$2,'Final Energy Consumption-2019'!$A$2:$AE$2,0))*VLOOKUP(R$3,'Heat Value'!$A$1:$E$33,5,0)</f>
        <v>0</v>
      </c>
      <c r="S10" s="5">
        <f>INDEX('Final Energy Consumption-2019'!$A$2:$AE$43,MATCH('Energy Use 2019'!$A10,'Final Energy Consumption-2019'!$A$2:$A$43,0),MATCH('Energy Use 2019'!S$2,'Final Energy Consumption-2019'!$A$2:$AE$2,0))*VLOOKUP(S$3,'Heat Value'!$A$1:$E$33,5,0)</f>
        <v>0</v>
      </c>
      <c r="T10" s="9">
        <f>INDEX('Final Energy Consumption-2019'!$A$2:$AE$43,MATCH('Energy Use 2019'!$A10,'Final Energy Consumption-2019'!$A$2:$A$43,0),MATCH('Energy Use 2019'!T$2,'Final Energy Consumption-2019'!$A$2:$AE$2,0))*VLOOKUP(T$3,'Heat Value'!$A$1:$E$33,5,0)</f>
        <v>0</v>
      </c>
      <c r="U10" s="5">
        <f>INDEX('Final Energy Consumption-2019'!$A$2:$AE$43,MATCH('Energy Use 2019'!$A10,'Final Energy Consumption-2019'!$A$2:$A$43,0),MATCH('Energy Use 2019'!U$2,'Final Energy Consumption-2019'!$A$2:$AE$2,0))*VLOOKUP(U$3,'Heat Value'!$A$1:$E$33,5,0)</f>
        <v>0</v>
      </c>
      <c r="V10" s="11">
        <f>INDEX('Final Energy Consumption-2019'!$A$2:$AE$43,MATCH('Energy Use 2019'!$A10,'Final Energy Consumption-2019'!$A$2:$A$43,0),MATCH('Energy Use 2019'!V$2,'Final Energy Consumption-2019'!$A$2:$AE$2,0))*VLOOKUP(V$3,'Heat Value'!$A$1:$E$33,5,0)</f>
        <v>38048412318.646454</v>
      </c>
      <c r="W10" s="5">
        <f>INDEX('Final Energy Consumption-2019'!$A$2:$AE$43,MATCH('Energy Use 2019'!$A10,'Final Energy Consumption-2019'!$A$2:$A$43,0),MATCH('Energy Use 2019'!W$2,'Final Energy Consumption-2019'!$A$2:$AE$2,0))*VLOOKUP(W$3,'Heat Value'!$A$1:$E$33,5,0)</f>
        <v>0</v>
      </c>
      <c r="X10" s="11">
        <f>INDEX('Final Energy Consumption-2019'!$A$2:$AE$43,MATCH('Energy Use 2019'!$A10,'Final Energy Consumption-2019'!$A$2:$A$43,0),MATCH('Energy Use 2019'!X$2,'Final Energy Consumption-2019'!$A$2:$AE$2,0))*VLOOKUP(X$3,'Heat Value'!$A$1:$E$33,5,0)</f>
        <v>112640482491.99319</v>
      </c>
      <c r="Y10" s="11">
        <f>INDEX('Final Energy Consumption-2019'!$A$2:$AE$43,MATCH('Energy Use 2019'!$A10,'Final Energy Consumption-2019'!$A$2:$A$43,0),MATCH('Energy Use 2019'!Y$2,'Final Energy Consumption-2019'!$A$2:$AE$2,0))*VLOOKUP(Y$3,'Heat Value'!$A$1:$E$33,5,0)</f>
        <v>8027168419567.5518</v>
      </c>
      <c r="Z10" s="11">
        <f>INDEX('Final Energy Consumption-2019'!$A$2:$AE$43,MATCH('Energy Use 2019'!$A10,'Final Energy Consumption-2019'!$A$2:$A$43,0),MATCH('Energy Use 2019'!Z$2,'Final Energy Consumption-2019'!$A$2:$AE$2,0))*VLOOKUP(Z$3,'Heat Value'!$A$1:$E$33,5,0)</f>
        <v>185250098371.56964</v>
      </c>
      <c r="AA10" s="11">
        <f>INDEX('Final Energy Consumption-2019'!$A$2:$AE$43,MATCH('Energy Use 2019'!$A10,'Final Energy Consumption-2019'!$A$2:$A$43,0),MATCH('Energy Use 2019'!AA$2,'Final Energy Consumption-2019'!$A$2:$AE$2,0))*VLOOKUP(AA$3,'Heat Value'!$A$1:$E$33,5,0)</f>
        <v>2634268129028.4302</v>
      </c>
      <c r="AB10" s="11">
        <f>INDEX('Final Energy Consumption-2019'!$A$2:$AE$43,MATCH('Energy Use 2019'!$A10,'Final Energy Consumption-2019'!$A$2:$A$43,0),MATCH('Energy Use 2019'!AB$2,'Final Energy Consumption-2019'!$A$2:$AE$2,0))*VLOOKUP(AB$3,'Heat Value'!$A$1:$E$33,5,0)</f>
        <v>14092144979813.154</v>
      </c>
      <c r="AC10" s="131">
        <f>INDEX('Final Energy Consumption-2019'!$A$2:$AE$43,MATCH('Energy Use 2019'!$A10,'Final Energy Consumption-2019'!$A$2:$A$43,0),MATCH('Energy Use 2019'!AC$2,'Final Energy Consumption-2019'!$A$2:$AE$2,0))*VLOOKUP(AC$3,'Heat Value'!$A$1:$E$33,5,0)</f>
        <v>0</v>
      </c>
    </row>
    <row r="11" spans="1:29" x14ac:dyDescent="0.2">
      <c r="A11" s="12" t="s">
        <v>8</v>
      </c>
      <c r="B11" s="15">
        <f>INDEX('Final Energy Consumption-2019'!$A$2:$AE$43,MATCH('Energy Use 2019'!$A11,'Final Energy Consumption-2019'!$A$2:$A$43,0),MATCH('Energy Use 2019'!B$2,'Final Energy Consumption-2019'!$A$2:$AE$2,0))*VLOOKUP(B$3,'Heat Value'!$A$1:$E$33,5,0)</f>
        <v>23780352480.866295</v>
      </c>
      <c r="C11" s="5">
        <f>INDEX('Final Energy Consumption-2019'!$A$2:$AE$43,MATCH('Energy Use 2019'!$A11,'Final Energy Consumption-2019'!$A$2:$A$43,0),MATCH('Energy Use 2019'!C$2,'Final Energy Consumption-2019'!$A$2:$AE$2,0))*VLOOKUP(C$3,'Heat Value'!$A$1:$E$33,5,0)</f>
        <v>0</v>
      </c>
      <c r="D11" s="5">
        <f>INDEX('Final Energy Consumption-2019'!$A$2:$AE$43,MATCH('Energy Use 2019'!$A11,'Final Energy Consumption-2019'!$A$2:$A$43,0),MATCH('Energy Use 2019'!D$2,'Final Energy Consumption-2019'!$A$2:$AE$2,0))*VLOOKUP(D$3,'Heat Value'!$A$1:$E$33,5,0)</f>
        <v>0</v>
      </c>
      <c r="E11" s="5">
        <f>INDEX('Final Energy Consumption-2019'!$A$2:$AE$43,MATCH('Energy Use 2019'!$A11,'Final Energy Consumption-2019'!$A$2:$A$43,0),MATCH('Energy Use 2019'!E$2,'Final Energy Consumption-2019'!$A$2:$AE$2,0))*VLOOKUP(E$3,'Heat Value'!$A$1:$E$33,5,0)</f>
        <v>0</v>
      </c>
      <c r="F11" s="5">
        <f>INDEX('Final Energy Consumption-2019'!$A$2:$AE$43,MATCH('Energy Use 2019'!$A11,'Final Energy Consumption-2019'!$A$2:$A$43,0),MATCH('Energy Use 2019'!F$2,'Final Energy Consumption-2019'!$A$2:$AE$2,0))*VLOOKUP(F$3,'Heat Value'!$A$1:$E$33,5,0)</f>
        <v>0</v>
      </c>
      <c r="G11" s="5">
        <f>INDEX('Final Energy Consumption-2019'!$A$2:$AE$43,MATCH('Energy Use 2019'!$A11,'Final Energy Consumption-2019'!$A$2:$A$43,0),MATCH('Energy Use 2019'!G$2,'Final Energy Consumption-2019'!$A$2:$AE$2,0))*VLOOKUP(G$3,'Heat Value'!$A$1:$E$33,5,0)</f>
        <v>0</v>
      </c>
      <c r="H11" s="5">
        <f>INDEX('Final Energy Consumption-2019'!$A$2:$AE$43,MATCH('Energy Use 2019'!$A11,'Final Energy Consumption-2019'!$A$2:$A$43,0),MATCH('Energy Use 2019'!H$2,'Final Energy Consumption-2019'!$A$2:$AE$2,0))*VLOOKUP(H$3,'Heat Value'!$A$1:$E$33,5,0)</f>
        <v>0</v>
      </c>
      <c r="I11" s="5">
        <f>INDEX('Final Energy Consumption-2019'!$A$2:$AE$43,MATCH('Energy Use 2019'!$A11,'Final Energy Consumption-2019'!$A$2:$A$43,0),MATCH('Energy Use 2019'!I$2,'Final Energy Consumption-2019'!$A$2:$AE$2,0))*VLOOKUP(I$3,'Heat Value'!$A$1:$E$33,5,0)</f>
        <v>0</v>
      </c>
      <c r="J11" s="5">
        <f>INDEX('Final Energy Consumption-2019'!$A$2:$AE$43,MATCH('Energy Use 2019'!$A11,'Final Energy Consumption-2019'!$A$2:$A$43,0),MATCH('Energy Use 2019'!J$2,'Final Energy Consumption-2019'!$A$2:$AE$2,0))*VLOOKUP(J$3,'Heat Value'!$A$1:$E$33,5,0)</f>
        <v>0</v>
      </c>
      <c r="K11" s="5">
        <f>INDEX('Final Energy Consumption-2019'!$A$2:$AE$43,MATCH('Energy Use 2019'!$A11,'Final Energy Consumption-2019'!$A$2:$A$43,0),MATCH('Energy Use 2019'!K$2,'Final Energy Consumption-2019'!$A$2:$AE$2,0))*VLOOKUP(K$3,'Heat Value'!$A$1:$E$33,5,0)</f>
        <v>0</v>
      </c>
      <c r="L11" s="5">
        <f>INDEX('Final Energy Consumption-2019'!$A$2:$AE$43,MATCH('Energy Use 2019'!$A11,'Final Energy Consumption-2019'!$A$2:$A$43,0),MATCH('Energy Use 2019'!L$2,'Final Energy Consumption-2019'!$A$2:$AE$2,0))*VLOOKUP(L$3,'Heat Value'!$A$1:$E$33,5,0)</f>
        <v>0</v>
      </c>
      <c r="M11" s="5">
        <f>INDEX('Final Energy Consumption-2019'!$A$2:$AE$43,MATCH('Energy Use 2019'!$A11,'Final Energy Consumption-2019'!$A$2:$A$43,0),MATCH('Energy Use 2019'!M$2,'Final Energy Consumption-2019'!$A$2:$AE$2,0))*VLOOKUP(M$3,'Heat Value'!$A$1:$E$33,5,0)</f>
        <v>0</v>
      </c>
      <c r="N11" s="11">
        <f>INDEX('Final Energy Consumption-2019'!$A$2:$AE$43,MATCH('Energy Use 2019'!$A11,'Final Energy Consumption-2019'!$A$2:$A$43,0),MATCH('Energy Use 2019'!N$2,'Final Energy Consumption-2019'!$A$2:$AE$2,0))*VLOOKUP(N$3,'Heat Value'!$A$1:$E$33,5,0)</f>
        <v>40426295915.993454</v>
      </c>
      <c r="O11" s="5">
        <f>INDEX('Final Energy Consumption-2019'!$A$2:$AE$43,MATCH('Energy Use 2019'!$A11,'Final Energy Consumption-2019'!$A$2:$A$43,0),MATCH('Energy Use 2019'!O$2,'Final Energy Consumption-2019'!$A$2:$AE$2,0))*VLOOKUP(O$3,'Heat Value'!$A$1:$E$33,5,0)</f>
        <v>0</v>
      </c>
      <c r="P11" s="5">
        <f>INDEX('Final Energy Consumption-2019'!$A$2:$AE$43,MATCH('Energy Use 2019'!$A11,'Final Energy Consumption-2019'!$A$2:$A$43,0),MATCH('Energy Use 2019'!P$2,'Final Energy Consumption-2019'!$A$2:$AE$2,0))*VLOOKUP(P$3,'Heat Value'!$A$1:$E$33,5,0)</f>
        <v>0</v>
      </c>
      <c r="Q11" s="5">
        <f>INDEX('Final Energy Consumption-2019'!$A$2:$AE$43,MATCH('Energy Use 2019'!$A11,'Final Energy Consumption-2019'!$A$2:$A$43,0),MATCH('Energy Use 2019'!Q$2,'Final Energy Consumption-2019'!$A$2:$AE$2,0))*VLOOKUP(Q$3,'Heat Value'!$A$1:$E$33,5,0)</f>
        <v>0</v>
      </c>
      <c r="R11" s="5">
        <f>INDEX('Final Energy Consumption-2019'!$A$2:$AE$43,MATCH('Energy Use 2019'!$A11,'Final Energy Consumption-2019'!$A$2:$A$43,0),MATCH('Energy Use 2019'!R$2,'Final Energy Consumption-2019'!$A$2:$AE$2,0))*VLOOKUP(R$3,'Heat Value'!$A$1:$E$33,5,0)</f>
        <v>0</v>
      </c>
      <c r="S11" s="5">
        <f>INDEX('Final Energy Consumption-2019'!$A$2:$AE$43,MATCH('Energy Use 2019'!$A11,'Final Energy Consumption-2019'!$A$2:$A$43,0),MATCH('Energy Use 2019'!S$2,'Final Energy Consumption-2019'!$A$2:$AE$2,0))*VLOOKUP(S$3,'Heat Value'!$A$1:$E$33,5,0)</f>
        <v>0</v>
      </c>
      <c r="T11" s="9">
        <f>INDEX('Final Energy Consumption-2019'!$A$2:$AE$43,MATCH('Energy Use 2019'!$A11,'Final Energy Consumption-2019'!$A$2:$A$43,0),MATCH('Energy Use 2019'!T$2,'Final Energy Consumption-2019'!$A$2:$AE$2,0))*VLOOKUP(T$3,'Heat Value'!$A$1:$E$33,5,0)</f>
        <v>0</v>
      </c>
      <c r="U11" s="5">
        <f>INDEX('Final Energy Consumption-2019'!$A$2:$AE$43,MATCH('Energy Use 2019'!$A11,'Final Energy Consumption-2019'!$A$2:$A$43,0),MATCH('Energy Use 2019'!U$2,'Final Energy Consumption-2019'!$A$2:$AE$2,0))*VLOOKUP(U$3,'Heat Value'!$A$1:$E$33,5,0)</f>
        <v>0</v>
      </c>
      <c r="V11" s="5">
        <f>INDEX('Final Energy Consumption-2019'!$A$2:$AE$43,MATCH('Energy Use 2019'!$A11,'Final Energy Consumption-2019'!$A$2:$A$43,0),MATCH('Energy Use 2019'!V$2,'Final Energy Consumption-2019'!$A$2:$AE$2,0))*VLOOKUP(V$3,'Heat Value'!$A$1:$E$33,5,0)</f>
        <v>0</v>
      </c>
      <c r="W11" s="5">
        <f>INDEX('Final Energy Consumption-2019'!$A$2:$AE$43,MATCH('Energy Use 2019'!$A11,'Final Energy Consumption-2019'!$A$2:$A$43,0),MATCH('Energy Use 2019'!W$2,'Final Energy Consumption-2019'!$A$2:$AE$2,0))*VLOOKUP(W$3,'Heat Value'!$A$1:$E$33,5,0)</f>
        <v>0</v>
      </c>
      <c r="X11" s="5">
        <f>INDEX('Final Energy Consumption-2019'!$A$2:$AE$43,MATCH('Energy Use 2019'!$A11,'Final Energy Consumption-2019'!$A$2:$A$43,0),MATCH('Energy Use 2019'!X$2,'Final Energy Consumption-2019'!$A$2:$AE$2,0))*VLOOKUP(X$3,'Heat Value'!$A$1:$E$33,5,0)</f>
        <v>0</v>
      </c>
      <c r="Y11" s="5">
        <f>INDEX('Final Energy Consumption-2019'!$A$2:$AE$43,MATCH('Energy Use 2019'!$A11,'Final Energy Consumption-2019'!$A$2:$A$43,0),MATCH('Energy Use 2019'!Y$2,'Final Energy Consumption-2019'!$A$2:$AE$2,0))*VLOOKUP(Y$3,'Heat Value'!$A$1:$E$33,5,0)</f>
        <v>0</v>
      </c>
      <c r="Z11" s="5">
        <f>INDEX('Final Energy Consumption-2019'!$A$2:$AE$43,MATCH('Energy Use 2019'!$A11,'Final Energy Consumption-2019'!$A$2:$A$43,0),MATCH('Energy Use 2019'!Z$2,'Final Energy Consumption-2019'!$A$2:$AE$2,0))*VLOOKUP(Z$3,'Heat Value'!$A$1:$E$33,5,0)</f>
        <v>0</v>
      </c>
      <c r="AA11" s="5">
        <f>INDEX('Final Energy Consumption-2019'!$A$2:$AE$43,MATCH('Energy Use 2019'!$A11,'Final Energy Consumption-2019'!$A$2:$A$43,0),MATCH('Energy Use 2019'!AA$2,'Final Energy Consumption-2019'!$A$2:$AE$2,0))*VLOOKUP(AA$3,'Heat Value'!$A$1:$E$33,5,0)</f>
        <v>0</v>
      </c>
      <c r="AB11" s="11">
        <f>INDEX('Final Energy Consumption-2019'!$A$2:$AE$43,MATCH('Energy Use 2019'!$A11,'Final Energy Consumption-2019'!$A$2:$A$43,0),MATCH('Energy Use 2019'!AB$2,'Final Energy Consumption-2019'!$A$2:$AE$2,0))*VLOOKUP(AB$3,'Heat Value'!$A$1:$E$33,5,0)</f>
        <v>72207741419565.609</v>
      </c>
      <c r="AC11" s="131">
        <f>INDEX('Final Energy Consumption-2019'!$A$2:$AE$43,MATCH('Energy Use 2019'!$A11,'Final Energy Consumption-2019'!$A$2:$A$43,0),MATCH('Energy Use 2019'!AC$2,'Final Energy Consumption-2019'!$A$2:$AE$2,0))*VLOOKUP(AC$3,'Heat Value'!$A$1:$E$33,5,0)</f>
        <v>0</v>
      </c>
    </row>
    <row r="12" spans="1:29" x14ac:dyDescent="0.2">
      <c r="A12" s="12" t="s">
        <v>9</v>
      </c>
      <c r="B12" s="15">
        <f>INDEX('Final Energy Consumption-2019'!$A$2:$AE$43,MATCH('Energy Use 2019'!$A12,'Final Energy Consumption-2019'!$A$2:$A$43,0),MATCH('Energy Use 2019'!B$2,'Final Energy Consumption-2019'!$A$2:$AE$2,0))*VLOOKUP(B$3,'Heat Value'!$A$1:$E$33,5,0)</f>
        <v>184232335757391.41</v>
      </c>
      <c r="C12" s="5">
        <f>INDEX('Final Energy Consumption-2019'!$A$2:$AE$43,MATCH('Energy Use 2019'!$A12,'Final Energy Consumption-2019'!$A$2:$A$43,0),MATCH('Energy Use 2019'!C$2,'Final Energy Consumption-2019'!$A$2:$AE$2,0))*VLOOKUP(C$3,'Heat Value'!$A$1:$E$33,5,0)</f>
        <v>0</v>
      </c>
      <c r="D12" s="11">
        <f>INDEX('Final Energy Consumption-2019'!$A$2:$AE$43,MATCH('Energy Use 2019'!$A12,'Final Energy Consumption-2019'!$A$2:$A$43,0),MATCH('Energy Use 2019'!D$2,'Final Energy Consumption-2019'!$A$2:$AE$2,0))*VLOOKUP(D$3,'Heat Value'!$A$1:$E$33,5,0)</f>
        <v>1689949968051.4543</v>
      </c>
      <c r="E12" s="11">
        <f>INDEX('Final Energy Consumption-2019'!$A$2:$AE$43,MATCH('Energy Use 2019'!$A12,'Final Energy Consumption-2019'!$A$2:$A$43,0),MATCH('Energy Use 2019'!E$2,'Final Energy Consumption-2019'!$A$2:$AE$2,0))*VLOOKUP(E$3,'Heat Value'!$A$1:$E$33,5,0)</f>
        <v>33538048246450.648</v>
      </c>
      <c r="F12" s="11">
        <f>INDEX('Final Energy Consumption-2019'!$A$2:$AE$43,MATCH('Energy Use 2019'!$A12,'Final Energy Consumption-2019'!$A$2:$A$43,0),MATCH('Energy Use 2019'!F$2,'Final Energy Consumption-2019'!$A$2:$AE$2,0))*VLOOKUP(F$3,'Heat Value'!$A$1:$E$33,5,0)</f>
        <v>49343833314.606049</v>
      </c>
      <c r="G12" s="11">
        <f>INDEX('Final Energy Consumption-2019'!$A$2:$AE$43,MATCH('Energy Use 2019'!$A12,'Final Energy Consumption-2019'!$A$2:$A$43,0),MATCH('Energy Use 2019'!G$2,'Final Energy Consumption-2019'!$A$2:$AE$2,0))*VLOOKUP(G$3,'Heat Value'!$A$1:$E$33,5,0)</f>
        <v>9390952147225.1914</v>
      </c>
      <c r="H12" s="11">
        <f>INDEX('Final Energy Consumption-2019'!$A$2:$AE$43,MATCH('Energy Use 2019'!$A12,'Final Energy Consumption-2019'!$A$2:$A$43,0),MATCH('Energy Use 2019'!H$2,'Final Energy Consumption-2019'!$A$2:$AE$2,0))*VLOOKUP(H$3,'Heat Value'!$A$1:$E$33,5,0)</f>
        <v>1581385478313.7786</v>
      </c>
      <c r="I12" s="11">
        <f>INDEX('Final Energy Consumption-2019'!$A$2:$AE$43,MATCH('Energy Use 2019'!$A12,'Final Energy Consumption-2019'!$A$2:$A$43,0),MATCH('Energy Use 2019'!I$2,'Final Energy Consumption-2019'!$A$2:$AE$2,0))*VLOOKUP(I$3,'Heat Value'!$A$1:$E$33,5,0)</f>
        <v>79267841602.887665</v>
      </c>
      <c r="J12" s="11">
        <f>INDEX('Final Energy Consumption-2019'!$A$2:$AE$43,MATCH('Energy Use 2019'!$A12,'Final Energy Consumption-2019'!$A$2:$A$43,0),MATCH('Energy Use 2019'!J$2,'Final Energy Consumption-2019'!$A$2:$AE$2,0))*VLOOKUP(J$3,'Heat Value'!$A$1:$E$33,5,0)</f>
        <v>3170732620.4579597</v>
      </c>
      <c r="K12" s="5">
        <f>INDEX('Final Energy Consumption-2019'!$A$2:$AE$43,MATCH('Energy Use 2019'!$A12,'Final Energy Consumption-2019'!$A$2:$A$43,0),MATCH('Energy Use 2019'!K$2,'Final Energy Consumption-2019'!$A$2:$AE$2,0))*VLOOKUP(K$3,'Heat Value'!$A$1:$E$33,5,0)</f>
        <v>0</v>
      </c>
      <c r="L12" s="11">
        <f>INDEX('Final Energy Consumption-2019'!$A$2:$AE$43,MATCH('Energy Use 2019'!$A12,'Final Energy Consumption-2019'!$A$2:$A$43,0),MATCH('Energy Use 2019'!L$2,'Final Energy Consumption-2019'!$A$2:$AE$2,0))*VLOOKUP(L$3,'Heat Value'!$A$1:$E$33,5,0)</f>
        <v>2894314078254.7202</v>
      </c>
      <c r="M12" s="11">
        <f>INDEX('Final Energy Consumption-2019'!$A$2:$AE$43,MATCH('Energy Use 2019'!$A12,'Final Energy Consumption-2019'!$A$2:$A$43,0),MATCH('Energy Use 2019'!M$2,'Final Energy Consumption-2019'!$A$2:$AE$2,0))*VLOOKUP(M$3,'Heat Value'!$A$1:$E$33,5,0)</f>
        <v>36740235125.941437</v>
      </c>
      <c r="N12" s="11">
        <f>INDEX('Final Energy Consumption-2019'!$A$2:$AE$43,MATCH('Energy Use 2019'!$A12,'Final Energy Consumption-2019'!$A$2:$A$43,0),MATCH('Energy Use 2019'!N$2,'Final Energy Consumption-2019'!$A$2:$AE$2,0))*VLOOKUP(N$3,'Heat Value'!$A$1:$E$33,5,0)</f>
        <v>8695696251530.1924</v>
      </c>
      <c r="O12" s="11">
        <f>INDEX('Final Energy Consumption-2019'!$A$2:$AE$43,MATCH('Energy Use 2019'!$A12,'Final Energy Consumption-2019'!$A$2:$A$43,0),MATCH('Energy Use 2019'!O$2,'Final Energy Consumption-2019'!$A$2:$AE$2,0))*VLOOKUP(O$3,'Heat Value'!$A$1:$E$33,5,0)</f>
        <v>598472204101.80188</v>
      </c>
      <c r="P12" s="5">
        <f>INDEX('Final Energy Consumption-2019'!$A$2:$AE$43,MATCH('Energy Use 2019'!$A12,'Final Energy Consumption-2019'!$A$2:$A$43,0),MATCH('Energy Use 2019'!P$2,'Final Energy Consumption-2019'!$A$2:$AE$2,0))*VLOOKUP(P$3,'Heat Value'!$A$1:$E$33,5,0)</f>
        <v>0</v>
      </c>
      <c r="Q12" s="11">
        <f>INDEX('Final Energy Consumption-2019'!$A$2:$AE$43,MATCH('Energy Use 2019'!$A12,'Final Energy Consumption-2019'!$A$2:$A$43,0),MATCH('Energy Use 2019'!Q$2,'Final Energy Consumption-2019'!$A$2:$AE$2,0))*VLOOKUP(Q$3,'Heat Value'!$A$1:$E$33,5,0)</f>
        <v>35313959919.752113</v>
      </c>
      <c r="R12" s="11">
        <f>INDEX('Final Energy Consumption-2019'!$A$2:$AE$43,MATCH('Energy Use 2019'!$A12,'Final Energy Consumption-2019'!$A$2:$A$43,0),MATCH('Energy Use 2019'!R$2,'Final Energy Consumption-2019'!$A$2:$AE$2,0))*VLOOKUP(R$3,'Heat Value'!$A$1:$E$33,5,0)</f>
        <v>11352479586.744152</v>
      </c>
      <c r="S12" s="11">
        <f>INDEX('Final Energy Consumption-2019'!$A$2:$AE$43,MATCH('Energy Use 2019'!$A12,'Final Energy Consumption-2019'!$A$2:$A$43,0),MATCH('Energy Use 2019'!S$2,'Final Energy Consumption-2019'!$A$2:$AE$2,0))*VLOOKUP(S$3,'Heat Value'!$A$1:$E$33,5,0)</f>
        <v>610560094994.02332</v>
      </c>
      <c r="T12" s="9">
        <f>INDEX('Final Energy Consumption-2019'!$A$2:$AE$43,MATCH('Energy Use 2019'!$A12,'Final Energy Consumption-2019'!$A$2:$A$43,0),MATCH('Energy Use 2019'!T$2,'Final Energy Consumption-2019'!$A$2:$AE$2,0))*VLOOKUP(T$3,'Heat Value'!$A$1:$E$33,5,0)</f>
        <v>0</v>
      </c>
      <c r="U12" s="5">
        <f>INDEX('Final Energy Consumption-2019'!$A$2:$AE$43,MATCH('Energy Use 2019'!$A12,'Final Energy Consumption-2019'!$A$2:$A$43,0),MATCH('Energy Use 2019'!U$2,'Final Energy Consumption-2019'!$A$2:$AE$2,0))*VLOOKUP(U$3,'Heat Value'!$A$1:$E$33,5,0)</f>
        <v>0</v>
      </c>
      <c r="V12" s="11">
        <f>INDEX('Final Energy Consumption-2019'!$A$2:$AE$43,MATCH('Energy Use 2019'!$A12,'Final Energy Consumption-2019'!$A$2:$A$43,0),MATCH('Energy Use 2019'!V$2,'Final Energy Consumption-2019'!$A$2:$AE$2,0))*VLOOKUP(V$3,'Heat Value'!$A$1:$E$33,5,0)</f>
        <v>451824896283.92657</v>
      </c>
      <c r="W12" s="5">
        <f>INDEX('Final Energy Consumption-2019'!$A$2:$AE$43,MATCH('Energy Use 2019'!$A12,'Final Energy Consumption-2019'!$A$2:$A$43,0),MATCH('Energy Use 2019'!W$2,'Final Energy Consumption-2019'!$A$2:$AE$2,0))*VLOOKUP(W$3,'Heat Value'!$A$1:$E$33,5,0)</f>
        <v>0</v>
      </c>
      <c r="X12" s="11">
        <f>INDEX('Final Energy Consumption-2019'!$A$2:$AE$43,MATCH('Energy Use 2019'!$A12,'Final Energy Consumption-2019'!$A$2:$A$43,0),MATCH('Energy Use 2019'!X$2,'Final Energy Consumption-2019'!$A$2:$AE$2,0))*VLOOKUP(X$3,'Heat Value'!$A$1:$E$33,5,0)</f>
        <v>93219709648.546097</v>
      </c>
      <c r="Y12" s="11">
        <f>INDEX('Final Energy Consumption-2019'!$A$2:$AE$43,MATCH('Energy Use 2019'!$A12,'Final Energy Consumption-2019'!$A$2:$A$43,0),MATCH('Energy Use 2019'!Y$2,'Final Energy Consumption-2019'!$A$2:$AE$2,0))*VLOOKUP(Y$3,'Heat Value'!$A$1:$E$33,5,0)</f>
        <v>13018852982996.113</v>
      </c>
      <c r="Z12" s="11">
        <f>INDEX('Final Energy Consumption-2019'!$A$2:$AE$43,MATCH('Energy Use 2019'!$A12,'Final Energy Consumption-2019'!$A$2:$A$43,0),MATCH('Energy Use 2019'!Z$2,'Final Energy Consumption-2019'!$A$2:$AE$2,0))*VLOOKUP(Z$3,'Heat Value'!$A$1:$E$33,5,0)</f>
        <v>96778551391378.969</v>
      </c>
      <c r="AA12" s="11">
        <f>INDEX('Final Energy Consumption-2019'!$A$2:$AE$43,MATCH('Energy Use 2019'!$A12,'Final Energy Consumption-2019'!$A$2:$A$43,0),MATCH('Energy Use 2019'!AA$2,'Final Energy Consumption-2019'!$A$2:$AE$2,0))*VLOOKUP(AA$3,'Heat Value'!$A$1:$E$33,5,0)</f>
        <v>72179212124173.344</v>
      </c>
      <c r="AB12" s="11">
        <f>INDEX('Final Energy Consumption-2019'!$A$2:$AE$43,MATCH('Energy Use 2019'!$A12,'Final Energy Consumption-2019'!$A$2:$A$43,0),MATCH('Energy Use 2019'!AB$2,'Final Energy Consumption-2019'!$A$2:$AE$2,0))*VLOOKUP(AB$3,'Heat Value'!$A$1:$E$33,5,0)</f>
        <v>272094410926208.31</v>
      </c>
      <c r="AC12" s="132">
        <f>INDEX('Final Energy Consumption-2019'!$A$2:$AE$43,MATCH('Energy Use 2019'!$A12,'Final Energy Consumption-2019'!$A$2:$A$43,0),MATCH('Energy Use 2019'!AC$2,'Final Energy Consumption-2019'!$A$2:$AE$2,0))*VLOOKUP(AC$3,'Heat Value'!$A$1:$E$33,5,0)</f>
        <v>61446425608653.789</v>
      </c>
    </row>
    <row r="13" spans="1:29" x14ac:dyDescent="0.2">
      <c r="A13" s="12" t="s">
        <v>10</v>
      </c>
      <c r="B13" s="15">
        <f>INDEX('Final Energy Consumption-2019'!$A$2:$AE$43,MATCH('Energy Use 2019'!$A13,'Final Energy Consumption-2019'!$A$2:$A$43,0),MATCH('Energy Use 2019'!B$2,'Final Energy Consumption-2019'!$A$2:$AE$2,0))*VLOOKUP(B$3,'Heat Value'!$A$1:$E$33,5,0)</f>
        <v>179609038895903</v>
      </c>
      <c r="C13" s="5">
        <f>INDEX('Final Energy Consumption-2019'!$A$2:$AE$43,MATCH('Energy Use 2019'!$A13,'Final Energy Consumption-2019'!$A$2:$A$43,0),MATCH('Energy Use 2019'!C$2,'Final Energy Consumption-2019'!$A$2:$AE$2,0))*VLOOKUP(C$3,'Heat Value'!$A$1:$E$33,5,0)</f>
        <v>0</v>
      </c>
      <c r="D13" s="11">
        <f>INDEX('Final Energy Consumption-2019'!$A$2:$AE$43,MATCH('Energy Use 2019'!$A13,'Final Energy Consumption-2019'!$A$2:$A$43,0),MATCH('Energy Use 2019'!D$2,'Final Energy Consumption-2019'!$A$2:$AE$2,0))*VLOOKUP(D$3,'Heat Value'!$A$1:$E$33,5,0)</f>
        <v>89570518944.565811</v>
      </c>
      <c r="E13" s="11">
        <f>INDEX('Final Energy Consumption-2019'!$A$2:$AE$43,MATCH('Energy Use 2019'!$A13,'Final Energy Consumption-2019'!$A$2:$A$43,0),MATCH('Energy Use 2019'!E$2,'Final Energy Consumption-2019'!$A$2:$AE$2,0))*VLOOKUP(E$3,'Heat Value'!$A$1:$E$33,5,0)</f>
        <v>423133524163.67346</v>
      </c>
      <c r="F13" s="5">
        <f>INDEX('Final Energy Consumption-2019'!$A$2:$AE$43,MATCH('Energy Use 2019'!$A13,'Final Energy Consumption-2019'!$A$2:$A$43,0),MATCH('Energy Use 2019'!F$2,'Final Energy Consumption-2019'!$A$2:$AE$2,0))*VLOOKUP(F$3,'Heat Value'!$A$1:$E$33,5,0)</f>
        <v>0</v>
      </c>
      <c r="G13" s="5">
        <f>INDEX('Final Energy Consumption-2019'!$A$2:$AE$43,MATCH('Energy Use 2019'!$A13,'Final Energy Consumption-2019'!$A$2:$A$43,0),MATCH('Energy Use 2019'!G$2,'Final Energy Consumption-2019'!$A$2:$AE$2,0))*VLOOKUP(G$3,'Heat Value'!$A$1:$E$33,5,0)</f>
        <v>0</v>
      </c>
      <c r="H13" s="5">
        <f>INDEX('Final Energy Consumption-2019'!$A$2:$AE$43,MATCH('Energy Use 2019'!$A13,'Final Energy Consumption-2019'!$A$2:$A$43,0),MATCH('Energy Use 2019'!H$2,'Final Energy Consumption-2019'!$A$2:$AE$2,0))*VLOOKUP(H$3,'Heat Value'!$A$1:$E$33,5,0)</f>
        <v>0</v>
      </c>
      <c r="I13" s="5">
        <f>INDEX('Final Energy Consumption-2019'!$A$2:$AE$43,MATCH('Energy Use 2019'!$A13,'Final Energy Consumption-2019'!$A$2:$A$43,0),MATCH('Energy Use 2019'!I$2,'Final Energy Consumption-2019'!$A$2:$AE$2,0))*VLOOKUP(I$3,'Heat Value'!$A$1:$E$33,5,0)</f>
        <v>0</v>
      </c>
      <c r="J13" s="5">
        <f>INDEX('Final Energy Consumption-2019'!$A$2:$AE$43,MATCH('Energy Use 2019'!$A13,'Final Energy Consumption-2019'!$A$2:$A$43,0),MATCH('Energy Use 2019'!J$2,'Final Energy Consumption-2019'!$A$2:$AE$2,0))*VLOOKUP(J$3,'Heat Value'!$A$1:$E$33,5,0)</f>
        <v>0</v>
      </c>
      <c r="K13" s="5">
        <f>INDEX('Final Energy Consumption-2019'!$A$2:$AE$43,MATCH('Energy Use 2019'!$A13,'Final Energy Consumption-2019'!$A$2:$A$43,0),MATCH('Energy Use 2019'!K$2,'Final Energy Consumption-2019'!$A$2:$AE$2,0))*VLOOKUP(K$3,'Heat Value'!$A$1:$E$33,5,0)</f>
        <v>0</v>
      </c>
      <c r="L13" s="11">
        <f>INDEX('Final Energy Consumption-2019'!$A$2:$AE$43,MATCH('Energy Use 2019'!$A13,'Final Energy Consumption-2019'!$A$2:$A$43,0),MATCH('Energy Use 2019'!L$2,'Final Energy Consumption-2019'!$A$2:$AE$2,0))*VLOOKUP(L$3,'Heat Value'!$A$1:$E$33,5,0)</f>
        <v>1718626554224.594</v>
      </c>
      <c r="M13" s="5">
        <f>INDEX('Final Energy Consumption-2019'!$A$2:$AE$43,MATCH('Energy Use 2019'!$A13,'Final Energy Consumption-2019'!$A$2:$A$43,0),MATCH('Energy Use 2019'!M$2,'Final Energy Consumption-2019'!$A$2:$AE$2,0))*VLOOKUP(M$3,'Heat Value'!$A$1:$E$33,5,0)</f>
        <v>0</v>
      </c>
      <c r="N13" s="11">
        <f>INDEX('Final Energy Consumption-2019'!$A$2:$AE$43,MATCH('Energy Use 2019'!$A13,'Final Energy Consumption-2019'!$A$2:$A$43,0),MATCH('Energy Use 2019'!N$2,'Final Energy Consumption-2019'!$A$2:$AE$2,0))*VLOOKUP(N$3,'Heat Value'!$A$1:$E$33,5,0)</f>
        <v>3339212042661.0591</v>
      </c>
      <c r="O13" s="11">
        <f>INDEX('Final Energy Consumption-2019'!$A$2:$AE$43,MATCH('Energy Use 2019'!$A13,'Final Energy Consumption-2019'!$A$2:$A$43,0),MATCH('Energy Use 2019'!O$2,'Final Energy Consumption-2019'!$A$2:$AE$2,0))*VLOOKUP(O$3,'Heat Value'!$A$1:$E$33,5,0)</f>
        <v>443899912976.17096</v>
      </c>
      <c r="P13" s="5">
        <f>INDEX('Final Energy Consumption-2019'!$A$2:$AE$43,MATCH('Energy Use 2019'!$A13,'Final Energy Consumption-2019'!$A$2:$A$43,0),MATCH('Energy Use 2019'!P$2,'Final Energy Consumption-2019'!$A$2:$AE$2,0))*VLOOKUP(P$3,'Heat Value'!$A$1:$E$33,5,0)</f>
        <v>0</v>
      </c>
      <c r="Q13" s="5">
        <f>INDEX('Final Energy Consumption-2019'!$A$2:$AE$43,MATCH('Energy Use 2019'!$A13,'Final Energy Consumption-2019'!$A$2:$A$43,0),MATCH('Energy Use 2019'!Q$2,'Final Energy Consumption-2019'!$A$2:$AE$2,0))*VLOOKUP(Q$3,'Heat Value'!$A$1:$E$33,5,0)</f>
        <v>0</v>
      </c>
      <c r="R13" s="11">
        <f>INDEX('Final Energy Consumption-2019'!$A$2:$AE$43,MATCH('Energy Use 2019'!$A13,'Final Energy Consumption-2019'!$A$2:$A$43,0),MATCH('Energy Use 2019'!R$2,'Final Energy Consumption-2019'!$A$2:$AE$2,0))*VLOOKUP(R$3,'Heat Value'!$A$1:$E$33,5,0)</f>
        <v>155150554352.17007</v>
      </c>
      <c r="S13" s="5">
        <f>INDEX('Final Energy Consumption-2019'!$A$2:$AE$43,MATCH('Energy Use 2019'!$A13,'Final Energy Consumption-2019'!$A$2:$A$43,0),MATCH('Energy Use 2019'!S$2,'Final Energy Consumption-2019'!$A$2:$AE$2,0))*VLOOKUP(S$3,'Heat Value'!$A$1:$E$33,5,0)</f>
        <v>0</v>
      </c>
      <c r="T13" s="9">
        <f>INDEX('Final Energy Consumption-2019'!$A$2:$AE$43,MATCH('Energy Use 2019'!$A13,'Final Energy Consumption-2019'!$A$2:$A$43,0),MATCH('Energy Use 2019'!T$2,'Final Energy Consumption-2019'!$A$2:$AE$2,0))*VLOOKUP(T$3,'Heat Value'!$A$1:$E$33,5,0)</f>
        <v>0</v>
      </c>
      <c r="U13" s="5">
        <f>INDEX('Final Energy Consumption-2019'!$A$2:$AE$43,MATCH('Energy Use 2019'!$A13,'Final Energy Consumption-2019'!$A$2:$A$43,0),MATCH('Energy Use 2019'!U$2,'Final Energy Consumption-2019'!$A$2:$AE$2,0))*VLOOKUP(U$3,'Heat Value'!$A$1:$E$33,5,0)</f>
        <v>0</v>
      </c>
      <c r="V13" s="11">
        <f>INDEX('Final Energy Consumption-2019'!$A$2:$AE$43,MATCH('Energy Use 2019'!$A13,'Final Energy Consumption-2019'!$A$2:$A$43,0),MATCH('Energy Use 2019'!V$2,'Final Energy Consumption-2019'!$A$2:$AE$2,0))*VLOOKUP(V$3,'Heat Value'!$A$1:$E$33,5,0)</f>
        <v>556458030160.20435</v>
      </c>
      <c r="W13" s="5">
        <f>INDEX('Final Energy Consumption-2019'!$A$2:$AE$43,MATCH('Energy Use 2019'!$A13,'Final Energy Consumption-2019'!$A$2:$A$43,0),MATCH('Energy Use 2019'!W$2,'Final Energy Consumption-2019'!$A$2:$AE$2,0))*VLOOKUP(W$3,'Heat Value'!$A$1:$E$33,5,0)</f>
        <v>0</v>
      </c>
      <c r="X13" s="11">
        <f>INDEX('Final Energy Consumption-2019'!$A$2:$AE$43,MATCH('Energy Use 2019'!$A13,'Final Energy Consumption-2019'!$A$2:$A$43,0),MATCH('Energy Use 2019'!X$2,'Final Energy Consumption-2019'!$A$2:$AE$2,0))*VLOOKUP(X$3,'Heat Value'!$A$1:$E$33,5,0)</f>
        <v>128177100766.75089</v>
      </c>
      <c r="Y13" s="11">
        <f>INDEX('Final Energy Consumption-2019'!$A$2:$AE$43,MATCH('Energy Use 2019'!$A13,'Final Energy Consumption-2019'!$A$2:$A$43,0),MATCH('Energy Use 2019'!Y$2,'Final Energy Consumption-2019'!$A$2:$AE$2,0))*VLOOKUP(Y$3,'Heat Value'!$A$1:$E$33,5,0)</f>
        <v>43407419142787.555</v>
      </c>
      <c r="Z13" s="11">
        <f>INDEX('Final Energy Consumption-2019'!$A$2:$AE$43,MATCH('Energy Use 2019'!$A13,'Final Energy Consumption-2019'!$A$2:$A$43,0),MATCH('Energy Use 2019'!Z$2,'Final Energy Consumption-2019'!$A$2:$AE$2,0))*VLOOKUP(Z$3,'Heat Value'!$A$1:$E$33,5,0)</f>
        <v>40223646359574.242</v>
      </c>
      <c r="AA13" s="11">
        <f>INDEX('Final Energy Consumption-2019'!$A$2:$AE$43,MATCH('Energy Use 2019'!$A13,'Final Energy Consumption-2019'!$A$2:$A$43,0),MATCH('Energy Use 2019'!AA$2,'Final Energy Consumption-2019'!$A$2:$AE$2,0))*VLOOKUP(AA$3,'Heat Value'!$A$1:$E$33,5,0)</f>
        <v>69167902343747.969</v>
      </c>
      <c r="AB13" s="11">
        <f>INDEX('Final Energy Consumption-2019'!$A$2:$AE$43,MATCH('Energy Use 2019'!$A13,'Final Energy Consumption-2019'!$A$2:$A$43,0),MATCH('Energy Use 2019'!AB$2,'Final Energy Consumption-2019'!$A$2:$AE$2,0))*VLOOKUP(AB$3,'Heat Value'!$A$1:$E$33,5,0)</f>
        <v>103026204726508.09</v>
      </c>
      <c r="AC13" s="132">
        <f>INDEX('Final Energy Consumption-2019'!$A$2:$AE$43,MATCH('Energy Use 2019'!$A13,'Final Energy Consumption-2019'!$A$2:$A$43,0),MATCH('Energy Use 2019'!AC$2,'Final Energy Consumption-2019'!$A$2:$AE$2,0))*VLOOKUP(AC$3,'Heat Value'!$A$1:$E$33,5,0)</f>
        <v>10858827426055.217</v>
      </c>
    </row>
    <row r="14" spans="1:29" x14ac:dyDescent="0.2">
      <c r="A14" s="12" t="s">
        <v>11</v>
      </c>
      <c r="B14" s="15">
        <f>INDEX('Final Energy Consumption-2019'!$A$2:$AE$43,MATCH('Energy Use 2019'!$A14,'Final Energy Consumption-2019'!$A$2:$A$43,0),MATCH('Energy Use 2019'!B$2,'Final Energy Consumption-2019'!$A$2:$AE$2,0))*VLOOKUP(B$3,'Heat Value'!$A$1:$E$33,5,0)</f>
        <v>102412069654890.78</v>
      </c>
      <c r="C14" s="5">
        <f>INDEX('Final Energy Consumption-2019'!$A$2:$AE$43,MATCH('Energy Use 2019'!$A14,'Final Energy Consumption-2019'!$A$2:$A$43,0),MATCH('Energy Use 2019'!C$2,'Final Energy Consumption-2019'!$A$2:$AE$2,0))*VLOOKUP(C$3,'Heat Value'!$A$1:$E$33,5,0)</f>
        <v>0</v>
      </c>
      <c r="D14" s="11">
        <f>INDEX('Final Energy Consumption-2019'!$A$2:$AE$43,MATCH('Energy Use 2019'!$A14,'Final Energy Consumption-2019'!$A$2:$A$43,0),MATCH('Energy Use 2019'!D$2,'Final Energy Consumption-2019'!$A$2:$AE$2,0))*VLOOKUP(D$3,'Heat Value'!$A$1:$E$33,5,0)</f>
        <v>454986529860.0069</v>
      </c>
      <c r="E14" s="11">
        <f>INDEX('Final Energy Consumption-2019'!$A$2:$AE$43,MATCH('Energy Use 2019'!$A14,'Final Energy Consumption-2019'!$A$2:$A$43,0),MATCH('Energy Use 2019'!E$2,'Final Energy Consumption-2019'!$A$2:$AE$2,0))*VLOOKUP(E$3,'Heat Value'!$A$1:$E$33,5,0)</f>
        <v>21560943906.429218</v>
      </c>
      <c r="F14" s="11">
        <f>INDEX('Final Energy Consumption-2019'!$A$2:$AE$43,MATCH('Energy Use 2019'!$A14,'Final Energy Consumption-2019'!$A$2:$A$43,0),MATCH('Energy Use 2019'!F$2,'Final Energy Consumption-2019'!$A$2:$AE$2,0))*VLOOKUP(F$3,'Heat Value'!$A$1:$E$33,5,0)</f>
        <v>49343833314.606049</v>
      </c>
      <c r="G14" s="5">
        <f>INDEX('Final Energy Consumption-2019'!$A$2:$AE$43,MATCH('Energy Use 2019'!$A14,'Final Energy Consumption-2019'!$A$2:$A$43,0),MATCH('Energy Use 2019'!G$2,'Final Energy Consumption-2019'!$A$2:$AE$2,0))*VLOOKUP(G$3,'Heat Value'!$A$1:$E$33,5,0)</f>
        <v>0</v>
      </c>
      <c r="H14" s="5">
        <f>INDEX('Final Energy Consumption-2019'!$A$2:$AE$43,MATCH('Energy Use 2019'!$A14,'Final Energy Consumption-2019'!$A$2:$A$43,0),MATCH('Energy Use 2019'!H$2,'Final Energy Consumption-2019'!$A$2:$AE$2,0))*VLOOKUP(H$3,'Heat Value'!$A$1:$E$33,5,0)</f>
        <v>0</v>
      </c>
      <c r="I14" s="5">
        <f>INDEX('Final Energy Consumption-2019'!$A$2:$AE$43,MATCH('Energy Use 2019'!$A14,'Final Energy Consumption-2019'!$A$2:$A$43,0),MATCH('Energy Use 2019'!I$2,'Final Energy Consumption-2019'!$A$2:$AE$2,0))*VLOOKUP(I$3,'Heat Value'!$A$1:$E$33,5,0)</f>
        <v>0</v>
      </c>
      <c r="J14" s="11">
        <f>INDEX('Final Energy Consumption-2019'!$A$2:$AE$43,MATCH('Energy Use 2019'!$A14,'Final Energy Consumption-2019'!$A$2:$A$43,0),MATCH('Energy Use 2019'!J$2,'Final Energy Consumption-2019'!$A$2:$AE$2,0))*VLOOKUP(J$3,'Heat Value'!$A$1:$E$33,5,0)</f>
        <v>3170732620.4579597</v>
      </c>
      <c r="K14" s="5">
        <f>INDEX('Final Energy Consumption-2019'!$A$2:$AE$43,MATCH('Energy Use 2019'!$A14,'Final Energy Consumption-2019'!$A$2:$A$43,0),MATCH('Energy Use 2019'!K$2,'Final Energy Consumption-2019'!$A$2:$AE$2,0))*VLOOKUP(K$3,'Heat Value'!$A$1:$E$33,5,0)</f>
        <v>0</v>
      </c>
      <c r="L14" s="11">
        <f>INDEX('Final Energy Consumption-2019'!$A$2:$AE$43,MATCH('Energy Use 2019'!$A14,'Final Energy Consumption-2019'!$A$2:$A$43,0),MATCH('Energy Use 2019'!L$2,'Final Energy Consumption-2019'!$A$2:$AE$2,0))*VLOOKUP(L$3,'Heat Value'!$A$1:$E$33,5,0)</f>
        <v>1179769772377.4529</v>
      </c>
      <c r="M14" s="11">
        <f>INDEX('Final Energy Consumption-2019'!$A$2:$AE$43,MATCH('Energy Use 2019'!$A14,'Final Energy Consumption-2019'!$A$2:$A$43,0),MATCH('Energy Use 2019'!M$2,'Final Energy Consumption-2019'!$A$2:$AE$2,0))*VLOOKUP(M$3,'Heat Value'!$A$1:$E$33,5,0)</f>
        <v>24493490083.96096</v>
      </c>
      <c r="N14" s="11">
        <f>INDEX('Final Energy Consumption-2019'!$A$2:$AE$43,MATCH('Energy Use 2019'!$A14,'Final Energy Consumption-2019'!$A$2:$A$43,0),MATCH('Energy Use 2019'!N$2,'Final Energy Consumption-2019'!$A$2:$AE$2,0))*VLOOKUP(N$3,'Heat Value'!$A$1:$E$33,5,0)</f>
        <v>1928334315192.8875</v>
      </c>
      <c r="O14" s="11">
        <f>INDEX('Final Energy Consumption-2019'!$A$2:$AE$43,MATCH('Energy Use 2019'!$A14,'Final Energy Consumption-2019'!$A$2:$A$43,0),MATCH('Energy Use 2019'!O$2,'Final Energy Consumption-2019'!$A$2:$AE$2,0))*VLOOKUP(O$3,'Heat Value'!$A$1:$E$33,5,0)</f>
        <v>142682114885.19778</v>
      </c>
      <c r="P14" s="5">
        <f>INDEX('Final Energy Consumption-2019'!$A$2:$AE$43,MATCH('Energy Use 2019'!$A14,'Final Energy Consumption-2019'!$A$2:$A$43,0),MATCH('Energy Use 2019'!P$2,'Final Energy Consumption-2019'!$A$2:$AE$2,0))*VLOOKUP(P$3,'Heat Value'!$A$1:$E$33,5,0)</f>
        <v>0</v>
      </c>
      <c r="Q14" s="11">
        <f>INDEX('Final Energy Consumption-2019'!$A$2:$AE$43,MATCH('Energy Use 2019'!$A14,'Final Energy Consumption-2019'!$A$2:$A$43,0),MATCH('Energy Use 2019'!Q$2,'Final Energy Consumption-2019'!$A$2:$AE$2,0))*VLOOKUP(Q$3,'Heat Value'!$A$1:$E$33,5,0)</f>
        <v>3923773324.4169021</v>
      </c>
      <c r="R14" s="5">
        <f>INDEX('Final Energy Consumption-2019'!$A$2:$AE$43,MATCH('Energy Use 2019'!$A14,'Final Energy Consumption-2019'!$A$2:$A$43,0),MATCH('Energy Use 2019'!R$2,'Final Energy Consumption-2019'!$A$2:$AE$2,0))*VLOOKUP(R$3,'Heat Value'!$A$1:$E$33,5,0)</f>
        <v>0</v>
      </c>
      <c r="S14" s="5">
        <f>INDEX('Final Energy Consumption-2019'!$A$2:$AE$43,MATCH('Energy Use 2019'!$A14,'Final Energy Consumption-2019'!$A$2:$A$43,0),MATCH('Energy Use 2019'!S$2,'Final Energy Consumption-2019'!$A$2:$AE$2,0))*VLOOKUP(S$3,'Heat Value'!$A$1:$E$33,5,0)</f>
        <v>0</v>
      </c>
      <c r="T14" s="9">
        <f>INDEX('Final Energy Consumption-2019'!$A$2:$AE$43,MATCH('Energy Use 2019'!$A14,'Final Energy Consumption-2019'!$A$2:$A$43,0),MATCH('Energy Use 2019'!T$2,'Final Energy Consumption-2019'!$A$2:$AE$2,0))*VLOOKUP(T$3,'Heat Value'!$A$1:$E$33,5,0)</f>
        <v>0</v>
      </c>
      <c r="U14" s="5">
        <f>INDEX('Final Energy Consumption-2019'!$A$2:$AE$43,MATCH('Energy Use 2019'!$A14,'Final Energy Consumption-2019'!$A$2:$A$43,0),MATCH('Energy Use 2019'!U$2,'Final Energy Consumption-2019'!$A$2:$AE$2,0))*VLOOKUP(U$3,'Heat Value'!$A$1:$E$33,5,0)</f>
        <v>0</v>
      </c>
      <c r="V14" s="11">
        <f>INDEX('Final Energy Consumption-2019'!$A$2:$AE$43,MATCH('Energy Use 2019'!$A14,'Final Energy Consumption-2019'!$A$2:$A$43,0),MATCH('Energy Use 2019'!V$2,'Final Energy Consumption-2019'!$A$2:$AE$2,0))*VLOOKUP(V$3,'Heat Value'!$A$1:$E$33,5,0)</f>
        <v>323411504708.49487</v>
      </c>
      <c r="W14" s="5">
        <f>INDEX('Final Energy Consumption-2019'!$A$2:$AE$43,MATCH('Energy Use 2019'!$A14,'Final Energy Consumption-2019'!$A$2:$A$43,0),MATCH('Energy Use 2019'!W$2,'Final Energy Consumption-2019'!$A$2:$AE$2,0))*VLOOKUP(W$3,'Heat Value'!$A$1:$E$33,5,0)</f>
        <v>0</v>
      </c>
      <c r="X14" s="11">
        <f>INDEX('Final Energy Consumption-2019'!$A$2:$AE$43,MATCH('Energy Use 2019'!$A14,'Final Energy Consumption-2019'!$A$2:$A$43,0),MATCH('Energy Use 2019'!X$2,'Final Energy Consumption-2019'!$A$2:$AE$2,0))*VLOOKUP(X$3,'Heat Value'!$A$1:$E$33,5,0)</f>
        <v>15536618274.757683</v>
      </c>
      <c r="Y14" s="11">
        <f>INDEX('Final Energy Consumption-2019'!$A$2:$AE$43,MATCH('Energy Use 2019'!$A14,'Final Energy Consumption-2019'!$A$2:$A$43,0),MATCH('Energy Use 2019'!Y$2,'Final Energy Consumption-2019'!$A$2:$AE$2,0))*VLOOKUP(Y$3,'Heat Value'!$A$1:$E$33,5,0)</f>
        <v>33457777614331.98</v>
      </c>
      <c r="Z14" s="11">
        <f>INDEX('Final Energy Consumption-2019'!$A$2:$AE$43,MATCH('Energy Use 2019'!$A14,'Final Energy Consumption-2019'!$A$2:$A$43,0),MATCH('Energy Use 2019'!Z$2,'Final Energy Consumption-2019'!$A$2:$AE$2,0))*VLOOKUP(Z$3,'Heat Value'!$A$1:$E$33,5,0)</f>
        <v>23624262544963.855</v>
      </c>
      <c r="AA14" s="11">
        <f>INDEX('Final Energy Consumption-2019'!$A$2:$AE$43,MATCH('Energy Use 2019'!$A14,'Final Energy Consumption-2019'!$A$2:$A$43,0),MATCH('Energy Use 2019'!AA$2,'Final Energy Consumption-2019'!$A$2:$AE$2,0))*VLOOKUP(AA$3,'Heat Value'!$A$1:$E$33,5,0)</f>
        <v>51765885189869.336</v>
      </c>
      <c r="AB14" s="11">
        <f>INDEX('Final Energy Consumption-2019'!$A$2:$AE$43,MATCH('Energy Use 2019'!$A14,'Final Energy Consumption-2019'!$A$2:$A$43,0),MATCH('Energy Use 2019'!AB$2,'Final Energy Consumption-2019'!$A$2:$AE$2,0))*VLOOKUP(AB$3,'Heat Value'!$A$1:$E$33,5,0)</f>
        <v>59221130331631.266</v>
      </c>
      <c r="AC14" s="132">
        <f>INDEX('Final Energy Consumption-2019'!$A$2:$AE$43,MATCH('Energy Use 2019'!$A14,'Final Energy Consumption-2019'!$A$2:$A$43,0),MATCH('Energy Use 2019'!AC$2,'Final Energy Consumption-2019'!$A$2:$AE$2,0))*VLOOKUP(AC$3,'Heat Value'!$A$1:$E$33,5,0)</f>
        <v>3670472326180.647</v>
      </c>
    </row>
    <row r="15" spans="1:29" x14ac:dyDescent="0.2">
      <c r="A15" s="12" t="s">
        <v>12</v>
      </c>
      <c r="B15" s="15">
        <f>INDEX('Final Energy Consumption-2019'!$A$2:$AE$43,MATCH('Energy Use 2019'!$A15,'Final Energy Consumption-2019'!$A$2:$A$43,0),MATCH('Energy Use 2019'!B$2,'Final Energy Consumption-2019'!$A$2:$AE$2,0))*VLOOKUP(B$3,'Heat Value'!$A$1:$E$33,5,0)</f>
        <v>1206852888403.9646</v>
      </c>
      <c r="C15" s="5">
        <f>INDEX('Final Energy Consumption-2019'!$A$2:$AE$43,MATCH('Energy Use 2019'!$A15,'Final Energy Consumption-2019'!$A$2:$A$43,0),MATCH('Energy Use 2019'!C$2,'Final Energy Consumption-2019'!$A$2:$AE$2,0))*VLOOKUP(C$3,'Heat Value'!$A$1:$E$33,5,0)</f>
        <v>0</v>
      </c>
      <c r="D15" s="11">
        <f>INDEX('Final Energy Consumption-2019'!$A$2:$AE$43,MATCH('Energy Use 2019'!$A15,'Final Energy Consumption-2019'!$A$2:$A$43,0),MATCH('Energy Use 2019'!D$2,'Final Energy Consumption-2019'!$A$2:$AE$2,0))*VLOOKUP(D$3,'Heat Value'!$A$1:$E$33,5,0)</f>
        <v>34877016226.202621</v>
      </c>
      <c r="E15" s="5">
        <f>INDEX('Final Energy Consumption-2019'!$A$2:$AE$43,MATCH('Energy Use 2019'!$A15,'Final Energy Consumption-2019'!$A$2:$A$43,0),MATCH('Energy Use 2019'!E$2,'Final Energy Consumption-2019'!$A$2:$AE$2,0))*VLOOKUP(E$3,'Heat Value'!$A$1:$E$33,5,0)</f>
        <v>0</v>
      </c>
      <c r="F15" s="5">
        <f>INDEX('Final Energy Consumption-2019'!$A$2:$AE$43,MATCH('Energy Use 2019'!$A15,'Final Energy Consumption-2019'!$A$2:$A$43,0),MATCH('Energy Use 2019'!F$2,'Final Energy Consumption-2019'!$A$2:$AE$2,0))*VLOOKUP(F$3,'Heat Value'!$A$1:$E$33,5,0)</f>
        <v>0</v>
      </c>
      <c r="G15" s="5">
        <f>INDEX('Final Energy Consumption-2019'!$A$2:$AE$43,MATCH('Energy Use 2019'!$A15,'Final Energy Consumption-2019'!$A$2:$A$43,0),MATCH('Energy Use 2019'!G$2,'Final Energy Consumption-2019'!$A$2:$AE$2,0))*VLOOKUP(G$3,'Heat Value'!$A$1:$E$33,5,0)</f>
        <v>0</v>
      </c>
      <c r="H15" s="5">
        <f>INDEX('Final Energy Consumption-2019'!$A$2:$AE$43,MATCH('Energy Use 2019'!$A15,'Final Energy Consumption-2019'!$A$2:$A$43,0),MATCH('Energy Use 2019'!H$2,'Final Energy Consumption-2019'!$A$2:$AE$2,0))*VLOOKUP(H$3,'Heat Value'!$A$1:$E$33,5,0)</f>
        <v>0</v>
      </c>
      <c r="I15" s="5">
        <f>INDEX('Final Energy Consumption-2019'!$A$2:$AE$43,MATCH('Energy Use 2019'!$A15,'Final Energy Consumption-2019'!$A$2:$A$43,0),MATCH('Energy Use 2019'!I$2,'Final Energy Consumption-2019'!$A$2:$AE$2,0))*VLOOKUP(I$3,'Heat Value'!$A$1:$E$33,5,0)</f>
        <v>0</v>
      </c>
      <c r="J15" s="5">
        <f>INDEX('Final Energy Consumption-2019'!$A$2:$AE$43,MATCH('Energy Use 2019'!$A15,'Final Energy Consumption-2019'!$A$2:$A$43,0),MATCH('Energy Use 2019'!J$2,'Final Energy Consumption-2019'!$A$2:$AE$2,0))*VLOOKUP(J$3,'Heat Value'!$A$1:$E$33,5,0)</f>
        <v>0</v>
      </c>
      <c r="K15" s="5">
        <f>INDEX('Final Energy Consumption-2019'!$A$2:$AE$43,MATCH('Energy Use 2019'!$A15,'Final Energy Consumption-2019'!$A$2:$A$43,0),MATCH('Energy Use 2019'!K$2,'Final Energy Consumption-2019'!$A$2:$AE$2,0))*VLOOKUP(K$3,'Heat Value'!$A$1:$E$33,5,0)</f>
        <v>0</v>
      </c>
      <c r="L15" s="11">
        <f>INDEX('Final Energy Consumption-2019'!$A$2:$AE$43,MATCH('Energy Use 2019'!$A15,'Final Energy Consumption-2019'!$A$2:$A$43,0),MATCH('Energy Use 2019'!L$2,'Final Energy Consumption-2019'!$A$2:$AE$2,0))*VLOOKUP(L$3,'Heat Value'!$A$1:$E$33,5,0)</f>
        <v>155125437198.41943</v>
      </c>
      <c r="M15" s="5">
        <f>INDEX('Final Energy Consumption-2019'!$A$2:$AE$43,MATCH('Energy Use 2019'!$A15,'Final Energy Consumption-2019'!$A$2:$A$43,0),MATCH('Energy Use 2019'!M$2,'Final Energy Consumption-2019'!$A$2:$AE$2,0))*VLOOKUP(M$3,'Heat Value'!$A$1:$E$33,5,0)</f>
        <v>0</v>
      </c>
      <c r="N15" s="11">
        <f>INDEX('Final Energy Consumption-2019'!$A$2:$AE$43,MATCH('Energy Use 2019'!$A15,'Final Energy Consumption-2019'!$A$2:$A$43,0),MATCH('Energy Use 2019'!N$2,'Final Energy Consumption-2019'!$A$2:$AE$2,0))*VLOOKUP(N$3,'Heat Value'!$A$1:$E$33,5,0)</f>
        <v>420433477526.33191</v>
      </c>
      <c r="O15" s="5">
        <f>INDEX('Final Energy Consumption-2019'!$A$2:$AE$43,MATCH('Energy Use 2019'!$A15,'Final Energy Consumption-2019'!$A$2:$A$43,0),MATCH('Energy Use 2019'!O$2,'Final Energy Consumption-2019'!$A$2:$AE$2,0))*VLOOKUP(O$3,'Heat Value'!$A$1:$E$33,5,0)</f>
        <v>0</v>
      </c>
      <c r="P15" s="5">
        <f>INDEX('Final Energy Consumption-2019'!$A$2:$AE$43,MATCH('Energy Use 2019'!$A15,'Final Energy Consumption-2019'!$A$2:$A$43,0),MATCH('Energy Use 2019'!P$2,'Final Energy Consumption-2019'!$A$2:$AE$2,0))*VLOOKUP(P$3,'Heat Value'!$A$1:$E$33,5,0)</f>
        <v>0</v>
      </c>
      <c r="Q15" s="5">
        <f>INDEX('Final Energy Consumption-2019'!$A$2:$AE$43,MATCH('Energy Use 2019'!$A15,'Final Energy Consumption-2019'!$A$2:$A$43,0),MATCH('Energy Use 2019'!Q$2,'Final Energy Consumption-2019'!$A$2:$AE$2,0))*VLOOKUP(Q$3,'Heat Value'!$A$1:$E$33,5,0)</f>
        <v>0</v>
      </c>
      <c r="R15" s="5">
        <f>INDEX('Final Energy Consumption-2019'!$A$2:$AE$43,MATCH('Energy Use 2019'!$A15,'Final Energy Consumption-2019'!$A$2:$A$43,0),MATCH('Energy Use 2019'!R$2,'Final Energy Consumption-2019'!$A$2:$AE$2,0))*VLOOKUP(R$3,'Heat Value'!$A$1:$E$33,5,0)</f>
        <v>0</v>
      </c>
      <c r="S15" s="5">
        <f>INDEX('Final Energy Consumption-2019'!$A$2:$AE$43,MATCH('Energy Use 2019'!$A15,'Final Energy Consumption-2019'!$A$2:$A$43,0),MATCH('Energy Use 2019'!S$2,'Final Energy Consumption-2019'!$A$2:$AE$2,0))*VLOOKUP(S$3,'Heat Value'!$A$1:$E$33,5,0)</f>
        <v>0</v>
      </c>
      <c r="T15" s="9">
        <f>INDEX('Final Energy Consumption-2019'!$A$2:$AE$43,MATCH('Energy Use 2019'!$A15,'Final Energy Consumption-2019'!$A$2:$A$43,0),MATCH('Energy Use 2019'!T$2,'Final Energy Consumption-2019'!$A$2:$AE$2,0))*VLOOKUP(T$3,'Heat Value'!$A$1:$E$33,5,0)</f>
        <v>0</v>
      </c>
      <c r="U15" s="5">
        <f>INDEX('Final Energy Consumption-2019'!$A$2:$AE$43,MATCH('Energy Use 2019'!$A15,'Final Energy Consumption-2019'!$A$2:$A$43,0),MATCH('Energy Use 2019'!U$2,'Final Energy Consumption-2019'!$A$2:$AE$2,0))*VLOOKUP(U$3,'Heat Value'!$A$1:$E$33,5,0)</f>
        <v>0</v>
      </c>
      <c r="V15" s="11">
        <f>INDEX('Final Energy Consumption-2019'!$A$2:$AE$43,MATCH('Energy Use 2019'!$A15,'Final Energy Consumption-2019'!$A$2:$A$43,0),MATCH('Energy Use 2019'!V$2,'Final Energy Consumption-2019'!$A$2:$AE$2,0))*VLOOKUP(V$3,'Heat Value'!$A$1:$E$33,5,0)</f>
        <v>23780257699.154034</v>
      </c>
      <c r="W15" s="5">
        <f>INDEX('Final Energy Consumption-2019'!$A$2:$AE$43,MATCH('Energy Use 2019'!$A15,'Final Energy Consumption-2019'!$A$2:$A$43,0),MATCH('Energy Use 2019'!W$2,'Final Energy Consumption-2019'!$A$2:$AE$2,0))*VLOOKUP(W$3,'Heat Value'!$A$1:$E$33,5,0)</f>
        <v>0</v>
      </c>
      <c r="X15" s="5">
        <f>INDEX('Final Energy Consumption-2019'!$A$2:$AE$43,MATCH('Energy Use 2019'!$A15,'Final Energy Consumption-2019'!$A$2:$A$43,0),MATCH('Energy Use 2019'!X$2,'Final Energy Consumption-2019'!$A$2:$AE$2,0))*VLOOKUP(X$3,'Heat Value'!$A$1:$E$33,5,0)</f>
        <v>0</v>
      </c>
      <c r="Y15" s="11">
        <f>INDEX('Final Energy Consumption-2019'!$A$2:$AE$43,MATCH('Energy Use 2019'!$A15,'Final Energy Consumption-2019'!$A$2:$A$43,0),MATCH('Energy Use 2019'!Y$2,'Final Energy Consumption-2019'!$A$2:$AE$2,0))*VLOOKUP(Y$3,'Heat Value'!$A$1:$E$33,5,0)</f>
        <v>4081039406586.8647</v>
      </c>
      <c r="Z15" s="5">
        <f>INDEX('Final Energy Consumption-2019'!$A$2:$AE$43,MATCH('Energy Use 2019'!$A15,'Final Energy Consumption-2019'!$A$2:$A$43,0),MATCH('Energy Use 2019'!Z$2,'Final Energy Consumption-2019'!$A$2:$AE$2,0))*VLOOKUP(Z$3,'Heat Value'!$A$1:$E$33,5,0)</f>
        <v>0</v>
      </c>
      <c r="AA15" s="11">
        <f>INDEX('Final Energy Consumption-2019'!$A$2:$AE$43,MATCH('Energy Use 2019'!$A15,'Final Energy Consumption-2019'!$A$2:$A$43,0),MATCH('Energy Use 2019'!AA$2,'Final Energy Consumption-2019'!$A$2:$AE$2,0))*VLOOKUP(AA$3,'Heat Value'!$A$1:$E$33,5,0)</f>
        <v>2442524725112.8936</v>
      </c>
      <c r="AB15" s="11">
        <f>INDEX('Final Energy Consumption-2019'!$A$2:$AE$43,MATCH('Energy Use 2019'!$A15,'Final Energy Consumption-2019'!$A$2:$A$43,0),MATCH('Energy Use 2019'!AB$2,'Final Energy Consumption-2019'!$A$2:$AE$2,0))*VLOOKUP(AB$3,'Heat Value'!$A$1:$E$33,5,0)</f>
        <v>18053641425712.203</v>
      </c>
      <c r="AC15" s="132">
        <f>INDEX('Final Energy Consumption-2019'!$A$2:$AE$43,MATCH('Energy Use 2019'!$A15,'Final Energy Consumption-2019'!$A$2:$A$43,0),MATCH('Energy Use 2019'!AC$2,'Final Energy Consumption-2019'!$A$2:$AE$2,0))*VLOOKUP(AC$3,'Heat Value'!$A$1:$E$33,5,0)</f>
        <v>699137585939.1709</v>
      </c>
    </row>
    <row r="16" spans="1:29" x14ac:dyDescent="0.2">
      <c r="A16" s="12" t="s">
        <v>13</v>
      </c>
      <c r="B16" s="15">
        <f>INDEX('Final Energy Consumption-2019'!$A$2:$AE$43,MATCH('Energy Use 2019'!$A16,'Final Energy Consumption-2019'!$A$2:$A$43,0),MATCH('Energy Use 2019'!B$2,'Final Energy Consumption-2019'!$A$2:$AE$2,0))*VLOOKUP(B$3,'Heat Value'!$A$1:$E$33,5,0)</f>
        <v>74242260445264.578</v>
      </c>
      <c r="C16" s="5">
        <f>INDEX('Final Energy Consumption-2019'!$A$2:$AE$43,MATCH('Energy Use 2019'!$A16,'Final Energy Consumption-2019'!$A$2:$A$43,0),MATCH('Energy Use 2019'!C$2,'Final Energy Consumption-2019'!$A$2:$AE$2,0))*VLOOKUP(C$3,'Heat Value'!$A$1:$E$33,5,0)</f>
        <v>0</v>
      </c>
      <c r="D16" s="11">
        <f>INDEX('Final Energy Consumption-2019'!$A$2:$AE$43,MATCH('Energy Use 2019'!$A16,'Final Energy Consumption-2019'!$A$2:$A$43,0),MATCH('Energy Use 2019'!D$2,'Final Energy Consumption-2019'!$A$2:$AE$2,0))*VLOOKUP(D$3,'Heat Value'!$A$1:$E$33,5,0)</f>
        <v>508094713658.99725</v>
      </c>
      <c r="E16" s="11">
        <f>INDEX('Final Energy Consumption-2019'!$A$2:$AE$43,MATCH('Energy Use 2019'!$A16,'Final Energy Consumption-2019'!$A$2:$A$43,0),MATCH('Energy Use 2019'!E$2,'Final Energy Consumption-2019'!$A$2:$AE$2,0))*VLOOKUP(E$3,'Heat Value'!$A$1:$E$33,5,0)</f>
        <v>320719040608.13464</v>
      </c>
      <c r="F16" s="5">
        <f>INDEX('Final Energy Consumption-2019'!$A$2:$AE$43,MATCH('Energy Use 2019'!$A16,'Final Energy Consumption-2019'!$A$2:$A$43,0),MATCH('Energy Use 2019'!F$2,'Final Energy Consumption-2019'!$A$2:$AE$2,0))*VLOOKUP(F$3,'Heat Value'!$A$1:$E$33,5,0)</f>
        <v>0</v>
      </c>
      <c r="G16" s="5">
        <f>INDEX('Final Energy Consumption-2019'!$A$2:$AE$43,MATCH('Energy Use 2019'!$A16,'Final Energy Consumption-2019'!$A$2:$A$43,0),MATCH('Energy Use 2019'!G$2,'Final Energy Consumption-2019'!$A$2:$AE$2,0))*VLOOKUP(G$3,'Heat Value'!$A$1:$E$33,5,0)</f>
        <v>0</v>
      </c>
      <c r="H16" s="11">
        <f>INDEX('Final Energy Consumption-2019'!$A$2:$AE$43,MATCH('Energy Use 2019'!$A16,'Final Energy Consumption-2019'!$A$2:$A$43,0),MATCH('Energy Use 2019'!H$2,'Final Energy Consumption-2019'!$A$2:$AE$2,0))*VLOOKUP(H$3,'Heat Value'!$A$1:$E$33,5,0)</f>
        <v>7530407039.5894213</v>
      </c>
      <c r="I16" s="5">
        <f>INDEX('Final Energy Consumption-2019'!$A$2:$AE$43,MATCH('Energy Use 2019'!$A16,'Final Energy Consumption-2019'!$A$2:$A$43,0),MATCH('Energy Use 2019'!I$2,'Final Energy Consumption-2019'!$A$2:$AE$2,0))*VLOOKUP(I$3,'Heat Value'!$A$1:$E$33,5,0)</f>
        <v>0</v>
      </c>
      <c r="J16" s="5">
        <f>INDEX('Final Energy Consumption-2019'!$A$2:$AE$43,MATCH('Energy Use 2019'!$A16,'Final Energy Consumption-2019'!$A$2:$A$43,0),MATCH('Energy Use 2019'!J$2,'Final Energy Consumption-2019'!$A$2:$AE$2,0))*VLOOKUP(J$3,'Heat Value'!$A$1:$E$33,5,0)</f>
        <v>0</v>
      </c>
      <c r="K16" s="5">
        <f>INDEX('Final Energy Consumption-2019'!$A$2:$AE$43,MATCH('Energy Use 2019'!$A16,'Final Energy Consumption-2019'!$A$2:$A$43,0),MATCH('Energy Use 2019'!K$2,'Final Energy Consumption-2019'!$A$2:$AE$2,0))*VLOOKUP(K$3,'Heat Value'!$A$1:$E$33,5,0)</f>
        <v>0</v>
      </c>
      <c r="L16" s="11">
        <f>INDEX('Final Energy Consumption-2019'!$A$2:$AE$43,MATCH('Energy Use 2019'!$A16,'Final Energy Consumption-2019'!$A$2:$A$43,0),MATCH('Energy Use 2019'!L$2,'Final Energy Consumption-2019'!$A$2:$AE$2,0))*VLOOKUP(L$3,'Heat Value'!$A$1:$E$33,5,0)</f>
        <v>2281976826155.6963</v>
      </c>
      <c r="M16" s="11">
        <f>INDEX('Final Energy Consumption-2019'!$A$2:$AE$43,MATCH('Energy Use 2019'!$A16,'Final Energy Consumption-2019'!$A$2:$A$43,0),MATCH('Energy Use 2019'!M$2,'Final Energy Consumption-2019'!$A$2:$AE$2,0))*VLOOKUP(M$3,'Heat Value'!$A$1:$E$33,5,0)</f>
        <v>12246745041.98048</v>
      </c>
      <c r="N16" s="11">
        <f>INDEX('Final Energy Consumption-2019'!$A$2:$AE$43,MATCH('Energy Use 2019'!$A16,'Final Energy Consumption-2019'!$A$2:$A$43,0),MATCH('Energy Use 2019'!N$2,'Final Energy Consumption-2019'!$A$2:$AE$2,0))*VLOOKUP(N$3,'Heat Value'!$A$1:$E$33,5,0)</f>
        <v>2389194088635.2129</v>
      </c>
      <c r="O16" s="11">
        <f>INDEX('Final Energy Consumption-2019'!$A$2:$AE$43,MATCH('Energy Use 2019'!$A16,'Final Energy Consumption-2019'!$A$2:$A$43,0),MATCH('Energy Use 2019'!O$2,'Final Energy Consumption-2019'!$A$2:$AE$2,0))*VLOOKUP(O$3,'Heat Value'!$A$1:$E$33,5,0)</f>
        <v>1367370267649.8123</v>
      </c>
      <c r="P16" s="5">
        <f>INDEX('Final Energy Consumption-2019'!$A$2:$AE$43,MATCH('Energy Use 2019'!$A16,'Final Energy Consumption-2019'!$A$2:$A$43,0),MATCH('Energy Use 2019'!P$2,'Final Energy Consumption-2019'!$A$2:$AE$2,0))*VLOOKUP(P$3,'Heat Value'!$A$1:$E$33,5,0)</f>
        <v>0</v>
      </c>
      <c r="Q16" s="11">
        <f>INDEX('Final Energy Consumption-2019'!$A$2:$AE$43,MATCH('Energy Use 2019'!$A16,'Final Energy Consumption-2019'!$A$2:$A$43,0),MATCH('Energy Use 2019'!Q$2,'Final Energy Consumption-2019'!$A$2:$AE$2,0))*VLOOKUP(Q$3,'Heat Value'!$A$1:$E$33,5,0)</f>
        <v>39237733244.169022</v>
      </c>
      <c r="R16" s="5">
        <f>INDEX('Final Energy Consumption-2019'!$A$2:$AE$43,MATCH('Energy Use 2019'!$A16,'Final Energy Consumption-2019'!$A$2:$A$43,0),MATCH('Energy Use 2019'!R$2,'Final Energy Consumption-2019'!$A$2:$AE$2,0))*VLOOKUP(R$3,'Heat Value'!$A$1:$E$33,5,0)</f>
        <v>0</v>
      </c>
      <c r="S16" s="5">
        <f>INDEX('Final Energy Consumption-2019'!$A$2:$AE$43,MATCH('Energy Use 2019'!$A16,'Final Energy Consumption-2019'!$A$2:$A$43,0),MATCH('Energy Use 2019'!S$2,'Final Energy Consumption-2019'!$A$2:$AE$2,0))*VLOOKUP(S$3,'Heat Value'!$A$1:$E$33,5,0)</f>
        <v>0</v>
      </c>
      <c r="T16" s="15">
        <f>INDEX('Final Energy Consumption-2019'!$A$2:$AE$43,MATCH('Energy Use 2019'!$A16,'Final Energy Consumption-2019'!$A$2:$A$43,0),MATCH('Energy Use 2019'!T$2,'Final Energy Consumption-2019'!$A$2:$AE$2,0))*VLOOKUP(T$3,'Heat Value'!$A$1:$E$33,5,0)</f>
        <v>575631707079.77222</v>
      </c>
      <c r="U16" s="5">
        <f>INDEX('Final Energy Consumption-2019'!$A$2:$AE$43,MATCH('Energy Use 2019'!$A16,'Final Energy Consumption-2019'!$A$2:$A$43,0),MATCH('Energy Use 2019'!U$2,'Final Energy Consumption-2019'!$A$2:$AE$2,0))*VLOOKUP(U$3,'Heat Value'!$A$1:$E$33,5,0)</f>
        <v>0</v>
      </c>
      <c r="V16" s="11">
        <f>INDEX('Final Energy Consumption-2019'!$A$2:$AE$43,MATCH('Energy Use 2019'!$A16,'Final Energy Consumption-2019'!$A$2:$A$43,0),MATCH('Energy Use 2019'!V$2,'Final Energy Consumption-2019'!$A$2:$AE$2,0))*VLOOKUP(V$3,'Heat Value'!$A$1:$E$33,5,0)</f>
        <v>732431937133.94421</v>
      </c>
      <c r="W16" s="5">
        <f>INDEX('Final Energy Consumption-2019'!$A$2:$AE$43,MATCH('Energy Use 2019'!$A16,'Final Energy Consumption-2019'!$A$2:$A$43,0),MATCH('Energy Use 2019'!W$2,'Final Energy Consumption-2019'!$A$2:$AE$2,0))*VLOOKUP(W$3,'Heat Value'!$A$1:$E$33,5,0)</f>
        <v>0</v>
      </c>
      <c r="X16" s="11">
        <f>INDEX('Final Energy Consumption-2019'!$A$2:$AE$43,MATCH('Energy Use 2019'!$A16,'Final Energy Consumption-2019'!$A$2:$A$43,0),MATCH('Energy Use 2019'!X$2,'Final Energy Consumption-2019'!$A$2:$AE$2,0))*VLOOKUP(X$3,'Heat Value'!$A$1:$E$33,5,0)</f>
        <v>368994684025.49493</v>
      </c>
      <c r="Y16" s="11">
        <f>INDEX('Final Energy Consumption-2019'!$A$2:$AE$43,MATCH('Energy Use 2019'!$A16,'Final Energy Consumption-2019'!$A$2:$A$43,0),MATCH('Energy Use 2019'!Y$2,'Final Energy Consumption-2019'!$A$2:$AE$2,0))*VLOOKUP(Y$3,'Heat Value'!$A$1:$E$33,5,0)</f>
        <v>50018028429490.25</v>
      </c>
      <c r="Z16" s="11">
        <f>INDEX('Final Energy Consumption-2019'!$A$2:$AE$43,MATCH('Energy Use 2019'!$A16,'Final Energy Consumption-2019'!$A$2:$A$43,0),MATCH('Energy Use 2019'!Z$2,'Final Energy Consumption-2019'!$A$2:$AE$2,0))*VLOOKUP(Z$3,'Heat Value'!$A$1:$E$33,5,0)</f>
        <v>106045931312546.17</v>
      </c>
      <c r="AA16" s="11">
        <f>INDEX('Final Energy Consumption-2019'!$A$2:$AE$43,MATCH('Energy Use 2019'!$A16,'Final Energy Consumption-2019'!$A$2:$A$43,0),MATCH('Energy Use 2019'!AA$2,'Final Energy Consumption-2019'!$A$2:$AE$2,0))*VLOOKUP(AA$3,'Heat Value'!$A$1:$E$33,5,0)</f>
        <v>306878351510965.06</v>
      </c>
      <c r="AB16" s="11">
        <f>INDEX('Final Energy Consumption-2019'!$A$2:$AE$43,MATCH('Energy Use 2019'!$A16,'Final Energy Consumption-2019'!$A$2:$A$43,0),MATCH('Energy Use 2019'!AB$2,'Final Energy Consumption-2019'!$A$2:$AE$2,0))*VLOOKUP(AB$3,'Heat Value'!$A$1:$E$33,5,0)</f>
        <v>600588111046443.75</v>
      </c>
      <c r="AC16" s="132">
        <f>INDEX('Final Energy Consumption-2019'!$A$2:$AE$43,MATCH('Energy Use 2019'!$A16,'Final Energy Consumption-2019'!$A$2:$A$43,0),MATCH('Energy Use 2019'!AC$2,'Final Energy Consumption-2019'!$A$2:$AE$2,0))*VLOOKUP(AC$3,'Heat Value'!$A$1:$E$33,5,0)</f>
        <v>18169254167919.164</v>
      </c>
    </row>
    <row r="17" spans="1:29" x14ac:dyDescent="0.2">
      <c r="A17" s="12" t="s">
        <v>14</v>
      </c>
      <c r="B17" s="15">
        <f>INDEX('Final Energy Consumption-2019'!$A$2:$AE$43,MATCH('Energy Use 2019'!$A17,'Final Energy Consumption-2019'!$A$2:$A$43,0),MATCH('Energy Use 2019'!B$2,'Final Energy Consumption-2019'!$A$2:$AE$2,0))*VLOOKUP(B$3,'Heat Value'!$A$1:$E$33,5,0)</f>
        <v>7124197264059.5293</v>
      </c>
      <c r="C17" s="5">
        <f>INDEX('Final Energy Consumption-2019'!$A$2:$AE$43,MATCH('Energy Use 2019'!$A17,'Final Energy Consumption-2019'!$A$2:$A$43,0),MATCH('Energy Use 2019'!C$2,'Final Energy Consumption-2019'!$A$2:$AE$2,0))*VLOOKUP(C$3,'Heat Value'!$A$1:$E$33,5,0)</f>
        <v>0</v>
      </c>
      <c r="D17" s="11">
        <f>INDEX('Final Energy Consumption-2019'!$A$2:$AE$43,MATCH('Energy Use 2019'!$A17,'Final Energy Consumption-2019'!$A$2:$A$43,0),MATCH('Energy Use 2019'!D$2,'Final Energy Consumption-2019'!$A$2:$AE$2,0))*VLOOKUP(D$3,'Heat Value'!$A$1:$E$33,5,0)</f>
        <v>34084356766.516197</v>
      </c>
      <c r="E17" s="11">
        <f>INDEX('Final Energy Consumption-2019'!$A$2:$AE$43,MATCH('Energy Use 2019'!$A17,'Final Energy Consumption-2019'!$A$2:$A$43,0),MATCH('Energy Use 2019'!E$2,'Final Energy Consumption-2019'!$A$2:$AE$2,0))*VLOOKUP(E$3,'Heat Value'!$A$1:$E$33,5,0)</f>
        <v>13475589941.518263</v>
      </c>
      <c r="F17" s="5">
        <f>INDEX('Final Energy Consumption-2019'!$A$2:$AE$43,MATCH('Energy Use 2019'!$A17,'Final Energy Consumption-2019'!$A$2:$A$43,0),MATCH('Energy Use 2019'!F$2,'Final Energy Consumption-2019'!$A$2:$AE$2,0))*VLOOKUP(F$3,'Heat Value'!$A$1:$E$33,5,0)</f>
        <v>0</v>
      </c>
      <c r="G17" s="5">
        <f>INDEX('Final Energy Consumption-2019'!$A$2:$AE$43,MATCH('Energy Use 2019'!$A17,'Final Energy Consumption-2019'!$A$2:$A$43,0),MATCH('Energy Use 2019'!G$2,'Final Energy Consumption-2019'!$A$2:$AE$2,0))*VLOOKUP(G$3,'Heat Value'!$A$1:$E$33,5,0)</f>
        <v>0</v>
      </c>
      <c r="H17" s="5">
        <f>INDEX('Final Energy Consumption-2019'!$A$2:$AE$43,MATCH('Energy Use 2019'!$A17,'Final Energy Consumption-2019'!$A$2:$A$43,0),MATCH('Energy Use 2019'!H$2,'Final Energy Consumption-2019'!$A$2:$AE$2,0))*VLOOKUP(H$3,'Heat Value'!$A$1:$E$33,5,0)</f>
        <v>0</v>
      </c>
      <c r="I17" s="5">
        <f>INDEX('Final Energy Consumption-2019'!$A$2:$AE$43,MATCH('Energy Use 2019'!$A17,'Final Energy Consumption-2019'!$A$2:$A$43,0),MATCH('Energy Use 2019'!I$2,'Final Energy Consumption-2019'!$A$2:$AE$2,0))*VLOOKUP(I$3,'Heat Value'!$A$1:$E$33,5,0)</f>
        <v>0</v>
      </c>
      <c r="J17" s="5">
        <f>INDEX('Final Energy Consumption-2019'!$A$2:$AE$43,MATCH('Energy Use 2019'!$A17,'Final Energy Consumption-2019'!$A$2:$A$43,0),MATCH('Energy Use 2019'!J$2,'Final Energy Consumption-2019'!$A$2:$AE$2,0))*VLOOKUP(J$3,'Heat Value'!$A$1:$E$33,5,0)</f>
        <v>0</v>
      </c>
      <c r="K17" s="5">
        <f>INDEX('Final Energy Consumption-2019'!$A$2:$AE$43,MATCH('Energy Use 2019'!$A17,'Final Energy Consumption-2019'!$A$2:$A$43,0),MATCH('Energy Use 2019'!K$2,'Final Energy Consumption-2019'!$A$2:$AE$2,0))*VLOOKUP(K$3,'Heat Value'!$A$1:$E$33,5,0)</f>
        <v>0</v>
      </c>
      <c r="L17" s="11">
        <f>INDEX('Final Energy Consumption-2019'!$A$2:$AE$43,MATCH('Energy Use 2019'!$A17,'Final Energy Consumption-2019'!$A$2:$A$43,0),MATCH('Energy Use 2019'!L$2,'Final Energy Consumption-2019'!$A$2:$AE$2,0))*VLOOKUP(L$3,'Heat Value'!$A$1:$E$33,5,0)</f>
        <v>1996219441842.8181</v>
      </c>
      <c r="M17" s="11">
        <f>INDEX('Final Energy Consumption-2019'!$A$2:$AE$43,MATCH('Energy Use 2019'!$A17,'Final Energy Consumption-2019'!$A$2:$A$43,0),MATCH('Energy Use 2019'!M$2,'Final Energy Consumption-2019'!$A$2:$AE$2,0))*VLOOKUP(M$3,'Heat Value'!$A$1:$E$33,5,0)</f>
        <v>20411241736.634136</v>
      </c>
      <c r="N17" s="11">
        <f>INDEX('Final Energy Consumption-2019'!$A$2:$AE$43,MATCH('Energy Use 2019'!$A17,'Final Energy Consumption-2019'!$A$2:$A$43,0),MATCH('Energy Use 2019'!N$2,'Final Energy Consumption-2019'!$A$2:$AE$2,0))*VLOOKUP(N$3,'Heat Value'!$A$1:$E$33,5,0)</f>
        <v>2170892090688.8484</v>
      </c>
      <c r="O17" s="11">
        <f>INDEX('Final Energy Consumption-2019'!$A$2:$AE$43,MATCH('Energy Use 2019'!$A17,'Final Energy Consumption-2019'!$A$2:$A$43,0),MATCH('Energy Use 2019'!O$2,'Final Energy Consumption-2019'!$A$2:$AE$2,0))*VLOOKUP(O$3,'Heat Value'!$A$1:$E$33,5,0)</f>
        <v>194206211927.07477</v>
      </c>
      <c r="P17" s="5">
        <f>INDEX('Final Energy Consumption-2019'!$A$2:$AE$43,MATCH('Energy Use 2019'!$A17,'Final Energy Consumption-2019'!$A$2:$A$43,0),MATCH('Energy Use 2019'!P$2,'Final Energy Consumption-2019'!$A$2:$AE$2,0))*VLOOKUP(P$3,'Heat Value'!$A$1:$E$33,5,0)</f>
        <v>0</v>
      </c>
      <c r="Q17" s="11">
        <f>INDEX('Final Energy Consumption-2019'!$A$2:$AE$43,MATCH('Energy Use 2019'!$A17,'Final Energy Consumption-2019'!$A$2:$A$43,0),MATCH('Energy Use 2019'!Q$2,'Final Energy Consumption-2019'!$A$2:$AE$2,0))*VLOOKUP(Q$3,'Heat Value'!$A$1:$E$33,5,0)</f>
        <v>3923773324.4169021</v>
      </c>
      <c r="R17" s="5">
        <f>INDEX('Final Energy Consumption-2019'!$A$2:$AE$43,MATCH('Energy Use 2019'!$A17,'Final Energy Consumption-2019'!$A$2:$A$43,0),MATCH('Energy Use 2019'!R$2,'Final Energy Consumption-2019'!$A$2:$AE$2,0))*VLOOKUP(R$3,'Heat Value'!$A$1:$E$33,5,0)</f>
        <v>0</v>
      </c>
      <c r="S17" s="5">
        <f>INDEX('Final Energy Consumption-2019'!$A$2:$AE$43,MATCH('Energy Use 2019'!$A17,'Final Energy Consumption-2019'!$A$2:$A$43,0),MATCH('Energy Use 2019'!S$2,'Final Energy Consumption-2019'!$A$2:$AE$2,0))*VLOOKUP(S$3,'Heat Value'!$A$1:$E$33,5,0)</f>
        <v>0</v>
      </c>
      <c r="T17" s="9">
        <f>INDEX('Final Energy Consumption-2019'!$A$2:$AE$43,MATCH('Energy Use 2019'!$A17,'Final Energy Consumption-2019'!$A$2:$A$43,0),MATCH('Energy Use 2019'!T$2,'Final Energy Consumption-2019'!$A$2:$AE$2,0))*VLOOKUP(T$3,'Heat Value'!$A$1:$E$33,5,0)</f>
        <v>0</v>
      </c>
      <c r="U17" s="5">
        <f>INDEX('Final Energy Consumption-2019'!$A$2:$AE$43,MATCH('Energy Use 2019'!$A17,'Final Energy Consumption-2019'!$A$2:$A$43,0),MATCH('Energy Use 2019'!U$2,'Final Energy Consumption-2019'!$A$2:$AE$2,0))*VLOOKUP(U$3,'Heat Value'!$A$1:$E$33,5,0)</f>
        <v>0</v>
      </c>
      <c r="V17" s="11">
        <f>INDEX('Final Energy Consumption-2019'!$A$2:$AE$43,MATCH('Energy Use 2019'!$A17,'Final Energy Consumption-2019'!$A$2:$A$43,0),MATCH('Energy Use 2019'!V$2,'Final Energy Consumption-2019'!$A$2:$AE$2,0))*VLOOKUP(V$3,'Heat Value'!$A$1:$E$33,5,0)</f>
        <v>175973906973.73984</v>
      </c>
      <c r="W17" s="5">
        <f>INDEX('Final Energy Consumption-2019'!$A$2:$AE$43,MATCH('Energy Use 2019'!$A17,'Final Energy Consumption-2019'!$A$2:$A$43,0),MATCH('Energy Use 2019'!W$2,'Final Energy Consumption-2019'!$A$2:$AE$2,0))*VLOOKUP(W$3,'Heat Value'!$A$1:$E$33,5,0)</f>
        <v>0</v>
      </c>
      <c r="X17" s="11">
        <f>INDEX('Final Energy Consumption-2019'!$A$2:$AE$43,MATCH('Energy Use 2019'!$A17,'Final Energy Consumption-2019'!$A$2:$A$43,0),MATCH('Energy Use 2019'!X$2,'Final Energy Consumption-2019'!$A$2:$AE$2,0))*VLOOKUP(X$3,'Heat Value'!$A$1:$E$33,5,0)</f>
        <v>85451400511.167252</v>
      </c>
      <c r="Y17" s="11">
        <f>INDEX('Final Energy Consumption-2019'!$A$2:$AE$43,MATCH('Energy Use 2019'!$A17,'Final Energy Consumption-2019'!$A$2:$A$43,0),MATCH('Energy Use 2019'!Y$2,'Final Energy Consumption-2019'!$A$2:$AE$2,0))*VLOOKUP(Y$3,'Heat Value'!$A$1:$E$33,5,0)</f>
        <v>4418315390602.3086</v>
      </c>
      <c r="Z17" s="11">
        <f>INDEX('Final Energy Consumption-2019'!$A$2:$AE$43,MATCH('Energy Use 2019'!$A17,'Final Energy Consumption-2019'!$A$2:$A$43,0),MATCH('Energy Use 2019'!Z$2,'Final Energy Consumption-2019'!$A$2:$AE$2,0))*VLOOKUP(Z$3,'Heat Value'!$A$1:$E$33,5,0)</f>
        <v>33603392844084.992</v>
      </c>
      <c r="AA17" s="11">
        <f>INDEX('Final Energy Consumption-2019'!$A$2:$AE$43,MATCH('Energy Use 2019'!$A17,'Final Energy Consumption-2019'!$A$2:$A$43,0),MATCH('Energy Use 2019'!AA$2,'Final Energy Consumption-2019'!$A$2:$AE$2,0))*VLOOKUP(AA$3,'Heat Value'!$A$1:$E$33,5,0)</f>
        <v>5625673749877.791</v>
      </c>
      <c r="AB17" s="11">
        <f>INDEX('Final Energy Consumption-2019'!$A$2:$AE$43,MATCH('Energy Use 2019'!$A17,'Final Energy Consumption-2019'!$A$2:$A$43,0),MATCH('Energy Use 2019'!AB$2,'Final Energy Consumption-2019'!$A$2:$AE$2,0))*VLOOKUP(AB$3,'Heat Value'!$A$1:$E$33,5,0)</f>
        <v>79021788277843.313</v>
      </c>
      <c r="AC17" s="132">
        <f>INDEX('Final Energy Consumption-2019'!$A$2:$AE$43,MATCH('Energy Use 2019'!$A17,'Final Energy Consumption-2019'!$A$2:$A$43,0),MATCH('Energy Use 2019'!AC$2,'Final Energy Consumption-2019'!$A$2:$AE$2,0))*VLOOKUP(AC$3,'Heat Value'!$A$1:$E$33,5,0)</f>
        <v>2294391998300.374</v>
      </c>
    </row>
    <row r="18" spans="1:29" x14ac:dyDescent="0.2">
      <c r="A18" s="12" t="s">
        <v>15</v>
      </c>
      <c r="B18" s="15">
        <f>INDEX('Final Energy Consumption-2019'!$A$2:$AE$43,MATCH('Energy Use 2019'!$A18,'Final Energy Consumption-2019'!$A$2:$A$43,0),MATCH('Energy Use 2019'!B$2,'Final Energy Consumption-2019'!$A$2:$AE$2,0))*VLOOKUP(B$3,'Heat Value'!$A$1:$E$33,5,0)</f>
        <v>3999062608865.6821</v>
      </c>
      <c r="C18" s="5">
        <f>INDEX('Final Energy Consumption-2019'!$A$2:$AE$43,MATCH('Energy Use 2019'!$A18,'Final Energy Consumption-2019'!$A$2:$A$43,0),MATCH('Energy Use 2019'!C$2,'Final Energy Consumption-2019'!$A$2:$AE$2,0))*VLOOKUP(C$3,'Heat Value'!$A$1:$E$33,5,0)</f>
        <v>0</v>
      </c>
      <c r="D18" s="11">
        <f>INDEX('Final Energy Consumption-2019'!$A$2:$AE$43,MATCH('Energy Use 2019'!$A18,'Final Energy Consumption-2019'!$A$2:$A$43,0),MATCH('Energy Use 2019'!D$2,'Final Energy Consumption-2019'!$A$2:$AE$2,0))*VLOOKUP(D$3,'Heat Value'!$A$1:$E$33,5,0)</f>
        <v>7133935137.1778088</v>
      </c>
      <c r="E18" s="5">
        <f>INDEX('Final Energy Consumption-2019'!$A$2:$AE$43,MATCH('Energy Use 2019'!$A18,'Final Energy Consumption-2019'!$A$2:$A$43,0),MATCH('Energy Use 2019'!E$2,'Final Energy Consumption-2019'!$A$2:$AE$2,0))*VLOOKUP(E$3,'Heat Value'!$A$1:$E$33,5,0)</f>
        <v>0</v>
      </c>
      <c r="F18" s="5">
        <f>INDEX('Final Energy Consumption-2019'!$A$2:$AE$43,MATCH('Energy Use 2019'!$A18,'Final Energy Consumption-2019'!$A$2:$A$43,0),MATCH('Energy Use 2019'!F$2,'Final Energy Consumption-2019'!$A$2:$AE$2,0))*VLOOKUP(F$3,'Heat Value'!$A$1:$E$33,5,0)</f>
        <v>0</v>
      </c>
      <c r="G18" s="5">
        <f>INDEX('Final Energy Consumption-2019'!$A$2:$AE$43,MATCH('Energy Use 2019'!$A18,'Final Energy Consumption-2019'!$A$2:$A$43,0),MATCH('Energy Use 2019'!G$2,'Final Energy Consumption-2019'!$A$2:$AE$2,0))*VLOOKUP(G$3,'Heat Value'!$A$1:$E$33,5,0)</f>
        <v>0</v>
      </c>
      <c r="H18" s="5">
        <f>INDEX('Final Energy Consumption-2019'!$A$2:$AE$43,MATCH('Energy Use 2019'!$A18,'Final Energy Consumption-2019'!$A$2:$A$43,0),MATCH('Energy Use 2019'!H$2,'Final Energy Consumption-2019'!$A$2:$AE$2,0))*VLOOKUP(H$3,'Heat Value'!$A$1:$E$33,5,0)</f>
        <v>0</v>
      </c>
      <c r="I18" s="5">
        <f>INDEX('Final Energy Consumption-2019'!$A$2:$AE$43,MATCH('Energy Use 2019'!$A18,'Final Energy Consumption-2019'!$A$2:$A$43,0),MATCH('Energy Use 2019'!I$2,'Final Energy Consumption-2019'!$A$2:$AE$2,0))*VLOOKUP(I$3,'Heat Value'!$A$1:$E$33,5,0)</f>
        <v>0</v>
      </c>
      <c r="J18" s="5">
        <f>INDEX('Final Energy Consumption-2019'!$A$2:$AE$43,MATCH('Energy Use 2019'!$A18,'Final Energy Consumption-2019'!$A$2:$A$43,0),MATCH('Energy Use 2019'!J$2,'Final Energy Consumption-2019'!$A$2:$AE$2,0))*VLOOKUP(J$3,'Heat Value'!$A$1:$E$33,5,0)</f>
        <v>0</v>
      </c>
      <c r="K18" s="5">
        <f>INDEX('Final Energy Consumption-2019'!$A$2:$AE$43,MATCH('Energy Use 2019'!$A18,'Final Energy Consumption-2019'!$A$2:$A$43,0),MATCH('Energy Use 2019'!K$2,'Final Energy Consumption-2019'!$A$2:$AE$2,0))*VLOOKUP(K$3,'Heat Value'!$A$1:$E$33,5,0)</f>
        <v>0</v>
      </c>
      <c r="L18" s="11">
        <f>INDEX('Final Energy Consumption-2019'!$A$2:$AE$43,MATCH('Energy Use 2019'!$A18,'Final Energy Consumption-2019'!$A$2:$A$43,0),MATCH('Energy Use 2019'!L$2,'Final Energy Consumption-2019'!$A$2:$AE$2,0))*VLOOKUP(L$3,'Heat Value'!$A$1:$E$33,5,0)</f>
        <v>1167523027335.4724</v>
      </c>
      <c r="M18" s="11">
        <f>INDEX('Final Energy Consumption-2019'!$A$2:$AE$43,MATCH('Energy Use 2019'!$A18,'Final Energy Consumption-2019'!$A$2:$A$43,0),MATCH('Energy Use 2019'!M$2,'Final Energy Consumption-2019'!$A$2:$AE$2,0))*VLOOKUP(M$3,'Heat Value'!$A$1:$E$33,5,0)</f>
        <v>4082248347.326827</v>
      </c>
      <c r="N18" s="11">
        <f>INDEX('Final Energy Consumption-2019'!$A$2:$AE$43,MATCH('Energy Use 2019'!$A18,'Final Energy Consumption-2019'!$A$2:$A$43,0),MATCH('Energy Use 2019'!N$2,'Final Energy Consumption-2019'!$A$2:$AE$2,0))*VLOOKUP(N$3,'Heat Value'!$A$1:$E$33,5,0)</f>
        <v>784270140770.27295</v>
      </c>
      <c r="O18" s="11">
        <f>INDEX('Final Energy Consumption-2019'!$A$2:$AE$43,MATCH('Energy Use 2019'!$A18,'Final Energy Consumption-2019'!$A$2:$A$43,0),MATCH('Energy Use 2019'!O$2,'Final Energy Consumption-2019'!$A$2:$AE$2,0))*VLOOKUP(O$3,'Heat Value'!$A$1:$E$33,5,0)</f>
        <v>134755330724.90903</v>
      </c>
      <c r="P18" s="11">
        <f>INDEX('Final Energy Consumption-2019'!$A$2:$AE$43,MATCH('Energy Use 2019'!$A18,'Final Energy Consumption-2019'!$A$2:$A$43,0),MATCH('Energy Use 2019'!P$2,'Final Energy Consumption-2019'!$A$2:$AE$2,0))*VLOOKUP(P$3,'Heat Value'!$A$1:$E$33,5,0)</f>
        <v>4161580640.4940557</v>
      </c>
      <c r="Q18" s="11">
        <f>INDEX('Final Energy Consumption-2019'!$A$2:$AE$43,MATCH('Energy Use 2019'!$A18,'Final Energy Consumption-2019'!$A$2:$A$43,0),MATCH('Energy Use 2019'!Q$2,'Final Energy Consumption-2019'!$A$2:$AE$2,0))*VLOOKUP(Q$3,'Heat Value'!$A$1:$E$33,5,0)</f>
        <v>19618866622.084511</v>
      </c>
      <c r="R18" s="11">
        <f>INDEX('Final Energy Consumption-2019'!$A$2:$AE$43,MATCH('Energy Use 2019'!$A18,'Final Energy Consumption-2019'!$A$2:$A$43,0),MATCH('Energy Use 2019'!R$2,'Final Energy Consumption-2019'!$A$2:$AE$2,0))*VLOOKUP(R$3,'Heat Value'!$A$1:$E$33,5,0)</f>
        <v>15136639448.992203</v>
      </c>
      <c r="S18" s="11">
        <f>INDEX('Final Energy Consumption-2019'!$A$2:$AE$43,MATCH('Energy Use 2019'!$A18,'Final Energy Consumption-2019'!$A$2:$A$43,0),MATCH('Energy Use 2019'!S$2,'Final Energy Consumption-2019'!$A$2:$AE$2,0))*VLOOKUP(S$3,'Heat Value'!$A$1:$E$33,5,0)</f>
        <v>48844807599.521866</v>
      </c>
      <c r="T18" s="9">
        <f>INDEX('Final Energy Consumption-2019'!$A$2:$AE$43,MATCH('Energy Use 2019'!$A18,'Final Energy Consumption-2019'!$A$2:$A$43,0),MATCH('Energy Use 2019'!T$2,'Final Energy Consumption-2019'!$A$2:$AE$2,0))*VLOOKUP(T$3,'Heat Value'!$A$1:$E$33,5,0)</f>
        <v>0</v>
      </c>
      <c r="U18" s="5">
        <f>INDEX('Final Energy Consumption-2019'!$A$2:$AE$43,MATCH('Energy Use 2019'!$A18,'Final Energy Consumption-2019'!$A$2:$A$43,0),MATCH('Energy Use 2019'!U$2,'Final Energy Consumption-2019'!$A$2:$AE$2,0))*VLOOKUP(U$3,'Heat Value'!$A$1:$E$33,5,0)</f>
        <v>0</v>
      </c>
      <c r="V18" s="11">
        <f>INDEX('Final Energy Consumption-2019'!$A$2:$AE$43,MATCH('Energy Use 2019'!$A18,'Final Energy Consumption-2019'!$A$2:$A$43,0),MATCH('Energy Use 2019'!V$2,'Final Energy Consumption-2019'!$A$2:$AE$2,0))*VLOOKUP(V$3,'Heat Value'!$A$1:$E$33,5,0)</f>
        <v>137925494655.09338</v>
      </c>
      <c r="W18" s="5">
        <f>INDEX('Final Energy Consumption-2019'!$A$2:$AE$43,MATCH('Energy Use 2019'!$A18,'Final Energy Consumption-2019'!$A$2:$A$43,0),MATCH('Energy Use 2019'!W$2,'Final Energy Consumption-2019'!$A$2:$AE$2,0))*VLOOKUP(W$3,'Heat Value'!$A$1:$E$33,5,0)</f>
        <v>0</v>
      </c>
      <c r="X18" s="11">
        <f>INDEX('Final Energy Consumption-2019'!$A$2:$AE$43,MATCH('Energy Use 2019'!$A18,'Final Energy Consumption-2019'!$A$2:$A$43,0),MATCH('Energy Use 2019'!X$2,'Final Energy Consumption-2019'!$A$2:$AE$2,0))*VLOOKUP(X$3,'Heat Value'!$A$1:$E$33,5,0)</f>
        <v>15536618274.757683</v>
      </c>
      <c r="Y18" s="11">
        <f>INDEX('Final Energy Consumption-2019'!$A$2:$AE$43,MATCH('Energy Use 2019'!$A18,'Final Energy Consumption-2019'!$A$2:$A$43,0),MATCH('Energy Use 2019'!Y$2,'Final Energy Consumption-2019'!$A$2:$AE$2,0))*VLOOKUP(Y$3,'Heat Value'!$A$1:$E$33,5,0)</f>
        <v>404731180818.53204</v>
      </c>
      <c r="Z18" s="11">
        <f>INDEX('Final Energy Consumption-2019'!$A$2:$AE$43,MATCH('Energy Use 2019'!$A18,'Final Energy Consumption-2019'!$A$2:$A$43,0),MATCH('Energy Use 2019'!Z$2,'Final Energy Consumption-2019'!$A$2:$AE$2,0))*VLOOKUP(Z$3,'Heat Value'!$A$1:$E$33,5,0)</f>
        <v>7224753836491.2158</v>
      </c>
      <c r="AA18" s="11">
        <f>INDEX('Final Energy Consumption-2019'!$A$2:$AE$43,MATCH('Energy Use 2019'!$A18,'Final Energy Consumption-2019'!$A$2:$A$43,0),MATCH('Energy Use 2019'!AA$2,'Final Energy Consumption-2019'!$A$2:$AE$2,0))*VLOOKUP(AA$3,'Heat Value'!$A$1:$E$33,5,0)</f>
        <v>2159127405435.4565</v>
      </c>
      <c r="AB18" s="11">
        <f>INDEX('Final Energy Consumption-2019'!$A$2:$AE$43,MATCH('Energy Use 2019'!$A18,'Final Energy Consumption-2019'!$A$2:$A$43,0),MATCH('Energy Use 2019'!AB$2,'Final Energy Consumption-2019'!$A$2:$AE$2,0))*VLOOKUP(AB$3,'Heat Value'!$A$1:$E$33,5,0)</f>
        <v>53505793081949.172</v>
      </c>
      <c r="AC18" s="132">
        <f>INDEX('Final Energy Consumption-2019'!$A$2:$AE$43,MATCH('Energy Use 2019'!$A18,'Final Energy Consumption-2019'!$A$2:$A$43,0),MATCH('Energy Use 2019'!AC$2,'Final Energy Consumption-2019'!$A$2:$AE$2,0))*VLOOKUP(AC$3,'Heat Value'!$A$1:$E$33,5,0)</f>
        <v>2691124834765.856</v>
      </c>
    </row>
    <row r="19" spans="1:29" x14ac:dyDescent="0.2">
      <c r="A19" s="74" t="s">
        <v>317</v>
      </c>
      <c r="B19" s="15">
        <f>INDEX('Final Energy Consumption-2019'!$A$2:$AE$43,MATCH('Energy Use 2019'!$A19,'Final Energy Consumption-2019'!$A$2:$A$43,0),MATCH('Energy Use 2019'!B$2,'Final Energy Consumption-2019'!$A$2:$AE$2,0))*VLOOKUP(B$3,'Heat Value'!$A$1:$E$33,5,0)</f>
        <v>9468543679464.9316</v>
      </c>
      <c r="C19" s="5">
        <f>INDEX('Final Energy Consumption-2019'!$A$2:$AE$43,MATCH('Energy Use 2019'!$A19,'Final Energy Consumption-2019'!$A$2:$A$43,0),MATCH('Energy Use 2019'!C$2,'Final Energy Consumption-2019'!$A$2:$AE$2,0))*VLOOKUP(C$3,'Heat Value'!$A$1:$E$33,5,0)</f>
        <v>0</v>
      </c>
      <c r="D19" s="11">
        <f>INDEX('Final Energy Consumption-2019'!$A$2:$AE$43,MATCH('Energy Use 2019'!$A19,'Final Energy Consumption-2019'!$A$2:$A$43,0),MATCH('Energy Use 2019'!D$2,'Final Energy Consumption-2019'!$A$2:$AE$2,0))*VLOOKUP(D$3,'Heat Value'!$A$1:$E$33,5,0)</f>
        <v>69754032452.405243</v>
      </c>
      <c r="E19" s="11">
        <f>INDEX('Final Energy Consumption-2019'!$A$2:$AE$43,MATCH('Energy Use 2019'!$A19,'Final Energy Consumption-2019'!$A$2:$A$43,0),MATCH('Energy Use 2019'!E$2,'Final Energy Consumption-2019'!$A$2:$AE$2,0))*VLOOKUP(E$3,'Heat Value'!$A$1:$E$33,5,0)</f>
        <v>13475589941.518263</v>
      </c>
      <c r="F19" s="5">
        <f>INDEX('Final Energy Consumption-2019'!$A$2:$AE$43,MATCH('Energy Use 2019'!$A19,'Final Energy Consumption-2019'!$A$2:$A$43,0),MATCH('Energy Use 2019'!F$2,'Final Energy Consumption-2019'!$A$2:$AE$2,0))*VLOOKUP(F$3,'Heat Value'!$A$1:$E$33,5,0)</f>
        <v>0</v>
      </c>
      <c r="G19" s="5">
        <f>INDEX('Final Energy Consumption-2019'!$A$2:$AE$43,MATCH('Energy Use 2019'!$A19,'Final Energy Consumption-2019'!$A$2:$A$43,0),MATCH('Energy Use 2019'!G$2,'Final Energy Consumption-2019'!$A$2:$AE$2,0))*VLOOKUP(G$3,'Heat Value'!$A$1:$E$33,5,0)</f>
        <v>0</v>
      </c>
      <c r="H19" s="5">
        <f>INDEX('Final Energy Consumption-2019'!$A$2:$AE$43,MATCH('Energy Use 2019'!$A19,'Final Energy Consumption-2019'!$A$2:$A$43,0),MATCH('Energy Use 2019'!H$2,'Final Energy Consumption-2019'!$A$2:$AE$2,0))*VLOOKUP(H$3,'Heat Value'!$A$1:$E$33,5,0)</f>
        <v>0</v>
      </c>
      <c r="I19" s="5">
        <f>INDEX('Final Energy Consumption-2019'!$A$2:$AE$43,MATCH('Energy Use 2019'!$A19,'Final Energy Consumption-2019'!$A$2:$A$43,0),MATCH('Energy Use 2019'!I$2,'Final Energy Consumption-2019'!$A$2:$AE$2,0))*VLOOKUP(I$3,'Heat Value'!$A$1:$E$33,5,0)</f>
        <v>0</v>
      </c>
      <c r="J19" s="5">
        <f>INDEX('Final Energy Consumption-2019'!$A$2:$AE$43,MATCH('Energy Use 2019'!$A19,'Final Energy Consumption-2019'!$A$2:$A$43,0),MATCH('Energy Use 2019'!J$2,'Final Energy Consumption-2019'!$A$2:$AE$2,0))*VLOOKUP(J$3,'Heat Value'!$A$1:$E$33,5,0)</f>
        <v>0</v>
      </c>
      <c r="K19" s="5">
        <f>INDEX('Final Energy Consumption-2019'!$A$2:$AE$43,MATCH('Energy Use 2019'!$A19,'Final Energy Consumption-2019'!$A$2:$A$43,0),MATCH('Energy Use 2019'!K$2,'Final Energy Consumption-2019'!$A$2:$AE$2,0))*VLOOKUP(K$3,'Heat Value'!$A$1:$E$33,5,0)</f>
        <v>0</v>
      </c>
      <c r="L19" s="11">
        <f>INDEX('Final Energy Consumption-2019'!$A$2:$AE$43,MATCH('Energy Use 2019'!$A19,'Final Energy Consumption-2019'!$A$2:$A$43,0),MATCH('Energy Use 2019'!L$2,'Final Energy Consumption-2019'!$A$2:$AE$2,0))*VLOOKUP(L$3,'Heat Value'!$A$1:$E$33,5,0)</f>
        <v>693982219045.56055</v>
      </c>
      <c r="M19" s="5">
        <f>INDEX('Final Energy Consumption-2019'!$A$2:$AE$43,MATCH('Energy Use 2019'!$A19,'Final Energy Consumption-2019'!$A$2:$A$43,0),MATCH('Energy Use 2019'!M$2,'Final Energy Consumption-2019'!$A$2:$AE$2,0))*VLOOKUP(M$3,'Heat Value'!$A$1:$E$33,5,0)</f>
        <v>0</v>
      </c>
      <c r="N19" s="11">
        <f>INDEX('Final Energy Consumption-2019'!$A$2:$AE$43,MATCH('Energy Use 2019'!$A19,'Final Energy Consumption-2019'!$A$2:$A$43,0),MATCH('Energy Use 2019'!N$2,'Final Energy Consumption-2019'!$A$2:$AE$2,0))*VLOOKUP(N$3,'Heat Value'!$A$1:$E$33,5,0)</f>
        <v>2106210017223.2588</v>
      </c>
      <c r="O19" s="11">
        <f>INDEX('Final Energy Consumption-2019'!$A$2:$AE$43,MATCH('Energy Use 2019'!$A19,'Final Energy Consumption-2019'!$A$2:$A$43,0),MATCH('Energy Use 2019'!O$2,'Final Energy Consumption-2019'!$A$2:$AE$2,0))*VLOOKUP(O$3,'Heat Value'!$A$1:$E$33,5,0)</f>
        <v>83231233683.032043</v>
      </c>
      <c r="P19" s="5">
        <f>INDEX('Final Energy Consumption-2019'!$A$2:$AE$43,MATCH('Energy Use 2019'!$A19,'Final Energy Consumption-2019'!$A$2:$A$43,0),MATCH('Energy Use 2019'!P$2,'Final Energy Consumption-2019'!$A$2:$AE$2,0))*VLOOKUP(P$3,'Heat Value'!$A$1:$E$33,5,0)</f>
        <v>0</v>
      </c>
      <c r="Q19" s="11">
        <f>INDEX('Final Energy Consumption-2019'!$A$2:$AE$43,MATCH('Energy Use 2019'!$A19,'Final Energy Consumption-2019'!$A$2:$A$43,0),MATCH('Energy Use 2019'!Q$2,'Final Energy Consumption-2019'!$A$2:$AE$2,0))*VLOOKUP(Q$3,'Heat Value'!$A$1:$E$33,5,0)</f>
        <v>15695093297.667608</v>
      </c>
      <c r="R19" s="11">
        <f>INDEX('Final Energy Consumption-2019'!$A$2:$AE$43,MATCH('Energy Use 2019'!$A19,'Final Energy Consumption-2019'!$A$2:$A$43,0),MATCH('Energy Use 2019'!R$2,'Final Energy Consumption-2019'!$A$2:$AE$2,0))*VLOOKUP(R$3,'Heat Value'!$A$1:$E$33,5,0)</f>
        <v>647091336444.41663</v>
      </c>
      <c r="S19" s="5">
        <f>INDEX('Final Energy Consumption-2019'!$A$2:$AE$43,MATCH('Energy Use 2019'!$A19,'Final Energy Consumption-2019'!$A$2:$A$43,0),MATCH('Energy Use 2019'!S$2,'Final Energy Consumption-2019'!$A$2:$AE$2,0))*VLOOKUP(S$3,'Heat Value'!$A$1:$E$33,5,0)</f>
        <v>0</v>
      </c>
      <c r="T19" s="9">
        <f>INDEX('Final Energy Consumption-2019'!$A$2:$AE$43,MATCH('Energy Use 2019'!$A19,'Final Energy Consumption-2019'!$A$2:$A$43,0),MATCH('Energy Use 2019'!T$2,'Final Energy Consumption-2019'!$A$2:$AE$2,0))*VLOOKUP(T$3,'Heat Value'!$A$1:$E$33,5,0)</f>
        <v>0</v>
      </c>
      <c r="U19" s="5">
        <f>INDEX('Final Energy Consumption-2019'!$A$2:$AE$43,MATCH('Energy Use 2019'!$A19,'Final Energy Consumption-2019'!$A$2:$A$43,0),MATCH('Energy Use 2019'!U$2,'Final Energy Consumption-2019'!$A$2:$AE$2,0))*VLOOKUP(U$3,'Heat Value'!$A$1:$E$33,5,0)</f>
        <v>0</v>
      </c>
      <c r="V19" s="11">
        <f>INDEX('Final Energy Consumption-2019'!$A$2:$AE$43,MATCH('Energy Use 2019'!$A19,'Final Energy Consumption-2019'!$A$2:$A$43,0),MATCH('Energy Use 2019'!V$2,'Final Energy Consumption-2019'!$A$2:$AE$2,0))*VLOOKUP(V$3,'Heat Value'!$A$1:$E$33,5,0)</f>
        <v>99877082336.44693</v>
      </c>
      <c r="W19" s="5">
        <f>INDEX('Final Energy Consumption-2019'!$A$2:$AE$43,MATCH('Energy Use 2019'!$A19,'Final Energy Consumption-2019'!$A$2:$A$43,0),MATCH('Energy Use 2019'!W$2,'Final Energy Consumption-2019'!$A$2:$AE$2,0))*VLOOKUP(W$3,'Heat Value'!$A$1:$E$33,5,0)</f>
        <v>0</v>
      </c>
      <c r="X19" s="5">
        <f>INDEX('Final Energy Consumption-2019'!$A$2:$AE$43,MATCH('Energy Use 2019'!$A19,'Final Energy Consumption-2019'!$A$2:$A$43,0),MATCH('Energy Use 2019'!X$2,'Final Energy Consumption-2019'!$A$2:$AE$2,0))*VLOOKUP(X$3,'Heat Value'!$A$1:$E$33,5,0)</f>
        <v>0</v>
      </c>
      <c r="Y19" s="11">
        <f>INDEX('Final Energy Consumption-2019'!$A$2:$AE$43,MATCH('Energy Use 2019'!$A19,'Final Energy Consumption-2019'!$A$2:$A$43,0),MATCH('Energy Use 2019'!Y$2,'Final Energy Consumption-2019'!$A$2:$AE$2,0))*VLOOKUP(Y$3,'Heat Value'!$A$1:$E$33,5,0)</f>
        <v>8870358379606.1602</v>
      </c>
      <c r="Z19" s="11">
        <f>INDEX('Final Energy Consumption-2019'!$A$2:$AE$43,MATCH('Energy Use 2019'!$A19,'Final Energy Consumption-2019'!$A$2:$A$43,0),MATCH('Energy Use 2019'!Z$2,'Final Energy Consumption-2019'!$A$2:$AE$2,0))*VLOOKUP(Z$3,'Heat Value'!$A$1:$E$33,5,0)</f>
        <v>897000476325.49512</v>
      </c>
      <c r="AA19" s="11">
        <f>INDEX('Final Energy Consumption-2019'!$A$2:$AE$43,MATCH('Energy Use 2019'!$A19,'Final Energy Consumption-2019'!$A$2:$A$43,0),MATCH('Energy Use 2019'!AA$2,'Final Energy Consumption-2019'!$A$2:$AE$2,0))*VLOOKUP(AA$3,'Heat Value'!$A$1:$E$33,5,0)</f>
        <v>6368762374048.7305</v>
      </c>
      <c r="AB19" s="11">
        <f>INDEX('Final Energy Consumption-2019'!$A$2:$AE$43,MATCH('Energy Use 2019'!$A19,'Final Energy Consumption-2019'!$A$2:$A$43,0),MATCH('Energy Use 2019'!AB$2,'Final Energy Consumption-2019'!$A$2:$AE$2,0))*VLOOKUP(AB$3,'Heat Value'!$A$1:$E$33,5,0)</f>
        <v>95307940333206.063</v>
      </c>
      <c r="AC19" s="132">
        <f>INDEX('Final Energy Consumption-2019'!$A$2:$AE$43,MATCH('Energy Use 2019'!$A19,'Final Energy Consumption-2019'!$A$2:$A$43,0),MATCH('Energy Use 2019'!AC$2,'Final Energy Consumption-2019'!$A$2:$AE$2,0))*VLOOKUP(AC$3,'Heat Value'!$A$1:$E$33,5,0)</f>
        <v>29108537903467.383</v>
      </c>
    </row>
    <row r="20" spans="1:29" x14ac:dyDescent="0.2">
      <c r="A20" s="12" t="s">
        <v>17</v>
      </c>
      <c r="B20" s="15">
        <f>INDEX('Final Energy Consumption-2019'!$A$2:$AE$43,MATCH('Energy Use 2019'!$A20,'Final Energy Consumption-2019'!$A$2:$A$43,0),MATCH('Energy Use 2019'!B$2,'Final Energy Consumption-2019'!$A$2:$AE$2,0))*VLOOKUP(B$3,'Heat Value'!$A$1:$E$33,5,0)</f>
        <v>356705287212.99445</v>
      </c>
      <c r="C20" s="5">
        <f>INDEX('Final Energy Consumption-2019'!$A$2:$AE$43,MATCH('Energy Use 2019'!$A20,'Final Energy Consumption-2019'!$A$2:$A$43,0),MATCH('Energy Use 2019'!C$2,'Final Energy Consumption-2019'!$A$2:$AE$2,0))*VLOOKUP(C$3,'Heat Value'!$A$1:$E$33,5,0)</f>
        <v>0</v>
      </c>
      <c r="D20" s="11">
        <f>INDEX('Final Energy Consumption-2019'!$A$2:$AE$43,MATCH('Energy Use 2019'!$A20,'Final Energy Consumption-2019'!$A$2:$A$43,0),MATCH('Energy Use 2019'!D$2,'Final Energy Consumption-2019'!$A$2:$AE$2,0))*VLOOKUP(D$3,'Heat Value'!$A$1:$E$33,5,0)</f>
        <v>20609145951.847004</v>
      </c>
      <c r="E20" s="11">
        <f>INDEX('Final Energy Consumption-2019'!$A$2:$AE$43,MATCH('Energy Use 2019'!$A20,'Final Energy Consumption-2019'!$A$2:$A$43,0),MATCH('Energy Use 2019'!E$2,'Final Energy Consumption-2019'!$A$2:$AE$2,0))*VLOOKUP(E$3,'Heat Value'!$A$1:$E$33,5,0)</f>
        <v>145536371368.39725</v>
      </c>
      <c r="F20" s="5">
        <f>INDEX('Final Energy Consumption-2019'!$A$2:$AE$43,MATCH('Energy Use 2019'!$A20,'Final Energy Consumption-2019'!$A$2:$A$43,0),MATCH('Energy Use 2019'!F$2,'Final Energy Consumption-2019'!$A$2:$AE$2,0))*VLOOKUP(F$3,'Heat Value'!$A$1:$E$33,5,0)</f>
        <v>0</v>
      </c>
      <c r="G20" s="5">
        <f>INDEX('Final Energy Consumption-2019'!$A$2:$AE$43,MATCH('Energy Use 2019'!$A20,'Final Energy Consumption-2019'!$A$2:$A$43,0),MATCH('Energy Use 2019'!G$2,'Final Energy Consumption-2019'!$A$2:$AE$2,0))*VLOOKUP(G$3,'Heat Value'!$A$1:$E$33,5,0)</f>
        <v>0</v>
      </c>
      <c r="H20" s="5">
        <f>INDEX('Final Energy Consumption-2019'!$A$2:$AE$43,MATCH('Energy Use 2019'!$A20,'Final Energy Consumption-2019'!$A$2:$A$43,0),MATCH('Energy Use 2019'!H$2,'Final Energy Consumption-2019'!$A$2:$AE$2,0))*VLOOKUP(H$3,'Heat Value'!$A$1:$E$33,5,0)</f>
        <v>0</v>
      </c>
      <c r="I20" s="5">
        <f>INDEX('Final Energy Consumption-2019'!$A$2:$AE$43,MATCH('Energy Use 2019'!$A20,'Final Energy Consumption-2019'!$A$2:$A$43,0),MATCH('Energy Use 2019'!I$2,'Final Energy Consumption-2019'!$A$2:$AE$2,0))*VLOOKUP(I$3,'Heat Value'!$A$1:$E$33,5,0)</f>
        <v>0</v>
      </c>
      <c r="J20" s="5">
        <f>INDEX('Final Energy Consumption-2019'!$A$2:$AE$43,MATCH('Energy Use 2019'!$A20,'Final Energy Consumption-2019'!$A$2:$A$43,0),MATCH('Energy Use 2019'!J$2,'Final Energy Consumption-2019'!$A$2:$AE$2,0))*VLOOKUP(J$3,'Heat Value'!$A$1:$E$33,5,0)</f>
        <v>0</v>
      </c>
      <c r="K20" s="5">
        <f>INDEX('Final Energy Consumption-2019'!$A$2:$AE$43,MATCH('Energy Use 2019'!$A20,'Final Energy Consumption-2019'!$A$2:$A$43,0),MATCH('Energy Use 2019'!K$2,'Final Energy Consumption-2019'!$A$2:$AE$2,0))*VLOOKUP(K$3,'Heat Value'!$A$1:$E$33,5,0)</f>
        <v>0</v>
      </c>
      <c r="L20" s="11">
        <f>INDEX('Final Energy Consumption-2019'!$A$2:$AE$43,MATCH('Energy Use 2019'!$A20,'Final Energy Consumption-2019'!$A$2:$A$43,0),MATCH('Energy Use 2019'!L$2,'Final Energy Consumption-2019'!$A$2:$AE$2,0))*VLOOKUP(L$3,'Heat Value'!$A$1:$E$33,5,0)</f>
        <v>979739603358.43835</v>
      </c>
      <c r="M20" s="5">
        <f>INDEX('Final Energy Consumption-2019'!$A$2:$AE$43,MATCH('Energy Use 2019'!$A20,'Final Energy Consumption-2019'!$A$2:$A$43,0),MATCH('Energy Use 2019'!M$2,'Final Energy Consumption-2019'!$A$2:$AE$2,0))*VLOOKUP(M$3,'Heat Value'!$A$1:$E$33,5,0)</f>
        <v>0</v>
      </c>
      <c r="N20" s="11">
        <f>INDEX('Final Energy Consumption-2019'!$A$2:$AE$43,MATCH('Energy Use 2019'!$A20,'Final Energy Consumption-2019'!$A$2:$A$43,0),MATCH('Energy Use 2019'!N$2,'Final Energy Consumption-2019'!$A$2:$AE$2,0))*VLOOKUP(N$3,'Heat Value'!$A$1:$E$33,5,0)</f>
        <v>1208746247888.2043</v>
      </c>
      <c r="O20" s="11">
        <f>INDEX('Final Energy Consumption-2019'!$A$2:$AE$43,MATCH('Energy Use 2019'!$A20,'Final Energy Consumption-2019'!$A$2:$A$43,0),MATCH('Energy Use 2019'!O$2,'Final Energy Consumption-2019'!$A$2:$AE$2,0))*VLOOKUP(O$3,'Heat Value'!$A$1:$E$33,5,0)</f>
        <v>55487489122.02137</v>
      </c>
      <c r="P20" s="5">
        <f>INDEX('Final Energy Consumption-2019'!$A$2:$AE$43,MATCH('Energy Use 2019'!$A20,'Final Energy Consumption-2019'!$A$2:$A$43,0),MATCH('Energy Use 2019'!P$2,'Final Energy Consumption-2019'!$A$2:$AE$2,0))*VLOOKUP(P$3,'Heat Value'!$A$1:$E$33,5,0)</f>
        <v>0</v>
      </c>
      <c r="Q20" s="11">
        <f>INDEX('Final Energy Consumption-2019'!$A$2:$AE$43,MATCH('Energy Use 2019'!$A20,'Final Energy Consumption-2019'!$A$2:$A$43,0),MATCH('Energy Use 2019'!Q$2,'Final Energy Consumption-2019'!$A$2:$AE$2,0))*VLOOKUP(Q$3,'Heat Value'!$A$1:$E$33,5,0)</f>
        <v>3923773324.4169021</v>
      </c>
      <c r="R20" s="5">
        <f>INDEX('Final Energy Consumption-2019'!$A$2:$AE$43,MATCH('Energy Use 2019'!$A20,'Final Energy Consumption-2019'!$A$2:$A$43,0),MATCH('Energy Use 2019'!R$2,'Final Energy Consumption-2019'!$A$2:$AE$2,0))*VLOOKUP(R$3,'Heat Value'!$A$1:$E$33,5,0)</f>
        <v>0</v>
      </c>
      <c r="S20" s="5">
        <f>INDEX('Final Energy Consumption-2019'!$A$2:$AE$43,MATCH('Energy Use 2019'!$A20,'Final Energy Consumption-2019'!$A$2:$A$43,0),MATCH('Energy Use 2019'!S$2,'Final Energy Consumption-2019'!$A$2:$AE$2,0))*VLOOKUP(S$3,'Heat Value'!$A$1:$E$33,5,0)</f>
        <v>0</v>
      </c>
      <c r="T20" s="9">
        <f>INDEX('Final Energy Consumption-2019'!$A$2:$AE$43,MATCH('Energy Use 2019'!$A20,'Final Energy Consumption-2019'!$A$2:$A$43,0),MATCH('Energy Use 2019'!T$2,'Final Energy Consumption-2019'!$A$2:$AE$2,0))*VLOOKUP(T$3,'Heat Value'!$A$1:$E$33,5,0)</f>
        <v>0</v>
      </c>
      <c r="U20" s="5">
        <f>INDEX('Final Energy Consumption-2019'!$A$2:$AE$43,MATCH('Energy Use 2019'!$A20,'Final Energy Consumption-2019'!$A$2:$A$43,0),MATCH('Energy Use 2019'!U$2,'Final Energy Consumption-2019'!$A$2:$AE$2,0))*VLOOKUP(U$3,'Heat Value'!$A$1:$E$33,5,0)</f>
        <v>0</v>
      </c>
      <c r="V20" s="11">
        <f>INDEX('Final Energy Consumption-2019'!$A$2:$AE$43,MATCH('Energy Use 2019'!$A20,'Final Energy Consumption-2019'!$A$2:$A$43,0),MATCH('Energy Use 2019'!V$2,'Final Energy Consumption-2019'!$A$2:$AE$2,0))*VLOOKUP(V$3,'Heat Value'!$A$1:$E$33,5,0)</f>
        <v>128413391575.43178</v>
      </c>
      <c r="W20" s="5">
        <f>INDEX('Final Energy Consumption-2019'!$A$2:$AE$43,MATCH('Energy Use 2019'!$A20,'Final Energy Consumption-2019'!$A$2:$A$43,0),MATCH('Energy Use 2019'!W$2,'Final Energy Consumption-2019'!$A$2:$AE$2,0))*VLOOKUP(W$3,'Heat Value'!$A$1:$E$33,5,0)</f>
        <v>0</v>
      </c>
      <c r="X20" s="5">
        <f>INDEX('Final Energy Consumption-2019'!$A$2:$AE$43,MATCH('Energy Use 2019'!$A20,'Final Energy Consumption-2019'!$A$2:$A$43,0),MATCH('Energy Use 2019'!X$2,'Final Energy Consumption-2019'!$A$2:$AE$2,0))*VLOOKUP(X$3,'Heat Value'!$A$1:$E$33,5,0)</f>
        <v>0</v>
      </c>
      <c r="Y20" s="11">
        <f>INDEX('Final Energy Consumption-2019'!$A$2:$AE$43,MATCH('Energy Use 2019'!$A20,'Final Energy Consumption-2019'!$A$2:$A$43,0),MATCH('Energy Use 2019'!Y$2,'Final Energy Consumption-2019'!$A$2:$AE$2,0))*VLOOKUP(Y$3,'Heat Value'!$A$1:$E$33,5,0)</f>
        <v>4553225784208.4854</v>
      </c>
      <c r="Z20" s="11">
        <f>INDEX('Final Energy Consumption-2019'!$A$2:$AE$43,MATCH('Energy Use 2019'!$A20,'Final Energy Consumption-2019'!$A$2:$A$43,0),MATCH('Energy Use 2019'!Z$2,'Final Energy Consumption-2019'!$A$2:$AE$2,0))*VLOOKUP(Z$3,'Heat Value'!$A$1:$E$33,5,0)</f>
        <v>1140750605761.771</v>
      </c>
      <c r="AA20" s="11">
        <f>INDEX('Final Energy Consumption-2019'!$A$2:$AE$43,MATCH('Energy Use 2019'!$A20,'Final Energy Consumption-2019'!$A$2:$A$43,0),MATCH('Energy Use 2019'!AA$2,'Final Energy Consumption-2019'!$A$2:$AE$2,0))*VLOOKUP(AA$3,'Heat Value'!$A$1:$E$33,5,0)</f>
        <v>575040648322.07703</v>
      </c>
      <c r="AB20" s="11">
        <f>INDEX('Final Energy Consumption-2019'!$A$2:$AE$43,MATCH('Energy Use 2019'!$A20,'Final Energy Consumption-2019'!$A$2:$A$43,0),MATCH('Energy Use 2019'!AB$2,'Final Energy Consumption-2019'!$A$2:$AE$2,0))*VLOOKUP(AB$3,'Heat Value'!$A$1:$E$33,5,0)</f>
        <v>39362465977512</v>
      </c>
      <c r="AC20" s="132">
        <f>INDEX('Final Energy Consumption-2019'!$A$2:$AE$43,MATCH('Energy Use 2019'!$A20,'Final Energy Consumption-2019'!$A$2:$A$43,0),MATCH('Energy Use 2019'!AC$2,'Final Energy Consumption-2019'!$A$2:$AE$2,0))*VLOOKUP(AC$3,'Heat Value'!$A$1:$E$33,5,0)</f>
        <v>1389952105379.0659</v>
      </c>
    </row>
    <row r="21" spans="1:29" x14ac:dyDescent="0.2">
      <c r="A21" s="12" t="s">
        <v>18</v>
      </c>
      <c r="B21" s="15">
        <f>INDEX('Final Energy Consumption-2019'!$A$2:$AE$43,MATCH('Energy Use 2019'!$A21,'Final Energy Consumption-2019'!$A$2:$A$43,0),MATCH('Energy Use 2019'!B$2,'Final Energy Consumption-2019'!$A$2:$AE$2,0))*VLOOKUP(B$3,'Heat Value'!$A$1:$E$33,5,0)</f>
        <v>129785237056407.95</v>
      </c>
      <c r="C21" s="5">
        <f>INDEX('Final Energy Consumption-2019'!$A$2:$AE$43,MATCH('Energy Use 2019'!$A21,'Final Energy Consumption-2019'!$A$2:$A$43,0),MATCH('Energy Use 2019'!C$2,'Final Energy Consumption-2019'!$A$2:$AE$2,0))*VLOOKUP(C$3,'Heat Value'!$A$1:$E$33,5,0)</f>
        <v>0</v>
      </c>
      <c r="D21" s="11">
        <f>INDEX('Final Energy Consumption-2019'!$A$2:$AE$43,MATCH('Energy Use 2019'!$A21,'Final Energy Consumption-2019'!$A$2:$A$43,0),MATCH('Energy Use 2019'!D$2,'Final Energy Consumption-2019'!$A$2:$AE$2,0))*VLOOKUP(D$3,'Heat Value'!$A$1:$E$33,5,0)</f>
        <v>3115944336027.3296</v>
      </c>
      <c r="E21" s="11">
        <f>INDEX('Final Energy Consumption-2019'!$A$2:$AE$43,MATCH('Energy Use 2019'!$A21,'Final Energy Consumption-2019'!$A$2:$A$43,0),MATCH('Energy Use 2019'!E$2,'Final Energy Consumption-2019'!$A$2:$AE$2,0))*VLOOKUP(E$3,'Heat Value'!$A$1:$E$33,5,0)</f>
        <v>61987713730.984009</v>
      </c>
      <c r="F21" s="11">
        <f>INDEX('Final Energy Consumption-2019'!$A$2:$AE$43,MATCH('Energy Use 2019'!$A21,'Final Energy Consumption-2019'!$A$2:$A$43,0),MATCH('Energy Use 2019'!F$2,'Final Energy Consumption-2019'!$A$2:$AE$2,0))*VLOOKUP(F$3,'Heat Value'!$A$1:$E$33,5,0)</f>
        <v>148031499943.81815</v>
      </c>
      <c r="G21" s="5">
        <f>INDEX('Final Energy Consumption-2019'!$A$2:$AE$43,MATCH('Energy Use 2019'!$A21,'Final Energy Consumption-2019'!$A$2:$A$43,0),MATCH('Energy Use 2019'!G$2,'Final Energy Consumption-2019'!$A$2:$AE$2,0))*VLOOKUP(G$3,'Heat Value'!$A$1:$E$33,5,0)</f>
        <v>0</v>
      </c>
      <c r="H21" s="5">
        <f>INDEX('Final Energy Consumption-2019'!$A$2:$AE$43,MATCH('Energy Use 2019'!$A21,'Final Energy Consumption-2019'!$A$2:$A$43,0),MATCH('Energy Use 2019'!H$2,'Final Energy Consumption-2019'!$A$2:$AE$2,0))*VLOOKUP(H$3,'Heat Value'!$A$1:$E$33,5,0)</f>
        <v>0</v>
      </c>
      <c r="I21" s="5">
        <f>INDEX('Final Energy Consumption-2019'!$A$2:$AE$43,MATCH('Energy Use 2019'!$A21,'Final Energy Consumption-2019'!$A$2:$A$43,0),MATCH('Energy Use 2019'!I$2,'Final Energy Consumption-2019'!$A$2:$AE$2,0))*VLOOKUP(I$3,'Heat Value'!$A$1:$E$33,5,0)</f>
        <v>0</v>
      </c>
      <c r="J21" s="5">
        <f>INDEX('Final Energy Consumption-2019'!$A$2:$AE$43,MATCH('Energy Use 2019'!$A21,'Final Energy Consumption-2019'!$A$2:$A$43,0),MATCH('Energy Use 2019'!J$2,'Final Energy Consumption-2019'!$A$2:$AE$2,0))*VLOOKUP(J$3,'Heat Value'!$A$1:$E$33,5,0)</f>
        <v>0</v>
      </c>
      <c r="K21" s="11">
        <f>INDEX('Final Energy Consumption-2019'!$A$2:$AE$43,MATCH('Energy Use 2019'!$A21,'Final Energy Consumption-2019'!$A$2:$A$43,0),MATCH('Energy Use 2019'!K$2,'Final Energy Consumption-2019'!$A$2:$AE$2,0))*VLOOKUP(K$3,'Heat Value'!$A$1:$E$33,5,0)</f>
        <v>11890176240.433147</v>
      </c>
      <c r="L21" s="11">
        <f>INDEX('Final Energy Consumption-2019'!$A$2:$AE$43,MATCH('Energy Use 2019'!$A21,'Final Energy Consumption-2019'!$A$2:$A$43,0),MATCH('Energy Use 2019'!L$2,'Final Energy Consumption-2019'!$A$2:$AE$2,0))*VLOOKUP(L$3,'Heat Value'!$A$1:$E$33,5,0)</f>
        <v>1024644335179.0334</v>
      </c>
      <c r="M21" s="11">
        <f>INDEX('Final Energy Consumption-2019'!$A$2:$AE$43,MATCH('Energy Use 2019'!$A21,'Final Energy Consumption-2019'!$A$2:$A$43,0),MATCH('Energy Use 2019'!M$2,'Final Energy Consumption-2019'!$A$2:$AE$2,0))*VLOOKUP(M$3,'Heat Value'!$A$1:$E$33,5,0)</f>
        <v>4082248347.326827</v>
      </c>
      <c r="N21" s="11">
        <f>INDEX('Final Energy Consumption-2019'!$A$2:$AE$43,MATCH('Energy Use 2019'!$A21,'Final Energy Consumption-2019'!$A$2:$A$43,0),MATCH('Energy Use 2019'!N$2,'Final Energy Consumption-2019'!$A$2:$AE$2,0))*VLOOKUP(N$3,'Heat Value'!$A$1:$E$33,5,0)</f>
        <v>6059901757807.418</v>
      </c>
      <c r="O21" s="11">
        <f>INDEX('Final Energy Consumption-2019'!$A$2:$AE$43,MATCH('Energy Use 2019'!$A21,'Final Energy Consumption-2019'!$A$2:$A$43,0),MATCH('Energy Use 2019'!O$2,'Final Energy Consumption-2019'!$A$2:$AE$2,0))*VLOOKUP(O$3,'Heat Value'!$A$1:$E$33,5,0)</f>
        <v>3174677056195.6509</v>
      </c>
      <c r="P21" s="5">
        <f>INDEX('Final Energy Consumption-2019'!$A$2:$AE$43,MATCH('Energy Use 2019'!$A21,'Final Energy Consumption-2019'!$A$2:$A$43,0),MATCH('Energy Use 2019'!P$2,'Final Energy Consumption-2019'!$A$2:$AE$2,0))*VLOOKUP(P$3,'Heat Value'!$A$1:$E$33,5,0)</f>
        <v>0</v>
      </c>
      <c r="Q21" s="11">
        <f>INDEX('Final Energy Consumption-2019'!$A$2:$AE$43,MATCH('Energy Use 2019'!$A21,'Final Energy Consumption-2019'!$A$2:$A$43,0),MATCH('Energy Use 2019'!Q$2,'Final Energy Consumption-2019'!$A$2:$AE$2,0))*VLOOKUP(Q$3,'Heat Value'!$A$1:$E$33,5,0)</f>
        <v>39237733244.169022</v>
      </c>
      <c r="R21" s="11">
        <f>INDEX('Final Energy Consumption-2019'!$A$2:$AE$43,MATCH('Energy Use 2019'!$A21,'Final Energy Consumption-2019'!$A$2:$A$43,0),MATCH('Energy Use 2019'!R$2,'Final Energy Consumption-2019'!$A$2:$AE$2,0))*VLOOKUP(R$3,'Heat Value'!$A$1:$E$33,5,0)</f>
        <v>11352479586.744152</v>
      </c>
      <c r="S21" s="11">
        <f>INDEX('Final Energy Consumption-2019'!$A$2:$AE$43,MATCH('Energy Use 2019'!$A21,'Final Energy Consumption-2019'!$A$2:$A$43,0),MATCH('Energy Use 2019'!S$2,'Final Energy Consumption-2019'!$A$2:$AE$2,0))*VLOOKUP(S$3,'Heat Value'!$A$1:$E$33,5,0)</f>
        <v>122112018998.80466</v>
      </c>
      <c r="T21" s="9">
        <f>INDEX('Final Energy Consumption-2019'!$A$2:$AE$43,MATCH('Energy Use 2019'!$A21,'Final Energy Consumption-2019'!$A$2:$A$43,0),MATCH('Energy Use 2019'!T$2,'Final Energy Consumption-2019'!$A$2:$AE$2,0))*VLOOKUP(T$3,'Heat Value'!$A$1:$E$33,5,0)</f>
        <v>0</v>
      </c>
      <c r="U21" s="5">
        <f>INDEX('Final Energy Consumption-2019'!$A$2:$AE$43,MATCH('Energy Use 2019'!$A21,'Final Energy Consumption-2019'!$A$2:$A$43,0),MATCH('Energy Use 2019'!U$2,'Final Energy Consumption-2019'!$A$2:$AE$2,0))*VLOOKUP(U$3,'Heat Value'!$A$1:$E$33,5,0)</f>
        <v>0</v>
      </c>
      <c r="V21" s="11">
        <f>INDEX('Final Energy Consumption-2019'!$A$2:$AE$43,MATCH('Energy Use 2019'!$A21,'Final Energy Consumption-2019'!$A$2:$A$43,0),MATCH('Energy Use 2019'!V$2,'Final Energy Consumption-2019'!$A$2:$AE$2,0))*VLOOKUP(V$3,'Heat Value'!$A$1:$E$33,5,0)</f>
        <v>903649792567.85315</v>
      </c>
      <c r="W21" s="5">
        <f>INDEX('Final Energy Consumption-2019'!$A$2:$AE$43,MATCH('Energy Use 2019'!$A21,'Final Energy Consumption-2019'!$A$2:$A$43,0),MATCH('Energy Use 2019'!W$2,'Final Energy Consumption-2019'!$A$2:$AE$2,0))*VLOOKUP(W$3,'Heat Value'!$A$1:$E$33,5,0)</f>
        <v>0</v>
      </c>
      <c r="X21" s="11">
        <f>INDEX('Final Energy Consumption-2019'!$A$2:$AE$43,MATCH('Energy Use 2019'!$A21,'Final Energy Consumption-2019'!$A$2:$A$43,0),MATCH('Energy Use 2019'!X$2,'Final Energy Consumption-2019'!$A$2:$AE$2,0))*VLOOKUP(X$3,'Heat Value'!$A$1:$E$33,5,0)</f>
        <v>34957391118.204788</v>
      </c>
      <c r="Y21" s="11">
        <f>INDEX('Final Energy Consumption-2019'!$A$2:$AE$43,MATCH('Energy Use 2019'!$A21,'Final Energy Consumption-2019'!$A$2:$A$43,0),MATCH('Energy Use 2019'!Y$2,'Final Energy Consumption-2019'!$A$2:$AE$2,0))*VLOOKUP(Y$3,'Heat Value'!$A$1:$E$33,5,0)</f>
        <v>16391612823150.549</v>
      </c>
      <c r="Z21" s="11">
        <f>INDEX('Final Energy Consumption-2019'!$A$2:$AE$43,MATCH('Energy Use 2019'!$A21,'Final Energy Consumption-2019'!$A$2:$A$43,0),MATCH('Energy Use 2019'!Z$2,'Final Energy Consumption-2019'!$A$2:$AE$2,0))*VLOOKUP(Z$3,'Heat Value'!$A$1:$E$33,5,0)</f>
        <v>60367157056188.078</v>
      </c>
      <c r="AA21" s="11">
        <f>INDEX('Final Energy Consumption-2019'!$A$2:$AE$43,MATCH('Energy Use 2019'!$A21,'Final Energy Consumption-2019'!$A$2:$A$43,0),MATCH('Energy Use 2019'!AA$2,'Final Energy Consumption-2019'!$A$2:$AE$2,0))*VLOOKUP(AA$3,'Heat Value'!$A$1:$E$33,5,0)</f>
        <v>202986221061188.38</v>
      </c>
      <c r="AB21" s="11">
        <f>INDEX('Final Energy Consumption-2019'!$A$2:$AE$43,MATCH('Energy Use 2019'!$A21,'Final Energy Consumption-2019'!$A$2:$A$43,0),MATCH('Energy Use 2019'!AB$2,'Final Energy Consumption-2019'!$A$2:$AE$2,0))*VLOOKUP(AB$3,'Heat Value'!$A$1:$E$33,5,0)</f>
        <v>254071478775270.53</v>
      </c>
      <c r="AC21" s="132">
        <f>INDEX('Final Energy Consumption-2019'!$A$2:$AE$43,MATCH('Energy Use 2019'!$A21,'Final Energy Consumption-2019'!$A$2:$A$43,0),MATCH('Energy Use 2019'!AC$2,'Final Energy Consumption-2019'!$A$2:$AE$2,0))*VLOOKUP(AC$3,'Heat Value'!$A$1:$E$33,5,0)</f>
        <v>25141209538812.566</v>
      </c>
    </row>
    <row r="22" spans="1:29" x14ac:dyDescent="0.2">
      <c r="A22" s="12" t="s">
        <v>19</v>
      </c>
      <c r="B22" s="15">
        <f>INDEX('Final Energy Consumption-2019'!$A$2:$AE$43,MATCH('Energy Use 2019'!$A22,'Final Energy Consumption-2019'!$A$2:$A$43,0),MATCH('Energy Use 2019'!B$2,'Final Energy Consumption-2019'!$A$2:$AE$2,0))*VLOOKUP(B$3,'Heat Value'!$A$1:$E$33,5,0)</f>
        <v>2907148090785.9048</v>
      </c>
      <c r="C22" s="5">
        <f>INDEX('Final Energy Consumption-2019'!$A$2:$AE$43,MATCH('Energy Use 2019'!$A22,'Final Energy Consumption-2019'!$A$2:$A$43,0),MATCH('Energy Use 2019'!C$2,'Final Energy Consumption-2019'!$A$2:$AE$2,0))*VLOOKUP(C$3,'Heat Value'!$A$1:$E$33,5,0)</f>
        <v>0</v>
      </c>
      <c r="D22" s="11">
        <f>INDEX('Final Energy Consumption-2019'!$A$2:$AE$43,MATCH('Energy Use 2019'!$A22,'Final Energy Consumption-2019'!$A$2:$A$43,0),MATCH('Energy Use 2019'!D$2,'Final Energy Consumption-2019'!$A$2:$AE$2,0))*VLOOKUP(D$3,'Heat Value'!$A$1:$E$33,5,0)</f>
        <v>26157762169.651966</v>
      </c>
      <c r="E22" s="11">
        <f>INDEX('Final Energy Consumption-2019'!$A$2:$AE$43,MATCH('Energy Use 2019'!$A22,'Final Energy Consumption-2019'!$A$2:$A$43,0),MATCH('Energy Use 2019'!E$2,'Final Energy Consumption-2019'!$A$2:$AE$2,0))*VLOOKUP(E$3,'Heat Value'!$A$1:$E$33,5,0)</f>
        <v>5390235976.6073046</v>
      </c>
      <c r="F22" s="11">
        <f>INDEX('Final Energy Consumption-2019'!$A$2:$AE$43,MATCH('Energy Use 2019'!$A22,'Final Energy Consumption-2019'!$A$2:$A$43,0),MATCH('Energy Use 2019'!F$2,'Final Energy Consumption-2019'!$A$2:$AE$2,0))*VLOOKUP(F$3,'Heat Value'!$A$1:$E$33,5,0)</f>
        <v>115135611067.41412</v>
      </c>
      <c r="G22" s="5">
        <f>INDEX('Final Energy Consumption-2019'!$A$2:$AE$43,MATCH('Energy Use 2019'!$A22,'Final Energy Consumption-2019'!$A$2:$A$43,0),MATCH('Energy Use 2019'!G$2,'Final Energy Consumption-2019'!$A$2:$AE$2,0))*VLOOKUP(G$3,'Heat Value'!$A$1:$E$33,5,0)</f>
        <v>0</v>
      </c>
      <c r="H22" s="5">
        <f>INDEX('Final Energy Consumption-2019'!$A$2:$AE$43,MATCH('Energy Use 2019'!$A22,'Final Energy Consumption-2019'!$A$2:$A$43,0),MATCH('Energy Use 2019'!H$2,'Final Energy Consumption-2019'!$A$2:$AE$2,0))*VLOOKUP(H$3,'Heat Value'!$A$1:$E$33,5,0)</f>
        <v>0</v>
      </c>
      <c r="I22" s="11">
        <f>INDEX('Final Energy Consumption-2019'!$A$2:$AE$43,MATCH('Energy Use 2019'!$A22,'Final Energy Consumption-2019'!$A$2:$A$43,0),MATCH('Energy Use 2019'!I$2,'Final Energy Consumption-2019'!$A$2:$AE$2,0))*VLOOKUP(I$3,'Heat Value'!$A$1:$E$33,5,0)</f>
        <v>44588160901.624313</v>
      </c>
      <c r="J22" s="5">
        <f>INDEX('Final Energy Consumption-2019'!$A$2:$AE$43,MATCH('Energy Use 2019'!$A22,'Final Energy Consumption-2019'!$A$2:$A$43,0),MATCH('Energy Use 2019'!J$2,'Final Energy Consumption-2019'!$A$2:$AE$2,0))*VLOOKUP(J$3,'Heat Value'!$A$1:$E$33,5,0)</f>
        <v>0</v>
      </c>
      <c r="K22" s="5">
        <f>INDEX('Final Energy Consumption-2019'!$A$2:$AE$43,MATCH('Energy Use 2019'!$A22,'Final Energy Consumption-2019'!$A$2:$A$43,0),MATCH('Energy Use 2019'!K$2,'Final Energy Consumption-2019'!$A$2:$AE$2,0))*VLOOKUP(K$3,'Heat Value'!$A$1:$E$33,5,0)</f>
        <v>0</v>
      </c>
      <c r="L22" s="11">
        <f>INDEX('Final Energy Consumption-2019'!$A$2:$AE$43,MATCH('Energy Use 2019'!$A22,'Final Energy Consumption-2019'!$A$2:$A$43,0),MATCH('Energy Use 2019'!L$2,'Final Energy Consumption-2019'!$A$2:$AE$2,0))*VLOOKUP(L$3,'Heat Value'!$A$1:$E$33,5,0)</f>
        <v>1465527156690.3308</v>
      </c>
      <c r="M22" s="11">
        <f>INDEX('Final Energy Consumption-2019'!$A$2:$AE$43,MATCH('Energy Use 2019'!$A22,'Final Energy Consumption-2019'!$A$2:$A$43,0),MATCH('Energy Use 2019'!M$2,'Final Energy Consumption-2019'!$A$2:$AE$2,0))*VLOOKUP(M$3,'Heat Value'!$A$1:$E$33,5,0)</f>
        <v>4082248347.326827</v>
      </c>
      <c r="N22" s="11">
        <f>INDEX('Final Energy Consumption-2019'!$A$2:$AE$43,MATCH('Energy Use 2019'!$A22,'Final Energy Consumption-2019'!$A$2:$A$43,0),MATCH('Energy Use 2019'!N$2,'Final Energy Consumption-2019'!$A$2:$AE$2,0))*VLOOKUP(N$3,'Heat Value'!$A$1:$E$33,5,0)</f>
        <v>1705989687654.9236</v>
      </c>
      <c r="O22" s="11">
        <f>INDEX('Final Energy Consumption-2019'!$A$2:$AE$43,MATCH('Energy Use 2019'!$A22,'Final Energy Consumption-2019'!$A$2:$A$43,0),MATCH('Energy Use 2019'!O$2,'Final Energy Consumption-2019'!$A$2:$AE$2,0))*VLOOKUP(O$3,'Heat Value'!$A$1:$E$33,5,0)</f>
        <v>158535683205.77533</v>
      </c>
      <c r="P22" s="5">
        <f>INDEX('Final Energy Consumption-2019'!$A$2:$AE$43,MATCH('Energy Use 2019'!$A22,'Final Energy Consumption-2019'!$A$2:$A$43,0),MATCH('Energy Use 2019'!P$2,'Final Energy Consumption-2019'!$A$2:$AE$2,0))*VLOOKUP(P$3,'Heat Value'!$A$1:$E$33,5,0)</f>
        <v>0</v>
      </c>
      <c r="Q22" s="11">
        <f>INDEX('Final Energy Consumption-2019'!$A$2:$AE$43,MATCH('Energy Use 2019'!$A22,'Final Energy Consumption-2019'!$A$2:$A$43,0),MATCH('Energy Use 2019'!Q$2,'Final Energy Consumption-2019'!$A$2:$AE$2,0))*VLOOKUP(Q$3,'Heat Value'!$A$1:$E$33,5,0)</f>
        <v>11771319973.250706</v>
      </c>
      <c r="R22" s="5">
        <f>INDEX('Final Energy Consumption-2019'!$A$2:$AE$43,MATCH('Energy Use 2019'!$A22,'Final Energy Consumption-2019'!$A$2:$A$43,0),MATCH('Energy Use 2019'!R$2,'Final Energy Consumption-2019'!$A$2:$AE$2,0))*VLOOKUP(R$3,'Heat Value'!$A$1:$E$33,5,0)</f>
        <v>0</v>
      </c>
      <c r="S22" s="11">
        <f>INDEX('Final Energy Consumption-2019'!$A$2:$AE$43,MATCH('Energy Use 2019'!$A22,'Final Energy Consumption-2019'!$A$2:$A$43,0),MATCH('Energy Use 2019'!S$2,'Final Energy Consumption-2019'!$A$2:$AE$2,0))*VLOOKUP(S$3,'Heat Value'!$A$1:$E$33,5,0)</f>
        <v>20352003166.467445</v>
      </c>
      <c r="T22" s="9">
        <f>INDEX('Final Energy Consumption-2019'!$A$2:$AE$43,MATCH('Energy Use 2019'!$A22,'Final Energy Consumption-2019'!$A$2:$A$43,0),MATCH('Energy Use 2019'!T$2,'Final Energy Consumption-2019'!$A$2:$AE$2,0))*VLOOKUP(T$3,'Heat Value'!$A$1:$E$33,5,0)</f>
        <v>0</v>
      </c>
      <c r="U22" s="5">
        <f>INDEX('Final Energy Consumption-2019'!$A$2:$AE$43,MATCH('Energy Use 2019'!$A22,'Final Energy Consumption-2019'!$A$2:$A$43,0),MATCH('Energy Use 2019'!U$2,'Final Energy Consumption-2019'!$A$2:$AE$2,0))*VLOOKUP(U$3,'Heat Value'!$A$1:$E$33,5,0)</f>
        <v>0</v>
      </c>
      <c r="V22" s="11">
        <f>INDEX('Final Energy Consumption-2019'!$A$2:$AE$43,MATCH('Energy Use 2019'!$A22,'Final Energy Consumption-2019'!$A$2:$A$43,0),MATCH('Energy Use 2019'!V$2,'Final Energy Consumption-2019'!$A$2:$AE$2,0))*VLOOKUP(V$3,'Heat Value'!$A$1:$E$33,5,0)</f>
        <v>194998113133.06305</v>
      </c>
      <c r="W22" s="5">
        <f>INDEX('Final Energy Consumption-2019'!$A$2:$AE$43,MATCH('Energy Use 2019'!$A22,'Final Energy Consumption-2019'!$A$2:$A$43,0),MATCH('Energy Use 2019'!W$2,'Final Energy Consumption-2019'!$A$2:$AE$2,0))*VLOOKUP(W$3,'Heat Value'!$A$1:$E$33,5,0)</f>
        <v>0</v>
      </c>
      <c r="X22" s="11">
        <f>INDEX('Final Energy Consumption-2019'!$A$2:$AE$43,MATCH('Energy Use 2019'!$A22,'Final Energy Consumption-2019'!$A$2:$A$43,0),MATCH('Energy Use 2019'!X$2,'Final Energy Consumption-2019'!$A$2:$AE$2,0))*VLOOKUP(X$3,'Heat Value'!$A$1:$E$33,5,0)</f>
        <v>135945409904.12971</v>
      </c>
      <c r="Y22" s="11">
        <f>INDEX('Final Energy Consumption-2019'!$A$2:$AE$43,MATCH('Energy Use 2019'!$A22,'Final Energy Consumption-2019'!$A$2:$A$43,0),MATCH('Energy Use 2019'!Y$2,'Final Energy Consumption-2019'!$A$2:$AE$2,0))*VLOOKUP(Y$3,'Heat Value'!$A$1:$E$33,5,0)</f>
        <v>11467383456525.074</v>
      </c>
      <c r="Z22" s="11">
        <f>INDEX('Final Energy Consumption-2019'!$A$2:$AE$43,MATCH('Energy Use 2019'!$A22,'Final Energy Consumption-2019'!$A$2:$A$43,0),MATCH('Energy Use 2019'!Z$2,'Final Energy Consumption-2019'!$A$2:$AE$2,0))*VLOOKUP(Z$3,'Heat Value'!$A$1:$E$33,5,0)</f>
        <v>5591627969268.168</v>
      </c>
      <c r="AA22" s="11">
        <f>INDEX('Final Energy Consumption-2019'!$A$2:$AE$43,MATCH('Energy Use 2019'!$A22,'Final Energy Consumption-2019'!$A$2:$A$43,0),MATCH('Energy Use 2019'!AA$2,'Final Energy Consumption-2019'!$A$2:$AE$2,0))*VLOOKUP(AA$3,'Heat Value'!$A$1:$E$33,5,0)</f>
        <v>4631697933336.8945</v>
      </c>
      <c r="AB22" s="11">
        <f>INDEX('Final Energy Consumption-2019'!$A$2:$AE$43,MATCH('Energy Use 2019'!$A22,'Final Energy Consumption-2019'!$A$2:$A$43,0),MATCH('Energy Use 2019'!AB$2,'Final Energy Consumption-2019'!$A$2:$AE$2,0))*VLOOKUP(AB$3,'Heat Value'!$A$1:$E$33,5,0)</f>
        <v>44716116213184.359</v>
      </c>
      <c r="AC22" s="132">
        <f>INDEX('Final Energy Consumption-2019'!$A$2:$AE$43,MATCH('Energy Use 2019'!$A22,'Final Energy Consumption-2019'!$A$2:$A$43,0),MATCH('Energy Use 2019'!AC$2,'Final Energy Consumption-2019'!$A$2:$AE$2,0))*VLOOKUP(AC$3,'Heat Value'!$A$1:$E$33,5,0)</f>
        <v>2516340438281.0635</v>
      </c>
    </row>
    <row r="23" spans="1:29" x14ac:dyDescent="0.2">
      <c r="A23" s="12" t="s">
        <v>20</v>
      </c>
      <c r="B23" s="15">
        <f>INDEX('Final Energy Consumption-2019'!$A$2:$AE$43,MATCH('Energy Use 2019'!$A23,'Final Energy Consumption-2019'!$A$2:$A$43,0),MATCH('Energy Use 2019'!B$2,'Final Energy Consumption-2019'!$A$2:$AE$2,0))*VLOOKUP(B$3,'Heat Value'!$A$1:$E$33,5,0)</f>
        <v>2712941878858.8301</v>
      </c>
      <c r="C23" s="5">
        <f>INDEX('Final Energy Consumption-2019'!$A$2:$AE$43,MATCH('Energy Use 2019'!$A23,'Final Energy Consumption-2019'!$A$2:$A$43,0),MATCH('Energy Use 2019'!C$2,'Final Energy Consumption-2019'!$A$2:$AE$2,0))*VLOOKUP(C$3,'Heat Value'!$A$1:$E$33,5,0)</f>
        <v>0</v>
      </c>
      <c r="D23" s="11">
        <f>INDEX('Final Energy Consumption-2019'!$A$2:$AE$43,MATCH('Energy Use 2019'!$A23,'Final Energy Consumption-2019'!$A$2:$A$43,0),MATCH('Energy Use 2019'!D$2,'Final Energy Consumption-2019'!$A$2:$AE$2,0))*VLOOKUP(D$3,'Heat Value'!$A$1:$E$33,5,0)</f>
        <v>29328400008.397659</v>
      </c>
      <c r="E23" s="11">
        <f>INDEX('Final Energy Consumption-2019'!$A$2:$AE$43,MATCH('Energy Use 2019'!$A23,'Final Energy Consumption-2019'!$A$2:$A$43,0),MATCH('Energy Use 2019'!E$2,'Final Energy Consumption-2019'!$A$2:$AE$2,0))*VLOOKUP(E$3,'Heat Value'!$A$1:$E$33,5,0)</f>
        <v>115890073497.05705</v>
      </c>
      <c r="F23" s="5">
        <f>INDEX('Final Energy Consumption-2019'!$A$2:$AE$43,MATCH('Energy Use 2019'!$A23,'Final Energy Consumption-2019'!$A$2:$A$43,0),MATCH('Energy Use 2019'!F$2,'Final Energy Consumption-2019'!$A$2:$AE$2,0))*VLOOKUP(F$3,'Heat Value'!$A$1:$E$33,5,0)</f>
        <v>0</v>
      </c>
      <c r="G23" s="5">
        <f>INDEX('Final Energy Consumption-2019'!$A$2:$AE$43,MATCH('Energy Use 2019'!$A23,'Final Energy Consumption-2019'!$A$2:$A$43,0),MATCH('Energy Use 2019'!G$2,'Final Energy Consumption-2019'!$A$2:$AE$2,0))*VLOOKUP(G$3,'Heat Value'!$A$1:$E$33,5,0)</f>
        <v>0</v>
      </c>
      <c r="H23" s="5">
        <f>INDEX('Final Energy Consumption-2019'!$A$2:$AE$43,MATCH('Energy Use 2019'!$A23,'Final Energy Consumption-2019'!$A$2:$A$43,0),MATCH('Energy Use 2019'!H$2,'Final Energy Consumption-2019'!$A$2:$AE$2,0))*VLOOKUP(H$3,'Heat Value'!$A$1:$E$33,5,0)</f>
        <v>0</v>
      </c>
      <c r="I23" s="5">
        <f>INDEX('Final Energy Consumption-2019'!$A$2:$AE$43,MATCH('Energy Use 2019'!$A23,'Final Energy Consumption-2019'!$A$2:$A$43,0),MATCH('Energy Use 2019'!I$2,'Final Energy Consumption-2019'!$A$2:$AE$2,0))*VLOOKUP(I$3,'Heat Value'!$A$1:$E$33,5,0)</f>
        <v>0</v>
      </c>
      <c r="J23" s="5">
        <f>INDEX('Final Energy Consumption-2019'!$A$2:$AE$43,MATCH('Energy Use 2019'!$A23,'Final Energy Consumption-2019'!$A$2:$A$43,0),MATCH('Energy Use 2019'!J$2,'Final Energy Consumption-2019'!$A$2:$AE$2,0))*VLOOKUP(J$3,'Heat Value'!$A$1:$E$33,5,0)</f>
        <v>0</v>
      </c>
      <c r="K23" s="5">
        <f>INDEX('Final Energy Consumption-2019'!$A$2:$AE$43,MATCH('Energy Use 2019'!$A23,'Final Energy Consumption-2019'!$A$2:$A$43,0),MATCH('Energy Use 2019'!K$2,'Final Energy Consumption-2019'!$A$2:$AE$2,0))*VLOOKUP(K$3,'Heat Value'!$A$1:$E$33,5,0)</f>
        <v>0</v>
      </c>
      <c r="L23" s="11">
        <f>INDEX('Final Energy Consumption-2019'!$A$2:$AE$43,MATCH('Energy Use 2019'!$A23,'Final Energy Consumption-2019'!$A$2:$A$43,0),MATCH('Energy Use 2019'!L$2,'Final Energy Consumption-2019'!$A$2:$AE$2,0))*VLOOKUP(L$3,'Heat Value'!$A$1:$E$33,5,0)</f>
        <v>1351224202965.1797</v>
      </c>
      <c r="M23" s="11">
        <f>INDEX('Final Energy Consumption-2019'!$A$2:$AE$43,MATCH('Energy Use 2019'!$A23,'Final Energy Consumption-2019'!$A$2:$A$43,0),MATCH('Energy Use 2019'!M$2,'Final Energy Consumption-2019'!$A$2:$AE$2,0))*VLOOKUP(M$3,'Heat Value'!$A$1:$E$33,5,0)</f>
        <v>44904731820.595093</v>
      </c>
      <c r="N23" s="11">
        <f>INDEX('Final Energy Consumption-2019'!$A$2:$AE$43,MATCH('Energy Use 2019'!$A23,'Final Energy Consumption-2019'!$A$2:$A$43,0),MATCH('Energy Use 2019'!N$2,'Final Energy Consumption-2019'!$A$2:$AE$2,0))*VLOOKUP(N$3,'Heat Value'!$A$1:$E$33,5,0)</f>
        <v>1410877727468.1716</v>
      </c>
      <c r="O23" s="11">
        <f>INDEX('Final Energy Consumption-2019'!$A$2:$AE$43,MATCH('Energy Use 2019'!$A23,'Final Energy Consumption-2019'!$A$2:$A$43,0),MATCH('Energy Use 2019'!O$2,'Final Energy Consumption-2019'!$A$2:$AE$2,0))*VLOOKUP(O$3,'Heat Value'!$A$1:$E$33,5,0)</f>
        <v>182316035686.64163</v>
      </c>
      <c r="P23" s="11">
        <f>INDEX('Final Energy Consumption-2019'!$A$2:$AE$43,MATCH('Energy Use 2019'!$A23,'Final Energy Consumption-2019'!$A$2:$A$43,0),MATCH('Energy Use 2019'!P$2,'Final Energy Consumption-2019'!$A$2:$AE$2,0))*VLOOKUP(P$3,'Heat Value'!$A$1:$E$33,5,0)</f>
        <v>4161580640.4940557</v>
      </c>
      <c r="Q23" s="11">
        <f>INDEX('Final Energy Consumption-2019'!$A$2:$AE$43,MATCH('Energy Use 2019'!$A23,'Final Energy Consumption-2019'!$A$2:$A$43,0),MATCH('Energy Use 2019'!Q$2,'Final Energy Consumption-2019'!$A$2:$AE$2,0))*VLOOKUP(Q$3,'Heat Value'!$A$1:$E$33,5,0)</f>
        <v>7847546648.8338041</v>
      </c>
      <c r="R23" s="11">
        <f>INDEX('Final Energy Consumption-2019'!$A$2:$AE$43,MATCH('Energy Use 2019'!$A23,'Final Energy Consumption-2019'!$A$2:$A$43,0),MATCH('Energy Use 2019'!R$2,'Final Energy Consumption-2019'!$A$2:$AE$2,0))*VLOOKUP(R$3,'Heat Value'!$A$1:$E$33,5,0)</f>
        <v>200560472699.1467</v>
      </c>
      <c r="S23" s="11">
        <f>INDEX('Final Energy Consumption-2019'!$A$2:$AE$43,MATCH('Energy Use 2019'!$A23,'Final Energy Consumption-2019'!$A$2:$A$43,0),MATCH('Energy Use 2019'!S$2,'Final Energy Consumption-2019'!$A$2:$AE$2,0))*VLOOKUP(S$3,'Heat Value'!$A$1:$E$33,5,0)</f>
        <v>4070400633.293489</v>
      </c>
      <c r="T23" s="9">
        <f>INDEX('Final Energy Consumption-2019'!$A$2:$AE$43,MATCH('Energy Use 2019'!$A23,'Final Energy Consumption-2019'!$A$2:$A$43,0),MATCH('Energy Use 2019'!T$2,'Final Energy Consumption-2019'!$A$2:$AE$2,0))*VLOOKUP(T$3,'Heat Value'!$A$1:$E$33,5,0)</f>
        <v>0</v>
      </c>
      <c r="U23" s="11">
        <f>INDEX('Final Energy Consumption-2019'!$A$2:$AE$43,MATCH('Energy Use 2019'!$A23,'Final Energy Consumption-2019'!$A$2:$A$43,0),MATCH('Energy Use 2019'!U$2,'Final Energy Consumption-2019'!$A$2:$AE$2,0))*VLOOKUP(U$3,'Heat Value'!$A$1:$E$33,5,0)</f>
        <v>3500358014222.6592</v>
      </c>
      <c r="V23" s="11">
        <f>INDEX('Final Energy Consumption-2019'!$A$2:$AE$43,MATCH('Energy Use 2019'!$A23,'Final Energy Consumption-2019'!$A$2:$A$43,0),MATCH('Energy Use 2019'!V$2,'Final Energy Consumption-2019'!$A$2:$AE$2,0))*VLOOKUP(V$3,'Heat Value'!$A$1:$E$33,5,0)</f>
        <v>318655453168.66406</v>
      </c>
      <c r="W23" s="5">
        <f>INDEX('Final Energy Consumption-2019'!$A$2:$AE$43,MATCH('Energy Use 2019'!$A23,'Final Energy Consumption-2019'!$A$2:$A$43,0),MATCH('Energy Use 2019'!W$2,'Final Energy Consumption-2019'!$A$2:$AE$2,0))*VLOOKUP(W$3,'Heat Value'!$A$1:$E$33,5,0)</f>
        <v>0</v>
      </c>
      <c r="X23" s="11">
        <f>INDEX('Final Energy Consumption-2019'!$A$2:$AE$43,MATCH('Energy Use 2019'!$A23,'Final Energy Consumption-2019'!$A$2:$A$43,0),MATCH('Energy Use 2019'!X$2,'Final Energy Consumption-2019'!$A$2:$AE$2,0))*VLOOKUP(X$3,'Heat Value'!$A$1:$E$33,5,0)</f>
        <v>69914782236.409576</v>
      </c>
      <c r="Y23" s="11">
        <f>INDEX('Final Energy Consumption-2019'!$A$2:$AE$43,MATCH('Energy Use 2019'!$A23,'Final Energy Consumption-2019'!$A$2:$A$43,0),MATCH('Energy Use 2019'!Y$2,'Final Energy Consumption-2019'!$A$2:$AE$2,0))*VLOOKUP(Y$3,'Heat Value'!$A$1:$E$33,5,0)</f>
        <v>10017096725258.668</v>
      </c>
      <c r="Z23" s="11">
        <f>INDEX('Final Energy Consumption-2019'!$A$2:$AE$43,MATCH('Energy Use 2019'!$A23,'Final Energy Consumption-2019'!$A$2:$A$43,0),MATCH('Energy Use 2019'!Z$2,'Final Energy Consumption-2019'!$A$2:$AE$2,0))*VLOOKUP(Z$3,'Heat Value'!$A$1:$E$33,5,0)</f>
        <v>39292520865127.664</v>
      </c>
      <c r="AA23" s="11">
        <f>INDEX('Final Energy Consumption-2019'!$A$2:$AE$43,MATCH('Energy Use 2019'!$A23,'Final Energy Consumption-2019'!$A$2:$A$43,0),MATCH('Energy Use 2019'!AA$2,'Final Energy Consumption-2019'!$A$2:$AE$2,0))*VLOOKUP(AA$3,'Heat Value'!$A$1:$E$33,5,0)</f>
        <v>823179171036.30103</v>
      </c>
      <c r="AB23" s="11">
        <f>INDEX('Final Energy Consumption-2019'!$A$2:$AE$43,MATCH('Energy Use 2019'!$A23,'Final Energy Consumption-2019'!$A$2:$A$43,0),MATCH('Energy Use 2019'!AB$2,'Final Energy Consumption-2019'!$A$2:$AE$2,0))*VLOOKUP(AB$3,'Heat Value'!$A$1:$E$33,5,0)</f>
        <v>30634207658296.008</v>
      </c>
      <c r="AC23" s="132">
        <f>INDEX('Final Energy Consumption-2019'!$A$2:$AE$43,MATCH('Energy Use 2019'!$A23,'Final Energy Consumption-2019'!$A$2:$A$43,0),MATCH('Energy Use 2019'!AC$2,'Final Energy Consumption-2019'!$A$2:$AE$2,0))*VLOOKUP(AC$3,'Heat Value'!$A$1:$E$33,5,0)</f>
        <v>1634095389357.824</v>
      </c>
    </row>
    <row r="24" spans="1:29" x14ac:dyDescent="0.2">
      <c r="A24" s="12" t="s">
        <v>21</v>
      </c>
      <c r="B24" s="15">
        <f>INDEX('Final Energy Consumption-2019'!$A$2:$AE$43,MATCH('Energy Use 2019'!$A24,'Final Energy Consumption-2019'!$A$2:$A$43,0),MATCH('Energy Use 2019'!B$2,'Final Energy Consumption-2019'!$A$2:$AE$2,0))*VLOOKUP(B$3,'Heat Value'!$A$1:$E$33,5,0)</f>
        <v>259425810301890.63</v>
      </c>
      <c r="C24" s="5">
        <f>INDEX('Final Energy Consumption-2019'!$A$2:$AE$43,MATCH('Energy Use 2019'!$A24,'Final Energy Consumption-2019'!$A$2:$A$43,0),MATCH('Energy Use 2019'!C$2,'Final Energy Consumption-2019'!$A$2:$AE$2,0))*VLOOKUP(C$3,'Heat Value'!$A$1:$E$33,5,0)</f>
        <v>0</v>
      </c>
      <c r="D24" s="11">
        <f>INDEX('Final Energy Consumption-2019'!$A$2:$AE$43,MATCH('Energy Use 2019'!$A24,'Final Energy Consumption-2019'!$A$2:$A$43,0),MATCH('Energy Use 2019'!D$2,'Final Energy Consumption-2019'!$A$2:$AE$2,0))*VLOOKUP(D$3,'Heat Value'!$A$1:$E$33,5,0)</f>
        <v>91262846890996.328</v>
      </c>
      <c r="E24" s="11">
        <f>INDEX('Final Energy Consumption-2019'!$A$2:$AE$43,MATCH('Energy Use 2019'!$A24,'Final Energy Consumption-2019'!$A$2:$A$43,0),MATCH('Energy Use 2019'!E$2,'Final Energy Consumption-2019'!$A$2:$AE$2,0))*VLOOKUP(E$3,'Heat Value'!$A$1:$E$33,5,0)</f>
        <v>14262564394102.928</v>
      </c>
      <c r="F24" s="11">
        <f>INDEX('Final Energy Consumption-2019'!$A$2:$AE$43,MATCH('Energy Use 2019'!$A24,'Final Energy Consumption-2019'!$A$2:$A$43,0),MATCH('Energy Use 2019'!F$2,'Final Energy Consumption-2019'!$A$2:$AE$2,0))*VLOOKUP(F$3,'Heat Value'!$A$1:$E$33,5,0)</f>
        <v>342610682647748</v>
      </c>
      <c r="G24" s="11">
        <f>INDEX('Final Energy Consumption-2019'!$A$2:$AE$43,MATCH('Energy Use 2019'!$A24,'Final Energy Consumption-2019'!$A$2:$A$43,0),MATCH('Energy Use 2019'!G$2,'Final Energy Consumption-2019'!$A$2:$AE$2,0))*VLOOKUP(G$3,'Heat Value'!$A$1:$E$33,5,0)</f>
        <v>34917364801114.559</v>
      </c>
      <c r="H24" s="5">
        <f>INDEX('Final Energy Consumption-2019'!$A$2:$AE$43,MATCH('Energy Use 2019'!$A24,'Final Energy Consumption-2019'!$A$2:$A$43,0),MATCH('Energy Use 2019'!H$2,'Final Energy Consumption-2019'!$A$2:$AE$2,0))*VLOOKUP(H$3,'Heat Value'!$A$1:$E$33,5,0)</f>
        <v>0</v>
      </c>
      <c r="I24" s="11">
        <f>INDEX('Final Energy Consumption-2019'!$A$2:$AE$43,MATCH('Energy Use 2019'!$A24,'Final Energy Consumption-2019'!$A$2:$A$43,0),MATCH('Energy Use 2019'!I$2,'Final Energy Consumption-2019'!$A$2:$AE$2,0))*VLOOKUP(I$3,'Heat Value'!$A$1:$E$33,5,0)</f>
        <v>5578474352803.2197</v>
      </c>
      <c r="J24" s="11">
        <f>INDEX('Final Energy Consumption-2019'!$A$2:$AE$43,MATCH('Energy Use 2019'!$A24,'Final Energy Consumption-2019'!$A$2:$A$43,0),MATCH('Energy Use 2019'!J$2,'Final Energy Consumption-2019'!$A$2:$AE$2,0))*VLOOKUP(J$3,'Heat Value'!$A$1:$E$33,5,0)</f>
        <v>45411232590198.898</v>
      </c>
      <c r="K24" s="11">
        <f>INDEX('Final Energy Consumption-2019'!$A$2:$AE$43,MATCH('Energy Use 2019'!$A24,'Final Energy Consumption-2019'!$A$2:$A$43,0),MATCH('Energy Use 2019'!K$2,'Final Energy Consumption-2019'!$A$2:$AE$2,0))*VLOOKUP(K$3,'Heat Value'!$A$1:$E$33,5,0)</f>
        <v>22175178688407.824</v>
      </c>
      <c r="L24" s="11">
        <f>INDEX('Final Energy Consumption-2019'!$A$2:$AE$43,MATCH('Energy Use 2019'!$A24,'Final Energy Consumption-2019'!$A$2:$A$43,0),MATCH('Energy Use 2019'!L$2,'Final Energy Consumption-2019'!$A$2:$AE$2,0))*VLOOKUP(L$3,'Heat Value'!$A$1:$E$33,5,0)</f>
        <v>579679265320.40942</v>
      </c>
      <c r="M24" s="11">
        <f>INDEX('Final Energy Consumption-2019'!$A$2:$AE$43,MATCH('Energy Use 2019'!$A24,'Final Energy Consumption-2019'!$A$2:$A$43,0),MATCH('Energy Use 2019'!M$2,'Final Energy Consumption-2019'!$A$2:$AE$2,0))*VLOOKUP(M$3,'Heat Value'!$A$1:$E$33,5,0)</f>
        <v>73480470251.882874</v>
      </c>
      <c r="N24" s="11">
        <f>INDEX('Final Energy Consumption-2019'!$A$2:$AE$43,MATCH('Energy Use 2019'!$A24,'Final Energy Consumption-2019'!$A$2:$A$43,0),MATCH('Energy Use 2019'!N$2,'Final Energy Consumption-2019'!$A$2:$AE$2,0))*VLOOKUP(N$3,'Heat Value'!$A$1:$E$33,5,0)</f>
        <v>9112087099464.9238</v>
      </c>
      <c r="O24" s="11">
        <f>INDEX('Final Energy Consumption-2019'!$A$2:$AE$43,MATCH('Energy Use 2019'!$A24,'Final Energy Consumption-2019'!$A$2:$A$43,0),MATCH('Energy Use 2019'!O$2,'Final Energy Consumption-2019'!$A$2:$AE$2,0))*VLOOKUP(O$3,'Heat Value'!$A$1:$E$33,5,0)</f>
        <v>10851767515435.32</v>
      </c>
      <c r="P24" s="11">
        <f>INDEX('Final Energy Consumption-2019'!$A$2:$AE$43,MATCH('Energy Use 2019'!$A24,'Final Energy Consumption-2019'!$A$2:$A$43,0),MATCH('Energy Use 2019'!P$2,'Final Energy Consumption-2019'!$A$2:$AE$2,0))*VLOOKUP(P$3,'Heat Value'!$A$1:$E$33,5,0)</f>
        <v>578463870609314.25</v>
      </c>
      <c r="Q24" s="11">
        <f>INDEX('Final Energy Consumption-2019'!$A$2:$AE$43,MATCH('Energy Use 2019'!$A24,'Final Energy Consumption-2019'!$A$2:$A$43,0),MATCH('Energy Use 2019'!Q$2,'Final Energy Consumption-2019'!$A$2:$AE$2,0))*VLOOKUP(Q$3,'Heat Value'!$A$1:$E$33,5,0)</f>
        <v>86279851630603.25</v>
      </c>
      <c r="R24" s="11">
        <f>INDEX('Final Energy Consumption-2019'!$A$2:$AE$43,MATCH('Energy Use 2019'!$A24,'Final Energy Consumption-2019'!$A$2:$A$43,0),MATCH('Energy Use 2019'!R$2,'Final Energy Consumption-2019'!$A$2:$AE$2,0))*VLOOKUP(R$3,'Heat Value'!$A$1:$E$33,5,0)</f>
        <v>22704959173.488304</v>
      </c>
      <c r="S24" s="11">
        <f>INDEX('Final Energy Consumption-2019'!$A$2:$AE$43,MATCH('Energy Use 2019'!$A24,'Final Energy Consumption-2019'!$A$2:$A$43,0),MATCH('Energy Use 2019'!S$2,'Final Energy Consumption-2019'!$A$2:$AE$2,0))*VLOOKUP(S$3,'Heat Value'!$A$1:$E$33,5,0)</f>
        <v>2454451581875.9736</v>
      </c>
      <c r="T24" s="15">
        <f>INDEX('Final Energy Consumption-2019'!$A$2:$AE$43,MATCH('Energy Use 2019'!$A24,'Final Energy Consumption-2019'!$A$2:$A$43,0),MATCH('Energy Use 2019'!T$2,'Final Energy Consumption-2019'!$A$2:$AE$2,0))*VLOOKUP(T$3,'Heat Value'!$A$1:$E$33,5,0)</f>
        <v>1797004111204.1606</v>
      </c>
      <c r="U24" s="11">
        <f>INDEX('Final Energy Consumption-2019'!$A$2:$AE$43,MATCH('Energy Use 2019'!$A24,'Final Energy Consumption-2019'!$A$2:$A$43,0),MATCH('Energy Use 2019'!U$2,'Final Energy Consumption-2019'!$A$2:$AE$2,0))*VLOOKUP(U$3,'Heat Value'!$A$1:$E$33,5,0)</f>
        <v>69813368837298.992</v>
      </c>
      <c r="V24" s="11">
        <f>INDEX('Final Energy Consumption-2019'!$A$2:$AE$43,MATCH('Energy Use 2019'!$A24,'Final Energy Consumption-2019'!$A$2:$A$43,0),MATCH('Energy Use 2019'!V$2,'Final Energy Consumption-2019'!$A$2:$AE$2,0))*VLOOKUP(V$3,'Heat Value'!$A$1:$E$33,5,0)</f>
        <v>502900133770169.69</v>
      </c>
      <c r="W24" s="11">
        <f>INDEX('Final Energy Consumption-2019'!$A$2:$AE$43,MATCH('Energy Use 2019'!$A24,'Final Energy Consumption-2019'!$A$2:$A$43,0),MATCH('Energy Use 2019'!W$2,'Final Energy Consumption-2019'!$A$2:$AE$2,0))*VLOOKUP(W$3,'Heat Value'!$A$1:$E$33,5,0)</f>
        <v>758185662872728.5</v>
      </c>
      <c r="X24" s="11">
        <f>INDEX('Final Energy Consumption-2019'!$A$2:$AE$43,MATCH('Energy Use 2019'!$A24,'Final Energy Consumption-2019'!$A$2:$A$43,0),MATCH('Energy Use 2019'!X$2,'Final Energy Consumption-2019'!$A$2:$AE$2,0))*VLOOKUP(X$3,'Heat Value'!$A$1:$E$33,5,0)</f>
        <v>1762559428489022.8</v>
      </c>
      <c r="Y24" s="11">
        <f>INDEX('Final Energy Consumption-2019'!$A$2:$AE$43,MATCH('Energy Use 2019'!$A24,'Final Energy Consumption-2019'!$A$2:$A$43,0),MATCH('Energy Use 2019'!Y$2,'Final Energy Consumption-2019'!$A$2:$AE$2,0))*VLOOKUP(Y$3,'Heat Value'!$A$1:$E$33,5,0)</f>
        <v>90288780920934.188</v>
      </c>
      <c r="Z24" s="11">
        <f>INDEX('Final Energy Consumption-2019'!$A$2:$AE$43,MATCH('Energy Use 2019'!$A24,'Final Energy Consumption-2019'!$A$2:$A$43,0),MATCH('Energy Use 2019'!Z$2,'Final Energy Consumption-2019'!$A$2:$AE$2,0))*VLOOKUP(Z$3,'Heat Value'!$A$1:$E$33,5,0)</f>
        <v>407369841321670.38</v>
      </c>
      <c r="AA24" s="11">
        <f>INDEX('Final Energy Consumption-2019'!$A$2:$AE$43,MATCH('Energy Use 2019'!$A24,'Final Energy Consumption-2019'!$A$2:$A$43,0),MATCH('Energy Use 2019'!AA$2,'Final Energy Consumption-2019'!$A$2:$AE$2,0))*VLOOKUP(AA$3,'Heat Value'!$A$1:$E$33,5,0)</f>
        <v>601303239065495.88</v>
      </c>
      <c r="AB24" s="11">
        <f>INDEX('Final Energy Consumption-2019'!$A$2:$AE$43,MATCH('Energy Use 2019'!$A24,'Final Energy Consumption-2019'!$A$2:$A$43,0),MATCH('Energy Use 2019'!AB$2,'Final Energy Consumption-2019'!$A$2:$AE$2,0))*VLOOKUP(AB$3,'Heat Value'!$A$1:$E$33,5,0)</f>
        <v>409091897836498.44</v>
      </c>
      <c r="AC24" s="132">
        <f>INDEX('Final Energy Consumption-2019'!$A$2:$AE$43,MATCH('Energy Use 2019'!$A24,'Final Energy Consumption-2019'!$A$2:$A$43,0),MATCH('Energy Use 2019'!AC$2,'Final Energy Consumption-2019'!$A$2:$AE$2,0))*VLOOKUP(AC$3,'Heat Value'!$A$1:$E$33,5,0)</f>
        <v>1709002987851.3066</v>
      </c>
    </row>
    <row r="25" spans="1:29" x14ac:dyDescent="0.2">
      <c r="A25" s="12" t="s">
        <v>1</v>
      </c>
      <c r="B25" s="15">
        <f>INDEX('Final Energy Consumption-2019'!$A$2:$AE$43,MATCH('Energy Use 2019'!$A25,'Final Energy Consumption-2019'!$A$2:$A$43,0),MATCH('Energy Use 2019'!B$2,'Final Energy Consumption-2019'!$A$2:$AE$2,0))*VLOOKUP(B$3,'Heat Value'!$A$1:$E$33,5,0)</f>
        <v>2274150778273965.5</v>
      </c>
      <c r="C25" s="5">
        <f>INDEX('Final Energy Consumption-2019'!$A$2:$AE$43,MATCH('Energy Use 2019'!$A25,'Final Energy Consumption-2019'!$A$2:$A$43,0),MATCH('Energy Use 2019'!C$2,'Final Energy Consumption-2019'!$A$2:$AE$2,0))*VLOOKUP(C$3,'Heat Value'!$A$1:$E$33,5,0)</f>
        <v>0</v>
      </c>
      <c r="D25" s="11">
        <f>INDEX('Final Energy Consumption-2019'!$A$2:$AE$43,MATCH('Energy Use 2019'!$A25,'Final Energy Consumption-2019'!$A$2:$A$43,0),MATCH('Energy Use 2019'!D$2,'Final Energy Consumption-2019'!$A$2:$AE$2,0))*VLOOKUP(D$3,'Heat Value'!$A$1:$E$33,5,0)</f>
        <v>13876296501270.525</v>
      </c>
      <c r="E25" s="11">
        <f>INDEX('Final Energy Consumption-2019'!$A$2:$AE$43,MATCH('Energy Use 2019'!$A25,'Final Energy Consumption-2019'!$A$2:$A$43,0),MATCH('Energy Use 2019'!E$2,'Final Energy Consumption-2019'!$A$2:$AE$2,0))*VLOOKUP(E$3,'Heat Value'!$A$1:$E$33,5,0)</f>
        <v>1066032359329603.3</v>
      </c>
      <c r="F25" s="11">
        <f>INDEX('Final Energy Consumption-2019'!$A$2:$AE$43,MATCH('Energy Use 2019'!$A25,'Final Energy Consumption-2019'!$A$2:$A$43,0),MATCH('Energy Use 2019'!F$2,'Final Energy Consumption-2019'!$A$2:$AE$2,0))*VLOOKUP(F$3,'Heat Value'!$A$1:$E$33,5,0)</f>
        <v>130826950061458.84</v>
      </c>
      <c r="G25" s="11">
        <f>INDEX('Final Energy Consumption-2019'!$A$2:$AE$43,MATCH('Energy Use 2019'!$A25,'Final Energy Consumption-2019'!$A$2:$A$43,0),MATCH('Energy Use 2019'!G$2,'Final Energy Consumption-2019'!$A$2:$AE$2,0))*VLOOKUP(G$3,'Heat Value'!$A$1:$E$33,5,0)</f>
        <v>3209972249336.374</v>
      </c>
      <c r="H25" s="11">
        <f>INDEX('Final Energy Consumption-2019'!$A$2:$AE$43,MATCH('Energy Use 2019'!$A25,'Final Energy Consumption-2019'!$A$2:$A$43,0),MATCH('Energy Use 2019'!H$2,'Final Energy Consumption-2019'!$A$2:$AE$2,0))*VLOOKUP(H$3,'Heat Value'!$A$1:$E$33,5,0)</f>
        <v>7575589481826.958</v>
      </c>
      <c r="I25" s="11">
        <f>INDEX('Final Energy Consumption-2019'!$A$2:$AE$43,MATCH('Energy Use 2019'!$A25,'Final Energy Consumption-2019'!$A$2:$A$43,0),MATCH('Energy Use 2019'!I$2,'Final Energy Consumption-2019'!$A$2:$AE$2,0))*VLOOKUP(I$3,'Heat Value'!$A$1:$E$33,5,0)</f>
        <v>11176765666007.16</v>
      </c>
      <c r="J25" s="350">
        <f>INDEX('Final Energy Consumption-2019'!$A$2:$AE$43,MATCH('Energy Use 2019'!$A25,'Final Energy Consumption-2019'!$A$2:$A$43,0),MATCH('Energy Use 2019'!J$2,'Final Energy Consumption-2019'!$A$2:$AE$2,0))*VLOOKUP(J$3,'Heat Value'!$A$1:$E$33,5,0)</f>
        <v>198110544858833.75</v>
      </c>
      <c r="K25" s="11">
        <f>INDEX('Final Energy Consumption-2019'!$A$2:$AE$43,MATCH('Energy Use 2019'!$A25,'Final Energy Consumption-2019'!$A$2:$A$43,0),MATCH('Energy Use 2019'!K$2,'Final Energy Consumption-2019'!$A$2:$AE$2,0))*VLOOKUP(K$3,'Heat Value'!$A$1:$E$33,5,0)</f>
        <v>535057930819.49176</v>
      </c>
      <c r="L25" s="350">
        <f>INDEX('Final Energy Consumption-2019'!$A$2:$AE$43,MATCH('Energy Use 2019'!$A25,'Final Energy Consumption-2019'!$A$2:$A$43,0),MATCH('Energy Use 2019'!L$2,'Final Energy Consumption-2019'!$A$2:$AE$2,0))*VLOOKUP(L$3,'Heat Value'!$A$1:$E$33,5,0)</f>
        <v>4935438251918.1338</v>
      </c>
      <c r="M25" s="350">
        <f>INDEX('Final Energy Consumption-2019'!$A$2:$AE$43,MATCH('Energy Use 2019'!$A25,'Final Energy Consumption-2019'!$A$2:$A$43,0),MATCH('Energy Use 2019'!M$2,'Final Energy Consumption-2019'!$A$2:$AE$2,0))*VLOOKUP(M$3,'Heat Value'!$A$1:$E$33,5,0)</f>
        <v>775627185992.09705</v>
      </c>
      <c r="N25" s="350">
        <f>INDEX('Final Energy Consumption-2019'!$A$2:$AE$43,MATCH('Energy Use 2019'!$A25,'Final Energy Consumption-2019'!$A$2:$A$43,0),MATCH('Energy Use 2019'!N$2,'Final Energy Consumption-2019'!$A$2:$AE$2,0))*VLOOKUP(N$3,'Heat Value'!$A$1:$E$33,5,0)</f>
        <v>15349864559302.713</v>
      </c>
      <c r="O25" s="11">
        <f>INDEX('Final Energy Consumption-2019'!$A$2:$AE$43,MATCH('Energy Use 2019'!$A25,'Final Energy Consumption-2019'!$A$2:$A$43,0),MATCH('Energy Use 2019'!O$2,'Final Energy Consumption-2019'!$A$2:$AE$2,0))*VLOOKUP(O$3,'Heat Value'!$A$1:$E$33,5,0)</f>
        <v>17446851936795.574</v>
      </c>
      <c r="P25" s="11">
        <f>INDEX('Final Energy Consumption-2019'!$A$2:$AE$43,MATCH('Energy Use 2019'!$A25,'Final Energy Consumption-2019'!$A$2:$A$43,0),MATCH('Energy Use 2019'!P$2,'Final Energy Consumption-2019'!$A$2:$AE$2,0))*VLOOKUP(P$3,'Heat Value'!$A$1:$E$33,5,0)</f>
        <v>1751034993455559.8</v>
      </c>
      <c r="Q25" s="11">
        <f>INDEX('Final Energy Consumption-2019'!$A$2:$AE$43,MATCH('Energy Use 2019'!$A25,'Final Energy Consumption-2019'!$A$2:$A$43,0),MATCH('Energy Use 2019'!Q$2,'Final Energy Consumption-2019'!$A$2:$AE$2,0))*VLOOKUP(Q$3,'Heat Value'!$A$1:$E$33,5,0)</f>
        <v>2075676088616.541</v>
      </c>
      <c r="R25" s="11">
        <f>INDEX('Final Energy Consumption-2019'!$A$2:$AE$43,MATCH('Energy Use 2019'!$A25,'Final Energy Consumption-2019'!$A$2:$A$43,0),MATCH('Energy Use 2019'!R$2,'Final Energy Consumption-2019'!$A$2:$AE$2,0))*VLOOKUP(R$3,'Heat Value'!$A$1:$E$33,5,0)</f>
        <v>95640856358457.234</v>
      </c>
      <c r="S25" s="11">
        <f>INDEX('Final Energy Consumption-2019'!$A$2:$AE$43,MATCH('Energy Use 2019'!$A25,'Final Energy Consumption-2019'!$A$2:$A$43,0),MATCH('Energy Use 2019'!S$2,'Final Energy Consumption-2019'!$A$2:$AE$2,0))*VLOOKUP(S$3,'Heat Value'!$A$1:$E$33,5,0)</f>
        <v>33556382820871.52</v>
      </c>
      <c r="T25" s="15">
        <f>INDEX('Final Energy Consumption-2019'!$A$2:$AE$43,MATCH('Energy Use 2019'!$A25,'Final Energy Consumption-2019'!$A$2:$A$43,0),MATCH('Energy Use 2019'!T$2,'Final Energy Consumption-2019'!$A$2:$AE$2,0))*VLOOKUP(T$3,'Heat Value'!$A$1:$E$33,5,0)</f>
        <v>560871919718.75244</v>
      </c>
      <c r="U25" s="11">
        <f>INDEX('Final Energy Consumption-2019'!$A$2:$AE$43,MATCH('Energy Use 2019'!$A25,'Final Energy Consumption-2019'!$A$2:$A$43,0),MATCH('Energy Use 2019'!U$2,'Final Energy Consumption-2019'!$A$2:$AE$2,0))*VLOOKUP(U$3,'Heat Value'!$A$1:$E$33,5,0)</f>
        <v>15600211495912.752</v>
      </c>
      <c r="V25" s="11">
        <f>INDEX('Final Energy Consumption-2019'!$A$2:$AE$43,MATCH('Energy Use 2019'!$A25,'Final Energy Consumption-2019'!$A$2:$A$43,0),MATCH('Energy Use 2019'!V$2,'Final Energy Consumption-2019'!$A$2:$AE$2,0))*VLOOKUP(V$3,'Heat Value'!$A$1:$E$33,5,0)</f>
        <v>503661102016542.56</v>
      </c>
      <c r="W25" s="11">
        <f>INDEX('Final Energy Consumption-2019'!$A$2:$AE$43,MATCH('Energy Use 2019'!$A25,'Final Energy Consumption-2019'!$A$2:$A$43,0),MATCH('Energy Use 2019'!W$2,'Final Energy Consumption-2019'!$A$2:$AE$2,0))*VLOOKUP(W$3,'Heat Value'!$A$1:$E$33,5,0)</f>
        <v>32903178158767.613</v>
      </c>
      <c r="X25" s="11">
        <f>INDEX('Final Energy Consumption-2019'!$A$2:$AE$43,MATCH('Energy Use 2019'!$A25,'Final Energy Consumption-2019'!$A$2:$A$43,0),MATCH('Energy Use 2019'!X$2,'Final Energy Consumption-2019'!$A$2:$AE$2,0))*VLOOKUP(X$3,'Heat Value'!$A$1:$E$33,5,0)</f>
        <v>557881120700861.5</v>
      </c>
      <c r="Y25" s="11">
        <f>INDEX('Final Energy Consumption-2019'!$A$2:$AE$43,MATCH('Energy Use 2019'!$A25,'Final Energy Consumption-2019'!$A$2:$A$43,0),MATCH('Energy Use 2019'!Y$2,'Final Energy Consumption-2019'!$A$2:$AE$2,0))*VLOOKUP(Y$3,'Heat Value'!$A$1:$E$33,5,0)</f>
        <v>698127559313566.25</v>
      </c>
      <c r="Z25" s="11">
        <f>INDEX('Final Energy Consumption-2019'!$A$2:$AE$43,MATCH('Energy Use 2019'!$A25,'Final Energy Consumption-2019'!$A$2:$A$43,0),MATCH('Energy Use 2019'!Z$2,'Final Energy Consumption-2019'!$A$2:$AE$2,0))*VLOOKUP(Z$3,'Heat Value'!$A$1:$E$33,5,0)</f>
        <v>672389607052555.63</v>
      </c>
      <c r="AA25" s="11">
        <f>INDEX('Final Energy Consumption-2019'!$A$2:$AE$43,MATCH('Energy Use 2019'!$A25,'Final Energy Consumption-2019'!$A$2:$A$43,0),MATCH('Energy Use 2019'!AA$2,'Final Energy Consumption-2019'!$A$2:$AE$2,0))*VLOOKUP(AA$3,'Heat Value'!$A$1:$E$33,5,0)</f>
        <v>1376023269289488.5</v>
      </c>
      <c r="AB25" s="11">
        <f>INDEX('Final Energy Consumption-2019'!$A$2:$AE$43,MATCH('Energy Use 2019'!$A25,'Final Energy Consumption-2019'!$A$2:$A$43,0),MATCH('Energy Use 2019'!AB$2,'Final Energy Consumption-2019'!$A$2:$AE$2,0))*VLOOKUP(AB$3,'Heat Value'!$A$1:$E$33,5,0)</f>
        <v>1851898930279378.3</v>
      </c>
      <c r="AC25" s="132">
        <f>INDEX('Final Energy Consumption-2019'!$A$2:$AE$43,MATCH('Energy Use 2019'!$A25,'Final Energy Consumption-2019'!$A$2:$A$43,0),MATCH('Energy Use 2019'!AC$2,'Final Energy Consumption-2019'!$A$2:$AE$2,0))*VLOOKUP(AC$3,'Heat Value'!$A$1:$E$33,5,0)</f>
        <v>25232763270304.602</v>
      </c>
    </row>
    <row r="26" spans="1:29" x14ac:dyDescent="0.2">
      <c r="A26" s="12" t="s">
        <v>22</v>
      </c>
      <c r="B26" s="15">
        <f>INDEX('Final Energy Consumption-2019'!$A$2:$AE$43,MATCH('Energy Use 2019'!$A26,'Final Energy Consumption-2019'!$A$2:$A$43,0),MATCH('Energy Use 2019'!B$2,'Final Energy Consumption-2019'!$A$2:$AE$2,0))*VLOOKUP(B$3,'Heat Value'!$A$1:$E$33,5,0)</f>
        <v>91360150839408.172</v>
      </c>
      <c r="C26" s="5">
        <f>INDEX('Final Energy Consumption-2019'!$A$2:$AE$43,MATCH('Energy Use 2019'!$A26,'Final Energy Consumption-2019'!$A$2:$A$43,0),MATCH('Energy Use 2019'!C$2,'Final Energy Consumption-2019'!$A$2:$AE$2,0))*VLOOKUP(C$3,'Heat Value'!$A$1:$E$33,5,0)</f>
        <v>0</v>
      </c>
      <c r="D26" s="11">
        <f>INDEX('Final Energy Consumption-2019'!$A$2:$AE$43,MATCH('Energy Use 2019'!$A26,'Final Energy Consumption-2019'!$A$2:$A$43,0),MATCH('Energy Use 2019'!D$2,'Final Energy Consumption-2019'!$A$2:$AE$2,0))*VLOOKUP(D$3,'Heat Value'!$A$1:$E$33,5,0)</f>
        <v>152190616259.79324</v>
      </c>
      <c r="E26" s="11">
        <f>INDEX('Final Energy Consumption-2019'!$A$2:$AE$43,MATCH('Energy Use 2019'!$A26,'Final Energy Consumption-2019'!$A$2:$A$43,0),MATCH('Energy Use 2019'!E$2,'Final Energy Consumption-2019'!$A$2:$AE$2,0))*VLOOKUP(E$3,'Heat Value'!$A$1:$E$33,5,0)</f>
        <v>525548007719.21222</v>
      </c>
      <c r="F26" s="11">
        <f>INDEX('Final Energy Consumption-2019'!$A$2:$AE$43,MATCH('Energy Use 2019'!$A26,'Final Energy Consumption-2019'!$A$2:$A$43,0),MATCH('Energy Use 2019'!F$2,'Final Energy Consumption-2019'!$A$2:$AE$2,0))*VLOOKUP(F$3,'Heat Value'!$A$1:$E$33,5,0)</f>
        <v>608573944213.47461</v>
      </c>
      <c r="G26" s="5">
        <f>INDEX('Final Energy Consumption-2019'!$A$2:$AE$43,MATCH('Energy Use 2019'!$A26,'Final Energy Consumption-2019'!$A$2:$A$43,0),MATCH('Energy Use 2019'!G$2,'Final Energy Consumption-2019'!$A$2:$AE$2,0))*VLOOKUP(G$3,'Heat Value'!$A$1:$E$33,5,0)</f>
        <v>0</v>
      </c>
      <c r="H26" s="5">
        <f>INDEX('Final Energy Consumption-2019'!$A$2:$AE$43,MATCH('Energy Use 2019'!$A26,'Final Energy Consumption-2019'!$A$2:$A$43,0),MATCH('Energy Use 2019'!H$2,'Final Energy Consumption-2019'!$A$2:$AE$2,0))*VLOOKUP(H$3,'Heat Value'!$A$1:$E$33,5,0)</f>
        <v>0</v>
      </c>
      <c r="I26" s="5">
        <f>INDEX('Final Energy Consumption-2019'!$A$2:$AE$43,MATCH('Energy Use 2019'!$A26,'Final Energy Consumption-2019'!$A$2:$A$43,0),MATCH('Energy Use 2019'!I$2,'Final Energy Consumption-2019'!$A$2:$AE$2,0))*VLOOKUP(I$3,'Heat Value'!$A$1:$E$33,5,0)</f>
        <v>0</v>
      </c>
      <c r="J26" s="11">
        <f>INDEX('Final Energy Consumption-2019'!$A$2:$AE$43,MATCH('Energy Use 2019'!$A26,'Final Energy Consumption-2019'!$A$2:$A$43,0),MATCH('Energy Use 2019'!J$2,'Final Energy Consumption-2019'!$A$2:$AE$2,0))*VLOOKUP(J$3,'Heat Value'!$A$1:$E$33,5,0)</f>
        <v>25365860963.663677</v>
      </c>
      <c r="K26" s="11">
        <f>INDEX('Final Energy Consumption-2019'!$A$2:$AE$43,MATCH('Energy Use 2019'!$A26,'Final Energy Consumption-2019'!$A$2:$A$43,0),MATCH('Energy Use 2019'!K$2,'Final Energy Consumption-2019'!$A$2:$AE$2,0))*VLOOKUP(K$3,'Heat Value'!$A$1:$E$33,5,0)</f>
        <v>11890176240.433147</v>
      </c>
      <c r="L26" s="11">
        <f>INDEX('Final Energy Consumption-2019'!$A$2:$AE$43,MATCH('Energy Use 2019'!$A26,'Final Energy Consumption-2019'!$A$2:$A$43,0),MATCH('Energy Use 2019'!L$2,'Final Energy Consumption-2019'!$A$2:$AE$2,0))*VLOOKUP(L$3,'Heat Value'!$A$1:$E$33,5,0)</f>
        <v>1600241352152.116</v>
      </c>
      <c r="M26" s="11">
        <f>INDEX('Final Energy Consumption-2019'!$A$2:$AE$43,MATCH('Energy Use 2019'!$A26,'Final Energy Consumption-2019'!$A$2:$A$43,0),MATCH('Energy Use 2019'!M$2,'Final Energy Consumption-2019'!$A$2:$AE$2,0))*VLOOKUP(M$3,'Heat Value'!$A$1:$E$33,5,0)</f>
        <v>4082248347.326827</v>
      </c>
      <c r="N26" s="11">
        <f>INDEX('Final Energy Consumption-2019'!$A$2:$AE$43,MATCH('Energy Use 2019'!$A26,'Final Energy Consumption-2019'!$A$2:$A$43,0),MATCH('Energy Use 2019'!N$2,'Final Energy Consumption-2019'!$A$2:$AE$2,0))*VLOOKUP(N$3,'Heat Value'!$A$1:$E$33,5,0)</f>
        <v>2316426755986.4248</v>
      </c>
      <c r="O26" s="11">
        <f>INDEX('Final Energy Consumption-2019'!$A$2:$AE$43,MATCH('Energy Use 2019'!$A26,'Final Energy Consumption-2019'!$A$2:$A$43,0),MATCH('Energy Use 2019'!O$2,'Final Energy Consumption-2019'!$A$2:$AE$2,0))*VLOOKUP(O$3,'Heat Value'!$A$1:$E$33,5,0)</f>
        <v>1078042645799.2722</v>
      </c>
      <c r="P26" s="11">
        <f>INDEX('Final Energy Consumption-2019'!$A$2:$AE$43,MATCH('Energy Use 2019'!$A26,'Final Energy Consumption-2019'!$A$2:$A$43,0),MATCH('Energy Use 2019'!P$2,'Final Energy Consumption-2019'!$A$2:$AE$2,0))*VLOOKUP(P$3,'Heat Value'!$A$1:$E$33,5,0)</f>
        <v>12484741921.482166</v>
      </c>
      <c r="Q26" s="5">
        <f>INDEX('Final Energy Consumption-2019'!$A$2:$AE$43,MATCH('Energy Use 2019'!$A26,'Final Energy Consumption-2019'!$A$2:$A$43,0),MATCH('Energy Use 2019'!Q$2,'Final Energy Consumption-2019'!$A$2:$AE$2,0))*VLOOKUP(Q$3,'Heat Value'!$A$1:$E$33,5,0)</f>
        <v>0</v>
      </c>
      <c r="R26" s="11">
        <f>INDEX('Final Energy Consumption-2019'!$A$2:$AE$43,MATCH('Energy Use 2019'!$A26,'Final Energy Consumption-2019'!$A$2:$A$43,0),MATCH('Energy Use 2019'!R$2,'Final Energy Consumption-2019'!$A$2:$AE$2,0))*VLOOKUP(R$3,'Heat Value'!$A$1:$E$33,5,0)</f>
        <v>11352479586.744152</v>
      </c>
      <c r="S26" s="11">
        <f>INDEX('Final Energy Consumption-2019'!$A$2:$AE$43,MATCH('Energy Use 2019'!$A26,'Final Energy Consumption-2019'!$A$2:$A$43,0),MATCH('Energy Use 2019'!S$2,'Final Energy Consumption-2019'!$A$2:$AE$2,0))*VLOOKUP(S$3,'Heat Value'!$A$1:$E$33,5,0)</f>
        <v>93619214565.750244</v>
      </c>
      <c r="T26" s="9">
        <f>INDEX('Final Energy Consumption-2019'!$A$2:$AE$43,MATCH('Energy Use 2019'!$A26,'Final Energy Consumption-2019'!$A$2:$A$43,0),MATCH('Energy Use 2019'!T$2,'Final Energy Consumption-2019'!$A$2:$AE$2,0))*VLOOKUP(T$3,'Heat Value'!$A$1:$E$33,5,0)</f>
        <v>0</v>
      </c>
      <c r="U26" s="5">
        <f>INDEX('Final Energy Consumption-2019'!$A$2:$AE$43,MATCH('Energy Use 2019'!$A26,'Final Energy Consumption-2019'!$A$2:$A$43,0),MATCH('Energy Use 2019'!U$2,'Final Energy Consumption-2019'!$A$2:$AE$2,0))*VLOOKUP(U$3,'Heat Value'!$A$1:$E$33,5,0)</f>
        <v>0</v>
      </c>
      <c r="V26" s="11">
        <f>INDEX('Final Energy Consumption-2019'!$A$2:$AE$43,MATCH('Energy Use 2019'!$A26,'Final Energy Consumption-2019'!$A$2:$A$43,0),MATCH('Energy Use 2019'!V$2,'Final Energy Consumption-2019'!$A$2:$AE$2,0))*VLOOKUP(V$3,'Heat Value'!$A$1:$E$33,5,0)</f>
        <v>99877082336.44693</v>
      </c>
      <c r="W26" s="5">
        <f>INDEX('Final Energy Consumption-2019'!$A$2:$AE$43,MATCH('Energy Use 2019'!$A26,'Final Energy Consumption-2019'!$A$2:$A$43,0),MATCH('Energy Use 2019'!W$2,'Final Energy Consumption-2019'!$A$2:$AE$2,0))*VLOOKUP(W$3,'Heat Value'!$A$1:$E$33,5,0)</f>
        <v>0</v>
      </c>
      <c r="X26" s="11">
        <f>INDEX('Final Energy Consumption-2019'!$A$2:$AE$43,MATCH('Energy Use 2019'!$A26,'Final Energy Consumption-2019'!$A$2:$A$43,0),MATCH('Energy Use 2019'!X$2,'Final Energy Consumption-2019'!$A$2:$AE$2,0))*VLOOKUP(X$3,'Heat Value'!$A$1:$E$33,5,0)</f>
        <v>302964056357.77484</v>
      </c>
      <c r="Y26" s="11">
        <f>INDEX('Final Energy Consumption-2019'!$A$2:$AE$43,MATCH('Energy Use 2019'!$A26,'Final Energy Consumption-2019'!$A$2:$A$43,0),MATCH('Energy Use 2019'!Y$2,'Final Energy Consumption-2019'!$A$2:$AE$2,0))*VLOOKUP(Y$3,'Heat Value'!$A$1:$E$33,5,0)</f>
        <v>25160788407552.074</v>
      </c>
      <c r="Z26" s="11">
        <f>INDEX('Final Energy Consumption-2019'!$A$2:$AE$43,MATCH('Energy Use 2019'!$A26,'Final Energy Consumption-2019'!$A$2:$A$43,0),MATCH('Energy Use 2019'!Z$2,'Final Energy Consumption-2019'!$A$2:$AE$2,0))*VLOOKUP(Z$3,'Heat Value'!$A$1:$E$33,5,0)</f>
        <v>26149513885923.672</v>
      </c>
      <c r="AA26" s="11">
        <f>INDEX('Final Energy Consumption-2019'!$A$2:$AE$43,MATCH('Energy Use 2019'!$A26,'Final Energy Consumption-2019'!$A$2:$A$43,0),MATCH('Energy Use 2019'!AA$2,'Final Energy Consumption-2019'!$A$2:$AE$2,0))*VLOOKUP(AA$3,'Heat Value'!$A$1:$E$33,5,0)</f>
        <v>97002637348534.672</v>
      </c>
      <c r="AB26" s="11">
        <f>INDEX('Final Energy Consumption-2019'!$A$2:$AE$43,MATCH('Energy Use 2019'!$A26,'Final Energy Consumption-2019'!$A$2:$A$43,0),MATCH('Energy Use 2019'!AB$2,'Final Energy Consumption-2019'!$A$2:$AE$2,0))*VLOOKUP(AB$3,'Heat Value'!$A$1:$E$33,5,0)</f>
        <v>139116426869724.48</v>
      </c>
      <c r="AC26" s="132">
        <f>INDEX('Final Energy Consumption-2019'!$A$2:$AE$43,MATCH('Energy Use 2019'!$A26,'Final Energy Consumption-2019'!$A$2:$A$43,0),MATCH('Energy Use 2019'!AC$2,'Final Energy Consumption-2019'!$A$2:$AE$2,0))*VLOOKUP(AC$3,'Heat Value'!$A$1:$E$33,5,0)</f>
        <v>6994150214891.4678</v>
      </c>
    </row>
    <row r="27" spans="1:29" x14ac:dyDescent="0.2">
      <c r="A27" s="12" t="s">
        <v>23</v>
      </c>
      <c r="B27" s="15">
        <f>INDEX('Final Energy Consumption-2019'!$A$2:$AE$43,MATCH('Energy Use 2019'!$A27,'Final Energy Consumption-2019'!$A$2:$A$43,0),MATCH('Energy Use 2019'!B$2,'Final Energy Consumption-2019'!$A$2:$AE$2,0))*VLOOKUP(B$3,'Heat Value'!$A$1:$E$33,5,0)</f>
        <v>94792448380813.203</v>
      </c>
      <c r="C27" s="5">
        <f>INDEX('Final Energy Consumption-2019'!$A$2:$AE$43,MATCH('Energy Use 2019'!$A27,'Final Energy Consumption-2019'!$A$2:$A$43,0),MATCH('Energy Use 2019'!C$2,'Final Energy Consumption-2019'!$A$2:$AE$2,0))*VLOOKUP(C$3,'Heat Value'!$A$1:$E$33,5,0)</f>
        <v>0</v>
      </c>
      <c r="D27" s="11">
        <f>INDEX('Final Energy Consumption-2019'!$A$2:$AE$43,MATCH('Energy Use 2019'!$A27,'Final Energy Consumption-2019'!$A$2:$A$43,0),MATCH('Energy Use 2019'!D$2,'Final Energy Consumption-2019'!$A$2:$AE$2,0))*VLOOKUP(D$3,'Heat Value'!$A$1:$E$33,5,0)</f>
        <v>375720583891.36462</v>
      </c>
      <c r="E27" s="11">
        <f>INDEX('Final Energy Consumption-2019'!$A$2:$AE$43,MATCH('Energy Use 2019'!$A27,'Final Energy Consumption-2019'!$A$2:$A$43,0),MATCH('Energy Use 2019'!E$2,'Final Energy Consumption-2019'!$A$2:$AE$2,0))*VLOOKUP(E$3,'Heat Value'!$A$1:$E$33,5,0)</f>
        <v>5004834104279.8828</v>
      </c>
      <c r="F27" s="5">
        <f>INDEX('Final Energy Consumption-2019'!$A$2:$AE$43,MATCH('Energy Use 2019'!$A27,'Final Energy Consumption-2019'!$A$2:$A$43,0),MATCH('Energy Use 2019'!F$2,'Final Energy Consumption-2019'!$A$2:$AE$2,0))*VLOOKUP(F$3,'Heat Value'!$A$1:$E$33,5,0)</f>
        <v>0</v>
      </c>
      <c r="G27" s="5">
        <f>INDEX('Final Energy Consumption-2019'!$A$2:$AE$43,MATCH('Energy Use 2019'!$A27,'Final Energy Consumption-2019'!$A$2:$A$43,0),MATCH('Energy Use 2019'!G$2,'Final Energy Consumption-2019'!$A$2:$AE$2,0))*VLOOKUP(G$3,'Heat Value'!$A$1:$E$33,5,0)</f>
        <v>0</v>
      </c>
      <c r="H27" s="5">
        <f>INDEX('Final Energy Consumption-2019'!$A$2:$AE$43,MATCH('Energy Use 2019'!$A27,'Final Energy Consumption-2019'!$A$2:$A$43,0),MATCH('Energy Use 2019'!H$2,'Final Energy Consumption-2019'!$A$2:$AE$2,0))*VLOOKUP(H$3,'Heat Value'!$A$1:$E$33,5,0)</f>
        <v>0</v>
      </c>
      <c r="I27" s="5">
        <f>INDEX('Final Energy Consumption-2019'!$A$2:$AE$43,MATCH('Energy Use 2019'!$A27,'Final Energy Consumption-2019'!$A$2:$A$43,0),MATCH('Energy Use 2019'!I$2,'Final Energy Consumption-2019'!$A$2:$AE$2,0))*VLOOKUP(I$3,'Heat Value'!$A$1:$E$33,5,0)</f>
        <v>0</v>
      </c>
      <c r="J27" s="5">
        <f>INDEX('Final Energy Consumption-2019'!$A$2:$AE$43,MATCH('Energy Use 2019'!$A27,'Final Energy Consumption-2019'!$A$2:$A$43,0),MATCH('Energy Use 2019'!J$2,'Final Energy Consumption-2019'!$A$2:$AE$2,0))*VLOOKUP(J$3,'Heat Value'!$A$1:$E$33,5,0)</f>
        <v>0</v>
      </c>
      <c r="K27" s="5">
        <f>INDEX('Final Energy Consumption-2019'!$A$2:$AE$43,MATCH('Energy Use 2019'!$A27,'Final Energy Consumption-2019'!$A$2:$A$43,0),MATCH('Energy Use 2019'!K$2,'Final Energy Consumption-2019'!$A$2:$AE$2,0))*VLOOKUP(K$3,'Heat Value'!$A$1:$E$33,5,0)</f>
        <v>0</v>
      </c>
      <c r="L27" s="11">
        <f>INDEX('Final Energy Consumption-2019'!$A$2:$AE$43,MATCH('Energy Use 2019'!$A27,'Final Energy Consumption-2019'!$A$2:$A$43,0),MATCH('Energy Use 2019'!L$2,'Final Energy Consumption-2019'!$A$2:$AE$2,0))*VLOOKUP(L$3,'Heat Value'!$A$1:$E$33,5,0)</f>
        <v>249017149186.93643</v>
      </c>
      <c r="M27" s="11">
        <f>INDEX('Final Energy Consumption-2019'!$A$2:$AE$43,MATCH('Energy Use 2019'!$A27,'Final Energy Consumption-2019'!$A$2:$A$43,0),MATCH('Energy Use 2019'!M$2,'Final Energy Consumption-2019'!$A$2:$AE$2,0))*VLOOKUP(M$3,'Heat Value'!$A$1:$E$33,5,0)</f>
        <v>8164496694.6536541</v>
      </c>
      <c r="N27" s="11">
        <f>INDEX('Final Energy Consumption-2019'!$A$2:$AE$43,MATCH('Energy Use 2019'!$A27,'Final Energy Consumption-2019'!$A$2:$A$43,0),MATCH('Energy Use 2019'!N$2,'Final Energy Consumption-2019'!$A$2:$AE$2,0))*VLOOKUP(N$3,'Heat Value'!$A$1:$E$33,5,0)</f>
        <v>662991253022.2926</v>
      </c>
      <c r="O27" s="11">
        <f>INDEX('Final Energy Consumption-2019'!$A$2:$AE$43,MATCH('Energy Use 2019'!$A27,'Final Energy Consumption-2019'!$A$2:$A$43,0),MATCH('Energy Use 2019'!O$2,'Final Energy Consumption-2019'!$A$2:$AE$2,0))*VLOOKUP(O$3,'Heat Value'!$A$1:$E$33,5,0)</f>
        <v>150608899045.48654</v>
      </c>
      <c r="P27" s="5">
        <f>INDEX('Final Energy Consumption-2019'!$A$2:$AE$43,MATCH('Energy Use 2019'!$A27,'Final Energy Consumption-2019'!$A$2:$A$43,0),MATCH('Energy Use 2019'!P$2,'Final Energy Consumption-2019'!$A$2:$AE$2,0))*VLOOKUP(P$3,'Heat Value'!$A$1:$E$33,5,0)</f>
        <v>0</v>
      </c>
      <c r="Q27" s="11">
        <f>INDEX('Final Energy Consumption-2019'!$A$2:$AE$43,MATCH('Energy Use 2019'!$A27,'Final Energy Consumption-2019'!$A$2:$A$43,0),MATCH('Energy Use 2019'!Q$2,'Final Energy Consumption-2019'!$A$2:$AE$2,0))*VLOOKUP(Q$3,'Heat Value'!$A$1:$E$33,5,0)</f>
        <v>19618866622.084511</v>
      </c>
      <c r="R27" s="5">
        <f>INDEX('Final Energy Consumption-2019'!$A$2:$AE$43,MATCH('Energy Use 2019'!$A27,'Final Energy Consumption-2019'!$A$2:$A$43,0),MATCH('Energy Use 2019'!R$2,'Final Energy Consumption-2019'!$A$2:$AE$2,0))*VLOOKUP(R$3,'Heat Value'!$A$1:$E$33,5,0)</f>
        <v>0</v>
      </c>
      <c r="S27" s="11">
        <f>INDEX('Final Energy Consumption-2019'!$A$2:$AE$43,MATCH('Energy Use 2019'!$A27,'Final Energy Consumption-2019'!$A$2:$A$43,0),MATCH('Energy Use 2019'!S$2,'Final Energy Consumption-2019'!$A$2:$AE$2,0))*VLOOKUP(S$3,'Heat Value'!$A$1:$E$33,5,0)</f>
        <v>16281602533.173956</v>
      </c>
      <c r="T27" s="9">
        <f>INDEX('Final Energy Consumption-2019'!$A$2:$AE$43,MATCH('Energy Use 2019'!$A27,'Final Energy Consumption-2019'!$A$2:$A$43,0),MATCH('Energy Use 2019'!T$2,'Final Energy Consumption-2019'!$A$2:$AE$2,0))*VLOOKUP(T$3,'Heat Value'!$A$1:$E$33,5,0)</f>
        <v>0</v>
      </c>
      <c r="U27" s="5">
        <f>INDEX('Final Energy Consumption-2019'!$A$2:$AE$43,MATCH('Energy Use 2019'!$A27,'Final Energy Consumption-2019'!$A$2:$A$43,0),MATCH('Energy Use 2019'!U$2,'Final Energy Consumption-2019'!$A$2:$AE$2,0))*VLOOKUP(U$3,'Heat Value'!$A$1:$E$33,5,0)</f>
        <v>0</v>
      </c>
      <c r="V27" s="11">
        <f>INDEX('Final Energy Consumption-2019'!$A$2:$AE$43,MATCH('Energy Use 2019'!$A27,'Final Energy Consumption-2019'!$A$2:$A$43,0),MATCH('Energy Use 2019'!V$2,'Final Energy Consumption-2019'!$A$2:$AE$2,0))*VLOOKUP(V$3,'Heat Value'!$A$1:$E$33,5,0)</f>
        <v>28536309238.984837</v>
      </c>
      <c r="W27" s="5">
        <f>INDEX('Final Energy Consumption-2019'!$A$2:$AE$43,MATCH('Energy Use 2019'!$A27,'Final Energy Consumption-2019'!$A$2:$A$43,0),MATCH('Energy Use 2019'!W$2,'Final Energy Consumption-2019'!$A$2:$AE$2,0))*VLOOKUP(W$3,'Heat Value'!$A$1:$E$33,5,0)</f>
        <v>0</v>
      </c>
      <c r="X27" s="11">
        <f>INDEX('Final Energy Consumption-2019'!$A$2:$AE$43,MATCH('Energy Use 2019'!$A27,'Final Energy Consumption-2019'!$A$2:$A$43,0),MATCH('Energy Use 2019'!X$2,'Final Energy Consumption-2019'!$A$2:$AE$2,0))*VLOOKUP(X$3,'Heat Value'!$A$1:$E$33,5,0)</f>
        <v>27189081980.825947</v>
      </c>
      <c r="Y27" s="11">
        <f>INDEX('Final Energy Consumption-2019'!$A$2:$AE$43,MATCH('Energy Use 2019'!$A27,'Final Energy Consumption-2019'!$A$2:$A$43,0),MATCH('Energy Use 2019'!Y$2,'Final Energy Consumption-2019'!$A$2:$AE$2,0))*VLOOKUP(Y$3,'Heat Value'!$A$1:$E$33,5,0)</f>
        <v>5767419326664.0811</v>
      </c>
      <c r="Z27" s="11">
        <f>INDEX('Final Energy Consumption-2019'!$A$2:$AE$43,MATCH('Energy Use 2019'!$A27,'Final Energy Consumption-2019'!$A$2:$A$43,0),MATCH('Energy Use 2019'!Z$2,'Final Energy Consumption-2019'!$A$2:$AE$2,0))*VLOOKUP(Z$3,'Heat Value'!$A$1:$E$33,5,0)</f>
        <v>43894523308884.555</v>
      </c>
      <c r="AA27" s="11">
        <f>INDEX('Final Energy Consumption-2019'!$A$2:$AE$43,MATCH('Energy Use 2019'!$A27,'Final Energy Consumption-2019'!$A$2:$A$43,0),MATCH('Energy Use 2019'!AA$2,'Final Energy Consumption-2019'!$A$2:$AE$2,0))*VLOOKUP(AA$3,'Heat Value'!$A$1:$E$33,5,0)</f>
        <v>108748176696048.86</v>
      </c>
      <c r="AB27" s="11">
        <f>INDEX('Final Energy Consumption-2019'!$A$2:$AE$43,MATCH('Energy Use 2019'!$A27,'Final Energy Consumption-2019'!$A$2:$A$43,0),MATCH('Energy Use 2019'!AB$2,'Final Energy Consumption-2019'!$A$2:$AE$2,0))*VLOOKUP(AB$3,'Heat Value'!$A$1:$E$33,5,0)</f>
        <v>155303626817480.81</v>
      </c>
      <c r="AC27" s="132">
        <f>INDEX('Final Energy Consumption-2019'!$A$2:$AE$43,MATCH('Energy Use 2019'!$A27,'Final Energy Consumption-2019'!$A$2:$A$43,0),MATCH('Energy Use 2019'!AC$2,'Final Energy Consumption-2019'!$A$2:$AE$2,0))*VLOOKUP(AC$3,'Heat Value'!$A$1:$E$33,5,0)</f>
        <v>3501236640695.3711</v>
      </c>
    </row>
    <row r="28" spans="1:29" x14ac:dyDescent="0.2">
      <c r="A28" s="12" t="s">
        <v>24</v>
      </c>
      <c r="B28" s="15">
        <f>INDEX('Final Energy Consumption-2019'!$A$2:$AE$43,MATCH('Energy Use 2019'!$A28,'Final Energy Consumption-2019'!$A$2:$A$43,0),MATCH('Energy Use 2019'!B$2,'Final Energy Consumption-2019'!$A$2:$AE$2,0))*VLOOKUP(B$3,'Heat Value'!$A$1:$E$33,5,0)</f>
        <v>48416797651043.781</v>
      </c>
      <c r="C28" s="5">
        <f>INDEX('Final Energy Consumption-2019'!$A$2:$AE$43,MATCH('Energy Use 2019'!$A28,'Final Energy Consumption-2019'!$A$2:$A$43,0),MATCH('Energy Use 2019'!C$2,'Final Energy Consumption-2019'!$A$2:$AE$2,0))*VLOOKUP(C$3,'Heat Value'!$A$1:$E$33,5,0)</f>
        <v>0</v>
      </c>
      <c r="D28" s="11">
        <f>INDEX('Final Energy Consumption-2019'!$A$2:$AE$43,MATCH('Energy Use 2019'!$A28,'Final Energy Consumption-2019'!$A$2:$A$43,0),MATCH('Energy Use 2019'!D$2,'Final Energy Consumption-2019'!$A$2:$AE$2,0))*VLOOKUP(D$3,'Heat Value'!$A$1:$E$33,5,0)</f>
        <v>200542843300.66504</v>
      </c>
      <c r="E28" s="11">
        <f>INDEX('Final Energy Consumption-2019'!$A$2:$AE$43,MATCH('Energy Use 2019'!$A28,'Final Energy Consumption-2019'!$A$2:$A$43,0),MATCH('Energy Use 2019'!E$2,'Final Energy Consumption-2019'!$A$2:$AE$2,0))*VLOOKUP(E$3,'Heat Value'!$A$1:$E$33,5,0)</f>
        <v>8085353964.9109564</v>
      </c>
      <c r="F28" s="11">
        <f>INDEX('Final Energy Consumption-2019'!$A$2:$AE$43,MATCH('Energy Use 2019'!$A28,'Final Energy Consumption-2019'!$A$2:$A$43,0),MATCH('Energy Use 2019'!F$2,'Final Energy Consumption-2019'!$A$2:$AE$2,0))*VLOOKUP(F$3,'Heat Value'!$A$1:$E$33,5,0)</f>
        <v>1019772555168.525</v>
      </c>
      <c r="G28" s="5">
        <f>INDEX('Final Energy Consumption-2019'!$A$2:$AE$43,MATCH('Energy Use 2019'!$A28,'Final Energy Consumption-2019'!$A$2:$A$43,0),MATCH('Energy Use 2019'!G$2,'Final Energy Consumption-2019'!$A$2:$AE$2,0))*VLOOKUP(G$3,'Heat Value'!$A$1:$E$33,5,0)</f>
        <v>0</v>
      </c>
      <c r="H28" s="5">
        <f>INDEX('Final Energy Consumption-2019'!$A$2:$AE$43,MATCH('Energy Use 2019'!$A28,'Final Energy Consumption-2019'!$A$2:$A$43,0),MATCH('Energy Use 2019'!H$2,'Final Energy Consumption-2019'!$A$2:$AE$2,0))*VLOOKUP(H$3,'Heat Value'!$A$1:$E$33,5,0)</f>
        <v>0</v>
      </c>
      <c r="I28" s="5">
        <f>INDEX('Final Energy Consumption-2019'!$A$2:$AE$43,MATCH('Energy Use 2019'!$A28,'Final Energy Consumption-2019'!$A$2:$A$43,0),MATCH('Energy Use 2019'!I$2,'Final Energy Consumption-2019'!$A$2:$AE$2,0))*VLOOKUP(I$3,'Heat Value'!$A$1:$E$33,5,0)</f>
        <v>0</v>
      </c>
      <c r="J28" s="11">
        <f>INDEX('Final Energy Consumption-2019'!$A$2:$AE$43,MATCH('Energy Use 2019'!$A28,'Final Energy Consumption-2019'!$A$2:$A$43,0),MATCH('Energy Use 2019'!J$2,'Final Energy Consumption-2019'!$A$2:$AE$2,0))*VLOOKUP(J$3,'Heat Value'!$A$1:$E$33,5,0)</f>
        <v>1690000486704.0925</v>
      </c>
      <c r="K28" s="11">
        <f>INDEX('Final Energy Consumption-2019'!$A$2:$AE$43,MATCH('Energy Use 2019'!$A28,'Final Energy Consumption-2019'!$A$2:$A$43,0),MATCH('Energy Use 2019'!K$2,'Final Energy Consumption-2019'!$A$2:$AE$2,0))*VLOOKUP(K$3,'Heat Value'!$A$1:$E$33,5,0)</f>
        <v>3963392080.144383</v>
      </c>
      <c r="L28" s="11">
        <f>INDEX('Final Energy Consumption-2019'!$A$2:$AE$43,MATCH('Energy Use 2019'!$A28,'Final Energy Consumption-2019'!$A$2:$A$43,0),MATCH('Energy Use 2019'!L$2,'Final Energy Consumption-2019'!$A$2:$AE$2,0))*VLOOKUP(L$3,'Heat Value'!$A$1:$E$33,5,0)</f>
        <v>3857724688223.8511</v>
      </c>
      <c r="M28" s="11">
        <f>INDEX('Final Energy Consumption-2019'!$A$2:$AE$43,MATCH('Energy Use 2019'!$A28,'Final Energy Consumption-2019'!$A$2:$A$43,0),MATCH('Energy Use 2019'!M$2,'Final Energy Consumption-2019'!$A$2:$AE$2,0))*VLOOKUP(M$3,'Heat Value'!$A$1:$E$33,5,0)</f>
        <v>24493490083.96096</v>
      </c>
      <c r="N28" s="11">
        <f>INDEX('Final Energy Consumption-2019'!$A$2:$AE$43,MATCH('Energy Use 2019'!$A28,'Final Energy Consumption-2019'!$A$2:$A$43,0),MATCH('Energy Use 2019'!N$2,'Final Energy Consumption-2019'!$A$2:$AE$2,0))*VLOOKUP(N$3,'Heat Value'!$A$1:$E$33,5,0)</f>
        <v>4810729214003.2207</v>
      </c>
      <c r="O28" s="11">
        <f>INDEX('Final Energy Consumption-2019'!$A$2:$AE$43,MATCH('Energy Use 2019'!$A28,'Final Energy Consumption-2019'!$A$2:$A$43,0),MATCH('Energy Use 2019'!O$2,'Final Energy Consumption-2019'!$A$2:$AE$2,0))*VLOOKUP(O$3,'Heat Value'!$A$1:$E$33,5,0)</f>
        <v>1339626523088.8013</v>
      </c>
      <c r="P28" s="5">
        <f>INDEX('Final Energy Consumption-2019'!$A$2:$AE$43,MATCH('Energy Use 2019'!$A28,'Final Energy Consumption-2019'!$A$2:$A$43,0),MATCH('Energy Use 2019'!P$2,'Final Energy Consumption-2019'!$A$2:$AE$2,0))*VLOOKUP(P$3,'Heat Value'!$A$1:$E$33,5,0)</f>
        <v>0</v>
      </c>
      <c r="Q28" s="11">
        <f>INDEX('Final Energy Consumption-2019'!$A$2:$AE$43,MATCH('Energy Use 2019'!$A28,'Final Energy Consumption-2019'!$A$2:$A$43,0),MATCH('Energy Use 2019'!Q$2,'Final Energy Consumption-2019'!$A$2:$AE$2,0))*VLOOKUP(Q$3,'Heat Value'!$A$1:$E$33,5,0)</f>
        <v>176569799598.76059</v>
      </c>
      <c r="R28" s="11">
        <f>INDEX('Final Energy Consumption-2019'!$A$2:$AE$43,MATCH('Energy Use 2019'!$A28,'Final Energy Consumption-2019'!$A$2:$A$43,0),MATCH('Energy Use 2019'!R$2,'Final Energy Consumption-2019'!$A$2:$AE$2,0))*VLOOKUP(R$3,'Heat Value'!$A$1:$E$33,5,0)</f>
        <v>162718874076.66617</v>
      </c>
      <c r="S28" s="11">
        <f>INDEX('Final Energy Consumption-2019'!$A$2:$AE$43,MATCH('Energy Use 2019'!$A28,'Final Energy Consumption-2019'!$A$2:$A$43,0),MATCH('Energy Use 2019'!S$2,'Final Energy Consumption-2019'!$A$2:$AE$2,0))*VLOOKUP(S$3,'Heat Value'!$A$1:$E$33,5,0)</f>
        <v>166886425965.03302</v>
      </c>
      <c r="T28" s="15">
        <f>INDEX('Final Energy Consumption-2019'!$A$2:$AE$43,MATCH('Energy Use 2019'!$A28,'Final Energy Consumption-2019'!$A$2:$A$43,0),MATCH('Energy Use 2019'!T$2,'Final Energy Consumption-2019'!$A$2:$AE$2,0))*VLOOKUP(T$3,'Heat Value'!$A$1:$E$33,5,0)</f>
        <v>568251813399.26233</v>
      </c>
      <c r="U28" s="5">
        <f>INDEX('Final Energy Consumption-2019'!$A$2:$AE$43,MATCH('Energy Use 2019'!$A28,'Final Energy Consumption-2019'!$A$2:$A$43,0),MATCH('Energy Use 2019'!U$2,'Final Energy Consumption-2019'!$A$2:$AE$2,0))*VLOOKUP(U$3,'Heat Value'!$A$1:$E$33,5,0)</f>
        <v>0</v>
      </c>
      <c r="V28" s="11">
        <f>INDEX('Final Energy Consumption-2019'!$A$2:$AE$43,MATCH('Energy Use 2019'!$A28,'Final Energy Consumption-2019'!$A$2:$A$43,0),MATCH('Energy Use 2019'!V$2,'Final Energy Consumption-2019'!$A$2:$AE$2,0))*VLOOKUP(V$3,'Heat Value'!$A$1:$E$33,5,0)</f>
        <v>1074867648001.7621</v>
      </c>
      <c r="W28" s="5">
        <f>INDEX('Final Energy Consumption-2019'!$A$2:$AE$43,MATCH('Energy Use 2019'!$A28,'Final Energy Consumption-2019'!$A$2:$A$43,0),MATCH('Energy Use 2019'!W$2,'Final Energy Consumption-2019'!$A$2:$AE$2,0))*VLOOKUP(W$3,'Heat Value'!$A$1:$E$33,5,0)</f>
        <v>0</v>
      </c>
      <c r="X28" s="11">
        <f>INDEX('Final Energy Consumption-2019'!$A$2:$AE$43,MATCH('Energy Use 2019'!$A28,'Final Energy Consumption-2019'!$A$2:$A$43,0),MATCH('Energy Use 2019'!X$2,'Final Energy Consumption-2019'!$A$2:$AE$2,0))*VLOOKUP(X$3,'Heat Value'!$A$1:$E$33,5,0)</f>
        <v>1060374197252.2119</v>
      </c>
      <c r="Y28" s="11">
        <f>INDEX('Final Energy Consumption-2019'!$A$2:$AE$43,MATCH('Energy Use 2019'!$A28,'Final Energy Consumption-2019'!$A$2:$A$43,0),MATCH('Energy Use 2019'!Y$2,'Final Energy Consumption-2019'!$A$2:$AE$2,0))*VLOOKUP(Y$3,'Heat Value'!$A$1:$E$33,5,0)</f>
        <v>26813440729227.746</v>
      </c>
      <c r="Z28" s="11">
        <f>INDEX('Final Energy Consumption-2019'!$A$2:$AE$43,MATCH('Energy Use 2019'!$A28,'Final Energy Consumption-2019'!$A$2:$A$43,0),MATCH('Energy Use 2019'!Z$2,'Final Energy Consumption-2019'!$A$2:$AE$2,0))*VLOOKUP(Z$3,'Heat Value'!$A$1:$E$33,5,0)</f>
        <v>30727141316736.934</v>
      </c>
      <c r="AA28" s="11">
        <f>INDEX('Final Energy Consumption-2019'!$A$2:$AE$43,MATCH('Energy Use 2019'!$A28,'Final Energy Consumption-2019'!$A$2:$A$43,0),MATCH('Energy Use 2019'!AA$2,'Final Energy Consumption-2019'!$A$2:$AE$2,0))*VLOOKUP(AA$3,'Heat Value'!$A$1:$E$33,5,0)</f>
        <v>29753116861064.75</v>
      </c>
      <c r="AB28" s="11">
        <f>INDEX('Final Energy Consumption-2019'!$A$2:$AE$43,MATCH('Energy Use 2019'!$A28,'Final Energy Consumption-2019'!$A$2:$A$43,0),MATCH('Energy Use 2019'!AB$2,'Final Energy Consumption-2019'!$A$2:$AE$2,0))*VLOOKUP(AB$3,'Heat Value'!$A$1:$E$33,5,0)</f>
        <v>486701059474718.88</v>
      </c>
      <c r="AC28" s="132">
        <f>INDEX('Final Energy Consumption-2019'!$A$2:$AE$43,MATCH('Energy Use 2019'!$A28,'Final Energy Consumption-2019'!$A$2:$A$43,0),MATCH('Energy Use 2019'!AC$2,'Final Energy Consumption-2019'!$A$2:$AE$2,0))*VLOOKUP(AC$3,'Heat Value'!$A$1:$E$33,5,0)</f>
        <v>4516650753607.0244</v>
      </c>
    </row>
    <row r="29" spans="1:29" x14ac:dyDescent="0.2">
      <c r="A29" s="12" t="s">
        <v>25</v>
      </c>
      <c r="B29" s="15">
        <f>INDEX('Final Energy Consumption-2019'!$A$2:$AE$43,MATCH('Energy Use 2019'!$A29,'Final Energy Consumption-2019'!$A$2:$A$43,0),MATCH('Energy Use 2019'!B$2,'Final Energy Consumption-2019'!$A$2:$AE$2,0))*VLOOKUP(B$3,'Heat Value'!$A$1:$E$33,5,0)</f>
        <v>2720062112730809.5</v>
      </c>
      <c r="C29" s="5">
        <f>INDEX('Final Energy Consumption-2019'!$A$2:$AE$43,MATCH('Energy Use 2019'!$A29,'Final Energy Consumption-2019'!$A$2:$A$43,0),MATCH('Energy Use 2019'!C$2,'Final Energy Consumption-2019'!$A$2:$AE$2,0))*VLOOKUP(C$3,'Heat Value'!$A$1:$E$33,5,0)</f>
        <v>0</v>
      </c>
      <c r="D29" s="11">
        <f>INDEX('Final Energy Consumption-2019'!$A$2:$AE$43,MATCH('Energy Use 2019'!$A29,'Final Energy Consumption-2019'!$A$2:$A$43,0),MATCH('Energy Use 2019'!D$2,'Final Energy Consumption-2019'!$A$2:$AE$2,0))*VLOOKUP(D$3,'Heat Value'!$A$1:$E$33,5,0)</f>
        <v>666920682255825.5</v>
      </c>
      <c r="E29" s="11">
        <f>INDEX('Final Energy Consumption-2019'!$A$2:$AE$43,MATCH('Energy Use 2019'!$A29,'Final Energy Consumption-2019'!$A$2:$A$43,0),MATCH('Energy Use 2019'!E$2,'Final Energy Consumption-2019'!$A$2:$AE$2,0))*VLOOKUP(E$3,'Heat Value'!$A$1:$E$33,5,0)</f>
        <v>361261700506186.5</v>
      </c>
      <c r="F29" s="11">
        <f>INDEX('Final Energy Consumption-2019'!$A$2:$AE$43,MATCH('Energy Use 2019'!$A29,'Final Energy Consumption-2019'!$A$2:$A$43,0),MATCH('Energy Use 2019'!F$2,'Final Energy Consumption-2019'!$A$2:$AE$2,0))*VLOOKUP(F$3,'Heat Value'!$A$1:$E$33,5,0)</f>
        <v>59113912310898.047</v>
      </c>
      <c r="G29" s="11">
        <f>INDEX('Final Energy Consumption-2019'!$A$2:$AE$43,MATCH('Energy Use 2019'!$A29,'Final Energy Consumption-2019'!$A$2:$A$43,0),MATCH('Energy Use 2019'!G$2,'Final Energy Consumption-2019'!$A$2:$AE$2,0))*VLOOKUP(G$3,'Heat Value'!$A$1:$E$33,5,0)</f>
        <v>15158202288532.877</v>
      </c>
      <c r="H29" s="11">
        <f>INDEX('Final Energy Consumption-2019'!$A$2:$AE$43,MATCH('Energy Use 2019'!$A29,'Final Energy Consumption-2019'!$A$2:$A$43,0),MATCH('Energy Use 2019'!H$2,'Final Energy Consumption-2019'!$A$2:$AE$2,0))*VLOOKUP(H$3,'Heat Value'!$A$1:$E$33,5,0)</f>
        <v>4232088756249.2549</v>
      </c>
      <c r="I29" s="11">
        <f>INDEX('Final Energy Consumption-2019'!$A$2:$AE$43,MATCH('Energy Use 2019'!$A29,'Final Energy Consumption-2019'!$A$2:$A$43,0),MATCH('Energy Use 2019'!I$2,'Final Energy Consumption-2019'!$A$2:$AE$2,0))*VLOOKUP(I$3,'Heat Value'!$A$1:$E$33,5,0)</f>
        <v>4240829525754.4902</v>
      </c>
      <c r="J29" s="11">
        <f>INDEX('Final Energy Consumption-2019'!$A$2:$AE$43,MATCH('Energy Use 2019'!$A29,'Final Energy Consumption-2019'!$A$2:$A$43,0),MATCH('Energy Use 2019'!J$2,'Final Energy Consumption-2019'!$A$2:$AE$2,0))*VLOOKUP(J$3,'Heat Value'!$A$1:$E$33,5,0)</f>
        <v>7054880080518.96</v>
      </c>
      <c r="K29" s="11">
        <f>INDEX('Final Energy Consumption-2019'!$A$2:$AE$43,MATCH('Energy Use 2019'!$A29,'Final Energy Consumption-2019'!$A$2:$A$43,0),MATCH('Energy Use 2019'!K$2,'Final Energy Consumption-2019'!$A$2:$AE$2,0))*VLOOKUP(K$3,'Heat Value'!$A$1:$E$33,5,0)</f>
        <v>39633920801.443832</v>
      </c>
      <c r="L29" s="11">
        <f>INDEX('Final Energy Consumption-2019'!$A$2:$AE$43,MATCH('Energy Use 2019'!$A29,'Final Energy Consumption-2019'!$A$2:$A$43,0),MATCH('Energy Use 2019'!L$2,'Final Energy Consumption-2019'!$A$2:$AE$2,0))*VLOOKUP(L$3,'Heat Value'!$A$1:$E$33,5,0)</f>
        <v>6021316312307.0693</v>
      </c>
      <c r="M29" s="11">
        <f>INDEX('Final Energy Consumption-2019'!$A$2:$AE$43,MATCH('Energy Use 2019'!$A29,'Final Energy Consumption-2019'!$A$2:$A$43,0),MATCH('Energy Use 2019'!M$2,'Final Energy Consumption-2019'!$A$2:$AE$2,0))*VLOOKUP(M$3,'Heat Value'!$A$1:$E$33,5,0)</f>
        <v>338826612828.12659</v>
      </c>
      <c r="N29" s="11">
        <f>INDEX('Final Energy Consumption-2019'!$A$2:$AE$43,MATCH('Energy Use 2019'!$A29,'Final Energy Consumption-2019'!$A$2:$A$43,0),MATCH('Energy Use 2019'!N$2,'Final Energy Consumption-2019'!$A$2:$AE$2,0))*VLOOKUP(N$3,'Heat Value'!$A$1:$E$33,5,0)</f>
        <v>126966867583360.63</v>
      </c>
      <c r="O29" s="11">
        <f>INDEX('Final Energy Consumption-2019'!$A$2:$AE$43,MATCH('Energy Use 2019'!$A29,'Final Energy Consumption-2019'!$A$2:$A$43,0),MATCH('Energy Use 2019'!O$2,'Final Energy Consumption-2019'!$A$2:$AE$2,0))*VLOOKUP(O$3,'Heat Value'!$A$1:$E$33,5,0)</f>
        <v>38163502339710.266</v>
      </c>
      <c r="P29" s="5">
        <f>INDEX('Final Energy Consumption-2019'!$A$2:$AE$43,MATCH('Energy Use 2019'!$A29,'Final Energy Consumption-2019'!$A$2:$A$43,0),MATCH('Energy Use 2019'!P$2,'Final Energy Consumption-2019'!$A$2:$AE$2,0))*VLOOKUP(P$3,'Heat Value'!$A$1:$E$33,5,0)</f>
        <v>0</v>
      </c>
      <c r="Q29" s="11">
        <f>INDEX('Final Energy Consumption-2019'!$A$2:$AE$43,MATCH('Energy Use 2019'!$A29,'Final Energy Consumption-2019'!$A$2:$A$43,0),MATCH('Energy Use 2019'!Q$2,'Final Energy Consumption-2019'!$A$2:$AE$2,0))*VLOOKUP(Q$3,'Heat Value'!$A$1:$E$33,5,0)</f>
        <v>231502626140.5972</v>
      </c>
      <c r="R29" s="11">
        <f>INDEX('Final Energy Consumption-2019'!$A$2:$AE$43,MATCH('Energy Use 2019'!$A29,'Final Energy Consumption-2019'!$A$2:$A$43,0),MATCH('Energy Use 2019'!R$2,'Final Energy Consumption-2019'!$A$2:$AE$2,0))*VLOOKUP(R$3,'Heat Value'!$A$1:$E$33,5,0)</f>
        <v>276243669944.10767</v>
      </c>
      <c r="S29" s="11">
        <f>INDEX('Final Energy Consumption-2019'!$A$2:$AE$43,MATCH('Energy Use 2019'!$A29,'Final Energy Consumption-2019'!$A$2:$A$43,0),MATCH('Energy Use 2019'!S$2,'Final Energy Consumption-2019'!$A$2:$AE$2,0))*VLOOKUP(S$3,'Heat Value'!$A$1:$E$33,5,0)</f>
        <v>65126410132.695824</v>
      </c>
      <c r="T29" s="15">
        <f>INDEX('Final Energy Consumption-2019'!$A$2:$AE$43,MATCH('Energy Use 2019'!$A29,'Final Energy Consumption-2019'!$A$2:$A$43,0),MATCH('Energy Use 2019'!T$2,'Final Energy Consumption-2019'!$A$2:$AE$2,0))*VLOOKUP(T$3,'Heat Value'!$A$1:$E$33,5,0)</f>
        <v>89019967521150.672</v>
      </c>
      <c r="U29" s="11">
        <f>INDEX('Final Energy Consumption-2019'!$A$2:$AE$43,MATCH('Energy Use 2019'!$A29,'Final Energy Consumption-2019'!$A$2:$A$43,0),MATCH('Energy Use 2019'!U$2,'Final Energy Consumption-2019'!$A$2:$AE$2,0))*VLOOKUP(U$3,'Heat Value'!$A$1:$E$33,5,0)</f>
        <v>740801114651892.63</v>
      </c>
      <c r="V29" s="11">
        <f>INDEX('Final Energy Consumption-2019'!$A$2:$AE$43,MATCH('Energy Use 2019'!$A29,'Final Energy Consumption-2019'!$A$2:$A$43,0),MATCH('Energy Use 2019'!V$2,'Final Energy Consumption-2019'!$A$2:$AE$2,0))*VLOOKUP(V$3,'Heat Value'!$A$1:$E$33,5,0)</f>
        <v>29206912506100.98</v>
      </c>
      <c r="W29" s="11">
        <f>INDEX('Final Energy Consumption-2019'!$A$2:$AE$43,MATCH('Energy Use 2019'!$A29,'Final Energy Consumption-2019'!$A$2:$A$43,0),MATCH('Energy Use 2019'!W$2,'Final Energy Consumption-2019'!$A$2:$AE$2,0))*VLOOKUP(W$3,'Heat Value'!$A$1:$E$33,5,0)</f>
        <v>47957461209.281006</v>
      </c>
      <c r="X29" s="11">
        <f>INDEX('Final Energy Consumption-2019'!$A$2:$AE$43,MATCH('Energy Use 2019'!$A29,'Final Energy Consumption-2019'!$A$2:$A$43,0),MATCH('Energy Use 2019'!X$2,'Final Energy Consumption-2019'!$A$2:$AE$2,0))*VLOOKUP(X$3,'Heat Value'!$A$1:$E$33,5,0)</f>
        <v>4998906929903.2842</v>
      </c>
      <c r="Y29" s="11">
        <f>INDEX('Final Energy Consumption-2019'!$A$2:$AE$43,MATCH('Energy Use 2019'!$A29,'Final Energy Consumption-2019'!$A$2:$A$43,0),MATCH('Energy Use 2019'!Y$2,'Final Energy Consumption-2019'!$A$2:$AE$2,0))*VLOOKUP(Y$3,'Heat Value'!$A$1:$E$33,5,0)</f>
        <v>124724658888910.94</v>
      </c>
      <c r="Z29" s="11">
        <f>INDEX('Final Energy Consumption-2019'!$A$2:$AE$43,MATCH('Energy Use 2019'!$A29,'Final Energy Consumption-2019'!$A$2:$A$43,0),MATCH('Energy Use 2019'!Z$2,'Final Energy Consumption-2019'!$A$2:$AE$2,0))*VLOOKUP(Z$3,'Heat Value'!$A$1:$E$33,5,0)</f>
        <v>499536640264115</v>
      </c>
      <c r="AA29" s="11">
        <f>INDEX('Final Energy Consumption-2019'!$A$2:$AE$43,MATCH('Energy Use 2019'!$A29,'Final Energy Consumption-2019'!$A$2:$A$43,0),MATCH('Energy Use 2019'!AA$2,'Final Energy Consumption-2019'!$A$2:$AE$2,0))*VLOOKUP(AA$3,'Heat Value'!$A$1:$E$33,5,0)</f>
        <v>23871911614915.93</v>
      </c>
      <c r="AB29" s="11">
        <f>INDEX('Final Energy Consumption-2019'!$A$2:$AE$43,MATCH('Energy Use 2019'!$A29,'Final Energy Consumption-2019'!$A$2:$A$43,0),MATCH('Energy Use 2019'!AB$2,'Final Energy Consumption-2019'!$A$2:$AE$2,0))*VLOOKUP(AB$3,'Heat Value'!$A$1:$E$33,5,0)</f>
        <v>1283183634307131.8</v>
      </c>
      <c r="AC29" s="132">
        <f>INDEX('Final Energy Consumption-2019'!$A$2:$AE$43,MATCH('Energy Use 2019'!$A29,'Final Energy Consumption-2019'!$A$2:$A$43,0),MATCH('Energy Use 2019'!AC$2,'Final Energy Consumption-2019'!$A$2:$AE$2,0))*VLOOKUP(AC$3,'Heat Value'!$A$1:$E$33,5,0)</f>
        <v>24980296919826.566</v>
      </c>
    </row>
    <row r="30" spans="1:29" x14ac:dyDescent="0.2">
      <c r="A30" s="12" t="s">
        <v>26</v>
      </c>
      <c r="B30" s="15">
        <f>INDEX('Final Energy Consumption-2019'!$A$2:$AE$43,MATCH('Energy Use 2019'!$A30,'Final Energy Consumption-2019'!$A$2:$A$43,0),MATCH('Energy Use 2019'!B$2,'Final Energy Consumption-2019'!$A$2:$AE$2,0))*VLOOKUP(B$3,'Heat Value'!$A$1:$E$33,5,0)</f>
        <v>1674875987275934.3</v>
      </c>
      <c r="C30" s="5">
        <f>INDEX('Final Energy Consumption-2019'!$A$2:$AE$43,MATCH('Energy Use 2019'!$A30,'Final Energy Consumption-2019'!$A$2:$A$43,0),MATCH('Energy Use 2019'!C$2,'Final Energy Consumption-2019'!$A$2:$AE$2,0))*VLOOKUP(C$3,'Heat Value'!$A$1:$E$33,5,0)</f>
        <v>0</v>
      </c>
      <c r="D30" s="11">
        <f>INDEX('Final Energy Consumption-2019'!$A$2:$AE$43,MATCH('Energy Use 2019'!$A30,'Final Energy Consumption-2019'!$A$2:$A$43,0),MATCH('Energy Use 2019'!D$2,'Final Energy Consumption-2019'!$A$2:$AE$2,0))*VLOOKUP(D$3,'Heat Value'!$A$1:$E$33,5,0)</f>
        <v>53103427842232.242</v>
      </c>
      <c r="E30" s="11">
        <f>INDEX('Final Energy Consumption-2019'!$A$2:$AE$43,MATCH('Energy Use 2019'!$A30,'Final Energy Consumption-2019'!$A$2:$A$43,0),MATCH('Energy Use 2019'!E$2,'Final Energy Consumption-2019'!$A$2:$AE$2,0))*VLOOKUP(E$3,'Heat Value'!$A$1:$E$33,5,0)</f>
        <v>1.0577637373414876E+16</v>
      </c>
      <c r="F30" s="11">
        <f>INDEX('Final Energy Consumption-2019'!$A$2:$AE$43,MATCH('Energy Use 2019'!$A30,'Final Energy Consumption-2019'!$A$2:$A$43,0),MATCH('Energy Use 2019'!F$2,'Final Energy Consumption-2019'!$A$2:$AE$2,0))*VLOOKUP(F$3,'Heat Value'!$A$1:$E$33,5,0)</f>
        <v>564674380507913.38</v>
      </c>
      <c r="G30" s="11">
        <f>INDEX('Final Energy Consumption-2019'!$A$2:$AE$43,MATCH('Energy Use 2019'!$A30,'Final Energy Consumption-2019'!$A$2:$A$43,0),MATCH('Energy Use 2019'!G$2,'Final Energy Consumption-2019'!$A$2:$AE$2,0))*VLOOKUP(G$3,'Heat Value'!$A$1:$E$33,5,0)</f>
        <v>2874983112031462.5</v>
      </c>
      <c r="H30" s="11">
        <f>INDEX('Final Energy Consumption-2019'!$A$2:$AE$43,MATCH('Energy Use 2019'!$A30,'Final Energy Consumption-2019'!$A$2:$A$43,0),MATCH('Energy Use 2019'!H$2,'Final Energy Consumption-2019'!$A$2:$AE$2,0))*VLOOKUP(H$3,'Heat Value'!$A$1:$E$33,5,0)</f>
        <v>419149986230586.81</v>
      </c>
      <c r="I30" s="11">
        <f>INDEX('Final Energy Consumption-2019'!$A$2:$AE$43,MATCH('Energy Use 2019'!$A30,'Final Energy Consumption-2019'!$A$2:$A$43,0),MATCH('Energy Use 2019'!I$2,'Final Energy Consumption-2019'!$A$2:$AE$2,0))*VLOOKUP(I$3,'Heat Value'!$A$1:$E$33,5,0)</f>
        <v>748090255127.25232</v>
      </c>
      <c r="J30" s="11">
        <f>INDEX('Final Energy Consumption-2019'!$A$2:$AE$43,MATCH('Energy Use 2019'!$A30,'Final Energy Consumption-2019'!$A$2:$A$43,0),MATCH('Energy Use 2019'!J$2,'Final Energy Consumption-2019'!$A$2:$AE$2,0))*VLOOKUP(J$3,'Heat Value'!$A$1:$E$33,5,0)</f>
        <v>96574174153908.531</v>
      </c>
      <c r="K30" s="5">
        <f>INDEX('Final Energy Consumption-2019'!$A$2:$AE$43,MATCH('Energy Use 2019'!$A30,'Final Energy Consumption-2019'!$A$2:$A$43,0),MATCH('Energy Use 2019'!K$2,'Final Energy Consumption-2019'!$A$2:$AE$2,0))*VLOOKUP(K$3,'Heat Value'!$A$1:$E$33,5,0)</f>
        <v>0</v>
      </c>
      <c r="L30" s="11">
        <f>INDEX('Final Energy Consumption-2019'!$A$2:$AE$43,MATCH('Energy Use 2019'!$A30,'Final Energy Consumption-2019'!$A$2:$A$43,0),MATCH('Energy Use 2019'!L$2,'Final Energy Consumption-2019'!$A$2:$AE$2,0))*VLOOKUP(L$3,'Heat Value'!$A$1:$E$33,5,0)</f>
        <v>1367553196354.4871</v>
      </c>
      <c r="M30" s="11">
        <f>INDEX('Final Energy Consumption-2019'!$A$2:$AE$43,MATCH('Energy Use 2019'!$A30,'Final Energy Consumption-2019'!$A$2:$A$43,0),MATCH('Energy Use 2019'!M$2,'Final Energy Consumption-2019'!$A$2:$AE$2,0))*VLOOKUP(M$3,'Heat Value'!$A$1:$E$33,5,0)</f>
        <v>8164496694.6536541</v>
      </c>
      <c r="N30" s="11">
        <f>INDEX('Final Energy Consumption-2019'!$A$2:$AE$43,MATCH('Energy Use 2019'!$A30,'Final Energy Consumption-2019'!$A$2:$A$43,0),MATCH('Energy Use 2019'!N$2,'Final Energy Consumption-2019'!$A$2:$AE$2,0))*VLOOKUP(N$3,'Heat Value'!$A$1:$E$33,5,0)</f>
        <v>21235933244671.359</v>
      </c>
      <c r="O30" s="11">
        <f>INDEX('Final Energy Consumption-2019'!$A$2:$AE$43,MATCH('Energy Use 2019'!$A30,'Final Energy Consumption-2019'!$A$2:$A$43,0),MATCH('Energy Use 2019'!O$2,'Final Energy Consumption-2019'!$A$2:$AE$2,0))*VLOOKUP(O$3,'Heat Value'!$A$1:$E$33,5,0)</f>
        <v>253657093129.24051</v>
      </c>
      <c r="P30" s="5">
        <f>INDEX('Final Energy Consumption-2019'!$A$2:$AE$43,MATCH('Energy Use 2019'!$A30,'Final Energy Consumption-2019'!$A$2:$A$43,0),MATCH('Energy Use 2019'!P$2,'Final Energy Consumption-2019'!$A$2:$AE$2,0))*VLOOKUP(P$3,'Heat Value'!$A$1:$E$33,5,0)</f>
        <v>0</v>
      </c>
      <c r="Q30" s="11">
        <f>INDEX('Final Energy Consumption-2019'!$A$2:$AE$43,MATCH('Energy Use 2019'!$A30,'Final Energy Consumption-2019'!$A$2:$A$43,0),MATCH('Energy Use 2019'!Q$2,'Final Energy Consumption-2019'!$A$2:$AE$2,0))*VLOOKUP(Q$3,'Heat Value'!$A$1:$E$33,5,0)</f>
        <v>302130545980.10144</v>
      </c>
      <c r="R30" s="11">
        <f>INDEX('Final Energy Consumption-2019'!$A$2:$AE$43,MATCH('Energy Use 2019'!$A30,'Final Energy Consumption-2019'!$A$2:$A$43,0),MATCH('Energy Use 2019'!R$2,'Final Energy Consumption-2019'!$A$2:$AE$2,0))*VLOOKUP(R$3,'Heat Value'!$A$1:$E$33,5,0)</f>
        <v>7568319724.4961014</v>
      </c>
      <c r="S30" s="5">
        <f>INDEX('Final Energy Consumption-2019'!$A$2:$AE$43,MATCH('Energy Use 2019'!$A30,'Final Energy Consumption-2019'!$A$2:$A$43,0),MATCH('Energy Use 2019'!S$2,'Final Energy Consumption-2019'!$A$2:$AE$2,0))*VLOOKUP(S$3,'Heat Value'!$A$1:$E$33,5,0)</f>
        <v>0</v>
      </c>
      <c r="T30" s="9">
        <f>INDEX('Final Energy Consumption-2019'!$A$2:$AE$43,MATCH('Energy Use 2019'!$A30,'Final Energy Consumption-2019'!$A$2:$A$43,0),MATCH('Energy Use 2019'!T$2,'Final Energy Consumption-2019'!$A$2:$AE$2,0))*VLOOKUP(T$3,'Heat Value'!$A$1:$E$33,5,0)</f>
        <v>0</v>
      </c>
      <c r="U30" s="11">
        <f>INDEX('Final Energy Consumption-2019'!$A$2:$AE$43,MATCH('Energy Use 2019'!$A30,'Final Energy Consumption-2019'!$A$2:$A$43,0),MATCH('Energy Use 2019'!U$2,'Final Energy Consumption-2019'!$A$2:$AE$2,0))*VLOOKUP(U$3,'Heat Value'!$A$1:$E$33,5,0)</f>
        <v>5456440433935.3213</v>
      </c>
      <c r="V30" s="11">
        <f>INDEX('Final Energy Consumption-2019'!$A$2:$AE$43,MATCH('Energy Use 2019'!$A30,'Final Energy Consumption-2019'!$A$2:$A$43,0),MATCH('Energy Use 2019'!V$2,'Final Energy Consumption-2019'!$A$2:$AE$2,0))*VLOOKUP(V$3,'Heat Value'!$A$1:$E$33,5,0)</f>
        <v>4565809478237.5742</v>
      </c>
      <c r="W30" s="11">
        <f>INDEX('Final Energy Consumption-2019'!$A$2:$AE$43,MATCH('Energy Use 2019'!$A30,'Final Energy Consumption-2019'!$A$2:$A$43,0),MATCH('Energy Use 2019'!W$2,'Final Energy Consumption-2019'!$A$2:$AE$2,0))*VLOOKUP(W$3,'Heat Value'!$A$1:$E$33,5,0)</f>
        <v>688843533733.30908</v>
      </c>
      <c r="X30" s="11">
        <f>INDEX('Final Energy Consumption-2019'!$A$2:$AE$43,MATCH('Energy Use 2019'!$A30,'Final Energy Consumption-2019'!$A$2:$A$43,0),MATCH('Energy Use 2019'!X$2,'Final Energy Consumption-2019'!$A$2:$AE$2,0))*VLOOKUP(X$3,'Heat Value'!$A$1:$E$33,5,0)</f>
        <v>330153138338.60077</v>
      </c>
      <c r="Y30" s="11">
        <f>INDEX('Final Energy Consumption-2019'!$A$2:$AE$43,MATCH('Energy Use 2019'!$A30,'Final Energy Consumption-2019'!$A$2:$A$43,0),MATCH('Energy Use 2019'!Y$2,'Final Energy Consumption-2019'!$A$2:$AE$2,0))*VLOOKUP(Y$3,'Heat Value'!$A$1:$E$33,5,0)</f>
        <v>157170608551196.63</v>
      </c>
      <c r="Z30" s="11">
        <f>INDEX('Final Energy Consumption-2019'!$A$2:$AE$43,MATCH('Energy Use 2019'!$A30,'Final Energy Consumption-2019'!$A$2:$A$43,0),MATCH('Energy Use 2019'!Z$2,'Final Energy Consumption-2019'!$A$2:$AE$2,0))*VLOOKUP(Z$3,'Heat Value'!$A$1:$E$33,5,0)</f>
        <v>319068919432085.06</v>
      </c>
      <c r="AA30" s="11">
        <f>INDEX('Final Energy Consumption-2019'!$A$2:$AE$43,MATCH('Energy Use 2019'!$A30,'Final Energy Consumption-2019'!$A$2:$A$43,0),MATCH('Energy Use 2019'!AA$2,'Final Energy Consumption-2019'!$A$2:$AE$2,0))*VLOOKUP(AA$3,'Heat Value'!$A$1:$E$33,5,0)</f>
        <v>184565963972428.59</v>
      </c>
      <c r="AB30" s="11">
        <f>INDEX('Final Energy Consumption-2019'!$A$2:$AE$43,MATCH('Energy Use 2019'!$A30,'Final Energy Consumption-2019'!$A$2:$A$43,0),MATCH('Energy Use 2019'!AB$2,'Final Energy Consumption-2019'!$A$2:$AE$2,0))*VLOOKUP(AB$3,'Heat Value'!$A$1:$E$33,5,0)</f>
        <v>2204134311941875.3</v>
      </c>
      <c r="AC30" s="132">
        <f>INDEX('Final Energy Consumption-2019'!$A$2:$AE$43,MATCH('Energy Use 2019'!$A30,'Final Energy Consumption-2019'!$A$2:$A$43,0),MATCH('Energy Use 2019'!AC$2,'Final Energy Consumption-2019'!$A$2:$AE$2,0))*VLOOKUP(AC$3,'Heat Value'!$A$1:$E$33,5,0)</f>
        <v>28154159611550.422</v>
      </c>
    </row>
    <row r="31" spans="1:29" x14ac:dyDescent="0.2">
      <c r="A31" s="12" t="s">
        <v>27</v>
      </c>
      <c r="B31" s="15">
        <f>INDEX('Final Energy Consumption-2019'!$A$2:$AE$43,MATCH('Energy Use 2019'!$A31,'Final Energy Consumption-2019'!$A$2:$A$43,0),MATCH('Energy Use 2019'!B$2,'Final Energy Consumption-2019'!$A$2:$AE$2,0))*VLOOKUP(B$3,'Heat Value'!$A$1:$E$33,5,0)</f>
        <v>415763792599225.94</v>
      </c>
      <c r="C31" s="5">
        <f>INDEX('Final Energy Consumption-2019'!$A$2:$AE$43,MATCH('Energy Use 2019'!$A31,'Final Energy Consumption-2019'!$A$2:$A$43,0),MATCH('Energy Use 2019'!C$2,'Final Energy Consumption-2019'!$A$2:$AE$2,0))*VLOOKUP(C$3,'Heat Value'!$A$1:$E$33,5,0)</f>
        <v>0</v>
      </c>
      <c r="D31" s="11">
        <f>INDEX('Final Energy Consumption-2019'!$A$2:$AE$43,MATCH('Energy Use 2019'!$A31,'Final Energy Consumption-2019'!$A$2:$A$43,0),MATCH('Energy Use 2019'!D$2,'Final Energy Consumption-2019'!$A$2:$AE$2,0))*VLOOKUP(D$3,'Heat Value'!$A$1:$E$33,5,0)</f>
        <v>20342812373392.363</v>
      </c>
      <c r="E31" s="11">
        <f>INDEX('Final Energy Consumption-2019'!$A$2:$AE$43,MATCH('Energy Use 2019'!$A31,'Final Energy Consumption-2019'!$A$2:$A$43,0),MATCH('Energy Use 2019'!E$2,'Final Energy Consumption-2019'!$A$2:$AE$2,0))*VLOOKUP(E$3,'Heat Value'!$A$1:$E$33,5,0)</f>
        <v>109462217094952.83</v>
      </c>
      <c r="F31" s="11">
        <f>INDEX('Final Energy Consumption-2019'!$A$2:$AE$43,MATCH('Energy Use 2019'!$A31,'Final Energy Consumption-2019'!$A$2:$A$43,0),MATCH('Energy Use 2019'!F$2,'Final Energy Consumption-2019'!$A$2:$AE$2,0))*VLOOKUP(F$3,'Heat Value'!$A$1:$E$33,5,0)</f>
        <v>31810324543482.699</v>
      </c>
      <c r="G31" s="5">
        <f>INDEX('Final Energy Consumption-2019'!$A$2:$AE$43,MATCH('Energy Use 2019'!$A31,'Final Energy Consumption-2019'!$A$2:$A$43,0),MATCH('Energy Use 2019'!G$2,'Final Energy Consumption-2019'!$A$2:$AE$2,0))*VLOOKUP(G$3,'Heat Value'!$A$1:$E$33,5,0)</f>
        <v>0</v>
      </c>
      <c r="H31" s="11">
        <f>INDEX('Final Energy Consumption-2019'!$A$2:$AE$43,MATCH('Energy Use 2019'!$A31,'Final Energy Consumption-2019'!$A$2:$A$43,0),MATCH('Energy Use 2019'!H$2,'Final Energy Consumption-2019'!$A$2:$AE$2,0))*VLOOKUP(H$3,'Heat Value'!$A$1:$E$33,5,0)</f>
        <v>60243256316.71537</v>
      </c>
      <c r="I31" s="11">
        <f>INDEX('Final Energy Consumption-2019'!$A$2:$AE$43,MATCH('Energy Use 2019'!$A31,'Final Energy Consumption-2019'!$A$2:$A$43,0),MATCH('Energy Use 2019'!I$2,'Final Energy Consumption-2019'!$A$2:$AE$2,0))*VLOOKUP(I$3,'Heat Value'!$A$1:$E$33,5,0)</f>
        <v>44355311616915.828</v>
      </c>
      <c r="J31" s="11">
        <f>INDEX('Final Energy Consumption-2019'!$A$2:$AE$43,MATCH('Energy Use 2019'!$A31,'Final Energy Consumption-2019'!$A$2:$A$43,0),MATCH('Energy Use 2019'!J$2,'Final Energy Consumption-2019'!$A$2:$AE$2,0))*VLOOKUP(J$3,'Heat Value'!$A$1:$E$33,5,0)</f>
        <v>6538050663384.3135</v>
      </c>
      <c r="K31" s="11">
        <f>INDEX('Final Energy Consumption-2019'!$A$2:$AE$43,MATCH('Energy Use 2019'!$A31,'Final Energy Consumption-2019'!$A$2:$A$43,0),MATCH('Energy Use 2019'!K$2,'Final Energy Consumption-2019'!$A$2:$AE$2,0))*VLOOKUP(K$3,'Heat Value'!$A$1:$E$33,5,0)</f>
        <v>118901762404.33148</v>
      </c>
      <c r="L31" s="11">
        <f>INDEX('Final Energy Consumption-2019'!$A$2:$AE$43,MATCH('Energy Use 2019'!$A31,'Final Energy Consumption-2019'!$A$2:$A$43,0),MATCH('Energy Use 2019'!L$2,'Final Energy Consumption-2019'!$A$2:$AE$2,0))*VLOOKUP(L$3,'Heat Value'!$A$1:$E$33,5,0)</f>
        <v>1383882189743.7944</v>
      </c>
      <c r="M31" s="11">
        <f>INDEX('Final Energy Consumption-2019'!$A$2:$AE$43,MATCH('Energy Use 2019'!$A31,'Final Energy Consumption-2019'!$A$2:$A$43,0),MATCH('Energy Use 2019'!M$2,'Final Energy Consumption-2019'!$A$2:$AE$2,0))*VLOOKUP(M$3,'Heat Value'!$A$1:$E$33,5,0)</f>
        <v>220441410755.64865</v>
      </c>
      <c r="N31" s="11">
        <f>INDEX('Final Energy Consumption-2019'!$A$2:$AE$43,MATCH('Energy Use 2019'!$A31,'Final Energy Consumption-2019'!$A$2:$A$43,0),MATCH('Energy Use 2019'!N$2,'Final Energy Consumption-2019'!$A$2:$AE$2,0))*VLOOKUP(N$3,'Heat Value'!$A$1:$E$33,5,0)</f>
        <v>13494297576758.615</v>
      </c>
      <c r="O31" s="11">
        <f>INDEX('Final Energy Consumption-2019'!$A$2:$AE$43,MATCH('Energy Use 2019'!$A31,'Final Energy Consumption-2019'!$A$2:$A$43,0),MATCH('Energy Use 2019'!O$2,'Final Energy Consumption-2019'!$A$2:$AE$2,0))*VLOOKUP(O$3,'Heat Value'!$A$1:$E$33,5,0)</f>
        <v>5477407854759.5371</v>
      </c>
      <c r="P31" s="5">
        <f>INDEX('Final Energy Consumption-2019'!$A$2:$AE$43,MATCH('Energy Use 2019'!$A31,'Final Energy Consumption-2019'!$A$2:$A$43,0),MATCH('Energy Use 2019'!P$2,'Final Energy Consumption-2019'!$A$2:$AE$2,0))*VLOOKUP(P$3,'Heat Value'!$A$1:$E$33,5,0)</f>
        <v>0</v>
      </c>
      <c r="Q31" s="11">
        <f>INDEX('Final Energy Consumption-2019'!$A$2:$AE$43,MATCH('Energy Use 2019'!$A31,'Final Energy Consumption-2019'!$A$2:$A$43,0),MATCH('Energy Use 2019'!Q$2,'Final Energy Consumption-2019'!$A$2:$AE$2,0))*VLOOKUP(Q$3,'Heat Value'!$A$1:$E$33,5,0)</f>
        <v>164798479625.50986</v>
      </c>
      <c r="R31" s="5">
        <f>INDEX('Final Energy Consumption-2019'!$A$2:$AE$43,MATCH('Energy Use 2019'!$A31,'Final Energy Consumption-2019'!$A$2:$A$43,0),MATCH('Energy Use 2019'!R$2,'Final Energy Consumption-2019'!$A$2:$AE$2,0))*VLOOKUP(R$3,'Heat Value'!$A$1:$E$33,5,0)</f>
        <v>0</v>
      </c>
      <c r="S31" s="11">
        <f>INDEX('Final Energy Consumption-2019'!$A$2:$AE$43,MATCH('Energy Use 2019'!$A31,'Final Energy Consumption-2019'!$A$2:$A$43,0),MATCH('Energy Use 2019'!S$2,'Final Energy Consumption-2019'!$A$2:$AE$2,0))*VLOOKUP(S$3,'Heat Value'!$A$1:$E$33,5,0)</f>
        <v>40704006332.934891</v>
      </c>
      <c r="T31" s="15">
        <f>INDEX('Final Energy Consumption-2019'!$A$2:$AE$43,MATCH('Energy Use 2019'!$A31,'Final Energy Consumption-2019'!$A$2:$A$43,0),MATCH('Energy Use 2019'!T$2,'Final Energy Consumption-2019'!$A$2:$AE$2,0))*VLOOKUP(T$3,'Heat Value'!$A$1:$E$33,5,0)</f>
        <v>3693636787095.2046</v>
      </c>
      <c r="U31" s="11">
        <f>INDEX('Final Energy Consumption-2019'!$A$2:$AE$43,MATCH('Energy Use 2019'!$A31,'Final Energy Consumption-2019'!$A$2:$A$43,0),MATCH('Energy Use 2019'!U$2,'Final Energy Consumption-2019'!$A$2:$AE$2,0))*VLOOKUP(U$3,'Heat Value'!$A$1:$E$33,5,0)</f>
        <v>79360625601004.906</v>
      </c>
      <c r="V31" s="11">
        <f>INDEX('Final Energy Consumption-2019'!$A$2:$AE$43,MATCH('Energy Use 2019'!$A31,'Final Energy Consumption-2019'!$A$2:$A$43,0),MATCH('Energy Use 2019'!V$2,'Final Energy Consumption-2019'!$A$2:$AE$2,0))*VLOOKUP(V$3,'Heat Value'!$A$1:$E$33,5,0)</f>
        <v>1540960698905.1814</v>
      </c>
      <c r="W31" s="5">
        <f>INDEX('Final Energy Consumption-2019'!$A$2:$AE$43,MATCH('Energy Use 2019'!$A31,'Final Energy Consumption-2019'!$A$2:$A$43,0),MATCH('Energy Use 2019'!W$2,'Final Energy Consumption-2019'!$A$2:$AE$2,0))*VLOOKUP(W$3,'Heat Value'!$A$1:$E$33,5,0)</f>
        <v>0</v>
      </c>
      <c r="X31" s="11">
        <f>INDEX('Final Energy Consumption-2019'!$A$2:$AE$43,MATCH('Energy Use 2019'!$A31,'Final Energy Consumption-2019'!$A$2:$A$43,0),MATCH('Energy Use 2019'!X$2,'Final Energy Consumption-2019'!$A$2:$AE$2,0))*VLOOKUP(X$3,'Heat Value'!$A$1:$E$33,5,0)</f>
        <v>1945961438913.3997</v>
      </c>
      <c r="Y31" s="11">
        <f>INDEX('Final Energy Consumption-2019'!$A$2:$AE$43,MATCH('Energy Use 2019'!$A31,'Final Energy Consumption-2019'!$A$2:$A$43,0),MATCH('Energy Use 2019'!Y$2,'Final Energy Consumption-2019'!$A$2:$AE$2,0))*VLOOKUP(Y$3,'Heat Value'!$A$1:$E$33,5,0)</f>
        <v>69984766683204.5</v>
      </c>
      <c r="Z31" s="11">
        <f>INDEX('Final Energy Consumption-2019'!$A$2:$AE$43,MATCH('Energy Use 2019'!$A31,'Final Energy Consumption-2019'!$A$2:$A$43,0),MATCH('Energy Use 2019'!Z$2,'Final Energy Consumption-2019'!$A$2:$AE$2,0))*VLOOKUP(Z$3,'Heat Value'!$A$1:$E$33,5,0)</f>
        <v>125048691403398.23</v>
      </c>
      <c r="AA31" s="11">
        <f>INDEX('Final Energy Consumption-2019'!$A$2:$AE$43,MATCH('Energy Use 2019'!$A31,'Final Energy Consumption-2019'!$A$2:$A$43,0),MATCH('Energy Use 2019'!AA$2,'Final Energy Consumption-2019'!$A$2:$AE$2,0))*VLOOKUP(AA$3,'Heat Value'!$A$1:$E$33,5,0)</f>
        <v>207174056235980.31</v>
      </c>
      <c r="AB31" s="11">
        <f>INDEX('Final Energy Consumption-2019'!$A$2:$AE$43,MATCH('Energy Use 2019'!$A31,'Final Energy Consumption-2019'!$A$2:$A$43,0),MATCH('Energy Use 2019'!AB$2,'Final Energy Consumption-2019'!$A$2:$AE$2,0))*VLOOKUP(AB$3,'Heat Value'!$A$1:$E$33,5,0)</f>
        <v>2277150730930500</v>
      </c>
      <c r="AC31" s="132">
        <f>INDEX('Final Energy Consumption-2019'!$A$2:$AE$43,MATCH('Energy Use 2019'!$A31,'Final Energy Consumption-2019'!$A$2:$A$43,0),MATCH('Energy Use 2019'!AC$2,'Final Energy Consumption-2019'!$A$2:$AE$2,0))*VLOOKUP(AC$3,'Heat Value'!$A$1:$E$33,5,0)</f>
        <v>1653515877856.1343</v>
      </c>
    </row>
    <row r="32" spans="1:29" x14ac:dyDescent="0.2">
      <c r="A32" s="12" t="s">
        <v>28</v>
      </c>
      <c r="B32" s="15">
        <f>INDEX('Final Energy Consumption-2019'!$A$2:$AE$43,MATCH('Energy Use 2019'!$A32,'Final Energy Consumption-2019'!$A$2:$A$43,0),MATCH('Energy Use 2019'!B$2,'Final Energy Consumption-2019'!$A$2:$AE$2,0))*VLOOKUP(B$3,'Heat Value'!$A$1:$E$33,5,0)</f>
        <v>40319587631308.813</v>
      </c>
      <c r="C32" s="5">
        <f>INDEX('Final Energy Consumption-2019'!$A$2:$AE$43,MATCH('Energy Use 2019'!$A32,'Final Energy Consumption-2019'!$A$2:$A$43,0),MATCH('Energy Use 2019'!C$2,'Final Energy Consumption-2019'!$A$2:$AE$2,0))*VLOOKUP(C$3,'Heat Value'!$A$1:$E$33,5,0)</f>
        <v>0</v>
      </c>
      <c r="D32" s="11">
        <f>INDEX('Final Energy Consumption-2019'!$A$2:$AE$43,MATCH('Energy Use 2019'!$A32,'Final Energy Consumption-2019'!$A$2:$A$43,0),MATCH('Energy Use 2019'!D$2,'Final Energy Consumption-2019'!$A$2:$AE$2,0))*VLOOKUP(D$3,'Heat Value'!$A$1:$E$33,5,0)</f>
        <v>3999759633577.6914</v>
      </c>
      <c r="E32" s="11">
        <f>INDEX('Final Energy Consumption-2019'!$A$2:$AE$43,MATCH('Energy Use 2019'!$A32,'Final Energy Consumption-2019'!$A$2:$A$43,0),MATCH('Energy Use 2019'!E$2,'Final Energy Consumption-2019'!$A$2:$AE$2,0))*VLOOKUP(E$3,'Heat Value'!$A$1:$E$33,5,0)</f>
        <v>126422594595347.72</v>
      </c>
      <c r="F32" s="11">
        <f>INDEX('Final Energy Consumption-2019'!$A$2:$AE$43,MATCH('Energy Use 2019'!$A32,'Final Energy Consumption-2019'!$A$2:$A$43,0),MATCH('Energy Use 2019'!F$2,'Final Energy Consumption-2019'!$A$2:$AE$2,0))*VLOOKUP(F$3,'Heat Value'!$A$1:$E$33,5,0)</f>
        <v>7483814719381.917</v>
      </c>
      <c r="G32" s="11">
        <f>INDEX('Final Energy Consumption-2019'!$A$2:$AE$43,MATCH('Energy Use 2019'!$A32,'Final Energy Consumption-2019'!$A$2:$A$43,0),MATCH('Energy Use 2019'!G$2,'Final Energy Consumption-2019'!$A$2:$AE$2,0))*VLOOKUP(G$3,'Heat Value'!$A$1:$E$33,5,0)</f>
        <v>17401616227235.742</v>
      </c>
      <c r="H32" s="11">
        <f>INDEX('Final Energy Consumption-2019'!$A$2:$AE$43,MATCH('Energy Use 2019'!$A32,'Final Energy Consumption-2019'!$A$2:$A$43,0),MATCH('Energy Use 2019'!H$2,'Final Energy Consumption-2019'!$A$2:$AE$2,0))*VLOOKUP(H$3,'Heat Value'!$A$1:$E$33,5,0)</f>
        <v>1671750362788.8518</v>
      </c>
      <c r="I32" s="11">
        <f>INDEX('Final Energy Consumption-2019'!$A$2:$AE$43,MATCH('Energy Use 2019'!$A32,'Final Energy Consumption-2019'!$A$2:$A$43,0),MATCH('Energy Use 2019'!I$2,'Final Energy Consumption-2019'!$A$2:$AE$2,0))*VLOOKUP(I$3,'Heat Value'!$A$1:$E$33,5,0)</f>
        <v>262574725309.5654</v>
      </c>
      <c r="J32" s="11">
        <f>INDEX('Final Energy Consumption-2019'!$A$2:$AE$43,MATCH('Energy Use 2019'!$A32,'Final Energy Consumption-2019'!$A$2:$A$43,0),MATCH('Energy Use 2019'!J$2,'Final Energy Consumption-2019'!$A$2:$AE$2,0))*VLOOKUP(J$3,'Heat Value'!$A$1:$E$33,5,0)</f>
        <v>827561213939.52747</v>
      </c>
      <c r="K32" s="5">
        <f>INDEX('Final Energy Consumption-2019'!$A$2:$AE$43,MATCH('Energy Use 2019'!$A32,'Final Energy Consumption-2019'!$A$2:$A$43,0),MATCH('Energy Use 2019'!K$2,'Final Energy Consumption-2019'!$A$2:$AE$2,0))*VLOOKUP(K$3,'Heat Value'!$A$1:$E$33,5,0)</f>
        <v>0</v>
      </c>
      <c r="L32" s="11">
        <f>INDEX('Final Energy Consumption-2019'!$A$2:$AE$43,MATCH('Energy Use 2019'!$A32,'Final Energy Consumption-2019'!$A$2:$A$43,0),MATCH('Energy Use 2019'!L$2,'Final Energy Consumption-2019'!$A$2:$AE$2,0))*VLOOKUP(L$3,'Heat Value'!$A$1:$E$33,5,0)</f>
        <v>4735408082899.1191</v>
      </c>
      <c r="M32" s="11">
        <f>INDEX('Final Energy Consumption-2019'!$A$2:$AE$43,MATCH('Energy Use 2019'!$A32,'Final Energy Consumption-2019'!$A$2:$A$43,0),MATCH('Energy Use 2019'!M$2,'Final Energy Consumption-2019'!$A$2:$AE$2,0))*VLOOKUP(M$3,'Heat Value'!$A$1:$E$33,5,0)</f>
        <v>183701175629.70721</v>
      </c>
      <c r="N32" s="11">
        <f>INDEX('Final Energy Consumption-2019'!$A$2:$AE$43,MATCH('Energy Use 2019'!$A32,'Final Energy Consumption-2019'!$A$2:$A$43,0),MATCH('Energy Use 2019'!N$2,'Final Energy Consumption-2019'!$A$2:$AE$2,0))*VLOOKUP(N$3,'Heat Value'!$A$1:$E$33,5,0)</f>
        <v>7891212962801.9219</v>
      </c>
      <c r="O32" s="11">
        <f>INDEX('Final Energy Consumption-2019'!$A$2:$AE$43,MATCH('Energy Use 2019'!$A32,'Final Energy Consumption-2019'!$A$2:$A$43,0),MATCH('Energy Use 2019'!O$2,'Final Energy Consumption-2019'!$A$2:$AE$2,0))*VLOOKUP(O$3,'Heat Value'!$A$1:$E$33,5,0)</f>
        <v>634142732823.10132</v>
      </c>
      <c r="P32" s="5">
        <f>INDEX('Final Energy Consumption-2019'!$A$2:$AE$43,MATCH('Energy Use 2019'!$A32,'Final Energy Consumption-2019'!$A$2:$A$43,0),MATCH('Energy Use 2019'!P$2,'Final Energy Consumption-2019'!$A$2:$AE$2,0))*VLOOKUP(P$3,'Heat Value'!$A$1:$E$33,5,0)</f>
        <v>0</v>
      </c>
      <c r="Q32" s="11">
        <f>INDEX('Final Energy Consumption-2019'!$A$2:$AE$43,MATCH('Energy Use 2019'!$A32,'Final Energy Consumption-2019'!$A$2:$A$43,0),MATCH('Energy Use 2019'!Q$2,'Final Energy Consumption-2019'!$A$2:$AE$2,0))*VLOOKUP(Q$3,'Heat Value'!$A$1:$E$33,5,0)</f>
        <v>231502626140.5972</v>
      </c>
      <c r="R32" s="11">
        <f>INDEX('Final Energy Consumption-2019'!$A$2:$AE$43,MATCH('Energy Use 2019'!$A32,'Final Energy Consumption-2019'!$A$2:$A$43,0),MATCH('Energy Use 2019'!R$2,'Final Energy Consumption-2019'!$A$2:$AE$2,0))*VLOOKUP(R$3,'Heat Value'!$A$1:$E$33,5,0)</f>
        <v>7568319724.4961014</v>
      </c>
      <c r="S32" s="11">
        <f>INDEX('Final Energy Consumption-2019'!$A$2:$AE$43,MATCH('Energy Use 2019'!$A32,'Final Energy Consumption-2019'!$A$2:$A$43,0),MATCH('Energy Use 2019'!S$2,'Final Energy Consumption-2019'!$A$2:$AE$2,0))*VLOOKUP(S$3,'Heat Value'!$A$1:$E$33,5,0)</f>
        <v>8140801266.586978</v>
      </c>
      <c r="T32" s="15">
        <f>INDEX('Final Energy Consumption-2019'!$A$2:$AE$43,MATCH('Energy Use 2019'!$A32,'Final Energy Consumption-2019'!$A$2:$A$43,0),MATCH('Energy Use 2019'!T$2,'Final Energy Consumption-2019'!$A$2:$AE$2,0))*VLOOKUP(T$3,'Heat Value'!$A$1:$E$33,5,0)</f>
        <v>118078298888.1584</v>
      </c>
      <c r="U32" s="5">
        <f>INDEX('Final Energy Consumption-2019'!$A$2:$AE$43,MATCH('Energy Use 2019'!$A32,'Final Energy Consumption-2019'!$A$2:$A$43,0),MATCH('Energy Use 2019'!U$2,'Final Energy Consumption-2019'!$A$2:$AE$2,0))*VLOOKUP(U$3,'Heat Value'!$A$1:$E$33,5,0)</f>
        <v>0</v>
      </c>
      <c r="V32" s="11">
        <f>INDEX('Final Energy Consumption-2019'!$A$2:$AE$43,MATCH('Energy Use 2019'!$A32,'Final Energy Consumption-2019'!$A$2:$A$43,0),MATCH('Energy Use 2019'!V$2,'Final Energy Consumption-2019'!$A$2:$AE$2,0))*VLOOKUP(V$3,'Heat Value'!$A$1:$E$33,5,0)</f>
        <v>2059370316746.7393</v>
      </c>
      <c r="W32" s="11">
        <f>INDEX('Final Energy Consumption-2019'!$A$2:$AE$43,MATCH('Energy Use 2019'!$A32,'Final Energy Consumption-2019'!$A$2:$A$43,0),MATCH('Energy Use 2019'!W$2,'Final Energy Consumption-2019'!$A$2:$AE$2,0))*VLOOKUP(W$3,'Heat Value'!$A$1:$E$33,5,0)</f>
        <v>4359769200.8437281</v>
      </c>
      <c r="X32" s="11">
        <f>INDEX('Final Energy Consumption-2019'!$A$2:$AE$43,MATCH('Energy Use 2019'!$A32,'Final Energy Consumption-2019'!$A$2:$A$43,0),MATCH('Energy Use 2019'!X$2,'Final Energy Consumption-2019'!$A$2:$AE$2,0))*VLOOKUP(X$3,'Heat Value'!$A$1:$E$33,5,0)</f>
        <v>497171784792.24585</v>
      </c>
      <c r="Y32" s="11">
        <f>INDEX('Final Energy Consumption-2019'!$A$2:$AE$43,MATCH('Energy Use 2019'!$A32,'Final Energy Consumption-2019'!$A$2:$A$43,0),MATCH('Energy Use 2019'!Y$2,'Final Energy Consumption-2019'!$A$2:$AE$2,0))*VLOOKUP(Y$3,'Heat Value'!$A$1:$E$33,5,0)</f>
        <v>39393834933003.781</v>
      </c>
      <c r="Z32" s="11">
        <f>INDEX('Final Energy Consumption-2019'!$A$2:$AE$43,MATCH('Energy Use 2019'!$A32,'Final Energy Consumption-2019'!$A$2:$A$43,0),MATCH('Energy Use 2019'!Z$2,'Final Energy Consumption-2019'!$A$2:$AE$2,0))*VLOOKUP(Z$3,'Heat Value'!$A$1:$E$33,5,0)</f>
        <v>181681596476622.56</v>
      </c>
      <c r="AA32" s="11">
        <f>INDEX('Final Energy Consumption-2019'!$A$2:$AE$43,MATCH('Energy Use 2019'!$A32,'Final Energy Consumption-2019'!$A$2:$A$43,0),MATCH('Energy Use 2019'!AA$2,'Final Energy Consumption-2019'!$A$2:$AE$2,0))*VLOOKUP(AA$3,'Heat Value'!$A$1:$E$33,5,0)</f>
        <v>6040912431318.21</v>
      </c>
      <c r="AB32" s="11">
        <f>INDEX('Final Energy Consumption-2019'!$A$2:$AE$43,MATCH('Energy Use 2019'!$A32,'Final Energy Consumption-2019'!$A$2:$A$43,0),MATCH('Energy Use 2019'!AB$2,'Final Energy Consumption-2019'!$A$2:$AE$2,0))*VLOOKUP(AB$3,'Heat Value'!$A$1:$E$33,5,0)</f>
        <v>570796702373623.13</v>
      </c>
      <c r="AC32" s="132">
        <f>INDEX('Final Energy Consumption-2019'!$A$2:$AE$43,MATCH('Energy Use 2019'!$A32,'Final Energy Consumption-2019'!$A$2:$A$43,0),MATCH('Energy Use 2019'!AC$2,'Final Energy Consumption-2019'!$A$2:$AE$2,0))*VLOOKUP(AC$3,'Heat Value'!$A$1:$E$33,5,0)</f>
        <v>1353885483882.2039</v>
      </c>
    </row>
    <row r="33" spans="1:29" x14ac:dyDescent="0.2">
      <c r="A33" s="12" t="s">
        <v>29</v>
      </c>
      <c r="B33" s="15">
        <f>INDEX('Final Energy Consumption-2019'!$A$2:$AE$43,MATCH('Energy Use 2019'!$A33,'Final Energy Consumption-2019'!$A$2:$A$43,0),MATCH('Energy Use 2019'!B$2,'Final Energy Consumption-2019'!$A$2:$AE$2,0))*VLOOKUP(B$3,'Heat Value'!$A$1:$E$33,5,0)</f>
        <v>3410498884964.2417</v>
      </c>
      <c r="C33" s="5">
        <f>INDEX('Final Energy Consumption-2019'!$A$2:$AE$43,MATCH('Energy Use 2019'!$A33,'Final Energy Consumption-2019'!$A$2:$A$43,0),MATCH('Energy Use 2019'!C$2,'Final Energy Consumption-2019'!$A$2:$AE$2,0))*VLOOKUP(C$3,'Heat Value'!$A$1:$E$33,5,0)</f>
        <v>0</v>
      </c>
      <c r="D33" s="11">
        <f>INDEX('Final Energy Consumption-2019'!$A$2:$AE$43,MATCH('Energy Use 2019'!$A33,'Final Energy Consumption-2019'!$A$2:$A$43,0),MATCH('Energy Use 2019'!D$2,'Final Energy Consumption-2019'!$A$2:$AE$2,0))*VLOOKUP(D$3,'Heat Value'!$A$1:$E$33,5,0)</f>
        <v>63412756774.913857</v>
      </c>
      <c r="E33" s="11">
        <f>INDEX('Final Energy Consumption-2019'!$A$2:$AE$43,MATCH('Energy Use 2019'!$A33,'Final Energy Consumption-2019'!$A$2:$A$43,0),MATCH('Energy Use 2019'!E$2,'Final Energy Consumption-2019'!$A$2:$AE$2,0))*VLOOKUP(E$3,'Heat Value'!$A$1:$E$33,5,0)</f>
        <v>65911805521954.125</v>
      </c>
      <c r="F33" s="11">
        <f>INDEX('Final Energy Consumption-2019'!$A$2:$AE$43,MATCH('Energy Use 2019'!$A33,'Final Energy Consumption-2019'!$A$2:$A$43,0),MATCH('Energy Use 2019'!F$2,'Final Energy Consumption-2019'!$A$2:$AE$2,0))*VLOOKUP(F$3,'Heat Value'!$A$1:$E$33,5,0)</f>
        <v>246719166573.03024</v>
      </c>
      <c r="G33" s="11">
        <f>INDEX('Final Energy Consumption-2019'!$A$2:$AE$43,MATCH('Energy Use 2019'!$A33,'Final Energy Consumption-2019'!$A$2:$A$43,0),MATCH('Energy Use 2019'!G$2,'Final Energy Consumption-2019'!$A$2:$AE$2,0))*VLOOKUP(G$3,'Heat Value'!$A$1:$E$33,5,0)</f>
        <v>28533086660.767769</v>
      </c>
      <c r="H33" s="11">
        <f>INDEX('Final Energy Consumption-2019'!$A$2:$AE$43,MATCH('Energy Use 2019'!$A33,'Final Energy Consumption-2019'!$A$2:$A$43,0),MATCH('Energy Use 2019'!H$2,'Final Energy Consumption-2019'!$A$2:$AE$2,0))*VLOOKUP(H$3,'Heat Value'!$A$1:$E$33,5,0)</f>
        <v>37652035197.947105</v>
      </c>
      <c r="I33" s="5">
        <f>INDEX('Final Energy Consumption-2019'!$A$2:$AE$43,MATCH('Energy Use 2019'!$A33,'Final Energy Consumption-2019'!$A$2:$A$43,0),MATCH('Energy Use 2019'!I$2,'Final Energy Consumption-2019'!$A$2:$AE$2,0))*VLOOKUP(I$3,'Heat Value'!$A$1:$E$33,5,0)</f>
        <v>0</v>
      </c>
      <c r="J33" s="5">
        <f>INDEX('Final Energy Consumption-2019'!$A$2:$AE$43,MATCH('Energy Use 2019'!$A33,'Final Energy Consumption-2019'!$A$2:$A$43,0),MATCH('Energy Use 2019'!J$2,'Final Energy Consumption-2019'!$A$2:$AE$2,0))*VLOOKUP(J$3,'Heat Value'!$A$1:$E$33,5,0)</f>
        <v>0</v>
      </c>
      <c r="K33" s="5">
        <f>INDEX('Final Energy Consumption-2019'!$A$2:$AE$43,MATCH('Energy Use 2019'!$A33,'Final Energy Consumption-2019'!$A$2:$A$43,0),MATCH('Energy Use 2019'!K$2,'Final Energy Consumption-2019'!$A$2:$AE$2,0))*VLOOKUP(K$3,'Heat Value'!$A$1:$E$33,5,0)</f>
        <v>0</v>
      </c>
      <c r="L33" s="11">
        <f>INDEX('Final Energy Consumption-2019'!$A$2:$AE$43,MATCH('Energy Use 2019'!$A33,'Final Energy Consumption-2019'!$A$2:$A$43,0),MATCH('Energy Use 2019'!L$2,'Final Energy Consumption-2019'!$A$2:$AE$2,0))*VLOOKUP(L$3,'Heat Value'!$A$1:$E$33,5,0)</f>
        <v>6241757723062.7178</v>
      </c>
      <c r="M33" s="11">
        <f>INDEX('Final Energy Consumption-2019'!$A$2:$AE$43,MATCH('Energy Use 2019'!$A33,'Final Energy Consumption-2019'!$A$2:$A$43,0),MATCH('Energy Use 2019'!M$2,'Final Energy Consumption-2019'!$A$2:$AE$2,0))*VLOOKUP(M$3,'Heat Value'!$A$1:$E$33,5,0)</f>
        <v>661324232266.94592</v>
      </c>
      <c r="N33" s="11">
        <f>INDEX('Final Energy Consumption-2019'!$A$2:$AE$43,MATCH('Energy Use 2019'!$A33,'Final Energy Consumption-2019'!$A$2:$A$43,0),MATCH('Energy Use 2019'!N$2,'Final Energy Consumption-2019'!$A$2:$AE$2,0))*VLOOKUP(N$3,'Heat Value'!$A$1:$E$33,5,0)</f>
        <v>8590587882148.6084</v>
      </c>
      <c r="O33" s="11">
        <f>INDEX('Final Energy Consumption-2019'!$A$2:$AE$43,MATCH('Energy Use 2019'!$A33,'Final Energy Consumption-2019'!$A$2:$A$43,0),MATCH('Energy Use 2019'!O$2,'Final Energy Consumption-2019'!$A$2:$AE$2,0))*VLOOKUP(O$3,'Heat Value'!$A$1:$E$33,5,0)</f>
        <v>277437445610.10681</v>
      </c>
      <c r="P33" s="11">
        <f>INDEX('Final Energy Consumption-2019'!$A$2:$AE$43,MATCH('Energy Use 2019'!$A33,'Final Energy Consumption-2019'!$A$2:$A$43,0),MATCH('Energy Use 2019'!P$2,'Final Energy Consumption-2019'!$A$2:$AE$2,0))*VLOOKUP(P$3,'Heat Value'!$A$1:$E$33,5,0)</f>
        <v>12484741921.482166</v>
      </c>
      <c r="Q33" s="11">
        <f>INDEX('Final Energy Consumption-2019'!$A$2:$AE$43,MATCH('Energy Use 2019'!$A33,'Final Energy Consumption-2019'!$A$2:$A$43,0),MATCH('Energy Use 2019'!Q$2,'Final Energy Consumption-2019'!$A$2:$AE$2,0))*VLOOKUP(Q$3,'Heat Value'!$A$1:$E$33,5,0)</f>
        <v>1145741810729.7354</v>
      </c>
      <c r="R33" s="11">
        <f>INDEX('Final Energy Consumption-2019'!$A$2:$AE$43,MATCH('Energy Use 2019'!$A33,'Final Energy Consumption-2019'!$A$2:$A$43,0),MATCH('Energy Use 2019'!R$2,'Final Energy Consumption-2019'!$A$2:$AE$2,0))*VLOOKUP(R$3,'Heat Value'!$A$1:$E$33,5,0)</f>
        <v>30273278897.984406</v>
      </c>
      <c r="S33" s="11">
        <f>INDEX('Final Energy Consumption-2019'!$A$2:$AE$43,MATCH('Energy Use 2019'!$A33,'Final Energy Consumption-2019'!$A$2:$A$43,0),MATCH('Energy Use 2019'!S$2,'Final Energy Consumption-2019'!$A$2:$AE$2,0))*VLOOKUP(S$3,'Heat Value'!$A$1:$E$33,5,0)</f>
        <v>16281602533.173956</v>
      </c>
      <c r="T33" s="9">
        <f>INDEX('Final Energy Consumption-2019'!$A$2:$AE$43,MATCH('Energy Use 2019'!$A33,'Final Energy Consumption-2019'!$A$2:$A$43,0),MATCH('Energy Use 2019'!T$2,'Final Energy Consumption-2019'!$A$2:$AE$2,0))*VLOOKUP(T$3,'Heat Value'!$A$1:$E$33,5,0)</f>
        <v>0</v>
      </c>
      <c r="U33" s="5">
        <f>INDEX('Final Energy Consumption-2019'!$A$2:$AE$43,MATCH('Energy Use 2019'!$A33,'Final Energy Consumption-2019'!$A$2:$A$43,0),MATCH('Energy Use 2019'!U$2,'Final Energy Consumption-2019'!$A$2:$AE$2,0))*VLOOKUP(U$3,'Heat Value'!$A$1:$E$33,5,0)</f>
        <v>0</v>
      </c>
      <c r="V33" s="11">
        <f>INDEX('Final Energy Consumption-2019'!$A$2:$AE$43,MATCH('Energy Use 2019'!$A33,'Final Energy Consumption-2019'!$A$2:$A$43,0),MATCH('Energy Use 2019'!V$2,'Final Energy Consumption-2019'!$A$2:$AE$2,0))*VLOOKUP(V$3,'Heat Value'!$A$1:$E$33,5,0)</f>
        <v>1331694431152.6257</v>
      </c>
      <c r="W33" s="5">
        <f>INDEX('Final Energy Consumption-2019'!$A$2:$AE$43,MATCH('Energy Use 2019'!$A33,'Final Energy Consumption-2019'!$A$2:$A$43,0),MATCH('Energy Use 2019'!W$2,'Final Energy Consumption-2019'!$A$2:$AE$2,0))*VLOOKUP(W$3,'Heat Value'!$A$1:$E$33,5,0)</f>
        <v>0</v>
      </c>
      <c r="X33" s="11">
        <f>INDEX('Final Energy Consumption-2019'!$A$2:$AE$43,MATCH('Energy Use 2019'!$A33,'Final Energy Consumption-2019'!$A$2:$A$43,0),MATCH('Energy Use 2019'!X$2,'Final Energy Consumption-2019'!$A$2:$AE$2,0))*VLOOKUP(X$3,'Heat Value'!$A$1:$E$33,5,0)</f>
        <v>671958740383.26978</v>
      </c>
      <c r="Y33" s="11">
        <f>INDEX('Final Energy Consumption-2019'!$A$2:$AE$43,MATCH('Energy Use 2019'!$A33,'Final Energy Consumption-2019'!$A$2:$A$43,0),MATCH('Energy Use 2019'!Y$2,'Final Energy Consumption-2019'!$A$2:$AE$2,0))*VLOOKUP(Y$3,'Heat Value'!$A$1:$E$33,5,0)</f>
        <v>34941791943999.93</v>
      </c>
      <c r="Z33" s="11">
        <f>INDEX('Final Energy Consumption-2019'!$A$2:$AE$43,MATCH('Energy Use 2019'!$A33,'Final Energy Consumption-2019'!$A$2:$A$43,0),MATCH('Energy Use 2019'!Z$2,'Final Energy Consumption-2019'!$A$2:$AE$2,0))*VLOOKUP(Z$3,'Heat Value'!$A$1:$E$33,5,0)</f>
        <v>40218771356985.516</v>
      </c>
      <c r="AA33" s="11">
        <f>INDEX('Final Energy Consumption-2019'!$A$2:$AE$43,MATCH('Energy Use 2019'!$A33,'Final Energy Consumption-2019'!$A$2:$A$43,0),MATCH('Energy Use 2019'!AA$2,'Final Energy Consumption-2019'!$A$2:$AE$2,0))*VLOOKUP(AA$3,'Heat Value'!$A$1:$E$33,5,0)</f>
        <v>3257647450606.5249</v>
      </c>
      <c r="AB33" s="11">
        <f>INDEX('Final Energy Consumption-2019'!$A$2:$AE$43,MATCH('Energy Use 2019'!$A33,'Final Energy Consumption-2019'!$A$2:$A$43,0),MATCH('Energy Use 2019'!AB$2,'Final Energy Consumption-2019'!$A$2:$AE$2,0))*VLOOKUP(AB$3,'Heat Value'!$A$1:$E$33,5,0)</f>
        <v>343749385399834.5</v>
      </c>
      <c r="AC33" s="132">
        <f>INDEX('Final Energy Consumption-2019'!$A$2:$AE$43,MATCH('Energy Use 2019'!$A33,'Final Energy Consumption-2019'!$A$2:$A$43,0),MATCH('Energy Use 2019'!AC$2,'Final Energy Consumption-2019'!$A$2:$AE$2,0))*VLOOKUP(AC$3,'Heat Value'!$A$1:$E$33,5,0)</f>
        <v>1417695660376.6521</v>
      </c>
    </row>
    <row r="34" spans="1:29" x14ac:dyDescent="0.2">
      <c r="A34" s="12" t="s">
        <v>30</v>
      </c>
      <c r="B34" s="15">
        <f>INDEX('Final Energy Consumption-2019'!$A$2:$AE$43,MATCH('Energy Use 2019'!$A34,'Final Energy Consumption-2019'!$A$2:$A$43,0),MATCH('Energy Use 2019'!B$2,'Final Energy Consumption-2019'!$A$2:$AE$2,0))*VLOOKUP(B$3,'Heat Value'!$A$1:$E$33,5,0)</f>
        <v>3404553796844.0249</v>
      </c>
      <c r="C34" s="5">
        <f>INDEX('Final Energy Consumption-2019'!$A$2:$AE$43,MATCH('Energy Use 2019'!$A34,'Final Energy Consumption-2019'!$A$2:$A$43,0),MATCH('Energy Use 2019'!C$2,'Final Energy Consumption-2019'!$A$2:$AE$2,0))*VLOOKUP(C$3,'Heat Value'!$A$1:$E$33,5,0)</f>
        <v>0</v>
      </c>
      <c r="D34" s="11">
        <f>INDEX('Final Energy Consumption-2019'!$A$2:$AE$43,MATCH('Energy Use 2019'!$A34,'Final Energy Consumption-2019'!$A$2:$A$43,0),MATCH('Energy Use 2019'!D$2,'Final Energy Consumption-2019'!$A$2:$AE$2,0))*VLOOKUP(D$3,'Heat Value'!$A$1:$E$33,5,0)</f>
        <v>118898918952.96347</v>
      </c>
      <c r="E34" s="11">
        <f>INDEX('Final Energy Consumption-2019'!$A$2:$AE$43,MATCH('Energy Use 2019'!$A34,'Final Energy Consumption-2019'!$A$2:$A$43,0),MATCH('Energy Use 2019'!E$2,'Final Energy Consumption-2019'!$A$2:$AE$2,0))*VLOOKUP(E$3,'Heat Value'!$A$1:$E$33,5,0)</f>
        <v>1762607164350.5886</v>
      </c>
      <c r="F34" s="11">
        <f>INDEX('Final Energy Consumption-2019'!$A$2:$AE$43,MATCH('Energy Use 2019'!$A34,'Final Energy Consumption-2019'!$A$2:$A$43,0),MATCH('Energy Use 2019'!F$2,'Final Energy Consumption-2019'!$A$2:$AE$2,0))*VLOOKUP(F$3,'Heat Value'!$A$1:$E$33,5,0)</f>
        <v>2204024554719.0703</v>
      </c>
      <c r="G34" s="11">
        <f>INDEX('Final Energy Consumption-2019'!$A$2:$AE$43,MATCH('Energy Use 2019'!$A34,'Final Energy Consumption-2019'!$A$2:$A$43,0),MATCH('Energy Use 2019'!G$2,'Final Energy Consumption-2019'!$A$2:$AE$2,0))*VLOOKUP(G$3,'Heat Value'!$A$1:$E$33,5,0)</f>
        <v>834592784827.45715</v>
      </c>
      <c r="H34" s="5">
        <f>INDEX('Final Energy Consumption-2019'!$A$2:$AE$43,MATCH('Energy Use 2019'!$A34,'Final Energy Consumption-2019'!$A$2:$A$43,0),MATCH('Energy Use 2019'!H$2,'Final Energy Consumption-2019'!$A$2:$AE$2,0))*VLOOKUP(H$3,'Heat Value'!$A$1:$E$33,5,0)</f>
        <v>0</v>
      </c>
      <c r="I34" s="11">
        <f>INDEX('Final Energy Consumption-2019'!$A$2:$AE$43,MATCH('Energy Use 2019'!$A34,'Final Energy Consumption-2019'!$A$2:$A$43,0),MATCH('Energy Use 2019'!I$2,'Final Energy Consumption-2019'!$A$2:$AE$2,0))*VLOOKUP(I$3,'Heat Value'!$A$1:$E$33,5,0)</f>
        <v>1738938275163.3481</v>
      </c>
      <c r="J34" s="11">
        <f>INDEX('Final Energy Consumption-2019'!$A$2:$AE$43,MATCH('Energy Use 2019'!$A34,'Final Energy Consumption-2019'!$A$2:$A$43,0),MATCH('Energy Use 2019'!J$2,'Final Energy Consumption-2019'!$A$2:$AE$2,0))*VLOOKUP(J$3,'Heat Value'!$A$1:$E$33,5,0)</f>
        <v>180731759366.10367</v>
      </c>
      <c r="K34" s="5">
        <f>INDEX('Final Energy Consumption-2019'!$A$2:$AE$43,MATCH('Energy Use 2019'!$A34,'Final Energy Consumption-2019'!$A$2:$A$43,0),MATCH('Energy Use 2019'!K$2,'Final Energy Consumption-2019'!$A$2:$AE$2,0))*VLOOKUP(K$3,'Heat Value'!$A$1:$E$33,5,0)</f>
        <v>0</v>
      </c>
      <c r="L34" s="11">
        <f>INDEX('Final Energy Consumption-2019'!$A$2:$AE$43,MATCH('Energy Use 2019'!$A34,'Final Energy Consumption-2019'!$A$2:$A$43,0),MATCH('Energy Use 2019'!L$2,'Final Energy Consumption-2019'!$A$2:$AE$2,0))*VLOOKUP(L$3,'Heat Value'!$A$1:$E$33,5,0)</f>
        <v>4833382043234.9629</v>
      </c>
      <c r="M34" s="11">
        <f>INDEX('Final Energy Consumption-2019'!$A$2:$AE$43,MATCH('Energy Use 2019'!$A34,'Final Energy Consumption-2019'!$A$2:$A$43,0),MATCH('Energy Use 2019'!M$2,'Final Energy Consumption-2019'!$A$2:$AE$2,0))*VLOOKUP(M$3,'Heat Value'!$A$1:$E$33,5,0)</f>
        <v>314333122744.16565</v>
      </c>
      <c r="N34" s="11">
        <f>INDEX('Final Energy Consumption-2019'!$A$2:$AE$43,MATCH('Energy Use 2019'!$A34,'Final Energy Consumption-2019'!$A$2:$A$43,0),MATCH('Energy Use 2019'!N$2,'Final Energy Consumption-2019'!$A$2:$AE$2,0))*VLOOKUP(N$3,'Heat Value'!$A$1:$E$33,5,0)</f>
        <v>5845642389452.6533</v>
      </c>
      <c r="O34" s="11">
        <f>INDEX('Final Energy Consumption-2019'!$A$2:$AE$43,MATCH('Energy Use 2019'!$A34,'Final Energy Consumption-2019'!$A$2:$A$43,0),MATCH('Energy Use 2019'!O$2,'Final Energy Consumption-2019'!$A$2:$AE$2,0))*VLOOKUP(O$3,'Heat Value'!$A$1:$E$33,5,0)</f>
        <v>253657093129.24051</v>
      </c>
      <c r="P34" s="5">
        <f>INDEX('Final Energy Consumption-2019'!$A$2:$AE$43,MATCH('Energy Use 2019'!$A34,'Final Energy Consumption-2019'!$A$2:$A$43,0),MATCH('Energy Use 2019'!P$2,'Final Energy Consumption-2019'!$A$2:$AE$2,0))*VLOOKUP(P$3,'Heat Value'!$A$1:$E$33,5,0)</f>
        <v>0</v>
      </c>
      <c r="Q34" s="11">
        <f>INDEX('Final Energy Consumption-2019'!$A$2:$AE$43,MATCH('Energy Use 2019'!$A34,'Final Energy Consumption-2019'!$A$2:$A$43,0),MATCH('Energy Use 2019'!Q$2,'Final Energy Consumption-2019'!$A$2:$AE$2,0))*VLOOKUP(Q$3,'Heat Value'!$A$1:$E$33,5,0)</f>
        <v>1133970490756.4846</v>
      </c>
      <c r="R34" s="11">
        <f>INDEX('Final Energy Consumption-2019'!$A$2:$AE$43,MATCH('Energy Use 2019'!$A34,'Final Energy Consumption-2019'!$A$2:$A$43,0),MATCH('Energy Use 2019'!R$2,'Final Energy Consumption-2019'!$A$2:$AE$2,0))*VLOOKUP(R$3,'Heat Value'!$A$1:$E$33,5,0)</f>
        <v>15136639448.992203</v>
      </c>
      <c r="S34" s="11">
        <f>INDEX('Final Energy Consumption-2019'!$A$2:$AE$43,MATCH('Energy Use 2019'!$A34,'Final Energy Consumption-2019'!$A$2:$A$43,0),MATCH('Energy Use 2019'!S$2,'Final Energy Consumption-2019'!$A$2:$AE$2,0))*VLOOKUP(S$3,'Heat Value'!$A$1:$E$33,5,0)</f>
        <v>32563205066.347912</v>
      </c>
      <c r="T34" s="9">
        <f>INDEX('Final Energy Consumption-2019'!$A$2:$AE$43,MATCH('Energy Use 2019'!$A34,'Final Energy Consumption-2019'!$A$2:$A$43,0),MATCH('Energy Use 2019'!T$2,'Final Energy Consumption-2019'!$A$2:$AE$2,0))*VLOOKUP(T$3,'Heat Value'!$A$1:$E$33,5,0)</f>
        <v>0</v>
      </c>
      <c r="U34" s="5">
        <f>INDEX('Final Energy Consumption-2019'!$A$2:$AE$43,MATCH('Energy Use 2019'!$A34,'Final Energy Consumption-2019'!$A$2:$A$43,0),MATCH('Energy Use 2019'!U$2,'Final Energy Consumption-2019'!$A$2:$AE$2,0))*VLOOKUP(U$3,'Heat Value'!$A$1:$E$33,5,0)</f>
        <v>0</v>
      </c>
      <c r="V34" s="11">
        <f>INDEX('Final Energy Consumption-2019'!$A$2:$AE$43,MATCH('Energy Use 2019'!$A34,'Final Energy Consumption-2019'!$A$2:$A$43,0),MATCH('Energy Use 2019'!V$2,'Final Energy Consumption-2019'!$A$2:$AE$2,0))*VLOOKUP(V$3,'Heat Value'!$A$1:$E$33,5,0)</f>
        <v>1721690657418.752</v>
      </c>
      <c r="W34" s="5">
        <f>INDEX('Final Energy Consumption-2019'!$A$2:$AE$43,MATCH('Energy Use 2019'!$A34,'Final Energy Consumption-2019'!$A$2:$A$43,0),MATCH('Energy Use 2019'!W$2,'Final Energy Consumption-2019'!$A$2:$AE$2,0))*VLOOKUP(W$3,'Heat Value'!$A$1:$E$33,5,0)</f>
        <v>0</v>
      </c>
      <c r="X34" s="11">
        <f>INDEX('Final Energy Consumption-2019'!$A$2:$AE$43,MATCH('Energy Use 2019'!$A34,'Final Energy Consumption-2019'!$A$2:$A$43,0),MATCH('Energy Use 2019'!X$2,'Final Energy Consumption-2019'!$A$2:$AE$2,0))*VLOOKUP(X$3,'Heat Value'!$A$1:$E$33,5,0)</f>
        <v>1413832263002.9492</v>
      </c>
      <c r="Y34" s="11">
        <f>INDEX('Final Energy Consumption-2019'!$A$2:$AE$43,MATCH('Energy Use 2019'!$A34,'Final Energy Consumption-2019'!$A$2:$A$43,0),MATCH('Energy Use 2019'!Y$2,'Final Energy Consumption-2019'!$A$2:$AE$2,0))*VLOOKUP(Y$3,'Heat Value'!$A$1:$E$33,5,0)</f>
        <v>16357885224749.002</v>
      </c>
      <c r="Z34" s="11">
        <f>INDEX('Final Energy Consumption-2019'!$A$2:$AE$43,MATCH('Energy Use 2019'!$A34,'Final Energy Consumption-2019'!$A$2:$A$43,0),MATCH('Energy Use 2019'!Z$2,'Final Energy Consumption-2019'!$A$2:$AE$2,0))*VLOOKUP(Z$3,'Heat Value'!$A$1:$E$33,5,0)</f>
        <v>55516529480406.188</v>
      </c>
      <c r="AA34" s="11">
        <f>INDEX('Final Energy Consumption-2019'!$A$2:$AE$43,MATCH('Energy Use 2019'!$A34,'Final Energy Consumption-2019'!$A$2:$A$43,0),MATCH('Energy Use 2019'!AA$2,'Final Energy Consumption-2019'!$A$2:$AE$2,0))*VLOOKUP(AA$3,'Heat Value'!$A$1:$E$33,5,0)</f>
        <v>9054496972837.9785</v>
      </c>
      <c r="AB34" s="11">
        <f>INDEX('Final Energy Consumption-2019'!$A$2:$AE$43,MATCH('Energy Use 2019'!$A34,'Final Energy Consumption-2019'!$A$2:$A$43,0),MATCH('Energy Use 2019'!AB$2,'Final Energy Consumption-2019'!$A$2:$AE$2,0))*VLOOKUP(AB$3,'Heat Value'!$A$1:$E$33,5,0)</f>
        <v>170409177864849.53</v>
      </c>
      <c r="AC34" s="132">
        <f>INDEX('Final Energy Consumption-2019'!$A$2:$AE$43,MATCH('Energy Use 2019'!$A34,'Final Energy Consumption-2019'!$A$2:$A$43,0),MATCH('Energy Use 2019'!AC$2,'Final Energy Consumption-2019'!$A$2:$AE$2,0))*VLOOKUP(AC$3,'Heat Value'!$A$1:$E$33,5,0)</f>
        <v>1503700680869.1689</v>
      </c>
    </row>
    <row r="35" spans="1:29" x14ac:dyDescent="0.2">
      <c r="A35" s="12" t="s">
        <v>31</v>
      </c>
      <c r="B35" s="15">
        <f>INDEX('Final Energy Consumption-2019'!$A$2:$AE$43,MATCH('Energy Use 2019'!$A35,'Final Energy Consumption-2019'!$A$2:$A$43,0),MATCH('Energy Use 2019'!B$2,'Final Energy Consumption-2019'!$A$2:$AE$2,0))*VLOOKUP(B$3,'Heat Value'!$A$1:$E$33,5,0)</f>
        <v>4135799635630.6636</v>
      </c>
      <c r="C35" s="5">
        <f>INDEX('Final Energy Consumption-2019'!$A$2:$AE$43,MATCH('Energy Use 2019'!$A35,'Final Energy Consumption-2019'!$A$2:$A$43,0),MATCH('Energy Use 2019'!C$2,'Final Energy Consumption-2019'!$A$2:$AE$2,0))*VLOOKUP(C$3,'Heat Value'!$A$1:$E$33,5,0)</f>
        <v>0</v>
      </c>
      <c r="D35" s="11">
        <f>INDEX('Final Energy Consumption-2019'!$A$2:$AE$43,MATCH('Energy Use 2019'!$A35,'Final Energy Consumption-2019'!$A$2:$A$43,0),MATCH('Energy Use 2019'!D$2,'Final Energy Consumption-2019'!$A$2:$AE$2,0))*VLOOKUP(D$3,'Heat Value'!$A$1:$E$33,5,0)</f>
        <v>8719254056.5506554</v>
      </c>
      <c r="E35" s="11">
        <f>INDEX('Final Energy Consumption-2019'!$A$2:$AE$43,MATCH('Energy Use 2019'!$A35,'Final Energy Consumption-2019'!$A$2:$A$43,0),MATCH('Energy Use 2019'!E$2,'Final Energy Consumption-2019'!$A$2:$AE$2,0))*VLOOKUP(E$3,'Heat Value'!$A$1:$E$33,5,0)</f>
        <v>3835152897356.0972</v>
      </c>
      <c r="F35" s="11">
        <f>INDEX('Final Energy Consumption-2019'!$A$2:$AE$43,MATCH('Energy Use 2019'!$A35,'Final Energy Consumption-2019'!$A$2:$A$43,0),MATCH('Energy Use 2019'!F$2,'Final Energy Consumption-2019'!$A$2:$AE$2,0))*VLOOKUP(F$3,'Heat Value'!$A$1:$E$33,5,0)</f>
        <v>98687666629.212097</v>
      </c>
      <c r="G35" s="11">
        <f>INDEX('Final Energy Consumption-2019'!$A$2:$AE$43,MATCH('Energy Use 2019'!$A35,'Final Energy Consumption-2019'!$A$2:$A$43,0),MATCH('Energy Use 2019'!G$2,'Final Energy Consumption-2019'!$A$2:$AE$2,0))*VLOOKUP(G$3,'Heat Value'!$A$1:$E$33,5,0)</f>
        <v>10699907497.787912</v>
      </c>
      <c r="H35" s="11">
        <f>INDEX('Final Energy Consumption-2019'!$A$2:$AE$43,MATCH('Energy Use 2019'!$A35,'Final Energy Consumption-2019'!$A$2:$A$43,0),MATCH('Energy Use 2019'!H$2,'Final Energy Consumption-2019'!$A$2:$AE$2,0))*VLOOKUP(H$3,'Heat Value'!$A$1:$E$33,5,0)</f>
        <v>7530407039.5894213</v>
      </c>
      <c r="I35" s="11">
        <f>INDEX('Final Energy Consumption-2019'!$A$2:$AE$43,MATCH('Energy Use 2019'!$A35,'Final Energy Consumption-2019'!$A$2:$A$43,0),MATCH('Energy Use 2019'!I$2,'Final Energy Consumption-2019'!$A$2:$AE$2,0))*VLOOKUP(I$3,'Heat Value'!$A$1:$E$33,5,0)</f>
        <v>89176321803.248627</v>
      </c>
      <c r="J35" s="5">
        <f>INDEX('Final Energy Consumption-2019'!$A$2:$AE$43,MATCH('Energy Use 2019'!$A35,'Final Energy Consumption-2019'!$A$2:$A$43,0),MATCH('Energy Use 2019'!J$2,'Final Energy Consumption-2019'!$A$2:$AE$2,0))*VLOOKUP(J$3,'Heat Value'!$A$1:$E$33,5,0)</f>
        <v>0</v>
      </c>
      <c r="K35" s="11">
        <f>INDEX('Final Energy Consumption-2019'!$A$2:$AE$43,MATCH('Energy Use 2019'!$A35,'Final Energy Consumption-2019'!$A$2:$A$43,0),MATCH('Energy Use 2019'!K$2,'Final Energy Consumption-2019'!$A$2:$AE$2,0))*VLOOKUP(K$3,'Heat Value'!$A$1:$E$33,5,0)</f>
        <v>3963392080.144383</v>
      </c>
      <c r="L35" s="11">
        <f>INDEX('Final Energy Consumption-2019'!$A$2:$AE$43,MATCH('Energy Use 2019'!$A35,'Final Energy Consumption-2019'!$A$2:$A$43,0),MATCH('Energy Use 2019'!L$2,'Final Energy Consumption-2019'!$A$2:$AE$2,0))*VLOOKUP(L$3,'Heat Value'!$A$1:$E$33,5,0)</f>
        <v>10091317914591.916</v>
      </c>
      <c r="M35" s="11">
        <f>INDEX('Final Energy Consumption-2019'!$A$2:$AE$43,MATCH('Energy Use 2019'!$A35,'Final Energy Consumption-2019'!$A$2:$A$43,0),MATCH('Energy Use 2019'!M$2,'Final Energy Consumption-2019'!$A$2:$AE$2,0))*VLOOKUP(M$3,'Heat Value'!$A$1:$E$33,5,0)</f>
        <v>110220705377.82433</v>
      </c>
      <c r="N35" s="11">
        <f>INDEX('Final Energy Consumption-2019'!$A$2:$AE$43,MATCH('Energy Use 2019'!$A35,'Final Energy Consumption-2019'!$A$2:$A$43,0),MATCH('Energy Use 2019'!N$2,'Final Energy Consumption-2019'!$A$2:$AE$2,0))*VLOOKUP(N$3,'Heat Value'!$A$1:$E$33,5,0)</f>
        <v>10894886749360.234</v>
      </c>
      <c r="O35" s="11">
        <f>INDEX('Final Energy Consumption-2019'!$A$2:$AE$43,MATCH('Energy Use 2019'!$A35,'Final Energy Consumption-2019'!$A$2:$A$43,0),MATCH('Energy Use 2019'!O$2,'Final Energy Consumption-2019'!$A$2:$AE$2,0))*VLOOKUP(O$3,'Heat Value'!$A$1:$E$33,5,0)</f>
        <v>126828546564.62025</v>
      </c>
      <c r="P35" s="11">
        <f>INDEX('Final Energy Consumption-2019'!$A$2:$AE$43,MATCH('Energy Use 2019'!$A35,'Final Energy Consumption-2019'!$A$2:$A$43,0),MATCH('Energy Use 2019'!P$2,'Final Energy Consumption-2019'!$A$2:$AE$2,0))*VLOOKUP(P$3,'Heat Value'!$A$1:$E$33,5,0)</f>
        <v>4161580640.4940557</v>
      </c>
      <c r="Q35" s="11">
        <f>INDEX('Final Energy Consumption-2019'!$A$2:$AE$43,MATCH('Energy Use 2019'!$A35,'Final Energy Consumption-2019'!$A$2:$A$43,0),MATCH('Energy Use 2019'!Q$2,'Final Energy Consumption-2019'!$A$2:$AE$2,0))*VLOOKUP(Q$3,'Heat Value'!$A$1:$E$33,5,0)</f>
        <v>3629490325085.6343</v>
      </c>
      <c r="R35" s="11">
        <f>INDEX('Final Energy Consumption-2019'!$A$2:$AE$43,MATCH('Energy Use 2019'!$A35,'Final Energy Consumption-2019'!$A$2:$A$43,0),MATCH('Energy Use 2019'!R$2,'Final Energy Consumption-2019'!$A$2:$AE$2,0))*VLOOKUP(R$3,'Heat Value'!$A$1:$E$33,5,0)</f>
        <v>3784159862.2480507</v>
      </c>
      <c r="S35" s="11">
        <f>INDEX('Final Energy Consumption-2019'!$A$2:$AE$43,MATCH('Energy Use 2019'!$A35,'Final Energy Consumption-2019'!$A$2:$A$43,0),MATCH('Energy Use 2019'!S$2,'Final Energy Consumption-2019'!$A$2:$AE$2,0))*VLOOKUP(S$3,'Heat Value'!$A$1:$E$33,5,0)</f>
        <v>52915208232.815353</v>
      </c>
      <c r="T35" s="15">
        <f>INDEX('Final Energy Consumption-2019'!$A$2:$AE$43,MATCH('Energy Use 2019'!$A35,'Final Energy Consumption-2019'!$A$2:$A$43,0),MATCH('Energy Use 2019'!T$2,'Final Energy Consumption-2019'!$A$2:$AE$2,0))*VLOOKUP(T$3,'Heat Value'!$A$1:$E$33,5,0)</f>
        <v>3689946840.25495</v>
      </c>
      <c r="U35" s="5">
        <f>INDEX('Final Energy Consumption-2019'!$A$2:$AE$43,MATCH('Energy Use 2019'!$A35,'Final Energy Consumption-2019'!$A$2:$A$43,0),MATCH('Energy Use 2019'!U$2,'Final Energy Consumption-2019'!$A$2:$AE$2,0))*VLOOKUP(U$3,'Heat Value'!$A$1:$E$33,5,0)</f>
        <v>0</v>
      </c>
      <c r="V35" s="11">
        <f>INDEX('Final Energy Consumption-2019'!$A$2:$AE$43,MATCH('Energy Use 2019'!$A35,'Final Energy Consumption-2019'!$A$2:$A$43,0),MATCH('Energy Use 2019'!V$2,'Final Energy Consumption-2019'!$A$2:$AE$2,0))*VLOOKUP(V$3,'Heat Value'!$A$1:$E$33,5,0)</f>
        <v>984502668744.97681</v>
      </c>
      <c r="W35" s="5">
        <f>INDEX('Final Energy Consumption-2019'!$A$2:$AE$43,MATCH('Energy Use 2019'!$A35,'Final Energy Consumption-2019'!$A$2:$A$43,0),MATCH('Energy Use 2019'!W$2,'Final Energy Consumption-2019'!$A$2:$AE$2,0))*VLOOKUP(W$3,'Heat Value'!$A$1:$E$33,5,0)</f>
        <v>0</v>
      </c>
      <c r="X35" s="11">
        <f>INDEX('Final Energy Consumption-2019'!$A$2:$AE$43,MATCH('Energy Use 2019'!$A35,'Final Energy Consumption-2019'!$A$2:$A$43,0),MATCH('Energy Use 2019'!X$2,'Final Energy Consumption-2019'!$A$2:$AE$2,0))*VLOOKUP(X$3,'Heat Value'!$A$1:$E$33,5,0)</f>
        <v>753525986325.74756</v>
      </c>
      <c r="Y35" s="11">
        <f>INDEX('Final Energy Consumption-2019'!$A$2:$AE$43,MATCH('Energy Use 2019'!$A35,'Final Energy Consumption-2019'!$A$2:$A$43,0),MATCH('Energy Use 2019'!Y$2,'Final Energy Consumption-2019'!$A$2:$AE$2,0))*VLOOKUP(Y$3,'Heat Value'!$A$1:$E$33,5,0)</f>
        <v>24587419234725.82</v>
      </c>
      <c r="Z35" s="11">
        <f>INDEX('Final Energy Consumption-2019'!$A$2:$AE$43,MATCH('Energy Use 2019'!$A35,'Final Energy Consumption-2019'!$A$2:$A$43,0),MATCH('Energy Use 2019'!Z$2,'Final Energy Consumption-2019'!$A$2:$AE$2,0))*VLOOKUP(Z$3,'Heat Value'!$A$1:$E$33,5,0)</f>
        <v>68401161322407.727</v>
      </c>
      <c r="AA35" s="11">
        <f>INDEX('Final Energy Consumption-2019'!$A$2:$AE$43,MATCH('Energy Use 2019'!$A35,'Final Energy Consumption-2019'!$A$2:$A$43,0),MATCH('Energy Use 2019'!AA$2,'Final Energy Consumption-2019'!$A$2:$AE$2,0))*VLOOKUP(AA$3,'Heat Value'!$A$1:$E$33,5,0)</f>
        <v>28269783064090.871</v>
      </c>
      <c r="AB35" s="11">
        <f>INDEX('Final Energy Consumption-2019'!$A$2:$AE$43,MATCH('Energy Use 2019'!$A35,'Final Energy Consumption-2019'!$A$2:$A$43,0),MATCH('Energy Use 2019'!AB$2,'Final Energy Consumption-2019'!$A$2:$AE$2,0))*VLOOKUP(AB$3,'Heat Value'!$A$1:$E$33,5,0)</f>
        <v>351931701056394.38</v>
      </c>
      <c r="AC35" s="132">
        <f>INDEX('Final Energy Consumption-2019'!$A$2:$AE$43,MATCH('Energy Use 2019'!$A35,'Final Energy Consumption-2019'!$A$2:$A$43,0),MATCH('Energy Use 2019'!AC$2,'Final Energy Consumption-2019'!$A$2:$AE$2,0))*VLOOKUP(AC$3,'Heat Value'!$A$1:$E$33,5,0)</f>
        <v>835081005427.3429</v>
      </c>
    </row>
    <row r="36" spans="1:29" x14ac:dyDescent="0.2">
      <c r="A36" s="12" t="s">
        <v>32</v>
      </c>
      <c r="B36" s="15">
        <f>INDEX('Final Energy Consumption-2019'!$A$2:$AE$43,MATCH('Energy Use 2019'!$A36,'Final Energy Consumption-2019'!$A$2:$A$43,0),MATCH('Energy Use 2019'!B$2,'Final Energy Consumption-2019'!$A$2:$AE$2,0))*VLOOKUP(B$3,'Heat Value'!$A$1:$E$33,5,0)</f>
        <v>4032751441546.9102</v>
      </c>
      <c r="C36" s="5">
        <f>INDEX('Final Energy Consumption-2019'!$A$2:$AE$43,MATCH('Energy Use 2019'!$A36,'Final Energy Consumption-2019'!$A$2:$A$43,0),MATCH('Energy Use 2019'!C$2,'Final Energy Consumption-2019'!$A$2:$AE$2,0))*VLOOKUP(C$3,'Heat Value'!$A$1:$E$33,5,0)</f>
        <v>0</v>
      </c>
      <c r="D36" s="11">
        <f>INDEX('Final Energy Consumption-2019'!$A$2:$AE$43,MATCH('Energy Use 2019'!$A36,'Final Energy Consumption-2019'!$A$2:$A$43,0),MATCH('Energy Use 2019'!D$2,'Final Energy Consumption-2019'!$A$2:$AE$2,0))*VLOOKUP(D$3,'Heat Value'!$A$1:$E$33,5,0)</f>
        <v>1648731676147.7603</v>
      </c>
      <c r="E36" s="11">
        <f>INDEX('Final Energy Consumption-2019'!$A$2:$AE$43,MATCH('Energy Use 2019'!$A36,'Final Energy Consumption-2019'!$A$2:$A$43,0),MATCH('Energy Use 2019'!E$2,'Final Energy Consumption-2019'!$A$2:$AE$2,0))*VLOOKUP(E$3,'Heat Value'!$A$1:$E$33,5,0)</f>
        <v>75463303672.502274</v>
      </c>
      <c r="F36" s="11">
        <f>INDEX('Final Energy Consumption-2019'!$A$2:$AE$43,MATCH('Energy Use 2019'!$A36,'Final Energy Consumption-2019'!$A$2:$A$43,0),MATCH('Energy Use 2019'!F$2,'Final Energy Consumption-2019'!$A$2:$AE$2,0))*VLOOKUP(F$3,'Heat Value'!$A$1:$E$33,5,0)</f>
        <v>756605444157.29285</v>
      </c>
      <c r="G36" s="5">
        <f>INDEX('Final Energy Consumption-2019'!$A$2:$AE$43,MATCH('Energy Use 2019'!$A36,'Final Energy Consumption-2019'!$A$2:$A$43,0),MATCH('Energy Use 2019'!G$2,'Final Energy Consumption-2019'!$A$2:$AE$2,0))*VLOOKUP(G$3,'Heat Value'!$A$1:$E$33,5,0)</f>
        <v>0</v>
      </c>
      <c r="H36" s="5">
        <f>INDEX('Final Energy Consumption-2019'!$A$2:$AE$43,MATCH('Energy Use 2019'!$A36,'Final Energy Consumption-2019'!$A$2:$A$43,0),MATCH('Energy Use 2019'!H$2,'Final Energy Consumption-2019'!$A$2:$AE$2,0))*VLOOKUP(H$3,'Heat Value'!$A$1:$E$33,5,0)</f>
        <v>0</v>
      </c>
      <c r="I36" s="11">
        <f>INDEX('Final Energy Consumption-2019'!$A$2:$AE$43,MATCH('Energy Use 2019'!$A36,'Final Energy Consumption-2019'!$A$2:$A$43,0),MATCH('Energy Use 2019'!I$2,'Final Energy Consumption-2019'!$A$2:$AE$2,0))*VLOOKUP(I$3,'Heat Value'!$A$1:$E$33,5,0)</f>
        <v>4954240100.180479</v>
      </c>
      <c r="J36" s="5">
        <f>INDEX('Final Energy Consumption-2019'!$A$2:$AE$43,MATCH('Energy Use 2019'!$A36,'Final Energy Consumption-2019'!$A$2:$A$43,0),MATCH('Energy Use 2019'!J$2,'Final Energy Consumption-2019'!$A$2:$AE$2,0))*VLOOKUP(J$3,'Heat Value'!$A$1:$E$33,5,0)</f>
        <v>0</v>
      </c>
      <c r="K36" s="11">
        <f>INDEX('Final Energy Consumption-2019'!$A$2:$AE$43,MATCH('Energy Use 2019'!$A36,'Final Energy Consumption-2019'!$A$2:$A$43,0),MATCH('Energy Use 2019'!K$2,'Final Energy Consumption-2019'!$A$2:$AE$2,0))*VLOOKUP(K$3,'Heat Value'!$A$1:$E$33,5,0)</f>
        <v>3963392080.144383</v>
      </c>
      <c r="L36" s="11">
        <f>INDEX('Final Energy Consumption-2019'!$A$2:$AE$43,MATCH('Energy Use 2019'!$A36,'Final Energy Consumption-2019'!$A$2:$A$43,0),MATCH('Energy Use 2019'!L$2,'Final Energy Consumption-2019'!$A$2:$AE$2,0))*VLOOKUP(L$3,'Heat Value'!$A$1:$E$33,5,0)</f>
        <v>1428786921564.3894</v>
      </c>
      <c r="M36" s="11">
        <f>INDEX('Final Energy Consumption-2019'!$A$2:$AE$43,MATCH('Energy Use 2019'!$A36,'Final Energy Consumption-2019'!$A$2:$A$43,0),MATCH('Energy Use 2019'!M$2,'Final Energy Consumption-2019'!$A$2:$AE$2,0))*VLOOKUP(M$3,'Heat Value'!$A$1:$E$33,5,0)</f>
        <v>387813592996.04852</v>
      </c>
      <c r="N36" s="11">
        <f>INDEX('Final Energy Consumption-2019'!$A$2:$AE$43,MATCH('Energy Use 2019'!$A36,'Final Energy Consumption-2019'!$A$2:$A$43,0),MATCH('Energy Use 2019'!N$2,'Final Energy Consumption-2019'!$A$2:$AE$2,0))*VLOOKUP(N$3,'Heat Value'!$A$1:$E$33,5,0)</f>
        <v>4547958290549.2637</v>
      </c>
      <c r="O36" s="11">
        <f>INDEX('Final Energy Consumption-2019'!$A$2:$AE$43,MATCH('Energy Use 2019'!$A36,'Final Energy Consumption-2019'!$A$2:$A$43,0),MATCH('Energy Use 2019'!O$2,'Final Energy Consumption-2019'!$A$2:$AE$2,0))*VLOOKUP(O$3,'Heat Value'!$A$1:$E$33,5,0)</f>
        <v>550911499140.06921</v>
      </c>
      <c r="P36" s="5">
        <f>INDEX('Final Energy Consumption-2019'!$A$2:$AE$43,MATCH('Energy Use 2019'!$A36,'Final Energy Consumption-2019'!$A$2:$A$43,0),MATCH('Energy Use 2019'!P$2,'Final Energy Consumption-2019'!$A$2:$AE$2,0))*VLOOKUP(P$3,'Heat Value'!$A$1:$E$33,5,0)</f>
        <v>0</v>
      </c>
      <c r="Q36" s="11">
        <f>INDEX('Final Energy Consumption-2019'!$A$2:$AE$43,MATCH('Energy Use 2019'!$A36,'Final Energy Consumption-2019'!$A$2:$A$43,0),MATCH('Energy Use 2019'!Q$2,'Final Energy Consumption-2019'!$A$2:$AE$2,0))*VLOOKUP(Q$3,'Heat Value'!$A$1:$E$33,5,0)</f>
        <v>90246786461.588745</v>
      </c>
      <c r="R36" s="5">
        <f>INDEX('Final Energy Consumption-2019'!$A$2:$AE$43,MATCH('Energy Use 2019'!$A36,'Final Energy Consumption-2019'!$A$2:$A$43,0),MATCH('Energy Use 2019'!R$2,'Final Energy Consumption-2019'!$A$2:$AE$2,0))*VLOOKUP(R$3,'Heat Value'!$A$1:$E$33,5,0)</f>
        <v>0</v>
      </c>
      <c r="S36" s="5">
        <f>INDEX('Final Energy Consumption-2019'!$A$2:$AE$43,MATCH('Energy Use 2019'!$A36,'Final Energy Consumption-2019'!$A$2:$A$43,0),MATCH('Energy Use 2019'!S$2,'Final Energy Consumption-2019'!$A$2:$AE$2,0))*VLOOKUP(S$3,'Heat Value'!$A$1:$E$33,5,0)</f>
        <v>0</v>
      </c>
      <c r="T36" s="9">
        <f>INDEX('Final Energy Consumption-2019'!$A$2:$AE$43,MATCH('Energy Use 2019'!$A36,'Final Energy Consumption-2019'!$A$2:$A$43,0),MATCH('Energy Use 2019'!T$2,'Final Energy Consumption-2019'!$A$2:$AE$2,0))*VLOOKUP(T$3,'Heat Value'!$A$1:$E$33,5,0)</f>
        <v>0</v>
      </c>
      <c r="U36" s="5">
        <f>INDEX('Final Energy Consumption-2019'!$A$2:$AE$43,MATCH('Energy Use 2019'!$A36,'Final Energy Consumption-2019'!$A$2:$A$43,0),MATCH('Energy Use 2019'!U$2,'Final Energy Consumption-2019'!$A$2:$AE$2,0))*VLOOKUP(U$3,'Heat Value'!$A$1:$E$33,5,0)</f>
        <v>0</v>
      </c>
      <c r="V36" s="11">
        <f>INDEX('Final Energy Consumption-2019'!$A$2:$AE$43,MATCH('Energy Use 2019'!$A36,'Final Energy Consumption-2019'!$A$2:$A$43,0),MATCH('Energy Use 2019'!V$2,'Final Energy Consumption-2019'!$A$2:$AE$2,0))*VLOOKUP(V$3,'Heat Value'!$A$1:$E$33,5,0)</f>
        <v>637310906337.32813</v>
      </c>
      <c r="W36" s="5">
        <f>INDEX('Final Energy Consumption-2019'!$A$2:$AE$43,MATCH('Energy Use 2019'!$A36,'Final Energy Consumption-2019'!$A$2:$A$43,0),MATCH('Energy Use 2019'!W$2,'Final Energy Consumption-2019'!$A$2:$AE$2,0))*VLOOKUP(W$3,'Heat Value'!$A$1:$E$33,5,0)</f>
        <v>0</v>
      </c>
      <c r="X36" s="11">
        <f>INDEX('Final Energy Consumption-2019'!$A$2:$AE$43,MATCH('Energy Use 2019'!$A36,'Final Energy Consumption-2019'!$A$2:$A$43,0),MATCH('Energy Use 2019'!X$2,'Final Energy Consumption-2019'!$A$2:$AE$2,0))*VLOOKUP(X$3,'Heat Value'!$A$1:$E$33,5,0)</f>
        <v>159250337316.26624</v>
      </c>
      <c r="Y36" s="11">
        <f>INDEX('Final Energy Consumption-2019'!$A$2:$AE$43,MATCH('Energy Use 2019'!$A36,'Final Energy Consumption-2019'!$A$2:$A$43,0),MATCH('Energy Use 2019'!Y$2,'Final Energy Consumption-2019'!$A$2:$AE$2,0))*VLOOKUP(Y$3,'Heat Value'!$A$1:$E$33,5,0)</f>
        <v>16796344003969.08</v>
      </c>
      <c r="Z36" s="11">
        <f>INDEX('Final Energy Consumption-2019'!$A$2:$AE$43,MATCH('Energy Use 2019'!$A36,'Final Energy Consumption-2019'!$A$2:$A$43,0),MATCH('Energy Use 2019'!Z$2,'Final Energy Consumption-2019'!$A$2:$AE$2,0))*VLOOKUP(Z$3,'Heat Value'!$A$1:$E$33,5,0)</f>
        <v>60220906978526.313</v>
      </c>
      <c r="AA36" s="11">
        <f>INDEX('Final Energy Consumption-2019'!$A$2:$AE$43,MATCH('Energy Use 2019'!$A36,'Final Energy Consumption-2019'!$A$2:$A$43,0),MATCH('Energy Use 2019'!AA$2,'Final Energy Consumption-2019'!$A$2:$AE$2,0))*VLOOKUP(AA$3,'Heat Value'!$A$1:$E$33,5,0)</f>
        <v>6318148939698.3115</v>
      </c>
      <c r="AB36" s="11">
        <f>INDEX('Final Energy Consumption-2019'!$A$2:$AE$43,MATCH('Energy Use 2019'!$A36,'Final Energy Consumption-2019'!$A$2:$A$43,0),MATCH('Energy Use 2019'!AB$2,'Final Energy Consumption-2019'!$A$2:$AE$2,0))*VLOOKUP(AB$3,'Heat Value'!$A$1:$E$33,5,0)</f>
        <v>56702969800129.547</v>
      </c>
      <c r="AC36" s="132">
        <f>INDEX('Final Energy Consumption-2019'!$A$2:$AE$43,MATCH('Energy Use 2019'!$A36,'Final Energy Consumption-2019'!$A$2:$A$43,0),MATCH('Energy Use 2019'!AC$2,'Final Energy Consumption-2019'!$A$2:$AE$2,0))*VLOOKUP(AC$3,'Heat Value'!$A$1:$E$33,5,0)</f>
        <v>83230664992.758438</v>
      </c>
    </row>
    <row r="37" spans="1:29" x14ac:dyDescent="0.2">
      <c r="A37" s="12" t="s">
        <v>33</v>
      </c>
      <c r="B37" s="15">
        <f>INDEX('Final Energy Consumption-2019'!$A$2:$AE$43,MATCH('Energy Use 2019'!$A37,'Final Energy Consumption-2019'!$A$2:$A$43,0),MATCH('Energy Use 2019'!B$2,'Final Energy Consumption-2019'!$A$2:$AE$2,0))*VLOOKUP(B$3,'Heat Value'!$A$1:$E$33,5,0)</f>
        <v>3180622144315.8677</v>
      </c>
      <c r="C37" s="5">
        <f>INDEX('Final Energy Consumption-2019'!$A$2:$AE$43,MATCH('Energy Use 2019'!$A37,'Final Energy Consumption-2019'!$A$2:$A$43,0),MATCH('Energy Use 2019'!C$2,'Final Energy Consumption-2019'!$A$2:$AE$2,0))*VLOOKUP(C$3,'Heat Value'!$A$1:$E$33,5,0)</f>
        <v>0</v>
      </c>
      <c r="D37" s="11">
        <f>INDEX('Final Energy Consumption-2019'!$A$2:$AE$43,MATCH('Energy Use 2019'!$A37,'Final Energy Consumption-2019'!$A$2:$A$43,0),MATCH('Energy Use 2019'!D$2,'Final Energy Consumption-2019'!$A$2:$AE$2,0))*VLOOKUP(D$3,'Heat Value'!$A$1:$E$33,5,0)</f>
        <v>5548616217.8049631</v>
      </c>
      <c r="E37" s="11">
        <f>INDEX('Final Energy Consumption-2019'!$A$2:$AE$43,MATCH('Energy Use 2019'!$A37,'Final Energy Consumption-2019'!$A$2:$A$43,0),MATCH('Energy Use 2019'!E$2,'Final Energy Consumption-2019'!$A$2:$AE$2,0))*VLOOKUP(E$3,'Heat Value'!$A$1:$E$33,5,0)</f>
        <v>150926607345.00455</v>
      </c>
      <c r="F37" s="11">
        <f>INDEX('Final Energy Consumption-2019'!$A$2:$AE$43,MATCH('Energy Use 2019'!$A37,'Final Energy Consumption-2019'!$A$2:$A$43,0),MATCH('Energy Use 2019'!F$2,'Final Energy Consumption-2019'!$A$2:$AE$2,0))*VLOOKUP(F$3,'Heat Value'!$A$1:$E$33,5,0)</f>
        <v>32895888876.404034</v>
      </c>
      <c r="G37" s="5">
        <f>INDEX('Final Energy Consumption-2019'!$A$2:$AE$43,MATCH('Energy Use 2019'!$A37,'Final Energy Consumption-2019'!$A$2:$A$43,0),MATCH('Energy Use 2019'!G$2,'Final Energy Consumption-2019'!$A$2:$AE$2,0))*VLOOKUP(G$3,'Heat Value'!$A$1:$E$33,5,0)</f>
        <v>0</v>
      </c>
      <c r="H37" s="5">
        <f>INDEX('Final Energy Consumption-2019'!$A$2:$AE$43,MATCH('Energy Use 2019'!$A37,'Final Energy Consumption-2019'!$A$2:$A$43,0),MATCH('Energy Use 2019'!H$2,'Final Energy Consumption-2019'!$A$2:$AE$2,0))*VLOOKUP(H$3,'Heat Value'!$A$1:$E$33,5,0)</f>
        <v>0</v>
      </c>
      <c r="I37" s="5">
        <f>INDEX('Final Energy Consumption-2019'!$A$2:$AE$43,MATCH('Energy Use 2019'!$A37,'Final Energy Consumption-2019'!$A$2:$A$43,0),MATCH('Energy Use 2019'!I$2,'Final Energy Consumption-2019'!$A$2:$AE$2,0))*VLOOKUP(I$3,'Heat Value'!$A$1:$E$33,5,0)</f>
        <v>0</v>
      </c>
      <c r="J37" s="5">
        <f>INDEX('Final Energy Consumption-2019'!$A$2:$AE$43,MATCH('Energy Use 2019'!$A37,'Final Energy Consumption-2019'!$A$2:$A$43,0),MATCH('Energy Use 2019'!J$2,'Final Energy Consumption-2019'!$A$2:$AE$2,0))*VLOOKUP(J$3,'Heat Value'!$A$1:$E$33,5,0)</f>
        <v>0</v>
      </c>
      <c r="K37" s="5">
        <f>INDEX('Final Energy Consumption-2019'!$A$2:$AE$43,MATCH('Energy Use 2019'!$A37,'Final Energy Consumption-2019'!$A$2:$A$43,0),MATCH('Energy Use 2019'!K$2,'Final Energy Consumption-2019'!$A$2:$AE$2,0))*VLOOKUP(K$3,'Heat Value'!$A$1:$E$33,5,0)</f>
        <v>0</v>
      </c>
      <c r="L37" s="11">
        <f>INDEX('Final Energy Consumption-2019'!$A$2:$AE$43,MATCH('Energy Use 2019'!$A37,'Final Energy Consumption-2019'!$A$2:$A$43,0),MATCH('Energy Use 2019'!L$2,'Final Energy Consumption-2019'!$A$2:$AE$2,0))*VLOOKUP(L$3,'Heat Value'!$A$1:$E$33,5,0)</f>
        <v>6098879030906.2793</v>
      </c>
      <c r="M37" s="11">
        <f>INDEX('Final Energy Consumption-2019'!$A$2:$AE$43,MATCH('Energy Use 2019'!$A37,'Final Energy Consumption-2019'!$A$2:$A$43,0),MATCH('Energy Use 2019'!M$2,'Final Energy Consumption-2019'!$A$2:$AE$2,0))*VLOOKUP(M$3,'Heat Value'!$A$1:$E$33,5,0)</f>
        <v>171454430587.72672</v>
      </c>
      <c r="N37" s="11">
        <f>INDEX('Final Energy Consumption-2019'!$A$2:$AE$43,MATCH('Energy Use 2019'!$A37,'Final Energy Consumption-2019'!$A$2:$A$43,0),MATCH('Energy Use 2019'!N$2,'Final Energy Consumption-2019'!$A$2:$AE$2,0))*VLOOKUP(N$3,'Heat Value'!$A$1:$E$33,5,0)</f>
        <v>4333698922194.498</v>
      </c>
      <c r="O37" s="11">
        <f>INDEX('Final Energy Consumption-2019'!$A$2:$AE$43,MATCH('Energy Use 2019'!$A37,'Final Energy Consumption-2019'!$A$2:$A$43,0),MATCH('Energy Use 2019'!O$2,'Final Energy Consumption-2019'!$A$2:$AE$2,0))*VLOOKUP(O$3,'Heat Value'!$A$1:$E$33,5,0)</f>
        <v>820422160589.88721</v>
      </c>
      <c r="P37" s="5">
        <f>INDEX('Final Energy Consumption-2019'!$A$2:$AE$43,MATCH('Energy Use 2019'!$A37,'Final Energy Consumption-2019'!$A$2:$A$43,0),MATCH('Energy Use 2019'!P$2,'Final Energy Consumption-2019'!$A$2:$AE$2,0))*VLOOKUP(P$3,'Heat Value'!$A$1:$E$33,5,0)</f>
        <v>0</v>
      </c>
      <c r="Q37" s="11">
        <f>INDEX('Final Energy Consumption-2019'!$A$2:$AE$43,MATCH('Energy Use 2019'!$A37,'Final Energy Consumption-2019'!$A$2:$A$43,0),MATCH('Energy Use 2019'!Q$2,'Final Energy Consumption-2019'!$A$2:$AE$2,0))*VLOOKUP(Q$3,'Heat Value'!$A$1:$E$33,5,0)</f>
        <v>710202971719.45923</v>
      </c>
      <c r="R37" s="11">
        <f>INDEX('Final Energy Consumption-2019'!$A$2:$AE$43,MATCH('Energy Use 2019'!$A37,'Final Energy Consumption-2019'!$A$2:$A$43,0),MATCH('Energy Use 2019'!R$2,'Final Energy Consumption-2019'!$A$2:$AE$2,0))*VLOOKUP(R$3,'Heat Value'!$A$1:$E$33,5,0)</f>
        <v>56762397933.720757</v>
      </c>
      <c r="S37" s="11">
        <f>INDEX('Final Energy Consumption-2019'!$A$2:$AE$43,MATCH('Energy Use 2019'!$A37,'Final Energy Consumption-2019'!$A$2:$A$43,0),MATCH('Energy Use 2019'!S$2,'Final Energy Consumption-2019'!$A$2:$AE$2,0))*VLOOKUP(S$3,'Heat Value'!$A$1:$E$33,5,0)</f>
        <v>20352003166.467445</v>
      </c>
      <c r="T37" s="15">
        <f>INDEX('Final Energy Consumption-2019'!$A$2:$AE$43,MATCH('Energy Use 2019'!$A37,'Final Energy Consumption-2019'!$A$2:$A$43,0),MATCH('Energy Use 2019'!T$2,'Final Energy Consumption-2019'!$A$2:$AE$2,0))*VLOOKUP(T$3,'Heat Value'!$A$1:$E$33,5,0)</f>
        <v>14759787361.0198</v>
      </c>
      <c r="U37" s="11">
        <f>INDEX('Final Energy Consumption-2019'!$A$2:$AE$43,MATCH('Energy Use 2019'!$A37,'Final Energy Consumption-2019'!$A$2:$A$43,0),MATCH('Energy Use 2019'!U$2,'Final Energy Consumption-2019'!$A$2:$AE$2,0))*VLOOKUP(U$3,'Heat Value'!$A$1:$E$33,5,0)</f>
        <v>115063671747.80368</v>
      </c>
      <c r="V37" s="11">
        <f>INDEX('Final Energy Consumption-2019'!$A$2:$AE$43,MATCH('Energy Use 2019'!$A37,'Final Energy Consumption-2019'!$A$2:$A$43,0),MATCH('Energy Use 2019'!V$2,'Final Energy Consumption-2019'!$A$2:$AE$2,0))*VLOOKUP(V$3,'Heat Value'!$A$1:$E$33,5,0)</f>
        <v>1617057523542.4741</v>
      </c>
      <c r="W37" s="5">
        <f>INDEX('Final Energy Consumption-2019'!$A$2:$AE$43,MATCH('Energy Use 2019'!$A37,'Final Energy Consumption-2019'!$A$2:$A$43,0),MATCH('Energy Use 2019'!W$2,'Final Energy Consumption-2019'!$A$2:$AE$2,0))*VLOOKUP(W$3,'Heat Value'!$A$1:$E$33,5,0)</f>
        <v>0</v>
      </c>
      <c r="X37" s="11">
        <f>INDEX('Final Energy Consumption-2019'!$A$2:$AE$43,MATCH('Energy Use 2019'!$A37,'Final Energy Consumption-2019'!$A$2:$A$43,0),MATCH('Energy Use 2019'!X$2,'Final Energy Consumption-2019'!$A$2:$AE$2,0))*VLOOKUP(X$3,'Heat Value'!$A$1:$E$33,5,0)</f>
        <v>574854876166.0343</v>
      </c>
      <c r="Y37" s="11">
        <f>INDEX('Final Energy Consumption-2019'!$A$2:$AE$43,MATCH('Energy Use 2019'!$A37,'Final Energy Consumption-2019'!$A$2:$A$43,0),MATCH('Energy Use 2019'!Y$2,'Final Energy Consumption-2019'!$A$2:$AE$2,0))*VLOOKUP(Y$3,'Heat Value'!$A$1:$E$33,5,0)</f>
        <v>11534838653328.162</v>
      </c>
      <c r="Z37" s="11">
        <f>INDEX('Final Energy Consumption-2019'!$A$2:$AE$43,MATCH('Energy Use 2019'!$A37,'Final Energy Consumption-2019'!$A$2:$A$43,0),MATCH('Energy Use 2019'!Z$2,'Final Energy Consumption-2019'!$A$2:$AE$2,0))*VLOOKUP(Z$3,'Heat Value'!$A$1:$E$33,5,0)</f>
        <v>30010515936194.285</v>
      </c>
      <c r="AA37" s="11">
        <f>INDEX('Final Energy Consumption-2019'!$A$2:$AE$43,MATCH('Energy Use 2019'!$A37,'Final Energy Consumption-2019'!$A$2:$A$43,0),MATCH('Energy Use 2019'!AA$2,'Final Energy Consumption-2019'!$A$2:$AE$2,0))*VLOOKUP(AA$3,'Heat Value'!$A$1:$E$33,5,0)</f>
        <v>13405925383002.238</v>
      </c>
      <c r="AB37" s="11">
        <f>INDEX('Final Energy Consumption-2019'!$A$2:$AE$43,MATCH('Energy Use 2019'!$A37,'Final Energy Consumption-2019'!$A$2:$A$43,0),MATCH('Energy Use 2019'!AB$2,'Final Energy Consumption-2019'!$A$2:$AE$2,0))*VLOOKUP(AB$3,'Heat Value'!$A$1:$E$33,5,0)</f>
        <v>293208743404436.81</v>
      </c>
      <c r="AC37" s="132">
        <f>INDEX('Final Energy Consumption-2019'!$A$2:$AE$43,MATCH('Energy Use 2019'!$A37,'Final Energy Consumption-2019'!$A$2:$A$43,0),MATCH('Energy Use 2019'!AC$2,'Final Energy Consumption-2019'!$A$2:$AE$2,0))*VLOOKUP(AC$3,'Heat Value'!$A$1:$E$33,5,0)</f>
        <v>1717326054350.5825</v>
      </c>
    </row>
    <row r="38" spans="1:29" x14ac:dyDescent="0.2">
      <c r="A38" s="12" t="s">
        <v>34</v>
      </c>
      <c r="B38" s="15">
        <f>INDEX('Final Energy Consumption-2019'!$A$2:$AE$43,MATCH('Energy Use 2019'!$A38,'Final Energy Consumption-2019'!$A$2:$A$43,0),MATCH('Energy Use 2019'!B$2,'Final Energy Consumption-2019'!$A$2:$AE$2,0))*VLOOKUP(B$3,'Heat Value'!$A$1:$E$33,5,0)</f>
        <v>3154860095794.9287</v>
      </c>
      <c r="C38" s="5">
        <f>INDEX('Final Energy Consumption-2019'!$A$2:$AE$43,MATCH('Energy Use 2019'!$A38,'Final Energy Consumption-2019'!$A$2:$A$43,0),MATCH('Energy Use 2019'!C$2,'Final Energy Consumption-2019'!$A$2:$AE$2,0))*VLOOKUP(C$3,'Heat Value'!$A$1:$E$33,5,0)</f>
        <v>0</v>
      </c>
      <c r="D38" s="11">
        <f>INDEX('Final Energy Consumption-2019'!$A$2:$AE$43,MATCH('Energy Use 2019'!$A38,'Final Energy Consumption-2019'!$A$2:$A$43,0),MATCH('Energy Use 2019'!D$2,'Final Energy Consumption-2019'!$A$2:$AE$2,0))*VLOOKUP(D$3,'Heat Value'!$A$1:$E$33,5,0)</f>
        <v>87985200025.192978</v>
      </c>
      <c r="E38" s="5">
        <f>INDEX('Final Energy Consumption-2019'!$A$2:$AE$43,MATCH('Energy Use 2019'!$A38,'Final Energy Consumption-2019'!$A$2:$A$43,0),MATCH('Energy Use 2019'!E$2,'Final Energy Consumption-2019'!$A$2:$AE$2,0))*VLOOKUP(E$3,'Heat Value'!$A$1:$E$33,5,0)</f>
        <v>0</v>
      </c>
      <c r="F38" s="11">
        <f>INDEX('Final Energy Consumption-2019'!$A$2:$AE$43,MATCH('Energy Use 2019'!$A38,'Final Energy Consumption-2019'!$A$2:$A$43,0),MATCH('Energy Use 2019'!F$2,'Final Energy Consumption-2019'!$A$2:$AE$2,0))*VLOOKUP(F$3,'Heat Value'!$A$1:$E$33,5,0)</f>
        <v>16447944438.202017</v>
      </c>
      <c r="G38" s="11">
        <f>INDEX('Final Energy Consumption-2019'!$A$2:$AE$43,MATCH('Energy Use 2019'!$A38,'Final Energy Consumption-2019'!$A$2:$A$43,0),MATCH('Energy Use 2019'!G$2,'Final Energy Consumption-2019'!$A$2:$AE$2,0))*VLOOKUP(G$3,'Heat Value'!$A$1:$E$33,5,0)</f>
        <v>3566635832.5959711</v>
      </c>
      <c r="H38" s="5">
        <f>INDEX('Final Energy Consumption-2019'!$A$2:$AE$43,MATCH('Energy Use 2019'!$A38,'Final Energy Consumption-2019'!$A$2:$A$43,0),MATCH('Energy Use 2019'!H$2,'Final Energy Consumption-2019'!$A$2:$AE$2,0))*VLOOKUP(H$3,'Heat Value'!$A$1:$E$33,5,0)</f>
        <v>0</v>
      </c>
      <c r="I38" s="5">
        <f>INDEX('Final Energy Consumption-2019'!$A$2:$AE$43,MATCH('Energy Use 2019'!$A38,'Final Energy Consumption-2019'!$A$2:$A$43,0),MATCH('Energy Use 2019'!I$2,'Final Energy Consumption-2019'!$A$2:$AE$2,0))*VLOOKUP(I$3,'Heat Value'!$A$1:$E$33,5,0)</f>
        <v>0</v>
      </c>
      <c r="J38" s="5">
        <f>INDEX('Final Energy Consumption-2019'!$A$2:$AE$43,MATCH('Energy Use 2019'!$A38,'Final Energy Consumption-2019'!$A$2:$A$43,0),MATCH('Energy Use 2019'!J$2,'Final Energy Consumption-2019'!$A$2:$AE$2,0))*VLOOKUP(J$3,'Heat Value'!$A$1:$E$33,5,0)</f>
        <v>0</v>
      </c>
      <c r="K38" s="5">
        <f>INDEX('Final Energy Consumption-2019'!$A$2:$AE$43,MATCH('Energy Use 2019'!$A38,'Final Energy Consumption-2019'!$A$2:$A$43,0),MATCH('Energy Use 2019'!K$2,'Final Energy Consumption-2019'!$A$2:$AE$2,0))*VLOOKUP(K$3,'Heat Value'!$A$1:$E$33,5,0)</f>
        <v>0</v>
      </c>
      <c r="L38" s="11">
        <f>INDEX('Final Energy Consumption-2019'!$A$2:$AE$43,MATCH('Energy Use 2019'!$A38,'Final Energy Consumption-2019'!$A$2:$A$43,0),MATCH('Energy Use 2019'!L$2,'Final Energy Consumption-2019'!$A$2:$AE$2,0))*VLOOKUP(L$3,'Heat Value'!$A$1:$E$33,5,0)</f>
        <v>3914876165086.4268</v>
      </c>
      <c r="M38" s="11">
        <f>INDEX('Final Energy Consumption-2019'!$A$2:$AE$43,MATCH('Energy Use 2019'!$A38,'Final Energy Consumption-2019'!$A$2:$A$43,0),MATCH('Energy Use 2019'!M$2,'Final Energy Consumption-2019'!$A$2:$AE$2,0))*VLOOKUP(M$3,'Heat Value'!$A$1:$E$33,5,0)</f>
        <v>61233725209.902397</v>
      </c>
      <c r="N38" s="11">
        <f>INDEX('Final Energy Consumption-2019'!$A$2:$AE$43,MATCH('Energy Use 2019'!$A38,'Final Energy Consumption-2019'!$A$2:$A$43,0),MATCH('Energy Use 2019'!N$2,'Final Energy Consumption-2019'!$A$2:$AE$2,0))*VLOOKUP(N$3,'Heat Value'!$A$1:$E$33,5,0)</f>
        <v>2599410827398.3789</v>
      </c>
      <c r="O38" s="11">
        <f>INDEX('Final Energy Consumption-2019'!$A$2:$AE$43,MATCH('Energy Use 2019'!$A38,'Final Energy Consumption-2019'!$A$2:$A$43,0),MATCH('Energy Use 2019'!O$2,'Final Energy Consumption-2019'!$A$2:$AE$2,0))*VLOOKUP(O$3,'Heat Value'!$A$1:$E$33,5,0)</f>
        <v>162499075285.91968</v>
      </c>
      <c r="P38" s="5">
        <f>INDEX('Final Energy Consumption-2019'!$A$2:$AE$43,MATCH('Energy Use 2019'!$A38,'Final Energy Consumption-2019'!$A$2:$A$43,0),MATCH('Energy Use 2019'!P$2,'Final Energy Consumption-2019'!$A$2:$AE$2,0))*VLOOKUP(P$3,'Heat Value'!$A$1:$E$33,5,0)</f>
        <v>0</v>
      </c>
      <c r="Q38" s="11">
        <f>INDEX('Final Energy Consumption-2019'!$A$2:$AE$43,MATCH('Energy Use 2019'!$A38,'Final Energy Consumption-2019'!$A$2:$A$43,0),MATCH('Energy Use 2019'!Q$2,'Final Energy Consumption-2019'!$A$2:$AE$2,0))*VLOOKUP(Q$3,'Heat Value'!$A$1:$E$33,5,0)</f>
        <v>258969039411.51553</v>
      </c>
      <c r="R38" s="11">
        <f>INDEX('Final Energy Consumption-2019'!$A$2:$AE$43,MATCH('Energy Use 2019'!$A38,'Final Energy Consumption-2019'!$A$2:$A$43,0),MATCH('Energy Use 2019'!R$2,'Final Energy Consumption-2019'!$A$2:$AE$2,0))*VLOOKUP(R$3,'Heat Value'!$A$1:$E$33,5,0)</f>
        <v>7568319724.4961014</v>
      </c>
      <c r="S38" s="11">
        <f>INDEX('Final Energy Consumption-2019'!$A$2:$AE$43,MATCH('Energy Use 2019'!$A38,'Final Energy Consumption-2019'!$A$2:$A$43,0),MATCH('Energy Use 2019'!S$2,'Final Energy Consumption-2019'!$A$2:$AE$2,0))*VLOOKUP(S$3,'Heat Value'!$A$1:$E$33,5,0)</f>
        <v>8140801266.586978</v>
      </c>
      <c r="T38" s="9">
        <f>INDEX('Final Energy Consumption-2019'!$A$2:$AE$43,MATCH('Energy Use 2019'!$A38,'Final Energy Consumption-2019'!$A$2:$A$43,0),MATCH('Energy Use 2019'!T$2,'Final Energy Consumption-2019'!$A$2:$AE$2,0))*VLOOKUP(T$3,'Heat Value'!$A$1:$E$33,5,0)</f>
        <v>0</v>
      </c>
      <c r="U38" s="5">
        <f>INDEX('Final Energy Consumption-2019'!$A$2:$AE$43,MATCH('Energy Use 2019'!$A38,'Final Energy Consumption-2019'!$A$2:$A$43,0),MATCH('Energy Use 2019'!U$2,'Final Energy Consumption-2019'!$A$2:$AE$2,0))*VLOOKUP(U$3,'Heat Value'!$A$1:$E$33,5,0)</f>
        <v>0</v>
      </c>
      <c r="V38" s="11">
        <f>INDEX('Final Energy Consumption-2019'!$A$2:$AE$43,MATCH('Energy Use 2019'!$A38,'Final Energy Consumption-2019'!$A$2:$A$43,0),MATCH('Energy Use 2019'!V$2,'Final Energy Consumption-2019'!$A$2:$AE$2,0))*VLOOKUP(V$3,'Heat Value'!$A$1:$E$33,5,0)</f>
        <v>932186101806.83801</v>
      </c>
      <c r="W38" s="5">
        <f>INDEX('Final Energy Consumption-2019'!$A$2:$AE$43,MATCH('Energy Use 2019'!$A38,'Final Energy Consumption-2019'!$A$2:$A$43,0),MATCH('Energy Use 2019'!W$2,'Final Energy Consumption-2019'!$A$2:$AE$2,0))*VLOOKUP(W$3,'Heat Value'!$A$1:$E$33,5,0)</f>
        <v>0</v>
      </c>
      <c r="X38" s="11">
        <f>INDEX('Final Energy Consumption-2019'!$A$2:$AE$43,MATCH('Energy Use 2019'!$A38,'Final Energy Consumption-2019'!$A$2:$A$43,0),MATCH('Energy Use 2019'!X$2,'Final Energy Consumption-2019'!$A$2:$AE$2,0))*VLOOKUP(X$3,'Heat Value'!$A$1:$E$33,5,0)</f>
        <v>54378163961.651894</v>
      </c>
      <c r="Y38" s="11">
        <f>INDEX('Final Energy Consumption-2019'!$A$2:$AE$43,MATCH('Energy Use 2019'!$A38,'Final Energy Consumption-2019'!$A$2:$A$43,0),MATCH('Energy Use 2019'!Y$2,'Final Energy Consumption-2019'!$A$2:$AE$2,0))*VLOOKUP(Y$3,'Heat Value'!$A$1:$E$33,5,0)</f>
        <v>39157741744192.969</v>
      </c>
      <c r="Z38" s="11">
        <f>INDEX('Final Energy Consumption-2019'!$A$2:$AE$43,MATCH('Energy Use 2019'!$A38,'Final Energy Consumption-2019'!$A$2:$A$43,0),MATCH('Energy Use 2019'!Z$2,'Final Energy Consumption-2019'!$A$2:$AE$2,0))*VLOOKUP(Z$3,'Heat Value'!$A$1:$E$33,5,0)</f>
        <v>80164542569002.406</v>
      </c>
      <c r="AA38" s="11">
        <f>INDEX('Final Energy Consumption-2019'!$A$2:$AE$43,MATCH('Energy Use 2019'!$A38,'Final Energy Consumption-2019'!$A$2:$A$43,0),MATCH('Energy Use 2019'!AA$2,'Final Energy Consumption-2019'!$A$2:$AE$2,0))*VLOOKUP(AA$3,'Heat Value'!$A$1:$E$33,5,0)</f>
        <v>14775141998407.004</v>
      </c>
      <c r="AB38" s="11">
        <f>INDEX('Final Energy Consumption-2019'!$A$2:$AE$43,MATCH('Energy Use 2019'!$A38,'Final Energy Consumption-2019'!$A$2:$A$43,0),MATCH('Energy Use 2019'!AB$2,'Final Energy Consumption-2019'!$A$2:$AE$2,0))*VLOOKUP(AB$3,'Heat Value'!$A$1:$E$33,5,0)</f>
        <v>511974792614059.31</v>
      </c>
      <c r="AC38" s="132">
        <f>INDEX('Final Energy Consumption-2019'!$A$2:$AE$43,MATCH('Energy Use 2019'!$A38,'Final Energy Consumption-2019'!$A$2:$A$43,0),MATCH('Energy Use 2019'!AC$2,'Final Energy Consumption-2019'!$A$2:$AE$2,0))*VLOOKUP(AC$3,'Heat Value'!$A$1:$E$33,5,0)</f>
        <v>627004342945.44678</v>
      </c>
    </row>
    <row r="39" spans="1:29" x14ac:dyDescent="0.2">
      <c r="A39" s="12" t="s">
        <v>35</v>
      </c>
      <c r="B39" s="15">
        <f>INDEX('Final Energy Consumption-2019'!$A$2:$AE$43,MATCH('Energy Use 2019'!$A39,'Final Energy Consumption-2019'!$A$2:$A$43,0),MATCH('Energy Use 2019'!B$2,'Final Energy Consumption-2019'!$A$2:$AE$2,0))*VLOOKUP(B$3,'Heat Value'!$A$1:$E$33,5,0)</f>
        <v>380485639693.86072</v>
      </c>
      <c r="C39" s="5">
        <f>INDEX('Final Energy Consumption-2019'!$A$2:$AE$43,MATCH('Energy Use 2019'!$A39,'Final Energy Consumption-2019'!$A$2:$A$43,0),MATCH('Energy Use 2019'!C$2,'Final Energy Consumption-2019'!$A$2:$AE$2,0))*VLOOKUP(C$3,'Heat Value'!$A$1:$E$33,5,0)</f>
        <v>0</v>
      </c>
      <c r="D39" s="5">
        <f>INDEX('Final Energy Consumption-2019'!$A$2:$AE$43,MATCH('Energy Use 2019'!$A39,'Final Energy Consumption-2019'!$A$2:$A$43,0),MATCH('Energy Use 2019'!D$2,'Final Energy Consumption-2019'!$A$2:$AE$2,0))*VLOOKUP(D$3,'Heat Value'!$A$1:$E$33,5,0)</f>
        <v>0</v>
      </c>
      <c r="E39" s="11">
        <f>INDEX('Final Energy Consumption-2019'!$A$2:$AE$43,MATCH('Energy Use 2019'!$A39,'Final Energy Consumption-2019'!$A$2:$A$43,0),MATCH('Energy Use 2019'!E$2,'Final Energy Consumption-2019'!$A$2:$AE$2,0))*VLOOKUP(E$3,'Heat Value'!$A$1:$E$33,5,0)</f>
        <v>2695117988.3036523</v>
      </c>
      <c r="F39" s="5">
        <f>INDEX('Final Energy Consumption-2019'!$A$2:$AE$43,MATCH('Energy Use 2019'!$A39,'Final Energy Consumption-2019'!$A$2:$A$43,0),MATCH('Energy Use 2019'!F$2,'Final Energy Consumption-2019'!$A$2:$AE$2,0))*VLOOKUP(F$3,'Heat Value'!$A$1:$E$33,5,0)</f>
        <v>0</v>
      </c>
      <c r="G39" s="5">
        <f>INDEX('Final Energy Consumption-2019'!$A$2:$AE$43,MATCH('Energy Use 2019'!$A39,'Final Energy Consumption-2019'!$A$2:$A$43,0),MATCH('Energy Use 2019'!G$2,'Final Energy Consumption-2019'!$A$2:$AE$2,0))*VLOOKUP(G$3,'Heat Value'!$A$1:$E$33,5,0)</f>
        <v>0</v>
      </c>
      <c r="H39" s="5">
        <f>INDEX('Final Energy Consumption-2019'!$A$2:$AE$43,MATCH('Energy Use 2019'!$A39,'Final Energy Consumption-2019'!$A$2:$A$43,0),MATCH('Energy Use 2019'!H$2,'Final Energy Consumption-2019'!$A$2:$AE$2,0))*VLOOKUP(H$3,'Heat Value'!$A$1:$E$33,5,0)</f>
        <v>0</v>
      </c>
      <c r="I39" s="5">
        <f>INDEX('Final Energy Consumption-2019'!$A$2:$AE$43,MATCH('Energy Use 2019'!$A39,'Final Energy Consumption-2019'!$A$2:$A$43,0),MATCH('Energy Use 2019'!I$2,'Final Energy Consumption-2019'!$A$2:$AE$2,0))*VLOOKUP(I$3,'Heat Value'!$A$1:$E$33,5,0)</f>
        <v>0</v>
      </c>
      <c r="J39" s="5">
        <f>INDEX('Final Energy Consumption-2019'!$A$2:$AE$43,MATCH('Energy Use 2019'!$A39,'Final Energy Consumption-2019'!$A$2:$A$43,0),MATCH('Energy Use 2019'!J$2,'Final Energy Consumption-2019'!$A$2:$AE$2,0))*VLOOKUP(J$3,'Heat Value'!$A$1:$E$33,5,0)</f>
        <v>0</v>
      </c>
      <c r="K39" s="5">
        <f>INDEX('Final Energy Consumption-2019'!$A$2:$AE$43,MATCH('Energy Use 2019'!$A39,'Final Energy Consumption-2019'!$A$2:$A$43,0),MATCH('Energy Use 2019'!K$2,'Final Energy Consumption-2019'!$A$2:$AE$2,0))*VLOOKUP(K$3,'Heat Value'!$A$1:$E$33,5,0)</f>
        <v>0</v>
      </c>
      <c r="L39" s="11">
        <f>INDEX('Final Energy Consumption-2019'!$A$2:$AE$43,MATCH('Energy Use 2019'!$A39,'Final Energy Consumption-2019'!$A$2:$A$43,0),MATCH('Energy Use 2019'!L$2,'Final Energy Consumption-2019'!$A$2:$AE$2,0))*VLOOKUP(L$3,'Heat Value'!$A$1:$E$33,5,0)</f>
        <v>1567583365373.5015</v>
      </c>
      <c r="M39" s="11">
        <f>INDEX('Final Energy Consumption-2019'!$A$2:$AE$43,MATCH('Energy Use 2019'!$A39,'Final Energy Consumption-2019'!$A$2:$A$43,0),MATCH('Energy Use 2019'!M$2,'Final Energy Consumption-2019'!$A$2:$AE$2,0))*VLOOKUP(M$3,'Heat Value'!$A$1:$E$33,5,0)</f>
        <v>48986980167.921921</v>
      </c>
      <c r="N39" s="11">
        <f>INDEX('Final Energy Consumption-2019'!$A$2:$AE$43,MATCH('Energy Use 2019'!$A39,'Final Energy Consumption-2019'!$A$2:$A$43,0),MATCH('Energy Use 2019'!N$2,'Final Energy Consumption-2019'!$A$2:$AE$2,0))*VLOOKUP(N$3,'Heat Value'!$A$1:$E$33,5,0)</f>
        <v>408305588751.53387</v>
      </c>
      <c r="O39" s="11">
        <f>INDEX('Final Energy Consumption-2019'!$A$2:$AE$43,MATCH('Energy Use 2019'!$A39,'Final Energy Consumption-2019'!$A$2:$A$43,0),MATCH('Energy Use 2019'!O$2,'Final Energy Consumption-2019'!$A$2:$AE$2,0))*VLOOKUP(O$3,'Heat Value'!$A$1:$E$33,5,0)</f>
        <v>35670528721.299446</v>
      </c>
      <c r="P39" s="5">
        <f>INDEX('Final Energy Consumption-2019'!$A$2:$AE$43,MATCH('Energy Use 2019'!$A39,'Final Energy Consumption-2019'!$A$2:$A$43,0),MATCH('Energy Use 2019'!P$2,'Final Energy Consumption-2019'!$A$2:$AE$2,0))*VLOOKUP(P$3,'Heat Value'!$A$1:$E$33,5,0)</f>
        <v>0</v>
      </c>
      <c r="Q39" s="11">
        <f>INDEX('Final Energy Consumption-2019'!$A$2:$AE$43,MATCH('Energy Use 2019'!$A39,'Final Energy Consumption-2019'!$A$2:$A$43,0),MATCH('Energy Use 2019'!Q$2,'Final Energy Consumption-2019'!$A$2:$AE$2,0))*VLOOKUP(Q$3,'Heat Value'!$A$1:$E$33,5,0)</f>
        <v>39237733244.169022</v>
      </c>
      <c r="R39" s="11">
        <f>INDEX('Final Energy Consumption-2019'!$A$2:$AE$43,MATCH('Energy Use 2019'!$A39,'Final Energy Consumption-2019'!$A$2:$A$43,0),MATCH('Energy Use 2019'!R$2,'Final Energy Consumption-2019'!$A$2:$AE$2,0))*VLOOKUP(R$3,'Heat Value'!$A$1:$E$33,5,0)</f>
        <v>11352479586.744152</v>
      </c>
      <c r="S39" s="5">
        <f>INDEX('Final Energy Consumption-2019'!$A$2:$AE$43,MATCH('Energy Use 2019'!$A39,'Final Energy Consumption-2019'!$A$2:$A$43,0),MATCH('Energy Use 2019'!S$2,'Final Energy Consumption-2019'!$A$2:$AE$2,0))*VLOOKUP(S$3,'Heat Value'!$A$1:$E$33,5,0)</f>
        <v>0</v>
      </c>
      <c r="T39" s="9">
        <f>INDEX('Final Energy Consumption-2019'!$A$2:$AE$43,MATCH('Energy Use 2019'!$A39,'Final Energy Consumption-2019'!$A$2:$A$43,0),MATCH('Energy Use 2019'!T$2,'Final Energy Consumption-2019'!$A$2:$AE$2,0))*VLOOKUP(T$3,'Heat Value'!$A$1:$E$33,5,0)</f>
        <v>0</v>
      </c>
      <c r="U39" s="5">
        <f>INDEX('Final Energy Consumption-2019'!$A$2:$AE$43,MATCH('Energy Use 2019'!$A39,'Final Energy Consumption-2019'!$A$2:$A$43,0),MATCH('Energy Use 2019'!U$2,'Final Energy Consumption-2019'!$A$2:$AE$2,0))*VLOOKUP(U$3,'Heat Value'!$A$1:$E$33,5,0)</f>
        <v>0</v>
      </c>
      <c r="V39" s="11">
        <f>INDEX('Final Energy Consumption-2019'!$A$2:$AE$43,MATCH('Energy Use 2019'!$A39,'Final Energy Consumption-2019'!$A$2:$A$43,0),MATCH('Energy Use 2019'!V$2,'Final Energy Consumption-2019'!$A$2:$AE$2,0))*VLOOKUP(V$3,'Heat Value'!$A$1:$E$33,5,0)</f>
        <v>80852876177.123718</v>
      </c>
      <c r="W39" s="5">
        <f>INDEX('Final Energy Consumption-2019'!$A$2:$AE$43,MATCH('Energy Use 2019'!$A39,'Final Energy Consumption-2019'!$A$2:$A$43,0),MATCH('Energy Use 2019'!W$2,'Final Energy Consumption-2019'!$A$2:$AE$2,0))*VLOOKUP(W$3,'Heat Value'!$A$1:$E$33,5,0)</f>
        <v>0</v>
      </c>
      <c r="X39" s="11">
        <f>INDEX('Final Energy Consumption-2019'!$A$2:$AE$43,MATCH('Energy Use 2019'!$A39,'Final Energy Consumption-2019'!$A$2:$A$43,0),MATCH('Energy Use 2019'!X$2,'Final Energy Consumption-2019'!$A$2:$AE$2,0))*VLOOKUP(X$3,'Heat Value'!$A$1:$E$33,5,0)</f>
        <v>58262318530.341309</v>
      </c>
      <c r="Y39" s="11">
        <f>INDEX('Final Energy Consumption-2019'!$A$2:$AE$43,MATCH('Energy Use 2019'!$A39,'Final Energy Consumption-2019'!$A$2:$A$43,0),MATCH('Energy Use 2019'!Y$2,'Final Energy Consumption-2019'!$A$2:$AE$2,0))*VLOOKUP(Y$3,'Heat Value'!$A$1:$E$33,5,0)</f>
        <v>1753835116880.3054</v>
      </c>
      <c r="Z39" s="11">
        <f>INDEX('Final Energy Consumption-2019'!$A$2:$AE$43,MATCH('Energy Use 2019'!$A39,'Final Energy Consumption-2019'!$A$2:$A$43,0),MATCH('Energy Use 2019'!Z$2,'Final Energy Consumption-2019'!$A$2:$AE$2,0))*VLOOKUP(Z$3,'Heat Value'!$A$1:$E$33,5,0)</f>
        <v>1920751019957.8538</v>
      </c>
      <c r="AA39" s="11">
        <f>INDEX('Final Energy Consumption-2019'!$A$2:$AE$43,MATCH('Energy Use 2019'!$A39,'Final Energy Consumption-2019'!$A$2:$A$43,0),MATCH('Energy Use 2019'!AA$2,'Final Energy Consumption-2019'!$A$2:$AE$2,0))*VLOOKUP(AA$3,'Heat Value'!$A$1:$E$33,5,0)</f>
        <v>544426155259.93243</v>
      </c>
      <c r="AB39" s="11">
        <f>INDEX('Final Energy Consumption-2019'!$A$2:$AE$43,MATCH('Energy Use 2019'!$A39,'Final Energy Consumption-2019'!$A$2:$A$43,0),MATCH('Energy Use 2019'!AB$2,'Final Energy Consumption-2019'!$A$2:$AE$2,0))*VLOOKUP(AB$3,'Heat Value'!$A$1:$E$33,5,0)</f>
        <v>25430691654854.102</v>
      </c>
      <c r="AC39" s="132">
        <f>INDEX('Final Energy Consumption-2019'!$A$2:$AE$43,MATCH('Energy Use 2019'!$A39,'Final Energy Consumption-2019'!$A$2:$A$43,0),MATCH('Energy Use 2019'!AC$2,'Final Energy Consumption-2019'!$A$2:$AE$2,0))*VLOOKUP(AC$3,'Heat Value'!$A$1:$E$33,5,0)</f>
        <v>407830258464.5163</v>
      </c>
    </row>
    <row r="40" spans="1:29" x14ac:dyDescent="0.2">
      <c r="A40" s="12" t="s">
        <v>36</v>
      </c>
      <c r="B40" s="15">
        <f>INDEX('Final Energy Consumption-2019'!$A$2:$AE$43,MATCH('Energy Use 2019'!$A40,'Final Energy Consumption-2019'!$A$2:$A$43,0),MATCH('Energy Use 2019'!B$2,'Final Energy Consumption-2019'!$A$2:$AE$2,0))*VLOOKUP(B$3,'Heat Value'!$A$1:$E$33,5,0)</f>
        <v>287345925810.46777</v>
      </c>
      <c r="C40" s="5">
        <f>INDEX('Final Energy Consumption-2019'!$A$2:$AE$43,MATCH('Energy Use 2019'!$A40,'Final Energy Consumption-2019'!$A$2:$A$43,0),MATCH('Energy Use 2019'!C$2,'Final Energy Consumption-2019'!$A$2:$AE$2,0))*VLOOKUP(C$3,'Heat Value'!$A$1:$E$33,5,0)</f>
        <v>0</v>
      </c>
      <c r="D40" s="11">
        <f>INDEX('Final Energy Consumption-2019'!$A$2:$AE$43,MATCH('Energy Use 2019'!$A40,'Final Energy Consumption-2019'!$A$2:$A$43,0),MATCH('Energy Use 2019'!D$2,'Final Energy Consumption-2019'!$A$2:$AE$2,0))*VLOOKUP(D$3,'Heat Value'!$A$1:$E$33,5,0)</f>
        <v>13475210814.669195</v>
      </c>
      <c r="E40" s="5">
        <f>INDEX('Final Energy Consumption-2019'!$A$2:$AE$43,MATCH('Energy Use 2019'!$A40,'Final Energy Consumption-2019'!$A$2:$A$43,0),MATCH('Energy Use 2019'!E$2,'Final Energy Consumption-2019'!$A$2:$AE$2,0))*VLOOKUP(E$3,'Heat Value'!$A$1:$E$33,5,0)</f>
        <v>0</v>
      </c>
      <c r="F40" s="11">
        <f>INDEX('Final Energy Consumption-2019'!$A$2:$AE$43,MATCH('Energy Use 2019'!$A40,'Final Energy Consumption-2019'!$A$2:$A$43,0),MATCH('Energy Use 2019'!F$2,'Final Energy Consumption-2019'!$A$2:$AE$2,0))*VLOOKUP(F$3,'Heat Value'!$A$1:$E$33,5,0)</f>
        <v>16447944438.202017</v>
      </c>
      <c r="G40" s="5">
        <f>INDEX('Final Energy Consumption-2019'!$A$2:$AE$43,MATCH('Energy Use 2019'!$A40,'Final Energy Consumption-2019'!$A$2:$A$43,0),MATCH('Energy Use 2019'!G$2,'Final Energy Consumption-2019'!$A$2:$AE$2,0))*VLOOKUP(G$3,'Heat Value'!$A$1:$E$33,5,0)</f>
        <v>0</v>
      </c>
      <c r="H40" s="5">
        <f>INDEX('Final Energy Consumption-2019'!$A$2:$AE$43,MATCH('Energy Use 2019'!$A40,'Final Energy Consumption-2019'!$A$2:$A$43,0),MATCH('Energy Use 2019'!H$2,'Final Energy Consumption-2019'!$A$2:$AE$2,0))*VLOOKUP(H$3,'Heat Value'!$A$1:$E$33,5,0)</f>
        <v>0</v>
      </c>
      <c r="I40" s="5">
        <f>INDEX('Final Energy Consumption-2019'!$A$2:$AE$43,MATCH('Energy Use 2019'!$A40,'Final Energy Consumption-2019'!$A$2:$A$43,0),MATCH('Energy Use 2019'!I$2,'Final Energy Consumption-2019'!$A$2:$AE$2,0))*VLOOKUP(I$3,'Heat Value'!$A$1:$E$33,5,0)</f>
        <v>0</v>
      </c>
      <c r="J40" s="11">
        <f>INDEX('Final Energy Consumption-2019'!$A$2:$AE$43,MATCH('Energy Use 2019'!$A40,'Final Energy Consumption-2019'!$A$2:$A$43,0),MATCH('Energy Use 2019'!J$2,'Final Energy Consumption-2019'!$A$2:$AE$2,0))*VLOOKUP(J$3,'Heat Value'!$A$1:$E$33,5,0)</f>
        <v>237804946534.34698</v>
      </c>
      <c r="K40" s="5">
        <f>INDEX('Final Energy Consumption-2019'!$A$2:$AE$43,MATCH('Energy Use 2019'!$A40,'Final Energy Consumption-2019'!$A$2:$A$43,0),MATCH('Energy Use 2019'!K$2,'Final Energy Consumption-2019'!$A$2:$AE$2,0))*VLOOKUP(K$3,'Heat Value'!$A$1:$E$33,5,0)</f>
        <v>0</v>
      </c>
      <c r="L40" s="11">
        <f>INDEX('Final Energy Consumption-2019'!$A$2:$AE$43,MATCH('Energy Use 2019'!$A40,'Final Energy Consumption-2019'!$A$2:$A$43,0),MATCH('Energy Use 2019'!L$2,'Final Energy Consumption-2019'!$A$2:$AE$2,0))*VLOOKUP(L$3,'Heat Value'!$A$1:$E$33,5,0)</f>
        <v>277592887618.22424</v>
      </c>
      <c r="M40" s="11">
        <f>INDEX('Final Energy Consumption-2019'!$A$2:$AE$43,MATCH('Energy Use 2019'!$A40,'Final Energy Consumption-2019'!$A$2:$A$43,0),MATCH('Energy Use 2019'!M$2,'Final Energy Consumption-2019'!$A$2:$AE$2,0))*VLOOKUP(M$3,'Heat Value'!$A$1:$E$33,5,0)</f>
        <v>32657986778.614616</v>
      </c>
      <c r="N40" s="11">
        <f>INDEX('Final Energy Consumption-2019'!$A$2:$AE$43,MATCH('Energy Use 2019'!$A40,'Final Energy Consumption-2019'!$A$2:$A$43,0),MATCH('Energy Use 2019'!N$2,'Final Energy Consumption-2019'!$A$2:$AE$2,0))*VLOOKUP(N$3,'Heat Value'!$A$1:$E$33,5,0)</f>
        <v>456817143850.72595</v>
      </c>
      <c r="O40" s="5">
        <f>INDEX('Final Energy Consumption-2019'!$A$2:$AE$43,MATCH('Energy Use 2019'!$A40,'Final Energy Consumption-2019'!$A$2:$A$43,0),MATCH('Energy Use 2019'!O$2,'Final Energy Consumption-2019'!$A$2:$AE$2,0))*VLOOKUP(O$3,'Heat Value'!$A$1:$E$33,5,0)</f>
        <v>0</v>
      </c>
      <c r="P40" s="5">
        <f>INDEX('Final Energy Consumption-2019'!$A$2:$AE$43,MATCH('Energy Use 2019'!$A40,'Final Energy Consumption-2019'!$A$2:$A$43,0),MATCH('Energy Use 2019'!P$2,'Final Energy Consumption-2019'!$A$2:$AE$2,0))*VLOOKUP(P$3,'Heat Value'!$A$1:$E$33,5,0)</f>
        <v>0</v>
      </c>
      <c r="Q40" s="5">
        <f>INDEX('Final Energy Consumption-2019'!$A$2:$AE$43,MATCH('Energy Use 2019'!$A40,'Final Energy Consumption-2019'!$A$2:$A$43,0),MATCH('Energy Use 2019'!Q$2,'Final Energy Consumption-2019'!$A$2:$AE$2,0))*VLOOKUP(Q$3,'Heat Value'!$A$1:$E$33,5,0)</f>
        <v>0</v>
      </c>
      <c r="R40" s="5">
        <f>INDEX('Final Energy Consumption-2019'!$A$2:$AE$43,MATCH('Energy Use 2019'!$A40,'Final Energy Consumption-2019'!$A$2:$A$43,0),MATCH('Energy Use 2019'!R$2,'Final Energy Consumption-2019'!$A$2:$AE$2,0))*VLOOKUP(R$3,'Heat Value'!$A$1:$E$33,5,0)</f>
        <v>0</v>
      </c>
      <c r="S40" s="5">
        <f>INDEX('Final Energy Consumption-2019'!$A$2:$AE$43,MATCH('Energy Use 2019'!$A40,'Final Energy Consumption-2019'!$A$2:$A$43,0),MATCH('Energy Use 2019'!S$2,'Final Energy Consumption-2019'!$A$2:$AE$2,0))*VLOOKUP(S$3,'Heat Value'!$A$1:$E$33,5,0)</f>
        <v>0</v>
      </c>
      <c r="T40" s="9">
        <f>INDEX('Final Energy Consumption-2019'!$A$2:$AE$43,MATCH('Energy Use 2019'!$A40,'Final Energy Consumption-2019'!$A$2:$A$43,0),MATCH('Energy Use 2019'!T$2,'Final Energy Consumption-2019'!$A$2:$AE$2,0))*VLOOKUP(T$3,'Heat Value'!$A$1:$E$33,5,0)</f>
        <v>0</v>
      </c>
      <c r="U40" s="5">
        <f>INDEX('Final Energy Consumption-2019'!$A$2:$AE$43,MATCH('Energy Use 2019'!$A40,'Final Energy Consumption-2019'!$A$2:$A$43,0),MATCH('Energy Use 2019'!U$2,'Final Energy Consumption-2019'!$A$2:$AE$2,0))*VLOOKUP(U$3,'Heat Value'!$A$1:$E$33,5,0)</f>
        <v>0</v>
      </c>
      <c r="V40" s="11">
        <f>INDEX('Final Energy Consumption-2019'!$A$2:$AE$43,MATCH('Energy Use 2019'!$A40,'Final Energy Consumption-2019'!$A$2:$A$43,0),MATCH('Energy Use 2019'!V$2,'Final Energy Consumption-2019'!$A$2:$AE$2,0))*VLOOKUP(V$3,'Heat Value'!$A$1:$E$33,5,0)</f>
        <v>1445839668108.5652</v>
      </c>
      <c r="W40" s="5">
        <f>INDEX('Final Energy Consumption-2019'!$A$2:$AE$43,MATCH('Energy Use 2019'!$A40,'Final Energy Consumption-2019'!$A$2:$A$43,0),MATCH('Energy Use 2019'!W$2,'Final Energy Consumption-2019'!$A$2:$AE$2,0))*VLOOKUP(W$3,'Heat Value'!$A$1:$E$33,5,0)</f>
        <v>0</v>
      </c>
      <c r="X40" s="5">
        <f>INDEX('Final Energy Consumption-2019'!$A$2:$AE$43,MATCH('Energy Use 2019'!$A40,'Final Energy Consumption-2019'!$A$2:$A$43,0),MATCH('Energy Use 2019'!X$2,'Final Energy Consumption-2019'!$A$2:$AE$2,0))*VLOOKUP(X$3,'Heat Value'!$A$1:$E$33,5,0)</f>
        <v>0</v>
      </c>
      <c r="Y40" s="11">
        <f>INDEX('Final Energy Consumption-2019'!$A$2:$AE$43,MATCH('Energy Use 2019'!$A40,'Final Energy Consumption-2019'!$A$2:$A$43,0),MATCH('Energy Use 2019'!Y$2,'Final Energy Consumption-2019'!$A$2:$AE$2,0))*VLOOKUP(Y$3,'Heat Value'!$A$1:$E$33,5,0)</f>
        <v>134910393606.17735</v>
      </c>
      <c r="Z40" s="11">
        <f>INDEX('Final Energy Consumption-2019'!$A$2:$AE$43,MATCH('Energy Use 2019'!$A40,'Final Energy Consumption-2019'!$A$2:$A$43,0),MATCH('Energy Use 2019'!Z$2,'Final Energy Consumption-2019'!$A$2:$AE$2,0))*VLOOKUP(Z$3,'Heat Value'!$A$1:$E$33,5,0)</f>
        <v>15580508273566.752</v>
      </c>
      <c r="AA40" s="11">
        <f>INDEX('Final Energy Consumption-2019'!$A$2:$AE$43,MATCH('Energy Use 2019'!$A40,'Final Energy Consumption-2019'!$A$2:$A$43,0),MATCH('Energy Use 2019'!AA$2,'Final Energy Consumption-2019'!$A$2:$AE$2,0))*VLOOKUP(AA$3,'Heat Value'!$A$1:$E$33,5,0)</f>
        <v>652477307243.97205</v>
      </c>
      <c r="AB40" s="11">
        <f>INDEX('Final Energy Consumption-2019'!$A$2:$AE$43,MATCH('Energy Use 2019'!$A40,'Final Energy Consumption-2019'!$A$2:$A$43,0),MATCH('Energy Use 2019'!AB$2,'Final Energy Consumption-2019'!$A$2:$AE$2,0))*VLOOKUP(AB$3,'Heat Value'!$A$1:$E$33,5,0)</f>
        <v>197361684691857.78</v>
      </c>
      <c r="AC40" s="132">
        <f>INDEX('Final Energy Consumption-2019'!$A$2:$AE$43,MATCH('Energy Use 2019'!$A40,'Final Energy Consumption-2019'!$A$2:$A$43,0),MATCH('Energy Use 2019'!AC$2,'Final Energy Consumption-2019'!$A$2:$AE$2,0))*VLOOKUP(AC$3,'Heat Value'!$A$1:$E$33,5,0)</f>
        <v>288532971974.89594</v>
      </c>
    </row>
    <row r="41" spans="1:29" x14ac:dyDescent="0.2">
      <c r="A41" s="12" t="s">
        <v>37</v>
      </c>
      <c r="B41" s="15">
        <f>INDEX('Final Energy Consumption-2019'!$A$2:$AE$43,MATCH('Energy Use 2019'!$A41,'Final Energy Consumption-2019'!$A$2:$A$43,0),MATCH('Energy Use 2019'!B$2,'Final Energy Consumption-2019'!$A$2:$AE$2,0))*VLOOKUP(B$3,'Heat Value'!$A$1:$E$33,5,0)</f>
        <v>21000032936645.012</v>
      </c>
      <c r="C41" s="5">
        <f>INDEX('Final Energy Consumption-2019'!$A$2:$AE$43,MATCH('Energy Use 2019'!$A41,'Final Energy Consumption-2019'!$A$2:$A$43,0),MATCH('Energy Use 2019'!C$2,'Final Energy Consumption-2019'!$A$2:$AE$2,0))*VLOOKUP(C$3,'Heat Value'!$A$1:$E$33,5,0)</f>
        <v>0</v>
      </c>
      <c r="D41" s="11">
        <f>INDEX('Final Energy Consumption-2019'!$A$2:$AE$43,MATCH('Energy Use 2019'!$A41,'Final Energy Consumption-2019'!$A$2:$A$43,0),MATCH('Energy Use 2019'!D$2,'Final Energy Consumption-2019'!$A$2:$AE$2,0))*VLOOKUP(D$3,'Heat Value'!$A$1:$E$33,5,0)</f>
        <v>1543307968009.4658</v>
      </c>
      <c r="E41" s="11">
        <f>INDEX('Final Energy Consumption-2019'!$A$2:$AE$43,MATCH('Energy Use 2019'!$A41,'Final Energy Consumption-2019'!$A$2:$A$43,0),MATCH('Energy Use 2019'!E$2,'Final Energy Consumption-2019'!$A$2:$AE$2,0))*VLOOKUP(E$3,'Heat Value'!$A$1:$E$33,5,0)</f>
        <v>26158815194475.25</v>
      </c>
      <c r="F41" s="11">
        <f>INDEX('Final Energy Consumption-2019'!$A$2:$AE$43,MATCH('Energy Use 2019'!$A41,'Final Energy Consumption-2019'!$A$2:$A$43,0),MATCH('Energy Use 2019'!F$2,'Final Energy Consumption-2019'!$A$2:$AE$2,0))*VLOOKUP(F$3,'Heat Value'!$A$1:$E$33,5,0)</f>
        <v>838845166348.30286</v>
      </c>
      <c r="G41" s="11">
        <f>INDEX('Final Energy Consumption-2019'!$A$2:$AE$43,MATCH('Energy Use 2019'!$A41,'Final Energy Consumption-2019'!$A$2:$A$43,0),MATCH('Energy Use 2019'!G$2,'Final Energy Consumption-2019'!$A$2:$AE$2,0))*VLOOKUP(G$3,'Heat Value'!$A$1:$E$33,5,0)</f>
        <v>1890316991275.8645</v>
      </c>
      <c r="H41" s="11">
        <f>INDEX('Final Energy Consumption-2019'!$A$2:$AE$43,MATCH('Energy Use 2019'!$A41,'Final Energy Consumption-2019'!$A$2:$A$43,0),MATCH('Energy Use 2019'!H$2,'Final Energy Consumption-2019'!$A$2:$AE$2,0))*VLOOKUP(H$3,'Heat Value'!$A$1:$E$33,5,0)</f>
        <v>1581385478313.7786</v>
      </c>
      <c r="I41" s="5">
        <f>INDEX('Final Energy Consumption-2019'!$A$2:$AE$43,MATCH('Energy Use 2019'!$A41,'Final Energy Consumption-2019'!$A$2:$A$43,0),MATCH('Energy Use 2019'!I$2,'Final Energy Consumption-2019'!$A$2:$AE$2,0))*VLOOKUP(I$3,'Heat Value'!$A$1:$E$33,5,0)</f>
        <v>0</v>
      </c>
      <c r="J41" s="11">
        <f>INDEX('Final Energy Consumption-2019'!$A$2:$AE$43,MATCH('Energy Use 2019'!$A41,'Final Energy Consumption-2019'!$A$2:$A$43,0),MATCH('Energy Use 2019'!J$2,'Final Energy Consumption-2019'!$A$2:$AE$2,0))*VLOOKUP(J$3,'Heat Value'!$A$1:$E$33,5,0)</f>
        <v>370975716593.58124</v>
      </c>
      <c r="K41" s="5">
        <f>INDEX('Final Energy Consumption-2019'!$A$2:$AE$43,MATCH('Energy Use 2019'!$A41,'Final Energy Consumption-2019'!$A$2:$A$43,0),MATCH('Energy Use 2019'!K$2,'Final Energy Consumption-2019'!$A$2:$AE$2,0))*VLOOKUP(K$3,'Heat Value'!$A$1:$E$33,5,0)</f>
        <v>0</v>
      </c>
      <c r="L41" s="11">
        <f>INDEX('Final Energy Consumption-2019'!$A$2:$AE$43,MATCH('Energy Use 2019'!$A41,'Final Energy Consumption-2019'!$A$2:$A$43,0),MATCH('Energy Use 2019'!L$2,'Final Energy Consumption-2019'!$A$2:$AE$2,0))*VLOOKUP(L$3,'Heat Value'!$A$1:$E$33,5,0)</f>
        <v>126549698767.13162</v>
      </c>
      <c r="M41" s="11">
        <f>INDEX('Final Energy Consumption-2019'!$A$2:$AE$43,MATCH('Energy Use 2019'!$A41,'Final Energy Consumption-2019'!$A$2:$A$43,0),MATCH('Energy Use 2019'!M$2,'Final Energy Consumption-2019'!$A$2:$AE$2,0))*VLOOKUP(M$3,'Heat Value'!$A$1:$E$33,5,0)</f>
        <v>8164496694.6536541</v>
      </c>
      <c r="N41" s="11">
        <f>INDEX('Final Energy Consumption-2019'!$A$2:$AE$43,MATCH('Energy Use 2019'!$A41,'Final Energy Consumption-2019'!$A$2:$A$43,0),MATCH('Energy Use 2019'!N$2,'Final Energy Consumption-2019'!$A$2:$AE$2,0))*VLOOKUP(N$3,'Heat Value'!$A$1:$E$33,5,0)</f>
        <v>1952590092742.4836</v>
      </c>
      <c r="O41" s="11">
        <f>INDEX('Final Energy Consumption-2019'!$A$2:$AE$43,MATCH('Energy Use 2019'!$A41,'Final Energy Consumption-2019'!$A$2:$A$43,0),MATCH('Energy Use 2019'!O$2,'Final Energy Consumption-2019'!$A$2:$AE$2,0))*VLOOKUP(O$3,'Heat Value'!$A$1:$E$33,5,0)</f>
        <v>523167754579.05859</v>
      </c>
      <c r="P41" s="5">
        <f>INDEX('Final Energy Consumption-2019'!$A$2:$AE$43,MATCH('Energy Use 2019'!$A41,'Final Energy Consumption-2019'!$A$2:$A$43,0),MATCH('Energy Use 2019'!P$2,'Final Energy Consumption-2019'!$A$2:$AE$2,0))*VLOOKUP(P$3,'Heat Value'!$A$1:$E$33,5,0)</f>
        <v>0</v>
      </c>
      <c r="Q41" s="11">
        <f>INDEX('Final Energy Consumption-2019'!$A$2:$AE$43,MATCH('Energy Use 2019'!$A41,'Final Energy Consumption-2019'!$A$2:$A$43,0),MATCH('Energy Use 2019'!Q$2,'Final Energy Consumption-2019'!$A$2:$AE$2,0))*VLOOKUP(Q$3,'Heat Value'!$A$1:$E$33,5,0)</f>
        <v>7847546648.8338041</v>
      </c>
      <c r="R41" s="5">
        <f>INDEX('Final Energy Consumption-2019'!$A$2:$AE$43,MATCH('Energy Use 2019'!$A41,'Final Energy Consumption-2019'!$A$2:$A$43,0),MATCH('Energy Use 2019'!R$2,'Final Energy Consumption-2019'!$A$2:$AE$2,0))*VLOOKUP(R$3,'Heat Value'!$A$1:$E$33,5,0)</f>
        <v>0</v>
      </c>
      <c r="S41" s="5">
        <f>INDEX('Final Energy Consumption-2019'!$A$2:$AE$43,MATCH('Energy Use 2019'!$A41,'Final Energy Consumption-2019'!$A$2:$A$43,0),MATCH('Energy Use 2019'!S$2,'Final Energy Consumption-2019'!$A$2:$AE$2,0))*VLOOKUP(S$3,'Heat Value'!$A$1:$E$33,5,0)</f>
        <v>0</v>
      </c>
      <c r="T41" s="9">
        <f>INDEX('Final Energy Consumption-2019'!$A$2:$AE$43,MATCH('Energy Use 2019'!$A41,'Final Energy Consumption-2019'!$A$2:$A$43,0),MATCH('Energy Use 2019'!T$2,'Final Energy Consumption-2019'!$A$2:$AE$2,0))*VLOOKUP(T$3,'Heat Value'!$A$1:$E$33,5,0)</f>
        <v>0</v>
      </c>
      <c r="U41" s="5">
        <f>INDEX('Final Energy Consumption-2019'!$A$2:$AE$43,MATCH('Energy Use 2019'!$A41,'Final Energy Consumption-2019'!$A$2:$A$43,0),MATCH('Energy Use 2019'!U$2,'Final Energy Consumption-2019'!$A$2:$AE$2,0))*VLOOKUP(U$3,'Heat Value'!$A$1:$E$33,5,0)</f>
        <v>0</v>
      </c>
      <c r="V41" s="11">
        <f>INDEX('Final Energy Consumption-2019'!$A$2:$AE$43,MATCH('Energy Use 2019'!$A41,'Final Energy Consumption-2019'!$A$2:$A$43,0),MATCH('Energy Use 2019'!V$2,'Final Energy Consumption-2019'!$A$2:$AE$2,0))*VLOOKUP(V$3,'Heat Value'!$A$1:$E$33,5,0)</f>
        <v>147437597734.755</v>
      </c>
      <c r="W41" s="5">
        <f>INDEX('Final Energy Consumption-2019'!$A$2:$AE$43,MATCH('Energy Use 2019'!$A41,'Final Energy Consumption-2019'!$A$2:$A$43,0),MATCH('Energy Use 2019'!W$2,'Final Energy Consumption-2019'!$A$2:$AE$2,0))*VLOOKUP(W$3,'Heat Value'!$A$1:$E$33,5,0)</f>
        <v>0</v>
      </c>
      <c r="X41" s="5">
        <f>INDEX('Final Energy Consumption-2019'!$A$2:$AE$43,MATCH('Energy Use 2019'!$A41,'Final Energy Consumption-2019'!$A$2:$A$43,0),MATCH('Energy Use 2019'!X$2,'Final Energy Consumption-2019'!$A$2:$AE$2,0))*VLOOKUP(X$3,'Heat Value'!$A$1:$E$33,5,0)</f>
        <v>0</v>
      </c>
      <c r="Y41" s="11">
        <f>INDEX('Final Energy Consumption-2019'!$A$2:$AE$43,MATCH('Energy Use 2019'!$A41,'Final Energy Consumption-2019'!$A$2:$A$43,0),MATCH('Energy Use 2019'!Y$2,'Final Energy Consumption-2019'!$A$2:$AE$2,0))*VLOOKUP(Y$3,'Heat Value'!$A$1:$E$33,5,0)</f>
        <v>7386344049938.209</v>
      </c>
      <c r="Z41" s="11">
        <f>INDEX('Final Energy Consumption-2019'!$A$2:$AE$43,MATCH('Energy Use 2019'!$A41,'Final Energy Consumption-2019'!$A$2:$A$43,0),MATCH('Energy Use 2019'!Z$2,'Final Energy Consumption-2019'!$A$2:$AE$2,0))*VLOOKUP(Z$3,'Heat Value'!$A$1:$E$33,5,0)</f>
        <v>60177031955227.781</v>
      </c>
      <c r="AA41" s="11">
        <f>INDEX('Final Energy Consumption-2019'!$A$2:$AE$43,MATCH('Energy Use 2019'!$A41,'Final Energy Consumption-2019'!$A$2:$A$43,0),MATCH('Energy Use 2019'!AA$2,'Final Energy Consumption-2019'!$A$2:$AE$2,0))*VLOOKUP(AA$3,'Heat Value'!$A$1:$E$33,5,0)</f>
        <v>187004318302.20175</v>
      </c>
      <c r="AB41" s="11">
        <f>INDEX('Final Energy Consumption-2019'!$A$2:$AE$43,MATCH('Energy Use 2019'!$A41,'Final Energy Consumption-2019'!$A$2:$A$43,0),MATCH('Energy Use 2019'!AB$2,'Final Energy Consumption-2019'!$A$2:$AE$2,0))*VLOOKUP(AB$3,'Heat Value'!$A$1:$E$33,5,0)</f>
        <v>19769948671437.633</v>
      </c>
      <c r="AC41" s="132">
        <f>INDEX('Final Energy Consumption-2019'!$A$2:$AE$43,MATCH('Energy Use 2019'!$A41,'Final Energy Consumption-2019'!$A$2:$A$43,0),MATCH('Energy Use 2019'!AC$2,'Final Energy Consumption-2019'!$A$2:$AE$2,0))*VLOOKUP(AC$3,'Heat Value'!$A$1:$E$33,5,0)</f>
        <v>1628546678358.3066</v>
      </c>
    </row>
    <row r="42" spans="1:29" x14ac:dyDescent="0.2">
      <c r="A42" s="12" t="s">
        <v>38</v>
      </c>
      <c r="B42" s="15">
        <f>INDEX('Final Energy Consumption-2019'!$A$2:$AE$43,MATCH('Energy Use 2019'!$A42,'Final Energy Consumption-2019'!$A$2:$A$43,0),MATCH('Energy Use 2019'!B$2,'Final Energy Consumption-2019'!$A$2:$AE$2,0))*VLOOKUP(B$3,'Heat Value'!$A$1:$E$33,5,0)</f>
        <v>99084802003.609573</v>
      </c>
      <c r="C42" s="5">
        <f>INDEX('Final Energy Consumption-2019'!$A$2:$AE$43,MATCH('Energy Use 2019'!$A42,'Final Energy Consumption-2019'!$A$2:$A$43,0),MATCH('Energy Use 2019'!C$2,'Final Energy Consumption-2019'!$A$2:$AE$2,0))*VLOOKUP(C$3,'Heat Value'!$A$1:$E$33,5,0)</f>
        <v>0</v>
      </c>
      <c r="D42" s="5">
        <f>INDEX('Final Energy Consumption-2019'!$A$2:$AE$43,MATCH('Energy Use 2019'!$A42,'Final Energy Consumption-2019'!$A$2:$A$43,0),MATCH('Energy Use 2019'!D$2,'Final Energy Consumption-2019'!$A$2:$AE$2,0))*VLOOKUP(D$3,'Heat Value'!$A$1:$E$33,5,0)</f>
        <v>0</v>
      </c>
      <c r="E42" s="5">
        <f>INDEX('Final Energy Consumption-2019'!$A$2:$AE$43,MATCH('Energy Use 2019'!$A42,'Final Energy Consumption-2019'!$A$2:$A$43,0),MATCH('Energy Use 2019'!E$2,'Final Energy Consumption-2019'!$A$2:$AE$2,0))*VLOOKUP(E$3,'Heat Value'!$A$1:$E$33,5,0)</f>
        <v>0</v>
      </c>
      <c r="F42" s="11">
        <f>INDEX('Final Energy Consumption-2019'!$A$2:$AE$43,MATCH('Energy Use 2019'!$A42,'Final Energy Consumption-2019'!$A$2:$A$43,0),MATCH('Energy Use 2019'!F$2,'Final Energy Consumption-2019'!$A$2:$AE$2,0))*VLOOKUP(F$3,'Heat Value'!$A$1:$E$33,5,0)</f>
        <v>115135611067.41412</v>
      </c>
      <c r="G42" s="11">
        <f>INDEX('Final Energy Consumption-2019'!$A$2:$AE$43,MATCH('Energy Use 2019'!$A42,'Final Energy Consumption-2019'!$A$2:$A$43,0),MATCH('Energy Use 2019'!G$2,'Final Energy Consumption-2019'!$A$2:$AE$2,0))*VLOOKUP(G$3,'Heat Value'!$A$1:$E$33,5,0)</f>
        <v>49932901656.343597</v>
      </c>
      <c r="H42" s="5">
        <f>INDEX('Final Energy Consumption-2019'!$A$2:$AE$43,MATCH('Energy Use 2019'!$A42,'Final Energy Consumption-2019'!$A$2:$A$43,0),MATCH('Energy Use 2019'!H$2,'Final Energy Consumption-2019'!$A$2:$AE$2,0))*VLOOKUP(H$3,'Heat Value'!$A$1:$E$33,5,0)</f>
        <v>0</v>
      </c>
      <c r="I42" s="5">
        <f>INDEX('Final Energy Consumption-2019'!$A$2:$AE$43,MATCH('Energy Use 2019'!$A42,'Final Energy Consumption-2019'!$A$2:$A$43,0),MATCH('Energy Use 2019'!I$2,'Final Energy Consumption-2019'!$A$2:$AE$2,0))*VLOOKUP(I$3,'Heat Value'!$A$1:$E$33,5,0)</f>
        <v>0</v>
      </c>
      <c r="J42" s="5">
        <f>INDEX('Final Energy Consumption-2019'!$A$2:$AE$43,MATCH('Energy Use 2019'!$A42,'Final Energy Consumption-2019'!$A$2:$A$43,0),MATCH('Energy Use 2019'!J$2,'Final Energy Consumption-2019'!$A$2:$AE$2,0))*VLOOKUP(J$3,'Heat Value'!$A$1:$E$33,5,0)</f>
        <v>0</v>
      </c>
      <c r="K42" s="11">
        <f>INDEX('Final Energy Consumption-2019'!$A$2:$AE$43,MATCH('Energy Use 2019'!$A42,'Final Energy Consumption-2019'!$A$2:$A$43,0),MATCH('Energy Use 2019'!K$2,'Final Energy Consumption-2019'!$A$2:$AE$2,0))*VLOOKUP(K$3,'Heat Value'!$A$1:$E$33,5,0)</f>
        <v>3963392080.144383</v>
      </c>
      <c r="L42" s="11">
        <f>INDEX('Final Energy Consumption-2019'!$A$2:$AE$43,MATCH('Energy Use 2019'!$A42,'Final Energy Consumption-2019'!$A$2:$A$43,0),MATCH('Energy Use 2019'!L$2,'Final Energy Consumption-2019'!$A$2:$AE$2,0))*VLOOKUP(L$3,'Heat Value'!$A$1:$E$33,5,0)</f>
        <v>179618927282.38037</v>
      </c>
      <c r="M42" s="11">
        <f>INDEX('Final Energy Consumption-2019'!$A$2:$AE$43,MATCH('Energy Use 2019'!$A42,'Final Energy Consumption-2019'!$A$2:$A$43,0),MATCH('Energy Use 2019'!M$2,'Final Energy Consumption-2019'!$A$2:$AE$2,0))*VLOOKUP(M$3,'Heat Value'!$A$1:$E$33,5,0)</f>
        <v>379649096301.3949</v>
      </c>
      <c r="N42" s="11">
        <f>INDEX('Final Energy Consumption-2019'!$A$2:$AE$43,MATCH('Energy Use 2019'!$A42,'Final Energy Consumption-2019'!$A$2:$A$43,0),MATCH('Energy Use 2019'!N$2,'Final Energy Consumption-2019'!$A$2:$AE$2,0))*VLOOKUP(N$3,'Heat Value'!$A$1:$E$33,5,0)</f>
        <v>1778757020303.7119</v>
      </c>
      <c r="O42" s="11">
        <f>INDEX('Final Energy Consumption-2019'!$A$2:$AE$43,MATCH('Energy Use 2019'!$A42,'Final Energy Consumption-2019'!$A$2:$A$43,0),MATCH('Energy Use 2019'!O$2,'Final Energy Consumption-2019'!$A$2:$AE$2,0))*VLOOKUP(O$3,'Heat Value'!$A$1:$E$33,5,0)</f>
        <v>122865154484.47588</v>
      </c>
      <c r="P42" s="5">
        <f>INDEX('Final Energy Consumption-2019'!$A$2:$AE$43,MATCH('Energy Use 2019'!$A42,'Final Energy Consumption-2019'!$A$2:$A$43,0),MATCH('Energy Use 2019'!P$2,'Final Energy Consumption-2019'!$A$2:$AE$2,0))*VLOOKUP(P$3,'Heat Value'!$A$1:$E$33,5,0)</f>
        <v>0</v>
      </c>
      <c r="Q42" s="11">
        <f>INDEX('Final Energy Consumption-2019'!$A$2:$AE$43,MATCH('Energy Use 2019'!$A42,'Final Energy Consumption-2019'!$A$2:$A$43,0),MATCH('Energy Use 2019'!Q$2,'Final Energy Consumption-2019'!$A$2:$AE$2,0))*VLOOKUP(Q$3,'Heat Value'!$A$1:$E$33,5,0)</f>
        <v>19618866622.084511</v>
      </c>
      <c r="R42" s="5">
        <f>INDEX('Final Energy Consumption-2019'!$A$2:$AE$43,MATCH('Energy Use 2019'!$A42,'Final Energy Consumption-2019'!$A$2:$A$43,0),MATCH('Energy Use 2019'!R$2,'Final Energy Consumption-2019'!$A$2:$AE$2,0))*VLOOKUP(R$3,'Heat Value'!$A$1:$E$33,5,0)</f>
        <v>0</v>
      </c>
      <c r="S42" s="5">
        <f>INDEX('Final Energy Consumption-2019'!$A$2:$AE$43,MATCH('Energy Use 2019'!$A42,'Final Energy Consumption-2019'!$A$2:$A$43,0),MATCH('Energy Use 2019'!S$2,'Final Energy Consumption-2019'!$A$2:$AE$2,0))*VLOOKUP(S$3,'Heat Value'!$A$1:$E$33,5,0)</f>
        <v>0</v>
      </c>
      <c r="T42" s="9">
        <f>INDEX('Final Energy Consumption-2019'!$A$2:$AE$43,MATCH('Energy Use 2019'!$A42,'Final Energy Consumption-2019'!$A$2:$A$43,0),MATCH('Energy Use 2019'!T$2,'Final Energy Consumption-2019'!$A$2:$AE$2,0))*VLOOKUP(T$3,'Heat Value'!$A$1:$E$33,5,0)</f>
        <v>0</v>
      </c>
      <c r="U42" s="5">
        <f>INDEX('Final Energy Consumption-2019'!$A$2:$AE$43,MATCH('Energy Use 2019'!$A42,'Final Energy Consumption-2019'!$A$2:$A$43,0),MATCH('Energy Use 2019'!U$2,'Final Energy Consumption-2019'!$A$2:$AE$2,0))*VLOOKUP(U$3,'Heat Value'!$A$1:$E$33,5,0)</f>
        <v>0</v>
      </c>
      <c r="V42" s="11">
        <f>INDEX('Final Energy Consumption-2019'!$A$2:$AE$43,MATCH('Energy Use 2019'!$A42,'Final Energy Consumption-2019'!$A$2:$A$43,0),MATCH('Energy Use 2019'!V$2,'Final Energy Consumption-2019'!$A$2:$AE$2,0))*VLOOKUP(V$3,'Heat Value'!$A$1:$E$33,5,0)</f>
        <v>9512103079.6616135</v>
      </c>
      <c r="W42" s="5">
        <f>INDEX('Final Energy Consumption-2019'!$A$2:$AE$43,MATCH('Energy Use 2019'!$A42,'Final Energy Consumption-2019'!$A$2:$A$43,0),MATCH('Energy Use 2019'!W$2,'Final Energy Consumption-2019'!$A$2:$AE$2,0))*VLOOKUP(W$3,'Heat Value'!$A$1:$E$33,5,0)</f>
        <v>0</v>
      </c>
      <c r="X42" s="5">
        <f>INDEX('Final Energy Consumption-2019'!$A$2:$AE$43,MATCH('Energy Use 2019'!$A42,'Final Energy Consumption-2019'!$A$2:$A$43,0),MATCH('Energy Use 2019'!X$2,'Final Energy Consumption-2019'!$A$2:$AE$2,0))*VLOOKUP(X$3,'Heat Value'!$A$1:$E$33,5,0)</f>
        <v>0</v>
      </c>
      <c r="Y42" s="11">
        <f>INDEX('Final Energy Consumption-2019'!$A$2:$AE$43,MATCH('Energy Use 2019'!$A42,'Final Energy Consumption-2019'!$A$2:$A$43,0),MATCH('Energy Use 2019'!Y$2,'Final Energy Consumption-2019'!$A$2:$AE$2,0))*VLOOKUP(Y$3,'Heat Value'!$A$1:$E$33,5,0)</f>
        <v>708279566432.43103</v>
      </c>
      <c r="Z42" s="11">
        <f>INDEX('Final Energy Consumption-2019'!$A$2:$AE$43,MATCH('Energy Use 2019'!$A42,'Final Energy Consumption-2019'!$A$2:$A$43,0),MATCH('Energy Use 2019'!Z$2,'Final Energy Consumption-2019'!$A$2:$AE$2,0))*VLOOKUP(Z$3,'Heat Value'!$A$1:$E$33,5,0)</f>
        <v>1452750771440.2041</v>
      </c>
      <c r="AA42" s="11">
        <f>INDEX('Final Energy Consumption-2019'!$A$2:$AE$43,MATCH('Energy Use 2019'!$A42,'Final Energy Consumption-2019'!$A$2:$A$43,0),MATCH('Energy Use 2019'!AA$2,'Final Energy Consumption-2019'!$A$2:$AE$2,0))*VLOOKUP(AA$3,'Heat Value'!$A$1:$E$33,5,0)</f>
        <v>141224751277.38498</v>
      </c>
      <c r="AB42" s="11">
        <f>INDEX('Final Energy Consumption-2019'!$A$2:$AE$43,MATCH('Energy Use 2019'!$A42,'Final Energy Consumption-2019'!$A$2:$A$43,0),MATCH('Energy Use 2019'!AB$2,'Final Energy Consumption-2019'!$A$2:$AE$2,0))*VLOOKUP(AB$3,'Heat Value'!$A$1:$E$33,5,0)</f>
        <v>5650506558491.667</v>
      </c>
      <c r="AC42" s="131">
        <f>INDEX('Final Energy Consumption-2019'!$A$2:$AE$43,MATCH('Energy Use 2019'!$A42,'Final Energy Consumption-2019'!$A$2:$A$43,0),MATCH('Energy Use 2019'!AC$2,'Final Energy Consumption-2019'!$A$2:$AE$2,0))*VLOOKUP(AC$3,'Heat Value'!$A$1:$E$33,5,0)</f>
        <v>0</v>
      </c>
    </row>
    <row r="43" spans="1:29" x14ac:dyDescent="0.2">
      <c r="A43" s="12" t="s">
        <v>39</v>
      </c>
      <c r="B43" s="15">
        <f>INDEX('Final Energy Consumption-2019'!$A$2:$AE$43,MATCH('Energy Use 2019'!$A43,'Final Energy Consumption-2019'!$A$2:$A$43,0),MATCH('Energy Use 2019'!B$2,'Final Energy Consumption-2019'!$A$2:$AE$2,0))*VLOOKUP(B$3,'Heat Value'!$A$1:$E$33,5,0)</f>
        <v>187349543628424.97</v>
      </c>
      <c r="C43" s="5">
        <f>INDEX('Final Energy Consumption-2019'!$A$2:$AE$43,MATCH('Energy Use 2019'!$A43,'Final Energy Consumption-2019'!$A$2:$A$43,0),MATCH('Energy Use 2019'!C$2,'Final Energy Consumption-2019'!$A$2:$AE$2,0))*VLOOKUP(C$3,'Heat Value'!$A$1:$E$33,5,0)</f>
        <v>0</v>
      </c>
      <c r="D43" s="11">
        <f>INDEX('Final Energy Consumption-2019'!$A$2:$AE$43,MATCH('Energy Use 2019'!$A43,'Final Energy Consumption-2019'!$A$2:$A$43,0),MATCH('Energy Use 2019'!D$2,'Final Energy Consumption-2019'!$A$2:$AE$2,0))*VLOOKUP(D$3,'Heat Value'!$A$1:$E$33,5,0)</f>
        <v>181519016268.19092</v>
      </c>
      <c r="E43" s="11">
        <f>INDEX('Final Energy Consumption-2019'!$A$2:$AE$43,MATCH('Energy Use 2019'!$A43,'Final Energy Consumption-2019'!$A$2:$A$43,0),MATCH('Energy Use 2019'!E$2,'Final Energy Consumption-2019'!$A$2:$AE$2,0))*VLOOKUP(E$3,'Heat Value'!$A$1:$E$33,5,0)</f>
        <v>10532521098290.674</v>
      </c>
      <c r="F43" s="11">
        <f>INDEX('Final Energy Consumption-2019'!$A$2:$AE$43,MATCH('Energy Use 2019'!$A43,'Final Energy Consumption-2019'!$A$2:$A$43,0),MATCH('Energy Use 2019'!F$2,'Final Energy Consumption-2019'!$A$2:$AE$2,0))*VLOOKUP(F$3,'Heat Value'!$A$1:$E$33,5,0)</f>
        <v>1348731443932.5652</v>
      </c>
      <c r="G43" s="11">
        <f>INDEX('Final Energy Consumption-2019'!$A$2:$AE$43,MATCH('Energy Use 2019'!$A43,'Final Energy Consumption-2019'!$A$2:$A$43,0),MATCH('Energy Use 2019'!G$2,'Final Energy Consumption-2019'!$A$2:$AE$2,0))*VLOOKUP(G$3,'Heat Value'!$A$1:$E$33,5,0)</f>
        <v>74899352484.515396</v>
      </c>
      <c r="H43" s="5">
        <f>INDEX('Final Energy Consumption-2019'!$A$2:$AE$43,MATCH('Energy Use 2019'!$A43,'Final Energy Consumption-2019'!$A$2:$A$43,0),MATCH('Energy Use 2019'!H$2,'Final Energy Consumption-2019'!$A$2:$AE$2,0))*VLOOKUP(H$3,'Heat Value'!$A$1:$E$33,5,0)</f>
        <v>0</v>
      </c>
      <c r="I43" s="11">
        <f>INDEX('Final Energy Consumption-2019'!$A$2:$AE$43,MATCH('Energy Use 2019'!$A43,'Final Energy Consumption-2019'!$A$2:$A$43,0),MATCH('Energy Use 2019'!I$2,'Final Energy Consumption-2019'!$A$2:$AE$2,0))*VLOOKUP(I$3,'Heat Value'!$A$1:$E$33,5,0)</f>
        <v>644051213023.46228</v>
      </c>
      <c r="J43" s="11">
        <f>INDEX('Final Energy Consumption-2019'!$A$2:$AE$43,MATCH('Energy Use 2019'!$A43,'Final Energy Consumption-2019'!$A$2:$A$43,0),MATCH('Energy Use 2019'!J$2,'Final Energy Consumption-2019'!$A$2:$AE$2,0))*VLOOKUP(J$3,'Heat Value'!$A$1:$E$33,5,0)</f>
        <v>136341502679.69226</v>
      </c>
      <c r="K43" s="11">
        <f>INDEX('Final Energy Consumption-2019'!$A$2:$AE$43,MATCH('Energy Use 2019'!$A43,'Final Energy Consumption-2019'!$A$2:$A$43,0),MATCH('Energy Use 2019'!K$2,'Final Energy Consumption-2019'!$A$2:$AE$2,0))*VLOOKUP(K$3,'Heat Value'!$A$1:$E$33,5,0)</f>
        <v>67377665362.454514</v>
      </c>
      <c r="L43" s="11">
        <f>INDEX('Final Energy Consumption-2019'!$A$2:$AE$43,MATCH('Energy Use 2019'!$A43,'Final Energy Consumption-2019'!$A$2:$A$43,0),MATCH('Energy Use 2019'!L$2,'Final Energy Consumption-2019'!$A$2:$AE$2,0))*VLOOKUP(L$3,'Heat Value'!$A$1:$E$33,5,0)</f>
        <v>8776833946752.6777</v>
      </c>
      <c r="M43" s="5">
        <f>INDEX('Final Energy Consumption-2019'!$A$2:$AE$43,MATCH('Energy Use 2019'!$A43,'Final Energy Consumption-2019'!$A$2:$A$43,0),MATCH('Energy Use 2019'!M$2,'Final Energy Consumption-2019'!$A$2:$AE$2,0))*VLOOKUP(M$3,'Heat Value'!$A$1:$E$33,5,0)</f>
        <v>0</v>
      </c>
      <c r="N43" s="11">
        <f>INDEX('Final Energy Consumption-2019'!$A$2:$AE$43,MATCH('Energy Use 2019'!$A43,'Final Energy Consumption-2019'!$A$2:$A$43,0),MATCH('Energy Use 2019'!N$2,'Final Energy Consumption-2019'!$A$2:$AE$2,0))*VLOOKUP(N$3,'Heat Value'!$A$1:$E$33,5,0)</f>
        <v>11412343337084.951</v>
      </c>
      <c r="O43" s="11">
        <f>INDEX('Final Energy Consumption-2019'!$A$2:$AE$43,MATCH('Energy Use 2019'!$A43,'Final Energy Consumption-2019'!$A$2:$A$43,0),MATCH('Energy Use 2019'!O$2,'Final Energy Consumption-2019'!$A$2:$AE$2,0))*VLOOKUP(O$3,'Heat Value'!$A$1:$E$33,5,0)</f>
        <v>356705287212.99445</v>
      </c>
      <c r="P43" s="5">
        <f>INDEX('Final Energy Consumption-2019'!$A$2:$AE$43,MATCH('Energy Use 2019'!$A43,'Final Energy Consumption-2019'!$A$2:$A$43,0),MATCH('Energy Use 2019'!P$2,'Final Energy Consumption-2019'!$A$2:$AE$2,0))*VLOOKUP(P$3,'Heat Value'!$A$1:$E$33,5,0)</f>
        <v>0</v>
      </c>
      <c r="Q43" s="11">
        <f>INDEX('Final Energy Consumption-2019'!$A$2:$AE$43,MATCH('Energy Use 2019'!$A43,'Final Energy Consumption-2019'!$A$2:$A$43,0),MATCH('Energy Use 2019'!Q$2,'Final Energy Consumption-2019'!$A$2:$AE$2,0))*VLOOKUP(Q$3,'Heat Value'!$A$1:$E$33,5,0)</f>
        <v>105941879759.25636</v>
      </c>
      <c r="R43" s="5">
        <f>INDEX('Final Energy Consumption-2019'!$A$2:$AE$43,MATCH('Energy Use 2019'!$A43,'Final Energy Consumption-2019'!$A$2:$A$43,0),MATCH('Energy Use 2019'!R$2,'Final Energy Consumption-2019'!$A$2:$AE$2,0))*VLOOKUP(R$3,'Heat Value'!$A$1:$E$33,5,0)</f>
        <v>0</v>
      </c>
      <c r="S43" s="5">
        <f>INDEX('Final Energy Consumption-2019'!$A$2:$AE$43,MATCH('Energy Use 2019'!$A43,'Final Energy Consumption-2019'!$A$2:$A$43,0),MATCH('Energy Use 2019'!S$2,'Final Energy Consumption-2019'!$A$2:$AE$2,0))*VLOOKUP(S$3,'Heat Value'!$A$1:$E$33,5,0)</f>
        <v>0</v>
      </c>
      <c r="T43" s="15">
        <f>INDEX('Final Energy Consumption-2019'!$A$2:$AE$43,MATCH('Energy Use 2019'!$A43,'Final Energy Consumption-2019'!$A$2:$A$43,0),MATCH('Energy Use 2019'!T$2,'Final Energy Consumption-2019'!$A$2:$AE$2,0))*VLOOKUP(T$3,'Heat Value'!$A$1:$E$33,5,0)</f>
        <v>911416869542.97266</v>
      </c>
      <c r="U43" s="11">
        <f>INDEX('Final Energy Consumption-2019'!$A$2:$AE$43,MATCH('Energy Use 2019'!$A43,'Final Energy Consumption-2019'!$A$2:$A$43,0),MATCH('Energy Use 2019'!U$2,'Final Energy Consumption-2019'!$A$2:$AE$2,0))*VLOOKUP(U$3,'Heat Value'!$A$1:$E$33,5,0)</f>
        <v>2664632398370.1904</v>
      </c>
      <c r="V43" s="11">
        <f>INDEX('Final Energy Consumption-2019'!$A$2:$AE$43,MATCH('Energy Use 2019'!$A43,'Final Energy Consumption-2019'!$A$2:$A$43,0),MATCH('Energy Use 2019'!V$2,'Final Energy Consumption-2019'!$A$2:$AE$2,0))*VLOOKUP(V$3,'Heat Value'!$A$1:$E$33,5,0)</f>
        <v>14268154619.492418</v>
      </c>
      <c r="W43" s="11">
        <f>INDEX('Final Energy Consumption-2019'!$A$2:$AE$43,MATCH('Energy Use 2019'!$A43,'Final Energy Consumption-2019'!$A$2:$A$43,0),MATCH('Energy Use 2019'!W$2,'Final Energy Consumption-2019'!$A$2:$AE$2,0))*VLOOKUP(W$3,'Heat Value'!$A$1:$E$33,5,0)</f>
        <v>658325149327.40295</v>
      </c>
      <c r="X43" s="11">
        <f>INDEX('Final Energy Consumption-2019'!$A$2:$AE$43,MATCH('Energy Use 2019'!$A43,'Final Energy Consumption-2019'!$A$2:$A$43,0),MATCH('Energy Use 2019'!X$2,'Final Energy Consumption-2019'!$A$2:$AE$2,0))*VLOOKUP(X$3,'Heat Value'!$A$1:$E$33,5,0)</f>
        <v>147597873610.198</v>
      </c>
      <c r="Y43" s="11">
        <f>INDEX('Final Energy Consumption-2019'!$A$2:$AE$43,MATCH('Energy Use 2019'!$A43,'Final Energy Consumption-2019'!$A$2:$A$43,0),MATCH('Energy Use 2019'!Y$2,'Final Energy Consumption-2019'!$A$2:$AE$2,0))*VLOOKUP(Y$3,'Heat Value'!$A$1:$E$33,5,0)</f>
        <v>4215949800193.042</v>
      </c>
      <c r="Z43" s="5">
        <f>INDEX('Final Energy Consumption-2019'!$A$2:$AE$43,MATCH('Energy Use 2019'!$A43,'Final Energy Consumption-2019'!$A$2:$A$43,0),MATCH('Energy Use 2019'!Z$2,'Final Energy Consumption-2019'!$A$2:$AE$2,0))*VLOOKUP(Z$3,'Heat Value'!$A$1:$E$33,5,0)</f>
        <v>0</v>
      </c>
      <c r="AA43" s="11">
        <f>INDEX('Final Energy Consumption-2019'!$A$2:$AE$43,MATCH('Energy Use 2019'!$A43,'Final Energy Consumption-2019'!$A$2:$A$43,0),MATCH('Energy Use 2019'!AA$2,'Final Energy Consumption-2019'!$A$2:$AE$2,0))*VLOOKUP(AA$3,'Heat Value'!$A$1:$E$33,5,0)</f>
        <v>90857180688586.313</v>
      </c>
      <c r="AB43" s="11">
        <f>INDEX('Final Energy Consumption-2019'!$A$2:$AE$43,MATCH('Energy Use 2019'!$A43,'Final Energy Consumption-2019'!$A$2:$A$43,0),MATCH('Energy Use 2019'!AB$2,'Final Energy Consumption-2019'!$A$2:$AE$2,0))*VLOOKUP(AB$3,'Heat Value'!$A$1:$E$33,5,0)</f>
        <v>1945988736046532.8</v>
      </c>
      <c r="AC43" s="132">
        <f>INDEX('Final Energy Consumption-2019'!$A$2:$AE$43,MATCH('Energy Use 2019'!$A43,'Final Energy Consumption-2019'!$A$2:$A$43,0),MATCH('Energy Use 2019'!AC$2,'Final Energy Consumption-2019'!$A$2:$AE$2,0))*VLOOKUP(AC$3,'Heat Value'!$A$1:$E$33,5,0)</f>
        <v>2985206517740.269</v>
      </c>
    </row>
    <row r="44" spans="1:29" x14ac:dyDescent="0.2">
      <c r="A44" s="12" t="s">
        <v>40</v>
      </c>
      <c r="B44" s="15">
        <f>INDEX('Final Energy Consumption-2019'!$A$2:$AE$43,MATCH('Energy Use 2019'!$A44,'Final Energy Consumption-2019'!$A$2:$A$43,0),MATCH('Energy Use 2019'!B$2,'Final Energy Consumption-2019'!$A$2:$AE$2,0))*VLOOKUP(B$3,'Heat Value'!$A$1:$E$33,5,0)</f>
        <v>28340235069072.41</v>
      </c>
      <c r="C44" s="5">
        <f>INDEX('Final Energy Consumption-2019'!$A$2:$AE$43,MATCH('Energy Use 2019'!$A44,'Final Energy Consumption-2019'!$A$2:$A$43,0),MATCH('Energy Use 2019'!C$2,'Final Energy Consumption-2019'!$A$2:$AE$2,0))*VLOOKUP(C$3,'Heat Value'!$A$1:$E$33,5,0)</f>
        <v>0</v>
      </c>
      <c r="D44" s="5">
        <f>INDEX('Final Energy Consumption-2019'!$A$2:$AE$43,MATCH('Energy Use 2019'!$A44,'Final Energy Consumption-2019'!$A$2:$A$43,0),MATCH('Energy Use 2019'!D$2,'Final Energy Consumption-2019'!$A$2:$AE$2,0))*VLOOKUP(D$3,'Heat Value'!$A$1:$E$33,5,0)</f>
        <v>0</v>
      </c>
      <c r="E44" s="5">
        <f>INDEX('Final Energy Consumption-2019'!$A$2:$AE$43,MATCH('Energy Use 2019'!$A44,'Final Energy Consumption-2019'!$A$2:$A$43,0),MATCH('Energy Use 2019'!E$2,'Final Energy Consumption-2019'!$A$2:$AE$2,0))*VLOOKUP(E$3,'Heat Value'!$A$1:$E$33,5,0)</f>
        <v>0</v>
      </c>
      <c r="F44" s="11">
        <f>INDEX('Final Energy Consumption-2019'!$A$2:$AE$43,MATCH('Energy Use 2019'!$A44,'Final Energy Consumption-2019'!$A$2:$A$43,0),MATCH('Energy Use 2019'!F$2,'Final Energy Consumption-2019'!$A$2:$AE$2,0))*VLOOKUP(F$3,'Heat Value'!$A$1:$E$33,5,0)</f>
        <v>1480314999438.1816</v>
      </c>
      <c r="G44" s="11">
        <f>INDEX('Final Energy Consumption-2019'!$A$2:$AE$43,MATCH('Energy Use 2019'!$A44,'Final Energy Consumption-2019'!$A$2:$A$43,0),MATCH('Energy Use 2019'!G$2,'Final Energy Consumption-2019'!$A$2:$AE$2,0))*VLOOKUP(G$3,'Heat Value'!$A$1:$E$33,5,0)</f>
        <v>1009357940624.6598</v>
      </c>
      <c r="H44" s="5">
        <f>INDEX('Final Energy Consumption-2019'!$A$2:$AE$43,MATCH('Energy Use 2019'!$A44,'Final Energy Consumption-2019'!$A$2:$A$43,0),MATCH('Energy Use 2019'!H$2,'Final Energy Consumption-2019'!$A$2:$AE$2,0))*VLOOKUP(H$3,'Heat Value'!$A$1:$E$33,5,0)</f>
        <v>0</v>
      </c>
      <c r="I44" s="11">
        <f>INDEX('Final Energy Consumption-2019'!$A$2:$AE$43,MATCH('Energy Use 2019'!$A44,'Final Energy Consumption-2019'!$A$2:$A$43,0),MATCH('Energy Use 2019'!I$2,'Final Energy Consumption-2019'!$A$2:$AE$2,0))*VLOOKUP(I$3,'Heat Value'!$A$1:$E$33,5,0)</f>
        <v>148627203005.41437</v>
      </c>
      <c r="J44" s="5">
        <f>INDEX('Final Energy Consumption-2019'!$A$2:$AE$43,MATCH('Energy Use 2019'!$A44,'Final Energy Consumption-2019'!$A$2:$A$43,0),MATCH('Energy Use 2019'!J$2,'Final Energy Consumption-2019'!$A$2:$AE$2,0))*VLOOKUP(J$3,'Heat Value'!$A$1:$E$33,5,0)</f>
        <v>0</v>
      </c>
      <c r="K44" s="5">
        <f>INDEX('Final Energy Consumption-2019'!$A$2:$AE$43,MATCH('Energy Use 2019'!$A44,'Final Energy Consumption-2019'!$A$2:$A$43,0),MATCH('Energy Use 2019'!K$2,'Final Energy Consumption-2019'!$A$2:$AE$2,0))*VLOOKUP(K$3,'Heat Value'!$A$1:$E$33,5,0)</f>
        <v>0</v>
      </c>
      <c r="L44" s="11">
        <f>INDEX('Final Energy Consumption-2019'!$A$2:$AE$43,MATCH('Energy Use 2019'!$A44,'Final Energy Consumption-2019'!$A$2:$A$43,0),MATCH('Energy Use 2019'!L$2,'Final Energy Consumption-2019'!$A$2:$AE$2,0))*VLOOKUP(L$3,'Heat Value'!$A$1:$E$33,5,0)</f>
        <v>1040973328568.3407</v>
      </c>
      <c r="M44" s="5">
        <f>INDEX('Final Energy Consumption-2019'!$A$2:$AE$43,MATCH('Energy Use 2019'!$A44,'Final Energy Consumption-2019'!$A$2:$A$43,0),MATCH('Energy Use 2019'!M$2,'Final Energy Consumption-2019'!$A$2:$AE$2,0))*VLOOKUP(M$3,'Heat Value'!$A$1:$E$33,5,0)</f>
        <v>0</v>
      </c>
      <c r="N44" s="11">
        <f>INDEX('Final Energy Consumption-2019'!$A$2:$AE$43,MATCH('Energy Use 2019'!$A44,'Final Energy Consumption-2019'!$A$2:$A$43,0),MATCH('Energy Use 2019'!N$2,'Final Energy Consumption-2019'!$A$2:$AE$2,0))*VLOOKUP(N$3,'Heat Value'!$A$1:$E$33,5,0)</f>
        <v>557882883640.70959</v>
      </c>
      <c r="O44" s="11">
        <f>INDEX('Final Energy Consumption-2019'!$A$2:$AE$43,MATCH('Energy Use 2019'!$A44,'Final Energy Consumption-2019'!$A$2:$A$43,0),MATCH('Energy Use 2019'!O$2,'Final Energy Consumption-2019'!$A$2:$AE$2,0))*VLOOKUP(O$3,'Heat Value'!$A$1:$E$33,5,0)</f>
        <v>43597312881.588211</v>
      </c>
      <c r="P44" s="5">
        <f>INDEX('Final Energy Consumption-2019'!$A$2:$AE$43,MATCH('Energy Use 2019'!$A44,'Final Energy Consumption-2019'!$A$2:$A$43,0),MATCH('Energy Use 2019'!P$2,'Final Energy Consumption-2019'!$A$2:$AE$2,0))*VLOOKUP(P$3,'Heat Value'!$A$1:$E$33,5,0)</f>
        <v>0</v>
      </c>
      <c r="Q44" s="11">
        <f>INDEX('Final Energy Consumption-2019'!$A$2:$AE$43,MATCH('Energy Use 2019'!$A44,'Final Energy Consumption-2019'!$A$2:$A$43,0),MATCH('Energy Use 2019'!Q$2,'Final Energy Consumption-2019'!$A$2:$AE$2,0))*VLOOKUP(Q$3,'Heat Value'!$A$1:$E$33,5,0)</f>
        <v>7847546648.8338041</v>
      </c>
      <c r="R44" s="5">
        <f>INDEX('Final Energy Consumption-2019'!$A$2:$AE$43,MATCH('Energy Use 2019'!$A44,'Final Energy Consumption-2019'!$A$2:$A$43,0),MATCH('Energy Use 2019'!R$2,'Final Energy Consumption-2019'!$A$2:$AE$2,0))*VLOOKUP(R$3,'Heat Value'!$A$1:$E$33,5,0)</f>
        <v>0</v>
      </c>
      <c r="S44" s="5">
        <f>INDEX('Final Energy Consumption-2019'!$A$2:$AE$43,MATCH('Energy Use 2019'!$A44,'Final Energy Consumption-2019'!$A$2:$A$43,0),MATCH('Energy Use 2019'!S$2,'Final Energy Consumption-2019'!$A$2:$AE$2,0))*VLOOKUP(S$3,'Heat Value'!$A$1:$E$33,5,0)</f>
        <v>0</v>
      </c>
      <c r="T44" s="9">
        <f>INDEX('Final Energy Consumption-2019'!$A$2:$AE$43,MATCH('Energy Use 2019'!$A44,'Final Energy Consumption-2019'!$A$2:$A$43,0),MATCH('Energy Use 2019'!T$2,'Final Energy Consumption-2019'!$A$2:$AE$2,0))*VLOOKUP(T$3,'Heat Value'!$A$1:$E$33,5,0)</f>
        <v>0</v>
      </c>
      <c r="U44" s="5">
        <f>INDEX('Final Energy Consumption-2019'!$A$2:$AE$43,MATCH('Energy Use 2019'!$A44,'Final Energy Consumption-2019'!$A$2:$A$43,0),MATCH('Energy Use 2019'!U$2,'Final Energy Consumption-2019'!$A$2:$AE$2,0))*VLOOKUP(U$3,'Heat Value'!$A$1:$E$33,5,0)</f>
        <v>0</v>
      </c>
      <c r="V44" s="11">
        <f>INDEX('Final Energy Consumption-2019'!$A$2:$AE$43,MATCH('Energy Use 2019'!$A44,'Final Energy Consumption-2019'!$A$2:$A$43,0),MATCH('Energy Use 2019'!V$2,'Final Energy Consumption-2019'!$A$2:$AE$2,0))*VLOOKUP(V$3,'Heat Value'!$A$1:$E$33,5,0)</f>
        <v>19024206159.323227</v>
      </c>
      <c r="W44" s="5">
        <f>INDEX('Final Energy Consumption-2019'!$A$2:$AE$43,MATCH('Energy Use 2019'!$A44,'Final Energy Consumption-2019'!$A$2:$A$43,0),MATCH('Energy Use 2019'!W$2,'Final Energy Consumption-2019'!$A$2:$AE$2,0))*VLOOKUP(W$3,'Heat Value'!$A$1:$E$33,5,0)</f>
        <v>0</v>
      </c>
      <c r="X44" s="11">
        <f>INDEX('Final Energy Consumption-2019'!$A$2:$AE$43,MATCH('Energy Use 2019'!$A44,'Final Energy Consumption-2019'!$A$2:$A$43,0),MATCH('Energy Use 2019'!X$2,'Final Energy Consumption-2019'!$A$2:$AE$2,0))*VLOOKUP(X$3,'Heat Value'!$A$1:$E$33,5,0)</f>
        <v>3884154568.6894207</v>
      </c>
      <c r="Y44" s="11">
        <f>INDEX('Final Energy Consumption-2019'!$A$2:$AE$43,MATCH('Energy Use 2019'!$A44,'Final Energy Consumption-2019'!$A$2:$A$43,0),MATCH('Energy Use 2019'!Y$2,'Final Energy Consumption-2019'!$A$2:$AE$2,0))*VLOOKUP(Y$3,'Heat Value'!$A$1:$E$33,5,0)</f>
        <v>24452508841119.645</v>
      </c>
      <c r="Z44" s="11">
        <f>INDEX('Final Energy Consumption-2019'!$A$2:$AE$43,MATCH('Energy Use 2019'!$A44,'Final Energy Consumption-2019'!$A$2:$A$43,0),MATCH('Energy Use 2019'!Z$2,'Final Energy Consumption-2019'!$A$2:$AE$2,0))*VLOOKUP(Z$3,'Heat Value'!$A$1:$E$33,5,0)</f>
        <v>25998388805673.18</v>
      </c>
      <c r="AA44" s="11">
        <f>INDEX('Final Energy Consumption-2019'!$A$2:$AE$43,MATCH('Energy Use 2019'!$A44,'Final Energy Consumption-2019'!$A$2:$A$43,0),MATCH('Energy Use 2019'!AA$2,'Final Energy Consumption-2019'!$A$2:$AE$2,0))*VLOOKUP(AA$3,'Heat Value'!$A$1:$E$33,5,0)</f>
        <v>20864013976132.164</v>
      </c>
      <c r="AB44" s="11">
        <f>INDEX('Final Energy Consumption-2019'!$A$2:$AE$43,MATCH('Energy Use 2019'!$A44,'Final Energy Consumption-2019'!$A$2:$A$43,0),MATCH('Energy Use 2019'!AB$2,'Final Energy Consumption-2019'!$A$2:$AE$2,0))*VLOOKUP(AB$3,'Heat Value'!$A$1:$E$33,5,0)</f>
        <v>63414652409159.195</v>
      </c>
      <c r="AC44" s="131">
        <f>INDEX('Final Energy Consumption-2019'!$A$2:$AE$43,MATCH('Energy Use 2019'!$A44,'Final Energy Consumption-2019'!$A$2:$A$43,0),MATCH('Energy Use 2019'!AC$2,'Final Energy Consumption-2019'!$A$2:$AE$2,0))*VLOOKUP(AC$3,'Heat Value'!$A$1:$E$33,5,0)</f>
        <v>0</v>
      </c>
    </row>
    <row r="45" spans="1:29" x14ac:dyDescent="0.2">
      <c r="A45" s="37" t="s">
        <v>41</v>
      </c>
      <c r="B45" s="16">
        <f>INDEX('Final Energy Consumption-2019'!$A$2:$AE$43,MATCH('Energy Use 2019'!$A45,'Final Energy Consumption-2019'!$A$2:$A$43,0),MATCH('Energy Use 2019'!B$2,'Final Energy Consumption-2019'!$A$2:$AE$2,0))*VLOOKUP(B$3,'Heat Value'!$A$1:$E$33,5,0)</f>
        <v>852129297231.04224</v>
      </c>
      <c r="C45" s="7">
        <f>INDEX('Final Energy Consumption-2019'!$A$2:$AE$43,MATCH('Energy Use 2019'!$A45,'Final Energy Consumption-2019'!$A$2:$A$43,0),MATCH('Energy Use 2019'!C$2,'Final Energy Consumption-2019'!$A$2:$AE$2,0))*VLOOKUP(C$3,'Heat Value'!$A$1:$E$33,5,0)</f>
        <v>0</v>
      </c>
      <c r="D45" s="7">
        <f>INDEX('Final Energy Consumption-2019'!$A$2:$AE$43,MATCH('Energy Use 2019'!$A45,'Final Energy Consumption-2019'!$A$2:$A$43,0),MATCH('Energy Use 2019'!D$2,'Final Energy Consumption-2019'!$A$2:$AE$2,0))*VLOOKUP(D$3,'Heat Value'!$A$1:$E$33,5,0)</f>
        <v>0</v>
      </c>
      <c r="E45" s="7">
        <f>INDEX('Final Energy Consumption-2019'!$A$2:$AE$43,MATCH('Energy Use 2019'!$A45,'Final Energy Consumption-2019'!$A$2:$A$43,0),MATCH('Energy Use 2019'!E$2,'Final Energy Consumption-2019'!$A$2:$AE$2,0))*VLOOKUP(E$3,'Heat Value'!$A$1:$E$33,5,0)</f>
        <v>0</v>
      </c>
      <c r="F45" s="7">
        <f>INDEX('Final Energy Consumption-2019'!$A$2:$AE$43,MATCH('Energy Use 2019'!$A45,'Final Energy Consumption-2019'!$A$2:$A$43,0),MATCH('Energy Use 2019'!F$2,'Final Energy Consumption-2019'!$A$2:$AE$2,0))*VLOOKUP(F$3,'Heat Value'!$A$1:$E$33,5,0)</f>
        <v>0</v>
      </c>
      <c r="G45" s="7">
        <f>INDEX('Final Energy Consumption-2019'!$A$2:$AE$43,MATCH('Energy Use 2019'!$A45,'Final Energy Consumption-2019'!$A$2:$A$43,0),MATCH('Energy Use 2019'!G$2,'Final Energy Consumption-2019'!$A$2:$AE$2,0))*VLOOKUP(G$3,'Heat Value'!$A$1:$E$33,5,0)</f>
        <v>0</v>
      </c>
      <c r="H45" s="7">
        <f>INDEX('Final Energy Consumption-2019'!$A$2:$AE$43,MATCH('Energy Use 2019'!$A45,'Final Energy Consumption-2019'!$A$2:$A$43,0),MATCH('Energy Use 2019'!H$2,'Final Energy Consumption-2019'!$A$2:$AE$2,0))*VLOOKUP(H$3,'Heat Value'!$A$1:$E$33,5,0)</f>
        <v>0</v>
      </c>
      <c r="I45" s="7">
        <f>INDEX('Final Energy Consumption-2019'!$A$2:$AE$43,MATCH('Energy Use 2019'!$A45,'Final Energy Consumption-2019'!$A$2:$A$43,0),MATCH('Energy Use 2019'!I$2,'Final Energy Consumption-2019'!$A$2:$AE$2,0))*VLOOKUP(I$3,'Heat Value'!$A$1:$E$33,5,0)</f>
        <v>0</v>
      </c>
      <c r="J45" s="7">
        <f>INDEX('Final Energy Consumption-2019'!$A$2:$AE$43,MATCH('Energy Use 2019'!$A45,'Final Energy Consumption-2019'!$A$2:$A$43,0),MATCH('Energy Use 2019'!J$2,'Final Energy Consumption-2019'!$A$2:$AE$2,0))*VLOOKUP(J$3,'Heat Value'!$A$1:$E$33,5,0)</f>
        <v>0</v>
      </c>
      <c r="K45" s="7">
        <f>INDEX('Final Energy Consumption-2019'!$A$2:$AE$43,MATCH('Energy Use 2019'!$A45,'Final Energy Consumption-2019'!$A$2:$A$43,0),MATCH('Energy Use 2019'!K$2,'Final Energy Consumption-2019'!$A$2:$AE$2,0))*VLOOKUP(K$3,'Heat Value'!$A$1:$E$33,5,0)</f>
        <v>0</v>
      </c>
      <c r="L45" s="17">
        <f>INDEX('Final Energy Consumption-2019'!$A$2:$AE$43,MATCH('Energy Use 2019'!$A45,'Final Energy Consumption-2019'!$A$2:$A$43,0),MATCH('Energy Use 2019'!L$2,'Final Energy Consumption-2019'!$A$2:$AE$2,0))*VLOOKUP(L$3,'Heat Value'!$A$1:$E$33,5,0)</f>
        <v>1208345510808.7407</v>
      </c>
      <c r="M45" s="7">
        <f>INDEX('Final Energy Consumption-2019'!$A$2:$AE$43,MATCH('Energy Use 2019'!$A45,'Final Energy Consumption-2019'!$A$2:$A$43,0),MATCH('Energy Use 2019'!M$2,'Final Energy Consumption-2019'!$A$2:$AE$2,0))*VLOOKUP(M$3,'Heat Value'!$A$1:$E$33,5,0)</f>
        <v>0</v>
      </c>
      <c r="N45" s="17">
        <f>INDEX('Final Energy Consumption-2019'!$A$2:$AE$43,MATCH('Energy Use 2019'!$A45,'Final Energy Consumption-2019'!$A$2:$A$43,0),MATCH('Energy Use 2019'!N$2,'Final Energy Consumption-2019'!$A$2:$AE$2,0))*VLOOKUP(N$3,'Heat Value'!$A$1:$E$33,5,0)</f>
        <v>808525918319.86902</v>
      </c>
      <c r="O45" s="17">
        <f>INDEX('Final Energy Consumption-2019'!$A$2:$AE$43,MATCH('Energy Use 2019'!$A45,'Final Energy Consumption-2019'!$A$2:$A$43,0),MATCH('Energy Use 2019'!O$2,'Final Energy Consumption-2019'!$A$2:$AE$2,0))*VLOOKUP(O$3,'Heat Value'!$A$1:$E$33,5,0)</f>
        <v>35670528721.299446</v>
      </c>
      <c r="P45" s="7">
        <f>INDEX('Final Energy Consumption-2019'!$A$2:$AE$43,MATCH('Energy Use 2019'!$A45,'Final Energy Consumption-2019'!$A$2:$A$43,0),MATCH('Energy Use 2019'!P$2,'Final Energy Consumption-2019'!$A$2:$AE$2,0))*VLOOKUP(P$3,'Heat Value'!$A$1:$E$33,5,0)</f>
        <v>0</v>
      </c>
      <c r="Q45" s="7">
        <f>INDEX('Final Energy Consumption-2019'!$A$2:$AE$43,MATCH('Energy Use 2019'!$A45,'Final Energy Consumption-2019'!$A$2:$A$43,0),MATCH('Energy Use 2019'!Q$2,'Final Energy Consumption-2019'!$A$2:$AE$2,0))*VLOOKUP(Q$3,'Heat Value'!$A$1:$E$33,5,0)</f>
        <v>0</v>
      </c>
      <c r="R45" s="7">
        <f>INDEX('Final Energy Consumption-2019'!$A$2:$AE$43,MATCH('Energy Use 2019'!$A45,'Final Energy Consumption-2019'!$A$2:$A$43,0),MATCH('Energy Use 2019'!R$2,'Final Energy Consumption-2019'!$A$2:$AE$2,0))*VLOOKUP(R$3,'Heat Value'!$A$1:$E$33,5,0)</f>
        <v>0</v>
      </c>
      <c r="S45" s="7">
        <f>INDEX('Final Energy Consumption-2019'!$A$2:$AE$43,MATCH('Energy Use 2019'!$A45,'Final Energy Consumption-2019'!$A$2:$A$43,0),MATCH('Energy Use 2019'!S$2,'Final Energy Consumption-2019'!$A$2:$AE$2,0))*VLOOKUP(S$3,'Heat Value'!$A$1:$E$33,5,0)</f>
        <v>0</v>
      </c>
      <c r="T45" s="10">
        <f>INDEX('Final Energy Consumption-2019'!$A$2:$AE$43,MATCH('Energy Use 2019'!$A45,'Final Energy Consumption-2019'!$A$2:$A$43,0),MATCH('Energy Use 2019'!T$2,'Final Energy Consumption-2019'!$A$2:$AE$2,0))*VLOOKUP(T$3,'Heat Value'!$A$1:$E$33,5,0)</f>
        <v>0</v>
      </c>
      <c r="U45" s="7">
        <f>INDEX('Final Energy Consumption-2019'!$A$2:$AE$43,MATCH('Energy Use 2019'!$A45,'Final Energy Consumption-2019'!$A$2:$A$43,0),MATCH('Energy Use 2019'!U$2,'Final Energy Consumption-2019'!$A$2:$AE$2,0))*VLOOKUP(U$3,'Heat Value'!$A$1:$E$33,5,0)</f>
        <v>0</v>
      </c>
      <c r="V45" s="17">
        <f>INDEX('Final Energy Consumption-2019'!$A$2:$AE$43,MATCH('Energy Use 2019'!$A45,'Final Energy Consumption-2019'!$A$2:$A$43,0),MATCH('Energy Use 2019'!V$2,'Final Energy Consumption-2019'!$A$2:$AE$2,0))*VLOOKUP(V$3,'Heat Value'!$A$1:$E$33,5,0)</f>
        <v>109389185416.10855</v>
      </c>
      <c r="W45" s="7">
        <f>INDEX('Final Energy Consumption-2019'!$A$2:$AE$43,MATCH('Energy Use 2019'!$A45,'Final Energy Consumption-2019'!$A$2:$A$43,0),MATCH('Energy Use 2019'!W$2,'Final Energy Consumption-2019'!$A$2:$AE$2,0))*VLOOKUP(W$3,'Heat Value'!$A$1:$E$33,5,0)</f>
        <v>0</v>
      </c>
      <c r="X45" s="7">
        <f>INDEX('Final Energy Consumption-2019'!$A$2:$AE$43,MATCH('Energy Use 2019'!$A45,'Final Energy Consumption-2019'!$A$2:$A$43,0),MATCH('Energy Use 2019'!X$2,'Final Energy Consumption-2019'!$A$2:$AE$2,0))*VLOOKUP(X$3,'Heat Value'!$A$1:$E$33,5,0)</f>
        <v>0</v>
      </c>
      <c r="Y45" s="17">
        <f>INDEX('Final Energy Consumption-2019'!$A$2:$AE$43,MATCH('Energy Use 2019'!$A45,'Final Energy Consumption-2019'!$A$2:$A$43,0),MATCH('Energy Use 2019'!Y$2,'Final Energy Consumption-2019'!$A$2:$AE$2,0))*VLOOKUP(Y$3,'Heat Value'!$A$1:$E$33,5,0)</f>
        <v>1450286731266.4065</v>
      </c>
      <c r="Z45" s="17">
        <f>INDEX('Final Energy Consumption-2019'!$A$2:$AE$43,MATCH('Energy Use 2019'!$A45,'Final Energy Consumption-2019'!$A$2:$A$43,0),MATCH('Energy Use 2019'!Z$2,'Final Energy Consumption-2019'!$A$2:$AE$2,0))*VLOOKUP(Z$3,'Heat Value'!$A$1:$E$33,5,0)</f>
        <v>53625028475.98069</v>
      </c>
      <c r="AA45" s="17">
        <f>INDEX('Final Energy Consumption-2019'!$A$2:$AE$43,MATCH('Energy Use 2019'!$A45,'Final Energy Consumption-2019'!$A$2:$A$43,0),MATCH('Energy Use 2019'!AA$2,'Final Energy Consumption-2019'!$A$2:$AE$2,0))*VLOOKUP(AA$3,'Heat Value'!$A$1:$E$33,5,0)</f>
        <v>1396513748537.5776</v>
      </c>
      <c r="AB45" s="17">
        <f>INDEX('Final Energy Consumption-2019'!$A$2:$AE$43,MATCH('Energy Use 2019'!$A45,'Final Energy Consumption-2019'!$A$2:$A$43,0),MATCH('Energy Use 2019'!AB$2,'Final Energy Consumption-2019'!$A$2:$AE$2,0))*VLOOKUP(AB$3,'Heat Value'!$A$1:$E$33,5,0)</f>
        <v>202599322111715.72</v>
      </c>
      <c r="AC45" s="133">
        <f>INDEX('Final Energy Consumption-2019'!$A$2:$AE$43,MATCH('Energy Use 2019'!$A45,'Final Energy Consumption-2019'!$A$2:$A$43,0),MATCH('Energy Use 2019'!AC$2,'Final Energy Consumption-2019'!$A$2:$AE$2,0))*VLOOKUP(AC$3,'Heat Value'!$A$1:$E$33,5,0)</f>
        <v>0</v>
      </c>
    </row>
    <row r="46" spans="1:29" x14ac:dyDescent="0.2">
      <c r="A46" s="32"/>
      <c r="B46" s="11"/>
      <c r="C46" s="5"/>
      <c r="D46" s="5"/>
      <c r="E46" s="5"/>
      <c r="F46" s="5"/>
      <c r="G46" s="5"/>
      <c r="H46" s="5"/>
      <c r="I46" s="5"/>
      <c r="J46" s="5"/>
      <c r="K46" s="5"/>
      <c r="L46" s="11"/>
      <c r="M46" s="5"/>
      <c r="N46" s="11"/>
      <c r="O46" s="11"/>
      <c r="P46" s="5"/>
      <c r="Q46" s="5"/>
      <c r="R46" s="5"/>
      <c r="S46" s="5"/>
      <c r="T46" s="5"/>
      <c r="U46" s="5"/>
      <c r="V46" s="11"/>
      <c r="W46" s="5"/>
      <c r="X46" s="5"/>
      <c r="Y46" s="11"/>
      <c r="Z46" s="11"/>
      <c r="AA46" s="11"/>
      <c r="AB46" s="11"/>
      <c r="AC46" s="5"/>
    </row>
    <row r="47" spans="1:29" x14ac:dyDescent="0.2">
      <c r="A47" s="32"/>
      <c r="B47" s="11"/>
      <c r="C47" s="5"/>
      <c r="D47" s="5"/>
      <c r="E47" s="5"/>
      <c r="F47" s="5"/>
      <c r="G47" s="5"/>
      <c r="H47" s="5"/>
      <c r="I47" s="5"/>
      <c r="J47" s="5"/>
      <c r="K47" s="5"/>
      <c r="L47" s="11"/>
      <c r="M47" s="5"/>
      <c r="N47" s="11"/>
      <c r="O47" s="11"/>
      <c r="P47" s="5"/>
      <c r="Q47" s="5"/>
      <c r="R47" s="5"/>
      <c r="S47" s="5"/>
      <c r="T47" s="5"/>
      <c r="U47" s="5"/>
      <c r="V47" s="11"/>
      <c r="W47" s="5"/>
      <c r="X47" s="5"/>
      <c r="Y47" s="11"/>
      <c r="Z47" s="11"/>
      <c r="AA47" s="11"/>
      <c r="AB47" s="11"/>
      <c r="AC47" s="5"/>
    </row>
    <row r="49" spans="1:31" x14ac:dyDescent="0.2">
      <c r="A49" s="80" t="s">
        <v>352</v>
      </c>
    </row>
    <row r="50" spans="1:31" ht="74.25" x14ac:dyDescent="0.2">
      <c r="A50" s="1" t="s">
        <v>71</v>
      </c>
      <c r="B50" s="13" t="s">
        <v>43</v>
      </c>
      <c r="C50" s="13" t="s">
        <v>44</v>
      </c>
      <c r="D50" s="13" t="s">
        <v>72</v>
      </c>
      <c r="E50" s="13" t="s">
        <v>73</v>
      </c>
      <c r="F50" s="13" t="s">
        <v>74</v>
      </c>
      <c r="G50" s="13" t="s">
        <v>46</v>
      </c>
      <c r="H50" s="13" t="s">
        <v>47</v>
      </c>
      <c r="I50" s="13" t="s">
        <v>48</v>
      </c>
      <c r="J50" s="13" t="s">
        <v>49</v>
      </c>
      <c r="K50" s="14" t="s">
        <v>50</v>
      </c>
      <c r="L50" s="13" t="s">
        <v>109</v>
      </c>
      <c r="M50" s="13" t="s">
        <v>52</v>
      </c>
      <c r="N50" s="13" t="s">
        <v>53</v>
      </c>
      <c r="O50" s="13" t="s">
        <v>54</v>
      </c>
      <c r="P50" s="13" t="s">
        <v>55</v>
      </c>
      <c r="Q50" s="13" t="s">
        <v>56</v>
      </c>
      <c r="R50" s="13" t="s">
        <v>57</v>
      </c>
      <c r="S50" s="13" t="s">
        <v>58</v>
      </c>
      <c r="T50" s="13" t="s">
        <v>59</v>
      </c>
      <c r="U50" s="14" t="s">
        <v>60</v>
      </c>
      <c r="V50" s="13" t="s">
        <v>61</v>
      </c>
      <c r="W50" s="13" t="s">
        <v>62</v>
      </c>
      <c r="X50" s="13" t="s">
        <v>63</v>
      </c>
      <c r="Y50" s="13" t="s">
        <v>64</v>
      </c>
      <c r="Z50" s="13" t="s">
        <v>111</v>
      </c>
      <c r="AA50" s="13" t="s">
        <v>66</v>
      </c>
      <c r="AB50" s="13" t="s">
        <v>67</v>
      </c>
      <c r="AC50" s="13" t="s">
        <v>68</v>
      </c>
      <c r="AD50" s="13" t="s">
        <v>69</v>
      </c>
      <c r="AE50" s="14" t="s">
        <v>112</v>
      </c>
    </row>
    <row r="51" spans="1:31" s="136" customFormat="1" ht="12.75" x14ac:dyDescent="0.2">
      <c r="A51" s="160" t="s">
        <v>336</v>
      </c>
      <c r="B51" s="159" t="s">
        <v>159</v>
      </c>
      <c r="C51" s="134" t="s">
        <v>161</v>
      </c>
      <c r="D51" s="134" t="s">
        <v>181</v>
      </c>
      <c r="E51" s="164" t="s">
        <v>341</v>
      </c>
      <c r="F51" s="134" t="s">
        <v>179</v>
      </c>
      <c r="G51" s="134" t="s">
        <v>227</v>
      </c>
      <c r="H51" s="134" t="s">
        <v>196</v>
      </c>
      <c r="I51" s="134" t="s">
        <v>198</v>
      </c>
      <c r="J51" s="134" t="s">
        <v>200</v>
      </c>
      <c r="K51" s="134" t="s">
        <v>202</v>
      </c>
      <c r="L51" s="134" t="s">
        <v>184</v>
      </c>
      <c r="M51" s="134" t="s">
        <v>154</v>
      </c>
      <c r="N51" s="134" t="s">
        <v>193</v>
      </c>
      <c r="O51" s="134" t="s">
        <v>176</v>
      </c>
      <c r="P51" s="134" t="s">
        <v>186</v>
      </c>
      <c r="Q51" s="134" t="s">
        <v>169</v>
      </c>
      <c r="R51" s="134" t="s">
        <v>204</v>
      </c>
      <c r="S51" s="134" t="s">
        <v>205</v>
      </c>
      <c r="T51" s="134" t="s">
        <v>207</v>
      </c>
      <c r="U51" s="134" t="s">
        <v>171</v>
      </c>
      <c r="V51" s="134" t="s">
        <v>188</v>
      </c>
      <c r="W51" s="134" t="s">
        <v>190</v>
      </c>
      <c r="X51" s="134" t="s">
        <v>209</v>
      </c>
      <c r="Y51" s="134" t="s">
        <v>211</v>
      </c>
      <c r="Z51" s="134" t="s">
        <v>173</v>
      </c>
      <c r="AA51" s="134" t="s">
        <v>214</v>
      </c>
      <c r="AB51" s="134" t="s">
        <v>216</v>
      </c>
      <c r="AC51" s="135" t="s">
        <v>166</v>
      </c>
      <c r="AD51" s="135" t="s">
        <v>157</v>
      </c>
      <c r="AE51" s="135" t="s">
        <v>228</v>
      </c>
    </row>
    <row r="52" spans="1:31" x14ac:dyDescent="0.2">
      <c r="A52" s="161" t="s">
        <v>336</v>
      </c>
      <c r="B52" s="30" t="str">
        <f>VLOOKUP(B51,'Fuel Match'!$B$2:$D$35,3,0)</f>
        <v>coal</v>
      </c>
      <c r="C52" s="24" t="str">
        <f>VLOOKUP(C51,'Fuel Match'!$B$2:$D$35,3,0)</f>
        <v>coal</v>
      </c>
      <c r="D52" s="24" t="str">
        <f>VLOOKUP(D51,'Fuel Match'!$B$2:$D$35,3,0)</f>
        <v>coal</v>
      </c>
      <c r="E52" s="24" t="str">
        <f>VLOOKUP(E51,'Fuel Match'!$B$2:$D$35,3,0)</f>
        <v>coal</v>
      </c>
      <c r="F52" s="24" t="str">
        <f>VLOOKUP(F51,'Fuel Match'!$B$2:$D$35,3,0)</f>
        <v>coal</v>
      </c>
      <c r="G52" s="24" t="str">
        <f>VLOOKUP(G51,'Fuel Match'!$B$2:$D$35,3,0)</f>
        <v>coal</v>
      </c>
      <c r="H52" s="24" t="str">
        <f>VLOOKUP(H51,'Fuel Match'!$B$2:$D$35,3,0)</f>
        <v>LPG propane or butane</v>
      </c>
      <c r="I52" s="24" t="str">
        <f>VLOOKUP(I51,'Fuel Match'!$B$2:$D$35,3,0)</f>
        <v>LPG propane or butane</v>
      </c>
      <c r="J52" s="24" t="str">
        <f>VLOOKUP(J51,'Fuel Match'!$B$2:$D$35,3,0)</f>
        <v>LPG propane or butane</v>
      </c>
      <c r="K52" s="24" t="str">
        <f>VLOOKUP(K51,'Fuel Match'!$B$2:$D$35,3,0)</f>
        <v>LPG propane or butane</v>
      </c>
      <c r="L52" s="24" t="str">
        <f>VLOOKUP(L51,'Fuel Match'!$B$2:$D$35,3,0)</f>
        <v>petroleum diesel</v>
      </c>
      <c r="M52" s="24" t="str">
        <f>VLOOKUP(M51,'Fuel Match'!$B$2:$D$35,3,0)</f>
        <v>crude oil</v>
      </c>
      <c r="N52" s="24" t="str">
        <f>VLOOKUP(N51,'Fuel Match'!$B$2:$D$35,3,0)</f>
        <v>petroleum diesel</v>
      </c>
      <c r="O52" s="24" t="str">
        <f>VLOOKUP(O51,'Fuel Match'!$B$2:$D$35,3,0)</f>
        <v>petroleum diesel</v>
      </c>
      <c r="P52" s="24" t="str">
        <f>VLOOKUP(P51,'Fuel Match'!$B$2:$D$35,3,0)</f>
        <v>petroleum diesel</v>
      </c>
      <c r="Q52" s="24" t="str">
        <f>VLOOKUP(Q51,'Fuel Match'!$B$2:$D$35,3,0)</f>
        <v>heavy fuel oil</v>
      </c>
      <c r="R52" s="24" t="str">
        <f>VLOOKUP(R51,'Fuel Match'!$B$2:$D$35,3,0)</f>
        <v>LPG propane or butane</v>
      </c>
      <c r="S52" s="24" t="str">
        <f>VLOOKUP(S51,'Fuel Match'!$B$2:$D$35,3,0)</f>
        <v>LPG propane or butane</v>
      </c>
      <c r="T52" s="24" t="str">
        <f>VLOOKUP(T51,'Fuel Match'!$B$2:$D$35,3,0)</f>
        <v>heavy fuel oil</v>
      </c>
      <c r="U52" s="24" t="str">
        <f>VLOOKUP(U51,'Fuel Match'!$B$2:$D$35,3,0)</f>
        <v>heavy fuel oil</v>
      </c>
      <c r="V52" s="24" t="str">
        <f>VLOOKUP(V51,'Fuel Match'!$B$2:$D$35,3,0)</f>
        <v>heavy fuel oil</v>
      </c>
      <c r="W52" s="24" t="str">
        <f>VLOOKUP(W51,'Fuel Match'!$B$2:$D$35,3,0)</f>
        <v>heavy fuel oil</v>
      </c>
      <c r="X52" s="24" t="str">
        <f>VLOOKUP(X51,'Fuel Match'!$B$2:$D$35,3,0)</f>
        <v>LPG propane or butane</v>
      </c>
      <c r="Y52" s="24" t="str">
        <f>VLOOKUP(Y51,'Fuel Match'!$B$2:$D$35,3,0)</f>
        <v>LPG propane or butane</v>
      </c>
      <c r="Z52" s="24" t="str">
        <f>VLOOKUP(Z51,'Fuel Match'!$B$2:$D$35,3,0)</f>
        <v>heavy fuel oil</v>
      </c>
      <c r="AA52" s="24" t="str">
        <f>VLOOKUP(AA51,'Fuel Match'!$B$2:$D$35,3,0)</f>
        <v>natural gas</v>
      </c>
      <c r="AB52" s="24" t="str">
        <f>VLOOKUP(AB51,'Fuel Match'!$B$2:$D$35,3,0)</f>
        <v>natural gas</v>
      </c>
      <c r="AC52" s="24" t="str">
        <f>VLOOKUP(AC51,'Fuel Match'!$B$2:$D$35,3,0)</f>
        <v>heat</v>
      </c>
      <c r="AD52" s="24" t="str">
        <f>VLOOKUP(AD51,'Fuel Match'!$B$2:$D$35,3,0)</f>
        <v>electricity</v>
      </c>
      <c r="AE52" s="25" t="str">
        <f>VLOOKUP(AE51,'Fuel Match'!$B$2:$D$35,3,0)</f>
        <v>biomass</v>
      </c>
    </row>
    <row r="53" spans="1:31" s="38" customFormat="1" ht="12" x14ac:dyDescent="0.2">
      <c r="A53" s="160" t="s">
        <v>351</v>
      </c>
      <c r="B53" s="165">
        <f>INDEX('Energy Balance-2019'!$A$2:$AG$38,MATCH("  1.农、林、牧、渔业",'Energy Balance-2019'!$A$2:$A$38,0),MATCH('Energy Use 2019'!B$50,'Energy Balance-2019'!$A$2:$AG$2,0))*VLOOKUP(B$51,'Heat Value'!$A$1:$E$33,5,0)</f>
        <v>418308290314678.63</v>
      </c>
      <c r="C53" s="166">
        <f>INDEX('Energy Balance-2019'!$A$2:$AG$38,MATCH("  1.农、林、牧、渔业",'Energy Balance-2019'!$A$2:$A$38,0),MATCH('Energy Use 2019'!C$50,'Energy Balance-2019'!$A$2:$AG$2,0))*VLOOKUP(C$51,'Heat Value'!$A$1:$E$33,5,0)</f>
        <v>0</v>
      </c>
      <c r="D53" s="166">
        <f>INDEX('Energy Balance-2019'!$A$2:$AG$38,MATCH("  1.农、林、牧、渔业",'Energy Balance-2019'!$A$2:$A$38,0),MATCH('Energy Use 2019'!D$50,'Energy Balance-2019'!$A$2:$AG$2,0))*VLOOKUP(D$51,'Heat Value'!$A$1:$E$33,5,0)</f>
        <v>7229846931799.8652</v>
      </c>
      <c r="E53" s="167">
        <f>INDEX('Energy Balance-2019'!$A$2:$AG$38,MATCH("  1.农、林、牧、渔业",'Energy Balance-2019'!$A$2:$A$38,0),MATCH('Energy Use 2019'!E$50,'Energy Balance-2019'!$A$2:$AG$2,0))*VLOOKUP("型煤",'Heat Value'!$A$1:$E$33,5,0)</f>
        <v>0</v>
      </c>
      <c r="F53" s="166">
        <f>INDEX('Energy Balance-2019'!$A$2:$AG$38,MATCH("  1.农、林、牧、渔业",'Energy Balance-2019'!$A$2:$A$38,0),MATCH('Energy Use 2019'!F$50,'Energy Balance-2019'!$A$2:$AG$2,0))*VLOOKUP(F$51,'Heat Value'!$A$1:$E$33,5,0)</f>
        <v>0</v>
      </c>
      <c r="G53" s="166">
        <f>INDEX('Energy Balance-2019'!$A$2:$AG$38,MATCH("  1.农、林、牧、渔业",'Energy Balance-2019'!$A$2:$A$38,0),MATCH('Energy Use 2019'!G$50,'Energy Balance-2019'!$A$2:$AG$2,0))*VLOOKUP(G$51,'Heat Value'!$A$1:$E$33,5,0)</f>
        <v>16081769036207.895</v>
      </c>
      <c r="H53" s="166">
        <f>INDEX('Energy Balance-2019'!$A$2:$AG$38,MATCH("  1.农、林、牧、渔业",'Energy Balance-2019'!$A$2:$A$38,0),MATCH('Energy Use 2019'!H$50,'Energy Balance-2019'!$A$2:$AG$2,0))*VLOOKUP(H$51,'Heat Value'!$A$1:$E$33,5,0)</f>
        <v>0</v>
      </c>
      <c r="I53" s="166">
        <f>INDEX('Energy Balance-2019'!$A$2:$AG$38,MATCH("  1.农、林、牧、渔业",'Energy Balance-2019'!$A$2:$A$38,0),MATCH('Energy Use 2019'!I$50,'Energy Balance-2019'!$A$2:$AG$2,0))*VLOOKUP(I$51,'Heat Value'!$A$1:$E$33,5,0)</f>
        <v>0</v>
      </c>
      <c r="J53" s="166">
        <f>INDEX('Energy Balance-2019'!$A$2:$AG$38,MATCH("  1.农、林、牧、渔业",'Energy Balance-2019'!$A$2:$A$38,0),MATCH('Energy Use 2019'!J$50,'Energy Balance-2019'!$A$2:$AG$2,0))*VLOOKUP(J$51,'Heat Value'!$A$1:$E$33,5,0)</f>
        <v>0</v>
      </c>
      <c r="K53" s="166">
        <f>INDEX('Energy Balance-2019'!$A$2:$AG$38,MATCH("  1.农、林、牧、渔业",'Energy Balance-2019'!$A$2:$A$38,0),MATCH('Energy Use 2019'!K$50,'Energy Balance-2019'!$A$2:$AG$2,0))*VLOOKUP(K$51,'Heat Value'!$A$1:$E$33,5,0)</f>
        <v>0</v>
      </c>
      <c r="L53" s="166">
        <f>INDEX('Energy Balance-2019'!$A$2:$AG$38,MATCH("  1.农、林、牧、渔业",'Energy Balance-2019'!$A$2:$A$38,0),MATCH('Energy Use 2019'!L$50,'Energy Balance-2019'!$A$2:$AG$2,0))*VLOOKUP(L$51,'Heat Value'!$A$1:$E$33,5,0)</f>
        <v>0</v>
      </c>
      <c r="M53" s="166">
        <f>INDEX('Energy Balance-2019'!$A$2:$AG$38,MATCH("  1.农、林、牧、渔业",'Energy Balance-2019'!$A$2:$A$38,0),MATCH('Energy Use 2019'!M$50,'Energy Balance-2019'!$A$2:$AG$2,0))*VLOOKUP(M$51,'Heat Value'!$A$1:$E$33,5,0)</f>
        <v>0</v>
      </c>
      <c r="N53" s="167">
        <f>INDEX('Energy Balance-2019'!$A$2:$AG$38,MATCH("  1.农、林、牧、渔业",'Energy Balance-2019'!$A$2:$A$38,0),MATCH('Energy Use 2019'!N$50,'Energy Balance-2019'!$A$2:$AG$2,0))*VLOOKUP(N$51,'Heat Value'!$A$1:$E$33,5,0)*20%</f>
        <v>20670872731524.121</v>
      </c>
      <c r="O53" s="166">
        <f>INDEX('Energy Balance-2019'!$A$2:$AG$38,MATCH("  1.农、林、牧、渔业",'Energy Balance-2019'!$A$2:$A$38,0),MATCH('Energy Use 2019'!O$50,'Energy Balance-2019'!$A$2:$AG$2,0))*VLOOKUP(O$51,'Heat Value'!$A$1:$E$33,5,0)</f>
        <v>4470061940322.875</v>
      </c>
      <c r="P53" s="167">
        <f>INDEX('Energy Balance-2019'!$A$2:$AG$38,MATCH("  1.农、林、牧、渔业",'Energy Balance-2019'!$A$2:$A$38,0),MATCH('Energy Use 2019'!P$50,'Energy Balance-2019'!$A$2:$AG$2,0))*VLOOKUP(P$51,'Heat Value'!$A$1:$E$33,5,0)*90%</f>
        <v>536677270117975.25</v>
      </c>
      <c r="Q53" s="166">
        <f>INDEX('Energy Balance-2019'!$A$2:$AG$38,MATCH("  1.农、林、牧、渔业",'Energy Balance-2019'!$A$2:$A$38,0),MATCH('Energy Use 2019'!Q$50,'Energy Balance-2019'!$A$2:$AG$2,0))*VLOOKUP(Q$51,'Heat Value'!$A$1:$E$33,5,0)</f>
        <v>471643657537.18152</v>
      </c>
      <c r="R53" s="166">
        <f>INDEX('Energy Balance-2019'!$A$2:$AG$38,MATCH("  1.农、林、牧、渔业",'Energy Balance-2019'!$A$2:$A$38,0),MATCH('Energy Use 2019'!R$50,'Energy Balance-2019'!$A$2:$AG$2,0))*VLOOKUP(R$51,'Heat Value'!$A$1:$E$33,5,0)</f>
        <v>0</v>
      </c>
      <c r="S53" s="166">
        <f>INDEX('Energy Balance-2019'!$A$2:$AG$38,MATCH("  1.农、林、牧、渔业",'Energy Balance-2019'!$A$2:$A$38,0),MATCH('Energy Use 2019'!S$50,'Energy Balance-2019'!$A$2:$AG$2,0))*VLOOKUP(S$51,'Heat Value'!$A$1:$E$33,5,0)</f>
        <v>0</v>
      </c>
      <c r="T53" s="166">
        <f>INDEX('Energy Balance-2019'!$A$2:$AG$38,MATCH("  1.农、林、牧、渔业",'Energy Balance-2019'!$A$2:$A$38,0),MATCH('Energy Use 2019'!T$50,'Energy Balance-2019'!$A$2:$AG$2,0))*VLOOKUP(T$51,'Heat Value'!$A$1:$E$33,5,0)</f>
        <v>0</v>
      </c>
      <c r="U53" s="166">
        <f>INDEX('Energy Balance-2019'!$A$2:$AG$38,MATCH("  1.农、林、牧、渔业",'Energy Balance-2019'!$A$2:$A$38,0),MATCH('Energy Use 2019'!U$50,'Energy Balance-2019'!$A$2:$AG$2,0))*VLOOKUP(U$51,'Heat Value'!$A$1:$E$33,5,0)</f>
        <v>0</v>
      </c>
      <c r="V53" s="166">
        <f>INDEX('Energy Balance-2019'!$A$2:$AG$38,MATCH("  1.农、林、牧、渔业",'Energy Balance-2019'!$A$2:$A$38,0),MATCH('Energy Use 2019'!V$50,'Energy Balance-2019'!$A$2:$AG$2,0))*VLOOKUP(V$51,'Heat Value'!$A$1:$E$33,5,0)</f>
        <v>0</v>
      </c>
      <c r="W53" s="166">
        <f>INDEX('Energy Balance-2019'!$A$2:$AG$38,MATCH("  1.农、林、牧、渔业",'Energy Balance-2019'!$A$2:$A$38,0),MATCH('Energy Use 2019'!W$50,'Energy Balance-2019'!$A$2:$AG$2,0))*VLOOKUP(W$51,'Heat Value'!$A$1:$E$33,5,0)</f>
        <v>0</v>
      </c>
      <c r="X53" s="166">
        <f>INDEX('Energy Balance-2019'!$A$2:$AG$38,MATCH("  1.农、林、牧、渔业",'Energy Balance-2019'!$A$2:$A$38,0),MATCH('Energy Use 2019'!X$50,'Energy Balance-2019'!$A$2:$AG$2,0))*VLOOKUP(X$51,'Heat Value'!$A$1:$E$33,5,0)</f>
        <v>3719232304147.6904</v>
      </c>
      <c r="Y53" s="166">
        <f>INDEX('Energy Balance-2019'!$A$2:$AG$38,MATCH("  1.农、林、牧、渔业",'Energy Balance-2019'!$A$2:$A$38,0),MATCH('Energy Use 2019'!Y$50,'Energy Balance-2019'!$A$2:$AG$2,0))*VLOOKUP(Y$51,'Heat Value'!$A$1:$E$33,5,0)</f>
        <v>0</v>
      </c>
      <c r="Z53" s="166">
        <f>INDEX('Energy Balance-2019'!$A$2:$AG$38,MATCH("  1.农、林、牧、渔业",'Energy Balance-2019'!$A$2:$A$38,0),MATCH('Energy Use 2019'!Z$50,'Energy Balance-2019'!$A$2:$AG$2,0))*VLOOKUP(Z$51,'Heat Value'!$A$1:$E$33,5,0)</f>
        <v>0</v>
      </c>
      <c r="AA53" s="166">
        <f>INDEX('Energy Balance-2019'!$A$2:$AG$38,MATCH("  1.农、林、牧、渔业",'Energy Balance-2019'!$A$2:$A$38,0),MATCH('Energy Use 2019'!AA$50,'Energy Balance-2019'!$A$2:$AG$2,0))*VLOOKUP(AA$51,'Heat Value'!$A$1:$E$33,5,0)</f>
        <v>4182222201791.4976</v>
      </c>
      <c r="AB53" s="166">
        <f>INDEX('Energy Balance-2019'!$A$2:$AG$38,MATCH("  1.农、林、牧、渔业",'Energy Balance-2019'!$A$2:$A$38,0),MATCH('Energy Use 2019'!AB$50,'Energy Balance-2019'!$A$2:$AG$2,0))*VLOOKUP(AB$51,'Heat Value'!$A$1:$E$33,5,0)</f>
        <v>0</v>
      </c>
      <c r="AC53" s="166">
        <f>INDEX('Energy Balance-2019'!$A$2:$AG$38,MATCH("  1.农、林、牧、渔业",'Energy Balance-2019'!$A$2:$A$38,0),MATCH('Energy Use 2019'!AC$50,'Energy Balance-2019'!$A$2:$AG$2,0))*VLOOKUP(AC$51,'Heat Value'!$A$1:$E$33,5,0)</f>
        <v>662334605319.70886</v>
      </c>
      <c r="AD53" s="166">
        <f>INDEX('Energy Balance-2019'!$A$2:$AG$38,MATCH("  1.农、林、牧、渔业",'Energy Balance-2019'!$A$2:$A$38,0),MATCH('Energy Use 2019'!AD$50,'Energy Balance-2019'!$A$2:$AG$2,0))*VLOOKUP(AD$51,'Heat Value'!$A$1:$E$33,5,0)</f>
        <v>455930366150758.81</v>
      </c>
      <c r="AE53" s="168">
        <f>INDEX('Energy Balance-2019'!$A$2:$AG$38,MATCH("  1.农、林、牧、渔业",'Energy Balance-2019'!$A$2:$A$38,0),MATCH('Energy Use 2019'!AE$50,'Energy Balance-2019'!$A$2:$AG$2,0))*VLOOKUP(AE$51,'Heat Value'!$A$1:$E$33,5,0)</f>
        <v>187502042095686.22</v>
      </c>
    </row>
    <row r="54" spans="1:31" s="38" customFormat="1" ht="12" x14ac:dyDescent="0.2">
      <c r="A54" s="162" t="s">
        <v>123</v>
      </c>
      <c r="B54" s="169">
        <f>INDEX('Energy Balance-2019'!$A$2:$AG$38,MATCH("  3.建筑业",'Energy Balance-2019'!$A$2:$A$38,0),MATCH('Energy Use 2019'!B$50,'Energy Balance-2019'!$A$2:$AG$2,0))*VLOOKUP(B$51,'Heat Value'!$A$1:$E$33,5,0)</f>
        <v>118235912534867.23</v>
      </c>
      <c r="C54" s="170">
        <f>INDEX('Energy Balance-2019'!$A$2:$AG$38,MATCH("  3.建筑业",'Energy Balance-2019'!$A$2:$A$38,0),MATCH('Energy Use 2019'!C$50,'Energy Balance-2019'!$A$2:$AG$2,0))*VLOOKUP(C$51,'Heat Value'!$A$1:$E$33,5,0)</f>
        <v>0</v>
      </c>
      <c r="D54" s="170">
        <f>INDEX('Energy Balance-2019'!$A$2:$AG$38,MATCH("  3.建筑业",'Energy Balance-2019'!$A$2:$A$38,0),MATCH('Energy Use 2019'!D$50,'Energy Balance-2019'!$A$2:$AG$2,0))*VLOOKUP(D$51,'Heat Value'!$A$1:$E$33,5,0)</f>
        <v>3421910887466.2891</v>
      </c>
      <c r="E54" s="171">
        <f>INDEX('Energy Balance-2019'!$A$2:$AG$38,MATCH("  3.建筑业",'Energy Balance-2019'!$A$2:$A$38,0),MATCH('Energy Use 2019'!E$50,'Energy Balance-2019'!$A$2:$AG$2,0))*VLOOKUP("型煤",'Heat Value'!$A$1:$E$33,5,0)</f>
        <v>0</v>
      </c>
      <c r="F54" s="170">
        <f>INDEX('Energy Balance-2019'!$A$2:$AG$38,MATCH("  3.建筑业",'Energy Balance-2019'!$A$2:$A$38,0),MATCH('Energy Use 2019'!F$50,'Energy Balance-2019'!$A$2:$AG$2,0))*VLOOKUP(F$51,'Heat Value'!$A$1:$E$33,5,0)</f>
        <v>0</v>
      </c>
      <c r="G54" s="170">
        <f>INDEX('Energy Balance-2019'!$A$2:$AG$38,MATCH("  3.建筑业",'Energy Balance-2019'!$A$2:$A$38,0),MATCH('Energy Use 2019'!G$50,'Energy Balance-2019'!$A$2:$AG$2,0))*VLOOKUP(G$51,'Heat Value'!$A$1:$E$33,5,0)</f>
        <v>2614264448654.5425</v>
      </c>
      <c r="H54" s="170">
        <f>INDEX('Energy Balance-2019'!$A$2:$AG$38,MATCH("  3.建筑业",'Energy Balance-2019'!$A$2:$A$38,0),MATCH('Energy Use 2019'!H$50,'Energy Balance-2019'!$A$2:$AG$2,0))*VLOOKUP(H$51,'Heat Value'!$A$1:$E$33,5,0)</f>
        <v>0</v>
      </c>
      <c r="I54" s="170">
        <f>INDEX('Energy Balance-2019'!$A$2:$AG$38,MATCH("  3.建筑业",'Energy Balance-2019'!$A$2:$A$38,0),MATCH('Energy Use 2019'!I$50,'Energy Balance-2019'!$A$2:$AG$2,0))*VLOOKUP(I$51,'Heat Value'!$A$1:$E$33,5,0)</f>
        <v>0</v>
      </c>
      <c r="J54" s="170">
        <f>INDEX('Energy Balance-2019'!$A$2:$AG$38,MATCH("  3.建筑业",'Energy Balance-2019'!$A$2:$A$38,0),MATCH('Energy Use 2019'!J$50,'Energy Balance-2019'!$A$2:$AG$2,0))*VLOOKUP(J$51,'Heat Value'!$A$1:$E$33,5,0)</f>
        <v>0</v>
      </c>
      <c r="K54" s="170">
        <f>INDEX('Energy Balance-2019'!$A$2:$AG$38,MATCH("  3.建筑业",'Energy Balance-2019'!$A$2:$A$38,0),MATCH('Energy Use 2019'!K$50,'Energy Balance-2019'!$A$2:$AG$2,0))*VLOOKUP(K$51,'Heat Value'!$A$1:$E$33,5,0)</f>
        <v>0</v>
      </c>
      <c r="L54" s="170">
        <f>INDEX('Energy Balance-2019'!$A$2:$AG$38,MATCH("  3.建筑业",'Energy Balance-2019'!$A$2:$A$38,0),MATCH('Energy Use 2019'!L$50,'Energy Balance-2019'!$A$2:$AG$2,0))*VLOOKUP(L$51,'Heat Value'!$A$1:$E$33,5,0)</f>
        <v>0</v>
      </c>
      <c r="M54" s="170">
        <f>INDEX('Energy Balance-2019'!$A$2:$AG$38,MATCH("  3.建筑业",'Energy Balance-2019'!$A$2:$A$38,0),MATCH('Energy Use 2019'!M$50,'Energy Balance-2019'!$A$2:$AG$2,0))*VLOOKUP(M$51,'Heat Value'!$A$1:$E$33,5,0)</f>
        <v>0</v>
      </c>
      <c r="N54" s="171">
        <f>INDEX('Energy Balance-2019'!$A$2:$AG$38,MATCH("  3.建筑业",'Energy Balance-2019'!$A$2:$A$38,0),MATCH('Energy Use 2019'!N$50,'Energy Balance-2019'!$A$2:$AG$2,0))*VLOOKUP(N$51,'Heat Value'!$A$1:$E$33,5,0)*21%</f>
        <v>42854177653249.359</v>
      </c>
      <c r="O54" s="170">
        <f>INDEX('Energy Balance-2019'!$A$2:$AG$38,MATCH("  3.建筑业",'Energy Balance-2019'!$A$2:$A$38,0),MATCH('Energy Use 2019'!O$50,'Energy Balance-2019'!$A$2:$AG$2,0))*VLOOKUP(O$51,'Heat Value'!$A$1:$E$33,5,0)</f>
        <v>6543844100764.9033</v>
      </c>
      <c r="P54" s="171">
        <f>INDEX('Energy Balance-2019'!$A$2:$AG$38,MATCH("  3.建筑业",'Energy Balance-2019'!$A$2:$A$38,0),MATCH('Energy Use 2019'!P$50,'Energy Balance-2019'!$A$2:$AG$2,0))*VLOOKUP(P$51,'Heat Value'!$A$1:$E$33,5,0)*74%</f>
        <v>158632704321766.47</v>
      </c>
      <c r="Q54" s="170">
        <f>INDEX('Energy Balance-2019'!$A$2:$AG$38,MATCH("  3.建筑业",'Energy Balance-2019'!$A$2:$A$38,0),MATCH('Energy Use 2019'!Q$50,'Energy Balance-2019'!$A$2:$AG$2,0))*VLOOKUP(Q$51,'Heat Value'!$A$1:$E$33,5,0)</f>
        <v>12619440383179.715</v>
      </c>
      <c r="R54" s="170">
        <f>INDEX('Energy Balance-2019'!$A$2:$AG$38,MATCH("  3.建筑业",'Energy Balance-2019'!$A$2:$A$38,0),MATCH('Energy Use 2019'!R$50,'Energy Balance-2019'!$A$2:$AG$2,0))*VLOOKUP(R$51,'Heat Value'!$A$1:$E$33,5,0)</f>
        <v>0</v>
      </c>
      <c r="S54" s="170">
        <f>INDEX('Energy Balance-2019'!$A$2:$AG$38,MATCH("  3.建筑业",'Energy Balance-2019'!$A$2:$A$38,0),MATCH('Energy Use 2019'!S$50,'Energy Balance-2019'!$A$2:$AG$2,0))*VLOOKUP(S$51,'Heat Value'!$A$1:$E$33,5,0)</f>
        <v>0</v>
      </c>
      <c r="T54" s="170">
        <f>INDEX('Energy Balance-2019'!$A$2:$AG$38,MATCH("  3.建筑业",'Energy Balance-2019'!$A$2:$A$38,0),MATCH('Energy Use 2019'!T$50,'Energy Balance-2019'!$A$2:$AG$2,0))*VLOOKUP(T$51,'Heat Value'!$A$1:$E$33,5,0)</f>
        <v>0</v>
      </c>
      <c r="U54" s="170">
        <f>INDEX('Energy Balance-2019'!$A$2:$AG$38,MATCH("  3.建筑业",'Energy Balance-2019'!$A$2:$A$38,0),MATCH('Energy Use 2019'!U$50,'Energy Balance-2019'!$A$2:$AG$2,0))*VLOOKUP(U$51,'Heat Value'!$A$1:$E$33,5,0)</f>
        <v>0</v>
      </c>
      <c r="V54" s="170">
        <f>INDEX('Energy Balance-2019'!$A$2:$AG$38,MATCH("  3.建筑业",'Energy Balance-2019'!$A$2:$A$38,0),MATCH('Energy Use 2019'!V$50,'Energy Balance-2019'!$A$2:$AG$2,0))*VLOOKUP(V$51,'Heat Value'!$A$1:$E$33,5,0)</f>
        <v>1060811747264374.8</v>
      </c>
      <c r="W54" s="170">
        <f>INDEX('Energy Balance-2019'!$A$2:$AG$38,MATCH("  3.建筑业",'Energy Balance-2019'!$A$2:$A$38,0),MATCH('Energy Use 2019'!W$50,'Energy Balance-2019'!$A$2:$AG$2,0))*VLOOKUP(W$51,'Heat Value'!$A$1:$E$33,5,0)</f>
        <v>0</v>
      </c>
      <c r="X54" s="170">
        <f>INDEX('Energy Balance-2019'!$A$2:$AG$38,MATCH("  3.建筑业",'Energy Balance-2019'!$A$2:$A$38,0),MATCH('Energy Use 2019'!X$50,'Energy Balance-2019'!$A$2:$AG$2,0))*VLOOKUP(X$51,'Heat Value'!$A$1:$E$33,5,0)</f>
        <v>6672740310382.6211</v>
      </c>
      <c r="Y54" s="170">
        <f>INDEX('Energy Balance-2019'!$A$2:$AG$38,MATCH("  3.建筑业",'Energy Balance-2019'!$A$2:$A$38,0),MATCH('Energy Use 2019'!Y$50,'Energy Balance-2019'!$A$2:$AG$2,0))*VLOOKUP(Y$51,'Heat Value'!$A$1:$E$33,5,0)</f>
        <v>0</v>
      </c>
      <c r="Z54" s="170">
        <f>INDEX('Energy Balance-2019'!$A$2:$AG$38,MATCH("  3.建筑业",'Energy Balance-2019'!$A$2:$A$38,0),MATCH('Energy Use 2019'!Z$50,'Energy Balance-2019'!$A$2:$AG$2,0))*VLOOKUP(Z$51,'Heat Value'!$A$1:$E$33,5,0)</f>
        <v>34262127450409.379</v>
      </c>
      <c r="AA54" s="170">
        <f>INDEX('Energy Balance-2019'!$A$2:$AG$38,MATCH("  3.建筑业",'Energy Balance-2019'!$A$2:$A$38,0),MATCH('Energy Use 2019'!AA$50,'Energy Balance-2019'!$A$2:$AG$2,0))*VLOOKUP(AA$51,'Heat Value'!$A$1:$E$33,5,0)</f>
        <v>9477455150833.959</v>
      </c>
      <c r="AB54" s="170">
        <f>INDEX('Energy Balance-2019'!$A$2:$AG$38,MATCH("  3.建筑业",'Energy Balance-2019'!$A$2:$A$38,0),MATCH('Energy Use 2019'!AB$50,'Energy Balance-2019'!$A$2:$AG$2,0))*VLOOKUP(AB$51,'Heat Value'!$A$1:$E$33,5,0)</f>
        <v>0</v>
      </c>
      <c r="AC54" s="170">
        <f>INDEX('Energy Balance-2019'!$A$2:$AG$38,MATCH("  3.建筑业",'Energy Balance-2019'!$A$2:$A$38,0),MATCH('Energy Use 2019'!AC$50,'Energy Balance-2019'!$A$2:$AG$2,0))*VLOOKUP(AC$51,'Heat Value'!$A$1:$E$33,5,0)</f>
        <v>21801973800723.441</v>
      </c>
      <c r="AD54" s="170">
        <f>INDEX('Energy Balance-2019'!$A$2:$AG$38,MATCH("  3.建筑业",'Energy Balance-2019'!$A$2:$A$38,0),MATCH('Energy Use 2019'!AD$50,'Energy Balance-2019'!$A$2:$AG$2,0))*VLOOKUP(AD$51,'Heat Value'!$A$1:$E$33,5,0)</f>
        <v>338208067373874.13</v>
      </c>
      <c r="AE54" s="172">
        <f>INDEX('Energy Balance-2019'!$A$2:$AG$38,MATCH("  3.建筑业",'Energy Balance-2019'!$A$2:$A$38,0),MATCH('Energy Use 2019'!AE$50,'Energy Balance-2019'!$A$2:$AG$2,0))*VLOOKUP(AE$51,'Heat Value'!$A$1:$E$33,5,0)</f>
        <v>8436815074765.9463</v>
      </c>
    </row>
    <row r="55" spans="1:31" x14ac:dyDescent="0.2">
      <c r="A55" s="38" t="s">
        <v>353</v>
      </c>
      <c r="B55" s="38" t="s">
        <v>354</v>
      </c>
    </row>
    <row r="56" spans="1:31" x14ac:dyDescent="0.2">
      <c r="A56" s="136"/>
      <c r="B56" s="38" t="s">
        <v>355</v>
      </c>
    </row>
    <row r="57" spans="1:31" x14ac:dyDescent="0.2">
      <c r="B57" s="38" t="s">
        <v>356</v>
      </c>
    </row>
    <row r="60" spans="1:31" x14ac:dyDescent="0.2">
      <c r="E60">
        <f>SUMIFS($B25:$AC25,$B$4:$AC$4,E$63)</f>
        <v>219171474856046.69</v>
      </c>
    </row>
    <row r="61" spans="1:31" x14ac:dyDescent="0.2">
      <c r="E61">
        <f>SUMIFS('Non-energy Use 2019'!$C25:$AF25,'Non-energy Use 2019'!$C$1:$AF$1,'Energy Use 2019'!E$63)</f>
        <v>88744627188232.156</v>
      </c>
    </row>
    <row r="62" spans="1:31" x14ac:dyDescent="0.2">
      <c r="A62" s="80" t="s">
        <v>350</v>
      </c>
      <c r="O62" s="81" t="s">
        <v>427</v>
      </c>
    </row>
    <row r="63" spans="1:31" ht="38.25" x14ac:dyDescent="0.2">
      <c r="C63" s="109" t="s">
        <v>342</v>
      </c>
      <c r="D63" s="109" t="s">
        <v>194</v>
      </c>
      <c r="E63" s="109" t="s">
        <v>182</v>
      </c>
      <c r="F63" s="109" t="s">
        <v>152</v>
      </c>
      <c r="G63" s="109" t="s">
        <v>167</v>
      </c>
      <c r="H63" s="109" t="s">
        <v>212</v>
      </c>
      <c r="I63" s="109" t="s">
        <v>155</v>
      </c>
      <c r="J63" s="109" t="s">
        <v>164</v>
      </c>
      <c r="K63" s="109" t="s">
        <v>221</v>
      </c>
      <c r="L63" s="265" t="s">
        <v>406</v>
      </c>
      <c r="O63" s="281" t="s">
        <v>342</v>
      </c>
      <c r="P63" s="281" t="s">
        <v>194</v>
      </c>
      <c r="Q63" s="281" t="s">
        <v>266</v>
      </c>
      <c r="R63" s="281" t="s">
        <v>265</v>
      </c>
      <c r="S63" s="281" t="s">
        <v>277</v>
      </c>
      <c r="T63" s="281" t="s">
        <v>263</v>
      </c>
      <c r="U63" s="281" t="s">
        <v>164</v>
      </c>
      <c r="V63" s="281" t="s">
        <v>264</v>
      </c>
    </row>
    <row r="64" spans="1:31" x14ac:dyDescent="0.2">
      <c r="A64" s="26" t="str">
        <f>VLOOKUP($B64,'Sector Match'!$A$1:$B$43,2,0)</f>
        <v>agriculture and forestry 01T03</v>
      </c>
      <c r="B64" s="160" t="s">
        <v>351</v>
      </c>
      <c r="C64" s="165">
        <f>SUMIFS($B$53:$AE$53,$B$52:$AE$52,C$63)</f>
        <v>441619906282686.38</v>
      </c>
      <c r="D64" s="173">
        <f t="shared" ref="D64:K64" si="0">SUMIFS($B$53:$AE$53,$B$52:$AE$52,D$63)</f>
        <v>3719232304147.6904</v>
      </c>
      <c r="E64" s="173">
        <f t="shared" si="0"/>
        <v>561818204789822.25</v>
      </c>
      <c r="F64" s="173">
        <f t="shared" si="0"/>
        <v>0</v>
      </c>
      <c r="G64" s="173">
        <f t="shared" si="0"/>
        <v>471643657537.18152</v>
      </c>
      <c r="H64" s="173">
        <f t="shared" si="0"/>
        <v>4182222201791.4976</v>
      </c>
      <c r="I64" s="173">
        <f t="shared" si="0"/>
        <v>455930366150758.81</v>
      </c>
      <c r="J64" s="173">
        <f t="shared" si="0"/>
        <v>662334605319.70886</v>
      </c>
      <c r="K64" s="174">
        <f t="shared" si="0"/>
        <v>187502042095686.22</v>
      </c>
      <c r="L64" s="267">
        <f>SUM(C64:K64)</f>
        <v>1655905952087749.8</v>
      </c>
      <c r="N64" s="160" t="s">
        <v>351</v>
      </c>
      <c r="O64" s="276">
        <f>C64/($L64-$I64)</f>
        <v>0.36802407603805631</v>
      </c>
      <c r="P64" s="277">
        <f t="shared" ref="P64:S64" si="1">D64/($L64-$I64)</f>
        <v>3.0994233113864219E-3</v>
      </c>
      <c r="Q64" s="277">
        <f t="shared" si="1"/>
        <v>0.46819136270270961</v>
      </c>
      <c r="R64" s="277">
        <f t="shared" si="1"/>
        <v>0</v>
      </c>
      <c r="S64" s="277">
        <f t="shared" si="1"/>
        <v>3.9304437778948849E-4</v>
      </c>
      <c r="T64" s="277">
        <f>H64/($L64-$I64)</f>
        <v>3.4852560758774471E-3</v>
      </c>
      <c r="U64" s="277">
        <f>J64/($L64-$I64)</f>
        <v>5.5195673402182622E-4</v>
      </c>
      <c r="V64" s="286">
        <f>K64/($L64-$I64)</f>
        <v>0.15625488076015881</v>
      </c>
    </row>
    <row r="65" spans="1:22" x14ac:dyDescent="0.2">
      <c r="A65" s="112" t="str">
        <f>VLOOKUP($B65,'Sector Match'!$A$1:$B$43,2,0)</f>
        <v>coal mining 05</v>
      </c>
      <c r="B65" s="36" t="s">
        <v>2</v>
      </c>
      <c r="C65" s="141">
        <f>SUMIFS($B5:$AC5,$B$4:$AC$4,C$63)-SUMIFS('Non-energy Use 2019'!$C5:$AF5,'Non-energy Use 2019'!$C$1:$AF$1,'Energy Use 2019'!C$63)</f>
        <v>438730276980123.81</v>
      </c>
      <c r="D65" s="142">
        <f>SUMIFS($B5:$AC5,$B$4:$AC$4,D$63)-SUMIFS('Non-energy Use 2019'!$C5:$AF5,'Non-energy Use 2019'!$C$1:$AF$1,'Energy Use 2019'!D$63)</f>
        <v>94293751842615.75</v>
      </c>
      <c r="E65" s="142">
        <f>SUMIFS($B5:$AC5,$B$4:$AC$4,E$63)-SUMIFS('Non-energy Use 2019'!$C5:$AF5,'Non-energy Use 2019'!$C$1:$AF$1,'Energy Use 2019'!E$63)</f>
        <v>66078385329079.969</v>
      </c>
      <c r="F65" s="142">
        <f>SUMIFS($B5:$AC5,$B$4:$AC$4,F$63)-SUMIFS('Non-energy Use 2019'!$C5:$AF5,'Non-energy Use 2019'!$C$1:$AF$1,'Energy Use 2019'!F$63)</f>
        <v>87194625763.176422</v>
      </c>
      <c r="G65" s="142">
        <f>SUMIFS($B5:$AC5,$B$4:$AC$4,G$63)-SUMIFS('Non-energy Use 2019'!$C5:$AF5,'Non-energy Use 2019'!$C$1:$AF$1,'Energy Use 2019'!G$63)</f>
        <v>345887092138.29773</v>
      </c>
      <c r="H65" s="142">
        <f>SUMIFS($B5:$AC5,$B$4:$AC$4,H$63)-SUMIFS('Non-energy Use 2019'!$C5:$AF5,'Non-energy Use 2019'!$C$1:$AF$1,'Energy Use 2019'!H$63)</f>
        <v>54955982188051.938</v>
      </c>
      <c r="I65" s="142">
        <f>SUMIFS($B5:$AC5,$B$4:$AC$4,I$63)-SUMIFS('Non-energy Use 2019'!$C5:$AF5,'Non-energy Use 2019'!$C$1:$AF$1,'Energy Use 2019'!I$63)</f>
        <v>350345055193049.75</v>
      </c>
      <c r="J65" s="142">
        <f>SUMIFS($B5:$AC5,$B$4:$AC$4,J$63)-SUMIFS('Non-energy Use 2019'!$C5:$AF5,'Non-energy Use 2019'!$C$1:$AF$1,'Energy Use 2019'!J$63)</f>
        <v>6686849800415.7793</v>
      </c>
      <c r="K65" s="143">
        <f>SUMIFS($B5:$AC5,$B$4:$AC$4,K$63)-SUMIFS('Non-energy Use 2019'!$C5:$AF5,'Non-energy Use 2019'!$C$1:$AF$1,'Energy Use 2019'!K$63)</f>
        <v>799014383930.48096</v>
      </c>
      <c r="L65" s="266">
        <f t="shared" ref="L65:L106" si="2">SUM(C65:K65)</f>
        <v>1012322397435168.8</v>
      </c>
      <c r="N65" s="36" t="s">
        <v>2</v>
      </c>
      <c r="O65" s="282">
        <f t="shared" ref="O65:O105" si="3">C65/($L65-$I65)</f>
        <v>0.66275724104716816</v>
      </c>
      <c r="P65" s="284">
        <f t="shared" ref="P65:P106" si="4">D65/($L65-$I65)</f>
        <v>0.14244256687584286</v>
      </c>
      <c r="Q65" s="284">
        <f t="shared" ref="Q65:Q106" si="5">E65/($L65-$I65)</f>
        <v>9.9819708489224571E-2</v>
      </c>
      <c r="R65" s="284">
        <f t="shared" ref="R65:R106" si="6">F65/($L65-$I65)</f>
        <v>1.3171844442265651E-4</v>
      </c>
      <c r="S65" s="284">
        <f t="shared" ref="S65:S106" si="7">G65/($L65-$I65)</f>
        <v>5.2250593799294887E-4</v>
      </c>
      <c r="T65" s="284">
        <f t="shared" ref="T65:T106" si="8">H65/($L65-$I65)</f>
        <v>8.3017920223547051E-2</v>
      </c>
      <c r="U65" s="284">
        <f t="shared" ref="U65:U106" si="9">J65/($L65-$I65)</f>
        <v>1.0101327301879248E-2</v>
      </c>
      <c r="V65" s="287">
        <f t="shared" ref="V65:V106" si="10">K65/($L65-$I65)</f>
        <v>1.2070116799227858E-3</v>
      </c>
    </row>
    <row r="66" spans="1:22" x14ac:dyDescent="0.2">
      <c r="A66" s="41" t="str">
        <f>VLOOKUP($B66,'Sector Match'!$A$1:$B$43,2,0)</f>
        <v>oil and gas extraction 06</v>
      </c>
      <c r="B66" s="12" t="s">
        <v>3</v>
      </c>
      <c r="C66" s="144">
        <f>SUMIFS($B6:$AC6,$B$4:$AC$4,C$63)-SUMIFS('Non-energy Use 2019'!$C6:$AF6,'Non-energy Use 2019'!$C$1:$AF$1,'Energy Use 2019'!C$63)</f>
        <v>20926710183162.34</v>
      </c>
      <c r="D66" s="145">
        <f>SUMIFS($B6:$AC6,$B$4:$AC$4,D$63)-SUMIFS('Non-energy Use 2019'!$C6:$AF6,'Non-energy Use 2019'!$C$1:$AF$1,'Energy Use 2019'!D$63)</f>
        <v>5654976558823.877</v>
      </c>
      <c r="E66" s="145">
        <f>SUMIFS($B6:$AC6,$B$4:$AC$4,E$63)-SUMIFS('Non-energy Use 2019'!$C6:$AF6,'Non-energy Use 2019'!$C$1:$AF$1,'Energy Use 2019'!E$63)</f>
        <v>19250397218308.398</v>
      </c>
      <c r="F66" s="145">
        <f>SUMIFS($B6:$AC6,$B$4:$AC$4,F$63)-SUMIFS('Non-energy Use 2019'!$C6:$AF6,'Non-energy Use 2019'!$C$1:$AF$1,'Energy Use 2019'!F$63)</f>
        <v>106298175589472.34</v>
      </c>
      <c r="G66" s="145">
        <f>SUMIFS($B6:$AC6,$B$4:$AC$4,G$63)-SUMIFS('Non-energy Use 2019'!$C6:$AF6,'Non-energy Use 2019'!$C$1:$AF$1,'Energy Use 2019'!G$63)</f>
        <v>7145969760747.7383</v>
      </c>
      <c r="H66" s="145">
        <f>SUMIFS($B6:$AC6,$B$4:$AC$4,H$63)-SUMIFS('Non-energy Use 2019'!$C6:$AF6,'Non-energy Use 2019'!$C$1:$AF$1,'Energy Use 2019'!H$63)</f>
        <v>448723573827868.88</v>
      </c>
      <c r="I66" s="145">
        <f>SUMIFS($B6:$AC6,$B$4:$AC$4,I$63)-SUMIFS('Non-energy Use 2019'!$C6:$AF6,'Non-energy Use 2019'!$C$1:$AF$1,'Energy Use 2019'!I$63)</f>
        <v>148237081477724.63</v>
      </c>
      <c r="J66" s="145">
        <f>SUMIFS($B6:$AC6,$B$4:$AC$4,J$63)-SUMIFS('Non-energy Use 2019'!$C6:$AF6,'Non-energy Use 2019'!$C$1:$AF$1,'Energy Use 2019'!J$63)</f>
        <v>26332823992208.566</v>
      </c>
      <c r="K66" s="146">
        <f>SUMIFS($B6:$AC6,$B$4:$AC$4,K$63)-SUMIFS('Non-energy Use 2019'!$C6:$AF6,'Non-energy Use 2019'!$C$1:$AF$1,'Energy Use 2019'!K$63)</f>
        <v>0</v>
      </c>
      <c r="L66" s="266">
        <f t="shared" si="2"/>
        <v>782569708608316.88</v>
      </c>
      <c r="N66" s="12" t="s">
        <v>3</v>
      </c>
      <c r="O66" s="282">
        <f t="shared" si="3"/>
        <v>3.2990121094392463E-2</v>
      </c>
      <c r="P66" s="284">
        <f t="shared" si="4"/>
        <v>8.914844226765065E-3</v>
      </c>
      <c r="Q66" s="284">
        <f t="shared" si="5"/>
        <v>3.0347480793141125E-2</v>
      </c>
      <c r="R66" s="284">
        <f t="shared" si="6"/>
        <v>0.16757481964992535</v>
      </c>
      <c r="S66" s="284">
        <f t="shared" si="7"/>
        <v>1.1265335338452601E-2</v>
      </c>
      <c r="T66" s="284">
        <f t="shared" si="8"/>
        <v>0.70739475574143629</v>
      </c>
      <c r="U66" s="284">
        <f t="shared" si="9"/>
        <v>4.1512643155886944E-2</v>
      </c>
      <c r="V66" s="287">
        <f t="shared" si="10"/>
        <v>0</v>
      </c>
    </row>
    <row r="67" spans="1:22" x14ac:dyDescent="0.2">
      <c r="A67" s="41" t="str">
        <f>VLOOKUP($B67,'Sector Match'!$A$1:$B$43,2,0)</f>
        <v>other mining and quarrying 07T08</v>
      </c>
      <c r="B67" s="12" t="s">
        <v>4</v>
      </c>
      <c r="C67" s="144">
        <f>SUMIFS($B7:$AC7,$B$4:$AC$4,C$63)-SUMIFS('Non-energy Use 2019'!$C7:$AF7,'Non-energy Use 2019'!$C$1:$AF$1,'Energy Use 2019'!C$63)</f>
        <v>73399404495980</v>
      </c>
      <c r="D67" s="145">
        <f>SUMIFS($B7:$AC7,$B$4:$AC$4,D$63)-SUMIFS('Non-energy Use 2019'!$C7:$AF7,'Non-energy Use 2019'!$C$1:$AF$1,'Energy Use 2019'!D$63)</f>
        <v>12224358454578.494</v>
      </c>
      <c r="E67" s="145">
        <f>SUMIFS($B7:$AC7,$B$4:$AC$4,E$63)-SUMIFS('Non-energy Use 2019'!$C7:$AF7,'Non-energy Use 2019'!$C$1:$AF$1,'Energy Use 2019'!E$63)</f>
        <v>17581910853344.871</v>
      </c>
      <c r="F67" s="145">
        <f>SUMIFS($B7:$AC7,$B$4:$AC$4,F$63)-SUMIFS('Non-energy Use 2019'!$C7:$AF7,'Non-energy Use 2019'!$C$1:$AF$1,'Energy Use 2019'!F$63)</f>
        <v>0</v>
      </c>
      <c r="G67" s="145">
        <f>SUMIFS($B7:$AC7,$B$4:$AC$4,G$63)-SUMIFS('Non-energy Use 2019'!$C7:$AF7,'Non-energy Use 2019'!$C$1:$AF$1,'Energy Use 2019'!G$63)</f>
        <v>19816960400.721916</v>
      </c>
      <c r="H67" s="145">
        <f>SUMIFS($B7:$AC7,$B$4:$AC$4,H$63)-SUMIFS('Non-energy Use 2019'!$C7:$AF7,'Non-energy Use 2019'!$C$1:$AF$1,'Energy Use 2019'!H$63)</f>
        <v>67455196803.088676</v>
      </c>
      <c r="I67" s="145">
        <f>SUMIFS($B7:$AC7,$B$4:$AC$4,I$63)-SUMIFS('Non-energy Use 2019'!$C7:$AF7,'Non-energy Use 2019'!$C$1:$AF$1,'Energy Use 2019'!I$63)</f>
        <v>143064274749057.13</v>
      </c>
      <c r="J67" s="145">
        <f>SUMIFS($B7:$AC7,$B$4:$AC$4,J$63)-SUMIFS('Non-energy Use 2019'!$C7:$AF7,'Non-energy Use 2019'!$C$1:$AF$1,'Energy Use 2019'!J$63)</f>
        <v>1536885464404.5623</v>
      </c>
      <c r="K67" s="146">
        <f>SUMIFS($B7:$AC7,$B$4:$AC$4,K$63)-SUMIFS('Non-energy Use 2019'!$C7:$AF7,'Non-energy Use 2019'!$C$1:$AF$1,'Energy Use 2019'!K$63)</f>
        <v>288532971974.89594</v>
      </c>
      <c r="L67" s="266">
        <f t="shared" si="2"/>
        <v>248182639146543.78</v>
      </c>
      <c r="N67" s="12" t="s">
        <v>4</v>
      </c>
      <c r="O67" s="282">
        <f t="shared" si="3"/>
        <v>0.69825481890522023</v>
      </c>
      <c r="P67" s="284">
        <f t="shared" si="4"/>
        <v>0.11629136854103082</v>
      </c>
      <c r="Q67" s="284">
        <f t="shared" si="5"/>
        <v>0.16725822318602637</v>
      </c>
      <c r="R67" s="284">
        <f t="shared" si="6"/>
        <v>0</v>
      </c>
      <c r="S67" s="284">
        <f t="shared" si="7"/>
        <v>1.8852044087926974E-4</v>
      </c>
      <c r="T67" s="284">
        <f t="shared" si="8"/>
        <v>6.4170706222196037E-4</v>
      </c>
      <c r="U67" s="284">
        <f t="shared" si="9"/>
        <v>1.4620523000083025E-2</v>
      </c>
      <c r="V67" s="287">
        <f t="shared" si="10"/>
        <v>2.744838864538066E-3</v>
      </c>
    </row>
    <row r="68" spans="1:22" x14ac:dyDescent="0.2">
      <c r="A68" s="41" t="str">
        <f>VLOOKUP($B68,'Sector Match'!$A$1:$B$43,2,0)</f>
        <v>other mining and quarrying 07T08</v>
      </c>
      <c r="B68" s="12" t="s">
        <v>5</v>
      </c>
      <c r="C68" s="144">
        <f>SUMIFS($B8:$AC8,$B$4:$AC$4,C$63)-SUMIFS('Non-energy Use 2019'!$C8:$AF8,'Non-energy Use 2019'!$C$1:$AF$1,'Energy Use 2019'!C$63)</f>
        <v>16551363702689.297</v>
      </c>
      <c r="D68" s="145">
        <f>SUMIFS($B8:$AC8,$B$4:$AC$4,D$63)-SUMIFS('Non-energy Use 2019'!$C8:$AF8,'Non-energy Use 2019'!$C$1:$AF$1,'Energy Use 2019'!D$63)</f>
        <v>11771319973.250706</v>
      </c>
      <c r="E68" s="145">
        <f>SUMIFS($B8:$AC8,$B$4:$AC$4,E$63)-SUMIFS('Non-energy Use 2019'!$C8:$AF8,'Non-energy Use 2019'!$C$1:$AF$1,'Energy Use 2019'!E$63)</f>
        <v>9678289921808.4043</v>
      </c>
      <c r="F68" s="145">
        <f>SUMIFS($B8:$AC8,$B$4:$AC$4,F$63)-SUMIFS('Non-energy Use 2019'!$C8:$AF8,'Non-energy Use 2019'!$C$1:$AF$1,'Energy Use 2019'!F$63)</f>
        <v>0</v>
      </c>
      <c r="G68" s="145">
        <f>SUMIFS($B8:$AC8,$B$4:$AC$4,G$63)-SUMIFS('Non-energy Use 2019'!$C8:$AF8,'Non-energy Use 2019'!$C$1:$AF$1,'Energy Use 2019'!G$63)</f>
        <v>435834842297.68494</v>
      </c>
      <c r="H68" s="145">
        <f>SUMIFS($B8:$AC8,$B$4:$AC$4,H$63)-SUMIFS('Non-energy Use 2019'!$C8:$AF8,'Non-energy Use 2019'!$C$1:$AF$1,'Energy Use 2019'!H$63)</f>
        <v>2226021494501.9263</v>
      </c>
      <c r="I68" s="145">
        <f>SUMIFS($B8:$AC8,$B$4:$AC$4,I$63)-SUMIFS('Non-energy Use 2019'!$C8:$AF8,'Non-energy Use 2019'!$C$1:$AF$1,'Energy Use 2019'!I$63)</f>
        <v>131766673773715.41</v>
      </c>
      <c r="J68" s="145">
        <f>SUMIFS($B8:$AC8,$B$4:$AC$4,J$63)-SUMIFS('Non-energy Use 2019'!$C8:$AF8,'Non-energy Use 2019'!$C$1:$AF$1,'Energy Use 2019'!J$63)</f>
        <v>853035410.40031195</v>
      </c>
      <c r="K68" s="146">
        <f>SUMIFS($B8:$AC8,$B$4:$AC$4,K$63)-SUMIFS('Non-energy Use 2019'!$C8:$AF8,'Non-energy Use 2019'!$C$1:$AF$1,'Energy Use 2019'!K$63)</f>
        <v>668619675441.82617</v>
      </c>
      <c r="L68" s="266">
        <f t="shared" si="2"/>
        <v>161339427765838.19</v>
      </c>
      <c r="N68" s="12" t="s">
        <v>5</v>
      </c>
      <c r="O68" s="282">
        <f t="shared" si="3"/>
        <v>0.55968286575873327</v>
      </c>
      <c r="P68" s="284">
        <f t="shared" si="4"/>
        <v>3.9804611962707977E-4</v>
      </c>
      <c r="Q68" s="284">
        <f t="shared" si="5"/>
        <v>0.32727049785036544</v>
      </c>
      <c r="R68" s="284">
        <f t="shared" si="6"/>
        <v>0</v>
      </c>
      <c r="S68" s="284">
        <f t="shared" si="7"/>
        <v>1.4737715750578291E-2</v>
      </c>
      <c r="T68" s="284">
        <f t="shared" si="8"/>
        <v>7.5272715388457423E-2</v>
      </c>
      <c r="U68" s="284">
        <f t="shared" si="9"/>
        <v>2.8845315205595422E-5</v>
      </c>
      <c r="V68" s="287">
        <f t="shared" si="10"/>
        <v>2.2609313817033228E-2</v>
      </c>
    </row>
    <row r="69" spans="1:22" x14ac:dyDescent="0.2">
      <c r="A69" s="41" t="str">
        <f>VLOOKUP($B69,'Sector Match'!$A$1:$B$43,2,0)</f>
        <v>other mining and quarrying 07T08</v>
      </c>
      <c r="B69" s="12" t="s">
        <v>6</v>
      </c>
      <c r="C69" s="144">
        <f>SUMIFS($B9:$AC9,$B$4:$AC$4,C$63)-SUMIFS('Non-energy Use 2019'!$C9:$AF9,'Non-energy Use 2019'!$C$1:$AF$1,'Energy Use 2019'!C$63)</f>
        <v>71539620675057.156</v>
      </c>
      <c r="D69" s="145">
        <f>SUMIFS($B9:$AC9,$B$4:$AC$4,D$63)-SUMIFS('Non-energy Use 2019'!$C9:$AF9,'Non-energy Use 2019'!$C$1:$AF$1,'Energy Use 2019'!D$63)</f>
        <v>2880375384867.0664</v>
      </c>
      <c r="E69" s="145">
        <f>SUMIFS($B9:$AC9,$B$4:$AC$4,E$63)-SUMIFS('Non-energy Use 2019'!$C9:$AF9,'Non-energy Use 2019'!$C$1:$AF$1,'Energy Use 2019'!E$63)</f>
        <v>22182105146376.844</v>
      </c>
      <c r="F69" s="145">
        <f>SUMIFS($B9:$AC9,$B$4:$AC$4,F$63)-SUMIFS('Non-energy Use 2019'!$C9:$AF9,'Non-energy Use 2019'!$C$1:$AF$1,'Energy Use 2019'!F$63)</f>
        <v>0</v>
      </c>
      <c r="G69" s="145">
        <f>SUMIFS($B9:$AC9,$B$4:$AC$4,G$63)-SUMIFS('Non-energy Use 2019'!$C9:$AF9,'Non-energy Use 2019'!$C$1:$AF$1,'Energy Use 2019'!G$63)</f>
        <v>719953829932.32068</v>
      </c>
      <c r="H69" s="145">
        <f>SUMIFS($B9:$AC9,$B$4:$AC$4,H$63)-SUMIFS('Non-energy Use 2019'!$C9:$AF9,'Non-energy Use 2019'!$C$1:$AF$1,'Energy Use 2019'!H$63)</f>
        <v>5620612975133.0234</v>
      </c>
      <c r="I69" s="145">
        <f>SUMIFS($B9:$AC9,$B$4:$AC$4,I$63)-SUMIFS('Non-energy Use 2019'!$C9:$AF9,'Non-energy Use 2019'!$C$1:$AF$1,'Energy Use 2019'!I$63)</f>
        <v>87814877288249.734</v>
      </c>
      <c r="J69" s="145">
        <f>SUMIFS($B9:$AC9,$B$4:$AC$4,J$63)-SUMIFS('Non-energy Use 2019'!$C9:$AF9,'Non-energy Use 2019'!$C$1:$AF$1,'Energy Use 2019'!J$63)</f>
        <v>21304180247898.727</v>
      </c>
      <c r="K69" s="146">
        <f>SUMIFS($B9:$AC9,$B$4:$AC$4,K$63)-SUMIFS('Non-energy Use 2019'!$C9:$AF9,'Non-energy Use 2019'!$C$1:$AF$1,'Energy Use 2019'!K$63)</f>
        <v>52712754495.413673</v>
      </c>
      <c r="L69" s="266">
        <f t="shared" si="2"/>
        <v>212114438302010.25</v>
      </c>
      <c r="N69" s="12" t="s">
        <v>6</v>
      </c>
      <c r="O69" s="282">
        <f t="shared" si="3"/>
        <v>0.57554202196367699</v>
      </c>
      <c r="P69" s="284">
        <f t="shared" si="4"/>
        <v>2.3172852433068495E-2</v>
      </c>
      <c r="Q69" s="284">
        <f t="shared" si="5"/>
        <v>0.17845682611800362</v>
      </c>
      <c r="R69" s="284">
        <f t="shared" si="6"/>
        <v>0</v>
      </c>
      <c r="S69" s="284">
        <f t="shared" si="7"/>
        <v>5.7920866659586885E-3</v>
      </c>
      <c r="T69" s="284">
        <f t="shared" si="8"/>
        <v>4.5218284998695985E-2</v>
      </c>
      <c r="U69" s="284">
        <f t="shared" si="9"/>
        <v>0.17139384945647765</v>
      </c>
      <c r="V69" s="287">
        <f t="shared" si="10"/>
        <v>4.2407836411890575E-4</v>
      </c>
    </row>
    <row r="70" spans="1:22" x14ac:dyDescent="0.2">
      <c r="A70" s="41" t="str">
        <f>VLOOKUP($B70,'Sector Match'!$A$1:$B$43,2,0)</f>
        <v>Mining Support Service Activities 09</v>
      </c>
      <c r="B70" s="12" t="s">
        <v>7</v>
      </c>
      <c r="C70" s="144">
        <f>SUMIFS($B10:$AC10,$B$4:$AC$4,C$63)-SUMIFS('Non-energy Use 2019'!$C10:$AF10,'Non-energy Use 2019'!$C$1:$AF$1,'Energy Use 2019'!C$63)</f>
        <v>1377278747850.1731</v>
      </c>
      <c r="D70" s="145">
        <f>SUMIFS($B10:$AC10,$B$4:$AC$4,D$63)-SUMIFS('Non-energy Use 2019'!$C10:$AF10,'Non-energy Use 2019'!$C$1:$AF$1,'Energy Use 2019'!D$63)</f>
        <v>147914065402.3197</v>
      </c>
      <c r="E70" s="145">
        <f>SUMIFS($B10:$AC10,$B$4:$AC$4,E$63)-SUMIFS('Non-energy Use 2019'!$C10:$AF10,'Non-energy Use 2019'!$C$1:$AF$1,'Energy Use 2019'!E$63)</f>
        <v>63755275135434.766</v>
      </c>
      <c r="F70" s="145">
        <f>SUMIFS($B10:$AC10,$B$4:$AC$4,F$63)-SUMIFS('Non-energy Use 2019'!$C10:$AF10,'Non-energy Use 2019'!$C$1:$AF$1,'Energy Use 2019'!F$63)</f>
        <v>39633920801.443832</v>
      </c>
      <c r="G70" s="145">
        <f>SUMIFS($B10:$AC10,$B$4:$AC$4,G$63)-SUMIFS('Non-energy Use 2019'!$C10:$AF10,'Non-energy Use 2019'!$C$1:$AF$1,'Energy Use 2019'!G$63)</f>
        <v>231542244896.32468</v>
      </c>
      <c r="H70" s="145">
        <f>SUMIFS($B10:$AC10,$B$4:$AC$4,H$63)-SUMIFS('Non-energy Use 2019'!$C10:$AF10,'Non-energy Use 2019'!$C$1:$AF$1,'Energy Use 2019'!H$63)</f>
        <v>8212418517939.1211</v>
      </c>
      <c r="I70" s="145">
        <f>SUMIFS($B10:$AC10,$B$4:$AC$4,I$63)-SUMIFS('Non-energy Use 2019'!$C10:$AF10,'Non-energy Use 2019'!$C$1:$AF$1,'Energy Use 2019'!I$63)</f>
        <v>14092144979813.154</v>
      </c>
      <c r="J70" s="145">
        <f>SUMIFS($B10:$AC10,$B$4:$AC$4,J$63)-SUMIFS('Non-energy Use 2019'!$C10:$AF10,'Non-energy Use 2019'!$C$1:$AF$1,'Energy Use 2019'!J$63)</f>
        <v>2634268129028.4302</v>
      </c>
      <c r="K70" s="146">
        <f>SUMIFS($B10:$AC10,$B$4:$AC$4,K$63)-SUMIFS('Non-energy Use 2019'!$C10:$AF10,'Non-energy Use 2019'!$C$1:$AF$1,'Energy Use 2019'!K$63)</f>
        <v>0</v>
      </c>
      <c r="L70" s="266">
        <f t="shared" si="2"/>
        <v>90490475741165.75</v>
      </c>
      <c r="N70" s="12" t="s">
        <v>7</v>
      </c>
      <c r="O70" s="282">
        <f t="shared" si="3"/>
        <v>1.8027602620696172E-2</v>
      </c>
      <c r="P70" s="284">
        <f t="shared" si="4"/>
        <v>1.9360902774742898E-3</v>
      </c>
      <c r="Q70" s="284">
        <f t="shared" si="5"/>
        <v>0.83451136301117279</v>
      </c>
      <c r="R70" s="284">
        <f t="shared" si="6"/>
        <v>5.1877993153082516E-4</v>
      </c>
      <c r="S70" s="284">
        <f t="shared" si="7"/>
        <v>3.0307238730071088E-3</v>
      </c>
      <c r="T70" s="284">
        <f t="shared" si="8"/>
        <v>0.1074947375956742</v>
      </c>
      <c r="U70" s="284">
        <f t="shared" si="9"/>
        <v>3.4480702690444384E-2</v>
      </c>
      <c r="V70" s="287">
        <f t="shared" si="10"/>
        <v>0</v>
      </c>
    </row>
    <row r="71" spans="1:22" x14ac:dyDescent="0.2">
      <c r="A71" s="41" t="str">
        <f>VLOOKUP($B71,'Sector Match'!$A$1:$B$43,2,0)</f>
        <v>Mining Support Service Activities 09</v>
      </c>
      <c r="B71" s="12" t="s">
        <v>8</v>
      </c>
      <c r="C71" s="144">
        <f>SUMIFS($B11:$AC11,$B$4:$AC$4,C$63)-SUMIFS('Non-energy Use 2019'!$C11:$AF11,'Non-energy Use 2019'!$C$1:$AF$1,'Energy Use 2019'!C$63)</f>
        <v>23780352480.866295</v>
      </c>
      <c r="D71" s="145">
        <f>SUMIFS($B11:$AC11,$B$4:$AC$4,D$63)-SUMIFS('Non-energy Use 2019'!$C11:$AF11,'Non-energy Use 2019'!$C$1:$AF$1,'Energy Use 2019'!D$63)</f>
        <v>0</v>
      </c>
      <c r="E71" s="145">
        <f>SUMIFS($B11:$AC11,$B$4:$AC$4,E$63)-SUMIFS('Non-energy Use 2019'!$C11:$AF11,'Non-energy Use 2019'!$C$1:$AF$1,'Energy Use 2019'!E$63)</f>
        <v>40426295915.993454</v>
      </c>
      <c r="F71" s="145">
        <f>SUMIFS($B11:$AC11,$B$4:$AC$4,F$63)-SUMIFS('Non-energy Use 2019'!$C11:$AF11,'Non-energy Use 2019'!$C$1:$AF$1,'Energy Use 2019'!F$63)</f>
        <v>0</v>
      </c>
      <c r="G71" s="145">
        <f>SUMIFS($B11:$AC11,$B$4:$AC$4,G$63)-SUMIFS('Non-energy Use 2019'!$C11:$AF11,'Non-energy Use 2019'!$C$1:$AF$1,'Energy Use 2019'!G$63)</f>
        <v>0</v>
      </c>
      <c r="H71" s="145">
        <f>SUMIFS($B11:$AC11,$B$4:$AC$4,H$63)-SUMIFS('Non-energy Use 2019'!$C11:$AF11,'Non-energy Use 2019'!$C$1:$AF$1,'Energy Use 2019'!H$63)</f>
        <v>0</v>
      </c>
      <c r="I71" s="145">
        <f>SUMIFS($B11:$AC11,$B$4:$AC$4,I$63)-SUMIFS('Non-energy Use 2019'!$C11:$AF11,'Non-energy Use 2019'!$C$1:$AF$1,'Energy Use 2019'!I$63)</f>
        <v>72207741419565.609</v>
      </c>
      <c r="J71" s="145">
        <f>SUMIFS($B11:$AC11,$B$4:$AC$4,J$63)-SUMIFS('Non-energy Use 2019'!$C11:$AF11,'Non-energy Use 2019'!$C$1:$AF$1,'Energy Use 2019'!J$63)</f>
        <v>0</v>
      </c>
      <c r="K71" s="146">
        <f>SUMIFS($B11:$AC11,$B$4:$AC$4,K$63)-SUMIFS('Non-energy Use 2019'!$C11:$AF11,'Non-energy Use 2019'!$C$1:$AF$1,'Energy Use 2019'!K$63)</f>
        <v>0</v>
      </c>
      <c r="L71" s="266">
        <f t="shared" si="2"/>
        <v>72271948067962.469</v>
      </c>
      <c r="N71" s="12" t="s">
        <v>8</v>
      </c>
      <c r="O71" s="282">
        <f t="shared" si="3"/>
        <v>0.37037211993811991</v>
      </c>
      <c r="P71" s="284">
        <f t="shared" si="4"/>
        <v>0</v>
      </c>
      <c r="Q71" s="284">
        <f t="shared" si="5"/>
        <v>0.62962788006188586</v>
      </c>
      <c r="R71" s="284">
        <f t="shared" si="6"/>
        <v>0</v>
      </c>
      <c r="S71" s="284">
        <f t="shared" si="7"/>
        <v>0</v>
      </c>
      <c r="T71" s="284">
        <f t="shared" si="8"/>
        <v>0</v>
      </c>
      <c r="U71" s="284">
        <f t="shared" si="9"/>
        <v>0</v>
      </c>
      <c r="V71" s="287">
        <f t="shared" si="10"/>
        <v>0</v>
      </c>
    </row>
    <row r="72" spans="1:22" x14ac:dyDescent="0.2">
      <c r="A72" s="41" t="str">
        <f>VLOOKUP($B72,'Sector Match'!$A$1:$B$43,2,0)</f>
        <v>food beverage and tobacco 10T12</v>
      </c>
      <c r="B72" s="12" t="s">
        <v>9</v>
      </c>
      <c r="C72" s="144">
        <f>SUMIFS($B12:$AC12,$B$4:$AC$4,C$63)-SUMIFS('Non-energy Use 2019'!$C12:$AF12,'Non-energy Use 2019'!$C$1:$AF$1,'Energy Use 2019'!C$63)</f>
        <v>219460333971893.53</v>
      </c>
      <c r="D72" s="145">
        <f>SUMIFS($B12:$AC12,$B$4:$AC$4,D$63)-SUMIFS('Non-energy Use 2019'!$C12:$AF12,'Non-energy Use 2019'!$C$1:$AF$1,'Energy Use 2019'!D$63)</f>
        <v>11588088156660.141</v>
      </c>
      <c r="E72" s="145">
        <f>SUMIFS($B12:$AC12,$B$4:$AC$4,E$63)-SUMIFS('Non-energy Use 2019'!$C12:$AF12,'Non-energy Use 2019'!$C$1:$AF$1,'Energy Use 2019'!E$63)</f>
        <v>11629921297531.313</v>
      </c>
      <c r="F72" s="145">
        <f>SUMIFS($B12:$AC12,$B$4:$AC$4,F$63)-SUMIFS('Non-energy Use 2019'!$C12:$AF12,'Non-energy Use 2019'!$C$1:$AF$1,'Energy Use 2019'!F$63)</f>
        <v>0</v>
      </c>
      <c r="G72" s="145">
        <f>SUMIFS($B12:$AC12,$B$4:$AC$4,G$63)-SUMIFS('Non-energy Use 2019'!$C12:$AF12,'Non-energy Use 2019'!$C$1:$AF$1,'Energy Use 2019'!G$63)</f>
        <v>1313604488331.1155</v>
      </c>
      <c r="H72" s="145">
        <f>SUMIFS($B12:$AC12,$B$4:$AC$4,H$63)-SUMIFS('Non-energy Use 2019'!$C12:$AF12,'Non-energy Use 2019'!$C$1:$AF$1,'Energy Use 2019'!H$63)</f>
        <v>109797404374375.08</v>
      </c>
      <c r="I72" s="145">
        <f>SUMIFS($B12:$AC12,$B$4:$AC$4,I$63)-SUMIFS('Non-energy Use 2019'!$C12:$AF12,'Non-energy Use 2019'!$C$1:$AF$1,'Energy Use 2019'!I$63)</f>
        <v>272094410926208.31</v>
      </c>
      <c r="J72" s="145">
        <f>SUMIFS($B12:$AC12,$B$4:$AC$4,J$63)-SUMIFS('Non-energy Use 2019'!$C12:$AF12,'Non-energy Use 2019'!$C$1:$AF$1,'Energy Use 2019'!J$63)</f>
        <v>72179212124173.344</v>
      </c>
      <c r="K72" s="146">
        <f>SUMIFS($B12:$AC12,$B$4:$AC$4,K$63)-SUMIFS('Non-energy Use 2019'!$C12:$AF12,'Non-energy Use 2019'!$C$1:$AF$1,'Energy Use 2019'!K$63)</f>
        <v>61446425608653.789</v>
      </c>
      <c r="L72" s="266">
        <f t="shared" si="2"/>
        <v>759509400947826.63</v>
      </c>
      <c r="N72" s="12" t="s">
        <v>9</v>
      </c>
      <c r="O72" s="282">
        <f t="shared" si="3"/>
        <v>0.45025355900966402</v>
      </c>
      <c r="P72" s="284">
        <f t="shared" si="4"/>
        <v>2.3774583042975708E-2</v>
      </c>
      <c r="Q72" s="284">
        <f t="shared" si="5"/>
        <v>2.386040958037727E-2</v>
      </c>
      <c r="R72" s="284">
        <f t="shared" si="6"/>
        <v>0</v>
      </c>
      <c r="S72" s="284">
        <f t="shared" si="7"/>
        <v>2.6950432695409168E-3</v>
      </c>
      <c r="T72" s="284">
        <f t="shared" si="8"/>
        <v>0.22526472640799422</v>
      </c>
      <c r="U72" s="284">
        <f t="shared" si="9"/>
        <v>0.14808574541577391</v>
      </c>
      <c r="V72" s="287">
        <f t="shared" si="10"/>
        <v>0.12606593327367396</v>
      </c>
    </row>
    <row r="73" spans="1:22" x14ac:dyDescent="0.2">
      <c r="A73" s="41" t="str">
        <f>VLOOKUP($B73,'Sector Match'!$A$1:$B$43,2,0)</f>
        <v>food beverage and tobacco 10T12</v>
      </c>
      <c r="B73" s="12" t="s">
        <v>10</v>
      </c>
      <c r="C73" s="144">
        <f>SUMIFS($B13:$AC13,$B$4:$AC$4,C$63)-SUMIFS('Non-energy Use 2019'!$C13:$AF13,'Non-energy Use 2019'!$C$1:$AF$1,'Energy Use 2019'!C$63)</f>
        <v>180121742939011.25</v>
      </c>
      <c r="D73" s="145">
        <f>SUMIFS($B13:$AC13,$B$4:$AC$4,D$63)-SUMIFS('Non-energy Use 2019'!$C13:$AF13,'Non-energy Use 2019'!$C$1:$AF$1,'Energy Use 2019'!D$63)</f>
        <v>556458030160.20435</v>
      </c>
      <c r="E73" s="145">
        <f>SUMIFS($B13:$AC13,$B$4:$AC$4,E$63)-SUMIFS('Non-energy Use 2019'!$C13:$AF13,'Non-energy Use 2019'!$C$1:$AF$1,'Energy Use 2019'!E$63)</f>
        <v>5057838596885.6533</v>
      </c>
      <c r="F73" s="145">
        <f>SUMIFS($B13:$AC13,$B$4:$AC$4,F$63)-SUMIFS('Non-energy Use 2019'!$C13:$AF13,'Non-energy Use 2019'!$C$1:$AF$1,'Energy Use 2019'!F$63)</f>
        <v>0</v>
      </c>
      <c r="G73" s="145">
        <f>SUMIFS($B13:$AC13,$B$4:$AC$4,G$63)-SUMIFS('Non-energy Use 2019'!$C13:$AF13,'Non-energy Use 2019'!$C$1:$AF$1,'Energy Use 2019'!G$63)</f>
        <v>573686711374.4043</v>
      </c>
      <c r="H73" s="145">
        <f>SUMIFS($B13:$AC13,$B$4:$AC$4,H$63)-SUMIFS('Non-energy Use 2019'!$C13:$AF13,'Non-energy Use 2019'!$C$1:$AF$1,'Energy Use 2019'!H$63)</f>
        <v>83631065502361.797</v>
      </c>
      <c r="I73" s="145">
        <f>SUMIFS($B13:$AC13,$B$4:$AC$4,I$63)-SUMIFS('Non-energy Use 2019'!$C13:$AF13,'Non-energy Use 2019'!$C$1:$AF$1,'Energy Use 2019'!I$63)</f>
        <v>103026204726508.09</v>
      </c>
      <c r="J73" s="145">
        <f>SUMIFS($B13:$AC13,$B$4:$AC$4,J$63)-SUMIFS('Non-energy Use 2019'!$C13:$AF13,'Non-energy Use 2019'!$C$1:$AF$1,'Energy Use 2019'!J$63)</f>
        <v>69167902343747.969</v>
      </c>
      <c r="K73" s="146">
        <f>SUMIFS($B13:$AC13,$B$4:$AC$4,K$63)-SUMIFS('Non-energy Use 2019'!$C13:$AF13,'Non-energy Use 2019'!$C$1:$AF$1,'Energy Use 2019'!K$63)</f>
        <v>10858827426055.217</v>
      </c>
      <c r="L73" s="266">
        <f t="shared" si="2"/>
        <v>452993726276104.56</v>
      </c>
      <c r="N73" s="12" t="s">
        <v>10</v>
      </c>
      <c r="O73" s="282">
        <f t="shared" si="3"/>
        <v>0.51468131140130635</v>
      </c>
      <c r="P73" s="284">
        <f t="shared" si="4"/>
        <v>1.5900276336967016E-3</v>
      </c>
      <c r="Q73" s="284">
        <f t="shared" si="5"/>
        <v>1.4452308529918452E-2</v>
      </c>
      <c r="R73" s="284">
        <f t="shared" si="6"/>
        <v>0</v>
      </c>
      <c r="S73" s="284">
        <f t="shared" si="7"/>
        <v>1.6392570054335825E-3</v>
      </c>
      <c r="T73" s="284">
        <f t="shared" si="8"/>
        <v>0.23896807661481759</v>
      </c>
      <c r="U73" s="284">
        <f t="shared" si="9"/>
        <v>0.1976409183271759</v>
      </c>
      <c r="V73" s="287">
        <f t="shared" si="10"/>
        <v>3.1028100487651485E-2</v>
      </c>
    </row>
    <row r="74" spans="1:22" x14ac:dyDescent="0.2">
      <c r="A74" s="41" t="str">
        <f>VLOOKUP($B74,'Sector Match'!$A$1:$B$43,2,0)</f>
        <v>food beverage and tobacco 10T12</v>
      </c>
      <c r="B74" s="12" t="s">
        <v>11</v>
      </c>
      <c r="C74" s="144">
        <f>SUMIFS($B14:$AC14,$B$4:$AC$4,C$63)-SUMIFS('Non-energy Use 2019'!$C14:$AF14,'Non-energy Use 2019'!$C$1:$AF$1,'Energy Use 2019'!C$63)</f>
        <v>102888617128657.2</v>
      </c>
      <c r="D74" s="145">
        <f>SUMIFS($B14:$AC14,$B$4:$AC$4,D$63)-SUMIFS('Non-energy Use 2019'!$C14:$AF14,'Non-energy Use 2019'!$C$1:$AF$1,'Energy Use 2019'!D$63)</f>
        <v>376679111347.51782</v>
      </c>
      <c r="E74" s="145">
        <f>SUMIFS($B14:$AC14,$B$4:$AC$4,E$63)-SUMIFS('Non-energy Use 2019'!$C14:$AF14,'Non-energy Use 2019'!$C$1:$AF$1,'Energy Use 2019'!E$63)</f>
        <v>3135768310274.7593</v>
      </c>
      <c r="F74" s="145">
        <f>SUMIFS($B14:$AC14,$B$4:$AC$4,F$63)-SUMIFS('Non-energy Use 2019'!$C14:$AF14,'Non-energy Use 2019'!$C$1:$AF$1,'Energy Use 2019'!F$63)</f>
        <v>0</v>
      </c>
      <c r="G74" s="145">
        <f>SUMIFS($B14:$AC14,$B$4:$AC$4,G$63)-SUMIFS('Non-energy Use 2019'!$C14:$AF14,'Non-energy Use 2019'!$C$1:$AF$1,'Energy Use 2019'!G$63)</f>
        <v>158218733159.95547</v>
      </c>
      <c r="H74" s="145">
        <f>SUMIFS($B14:$AC14,$B$4:$AC$4,H$63)-SUMIFS('Non-energy Use 2019'!$C14:$AF14,'Non-energy Use 2019'!$C$1:$AF$1,'Energy Use 2019'!H$63)</f>
        <v>57082040159295.836</v>
      </c>
      <c r="I74" s="145">
        <f>SUMIFS($B14:$AC14,$B$4:$AC$4,I$63)-SUMIFS('Non-energy Use 2019'!$C14:$AF14,'Non-energy Use 2019'!$C$1:$AF$1,'Energy Use 2019'!I$63)</f>
        <v>59221130331631.266</v>
      </c>
      <c r="J74" s="145">
        <f>SUMIFS($B14:$AC14,$B$4:$AC$4,J$63)-SUMIFS('Non-energy Use 2019'!$C14:$AF14,'Non-energy Use 2019'!$C$1:$AF$1,'Energy Use 2019'!J$63)</f>
        <v>51765885189869.336</v>
      </c>
      <c r="K74" s="146">
        <f>SUMIFS($B14:$AC14,$B$4:$AC$4,K$63)-SUMIFS('Non-energy Use 2019'!$C14:$AF14,'Non-energy Use 2019'!$C$1:$AF$1,'Energy Use 2019'!K$63)</f>
        <v>3670472326180.647</v>
      </c>
      <c r="L74" s="266">
        <f t="shared" si="2"/>
        <v>278298811290416.56</v>
      </c>
      <c r="N74" s="12" t="s">
        <v>11</v>
      </c>
      <c r="O74" s="282">
        <f t="shared" si="3"/>
        <v>0.46964445067324523</v>
      </c>
      <c r="P74" s="284">
        <f t="shared" si="4"/>
        <v>1.7193860629663219E-3</v>
      </c>
      <c r="Q74" s="284">
        <f t="shared" si="5"/>
        <v>1.4313499652503104E-2</v>
      </c>
      <c r="R74" s="284">
        <f t="shared" si="6"/>
        <v>0</v>
      </c>
      <c r="S74" s="284">
        <f t="shared" si="7"/>
        <v>7.2220379760967474E-4</v>
      </c>
      <c r="T74" s="284">
        <f t="shared" si="8"/>
        <v>0.26055616395736164</v>
      </c>
      <c r="U74" s="284">
        <f t="shared" si="9"/>
        <v>0.23629009109151541</v>
      </c>
      <c r="V74" s="287">
        <f t="shared" si="10"/>
        <v>1.675420476479832E-2</v>
      </c>
    </row>
    <row r="75" spans="1:22" x14ac:dyDescent="0.2">
      <c r="A75" s="41" t="str">
        <f>VLOOKUP($B75,'Sector Match'!$A$1:$B$43,2,0)</f>
        <v>food beverage and tobacco 10T12</v>
      </c>
      <c r="B75" s="12" t="s">
        <v>12</v>
      </c>
      <c r="C75" s="144">
        <f>SUMIFS($B15:$AC15,$B$4:$AC$4,C$63)-SUMIFS('Non-energy Use 2019'!$C15:$AF15,'Non-energy Use 2019'!$C$1:$AF$1,'Energy Use 2019'!C$63)</f>
        <v>1241729904630.1672</v>
      </c>
      <c r="D75" s="145">
        <f>SUMIFS($B15:$AC15,$B$4:$AC$4,D$63)-SUMIFS('Non-energy Use 2019'!$C15:$AF15,'Non-energy Use 2019'!$C$1:$AF$1,'Energy Use 2019'!D$63)</f>
        <v>23780257699.154034</v>
      </c>
      <c r="E75" s="145">
        <f>SUMIFS($B15:$AC15,$B$4:$AC$4,E$63)-SUMIFS('Non-energy Use 2019'!$C15:$AF15,'Non-energy Use 2019'!$C$1:$AF$1,'Energy Use 2019'!E$63)</f>
        <v>575558914724.75134</v>
      </c>
      <c r="F75" s="145">
        <f>SUMIFS($B15:$AC15,$B$4:$AC$4,F$63)-SUMIFS('Non-energy Use 2019'!$C15:$AF15,'Non-energy Use 2019'!$C$1:$AF$1,'Energy Use 2019'!F$63)</f>
        <v>0</v>
      </c>
      <c r="G75" s="145">
        <f>SUMIFS($B15:$AC15,$B$4:$AC$4,G$63)-SUMIFS('Non-energy Use 2019'!$C15:$AF15,'Non-energy Use 2019'!$C$1:$AF$1,'Energy Use 2019'!G$63)</f>
        <v>0</v>
      </c>
      <c r="H75" s="145">
        <f>SUMIFS($B15:$AC15,$B$4:$AC$4,H$63)-SUMIFS('Non-energy Use 2019'!$C15:$AF15,'Non-energy Use 2019'!$C$1:$AF$1,'Energy Use 2019'!H$63)</f>
        <v>4081039406586.8647</v>
      </c>
      <c r="I75" s="145">
        <f>SUMIFS($B15:$AC15,$B$4:$AC$4,I$63)-SUMIFS('Non-energy Use 2019'!$C15:$AF15,'Non-energy Use 2019'!$C$1:$AF$1,'Energy Use 2019'!I$63)</f>
        <v>18053641425712.203</v>
      </c>
      <c r="J75" s="145">
        <f>SUMIFS($B15:$AC15,$B$4:$AC$4,J$63)-SUMIFS('Non-energy Use 2019'!$C15:$AF15,'Non-energy Use 2019'!$C$1:$AF$1,'Energy Use 2019'!J$63)</f>
        <v>2442524725112.8936</v>
      </c>
      <c r="K75" s="146">
        <f>SUMIFS($B15:$AC15,$B$4:$AC$4,K$63)-SUMIFS('Non-energy Use 2019'!$C15:$AF15,'Non-energy Use 2019'!$C$1:$AF$1,'Energy Use 2019'!K$63)</f>
        <v>699137585939.1709</v>
      </c>
      <c r="L75" s="266">
        <f t="shared" si="2"/>
        <v>27117412220405.207</v>
      </c>
      <c r="N75" s="12" t="s">
        <v>12</v>
      </c>
      <c r="O75" s="282">
        <f t="shared" si="3"/>
        <v>0.13699926142850188</v>
      </c>
      <c r="P75" s="284">
        <f t="shared" si="4"/>
        <v>2.6236605313406415E-3</v>
      </c>
      <c r="Q75" s="284">
        <f t="shared" si="5"/>
        <v>6.3501044737555717E-2</v>
      </c>
      <c r="R75" s="284">
        <f t="shared" si="6"/>
        <v>0</v>
      </c>
      <c r="S75" s="284">
        <f t="shared" si="7"/>
        <v>0</v>
      </c>
      <c r="T75" s="284">
        <f t="shared" si="8"/>
        <v>0.4502584519211788</v>
      </c>
      <c r="U75" s="284">
        <f t="shared" si="9"/>
        <v>0.26948218136131979</v>
      </c>
      <c r="V75" s="287">
        <f t="shared" si="10"/>
        <v>7.7135400020102912E-2</v>
      </c>
    </row>
    <row r="76" spans="1:22" x14ac:dyDescent="0.2">
      <c r="A76" s="41" t="str">
        <f>VLOOKUP($B76,'Sector Match'!$A$1:$B$43,2,0)</f>
        <v>textiles apparel and leather 13T15</v>
      </c>
      <c r="B76" s="12" t="s">
        <v>13</v>
      </c>
      <c r="C76" s="144">
        <f>SUMIFS($B16:$AC16,$B$4:$AC$4,C$63)-SUMIFS('Non-energy Use 2019'!$C16:$AF16,'Non-energy Use 2019'!$C$1:$AF$1,'Energy Use 2019'!C$63)</f>
        <v>75071074199531.719</v>
      </c>
      <c r="D76" s="145">
        <f>SUMIFS($B16:$AC16,$B$4:$AC$4,D$63)-SUMIFS('Non-energy Use 2019'!$C16:$AF16,'Non-energy Use 2019'!$C$1:$AF$1,'Energy Use 2019'!D$63)</f>
        <v>779200077417.70264</v>
      </c>
      <c r="E76" s="145">
        <f>SUMIFS($B16:$AC16,$B$4:$AC$4,E$63)-SUMIFS('Non-energy Use 2019'!$C16:$AF16,'Non-energy Use 2019'!$C$1:$AF$1,'Energy Use 2019'!E$63)</f>
        <v>4683417659832.8896</v>
      </c>
      <c r="F76" s="145">
        <f>SUMIFS($B16:$AC16,$B$4:$AC$4,F$63)-SUMIFS('Non-energy Use 2019'!$C16:$AF16,'Non-energy Use 2019'!$C$1:$AF$1,'Energy Use 2019'!F$63)</f>
        <v>0</v>
      </c>
      <c r="G76" s="145">
        <f>SUMIFS($B16:$AC16,$B$4:$AC$4,G$63)-SUMIFS('Non-energy Use 2019'!$C16:$AF16,'Non-energy Use 2019'!$C$1:$AF$1,'Energy Use 2019'!G$63)</f>
        <v>2311996658755.0796</v>
      </c>
      <c r="H76" s="145">
        <f>SUMIFS($B16:$AC16,$B$4:$AC$4,H$63)-SUMIFS('Non-energy Use 2019'!$C16:$AF16,'Non-energy Use 2019'!$C$1:$AF$1,'Energy Use 2019'!H$63)</f>
        <v>156063959742036.44</v>
      </c>
      <c r="I76" s="145">
        <f>SUMIFS($B16:$AC16,$B$4:$AC$4,I$63)-SUMIFS('Non-energy Use 2019'!$C16:$AF16,'Non-energy Use 2019'!$C$1:$AF$1,'Energy Use 2019'!I$63)</f>
        <v>600588111046443.75</v>
      </c>
      <c r="J76" s="145">
        <f>SUMIFS($B16:$AC16,$B$4:$AC$4,J$63)-SUMIFS('Non-energy Use 2019'!$C16:$AF16,'Non-energy Use 2019'!$C$1:$AF$1,'Energy Use 2019'!J$63)</f>
        <v>306878351510965.06</v>
      </c>
      <c r="K76" s="146">
        <f>SUMIFS($B16:$AC16,$B$4:$AC$4,K$63)-SUMIFS('Non-energy Use 2019'!$C16:$AF16,'Non-energy Use 2019'!$C$1:$AF$1,'Energy Use 2019'!K$63)</f>
        <v>18169254167919.164</v>
      </c>
      <c r="L76" s="266">
        <f t="shared" si="2"/>
        <v>1164545365062901.8</v>
      </c>
      <c r="N76" s="12" t="s">
        <v>13</v>
      </c>
      <c r="O76" s="282">
        <f t="shared" si="3"/>
        <v>0.13311483036148855</v>
      </c>
      <c r="P76" s="284">
        <f t="shared" si="4"/>
        <v>1.3816651383917887E-3</v>
      </c>
      <c r="Q76" s="284">
        <f t="shared" si="5"/>
        <v>8.3045614299274775E-3</v>
      </c>
      <c r="R76" s="284">
        <f t="shared" si="6"/>
        <v>0</v>
      </c>
      <c r="S76" s="284">
        <f t="shared" si="7"/>
        <v>4.0995955673754107E-3</v>
      </c>
      <c r="T76" s="284">
        <f t="shared" si="8"/>
        <v>0.27673012206255265</v>
      </c>
      <c r="U76" s="284">
        <f t="shared" si="9"/>
        <v>0.54415179399751001</v>
      </c>
      <c r="V76" s="287">
        <f t="shared" si="10"/>
        <v>3.221743144275422E-2</v>
      </c>
    </row>
    <row r="77" spans="1:22" x14ac:dyDescent="0.2">
      <c r="A77" s="41" t="str">
        <f>VLOOKUP($B77,'Sector Match'!$A$1:$B$43,2,0)</f>
        <v>textiles apparel and leather 13T15</v>
      </c>
      <c r="B77" s="12" t="s">
        <v>14</v>
      </c>
      <c r="C77" s="144">
        <f>SUMIFS($B17:$AC17,$B$4:$AC$4,C$63)-SUMIFS('Non-energy Use 2019'!$C17:$AF17,'Non-energy Use 2019'!$C$1:$AF$1,'Energy Use 2019'!C$63)</f>
        <v>7171757210767.5645</v>
      </c>
      <c r="D77" s="145">
        <f>SUMIFS($B17:$AC17,$B$4:$AC$4,D$63)-SUMIFS('Non-energy Use 2019'!$C17:$AF17,'Non-energy Use 2019'!$C$1:$AF$1,'Energy Use 2019'!D$63)</f>
        <v>179897680298.15674</v>
      </c>
      <c r="E77" s="145">
        <f>SUMIFS($B17:$AC17,$B$4:$AC$4,E$63)-SUMIFS('Non-energy Use 2019'!$C17:$AF17,'Non-energy Use 2019'!$C$1:$AF$1,'Energy Use 2019'!E$63)</f>
        <v>4187522774268.3008</v>
      </c>
      <c r="F77" s="145">
        <f>SUMIFS($B17:$AC17,$B$4:$AC$4,F$63)-SUMIFS('Non-energy Use 2019'!$C17:$AF17,'Non-energy Use 2019'!$C$1:$AF$1,'Energy Use 2019'!F$63)</f>
        <v>0</v>
      </c>
      <c r="G77" s="145">
        <f>SUMIFS($B17:$AC17,$B$4:$AC$4,G$63)-SUMIFS('Non-energy Use 2019'!$C17:$AF17,'Non-energy Use 2019'!$C$1:$AF$1,'Energy Use 2019'!G$63)</f>
        <v>279657612438.242</v>
      </c>
      <c r="H77" s="145">
        <f>SUMIFS($B17:$AC17,$B$4:$AC$4,H$63)-SUMIFS('Non-energy Use 2019'!$C17:$AF17,'Non-energy Use 2019'!$C$1:$AF$1,'Energy Use 2019'!H$63)</f>
        <v>38021708234687.297</v>
      </c>
      <c r="I77" s="145">
        <f>SUMIFS($B17:$AC17,$B$4:$AC$4,I$63)-SUMIFS('Non-energy Use 2019'!$C17:$AF17,'Non-energy Use 2019'!$C$1:$AF$1,'Energy Use 2019'!I$63)</f>
        <v>79021788277843.313</v>
      </c>
      <c r="J77" s="145">
        <f>SUMIFS($B17:$AC17,$B$4:$AC$4,J$63)-SUMIFS('Non-energy Use 2019'!$C17:$AF17,'Non-energy Use 2019'!$C$1:$AF$1,'Energy Use 2019'!J$63)</f>
        <v>5625673749877.791</v>
      </c>
      <c r="K77" s="146">
        <f>SUMIFS($B17:$AC17,$B$4:$AC$4,K$63)-SUMIFS('Non-energy Use 2019'!$C17:$AF17,'Non-energy Use 2019'!$C$1:$AF$1,'Energy Use 2019'!K$63)</f>
        <v>2294391998300.374</v>
      </c>
      <c r="L77" s="266">
        <f t="shared" si="2"/>
        <v>136782397538481.05</v>
      </c>
      <c r="N77" s="12" t="s">
        <v>14</v>
      </c>
      <c r="O77" s="282">
        <f t="shared" si="3"/>
        <v>0.1241634619608301</v>
      </c>
      <c r="P77" s="284">
        <f t="shared" si="4"/>
        <v>3.1145391747235611E-3</v>
      </c>
      <c r="Q77" s="284">
        <f t="shared" si="5"/>
        <v>7.2497898271339428E-2</v>
      </c>
      <c r="R77" s="284">
        <f t="shared" si="6"/>
        <v>0</v>
      </c>
      <c r="S77" s="284">
        <f t="shared" si="7"/>
        <v>4.8416665962840002E-3</v>
      </c>
      <c r="T77" s="284">
        <f t="shared" si="8"/>
        <v>0.65826362847245878</v>
      </c>
      <c r="U77" s="284">
        <f t="shared" si="9"/>
        <v>9.7396371366039805E-2</v>
      </c>
      <c r="V77" s="287">
        <f t="shared" si="10"/>
        <v>3.9722434158324209E-2</v>
      </c>
    </row>
    <row r="78" spans="1:22" x14ac:dyDescent="0.2">
      <c r="A78" s="41" t="str">
        <f>VLOOKUP($B78,'Sector Match'!$A$1:$B$43,2,0)</f>
        <v>textiles apparel and leather 13T15</v>
      </c>
      <c r="B78" s="12" t="s">
        <v>15</v>
      </c>
      <c r="C78" s="144">
        <f>SUMIFS($B18:$AC18,$B$4:$AC$4,C$63)-SUMIFS('Non-energy Use 2019'!$C18:$AF18,'Non-energy Use 2019'!$C$1:$AF$1,'Energy Use 2019'!C$63)</f>
        <v>4006196544002.8599</v>
      </c>
      <c r="D78" s="145">
        <f>SUMIFS($B18:$AC18,$B$4:$AC$4,D$63)-SUMIFS('Non-energy Use 2019'!$C18:$AF18,'Non-energy Use 2019'!$C$1:$AF$1,'Energy Use 2019'!D$63)</f>
        <v>161705941917.67194</v>
      </c>
      <c r="E78" s="145">
        <f>SUMIFS($B18:$AC18,$B$4:$AC$4,E$63)-SUMIFS('Non-energy Use 2019'!$C18:$AF18,'Non-energy Use 2019'!$C$1:$AF$1,'Energy Use 2019'!E$63)</f>
        <v>1955875416453.0723</v>
      </c>
      <c r="F78" s="145">
        <f>SUMIFS($B18:$AC18,$B$4:$AC$4,F$63)-SUMIFS('Non-energy Use 2019'!$C18:$AF18,'Non-energy Use 2019'!$C$1:$AF$1,'Energy Use 2019'!F$63)</f>
        <v>0</v>
      </c>
      <c r="G78" s="145">
        <f>SUMIFS($B18:$AC18,$B$4:$AC$4,G$63)-SUMIFS('Non-energy Use 2019'!$C18:$AF18,'Non-energy Use 2019'!$C$1:$AF$1,'Energy Use 2019'!G$63)</f>
        <v>214273396048.18079</v>
      </c>
      <c r="H78" s="145">
        <f>SUMIFS($B18:$AC18,$B$4:$AC$4,H$63)-SUMIFS('Non-energy Use 2019'!$C18:$AF18,'Non-energy Use 2019'!$C$1:$AF$1,'Energy Use 2019'!H$63)</f>
        <v>7629485017309.748</v>
      </c>
      <c r="I78" s="145">
        <f>SUMIFS($B18:$AC18,$B$4:$AC$4,I$63)-SUMIFS('Non-energy Use 2019'!$C18:$AF18,'Non-energy Use 2019'!$C$1:$AF$1,'Energy Use 2019'!I$63)</f>
        <v>53505793081949.172</v>
      </c>
      <c r="J78" s="145">
        <f>SUMIFS($B18:$AC18,$B$4:$AC$4,J$63)-SUMIFS('Non-energy Use 2019'!$C18:$AF18,'Non-energy Use 2019'!$C$1:$AF$1,'Energy Use 2019'!J$63)</f>
        <v>2159127405435.4565</v>
      </c>
      <c r="K78" s="146">
        <f>SUMIFS($B18:$AC18,$B$4:$AC$4,K$63)-SUMIFS('Non-energy Use 2019'!$C18:$AF18,'Non-energy Use 2019'!$C$1:$AF$1,'Energy Use 2019'!K$63)</f>
        <v>2691124834765.856</v>
      </c>
      <c r="L78" s="266">
        <f t="shared" si="2"/>
        <v>72323581637882.016</v>
      </c>
      <c r="N78" s="12" t="s">
        <v>15</v>
      </c>
      <c r="O78" s="282">
        <f t="shared" si="3"/>
        <v>0.21289412048047443</v>
      </c>
      <c r="P78" s="284">
        <f t="shared" si="4"/>
        <v>8.593248958931975E-3</v>
      </c>
      <c r="Q78" s="284">
        <f t="shared" si="5"/>
        <v>0.10393758069071442</v>
      </c>
      <c r="R78" s="284">
        <f t="shared" si="6"/>
        <v>0</v>
      </c>
      <c r="S78" s="284">
        <f t="shared" si="7"/>
        <v>1.1386746928911846E-2</v>
      </c>
      <c r="T78" s="284">
        <f t="shared" si="8"/>
        <v>0.40544004385171689</v>
      </c>
      <c r="U78" s="284">
        <f t="shared" si="9"/>
        <v>0.11473863674351523</v>
      </c>
      <c r="V78" s="287">
        <f t="shared" si="10"/>
        <v>0.1430096223457353</v>
      </c>
    </row>
    <row r="79" spans="1:22" x14ac:dyDescent="0.2">
      <c r="A79" s="41" t="str">
        <f>VLOOKUP($B79,'Sector Match'!$A$1:$B$43,2,0)</f>
        <v>wood products 16</v>
      </c>
      <c r="B79" s="74" t="s">
        <v>317</v>
      </c>
      <c r="C79" s="144">
        <f>SUMIFS($B19:$AC19,$B$4:$AC$4,C$63)-SUMIFS('Non-energy Use 2019'!$C19:$AF19,'Non-energy Use 2019'!$C$1:$AF$1,'Energy Use 2019'!C$63)</f>
        <v>9551773301858.8535</v>
      </c>
      <c r="D79" s="145">
        <f>SUMIFS($B19:$AC19,$B$4:$AC$4,D$63)-SUMIFS('Non-energy Use 2019'!$C19:$AF19,'Non-energy Use 2019'!$C$1:$AF$1,'Energy Use 2019'!D$63)</f>
        <v>115572175634.11453</v>
      </c>
      <c r="E79" s="145">
        <f>SUMIFS($B19:$AC19,$B$4:$AC$4,E$63)-SUMIFS('Non-energy Use 2019'!$C19:$AF19,'Non-energy Use 2019'!$C$1:$AF$1,'Energy Use 2019'!E$63)</f>
        <v>2800192236268.8193</v>
      </c>
      <c r="F79" s="145">
        <f>SUMIFS($B19:$AC19,$B$4:$AC$4,F$63)-SUMIFS('Non-energy Use 2019'!$C19:$AF19,'Non-energy Use 2019'!$C$1:$AF$1,'Energy Use 2019'!F$63)</f>
        <v>0</v>
      </c>
      <c r="G79" s="145">
        <f>SUMIFS($B19:$AC19,$B$4:$AC$4,G$63)-SUMIFS('Non-energy Use 2019'!$C19:$AF19,'Non-energy Use 2019'!$C$1:$AF$1,'Energy Use 2019'!G$63)</f>
        <v>89944850633.849243</v>
      </c>
      <c r="H79" s="145">
        <f>SUMIFS($B19:$AC19,$B$4:$AC$4,H$63)-SUMIFS('Non-energy Use 2019'!$C19:$AF19,'Non-energy Use 2019'!$C$1:$AF$1,'Energy Use 2019'!H$63)</f>
        <v>9767358855931.6563</v>
      </c>
      <c r="I79" s="145">
        <f>SUMIFS($B19:$AC19,$B$4:$AC$4,I$63)-SUMIFS('Non-energy Use 2019'!$C19:$AF19,'Non-energy Use 2019'!$C$1:$AF$1,'Energy Use 2019'!I$63)</f>
        <v>95307940333206.063</v>
      </c>
      <c r="J79" s="145">
        <f>SUMIFS($B19:$AC19,$B$4:$AC$4,J$63)-SUMIFS('Non-energy Use 2019'!$C19:$AF19,'Non-energy Use 2019'!$C$1:$AF$1,'Energy Use 2019'!J$63)</f>
        <v>6368762374048.7305</v>
      </c>
      <c r="K79" s="146">
        <f>SUMIFS($B19:$AC19,$B$4:$AC$4,K$63)-SUMIFS('Non-energy Use 2019'!$C19:$AF19,'Non-energy Use 2019'!$C$1:$AF$1,'Energy Use 2019'!K$63)</f>
        <v>29108537903467.383</v>
      </c>
      <c r="L79" s="266">
        <f t="shared" si="2"/>
        <v>153110082031049.47</v>
      </c>
      <c r="N79" s="74" t="s">
        <v>317</v>
      </c>
      <c r="O79" s="282">
        <f t="shared" si="3"/>
        <v>0.16524947037066673</v>
      </c>
      <c r="P79" s="284">
        <f t="shared" si="4"/>
        <v>1.9994445229773645E-3</v>
      </c>
      <c r="Q79" s="284">
        <f t="shared" si="5"/>
        <v>4.8444437420790139E-2</v>
      </c>
      <c r="R79" s="284">
        <f t="shared" si="6"/>
        <v>0</v>
      </c>
      <c r="S79" s="284">
        <f t="shared" si="7"/>
        <v>1.5560816259028872E-3</v>
      </c>
      <c r="T79" s="284">
        <f t="shared" si="8"/>
        <v>0.16897918604798126</v>
      </c>
      <c r="U79" s="284">
        <f t="shared" si="9"/>
        <v>0.11018211759939595</v>
      </c>
      <c r="V79" s="287">
        <f t="shared" si="10"/>
        <v>0.50358926241228563</v>
      </c>
    </row>
    <row r="80" spans="1:22" x14ac:dyDescent="0.2">
      <c r="A80" s="41" t="str">
        <f>VLOOKUP($B80,'Sector Match'!$A$1:$B$43,2,0)</f>
        <v>wood products 16</v>
      </c>
      <c r="B80" s="12" t="s">
        <v>17</v>
      </c>
      <c r="C80" s="144">
        <f>SUMIFS($B20:$AC20,$B$4:$AC$4,C$63)-SUMIFS('Non-energy Use 2019'!$C20:$AF20,'Non-energy Use 2019'!$C$1:$AF$1,'Energy Use 2019'!C$63)</f>
        <v>522850804533.23865</v>
      </c>
      <c r="D80" s="145">
        <f>SUMIFS($B20:$AC20,$B$4:$AC$4,D$63)-SUMIFS('Non-energy Use 2019'!$C20:$AF20,'Non-energy Use 2019'!$C$1:$AF$1,'Energy Use 2019'!D$63)</f>
        <v>132337164899.84868</v>
      </c>
      <c r="E80" s="145">
        <f>SUMIFS($B20:$AC20,$B$4:$AC$4,E$63)-SUMIFS('Non-energy Use 2019'!$C20:$AF20,'Non-energy Use 2019'!$C$1:$AF$1,'Energy Use 2019'!E$63)</f>
        <v>2188485851246.6426</v>
      </c>
      <c r="F80" s="145">
        <f>SUMIFS($B20:$AC20,$B$4:$AC$4,F$63)-SUMIFS('Non-energy Use 2019'!$C20:$AF20,'Non-energy Use 2019'!$C$1:$AF$1,'Energy Use 2019'!F$63)</f>
        <v>0</v>
      </c>
      <c r="G80" s="145">
        <f>SUMIFS($B20:$AC20,$B$4:$AC$4,G$63)-SUMIFS('Non-energy Use 2019'!$C20:$AF20,'Non-energy Use 2019'!$C$1:$AF$1,'Energy Use 2019'!G$63)</f>
        <v>55487489122.02137</v>
      </c>
      <c r="H80" s="145">
        <f>SUMIFS($B20:$AC20,$B$4:$AC$4,H$63)-SUMIFS('Non-energy Use 2019'!$C20:$AF20,'Non-energy Use 2019'!$C$1:$AF$1,'Energy Use 2019'!H$63)</f>
        <v>5693976389970.2559</v>
      </c>
      <c r="I80" s="145">
        <f>SUMIFS($B20:$AC20,$B$4:$AC$4,I$63)-SUMIFS('Non-energy Use 2019'!$C20:$AF20,'Non-energy Use 2019'!$C$1:$AF$1,'Energy Use 2019'!I$63)</f>
        <v>39362465977512</v>
      </c>
      <c r="J80" s="145">
        <f>SUMIFS($B20:$AC20,$B$4:$AC$4,J$63)-SUMIFS('Non-energy Use 2019'!$C20:$AF20,'Non-energy Use 2019'!$C$1:$AF$1,'Energy Use 2019'!J$63)</f>
        <v>575040648322.07703</v>
      </c>
      <c r="K80" s="146">
        <f>SUMIFS($B20:$AC20,$B$4:$AC$4,K$63)-SUMIFS('Non-energy Use 2019'!$C20:$AF20,'Non-energy Use 2019'!$C$1:$AF$1,'Energy Use 2019'!K$63)</f>
        <v>1389952105379.0659</v>
      </c>
      <c r="L80" s="266">
        <f t="shared" si="2"/>
        <v>49920596430985.148</v>
      </c>
      <c r="N80" s="12" t="s">
        <v>17</v>
      </c>
      <c r="O80" s="282">
        <f t="shared" si="3"/>
        <v>4.952115403738399E-2</v>
      </c>
      <c r="P80" s="284">
        <f t="shared" si="4"/>
        <v>1.2534147544683513E-2</v>
      </c>
      <c r="Q80" s="284">
        <f t="shared" si="5"/>
        <v>0.20727967521245483</v>
      </c>
      <c r="R80" s="284">
        <f t="shared" si="6"/>
        <v>0</v>
      </c>
      <c r="S80" s="284">
        <f t="shared" si="7"/>
        <v>5.2554274988872189E-3</v>
      </c>
      <c r="T80" s="284">
        <f t="shared" si="8"/>
        <v>0.5392977871472685</v>
      </c>
      <c r="U80" s="284">
        <f t="shared" si="9"/>
        <v>5.4464249220648207E-2</v>
      </c>
      <c r="V80" s="287">
        <f t="shared" si="10"/>
        <v>0.13164755933867386</v>
      </c>
    </row>
    <row r="81" spans="1:22" x14ac:dyDescent="0.2">
      <c r="A81" s="41" t="str">
        <f>VLOOKUP($B81,'Sector Match'!$A$1:$B$43,2,0)</f>
        <v>pulp paper and printing 17T18</v>
      </c>
      <c r="B81" s="12" t="s">
        <v>18</v>
      </c>
      <c r="C81" s="144">
        <f>SUMIFS($B21:$AC21,$B$4:$AC$4,C$63)-SUMIFS('Non-energy Use 2019'!$C21:$AF21,'Non-energy Use 2019'!$C$1:$AF$1,'Energy Use 2019'!C$63)</f>
        <v>132963169106166.27</v>
      </c>
      <c r="D81" s="145">
        <f>SUMIFS($B21:$AC21,$B$4:$AC$4,D$63)-SUMIFS('Non-energy Use 2019'!$C21:$AF21,'Non-energy Use 2019'!$C$1:$AF$1,'Energy Use 2019'!D$63)</f>
        <v>1090919025755.8403</v>
      </c>
      <c r="E81" s="145">
        <f>SUMIFS($B21:$AC21,$B$4:$AC$4,E$63)-SUMIFS('Non-energy Use 2019'!$C21:$AF21,'Non-energy Use 2019'!$C$1:$AF$1,'Energy Use 2019'!E$63)</f>
        <v>7088628341333.7783</v>
      </c>
      <c r="F81" s="145">
        <f>SUMIFS($B21:$AC21,$B$4:$AC$4,F$63)-SUMIFS('Non-energy Use 2019'!$C21:$AF21,'Non-energy Use 2019'!$C$1:$AF$1,'Energy Use 2019'!F$63)</f>
        <v>11890176240.433147</v>
      </c>
      <c r="G81" s="145">
        <f>SUMIFS($B21:$AC21,$B$4:$AC$4,G$63)-SUMIFS('Non-energy Use 2019'!$C21:$AF21,'Non-energy Use 2019'!$C$1:$AF$1,'Energy Use 2019'!G$63)</f>
        <v>3343098945899.4043</v>
      </c>
      <c r="H81" s="145">
        <f>SUMIFS($B21:$AC21,$B$4:$AC$4,H$63)-SUMIFS('Non-energy Use 2019'!$C21:$AF21,'Non-energy Use 2019'!$C$1:$AF$1,'Energy Use 2019'!H$63)</f>
        <v>76758769879338.625</v>
      </c>
      <c r="I81" s="145">
        <f>SUMIFS($B21:$AC21,$B$4:$AC$4,I$63)-SUMIFS('Non-energy Use 2019'!$C21:$AF21,'Non-energy Use 2019'!$C$1:$AF$1,'Energy Use 2019'!I$63)</f>
        <v>254071478775270.53</v>
      </c>
      <c r="J81" s="145">
        <f>SUMIFS($B21:$AC21,$B$4:$AC$4,J$63)-SUMIFS('Non-energy Use 2019'!$C21:$AF21,'Non-energy Use 2019'!$C$1:$AF$1,'Energy Use 2019'!J$63)</f>
        <v>202986221061188.38</v>
      </c>
      <c r="K81" s="146">
        <f>SUMIFS($B21:$AC21,$B$4:$AC$4,K$63)-SUMIFS('Non-energy Use 2019'!$C21:$AF21,'Non-energy Use 2019'!$C$1:$AF$1,'Energy Use 2019'!K$63)</f>
        <v>25141209538812.566</v>
      </c>
      <c r="L81" s="266">
        <f t="shared" si="2"/>
        <v>703455384850005.88</v>
      </c>
      <c r="N81" s="12" t="s">
        <v>18</v>
      </c>
      <c r="O81" s="282">
        <f t="shared" si="3"/>
        <v>0.29587879607787659</v>
      </c>
      <c r="P81" s="284">
        <f t="shared" si="4"/>
        <v>2.427588106758798E-3</v>
      </c>
      <c r="Q81" s="284">
        <f t="shared" si="5"/>
        <v>1.5774103712906207E-2</v>
      </c>
      <c r="R81" s="284">
        <f t="shared" si="6"/>
        <v>2.645883860036531E-5</v>
      </c>
      <c r="S81" s="284">
        <f t="shared" si="7"/>
        <v>7.4392938881603513E-3</v>
      </c>
      <c r="T81" s="284">
        <f t="shared" si="8"/>
        <v>0.17080889823093298</v>
      </c>
      <c r="U81" s="284">
        <f t="shared" si="9"/>
        <v>0.45169891114754451</v>
      </c>
      <c r="V81" s="287">
        <f t="shared" si="10"/>
        <v>5.5945949997220024E-2</v>
      </c>
    </row>
    <row r="82" spans="1:22" x14ac:dyDescent="0.2">
      <c r="A82" s="41" t="str">
        <f>VLOOKUP($B82,'Sector Match'!$A$1:$B$43,2,0)</f>
        <v>pulp paper and printing 17T18</v>
      </c>
      <c r="B82" s="12" t="s">
        <v>19</v>
      </c>
      <c r="C82" s="144">
        <f>SUMIFS($B22:$AC22,$B$4:$AC$4,C$63)-SUMIFS('Non-energy Use 2019'!$C22:$AF22,'Non-energy Use 2019'!$C$1:$AF$1,'Energy Use 2019'!C$63)</f>
        <v>2938696088932.1641</v>
      </c>
      <c r="D82" s="145">
        <f>SUMIFS($B22:$AC22,$B$4:$AC$4,D$63)-SUMIFS('Non-energy Use 2019'!$C22:$AF22,'Non-energy Use 2019'!$C$1:$AF$1,'Energy Use 2019'!D$63)</f>
        <v>366493205075.35217</v>
      </c>
      <c r="E82" s="145">
        <f>SUMIFS($B22:$AC22,$B$4:$AC$4,E$63)-SUMIFS('Non-energy Use 2019'!$C22:$AF22,'Non-energy Use 2019'!$C$1:$AF$1,'Energy Use 2019'!E$63)</f>
        <v>3175599092692.5811</v>
      </c>
      <c r="F82" s="145">
        <f>SUMIFS($B22:$AC22,$B$4:$AC$4,F$63)-SUMIFS('Non-energy Use 2019'!$C22:$AF22,'Non-energy Use 2019'!$C$1:$AF$1,'Energy Use 2019'!F$63)</f>
        <v>0</v>
      </c>
      <c r="G82" s="145">
        <f>SUMIFS($B22:$AC22,$B$4:$AC$4,G$63)-SUMIFS('Non-energy Use 2019'!$C22:$AF22,'Non-energy Use 2019'!$C$1:$AF$1,'Energy Use 2019'!G$63)</f>
        <v>314833096276.3725</v>
      </c>
      <c r="H82" s="145">
        <f>SUMIFS($B22:$AC22,$B$4:$AC$4,H$63)-SUMIFS('Non-energy Use 2019'!$C22:$AF22,'Non-energy Use 2019'!$C$1:$AF$1,'Energy Use 2019'!H$63)</f>
        <v>17059011425793.242</v>
      </c>
      <c r="I82" s="145">
        <f>SUMIFS($B22:$AC22,$B$4:$AC$4,I$63)-SUMIFS('Non-energy Use 2019'!$C22:$AF22,'Non-energy Use 2019'!$C$1:$AF$1,'Energy Use 2019'!I$63)</f>
        <v>44716116213184.359</v>
      </c>
      <c r="J82" s="145">
        <f>SUMIFS($B22:$AC22,$B$4:$AC$4,J$63)-SUMIFS('Non-energy Use 2019'!$C22:$AF22,'Non-energy Use 2019'!$C$1:$AF$1,'Energy Use 2019'!J$63)</f>
        <v>4631697933336.8945</v>
      </c>
      <c r="K82" s="146">
        <f>SUMIFS($B22:$AC22,$B$4:$AC$4,K$63)-SUMIFS('Non-energy Use 2019'!$C22:$AF22,'Non-energy Use 2019'!$C$1:$AF$1,'Energy Use 2019'!K$63)</f>
        <v>2516340438281.0635</v>
      </c>
      <c r="L82" s="266">
        <f t="shared" si="2"/>
        <v>75718787493572.031</v>
      </c>
      <c r="N82" s="12" t="s">
        <v>19</v>
      </c>
      <c r="O82" s="282">
        <f t="shared" si="3"/>
        <v>9.4788480074979434E-2</v>
      </c>
      <c r="P82" s="284">
        <f t="shared" si="4"/>
        <v>1.1821342804972945E-2</v>
      </c>
      <c r="Q82" s="284">
        <f t="shared" si="5"/>
        <v>0.10242985399459656</v>
      </c>
      <c r="R82" s="284">
        <f t="shared" si="6"/>
        <v>0</v>
      </c>
      <c r="S82" s="284">
        <f t="shared" si="7"/>
        <v>1.0155031269048622E-2</v>
      </c>
      <c r="T82" s="284">
        <f t="shared" si="8"/>
        <v>0.55024327650710514</v>
      </c>
      <c r="U82" s="284">
        <f t="shared" si="9"/>
        <v>0.14939673718589896</v>
      </c>
      <c r="V82" s="287">
        <f t="shared" si="10"/>
        <v>8.1165278163398247E-2</v>
      </c>
    </row>
    <row r="83" spans="1:22" x14ac:dyDescent="0.2">
      <c r="A83" s="41" t="str">
        <f>VLOOKUP($B83,'Sector Match'!$A$1:$B$43,2,0)</f>
        <v>pulp paper and printing 17T18</v>
      </c>
      <c r="B83" s="12" t="s">
        <v>20</v>
      </c>
      <c r="C83" s="144">
        <f>SUMIFS($B23:$AC23,$B$4:$AC$4,C$63)-SUMIFS('Non-energy Use 2019'!$C23:$AF23,'Non-energy Use 2019'!$C$1:$AF$1,'Energy Use 2019'!C$63)</f>
        <v>2858160352364.2847</v>
      </c>
      <c r="D83" s="145">
        <f>SUMIFS($B23:$AC23,$B$4:$AC$4,D$63)-SUMIFS('Non-energy Use 2019'!$C23:$AF23,'Non-energy Use 2019'!$C$1:$AF$1,'Energy Use 2019'!D$63)</f>
        <v>330664580457.99194</v>
      </c>
      <c r="E83" s="145">
        <f>SUMIFS($B23:$AC23,$B$4:$AC$4,E$63)-SUMIFS('Non-energy Use 2019'!$C23:$AF23,'Non-energy Use 2019'!$C$1:$AF$1,'Energy Use 2019'!E$63)</f>
        <v>2807006662253.9463</v>
      </c>
      <c r="F83" s="145">
        <f>SUMIFS($B23:$AC23,$B$4:$AC$4,F$63)-SUMIFS('Non-energy Use 2019'!$C23:$AF23,'Non-energy Use 2019'!$C$1:$AF$1,'Energy Use 2019'!F$63)</f>
        <v>0</v>
      </c>
      <c r="G83" s="145">
        <f>SUMIFS($B23:$AC23,$B$4:$AC$4,G$63)-SUMIFS('Non-energy Use 2019'!$C23:$AF23,'Non-energy Use 2019'!$C$1:$AF$1,'Energy Use 2019'!G$63)</f>
        <v>3758740061424.5791</v>
      </c>
      <c r="H83" s="145">
        <f>SUMIFS($B23:$AC23,$B$4:$AC$4,H$63)-SUMIFS('Non-energy Use 2019'!$C23:$AF23,'Non-energy Use 2019'!$C$1:$AF$1,'Energy Use 2019'!H$63)</f>
        <v>49309617590386.328</v>
      </c>
      <c r="I83" s="145">
        <f>SUMIFS($B23:$AC23,$B$4:$AC$4,I$63)-SUMIFS('Non-energy Use 2019'!$C23:$AF23,'Non-energy Use 2019'!$C$1:$AF$1,'Energy Use 2019'!I$63)</f>
        <v>30634207658296.008</v>
      </c>
      <c r="J83" s="145">
        <f>SUMIFS($B23:$AC23,$B$4:$AC$4,J$63)-SUMIFS('Non-energy Use 2019'!$C23:$AF23,'Non-energy Use 2019'!$C$1:$AF$1,'Energy Use 2019'!J$63)</f>
        <v>823179171036.30103</v>
      </c>
      <c r="K83" s="146">
        <f>SUMIFS($B23:$AC23,$B$4:$AC$4,K$63)-SUMIFS('Non-energy Use 2019'!$C23:$AF23,'Non-energy Use 2019'!$C$1:$AF$1,'Energy Use 2019'!K$63)</f>
        <v>1634095389357.824</v>
      </c>
      <c r="L83" s="266">
        <f t="shared" si="2"/>
        <v>92155671465577.25</v>
      </c>
      <c r="N83" s="12" t="s">
        <v>20</v>
      </c>
      <c r="O83" s="282">
        <f t="shared" si="3"/>
        <v>4.6457938018471097E-2</v>
      </c>
      <c r="P83" s="284">
        <f t="shared" si="4"/>
        <v>5.3747840183681851E-3</v>
      </c>
      <c r="Q83" s="284">
        <f t="shared" si="5"/>
        <v>4.562646088927632E-2</v>
      </c>
      <c r="R83" s="284">
        <f t="shared" si="6"/>
        <v>0</v>
      </c>
      <c r="S83" s="284">
        <f t="shared" si="7"/>
        <v>6.1096401626577056E-2</v>
      </c>
      <c r="T83" s="284">
        <f t="shared" si="8"/>
        <v>0.80150267140669684</v>
      </c>
      <c r="U83" s="284">
        <f t="shared" si="9"/>
        <v>1.3380357359749222E-2</v>
      </c>
      <c r="V83" s="287">
        <f t="shared" si="10"/>
        <v>2.6561386680861519E-2</v>
      </c>
    </row>
    <row r="84" spans="1:22" x14ac:dyDescent="0.2">
      <c r="A84" s="41" t="str">
        <f>VLOOKUP($B84,'Sector Match'!$A$1:$B$43,2,0)</f>
        <v>refined petroleum and coke 19</v>
      </c>
      <c r="B84" s="12" t="s">
        <v>21</v>
      </c>
      <c r="C84" s="144">
        <f>SUMIFS($B24:$AC24,$B$4:$AC$4,C$63)-SUMIFS('Non-energy Use 2019'!$C24:$AF24,'Non-energy Use 2019'!$C$1:$AF$1,'Energy Use 2019'!C$63)</f>
        <v>215377514495084.81</v>
      </c>
      <c r="D84" s="145">
        <f>SUMIFS($B24:$AC24,$B$4:$AC$4,D$63)-SUMIFS('Non-energy Use 2019'!$C24:$AF24,'Non-energy Use 2019'!$C$1:$AF$1,'Energy Use 2019'!D$63)</f>
        <v>1514974191862043.5</v>
      </c>
      <c r="E84" s="145">
        <f>SUMIFS($B24:$AC24,$B$4:$AC$4,E$63)-SUMIFS('Non-energy Use 2019'!$C24:$AF24,'Non-energy Use 2019'!$C$1:$AF$1,'Energy Use 2019'!E$63)</f>
        <v>36538955326076.563</v>
      </c>
      <c r="F84" s="145">
        <f>SUMIFS($B24:$AC24,$B$4:$AC$4,F$63)-SUMIFS('Non-energy Use 2019'!$C24:$AF24,'Non-energy Use 2019'!$C$1:$AF$1,'Energy Use 2019'!F$63)</f>
        <v>22175178688407.824</v>
      </c>
      <c r="G84" s="145">
        <f>SUMIFS($B24:$AC24,$B$4:$AC$4,G$63)-SUMIFS('Non-energy Use 2019'!$C24:$AF24,'Non-energy Use 2019'!$C$1:$AF$1,'Energy Use 2019'!G$63)</f>
        <v>1147274505428562.5</v>
      </c>
      <c r="H84" s="145">
        <f>SUMIFS($B24:$AC24,$B$4:$AC$4,H$63)-SUMIFS('Non-energy Use 2019'!$C24:$AF24,'Non-energy Use 2019'!$C$1:$AF$1,'Energy Use 2019'!H$63)</f>
        <v>497658622242604.56</v>
      </c>
      <c r="I84" s="145">
        <f>SUMIFS($B24:$AC24,$B$4:$AC$4,I$63)-SUMIFS('Non-energy Use 2019'!$C24:$AF24,'Non-energy Use 2019'!$C$1:$AF$1,'Energy Use 2019'!I$63)</f>
        <v>409091897836498.44</v>
      </c>
      <c r="J84" s="145">
        <f>SUMIFS($B24:$AC24,$B$4:$AC$4,J$63)-SUMIFS('Non-energy Use 2019'!$C24:$AF24,'Non-energy Use 2019'!$C$1:$AF$1,'Energy Use 2019'!J$63)</f>
        <v>601303239065495.88</v>
      </c>
      <c r="K84" s="146">
        <f>SUMIFS($B24:$AC24,$B$4:$AC$4,K$63)-SUMIFS('Non-energy Use 2019'!$C24:$AF24,'Non-energy Use 2019'!$C$1:$AF$1,'Energy Use 2019'!K$63)</f>
        <v>1709002987851.3066</v>
      </c>
      <c r="L84" s="266">
        <f t="shared" si="2"/>
        <v>4446103107932625.5</v>
      </c>
      <c r="N84" s="12" t="s">
        <v>21</v>
      </c>
      <c r="O84" s="282">
        <f t="shared" si="3"/>
        <v>5.3350734810061716E-2</v>
      </c>
      <c r="P84" s="284">
        <f t="shared" si="4"/>
        <v>0.37527123731369816</v>
      </c>
      <c r="Q84" s="284">
        <f t="shared" si="5"/>
        <v>9.0509917918227718E-3</v>
      </c>
      <c r="R84" s="284">
        <f t="shared" si="6"/>
        <v>5.4929693117894019E-3</v>
      </c>
      <c r="S84" s="284">
        <f t="shared" si="7"/>
        <v>0.28418908091197603</v>
      </c>
      <c r="T84" s="284">
        <f t="shared" si="8"/>
        <v>0.12327402534776578</v>
      </c>
      <c r="U84" s="284">
        <f t="shared" si="9"/>
        <v>0.14894762678926968</v>
      </c>
      <c r="V84" s="287">
        <f t="shared" si="10"/>
        <v>4.2333372361644071E-4</v>
      </c>
    </row>
    <row r="85" spans="1:22" x14ac:dyDescent="0.2">
      <c r="A85" s="41" t="str">
        <f>VLOOKUP($B85,'Sector Match'!$A$1:$B$43,2,0)</f>
        <v>chemicals 20</v>
      </c>
      <c r="B85" s="12" t="s">
        <v>1</v>
      </c>
      <c r="C85" s="144">
        <f>SUMIFS($B25:$AC25,$B$4:$AC$4,C$63)-SUMIFS('Non-energy Use 2019'!$C25:$AF25,'Non-energy Use 2019'!$C$1:$AF$1,'Energy Use 2019'!C$63)</f>
        <v>2152537640092353.5</v>
      </c>
      <c r="D85" s="145">
        <f>SUMIFS($B25:$AC25,$B$4:$AC$4,D$63)-SUMIFS('Non-energy Use 2019'!$C25:$AF25,'Non-energy Use 2019'!$C$1:$AF$1,'Energy Use 2019'!D$63)</f>
        <v>600394716446538.75</v>
      </c>
      <c r="E85" s="145">
        <f>SUMIFS($B25:$AC25,$B$4:$AC$4,E$63)-SUMIFS('Non-energy Use 2019'!$C25:$AF25,'Non-energy Use 2019'!$C$1:$AF$1,'Energy Use 2019'!E$63)</f>
        <v>130426847667814.53</v>
      </c>
      <c r="F85" s="145">
        <f>SUMIFS($B25:$AC25,$B$4:$AC$4,F$63)-SUMIFS('Non-energy Use 2019'!$C25:$AF25,'Non-energy Use 2019'!$C$1:$AF$1,'Energy Use 2019'!F$63)</f>
        <v>535057930819.49176</v>
      </c>
      <c r="G85" s="145">
        <f>SUMIFS($B25:$AC25,$B$4:$AC$4,G$63)-SUMIFS('Non-energy Use 2019'!$C25:$AF25,'Non-energy Use 2019'!$C$1:$AF$1,'Energy Use 2019'!G$63)</f>
        <v>365496365735161.81</v>
      </c>
      <c r="H85" s="145">
        <f>SUMIFS($B25:$AC25,$B$4:$AC$4,H$63)-SUMIFS('Non-energy Use 2019'!$C25:$AF25,'Non-energy Use 2019'!$C$1:$AF$1,'Energy Use 2019'!H$63)</f>
        <v>1012743597317621</v>
      </c>
      <c r="I85" s="145">
        <f>SUMIFS($B25:$AC25,$B$4:$AC$4,I$63)-SUMIFS('Non-energy Use 2019'!$C25:$AF25,'Non-energy Use 2019'!$C$1:$AF$1,'Energy Use 2019'!I$63)</f>
        <v>1851898930279378.3</v>
      </c>
      <c r="J85" s="145">
        <f>SUMIFS($B25:$AC25,$B$4:$AC$4,J$63)-SUMIFS('Non-energy Use 2019'!$C25:$AF25,'Non-energy Use 2019'!$C$1:$AF$1,'Energy Use 2019'!J$63)</f>
        <v>1376023269289488.5</v>
      </c>
      <c r="K85" s="146">
        <f>SUMIFS($B25:$AC25,$B$4:$AC$4,K$63)-SUMIFS('Non-energy Use 2019'!$C25:$AF25,'Non-energy Use 2019'!$C$1:$AF$1,'Energy Use 2019'!K$63)</f>
        <v>25232763270304.602</v>
      </c>
      <c r="L85" s="266">
        <f t="shared" si="2"/>
        <v>7515289188029481</v>
      </c>
      <c r="N85" s="12" t="s">
        <v>1</v>
      </c>
      <c r="O85" s="282">
        <f t="shared" si="3"/>
        <v>0.38007934154752965</v>
      </c>
      <c r="P85" s="284">
        <f t="shared" si="4"/>
        <v>0.10601330459699908</v>
      </c>
      <c r="Q85" s="284">
        <f t="shared" si="5"/>
        <v>2.3029818135759064E-2</v>
      </c>
      <c r="R85" s="284">
        <f t="shared" si="6"/>
        <v>9.4476613206601512E-5</v>
      </c>
      <c r="S85" s="284">
        <f t="shared" si="7"/>
        <v>6.4536673105830195E-2</v>
      </c>
      <c r="T85" s="284">
        <f t="shared" si="8"/>
        <v>0.17882285190071892</v>
      </c>
      <c r="U85" s="284">
        <f t="shared" si="9"/>
        <v>0.24296811744634064</v>
      </c>
      <c r="V85" s="287">
        <f t="shared" si="10"/>
        <v>4.4554166536156792E-3</v>
      </c>
    </row>
    <row r="86" spans="1:22" x14ac:dyDescent="0.2">
      <c r="A86" s="41">
        <f>VLOOKUP($B86,'Sector Match'!$A$1:$B$43,2,0)</f>
        <v>0</v>
      </c>
      <c r="B86" s="12" t="s">
        <v>22</v>
      </c>
      <c r="C86" s="144">
        <f>SUMIFS($B26:$AC26,$B$4:$AC$4,C$63)-SUMIFS('Non-energy Use 2019'!$C26:$AF26,'Non-energy Use 2019'!$C$1:$AF$1,'Energy Use 2019'!C$63)</f>
        <v>92037889463387.188</v>
      </c>
      <c r="D86" s="145">
        <f>SUMIFS($B26:$AC26,$B$4:$AC$4,D$63)-SUMIFS('Non-energy Use 2019'!$C26:$AF26,'Non-energy Use 2019'!$C$1:$AF$1,'Energy Use 2019'!D$63)</f>
        <v>720935768471.40369</v>
      </c>
      <c r="E86" s="145">
        <f>SUMIFS($B26:$AC26,$B$4:$AC$4,E$63)-SUMIFS('Non-energy Use 2019'!$C26:$AF26,'Non-energy Use 2019'!$C$1:$AF$1,'Energy Use 2019'!E$63)</f>
        <v>3946116217449.5313</v>
      </c>
      <c r="F86" s="145">
        <f>SUMIFS($B26:$AC26,$B$4:$AC$4,F$63)-SUMIFS('Non-energy Use 2019'!$C26:$AF26,'Non-energy Use 2019'!$C$1:$AF$1,'Energy Use 2019'!F$63)</f>
        <v>11890176240.433147</v>
      </c>
      <c r="G86" s="145">
        <f>SUMIFS($B26:$AC26,$B$4:$AC$4,G$63)-SUMIFS('Non-energy Use 2019'!$C26:$AF26,'Non-energy Use 2019'!$C$1:$AF$1,'Energy Use 2019'!G$63)</f>
        <v>1474743699476.3206</v>
      </c>
      <c r="H86" s="145">
        <f>SUMIFS($B26:$AC26,$B$4:$AC$4,H$63)-SUMIFS('Non-energy Use 2019'!$C26:$AF26,'Non-energy Use 2019'!$C$1:$AF$1,'Energy Use 2019'!H$63)</f>
        <v>51310302293475.75</v>
      </c>
      <c r="I86" s="145">
        <f>SUMIFS($B26:$AC26,$B$4:$AC$4,I$63)-SUMIFS('Non-energy Use 2019'!$C26:$AF26,'Non-energy Use 2019'!$C$1:$AF$1,'Energy Use 2019'!I$63)</f>
        <v>139116426869724.48</v>
      </c>
      <c r="J86" s="145">
        <f>SUMIFS($B26:$AC26,$B$4:$AC$4,J$63)-SUMIFS('Non-energy Use 2019'!$C26:$AF26,'Non-energy Use 2019'!$C$1:$AF$1,'Energy Use 2019'!J$63)</f>
        <v>97002637348534.672</v>
      </c>
      <c r="K86" s="146">
        <f>SUMIFS($B26:$AC26,$B$4:$AC$4,K$63)-SUMIFS('Non-energy Use 2019'!$C26:$AF26,'Non-energy Use 2019'!$C$1:$AF$1,'Energy Use 2019'!K$63)</f>
        <v>6994150214891.4678</v>
      </c>
      <c r="L86" s="266">
        <f t="shared" si="2"/>
        <v>392615092051651.25</v>
      </c>
      <c r="N86" s="12" t="s">
        <v>22</v>
      </c>
      <c r="O86" s="282">
        <f t="shared" si="3"/>
        <v>0.36307050925627143</v>
      </c>
      <c r="P86" s="284">
        <f t="shared" si="4"/>
        <v>2.8439430556922831E-3</v>
      </c>
      <c r="Q86" s="284">
        <f t="shared" si="5"/>
        <v>1.5566615369029842E-2</v>
      </c>
      <c r="R86" s="284">
        <f t="shared" si="6"/>
        <v>4.6904295262856716E-5</v>
      </c>
      <c r="S86" s="284">
        <f t="shared" si="7"/>
        <v>5.8175600191738711E-3</v>
      </c>
      <c r="T86" s="284">
        <f t="shared" si="8"/>
        <v>0.20240856990963726</v>
      </c>
      <c r="U86" s="284">
        <f t="shared" si="9"/>
        <v>0.38265541666232999</v>
      </c>
      <c r="V86" s="287">
        <f t="shared" si="10"/>
        <v>2.7590481432602499E-2</v>
      </c>
    </row>
    <row r="87" spans="1:22" x14ac:dyDescent="0.2">
      <c r="A87" s="41" t="str">
        <f>VLOOKUP($B87,'Sector Match'!$A$1:$B$43,2,0)</f>
        <v>chemicals 20</v>
      </c>
      <c r="B87" s="12" t="s">
        <v>23</v>
      </c>
      <c r="C87" s="144">
        <f>SUMIFS($B27:$AC27,$B$4:$AC$4,C$63)-SUMIFS('Non-energy Use 2019'!$C27:$AF27,'Non-energy Use 2019'!$C$1:$AF$1,'Energy Use 2019'!C$63)</f>
        <v>100173003068984.44</v>
      </c>
      <c r="D87" s="145">
        <f>SUMIFS($B27:$AC27,$B$4:$AC$4,D$63)-SUMIFS('Non-energy Use 2019'!$C27:$AF27,'Non-energy Use 2019'!$C$1:$AF$1,'Energy Use 2019'!D$63)</f>
        <v>48155175861.069351</v>
      </c>
      <c r="E87" s="145">
        <f>SUMIFS($B27:$AC27,$B$4:$AC$4,E$63)-SUMIFS('Non-energy Use 2019'!$C27:$AF27,'Non-energy Use 2019'!$C$1:$AF$1,'Energy Use 2019'!E$63)</f>
        <v>920172898903.88269</v>
      </c>
      <c r="F87" s="145">
        <f>SUMIFS($B27:$AC27,$B$4:$AC$4,F$63)-SUMIFS('Non-energy Use 2019'!$C27:$AF27,'Non-energy Use 2019'!$C$1:$AF$1,'Energy Use 2019'!F$63)</f>
        <v>0</v>
      </c>
      <c r="G87" s="145">
        <f>SUMIFS($B27:$AC27,$B$4:$AC$4,G$63)-SUMIFS('Non-energy Use 2019'!$C27:$AF27,'Non-energy Use 2019'!$C$1:$AF$1,'Energy Use 2019'!G$63)</f>
        <v>194079583559.48645</v>
      </c>
      <c r="H87" s="145">
        <f>SUMIFS($B27:$AC27,$B$4:$AC$4,H$63)-SUMIFS('Non-energy Use 2019'!$C27:$AF27,'Non-energy Use 2019'!$C$1:$AF$1,'Energy Use 2019'!H$63)</f>
        <v>49661942635548.633</v>
      </c>
      <c r="I87" s="145">
        <f>SUMIFS($B27:$AC27,$B$4:$AC$4,I$63)-SUMIFS('Non-energy Use 2019'!$C27:$AF27,'Non-energy Use 2019'!$C$1:$AF$1,'Energy Use 2019'!I$63)</f>
        <v>155303626817480.81</v>
      </c>
      <c r="J87" s="145">
        <f>SUMIFS($B27:$AC27,$B$4:$AC$4,J$63)-SUMIFS('Non-energy Use 2019'!$C27:$AF27,'Non-energy Use 2019'!$C$1:$AF$1,'Energy Use 2019'!J$63)</f>
        <v>108748176696048.86</v>
      </c>
      <c r="K87" s="146">
        <f>SUMIFS($B27:$AC27,$B$4:$AC$4,K$63)-SUMIFS('Non-energy Use 2019'!$C27:$AF27,'Non-energy Use 2019'!$C$1:$AF$1,'Energy Use 2019'!K$63)</f>
        <v>3501236640695.3711</v>
      </c>
      <c r="L87" s="266">
        <f t="shared" si="2"/>
        <v>418550393517082.56</v>
      </c>
      <c r="N87" s="12" t="s">
        <v>23</v>
      </c>
      <c r="O87" s="282">
        <f t="shared" si="3"/>
        <v>0.38052890193061573</v>
      </c>
      <c r="P87" s="284">
        <f t="shared" si="4"/>
        <v>1.8292789106131956E-4</v>
      </c>
      <c r="Q87" s="284">
        <f t="shared" si="5"/>
        <v>3.4954765463612236E-3</v>
      </c>
      <c r="R87" s="284">
        <f t="shared" si="6"/>
        <v>0</v>
      </c>
      <c r="S87" s="284">
        <f t="shared" si="7"/>
        <v>7.3725343711801821E-4</v>
      </c>
      <c r="T87" s="284">
        <f t="shared" si="8"/>
        <v>0.18865167180654974</v>
      </c>
      <c r="U87" s="284">
        <f t="shared" si="9"/>
        <v>0.41310356081275046</v>
      </c>
      <c r="V87" s="287">
        <f t="shared" si="10"/>
        <v>1.3300207575543482E-2</v>
      </c>
    </row>
    <row r="88" spans="1:22" x14ac:dyDescent="0.2">
      <c r="A88" s="41" t="str">
        <f>VLOOKUP($B88,'Sector Match'!$A$1:$B$43,2,0)</f>
        <v>rubber and plastic products 22</v>
      </c>
      <c r="B88" s="12" t="s">
        <v>24</v>
      </c>
      <c r="C88" s="144">
        <f>SUMIFS($B28:$AC28,$B$4:$AC$4,C$63)-SUMIFS('Non-energy Use 2019'!$C28:$AF28,'Non-energy Use 2019'!$C$1:$AF$1,'Energy Use 2019'!C$63)</f>
        <v>48625425848309.359</v>
      </c>
      <c r="D88" s="145">
        <f>SUMIFS($B28:$AC28,$B$4:$AC$4,D$63)-SUMIFS('Non-energy Use 2019'!$C28:$AF28,'Non-energy Use 2019'!$C$1:$AF$1,'Energy Use 2019'!D$63)</f>
        <v>2271210002769.0479</v>
      </c>
      <c r="E88" s="145">
        <f>SUMIFS($B28:$AC28,$B$4:$AC$4,E$63)-SUMIFS('Non-energy Use 2019'!$C28:$AF28,'Non-energy Use 2019'!$C$1:$AF$1,'Energy Use 2019'!E$63)</f>
        <v>9944279062716.9707</v>
      </c>
      <c r="F88" s="145">
        <f>SUMIFS($B28:$AC28,$B$4:$AC$4,F$63)-SUMIFS('Non-energy Use 2019'!$C28:$AF28,'Non-energy Use 2019'!$C$1:$AF$1,'Energy Use 2019'!F$63)</f>
        <v>3963392080.144383</v>
      </c>
      <c r="G88" s="145">
        <f>SUMIFS($B28:$AC28,$B$4:$AC$4,G$63)-SUMIFS('Non-energy Use 2019'!$C28:$AF28,'Non-energy Use 2019'!$C$1:$AF$1,'Energy Use 2019'!G$63)</f>
        <v>3297857833781.9746</v>
      </c>
      <c r="H88" s="145">
        <f>SUMIFS($B28:$AC28,$B$4:$AC$4,H$63)-SUMIFS('Non-energy Use 2019'!$C28:$AF28,'Non-energy Use 2019'!$C$1:$AF$1,'Energy Use 2019'!H$63)</f>
        <v>57540582045964.68</v>
      </c>
      <c r="I88" s="145">
        <f>SUMIFS($B28:$AC28,$B$4:$AC$4,I$63)-SUMIFS('Non-energy Use 2019'!$C28:$AF28,'Non-energy Use 2019'!$C$1:$AF$1,'Energy Use 2019'!I$63)</f>
        <v>486701059474718.88</v>
      </c>
      <c r="J88" s="145">
        <f>SUMIFS($B28:$AC28,$B$4:$AC$4,J$63)-SUMIFS('Non-energy Use 2019'!$C28:$AF28,'Non-energy Use 2019'!$C$1:$AF$1,'Energy Use 2019'!J$63)</f>
        <v>29753116861064.75</v>
      </c>
      <c r="K88" s="146">
        <f>SUMIFS($B28:$AC28,$B$4:$AC$4,K$63)-SUMIFS('Non-energy Use 2019'!$C28:$AF28,'Non-energy Use 2019'!$C$1:$AF$1,'Energy Use 2019'!K$63)</f>
        <v>4516650753607.0244</v>
      </c>
      <c r="L88" s="266">
        <f t="shared" si="2"/>
        <v>642654145275012.75</v>
      </c>
      <c r="N88" s="12" t="s">
        <v>24</v>
      </c>
      <c r="O88" s="282">
        <f t="shared" si="3"/>
        <v>0.31179521455943982</v>
      </c>
      <c r="P88" s="284">
        <f t="shared" si="4"/>
        <v>1.4563418165880037E-2</v>
      </c>
      <c r="Q88" s="284">
        <f t="shared" si="5"/>
        <v>6.376455465235964E-2</v>
      </c>
      <c r="R88" s="284">
        <f t="shared" si="6"/>
        <v>2.5414002293098035E-5</v>
      </c>
      <c r="S88" s="284">
        <f t="shared" si="7"/>
        <v>2.114647374150105E-2</v>
      </c>
      <c r="T88" s="284">
        <f t="shared" si="8"/>
        <v>0.36896084326057144</v>
      </c>
      <c r="U88" s="284">
        <f t="shared" si="9"/>
        <v>0.1907824824906971</v>
      </c>
      <c r="V88" s="287">
        <f t="shared" si="10"/>
        <v>2.8961599127258264E-2</v>
      </c>
    </row>
    <row r="89" spans="1:22" x14ac:dyDescent="0.2">
      <c r="A89" s="41" t="str">
        <f>VLOOKUP($B89,'Sector Match'!$A$1:$B$43,2,0)</f>
        <v>cement and other nonmetallic minerals 239</v>
      </c>
      <c r="B89" s="12" t="s">
        <v>25</v>
      </c>
      <c r="C89" s="144">
        <f>SUMIFS($B29:$AC29,$B$4:$AC$4,C$63)-SUMIFS('Non-energy Use 2019'!$C29:$AF29,'Non-energy Use 2019'!$C$1:$AF$1,'Energy Use 2019'!C$63)</f>
        <v>3626496763043273.5</v>
      </c>
      <c r="D89" s="145">
        <f>SUMIFS($B29:$AC29,$B$4:$AC$4,D$63)-SUMIFS('Non-energy Use 2019'!$C29:$AF29,'Non-energy Use 2019'!$C$1:$AF$1,'Energy Use 2019'!D$63)</f>
        <v>112231405474885.52</v>
      </c>
      <c r="E89" s="145">
        <f>SUMIFS($B29:$AC29,$B$4:$AC$4,E$63)-SUMIFS('Non-energy Use 2019'!$C29:$AF29,'Non-energy Use 2019'!$C$1:$AF$1,'Energy Use 2019'!E$63)</f>
        <v>137494883600654.89</v>
      </c>
      <c r="F89" s="145">
        <f>SUMIFS($B29:$AC29,$B$4:$AC$4,F$63)-SUMIFS('Non-energy Use 2019'!$C29:$AF29,'Non-energy Use 2019'!$C$1:$AF$1,'Energy Use 2019'!F$63)</f>
        <v>39633920801.443832</v>
      </c>
      <c r="G89" s="145">
        <f>SUMIFS($B29:$AC29,$B$4:$AC$4,G$63)-SUMIFS('Non-energy Use 2019'!$C29:$AF29,'Non-energy Use 2019'!$C$1:$AF$1,'Energy Use 2019'!G$63)</f>
        <v>176307422283956.63</v>
      </c>
      <c r="H89" s="145">
        <f>SUMIFS($B29:$AC29,$B$4:$AC$4,H$63)-SUMIFS('Non-energy Use 2019'!$C29:$AF29,'Non-energy Use 2019'!$C$1:$AF$1,'Energy Use 2019'!H$63)</f>
        <v>624261299153026</v>
      </c>
      <c r="I89" s="145">
        <f>SUMIFS($B29:$AC29,$B$4:$AC$4,I$63)-SUMIFS('Non-energy Use 2019'!$C29:$AF29,'Non-energy Use 2019'!$C$1:$AF$1,'Energy Use 2019'!I$63)</f>
        <v>1283183634307131.8</v>
      </c>
      <c r="J89" s="145">
        <f>SUMIFS($B29:$AC29,$B$4:$AC$4,J$63)-SUMIFS('Non-energy Use 2019'!$C29:$AF29,'Non-energy Use 2019'!$C$1:$AF$1,'Energy Use 2019'!J$63)</f>
        <v>23871911614915.93</v>
      </c>
      <c r="K89" s="146">
        <f>SUMIFS($B29:$AC29,$B$4:$AC$4,K$63)-SUMIFS('Non-energy Use 2019'!$C29:$AF29,'Non-energy Use 2019'!$C$1:$AF$1,'Energy Use 2019'!K$63)</f>
        <v>24980296919826.566</v>
      </c>
      <c r="L89" s="266">
        <f t="shared" si="2"/>
        <v>6008867250318473</v>
      </c>
      <c r="N89" s="12" t="s">
        <v>25</v>
      </c>
      <c r="O89" s="282">
        <f t="shared" si="3"/>
        <v>0.76740151430285053</v>
      </c>
      <c r="P89" s="284">
        <f t="shared" si="4"/>
        <v>2.3749242351863823E-2</v>
      </c>
      <c r="Q89" s="284">
        <f t="shared" si="5"/>
        <v>2.9095236747293265E-2</v>
      </c>
      <c r="R89" s="284">
        <f t="shared" si="6"/>
        <v>8.3869179619130722E-6</v>
      </c>
      <c r="S89" s="284">
        <f t="shared" si="7"/>
        <v>3.73083423711651E-2</v>
      </c>
      <c r="T89" s="284">
        <f t="shared" si="8"/>
        <v>0.13209968120547322</v>
      </c>
      <c r="U89" s="284">
        <f t="shared" si="9"/>
        <v>5.0515255684985411E-3</v>
      </c>
      <c r="V89" s="287">
        <f t="shared" si="10"/>
        <v>5.28607053489351E-3</v>
      </c>
    </row>
    <row r="90" spans="1:22" x14ac:dyDescent="0.2">
      <c r="A90" s="41" t="str">
        <f>VLOOKUP($B90,'Sector Match'!$A$1:$B$43,2,0)</f>
        <v>iron and steel 241</v>
      </c>
      <c r="B90" s="12" t="s">
        <v>26</v>
      </c>
      <c r="C90" s="144">
        <f>SUMIFS($B30:$AC30,$B$4:$AC$4,C$63)-SUMIFS('Non-energy Use 2019'!$C30:$AF30,'Non-energy Use 2019'!$C$1:$AF$1,'Energy Use 2019'!C$63)</f>
        <v>1.1076745986758898E+16</v>
      </c>
      <c r="D90" s="145">
        <f>SUMIFS($B30:$AC30,$B$4:$AC$4,D$63)-SUMIFS('Non-energy Use 2019'!$C30:$AF30,'Non-energy Use 2019'!$C$1:$AF$1,'Energy Use 2019'!D$63)</f>
        <v>3865112352583041.5</v>
      </c>
      <c r="E90" s="145">
        <f>SUMIFS($B30:$AC30,$B$4:$AC$4,E$63)-SUMIFS('Non-energy Use 2019'!$C30:$AF30,'Non-energy Use 2019'!$C$1:$AF$1,'Energy Use 2019'!E$63)</f>
        <v>79665618866251.188</v>
      </c>
      <c r="F90" s="145">
        <f>SUMIFS($B30:$AC30,$B$4:$AC$4,F$63)-SUMIFS('Non-energy Use 2019'!$C30:$AF30,'Non-energy Use 2019'!$C$1:$AF$1,'Energy Use 2019'!F$63)</f>
        <v>0</v>
      </c>
      <c r="G90" s="145">
        <f>SUMIFS($B30:$AC30,$B$4:$AC$4,G$63)-SUMIFS('Non-energy Use 2019'!$C30:$AF30,'Non-energy Use 2019'!$C$1:$AF$1,'Energy Use 2019'!G$63)</f>
        <v>6047818985127.6582</v>
      </c>
      <c r="H90" s="145">
        <f>SUMIFS($B30:$AC30,$B$4:$AC$4,H$63)-SUMIFS('Non-energy Use 2019'!$C30:$AF30,'Non-energy Use 2019'!$C$1:$AF$1,'Energy Use 2019'!H$63)</f>
        <v>476239527983281.69</v>
      </c>
      <c r="I90" s="145">
        <f>SUMIFS($B30:$AC30,$B$4:$AC$4,I$63)-SUMIFS('Non-energy Use 2019'!$C30:$AF30,'Non-energy Use 2019'!$C$1:$AF$1,'Energy Use 2019'!I$63)</f>
        <v>2204134311941875.3</v>
      </c>
      <c r="J90" s="145">
        <f>SUMIFS($B30:$AC30,$B$4:$AC$4,J$63)-SUMIFS('Non-energy Use 2019'!$C30:$AF30,'Non-energy Use 2019'!$C$1:$AF$1,'Energy Use 2019'!J$63)</f>
        <v>184565963972428.59</v>
      </c>
      <c r="K90" s="146">
        <f>SUMIFS($B30:$AC30,$B$4:$AC$4,K$63)-SUMIFS('Non-energy Use 2019'!$C30:$AF30,'Non-energy Use 2019'!$C$1:$AF$1,'Energy Use 2019'!K$63)</f>
        <v>28154159611550.422</v>
      </c>
      <c r="L90" s="266">
        <f t="shared" si="2"/>
        <v>1.7920665740702456E+16</v>
      </c>
      <c r="N90" s="12" t="s">
        <v>26</v>
      </c>
      <c r="O90" s="282">
        <f t="shared" si="3"/>
        <v>0.70478311559819917</v>
      </c>
      <c r="P90" s="284">
        <f t="shared" si="4"/>
        <v>0.24592655002172115</v>
      </c>
      <c r="Q90" s="284">
        <f t="shared" si="5"/>
        <v>5.0689058986938115E-3</v>
      </c>
      <c r="R90" s="284">
        <f t="shared" si="6"/>
        <v>0</v>
      </c>
      <c r="S90" s="284">
        <f t="shared" si="7"/>
        <v>3.8480621583337457E-4</v>
      </c>
      <c r="T90" s="284">
        <f t="shared" si="8"/>
        <v>3.030182137464401E-2</v>
      </c>
      <c r="U90" s="284">
        <f t="shared" si="9"/>
        <v>1.1743428555405092E-2</v>
      </c>
      <c r="V90" s="287">
        <f t="shared" si="10"/>
        <v>1.7913723355033359E-3</v>
      </c>
    </row>
    <row r="91" spans="1:22" x14ac:dyDescent="0.2">
      <c r="A91" s="41" t="str">
        <f>VLOOKUP($B91,'Sector Match'!$A$1:$B$43,2,0)</f>
        <v>other metals 242</v>
      </c>
      <c r="B91" s="12" t="s">
        <v>27</v>
      </c>
      <c r="C91" s="144">
        <f>SUMIFS($B31:$AC31,$B$4:$AC$4,C$63)-SUMIFS('Non-energy Use 2019'!$C31:$AF31,'Non-energy Use 2019'!$C$1:$AF$1,'Energy Use 2019'!C$63)</f>
        <v>545568822067571.13</v>
      </c>
      <c r="D91" s="145">
        <f>SUMIFS($B31:$AC31,$B$4:$AC$4,D$63)-SUMIFS('Non-energy Use 2019'!$C31:$AF31,'Non-energy Use 2019'!$C$1:$AF$1,'Energy Use 2019'!D$63)</f>
        <v>77931638595245.953</v>
      </c>
      <c r="E91" s="145">
        <f>SUMIFS($B31:$AC31,$B$4:$AC$4,E$63)-SUMIFS('Non-energy Use 2019'!$C31:$AF31,'Non-energy Use 2019'!$C$1:$AF$1,'Energy Use 2019'!E$63)</f>
        <v>21636671840642.371</v>
      </c>
      <c r="F91" s="145">
        <f>SUMIFS($B31:$AC31,$B$4:$AC$4,F$63)-SUMIFS('Non-energy Use 2019'!$C31:$AF31,'Non-energy Use 2019'!$C$1:$AF$1,'Energy Use 2019'!F$63)</f>
        <v>118901762404.33148</v>
      </c>
      <c r="G91" s="145">
        <f>SUMIFS($B31:$AC31,$B$4:$AC$4,G$63)-SUMIFS('Non-energy Use 2019'!$C31:$AF31,'Non-energy Use 2019'!$C$1:$AF$1,'Energy Use 2019'!G$63)</f>
        <v>23822418946303.039</v>
      </c>
      <c r="H91" s="145">
        <f>SUMIFS($B31:$AC31,$B$4:$AC$4,H$63)-SUMIFS('Non-energy Use 2019'!$C31:$AF31,'Non-energy Use 2019'!$C$1:$AF$1,'Energy Use 2019'!H$63)</f>
        <v>195033458086602.75</v>
      </c>
      <c r="I91" s="145">
        <f>SUMIFS($B31:$AC31,$B$4:$AC$4,I$63)-SUMIFS('Non-energy Use 2019'!$C31:$AF31,'Non-energy Use 2019'!$C$1:$AF$1,'Energy Use 2019'!I$63)</f>
        <v>2277150730930500</v>
      </c>
      <c r="J91" s="145">
        <f>SUMIFS($B31:$AC31,$B$4:$AC$4,J$63)-SUMIFS('Non-energy Use 2019'!$C31:$AF31,'Non-energy Use 2019'!$C$1:$AF$1,'Energy Use 2019'!J$63)</f>
        <v>207174056235980.31</v>
      </c>
      <c r="K91" s="146">
        <f>SUMIFS($B31:$AC31,$B$4:$AC$4,K$63)-SUMIFS('Non-energy Use 2019'!$C31:$AF31,'Non-energy Use 2019'!$C$1:$AF$1,'Energy Use 2019'!K$63)</f>
        <v>1653515877856.1343</v>
      </c>
      <c r="L91" s="266">
        <f t="shared" si="2"/>
        <v>3350090214343106</v>
      </c>
      <c r="N91" s="12" t="s">
        <v>27</v>
      </c>
      <c r="O91" s="282">
        <f t="shared" si="3"/>
        <v>0.50848051591160337</v>
      </c>
      <c r="P91" s="284">
        <f t="shared" si="4"/>
        <v>7.2633769005662388E-2</v>
      </c>
      <c r="Q91" s="284">
        <f t="shared" si="5"/>
        <v>2.0165789567016843E-2</v>
      </c>
      <c r="R91" s="284">
        <f t="shared" si="6"/>
        <v>1.1081870342412129E-4</v>
      </c>
      <c r="S91" s="284">
        <f t="shared" si="7"/>
        <v>2.2202947430486134E-2</v>
      </c>
      <c r="T91" s="284">
        <f t="shared" si="8"/>
        <v>0.18177489140979011</v>
      </c>
      <c r="U91" s="284">
        <f t="shared" si="9"/>
        <v>0.19309015973299787</v>
      </c>
      <c r="V91" s="287">
        <f t="shared" si="10"/>
        <v>1.5411082390191654E-3</v>
      </c>
    </row>
    <row r="92" spans="1:22" x14ac:dyDescent="0.2">
      <c r="A92" s="41" t="str">
        <f>VLOOKUP($B92,'Sector Match'!$A$1:$B$43,2,0)</f>
        <v>metal products except machinery and vehicles 25</v>
      </c>
      <c r="B92" s="12" t="s">
        <v>28</v>
      </c>
      <c r="C92" s="144">
        <f>SUMIFS($B32:$AC32,$B$4:$AC$4,C$63)-SUMIFS('Non-energy Use 2019'!$C32:$AF32,'Non-energy Use 2019'!$C$1:$AF$1,'Energy Use 2019'!C$63)</f>
        <v>170741941860234.22</v>
      </c>
      <c r="D92" s="145">
        <f>SUMIFS($B32:$AC32,$B$4:$AC$4,D$63)-SUMIFS('Non-energy Use 2019'!$C32:$AF32,'Non-energy Use 2019'!$C$1:$AF$1,'Energy Use 2019'!D$63)</f>
        <v>29114988746804.258</v>
      </c>
      <c r="E92" s="145">
        <f>SUMIFS($B32:$AC32,$B$4:$AC$4,E$63)-SUMIFS('Non-energy Use 2019'!$C32:$AF32,'Non-energy Use 2019'!$C$1:$AF$1,'Energy Use 2019'!E$63)</f>
        <v>13637883435270.275</v>
      </c>
      <c r="F92" s="145">
        <f>SUMIFS($B32:$AC32,$B$4:$AC$4,F$63)-SUMIFS('Non-energy Use 2019'!$C32:$AF32,'Non-energy Use 2019'!$C$1:$AF$1,'Energy Use 2019'!F$63)</f>
        <v>0</v>
      </c>
      <c r="G92" s="145">
        <f>SUMIFS($B32:$AC32,$B$4:$AC$4,G$63)-SUMIFS('Non-energy Use 2019'!$C32:$AF32,'Non-energy Use 2019'!$C$1:$AF$1,'Energy Use 2019'!G$63)</f>
        <v>1265101937494.5889</v>
      </c>
      <c r="H92" s="145">
        <f>SUMIFS($B32:$AC32,$B$4:$AC$4,H$63)-SUMIFS('Non-energy Use 2019'!$C32:$AF32,'Non-energy Use 2019'!$C$1:$AF$1,'Energy Use 2019'!H$63)</f>
        <v>221075431409626.34</v>
      </c>
      <c r="I92" s="145">
        <f>SUMIFS($B32:$AC32,$B$4:$AC$4,I$63)-SUMIFS('Non-energy Use 2019'!$C32:$AF32,'Non-energy Use 2019'!$C$1:$AF$1,'Energy Use 2019'!I$63)</f>
        <v>570796702373623.13</v>
      </c>
      <c r="J92" s="145">
        <f>SUMIFS($B32:$AC32,$B$4:$AC$4,J$63)-SUMIFS('Non-energy Use 2019'!$C32:$AF32,'Non-energy Use 2019'!$C$1:$AF$1,'Energy Use 2019'!J$63)</f>
        <v>6040912431318.21</v>
      </c>
      <c r="K92" s="146">
        <f>SUMIFS($B32:$AC32,$B$4:$AC$4,K$63)-SUMIFS('Non-energy Use 2019'!$C32:$AF32,'Non-energy Use 2019'!$C$1:$AF$1,'Energy Use 2019'!K$63)</f>
        <v>1353885483882.2039</v>
      </c>
      <c r="L92" s="266">
        <f t="shared" si="2"/>
        <v>1014026847678253.3</v>
      </c>
      <c r="N92" s="12" t="s">
        <v>28</v>
      </c>
      <c r="O92" s="282">
        <f t="shared" si="3"/>
        <v>0.38522186198071895</v>
      </c>
      <c r="P92" s="284">
        <f t="shared" si="4"/>
        <v>6.5688196200629934E-2</v>
      </c>
      <c r="Q92" s="284">
        <f t="shared" si="5"/>
        <v>3.0769304795135309E-2</v>
      </c>
      <c r="R92" s="284">
        <f t="shared" si="6"/>
        <v>0</v>
      </c>
      <c r="S92" s="284">
        <f t="shared" si="7"/>
        <v>2.8542777401232263E-3</v>
      </c>
      <c r="T92" s="284">
        <f t="shared" si="8"/>
        <v>0.49878248073059689</v>
      </c>
      <c r="U92" s="284">
        <f t="shared" si="9"/>
        <v>1.3629290550998777E-2</v>
      </c>
      <c r="V92" s="287">
        <f t="shared" si="10"/>
        <v>3.0545880017968639E-3</v>
      </c>
    </row>
    <row r="93" spans="1:22" x14ac:dyDescent="0.2">
      <c r="A93" s="41" t="str">
        <f>VLOOKUP($B93,'Sector Match'!$A$1:$B$43,2,0)</f>
        <v>other manufacturing 31T33</v>
      </c>
      <c r="B93" s="12" t="s">
        <v>29</v>
      </c>
      <c r="C93" s="144">
        <f>SUMIFS($B33:$AC33,$B$4:$AC$4,C$63)-SUMIFS('Non-energy Use 2019'!$C33:$AF33,'Non-energy Use 2019'!$C$1:$AF$1,'Energy Use 2019'!C$63)</f>
        <v>69385717163693.281</v>
      </c>
      <c r="D93" s="145">
        <f>SUMIFS($B33:$AC33,$B$4:$AC$4,D$63)-SUMIFS('Non-energy Use 2019'!$C33:$AF33,'Non-energy Use 2019'!$C$1:$AF$1,'Energy Use 2019'!D$63)</f>
        <v>1695960150210.7737</v>
      </c>
      <c r="E93" s="145">
        <f>SUMIFS($B33:$AC33,$B$4:$AC$4,E$63)-SUMIFS('Non-energy Use 2019'!$C33:$AF33,'Non-energy Use 2019'!$C$1:$AF$1,'Energy Use 2019'!E$63)</f>
        <v>15342546917214.146</v>
      </c>
      <c r="F93" s="145">
        <f>SUMIFS($B33:$AC33,$B$4:$AC$4,F$63)-SUMIFS('Non-energy Use 2019'!$C33:$AF33,'Non-energy Use 2019'!$C$1:$AF$1,'Energy Use 2019'!F$63)</f>
        <v>0</v>
      </c>
      <c r="G93" s="145">
        <f>SUMIFS($B33:$AC33,$B$4:$AC$4,G$63)-SUMIFS('Non-energy Use 2019'!$C33:$AF33,'Non-energy Use 2019'!$C$1:$AF$1,'Energy Use 2019'!G$63)</f>
        <v>995951067424.53491</v>
      </c>
      <c r="H93" s="145">
        <f>SUMIFS($B33:$AC33,$B$4:$AC$4,H$63)-SUMIFS('Non-energy Use 2019'!$C33:$AF33,'Non-energy Use 2019'!$C$1:$AF$1,'Energy Use 2019'!H$63)</f>
        <v>75160563300985.438</v>
      </c>
      <c r="I93" s="145">
        <f>SUMIFS($B33:$AC33,$B$4:$AC$4,I$63)-SUMIFS('Non-energy Use 2019'!$C33:$AF33,'Non-energy Use 2019'!$C$1:$AF$1,'Energy Use 2019'!I$63)</f>
        <v>343749385399834.5</v>
      </c>
      <c r="J93" s="145">
        <f>SUMIFS($B33:$AC33,$B$4:$AC$4,J$63)-SUMIFS('Non-energy Use 2019'!$C33:$AF33,'Non-energy Use 2019'!$C$1:$AF$1,'Energy Use 2019'!J$63)</f>
        <v>3257647450606.5249</v>
      </c>
      <c r="K93" s="146">
        <f>SUMIFS($B33:$AC33,$B$4:$AC$4,K$63)-SUMIFS('Non-energy Use 2019'!$C33:$AF33,'Non-energy Use 2019'!$C$1:$AF$1,'Energy Use 2019'!K$63)</f>
        <v>1417695660376.6521</v>
      </c>
      <c r="L93" s="266">
        <f t="shared" si="2"/>
        <v>511005467110345.81</v>
      </c>
      <c r="N93" s="12" t="s">
        <v>29</v>
      </c>
      <c r="O93" s="282">
        <f t="shared" si="3"/>
        <v>0.41484719989905572</v>
      </c>
      <c r="P93" s="284">
        <f t="shared" si="4"/>
        <v>1.0139901239263517E-2</v>
      </c>
      <c r="Q93" s="284">
        <f t="shared" si="5"/>
        <v>9.1730876152947297E-2</v>
      </c>
      <c r="R93" s="284">
        <f t="shared" si="6"/>
        <v>0</v>
      </c>
      <c r="S93" s="284">
        <f t="shared" si="7"/>
        <v>5.954647850404257E-3</v>
      </c>
      <c r="T93" s="284">
        <f t="shared" si="8"/>
        <v>0.44937417242067274</v>
      </c>
      <c r="U93" s="284">
        <f t="shared" si="9"/>
        <v>1.9477004466987916E-2</v>
      </c>
      <c r="V93" s="287">
        <f t="shared" si="10"/>
        <v>8.476197970668807E-3</v>
      </c>
    </row>
    <row r="94" spans="1:22" x14ac:dyDescent="0.2">
      <c r="A94" s="41" t="str">
        <f>VLOOKUP($B94,'Sector Match'!$A$1:$B$43,2,0)</f>
        <v>glass and glass products 231</v>
      </c>
      <c r="B94" s="12" t="s">
        <v>30</v>
      </c>
      <c r="C94" s="144">
        <f>SUMIFS($B34:$AC34,$B$4:$AC$4,C$63)-SUMIFS('Non-energy Use 2019'!$C34:$AF34,'Non-energy Use 2019'!$C$1:$AF$1,'Energy Use 2019'!C$63)</f>
        <v>5286059880147.5771</v>
      </c>
      <c r="D94" s="145">
        <f>SUMIFS($B34:$AC34,$B$4:$AC$4,D$63)-SUMIFS('Non-energy Use 2019'!$C34:$AF34,'Non-energy Use 2019'!$C$1:$AF$1,'Energy Use 2019'!D$63)</f>
        <v>6537723542798.9082</v>
      </c>
      <c r="E94" s="145">
        <f>SUMIFS($B34:$AC34,$B$4:$AC$4,E$63)-SUMIFS('Non-energy Use 2019'!$C34:$AF34,'Non-energy Use 2019'!$C$1:$AF$1,'Energy Use 2019'!E$63)</f>
        <v>11102259284795.803</v>
      </c>
      <c r="F94" s="145">
        <f>SUMIFS($B34:$AC34,$B$4:$AC$4,F$63)-SUMIFS('Non-energy Use 2019'!$C34:$AF34,'Non-energy Use 2019'!$C$1:$AF$1,'Energy Use 2019'!F$63)</f>
        <v>0</v>
      </c>
      <c r="G94" s="145">
        <f>SUMIFS($B34:$AC34,$B$4:$AC$4,G$63)-SUMIFS('Non-energy Use 2019'!$C34:$AF34,'Non-energy Use 2019'!$C$1:$AF$1,'Energy Use 2019'!G$63)</f>
        <v>1715189200647.5298</v>
      </c>
      <c r="H94" s="145">
        <f>SUMIFS($B34:$AC34,$B$4:$AC$4,H$63)-SUMIFS('Non-energy Use 2019'!$C34:$AF34,'Non-energy Use 2019'!$C$1:$AF$1,'Energy Use 2019'!H$63)</f>
        <v>71874414705155.188</v>
      </c>
      <c r="I94" s="145">
        <f>SUMIFS($B34:$AC34,$B$4:$AC$4,I$63)-SUMIFS('Non-energy Use 2019'!$C34:$AF34,'Non-energy Use 2019'!$C$1:$AF$1,'Energy Use 2019'!I$63)</f>
        <v>170409177864849.53</v>
      </c>
      <c r="J94" s="145">
        <f>SUMIFS($B34:$AC34,$B$4:$AC$4,J$63)-SUMIFS('Non-energy Use 2019'!$C34:$AF34,'Non-energy Use 2019'!$C$1:$AF$1,'Energy Use 2019'!J$63)</f>
        <v>9054496972837.9785</v>
      </c>
      <c r="K94" s="146">
        <f>SUMIFS($B34:$AC34,$B$4:$AC$4,K$63)-SUMIFS('Non-energy Use 2019'!$C34:$AF34,'Non-energy Use 2019'!$C$1:$AF$1,'Energy Use 2019'!K$63)</f>
        <v>1503700680869.1689</v>
      </c>
      <c r="L94" s="266">
        <f t="shared" si="2"/>
        <v>277483022132101.66</v>
      </c>
      <c r="N94" s="12" t="s">
        <v>30</v>
      </c>
      <c r="O94" s="282">
        <f t="shared" si="3"/>
        <v>4.9368358036662799E-2</v>
      </c>
      <c r="P94" s="284">
        <f t="shared" si="4"/>
        <v>6.1058081808298637E-2</v>
      </c>
      <c r="Q94" s="284">
        <f t="shared" si="5"/>
        <v>0.10368787410943235</v>
      </c>
      <c r="R94" s="284">
        <f t="shared" si="6"/>
        <v>0</v>
      </c>
      <c r="S94" s="284">
        <f t="shared" si="7"/>
        <v>1.6018750539734845E-2</v>
      </c>
      <c r="T94" s="284">
        <f t="shared" si="8"/>
        <v>0.67126024284473673</v>
      </c>
      <c r="U94" s="284">
        <f t="shared" si="9"/>
        <v>8.4563107216346023E-2</v>
      </c>
      <c r="V94" s="287">
        <f t="shared" si="10"/>
        <v>1.404358544478884E-2</v>
      </c>
    </row>
    <row r="95" spans="1:22" x14ac:dyDescent="0.2">
      <c r="A95" s="41" t="str">
        <f>VLOOKUP($B95,'Sector Match'!$A$1:$B$43,2,0)</f>
        <v>road vehicles 29</v>
      </c>
      <c r="B95" s="12" t="s">
        <v>31</v>
      </c>
      <c r="C95" s="144">
        <f>SUMIFS($B35:$AC35,$B$4:$AC$4,C$63)-SUMIFS('Non-energy Use 2019'!$C35:$AF35,'Non-energy Use 2019'!$C$1:$AF$1,'Energy Use 2019'!C$63)</f>
        <v>7979671787043.3115</v>
      </c>
      <c r="D95" s="145">
        <f>SUMIFS($B35:$AC35,$B$4:$AC$4,D$63)-SUMIFS('Non-energy Use 2019'!$C35:$AF35,'Non-energy Use 2019'!$C$1:$AF$1,'Energy Use 2019'!D$63)</f>
        <v>1317912446369.1846</v>
      </c>
      <c r="E95" s="145">
        <f>SUMIFS($B35:$AC35,$B$4:$AC$4,E$63)-SUMIFS('Non-energy Use 2019'!$C35:$AF35,'Non-energy Use 2019'!$C$1:$AF$1,'Energy Use 2019'!E$63)</f>
        <v>21096425369329.977</v>
      </c>
      <c r="F95" s="145">
        <f>SUMIFS($B35:$AC35,$B$4:$AC$4,F$63)-SUMIFS('Non-energy Use 2019'!$C35:$AF35,'Non-energy Use 2019'!$C$1:$AF$1,'Energy Use 2019'!F$63)</f>
        <v>3963392080.144383</v>
      </c>
      <c r="G95" s="145">
        <f>SUMIFS($B35:$AC35,$B$4:$AC$4,G$63)-SUMIFS('Non-energy Use 2019'!$C35:$AF35,'Non-energy Use 2019'!$C$1:$AF$1,'Energy Use 2019'!G$63)</f>
        <v>940743847825.68616</v>
      </c>
      <c r="H95" s="145">
        <f>SUMIFS($B35:$AC35,$B$4:$AC$4,H$63)-SUMIFS('Non-energy Use 2019'!$C35:$AF35,'Non-energy Use 2019'!$C$1:$AF$1,'Energy Use 2019'!H$63)</f>
        <v>92988580557133.547</v>
      </c>
      <c r="I95" s="145">
        <f>SUMIFS($B35:$AC35,$B$4:$AC$4,I$63)-SUMIFS('Non-energy Use 2019'!$C35:$AF35,'Non-energy Use 2019'!$C$1:$AF$1,'Energy Use 2019'!I$63)</f>
        <v>351931701056394.38</v>
      </c>
      <c r="J95" s="145">
        <f>SUMIFS($B35:$AC35,$B$4:$AC$4,J$63)-SUMIFS('Non-energy Use 2019'!$C35:$AF35,'Non-energy Use 2019'!$C$1:$AF$1,'Energy Use 2019'!J$63)</f>
        <v>28269783064090.871</v>
      </c>
      <c r="K95" s="146">
        <f>SUMIFS($B35:$AC35,$B$4:$AC$4,K$63)-SUMIFS('Non-energy Use 2019'!$C35:$AF35,'Non-energy Use 2019'!$C$1:$AF$1,'Energy Use 2019'!K$63)</f>
        <v>835081005427.3429</v>
      </c>
      <c r="L95" s="266">
        <f t="shared" si="2"/>
        <v>505363862525694.44</v>
      </c>
      <c r="N95" s="12" t="s">
        <v>31</v>
      </c>
      <c r="O95" s="282">
        <f t="shared" si="3"/>
        <v>5.2007817074518292E-2</v>
      </c>
      <c r="P95" s="284">
        <f t="shared" si="4"/>
        <v>8.5895449412207048E-3</v>
      </c>
      <c r="Q95" s="284">
        <f t="shared" si="5"/>
        <v>0.13749676187382082</v>
      </c>
      <c r="R95" s="284">
        <f t="shared" si="6"/>
        <v>2.5831559968849231E-5</v>
      </c>
      <c r="S95" s="284">
        <f t="shared" si="7"/>
        <v>6.1313341271928687E-3</v>
      </c>
      <c r="T95" s="284">
        <f t="shared" si="8"/>
        <v>0.60605664201464993</v>
      </c>
      <c r="U95" s="284">
        <f t="shared" si="9"/>
        <v>0.18424939591134754</v>
      </c>
      <c r="V95" s="287">
        <f t="shared" si="10"/>
        <v>5.4426724972810384E-3</v>
      </c>
    </row>
    <row r="96" spans="1:22" x14ac:dyDescent="0.2">
      <c r="A96" s="41" t="str">
        <f>VLOOKUP($B96,'Sector Match'!$A$1:$B$43,2,0)</f>
        <v>nonroad vehicles 30</v>
      </c>
      <c r="B96" s="12" t="s">
        <v>32</v>
      </c>
      <c r="C96" s="144">
        <f>SUMIFS($B36:$AC36,$B$4:$AC$4,C$63)-SUMIFS('Non-energy Use 2019'!$C36:$AF36,'Non-energy Use 2019'!$C$1:$AF$1,'Energy Use 2019'!C$63)</f>
        <v>5756946421367.1719</v>
      </c>
      <c r="D96" s="145">
        <f>SUMIFS($B36:$AC36,$B$4:$AC$4,D$63)-SUMIFS('Non-energy Use 2019'!$C36:$AF36,'Non-energy Use 2019'!$C$1:$AF$1,'Energy Use 2019'!D$63)</f>
        <v>1401932795527.0383</v>
      </c>
      <c r="E96" s="145">
        <f>SUMIFS($B36:$AC36,$B$4:$AC$4,E$63)-SUMIFS('Non-energy Use 2019'!$C36:$AF36,'Non-energy Use 2019'!$C$1:$AF$1,'Energy Use 2019'!E$63)</f>
        <v>6364558805109.7012</v>
      </c>
      <c r="F96" s="145">
        <f>SUMIFS($B36:$AC36,$B$4:$AC$4,F$63)-SUMIFS('Non-energy Use 2019'!$C36:$AF36,'Non-energy Use 2019'!$C$1:$AF$1,'Energy Use 2019'!F$63)</f>
        <v>3963392080.144383</v>
      </c>
      <c r="G96" s="145">
        <f>SUMIFS($B36:$AC36,$B$4:$AC$4,G$63)-SUMIFS('Non-energy Use 2019'!$C36:$AF36,'Non-energy Use 2019'!$C$1:$AF$1,'Energy Use 2019'!G$63)</f>
        <v>710161836456.33545</v>
      </c>
      <c r="H96" s="145">
        <f>SUMIFS($B36:$AC36,$B$4:$AC$4,H$63)-SUMIFS('Non-energy Use 2019'!$C36:$AF36,'Non-energy Use 2019'!$C$1:$AF$1,'Energy Use 2019'!H$63)</f>
        <v>77017250982495.391</v>
      </c>
      <c r="I96" s="145">
        <f>SUMIFS($B36:$AC36,$B$4:$AC$4,I$63)-SUMIFS('Non-energy Use 2019'!$C36:$AF36,'Non-energy Use 2019'!$C$1:$AF$1,'Energy Use 2019'!I$63)</f>
        <v>56702969800129.547</v>
      </c>
      <c r="J96" s="145">
        <f>SUMIFS($B36:$AC36,$B$4:$AC$4,J$63)-SUMIFS('Non-energy Use 2019'!$C36:$AF36,'Non-energy Use 2019'!$C$1:$AF$1,'Energy Use 2019'!J$63)</f>
        <v>6318148939698.3115</v>
      </c>
      <c r="K96" s="146">
        <f>SUMIFS($B36:$AC36,$B$4:$AC$4,K$63)-SUMIFS('Non-energy Use 2019'!$C36:$AF36,'Non-energy Use 2019'!$C$1:$AF$1,'Energy Use 2019'!K$63)</f>
        <v>83230664992.758438</v>
      </c>
      <c r="L96" s="266">
        <f t="shared" si="2"/>
        <v>154359163637856.38</v>
      </c>
      <c r="N96" s="12" t="s">
        <v>32</v>
      </c>
      <c r="O96" s="282">
        <f t="shared" si="3"/>
        <v>5.8951165257713857E-2</v>
      </c>
      <c r="P96" s="284">
        <f t="shared" si="4"/>
        <v>1.4355800082241578E-2</v>
      </c>
      <c r="Q96" s="284">
        <f t="shared" si="5"/>
        <v>6.5173119645493757E-2</v>
      </c>
      <c r="R96" s="284">
        <f t="shared" si="6"/>
        <v>4.0585158241271058E-5</v>
      </c>
      <c r="S96" s="284">
        <f t="shared" si="7"/>
        <v>7.2720613874875766E-3</v>
      </c>
      <c r="T96" s="284">
        <f t="shared" si="8"/>
        <v>0.78865710361877595</v>
      </c>
      <c r="U96" s="284">
        <f t="shared" si="9"/>
        <v>6.4697882350371369E-2</v>
      </c>
      <c r="V96" s="287">
        <f t="shared" si="10"/>
        <v>8.522824996749415E-4</v>
      </c>
    </row>
    <row r="97" spans="1:22" x14ac:dyDescent="0.2">
      <c r="A97" s="41" t="str">
        <f>VLOOKUP($B97,'Sector Match'!$A$1:$B$43,2,0)</f>
        <v>appliances and electrical equipment 27</v>
      </c>
      <c r="B97" s="12" t="s">
        <v>33</v>
      </c>
      <c r="C97" s="144">
        <f>SUMIFS($B37:$AC37,$B$4:$AC$4,C$63)-SUMIFS('Non-energy Use 2019'!$C37:$AF37,'Non-energy Use 2019'!$C$1:$AF$1,'Energy Use 2019'!C$63)</f>
        <v>3337097367878.6772</v>
      </c>
      <c r="D97" s="145">
        <f>SUMIFS($B37:$AC37,$B$4:$AC$4,D$63)-SUMIFS('Non-energy Use 2019'!$C37:$AF37,'Non-energy Use 2019'!$C$1:$AF$1,'Energy Use 2019'!D$63)</f>
        <v>2360156384138.3374</v>
      </c>
      <c r="E97" s="145">
        <f>SUMIFS($B37:$AC37,$B$4:$AC$4,E$63)-SUMIFS('Non-energy Use 2019'!$C37:$AF37,'Non-energy Use 2019'!$C$1:$AF$1,'Energy Use 2019'!E$63)</f>
        <v>10604032383688.504</v>
      </c>
      <c r="F97" s="145">
        <f>SUMIFS($B37:$AC37,$B$4:$AC$4,F$63)-SUMIFS('Non-energy Use 2019'!$C37:$AF37,'Non-energy Use 2019'!$C$1:$AF$1,'Energy Use 2019'!F$63)</f>
        <v>0</v>
      </c>
      <c r="G97" s="145">
        <f>SUMIFS($B37:$AC37,$B$4:$AC$4,G$63)-SUMIFS('Non-energy Use 2019'!$C37:$AF37,'Non-energy Use 2019'!$C$1:$AF$1,'Energy Use 2019'!G$63)</f>
        <v>1602214896964.9331</v>
      </c>
      <c r="H97" s="145">
        <f>SUMIFS($B37:$AC37,$B$4:$AC$4,H$63)-SUMIFS('Non-energy Use 2019'!$C37:$AF37,'Non-energy Use 2019'!$C$1:$AF$1,'Energy Use 2019'!H$63)</f>
        <v>41545354589522.445</v>
      </c>
      <c r="I97" s="145">
        <f>SUMIFS($B37:$AC37,$B$4:$AC$4,I$63)-SUMIFS('Non-energy Use 2019'!$C37:$AF37,'Non-energy Use 2019'!$C$1:$AF$1,'Energy Use 2019'!I$63)</f>
        <v>293208743404436.81</v>
      </c>
      <c r="J97" s="145">
        <f>SUMIFS($B37:$AC37,$B$4:$AC$4,J$63)-SUMIFS('Non-energy Use 2019'!$C37:$AF37,'Non-energy Use 2019'!$C$1:$AF$1,'Energy Use 2019'!J$63)</f>
        <v>13405925383002.238</v>
      </c>
      <c r="K97" s="146">
        <f>SUMIFS($B37:$AC37,$B$4:$AC$4,K$63)-SUMIFS('Non-energy Use 2019'!$C37:$AF37,'Non-energy Use 2019'!$C$1:$AF$1,'Energy Use 2019'!K$63)</f>
        <v>1717326054350.5825</v>
      </c>
      <c r="L97" s="266">
        <f t="shared" si="2"/>
        <v>367780850463982.5</v>
      </c>
      <c r="N97" s="12" t="s">
        <v>33</v>
      </c>
      <c r="O97" s="282">
        <f t="shared" si="3"/>
        <v>4.4749940687796461E-2</v>
      </c>
      <c r="P97" s="284">
        <f t="shared" si="4"/>
        <v>3.1649318722531967E-2</v>
      </c>
      <c r="Q97" s="284">
        <f t="shared" si="5"/>
        <v>0.1421983741886387</v>
      </c>
      <c r="R97" s="284">
        <f t="shared" si="6"/>
        <v>0</v>
      </c>
      <c r="S97" s="284">
        <f t="shared" si="7"/>
        <v>2.1485444895442844E-2</v>
      </c>
      <c r="T97" s="284">
        <f t="shared" si="8"/>
        <v>0.55711654434477165</v>
      </c>
      <c r="U97" s="284">
        <f t="shared" si="9"/>
        <v>0.17977131009986927</v>
      </c>
      <c r="V97" s="287">
        <f t="shared" si="10"/>
        <v>2.3029067060949489E-2</v>
      </c>
    </row>
    <row r="98" spans="1:22" x14ac:dyDescent="0.2">
      <c r="A98" s="41" t="str">
        <f>VLOOKUP($B98,'Sector Match'!$A$1:$B$43,2,0)</f>
        <v>computers and electronics 26</v>
      </c>
      <c r="B98" s="12" t="s">
        <v>34</v>
      </c>
      <c r="C98" s="144">
        <f>SUMIFS($B38:$AC38,$B$4:$AC$4,C$63)-SUMIFS('Non-energy Use 2019'!$C38:$AF38,'Non-energy Use 2019'!$C$1:$AF$1,'Energy Use 2019'!C$63)</f>
        <v>3242845295820.1216</v>
      </c>
      <c r="D98" s="145">
        <f>SUMIFS($B38:$AC38,$B$4:$AC$4,D$63)-SUMIFS('Non-energy Use 2019'!$C38:$AF38,'Non-energy Use 2019'!$C$1:$AF$1,'Energy Use 2019'!D$63)</f>
        <v>1211169721489.1516</v>
      </c>
      <c r="E98" s="145">
        <f>SUMIFS($B38:$AC38,$B$4:$AC$4,E$63)-SUMIFS('Non-energy Use 2019'!$C38:$AF38,'Non-energy Use 2019'!$C$1:$AF$1,'Energy Use 2019'!E$63)</f>
        <v>6575520717694.708</v>
      </c>
      <c r="F98" s="145">
        <f>SUMIFS($B38:$AC38,$B$4:$AC$4,F$63)-SUMIFS('Non-energy Use 2019'!$C38:$AF38,'Non-energy Use 2019'!$C$1:$AF$1,'Energy Use 2019'!F$63)</f>
        <v>0</v>
      </c>
      <c r="G98" s="145">
        <f>SUMIFS($B38:$AC38,$B$4:$AC$4,G$63)-SUMIFS('Non-energy Use 2019'!$C38:$AF38,'Non-energy Use 2019'!$C$1:$AF$1,'Energy Use 2019'!G$63)</f>
        <v>232586360238.65463</v>
      </c>
      <c r="H98" s="145">
        <f>SUMIFS($B38:$AC38,$B$4:$AC$4,H$63)-SUMIFS('Non-energy Use 2019'!$C38:$AF38,'Non-energy Use 2019'!$C$1:$AF$1,'Energy Use 2019'!H$63)</f>
        <v>119322284313195.38</v>
      </c>
      <c r="I98" s="145">
        <f>SUMIFS($B38:$AC38,$B$4:$AC$4,I$63)-SUMIFS('Non-energy Use 2019'!$C38:$AF38,'Non-energy Use 2019'!$C$1:$AF$1,'Energy Use 2019'!I$63)</f>
        <v>511974792614059.31</v>
      </c>
      <c r="J98" s="145">
        <f>SUMIFS($B38:$AC38,$B$4:$AC$4,J$63)-SUMIFS('Non-energy Use 2019'!$C38:$AF38,'Non-energy Use 2019'!$C$1:$AF$1,'Energy Use 2019'!J$63)</f>
        <v>14775141998407.004</v>
      </c>
      <c r="K98" s="146">
        <f>SUMIFS($B38:$AC38,$B$4:$AC$4,K$63)-SUMIFS('Non-energy Use 2019'!$C38:$AF38,'Non-energy Use 2019'!$C$1:$AF$1,'Energy Use 2019'!K$63)</f>
        <v>627004342945.44678</v>
      </c>
      <c r="L98" s="266">
        <f t="shared" si="2"/>
        <v>657961345363849.88</v>
      </c>
      <c r="N98" s="12" t="s">
        <v>34</v>
      </c>
      <c r="O98" s="282">
        <f t="shared" si="3"/>
        <v>2.221331509469987E-2</v>
      </c>
      <c r="P98" s="284">
        <f t="shared" si="4"/>
        <v>8.2964471636302085E-3</v>
      </c>
      <c r="Q98" s="284">
        <f t="shared" si="5"/>
        <v>4.504196170016174E-2</v>
      </c>
      <c r="R98" s="284">
        <f t="shared" si="6"/>
        <v>0</v>
      </c>
      <c r="S98" s="284">
        <f t="shared" si="7"/>
        <v>1.5932040030925952E-3</v>
      </c>
      <c r="T98" s="284">
        <f t="shared" si="8"/>
        <v>0.81735120163912878</v>
      </c>
      <c r="U98" s="284">
        <f t="shared" si="9"/>
        <v>0.10120892452149639</v>
      </c>
      <c r="V98" s="287">
        <f t="shared" si="10"/>
        <v>4.2949458777897355E-3</v>
      </c>
    </row>
    <row r="99" spans="1:22" x14ac:dyDescent="0.2">
      <c r="A99" s="41" t="str">
        <f>VLOOKUP($B99,'Sector Match'!$A$1:$B$43,2,0)</f>
        <v>computers and electronics 26</v>
      </c>
      <c r="B99" s="12" t="s">
        <v>35</v>
      </c>
      <c r="C99" s="144">
        <f>SUMIFS($B39:$AC39,$B$4:$AC$4,C$63)-SUMIFS('Non-energy Use 2019'!$C39:$AF39,'Non-energy Use 2019'!$C$1:$AF$1,'Energy Use 2019'!C$63)</f>
        <v>383180757682.16437</v>
      </c>
      <c r="D99" s="145">
        <f>SUMIFS($B39:$AC39,$B$4:$AC$4,D$63)-SUMIFS('Non-energy Use 2019'!$C39:$AF39,'Non-energy Use 2019'!$C$1:$AF$1,'Energy Use 2019'!D$63)</f>
        <v>120090609421.29274</v>
      </c>
      <c r="E99" s="145">
        <f>SUMIFS($B39:$AC39,$B$4:$AC$4,E$63)-SUMIFS('Non-energy Use 2019'!$C39:$AF39,'Non-energy Use 2019'!$C$1:$AF$1,'Energy Use 2019'!E$63)</f>
        <v>2024875934292.9573</v>
      </c>
      <c r="F99" s="145">
        <f>SUMIFS($B39:$AC39,$B$4:$AC$4,F$63)-SUMIFS('Non-energy Use 2019'!$C39:$AF39,'Non-energy Use 2019'!$C$1:$AF$1,'Energy Use 2019'!F$63)</f>
        <v>0</v>
      </c>
      <c r="G99" s="145">
        <f>SUMIFS($B39:$AC39,$B$4:$AC$4,G$63)-SUMIFS('Non-energy Use 2019'!$C39:$AF39,'Non-energy Use 2019'!$C$1:$AF$1,'Energy Use 2019'!G$63)</f>
        <v>105285326838.3849</v>
      </c>
      <c r="H99" s="145">
        <f>SUMIFS($B39:$AC39,$B$4:$AC$4,H$63)-SUMIFS('Non-energy Use 2019'!$C39:$AF39,'Non-energy Use 2019'!$C$1:$AF$1,'Energy Use 2019'!H$63)</f>
        <v>3674586136838.1592</v>
      </c>
      <c r="I99" s="145">
        <f>SUMIFS($B39:$AC39,$B$4:$AC$4,I$63)-SUMIFS('Non-energy Use 2019'!$C39:$AF39,'Non-energy Use 2019'!$C$1:$AF$1,'Energy Use 2019'!I$63)</f>
        <v>25430691654854.102</v>
      </c>
      <c r="J99" s="145">
        <f>SUMIFS($B39:$AC39,$B$4:$AC$4,J$63)-SUMIFS('Non-energy Use 2019'!$C39:$AF39,'Non-energy Use 2019'!$C$1:$AF$1,'Energy Use 2019'!J$63)</f>
        <v>544426155259.93243</v>
      </c>
      <c r="K99" s="146">
        <f>SUMIFS($B39:$AC39,$B$4:$AC$4,K$63)-SUMIFS('Non-energy Use 2019'!$C39:$AF39,'Non-energy Use 2019'!$C$1:$AF$1,'Energy Use 2019'!K$63)</f>
        <v>407830258464.5163</v>
      </c>
      <c r="L99" s="266">
        <f t="shared" si="2"/>
        <v>32690966833651.512</v>
      </c>
      <c r="N99" s="12" t="s">
        <v>35</v>
      </c>
      <c r="O99" s="282">
        <f t="shared" si="3"/>
        <v>5.2777718233213623E-2</v>
      </c>
      <c r="P99" s="284">
        <f t="shared" si="4"/>
        <v>1.654077930434374E-2</v>
      </c>
      <c r="Q99" s="284">
        <f t="shared" si="5"/>
        <v>0.27889795970906395</v>
      </c>
      <c r="R99" s="284">
        <f t="shared" si="6"/>
        <v>0</v>
      </c>
      <c r="S99" s="284">
        <f t="shared" si="7"/>
        <v>1.4501561476051977E-2</v>
      </c>
      <c r="T99" s="284">
        <f t="shared" si="8"/>
        <v>0.50612215740379374</v>
      </c>
      <c r="U99" s="284">
        <f t="shared" si="9"/>
        <v>7.4986986285292698E-2</v>
      </c>
      <c r="V99" s="287">
        <f t="shared" si="10"/>
        <v>5.6172837588239898E-2</v>
      </c>
    </row>
    <row r="100" spans="1:22" x14ac:dyDescent="0.2">
      <c r="A100" s="41" t="str">
        <f>VLOOKUP($B100,'Sector Match'!$A$1:$B$43,2,0)</f>
        <v>other machinery 28</v>
      </c>
      <c r="B100" s="12" t="s">
        <v>36</v>
      </c>
      <c r="C100" s="144">
        <f>SUMIFS($B40:$AC40,$B$4:$AC$4,C$63)-SUMIFS('Non-energy Use 2019'!$C40:$AF40,'Non-energy Use 2019'!$C$1:$AF$1,'Energy Use 2019'!C$63)</f>
        <v>300821136625.13696</v>
      </c>
      <c r="D100" s="145">
        <f>SUMIFS($B40:$AC40,$B$4:$AC$4,D$63)-SUMIFS('Non-energy Use 2019'!$C40:$AF40,'Non-energy Use 2019'!$C$1:$AF$1,'Energy Use 2019'!D$63)</f>
        <v>1462287612546.7671</v>
      </c>
      <c r="E100" s="145">
        <f>SUMIFS($B40:$AC40,$B$4:$AC$4,E$63)-SUMIFS('Non-energy Use 2019'!$C40:$AF40,'Non-energy Use 2019'!$C$1:$AF$1,'Energy Use 2019'!E$63)</f>
        <v>1004872964781.9119</v>
      </c>
      <c r="F100" s="145">
        <f>SUMIFS($B40:$AC40,$B$4:$AC$4,F$63)-SUMIFS('Non-energy Use 2019'!$C40:$AF40,'Non-energy Use 2019'!$C$1:$AF$1,'Energy Use 2019'!F$63)</f>
        <v>0</v>
      </c>
      <c r="G100" s="145">
        <f>SUMIFS($B40:$AC40,$B$4:$AC$4,G$63)-SUMIFS('Non-energy Use 2019'!$C40:$AF40,'Non-energy Use 2019'!$C$1:$AF$1,'Energy Use 2019'!G$63)</f>
        <v>0</v>
      </c>
      <c r="H100" s="145">
        <f>SUMIFS($B40:$AC40,$B$4:$AC$4,H$63)-SUMIFS('Non-energy Use 2019'!$C40:$AF40,'Non-energy Use 2019'!$C$1:$AF$1,'Energy Use 2019'!H$63)</f>
        <v>15715418667172.93</v>
      </c>
      <c r="I100" s="145">
        <f>SUMIFS($B40:$AC40,$B$4:$AC$4,I$63)-SUMIFS('Non-energy Use 2019'!$C40:$AF40,'Non-energy Use 2019'!$C$1:$AF$1,'Energy Use 2019'!I$63)</f>
        <v>197361684691857.78</v>
      </c>
      <c r="J100" s="145">
        <f>SUMIFS($B40:$AC40,$B$4:$AC$4,J$63)-SUMIFS('Non-energy Use 2019'!$C40:$AF40,'Non-energy Use 2019'!$C$1:$AF$1,'Energy Use 2019'!J$63)</f>
        <v>652477307243.97205</v>
      </c>
      <c r="K100" s="146">
        <f>SUMIFS($B40:$AC40,$B$4:$AC$4,K$63)-SUMIFS('Non-energy Use 2019'!$C40:$AF40,'Non-energy Use 2019'!$C$1:$AF$1,'Energy Use 2019'!K$63)</f>
        <v>288532971974.89594</v>
      </c>
      <c r="L100" s="266">
        <f t="shared" si="2"/>
        <v>216786095352203.41</v>
      </c>
      <c r="N100" s="12" t="s">
        <v>36</v>
      </c>
      <c r="O100" s="282">
        <f t="shared" si="3"/>
        <v>1.5486757456135061E-2</v>
      </c>
      <c r="P100" s="284">
        <f t="shared" si="4"/>
        <v>7.5280925538296267E-2</v>
      </c>
      <c r="Q100" s="284">
        <f t="shared" si="5"/>
        <v>5.1732481481836207E-2</v>
      </c>
      <c r="R100" s="284">
        <f t="shared" si="6"/>
        <v>0</v>
      </c>
      <c r="S100" s="284">
        <f t="shared" si="7"/>
        <v>0</v>
      </c>
      <c r="T100" s="284">
        <f t="shared" si="8"/>
        <v>0.80905510813028192</v>
      </c>
      <c r="U100" s="284">
        <f t="shared" si="9"/>
        <v>3.3590584479146424E-2</v>
      </c>
      <c r="V100" s="287">
        <f t="shared" si="10"/>
        <v>1.4854142914303583E-2</v>
      </c>
    </row>
    <row r="101" spans="1:22" x14ac:dyDescent="0.2">
      <c r="A101" s="41" t="str">
        <f>VLOOKUP($B101,'Sector Match'!$A$1:$B$43,2,0)</f>
        <v>water and waste 36T39</v>
      </c>
      <c r="B101" s="12" t="s">
        <v>37</v>
      </c>
      <c r="C101" s="144">
        <f>SUMIFS($B41:$AC41,$B$4:$AC$4,C$63)-SUMIFS('Non-energy Use 2019'!$C41:$AF41,'Non-energy Use 2019'!$C$1:$AF$1,'Energy Use 2019'!C$63)</f>
        <v>48702156099129.727</v>
      </c>
      <c r="D101" s="145">
        <f>SUMIFS($B41:$AC41,$B$4:$AC$4,D$63)-SUMIFS('Non-energy Use 2019'!$C41:$AF41,'Non-energy Use 2019'!$C$1:$AF$1,'Energy Use 2019'!D$63)</f>
        <v>4465832780321.5352</v>
      </c>
      <c r="E101" s="145">
        <f>SUMIFS($B41:$AC41,$B$4:$AC$4,E$63)-SUMIFS('Non-energy Use 2019'!$C41:$AF41,'Non-energy Use 2019'!$C$1:$AF$1,'Energy Use 2019'!E$63)</f>
        <v>2458280004797.8501</v>
      </c>
      <c r="F101" s="145">
        <f>SUMIFS($B41:$AC41,$B$4:$AC$4,F$63)-SUMIFS('Non-energy Use 2019'!$C41:$AF41,'Non-energy Use 2019'!$C$1:$AF$1,'Energy Use 2019'!F$63)</f>
        <v>0</v>
      </c>
      <c r="G101" s="145">
        <f>SUMIFS($B41:$AC41,$B$4:$AC$4,G$63)-SUMIFS('Non-energy Use 2019'!$C41:$AF41,'Non-energy Use 2019'!$C$1:$AF$1,'Energy Use 2019'!G$63)</f>
        <v>523167754579.05859</v>
      </c>
      <c r="H101" s="145">
        <f>SUMIFS($B41:$AC41,$B$4:$AC$4,H$63)-SUMIFS('Non-energy Use 2019'!$C41:$AF41,'Non-energy Use 2019'!$C$1:$AF$1,'Energy Use 2019'!H$63)</f>
        <v>67563376005165.992</v>
      </c>
      <c r="I101" s="145">
        <f>SUMIFS($B41:$AC41,$B$4:$AC$4,I$63)-SUMIFS('Non-energy Use 2019'!$C41:$AF41,'Non-energy Use 2019'!$C$1:$AF$1,'Energy Use 2019'!I$63)</f>
        <v>19769948671437.633</v>
      </c>
      <c r="J101" s="145">
        <f>SUMIFS($B41:$AC41,$B$4:$AC$4,J$63)-SUMIFS('Non-energy Use 2019'!$C41:$AF41,'Non-energy Use 2019'!$C$1:$AF$1,'Energy Use 2019'!J$63)</f>
        <v>187004318302.20175</v>
      </c>
      <c r="K101" s="146">
        <f>SUMIFS($B41:$AC41,$B$4:$AC$4,K$63)-SUMIFS('Non-energy Use 2019'!$C41:$AF41,'Non-energy Use 2019'!$C$1:$AF$1,'Energy Use 2019'!K$63)</f>
        <v>1628546678358.3066</v>
      </c>
      <c r="L101" s="266">
        <f t="shared" si="2"/>
        <v>145298312312092.28</v>
      </c>
      <c r="N101" s="12" t="s">
        <v>37</v>
      </c>
      <c r="O101" s="282">
        <f t="shared" si="3"/>
        <v>0.3879773039864326</v>
      </c>
      <c r="P101" s="284">
        <f t="shared" si="4"/>
        <v>3.5576284520888901E-2</v>
      </c>
      <c r="Q101" s="284">
        <f t="shared" si="5"/>
        <v>1.9583462521945049E-2</v>
      </c>
      <c r="R101" s="284">
        <f t="shared" si="6"/>
        <v>0</v>
      </c>
      <c r="S101" s="284">
        <f t="shared" si="7"/>
        <v>4.1677254399389079E-3</v>
      </c>
      <c r="T101" s="284">
        <f t="shared" si="8"/>
        <v>0.53823195049827255</v>
      </c>
      <c r="U101" s="284">
        <f t="shared" si="9"/>
        <v>1.4897375611262807E-3</v>
      </c>
      <c r="V101" s="287">
        <f t="shared" si="10"/>
        <v>1.2973535471395821E-2</v>
      </c>
    </row>
    <row r="102" spans="1:22" x14ac:dyDescent="0.2">
      <c r="A102" s="41" t="str">
        <f>VLOOKUP($B102,'Sector Match'!$A$1:$B$43,2,0)</f>
        <v>other machinery 28</v>
      </c>
      <c r="B102" s="12" t="s">
        <v>38</v>
      </c>
      <c r="C102" s="144">
        <f>SUMIFS($B42:$AC42,$B$4:$AC$4,C$63)-SUMIFS('Non-energy Use 2019'!$C42:$AF42,'Non-energy Use 2019'!$C$1:$AF$1,'Energy Use 2019'!C$63)</f>
        <v>99084802003.609573</v>
      </c>
      <c r="D102" s="145">
        <f>SUMIFS($B42:$AC42,$B$4:$AC$4,D$63)-SUMIFS('Non-energy Use 2019'!$C42:$AF42,'Non-energy Use 2019'!$C$1:$AF$1,'Energy Use 2019'!D$63)</f>
        <v>194199482425.50385</v>
      </c>
      <c r="E102" s="145">
        <f>SUMIFS($B42:$AC42,$B$4:$AC$4,E$63)-SUMIFS('Non-energy Use 2019'!$C42:$AF42,'Non-energy Use 2019'!$C$1:$AF$1,'Energy Use 2019'!E$63)</f>
        <v>2338025043887.4873</v>
      </c>
      <c r="F102" s="145">
        <f>SUMIFS($B42:$AC42,$B$4:$AC$4,F$63)-SUMIFS('Non-energy Use 2019'!$C42:$AF42,'Non-energy Use 2019'!$C$1:$AF$1,'Energy Use 2019'!F$63)</f>
        <v>3963392080.144383</v>
      </c>
      <c r="G102" s="145">
        <f>SUMIFS($B42:$AC42,$B$4:$AC$4,G$63)-SUMIFS('Non-energy Use 2019'!$C42:$AF42,'Non-energy Use 2019'!$C$1:$AF$1,'Energy Use 2019'!G$63)</f>
        <v>122865154484.47588</v>
      </c>
      <c r="H102" s="145">
        <f>SUMIFS($B42:$AC42,$B$4:$AC$4,H$63)-SUMIFS('Non-energy Use 2019'!$C42:$AF42,'Non-energy Use 2019'!$C$1:$AF$1,'Energy Use 2019'!H$63)</f>
        <v>2161030337872.6353</v>
      </c>
      <c r="I102" s="145">
        <f>SUMIFS($B42:$AC42,$B$4:$AC$4,I$63)-SUMIFS('Non-energy Use 2019'!$C42:$AF42,'Non-energy Use 2019'!$C$1:$AF$1,'Energy Use 2019'!I$63)</f>
        <v>5650506558491.667</v>
      </c>
      <c r="J102" s="145">
        <f>SUMIFS($B42:$AC42,$B$4:$AC$4,J$63)-SUMIFS('Non-energy Use 2019'!$C42:$AF42,'Non-energy Use 2019'!$C$1:$AF$1,'Energy Use 2019'!J$63)</f>
        <v>141224751277.38498</v>
      </c>
      <c r="K102" s="146">
        <f>SUMIFS($B42:$AC42,$B$4:$AC$4,K$63)-SUMIFS('Non-energy Use 2019'!$C42:$AF42,'Non-energy Use 2019'!$C$1:$AF$1,'Energy Use 2019'!K$63)</f>
        <v>0</v>
      </c>
      <c r="L102" s="266">
        <f t="shared" si="2"/>
        <v>10710899522522.908</v>
      </c>
      <c r="N102" s="12" t="s">
        <v>38</v>
      </c>
      <c r="O102" s="282">
        <f t="shared" si="3"/>
        <v>1.9580456045191406E-2</v>
      </c>
      <c r="P102" s="284">
        <f t="shared" si="4"/>
        <v>3.8376364010829597E-2</v>
      </c>
      <c r="Q102" s="284">
        <f t="shared" si="5"/>
        <v>0.46202440413342039</v>
      </c>
      <c r="R102" s="284">
        <f t="shared" si="6"/>
        <v>7.8321824180765628E-4</v>
      </c>
      <c r="S102" s="284">
        <f t="shared" si="7"/>
        <v>2.4279765496037345E-2</v>
      </c>
      <c r="T102" s="284">
        <f t="shared" si="8"/>
        <v>0.42704792952504267</v>
      </c>
      <c r="U102" s="284">
        <f t="shared" si="9"/>
        <v>2.7907862547670931E-2</v>
      </c>
      <c r="V102" s="287">
        <f t="shared" si="10"/>
        <v>0</v>
      </c>
    </row>
    <row r="103" spans="1:22" x14ac:dyDescent="0.2">
      <c r="A103" s="41">
        <f>VLOOKUP($B103,'Sector Match'!$A$1:$B$43,2,0)</f>
        <v>0</v>
      </c>
      <c r="B103" s="12" t="s">
        <v>39</v>
      </c>
      <c r="C103" s="144">
        <f>SUMIFS($B43:$AC43,$B$4:$AC$4,C$63)-SUMIFS('Non-energy Use 2019'!$C43:$AF43,'Non-energy Use 2019'!$C$1:$AF$1,'Energy Use 2019'!C$63)</f>
        <v>198063583742983.84</v>
      </c>
      <c r="D103" s="145">
        <f>SUMIFS($B43:$AC43,$B$4:$AC$4,D$63)-SUMIFS('Non-energy Use 2019'!$C43:$AF43,'Non-energy Use 2019'!$C$1:$AF$1,'Energy Use 2019'!D$63)</f>
        <v>2846217193146.6948</v>
      </c>
      <c r="E103" s="145">
        <f>SUMIFS($B43:$AC43,$B$4:$AC$4,E$63)-SUMIFS('Non-energy Use 2019'!$C43:$AF43,'Non-energy Use 2019'!$C$1:$AF$1,'Energy Use 2019'!E$63)</f>
        <v>20325518786517.32</v>
      </c>
      <c r="F103" s="145">
        <f>SUMIFS($B43:$AC43,$B$4:$AC$4,F$63)-SUMIFS('Non-energy Use 2019'!$C43:$AF43,'Non-energy Use 2019'!$C$1:$AF$1,'Energy Use 2019'!F$63)</f>
        <v>67377665362.454514</v>
      </c>
      <c r="G103" s="145">
        <f>SUMIFS($B43:$AC43,$B$4:$AC$4,G$63)-SUMIFS('Non-energy Use 2019'!$C43:$AF43,'Non-energy Use 2019'!$C$1:$AF$1,'Energy Use 2019'!G$63)</f>
        <v>4080352428736.3555</v>
      </c>
      <c r="H103" s="145">
        <f>SUMIFS($B43:$AC43,$B$4:$AC$4,H$63)-SUMIFS('Non-energy Use 2019'!$C43:$AF43,'Non-energy Use 2019'!$C$1:$AF$1,'Energy Use 2019'!H$63)</f>
        <v>4215949800193.042</v>
      </c>
      <c r="I103" s="145">
        <f>SUMIFS($B43:$AC43,$B$4:$AC$4,I$63)-SUMIFS('Non-energy Use 2019'!$C43:$AF43,'Non-energy Use 2019'!$C$1:$AF$1,'Energy Use 2019'!I$63)</f>
        <v>1945988736046532.8</v>
      </c>
      <c r="J103" s="145">
        <f>SUMIFS($B43:$AC43,$B$4:$AC$4,J$63)-SUMIFS('Non-energy Use 2019'!$C43:$AF43,'Non-energy Use 2019'!$C$1:$AF$1,'Energy Use 2019'!J$63)</f>
        <v>90857180688586.313</v>
      </c>
      <c r="K103" s="146">
        <f>SUMIFS($B43:$AC43,$B$4:$AC$4,K$63)-SUMIFS('Non-energy Use 2019'!$C43:$AF43,'Non-energy Use 2019'!$C$1:$AF$1,'Energy Use 2019'!K$63)</f>
        <v>2985206517740.269</v>
      </c>
      <c r="L103" s="266">
        <f t="shared" si="2"/>
        <v>2269430122869799.5</v>
      </c>
      <c r="N103" s="12" t="s">
        <v>39</v>
      </c>
      <c r="O103" s="282">
        <f t="shared" si="3"/>
        <v>0.61236314155185334</v>
      </c>
      <c r="P103" s="284">
        <f t="shared" si="4"/>
        <v>8.7997928190368252E-3</v>
      </c>
      <c r="Q103" s="284">
        <f t="shared" si="5"/>
        <v>6.2841428507797892E-2</v>
      </c>
      <c r="R103" s="284">
        <f t="shared" si="6"/>
        <v>2.0831491610957841E-4</v>
      </c>
      <c r="S103" s="284">
        <f t="shared" si="7"/>
        <v>1.2615430785813201E-2</v>
      </c>
      <c r="T103" s="284">
        <f t="shared" si="8"/>
        <v>1.3034663997705094E-2</v>
      </c>
      <c r="U103" s="284">
        <f t="shared" si="9"/>
        <v>0.28090771431867512</v>
      </c>
      <c r="V103" s="287">
        <f t="shared" si="10"/>
        <v>9.2295131030075347E-3</v>
      </c>
    </row>
    <row r="104" spans="1:22" x14ac:dyDescent="0.2">
      <c r="A104" s="41" t="str">
        <f>VLOOKUP($B104,'Sector Match'!$A$1:$B$43,2,0)</f>
        <v>energy pipelines and gas processing 352T353</v>
      </c>
      <c r="B104" s="12" t="s">
        <v>40</v>
      </c>
      <c r="C104" s="144">
        <f>SUMIFS($B44:$AC44,$B$4:$AC$4,C$63)-SUMIFS('Non-energy Use 2019'!$C44:$AF44,'Non-energy Use 2019'!$C$1:$AF$1,'Energy Use 2019'!C$63)</f>
        <v>28340235069072.41</v>
      </c>
      <c r="D104" s="145">
        <f>SUMIFS($B44:$AC44,$B$4:$AC$4,D$63)-SUMIFS('Non-energy Use 2019'!$C44:$AF44,'Non-energy Use 2019'!$C$1:$AF$1,'Energy Use 2019'!D$63)</f>
        <v>2665171895876.4131</v>
      </c>
      <c r="E104" s="145">
        <f>SUMIFS($B44:$AC44,$B$4:$AC$4,E$63)-SUMIFS('Non-energy Use 2019'!$C44:$AF44,'Non-energy Use 2019'!$C$1:$AF$1,'Energy Use 2019'!E$63)</f>
        <v>1598856212209.0503</v>
      </c>
      <c r="F104" s="145">
        <f>SUMIFS($B44:$AC44,$B$4:$AC$4,F$63)-SUMIFS('Non-energy Use 2019'!$C44:$AF44,'Non-energy Use 2019'!$C$1:$AF$1,'Energy Use 2019'!F$63)</f>
        <v>0</v>
      </c>
      <c r="G104" s="145">
        <f>SUMIFS($B44:$AC44,$B$4:$AC$4,G$63)-SUMIFS('Non-energy Use 2019'!$C44:$AF44,'Non-energy Use 2019'!$C$1:$AF$1,'Energy Use 2019'!G$63)</f>
        <v>47481467450.277634</v>
      </c>
      <c r="H104" s="145">
        <f>SUMIFS($B44:$AC44,$B$4:$AC$4,H$63)-SUMIFS('Non-energy Use 2019'!$C44:$AF44,'Non-energy Use 2019'!$C$1:$AF$1,'Energy Use 2019'!H$63)</f>
        <v>50450897646792.828</v>
      </c>
      <c r="I104" s="145">
        <f>SUMIFS($B44:$AC44,$B$4:$AC$4,I$63)-SUMIFS('Non-energy Use 2019'!$C44:$AF44,'Non-energy Use 2019'!$C$1:$AF$1,'Energy Use 2019'!I$63)</f>
        <v>63414652409159.195</v>
      </c>
      <c r="J104" s="145">
        <f>SUMIFS($B44:$AC44,$B$4:$AC$4,J$63)-SUMIFS('Non-energy Use 2019'!$C44:$AF44,'Non-energy Use 2019'!$C$1:$AF$1,'Energy Use 2019'!J$63)</f>
        <v>20864013976132.164</v>
      </c>
      <c r="K104" s="146">
        <f>SUMIFS($B44:$AC44,$B$4:$AC$4,K$63)-SUMIFS('Non-energy Use 2019'!$C44:$AF44,'Non-energy Use 2019'!$C$1:$AF$1,'Energy Use 2019'!K$63)</f>
        <v>0</v>
      </c>
      <c r="L104" s="266">
        <f t="shared" si="2"/>
        <v>167381308676692.34</v>
      </c>
      <c r="N104" s="12" t="s">
        <v>40</v>
      </c>
      <c r="O104" s="282">
        <f t="shared" si="3"/>
        <v>0.2725896560157291</v>
      </c>
      <c r="P104" s="284">
        <f t="shared" si="4"/>
        <v>2.5634871713275408E-2</v>
      </c>
      <c r="Q104" s="284">
        <f t="shared" si="5"/>
        <v>1.5378547984603629E-2</v>
      </c>
      <c r="R104" s="284">
        <f t="shared" si="6"/>
        <v>0</v>
      </c>
      <c r="S104" s="284">
        <f t="shared" si="7"/>
        <v>4.5669899518645197E-4</v>
      </c>
      <c r="T104" s="284">
        <f t="shared" si="8"/>
        <v>0.48526036575582071</v>
      </c>
      <c r="U104" s="284">
        <f t="shared" si="9"/>
        <v>0.20067985953538459</v>
      </c>
      <c r="V104" s="287">
        <f t="shared" si="10"/>
        <v>0</v>
      </c>
    </row>
    <row r="105" spans="1:22" x14ac:dyDescent="0.2">
      <c r="A105" s="113" t="str">
        <f>VLOOKUP($B105,'Sector Match'!$A$1:$B$43,2,0)</f>
        <v>water and waste 36T39</v>
      </c>
      <c r="B105" s="37" t="s">
        <v>41</v>
      </c>
      <c r="C105" s="147">
        <f>SUMIFS($B45:$AC45,$B$4:$AC$4,C$63)-SUMIFS('Non-energy Use 2019'!$C45:$AF45,'Non-energy Use 2019'!$C$1:$AF$1,'Energy Use 2019'!C$63)</f>
        <v>852129297231.04224</v>
      </c>
      <c r="D105" s="148">
        <f>SUMIFS($B45:$AC45,$B$4:$AC$4,D$63)-SUMIFS('Non-energy Use 2019'!$C45:$AF45,'Non-energy Use 2019'!$C$1:$AF$1,'Energy Use 2019'!D$63)</f>
        <v>109389185416.10855</v>
      </c>
      <c r="E105" s="148">
        <f>SUMIFS($B45:$AC45,$B$4:$AC$4,E$63)-SUMIFS('Non-energy Use 2019'!$C45:$AF45,'Non-energy Use 2019'!$C$1:$AF$1,'Energy Use 2019'!E$63)</f>
        <v>2016871429128.6099</v>
      </c>
      <c r="F105" s="148">
        <f>SUMIFS($B45:$AC45,$B$4:$AC$4,F$63)-SUMIFS('Non-energy Use 2019'!$C45:$AF45,'Non-energy Use 2019'!$C$1:$AF$1,'Energy Use 2019'!F$63)</f>
        <v>0</v>
      </c>
      <c r="G105" s="148">
        <f>SUMIFS($B45:$AC45,$B$4:$AC$4,G$63)-SUMIFS('Non-energy Use 2019'!$C45:$AF45,'Non-energy Use 2019'!$C$1:$AF$1,'Energy Use 2019'!G$63)</f>
        <v>35670528721.299446</v>
      </c>
      <c r="H105" s="148">
        <f>SUMIFS($B45:$AC45,$B$4:$AC$4,H$63)-SUMIFS('Non-energy Use 2019'!$C45:$AF45,'Non-energy Use 2019'!$C$1:$AF$1,'Energy Use 2019'!H$63)</f>
        <v>1503911759742.3872</v>
      </c>
      <c r="I105" s="148">
        <f>SUMIFS($B45:$AC45,$B$4:$AC$4,I$63)-SUMIFS('Non-energy Use 2019'!$C45:$AF45,'Non-energy Use 2019'!$C$1:$AF$1,'Energy Use 2019'!I$63)</f>
        <v>202599322111715.72</v>
      </c>
      <c r="J105" s="148">
        <f>SUMIFS($B45:$AC45,$B$4:$AC$4,J$63)-SUMIFS('Non-energy Use 2019'!$C45:$AF45,'Non-energy Use 2019'!$C$1:$AF$1,'Energy Use 2019'!J$63)</f>
        <v>1396513748537.5776</v>
      </c>
      <c r="K105" s="149">
        <f>SUMIFS($B45:$AC45,$B$4:$AC$4,K$63)-SUMIFS('Non-energy Use 2019'!$C45:$AF45,'Non-energy Use 2019'!$C$1:$AF$1,'Energy Use 2019'!K$63)</f>
        <v>0</v>
      </c>
      <c r="L105" s="266">
        <f t="shared" si="2"/>
        <v>208513808060492.72</v>
      </c>
      <c r="N105" s="37" t="s">
        <v>41</v>
      </c>
      <c r="O105" s="282">
        <f t="shared" si="3"/>
        <v>0.14407495505289786</v>
      </c>
      <c r="P105" s="284">
        <f t="shared" si="4"/>
        <v>1.8495129815758224E-2</v>
      </c>
      <c r="Q105" s="284">
        <f t="shared" si="5"/>
        <v>0.34100536320416136</v>
      </c>
      <c r="R105" s="284">
        <f t="shared" si="6"/>
        <v>0</v>
      </c>
      <c r="S105" s="284">
        <f t="shared" si="7"/>
        <v>6.0310446301213069E-3</v>
      </c>
      <c r="T105" s="284">
        <f t="shared" si="8"/>
        <v>0.25427598827136733</v>
      </c>
      <c r="U105" s="284">
        <f t="shared" si="9"/>
        <v>0.23611751902569814</v>
      </c>
      <c r="V105" s="287">
        <f t="shared" si="10"/>
        <v>0</v>
      </c>
    </row>
    <row r="106" spans="1:22" x14ac:dyDescent="0.2">
      <c r="A106" s="113" t="str">
        <f>VLOOKUP($B106,'Sector Match'!$A$1:$B$43,2,0)</f>
        <v>construction 41T43</v>
      </c>
      <c r="B106" s="76" t="s">
        <v>123</v>
      </c>
      <c r="C106" s="175">
        <f>SUMIFS($B$54:$AE$54,$B$52:$AE$52,C$63)-SUMIFS('Non-energy Use 2019'!$C$46:$AF$46,'Non-energy Use 2019'!$C$1:$AF$1,'Energy Use 2019'!C$63)</f>
        <v>124272087870988.08</v>
      </c>
      <c r="D106" s="175">
        <f>SUMIFS($B$54:$AE$54,$B$52:$AE$52,D$63)-SUMIFS('Non-energy Use 2019'!$C$46:$AF$46,'Non-energy Use 2019'!$C$1:$AF$1,'Energy Use 2019'!D$63)</f>
        <v>6672740310382.6211</v>
      </c>
      <c r="E106" s="175">
        <f>SUMIFS($B$54:$AE$54,$B$52:$AE$52,E$63)-SUMIFS('Non-energy Use 2019'!$C$46:$AF$46,'Non-energy Use 2019'!$C$1:$AF$1,'Energy Use 2019'!E$63)</f>
        <v>208030726075780.75</v>
      </c>
      <c r="F106" s="175">
        <f>SUMIFS($B$54:$AE$54,$B$52:$AE$52,F$63)-SUMIFS('Non-energy Use 2019'!$C$46:$AF$46,'Non-energy Use 2019'!$C$1:$AF$1,'Energy Use 2019'!F$63)</f>
        <v>0</v>
      </c>
      <c r="G106" s="175">
        <f>SUMIFS($B$54:$AE$54,$B$52:$AE$52,G$63)-SUMIFS('Non-energy Use 2019'!$C$46:$AF$46,'Non-energy Use 2019'!$C$1:$AF$1,'Energy Use 2019'!G$63)</f>
        <v>46881567833589.125</v>
      </c>
      <c r="H106" s="175">
        <f>SUMIFS($B$54:$AE$54,$B$52:$AE$52,H$63)-SUMIFS('Non-energy Use 2019'!$C$46:$AF$46,'Non-energy Use 2019'!$C$1:$AF$1,'Energy Use 2019'!H$63)</f>
        <v>9477455150833.959</v>
      </c>
      <c r="I106" s="175">
        <f>SUMIFS($B$54:$AE$54,$B$52:$AE$52,I$63)-SUMIFS('Non-energy Use 2019'!$C$46:$AF$46,'Non-energy Use 2019'!$C$1:$AF$1,'Energy Use 2019'!I$63)</f>
        <v>338208067373874.13</v>
      </c>
      <c r="J106" s="175">
        <f>SUMIFS($B$54:$AE$54,$B$52:$AE$52,J$63)-SUMIFS('Non-energy Use 2019'!$C$46:$AF$46,'Non-energy Use 2019'!$C$1:$AF$1,'Energy Use 2019'!J$63)</f>
        <v>21801973800723.441</v>
      </c>
      <c r="K106" s="176">
        <f>SUMIFS($B$54:$AE$54,$B$52:$AE$52,K$63)-SUMIFS('Non-energy Use 2019'!$C$46:$AF$46,'Non-energy Use 2019'!$C$1:$AF$1,'Energy Use 2019'!K$63)</f>
        <v>8436815074765.9463</v>
      </c>
      <c r="L106" s="267">
        <f t="shared" si="2"/>
        <v>763781433490938.13</v>
      </c>
      <c r="N106" s="76" t="s">
        <v>123</v>
      </c>
      <c r="O106" s="283">
        <f>C106/($L106-$I106)</f>
        <v>0.29201096159951917</v>
      </c>
      <c r="P106" s="285">
        <f t="shared" si="4"/>
        <v>1.5679412391956707E-2</v>
      </c>
      <c r="Q106" s="285">
        <f t="shared" si="5"/>
        <v>0.4888245896914446</v>
      </c>
      <c r="R106" s="285">
        <f t="shared" si="6"/>
        <v>0</v>
      </c>
      <c r="S106" s="285">
        <f t="shared" si="7"/>
        <v>0.11016095358912391</v>
      </c>
      <c r="T106" s="285">
        <f t="shared" si="8"/>
        <v>2.2269850289989627E-2</v>
      </c>
      <c r="U106" s="285">
        <f t="shared" si="9"/>
        <v>5.1229648132459241E-2</v>
      </c>
      <c r="V106" s="288">
        <f t="shared" si="10"/>
        <v>1.9824584305506564E-2</v>
      </c>
    </row>
    <row r="110" spans="1:22" x14ac:dyDescent="0.2">
      <c r="A110" s="80" t="s">
        <v>350</v>
      </c>
    </row>
    <row r="111" spans="1:22" ht="28.5" x14ac:dyDescent="0.2">
      <c r="A111" s="120" t="s">
        <v>348</v>
      </c>
      <c r="B111" s="109" t="s">
        <v>342</v>
      </c>
      <c r="C111" s="109" t="s">
        <v>267</v>
      </c>
      <c r="D111" s="109" t="s">
        <v>182</v>
      </c>
      <c r="E111" s="109" t="s">
        <v>152</v>
      </c>
      <c r="F111" s="109" t="s">
        <v>167</v>
      </c>
      <c r="G111" s="109" t="s">
        <v>212</v>
      </c>
      <c r="H111" s="109" t="s">
        <v>155</v>
      </c>
      <c r="I111" s="109" t="s">
        <v>164</v>
      </c>
      <c r="J111" s="109" t="s">
        <v>264</v>
      </c>
      <c r="K111" s="265" t="s">
        <v>406</v>
      </c>
    </row>
    <row r="112" spans="1:22" x14ac:dyDescent="0.2">
      <c r="A112" s="106" t="s">
        <v>339</v>
      </c>
      <c r="B112" s="150">
        <f>SUMIFS(C$64:C$106,$A$64:$A$106,$A112)</f>
        <v>441619906282686.38</v>
      </c>
      <c r="C112" s="151">
        <f t="shared" ref="C112:J112" si="11">SUMIFS(D$64:D$106,$A$64:$A$106,$A112)</f>
        <v>3719232304147.6904</v>
      </c>
      <c r="D112" s="151">
        <f t="shared" si="11"/>
        <v>561818204789822.25</v>
      </c>
      <c r="E112" s="151">
        <f t="shared" si="11"/>
        <v>0</v>
      </c>
      <c r="F112" s="151">
        <f t="shared" si="11"/>
        <v>471643657537.18152</v>
      </c>
      <c r="G112" s="151">
        <f t="shared" si="11"/>
        <v>4182222201791.4976</v>
      </c>
      <c r="H112" s="151">
        <f t="shared" si="11"/>
        <v>455930366150758.81</v>
      </c>
      <c r="I112" s="151">
        <f t="shared" si="11"/>
        <v>662334605319.70886</v>
      </c>
      <c r="J112" s="152">
        <f t="shared" si="11"/>
        <v>187502042095686.22</v>
      </c>
      <c r="K112" s="262">
        <f>SUM(B112:J112)</f>
        <v>1655905952087749.8</v>
      </c>
    </row>
    <row r="113" spans="1:11" x14ac:dyDescent="0.2">
      <c r="A113" s="107" t="s">
        <v>125</v>
      </c>
      <c r="B113" s="153">
        <f t="shared" ref="B113:J113" si="12">SUMIFS(C$64:C$106,$A$64:$A$106,$A113)</f>
        <v>438730276980123.81</v>
      </c>
      <c r="C113" s="154">
        <f t="shared" si="12"/>
        <v>94293751842615.75</v>
      </c>
      <c r="D113" s="154">
        <f t="shared" si="12"/>
        <v>66078385329079.969</v>
      </c>
      <c r="E113" s="154">
        <f t="shared" si="12"/>
        <v>87194625763.176422</v>
      </c>
      <c r="F113" s="154">
        <f t="shared" si="12"/>
        <v>345887092138.29773</v>
      </c>
      <c r="G113" s="154">
        <f t="shared" si="12"/>
        <v>54955982188051.938</v>
      </c>
      <c r="H113" s="154">
        <f t="shared" si="12"/>
        <v>350345055193049.75</v>
      </c>
      <c r="I113" s="154">
        <f t="shared" si="12"/>
        <v>6686849800415.7793</v>
      </c>
      <c r="J113" s="155">
        <f t="shared" si="12"/>
        <v>799014383930.48096</v>
      </c>
      <c r="K113" s="263">
        <f t="shared" ref="K113:K136" si="13">SUM(B113:J113)</f>
        <v>1012322397435168.8</v>
      </c>
    </row>
    <row r="114" spans="1:11" x14ac:dyDescent="0.2">
      <c r="A114" s="107" t="s">
        <v>126</v>
      </c>
      <c r="B114" s="153">
        <f t="shared" ref="B114:J114" si="14">SUMIFS(C$64:C$106,$A$64:$A$106,$A114)</f>
        <v>20926710183162.34</v>
      </c>
      <c r="C114" s="154">
        <f t="shared" si="14"/>
        <v>5654976558823.877</v>
      </c>
      <c r="D114" s="154">
        <f t="shared" si="14"/>
        <v>19250397218308.398</v>
      </c>
      <c r="E114" s="154">
        <f t="shared" si="14"/>
        <v>106298175589472.34</v>
      </c>
      <c r="F114" s="154">
        <f t="shared" si="14"/>
        <v>7145969760747.7383</v>
      </c>
      <c r="G114" s="154">
        <f t="shared" si="14"/>
        <v>448723573827868.88</v>
      </c>
      <c r="H114" s="154">
        <f t="shared" si="14"/>
        <v>148237081477724.63</v>
      </c>
      <c r="I114" s="154">
        <f t="shared" si="14"/>
        <v>26332823992208.566</v>
      </c>
      <c r="J114" s="155">
        <f t="shared" si="14"/>
        <v>0</v>
      </c>
      <c r="K114" s="263">
        <f t="shared" si="13"/>
        <v>782569708608316.88</v>
      </c>
    </row>
    <row r="115" spans="1:11" x14ac:dyDescent="0.2">
      <c r="A115" s="107" t="s">
        <v>127</v>
      </c>
      <c r="B115" s="153">
        <f t="shared" ref="B115:J115" si="15">SUMIFS(C$64:C$106,$A$64:$A$106,$A115)</f>
        <v>161490388873726.44</v>
      </c>
      <c r="C115" s="154">
        <f t="shared" si="15"/>
        <v>15116505159418.811</v>
      </c>
      <c r="D115" s="154">
        <f t="shared" si="15"/>
        <v>49442305921530.117</v>
      </c>
      <c r="E115" s="154">
        <f t="shared" si="15"/>
        <v>0</v>
      </c>
      <c r="F115" s="154">
        <f t="shared" si="15"/>
        <v>1175605632630.7275</v>
      </c>
      <c r="G115" s="154">
        <f t="shared" si="15"/>
        <v>7914089666438.0391</v>
      </c>
      <c r="H115" s="154">
        <f t="shared" si="15"/>
        <v>362645825811022.25</v>
      </c>
      <c r="I115" s="154">
        <f t="shared" si="15"/>
        <v>22841918747713.688</v>
      </c>
      <c r="J115" s="155">
        <f t="shared" si="15"/>
        <v>1009865401912.1359</v>
      </c>
      <c r="K115" s="263">
        <f t="shared" si="13"/>
        <v>621636505214392.13</v>
      </c>
    </row>
    <row r="116" spans="1:11" x14ac:dyDescent="0.2">
      <c r="A116" s="107" t="s">
        <v>128</v>
      </c>
      <c r="B116" s="153">
        <f t="shared" ref="B116:J116" si="16">SUMIFS(C$64:C$106,$A$64:$A$106,$A116)</f>
        <v>503712423944192.13</v>
      </c>
      <c r="C116" s="154">
        <f t="shared" si="16"/>
        <v>12545005555867.018</v>
      </c>
      <c r="D116" s="154">
        <f t="shared" si="16"/>
        <v>20399087119416.473</v>
      </c>
      <c r="E116" s="154">
        <f t="shared" si="16"/>
        <v>0</v>
      </c>
      <c r="F116" s="154">
        <f t="shared" si="16"/>
        <v>2045509932865.4753</v>
      </c>
      <c r="G116" s="154">
        <f t="shared" si="16"/>
        <v>254591549442619.59</v>
      </c>
      <c r="H116" s="154">
        <f t="shared" si="16"/>
        <v>452395387410059.81</v>
      </c>
      <c r="I116" s="154">
        <f t="shared" si="16"/>
        <v>195555524382903.56</v>
      </c>
      <c r="J116" s="155">
        <f t="shared" si="16"/>
        <v>76674862946828.813</v>
      </c>
      <c r="K116" s="263">
        <f t="shared" si="13"/>
        <v>1517919350734752.8</v>
      </c>
    </row>
    <row r="117" spans="1:11" x14ac:dyDescent="0.2">
      <c r="A117" s="107" t="s">
        <v>129</v>
      </c>
      <c r="B117" s="153">
        <f t="shared" ref="B117:J117" si="17">SUMIFS(C$64:C$106,$A$64:$A$106,$A117)</f>
        <v>86249027954302.141</v>
      </c>
      <c r="C117" s="154">
        <f t="shared" si="17"/>
        <v>1120803699633.5313</v>
      </c>
      <c r="D117" s="154">
        <f t="shared" si="17"/>
        <v>10826815850554.264</v>
      </c>
      <c r="E117" s="154">
        <f t="shared" si="17"/>
        <v>0</v>
      </c>
      <c r="F117" s="154">
        <f t="shared" si="17"/>
        <v>2805927667241.5024</v>
      </c>
      <c r="G117" s="154">
        <f t="shared" si="17"/>
        <v>201715152994033.5</v>
      </c>
      <c r="H117" s="154">
        <f t="shared" si="17"/>
        <v>733115692406236.13</v>
      </c>
      <c r="I117" s="154">
        <f t="shared" si="17"/>
        <v>314663152666278.31</v>
      </c>
      <c r="J117" s="155">
        <f t="shared" si="17"/>
        <v>23154771000985.395</v>
      </c>
      <c r="K117" s="263">
        <f t="shared" si="13"/>
        <v>1373651344239264.8</v>
      </c>
    </row>
    <row r="118" spans="1:11" x14ac:dyDescent="0.2">
      <c r="A118" s="107" t="s">
        <v>130</v>
      </c>
      <c r="B118" s="153">
        <f t="shared" ref="B118:J118" si="18">SUMIFS(C$64:C$106,$A$64:$A$106,$A118)</f>
        <v>10074624106392.092</v>
      </c>
      <c r="C118" s="154">
        <f t="shared" si="18"/>
        <v>247909340533.9632</v>
      </c>
      <c r="D118" s="154">
        <f t="shared" si="18"/>
        <v>4988678087515.4619</v>
      </c>
      <c r="E118" s="154">
        <f t="shared" si="18"/>
        <v>0</v>
      </c>
      <c r="F118" s="154">
        <f t="shared" si="18"/>
        <v>145432339755.87061</v>
      </c>
      <c r="G118" s="154">
        <f t="shared" si="18"/>
        <v>15461335245901.912</v>
      </c>
      <c r="H118" s="154">
        <f t="shared" si="18"/>
        <v>134670406310718.06</v>
      </c>
      <c r="I118" s="154">
        <f t="shared" si="18"/>
        <v>6943803022370.8076</v>
      </c>
      <c r="J118" s="155">
        <f t="shared" si="18"/>
        <v>30498490008846.449</v>
      </c>
      <c r="K118" s="263">
        <f t="shared" si="13"/>
        <v>203030678462034.63</v>
      </c>
    </row>
    <row r="119" spans="1:11" x14ac:dyDescent="0.2">
      <c r="A119" s="107" t="s">
        <v>131</v>
      </c>
      <c r="B119" s="153">
        <f t="shared" ref="B119:J119" si="19">SUMIFS(C$64:C$106,$A$64:$A$106,$A119)</f>
        <v>138760025547462.72</v>
      </c>
      <c r="C119" s="154">
        <f t="shared" si="19"/>
        <v>1788076811289.1843</v>
      </c>
      <c r="D119" s="154">
        <f t="shared" si="19"/>
        <v>13071234096280.305</v>
      </c>
      <c r="E119" s="154">
        <f t="shared" si="19"/>
        <v>11890176240.433147</v>
      </c>
      <c r="F119" s="154">
        <f t="shared" si="19"/>
        <v>7416672103600.3555</v>
      </c>
      <c r="G119" s="154">
        <f t="shared" si="19"/>
        <v>143127398895518.19</v>
      </c>
      <c r="H119" s="154">
        <f t="shared" si="19"/>
        <v>329421802646750.88</v>
      </c>
      <c r="I119" s="154">
        <f t="shared" si="19"/>
        <v>208441098165561.59</v>
      </c>
      <c r="J119" s="155">
        <f t="shared" si="19"/>
        <v>29291645366451.453</v>
      </c>
      <c r="K119" s="263">
        <f t="shared" si="13"/>
        <v>871329843809155.13</v>
      </c>
    </row>
    <row r="120" spans="1:11" x14ac:dyDescent="0.2">
      <c r="A120" s="107" t="s">
        <v>132</v>
      </c>
      <c r="B120" s="153">
        <f t="shared" ref="B120:J120" si="20">SUMIFS(C$64:C$106,$A$64:$A$106,$A120)</f>
        <v>215377514495084.81</v>
      </c>
      <c r="C120" s="154">
        <f t="shared" si="20"/>
        <v>1514974191862043.5</v>
      </c>
      <c r="D120" s="154">
        <f t="shared" si="20"/>
        <v>36538955326076.563</v>
      </c>
      <c r="E120" s="154">
        <f t="shared" si="20"/>
        <v>22175178688407.824</v>
      </c>
      <c r="F120" s="154">
        <f t="shared" si="20"/>
        <v>1147274505428562.5</v>
      </c>
      <c r="G120" s="154">
        <f t="shared" si="20"/>
        <v>497658622242604.56</v>
      </c>
      <c r="H120" s="154">
        <f t="shared" si="20"/>
        <v>409091897836498.44</v>
      </c>
      <c r="I120" s="154">
        <f t="shared" si="20"/>
        <v>601303239065495.88</v>
      </c>
      <c r="J120" s="155">
        <f t="shared" si="20"/>
        <v>1709002987851.3066</v>
      </c>
      <c r="K120" s="263">
        <f t="shared" si="13"/>
        <v>4446103107932625.5</v>
      </c>
    </row>
    <row r="121" spans="1:11" x14ac:dyDescent="0.2">
      <c r="A121" s="107" t="s">
        <v>133</v>
      </c>
      <c r="B121" s="153">
        <f t="shared" ref="B121:J121" si="21">SUMIFS(C$64:C$106,$A$64:$A$106,$A121)</f>
        <v>2252710643161338</v>
      </c>
      <c r="C121" s="154">
        <f t="shared" si="21"/>
        <v>600442871622399.88</v>
      </c>
      <c r="D121" s="154">
        <f t="shared" si="21"/>
        <v>131347020566718.41</v>
      </c>
      <c r="E121" s="154">
        <f t="shared" si="21"/>
        <v>535057930819.49176</v>
      </c>
      <c r="F121" s="154">
        <f t="shared" si="21"/>
        <v>365690445318721.31</v>
      </c>
      <c r="G121" s="154">
        <f t="shared" si="21"/>
        <v>1062405539953169.6</v>
      </c>
      <c r="H121" s="154">
        <f t="shared" si="21"/>
        <v>2007202557096859</v>
      </c>
      <c r="I121" s="154">
        <f t="shared" si="21"/>
        <v>1484771445985537.3</v>
      </c>
      <c r="J121" s="155">
        <f t="shared" si="21"/>
        <v>28733999910999.973</v>
      </c>
      <c r="K121" s="263">
        <f t="shared" si="13"/>
        <v>7933839581546563</v>
      </c>
    </row>
    <row r="122" spans="1:11" x14ac:dyDescent="0.2">
      <c r="A122" s="107" t="s">
        <v>134</v>
      </c>
      <c r="B122" s="153">
        <f t="shared" ref="B122:J122" si="22">SUMIFS(C$64:C$106,$A$64:$A$106,$A122)</f>
        <v>48625425848309.359</v>
      </c>
      <c r="C122" s="154">
        <f t="shared" si="22"/>
        <v>2271210002769.0479</v>
      </c>
      <c r="D122" s="154">
        <f t="shared" si="22"/>
        <v>9944279062716.9707</v>
      </c>
      <c r="E122" s="154">
        <f t="shared" si="22"/>
        <v>3963392080.144383</v>
      </c>
      <c r="F122" s="154">
        <f t="shared" si="22"/>
        <v>3297857833781.9746</v>
      </c>
      <c r="G122" s="154">
        <f t="shared" si="22"/>
        <v>57540582045964.68</v>
      </c>
      <c r="H122" s="154">
        <f t="shared" si="22"/>
        <v>486701059474718.88</v>
      </c>
      <c r="I122" s="154">
        <f t="shared" si="22"/>
        <v>29753116861064.75</v>
      </c>
      <c r="J122" s="155">
        <f t="shared" si="22"/>
        <v>4516650753607.0244</v>
      </c>
      <c r="K122" s="263">
        <f t="shared" si="13"/>
        <v>642654145275012.75</v>
      </c>
    </row>
    <row r="123" spans="1:11" x14ac:dyDescent="0.2">
      <c r="A123" s="107" t="s">
        <v>135</v>
      </c>
      <c r="B123" s="153">
        <f t="shared" ref="B123:J123" si="23">SUMIFS(C$64:C$106,$A$64:$A$106,$A123)</f>
        <v>5286059880147.5771</v>
      </c>
      <c r="C123" s="154">
        <f t="shared" si="23"/>
        <v>6537723542798.9082</v>
      </c>
      <c r="D123" s="154">
        <f t="shared" si="23"/>
        <v>11102259284795.803</v>
      </c>
      <c r="E123" s="154">
        <f t="shared" si="23"/>
        <v>0</v>
      </c>
      <c r="F123" s="154">
        <f t="shared" si="23"/>
        <v>1715189200647.5298</v>
      </c>
      <c r="G123" s="154">
        <f t="shared" si="23"/>
        <v>71874414705155.188</v>
      </c>
      <c r="H123" s="154">
        <f t="shared" si="23"/>
        <v>170409177864849.53</v>
      </c>
      <c r="I123" s="154">
        <f t="shared" si="23"/>
        <v>9054496972837.9785</v>
      </c>
      <c r="J123" s="155">
        <f t="shared" si="23"/>
        <v>1503700680869.1689</v>
      </c>
      <c r="K123" s="263">
        <f t="shared" si="13"/>
        <v>277483022132101.66</v>
      </c>
    </row>
    <row r="124" spans="1:11" x14ac:dyDescent="0.2">
      <c r="A124" s="107" t="s">
        <v>136</v>
      </c>
      <c r="B124" s="153">
        <f t="shared" ref="B124:J124" si="24">SUMIFS(C$64:C$106,$A$64:$A$106,$A124)</f>
        <v>3626496763043273.5</v>
      </c>
      <c r="C124" s="154">
        <f t="shared" si="24"/>
        <v>112231405474885.52</v>
      </c>
      <c r="D124" s="154">
        <f t="shared" si="24"/>
        <v>137494883600654.89</v>
      </c>
      <c r="E124" s="154">
        <f t="shared" si="24"/>
        <v>39633920801.443832</v>
      </c>
      <c r="F124" s="154">
        <f t="shared" si="24"/>
        <v>176307422283956.63</v>
      </c>
      <c r="G124" s="154">
        <f t="shared" si="24"/>
        <v>624261299153026</v>
      </c>
      <c r="H124" s="154">
        <f t="shared" si="24"/>
        <v>1283183634307131.8</v>
      </c>
      <c r="I124" s="154">
        <f t="shared" si="24"/>
        <v>23871911614915.93</v>
      </c>
      <c r="J124" s="155">
        <f t="shared" si="24"/>
        <v>24980296919826.566</v>
      </c>
      <c r="K124" s="263">
        <f t="shared" si="13"/>
        <v>6008867250318473</v>
      </c>
    </row>
    <row r="125" spans="1:11" x14ac:dyDescent="0.2">
      <c r="A125" s="107" t="s">
        <v>137</v>
      </c>
      <c r="B125" s="153">
        <f t="shared" ref="B125:J125" si="25">SUMIFS(C$64:C$106,$A$64:$A$106,$A125)</f>
        <v>1.1076745986758898E+16</v>
      </c>
      <c r="C125" s="154">
        <f t="shared" si="25"/>
        <v>3865112352583041.5</v>
      </c>
      <c r="D125" s="154">
        <f t="shared" si="25"/>
        <v>79665618866251.188</v>
      </c>
      <c r="E125" s="154">
        <f t="shared" si="25"/>
        <v>0</v>
      </c>
      <c r="F125" s="154">
        <f t="shared" si="25"/>
        <v>6047818985127.6582</v>
      </c>
      <c r="G125" s="154">
        <f t="shared" si="25"/>
        <v>476239527983281.69</v>
      </c>
      <c r="H125" s="154">
        <f t="shared" si="25"/>
        <v>2204134311941875.3</v>
      </c>
      <c r="I125" s="154">
        <f t="shared" si="25"/>
        <v>184565963972428.59</v>
      </c>
      <c r="J125" s="155">
        <f t="shared" si="25"/>
        <v>28154159611550.422</v>
      </c>
      <c r="K125" s="263">
        <f t="shared" si="13"/>
        <v>1.7920665740702456E+16</v>
      </c>
    </row>
    <row r="126" spans="1:11" x14ac:dyDescent="0.2">
      <c r="A126" s="107" t="s">
        <v>138</v>
      </c>
      <c r="B126" s="153">
        <f t="shared" ref="B126:J126" si="26">SUMIFS(C$64:C$106,$A$64:$A$106,$A126)</f>
        <v>545568822067571.13</v>
      </c>
      <c r="C126" s="154">
        <f t="shared" si="26"/>
        <v>77931638595245.953</v>
      </c>
      <c r="D126" s="154">
        <f t="shared" si="26"/>
        <v>21636671840642.371</v>
      </c>
      <c r="E126" s="154">
        <f t="shared" si="26"/>
        <v>118901762404.33148</v>
      </c>
      <c r="F126" s="154">
        <f t="shared" si="26"/>
        <v>23822418946303.039</v>
      </c>
      <c r="G126" s="154">
        <f t="shared" si="26"/>
        <v>195033458086602.75</v>
      </c>
      <c r="H126" s="154">
        <f t="shared" si="26"/>
        <v>2277150730930500</v>
      </c>
      <c r="I126" s="154">
        <f t="shared" si="26"/>
        <v>207174056235980.31</v>
      </c>
      <c r="J126" s="155">
        <f t="shared" si="26"/>
        <v>1653515877856.1343</v>
      </c>
      <c r="K126" s="263">
        <f t="shared" si="13"/>
        <v>3350090214343106</v>
      </c>
    </row>
    <row r="127" spans="1:11" x14ac:dyDescent="0.2">
      <c r="A127" s="107" t="s">
        <v>139</v>
      </c>
      <c r="B127" s="153">
        <f t="shared" ref="B127:J127" si="27">SUMIFS(C$64:C$106,$A$64:$A$106,$A127)</f>
        <v>170741941860234.22</v>
      </c>
      <c r="C127" s="154">
        <f t="shared" si="27"/>
        <v>29114988746804.258</v>
      </c>
      <c r="D127" s="154">
        <f t="shared" si="27"/>
        <v>13637883435270.275</v>
      </c>
      <c r="E127" s="154">
        <f t="shared" si="27"/>
        <v>0</v>
      </c>
      <c r="F127" s="154">
        <f t="shared" si="27"/>
        <v>1265101937494.5889</v>
      </c>
      <c r="G127" s="154">
        <f t="shared" si="27"/>
        <v>221075431409626.34</v>
      </c>
      <c r="H127" s="154">
        <f t="shared" si="27"/>
        <v>570796702373623.13</v>
      </c>
      <c r="I127" s="154">
        <f t="shared" si="27"/>
        <v>6040912431318.21</v>
      </c>
      <c r="J127" s="155">
        <f t="shared" si="27"/>
        <v>1353885483882.2039</v>
      </c>
      <c r="K127" s="263">
        <f t="shared" si="13"/>
        <v>1014026847678253.3</v>
      </c>
    </row>
    <row r="128" spans="1:11" x14ac:dyDescent="0.2">
      <c r="A128" s="107" t="s">
        <v>140</v>
      </c>
      <c r="B128" s="153">
        <f t="shared" ref="B128:J128" si="28">SUMIFS(C$64:C$106,$A$64:$A$106,$A128)</f>
        <v>3626026053502.2861</v>
      </c>
      <c r="C128" s="154">
        <f t="shared" si="28"/>
        <v>1331260330910.4443</v>
      </c>
      <c r="D128" s="154">
        <f t="shared" si="28"/>
        <v>8600396651987.665</v>
      </c>
      <c r="E128" s="154">
        <f t="shared" si="28"/>
        <v>0</v>
      </c>
      <c r="F128" s="154">
        <f t="shared" si="28"/>
        <v>337871687077.03955</v>
      </c>
      <c r="G128" s="154">
        <f t="shared" si="28"/>
        <v>122996870450033.53</v>
      </c>
      <c r="H128" s="154">
        <f t="shared" si="28"/>
        <v>537405484268913.44</v>
      </c>
      <c r="I128" s="154">
        <f t="shared" si="28"/>
        <v>15319568153666.936</v>
      </c>
      <c r="J128" s="155">
        <f t="shared" si="28"/>
        <v>1034834601409.9631</v>
      </c>
      <c r="K128" s="263">
        <f t="shared" si="13"/>
        <v>690652312197501.25</v>
      </c>
    </row>
    <row r="129" spans="1:11" x14ac:dyDescent="0.2">
      <c r="A129" s="107" t="s">
        <v>141</v>
      </c>
      <c r="B129" s="153">
        <f t="shared" ref="B129:J129" si="29">SUMIFS(C$64:C$106,$A$64:$A$106,$A129)</f>
        <v>3337097367878.6772</v>
      </c>
      <c r="C129" s="154">
        <f t="shared" si="29"/>
        <v>2360156384138.3374</v>
      </c>
      <c r="D129" s="154">
        <f t="shared" si="29"/>
        <v>10604032383688.504</v>
      </c>
      <c r="E129" s="154">
        <f t="shared" si="29"/>
        <v>0</v>
      </c>
      <c r="F129" s="154">
        <f t="shared" si="29"/>
        <v>1602214896964.9331</v>
      </c>
      <c r="G129" s="154">
        <f t="shared" si="29"/>
        <v>41545354589522.445</v>
      </c>
      <c r="H129" s="154">
        <f t="shared" si="29"/>
        <v>293208743404436.81</v>
      </c>
      <c r="I129" s="154">
        <f t="shared" si="29"/>
        <v>13405925383002.238</v>
      </c>
      <c r="J129" s="155">
        <f t="shared" si="29"/>
        <v>1717326054350.5825</v>
      </c>
      <c r="K129" s="263">
        <f t="shared" si="13"/>
        <v>367780850463982.5</v>
      </c>
    </row>
    <row r="130" spans="1:11" x14ac:dyDescent="0.2">
      <c r="A130" s="107" t="s">
        <v>142</v>
      </c>
      <c r="B130" s="153">
        <f t="shared" ref="B130:J130" si="30">SUMIFS(C$64:C$106,$A$64:$A$106,$A130)</f>
        <v>399905938628.74652</v>
      </c>
      <c r="C130" s="154">
        <f t="shared" si="30"/>
        <v>1656487094972.271</v>
      </c>
      <c r="D130" s="154">
        <f t="shared" si="30"/>
        <v>3342898008669.3994</v>
      </c>
      <c r="E130" s="154">
        <f t="shared" si="30"/>
        <v>3963392080.144383</v>
      </c>
      <c r="F130" s="154">
        <f t="shared" si="30"/>
        <v>122865154484.47588</v>
      </c>
      <c r="G130" s="154">
        <f t="shared" si="30"/>
        <v>17876449005045.566</v>
      </c>
      <c r="H130" s="154">
        <f t="shared" si="30"/>
        <v>203012191250349.44</v>
      </c>
      <c r="I130" s="154">
        <f t="shared" si="30"/>
        <v>793702058521.35706</v>
      </c>
      <c r="J130" s="155">
        <f t="shared" si="30"/>
        <v>288532971974.89594</v>
      </c>
      <c r="K130" s="263">
        <f t="shared" si="13"/>
        <v>227496994874726.28</v>
      </c>
    </row>
    <row r="131" spans="1:11" x14ac:dyDescent="0.2">
      <c r="A131" s="107" t="s">
        <v>143</v>
      </c>
      <c r="B131" s="153">
        <f t="shared" ref="B131:J131" si="31">SUMIFS(C$64:C$106,$A$64:$A$106,$A131)</f>
        <v>7979671787043.3115</v>
      </c>
      <c r="C131" s="154">
        <f t="shared" si="31"/>
        <v>1317912446369.1846</v>
      </c>
      <c r="D131" s="154">
        <f t="shared" si="31"/>
        <v>21096425369329.977</v>
      </c>
      <c r="E131" s="154">
        <f t="shared" si="31"/>
        <v>3963392080.144383</v>
      </c>
      <c r="F131" s="154">
        <f t="shared" si="31"/>
        <v>940743847825.68616</v>
      </c>
      <c r="G131" s="154">
        <f t="shared" si="31"/>
        <v>92988580557133.547</v>
      </c>
      <c r="H131" s="154">
        <f t="shared" si="31"/>
        <v>351931701056394.38</v>
      </c>
      <c r="I131" s="154">
        <f t="shared" si="31"/>
        <v>28269783064090.871</v>
      </c>
      <c r="J131" s="155">
        <f t="shared" si="31"/>
        <v>835081005427.3429</v>
      </c>
      <c r="K131" s="263">
        <f t="shared" si="13"/>
        <v>505363862525694.44</v>
      </c>
    </row>
    <row r="132" spans="1:11" x14ac:dyDescent="0.2">
      <c r="A132" s="107" t="s">
        <v>144</v>
      </c>
      <c r="B132" s="153">
        <f t="shared" ref="B132:J132" si="32">SUMIFS(C$64:C$106,$A$64:$A$106,$A132)</f>
        <v>5756946421367.1719</v>
      </c>
      <c r="C132" s="154">
        <f t="shared" si="32"/>
        <v>1401932795527.0383</v>
      </c>
      <c r="D132" s="154">
        <f t="shared" si="32"/>
        <v>6364558805109.7012</v>
      </c>
      <c r="E132" s="154">
        <f t="shared" si="32"/>
        <v>3963392080.144383</v>
      </c>
      <c r="F132" s="154">
        <f t="shared" si="32"/>
        <v>710161836456.33545</v>
      </c>
      <c r="G132" s="154">
        <f t="shared" si="32"/>
        <v>77017250982495.391</v>
      </c>
      <c r="H132" s="154">
        <f t="shared" si="32"/>
        <v>56702969800129.547</v>
      </c>
      <c r="I132" s="154">
        <f t="shared" si="32"/>
        <v>6318148939698.3115</v>
      </c>
      <c r="J132" s="155">
        <f t="shared" si="32"/>
        <v>83230664992.758438</v>
      </c>
      <c r="K132" s="263">
        <f t="shared" si="13"/>
        <v>154359163637856.38</v>
      </c>
    </row>
    <row r="133" spans="1:11" x14ac:dyDescent="0.2">
      <c r="A133" s="107" t="s">
        <v>145</v>
      </c>
      <c r="B133" s="153">
        <f t="shared" ref="B133:J133" si="33">SUMIFS(C$64:C$106,$A$64:$A$106,$A133)</f>
        <v>69385717163693.281</v>
      </c>
      <c r="C133" s="154">
        <f t="shared" si="33"/>
        <v>1695960150210.7737</v>
      </c>
      <c r="D133" s="154">
        <f t="shared" si="33"/>
        <v>15342546917214.146</v>
      </c>
      <c r="E133" s="154">
        <f t="shared" si="33"/>
        <v>0</v>
      </c>
      <c r="F133" s="154">
        <f t="shared" si="33"/>
        <v>995951067424.53491</v>
      </c>
      <c r="G133" s="154">
        <f t="shared" si="33"/>
        <v>75160563300985.438</v>
      </c>
      <c r="H133" s="154">
        <f t="shared" si="33"/>
        <v>343749385399834.5</v>
      </c>
      <c r="I133" s="154">
        <f t="shared" si="33"/>
        <v>3257647450606.5249</v>
      </c>
      <c r="J133" s="155">
        <f t="shared" si="33"/>
        <v>1417695660376.6521</v>
      </c>
      <c r="K133" s="263">
        <f t="shared" si="13"/>
        <v>511005467110345.81</v>
      </c>
    </row>
    <row r="134" spans="1:11" x14ac:dyDescent="0.2">
      <c r="A134" s="107" t="s">
        <v>146</v>
      </c>
      <c r="B134" s="153">
        <f t="shared" ref="B134:J134" si="34">SUMIFS(C$64:C$106,$A$64:$A$106,$A134)</f>
        <v>28340235069072.41</v>
      </c>
      <c r="C134" s="154">
        <f t="shared" si="34"/>
        <v>2665171895876.4131</v>
      </c>
      <c r="D134" s="154">
        <f t="shared" si="34"/>
        <v>1598856212209.0503</v>
      </c>
      <c r="E134" s="154">
        <f t="shared" si="34"/>
        <v>0</v>
      </c>
      <c r="F134" s="154">
        <f t="shared" si="34"/>
        <v>47481467450.277634</v>
      </c>
      <c r="G134" s="154">
        <f t="shared" si="34"/>
        <v>50450897646792.828</v>
      </c>
      <c r="H134" s="154">
        <f t="shared" si="34"/>
        <v>63414652409159.195</v>
      </c>
      <c r="I134" s="154">
        <f t="shared" si="34"/>
        <v>20864013976132.164</v>
      </c>
      <c r="J134" s="155">
        <f t="shared" si="34"/>
        <v>0</v>
      </c>
      <c r="K134" s="263">
        <f t="shared" si="13"/>
        <v>167381308676692.34</v>
      </c>
    </row>
    <row r="135" spans="1:11" x14ac:dyDescent="0.2">
      <c r="A135" s="107" t="s">
        <v>147</v>
      </c>
      <c r="B135" s="153">
        <f t="shared" ref="B135:J135" si="35">SUMIFS(C$64:C$106,$A$64:$A$106,$A135)</f>
        <v>49554285396360.766</v>
      </c>
      <c r="C135" s="154">
        <f t="shared" si="35"/>
        <v>4575221965737.6436</v>
      </c>
      <c r="D135" s="154">
        <f t="shared" si="35"/>
        <v>4475151433926.46</v>
      </c>
      <c r="E135" s="154">
        <f t="shared" si="35"/>
        <v>0</v>
      </c>
      <c r="F135" s="154">
        <f t="shared" si="35"/>
        <v>558838283300.35803</v>
      </c>
      <c r="G135" s="154">
        <f t="shared" si="35"/>
        <v>69067287764908.383</v>
      </c>
      <c r="H135" s="154">
        <f t="shared" si="35"/>
        <v>222369270783153.34</v>
      </c>
      <c r="I135" s="154">
        <f t="shared" si="35"/>
        <v>1583518066839.7793</v>
      </c>
      <c r="J135" s="155">
        <f t="shared" si="35"/>
        <v>1628546678358.3066</v>
      </c>
      <c r="K135" s="263">
        <f t="shared" si="13"/>
        <v>353812120372585</v>
      </c>
    </row>
    <row r="136" spans="1:11" x14ac:dyDescent="0.2">
      <c r="A136" s="108" t="s">
        <v>340</v>
      </c>
      <c r="B136" s="156">
        <f t="shared" ref="B136:J136" si="36">SUMIFS(C$64:C$106,$A$64:$A$106,$A136)</f>
        <v>124272087870988.08</v>
      </c>
      <c r="C136" s="157">
        <f t="shared" si="36"/>
        <v>6672740310382.6211</v>
      </c>
      <c r="D136" s="157">
        <f t="shared" si="36"/>
        <v>208030726075780.75</v>
      </c>
      <c r="E136" s="157">
        <f t="shared" si="36"/>
        <v>0</v>
      </c>
      <c r="F136" s="157">
        <f t="shared" si="36"/>
        <v>46881567833589.125</v>
      </c>
      <c r="G136" s="157">
        <f t="shared" si="36"/>
        <v>9477455150833.959</v>
      </c>
      <c r="H136" s="157">
        <f t="shared" si="36"/>
        <v>338208067373874.13</v>
      </c>
      <c r="I136" s="157">
        <f t="shared" si="36"/>
        <v>21801973800723.441</v>
      </c>
      <c r="J136" s="158">
        <f t="shared" si="36"/>
        <v>8436815074765.9463</v>
      </c>
      <c r="K136" s="264">
        <f t="shared" si="13"/>
        <v>763781433490938.13</v>
      </c>
    </row>
  </sheetData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31AB-7B26-4751-BC88-BD859892527F}">
  <dimension ref="A1:AE136"/>
  <sheetViews>
    <sheetView topLeftCell="A65" workbookViewId="0">
      <selection activeCell="J75" sqref="J75"/>
    </sheetView>
    <sheetView topLeftCell="A52" workbookViewId="1"/>
  </sheetViews>
  <sheetFormatPr defaultRowHeight="14.25" x14ac:dyDescent="0.2"/>
  <cols>
    <col min="1" max="1" width="25.125" customWidth="1"/>
    <col min="2" max="2" width="10.125" customWidth="1"/>
    <col min="3" max="10" width="13.25" bestFit="1" customWidth="1"/>
    <col min="11" max="11" width="11.5" bestFit="1" customWidth="1"/>
    <col min="12" max="12" width="11.25" bestFit="1" customWidth="1"/>
    <col min="13" max="14" width="9.125" bestFit="1" customWidth="1"/>
    <col min="15" max="15" width="12.75" bestFit="1" customWidth="1"/>
    <col min="16" max="16" width="9.125" bestFit="1" customWidth="1"/>
    <col min="17" max="17" width="12.75" bestFit="1" customWidth="1"/>
    <col min="18" max="21" width="9.125" bestFit="1" customWidth="1"/>
    <col min="22" max="22" width="12.75" bestFit="1" customWidth="1"/>
    <col min="23" max="23" width="9.125" bestFit="1" customWidth="1"/>
    <col min="24" max="24" width="12.75" bestFit="1" customWidth="1"/>
    <col min="25" max="25" width="9.125" bestFit="1" customWidth="1"/>
    <col min="26" max="27" width="12.75" bestFit="1" customWidth="1"/>
    <col min="28" max="28" width="9.125" bestFit="1" customWidth="1"/>
    <col min="29" max="30" width="11.625" bestFit="1" customWidth="1"/>
    <col min="31" max="31" width="12.75" bestFit="1" customWidth="1"/>
  </cols>
  <sheetData>
    <row r="1" spans="1:29" x14ac:dyDescent="0.2">
      <c r="A1" s="80" t="s">
        <v>349</v>
      </c>
    </row>
    <row r="2" spans="1:29" ht="86.25" x14ac:dyDescent="0.2">
      <c r="A2" s="1" t="s">
        <v>0</v>
      </c>
      <c r="B2" s="13" t="s">
        <v>43</v>
      </c>
      <c r="C2" s="13" t="s">
        <v>44</v>
      </c>
      <c r="D2" s="13" t="s">
        <v>45</v>
      </c>
      <c r="E2" s="13" t="s">
        <v>46</v>
      </c>
      <c r="F2" s="13" t="s">
        <v>47</v>
      </c>
      <c r="G2" s="13" t="s">
        <v>48</v>
      </c>
      <c r="H2" s="13" t="s">
        <v>49</v>
      </c>
      <c r="I2" s="13" t="s">
        <v>50</v>
      </c>
      <c r="J2" s="14" t="s">
        <v>51</v>
      </c>
      <c r="K2" s="13" t="s">
        <v>52</v>
      </c>
      <c r="L2" s="13" t="s">
        <v>53</v>
      </c>
      <c r="M2" s="13" t="s">
        <v>54</v>
      </c>
      <c r="N2" s="13" t="s">
        <v>55</v>
      </c>
      <c r="O2" s="13" t="s">
        <v>56</v>
      </c>
      <c r="P2" s="13" t="s">
        <v>57</v>
      </c>
      <c r="Q2" s="13" t="s">
        <v>58</v>
      </c>
      <c r="R2" s="13" t="s">
        <v>59</v>
      </c>
      <c r="S2" s="14" t="s">
        <v>60</v>
      </c>
      <c r="T2" s="13" t="s">
        <v>61</v>
      </c>
      <c r="U2" s="13" t="s">
        <v>62</v>
      </c>
      <c r="V2" s="13" t="s">
        <v>63</v>
      </c>
      <c r="W2" s="13" t="s">
        <v>64</v>
      </c>
      <c r="X2" s="13" t="s">
        <v>65</v>
      </c>
      <c r="Y2" s="13" t="s">
        <v>66</v>
      </c>
      <c r="Z2" s="13" t="s">
        <v>67</v>
      </c>
      <c r="AA2" s="13" t="s">
        <v>68</v>
      </c>
      <c r="AB2" s="13" t="s">
        <v>69</v>
      </c>
      <c r="AC2" s="14" t="s">
        <v>70</v>
      </c>
    </row>
    <row r="3" spans="1:29" s="136" customFormat="1" ht="12.75" x14ac:dyDescent="0.2">
      <c r="A3" s="129" t="s">
        <v>336</v>
      </c>
      <c r="B3" s="134" t="s">
        <v>159</v>
      </c>
      <c r="C3" s="134" t="s">
        <v>161</v>
      </c>
      <c r="D3" s="134" t="s">
        <v>181</v>
      </c>
      <c r="E3" s="134" t="s">
        <v>227</v>
      </c>
      <c r="F3" s="134" t="s">
        <v>196</v>
      </c>
      <c r="G3" s="134" t="s">
        <v>198</v>
      </c>
      <c r="H3" s="134" t="s">
        <v>200</v>
      </c>
      <c r="I3" s="134" t="s">
        <v>202</v>
      </c>
      <c r="J3" s="134" t="s">
        <v>184</v>
      </c>
      <c r="K3" s="134" t="s">
        <v>154</v>
      </c>
      <c r="L3" s="134" t="s">
        <v>193</v>
      </c>
      <c r="M3" s="134" t="s">
        <v>176</v>
      </c>
      <c r="N3" s="134" t="s">
        <v>186</v>
      </c>
      <c r="O3" s="134" t="s">
        <v>169</v>
      </c>
      <c r="P3" s="134" t="s">
        <v>204</v>
      </c>
      <c r="Q3" s="134" t="s">
        <v>205</v>
      </c>
      <c r="R3" s="134" t="s">
        <v>207</v>
      </c>
      <c r="S3" s="134" t="s">
        <v>171</v>
      </c>
      <c r="T3" s="134" t="s">
        <v>188</v>
      </c>
      <c r="U3" s="134" t="s">
        <v>190</v>
      </c>
      <c r="V3" s="134" t="s">
        <v>209</v>
      </c>
      <c r="W3" s="134" t="s">
        <v>211</v>
      </c>
      <c r="X3" s="134" t="s">
        <v>173</v>
      </c>
      <c r="Y3" s="134" t="s">
        <v>214</v>
      </c>
      <c r="Z3" s="134" t="s">
        <v>216</v>
      </c>
      <c r="AA3" s="135" t="s">
        <v>166</v>
      </c>
      <c r="AB3" s="135" t="s">
        <v>157</v>
      </c>
      <c r="AC3" s="135" t="s">
        <v>228</v>
      </c>
    </row>
    <row r="4" spans="1:29" s="136" customFormat="1" ht="12.75" x14ac:dyDescent="0.2">
      <c r="A4" s="129" t="s">
        <v>336</v>
      </c>
      <c r="B4" s="137" t="str">
        <f>VLOOKUP(B3,'Fuel Match'!$B$2:$D$35,3,0)</f>
        <v>coal</v>
      </c>
      <c r="C4" s="138" t="str">
        <f>VLOOKUP(C3,'Fuel Match'!$B$2:$D$35,3,0)</f>
        <v>coal</v>
      </c>
      <c r="D4" s="138" t="str">
        <f>VLOOKUP(D3,'Fuel Match'!$B$2:$D$35,3,0)</f>
        <v>coal</v>
      </c>
      <c r="E4" s="138" t="str">
        <f>VLOOKUP(E3,'Fuel Match'!$B$2:$D$35,3,0)</f>
        <v>coal</v>
      </c>
      <c r="F4" s="138" t="str">
        <f>VLOOKUP(F3,'Fuel Match'!$B$2:$D$35,3,0)</f>
        <v>LPG propane or butane</v>
      </c>
      <c r="G4" s="138" t="str">
        <f>VLOOKUP(G3,'Fuel Match'!$B$2:$D$35,3,0)</f>
        <v>LPG propane or butane</v>
      </c>
      <c r="H4" s="138" t="str">
        <f>VLOOKUP(H3,'Fuel Match'!$B$2:$D$35,3,0)</f>
        <v>LPG propane or butane</v>
      </c>
      <c r="I4" s="138" t="str">
        <f>VLOOKUP(I3,'Fuel Match'!$B$2:$D$35,3,0)</f>
        <v>LPG propane or butane</v>
      </c>
      <c r="J4" s="138" t="str">
        <f>VLOOKUP(J3,'Fuel Match'!$B$2:$D$35,3,0)</f>
        <v>petroleum diesel</v>
      </c>
      <c r="K4" s="138" t="str">
        <f>VLOOKUP(K3,'Fuel Match'!$B$2:$D$35,3,0)</f>
        <v>crude oil</v>
      </c>
      <c r="L4" s="138" t="str">
        <f>VLOOKUP(L3,'Fuel Match'!$B$2:$D$35,3,0)</f>
        <v>petroleum diesel</v>
      </c>
      <c r="M4" s="138" t="str">
        <f>VLOOKUP(M3,'Fuel Match'!$B$2:$D$35,3,0)</f>
        <v>petroleum diesel</v>
      </c>
      <c r="N4" s="138" t="str">
        <f>VLOOKUP(N3,'Fuel Match'!$B$2:$D$35,3,0)</f>
        <v>petroleum diesel</v>
      </c>
      <c r="O4" s="138" t="str">
        <f>VLOOKUP(O3,'Fuel Match'!$B$2:$D$35,3,0)</f>
        <v>heavy fuel oil</v>
      </c>
      <c r="P4" s="138" t="str">
        <f>VLOOKUP(P3,'Fuel Match'!$B$2:$D$35,3,0)</f>
        <v>LPG propane or butane</v>
      </c>
      <c r="Q4" s="138" t="str">
        <f>VLOOKUP(Q3,'Fuel Match'!$B$2:$D$35,3,0)</f>
        <v>LPG propane or butane</v>
      </c>
      <c r="R4" s="138" t="str">
        <f>VLOOKUP(R3,'Fuel Match'!$B$2:$D$35,3,0)</f>
        <v>heavy fuel oil</v>
      </c>
      <c r="S4" s="138" t="str">
        <f>VLOOKUP(S3,'Fuel Match'!$B$2:$D$35,3,0)</f>
        <v>heavy fuel oil</v>
      </c>
      <c r="T4" s="137" t="str">
        <f>VLOOKUP(T3,'Fuel Match'!$B$2:$D$35,3,0)</f>
        <v>heavy fuel oil</v>
      </c>
      <c r="U4" s="138" t="str">
        <f>VLOOKUP(U3,'Fuel Match'!$B$2:$D$35,3,0)</f>
        <v>heavy fuel oil</v>
      </c>
      <c r="V4" s="138" t="str">
        <f>VLOOKUP(V3,'Fuel Match'!$B$2:$D$35,3,0)</f>
        <v>LPG propane or butane</v>
      </c>
      <c r="W4" s="138" t="str">
        <f>VLOOKUP(W3,'Fuel Match'!$B$2:$D$35,3,0)</f>
        <v>LPG propane or butane</v>
      </c>
      <c r="X4" s="138" t="str">
        <f>VLOOKUP(X3,'Fuel Match'!$B$2:$D$35,3,0)</f>
        <v>heavy fuel oil</v>
      </c>
      <c r="Y4" s="138" t="str">
        <f>VLOOKUP(Y3,'Fuel Match'!$B$2:$D$35,3,0)</f>
        <v>natural gas</v>
      </c>
      <c r="Z4" s="138" t="str">
        <f>VLOOKUP(Z3,'Fuel Match'!$B$2:$D$35,3,0)</f>
        <v>natural gas</v>
      </c>
      <c r="AA4" s="139" t="str">
        <f>VLOOKUP(AA3,'Fuel Match'!$B$2:$D$35,3,0)</f>
        <v>heat</v>
      </c>
      <c r="AB4" s="139" t="str">
        <f>VLOOKUP(AB3,'Fuel Match'!$B$2:$D$35,3,0)</f>
        <v>electricity</v>
      </c>
      <c r="AC4" s="140" t="str">
        <f>VLOOKUP(AC3,'Fuel Match'!$B$2:$D$35,3,0)</f>
        <v>biomass</v>
      </c>
    </row>
    <row r="5" spans="1:29" x14ac:dyDescent="0.2">
      <c r="A5" s="36" t="s">
        <v>2</v>
      </c>
      <c r="B5" s="163">
        <f>INDEX('Final Energy Consumption-2020'!$A$2:$AE$43,MATCH('Energy Use 2020'!$A5,'Final Energy Consumption-2020'!$A$2:$A$43,0),MATCH('Energy Use 2020'!B$2,'Final Energy Consumption-2020'!$A$2:$AE$2,0))*VLOOKUP(B$3,'Heat Value'!$A$1:$E$33,5,0)</f>
        <v>220990815604690.53</v>
      </c>
      <c r="C5" s="3">
        <f>INDEX('Final Energy Consumption-2020'!$A$2:$AE$43,MATCH('Energy Use 2020'!$A5,'Final Energy Consumption-2020'!$A$2:$A$43,0),MATCH('Energy Use 2020'!C$2,'Final Energy Consumption-2020'!$A$2:$AE$2,0))*VLOOKUP(C$3,'Heat Value'!$A$1:$E$33,5,0)</f>
        <v>0</v>
      </c>
      <c r="D5" s="3">
        <f>INDEX('Final Energy Consumption-2020'!$A$2:$AE$43,MATCH('Energy Use 2020'!$A5,'Final Energy Consumption-2020'!$A$2:$A$43,0),MATCH('Energy Use 2020'!D$2,'Final Energy Consumption-2020'!$A$2:$AE$2,0))*VLOOKUP(D$3,'Heat Value'!$A$1:$E$33,5,0)</f>
        <v>68802048441321.844</v>
      </c>
      <c r="E5" s="3">
        <f>INDEX('Final Energy Consumption-2020'!$A$2:$AE$43,MATCH('Energy Use 2020'!$A5,'Final Energy Consumption-2020'!$A$2:$A$43,0),MATCH('Energy Use 2020'!E$2,'Final Energy Consumption-2020'!$A$2:$AE$2,0))*VLOOKUP(E$3,'Heat Value'!$A$1:$E$33,5,0)</f>
        <v>1323302932257.0933</v>
      </c>
      <c r="F5" s="3">
        <f>INDEX('Final Energy Consumption-2020'!$A$2:$AE$43,MATCH('Energy Use 2020'!$A5,'Final Energy Consumption-2020'!$A$2:$A$43,0),MATCH('Energy Use 2020'!F$2,'Final Energy Consumption-2020'!$A$2:$AE$2,0))*VLOOKUP(F$3,'Heat Value'!$A$1:$E$33,5,0)</f>
        <v>1562554721629.1914</v>
      </c>
      <c r="G5" s="3">
        <f>INDEX('Final Energy Consumption-2020'!$A$2:$AE$43,MATCH('Energy Use 2020'!$A5,'Final Energy Consumption-2020'!$A$2:$A$43,0),MATCH('Energy Use 2020'!G$2,'Final Energy Consumption-2020'!$A$2:$AE$2,0))*VLOOKUP(G$3,'Heat Value'!$A$1:$E$33,5,0)</f>
        <v>139098797471.24289</v>
      </c>
      <c r="H5" s="3">
        <f>INDEX('Final Energy Consumption-2020'!$A$2:$AE$43,MATCH('Energy Use 2020'!$A5,'Final Energy Consumption-2020'!$A$2:$A$43,0),MATCH('Energy Use 2020'!H$2,'Final Energy Consumption-2020'!$A$2:$AE$2,0))*VLOOKUP(H$3,'Heat Value'!$A$1:$E$33,5,0)</f>
        <v>0</v>
      </c>
      <c r="I5" s="3">
        <f>INDEX('Final Energy Consumption-2020'!$A$2:$AE$43,MATCH('Energy Use 2020'!$A5,'Final Energy Consumption-2020'!$A$2:$A$43,0),MATCH('Energy Use 2020'!I$2,'Final Energy Consumption-2020'!$A$2:$AE$2,0))*VLOOKUP(I$3,'Heat Value'!$A$1:$E$33,5,0)</f>
        <v>559829131320.39404</v>
      </c>
      <c r="J5" s="3">
        <f>INDEX('Final Energy Consumption-2020'!$A$2:$AE$43,MATCH('Energy Use 2020'!$A5,'Final Energy Consumption-2020'!$A$2:$A$43,0),MATCH('Energy Use 2020'!J$2,'Final Energy Consumption-2020'!$A$2:$AE$2,0))*VLOOKUP(J$3,'Heat Value'!$A$1:$E$33,5,0)</f>
        <v>180731759366.10367</v>
      </c>
      <c r="K5" s="3">
        <f>INDEX('Final Energy Consumption-2020'!$A$2:$AE$43,MATCH('Energy Use 2020'!$A5,'Final Energy Consumption-2020'!$A$2:$A$43,0),MATCH('Energy Use 2020'!K$2,'Final Energy Consumption-2020'!$A$2:$AE$2,0))*VLOOKUP(K$3,'Heat Value'!$A$1:$E$33,5,0)</f>
        <v>31707136641.155064</v>
      </c>
      <c r="L5" s="3">
        <f>INDEX('Final Energy Consumption-2020'!$A$2:$AE$43,MATCH('Energy Use 2020'!$A5,'Final Energy Consumption-2020'!$A$2:$A$43,0),MATCH('Energy Use 2020'!L$2,'Final Energy Consumption-2020'!$A$2:$AE$2,0))*VLOOKUP(L$3,'Heat Value'!$A$1:$E$33,5,0)</f>
        <v>1314483967839.2383</v>
      </c>
      <c r="M5" s="3">
        <f>INDEX('Final Energy Consumption-2020'!$A$2:$AE$43,MATCH('Energy Use 2020'!$A5,'Final Energy Consumption-2020'!$A$2:$A$43,0),MATCH('Energy Use 2020'!M$2,'Final Energy Consumption-2020'!$A$2:$AE$2,0))*VLOOKUP(M$3,'Heat Value'!$A$1:$E$33,5,0)</f>
        <v>249017149186.93643</v>
      </c>
      <c r="N5" s="3">
        <f>INDEX('Final Energy Consumption-2020'!$A$2:$AE$43,MATCH('Energy Use 2020'!$A5,'Final Energy Consumption-2020'!$A$2:$A$43,0),MATCH('Energy Use 2020'!N$2,'Final Energy Consumption-2020'!$A$2:$AE$2,0))*VLOOKUP(N$3,'Heat Value'!$A$1:$E$33,5,0)</f>
        <v>59596445439357.539</v>
      </c>
      <c r="O5" s="3">
        <f>INDEX('Final Energy Consumption-2020'!$A$2:$AE$43,MATCH('Energy Use 2020'!$A5,'Final Energy Consumption-2020'!$A$2:$A$43,0),MATCH('Energy Use 2020'!O$2,'Final Energy Consumption-2020'!$A$2:$AE$2,0))*VLOOKUP(O$3,'Heat Value'!$A$1:$E$33,5,0)</f>
        <v>79267841602.887665</v>
      </c>
      <c r="P5" s="3">
        <f>INDEX('Final Energy Consumption-2020'!$A$2:$AE$43,MATCH('Energy Use 2020'!$A5,'Final Energy Consumption-2020'!$A$2:$A$43,0),MATCH('Energy Use 2020'!P$2,'Final Energy Consumption-2020'!$A$2:$AE$2,0))*VLOOKUP(P$3,'Heat Value'!$A$1:$E$33,5,0)</f>
        <v>59344139933445.234</v>
      </c>
      <c r="Q5" s="3">
        <f>INDEX('Final Energy Consumption-2020'!$A$2:$AE$43,MATCH('Energy Use 2020'!$A5,'Final Energy Consumption-2020'!$A$2:$A$43,0),MATCH('Energy Use 2020'!Q$2,'Final Energy Consumption-2020'!$A$2:$AE$2,0))*VLOOKUP(Q$3,'Heat Value'!$A$1:$E$33,5,0)</f>
        <v>478700345578.862</v>
      </c>
      <c r="R5" s="3">
        <f>INDEX('Final Energy Consumption-2020'!$A$2:$AE$43,MATCH('Energy Use 2020'!$A5,'Final Energy Consumption-2020'!$A$2:$A$43,0),MATCH('Energy Use 2020'!R$2,'Final Energy Consumption-2020'!$A$2:$AE$2,0))*VLOOKUP(R$3,'Heat Value'!$A$1:$E$33,5,0)</f>
        <v>0</v>
      </c>
      <c r="S5" s="3">
        <f>INDEX('Final Energy Consumption-2020'!$A$2:$AE$43,MATCH('Energy Use 2020'!$A5,'Final Energy Consumption-2020'!$A$2:$A$43,0),MATCH('Energy Use 2020'!S$2,'Final Energy Consumption-2020'!$A$2:$AE$2,0))*VLOOKUP(S$3,'Heat Value'!$A$1:$E$33,5,0)</f>
        <v>0</v>
      </c>
      <c r="T5" s="8">
        <f>INDEX('Final Energy Consumption-2020'!$A$2:$AE$43,MATCH('Energy Use 2020'!$A5,'Final Energy Consumption-2020'!$A$2:$A$43,0),MATCH('Energy Use 2020'!T$2,'Final Energy Consumption-2020'!$A$2:$AE$2,0))*VLOOKUP(T$3,'Heat Value'!$A$1:$E$33,5,0)</f>
        <v>132838086249.17819</v>
      </c>
      <c r="U5" s="3">
        <f>INDEX('Final Energy Consumption-2020'!$A$2:$AE$43,MATCH('Energy Use 2020'!$A5,'Final Energy Consumption-2020'!$A$2:$A$43,0),MATCH('Energy Use 2020'!U$2,'Final Energy Consumption-2020'!$A$2:$AE$2,0))*VLOOKUP(U$3,'Heat Value'!$A$1:$E$33,5,0)</f>
        <v>0</v>
      </c>
      <c r="V5" s="3">
        <f>INDEX('Final Energy Consumption-2020'!$A$2:$AE$43,MATCH('Energy Use 2020'!$A5,'Final Energy Consumption-2020'!$A$2:$A$43,0),MATCH('Energy Use 2020'!V$2,'Final Energy Consumption-2020'!$A$2:$AE$2,0))*VLOOKUP(V$3,'Heat Value'!$A$1:$E$33,5,0)</f>
        <v>17331051811143.457</v>
      </c>
      <c r="W5" s="3">
        <f>INDEX('Final Energy Consumption-2020'!$A$2:$AE$43,MATCH('Energy Use 2020'!$A5,'Final Energy Consumption-2020'!$A$2:$A$43,0),MATCH('Energy Use 2020'!W$2,'Final Energy Consumption-2020'!$A$2:$AE$2,0))*VLOOKUP(W$3,'Heat Value'!$A$1:$E$33,5,0)</f>
        <v>0</v>
      </c>
      <c r="X5" s="3">
        <f>INDEX('Final Energy Consumption-2020'!$A$2:$AE$43,MATCH('Energy Use 2020'!$A5,'Final Energy Consumption-2020'!$A$2:$A$43,0),MATCH('Energy Use 2020'!X$2,'Final Energy Consumption-2020'!$A$2:$AE$2,0))*VLOOKUP(X$3,'Heat Value'!$A$1:$E$33,5,0)</f>
        <v>194207728434.47104</v>
      </c>
      <c r="Y5" s="3">
        <f>INDEX('Final Energy Consumption-2020'!$A$2:$AE$43,MATCH('Energy Use 2020'!$A5,'Final Energy Consumption-2020'!$A$2:$A$43,0),MATCH('Energy Use 2020'!Y$2,'Final Energy Consumption-2020'!$A$2:$AE$2,0))*VLOOKUP(Y$3,'Heat Value'!$A$1:$E$33,5,0)</f>
        <v>29208100215737.395</v>
      </c>
      <c r="Z5" s="3">
        <f>INDEX('Final Energy Consumption-2020'!$A$2:$AE$43,MATCH('Energy Use 2020'!$A5,'Final Energy Consumption-2020'!$A$2:$A$43,0),MATCH('Energy Use 2020'!Z$2,'Final Energy Consumption-2020'!$A$2:$AE$2,0))*VLOOKUP(Z$3,'Heat Value'!$A$1:$E$33,5,0)</f>
        <v>7414878937451.5117</v>
      </c>
      <c r="AA5" s="3">
        <f>INDEX('Final Energy Consumption-2020'!$A$2:$AE$43,MATCH('Energy Use 2020'!$A5,'Final Energy Consumption-2020'!$A$2:$A$43,0),MATCH('Energy Use 2020'!AA$2,'Final Energy Consumption-2020'!$A$2:$AE$2,0))*VLOOKUP(AA$3,'Heat Value'!$A$1:$E$33,5,0)</f>
        <v>5948784606994.9756</v>
      </c>
      <c r="AB5" s="3">
        <f>INDEX('Final Energy Consumption-2020'!$A$2:$AE$43,MATCH('Energy Use 2020'!$A5,'Final Energy Consumption-2020'!$A$2:$A$43,0),MATCH('Energy Use 2020'!AB$2,'Final Energy Consumption-2020'!$A$2:$AE$2,0))*VLOOKUP(AB$3,'Heat Value'!$A$1:$E$33,5,0)</f>
        <v>310098844530363</v>
      </c>
      <c r="AC5" s="385">
        <f>INDEX('Final Energy Consumption-2020'!$A$2:$AE$43,MATCH('Energy Use 2020'!$A5,'Final Energy Consumption-2020'!$A$2:$A$43,0),MATCH('Energy Use 2020'!AC$2,'Final Energy Consumption-2020'!$A$2:$AE$2,0))*VLOOKUP(AC$3,'Heat Value'!$A$1:$E$33,5,0)</f>
        <v>313502171472.72339</v>
      </c>
    </row>
    <row r="6" spans="1:29" x14ac:dyDescent="0.2">
      <c r="A6" s="12" t="s">
        <v>3</v>
      </c>
      <c r="B6" s="9">
        <f>INDEX('Final Energy Consumption-2020'!$A$2:$AE$43,MATCH('Energy Use 2020'!$A6,'Final Energy Consumption-2020'!$A$2:$A$43,0),MATCH('Energy Use 2020'!B$2,'Final Energy Consumption-2020'!$A$2:$AE$2,0))*VLOOKUP(B$3,'Heat Value'!$A$1:$E$33,5,0)</f>
        <v>12997944326833.504</v>
      </c>
      <c r="C6" s="5">
        <f>INDEX('Final Energy Consumption-2020'!$A$2:$AE$43,MATCH('Energy Use 2020'!$A6,'Final Energy Consumption-2020'!$A$2:$A$43,0),MATCH('Energy Use 2020'!C$2,'Final Energy Consumption-2020'!$A$2:$AE$2,0))*VLOOKUP(C$3,'Heat Value'!$A$1:$E$33,5,0)</f>
        <v>0</v>
      </c>
      <c r="D6" s="5">
        <f>INDEX('Final Energy Consumption-2020'!$A$2:$AE$43,MATCH('Energy Use 2020'!$A6,'Final Energy Consumption-2020'!$A$2:$A$43,0),MATCH('Energy Use 2020'!D$2,'Final Energy Consumption-2020'!$A$2:$AE$2,0))*VLOOKUP(D$3,'Heat Value'!$A$1:$E$33,5,0)</f>
        <v>0</v>
      </c>
      <c r="E6" s="5">
        <f>INDEX('Final Energy Consumption-2020'!$A$2:$AE$43,MATCH('Energy Use 2020'!$A6,'Final Energy Consumption-2020'!$A$2:$A$43,0),MATCH('Energy Use 2020'!E$2,'Final Energy Consumption-2020'!$A$2:$AE$2,0))*VLOOKUP(E$3,'Heat Value'!$A$1:$E$33,5,0)</f>
        <v>0</v>
      </c>
      <c r="F6" s="5">
        <f>INDEX('Final Energy Consumption-2020'!$A$2:$AE$43,MATCH('Energy Use 2020'!$A6,'Final Energy Consumption-2020'!$A$2:$A$43,0),MATCH('Energy Use 2020'!F$2,'Final Energy Consumption-2020'!$A$2:$AE$2,0))*VLOOKUP(F$3,'Heat Value'!$A$1:$E$33,5,0)</f>
        <v>0</v>
      </c>
      <c r="G6" s="5">
        <f>INDEX('Final Energy Consumption-2020'!$A$2:$AE$43,MATCH('Energy Use 2020'!$A6,'Final Energy Consumption-2020'!$A$2:$A$43,0),MATCH('Energy Use 2020'!G$2,'Final Energy Consumption-2020'!$A$2:$AE$2,0))*VLOOKUP(G$3,'Heat Value'!$A$1:$E$33,5,0)</f>
        <v>0</v>
      </c>
      <c r="H6" s="5">
        <f>INDEX('Final Energy Consumption-2020'!$A$2:$AE$43,MATCH('Energy Use 2020'!$A6,'Final Energy Consumption-2020'!$A$2:$A$43,0),MATCH('Energy Use 2020'!H$2,'Final Energy Consumption-2020'!$A$2:$AE$2,0))*VLOOKUP(H$3,'Heat Value'!$A$1:$E$33,5,0)</f>
        <v>0</v>
      </c>
      <c r="I6" s="5">
        <f>INDEX('Final Energy Consumption-2020'!$A$2:$AE$43,MATCH('Energy Use 2020'!$A6,'Final Energy Consumption-2020'!$A$2:$A$43,0),MATCH('Energy Use 2020'!I$2,'Final Energy Consumption-2020'!$A$2:$AE$2,0))*VLOOKUP(I$3,'Heat Value'!$A$1:$E$33,5,0)</f>
        <v>0</v>
      </c>
      <c r="J6" s="5">
        <f>INDEX('Final Energy Consumption-2020'!$A$2:$AE$43,MATCH('Energy Use 2020'!$A6,'Final Energy Consumption-2020'!$A$2:$A$43,0),MATCH('Energy Use 2020'!J$2,'Final Energy Consumption-2020'!$A$2:$AE$2,0))*VLOOKUP(J$3,'Heat Value'!$A$1:$E$33,5,0)</f>
        <v>0</v>
      </c>
      <c r="K6" s="5">
        <f>INDEX('Final Energy Consumption-2020'!$A$2:$AE$43,MATCH('Energy Use 2020'!$A6,'Final Energy Consumption-2020'!$A$2:$A$43,0),MATCH('Energy Use 2020'!K$2,'Final Energy Consumption-2020'!$A$2:$AE$2,0))*VLOOKUP(K$3,'Heat Value'!$A$1:$E$33,5,0)</f>
        <v>98097917375653.625</v>
      </c>
      <c r="L6" s="5">
        <f>INDEX('Final Energy Consumption-2020'!$A$2:$AE$43,MATCH('Energy Use 2020'!$A6,'Final Energy Consumption-2020'!$A$2:$A$43,0),MATCH('Energy Use 2020'!L$2,'Final Energy Consumption-2020'!$A$2:$AE$2,0))*VLOOKUP(L$3,'Heat Value'!$A$1:$E$33,5,0)</f>
        <v>2306470316239.6572</v>
      </c>
      <c r="M6" s="5">
        <f>INDEX('Final Energy Consumption-2020'!$A$2:$AE$43,MATCH('Energy Use 2020'!$A6,'Final Energy Consumption-2020'!$A$2:$A$43,0),MATCH('Energy Use 2020'!M$2,'Final Energy Consumption-2020'!$A$2:$AE$2,0))*VLOOKUP(M$3,'Heat Value'!$A$1:$E$33,5,0)</f>
        <v>0</v>
      </c>
      <c r="N6" s="5">
        <f>INDEX('Final Energy Consumption-2020'!$A$2:$AE$43,MATCH('Energy Use 2020'!$A6,'Final Energy Consumption-2020'!$A$2:$A$43,0),MATCH('Energy Use 2020'!N$2,'Final Energy Consumption-2020'!$A$2:$AE$2,0))*VLOOKUP(N$3,'Heat Value'!$A$1:$E$33,5,0)</f>
        <v>10106573978998.363</v>
      </c>
      <c r="O6" s="5">
        <f>INDEX('Final Energy Consumption-2020'!$A$2:$AE$43,MATCH('Energy Use 2020'!$A6,'Final Energy Consumption-2020'!$A$2:$A$43,0),MATCH('Energy Use 2020'!O$2,'Final Energy Consumption-2020'!$A$2:$AE$2,0))*VLOOKUP(O$3,'Heat Value'!$A$1:$E$33,5,0)</f>
        <v>118901762404.33148</v>
      </c>
      <c r="P6" s="5">
        <f>INDEX('Final Energy Consumption-2020'!$A$2:$AE$43,MATCH('Energy Use 2020'!$A6,'Final Energy Consumption-2020'!$A$2:$A$43,0),MATCH('Energy Use 2020'!P$2,'Final Energy Consumption-2020'!$A$2:$AE$2,0))*VLOOKUP(P$3,'Heat Value'!$A$1:$E$33,5,0)</f>
        <v>0</v>
      </c>
      <c r="Q6" s="5">
        <f>INDEX('Final Energy Consumption-2020'!$A$2:$AE$43,MATCH('Energy Use 2020'!$A6,'Final Energy Consumption-2020'!$A$2:$A$43,0),MATCH('Energy Use 2020'!Q$2,'Final Energy Consumption-2020'!$A$2:$AE$2,0))*VLOOKUP(Q$3,'Heat Value'!$A$1:$E$33,5,0)</f>
        <v>3923773324.4169021</v>
      </c>
      <c r="R6" s="5">
        <f>INDEX('Final Energy Consumption-2020'!$A$2:$AE$43,MATCH('Energy Use 2020'!$A6,'Final Energy Consumption-2020'!$A$2:$A$43,0),MATCH('Energy Use 2020'!R$2,'Final Energy Consumption-2020'!$A$2:$AE$2,0))*VLOOKUP(R$3,'Heat Value'!$A$1:$E$33,5,0)</f>
        <v>0</v>
      </c>
      <c r="S6" s="5">
        <f>INDEX('Final Energy Consumption-2020'!$A$2:$AE$43,MATCH('Energy Use 2020'!$A6,'Final Energy Consumption-2020'!$A$2:$A$43,0),MATCH('Energy Use 2020'!S$2,'Final Energy Consumption-2020'!$A$2:$AE$2,0))*VLOOKUP(S$3,'Heat Value'!$A$1:$E$33,5,0)</f>
        <v>0</v>
      </c>
      <c r="T6" s="9">
        <f>INDEX('Final Energy Consumption-2020'!$A$2:$AE$43,MATCH('Energy Use 2020'!$A6,'Final Energy Consumption-2020'!$A$2:$A$43,0),MATCH('Energy Use 2020'!T$2,'Final Energy Consumption-2020'!$A$2:$AE$2,0))*VLOOKUP(T$3,'Heat Value'!$A$1:$E$33,5,0)</f>
        <v>0</v>
      </c>
      <c r="U6" s="5">
        <f>INDEX('Final Energy Consumption-2020'!$A$2:$AE$43,MATCH('Energy Use 2020'!$A6,'Final Energy Consumption-2020'!$A$2:$A$43,0),MATCH('Energy Use 2020'!U$2,'Final Energy Consumption-2020'!$A$2:$AE$2,0))*VLOOKUP(U$3,'Heat Value'!$A$1:$E$33,5,0)</f>
        <v>0</v>
      </c>
      <c r="V6" s="5">
        <f>INDEX('Final Energy Consumption-2020'!$A$2:$AE$43,MATCH('Energy Use 2020'!$A6,'Final Energy Consumption-2020'!$A$2:$A$43,0),MATCH('Energy Use 2020'!V$2,'Final Energy Consumption-2020'!$A$2:$AE$2,0))*VLOOKUP(V$3,'Heat Value'!$A$1:$E$33,5,0)</f>
        <v>47560515398.308067</v>
      </c>
      <c r="W6" s="5">
        <f>INDEX('Final Energy Consumption-2020'!$A$2:$AE$43,MATCH('Energy Use 2020'!$A6,'Final Energy Consumption-2020'!$A$2:$A$43,0),MATCH('Energy Use 2020'!W$2,'Final Energy Consumption-2020'!$A$2:$AE$2,0))*VLOOKUP(W$3,'Heat Value'!$A$1:$E$33,5,0)</f>
        <v>4634434660496.8828</v>
      </c>
      <c r="X6" s="5">
        <f>INDEX('Final Energy Consumption-2020'!$A$2:$AE$43,MATCH('Energy Use 2020'!$A6,'Final Energy Consumption-2020'!$A$2:$A$43,0),MATCH('Energy Use 2020'!X$2,'Final Energy Consumption-2020'!$A$2:$AE$2,0))*VLOOKUP(X$3,'Heat Value'!$A$1:$E$33,5,0)</f>
        <v>6335056101532.4443</v>
      </c>
      <c r="Y6" s="5">
        <f>INDEX('Final Energy Consumption-2020'!$A$2:$AE$43,MATCH('Energy Use 2020'!$A6,'Final Energy Consumption-2020'!$A$2:$A$43,0),MATCH('Energy Use 2020'!Y$2,'Final Energy Consumption-2020'!$A$2:$AE$2,0))*VLOOKUP(Y$3,'Heat Value'!$A$1:$E$33,5,0)</f>
        <v>426620392181134.31</v>
      </c>
      <c r="Z6" s="5">
        <f>INDEX('Final Energy Consumption-2020'!$A$2:$AE$43,MATCH('Energy Use 2020'!$A6,'Final Energy Consumption-2020'!$A$2:$A$43,0),MATCH('Energy Use 2020'!Z$2,'Final Energy Consumption-2020'!$A$2:$AE$2,0))*VLOOKUP(Z$3,'Heat Value'!$A$1:$E$33,5,0)</f>
        <v>5679378015865.2275</v>
      </c>
      <c r="AA6" s="5">
        <f>INDEX('Final Energy Consumption-2020'!$A$2:$AE$43,MATCH('Energy Use 2020'!$A6,'Final Energy Consumption-2020'!$A$2:$A$43,0),MATCH('Energy Use 2020'!AA$2,'Final Energy Consumption-2020'!$A$2:$AE$2,0))*VLOOKUP(AA$3,'Heat Value'!$A$1:$E$33,5,0)</f>
        <v>25451922758401.844</v>
      </c>
      <c r="AB6" s="5">
        <f>INDEX('Final Energy Consumption-2020'!$A$2:$AE$43,MATCH('Energy Use 2020'!$A6,'Final Energy Consumption-2020'!$A$2:$A$43,0),MATCH('Energy Use 2020'!AB$2,'Final Energy Consumption-2020'!$A$2:$AE$2,0))*VLOOKUP(AB$3,'Heat Value'!$A$1:$E$33,5,0)</f>
        <v>158091346538669.03</v>
      </c>
      <c r="AC6" s="131">
        <f>INDEX('Final Energy Consumption-2020'!$A$2:$AE$43,MATCH('Energy Use 2020'!$A6,'Final Energy Consumption-2020'!$A$2:$A$43,0),MATCH('Energy Use 2020'!AC$2,'Final Energy Consumption-2020'!$A$2:$AE$2,0))*VLOOKUP(AC$3,'Heat Value'!$A$1:$E$33,5,0)</f>
        <v>0</v>
      </c>
    </row>
    <row r="7" spans="1:29" x14ac:dyDescent="0.2">
      <c r="A7" s="12" t="s">
        <v>4</v>
      </c>
      <c r="B7" s="9">
        <f>INDEX('Final Energy Consumption-2020'!$A$2:$AE$43,MATCH('Energy Use 2020'!$A7,'Final Energy Consumption-2020'!$A$2:$A$43,0),MATCH('Energy Use 2020'!B$2,'Final Energy Consumption-2020'!$A$2:$AE$2,0))*VLOOKUP(B$3,'Heat Value'!$A$1:$E$33,5,0)</f>
        <v>29846324059527.277</v>
      </c>
      <c r="C7" s="5">
        <f>INDEX('Final Energy Consumption-2020'!$A$2:$AE$43,MATCH('Energy Use 2020'!$A7,'Final Energy Consumption-2020'!$A$2:$A$43,0),MATCH('Energy Use 2020'!C$2,'Final Energy Consumption-2020'!$A$2:$AE$2,0))*VLOOKUP(C$3,'Heat Value'!$A$1:$E$33,5,0)</f>
        <v>0</v>
      </c>
      <c r="D7" s="5">
        <f>INDEX('Final Energy Consumption-2020'!$A$2:$AE$43,MATCH('Energy Use 2020'!$A7,'Final Energy Consumption-2020'!$A$2:$A$43,0),MATCH('Energy Use 2020'!D$2,'Final Energy Consumption-2020'!$A$2:$AE$2,0))*VLOOKUP(D$3,'Heat Value'!$A$1:$E$33,5,0)</f>
        <v>407426962278.82147</v>
      </c>
      <c r="E7" s="5">
        <f>INDEX('Final Energy Consumption-2020'!$A$2:$AE$43,MATCH('Energy Use 2020'!$A7,'Final Energy Consumption-2020'!$A$2:$A$43,0),MATCH('Energy Use 2020'!E$2,'Final Energy Consumption-2020'!$A$2:$AE$2,0))*VLOOKUP(E$3,'Heat Value'!$A$1:$E$33,5,0)</f>
        <v>45717286435594.852</v>
      </c>
      <c r="F7" s="5">
        <f>INDEX('Final Energy Consumption-2020'!$A$2:$AE$43,MATCH('Energy Use 2020'!$A7,'Final Energy Consumption-2020'!$A$2:$A$43,0),MATCH('Energy Use 2020'!F$2,'Final Energy Consumption-2020'!$A$2:$AE$2,0))*VLOOKUP(F$3,'Heat Value'!$A$1:$E$33,5,0)</f>
        <v>4556080609381.959</v>
      </c>
      <c r="G7" s="5">
        <f>INDEX('Final Energy Consumption-2020'!$A$2:$AE$43,MATCH('Energy Use 2020'!$A7,'Final Energy Consumption-2020'!$A$2:$A$43,0),MATCH('Energy Use 2020'!G$2,'Final Energy Consumption-2020'!$A$2:$AE$2,0))*VLOOKUP(G$3,'Heat Value'!$A$1:$E$33,5,0)</f>
        <v>7026272590214.0625</v>
      </c>
      <c r="H7" s="5">
        <f>INDEX('Final Energy Consumption-2020'!$A$2:$AE$43,MATCH('Energy Use 2020'!$A7,'Final Energy Consumption-2020'!$A$2:$A$43,0),MATCH('Energy Use 2020'!H$2,'Final Energy Consumption-2020'!$A$2:$AE$2,0))*VLOOKUP(H$3,'Heat Value'!$A$1:$E$33,5,0)</f>
        <v>75304070395.894211</v>
      </c>
      <c r="I7" s="5">
        <f>INDEX('Final Energy Consumption-2020'!$A$2:$AE$43,MATCH('Energy Use 2020'!$A7,'Final Energy Consumption-2020'!$A$2:$A$43,0),MATCH('Energy Use 2020'!I$2,'Final Energy Consumption-2020'!$A$2:$AE$2,0))*VLOOKUP(I$3,'Heat Value'!$A$1:$E$33,5,0)</f>
        <v>0</v>
      </c>
      <c r="J7" s="5">
        <f>INDEX('Final Energy Consumption-2020'!$A$2:$AE$43,MATCH('Energy Use 2020'!$A7,'Final Energy Consumption-2020'!$A$2:$A$43,0),MATCH('Energy Use 2020'!J$2,'Final Energy Consumption-2020'!$A$2:$AE$2,0))*VLOOKUP(J$3,'Heat Value'!$A$1:$E$33,5,0)</f>
        <v>0</v>
      </c>
      <c r="K7" s="5">
        <f>INDEX('Final Energy Consumption-2020'!$A$2:$AE$43,MATCH('Energy Use 2020'!$A7,'Final Energy Consumption-2020'!$A$2:$A$43,0),MATCH('Energy Use 2020'!K$2,'Final Energy Consumption-2020'!$A$2:$AE$2,0))*VLOOKUP(K$3,'Heat Value'!$A$1:$E$33,5,0)</f>
        <v>0</v>
      </c>
      <c r="L7" s="5">
        <f>INDEX('Final Energy Consumption-2020'!$A$2:$AE$43,MATCH('Energy Use 2020'!$A7,'Final Energy Consumption-2020'!$A$2:$A$43,0),MATCH('Energy Use 2020'!L$2,'Final Energy Consumption-2020'!$A$2:$AE$2,0))*VLOOKUP(L$3,'Heat Value'!$A$1:$E$33,5,0)</f>
        <v>244934900839.60959</v>
      </c>
      <c r="M7" s="5">
        <f>INDEX('Final Energy Consumption-2020'!$A$2:$AE$43,MATCH('Energy Use 2020'!$A7,'Final Energy Consumption-2020'!$A$2:$A$43,0),MATCH('Energy Use 2020'!M$2,'Final Energy Consumption-2020'!$A$2:$AE$2,0))*VLOOKUP(M$3,'Heat Value'!$A$1:$E$33,5,0)</f>
        <v>4082248347.326827</v>
      </c>
      <c r="N7" s="5">
        <f>INDEX('Final Energy Consumption-2020'!$A$2:$AE$43,MATCH('Energy Use 2020'!$A7,'Final Energy Consumption-2020'!$A$2:$A$43,0),MATCH('Energy Use 2020'!N$2,'Final Energy Consumption-2020'!$A$2:$AE$2,0))*VLOOKUP(N$3,'Heat Value'!$A$1:$E$33,5,0)</f>
        <v>14104734645090.115</v>
      </c>
      <c r="O7" s="5">
        <f>INDEX('Final Energy Consumption-2020'!$A$2:$AE$43,MATCH('Energy Use 2020'!$A7,'Final Energy Consumption-2020'!$A$2:$A$43,0),MATCH('Energy Use 2020'!O$2,'Final Energy Consumption-2020'!$A$2:$AE$2,0))*VLOOKUP(O$3,'Heat Value'!$A$1:$E$33,5,0)</f>
        <v>3963392080.144383</v>
      </c>
      <c r="P7" s="5">
        <f>INDEX('Final Energy Consumption-2020'!$A$2:$AE$43,MATCH('Energy Use 2020'!$A7,'Final Energy Consumption-2020'!$A$2:$A$43,0),MATCH('Energy Use 2020'!P$2,'Final Energy Consumption-2020'!$A$2:$AE$2,0))*VLOOKUP(P$3,'Heat Value'!$A$1:$E$33,5,0)</f>
        <v>0</v>
      </c>
      <c r="Q7" s="5">
        <f>INDEX('Final Energy Consumption-2020'!$A$2:$AE$43,MATCH('Energy Use 2020'!$A7,'Final Energy Consumption-2020'!$A$2:$A$43,0),MATCH('Energy Use 2020'!Q$2,'Final Energy Consumption-2020'!$A$2:$AE$2,0))*VLOOKUP(Q$3,'Heat Value'!$A$1:$E$33,5,0)</f>
        <v>113789426408.09015</v>
      </c>
      <c r="R7" s="5">
        <f>INDEX('Final Energy Consumption-2020'!$A$2:$AE$43,MATCH('Energy Use 2020'!$A7,'Final Energy Consumption-2020'!$A$2:$A$43,0),MATCH('Energy Use 2020'!R$2,'Final Energy Consumption-2020'!$A$2:$AE$2,0))*VLOOKUP(R$3,'Heat Value'!$A$1:$E$33,5,0)</f>
        <v>0</v>
      </c>
      <c r="S7" s="5">
        <f>INDEX('Final Energy Consumption-2020'!$A$2:$AE$43,MATCH('Energy Use 2020'!$A7,'Final Energy Consumption-2020'!$A$2:$A$43,0),MATCH('Energy Use 2020'!S$2,'Final Energy Consumption-2020'!$A$2:$AE$2,0))*VLOOKUP(S$3,'Heat Value'!$A$1:$E$33,5,0)</f>
        <v>0</v>
      </c>
      <c r="T7" s="9">
        <f>INDEX('Final Energy Consumption-2020'!$A$2:$AE$43,MATCH('Energy Use 2020'!$A7,'Final Energy Consumption-2020'!$A$2:$A$43,0),MATCH('Energy Use 2020'!T$2,'Final Energy Consumption-2020'!$A$2:$AE$2,0))*VLOOKUP(T$3,'Heat Value'!$A$1:$E$33,5,0)</f>
        <v>0</v>
      </c>
      <c r="U7" s="5">
        <f>INDEX('Final Energy Consumption-2020'!$A$2:$AE$43,MATCH('Energy Use 2020'!$A7,'Final Energy Consumption-2020'!$A$2:$A$43,0),MATCH('Energy Use 2020'!U$2,'Final Energy Consumption-2020'!$A$2:$AE$2,0))*VLOOKUP(U$3,'Heat Value'!$A$1:$E$33,5,0)</f>
        <v>0</v>
      </c>
      <c r="V7" s="5">
        <f>INDEX('Final Energy Consumption-2020'!$A$2:$AE$43,MATCH('Energy Use 2020'!$A7,'Final Energy Consumption-2020'!$A$2:$A$43,0),MATCH('Energy Use 2020'!V$2,'Final Energy Consumption-2020'!$A$2:$AE$2,0))*VLOOKUP(V$3,'Heat Value'!$A$1:$E$33,5,0)</f>
        <v>0</v>
      </c>
      <c r="W7" s="5">
        <f>INDEX('Final Energy Consumption-2020'!$A$2:$AE$43,MATCH('Energy Use 2020'!$A7,'Final Energy Consumption-2020'!$A$2:$A$43,0),MATCH('Energy Use 2020'!W$2,'Final Energy Consumption-2020'!$A$2:$AE$2,0))*VLOOKUP(W$3,'Heat Value'!$A$1:$E$33,5,0)</f>
        <v>0</v>
      </c>
      <c r="X7" s="5">
        <f>INDEX('Final Energy Consumption-2020'!$A$2:$AE$43,MATCH('Energy Use 2020'!$A7,'Final Energy Consumption-2020'!$A$2:$A$43,0),MATCH('Energy Use 2020'!X$2,'Final Energy Consumption-2020'!$A$2:$AE$2,0))*VLOOKUP(X$3,'Heat Value'!$A$1:$E$33,5,0)</f>
        <v>0</v>
      </c>
      <c r="Y7" s="5">
        <f>INDEX('Final Energy Consumption-2020'!$A$2:$AE$43,MATCH('Energy Use 2020'!$A7,'Final Energy Consumption-2020'!$A$2:$A$43,0),MATCH('Energy Use 2020'!Y$2,'Final Energy Consumption-2020'!$A$2:$AE$2,0))*VLOOKUP(Y$3,'Heat Value'!$A$1:$E$33,5,0)</f>
        <v>168637992007.72168</v>
      </c>
      <c r="Z7" s="5">
        <f>INDEX('Final Energy Consumption-2020'!$A$2:$AE$43,MATCH('Energy Use 2020'!$A7,'Final Energy Consumption-2020'!$A$2:$A$43,0),MATCH('Energy Use 2020'!Z$2,'Final Energy Consumption-2020'!$A$2:$AE$2,0))*VLOOKUP(Z$3,'Heat Value'!$A$1:$E$33,5,0)</f>
        <v>0</v>
      </c>
      <c r="AA7" s="5">
        <f>INDEX('Final Energy Consumption-2020'!$A$2:$AE$43,MATCH('Energy Use 2020'!$A7,'Final Energy Consumption-2020'!$A$2:$A$43,0),MATCH('Energy Use 2020'!AA$2,'Final Energy Consumption-2020'!$A$2:$AE$2,0))*VLOOKUP(AA$3,'Heat Value'!$A$1:$E$33,5,0)</f>
        <v>1237659598778.5862</v>
      </c>
      <c r="AB7" s="5">
        <f>INDEX('Final Energy Consumption-2020'!$A$2:$AE$43,MATCH('Energy Use 2020'!$A7,'Final Energy Consumption-2020'!$A$2:$A$43,0),MATCH('Energy Use 2020'!AB$2,'Final Energy Consumption-2020'!$A$2:$AE$2,0))*VLOOKUP(AB$3,'Heat Value'!$A$1:$E$33,5,0)</f>
        <v>152672865611806.25</v>
      </c>
      <c r="AC7" s="131">
        <f>INDEX('Final Energy Consumption-2020'!$A$2:$AE$43,MATCH('Energy Use 2020'!$A7,'Final Energy Consumption-2020'!$A$2:$A$43,0),MATCH('Energy Use 2020'!AC$2,'Final Energy Consumption-2020'!$A$2:$AE$2,0))*VLOOKUP(AC$3,'Heat Value'!$A$1:$E$33,5,0)</f>
        <v>663070964442.30896</v>
      </c>
    </row>
    <row r="8" spans="1:29" x14ac:dyDescent="0.2">
      <c r="A8" s="12" t="s">
        <v>5</v>
      </c>
      <c r="B8" s="9">
        <f>INDEX('Final Energy Consumption-2020'!$A$2:$AE$43,MATCH('Energy Use 2020'!$A8,'Final Energy Consumption-2020'!$A$2:$A$43,0),MATCH('Energy Use 2020'!B$2,'Final Energy Consumption-2020'!$A$2:$AE$2,0))*VLOOKUP(B$3,'Heat Value'!$A$1:$E$33,5,0)</f>
        <v>14813177899539.631</v>
      </c>
      <c r="C8" s="5">
        <f>INDEX('Final Energy Consumption-2020'!$A$2:$AE$43,MATCH('Energy Use 2020'!$A8,'Final Energy Consumption-2020'!$A$2:$A$43,0),MATCH('Energy Use 2020'!C$2,'Final Energy Consumption-2020'!$A$2:$AE$2,0))*VLOOKUP(C$3,'Heat Value'!$A$1:$E$33,5,0)</f>
        <v>0</v>
      </c>
      <c r="D8" s="5">
        <f>INDEX('Final Energy Consumption-2020'!$A$2:$AE$43,MATCH('Energy Use 2020'!$A8,'Final Energy Consumption-2020'!$A$2:$A$43,0),MATCH('Energy Use 2020'!D$2,'Final Energy Consumption-2020'!$A$2:$AE$2,0))*VLOOKUP(D$3,'Heat Value'!$A$1:$E$33,5,0)</f>
        <v>99082432460.802902</v>
      </c>
      <c r="E8" s="5">
        <f>INDEX('Final Energy Consumption-2020'!$A$2:$AE$43,MATCH('Energy Use 2020'!$A8,'Final Energy Consumption-2020'!$A$2:$A$43,0),MATCH('Energy Use 2020'!E$2,'Final Energy Consumption-2020'!$A$2:$AE$2,0))*VLOOKUP(E$3,'Heat Value'!$A$1:$E$33,5,0)</f>
        <v>983718065730.83313</v>
      </c>
      <c r="F8" s="5">
        <f>INDEX('Final Energy Consumption-2020'!$A$2:$AE$43,MATCH('Energy Use 2020'!$A8,'Final Energy Consumption-2020'!$A$2:$A$43,0),MATCH('Energy Use 2020'!F$2,'Final Energy Consumption-2020'!$A$2:$AE$2,0))*VLOOKUP(F$3,'Heat Value'!$A$1:$E$33,5,0)</f>
        <v>1661242388258.4038</v>
      </c>
      <c r="G8" s="5">
        <f>INDEX('Final Energy Consumption-2020'!$A$2:$AE$43,MATCH('Energy Use 2020'!$A8,'Final Energy Consumption-2020'!$A$2:$A$43,0),MATCH('Energy Use 2020'!G$2,'Final Energy Consumption-2020'!$A$2:$AE$2,0))*VLOOKUP(G$3,'Heat Value'!$A$1:$E$33,5,0)</f>
        <v>0</v>
      </c>
      <c r="H8" s="5">
        <f>INDEX('Final Energy Consumption-2020'!$A$2:$AE$43,MATCH('Energy Use 2020'!$A8,'Final Energy Consumption-2020'!$A$2:$A$43,0),MATCH('Energy Use 2020'!H$2,'Final Energy Consumption-2020'!$A$2:$AE$2,0))*VLOOKUP(H$3,'Heat Value'!$A$1:$E$33,5,0)</f>
        <v>0</v>
      </c>
      <c r="I8" s="5">
        <f>INDEX('Final Energy Consumption-2020'!$A$2:$AE$43,MATCH('Energy Use 2020'!$A8,'Final Energy Consumption-2020'!$A$2:$A$43,0),MATCH('Energy Use 2020'!I$2,'Final Energy Consumption-2020'!$A$2:$AE$2,0))*VLOOKUP(I$3,'Heat Value'!$A$1:$E$33,5,0)</f>
        <v>0</v>
      </c>
      <c r="J8" s="5">
        <f>INDEX('Final Energy Consumption-2020'!$A$2:$AE$43,MATCH('Energy Use 2020'!$A8,'Final Energy Consumption-2020'!$A$2:$A$43,0),MATCH('Energy Use 2020'!J$2,'Final Energy Consumption-2020'!$A$2:$AE$2,0))*VLOOKUP(J$3,'Heat Value'!$A$1:$E$33,5,0)</f>
        <v>0</v>
      </c>
      <c r="K8" s="5">
        <f>INDEX('Final Energy Consumption-2020'!$A$2:$AE$43,MATCH('Energy Use 2020'!$A8,'Final Energy Consumption-2020'!$A$2:$A$43,0),MATCH('Energy Use 2020'!K$2,'Final Energy Consumption-2020'!$A$2:$AE$2,0))*VLOOKUP(K$3,'Heat Value'!$A$1:$E$33,5,0)</f>
        <v>0</v>
      </c>
      <c r="L8" s="5">
        <f>INDEX('Final Energy Consumption-2020'!$A$2:$AE$43,MATCH('Energy Use 2020'!$A8,'Final Energy Consumption-2020'!$A$2:$A$43,0),MATCH('Energy Use 2020'!L$2,'Final Energy Consumption-2020'!$A$2:$AE$2,0))*VLOOKUP(L$3,'Heat Value'!$A$1:$E$33,5,0)</f>
        <v>436800573163.97052</v>
      </c>
      <c r="M8" s="5">
        <f>INDEX('Final Energy Consumption-2020'!$A$2:$AE$43,MATCH('Energy Use 2020'!$A8,'Final Energy Consumption-2020'!$A$2:$A$43,0),MATCH('Energy Use 2020'!M$2,'Final Energy Consumption-2020'!$A$2:$AE$2,0))*VLOOKUP(M$3,'Heat Value'!$A$1:$E$33,5,0)</f>
        <v>163289933893.07309</v>
      </c>
      <c r="N8" s="5">
        <f>INDEX('Final Energy Consumption-2020'!$A$2:$AE$43,MATCH('Energy Use 2020'!$A8,'Final Energy Consumption-2020'!$A$2:$A$43,0),MATCH('Energy Use 2020'!N$2,'Final Energy Consumption-2020'!$A$2:$AE$2,0))*VLOOKUP(N$3,'Heat Value'!$A$1:$E$33,5,0)</f>
        <v>6698637233280.1152</v>
      </c>
      <c r="O8" s="5">
        <f>INDEX('Final Energy Consumption-2020'!$A$2:$AE$43,MATCH('Energy Use 2020'!$A8,'Final Energy Consumption-2020'!$A$2:$A$43,0),MATCH('Energy Use 2020'!O$2,'Final Energy Consumption-2020'!$A$2:$AE$2,0))*VLOOKUP(O$3,'Heat Value'!$A$1:$E$33,5,0)</f>
        <v>206096388167.50793</v>
      </c>
      <c r="P8" s="5">
        <f>INDEX('Final Energy Consumption-2020'!$A$2:$AE$43,MATCH('Energy Use 2020'!$A8,'Final Energy Consumption-2020'!$A$2:$A$43,0),MATCH('Energy Use 2020'!P$2,'Final Energy Consumption-2020'!$A$2:$AE$2,0))*VLOOKUP(P$3,'Heat Value'!$A$1:$E$33,5,0)</f>
        <v>0</v>
      </c>
      <c r="Q8" s="5">
        <f>INDEX('Final Energy Consumption-2020'!$A$2:$AE$43,MATCH('Energy Use 2020'!$A8,'Final Energy Consumption-2020'!$A$2:$A$43,0),MATCH('Energy Use 2020'!Q$2,'Final Energy Consumption-2020'!$A$2:$AE$2,0))*VLOOKUP(Q$3,'Heat Value'!$A$1:$E$33,5,0)</f>
        <v>15695093297.667608</v>
      </c>
      <c r="R8" s="5">
        <f>INDEX('Final Energy Consumption-2020'!$A$2:$AE$43,MATCH('Energy Use 2020'!$A8,'Final Energy Consumption-2020'!$A$2:$A$43,0),MATCH('Energy Use 2020'!R$2,'Final Energy Consumption-2020'!$A$2:$AE$2,0))*VLOOKUP(R$3,'Heat Value'!$A$1:$E$33,5,0)</f>
        <v>0</v>
      </c>
      <c r="S8" s="5">
        <f>INDEX('Final Energy Consumption-2020'!$A$2:$AE$43,MATCH('Energy Use 2020'!$A8,'Final Energy Consumption-2020'!$A$2:$A$43,0),MATCH('Energy Use 2020'!S$2,'Final Energy Consumption-2020'!$A$2:$AE$2,0))*VLOOKUP(S$3,'Heat Value'!$A$1:$E$33,5,0)</f>
        <v>0</v>
      </c>
      <c r="T8" s="9">
        <f>INDEX('Final Energy Consumption-2020'!$A$2:$AE$43,MATCH('Energy Use 2020'!$A8,'Final Energy Consumption-2020'!$A$2:$A$43,0),MATCH('Energy Use 2020'!T$2,'Final Energy Consumption-2020'!$A$2:$AE$2,0))*VLOOKUP(T$3,'Heat Value'!$A$1:$E$33,5,0)</f>
        <v>147597873610.198</v>
      </c>
      <c r="U8" s="5">
        <f>INDEX('Final Energy Consumption-2020'!$A$2:$AE$43,MATCH('Energy Use 2020'!$A8,'Final Energy Consumption-2020'!$A$2:$A$43,0),MATCH('Energy Use 2020'!U$2,'Final Energy Consumption-2020'!$A$2:$AE$2,0))*VLOOKUP(U$3,'Heat Value'!$A$1:$E$33,5,0)</f>
        <v>93867732215.313522</v>
      </c>
      <c r="V8" s="5">
        <f>INDEX('Final Energy Consumption-2020'!$A$2:$AE$43,MATCH('Energy Use 2020'!$A8,'Final Energy Consumption-2020'!$A$2:$A$43,0),MATCH('Energy Use 2020'!V$2,'Final Energy Consumption-2020'!$A$2:$AE$2,0))*VLOOKUP(V$3,'Heat Value'!$A$1:$E$33,5,0)</f>
        <v>0</v>
      </c>
      <c r="W8" s="5">
        <f>INDEX('Final Energy Consumption-2020'!$A$2:$AE$43,MATCH('Energy Use 2020'!$A8,'Final Energy Consumption-2020'!$A$2:$A$43,0),MATCH('Energy Use 2020'!W$2,'Final Energy Consumption-2020'!$A$2:$AE$2,0))*VLOOKUP(W$3,'Heat Value'!$A$1:$E$33,5,0)</f>
        <v>0</v>
      </c>
      <c r="X8" s="5">
        <f>INDEX('Final Energy Consumption-2020'!$A$2:$AE$43,MATCH('Energy Use 2020'!$A8,'Final Energy Consumption-2020'!$A$2:$A$43,0),MATCH('Energy Use 2020'!X$2,'Final Energy Consumption-2020'!$A$2:$AE$2,0))*VLOOKUP(X$3,'Heat Value'!$A$1:$E$33,5,0)</f>
        <v>0</v>
      </c>
      <c r="Y8" s="5">
        <f>INDEX('Final Energy Consumption-2020'!$A$2:$AE$43,MATCH('Energy Use 2020'!$A8,'Final Energy Consumption-2020'!$A$2:$A$43,0),MATCH('Energy Use 2020'!Y$2,'Final Energy Consumption-2020'!$A$2:$AE$2,0))*VLOOKUP(Y$3,'Heat Value'!$A$1:$E$33,5,0)</f>
        <v>2799390667328.1797</v>
      </c>
      <c r="Z8" s="5">
        <f>INDEX('Final Energy Consumption-2020'!$A$2:$AE$43,MATCH('Energy Use 2020'!$A8,'Final Energy Consumption-2020'!$A$2:$A$43,0),MATCH('Energy Use 2020'!Z$2,'Final Energy Consumption-2020'!$A$2:$AE$2,0))*VLOOKUP(Z$3,'Heat Value'!$A$1:$E$33,5,0)</f>
        <v>0</v>
      </c>
      <c r="AA8" s="5">
        <f>INDEX('Final Energy Consumption-2020'!$A$2:$AE$43,MATCH('Energy Use 2020'!$A8,'Final Energy Consumption-2020'!$A$2:$A$43,0),MATCH('Energy Use 2020'!AA$2,'Final Energy Consumption-2020'!$A$2:$AE$2,0))*VLOOKUP(AA$3,'Heat Value'!$A$1:$E$33,5,0)</f>
        <v>3222578217.0678458</v>
      </c>
      <c r="AB8" s="5">
        <f>INDEX('Final Energy Consumption-2020'!$A$2:$AE$43,MATCH('Energy Use 2020'!$A8,'Final Energy Consumption-2020'!$A$2:$A$43,0),MATCH('Energy Use 2020'!AB$2,'Final Energy Consumption-2020'!$A$2:$AE$2,0))*VLOOKUP(AB$3,'Heat Value'!$A$1:$E$33,5,0)</f>
        <v>112419830665836.33</v>
      </c>
      <c r="AC8" s="131">
        <f>INDEX('Final Energy Consumption-2020'!$A$2:$AE$43,MATCH('Energy Use 2020'!$A8,'Final Energy Consumption-2020'!$A$2:$A$43,0),MATCH('Energy Use 2020'!AC$2,'Final Energy Consumption-2020'!$A$2:$AE$2,0))*VLOOKUP(AC$3,'Heat Value'!$A$1:$E$33,5,0)</f>
        <v>1667387655354.9272</v>
      </c>
    </row>
    <row r="9" spans="1:29" x14ac:dyDescent="0.2">
      <c r="A9" s="12" t="s">
        <v>6</v>
      </c>
      <c r="B9" s="9">
        <f>INDEX('Final Energy Consumption-2020'!$A$2:$AE$43,MATCH('Energy Use 2020'!$A9,'Final Energy Consumption-2020'!$A$2:$A$43,0),MATCH('Energy Use 2020'!B$2,'Final Energy Consumption-2020'!$A$2:$AE$2,0))*VLOOKUP(B$3,'Heat Value'!$A$1:$E$33,5,0)</f>
        <v>48850789083819.594</v>
      </c>
      <c r="C9" s="5">
        <f>INDEX('Final Energy Consumption-2020'!$A$2:$AE$43,MATCH('Energy Use 2020'!$A9,'Final Energy Consumption-2020'!$A$2:$A$43,0),MATCH('Energy Use 2020'!C$2,'Final Energy Consumption-2020'!$A$2:$AE$2,0))*VLOOKUP(C$3,'Heat Value'!$A$1:$E$33,5,0)</f>
        <v>0</v>
      </c>
      <c r="D9" s="5">
        <f>INDEX('Final Energy Consumption-2020'!$A$2:$AE$43,MATCH('Energy Use 2020'!$A9,'Final Energy Consumption-2020'!$A$2:$A$43,0),MATCH('Energy Use 2020'!D$2,'Final Energy Consumption-2020'!$A$2:$AE$2,0))*VLOOKUP(D$3,'Heat Value'!$A$1:$E$33,5,0)</f>
        <v>2665713762925.4414</v>
      </c>
      <c r="E9" s="5">
        <f>INDEX('Final Energy Consumption-2020'!$A$2:$AE$43,MATCH('Energy Use 2020'!$A9,'Final Energy Consumption-2020'!$A$2:$A$43,0),MATCH('Energy Use 2020'!E$2,'Final Energy Consumption-2020'!$A$2:$AE$2,0))*VLOOKUP(E$3,'Heat Value'!$A$1:$E$33,5,0)</f>
        <v>3969908796771.2798</v>
      </c>
      <c r="F9" s="5">
        <f>INDEX('Final Energy Consumption-2020'!$A$2:$AE$43,MATCH('Energy Use 2020'!$A9,'Final Energy Consumption-2020'!$A$2:$A$43,0),MATCH('Energy Use 2020'!F$2,'Final Energy Consumption-2020'!$A$2:$AE$2,0))*VLOOKUP(F$3,'Heat Value'!$A$1:$E$33,5,0)</f>
        <v>2730358776741.5347</v>
      </c>
      <c r="G9" s="5">
        <f>INDEX('Final Energy Consumption-2020'!$A$2:$AE$43,MATCH('Energy Use 2020'!$A9,'Final Energy Consumption-2020'!$A$2:$A$43,0),MATCH('Energy Use 2020'!G$2,'Final Energy Consumption-2020'!$A$2:$AE$2,0))*VLOOKUP(G$3,'Heat Value'!$A$1:$E$33,5,0)</f>
        <v>0</v>
      </c>
      <c r="H9" s="5">
        <f>INDEX('Final Energy Consumption-2020'!$A$2:$AE$43,MATCH('Energy Use 2020'!$A9,'Final Energy Consumption-2020'!$A$2:$A$43,0),MATCH('Energy Use 2020'!H$2,'Final Energy Consumption-2020'!$A$2:$AE$2,0))*VLOOKUP(H$3,'Heat Value'!$A$1:$E$33,5,0)</f>
        <v>918709658829.90942</v>
      </c>
      <c r="I9" s="5">
        <f>INDEX('Final Energy Consumption-2020'!$A$2:$AE$43,MATCH('Energy Use 2020'!$A9,'Final Energy Consumption-2020'!$A$2:$A$43,0),MATCH('Energy Use 2020'!I$2,'Final Energy Consumption-2020'!$A$2:$AE$2,0))*VLOOKUP(I$3,'Heat Value'!$A$1:$E$33,5,0)</f>
        <v>0</v>
      </c>
      <c r="J9" s="5">
        <f>INDEX('Final Energy Consumption-2020'!$A$2:$AE$43,MATCH('Energy Use 2020'!$A9,'Final Energy Consumption-2020'!$A$2:$A$43,0),MATCH('Energy Use 2020'!J$2,'Final Energy Consumption-2020'!$A$2:$AE$2,0))*VLOOKUP(J$3,'Heat Value'!$A$1:$E$33,5,0)</f>
        <v>0</v>
      </c>
      <c r="K9" s="5">
        <f>INDEX('Final Energy Consumption-2020'!$A$2:$AE$43,MATCH('Energy Use 2020'!$A9,'Final Energy Consumption-2020'!$A$2:$A$43,0),MATCH('Energy Use 2020'!K$2,'Final Energy Consumption-2020'!$A$2:$AE$2,0))*VLOOKUP(K$3,'Heat Value'!$A$1:$E$33,5,0)</f>
        <v>0</v>
      </c>
      <c r="L9" s="5">
        <f>INDEX('Final Energy Consumption-2020'!$A$2:$AE$43,MATCH('Energy Use 2020'!$A9,'Final Energy Consumption-2020'!$A$2:$A$43,0),MATCH('Energy Use 2020'!L$2,'Final Energy Consumption-2020'!$A$2:$AE$2,0))*VLOOKUP(L$3,'Heat Value'!$A$1:$E$33,5,0)</f>
        <v>314333122744.16565</v>
      </c>
      <c r="M9" s="5">
        <f>INDEX('Final Energy Consumption-2020'!$A$2:$AE$43,MATCH('Energy Use 2020'!$A9,'Final Energy Consumption-2020'!$A$2:$A$43,0),MATCH('Energy Use 2020'!M$2,'Final Energy Consumption-2020'!$A$2:$AE$2,0))*VLOOKUP(M$3,'Heat Value'!$A$1:$E$33,5,0)</f>
        <v>4082248347.326827</v>
      </c>
      <c r="N9" s="5">
        <f>INDEX('Final Energy Consumption-2020'!$A$2:$AE$43,MATCH('Energy Use 2020'!$A9,'Final Energy Consumption-2020'!$A$2:$A$43,0),MATCH('Energy Use 2020'!N$2,'Final Energy Consumption-2020'!$A$2:$AE$2,0))*VLOOKUP(N$3,'Heat Value'!$A$1:$E$33,5,0)</f>
        <v>19331854707028.066</v>
      </c>
      <c r="O9" s="5">
        <f>INDEX('Final Energy Consumption-2020'!$A$2:$AE$43,MATCH('Energy Use 2020'!$A9,'Final Energy Consumption-2020'!$A$2:$A$43,0),MATCH('Energy Use 2020'!O$2,'Final Energy Consumption-2020'!$A$2:$AE$2,0))*VLOOKUP(O$3,'Heat Value'!$A$1:$E$33,5,0)</f>
        <v>15853568320.577532</v>
      </c>
      <c r="P9" s="5">
        <f>INDEX('Final Energy Consumption-2020'!$A$2:$AE$43,MATCH('Energy Use 2020'!$A9,'Final Energy Consumption-2020'!$A$2:$A$43,0),MATCH('Energy Use 2020'!P$2,'Final Energy Consumption-2020'!$A$2:$AE$2,0))*VLOOKUP(P$3,'Heat Value'!$A$1:$E$33,5,0)</f>
        <v>0</v>
      </c>
      <c r="Q9" s="5">
        <f>INDEX('Final Energy Consumption-2020'!$A$2:$AE$43,MATCH('Energy Use 2020'!$A9,'Final Energy Consumption-2020'!$A$2:$A$43,0),MATCH('Energy Use 2020'!Q$2,'Final Energy Consumption-2020'!$A$2:$AE$2,0))*VLOOKUP(Q$3,'Heat Value'!$A$1:$E$33,5,0)</f>
        <v>62780373190.670433</v>
      </c>
      <c r="R9" s="5">
        <f>INDEX('Final Energy Consumption-2020'!$A$2:$AE$43,MATCH('Energy Use 2020'!$A9,'Final Energy Consumption-2020'!$A$2:$A$43,0),MATCH('Energy Use 2020'!R$2,'Final Energy Consumption-2020'!$A$2:$AE$2,0))*VLOOKUP(R$3,'Heat Value'!$A$1:$E$33,5,0)</f>
        <v>0</v>
      </c>
      <c r="S9" s="5">
        <f>INDEX('Final Energy Consumption-2020'!$A$2:$AE$43,MATCH('Energy Use 2020'!$A9,'Final Energy Consumption-2020'!$A$2:$A$43,0),MATCH('Energy Use 2020'!S$2,'Final Energy Consumption-2020'!$A$2:$AE$2,0))*VLOOKUP(S$3,'Heat Value'!$A$1:$E$33,5,0)</f>
        <v>0</v>
      </c>
      <c r="T9" s="9">
        <f>INDEX('Final Energy Consumption-2020'!$A$2:$AE$43,MATCH('Energy Use 2020'!$A9,'Final Energy Consumption-2020'!$A$2:$A$43,0),MATCH('Energy Use 2020'!T$2,'Final Energy Consumption-2020'!$A$2:$AE$2,0))*VLOOKUP(T$3,'Heat Value'!$A$1:$E$33,5,0)</f>
        <v>217706863575.04202</v>
      </c>
      <c r="U9" s="5">
        <f>INDEX('Final Energy Consumption-2020'!$A$2:$AE$43,MATCH('Energy Use 2020'!$A9,'Final Energy Consumption-2020'!$A$2:$A$43,0),MATCH('Energy Use 2020'!U$2,'Final Energy Consumption-2020'!$A$2:$AE$2,0))*VLOOKUP(U$3,'Heat Value'!$A$1:$E$33,5,0)</f>
        <v>221043369410.25443</v>
      </c>
      <c r="V9" s="5">
        <f>INDEX('Final Energy Consumption-2020'!$A$2:$AE$43,MATCH('Energy Use 2020'!$A9,'Final Energy Consumption-2020'!$A$2:$A$43,0),MATCH('Energy Use 2020'!V$2,'Final Energy Consumption-2020'!$A$2:$AE$2,0))*VLOOKUP(V$3,'Heat Value'!$A$1:$E$33,5,0)</f>
        <v>28536309238.984837</v>
      </c>
      <c r="W9" s="5">
        <f>INDEX('Final Energy Consumption-2020'!$A$2:$AE$43,MATCH('Energy Use 2020'!$A9,'Final Energy Consumption-2020'!$A$2:$A$43,0),MATCH('Energy Use 2020'!W$2,'Final Energy Consumption-2020'!$A$2:$AE$2,0))*VLOOKUP(W$3,'Heat Value'!$A$1:$E$33,5,0)</f>
        <v>0</v>
      </c>
      <c r="X9" s="5">
        <f>INDEX('Final Energy Consumption-2020'!$A$2:$AE$43,MATCH('Energy Use 2020'!$A9,'Final Energy Consumption-2020'!$A$2:$A$43,0),MATCH('Energy Use 2020'!X$2,'Final Energy Consumption-2020'!$A$2:$AE$2,0))*VLOOKUP(X$3,'Heat Value'!$A$1:$E$33,5,0)</f>
        <v>27189081980.825947</v>
      </c>
      <c r="Y9" s="5">
        <f>INDEX('Final Energy Consumption-2020'!$A$2:$AE$43,MATCH('Energy Use 2020'!$A9,'Final Energy Consumption-2020'!$A$2:$A$43,0),MATCH('Energy Use 2020'!Y$2,'Final Energy Consumption-2020'!$A$2:$AE$2,0))*VLOOKUP(Y$3,'Heat Value'!$A$1:$E$33,5,0)</f>
        <v>2833118265729.7241</v>
      </c>
      <c r="Z9" s="5">
        <f>INDEX('Final Energy Consumption-2020'!$A$2:$AE$43,MATCH('Energy Use 2020'!$A9,'Final Energy Consumption-2020'!$A$2:$A$43,0),MATCH('Energy Use 2020'!Z$2,'Final Energy Consumption-2020'!$A$2:$AE$2,0))*VLOOKUP(Z$3,'Heat Value'!$A$1:$E$33,5,0)</f>
        <v>8453254488850.0459</v>
      </c>
      <c r="AA9" s="5">
        <f>INDEX('Final Energy Consumption-2020'!$A$2:$AE$43,MATCH('Energy Use 2020'!$A9,'Final Energy Consumption-2020'!$A$2:$A$43,0),MATCH('Energy Use 2020'!AA$2,'Final Energy Consumption-2020'!$A$2:$AE$2,0))*VLOOKUP(AA$3,'Heat Value'!$A$1:$E$33,5,0)</f>
        <v>21700557368598.074</v>
      </c>
      <c r="AB9" s="5">
        <f>INDEX('Final Energy Consumption-2020'!$A$2:$AE$43,MATCH('Energy Use 2020'!$A9,'Final Energy Consumption-2020'!$A$2:$A$43,0),MATCH('Energy Use 2020'!AB$2,'Final Energy Consumption-2020'!$A$2:$AE$2,0))*VLOOKUP(AB$3,'Heat Value'!$A$1:$E$33,5,0)</f>
        <v>77012036850940.172</v>
      </c>
      <c r="AC9" s="131">
        <f>INDEX('Final Energy Consumption-2020'!$A$2:$AE$43,MATCH('Energy Use 2020'!$A9,'Final Energy Consumption-2020'!$A$2:$A$43,0),MATCH('Energy Use 2020'!AC$2,'Final Energy Consumption-2020'!$A$2:$AE$2,0))*VLOOKUP(AC$3,'Heat Value'!$A$1:$E$33,5,0)</f>
        <v>91553731492.034286</v>
      </c>
    </row>
    <row r="10" spans="1:29" x14ac:dyDescent="0.2">
      <c r="A10" s="12" t="s">
        <v>7</v>
      </c>
      <c r="B10" s="9">
        <f>INDEX('Final Energy Consumption-2020'!$A$2:$AE$43,MATCH('Energy Use 2020'!$A10,'Final Energy Consumption-2020'!$A$2:$A$43,0),MATCH('Energy Use 2020'!B$2,'Final Energy Consumption-2020'!$A$2:$AE$2,0))*VLOOKUP(B$3,'Heat Value'!$A$1:$E$33,5,0)</f>
        <v>659904781344.03979</v>
      </c>
      <c r="C10" s="5">
        <f>INDEX('Final Energy Consumption-2020'!$A$2:$AE$43,MATCH('Energy Use 2020'!$A10,'Final Energy Consumption-2020'!$A$2:$A$43,0),MATCH('Energy Use 2020'!C$2,'Final Energy Consumption-2020'!$A$2:$AE$2,0))*VLOOKUP(C$3,'Heat Value'!$A$1:$E$33,5,0)</f>
        <v>0</v>
      </c>
      <c r="D10" s="5">
        <f>INDEX('Final Energy Consumption-2020'!$A$2:$AE$43,MATCH('Energy Use 2020'!$A10,'Final Energy Consumption-2020'!$A$2:$A$43,0),MATCH('Energy Use 2020'!D$2,'Final Energy Consumption-2020'!$A$2:$AE$2,0))*VLOOKUP(D$3,'Heat Value'!$A$1:$E$33,5,0)</f>
        <v>0</v>
      </c>
      <c r="E10" s="5">
        <f>INDEX('Final Energy Consumption-2020'!$A$2:$AE$43,MATCH('Energy Use 2020'!$A10,'Final Energy Consumption-2020'!$A$2:$A$43,0),MATCH('Energy Use 2020'!E$2,'Final Energy Consumption-2020'!$A$2:$AE$2,0))*VLOOKUP(E$3,'Heat Value'!$A$1:$E$33,5,0)</f>
        <v>0</v>
      </c>
      <c r="F10" s="5">
        <f>INDEX('Final Energy Consumption-2020'!$A$2:$AE$43,MATCH('Energy Use 2020'!$A10,'Final Energy Consumption-2020'!$A$2:$A$43,0),MATCH('Energy Use 2020'!F$2,'Final Energy Consumption-2020'!$A$2:$AE$2,0))*VLOOKUP(F$3,'Heat Value'!$A$1:$E$33,5,0)</f>
        <v>0</v>
      </c>
      <c r="G10" s="5">
        <f>INDEX('Final Energy Consumption-2020'!$A$2:$AE$43,MATCH('Energy Use 2020'!$A10,'Final Energy Consumption-2020'!$A$2:$A$43,0),MATCH('Energy Use 2020'!G$2,'Final Energy Consumption-2020'!$A$2:$AE$2,0))*VLOOKUP(G$3,'Heat Value'!$A$1:$E$33,5,0)</f>
        <v>0</v>
      </c>
      <c r="H10" s="5">
        <f>INDEX('Final Energy Consumption-2020'!$A$2:$AE$43,MATCH('Energy Use 2020'!$A10,'Final Energy Consumption-2020'!$A$2:$A$43,0),MATCH('Energy Use 2020'!H$2,'Final Energy Consumption-2020'!$A$2:$AE$2,0))*VLOOKUP(H$3,'Heat Value'!$A$1:$E$33,5,0)</f>
        <v>0</v>
      </c>
      <c r="I10" s="5">
        <f>INDEX('Final Energy Consumption-2020'!$A$2:$AE$43,MATCH('Energy Use 2020'!$A10,'Final Energy Consumption-2020'!$A$2:$A$43,0),MATCH('Energy Use 2020'!I$2,'Final Energy Consumption-2020'!$A$2:$AE$2,0))*VLOOKUP(I$3,'Heat Value'!$A$1:$E$33,5,0)</f>
        <v>0</v>
      </c>
      <c r="J10" s="5">
        <f>INDEX('Final Energy Consumption-2020'!$A$2:$AE$43,MATCH('Energy Use 2020'!$A10,'Final Energy Consumption-2020'!$A$2:$A$43,0),MATCH('Energy Use 2020'!J$2,'Final Energy Consumption-2020'!$A$2:$AE$2,0))*VLOOKUP(J$3,'Heat Value'!$A$1:$E$33,5,0)</f>
        <v>0</v>
      </c>
      <c r="K10" s="5">
        <f>INDEX('Final Energy Consumption-2020'!$A$2:$AE$43,MATCH('Energy Use 2020'!$A10,'Final Energy Consumption-2020'!$A$2:$A$43,0),MATCH('Energy Use 2020'!K$2,'Final Energy Consumption-2020'!$A$2:$AE$2,0))*VLOOKUP(K$3,'Heat Value'!$A$1:$E$33,5,0)</f>
        <v>35670528721.299446</v>
      </c>
      <c r="L10" s="5">
        <f>INDEX('Final Energy Consumption-2020'!$A$2:$AE$43,MATCH('Energy Use 2020'!$A10,'Final Energy Consumption-2020'!$A$2:$A$43,0),MATCH('Energy Use 2020'!L$2,'Final Energy Consumption-2020'!$A$2:$AE$2,0))*VLOOKUP(L$3,'Heat Value'!$A$1:$E$33,5,0)</f>
        <v>1057302321957.6481</v>
      </c>
      <c r="M10" s="5">
        <f>INDEX('Final Energy Consumption-2020'!$A$2:$AE$43,MATCH('Energy Use 2020'!$A10,'Final Energy Consumption-2020'!$A$2:$A$43,0),MATCH('Energy Use 2020'!M$2,'Final Energy Consumption-2020'!$A$2:$AE$2,0))*VLOOKUP(M$3,'Heat Value'!$A$1:$E$33,5,0)</f>
        <v>0</v>
      </c>
      <c r="N10" s="5">
        <f>INDEX('Final Energy Consumption-2020'!$A$2:$AE$43,MATCH('Energy Use 2020'!$A10,'Final Energy Consumption-2020'!$A$2:$A$43,0),MATCH('Energy Use 2020'!N$2,'Final Energy Consumption-2020'!$A$2:$AE$2,0))*VLOOKUP(N$3,'Heat Value'!$A$1:$E$33,5,0)</f>
        <v>42516335414850.313</v>
      </c>
      <c r="O10" s="5">
        <f>INDEX('Final Energy Consumption-2020'!$A$2:$AE$43,MATCH('Energy Use 2020'!$A10,'Final Energy Consumption-2020'!$A$2:$A$43,0),MATCH('Energy Use 2020'!O$2,'Final Energy Consumption-2020'!$A$2:$AE$2,0))*VLOOKUP(O$3,'Heat Value'!$A$1:$E$33,5,0)</f>
        <v>27743744561.010685</v>
      </c>
      <c r="P10" s="5">
        <f>INDEX('Final Energy Consumption-2020'!$A$2:$AE$43,MATCH('Energy Use 2020'!$A10,'Final Energy Consumption-2020'!$A$2:$A$43,0),MATCH('Energy Use 2020'!P$2,'Final Energy Consumption-2020'!$A$2:$AE$2,0))*VLOOKUP(P$3,'Heat Value'!$A$1:$E$33,5,0)</f>
        <v>0</v>
      </c>
      <c r="Q10" s="5">
        <f>INDEX('Final Energy Consumption-2020'!$A$2:$AE$43,MATCH('Energy Use 2020'!$A10,'Final Energy Consumption-2020'!$A$2:$A$43,0),MATCH('Energy Use 2020'!Q$2,'Final Energy Consumption-2020'!$A$2:$AE$2,0))*VLOOKUP(Q$3,'Heat Value'!$A$1:$E$33,5,0)</f>
        <v>172646026274.34369</v>
      </c>
      <c r="R10" s="5">
        <f>INDEX('Final Energy Consumption-2020'!$A$2:$AE$43,MATCH('Energy Use 2020'!$A10,'Final Energy Consumption-2020'!$A$2:$A$43,0),MATCH('Energy Use 2020'!R$2,'Final Energy Consumption-2020'!$A$2:$AE$2,0))*VLOOKUP(R$3,'Heat Value'!$A$1:$E$33,5,0)</f>
        <v>0</v>
      </c>
      <c r="S10" s="5">
        <f>INDEX('Final Energy Consumption-2020'!$A$2:$AE$43,MATCH('Energy Use 2020'!$A10,'Final Energy Consumption-2020'!$A$2:$A$43,0),MATCH('Energy Use 2020'!S$2,'Final Energy Consumption-2020'!$A$2:$AE$2,0))*VLOOKUP(S$3,'Heat Value'!$A$1:$E$33,5,0)</f>
        <v>0</v>
      </c>
      <c r="T10" s="9">
        <f>INDEX('Final Energy Consumption-2020'!$A$2:$AE$43,MATCH('Energy Use 2020'!$A10,'Final Energy Consumption-2020'!$A$2:$A$43,0),MATCH('Energy Use 2020'!T$2,'Final Energy Consumption-2020'!$A$2:$AE$2,0))*VLOOKUP(T$3,'Heat Value'!$A$1:$E$33,5,0)</f>
        <v>0</v>
      </c>
      <c r="U10" s="5">
        <f>INDEX('Final Energy Consumption-2020'!$A$2:$AE$43,MATCH('Energy Use 2020'!$A10,'Final Energy Consumption-2020'!$A$2:$A$43,0),MATCH('Energy Use 2020'!U$2,'Final Energy Consumption-2020'!$A$2:$AE$2,0))*VLOOKUP(U$3,'Heat Value'!$A$1:$E$33,5,0)</f>
        <v>0</v>
      </c>
      <c r="V10" s="5">
        <f>INDEX('Final Energy Consumption-2020'!$A$2:$AE$43,MATCH('Energy Use 2020'!$A10,'Final Energy Consumption-2020'!$A$2:$A$43,0),MATCH('Energy Use 2020'!V$2,'Final Energy Consumption-2020'!$A$2:$AE$2,0))*VLOOKUP(V$3,'Heat Value'!$A$1:$E$33,5,0)</f>
        <v>28536309238.984837</v>
      </c>
      <c r="W10" s="5">
        <f>INDEX('Final Energy Consumption-2020'!$A$2:$AE$43,MATCH('Energy Use 2020'!$A10,'Final Energy Consumption-2020'!$A$2:$A$43,0),MATCH('Energy Use 2020'!W$2,'Final Energy Consumption-2020'!$A$2:$AE$2,0))*VLOOKUP(W$3,'Heat Value'!$A$1:$E$33,5,0)</f>
        <v>0</v>
      </c>
      <c r="X10" s="5">
        <f>INDEX('Final Energy Consumption-2020'!$A$2:$AE$43,MATCH('Energy Use 2020'!$A10,'Final Energy Consumption-2020'!$A$2:$A$43,0),MATCH('Energy Use 2020'!X$2,'Final Energy Consumption-2020'!$A$2:$AE$2,0))*VLOOKUP(X$3,'Heat Value'!$A$1:$E$33,5,0)</f>
        <v>66030627667.720161</v>
      </c>
      <c r="Y10" s="5">
        <f>INDEX('Final Energy Consumption-2020'!$A$2:$AE$43,MATCH('Energy Use 2020'!$A10,'Final Energy Consumption-2020'!$A$2:$A$43,0),MATCH('Energy Use 2020'!Y$2,'Final Energy Consumption-2020'!$A$2:$AE$2,0))*VLOOKUP(Y$3,'Heat Value'!$A$1:$E$33,5,0)</f>
        <v>10017096725258.668</v>
      </c>
      <c r="Z10" s="5">
        <f>INDEX('Final Energy Consumption-2020'!$A$2:$AE$43,MATCH('Energy Use 2020'!$A10,'Final Energy Consumption-2020'!$A$2:$A$43,0),MATCH('Energy Use 2020'!Z$2,'Final Energy Consumption-2020'!$A$2:$AE$2,0))*VLOOKUP(Z$3,'Heat Value'!$A$1:$E$33,5,0)</f>
        <v>243750129436.27585</v>
      </c>
      <c r="AA10" s="5">
        <f>INDEX('Final Energy Consumption-2020'!$A$2:$AE$43,MATCH('Energy Use 2020'!$A10,'Final Energy Consumption-2020'!$A$2:$A$43,0),MATCH('Energy Use 2020'!AA$2,'Final Energy Consumption-2020'!$A$2:$AE$2,0))*VLOOKUP(AA$3,'Heat Value'!$A$1:$E$33,5,0)</f>
        <v>2380632267002.7373</v>
      </c>
      <c r="AB10" s="5">
        <f>INDEX('Final Energy Consumption-2020'!$A$2:$AE$43,MATCH('Energy Use 2020'!$A10,'Final Energy Consumption-2020'!$A$2:$A$43,0),MATCH('Energy Use 2020'!AB$2,'Final Energy Consumption-2020'!$A$2:$AE$2,0))*VLOOKUP(AB$3,'Heat Value'!$A$1:$E$33,5,0)</f>
        <v>10076054267648.486</v>
      </c>
      <c r="AC10" s="131">
        <f>INDEX('Final Energy Consumption-2020'!$A$2:$AE$43,MATCH('Energy Use 2020'!$A10,'Final Energy Consumption-2020'!$A$2:$A$43,0),MATCH('Energy Use 2020'!AC$2,'Final Energy Consumption-2020'!$A$2:$AE$2,0))*VLOOKUP(AC$3,'Heat Value'!$A$1:$E$33,5,0)</f>
        <v>0</v>
      </c>
    </row>
    <row r="11" spans="1:29" x14ac:dyDescent="0.2">
      <c r="A11" s="12" t="s">
        <v>8</v>
      </c>
      <c r="B11" s="9">
        <f>INDEX('Final Energy Consumption-2020'!$A$2:$AE$43,MATCH('Energy Use 2020'!$A11,'Final Energy Consumption-2020'!$A$2:$A$43,0),MATCH('Energy Use 2020'!B$2,'Final Energy Consumption-2020'!$A$2:$AE$2,0))*VLOOKUP(B$3,'Heat Value'!$A$1:$E$33,5,0)</f>
        <v>1642826017219.8464</v>
      </c>
      <c r="C11" s="5">
        <f>INDEX('Final Energy Consumption-2020'!$A$2:$AE$43,MATCH('Energy Use 2020'!$A11,'Final Energy Consumption-2020'!$A$2:$A$43,0),MATCH('Energy Use 2020'!C$2,'Final Energy Consumption-2020'!$A$2:$AE$2,0))*VLOOKUP(C$3,'Heat Value'!$A$1:$E$33,5,0)</f>
        <v>0</v>
      </c>
      <c r="D11" s="5">
        <f>INDEX('Final Energy Consumption-2020'!$A$2:$AE$43,MATCH('Energy Use 2020'!$A11,'Final Energy Consumption-2020'!$A$2:$A$43,0),MATCH('Energy Use 2020'!D$2,'Final Energy Consumption-2020'!$A$2:$AE$2,0))*VLOOKUP(D$3,'Heat Value'!$A$1:$E$33,5,0)</f>
        <v>0</v>
      </c>
      <c r="E11" s="5">
        <f>INDEX('Final Energy Consumption-2020'!$A$2:$AE$43,MATCH('Energy Use 2020'!$A11,'Final Energy Consumption-2020'!$A$2:$A$43,0),MATCH('Energy Use 2020'!E$2,'Final Energy Consumption-2020'!$A$2:$AE$2,0))*VLOOKUP(E$3,'Heat Value'!$A$1:$E$33,5,0)</f>
        <v>0</v>
      </c>
      <c r="F11" s="5">
        <f>INDEX('Final Energy Consumption-2020'!$A$2:$AE$43,MATCH('Energy Use 2020'!$A11,'Final Energy Consumption-2020'!$A$2:$A$43,0),MATCH('Energy Use 2020'!F$2,'Final Energy Consumption-2020'!$A$2:$AE$2,0))*VLOOKUP(F$3,'Heat Value'!$A$1:$E$33,5,0)</f>
        <v>0</v>
      </c>
      <c r="G11" s="5">
        <f>INDEX('Final Energy Consumption-2020'!$A$2:$AE$43,MATCH('Energy Use 2020'!$A11,'Final Energy Consumption-2020'!$A$2:$A$43,0),MATCH('Energy Use 2020'!G$2,'Final Energy Consumption-2020'!$A$2:$AE$2,0))*VLOOKUP(G$3,'Heat Value'!$A$1:$E$33,5,0)</f>
        <v>0</v>
      </c>
      <c r="H11" s="5">
        <f>INDEX('Final Energy Consumption-2020'!$A$2:$AE$43,MATCH('Energy Use 2020'!$A11,'Final Energy Consumption-2020'!$A$2:$A$43,0),MATCH('Energy Use 2020'!H$2,'Final Energy Consumption-2020'!$A$2:$AE$2,0))*VLOOKUP(H$3,'Heat Value'!$A$1:$E$33,5,0)</f>
        <v>0</v>
      </c>
      <c r="I11" s="5">
        <f>INDEX('Final Energy Consumption-2020'!$A$2:$AE$43,MATCH('Energy Use 2020'!$A11,'Final Energy Consumption-2020'!$A$2:$A$43,0),MATCH('Energy Use 2020'!I$2,'Final Energy Consumption-2020'!$A$2:$AE$2,0))*VLOOKUP(I$3,'Heat Value'!$A$1:$E$33,5,0)</f>
        <v>0</v>
      </c>
      <c r="J11" s="5">
        <f>INDEX('Final Energy Consumption-2020'!$A$2:$AE$43,MATCH('Energy Use 2020'!$A11,'Final Energy Consumption-2020'!$A$2:$A$43,0),MATCH('Energy Use 2020'!J$2,'Final Energy Consumption-2020'!$A$2:$AE$2,0))*VLOOKUP(J$3,'Heat Value'!$A$1:$E$33,5,0)</f>
        <v>0</v>
      </c>
      <c r="K11" s="5">
        <f>INDEX('Final Energy Consumption-2020'!$A$2:$AE$43,MATCH('Energy Use 2020'!$A11,'Final Energy Consumption-2020'!$A$2:$A$43,0),MATCH('Energy Use 2020'!K$2,'Final Energy Consumption-2020'!$A$2:$AE$2,0))*VLOOKUP(K$3,'Heat Value'!$A$1:$E$33,5,0)</f>
        <v>0</v>
      </c>
      <c r="L11" s="5">
        <f>INDEX('Final Energy Consumption-2020'!$A$2:$AE$43,MATCH('Energy Use 2020'!$A11,'Final Energy Consumption-2020'!$A$2:$A$43,0),MATCH('Energy Use 2020'!L$2,'Final Energy Consumption-2020'!$A$2:$AE$2,0))*VLOOKUP(L$3,'Heat Value'!$A$1:$E$33,5,0)</f>
        <v>0</v>
      </c>
      <c r="M11" s="5">
        <f>INDEX('Final Energy Consumption-2020'!$A$2:$AE$43,MATCH('Energy Use 2020'!$A11,'Final Energy Consumption-2020'!$A$2:$A$43,0),MATCH('Energy Use 2020'!M$2,'Final Energy Consumption-2020'!$A$2:$AE$2,0))*VLOOKUP(M$3,'Heat Value'!$A$1:$E$33,5,0)</f>
        <v>0</v>
      </c>
      <c r="N11" s="5">
        <f>INDEX('Final Energy Consumption-2020'!$A$2:$AE$43,MATCH('Energy Use 2020'!$A11,'Final Energy Consumption-2020'!$A$2:$A$43,0),MATCH('Energy Use 2020'!N$2,'Final Energy Consumption-2020'!$A$2:$AE$2,0))*VLOOKUP(N$3,'Heat Value'!$A$1:$E$33,5,0)</f>
        <v>92980480606.784943</v>
      </c>
      <c r="O11" s="5">
        <f>INDEX('Final Energy Consumption-2020'!$A$2:$AE$43,MATCH('Energy Use 2020'!$A11,'Final Energy Consumption-2020'!$A$2:$A$43,0),MATCH('Energy Use 2020'!O$2,'Final Energy Consumption-2020'!$A$2:$AE$2,0))*VLOOKUP(O$3,'Heat Value'!$A$1:$E$33,5,0)</f>
        <v>0</v>
      </c>
      <c r="P11" s="5">
        <f>INDEX('Final Energy Consumption-2020'!$A$2:$AE$43,MATCH('Energy Use 2020'!$A11,'Final Energy Consumption-2020'!$A$2:$A$43,0),MATCH('Energy Use 2020'!P$2,'Final Energy Consumption-2020'!$A$2:$AE$2,0))*VLOOKUP(P$3,'Heat Value'!$A$1:$E$33,5,0)</f>
        <v>0</v>
      </c>
      <c r="Q11" s="5">
        <f>INDEX('Final Energy Consumption-2020'!$A$2:$AE$43,MATCH('Energy Use 2020'!$A11,'Final Energy Consumption-2020'!$A$2:$A$43,0),MATCH('Energy Use 2020'!Q$2,'Final Energy Consumption-2020'!$A$2:$AE$2,0))*VLOOKUP(Q$3,'Heat Value'!$A$1:$E$33,5,0)</f>
        <v>0</v>
      </c>
      <c r="R11" s="5">
        <f>INDEX('Final Energy Consumption-2020'!$A$2:$AE$43,MATCH('Energy Use 2020'!$A11,'Final Energy Consumption-2020'!$A$2:$A$43,0),MATCH('Energy Use 2020'!R$2,'Final Energy Consumption-2020'!$A$2:$AE$2,0))*VLOOKUP(R$3,'Heat Value'!$A$1:$E$33,5,0)</f>
        <v>0</v>
      </c>
      <c r="S11" s="5">
        <f>INDEX('Final Energy Consumption-2020'!$A$2:$AE$43,MATCH('Energy Use 2020'!$A11,'Final Energy Consumption-2020'!$A$2:$A$43,0),MATCH('Energy Use 2020'!S$2,'Final Energy Consumption-2020'!$A$2:$AE$2,0))*VLOOKUP(S$3,'Heat Value'!$A$1:$E$33,5,0)</f>
        <v>0</v>
      </c>
      <c r="T11" s="9">
        <f>INDEX('Final Energy Consumption-2020'!$A$2:$AE$43,MATCH('Energy Use 2020'!$A11,'Final Energy Consumption-2020'!$A$2:$A$43,0),MATCH('Energy Use 2020'!T$2,'Final Energy Consumption-2020'!$A$2:$AE$2,0))*VLOOKUP(T$3,'Heat Value'!$A$1:$E$33,5,0)</f>
        <v>0</v>
      </c>
      <c r="U11" s="5">
        <f>INDEX('Final Energy Consumption-2020'!$A$2:$AE$43,MATCH('Energy Use 2020'!$A11,'Final Energy Consumption-2020'!$A$2:$A$43,0),MATCH('Energy Use 2020'!U$2,'Final Energy Consumption-2020'!$A$2:$AE$2,0))*VLOOKUP(U$3,'Heat Value'!$A$1:$E$33,5,0)</f>
        <v>0</v>
      </c>
      <c r="V11" s="5">
        <f>INDEX('Final Energy Consumption-2020'!$A$2:$AE$43,MATCH('Energy Use 2020'!$A11,'Final Energy Consumption-2020'!$A$2:$A$43,0),MATCH('Energy Use 2020'!V$2,'Final Energy Consumption-2020'!$A$2:$AE$2,0))*VLOOKUP(V$3,'Heat Value'!$A$1:$E$33,5,0)</f>
        <v>0</v>
      </c>
      <c r="W11" s="5">
        <f>INDEX('Final Energy Consumption-2020'!$A$2:$AE$43,MATCH('Energy Use 2020'!$A11,'Final Energy Consumption-2020'!$A$2:$A$43,0),MATCH('Energy Use 2020'!W$2,'Final Energy Consumption-2020'!$A$2:$AE$2,0))*VLOOKUP(W$3,'Heat Value'!$A$1:$E$33,5,0)</f>
        <v>0</v>
      </c>
      <c r="X11" s="5">
        <f>INDEX('Final Energy Consumption-2020'!$A$2:$AE$43,MATCH('Energy Use 2020'!$A11,'Final Energy Consumption-2020'!$A$2:$A$43,0),MATCH('Energy Use 2020'!X$2,'Final Energy Consumption-2020'!$A$2:$AE$2,0))*VLOOKUP(X$3,'Heat Value'!$A$1:$E$33,5,0)</f>
        <v>0</v>
      </c>
      <c r="Y11" s="5">
        <f>INDEX('Final Energy Consumption-2020'!$A$2:$AE$43,MATCH('Energy Use 2020'!$A11,'Final Energy Consumption-2020'!$A$2:$A$43,0),MATCH('Energy Use 2020'!Y$2,'Final Energy Consumption-2020'!$A$2:$AE$2,0))*VLOOKUP(Y$3,'Heat Value'!$A$1:$E$33,5,0)</f>
        <v>0</v>
      </c>
      <c r="Z11" s="5">
        <f>INDEX('Final Energy Consumption-2020'!$A$2:$AE$43,MATCH('Energy Use 2020'!$A11,'Final Energy Consumption-2020'!$A$2:$A$43,0),MATCH('Energy Use 2020'!Z$2,'Final Energy Consumption-2020'!$A$2:$AE$2,0))*VLOOKUP(Z$3,'Heat Value'!$A$1:$E$33,5,0)</f>
        <v>0</v>
      </c>
      <c r="AA11" s="5">
        <f>INDEX('Final Energy Consumption-2020'!$A$2:$AE$43,MATCH('Energy Use 2020'!$A11,'Final Energy Consumption-2020'!$A$2:$A$43,0),MATCH('Energy Use 2020'!AA$2,'Final Energy Consumption-2020'!$A$2:$AE$2,0))*VLOOKUP(AA$3,'Heat Value'!$A$1:$E$33,5,0)</f>
        <v>0</v>
      </c>
      <c r="AB11" s="5">
        <f>INDEX('Final Energy Consumption-2020'!$A$2:$AE$43,MATCH('Energy Use 2020'!$A11,'Final Energy Consumption-2020'!$A$2:$A$43,0),MATCH('Energy Use 2020'!AB$2,'Final Energy Consumption-2020'!$A$2:$AE$2,0))*VLOOKUP(AB$3,'Heat Value'!$A$1:$E$33,5,0)</f>
        <v>55177742486333.789</v>
      </c>
      <c r="AC11" s="131">
        <f>INDEX('Final Energy Consumption-2020'!$A$2:$AE$43,MATCH('Energy Use 2020'!$A11,'Final Energy Consumption-2020'!$A$2:$A$43,0),MATCH('Energy Use 2020'!AC$2,'Final Energy Consumption-2020'!$A$2:$AE$2,0))*VLOOKUP(AC$3,'Heat Value'!$A$1:$E$33,5,0)</f>
        <v>0</v>
      </c>
    </row>
    <row r="12" spans="1:29" x14ac:dyDescent="0.2">
      <c r="A12" s="12" t="s">
        <v>9</v>
      </c>
      <c r="B12" s="9">
        <f>INDEX('Final Energy Consumption-2020'!$A$2:$AE$43,MATCH('Energy Use 2020'!$A12,'Final Energy Consumption-2020'!$A$2:$A$43,0),MATCH('Energy Use 2020'!B$2,'Final Energy Consumption-2020'!$A$2:$AE$2,0))*VLOOKUP(B$3,'Heat Value'!$A$1:$E$33,5,0)</f>
        <v>138786100470415.86</v>
      </c>
      <c r="C12" s="5">
        <f>INDEX('Final Energy Consumption-2020'!$A$2:$AE$43,MATCH('Energy Use 2020'!$A12,'Final Energy Consumption-2020'!$A$2:$A$43,0),MATCH('Energy Use 2020'!C$2,'Final Energy Consumption-2020'!$A$2:$AE$2,0))*VLOOKUP(C$3,'Heat Value'!$A$1:$E$33,5,0)</f>
        <v>0</v>
      </c>
      <c r="D12" s="5">
        <f>INDEX('Final Energy Consumption-2020'!$A$2:$AE$43,MATCH('Energy Use 2020'!$A12,'Final Energy Consumption-2020'!$A$2:$A$43,0),MATCH('Energy Use 2020'!D$2,'Final Energy Consumption-2020'!$A$2:$AE$2,0))*VLOOKUP(D$3,'Heat Value'!$A$1:$E$33,5,0)</f>
        <v>5354414650181.7881</v>
      </c>
      <c r="E12" s="5">
        <f>INDEX('Final Energy Consumption-2020'!$A$2:$AE$43,MATCH('Energy Use 2020'!$A12,'Final Energy Consumption-2020'!$A$2:$A$43,0),MATCH('Energy Use 2020'!E$2,'Final Energy Consumption-2020'!$A$2:$AE$2,0))*VLOOKUP(E$3,'Heat Value'!$A$1:$E$33,5,0)</f>
        <v>3773165183625.1133</v>
      </c>
      <c r="F12" s="5">
        <f>INDEX('Final Energy Consumption-2020'!$A$2:$AE$43,MATCH('Energy Use 2020'!$A12,'Final Energy Consumption-2020'!$A$2:$A$43,0),MATCH('Energy Use 2020'!F$2,'Final Energy Consumption-2020'!$A$2:$AE$2,0))*VLOOKUP(F$3,'Heat Value'!$A$1:$E$33,5,0)</f>
        <v>49343833314.606049</v>
      </c>
      <c r="G12" s="5">
        <f>INDEX('Final Energy Consumption-2020'!$A$2:$AE$43,MATCH('Energy Use 2020'!$A12,'Final Energy Consumption-2020'!$A$2:$A$43,0),MATCH('Energy Use 2020'!G$2,'Final Energy Consumption-2020'!$A$2:$AE$2,0))*VLOOKUP(G$3,'Heat Value'!$A$1:$E$33,5,0)</f>
        <v>0</v>
      </c>
      <c r="H12" s="5">
        <f>INDEX('Final Energy Consumption-2020'!$A$2:$AE$43,MATCH('Energy Use 2020'!$A12,'Final Energy Consumption-2020'!$A$2:$A$43,0),MATCH('Energy Use 2020'!H$2,'Final Energy Consumption-2020'!$A$2:$AE$2,0))*VLOOKUP(H$3,'Heat Value'!$A$1:$E$33,5,0)</f>
        <v>0</v>
      </c>
      <c r="I12" s="5">
        <f>INDEX('Final Energy Consumption-2020'!$A$2:$AE$43,MATCH('Energy Use 2020'!$A12,'Final Energy Consumption-2020'!$A$2:$A$43,0),MATCH('Energy Use 2020'!I$2,'Final Energy Consumption-2020'!$A$2:$AE$2,0))*VLOOKUP(I$3,'Heat Value'!$A$1:$E$33,5,0)</f>
        <v>69359361402.526718</v>
      </c>
      <c r="J12" s="5">
        <f>INDEX('Final Energy Consumption-2020'!$A$2:$AE$43,MATCH('Energy Use 2020'!$A12,'Final Energy Consumption-2020'!$A$2:$A$43,0),MATCH('Energy Use 2020'!J$2,'Final Energy Consumption-2020'!$A$2:$AE$2,0))*VLOOKUP(J$3,'Heat Value'!$A$1:$E$33,5,0)</f>
        <v>0</v>
      </c>
      <c r="K12" s="5">
        <f>INDEX('Final Energy Consumption-2020'!$A$2:$AE$43,MATCH('Energy Use 2020'!$A12,'Final Energy Consumption-2020'!$A$2:$A$43,0),MATCH('Energy Use 2020'!K$2,'Final Energy Consumption-2020'!$A$2:$AE$2,0))*VLOOKUP(K$3,'Heat Value'!$A$1:$E$33,5,0)</f>
        <v>0</v>
      </c>
      <c r="L12" s="5">
        <f>INDEX('Final Energy Consumption-2020'!$A$2:$AE$43,MATCH('Energy Use 2020'!$A12,'Final Energy Consumption-2020'!$A$2:$A$43,0),MATCH('Energy Use 2020'!L$2,'Final Energy Consumption-2020'!$A$2:$AE$2,0))*VLOOKUP(L$3,'Heat Value'!$A$1:$E$33,5,0)</f>
        <v>1979890448453.5107</v>
      </c>
      <c r="M12" s="5">
        <f>INDEX('Final Energy Consumption-2020'!$A$2:$AE$43,MATCH('Energy Use 2020'!$A12,'Final Energy Consumption-2020'!$A$2:$A$43,0),MATCH('Energy Use 2020'!M$2,'Final Energy Consumption-2020'!$A$2:$AE$2,0))*VLOOKUP(M$3,'Heat Value'!$A$1:$E$33,5,0)</f>
        <v>16328993389.307308</v>
      </c>
      <c r="N12" s="5">
        <f>INDEX('Final Energy Consumption-2020'!$A$2:$AE$43,MATCH('Energy Use 2020'!$A12,'Final Energy Consumption-2020'!$A$2:$A$43,0),MATCH('Energy Use 2020'!N$2,'Final Energy Consumption-2020'!$A$2:$AE$2,0))*VLOOKUP(N$3,'Heat Value'!$A$1:$E$33,5,0)</f>
        <v>4984562286441.9922</v>
      </c>
      <c r="O12" s="5">
        <f>INDEX('Final Energy Consumption-2020'!$A$2:$AE$43,MATCH('Energy Use 2020'!$A12,'Final Energy Consumption-2020'!$A$2:$A$43,0),MATCH('Energy Use 2020'!O$2,'Final Energy Consumption-2020'!$A$2:$AE$2,0))*VLOOKUP(O$3,'Heat Value'!$A$1:$E$33,5,0)</f>
        <v>368595463453.42761</v>
      </c>
      <c r="P12" s="5">
        <f>INDEX('Final Energy Consumption-2020'!$A$2:$AE$43,MATCH('Energy Use 2020'!$A12,'Final Energy Consumption-2020'!$A$2:$A$43,0),MATCH('Energy Use 2020'!P$2,'Final Energy Consumption-2020'!$A$2:$AE$2,0))*VLOOKUP(P$3,'Heat Value'!$A$1:$E$33,5,0)</f>
        <v>0</v>
      </c>
      <c r="Q12" s="5">
        <f>INDEX('Final Energy Consumption-2020'!$A$2:$AE$43,MATCH('Energy Use 2020'!$A12,'Final Energy Consumption-2020'!$A$2:$A$43,0),MATCH('Energy Use 2020'!Q$2,'Final Energy Consumption-2020'!$A$2:$AE$2,0))*VLOOKUP(Q$3,'Heat Value'!$A$1:$E$33,5,0)</f>
        <v>11771319973.250706</v>
      </c>
      <c r="R12" s="5">
        <f>INDEX('Final Energy Consumption-2020'!$A$2:$AE$43,MATCH('Energy Use 2020'!$A12,'Final Energy Consumption-2020'!$A$2:$A$43,0),MATCH('Energy Use 2020'!R$2,'Final Energy Consumption-2020'!$A$2:$AE$2,0))*VLOOKUP(R$3,'Heat Value'!$A$1:$E$33,5,0)</f>
        <v>7568319724.4961014</v>
      </c>
      <c r="S12" s="5">
        <f>INDEX('Final Energy Consumption-2020'!$A$2:$AE$43,MATCH('Energy Use 2020'!$A12,'Final Energy Consumption-2020'!$A$2:$A$43,0),MATCH('Energy Use 2020'!S$2,'Final Energy Consumption-2020'!$A$2:$AE$2,0))*VLOOKUP(S$3,'Heat Value'!$A$1:$E$33,5,0)</f>
        <v>545433684861.32751</v>
      </c>
      <c r="T12" s="9">
        <f>INDEX('Final Energy Consumption-2020'!$A$2:$AE$43,MATCH('Energy Use 2020'!$A12,'Final Energy Consumption-2020'!$A$2:$A$43,0),MATCH('Energy Use 2020'!T$2,'Final Energy Consumption-2020'!$A$2:$AE$2,0))*VLOOKUP(T$3,'Heat Value'!$A$1:$E$33,5,0)</f>
        <v>0</v>
      </c>
      <c r="U12" s="5">
        <f>INDEX('Final Energy Consumption-2020'!$A$2:$AE$43,MATCH('Energy Use 2020'!$A12,'Final Energy Consumption-2020'!$A$2:$A$43,0),MATCH('Energy Use 2020'!U$2,'Final Energy Consumption-2020'!$A$2:$AE$2,0))*VLOOKUP(U$3,'Heat Value'!$A$1:$E$33,5,0)</f>
        <v>0</v>
      </c>
      <c r="V12" s="5">
        <f>INDEX('Final Energy Consumption-2020'!$A$2:$AE$43,MATCH('Energy Use 2020'!$A12,'Final Energy Consumption-2020'!$A$2:$A$43,0),MATCH('Energy Use 2020'!V$2,'Final Energy Consumption-2020'!$A$2:$AE$2,0))*VLOOKUP(V$3,'Heat Value'!$A$1:$E$33,5,0)</f>
        <v>461336999363.5882</v>
      </c>
      <c r="W12" s="5">
        <f>INDEX('Final Energy Consumption-2020'!$A$2:$AE$43,MATCH('Energy Use 2020'!$A12,'Final Energy Consumption-2020'!$A$2:$A$43,0),MATCH('Energy Use 2020'!W$2,'Final Energy Consumption-2020'!$A$2:$AE$2,0))*VLOOKUP(W$3,'Heat Value'!$A$1:$E$33,5,0)</f>
        <v>0</v>
      </c>
      <c r="X12" s="5">
        <f>INDEX('Final Energy Consumption-2020'!$A$2:$AE$43,MATCH('Energy Use 2020'!$A12,'Final Energy Consumption-2020'!$A$2:$A$43,0),MATCH('Energy Use 2020'!X$2,'Final Energy Consumption-2020'!$A$2:$AE$2,0))*VLOOKUP(X$3,'Heat Value'!$A$1:$E$33,5,0)</f>
        <v>69914782236.409576</v>
      </c>
      <c r="Y12" s="5">
        <f>INDEX('Final Energy Consumption-2020'!$A$2:$AE$43,MATCH('Energy Use 2020'!$A12,'Final Energy Consumption-2020'!$A$2:$A$43,0),MATCH('Energy Use 2020'!Y$2,'Final Energy Consumption-2020'!$A$2:$AE$2,0))*VLOOKUP(Y$3,'Heat Value'!$A$1:$E$33,5,0)</f>
        <v>14165591328648.621</v>
      </c>
      <c r="Z12" s="5">
        <f>INDEX('Final Energy Consumption-2020'!$A$2:$AE$43,MATCH('Energy Use 2020'!$A12,'Final Energy Consumption-2020'!$A$2:$A$43,0),MATCH('Energy Use 2020'!Z$2,'Final Energy Consumption-2020'!$A$2:$AE$2,0))*VLOOKUP(Z$3,'Heat Value'!$A$1:$E$33,5,0)</f>
        <v>91206423432465.703</v>
      </c>
      <c r="AA12" s="5">
        <f>INDEX('Final Energy Consumption-2020'!$A$2:$AE$43,MATCH('Energy Use 2020'!$A12,'Final Energy Consumption-2020'!$A$2:$A$43,0),MATCH('Energy Use 2020'!AA$2,'Final Energy Consumption-2020'!$A$2:$AE$2,0))*VLOOKUP(AA$3,'Heat Value'!$A$1:$E$33,5,0)</f>
        <v>82774291048194.281</v>
      </c>
      <c r="AB12" s="5">
        <f>INDEX('Final Energy Consumption-2020'!$A$2:$AE$43,MATCH('Energy Use 2020'!$A12,'Final Energy Consumption-2020'!$A$2:$A$43,0),MATCH('Energy Use 2020'!AB$2,'Final Energy Consumption-2020'!$A$2:$AE$2,0))*VLOOKUP(AB$3,'Heat Value'!$A$1:$E$33,5,0)</f>
        <v>287445636171772.31</v>
      </c>
      <c r="AC12" s="131">
        <f>INDEX('Final Energy Consumption-2020'!$A$2:$AE$43,MATCH('Energy Use 2020'!$A12,'Final Energy Consumption-2020'!$A$2:$A$43,0),MATCH('Energy Use 2020'!AC$2,'Final Energy Consumption-2020'!$A$2:$AE$2,0))*VLOOKUP(AC$3,'Heat Value'!$A$1:$E$33,5,0)</f>
        <v>51830509446490.438</v>
      </c>
    </row>
    <row r="13" spans="1:29" x14ac:dyDescent="0.2">
      <c r="A13" s="12" t="s">
        <v>10</v>
      </c>
      <c r="B13" s="9">
        <f>INDEX('Final Energy Consumption-2020'!$A$2:$AE$43,MATCH('Energy Use 2020'!$A13,'Final Energy Consumption-2020'!$A$2:$A$43,0),MATCH('Energy Use 2020'!B$2,'Final Energy Consumption-2020'!$A$2:$AE$2,0))*VLOOKUP(B$3,'Heat Value'!$A$1:$E$33,5,0)</f>
        <v>165969025052086.09</v>
      </c>
      <c r="C13" s="5">
        <f>INDEX('Final Energy Consumption-2020'!$A$2:$AE$43,MATCH('Energy Use 2020'!$A13,'Final Energy Consumption-2020'!$A$2:$A$43,0),MATCH('Energy Use 2020'!C$2,'Final Energy Consumption-2020'!$A$2:$AE$2,0))*VLOOKUP(C$3,'Heat Value'!$A$1:$E$33,5,0)</f>
        <v>0</v>
      </c>
      <c r="D13" s="5">
        <f>INDEX('Final Energy Consumption-2020'!$A$2:$AE$43,MATCH('Energy Use 2020'!$A13,'Final Energy Consumption-2020'!$A$2:$A$43,0),MATCH('Energy Use 2020'!D$2,'Final Energy Consumption-2020'!$A$2:$AE$2,0))*VLOOKUP(D$3,'Heat Value'!$A$1:$E$33,5,0)</f>
        <v>230663902768.74915</v>
      </c>
      <c r="E13" s="5">
        <f>INDEX('Final Energy Consumption-2020'!$A$2:$AE$43,MATCH('Energy Use 2020'!$A13,'Final Energy Consumption-2020'!$A$2:$A$43,0),MATCH('Energy Use 2020'!E$2,'Final Energy Consumption-2020'!$A$2:$AE$2,0))*VLOOKUP(E$3,'Heat Value'!$A$1:$E$33,5,0)</f>
        <v>495901709847.87207</v>
      </c>
      <c r="F13" s="5">
        <f>INDEX('Final Energy Consumption-2020'!$A$2:$AE$43,MATCH('Energy Use 2020'!$A13,'Final Energy Consumption-2020'!$A$2:$A$43,0),MATCH('Energy Use 2020'!F$2,'Final Energy Consumption-2020'!$A$2:$AE$2,0))*VLOOKUP(F$3,'Heat Value'!$A$1:$E$33,5,0)</f>
        <v>0</v>
      </c>
      <c r="G13" s="5">
        <f>INDEX('Final Energy Consumption-2020'!$A$2:$AE$43,MATCH('Energy Use 2020'!$A13,'Final Energy Consumption-2020'!$A$2:$A$43,0),MATCH('Energy Use 2020'!G$2,'Final Energy Consumption-2020'!$A$2:$AE$2,0))*VLOOKUP(G$3,'Heat Value'!$A$1:$E$33,5,0)</f>
        <v>0</v>
      </c>
      <c r="H13" s="5">
        <f>INDEX('Final Energy Consumption-2020'!$A$2:$AE$43,MATCH('Energy Use 2020'!$A13,'Final Energy Consumption-2020'!$A$2:$A$43,0),MATCH('Energy Use 2020'!H$2,'Final Energy Consumption-2020'!$A$2:$AE$2,0))*VLOOKUP(H$3,'Heat Value'!$A$1:$E$33,5,0)</f>
        <v>0</v>
      </c>
      <c r="I13" s="5">
        <f>INDEX('Final Energy Consumption-2020'!$A$2:$AE$43,MATCH('Energy Use 2020'!$A13,'Final Energy Consumption-2020'!$A$2:$A$43,0),MATCH('Energy Use 2020'!I$2,'Final Energy Consumption-2020'!$A$2:$AE$2,0))*VLOOKUP(I$3,'Heat Value'!$A$1:$E$33,5,0)</f>
        <v>0</v>
      </c>
      <c r="J13" s="5">
        <f>INDEX('Final Energy Consumption-2020'!$A$2:$AE$43,MATCH('Energy Use 2020'!$A13,'Final Energy Consumption-2020'!$A$2:$A$43,0),MATCH('Energy Use 2020'!J$2,'Final Energy Consumption-2020'!$A$2:$AE$2,0))*VLOOKUP(J$3,'Heat Value'!$A$1:$E$33,5,0)</f>
        <v>0</v>
      </c>
      <c r="K13" s="5">
        <f>INDEX('Final Energy Consumption-2020'!$A$2:$AE$43,MATCH('Energy Use 2020'!$A13,'Final Energy Consumption-2020'!$A$2:$A$43,0),MATCH('Energy Use 2020'!K$2,'Final Energy Consumption-2020'!$A$2:$AE$2,0))*VLOOKUP(K$3,'Heat Value'!$A$1:$E$33,5,0)</f>
        <v>0</v>
      </c>
      <c r="L13" s="5">
        <f>INDEX('Final Energy Consumption-2020'!$A$2:$AE$43,MATCH('Energy Use 2020'!$A13,'Final Energy Consumption-2020'!$A$2:$A$43,0),MATCH('Energy Use 2020'!L$2,'Final Energy Consumption-2020'!$A$2:$AE$2,0))*VLOOKUP(L$3,'Heat Value'!$A$1:$E$33,5,0)</f>
        <v>1506349640163.5991</v>
      </c>
      <c r="M13" s="5">
        <f>INDEX('Final Energy Consumption-2020'!$A$2:$AE$43,MATCH('Energy Use 2020'!$A13,'Final Energy Consumption-2020'!$A$2:$A$43,0),MATCH('Energy Use 2020'!M$2,'Final Energy Consumption-2020'!$A$2:$AE$2,0))*VLOOKUP(M$3,'Heat Value'!$A$1:$E$33,5,0)</f>
        <v>4082248347.326827</v>
      </c>
      <c r="N13" s="5">
        <f>INDEX('Final Energy Consumption-2020'!$A$2:$AE$43,MATCH('Energy Use 2020'!$A13,'Final Energy Consumption-2020'!$A$2:$A$43,0),MATCH('Energy Use 2020'!N$2,'Final Energy Consumption-2020'!$A$2:$AE$2,0))*VLOOKUP(N$3,'Heat Value'!$A$1:$E$33,5,0)</f>
        <v>2025357425391.2717</v>
      </c>
      <c r="O13" s="5">
        <f>INDEX('Final Energy Consumption-2020'!$A$2:$AE$43,MATCH('Energy Use 2020'!$A13,'Final Energy Consumption-2020'!$A$2:$A$43,0),MATCH('Energy Use 2020'!O$2,'Final Energy Consumption-2020'!$A$2:$AE$2,0))*VLOOKUP(O$3,'Heat Value'!$A$1:$E$33,5,0)</f>
        <v>170425859446.20847</v>
      </c>
      <c r="P13" s="5">
        <f>INDEX('Final Energy Consumption-2020'!$A$2:$AE$43,MATCH('Energy Use 2020'!$A13,'Final Energy Consumption-2020'!$A$2:$A$43,0),MATCH('Energy Use 2020'!P$2,'Final Energy Consumption-2020'!$A$2:$AE$2,0))*VLOOKUP(P$3,'Heat Value'!$A$1:$E$33,5,0)</f>
        <v>0</v>
      </c>
      <c r="Q13" s="5">
        <f>INDEX('Final Energy Consumption-2020'!$A$2:$AE$43,MATCH('Energy Use 2020'!$A13,'Final Energy Consumption-2020'!$A$2:$A$43,0),MATCH('Energy Use 2020'!Q$2,'Final Energy Consumption-2020'!$A$2:$AE$2,0))*VLOOKUP(Q$3,'Heat Value'!$A$1:$E$33,5,0)</f>
        <v>3923773324.4169021</v>
      </c>
      <c r="R13" s="5">
        <f>INDEX('Final Energy Consumption-2020'!$A$2:$AE$43,MATCH('Energy Use 2020'!$A13,'Final Energy Consumption-2020'!$A$2:$A$43,0),MATCH('Energy Use 2020'!R$2,'Final Energy Consumption-2020'!$A$2:$AE$2,0))*VLOOKUP(R$3,'Heat Value'!$A$1:$E$33,5,0)</f>
        <v>0</v>
      </c>
      <c r="S13" s="5">
        <f>INDEX('Final Energy Consumption-2020'!$A$2:$AE$43,MATCH('Energy Use 2020'!$A13,'Final Energy Consumption-2020'!$A$2:$A$43,0),MATCH('Energy Use 2020'!S$2,'Final Energy Consumption-2020'!$A$2:$AE$2,0))*VLOOKUP(S$3,'Heat Value'!$A$1:$E$33,5,0)</f>
        <v>0</v>
      </c>
      <c r="T13" s="9">
        <f>INDEX('Final Energy Consumption-2020'!$A$2:$AE$43,MATCH('Energy Use 2020'!$A13,'Final Energy Consumption-2020'!$A$2:$A$43,0),MATCH('Energy Use 2020'!T$2,'Final Energy Consumption-2020'!$A$2:$AE$2,0))*VLOOKUP(T$3,'Heat Value'!$A$1:$E$33,5,0)</f>
        <v>0</v>
      </c>
      <c r="U13" s="5">
        <f>INDEX('Final Energy Consumption-2020'!$A$2:$AE$43,MATCH('Energy Use 2020'!$A13,'Final Energy Consumption-2020'!$A$2:$A$43,0),MATCH('Energy Use 2020'!U$2,'Final Energy Consumption-2020'!$A$2:$AE$2,0))*VLOOKUP(U$3,'Heat Value'!$A$1:$E$33,5,0)</f>
        <v>0</v>
      </c>
      <c r="V13" s="5">
        <f>INDEX('Final Energy Consumption-2020'!$A$2:$AE$43,MATCH('Energy Use 2020'!$A13,'Final Energy Consumption-2020'!$A$2:$A$43,0),MATCH('Energy Use 2020'!V$2,'Final Energy Consumption-2020'!$A$2:$AE$2,0))*VLOOKUP(V$3,'Heat Value'!$A$1:$E$33,5,0)</f>
        <v>575482236319.52759</v>
      </c>
      <c r="W13" s="5">
        <f>INDEX('Final Energy Consumption-2020'!$A$2:$AE$43,MATCH('Energy Use 2020'!$A13,'Final Energy Consumption-2020'!$A$2:$A$43,0),MATCH('Energy Use 2020'!W$2,'Final Energy Consumption-2020'!$A$2:$AE$2,0))*VLOOKUP(W$3,'Heat Value'!$A$1:$E$33,5,0)</f>
        <v>0</v>
      </c>
      <c r="X13" s="5">
        <f>INDEX('Final Energy Consumption-2020'!$A$2:$AE$43,MATCH('Energy Use 2020'!$A13,'Final Energy Consumption-2020'!$A$2:$A$43,0),MATCH('Energy Use 2020'!X$2,'Final Energy Consumption-2020'!$A$2:$AE$2,0))*VLOOKUP(X$3,'Heat Value'!$A$1:$E$33,5,0)</f>
        <v>376762993162.87378</v>
      </c>
      <c r="Y13" s="5">
        <f>INDEX('Final Energy Consumption-2020'!$A$2:$AE$43,MATCH('Energy Use 2020'!$A13,'Final Energy Consumption-2020'!$A$2:$A$43,0),MATCH('Energy Use 2020'!Y$2,'Final Energy Consumption-2020'!$A$2:$AE$2,0))*VLOOKUP(Y$3,'Heat Value'!$A$1:$E$33,5,0)</f>
        <v>46780178982941.992</v>
      </c>
      <c r="Z13" s="5">
        <f>INDEX('Final Energy Consumption-2020'!$A$2:$AE$43,MATCH('Energy Use 2020'!$A13,'Final Energy Consumption-2020'!$A$2:$A$43,0),MATCH('Energy Use 2020'!Z$2,'Final Energy Consumption-2020'!$A$2:$AE$2,0))*VLOOKUP(Z$3,'Heat Value'!$A$1:$E$33,5,0)</f>
        <v>43524023112141.414</v>
      </c>
      <c r="AA13" s="5">
        <f>INDEX('Final Energy Consumption-2020'!$A$2:$AE$43,MATCH('Energy Use 2020'!$A13,'Final Energy Consumption-2020'!$A$2:$A$43,0),MATCH('Energy Use 2020'!AA$2,'Final Energy Consumption-2020'!$A$2:$AE$2,0))*VLOOKUP(AA$3,'Heat Value'!$A$1:$E$33,5,0)</f>
        <v>83366013277875.297</v>
      </c>
      <c r="AB13" s="5">
        <f>INDEX('Final Energy Consumption-2020'!$A$2:$AE$43,MATCH('Energy Use 2020'!$A13,'Final Energy Consumption-2020'!$A$2:$A$43,0),MATCH('Energy Use 2020'!AB$2,'Final Energy Consumption-2020'!$A$2:$AE$2,0))*VLOOKUP(AB$3,'Heat Value'!$A$1:$E$33,5,0)</f>
        <v>113996240104256.09</v>
      </c>
      <c r="AC13" s="131">
        <f>INDEX('Final Energy Consumption-2020'!$A$2:$AE$43,MATCH('Energy Use 2020'!$A13,'Final Energy Consumption-2020'!$A$2:$A$43,0),MATCH('Energy Use 2020'!AC$2,'Final Energy Consumption-2020'!$A$2:$AE$2,0))*VLOOKUP(AC$3,'Heat Value'!$A$1:$E$33,5,0)</f>
        <v>10714560940067.768</v>
      </c>
    </row>
    <row r="14" spans="1:29" x14ac:dyDescent="0.2">
      <c r="A14" s="12" t="s">
        <v>11</v>
      </c>
      <c r="B14" s="9">
        <f>INDEX('Final Energy Consumption-2020'!$A$2:$AE$43,MATCH('Energy Use 2020'!$A14,'Final Energy Consumption-2020'!$A$2:$A$43,0),MATCH('Energy Use 2020'!B$2,'Final Energy Consumption-2020'!$A$2:$AE$2,0))*VLOOKUP(B$3,'Heat Value'!$A$1:$E$33,5,0)</f>
        <v>78724856887907.875</v>
      </c>
      <c r="C14" s="5">
        <f>INDEX('Final Energy Consumption-2020'!$A$2:$AE$43,MATCH('Energy Use 2020'!$A14,'Final Energy Consumption-2020'!$A$2:$A$43,0),MATCH('Energy Use 2020'!C$2,'Final Energy Consumption-2020'!$A$2:$AE$2,0))*VLOOKUP(C$3,'Heat Value'!$A$1:$E$33,5,0)</f>
        <v>0</v>
      </c>
      <c r="D14" s="5">
        <f>INDEX('Final Energy Consumption-2020'!$A$2:$AE$43,MATCH('Energy Use 2020'!$A14,'Final Energy Consumption-2020'!$A$2:$A$43,0),MATCH('Energy Use 2020'!D$2,'Final Energy Consumption-2020'!$A$2:$AE$2,0))*VLOOKUP(D$3,'Heat Value'!$A$1:$E$33,5,0)</f>
        <v>394744410923.83881</v>
      </c>
      <c r="E14" s="5">
        <f>INDEX('Final Energy Consumption-2020'!$A$2:$AE$43,MATCH('Energy Use 2020'!$A14,'Final Energy Consumption-2020'!$A$2:$A$43,0),MATCH('Energy Use 2020'!E$2,'Final Energy Consumption-2020'!$A$2:$AE$2,0))*VLOOKUP(E$3,'Heat Value'!$A$1:$E$33,5,0)</f>
        <v>2695117988.3036523</v>
      </c>
      <c r="F14" s="5">
        <f>INDEX('Final Energy Consumption-2020'!$A$2:$AE$43,MATCH('Energy Use 2020'!$A14,'Final Energy Consumption-2020'!$A$2:$A$43,0),MATCH('Energy Use 2020'!F$2,'Final Energy Consumption-2020'!$A$2:$AE$2,0))*VLOOKUP(F$3,'Heat Value'!$A$1:$E$33,5,0)</f>
        <v>32895888876.404034</v>
      </c>
      <c r="G14" s="5">
        <f>INDEX('Final Energy Consumption-2020'!$A$2:$AE$43,MATCH('Energy Use 2020'!$A14,'Final Energy Consumption-2020'!$A$2:$A$43,0),MATCH('Energy Use 2020'!G$2,'Final Energy Consumption-2020'!$A$2:$AE$2,0))*VLOOKUP(G$3,'Heat Value'!$A$1:$E$33,5,0)</f>
        <v>0</v>
      </c>
      <c r="H14" s="5">
        <f>INDEX('Final Energy Consumption-2020'!$A$2:$AE$43,MATCH('Energy Use 2020'!$A14,'Final Energy Consumption-2020'!$A$2:$A$43,0),MATCH('Energy Use 2020'!H$2,'Final Energy Consumption-2020'!$A$2:$AE$2,0))*VLOOKUP(H$3,'Heat Value'!$A$1:$E$33,5,0)</f>
        <v>0</v>
      </c>
      <c r="I14" s="5">
        <f>INDEX('Final Energy Consumption-2020'!$A$2:$AE$43,MATCH('Energy Use 2020'!$A14,'Final Energy Consumption-2020'!$A$2:$A$43,0),MATCH('Energy Use 2020'!I$2,'Final Energy Consumption-2020'!$A$2:$AE$2,0))*VLOOKUP(I$3,'Heat Value'!$A$1:$E$33,5,0)</f>
        <v>9908480200.3609581</v>
      </c>
      <c r="J14" s="5">
        <f>INDEX('Final Energy Consumption-2020'!$A$2:$AE$43,MATCH('Energy Use 2020'!$A14,'Final Energy Consumption-2020'!$A$2:$A$43,0),MATCH('Energy Use 2020'!J$2,'Final Energy Consumption-2020'!$A$2:$AE$2,0))*VLOOKUP(J$3,'Heat Value'!$A$1:$E$33,5,0)</f>
        <v>3170732620.4579597</v>
      </c>
      <c r="K14" s="5">
        <f>INDEX('Final Energy Consumption-2020'!$A$2:$AE$43,MATCH('Energy Use 2020'!$A14,'Final Energy Consumption-2020'!$A$2:$A$43,0),MATCH('Energy Use 2020'!K$2,'Final Energy Consumption-2020'!$A$2:$AE$2,0))*VLOOKUP(K$3,'Heat Value'!$A$1:$E$33,5,0)</f>
        <v>0</v>
      </c>
      <c r="L14" s="5">
        <f>INDEX('Final Energy Consumption-2020'!$A$2:$AE$43,MATCH('Energy Use 2020'!$A14,'Final Energy Consumption-2020'!$A$2:$A$43,0),MATCH('Energy Use 2020'!L$2,'Final Energy Consumption-2020'!$A$2:$AE$2,0))*VLOOKUP(L$3,'Heat Value'!$A$1:$E$33,5,0)</f>
        <v>742969199213.48254</v>
      </c>
      <c r="M14" s="5">
        <f>INDEX('Final Energy Consumption-2020'!$A$2:$AE$43,MATCH('Energy Use 2020'!$A14,'Final Energy Consumption-2020'!$A$2:$A$43,0),MATCH('Energy Use 2020'!M$2,'Final Energy Consumption-2020'!$A$2:$AE$2,0))*VLOOKUP(M$3,'Heat Value'!$A$1:$E$33,5,0)</f>
        <v>0</v>
      </c>
      <c r="N14" s="5">
        <f>INDEX('Final Energy Consumption-2020'!$A$2:$AE$43,MATCH('Energy Use 2020'!$A14,'Final Energy Consumption-2020'!$A$2:$A$43,0),MATCH('Energy Use 2020'!N$2,'Final Energy Consumption-2020'!$A$2:$AE$2,0))*VLOOKUP(N$3,'Heat Value'!$A$1:$E$33,5,0)</f>
        <v>1168319951972.2107</v>
      </c>
      <c r="O14" s="5">
        <f>INDEX('Final Energy Consumption-2020'!$A$2:$AE$43,MATCH('Energy Use 2020'!$A14,'Final Energy Consumption-2020'!$A$2:$A$43,0),MATCH('Energy Use 2020'!O$2,'Final Energy Consumption-2020'!$A$2:$AE$2,0))*VLOOKUP(O$3,'Heat Value'!$A$1:$E$33,5,0)</f>
        <v>154572291125.63095</v>
      </c>
      <c r="P14" s="5">
        <f>INDEX('Final Energy Consumption-2020'!$A$2:$AE$43,MATCH('Energy Use 2020'!$A14,'Final Energy Consumption-2020'!$A$2:$A$43,0),MATCH('Energy Use 2020'!P$2,'Final Energy Consumption-2020'!$A$2:$AE$2,0))*VLOOKUP(P$3,'Heat Value'!$A$1:$E$33,5,0)</f>
        <v>0</v>
      </c>
      <c r="Q14" s="5">
        <f>INDEX('Final Energy Consumption-2020'!$A$2:$AE$43,MATCH('Energy Use 2020'!$A14,'Final Energy Consumption-2020'!$A$2:$A$43,0),MATCH('Energy Use 2020'!Q$2,'Final Energy Consumption-2020'!$A$2:$AE$2,0))*VLOOKUP(Q$3,'Heat Value'!$A$1:$E$33,5,0)</f>
        <v>3923773324.4169021</v>
      </c>
      <c r="R14" s="5">
        <f>INDEX('Final Energy Consumption-2020'!$A$2:$AE$43,MATCH('Energy Use 2020'!$A14,'Final Energy Consumption-2020'!$A$2:$A$43,0),MATCH('Energy Use 2020'!R$2,'Final Energy Consumption-2020'!$A$2:$AE$2,0))*VLOOKUP(R$3,'Heat Value'!$A$1:$E$33,5,0)</f>
        <v>0</v>
      </c>
      <c r="S14" s="5">
        <f>INDEX('Final Energy Consumption-2020'!$A$2:$AE$43,MATCH('Energy Use 2020'!$A14,'Final Energy Consumption-2020'!$A$2:$A$43,0),MATCH('Energy Use 2020'!S$2,'Final Energy Consumption-2020'!$A$2:$AE$2,0))*VLOOKUP(S$3,'Heat Value'!$A$1:$E$33,5,0)</f>
        <v>0</v>
      </c>
      <c r="T14" s="9">
        <f>INDEX('Final Energy Consumption-2020'!$A$2:$AE$43,MATCH('Energy Use 2020'!$A14,'Final Energy Consumption-2020'!$A$2:$A$43,0),MATCH('Energy Use 2020'!T$2,'Final Energy Consumption-2020'!$A$2:$AE$2,0))*VLOOKUP(T$3,'Heat Value'!$A$1:$E$33,5,0)</f>
        <v>0</v>
      </c>
      <c r="U14" s="5">
        <f>INDEX('Final Energy Consumption-2020'!$A$2:$AE$43,MATCH('Energy Use 2020'!$A14,'Final Energy Consumption-2020'!$A$2:$A$43,0),MATCH('Energy Use 2020'!U$2,'Final Energy Consumption-2020'!$A$2:$AE$2,0))*VLOOKUP(U$3,'Heat Value'!$A$1:$E$33,5,0)</f>
        <v>0</v>
      </c>
      <c r="V14" s="5">
        <f>INDEX('Final Energy Consumption-2020'!$A$2:$AE$43,MATCH('Energy Use 2020'!$A14,'Final Energy Consumption-2020'!$A$2:$A$43,0),MATCH('Energy Use 2020'!V$2,'Final Energy Consumption-2020'!$A$2:$AE$2,0))*VLOOKUP(V$3,'Heat Value'!$A$1:$E$33,5,0)</f>
        <v>332923607788.15643</v>
      </c>
      <c r="W14" s="5">
        <f>INDEX('Final Energy Consumption-2020'!$A$2:$AE$43,MATCH('Energy Use 2020'!$A14,'Final Energy Consumption-2020'!$A$2:$A$43,0),MATCH('Energy Use 2020'!W$2,'Final Energy Consumption-2020'!$A$2:$AE$2,0))*VLOOKUP(W$3,'Heat Value'!$A$1:$E$33,5,0)</f>
        <v>0</v>
      </c>
      <c r="X14" s="5">
        <f>INDEX('Final Energy Consumption-2020'!$A$2:$AE$43,MATCH('Energy Use 2020'!$A14,'Final Energy Consumption-2020'!$A$2:$A$43,0),MATCH('Energy Use 2020'!X$2,'Final Energy Consumption-2020'!$A$2:$AE$2,0))*VLOOKUP(X$3,'Heat Value'!$A$1:$E$33,5,0)</f>
        <v>3884154568.6894207</v>
      </c>
      <c r="Y14" s="5">
        <f>INDEX('Final Energy Consumption-2020'!$A$2:$AE$43,MATCH('Energy Use 2020'!$A14,'Final Energy Consumption-2020'!$A$2:$A$43,0),MATCH('Energy Use 2020'!Y$2,'Final Energy Consumption-2020'!$A$2:$AE$2,0))*VLOOKUP(Y$3,'Heat Value'!$A$1:$E$33,5,0)</f>
        <v>33626415606339.707</v>
      </c>
      <c r="Z14" s="5">
        <f>INDEX('Final Energy Consumption-2020'!$A$2:$AE$43,MATCH('Energy Use 2020'!$A14,'Final Energy Consumption-2020'!$A$2:$A$43,0),MATCH('Energy Use 2020'!Z$2,'Final Energy Consumption-2020'!$A$2:$AE$2,0))*VLOOKUP(Z$3,'Heat Value'!$A$1:$E$33,5,0)</f>
        <v>16921133985466.27</v>
      </c>
      <c r="AA14" s="5">
        <f>INDEX('Final Energy Consumption-2020'!$A$2:$AE$43,MATCH('Energy Use 2020'!$A14,'Final Energy Consumption-2020'!$A$2:$A$43,0),MATCH('Energy Use 2020'!AA$2,'Final Energy Consumption-2020'!$A$2:$AE$2,0))*VLOOKUP(AA$3,'Heat Value'!$A$1:$E$33,5,0)</f>
        <v>55823964200568.148</v>
      </c>
      <c r="AB14" s="5">
        <f>INDEX('Final Energy Consumption-2020'!$A$2:$AE$43,MATCH('Energy Use 2020'!$A14,'Final Energy Consumption-2020'!$A$2:$A$43,0),MATCH('Energy Use 2020'!AB$2,'Final Energy Consumption-2020'!$A$2:$AE$2,0))*VLOOKUP(AB$3,'Heat Value'!$A$1:$E$33,5,0)</f>
        <v>60074165742031.578</v>
      </c>
      <c r="AC14" s="131">
        <f>INDEX('Final Energy Consumption-2020'!$A$2:$AE$43,MATCH('Energy Use 2020'!$A14,'Final Energy Consumption-2020'!$A$2:$A$43,0),MATCH('Energy Use 2020'!AC$2,'Final Energy Consumption-2020'!$A$2:$AE$2,0))*VLOOKUP(AC$3,'Heat Value'!$A$1:$E$33,5,0)</f>
        <v>4197599871134.7842</v>
      </c>
    </row>
    <row r="15" spans="1:29" x14ac:dyDescent="0.2">
      <c r="A15" s="12" t="s">
        <v>12</v>
      </c>
      <c r="B15" s="9">
        <f>INDEX('Final Energy Consumption-2020'!$A$2:$AE$43,MATCH('Energy Use 2020'!$A15,'Final Energy Consumption-2020'!$A$2:$A$43,0),MATCH('Energy Use 2020'!B$2,'Final Energy Consumption-2020'!$A$2:$AE$2,0))*VLOOKUP(B$3,'Heat Value'!$A$1:$E$33,5,0)</f>
        <v>806550288309.38196</v>
      </c>
      <c r="C15" s="5">
        <f>INDEX('Final Energy Consumption-2020'!$A$2:$AE$43,MATCH('Energy Use 2020'!$A15,'Final Energy Consumption-2020'!$A$2:$A$43,0),MATCH('Energy Use 2020'!C$2,'Final Energy Consumption-2020'!$A$2:$AE$2,0))*VLOOKUP(C$3,'Heat Value'!$A$1:$E$33,5,0)</f>
        <v>0</v>
      </c>
      <c r="D15" s="5">
        <f>INDEX('Final Energy Consumption-2020'!$A$2:$AE$43,MATCH('Energy Use 2020'!$A15,'Final Energy Consumption-2020'!$A$2:$A$43,0),MATCH('Energy Use 2020'!D$2,'Final Energy Consumption-2020'!$A$2:$AE$2,0))*VLOOKUP(D$3,'Heat Value'!$A$1:$E$33,5,0)</f>
        <v>0</v>
      </c>
      <c r="E15" s="5">
        <f>INDEX('Final Energy Consumption-2020'!$A$2:$AE$43,MATCH('Energy Use 2020'!$A15,'Final Energy Consumption-2020'!$A$2:$A$43,0),MATCH('Energy Use 2020'!E$2,'Final Energy Consumption-2020'!$A$2:$AE$2,0))*VLOOKUP(E$3,'Heat Value'!$A$1:$E$33,5,0)</f>
        <v>0</v>
      </c>
      <c r="F15" s="5">
        <f>INDEX('Final Energy Consumption-2020'!$A$2:$AE$43,MATCH('Energy Use 2020'!$A15,'Final Energy Consumption-2020'!$A$2:$A$43,0),MATCH('Energy Use 2020'!F$2,'Final Energy Consumption-2020'!$A$2:$AE$2,0))*VLOOKUP(F$3,'Heat Value'!$A$1:$E$33,5,0)</f>
        <v>0</v>
      </c>
      <c r="G15" s="5">
        <f>INDEX('Final Energy Consumption-2020'!$A$2:$AE$43,MATCH('Energy Use 2020'!$A15,'Final Energy Consumption-2020'!$A$2:$A$43,0),MATCH('Energy Use 2020'!G$2,'Final Energy Consumption-2020'!$A$2:$AE$2,0))*VLOOKUP(G$3,'Heat Value'!$A$1:$E$33,5,0)</f>
        <v>0</v>
      </c>
      <c r="H15" s="5">
        <f>INDEX('Final Energy Consumption-2020'!$A$2:$AE$43,MATCH('Energy Use 2020'!$A15,'Final Energy Consumption-2020'!$A$2:$A$43,0),MATCH('Energy Use 2020'!H$2,'Final Energy Consumption-2020'!$A$2:$AE$2,0))*VLOOKUP(H$3,'Heat Value'!$A$1:$E$33,5,0)</f>
        <v>0</v>
      </c>
      <c r="I15" s="5">
        <f>INDEX('Final Energy Consumption-2020'!$A$2:$AE$43,MATCH('Energy Use 2020'!$A15,'Final Energy Consumption-2020'!$A$2:$A$43,0),MATCH('Energy Use 2020'!I$2,'Final Energy Consumption-2020'!$A$2:$AE$2,0))*VLOOKUP(I$3,'Heat Value'!$A$1:$E$33,5,0)</f>
        <v>0</v>
      </c>
      <c r="J15" s="5">
        <f>INDEX('Final Energy Consumption-2020'!$A$2:$AE$43,MATCH('Energy Use 2020'!$A15,'Final Energy Consumption-2020'!$A$2:$A$43,0),MATCH('Energy Use 2020'!J$2,'Final Energy Consumption-2020'!$A$2:$AE$2,0))*VLOOKUP(J$3,'Heat Value'!$A$1:$E$33,5,0)</f>
        <v>0</v>
      </c>
      <c r="K15" s="5">
        <f>INDEX('Final Energy Consumption-2020'!$A$2:$AE$43,MATCH('Energy Use 2020'!$A15,'Final Energy Consumption-2020'!$A$2:$A$43,0),MATCH('Energy Use 2020'!K$2,'Final Energy Consumption-2020'!$A$2:$AE$2,0))*VLOOKUP(K$3,'Heat Value'!$A$1:$E$33,5,0)</f>
        <v>0</v>
      </c>
      <c r="L15" s="5">
        <f>INDEX('Final Energy Consumption-2020'!$A$2:$AE$43,MATCH('Energy Use 2020'!$A15,'Final Energy Consumption-2020'!$A$2:$A$43,0),MATCH('Energy Use 2020'!L$2,'Final Energy Consumption-2020'!$A$2:$AE$2,0))*VLOOKUP(L$3,'Heat Value'!$A$1:$E$33,5,0)</f>
        <v>32657986778.614616</v>
      </c>
      <c r="M15" s="5">
        <f>INDEX('Final Energy Consumption-2020'!$A$2:$AE$43,MATCH('Energy Use 2020'!$A15,'Final Energy Consumption-2020'!$A$2:$A$43,0),MATCH('Energy Use 2020'!M$2,'Final Energy Consumption-2020'!$A$2:$AE$2,0))*VLOOKUP(M$3,'Heat Value'!$A$1:$E$33,5,0)</f>
        <v>0</v>
      </c>
      <c r="N15" s="5">
        <f>INDEX('Final Energy Consumption-2020'!$A$2:$AE$43,MATCH('Energy Use 2020'!$A15,'Final Energy Consumption-2020'!$A$2:$A$43,0),MATCH('Energy Use 2020'!N$2,'Final Energy Consumption-2020'!$A$2:$AE$2,0))*VLOOKUP(N$3,'Heat Value'!$A$1:$E$33,5,0)</f>
        <v>222344627537.96399</v>
      </c>
      <c r="O15" s="5">
        <f>INDEX('Final Energy Consumption-2020'!$A$2:$AE$43,MATCH('Energy Use 2020'!$A15,'Final Energy Consumption-2020'!$A$2:$A$43,0),MATCH('Energy Use 2020'!O$2,'Final Energy Consumption-2020'!$A$2:$AE$2,0))*VLOOKUP(O$3,'Heat Value'!$A$1:$E$33,5,0)</f>
        <v>0</v>
      </c>
      <c r="P15" s="5">
        <f>INDEX('Final Energy Consumption-2020'!$A$2:$AE$43,MATCH('Energy Use 2020'!$A15,'Final Energy Consumption-2020'!$A$2:$A$43,0),MATCH('Energy Use 2020'!P$2,'Final Energy Consumption-2020'!$A$2:$AE$2,0))*VLOOKUP(P$3,'Heat Value'!$A$1:$E$33,5,0)</f>
        <v>0</v>
      </c>
      <c r="Q15" s="5">
        <f>INDEX('Final Energy Consumption-2020'!$A$2:$AE$43,MATCH('Energy Use 2020'!$A15,'Final Energy Consumption-2020'!$A$2:$A$43,0),MATCH('Energy Use 2020'!Q$2,'Final Energy Consumption-2020'!$A$2:$AE$2,0))*VLOOKUP(Q$3,'Heat Value'!$A$1:$E$33,5,0)</f>
        <v>0</v>
      </c>
      <c r="R15" s="5">
        <f>INDEX('Final Energy Consumption-2020'!$A$2:$AE$43,MATCH('Energy Use 2020'!$A15,'Final Energy Consumption-2020'!$A$2:$A$43,0),MATCH('Energy Use 2020'!R$2,'Final Energy Consumption-2020'!$A$2:$AE$2,0))*VLOOKUP(R$3,'Heat Value'!$A$1:$E$33,5,0)</f>
        <v>0</v>
      </c>
      <c r="S15" s="5">
        <f>INDEX('Final Energy Consumption-2020'!$A$2:$AE$43,MATCH('Energy Use 2020'!$A15,'Final Energy Consumption-2020'!$A$2:$A$43,0),MATCH('Energy Use 2020'!S$2,'Final Energy Consumption-2020'!$A$2:$AE$2,0))*VLOOKUP(S$3,'Heat Value'!$A$1:$E$33,5,0)</f>
        <v>0</v>
      </c>
      <c r="T15" s="9">
        <f>INDEX('Final Energy Consumption-2020'!$A$2:$AE$43,MATCH('Energy Use 2020'!$A15,'Final Energy Consumption-2020'!$A$2:$A$43,0),MATCH('Energy Use 2020'!T$2,'Final Energy Consumption-2020'!$A$2:$AE$2,0))*VLOOKUP(T$3,'Heat Value'!$A$1:$E$33,5,0)</f>
        <v>0</v>
      </c>
      <c r="U15" s="5">
        <f>INDEX('Final Energy Consumption-2020'!$A$2:$AE$43,MATCH('Energy Use 2020'!$A15,'Final Energy Consumption-2020'!$A$2:$A$43,0),MATCH('Energy Use 2020'!U$2,'Final Energy Consumption-2020'!$A$2:$AE$2,0))*VLOOKUP(U$3,'Heat Value'!$A$1:$E$33,5,0)</f>
        <v>0</v>
      </c>
      <c r="V15" s="5">
        <f>INDEX('Final Energy Consumption-2020'!$A$2:$AE$43,MATCH('Energy Use 2020'!$A15,'Final Energy Consumption-2020'!$A$2:$A$43,0),MATCH('Energy Use 2020'!V$2,'Final Energy Consumption-2020'!$A$2:$AE$2,0))*VLOOKUP(V$3,'Heat Value'!$A$1:$E$33,5,0)</f>
        <v>19024206159.323227</v>
      </c>
      <c r="W15" s="5">
        <f>INDEX('Final Energy Consumption-2020'!$A$2:$AE$43,MATCH('Energy Use 2020'!$A15,'Final Energy Consumption-2020'!$A$2:$A$43,0),MATCH('Energy Use 2020'!W$2,'Final Energy Consumption-2020'!$A$2:$AE$2,0))*VLOOKUP(W$3,'Heat Value'!$A$1:$E$33,5,0)</f>
        <v>0</v>
      </c>
      <c r="X15" s="5">
        <f>INDEX('Final Energy Consumption-2020'!$A$2:$AE$43,MATCH('Energy Use 2020'!$A15,'Final Energy Consumption-2020'!$A$2:$A$43,0),MATCH('Energy Use 2020'!X$2,'Final Energy Consumption-2020'!$A$2:$AE$2,0))*VLOOKUP(X$3,'Heat Value'!$A$1:$E$33,5,0)</f>
        <v>0</v>
      </c>
      <c r="Y15" s="5">
        <f>INDEX('Final Energy Consumption-2020'!$A$2:$AE$43,MATCH('Energy Use 2020'!$A15,'Final Energy Consumption-2020'!$A$2:$A$43,0),MATCH('Energy Use 2020'!Y$2,'Final Energy Consumption-2020'!$A$2:$AE$2,0))*VLOOKUP(Y$3,'Heat Value'!$A$1:$E$33,5,0)</f>
        <v>3844946217776.0542</v>
      </c>
      <c r="Z15" s="5">
        <f>INDEX('Final Energy Consumption-2020'!$A$2:$AE$43,MATCH('Energy Use 2020'!$A15,'Final Energy Consumption-2020'!$A$2:$A$43,0),MATCH('Energy Use 2020'!Z$2,'Final Energy Consumption-2020'!$A$2:$AE$2,0))*VLOOKUP(Z$3,'Heat Value'!$A$1:$E$33,5,0)</f>
        <v>0</v>
      </c>
      <c r="AA15" s="5">
        <f>INDEX('Final Energy Consumption-2020'!$A$2:$AE$43,MATCH('Energy Use 2020'!$A15,'Final Energy Consumption-2020'!$A$2:$A$43,0),MATCH('Energy Use 2020'!AA$2,'Final Energy Consumption-2020'!$A$2:$AE$2,0))*VLOOKUP(AA$3,'Heat Value'!$A$1:$E$33,5,0)</f>
        <v>2036479869762.345</v>
      </c>
      <c r="AB15" s="5">
        <f>INDEX('Final Energy Consumption-2020'!$A$2:$AE$43,MATCH('Energy Use 2020'!$A15,'Final Energy Consumption-2020'!$A$2:$A$43,0),MATCH('Energy Use 2020'!AB$2,'Final Energy Consumption-2020'!$A$2:$AE$2,0))*VLOOKUP(AB$3,'Heat Value'!$A$1:$E$33,5,0)</f>
        <v>17357564530825.549</v>
      </c>
      <c r="AC15" s="131">
        <f>INDEX('Final Energy Consumption-2020'!$A$2:$AE$43,MATCH('Energy Use 2020'!$A15,'Final Energy Consumption-2020'!$A$2:$A$43,0),MATCH('Energy Use 2020'!AC$2,'Final Energy Consumption-2020'!$A$2:$AE$2,0))*VLOOKUP(AC$3,'Heat Value'!$A$1:$E$33,5,0)</f>
        <v>618681276446.17102</v>
      </c>
    </row>
    <row r="16" spans="1:29" x14ac:dyDescent="0.2">
      <c r="A16" s="12" t="s">
        <v>13</v>
      </c>
      <c r="B16" s="9">
        <f>INDEX('Final Energy Consumption-2020'!$A$2:$AE$43,MATCH('Energy Use 2020'!$A16,'Final Energy Consumption-2020'!$A$2:$A$43,0),MATCH('Energy Use 2020'!B$2,'Final Energy Consumption-2020'!$A$2:$AE$2,0))*VLOOKUP(B$3,'Heat Value'!$A$1:$E$33,5,0)</f>
        <v>45814830750428.992</v>
      </c>
      <c r="C16" s="5">
        <f>INDEX('Final Energy Consumption-2020'!$A$2:$AE$43,MATCH('Energy Use 2020'!$A16,'Final Energy Consumption-2020'!$A$2:$A$43,0),MATCH('Energy Use 2020'!C$2,'Final Energy Consumption-2020'!$A$2:$AE$2,0))*VLOOKUP(C$3,'Heat Value'!$A$1:$E$33,5,0)</f>
        <v>0</v>
      </c>
      <c r="D16" s="5">
        <f>INDEX('Final Energy Consumption-2020'!$A$2:$AE$43,MATCH('Energy Use 2020'!$A16,'Final Energy Consumption-2020'!$A$2:$A$43,0),MATCH('Energy Use 2020'!D$2,'Final Energy Consumption-2020'!$A$2:$AE$2,0))*VLOOKUP(D$3,'Heat Value'!$A$1:$E$33,5,0)</f>
        <v>577056086651.71606</v>
      </c>
      <c r="E16" s="5">
        <f>INDEX('Final Energy Consumption-2020'!$A$2:$AE$43,MATCH('Energy Use 2020'!$A16,'Final Energy Consumption-2020'!$A$2:$A$43,0),MATCH('Energy Use 2020'!E$2,'Final Energy Consumption-2020'!$A$2:$AE$2,0))*VLOOKUP(E$3,'Heat Value'!$A$1:$E$33,5,0)</f>
        <v>1059181369403.3354</v>
      </c>
      <c r="F16" s="5">
        <f>INDEX('Final Energy Consumption-2020'!$A$2:$AE$43,MATCH('Energy Use 2020'!$A16,'Final Energy Consumption-2020'!$A$2:$A$43,0),MATCH('Energy Use 2020'!F$2,'Final Energy Consumption-2020'!$A$2:$AE$2,0))*VLOOKUP(F$3,'Heat Value'!$A$1:$E$33,5,0)</f>
        <v>0</v>
      </c>
      <c r="G16" s="5">
        <f>INDEX('Final Energy Consumption-2020'!$A$2:$AE$43,MATCH('Energy Use 2020'!$A16,'Final Energy Consumption-2020'!$A$2:$A$43,0),MATCH('Energy Use 2020'!G$2,'Final Energy Consumption-2020'!$A$2:$AE$2,0))*VLOOKUP(G$3,'Heat Value'!$A$1:$E$33,5,0)</f>
        <v>0</v>
      </c>
      <c r="H16" s="5">
        <f>INDEX('Final Energy Consumption-2020'!$A$2:$AE$43,MATCH('Energy Use 2020'!$A16,'Final Energy Consumption-2020'!$A$2:$A$43,0),MATCH('Energy Use 2020'!H$2,'Final Energy Consumption-2020'!$A$2:$AE$2,0))*VLOOKUP(H$3,'Heat Value'!$A$1:$E$33,5,0)</f>
        <v>0</v>
      </c>
      <c r="I16" s="5">
        <f>INDEX('Final Energy Consumption-2020'!$A$2:$AE$43,MATCH('Energy Use 2020'!$A16,'Final Energy Consumption-2020'!$A$2:$A$43,0),MATCH('Energy Use 2020'!I$2,'Final Energy Consumption-2020'!$A$2:$AE$2,0))*VLOOKUP(I$3,'Heat Value'!$A$1:$E$33,5,0)</f>
        <v>0</v>
      </c>
      <c r="J16" s="5">
        <f>INDEX('Final Energy Consumption-2020'!$A$2:$AE$43,MATCH('Energy Use 2020'!$A16,'Final Energy Consumption-2020'!$A$2:$A$43,0),MATCH('Energy Use 2020'!J$2,'Final Energy Consumption-2020'!$A$2:$AE$2,0))*VLOOKUP(J$3,'Heat Value'!$A$1:$E$33,5,0)</f>
        <v>0</v>
      </c>
      <c r="K16" s="5">
        <f>INDEX('Final Energy Consumption-2020'!$A$2:$AE$43,MATCH('Energy Use 2020'!$A16,'Final Energy Consumption-2020'!$A$2:$A$43,0),MATCH('Energy Use 2020'!K$2,'Final Energy Consumption-2020'!$A$2:$AE$2,0))*VLOOKUP(K$3,'Heat Value'!$A$1:$E$33,5,0)</f>
        <v>0</v>
      </c>
      <c r="L16" s="5">
        <f>INDEX('Final Energy Consumption-2020'!$A$2:$AE$43,MATCH('Energy Use 2020'!$A16,'Final Energy Consumption-2020'!$A$2:$A$43,0),MATCH('Energy Use 2020'!L$2,'Final Energy Consumption-2020'!$A$2:$AE$2,0))*VLOOKUP(L$3,'Heat Value'!$A$1:$E$33,5,0)</f>
        <v>1334895209575.8723</v>
      </c>
      <c r="M16" s="5">
        <f>INDEX('Final Energy Consumption-2020'!$A$2:$AE$43,MATCH('Energy Use 2020'!$A16,'Final Energy Consumption-2020'!$A$2:$A$43,0),MATCH('Energy Use 2020'!M$2,'Final Energy Consumption-2020'!$A$2:$AE$2,0))*VLOOKUP(M$3,'Heat Value'!$A$1:$E$33,5,0)</f>
        <v>4082248347.326827</v>
      </c>
      <c r="N16" s="5">
        <f>INDEX('Final Energy Consumption-2020'!$A$2:$AE$43,MATCH('Energy Use 2020'!$A16,'Final Energy Consumption-2020'!$A$2:$A$43,0),MATCH('Energy Use 2020'!N$2,'Final Energy Consumption-2020'!$A$2:$AE$2,0))*VLOOKUP(N$3,'Heat Value'!$A$1:$E$33,5,0)</f>
        <v>1536199244807.751</v>
      </c>
      <c r="O16" s="5">
        <f>INDEX('Final Energy Consumption-2020'!$A$2:$AE$43,MATCH('Energy Use 2020'!$A16,'Final Energy Consumption-2020'!$A$2:$A$43,0),MATCH('Energy Use 2020'!O$2,'Final Energy Consumption-2020'!$A$2:$AE$2,0))*VLOOKUP(O$3,'Heat Value'!$A$1:$E$33,5,0)</f>
        <v>463716873376.89276</v>
      </c>
      <c r="P16" s="5">
        <f>INDEX('Final Energy Consumption-2020'!$A$2:$AE$43,MATCH('Energy Use 2020'!$A16,'Final Energy Consumption-2020'!$A$2:$A$43,0),MATCH('Energy Use 2020'!P$2,'Final Energy Consumption-2020'!$A$2:$AE$2,0))*VLOOKUP(P$3,'Heat Value'!$A$1:$E$33,5,0)</f>
        <v>0</v>
      </c>
      <c r="Q16" s="5">
        <f>INDEX('Final Energy Consumption-2020'!$A$2:$AE$43,MATCH('Energy Use 2020'!$A16,'Final Energy Consumption-2020'!$A$2:$A$43,0),MATCH('Energy Use 2020'!Q$2,'Final Energy Consumption-2020'!$A$2:$AE$2,0))*VLOOKUP(Q$3,'Heat Value'!$A$1:$E$33,5,0)</f>
        <v>39237733244.169022</v>
      </c>
      <c r="R16" s="5">
        <f>INDEX('Final Energy Consumption-2020'!$A$2:$AE$43,MATCH('Energy Use 2020'!$A16,'Final Energy Consumption-2020'!$A$2:$A$43,0),MATCH('Energy Use 2020'!R$2,'Final Energy Consumption-2020'!$A$2:$AE$2,0))*VLOOKUP(R$3,'Heat Value'!$A$1:$E$33,5,0)</f>
        <v>0</v>
      </c>
      <c r="S16" s="5">
        <f>INDEX('Final Energy Consumption-2020'!$A$2:$AE$43,MATCH('Energy Use 2020'!$A16,'Final Energy Consumption-2020'!$A$2:$A$43,0),MATCH('Energy Use 2020'!S$2,'Final Energy Consumption-2020'!$A$2:$AE$2,0))*VLOOKUP(S$3,'Heat Value'!$A$1:$E$33,5,0)</f>
        <v>0</v>
      </c>
      <c r="T16" s="9">
        <f>INDEX('Final Energy Consumption-2020'!$A$2:$AE$43,MATCH('Energy Use 2020'!$A16,'Final Energy Consumption-2020'!$A$2:$A$43,0),MATCH('Energy Use 2020'!T$2,'Final Energy Consumption-2020'!$A$2:$AE$2,0))*VLOOKUP(T$3,'Heat Value'!$A$1:$E$33,5,0)</f>
        <v>583011600760.2821</v>
      </c>
      <c r="U16" s="5">
        <f>INDEX('Final Energy Consumption-2020'!$A$2:$AE$43,MATCH('Energy Use 2020'!$A16,'Final Energy Consumption-2020'!$A$2:$A$43,0),MATCH('Energy Use 2020'!U$2,'Final Energy Consumption-2020'!$A$2:$AE$2,0))*VLOOKUP(U$3,'Heat Value'!$A$1:$E$33,5,0)</f>
        <v>0</v>
      </c>
      <c r="V16" s="5">
        <f>INDEX('Final Energy Consumption-2020'!$A$2:$AE$43,MATCH('Energy Use 2020'!$A16,'Final Energy Consumption-2020'!$A$2:$A$43,0),MATCH('Energy Use 2020'!V$2,'Final Energy Consumption-2020'!$A$2:$AE$2,0))*VLOOKUP(V$3,'Heat Value'!$A$1:$E$33,5,0)</f>
        <v>646823009416.98975</v>
      </c>
      <c r="W16" s="5">
        <f>INDEX('Final Energy Consumption-2020'!$A$2:$AE$43,MATCH('Energy Use 2020'!$A16,'Final Energy Consumption-2020'!$A$2:$A$43,0),MATCH('Energy Use 2020'!W$2,'Final Energy Consumption-2020'!$A$2:$AE$2,0))*VLOOKUP(W$3,'Heat Value'!$A$1:$E$33,5,0)</f>
        <v>0</v>
      </c>
      <c r="X16" s="5">
        <f>INDEX('Final Energy Consumption-2020'!$A$2:$AE$43,MATCH('Energy Use 2020'!$A16,'Final Energy Consumption-2020'!$A$2:$A$43,0),MATCH('Energy Use 2020'!X$2,'Final Energy Consumption-2020'!$A$2:$AE$2,0))*VLOOKUP(X$3,'Heat Value'!$A$1:$E$33,5,0)</f>
        <v>221396810415.29697</v>
      </c>
      <c r="Y16" s="5">
        <f>INDEX('Final Energy Consumption-2020'!$A$2:$AE$43,MATCH('Energy Use 2020'!$A16,'Final Energy Consumption-2020'!$A$2:$A$43,0),MATCH('Energy Use 2020'!Y$2,'Final Energy Consumption-2020'!$A$2:$AE$2,0))*VLOOKUP(Y$3,'Heat Value'!$A$1:$E$33,5,0)</f>
        <v>53626881458455.492</v>
      </c>
      <c r="Z16" s="5">
        <f>INDEX('Final Energy Consumption-2020'!$A$2:$AE$43,MATCH('Energy Use 2020'!$A16,'Final Energy Consumption-2020'!$A$2:$A$43,0),MATCH('Energy Use 2020'!Z$2,'Final Energy Consumption-2020'!$A$2:$AE$2,0))*VLOOKUP(Z$3,'Heat Value'!$A$1:$E$33,5,0)</f>
        <v>123152315396384.02</v>
      </c>
      <c r="AA16" s="5">
        <f>INDEX('Final Energy Consumption-2020'!$A$2:$AE$43,MATCH('Energy Use 2020'!$A16,'Final Energy Consumption-2020'!$A$2:$A$43,0),MATCH('Energy Use 2020'!AA$2,'Final Energy Consumption-2020'!$A$2:$AE$2,0))*VLOOKUP(AA$3,'Heat Value'!$A$1:$E$33,5,0)</f>
        <v>303773871307381.5</v>
      </c>
      <c r="AB16" s="5">
        <f>INDEX('Final Energy Consumption-2020'!$A$2:$AE$43,MATCH('Energy Use 2020'!$A16,'Final Energy Consumption-2020'!$A$2:$A$43,0),MATCH('Energy Use 2020'!AB$2,'Final Energy Consumption-2020'!$A$2:$AE$2,0))*VLOOKUP(AB$3,'Heat Value'!$A$1:$E$33,5,0)</f>
        <v>563133032246586.88</v>
      </c>
      <c r="AC16" s="131">
        <f>INDEX('Final Energy Consumption-2020'!$A$2:$AE$43,MATCH('Energy Use 2020'!$A16,'Final Energy Consumption-2020'!$A$2:$A$43,0),MATCH('Energy Use 2020'!AC$2,'Final Energy Consumption-2020'!$A$2:$AE$2,0))*VLOOKUP(AC$3,'Heat Value'!$A$1:$E$33,5,0)</f>
        <v>14448843442742.863</v>
      </c>
    </row>
    <row r="17" spans="1:29" x14ac:dyDescent="0.2">
      <c r="A17" s="12" t="s">
        <v>14</v>
      </c>
      <c r="B17" s="9">
        <f>INDEX('Final Energy Consumption-2020'!$A$2:$AE$43,MATCH('Energy Use 2020'!$A17,'Final Energy Consumption-2020'!$A$2:$A$43,0),MATCH('Energy Use 2020'!B$2,'Final Energy Consumption-2020'!$A$2:$AE$2,0))*VLOOKUP(B$3,'Heat Value'!$A$1:$E$33,5,0)</f>
        <v>5604236401324.1572</v>
      </c>
      <c r="C17" s="5">
        <f>INDEX('Final Energy Consumption-2020'!$A$2:$AE$43,MATCH('Energy Use 2020'!$A17,'Final Energy Consumption-2020'!$A$2:$A$43,0),MATCH('Energy Use 2020'!C$2,'Final Energy Consumption-2020'!$A$2:$AE$2,0))*VLOOKUP(C$3,'Heat Value'!$A$1:$E$33,5,0)</f>
        <v>0</v>
      </c>
      <c r="D17" s="5">
        <f>INDEX('Final Energy Consumption-2020'!$A$2:$AE$43,MATCH('Energy Use 2020'!$A17,'Final Energy Consumption-2020'!$A$2:$A$43,0),MATCH('Energy Use 2020'!D$2,'Final Energy Consumption-2020'!$A$2:$AE$2,0))*VLOOKUP(D$3,'Heat Value'!$A$1:$E$33,5,0)</f>
        <v>23779783790.592693</v>
      </c>
      <c r="E17" s="5">
        <f>INDEX('Final Energy Consumption-2020'!$A$2:$AE$43,MATCH('Energy Use 2020'!$A17,'Final Energy Consumption-2020'!$A$2:$A$43,0),MATCH('Energy Use 2020'!E$2,'Final Energy Consumption-2020'!$A$2:$AE$2,0))*VLOOKUP(E$3,'Heat Value'!$A$1:$E$33,5,0)</f>
        <v>10780471953.214609</v>
      </c>
      <c r="F17" s="5">
        <f>INDEX('Final Energy Consumption-2020'!$A$2:$AE$43,MATCH('Energy Use 2020'!$A17,'Final Energy Consumption-2020'!$A$2:$A$43,0),MATCH('Energy Use 2020'!F$2,'Final Energy Consumption-2020'!$A$2:$AE$2,0))*VLOOKUP(F$3,'Heat Value'!$A$1:$E$33,5,0)</f>
        <v>0</v>
      </c>
      <c r="G17" s="5">
        <f>INDEX('Final Energy Consumption-2020'!$A$2:$AE$43,MATCH('Energy Use 2020'!$A17,'Final Energy Consumption-2020'!$A$2:$A$43,0),MATCH('Energy Use 2020'!G$2,'Final Energy Consumption-2020'!$A$2:$AE$2,0))*VLOOKUP(G$3,'Heat Value'!$A$1:$E$33,5,0)</f>
        <v>0</v>
      </c>
      <c r="H17" s="5">
        <f>INDEX('Final Energy Consumption-2020'!$A$2:$AE$43,MATCH('Energy Use 2020'!$A17,'Final Energy Consumption-2020'!$A$2:$A$43,0),MATCH('Energy Use 2020'!H$2,'Final Energy Consumption-2020'!$A$2:$AE$2,0))*VLOOKUP(H$3,'Heat Value'!$A$1:$E$33,5,0)</f>
        <v>0</v>
      </c>
      <c r="I17" s="5">
        <f>INDEX('Final Energy Consumption-2020'!$A$2:$AE$43,MATCH('Energy Use 2020'!$A17,'Final Energy Consumption-2020'!$A$2:$A$43,0),MATCH('Energy Use 2020'!I$2,'Final Energy Consumption-2020'!$A$2:$AE$2,0))*VLOOKUP(I$3,'Heat Value'!$A$1:$E$33,5,0)</f>
        <v>0</v>
      </c>
      <c r="J17" s="5">
        <f>INDEX('Final Energy Consumption-2020'!$A$2:$AE$43,MATCH('Energy Use 2020'!$A17,'Final Energy Consumption-2020'!$A$2:$A$43,0),MATCH('Energy Use 2020'!J$2,'Final Energy Consumption-2020'!$A$2:$AE$2,0))*VLOOKUP(J$3,'Heat Value'!$A$1:$E$33,5,0)</f>
        <v>0</v>
      </c>
      <c r="K17" s="5">
        <f>INDEX('Final Energy Consumption-2020'!$A$2:$AE$43,MATCH('Energy Use 2020'!$A17,'Final Energy Consumption-2020'!$A$2:$A$43,0),MATCH('Energy Use 2020'!K$2,'Final Energy Consumption-2020'!$A$2:$AE$2,0))*VLOOKUP(K$3,'Heat Value'!$A$1:$E$33,5,0)</f>
        <v>0</v>
      </c>
      <c r="L17" s="5">
        <f>INDEX('Final Energy Consumption-2020'!$A$2:$AE$43,MATCH('Energy Use 2020'!$A17,'Final Energy Consumption-2020'!$A$2:$A$43,0),MATCH('Energy Use 2020'!L$2,'Final Energy Consumption-2020'!$A$2:$AE$2,0))*VLOOKUP(L$3,'Heat Value'!$A$1:$E$33,5,0)</f>
        <v>1179769772377.4529</v>
      </c>
      <c r="M17" s="5">
        <f>INDEX('Final Energy Consumption-2020'!$A$2:$AE$43,MATCH('Energy Use 2020'!$A17,'Final Energy Consumption-2020'!$A$2:$A$43,0),MATCH('Energy Use 2020'!M$2,'Final Energy Consumption-2020'!$A$2:$AE$2,0))*VLOOKUP(M$3,'Heat Value'!$A$1:$E$33,5,0)</f>
        <v>0</v>
      </c>
      <c r="N17" s="5">
        <f>INDEX('Final Energy Consumption-2020'!$A$2:$AE$43,MATCH('Energy Use 2020'!$A17,'Final Energy Consumption-2020'!$A$2:$A$43,0),MATCH('Energy Use 2020'!N$2,'Final Energy Consumption-2020'!$A$2:$AE$2,0))*VLOOKUP(N$3,'Heat Value'!$A$1:$E$33,5,0)</f>
        <v>873207991785.45862</v>
      </c>
      <c r="O17" s="5">
        <f>INDEX('Final Energy Consumption-2020'!$A$2:$AE$43,MATCH('Energy Use 2020'!$A17,'Final Energy Consumption-2020'!$A$2:$A$43,0),MATCH('Energy Use 2020'!O$2,'Final Energy Consumption-2020'!$A$2:$AE$2,0))*VLOOKUP(O$3,'Heat Value'!$A$1:$E$33,5,0)</f>
        <v>99084802003.609573</v>
      </c>
      <c r="P17" s="5">
        <f>INDEX('Final Energy Consumption-2020'!$A$2:$AE$43,MATCH('Energy Use 2020'!$A17,'Final Energy Consumption-2020'!$A$2:$A$43,0),MATCH('Energy Use 2020'!P$2,'Final Energy Consumption-2020'!$A$2:$AE$2,0))*VLOOKUP(P$3,'Heat Value'!$A$1:$E$33,5,0)</f>
        <v>0</v>
      </c>
      <c r="Q17" s="5">
        <f>INDEX('Final Energy Consumption-2020'!$A$2:$AE$43,MATCH('Energy Use 2020'!$A17,'Final Energy Consumption-2020'!$A$2:$A$43,0),MATCH('Energy Use 2020'!Q$2,'Final Energy Consumption-2020'!$A$2:$AE$2,0))*VLOOKUP(Q$3,'Heat Value'!$A$1:$E$33,5,0)</f>
        <v>7847546648.8338041</v>
      </c>
      <c r="R17" s="5">
        <f>INDEX('Final Energy Consumption-2020'!$A$2:$AE$43,MATCH('Energy Use 2020'!$A17,'Final Energy Consumption-2020'!$A$2:$A$43,0),MATCH('Energy Use 2020'!R$2,'Final Energy Consumption-2020'!$A$2:$AE$2,0))*VLOOKUP(R$3,'Heat Value'!$A$1:$E$33,5,0)</f>
        <v>0</v>
      </c>
      <c r="S17" s="5">
        <f>INDEX('Final Energy Consumption-2020'!$A$2:$AE$43,MATCH('Energy Use 2020'!$A17,'Final Energy Consumption-2020'!$A$2:$A$43,0),MATCH('Energy Use 2020'!S$2,'Final Energy Consumption-2020'!$A$2:$AE$2,0))*VLOOKUP(S$3,'Heat Value'!$A$1:$E$33,5,0)</f>
        <v>0</v>
      </c>
      <c r="T17" s="9">
        <f>INDEX('Final Energy Consumption-2020'!$A$2:$AE$43,MATCH('Energy Use 2020'!$A17,'Final Energy Consumption-2020'!$A$2:$A$43,0),MATCH('Energy Use 2020'!T$2,'Final Energy Consumption-2020'!$A$2:$AE$2,0))*VLOOKUP(T$3,'Heat Value'!$A$1:$E$33,5,0)</f>
        <v>0</v>
      </c>
      <c r="U17" s="5">
        <f>INDEX('Final Energy Consumption-2020'!$A$2:$AE$43,MATCH('Energy Use 2020'!$A17,'Final Energy Consumption-2020'!$A$2:$A$43,0),MATCH('Energy Use 2020'!U$2,'Final Energy Consumption-2020'!$A$2:$AE$2,0))*VLOOKUP(U$3,'Heat Value'!$A$1:$E$33,5,0)</f>
        <v>0</v>
      </c>
      <c r="V17" s="5">
        <f>INDEX('Final Energy Consumption-2020'!$A$2:$AE$43,MATCH('Energy Use 2020'!$A17,'Final Energy Consumption-2020'!$A$2:$A$43,0),MATCH('Energy Use 2020'!V$2,'Final Energy Consumption-2020'!$A$2:$AE$2,0))*VLOOKUP(V$3,'Heat Value'!$A$1:$E$33,5,0)</f>
        <v>95121030796.616135</v>
      </c>
      <c r="W17" s="5">
        <f>INDEX('Final Energy Consumption-2020'!$A$2:$AE$43,MATCH('Energy Use 2020'!$A17,'Final Energy Consumption-2020'!$A$2:$A$43,0),MATCH('Energy Use 2020'!W$2,'Final Energy Consumption-2020'!$A$2:$AE$2,0))*VLOOKUP(W$3,'Heat Value'!$A$1:$E$33,5,0)</f>
        <v>0</v>
      </c>
      <c r="X17" s="5">
        <f>INDEX('Final Energy Consumption-2020'!$A$2:$AE$43,MATCH('Energy Use 2020'!$A17,'Final Energy Consumption-2020'!$A$2:$A$43,0),MATCH('Energy Use 2020'!X$2,'Final Energy Consumption-2020'!$A$2:$AE$2,0))*VLOOKUP(X$3,'Heat Value'!$A$1:$E$33,5,0)</f>
        <v>11652463706.068262</v>
      </c>
      <c r="Y17" s="5">
        <f>INDEX('Final Energy Consumption-2020'!$A$2:$AE$43,MATCH('Energy Use 2020'!$A17,'Final Energy Consumption-2020'!$A$2:$A$43,0),MATCH('Energy Use 2020'!Y$2,'Final Energy Consumption-2020'!$A$2:$AE$2,0))*VLOOKUP(Y$3,'Heat Value'!$A$1:$E$33,5,0)</f>
        <v>3406487438555.978</v>
      </c>
      <c r="Z17" s="5">
        <f>INDEX('Final Energy Consumption-2020'!$A$2:$AE$43,MATCH('Energy Use 2020'!$A17,'Final Energy Consumption-2020'!$A$2:$A$43,0),MATCH('Energy Use 2020'!Z$2,'Final Energy Consumption-2020'!$A$2:$AE$2,0))*VLOOKUP(Z$3,'Heat Value'!$A$1:$E$33,5,0)</f>
        <v>37376644847758.539</v>
      </c>
      <c r="AA17" s="5">
        <f>INDEX('Final Energy Consumption-2020'!$A$2:$AE$43,MATCH('Energy Use 2020'!$A17,'Final Energy Consumption-2020'!$A$2:$A$43,0),MATCH('Energy Use 2020'!AA$2,'Final Energy Consumption-2020'!$A$2:$AE$2,0))*VLOOKUP(AA$3,'Heat Value'!$A$1:$E$33,5,0)</f>
        <v>3046663359100.8477</v>
      </c>
      <c r="AB17" s="5">
        <f>INDEX('Final Energy Consumption-2020'!$A$2:$AE$43,MATCH('Energy Use 2020'!$A17,'Final Energy Consumption-2020'!$A$2:$A$43,0),MATCH('Energy Use 2020'!AB$2,'Final Energy Consumption-2020'!$A$2:$AE$2,0))*VLOOKUP(AB$3,'Heat Value'!$A$1:$E$33,5,0)</f>
        <v>75149007514625.891</v>
      </c>
      <c r="AC17" s="131">
        <f>INDEX('Final Energy Consumption-2020'!$A$2:$AE$43,MATCH('Energy Use 2020'!$A17,'Final Energy Consumption-2020'!$A$2:$A$43,0),MATCH('Energy Use 2020'!AC$2,'Final Energy Consumption-2020'!$A$2:$AE$2,0))*VLOOKUP(AC$3,'Heat Value'!$A$1:$E$33,5,0)</f>
        <v>1736746542848.8926</v>
      </c>
    </row>
    <row r="18" spans="1:29" x14ac:dyDescent="0.2">
      <c r="A18" s="12" t="s">
        <v>15</v>
      </c>
      <c r="B18" s="9">
        <f>INDEX('Final Energy Consumption-2020'!$A$2:$AE$43,MATCH('Energy Use 2020'!$A18,'Final Energy Consumption-2020'!$A$2:$A$43,0),MATCH('Energy Use 2020'!B$2,'Final Energy Consumption-2020'!$A$2:$AE$2,0))*VLOOKUP(B$3,'Heat Value'!$A$1:$E$33,5,0)</f>
        <v>3109281086873.2686</v>
      </c>
      <c r="C18" s="5">
        <f>INDEX('Final Energy Consumption-2020'!$A$2:$AE$43,MATCH('Energy Use 2020'!$A18,'Final Energy Consumption-2020'!$A$2:$A$43,0),MATCH('Energy Use 2020'!C$2,'Final Energy Consumption-2020'!$A$2:$AE$2,0))*VLOOKUP(C$3,'Heat Value'!$A$1:$E$33,5,0)</f>
        <v>0</v>
      </c>
      <c r="D18" s="5">
        <f>INDEX('Final Energy Consumption-2020'!$A$2:$AE$43,MATCH('Energy Use 2020'!$A18,'Final Energy Consumption-2020'!$A$2:$A$43,0),MATCH('Energy Use 2020'!D$2,'Final Energy Consumption-2020'!$A$2:$AE$2,0))*VLOOKUP(D$3,'Heat Value'!$A$1:$E$33,5,0)</f>
        <v>2377978379.0592694</v>
      </c>
      <c r="E18" s="5">
        <f>INDEX('Final Energy Consumption-2020'!$A$2:$AE$43,MATCH('Energy Use 2020'!$A18,'Final Energy Consumption-2020'!$A$2:$A$43,0),MATCH('Energy Use 2020'!E$2,'Final Energy Consumption-2020'!$A$2:$AE$2,0))*VLOOKUP(E$3,'Heat Value'!$A$1:$E$33,5,0)</f>
        <v>0</v>
      </c>
      <c r="F18" s="5">
        <f>INDEX('Final Energy Consumption-2020'!$A$2:$AE$43,MATCH('Energy Use 2020'!$A18,'Final Energy Consumption-2020'!$A$2:$A$43,0),MATCH('Energy Use 2020'!F$2,'Final Energy Consumption-2020'!$A$2:$AE$2,0))*VLOOKUP(F$3,'Heat Value'!$A$1:$E$33,5,0)</f>
        <v>0</v>
      </c>
      <c r="G18" s="5">
        <f>INDEX('Final Energy Consumption-2020'!$A$2:$AE$43,MATCH('Energy Use 2020'!$A18,'Final Energy Consumption-2020'!$A$2:$A$43,0),MATCH('Energy Use 2020'!G$2,'Final Energy Consumption-2020'!$A$2:$AE$2,0))*VLOOKUP(G$3,'Heat Value'!$A$1:$E$33,5,0)</f>
        <v>24966450828.171799</v>
      </c>
      <c r="H18" s="5">
        <f>INDEX('Final Energy Consumption-2020'!$A$2:$AE$43,MATCH('Energy Use 2020'!$A18,'Final Energy Consumption-2020'!$A$2:$A$43,0),MATCH('Energy Use 2020'!H$2,'Final Energy Consumption-2020'!$A$2:$AE$2,0))*VLOOKUP(H$3,'Heat Value'!$A$1:$E$33,5,0)</f>
        <v>0</v>
      </c>
      <c r="I18" s="5">
        <f>INDEX('Final Energy Consumption-2020'!$A$2:$AE$43,MATCH('Energy Use 2020'!$A18,'Final Energy Consumption-2020'!$A$2:$A$43,0),MATCH('Energy Use 2020'!I$2,'Final Energy Consumption-2020'!$A$2:$AE$2,0))*VLOOKUP(I$3,'Heat Value'!$A$1:$E$33,5,0)</f>
        <v>0</v>
      </c>
      <c r="J18" s="5">
        <f>INDEX('Final Energy Consumption-2020'!$A$2:$AE$43,MATCH('Energy Use 2020'!$A18,'Final Energy Consumption-2020'!$A$2:$A$43,0),MATCH('Energy Use 2020'!J$2,'Final Energy Consumption-2020'!$A$2:$AE$2,0))*VLOOKUP(J$3,'Heat Value'!$A$1:$E$33,5,0)</f>
        <v>0</v>
      </c>
      <c r="K18" s="5">
        <f>INDEX('Final Energy Consumption-2020'!$A$2:$AE$43,MATCH('Energy Use 2020'!$A18,'Final Energy Consumption-2020'!$A$2:$A$43,0),MATCH('Energy Use 2020'!K$2,'Final Energy Consumption-2020'!$A$2:$AE$2,0))*VLOOKUP(K$3,'Heat Value'!$A$1:$E$33,5,0)</f>
        <v>0</v>
      </c>
      <c r="L18" s="5">
        <f>INDEX('Final Energy Consumption-2020'!$A$2:$AE$43,MATCH('Energy Use 2020'!$A18,'Final Energy Consumption-2020'!$A$2:$A$43,0),MATCH('Energy Use 2020'!L$2,'Final Energy Consumption-2020'!$A$2:$AE$2,0))*VLOOKUP(L$3,'Heat Value'!$A$1:$E$33,5,0)</f>
        <v>636830742182.98499</v>
      </c>
      <c r="M18" s="5">
        <f>INDEX('Final Energy Consumption-2020'!$A$2:$AE$43,MATCH('Energy Use 2020'!$A18,'Final Energy Consumption-2020'!$A$2:$A$43,0),MATCH('Energy Use 2020'!M$2,'Final Energy Consumption-2020'!$A$2:$AE$2,0))*VLOOKUP(M$3,'Heat Value'!$A$1:$E$33,5,0)</f>
        <v>0</v>
      </c>
      <c r="N18" s="5">
        <f>INDEX('Final Energy Consumption-2020'!$A$2:$AE$43,MATCH('Energy Use 2020'!$A18,'Final Energy Consumption-2020'!$A$2:$A$43,0),MATCH('Energy Use 2020'!N$2,'Final Energy Consumption-2020'!$A$2:$AE$2,0))*VLOOKUP(N$3,'Heat Value'!$A$1:$E$33,5,0)</f>
        <v>404262959159.93451</v>
      </c>
      <c r="O18" s="5">
        <f>INDEX('Final Energy Consumption-2020'!$A$2:$AE$43,MATCH('Energy Use 2020'!$A18,'Final Energy Consumption-2020'!$A$2:$A$43,0),MATCH('Energy Use 2020'!O$2,'Final Energy Consumption-2020'!$A$2:$AE$2,0))*VLOOKUP(O$3,'Heat Value'!$A$1:$E$33,5,0)</f>
        <v>55487489122.02137</v>
      </c>
      <c r="P18" s="5">
        <f>INDEX('Final Energy Consumption-2020'!$A$2:$AE$43,MATCH('Energy Use 2020'!$A18,'Final Energy Consumption-2020'!$A$2:$A$43,0),MATCH('Energy Use 2020'!P$2,'Final Energy Consumption-2020'!$A$2:$AE$2,0))*VLOOKUP(P$3,'Heat Value'!$A$1:$E$33,5,0)</f>
        <v>0</v>
      </c>
      <c r="Q18" s="5">
        <f>INDEX('Final Energy Consumption-2020'!$A$2:$AE$43,MATCH('Energy Use 2020'!$A18,'Final Energy Consumption-2020'!$A$2:$A$43,0),MATCH('Energy Use 2020'!Q$2,'Final Energy Consumption-2020'!$A$2:$AE$2,0))*VLOOKUP(Q$3,'Heat Value'!$A$1:$E$33,5,0)</f>
        <v>15695093297.667608</v>
      </c>
      <c r="R18" s="5">
        <f>INDEX('Final Energy Consumption-2020'!$A$2:$AE$43,MATCH('Energy Use 2020'!$A18,'Final Energy Consumption-2020'!$A$2:$A$43,0),MATCH('Energy Use 2020'!R$2,'Final Energy Consumption-2020'!$A$2:$AE$2,0))*VLOOKUP(R$3,'Heat Value'!$A$1:$E$33,5,0)</f>
        <v>0</v>
      </c>
      <c r="S18" s="5">
        <f>INDEX('Final Energy Consumption-2020'!$A$2:$AE$43,MATCH('Energy Use 2020'!$A18,'Final Energy Consumption-2020'!$A$2:$A$43,0),MATCH('Energy Use 2020'!S$2,'Final Energy Consumption-2020'!$A$2:$AE$2,0))*VLOOKUP(S$3,'Heat Value'!$A$1:$E$33,5,0)</f>
        <v>40704006332.934891</v>
      </c>
      <c r="T18" s="9">
        <f>INDEX('Final Energy Consumption-2020'!$A$2:$AE$43,MATCH('Energy Use 2020'!$A18,'Final Energy Consumption-2020'!$A$2:$A$43,0),MATCH('Energy Use 2020'!T$2,'Final Energy Consumption-2020'!$A$2:$AE$2,0))*VLOOKUP(T$3,'Heat Value'!$A$1:$E$33,5,0)</f>
        <v>0</v>
      </c>
      <c r="U18" s="5">
        <f>INDEX('Final Energy Consumption-2020'!$A$2:$AE$43,MATCH('Energy Use 2020'!$A18,'Final Energy Consumption-2020'!$A$2:$A$43,0),MATCH('Energy Use 2020'!U$2,'Final Energy Consumption-2020'!$A$2:$AE$2,0))*VLOOKUP(U$3,'Heat Value'!$A$1:$E$33,5,0)</f>
        <v>0</v>
      </c>
      <c r="V18" s="5">
        <f>INDEX('Final Energy Consumption-2020'!$A$2:$AE$43,MATCH('Energy Use 2020'!$A18,'Final Energy Consumption-2020'!$A$2:$A$43,0),MATCH('Energy Use 2020'!V$2,'Final Energy Consumption-2020'!$A$2:$AE$2,0))*VLOOKUP(V$3,'Heat Value'!$A$1:$E$33,5,0)</f>
        <v>95121030796.616135</v>
      </c>
      <c r="W18" s="5">
        <f>INDEX('Final Energy Consumption-2020'!$A$2:$AE$43,MATCH('Energy Use 2020'!$A18,'Final Energy Consumption-2020'!$A$2:$A$43,0),MATCH('Energy Use 2020'!W$2,'Final Energy Consumption-2020'!$A$2:$AE$2,0))*VLOOKUP(W$3,'Heat Value'!$A$1:$E$33,5,0)</f>
        <v>0</v>
      </c>
      <c r="X18" s="5">
        <f>INDEX('Final Energy Consumption-2020'!$A$2:$AE$43,MATCH('Energy Use 2020'!$A18,'Final Energy Consumption-2020'!$A$2:$A$43,0),MATCH('Energy Use 2020'!X$2,'Final Energy Consumption-2020'!$A$2:$AE$2,0))*VLOOKUP(X$3,'Heat Value'!$A$1:$E$33,5,0)</f>
        <v>27189081980.825947</v>
      </c>
      <c r="Y18" s="5">
        <f>INDEX('Final Energy Consumption-2020'!$A$2:$AE$43,MATCH('Energy Use 2020'!$A18,'Final Energy Consumption-2020'!$A$2:$A$43,0),MATCH('Energy Use 2020'!Y$2,'Final Energy Consumption-2020'!$A$2:$AE$2,0))*VLOOKUP(Y$3,'Heat Value'!$A$1:$E$33,5,0)</f>
        <v>371003582416.98767</v>
      </c>
      <c r="Z18" s="5">
        <f>INDEX('Final Energy Consumption-2020'!$A$2:$AE$43,MATCH('Energy Use 2020'!$A18,'Final Energy Consumption-2020'!$A$2:$A$43,0),MATCH('Energy Use 2020'!Z$2,'Final Energy Consumption-2020'!$A$2:$AE$2,0))*VLOOKUP(Z$3,'Heat Value'!$A$1:$E$33,5,0)</f>
        <v>9954755286177.5059</v>
      </c>
      <c r="AA18" s="5">
        <f>INDEX('Final Energy Consumption-2020'!$A$2:$AE$43,MATCH('Energy Use 2020'!$A18,'Final Energy Consumption-2020'!$A$2:$A$43,0),MATCH('Energy Use 2020'!AA$2,'Final Energy Consumption-2020'!$A$2:$AE$2,0))*VLOOKUP(AA$3,'Heat Value'!$A$1:$E$33,5,0)</f>
        <v>1751471260976.374</v>
      </c>
      <c r="AB18" s="5">
        <f>INDEX('Final Energy Consumption-2020'!$A$2:$AE$43,MATCH('Energy Use 2020'!$A18,'Final Energy Consumption-2020'!$A$2:$A$43,0),MATCH('Energy Use 2020'!AB$2,'Final Energy Consumption-2020'!$A$2:$AE$2,0))*VLOOKUP(AB$3,'Heat Value'!$A$1:$E$33,5,0)</f>
        <v>48097548580011.195</v>
      </c>
      <c r="AC18" s="131">
        <f>INDEX('Final Energy Consumption-2020'!$A$2:$AE$43,MATCH('Energy Use 2020'!$A18,'Final Energy Consumption-2020'!$A$2:$A$43,0),MATCH('Energy Use 2020'!AC$2,'Final Energy Consumption-2020'!$A$2:$AE$2,0))*VLOOKUP(AC$3,'Heat Value'!$A$1:$E$33,5,0)</f>
        <v>2150125512312.9263</v>
      </c>
    </row>
    <row r="19" spans="1:29" x14ac:dyDescent="0.2">
      <c r="A19" s="74" t="s">
        <v>317</v>
      </c>
      <c r="B19" s="9">
        <f>INDEX('Final Energy Consumption-2020'!$A$2:$AE$43,MATCH('Energy Use 2020'!$A19,'Final Energy Consumption-2020'!$A$2:$A$43,0),MATCH('Energy Use 2020'!B$2,'Final Energy Consumption-2020'!$A$2:$AE$2,0))*VLOOKUP(B$3,'Heat Value'!$A$1:$E$33,5,0)</f>
        <v>6632736646121.625</v>
      </c>
      <c r="C19" s="5">
        <f>INDEX('Final Energy Consumption-2020'!$A$2:$AE$43,MATCH('Energy Use 2020'!$A19,'Final Energy Consumption-2020'!$A$2:$A$43,0),MATCH('Energy Use 2020'!C$2,'Final Energy Consumption-2020'!$A$2:$AE$2,0))*VLOOKUP(C$3,'Heat Value'!$A$1:$E$33,5,0)</f>
        <v>0</v>
      </c>
      <c r="D19" s="5">
        <f>INDEX('Final Energy Consumption-2020'!$A$2:$AE$43,MATCH('Energy Use 2020'!$A19,'Final Energy Consumption-2020'!$A$2:$A$43,0),MATCH('Energy Use 2020'!D$2,'Final Energy Consumption-2020'!$A$2:$AE$2,0))*VLOOKUP(D$3,'Heat Value'!$A$1:$E$33,5,0)</f>
        <v>41218291903.694008</v>
      </c>
      <c r="E19" s="5">
        <f>INDEX('Final Energy Consumption-2020'!$A$2:$AE$43,MATCH('Energy Use 2020'!$A19,'Final Energy Consumption-2020'!$A$2:$A$43,0),MATCH('Energy Use 2020'!E$2,'Final Energy Consumption-2020'!$A$2:$AE$2,0))*VLOOKUP(E$3,'Heat Value'!$A$1:$E$33,5,0)</f>
        <v>2695117988.3036523</v>
      </c>
      <c r="F19" s="5">
        <f>INDEX('Final Energy Consumption-2020'!$A$2:$AE$43,MATCH('Energy Use 2020'!$A19,'Final Energy Consumption-2020'!$A$2:$A$43,0),MATCH('Energy Use 2020'!F$2,'Final Energy Consumption-2020'!$A$2:$AE$2,0))*VLOOKUP(F$3,'Heat Value'!$A$1:$E$33,5,0)</f>
        <v>0</v>
      </c>
      <c r="G19" s="5">
        <f>INDEX('Final Energy Consumption-2020'!$A$2:$AE$43,MATCH('Energy Use 2020'!$A19,'Final Energy Consumption-2020'!$A$2:$A$43,0),MATCH('Energy Use 2020'!G$2,'Final Energy Consumption-2020'!$A$2:$AE$2,0))*VLOOKUP(G$3,'Heat Value'!$A$1:$E$33,5,0)</f>
        <v>0</v>
      </c>
      <c r="H19" s="5">
        <f>INDEX('Final Energy Consumption-2020'!$A$2:$AE$43,MATCH('Energy Use 2020'!$A19,'Final Energy Consumption-2020'!$A$2:$A$43,0),MATCH('Energy Use 2020'!H$2,'Final Energy Consumption-2020'!$A$2:$AE$2,0))*VLOOKUP(H$3,'Heat Value'!$A$1:$E$33,5,0)</f>
        <v>0</v>
      </c>
      <c r="I19" s="5">
        <f>INDEX('Final Energy Consumption-2020'!$A$2:$AE$43,MATCH('Energy Use 2020'!$A19,'Final Energy Consumption-2020'!$A$2:$A$43,0),MATCH('Energy Use 2020'!I$2,'Final Energy Consumption-2020'!$A$2:$AE$2,0))*VLOOKUP(I$3,'Heat Value'!$A$1:$E$33,5,0)</f>
        <v>0</v>
      </c>
      <c r="J19" s="5">
        <f>INDEX('Final Energy Consumption-2020'!$A$2:$AE$43,MATCH('Energy Use 2020'!$A19,'Final Energy Consumption-2020'!$A$2:$A$43,0),MATCH('Energy Use 2020'!J$2,'Final Energy Consumption-2020'!$A$2:$AE$2,0))*VLOOKUP(J$3,'Heat Value'!$A$1:$E$33,5,0)</f>
        <v>0</v>
      </c>
      <c r="K19" s="5">
        <f>INDEX('Final Energy Consumption-2020'!$A$2:$AE$43,MATCH('Energy Use 2020'!$A19,'Final Energy Consumption-2020'!$A$2:$A$43,0),MATCH('Energy Use 2020'!K$2,'Final Energy Consumption-2020'!$A$2:$AE$2,0))*VLOOKUP(K$3,'Heat Value'!$A$1:$E$33,5,0)</f>
        <v>0</v>
      </c>
      <c r="L19" s="5">
        <f>INDEX('Final Energy Consumption-2020'!$A$2:$AE$43,MATCH('Energy Use 2020'!$A19,'Final Energy Consumption-2020'!$A$2:$A$43,0),MATCH('Energy Use 2020'!L$2,'Final Energy Consumption-2020'!$A$2:$AE$2,0))*VLOOKUP(L$3,'Heat Value'!$A$1:$E$33,5,0)</f>
        <v>518445540110.50702</v>
      </c>
      <c r="M19" s="5">
        <f>INDEX('Final Energy Consumption-2020'!$A$2:$AE$43,MATCH('Energy Use 2020'!$A19,'Final Energy Consumption-2020'!$A$2:$A$43,0),MATCH('Energy Use 2020'!M$2,'Final Energy Consumption-2020'!$A$2:$AE$2,0))*VLOOKUP(M$3,'Heat Value'!$A$1:$E$33,5,0)</f>
        <v>0</v>
      </c>
      <c r="N19" s="5">
        <f>INDEX('Final Energy Consumption-2020'!$A$2:$AE$43,MATCH('Energy Use 2020'!$A19,'Final Energy Consumption-2020'!$A$2:$A$43,0),MATCH('Energy Use 2020'!N$2,'Final Energy Consumption-2020'!$A$2:$AE$2,0))*VLOOKUP(N$3,'Heat Value'!$A$1:$E$33,5,0)</f>
        <v>1568540281540.5459</v>
      </c>
      <c r="O19" s="5">
        <f>INDEX('Final Energy Consumption-2020'!$A$2:$AE$43,MATCH('Energy Use 2020'!$A19,'Final Energy Consumption-2020'!$A$2:$A$43,0),MATCH('Energy Use 2020'!O$2,'Final Energy Consumption-2020'!$A$2:$AE$2,0))*VLOOKUP(O$3,'Heat Value'!$A$1:$E$33,5,0)</f>
        <v>51524097041.876984</v>
      </c>
      <c r="P19" s="5">
        <f>INDEX('Final Energy Consumption-2020'!$A$2:$AE$43,MATCH('Energy Use 2020'!$A19,'Final Energy Consumption-2020'!$A$2:$A$43,0),MATCH('Energy Use 2020'!P$2,'Final Energy Consumption-2020'!$A$2:$AE$2,0))*VLOOKUP(P$3,'Heat Value'!$A$1:$E$33,5,0)</f>
        <v>0</v>
      </c>
      <c r="Q19" s="5">
        <f>INDEX('Final Energy Consumption-2020'!$A$2:$AE$43,MATCH('Energy Use 2020'!$A19,'Final Energy Consumption-2020'!$A$2:$A$43,0),MATCH('Energy Use 2020'!Q$2,'Final Energy Consumption-2020'!$A$2:$AE$2,0))*VLOOKUP(Q$3,'Heat Value'!$A$1:$E$33,5,0)</f>
        <v>27466413270.918316</v>
      </c>
      <c r="R19" s="5">
        <f>INDEX('Final Energy Consumption-2020'!$A$2:$AE$43,MATCH('Energy Use 2020'!$A19,'Final Energy Consumption-2020'!$A$2:$A$43,0),MATCH('Energy Use 2020'!R$2,'Final Energy Consumption-2020'!$A$2:$AE$2,0))*VLOOKUP(R$3,'Heat Value'!$A$1:$E$33,5,0)</f>
        <v>639523016719.92053</v>
      </c>
      <c r="S19" s="5">
        <f>INDEX('Final Energy Consumption-2020'!$A$2:$AE$43,MATCH('Energy Use 2020'!$A19,'Final Energy Consumption-2020'!$A$2:$A$43,0),MATCH('Energy Use 2020'!S$2,'Final Energy Consumption-2020'!$A$2:$AE$2,0))*VLOOKUP(S$3,'Heat Value'!$A$1:$E$33,5,0)</f>
        <v>0</v>
      </c>
      <c r="T19" s="9">
        <f>INDEX('Final Energy Consumption-2020'!$A$2:$AE$43,MATCH('Energy Use 2020'!$A19,'Final Energy Consumption-2020'!$A$2:$A$43,0),MATCH('Energy Use 2020'!T$2,'Final Energy Consumption-2020'!$A$2:$AE$2,0))*VLOOKUP(T$3,'Heat Value'!$A$1:$E$33,5,0)</f>
        <v>0</v>
      </c>
      <c r="U19" s="5">
        <f>INDEX('Final Energy Consumption-2020'!$A$2:$AE$43,MATCH('Energy Use 2020'!$A19,'Final Energy Consumption-2020'!$A$2:$A$43,0),MATCH('Energy Use 2020'!U$2,'Final Energy Consumption-2020'!$A$2:$AE$2,0))*VLOOKUP(U$3,'Heat Value'!$A$1:$E$33,5,0)</f>
        <v>0</v>
      </c>
      <c r="V19" s="5">
        <f>INDEX('Final Energy Consumption-2020'!$A$2:$AE$43,MATCH('Energy Use 2020'!$A19,'Final Energy Consumption-2020'!$A$2:$A$43,0),MATCH('Energy Use 2020'!V$2,'Final Energy Consumption-2020'!$A$2:$AE$2,0))*VLOOKUP(V$3,'Heat Value'!$A$1:$E$33,5,0)</f>
        <v>114145236955.93935</v>
      </c>
      <c r="W19" s="5">
        <f>INDEX('Final Energy Consumption-2020'!$A$2:$AE$43,MATCH('Energy Use 2020'!$A19,'Final Energy Consumption-2020'!$A$2:$A$43,0),MATCH('Energy Use 2020'!W$2,'Final Energy Consumption-2020'!$A$2:$AE$2,0))*VLOOKUP(W$3,'Heat Value'!$A$1:$E$33,5,0)</f>
        <v>0</v>
      </c>
      <c r="X19" s="5">
        <f>INDEX('Final Energy Consumption-2020'!$A$2:$AE$43,MATCH('Energy Use 2020'!$A19,'Final Energy Consumption-2020'!$A$2:$A$43,0),MATCH('Energy Use 2020'!X$2,'Final Energy Consumption-2020'!$A$2:$AE$2,0))*VLOOKUP(X$3,'Heat Value'!$A$1:$E$33,5,0)</f>
        <v>0</v>
      </c>
      <c r="Y19" s="5">
        <f>INDEX('Final Energy Consumption-2020'!$A$2:$AE$43,MATCH('Energy Use 2020'!$A19,'Final Energy Consumption-2020'!$A$2:$A$43,0),MATCH('Energy Use 2020'!Y$2,'Final Energy Consumption-2020'!$A$2:$AE$2,0))*VLOOKUP(Y$3,'Heat Value'!$A$1:$E$33,5,0)</f>
        <v>9477455150833.959</v>
      </c>
      <c r="Z19" s="5">
        <f>INDEX('Final Energy Consumption-2020'!$A$2:$AE$43,MATCH('Energy Use 2020'!$A19,'Final Energy Consumption-2020'!$A$2:$A$43,0),MATCH('Energy Use 2020'!Z$2,'Final Energy Consumption-2020'!$A$2:$AE$2,0))*VLOOKUP(Z$3,'Heat Value'!$A$1:$E$33,5,0)</f>
        <v>1116375592818.1433</v>
      </c>
      <c r="AA19" s="5">
        <f>INDEX('Final Energy Consumption-2020'!$A$2:$AE$43,MATCH('Energy Use 2020'!$A19,'Final Energy Consumption-2020'!$A$2:$A$43,0),MATCH('Energy Use 2020'!AA$2,'Final Energy Consumption-2020'!$A$2:$AE$2,0))*VLOOKUP(AA$3,'Heat Value'!$A$1:$E$33,5,0)</f>
        <v>6580504719252.54</v>
      </c>
      <c r="AB19" s="5">
        <f>INDEX('Final Energy Consumption-2020'!$A$2:$AE$43,MATCH('Energy Use 2020'!$A19,'Final Energy Consumption-2020'!$A$2:$A$43,0),MATCH('Energy Use 2020'!AB$2,'Final Energy Consumption-2020'!$A$2:$AE$2,0))*VLOOKUP(AB$3,'Heat Value'!$A$1:$E$33,5,0)</f>
        <v>96897998338192.25</v>
      </c>
      <c r="AC19" s="131">
        <f>INDEX('Final Energy Consumption-2020'!$A$2:$AE$43,MATCH('Energy Use 2020'!$A19,'Final Energy Consumption-2020'!$A$2:$A$43,0),MATCH('Energy Use 2020'!AC$2,'Final Energy Consumption-2020'!$A$2:$AE$2,0))*VLOOKUP(AC$3,'Heat Value'!$A$1:$E$33,5,0)</f>
        <v>22480602614544.055</v>
      </c>
    </row>
    <row r="20" spans="1:29" x14ac:dyDescent="0.2">
      <c r="A20" s="12" t="s">
        <v>17</v>
      </c>
      <c r="B20" s="9">
        <f>INDEX('Final Energy Consumption-2020'!$A$2:$AE$43,MATCH('Energy Use 2020'!$A20,'Final Energy Consumption-2020'!$A$2:$A$43,0),MATCH('Energy Use 2020'!B$2,'Final Energy Consumption-2020'!$A$2:$AE$2,0))*VLOOKUP(B$3,'Heat Value'!$A$1:$E$33,5,0)</f>
        <v>328961542651.98376</v>
      </c>
      <c r="C20" s="5">
        <f>INDEX('Final Energy Consumption-2020'!$A$2:$AE$43,MATCH('Energy Use 2020'!$A20,'Final Energy Consumption-2020'!$A$2:$A$43,0),MATCH('Energy Use 2020'!C$2,'Final Energy Consumption-2020'!$A$2:$AE$2,0))*VLOOKUP(C$3,'Heat Value'!$A$1:$E$33,5,0)</f>
        <v>0</v>
      </c>
      <c r="D20" s="5">
        <f>INDEX('Final Energy Consumption-2020'!$A$2:$AE$43,MATCH('Energy Use 2020'!$A20,'Final Energy Consumption-2020'!$A$2:$A$43,0),MATCH('Energy Use 2020'!D$2,'Final Energy Consumption-2020'!$A$2:$AE$2,0))*VLOOKUP(D$3,'Heat Value'!$A$1:$E$33,5,0)</f>
        <v>15060529734.04204</v>
      </c>
      <c r="E20" s="5">
        <f>INDEX('Final Energy Consumption-2020'!$A$2:$AE$43,MATCH('Energy Use 2020'!$A20,'Final Energy Consumption-2020'!$A$2:$A$43,0),MATCH('Energy Use 2020'!E$2,'Final Energy Consumption-2020'!$A$2:$AE$2,0))*VLOOKUP(E$3,'Heat Value'!$A$1:$E$33,5,0)</f>
        <v>16170707929.821913</v>
      </c>
      <c r="F20" s="5">
        <f>INDEX('Final Energy Consumption-2020'!$A$2:$AE$43,MATCH('Energy Use 2020'!$A20,'Final Energy Consumption-2020'!$A$2:$A$43,0),MATCH('Energy Use 2020'!F$2,'Final Energy Consumption-2020'!$A$2:$AE$2,0))*VLOOKUP(F$3,'Heat Value'!$A$1:$E$33,5,0)</f>
        <v>0</v>
      </c>
      <c r="G20" s="5">
        <f>INDEX('Final Energy Consumption-2020'!$A$2:$AE$43,MATCH('Energy Use 2020'!$A20,'Final Energy Consumption-2020'!$A$2:$A$43,0),MATCH('Energy Use 2020'!G$2,'Final Energy Consumption-2020'!$A$2:$AE$2,0))*VLOOKUP(G$3,'Heat Value'!$A$1:$E$33,5,0)</f>
        <v>0</v>
      </c>
      <c r="H20" s="5">
        <f>INDEX('Final Energy Consumption-2020'!$A$2:$AE$43,MATCH('Energy Use 2020'!$A20,'Final Energy Consumption-2020'!$A$2:$A$43,0),MATCH('Energy Use 2020'!H$2,'Final Energy Consumption-2020'!$A$2:$AE$2,0))*VLOOKUP(H$3,'Heat Value'!$A$1:$E$33,5,0)</f>
        <v>0</v>
      </c>
      <c r="I20" s="5">
        <f>INDEX('Final Energy Consumption-2020'!$A$2:$AE$43,MATCH('Energy Use 2020'!$A20,'Final Energy Consumption-2020'!$A$2:$A$43,0),MATCH('Energy Use 2020'!I$2,'Final Energy Consumption-2020'!$A$2:$AE$2,0))*VLOOKUP(I$3,'Heat Value'!$A$1:$E$33,5,0)</f>
        <v>0</v>
      </c>
      <c r="J20" s="5">
        <f>INDEX('Final Energy Consumption-2020'!$A$2:$AE$43,MATCH('Energy Use 2020'!$A20,'Final Energy Consumption-2020'!$A$2:$A$43,0),MATCH('Energy Use 2020'!J$2,'Final Energy Consumption-2020'!$A$2:$AE$2,0))*VLOOKUP(J$3,'Heat Value'!$A$1:$E$33,5,0)</f>
        <v>0</v>
      </c>
      <c r="K20" s="5">
        <f>INDEX('Final Energy Consumption-2020'!$A$2:$AE$43,MATCH('Energy Use 2020'!$A20,'Final Energy Consumption-2020'!$A$2:$A$43,0),MATCH('Energy Use 2020'!K$2,'Final Energy Consumption-2020'!$A$2:$AE$2,0))*VLOOKUP(K$3,'Heat Value'!$A$1:$E$33,5,0)</f>
        <v>0</v>
      </c>
      <c r="L20" s="5">
        <f>INDEX('Final Energy Consumption-2020'!$A$2:$AE$43,MATCH('Energy Use 2020'!$A20,'Final Energy Consumption-2020'!$A$2:$A$43,0),MATCH('Energy Use 2020'!L$2,'Final Energy Consumption-2020'!$A$2:$AE$2,0))*VLOOKUP(L$3,'Heat Value'!$A$1:$E$33,5,0)</f>
        <v>665406480614.27271</v>
      </c>
      <c r="M20" s="5">
        <f>INDEX('Final Energy Consumption-2020'!$A$2:$AE$43,MATCH('Energy Use 2020'!$A20,'Final Energy Consumption-2020'!$A$2:$A$43,0),MATCH('Energy Use 2020'!M$2,'Final Energy Consumption-2020'!$A$2:$AE$2,0))*VLOOKUP(M$3,'Heat Value'!$A$1:$E$33,5,0)</f>
        <v>8164496694.6536541</v>
      </c>
      <c r="N20" s="5">
        <f>INDEX('Final Energy Consumption-2020'!$A$2:$AE$43,MATCH('Energy Use 2020'!$A20,'Final Energy Consumption-2020'!$A$2:$A$43,0),MATCH('Energy Use 2020'!N$2,'Final Energy Consumption-2020'!$A$2:$AE$2,0))*VLOOKUP(N$3,'Heat Value'!$A$1:$E$33,5,0)</f>
        <v>760014363220.67688</v>
      </c>
      <c r="O20" s="5">
        <f>INDEX('Final Energy Consumption-2020'!$A$2:$AE$43,MATCH('Energy Use 2020'!$A20,'Final Energy Consumption-2020'!$A$2:$A$43,0),MATCH('Energy Use 2020'!O$2,'Final Energy Consumption-2020'!$A$2:$AE$2,0))*VLOOKUP(O$3,'Heat Value'!$A$1:$E$33,5,0)</f>
        <v>23780352480.866295</v>
      </c>
      <c r="P20" s="5">
        <f>INDEX('Final Energy Consumption-2020'!$A$2:$AE$43,MATCH('Energy Use 2020'!$A20,'Final Energy Consumption-2020'!$A$2:$A$43,0),MATCH('Energy Use 2020'!P$2,'Final Energy Consumption-2020'!$A$2:$AE$2,0))*VLOOKUP(P$3,'Heat Value'!$A$1:$E$33,5,0)</f>
        <v>0</v>
      </c>
      <c r="Q20" s="5">
        <f>INDEX('Final Energy Consumption-2020'!$A$2:$AE$43,MATCH('Energy Use 2020'!$A20,'Final Energy Consumption-2020'!$A$2:$A$43,0),MATCH('Energy Use 2020'!Q$2,'Final Energy Consumption-2020'!$A$2:$AE$2,0))*VLOOKUP(Q$3,'Heat Value'!$A$1:$E$33,5,0)</f>
        <v>31390186595.335217</v>
      </c>
      <c r="R20" s="5">
        <f>INDEX('Final Energy Consumption-2020'!$A$2:$AE$43,MATCH('Energy Use 2020'!$A20,'Final Energy Consumption-2020'!$A$2:$A$43,0),MATCH('Energy Use 2020'!R$2,'Final Energy Consumption-2020'!$A$2:$AE$2,0))*VLOOKUP(R$3,'Heat Value'!$A$1:$E$33,5,0)</f>
        <v>0</v>
      </c>
      <c r="S20" s="5">
        <f>INDEX('Final Energy Consumption-2020'!$A$2:$AE$43,MATCH('Energy Use 2020'!$A20,'Final Energy Consumption-2020'!$A$2:$A$43,0),MATCH('Energy Use 2020'!S$2,'Final Energy Consumption-2020'!$A$2:$AE$2,0))*VLOOKUP(S$3,'Heat Value'!$A$1:$E$33,5,0)</f>
        <v>0</v>
      </c>
      <c r="T20" s="9">
        <f>INDEX('Final Energy Consumption-2020'!$A$2:$AE$43,MATCH('Energy Use 2020'!$A20,'Final Energy Consumption-2020'!$A$2:$A$43,0),MATCH('Energy Use 2020'!T$2,'Final Energy Consumption-2020'!$A$2:$AE$2,0))*VLOOKUP(T$3,'Heat Value'!$A$1:$E$33,5,0)</f>
        <v>0</v>
      </c>
      <c r="U20" s="5">
        <f>INDEX('Final Energy Consumption-2020'!$A$2:$AE$43,MATCH('Energy Use 2020'!$A20,'Final Energy Consumption-2020'!$A$2:$A$43,0),MATCH('Energy Use 2020'!U$2,'Final Energy Consumption-2020'!$A$2:$AE$2,0))*VLOOKUP(U$3,'Heat Value'!$A$1:$E$33,5,0)</f>
        <v>0</v>
      </c>
      <c r="V20" s="5">
        <f>INDEX('Final Energy Consumption-2020'!$A$2:$AE$43,MATCH('Energy Use 2020'!$A20,'Final Energy Consumption-2020'!$A$2:$A$43,0),MATCH('Energy Use 2020'!V$2,'Final Energy Consumption-2020'!$A$2:$AE$2,0))*VLOOKUP(V$3,'Heat Value'!$A$1:$E$33,5,0)</f>
        <v>85608927716.954514</v>
      </c>
      <c r="W20" s="5">
        <f>INDEX('Final Energy Consumption-2020'!$A$2:$AE$43,MATCH('Energy Use 2020'!$A20,'Final Energy Consumption-2020'!$A$2:$A$43,0),MATCH('Energy Use 2020'!W$2,'Final Energy Consumption-2020'!$A$2:$AE$2,0))*VLOOKUP(W$3,'Heat Value'!$A$1:$E$33,5,0)</f>
        <v>0</v>
      </c>
      <c r="X20" s="5">
        <f>INDEX('Final Energy Consumption-2020'!$A$2:$AE$43,MATCH('Energy Use 2020'!$A20,'Final Energy Consumption-2020'!$A$2:$A$43,0),MATCH('Energy Use 2020'!X$2,'Final Energy Consumption-2020'!$A$2:$AE$2,0))*VLOOKUP(X$3,'Heat Value'!$A$1:$E$33,5,0)</f>
        <v>0</v>
      </c>
      <c r="Y20" s="5">
        <f>INDEX('Final Energy Consumption-2020'!$A$2:$AE$43,MATCH('Energy Use 2020'!$A20,'Final Energy Consumption-2020'!$A$2:$A$43,0),MATCH('Energy Use 2020'!Y$2,'Final Energy Consumption-2020'!$A$2:$AE$2,0))*VLOOKUP(Y$3,'Heat Value'!$A$1:$E$33,5,0)</f>
        <v>4620680981011.5742</v>
      </c>
      <c r="Z20" s="5">
        <f>INDEX('Final Energy Consumption-2020'!$A$2:$AE$43,MATCH('Energy Use 2020'!$A20,'Final Energy Consumption-2020'!$A$2:$A$43,0),MATCH('Energy Use 2020'!Z$2,'Final Energy Consumption-2020'!$A$2:$AE$2,0))*VLOOKUP(Z$3,'Heat Value'!$A$1:$E$33,5,0)</f>
        <v>1087125577285.7903</v>
      </c>
      <c r="AA20" s="5">
        <f>INDEX('Final Energy Consumption-2020'!$A$2:$AE$43,MATCH('Energy Use 2020'!$A20,'Final Energy Consumption-2020'!$A$2:$A$43,0),MATCH('Energy Use 2020'!AA$2,'Final Energy Consumption-2020'!$A$2:$AE$2,0))*VLOOKUP(AA$3,'Heat Value'!$A$1:$E$33,5,0)</f>
        <v>721762738910.93079</v>
      </c>
      <c r="AB20" s="5">
        <f>INDEX('Final Energy Consumption-2020'!$A$2:$AE$43,MATCH('Energy Use 2020'!$A20,'Final Energy Consumption-2020'!$A$2:$A$43,0),MATCH('Energy Use 2020'!AB$2,'Final Energy Consumption-2020'!$A$2:$AE$2,0))*VLOOKUP(AB$3,'Heat Value'!$A$1:$E$33,5,0)</f>
        <v>41198198180693.469</v>
      </c>
      <c r="AC20" s="131">
        <f>INDEX('Final Energy Consumption-2020'!$A$2:$AE$43,MATCH('Energy Use 2020'!$A20,'Final Energy Consumption-2020'!$A$2:$A$43,0),MATCH('Energy Use 2020'!AC$2,'Final Energy Consumption-2020'!$A$2:$AE$2,0))*VLOOKUP(AC$3,'Heat Value'!$A$1:$E$33,5,0)</f>
        <v>868373271424.44629</v>
      </c>
    </row>
    <row r="21" spans="1:29" x14ac:dyDescent="0.2">
      <c r="A21" s="12" t="s">
        <v>18</v>
      </c>
      <c r="B21" s="9">
        <f>INDEX('Final Energy Consumption-2020'!$A$2:$AE$43,MATCH('Energy Use 2020'!$A21,'Final Energy Consumption-2020'!$A$2:$A$43,0),MATCH('Energy Use 2020'!B$2,'Final Energy Consumption-2020'!$A$2:$AE$2,0))*VLOOKUP(B$3,'Heat Value'!$A$1:$E$33,5,0)</f>
        <v>101484635908137</v>
      </c>
      <c r="C21" s="5">
        <f>INDEX('Final Energy Consumption-2020'!$A$2:$AE$43,MATCH('Energy Use 2020'!$A21,'Final Energy Consumption-2020'!$A$2:$A$43,0),MATCH('Energy Use 2020'!C$2,'Final Energy Consumption-2020'!$A$2:$AE$2,0))*VLOOKUP(C$3,'Heat Value'!$A$1:$E$33,5,0)</f>
        <v>0</v>
      </c>
      <c r="D21" s="5">
        <f>INDEX('Final Energy Consumption-2020'!$A$2:$AE$43,MATCH('Energy Use 2020'!$A21,'Final Energy Consumption-2020'!$A$2:$A$43,0),MATCH('Energy Use 2020'!D$2,'Final Energy Consumption-2020'!$A$2:$AE$2,0))*VLOOKUP(D$3,'Heat Value'!$A$1:$E$33,5,0)</f>
        <v>3435386098280.9585</v>
      </c>
      <c r="E21" s="5">
        <f>INDEX('Final Energy Consumption-2020'!$A$2:$AE$43,MATCH('Energy Use 2020'!$A21,'Final Energy Consumption-2020'!$A$2:$A$43,0),MATCH('Energy Use 2020'!E$2,'Final Energy Consumption-2020'!$A$2:$AE$2,0))*VLOOKUP(E$3,'Heat Value'!$A$1:$E$33,5,0)</f>
        <v>2137228564724.7961</v>
      </c>
      <c r="F21" s="5">
        <f>INDEX('Final Energy Consumption-2020'!$A$2:$AE$43,MATCH('Energy Use 2020'!$A21,'Final Energy Consumption-2020'!$A$2:$A$43,0),MATCH('Energy Use 2020'!F$2,'Final Energy Consumption-2020'!$A$2:$AE$2,0))*VLOOKUP(F$3,'Heat Value'!$A$1:$E$33,5,0)</f>
        <v>115135611067.41412</v>
      </c>
      <c r="G21" s="5">
        <f>INDEX('Final Energy Consumption-2020'!$A$2:$AE$43,MATCH('Energy Use 2020'!$A21,'Final Energy Consumption-2020'!$A$2:$A$43,0),MATCH('Energy Use 2020'!G$2,'Final Energy Consumption-2020'!$A$2:$AE$2,0))*VLOOKUP(G$3,'Heat Value'!$A$1:$E$33,5,0)</f>
        <v>0</v>
      </c>
      <c r="H21" s="5">
        <f>INDEX('Final Energy Consumption-2020'!$A$2:$AE$43,MATCH('Energy Use 2020'!$A21,'Final Energy Consumption-2020'!$A$2:$A$43,0),MATCH('Energy Use 2020'!H$2,'Final Energy Consumption-2020'!$A$2:$AE$2,0))*VLOOKUP(H$3,'Heat Value'!$A$1:$E$33,5,0)</f>
        <v>0</v>
      </c>
      <c r="I21" s="5">
        <f>INDEX('Final Energy Consumption-2020'!$A$2:$AE$43,MATCH('Energy Use 2020'!$A21,'Final Energy Consumption-2020'!$A$2:$A$43,0),MATCH('Energy Use 2020'!I$2,'Final Energy Consumption-2020'!$A$2:$AE$2,0))*VLOOKUP(I$3,'Heat Value'!$A$1:$E$33,5,0)</f>
        <v>0</v>
      </c>
      <c r="J21" s="5">
        <f>INDEX('Final Energy Consumption-2020'!$A$2:$AE$43,MATCH('Energy Use 2020'!$A21,'Final Energy Consumption-2020'!$A$2:$A$43,0),MATCH('Energy Use 2020'!J$2,'Final Energy Consumption-2020'!$A$2:$AE$2,0))*VLOOKUP(J$3,'Heat Value'!$A$1:$E$33,5,0)</f>
        <v>0</v>
      </c>
      <c r="K21" s="5">
        <f>INDEX('Final Energy Consumption-2020'!$A$2:$AE$43,MATCH('Energy Use 2020'!$A21,'Final Energy Consumption-2020'!$A$2:$A$43,0),MATCH('Energy Use 2020'!K$2,'Final Energy Consumption-2020'!$A$2:$AE$2,0))*VLOOKUP(K$3,'Heat Value'!$A$1:$E$33,5,0)</f>
        <v>11890176240.433147</v>
      </c>
      <c r="L21" s="5">
        <f>INDEX('Final Energy Consumption-2020'!$A$2:$AE$43,MATCH('Energy Use 2020'!$A21,'Final Energy Consumption-2020'!$A$2:$A$43,0),MATCH('Energy Use 2020'!L$2,'Final Energy Consumption-2020'!$A$2:$AE$2,0))*VLOOKUP(L$3,'Heat Value'!$A$1:$E$33,5,0)</f>
        <v>665406480614.27271</v>
      </c>
      <c r="M21" s="5">
        <f>INDEX('Final Energy Consumption-2020'!$A$2:$AE$43,MATCH('Energy Use 2020'!$A21,'Final Energy Consumption-2020'!$A$2:$A$43,0),MATCH('Energy Use 2020'!M$2,'Final Energy Consumption-2020'!$A$2:$AE$2,0))*VLOOKUP(M$3,'Heat Value'!$A$1:$E$33,5,0)</f>
        <v>0</v>
      </c>
      <c r="N21" s="5">
        <f>INDEX('Final Energy Consumption-2020'!$A$2:$AE$43,MATCH('Energy Use 2020'!$A21,'Final Energy Consumption-2020'!$A$2:$A$43,0),MATCH('Energy Use 2020'!N$2,'Final Energy Consumption-2020'!$A$2:$AE$2,0))*VLOOKUP(N$3,'Heat Value'!$A$1:$E$33,5,0)</f>
        <v>3731347113046.1958</v>
      </c>
      <c r="O21" s="5">
        <f>INDEX('Final Energy Consumption-2020'!$A$2:$AE$43,MATCH('Energy Use 2020'!$A21,'Final Energy Consumption-2020'!$A$2:$A$43,0),MATCH('Energy Use 2020'!O$2,'Final Energy Consumption-2020'!$A$2:$AE$2,0))*VLOOKUP(O$3,'Heat Value'!$A$1:$E$33,5,0)</f>
        <v>1078042645799.2722</v>
      </c>
      <c r="P21" s="5">
        <f>INDEX('Final Energy Consumption-2020'!$A$2:$AE$43,MATCH('Energy Use 2020'!$A21,'Final Energy Consumption-2020'!$A$2:$A$43,0),MATCH('Energy Use 2020'!P$2,'Final Energy Consumption-2020'!$A$2:$AE$2,0))*VLOOKUP(P$3,'Heat Value'!$A$1:$E$33,5,0)</f>
        <v>0</v>
      </c>
      <c r="Q21" s="5">
        <f>INDEX('Final Energy Consumption-2020'!$A$2:$AE$43,MATCH('Energy Use 2020'!$A21,'Final Energy Consumption-2020'!$A$2:$A$43,0),MATCH('Energy Use 2020'!Q$2,'Final Energy Consumption-2020'!$A$2:$AE$2,0))*VLOOKUP(Q$3,'Heat Value'!$A$1:$E$33,5,0)</f>
        <v>35313959919.752113</v>
      </c>
      <c r="R21" s="5">
        <f>INDEX('Final Energy Consumption-2020'!$A$2:$AE$43,MATCH('Energy Use 2020'!$A21,'Final Energy Consumption-2020'!$A$2:$A$43,0),MATCH('Energy Use 2020'!R$2,'Final Energy Consumption-2020'!$A$2:$AE$2,0))*VLOOKUP(R$3,'Heat Value'!$A$1:$E$33,5,0)</f>
        <v>11352479586.744152</v>
      </c>
      <c r="S21" s="5">
        <f>INDEX('Final Energy Consumption-2020'!$A$2:$AE$43,MATCH('Energy Use 2020'!$A21,'Final Energy Consumption-2020'!$A$2:$A$43,0),MATCH('Energy Use 2020'!S$2,'Final Energy Consumption-2020'!$A$2:$AE$2,0))*VLOOKUP(S$3,'Heat Value'!$A$1:$E$33,5,0)</f>
        <v>105830416465.63071</v>
      </c>
      <c r="T21" s="9">
        <f>INDEX('Final Energy Consumption-2020'!$A$2:$AE$43,MATCH('Energy Use 2020'!$A21,'Final Energy Consumption-2020'!$A$2:$A$43,0),MATCH('Energy Use 2020'!T$2,'Final Energy Consumption-2020'!$A$2:$AE$2,0))*VLOOKUP(T$3,'Heat Value'!$A$1:$E$33,5,0)</f>
        <v>0</v>
      </c>
      <c r="U21" s="5">
        <f>INDEX('Final Energy Consumption-2020'!$A$2:$AE$43,MATCH('Energy Use 2020'!$A21,'Final Energy Consumption-2020'!$A$2:$A$43,0),MATCH('Energy Use 2020'!U$2,'Final Energy Consumption-2020'!$A$2:$AE$2,0))*VLOOKUP(U$3,'Heat Value'!$A$1:$E$33,5,0)</f>
        <v>0</v>
      </c>
      <c r="V21" s="5">
        <f>INDEX('Final Energy Consumption-2020'!$A$2:$AE$43,MATCH('Energy Use 2020'!$A21,'Final Energy Consumption-2020'!$A$2:$A$43,0),MATCH('Energy Use 2020'!V$2,'Final Energy Consumption-2020'!$A$2:$AE$2,0))*VLOOKUP(V$3,'Heat Value'!$A$1:$E$33,5,0)</f>
        <v>675359318655.97449</v>
      </c>
      <c r="W21" s="5">
        <f>INDEX('Final Energy Consumption-2020'!$A$2:$AE$43,MATCH('Energy Use 2020'!$A21,'Final Energy Consumption-2020'!$A$2:$A$43,0),MATCH('Energy Use 2020'!W$2,'Final Energy Consumption-2020'!$A$2:$AE$2,0))*VLOOKUP(W$3,'Heat Value'!$A$1:$E$33,5,0)</f>
        <v>0</v>
      </c>
      <c r="X21" s="5">
        <f>INDEX('Final Energy Consumption-2020'!$A$2:$AE$43,MATCH('Energy Use 2020'!$A21,'Final Energy Consumption-2020'!$A$2:$A$43,0),MATCH('Energy Use 2020'!X$2,'Final Energy Consumption-2020'!$A$2:$AE$2,0))*VLOOKUP(X$3,'Heat Value'!$A$1:$E$33,5,0)</f>
        <v>34957391118.204788</v>
      </c>
      <c r="Y21" s="5">
        <f>INDEX('Final Energy Consumption-2020'!$A$2:$AE$43,MATCH('Energy Use 2020'!$A21,'Final Energy Consumption-2020'!$A$2:$A$43,0),MATCH('Energy Use 2020'!Y$2,'Final Energy Consumption-2020'!$A$2:$AE$2,0))*VLOOKUP(Y$3,'Heat Value'!$A$1:$E$33,5,0)</f>
        <v>17234802783189.156</v>
      </c>
      <c r="Z21" s="5">
        <f>INDEX('Final Energy Consumption-2020'!$A$2:$AE$43,MATCH('Energy Use 2020'!$A21,'Final Energy Consumption-2020'!$A$2:$A$43,0),MATCH('Energy Use 2020'!Z$2,'Final Energy Consumption-2020'!$A$2:$AE$2,0))*VLOOKUP(Z$3,'Heat Value'!$A$1:$E$33,5,0)</f>
        <v>56993655264790.016</v>
      </c>
      <c r="AA21" s="5">
        <f>INDEX('Final Energy Consumption-2020'!$A$2:$AE$43,MATCH('Energy Use 2020'!$A21,'Final Energy Consumption-2020'!$A$2:$A$43,0),MATCH('Energy Use 2020'!AA$2,'Final Energy Consumption-2020'!$A$2:$AE$2,0))*VLOOKUP(AA$3,'Heat Value'!$A$1:$E$33,5,0)</f>
        <v>215298365484632.88</v>
      </c>
      <c r="AB21" s="5">
        <f>INDEX('Final Energy Consumption-2020'!$A$2:$AE$43,MATCH('Energy Use 2020'!$A21,'Final Energy Consumption-2020'!$A$2:$A$43,0),MATCH('Energy Use 2020'!AB$2,'Final Energy Consumption-2020'!$A$2:$AE$2,0))*VLOOKUP(AB$3,'Heat Value'!$A$1:$E$33,5,0)</f>
        <v>272374206540819.63</v>
      </c>
      <c r="AC21" s="131">
        <f>INDEX('Final Energy Consumption-2020'!$A$2:$AE$43,MATCH('Energy Use 2020'!$A21,'Final Energy Consumption-2020'!$A$2:$A$43,0),MATCH('Energy Use 2020'!AC$2,'Final Energy Consumption-2020'!$A$2:$AE$2,0))*VLOOKUP(AC$3,'Heat Value'!$A$1:$E$33,5,0)</f>
        <v>17434049960483.135</v>
      </c>
    </row>
    <row r="22" spans="1:29" x14ac:dyDescent="0.2">
      <c r="A22" s="12" t="s">
        <v>19</v>
      </c>
      <c r="B22" s="9">
        <f>INDEX('Final Energy Consumption-2020'!$A$2:$AE$43,MATCH('Energy Use 2020'!$A22,'Final Energy Consumption-2020'!$A$2:$A$43,0),MATCH('Energy Use 2020'!B$2,'Final Energy Consumption-2020'!$A$2:$AE$2,0))*VLOOKUP(B$3,'Heat Value'!$A$1:$E$33,5,0)</f>
        <v>2405778992647.6406</v>
      </c>
      <c r="C22" s="5">
        <f>INDEX('Final Energy Consumption-2020'!$A$2:$AE$43,MATCH('Energy Use 2020'!$A22,'Final Energy Consumption-2020'!$A$2:$A$43,0),MATCH('Energy Use 2020'!C$2,'Final Energy Consumption-2020'!$A$2:$AE$2,0))*VLOOKUP(C$3,'Heat Value'!$A$1:$E$33,5,0)</f>
        <v>0</v>
      </c>
      <c r="D22" s="5">
        <f>INDEX('Final Energy Consumption-2020'!$A$2:$AE$43,MATCH('Energy Use 2020'!$A22,'Final Energy Consumption-2020'!$A$2:$A$43,0),MATCH('Energy Use 2020'!D$2,'Final Energy Consumption-2020'!$A$2:$AE$2,0))*VLOOKUP(D$3,'Heat Value'!$A$1:$E$33,5,0)</f>
        <v>25365102709.965542</v>
      </c>
      <c r="E22" s="5">
        <f>INDEX('Final Energy Consumption-2020'!$A$2:$AE$43,MATCH('Energy Use 2020'!$A22,'Final Energy Consumption-2020'!$A$2:$A$43,0),MATCH('Energy Use 2020'!E$2,'Final Energy Consumption-2020'!$A$2:$AE$2,0))*VLOOKUP(E$3,'Heat Value'!$A$1:$E$33,5,0)</f>
        <v>5390235976.6073046</v>
      </c>
      <c r="F22" s="5">
        <f>INDEX('Final Energy Consumption-2020'!$A$2:$AE$43,MATCH('Energy Use 2020'!$A22,'Final Energy Consumption-2020'!$A$2:$A$43,0),MATCH('Energy Use 2020'!F$2,'Final Energy Consumption-2020'!$A$2:$AE$2,0))*VLOOKUP(F$3,'Heat Value'!$A$1:$E$33,5,0)</f>
        <v>657917777528.08069</v>
      </c>
      <c r="G22" s="5">
        <f>INDEX('Final Energy Consumption-2020'!$A$2:$AE$43,MATCH('Energy Use 2020'!$A22,'Final Energy Consumption-2020'!$A$2:$A$43,0),MATCH('Energy Use 2020'!G$2,'Final Energy Consumption-2020'!$A$2:$AE$2,0))*VLOOKUP(G$3,'Heat Value'!$A$1:$E$33,5,0)</f>
        <v>0</v>
      </c>
      <c r="H22" s="5">
        <f>INDEX('Final Energy Consumption-2020'!$A$2:$AE$43,MATCH('Energy Use 2020'!$A22,'Final Energy Consumption-2020'!$A$2:$A$43,0),MATCH('Energy Use 2020'!H$2,'Final Energy Consumption-2020'!$A$2:$AE$2,0))*VLOOKUP(H$3,'Heat Value'!$A$1:$E$33,5,0)</f>
        <v>0</v>
      </c>
      <c r="I22" s="5">
        <f>INDEX('Final Energy Consumption-2020'!$A$2:$AE$43,MATCH('Energy Use 2020'!$A22,'Final Energy Consumption-2020'!$A$2:$A$43,0),MATCH('Energy Use 2020'!I$2,'Final Energy Consumption-2020'!$A$2:$AE$2,0))*VLOOKUP(I$3,'Heat Value'!$A$1:$E$33,5,0)</f>
        <v>0</v>
      </c>
      <c r="J22" s="5">
        <f>INDEX('Final Energy Consumption-2020'!$A$2:$AE$43,MATCH('Energy Use 2020'!$A22,'Final Energy Consumption-2020'!$A$2:$A$43,0),MATCH('Energy Use 2020'!J$2,'Final Energy Consumption-2020'!$A$2:$AE$2,0))*VLOOKUP(J$3,'Heat Value'!$A$1:$E$33,5,0)</f>
        <v>0</v>
      </c>
      <c r="K22" s="5">
        <f>INDEX('Final Energy Consumption-2020'!$A$2:$AE$43,MATCH('Energy Use 2020'!$A22,'Final Energy Consumption-2020'!$A$2:$A$43,0),MATCH('Energy Use 2020'!K$2,'Final Energy Consumption-2020'!$A$2:$AE$2,0))*VLOOKUP(K$3,'Heat Value'!$A$1:$E$33,5,0)</f>
        <v>0</v>
      </c>
      <c r="L22" s="5">
        <f>INDEX('Final Energy Consumption-2020'!$A$2:$AE$43,MATCH('Energy Use 2020'!$A22,'Final Energy Consumption-2020'!$A$2:$A$43,0),MATCH('Energy Use 2020'!L$2,'Final Energy Consumption-2020'!$A$2:$AE$2,0))*VLOOKUP(L$3,'Heat Value'!$A$1:$E$33,5,0)</f>
        <v>1155276282293.4919</v>
      </c>
      <c r="M22" s="5">
        <f>INDEX('Final Energy Consumption-2020'!$A$2:$AE$43,MATCH('Energy Use 2020'!$A22,'Final Energy Consumption-2020'!$A$2:$A$43,0),MATCH('Energy Use 2020'!M$2,'Final Energy Consumption-2020'!$A$2:$AE$2,0))*VLOOKUP(M$3,'Heat Value'!$A$1:$E$33,5,0)</f>
        <v>4082248347.326827</v>
      </c>
      <c r="N22" s="5">
        <f>INDEX('Final Energy Consumption-2020'!$A$2:$AE$43,MATCH('Energy Use 2020'!$A22,'Final Energy Consumption-2020'!$A$2:$A$43,0),MATCH('Energy Use 2020'!N$2,'Final Energy Consumption-2020'!$A$2:$AE$2,0))*VLOOKUP(N$3,'Heat Value'!$A$1:$E$33,5,0)</f>
        <v>1261300432578.9956</v>
      </c>
      <c r="O22" s="5">
        <f>INDEX('Final Energy Consumption-2020'!$A$2:$AE$43,MATCH('Energy Use 2020'!$A22,'Final Energy Consumption-2020'!$A$2:$A$43,0),MATCH('Energy Use 2020'!O$2,'Final Energy Consumption-2020'!$A$2:$AE$2,0))*VLOOKUP(O$3,'Heat Value'!$A$1:$E$33,5,0)</f>
        <v>63414273282.310127</v>
      </c>
      <c r="P22" s="5">
        <f>INDEX('Final Energy Consumption-2020'!$A$2:$AE$43,MATCH('Energy Use 2020'!$A22,'Final Energy Consumption-2020'!$A$2:$A$43,0),MATCH('Energy Use 2020'!P$2,'Final Energy Consumption-2020'!$A$2:$AE$2,0))*VLOOKUP(P$3,'Heat Value'!$A$1:$E$33,5,0)</f>
        <v>0</v>
      </c>
      <c r="Q22" s="5">
        <f>INDEX('Final Energy Consumption-2020'!$A$2:$AE$43,MATCH('Energy Use 2020'!$A22,'Final Energy Consumption-2020'!$A$2:$A$43,0),MATCH('Energy Use 2020'!Q$2,'Final Energy Consumption-2020'!$A$2:$AE$2,0))*VLOOKUP(Q$3,'Heat Value'!$A$1:$E$33,5,0)</f>
        <v>23542639946.501411</v>
      </c>
      <c r="R22" s="5">
        <f>INDEX('Final Energy Consumption-2020'!$A$2:$AE$43,MATCH('Energy Use 2020'!$A22,'Final Energy Consumption-2020'!$A$2:$A$43,0),MATCH('Energy Use 2020'!R$2,'Final Energy Consumption-2020'!$A$2:$AE$2,0))*VLOOKUP(R$3,'Heat Value'!$A$1:$E$33,5,0)</f>
        <v>0</v>
      </c>
      <c r="S22" s="5">
        <f>INDEX('Final Energy Consumption-2020'!$A$2:$AE$43,MATCH('Energy Use 2020'!$A22,'Final Energy Consumption-2020'!$A$2:$A$43,0),MATCH('Energy Use 2020'!S$2,'Final Energy Consumption-2020'!$A$2:$AE$2,0))*VLOOKUP(S$3,'Heat Value'!$A$1:$E$33,5,0)</f>
        <v>8140801266.586978</v>
      </c>
      <c r="T22" s="9">
        <f>INDEX('Final Energy Consumption-2020'!$A$2:$AE$43,MATCH('Energy Use 2020'!$A22,'Final Energy Consumption-2020'!$A$2:$A$43,0),MATCH('Energy Use 2020'!T$2,'Final Energy Consumption-2020'!$A$2:$AE$2,0))*VLOOKUP(T$3,'Heat Value'!$A$1:$E$33,5,0)</f>
        <v>0</v>
      </c>
      <c r="U22" s="5">
        <f>INDEX('Final Energy Consumption-2020'!$A$2:$AE$43,MATCH('Energy Use 2020'!$A22,'Final Energy Consumption-2020'!$A$2:$A$43,0),MATCH('Energy Use 2020'!U$2,'Final Energy Consumption-2020'!$A$2:$AE$2,0))*VLOOKUP(U$3,'Heat Value'!$A$1:$E$33,5,0)</f>
        <v>0</v>
      </c>
      <c r="V22" s="5">
        <f>INDEX('Final Energy Consumption-2020'!$A$2:$AE$43,MATCH('Energy Use 2020'!$A22,'Final Energy Consumption-2020'!$A$2:$A$43,0),MATCH('Energy Use 2020'!V$2,'Final Energy Consumption-2020'!$A$2:$AE$2,0))*VLOOKUP(V$3,'Heat Value'!$A$1:$E$33,5,0)</f>
        <v>199754164672.89386</v>
      </c>
      <c r="W22" s="5">
        <f>INDEX('Final Energy Consumption-2020'!$A$2:$AE$43,MATCH('Energy Use 2020'!$A22,'Final Energy Consumption-2020'!$A$2:$A$43,0),MATCH('Energy Use 2020'!W$2,'Final Energy Consumption-2020'!$A$2:$AE$2,0))*VLOOKUP(W$3,'Heat Value'!$A$1:$E$33,5,0)</f>
        <v>0</v>
      </c>
      <c r="X22" s="5">
        <f>INDEX('Final Energy Consumption-2020'!$A$2:$AE$43,MATCH('Energy Use 2020'!$A22,'Final Energy Consumption-2020'!$A$2:$A$43,0),MATCH('Energy Use 2020'!X$2,'Final Energy Consumption-2020'!$A$2:$AE$2,0))*VLOOKUP(X$3,'Heat Value'!$A$1:$E$33,5,0)</f>
        <v>73798936805.098999</v>
      </c>
      <c r="Y22" s="5">
        <f>INDEX('Final Energy Consumption-2020'!$A$2:$AE$43,MATCH('Energy Use 2020'!$A22,'Final Energy Consumption-2020'!$A$2:$A$43,0),MATCH('Energy Use 2020'!Y$2,'Final Energy Consumption-2020'!$A$2:$AE$2,0))*VLOOKUP(Y$3,'Heat Value'!$A$1:$E$33,5,0)</f>
        <v>12040752629351.328</v>
      </c>
      <c r="Z22" s="5">
        <f>INDEX('Final Energy Consumption-2020'!$A$2:$AE$43,MATCH('Energy Use 2020'!$A22,'Final Energy Consumption-2020'!$A$2:$A$43,0),MATCH('Energy Use 2020'!Z$2,'Final Energy Consumption-2020'!$A$2:$AE$2,0))*VLOOKUP(Z$3,'Heat Value'!$A$1:$E$33,5,0)</f>
        <v>4012127130521.1006</v>
      </c>
      <c r="AA22" s="5">
        <f>INDEX('Final Energy Consumption-2020'!$A$2:$AE$43,MATCH('Energy Use 2020'!$A22,'Final Energy Consumption-2020'!$A$2:$A$43,0),MATCH('Energy Use 2020'!AA$2,'Final Energy Consumption-2020'!$A$2:$AE$2,0))*VLOOKUP(AA$3,'Heat Value'!$A$1:$E$33,5,0)</f>
        <v>4749132474835.3369</v>
      </c>
      <c r="AB22" s="5">
        <f>INDEX('Final Energy Consumption-2020'!$A$2:$AE$43,MATCH('Energy Use 2020'!$A22,'Final Energy Consumption-2020'!$A$2:$A$43,0),MATCH('Energy Use 2020'!AB$2,'Final Energy Consumption-2020'!$A$2:$AE$2,0))*VLOOKUP(AB$3,'Heat Value'!$A$1:$E$33,5,0)</f>
        <v>45221113176141.344</v>
      </c>
      <c r="AC22" s="131">
        <f>INDEX('Final Energy Consumption-2020'!$A$2:$AE$43,MATCH('Energy Use 2020'!$A22,'Final Energy Consumption-2020'!$A$2:$A$43,0),MATCH('Energy Use 2020'!AC$2,'Final Energy Consumption-2020'!$A$2:$AE$2,0))*VLOOKUP(AC$3,'Heat Value'!$A$1:$E$33,5,0)</f>
        <v>2030828225823.3059</v>
      </c>
    </row>
    <row r="23" spans="1:29" x14ac:dyDescent="0.2">
      <c r="A23" s="12" t="s">
        <v>20</v>
      </c>
      <c r="B23" s="9">
        <f>INDEX('Final Energy Consumption-2020'!$A$2:$AE$43,MATCH('Energy Use 2020'!$A23,'Final Energy Consumption-2020'!$A$2:$A$43,0),MATCH('Energy Use 2020'!B$2,'Final Energy Consumption-2020'!$A$2:$AE$2,0))*VLOOKUP(B$3,'Heat Value'!$A$1:$E$33,5,0)</f>
        <v>1963860775711.5417</v>
      </c>
      <c r="C23" s="5">
        <f>INDEX('Final Energy Consumption-2020'!$A$2:$AE$43,MATCH('Energy Use 2020'!$A23,'Final Energy Consumption-2020'!$A$2:$A$43,0),MATCH('Energy Use 2020'!C$2,'Final Energy Consumption-2020'!$A$2:$AE$2,0))*VLOOKUP(C$3,'Heat Value'!$A$1:$E$33,5,0)</f>
        <v>0</v>
      </c>
      <c r="D23" s="5">
        <f>INDEX('Final Energy Consumption-2020'!$A$2:$AE$43,MATCH('Energy Use 2020'!$A23,'Final Energy Consumption-2020'!$A$2:$A$43,0),MATCH('Energy Use 2020'!D$2,'Final Energy Consumption-2020'!$A$2:$AE$2,0))*VLOOKUP(D$3,'Heat Value'!$A$1:$E$33,5,0)</f>
        <v>0</v>
      </c>
      <c r="E23" s="5">
        <f>INDEX('Final Energy Consumption-2020'!$A$2:$AE$43,MATCH('Energy Use 2020'!$A23,'Final Energy Consumption-2020'!$A$2:$A$43,0),MATCH('Energy Use 2020'!E$2,'Final Energy Consumption-2020'!$A$2:$AE$2,0))*VLOOKUP(E$3,'Heat Value'!$A$1:$E$33,5,0)</f>
        <v>118585191485.3607</v>
      </c>
      <c r="F23" s="5">
        <f>INDEX('Final Energy Consumption-2020'!$A$2:$AE$43,MATCH('Energy Use 2020'!$A23,'Final Energy Consumption-2020'!$A$2:$A$43,0),MATCH('Energy Use 2020'!F$2,'Final Energy Consumption-2020'!$A$2:$AE$2,0))*VLOOKUP(F$3,'Heat Value'!$A$1:$E$33,5,0)</f>
        <v>0</v>
      </c>
      <c r="G23" s="5">
        <f>INDEX('Final Energy Consumption-2020'!$A$2:$AE$43,MATCH('Energy Use 2020'!$A23,'Final Energy Consumption-2020'!$A$2:$A$43,0),MATCH('Energy Use 2020'!G$2,'Final Energy Consumption-2020'!$A$2:$AE$2,0))*VLOOKUP(G$3,'Heat Value'!$A$1:$E$33,5,0)</f>
        <v>0</v>
      </c>
      <c r="H23" s="5">
        <f>INDEX('Final Energy Consumption-2020'!$A$2:$AE$43,MATCH('Energy Use 2020'!$A23,'Final Energy Consumption-2020'!$A$2:$A$43,0),MATCH('Energy Use 2020'!H$2,'Final Energy Consumption-2020'!$A$2:$AE$2,0))*VLOOKUP(H$3,'Heat Value'!$A$1:$E$33,5,0)</f>
        <v>0</v>
      </c>
      <c r="I23" s="5">
        <f>INDEX('Final Energy Consumption-2020'!$A$2:$AE$43,MATCH('Energy Use 2020'!$A23,'Final Energy Consumption-2020'!$A$2:$A$43,0),MATCH('Energy Use 2020'!I$2,'Final Energy Consumption-2020'!$A$2:$AE$2,0))*VLOOKUP(I$3,'Heat Value'!$A$1:$E$33,5,0)</f>
        <v>0</v>
      </c>
      <c r="J23" s="5">
        <f>INDEX('Final Energy Consumption-2020'!$A$2:$AE$43,MATCH('Energy Use 2020'!$A23,'Final Energy Consumption-2020'!$A$2:$A$43,0),MATCH('Energy Use 2020'!J$2,'Final Energy Consumption-2020'!$A$2:$AE$2,0))*VLOOKUP(J$3,'Heat Value'!$A$1:$E$33,5,0)</f>
        <v>0</v>
      </c>
      <c r="K23" s="5">
        <f>INDEX('Final Energy Consumption-2020'!$A$2:$AE$43,MATCH('Energy Use 2020'!$A23,'Final Energy Consumption-2020'!$A$2:$A$43,0),MATCH('Energy Use 2020'!K$2,'Final Energy Consumption-2020'!$A$2:$AE$2,0))*VLOOKUP(K$3,'Heat Value'!$A$1:$E$33,5,0)</f>
        <v>0</v>
      </c>
      <c r="L23" s="5">
        <f>INDEX('Final Energy Consumption-2020'!$A$2:$AE$43,MATCH('Energy Use 2020'!$A23,'Final Energy Consumption-2020'!$A$2:$A$43,0),MATCH('Energy Use 2020'!L$2,'Final Energy Consumption-2020'!$A$2:$AE$2,0))*VLOOKUP(L$3,'Heat Value'!$A$1:$E$33,5,0)</f>
        <v>840943159549.32629</v>
      </c>
      <c r="M23" s="5">
        <f>INDEX('Final Energy Consumption-2020'!$A$2:$AE$43,MATCH('Energy Use 2020'!$A23,'Final Energy Consumption-2020'!$A$2:$A$43,0),MATCH('Energy Use 2020'!M$2,'Final Energy Consumption-2020'!$A$2:$AE$2,0))*VLOOKUP(M$3,'Heat Value'!$A$1:$E$33,5,0)</f>
        <v>0</v>
      </c>
      <c r="N23" s="5">
        <f>INDEX('Final Energy Consumption-2020'!$A$2:$AE$43,MATCH('Energy Use 2020'!$A23,'Final Energy Consumption-2020'!$A$2:$A$43,0),MATCH('Energy Use 2020'!N$2,'Final Energy Consumption-2020'!$A$2:$AE$2,0))*VLOOKUP(N$3,'Heat Value'!$A$1:$E$33,5,0)</f>
        <v>800440659136.67029</v>
      </c>
      <c r="O23" s="5">
        <f>INDEX('Final Energy Consumption-2020'!$A$2:$AE$43,MATCH('Energy Use 2020'!$A23,'Final Energy Consumption-2020'!$A$2:$A$43,0),MATCH('Energy Use 2020'!O$2,'Final Energy Consumption-2020'!$A$2:$AE$2,0))*VLOOKUP(O$3,'Heat Value'!$A$1:$E$33,5,0)</f>
        <v>107011586163.89835</v>
      </c>
      <c r="P23" s="5">
        <f>INDEX('Final Energy Consumption-2020'!$A$2:$AE$43,MATCH('Energy Use 2020'!$A23,'Final Energy Consumption-2020'!$A$2:$A$43,0),MATCH('Energy Use 2020'!P$2,'Final Energy Consumption-2020'!$A$2:$AE$2,0))*VLOOKUP(P$3,'Heat Value'!$A$1:$E$33,5,0)</f>
        <v>0</v>
      </c>
      <c r="Q23" s="5">
        <f>INDEX('Final Energy Consumption-2020'!$A$2:$AE$43,MATCH('Energy Use 2020'!$A23,'Final Energy Consumption-2020'!$A$2:$A$43,0),MATCH('Energy Use 2020'!Q$2,'Final Energy Consumption-2020'!$A$2:$AE$2,0))*VLOOKUP(Q$3,'Heat Value'!$A$1:$E$33,5,0)</f>
        <v>7847546648.8338041</v>
      </c>
      <c r="R23" s="5">
        <f>INDEX('Final Energy Consumption-2020'!$A$2:$AE$43,MATCH('Energy Use 2020'!$A23,'Final Energy Consumption-2020'!$A$2:$A$43,0),MATCH('Energy Use 2020'!R$2,'Final Energy Consumption-2020'!$A$2:$AE$2,0))*VLOOKUP(R$3,'Heat Value'!$A$1:$E$33,5,0)</f>
        <v>192992152974.65057</v>
      </c>
      <c r="S23" s="5">
        <f>INDEX('Final Energy Consumption-2020'!$A$2:$AE$43,MATCH('Energy Use 2020'!$A23,'Final Energy Consumption-2020'!$A$2:$A$43,0),MATCH('Energy Use 2020'!S$2,'Final Energy Consumption-2020'!$A$2:$AE$2,0))*VLOOKUP(S$3,'Heat Value'!$A$1:$E$33,5,0)</f>
        <v>24422403799.760933</v>
      </c>
      <c r="T23" s="9">
        <f>INDEX('Final Energy Consumption-2020'!$A$2:$AE$43,MATCH('Energy Use 2020'!$A23,'Final Energy Consumption-2020'!$A$2:$A$43,0),MATCH('Energy Use 2020'!T$2,'Final Energy Consumption-2020'!$A$2:$AE$2,0))*VLOOKUP(T$3,'Heat Value'!$A$1:$E$33,5,0)</f>
        <v>0</v>
      </c>
      <c r="U23" s="5">
        <f>INDEX('Final Energy Consumption-2020'!$A$2:$AE$43,MATCH('Energy Use 2020'!$A23,'Final Energy Consumption-2020'!$A$2:$A$43,0),MATCH('Energy Use 2020'!U$2,'Final Energy Consumption-2020'!$A$2:$AE$2,0))*VLOOKUP(U$3,'Heat Value'!$A$1:$E$33,5,0)</f>
        <v>3351986437495.228</v>
      </c>
      <c r="V23" s="5">
        <f>INDEX('Final Energy Consumption-2020'!$A$2:$AE$43,MATCH('Energy Use 2020'!$A23,'Final Energy Consumption-2020'!$A$2:$A$43,0),MATCH('Energy Use 2020'!V$2,'Final Energy Consumption-2020'!$A$2:$AE$2,0))*VLOOKUP(V$3,'Heat Value'!$A$1:$E$33,5,0)</f>
        <v>337679659327.98724</v>
      </c>
      <c r="W23" s="5">
        <f>INDEX('Final Energy Consumption-2020'!$A$2:$AE$43,MATCH('Energy Use 2020'!$A23,'Final Energy Consumption-2020'!$A$2:$A$43,0),MATCH('Energy Use 2020'!W$2,'Final Energy Consumption-2020'!$A$2:$AE$2,0))*VLOOKUP(W$3,'Heat Value'!$A$1:$E$33,5,0)</f>
        <v>0</v>
      </c>
      <c r="X23" s="5">
        <f>INDEX('Final Energy Consumption-2020'!$A$2:$AE$43,MATCH('Energy Use 2020'!$A23,'Final Energy Consumption-2020'!$A$2:$A$43,0),MATCH('Energy Use 2020'!X$2,'Final Energy Consumption-2020'!$A$2:$AE$2,0))*VLOOKUP(X$3,'Heat Value'!$A$1:$E$33,5,0)</f>
        <v>54378163961.651894</v>
      </c>
      <c r="Y23" s="5">
        <f>INDEX('Final Energy Consumption-2020'!$A$2:$AE$43,MATCH('Energy Use 2020'!$A23,'Final Energy Consumption-2020'!$A$2:$A$43,0),MATCH('Energy Use 2020'!Y$2,'Final Energy Consumption-2020'!$A$2:$AE$2,0))*VLOOKUP(Y$3,'Heat Value'!$A$1:$E$33,5,0)</f>
        <v>10927741882100.365</v>
      </c>
      <c r="Z23" s="5">
        <f>INDEX('Final Energy Consumption-2020'!$A$2:$AE$43,MATCH('Energy Use 2020'!$A23,'Final Energy Consumption-2020'!$A$2:$A$43,0),MATCH('Energy Use 2020'!Z$2,'Final Energy Consumption-2020'!$A$2:$AE$2,0))*VLOOKUP(Z$3,'Heat Value'!$A$1:$E$33,5,0)</f>
        <v>46780524841410.055</v>
      </c>
      <c r="AA23" s="5">
        <f>INDEX('Final Energy Consumption-2020'!$A$2:$AE$43,MATCH('Energy Use 2020'!$A23,'Final Energy Consumption-2020'!$A$2:$A$43,0),MATCH('Energy Use 2020'!AA$2,'Final Energy Consumption-2020'!$A$2:$AE$2,0))*VLOOKUP(AA$3,'Heat Value'!$A$1:$E$33,5,0)</f>
        <v>1020988604536.9067</v>
      </c>
      <c r="AB23" s="5">
        <f>INDEX('Final Energy Consumption-2020'!$A$2:$AE$43,MATCH('Energy Use 2020'!$A23,'Final Energy Consumption-2020'!$A$2:$A$43,0),MATCH('Energy Use 2020'!AB$2,'Final Energy Consumption-2020'!$A$2:$AE$2,0))*VLOOKUP(AB$3,'Heat Value'!$A$1:$E$33,5,0)</f>
        <v>29020264661818.613</v>
      </c>
      <c r="AC23" s="131">
        <f>INDEX('Final Energy Consumption-2020'!$A$2:$AE$43,MATCH('Energy Use 2020'!$A23,'Final Energy Consumption-2020'!$A$2:$A$43,0),MATCH('Energy Use 2020'!AC$2,'Final Energy Consumption-2020'!$A$2:$AE$2,0))*VLOOKUP(AC$3,'Heat Value'!$A$1:$E$33,5,0)</f>
        <v>1473182770371.8242</v>
      </c>
    </row>
    <row r="24" spans="1:29" x14ac:dyDescent="0.2">
      <c r="A24" s="12" t="s">
        <v>21</v>
      </c>
      <c r="B24" s="9">
        <f>INDEX('Final Energy Consumption-2020'!$A$2:$AE$43,MATCH('Energy Use 2020'!$A24,'Final Energy Consumption-2020'!$A$2:$A$43,0),MATCH('Energy Use 2020'!B$2,'Final Energy Consumption-2020'!$A$2:$AE$2,0))*VLOOKUP(B$3,'Heat Value'!$A$1:$E$33,5,0)</f>
        <v>225574478545377.47</v>
      </c>
      <c r="C24" s="5">
        <f>INDEX('Final Energy Consumption-2020'!$A$2:$AE$43,MATCH('Energy Use 2020'!$A24,'Final Energy Consumption-2020'!$A$2:$A$43,0),MATCH('Energy Use 2020'!C$2,'Final Energy Consumption-2020'!$A$2:$AE$2,0))*VLOOKUP(C$3,'Heat Value'!$A$1:$E$33,5,0)</f>
        <v>0</v>
      </c>
      <c r="D24" s="5">
        <f>INDEX('Final Energy Consumption-2020'!$A$2:$AE$43,MATCH('Energy Use 2020'!$A24,'Final Energy Consumption-2020'!$A$2:$A$43,0),MATCH('Energy Use 2020'!D$2,'Final Energy Consumption-2020'!$A$2:$AE$2,0))*VLOOKUP(D$3,'Heat Value'!$A$1:$E$33,5,0)</f>
        <v>57464640189426.938</v>
      </c>
      <c r="E24" s="5">
        <f>INDEX('Final Energy Consumption-2020'!$A$2:$AE$43,MATCH('Energy Use 2020'!$A24,'Final Energy Consumption-2020'!$A$2:$A$43,0),MATCH('Energy Use 2020'!E$2,'Final Energy Consumption-2020'!$A$2:$AE$2,0))*VLOOKUP(E$3,'Heat Value'!$A$1:$E$33,5,0)</f>
        <v>15232806869892.244</v>
      </c>
      <c r="F24" s="5">
        <f>INDEX('Final Energy Consumption-2020'!$A$2:$AE$43,MATCH('Energy Use 2020'!$A24,'Final Energy Consumption-2020'!$A$2:$A$43,0),MATCH('Energy Use 2020'!F$2,'Final Energy Consumption-2020'!$A$2:$AE$2,0))*VLOOKUP(F$3,'Heat Value'!$A$1:$E$33,5,0)</f>
        <v>323679098599377.5</v>
      </c>
      <c r="G24" s="5">
        <f>INDEX('Final Energy Consumption-2020'!$A$2:$AE$43,MATCH('Energy Use 2020'!$A24,'Final Energy Consumption-2020'!$A$2:$A$43,0),MATCH('Energy Use 2020'!G$2,'Final Energy Consumption-2020'!$A$2:$AE$2,0))*VLOOKUP(G$3,'Heat Value'!$A$1:$E$33,5,0)</f>
        <v>35723424499281.242</v>
      </c>
      <c r="H24" s="5">
        <f>INDEX('Final Energy Consumption-2020'!$A$2:$AE$43,MATCH('Energy Use 2020'!$A24,'Final Energy Consumption-2020'!$A$2:$A$43,0),MATCH('Energy Use 2020'!H$2,'Final Energy Consumption-2020'!$A$2:$AE$2,0))*VLOOKUP(H$3,'Heat Value'!$A$1:$E$33,5,0)</f>
        <v>2168757227401.7532</v>
      </c>
      <c r="I24" s="5">
        <f>INDEX('Final Energy Consumption-2020'!$A$2:$AE$43,MATCH('Energy Use 2020'!$A24,'Final Energy Consumption-2020'!$A$2:$A$43,0),MATCH('Energy Use 2020'!I$2,'Final Energy Consumption-2020'!$A$2:$AE$2,0))*VLOOKUP(I$3,'Heat Value'!$A$1:$E$33,5,0)</f>
        <v>1273239705746.3831</v>
      </c>
      <c r="J24" s="5">
        <f>INDEX('Final Energy Consumption-2020'!$A$2:$AE$43,MATCH('Energy Use 2020'!$A24,'Final Energy Consumption-2020'!$A$2:$A$43,0),MATCH('Energy Use 2020'!J$2,'Final Energy Consumption-2020'!$A$2:$AE$2,0))*VLOOKUP(J$3,'Heat Value'!$A$1:$E$33,5,0)</f>
        <v>28898057102853.844</v>
      </c>
      <c r="K24" s="5">
        <f>INDEX('Final Energy Consumption-2020'!$A$2:$AE$43,MATCH('Energy Use 2020'!$A24,'Final Energy Consumption-2020'!$A$2:$A$43,0),MATCH('Energy Use 2020'!K$2,'Final Energy Consumption-2020'!$A$2:$AE$2,0))*VLOOKUP(K$3,'Heat Value'!$A$1:$E$33,5,0)</f>
        <v>20708723618754.402</v>
      </c>
      <c r="L24" s="5">
        <f>INDEX('Final Energy Consumption-2020'!$A$2:$AE$43,MATCH('Energy Use 2020'!$A24,'Final Energy Consumption-2020'!$A$2:$A$43,0),MATCH('Energy Use 2020'!L$2,'Final Energy Consumption-2020'!$A$2:$AE$2,0))*VLOOKUP(L$3,'Heat Value'!$A$1:$E$33,5,0)</f>
        <v>485787553331.8924</v>
      </c>
      <c r="M24" s="5">
        <f>INDEX('Final Energy Consumption-2020'!$A$2:$AE$43,MATCH('Energy Use 2020'!$A24,'Final Energy Consumption-2020'!$A$2:$A$43,0),MATCH('Energy Use 2020'!M$2,'Final Energy Consumption-2020'!$A$2:$AE$2,0))*VLOOKUP(M$3,'Heat Value'!$A$1:$E$33,5,0)</f>
        <v>12246745041.98048</v>
      </c>
      <c r="N24" s="5">
        <f>INDEX('Final Energy Consumption-2020'!$A$2:$AE$43,MATCH('Energy Use 2020'!$A24,'Final Energy Consumption-2020'!$A$2:$A$43,0),MATCH('Energy Use 2020'!N$2,'Final Energy Consumption-2020'!$A$2:$AE$2,0))*VLOOKUP(N$3,'Heat Value'!$A$1:$E$33,5,0)</f>
        <v>4737961881354.4326</v>
      </c>
      <c r="O24" s="5">
        <f>INDEX('Final Energy Consumption-2020'!$A$2:$AE$43,MATCH('Energy Use 2020'!$A24,'Final Energy Consumption-2020'!$A$2:$A$43,0),MATCH('Energy Use 2020'!O$2,'Final Energy Consumption-2020'!$A$2:$AE$2,0))*VLOOKUP(O$3,'Heat Value'!$A$1:$E$33,5,0)</f>
        <v>46236932006964.367</v>
      </c>
      <c r="P24" s="5">
        <f>INDEX('Final Energy Consumption-2020'!$A$2:$AE$43,MATCH('Energy Use 2020'!$A24,'Final Energy Consumption-2020'!$A$2:$A$43,0),MATCH('Energy Use 2020'!P$2,'Final Energy Consumption-2020'!$A$2:$AE$2,0))*VLOOKUP(P$3,'Heat Value'!$A$1:$E$33,5,0)</f>
        <v>539053701943835.5</v>
      </c>
      <c r="Q24" s="5">
        <f>INDEX('Final Energy Consumption-2020'!$A$2:$AE$43,MATCH('Energy Use 2020'!$A24,'Final Energy Consumption-2020'!$A$2:$A$43,0),MATCH('Energy Use 2020'!Q$2,'Final Energy Consumption-2020'!$A$2:$AE$2,0))*VLOOKUP(Q$3,'Heat Value'!$A$1:$E$33,5,0)</f>
        <v>94688497864828.672</v>
      </c>
      <c r="R24" s="5">
        <f>INDEX('Final Energy Consumption-2020'!$A$2:$AE$43,MATCH('Energy Use 2020'!$A24,'Final Energy Consumption-2020'!$A$2:$A$43,0),MATCH('Energy Use 2020'!R$2,'Final Energy Consumption-2020'!$A$2:$AE$2,0))*VLOOKUP(R$3,'Heat Value'!$A$1:$E$33,5,0)</f>
        <v>7568319724.4961014</v>
      </c>
      <c r="S24" s="5">
        <f>INDEX('Final Energy Consumption-2020'!$A$2:$AE$43,MATCH('Energy Use 2020'!$A24,'Final Energy Consumption-2020'!$A$2:$A$43,0),MATCH('Energy Use 2020'!S$2,'Final Energy Consumption-2020'!$A$2:$AE$2,0))*VLOOKUP(S$3,'Heat Value'!$A$1:$E$33,5,0)</f>
        <v>427392066495.81635</v>
      </c>
      <c r="T24" s="9">
        <f>INDEX('Final Energy Consumption-2020'!$A$2:$AE$43,MATCH('Energy Use 2020'!$A24,'Final Energy Consumption-2020'!$A$2:$A$43,0),MATCH('Energy Use 2020'!T$2,'Final Energy Consumption-2020'!$A$2:$AE$2,0))*VLOOKUP(T$3,'Heat Value'!$A$1:$E$33,5,0)</f>
        <v>2907678110120.9004</v>
      </c>
      <c r="U24" s="5">
        <f>INDEX('Final Energy Consumption-2020'!$A$2:$AE$43,MATCH('Energy Use 2020'!$A24,'Final Energy Consumption-2020'!$A$2:$A$43,0),MATCH('Energy Use 2020'!U$2,'Final Energy Consumption-2020'!$A$2:$AE$2,0))*VLOOKUP(U$3,'Heat Value'!$A$1:$E$33,5,0)</f>
        <v>66479550347974.469</v>
      </c>
      <c r="V24" s="5">
        <f>INDEX('Final Energy Consumption-2020'!$A$2:$AE$43,MATCH('Energy Use 2020'!$A24,'Final Energy Consumption-2020'!$A$2:$A$43,0),MATCH('Energy Use 2020'!V$2,'Final Energy Consumption-2020'!$A$2:$AE$2,0))*VLOOKUP(V$3,'Heat Value'!$A$1:$E$33,5,0)</f>
        <v>722739104095768.88</v>
      </c>
      <c r="W24" s="5">
        <f>INDEX('Final Energy Consumption-2020'!$A$2:$AE$43,MATCH('Energy Use 2020'!$A24,'Final Energy Consumption-2020'!$A$2:$A$43,0),MATCH('Energy Use 2020'!W$2,'Final Energy Consumption-2020'!$A$2:$AE$2,0))*VLOOKUP(W$3,'Heat Value'!$A$1:$E$33,5,0)</f>
        <v>723869919492887.5</v>
      </c>
      <c r="X24" s="5">
        <f>INDEX('Final Energy Consumption-2020'!$A$2:$AE$43,MATCH('Energy Use 2020'!$A24,'Final Energy Consumption-2020'!$A$2:$A$43,0),MATCH('Energy Use 2020'!X$2,'Final Energy Consumption-2020'!$A$2:$AE$2,0))*VLOOKUP(X$3,'Heat Value'!$A$1:$E$33,5,0)</f>
        <v>2446252199824303</v>
      </c>
      <c r="Y24" s="5">
        <f>INDEX('Final Energy Consumption-2020'!$A$2:$AE$43,MATCH('Energy Use 2020'!$A24,'Final Energy Consumption-2020'!$A$2:$A$43,0),MATCH('Energy Use 2020'!Y$2,'Final Energy Consumption-2020'!$A$2:$AE$2,0))*VLOOKUP(Y$3,'Heat Value'!$A$1:$E$33,5,0)</f>
        <v>92548530013837.656</v>
      </c>
      <c r="Z24" s="5">
        <f>INDEX('Final Energy Consumption-2020'!$A$2:$AE$43,MATCH('Energy Use 2020'!$A24,'Final Energy Consumption-2020'!$A$2:$A$43,0),MATCH('Energy Use 2020'!Z$2,'Final Energy Consumption-2020'!$A$2:$AE$2,0))*VLOOKUP(Z$3,'Heat Value'!$A$1:$E$33,5,0)</f>
        <v>279727648541070.16</v>
      </c>
      <c r="AA24" s="5">
        <f>INDEX('Final Energy Consumption-2020'!$A$2:$AE$43,MATCH('Energy Use 2020'!$A24,'Final Energy Consumption-2020'!$A$2:$A$43,0),MATCH('Energy Use 2020'!AA$2,'Final Energy Consumption-2020'!$A$2:$AE$2,0))*VLOOKUP(AA$3,'Heat Value'!$A$1:$E$33,5,0)</f>
        <v>629932150037365.38</v>
      </c>
      <c r="AB24" s="5">
        <f>INDEX('Final Energy Consumption-2020'!$A$2:$AE$43,MATCH('Energy Use 2020'!$A24,'Final Energy Consumption-2020'!$A$2:$A$43,0),MATCH('Energy Use 2020'!AB$2,'Final Energy Consumption-2020'!$A$2:$AE$2,0))*VLOOKUP(AB$3,'Heat Value'!$A$1:$E$33,5,0)</f>
        <v>437880136866688.19</v>
      </c>
      <c r="AC24" s="131">
        <f>INDEX('Final Energy Consumption-2020'!$A$2:$AE$43,MATCH('Energy Use 2020'!$A24,'Final Energy Consumption-2020'!$A$2:$A$43,0),MATCH('Energy Use 2020'!AC$2,'Final Energy Consumption-2020'!$A$2:$AE$2,0))*VLOOKUP(AC$3,'Heat Value'!$A$1:$E$33,5,0)</f>
        <v>14454392153742.383</v>
      </c>
    </row>
    <row r="25" spans="1:29" x14ac:dyDescent="0.2">
      <c r="A25" s="12" t="s">
        <v>1</v>
      </c>
      <c r="B25" s="9">
        <f>INDEX('Final Energy Consumption-2020'!$A$2:$AE$43,MATCH('Energy Use 2020'!$A25,'Final Energy Consumption-2020'!$A$2:$A$43,0),MATCH('Energy Use 2020'!B$2,'Final Energy Consumption-2020'!$A$2:$AE$2,0))*VLOOKUP(B$3,'Heat Value'!$A$1:$E$33,5,0)</f>
        <v>2349368033170945.5</v>
      </c>
      <c r="C25" s="5">
        <f>INDEX('Final Energy Consumption-2020'!$A$2:$AE$43,MATCH('Energy Use 2020'!$A25,'Final Energy Consumption-2020'!$A$2:$A$43,0),MATCH('Energy Use 2020'!C$2,'Final Energy Consumption-2020'!$A$2:$AE$2,0))*VLOOKUP(C$3,'Heat Value'!$A$1:$E$33,5,0)</f>
        <v>0</v>
      </c>
      <c r="D25" s="5">
        <f>INDEX('Final Energy Consumption-2020'!$A$2:$AE$43,MATCH('Energy Use 2020'!$A25,'Final Energy Consumption-2020'!$A$2:$A$43,0),MATCH('Energy Use 2020'!D$2,'Final Energy Consumption-2020'!$A$2:$AE$2,0))*VLOOKUP(D$3,'Heat Value'!$A$1:$E$33,5,0)</f>
        <v>18208180448456.828</v>
      </c>
      <c r="E25" s="5">
        <f>INDEX('Final Energy Consumption-2020'!$A$2:$AE$43,MATCH('Energy Use 2020'!$A25,'Final Energy Consumption-2020'!$A$2:$A$43,0),MATCH('Energy Use 2020'!E$2,'Final Energy Consumption-2020'!$A$2:$AE$2,0))*VLOOKUP(E$3,'Heat Value'!$A$1:$E$33,5,0)</f>
        <v>1094201732543353</v>
      </c>
      <c r="F25" s="5">
        <f>INDEX('Final Energy Consumption-2020'!$A$2:$AE$43,MATCH('Energy Use 2020'!$A25,'Final Energy Consumption-2020'!$A$2:$A$43,0),MATCH('Energy Use 2020'!F$2,'Final Energy Consumption-2020'!$A$2:$AE$2,0))*VLOOKUP(F$3,'Heat Value'!$A$1:$E$33,5,0)</f>
        <v>148722313610222.63</v>
      </c>
      <c r="G25" s="5">
        <f>INDEX('Final Energy Consumption-2020'!$A$2:$AE$43,MATCH('Energy Use 2020'!$A25,'Final Energy Consumption-2020'!$A$2:$A$43,0),MATCH('Energy Use 2020'!G$2,'Final Energy Consumption-2020'!$A$2:$AE$2,0))*VLOOKUP(G$3,'Heat Value'!$A$1:$E$33,5,0)</f>
        <v>3359770954305.4048</v>
      </c>
      <c r="H25" s="5">
        <f>INDEX('Final Energy Consumption-2020'!$A$2:$AE$43,MATCH('Energy Use 2020'!$A25,'Final Energy Consumption-2020'!$A$2:$A$43,0),MATCH('Energy Use 2020'!H$2,'Final Energy Consumption-2020'!$A$2:$AE$2,0))*VLOOKUP(H$3,'Heat Value'!$A$1:$E$33,5,0)</f>
        <v>6461089239967.7236</v>
      </c>
      <c r="I25" s="5">
        <f>INDEX('Final Energy Consumption-2020'!$A$2:$AE$43,MATCH('Energy Use 2020'!$A25,'Final Energy Consumption-2020'!$A$2:$A$43,0),MATCH('Energy Use 2020'!I$2,'Final Energy Consumption-2020'!$A$2:$AE$2,0))*VLOOKUP(I$3,'Heat Value'!$A$1:$E$33,5,0)</f>
        <v>6623819013941.2998</v>
      </c>
      <c r="J25" s="386">
        <f>INDEX('Final Energy Consumption-2020'!$A$2:$AE$43,MATCH('Energy Use 2020'!$A25,'Final Energy Consumption-2020'!$A$2:$A$43,0),MATCH('Energy Use 2020'!J$2,'Final Energy Consumption-2020'!$A$2:$AE$2,0))*VLOOKUP(J$3,'Heat Value'!$A$1:$E$33,5,0)</f>
        <v>173014196167909</v>
      </c>
      <c r="K25" s="5">
        <f>INDEX('Final Energy Consumption-2020'!$A$2:$AE$43,MATCH('Energy Use 2020'!$A25,'Final Energy Consumption-2020'!$A$2:$A$43,0),MATCH('Energy Use 2020'!K$2,'Final Energy Consumption-2020'!$A$2:$AE$2,0))*VLOOKUP(K$3,'Heat Value'!$A$1:$E$33,5,0)</f>
        <v>46859184563547.039</v>
      </c>
      <c r="L25" s="386">
        <f>INDEX('Final Energy Consumption-2020'!$A$2:$AE$43,MATCH('Energy Use 2020'!$A25,'Final Energy Consumption-2020'!$A$2:$A$43,0),MATCH('Energy Use 2020'!L$2,'Final Energy Consumption-2020'!$A$2:$AE$2,0))*VLOOKUP(L$3,'Heat Value'!$A$1:$E$33,5,0)</f>
        <v>3588296297300.2803</v>
      </c>
      <c r="M25" s="386">
        <f>INDEX('Final Energy Consumption-2020'!$A$2:$AE$43,MATCH('Energy Use 2020'!$A25,'Final Energy Consumption-2020'!$A$2:$A$43,0),MATCH('Energy Use 2020'!M$2,'Final Energy Consumption-2020'!$A$2:$AE$2,0))*VLOOKUP(M$3,'Heat Value'!$A$1:$E$33,5,0)</f>
        <v>816449669465.36536</v>
      </c>
      <c r="N25" s="386">
        <f>INDEX('Final Energy Consumption-2020'!$A$2:$AE$43,MATCH('Energy Use 2020'!$A25,'Final Energy Consumption-2020'!$A$2:$A$43,0),MATCH('Energy Use 2020'!N$2,'Final Energy Consumption-2020'!$A$2:$AE$2,0))*VLOOKUP(N$3,'Heat Value'!$A$1:$E$33,5,0)</f>
        <v>10304662828986.73</v>
      </c>
      <c r="O25" s="5">
        <f>INDEX('Final Energy Consumption-2020'!$A$2:$AE$43,MATCH('Energy Use 2020'!$A25,'Final Energy Consumption-2020'!$A$2:$A$43,0),MATCH('Energy Use 2020'!O$2,'Final Energy Consumption-2020'!$A$2:$AE$2,0))*VLOOKUP(O$3,'Heat Value'!$A$1:$E$33,5,0)</f>
        <v>11802981614669.973</v>
      </c>
      <c r="P25" s="5">
        <f>INDEX('Final Energy Consumption-2020'!$A$2:$AE$43,MATCH('Energy Use 2020'!$A25,'Final Energy Consumption-2020'!$A$2:$A$43,0),MATCH('Energy Use 2020'!P$2,'Final Energy Consumption-2020'!$A$2:$AE$2,0))*VLOOKUP(P$3,'Heat Value'!$A$1:$E$33,5,0)</f>
        <v>1972897180561579</v>
      </c>
      <c r="Q25" s="5">
        <f>INDEX('Final Energy Consumption-2020'!$A$2:$AE$43,MATCH('Energy Use 2020'!$A25,'Final Energy Consumption-2020'!$A$2:$A$43,0),MATCH('Energy Use 2020'!Q$2,'Final Energy Consumption-2020'!$A$2:$AE$2,0))*VLOOKUP(Q$3,'Heat Value'!$A$1:$E$33,5,0)</f>
        <v>466929025605.61133</v>
      </c>
      <c r="R25" s="5">
        <f>INDEX('Final Energy Consumption-2020'!$A$2:$AE$43,MATCH('Energy Use 2020'!$A25,'Final Energy Consumption-2020'!$A$2:$A$43,0),MATCH('Energy Use 2020'!R$2,'Final Energy Consumption-2020'!$A$2:$AE$2,0))*VLOOKUP(R$3,'Heat Value'!$A$1:$E$33,5,0)</f>
        <v>73041853661111.875</v>
      </c>
      <c r="S25" s="5">
        <f>INDEX('Final Energy Consumption-2020'!$A$2:$AE$43,MATCH('Energy Use 2020'!$A25,'Final Energy Consumption-2020'!$A$2:$A$43,0),MATCH('Energy Use 2020'!S$2,'Final Energy Consumption-2020'!$A$2:$AE$2,0))*VLOOKUP(S$3,'Heat Value'!$A$1:$E$33,5,0)</f>
        <v>16139138511008.682</v>
      </c>
      <c r="T25" s="9">
        <f>INDEX('Final Energy Consumption-2020'!$A$2:$AE$43,MATCH('Energy Use 2020'!$A25,'Final Energy Consumption-2020'!$A$2:$A$43,0),MATCH('Energy Use 2020'!T$2,'Final Energy Consumption-2020'!$A$2:$AE$2,0))*VLOOKUP(T$3,'Heat Value'!$A$1:$E$33,5,0)</f>
        <v>14412932358035.836</v>
      </c>
      <c r="U25" s="5">
        <f>INDEX('Final Energy Consumption-2020'!$A$2:$AE$43,MATCH('Energy Use 2020'!$A25,'Final Energy Consumption-2020'!$A$2:$A$43,0),MATCH('Energy Use 2020'!U$2,'Final Energy Consumption-2020'!$A$2:$AE$2,0))*VLOOKUP(U$3,'Heat Value'!$A$1:$E$33,5,0)</f>
        <v>25707646661548.77</v>
      </c>
      <c r="V25" s="5">
        <f>INDEX('Final Energy Consumption-2020'!$A$2:$AE$43,MATCH('Energy Use 2020'!$A25,'Final Energy Consumption-2020'!$A$2:$A$43,0),MATCH('Energy Use 2020'!V$2,'Final Energy Consumption-2020'!$A$2:$AE$2,0))*VLOOKUP(V$3,'Heat Value'!$A$1:$E$33,5,0)</f>
        <v>399651010891982.63</v>
      </c>
      <c r="W25" s="5">
        <f>INDEX('Final Energy Consumption-2020'!$A$2:$AE$43,MATCH('Energy Use 2020'!$A25,'Final Energy Consumption-2020'!$A$2:$A$43,0),MATCH('Energy Use 2020'!W$2,'Final Energy Consumption-2020'!$A$2:$AE$2,0))*VLOOKUP(W$3,'Heat Value'!$A$1:$E$33,5,0)</f>
        <v>83018725122466.266</v>
      </c>
      <c r="X25" s="5">
        <f>INDEX('Final Energy Consumption-2020'!$A$2:$AE$43,MATCH('Energy Use 2020'!$A25,'Final Energy Consumption-2020'!$A$2:$A$43,0),MATCH('Energy Use 2020'!X$2,'Final Energy Consumption-2020'!$A$2:$AE$2,0))*VLOOKUP(X$3,'Heat Value'!$A$1:$E$33,5,0)</f>
        <v>704896371125756.13</v>
      </c>
      <c r="Y25" s="5">
        <f>INDEX('Final Energy Consumption-2020'!$A$2:$AE$43,MATCH('Energy Use 2020'!$A25,'Final Energy Consumption-2020'!$A$2:$A$43,0),MATCH('Energy Use 2020'!Y$2,'Final Energy Consumption-2020'!$A$2:$AE$2,0))*VLOOKUP(Y$3,'Heat Value'!$A$1:$E$33,5,0)</f>
        <v>629593079361628.13</v>
      </c>
      <c r="Z25" s="5">
        <f>INDEX('Final Energy Consumption-2020'!$A$2:$AE$43,MATCH('Energy Use 2020'!$A25,'Final Energy Consumption-2020'!$A$2:$A$43,0),MATCH('Energy Use 2020'!Z$2,'Final Energy Consumption-2020'!$A$2:$AE$2,0))*VLOOKUP(Z$3,'Heat Value'!$A$1:$E$33,5,0)</f>
        <v>836238444059620.25</v>
      </c>
      <c r="AA25" s="5">
        <f>INDEX('Final Energy Consumption-2020'!$A$2:$AE$43,MATCH('Energy Use 2020'!$A25,'Final Energy Consumption-2020'!$A$2:$A$43,0),MATCH('Energy Use 2020'!AA$2,'Final Energy Consumption-2020'!$A$2:$AE$2,0))*VLOOKUP(AA$3,'Heat Value'!$A$1:$E$33,5,0)</f>
        <v>1580891096902595.3</v>
      </c>
      <c r="AB25" s="5">
        <f>INDEX('Final Energy Consumption-2020'!$A$2:$AE$43,MATCH('Energy Use 2020'!$A25,'Final Energy Consumption-2020'!$A$2:$A$43,0),MATCH('Energy Use 2020'!AB$2,'Final Energy Consumption-2020'!$A$2:$AE$2,0))*VLOOKUP(AB$3,'Heat Value'!$A$1:$E$33,5,0)</f>
        <v>1972606852992664</v>
      </c>
      <c r="AC25" s="131">
        <f>INDEX('Final Energy Consumption-2020'!$A$2:$AE$43,MATCH('Energy Use 2020'!$A25,'Final Energy Consumption-2020'!$A$2:$A$43,0),MATCH('Energy Use 2020'!AC$2,'Final Energy Consumption-2020'!$A$2:$AE$2,0))*VLOOKUP(AC$3,'Heat Value'!$A$1:$E$33,5,0)</f>
        <v>64445503903892.852</v>
      </c>
    </row>
    <row r="26" spans="1:29" x14ac:dyDescent="0.2">
      <c r="A26" s="12" t="s">
        <v>22</v>
      </c>
      <c r="B26" s="9">
        <f>INDEX('Final Energy Consumption-2020'!$A$2:$AE$43,MATCH('Energy Use 2020'!$A26,'Final Energy Consumption-2020'!$A$2:$A$43,0),MATCH('Energy Use 2020'!B$2,'Final Energy Consumption-2020'!$A$2:$AE$2,0))*VLOOKUP(B$3,'Heat Value'!$A$1:$E$33,5,0)</f>
        <v>78980495677077.188</v>
      </c>
      <c r="C26" s="5">
        <f>INDEX('Final Energy Consumption-2020'!$A$2:$AE$43,MATCH('Energy Use 2020'!$A26,'Final Energy Consumption-2020'!$A$2:$A$43,0),MATCH('Energy Use 2020'!C$2,'Final Energy Consumption-2020'!$A$2:$AE$2,0))*VLOOKUP(C$3,'Heat Value'!$A$1:$E$33,5,0)</f>
        <v>0</v>
      </c>
      <c r="D26" s="5">
        <f>INDEX('Final Energy Consumption-2020'!$A$2:$AE$43,MATCH('Energy Use 2020'!$A26,'Final Energy Consumption-2020'!$A$2:$A$43,0),MATCH('Energy Use 2020'!D$2,'Final Energy Consumption-2020'!$A$2:$AE$2,0))*VLOOKUP(D$3,'Heat Value'!$A$1:$E$33,5,0)</f>
        <v>263955600075.57892</v>
      </c>
      <c r="E26" s="5">
        <f>INDEX('Final Energy Consumption-2020'!$A$2:$AE$43,MATCH('Energy Use 2020'!$A26,'Final Energy Consumption-2020'!$A$2:$A$43,0),MATCH('Energy Use 2020'!E$2,'Final Energy Consumption-2020'!$A$2:$AE$2,0))*VLOOKUP(E$3,'Heat Value'!$A$1:$E$33,5,0)</f>
        <v>932510823953.06372</v>
      </c>
      <c r="F26" s="5">
        <f>INDEX('Final Energy Consumption-2020'!$A$2:$AE$43,MATCH('Energy Use 2020'!$A26,'Final Energy Consumption-2020'!$A$2:$A$43,0),MATCH('Energy Use 2020'!F$2,'Final Energy Consumption-2020'!$A$2:$AE$2,0))*VLOOKUP(F$3,'Heat Value'!$A$1:$E$33,5,0)</f>
        <v>246719166573.03024</v>
      </c>
      <c r="G26" s="5">
        <f>INDEX('Final Energy Consumption-2020'!$A$2:$AE$43,MATCH('Energy Use 2020'!$A26,'Final Energy Consumption-2020'!$A$2:$A$43,0),MATCH('Energy Use 2020'!G$2,'Final Energy Consumption-2020'!$A$2:$AE$2,0))*VLOOKUP(G$3,'Heat Value'!$A$1:$E$33,5,0)</f>
        <v>0</v>
      </c>
      <c r="H26" s="5">
        <f>INDEX('Final Energy Consumption-2020'!$A$2:$AE$43,MATCH('Energy Use 2020'!$A26,'Final Energy Consumption-2020'!$A$2:$A$43,0),MATCH('Energy Use 2020'!H$2,'Final Energy Consumption-2020'!$A$2:$AE$2,0))*VLOOKUP(H$3,'Heat Value'!$A$1:$E$33,5,0)</f>
        <v>0</v>
      </c>
      <c r="I26" s="5">
        <f>INDEX('Final Energy Consumption-2020'!$A$2:$AE$43,MATCH('Energy Use 2020'!$A26,'Final Energy Consumption-2020'!$A$2:$A$43,0),MATCH('Energy Use 2020'!I$2,'Final Energy Consumption-2020'!$A$2:$AE$2,0))*VLOOKUP(I$3,'Heat Value'!$A$1:$E$33,5,0)</f>
        <v>9908480200.3609581</v>
      </c>
      <c r="J26" s="5">
        <f>INDEX('Final Energy Consumption-2020'!$A$2:$AE$43,MATCH('Energy Use 2020'!$A26,'Final Energy Consumption-2020'!$A$2:$A$43,0),MATCH('Energy Use 2020'!J$2,'Final Energy Consumption-2020'!$A$2:$AE$2,0))*VLOOKUP(J$3,'Heat Value'!$A$1:$E$33,5,0)</f>
        <v>3170732620.4579597</v>
      </c>
      <c r="K26" s="5">
        <f>INDEX('Final Energy Consumption-2020'!$A$2:$AE$43,MATCH('Energy Use 2020'!$A26,'Final Energy Consumption-2020'!$A$2:$A$43,0),MATCH('Energy Use 2020'!K$2,'Final Energy Consumption-2020'!$A$2:$AE$2,0))*VLOOKUP(K$3,'Heat Value'!$A$1:$E$33,5,0)</f>
        <v>0</v>
      </c>
      <c r="L26" s="5">
        <f>INDEX('Final Energy Consumption-2020'!$A$2:$AE$43,MATCH('Energy Use 2020'!$A26,'Final Energy Consumption-2020'!$A$2:$A$43,0),MATCH('Energy Use 2020'!L$2,'Final Energy Consumption-2020'!$A$2:$AE$2,0))*VLOOKUP(L$3,'Heat Value'!$A$1:$E$33,5,0)</f>
        <v>1216510007503.3943</v>
      </c>
      <c r="M26" s="5">
        <f>INDEX('Final Energy Consumption-2020'!$A$2:$AE$43,MATCH('Energy Use 2020'!$A26,'Final Energy Consumption-2020'!$A$2:$A$43,0),MATCH('Energy Use 2020'!M$2,'Final Energy Consumption-2020'!$A$2:$AE$2,0))*VLOOKUP(M$3,'Heat Value'!$A$1:$E$33,5,0)</f>
        <v>4082248347.326827</v>
      </c>
      <c r="N26" s="5">
        <f>INDEX('Final Energy Consumption-2020'!$A$2:$AE$43,MATCH('Energy Use 2020'!$A26,'Final Energy Consumption-2020'!$A$2:$A$43,0),MATCH('Energy Use 2020'!N$2,'Final Energy Consumption-2020'!$A$2:$AE$2,0))*VLOOKUP(N$3,'Heat Value'!$A$1:$E$33,5,0)</f>
        <v>1520028726441.3538</v>
      </c>
      <c r="O26" s="5">
        <f>INDEX('Final Energy Consumption-2020'!$A$2:$AE$43,MATCH('Energy Use 2020'!$A26,'Final Energy Consumption-2020'!$A$2:$A$43,0),MATCH('Energy Use 2020'!O$2,'Final Energy Consumption-2020'!$A$2:$AE$2,0))*VLOOKUP(O$3,'Heat Value'!$A$1:$E$33,5,0)</f>
        <v>594508812021.65747</v>
      </c>
      <c r="P26" s="5">
        <f>INDEX('Final Energy Consumption-2020'!$A$2:$AE$43,MATCH('Energy Use 2020'!$A26,'Final Energy Consumption-2020'!$A$2:$A$43,0),MATCH('Energy Use 2020'!P$2,'Final Energy Consumption-2020'!$A$2:$AE$2,0))*VLOOKUP(P$3,'Heat Value'!$A$1:$E$33,5,0)</f>
        <v>0</v>
      </c>
      <c r="Q26" s="5">
        <f>INDEX('Final Energy Consumption-2020'!$A$2:$AE$43,MATCH('Energy Use 2020'!$A26,'Final Energy Consumption-2020'!$A$2:$A$43,0),MATCH('Energy Use 2020'!Q$2,'Final Energy Consumption-2020'!$A$2:$AE$2,0))*VLOOKUP(Q$3,'Heat Value'!$A$1:$E$33,5,0)</f>
        <v>3923773324.4169021</v>
      </c>
      <c r="R26" s="5">
        <f>INDEX('Final Energy Consumption-2020'!$A$2:$AE$43,MATCH('Energy Use 2020'!$A26,'Final Energy Consumption-2020'!$A$2:$A$43,0),MATCH('Energy Use 2020'!R$2,'Final Energy Consumption-2020'!$A$2:$AE$2,0))*VLOOKUP(R$3,'Heat Value'!$A$1:$E$33,5,0)</f>
        <v>11352479586.744152</v>
      </c>
      <c r="S26" s="5">
        <f>INDEX('Final Energy Consumption-2020'!$A$2:$AE$43,MATCH('Energy Use 2020'!$A26,'Final Energy Consumption-2020'!$A$2:$A$43,0),MATCH('Energy Use 2020'!S$2,'Final Energy Consumption-2020'!$A$2:$AE$2,0))*VLOOKUP(S$3,'Heat Value'!$A$1:$E$33,5,0)</f>
        <v>138393621531.97864</v>
      </c>
      <c r="T26" s="9">
        <f>INDEX('Final Energy Consumption-2020'!$A$2:$AE$43,MATCH('Energy Use 2020'!$A26,'Final Energy Consumption-2020'!$A$2:$A$43,0),MATCH('Energy Use 2020'!T$2,'Final Energy Consumption-2020'!$A$2:$AE$2,0))*VLOOKUP(T$3,'Heat Value'!$A$1:$E$33,5,0)</f>
        <v>0</v>
      </c>
      <c r="U26" s="5">
        <f>INDEX('Final Energy Consumption-2020'!$A$2:$AE$43,MATCH('Energy Use 2020'!$A26,'Final Energy Consumption-2020'!$A$2:$A$43,0),MATCH('Energy Use 2020'!U$2,'Final Energy Consumption-2020'!$A$2:$AE$2,0))*VLOOKUP(U$3,'Heat Value'!$A$1:$E$33,5,0)</f>
        <v>0</v>
      </c>
      <c r="V26" s="5">
        <f>INDEX('Final Energy Consumption-2020'!$A$2:$AE$43,MATCH('Energy Use 2020'!$A26,'Final Energy Consumption-2020'!$A$2:$A$43,0),MATCH('Energy Use 2020'!V$2,'Final Energy Consumption-2020'!$A$2:$AE$2,0))*VLOOKUP(V$3,'Heat Value'!$A$1:$E$33,5,0)</f>
        <v>218778370832.2171</v>
      </c>
      <c r="W26" s="5">
        <f>INDEX('Final Energy Consumption-2020'!$A$2:$AE$43,MATCH('Energy Use 2020'!$A26,'Final Energy Consumption-2020'!$A$2:$A$43,0),MATCH('Energy Use 2020'!W$2,'Final Energy Consumption-2020'!$A$2:$AE$2,0))*VLOOKUP(W$3,'Heat Value'!$A$1:$E$33,5,0)</f>
        <v>0</v>
      </c>
      <c r="X26" s="5">
        <f>INDEX('Final Energy Consumption-2020'!$A$2:$AE$43,MATCH('Energy Use 2020'!$A26,'Final Energy Consumption-2020'!$A$2:$A$43,0),MATCH('Energy Use 2020'!X$2,'Final Energy Consumption-2020'!$A$2:$AE$2,0))*VLOOKUP(X$3,'Heat Value'!$A$1:$E$33,5,0)</f>
        <v>295195747220.396</v>
      </c>
      <c r="Y26" s="5">
        <f>INDEX('Final Energy Consumption-2020'!$A$2:$AE$43,MATCH('Energy Use 2020'!$A26,'Final Energy Consumption-2020'!$A$2:$A$43,0),MATCH('Energy Use 2020'!Y$2,'Final Energy Consumption-2020'!$A$2:$AE$2,0))*VLOOKUP(Y$3,'Heat Value'!$A$1:$E$33,5,0)</f>
        <v>26948351122833.926</v>
      </c>
      <c r="Z26" s="5">
        <f>INDEX('Final Energy Consumption-2020'!$A$2:$AE$43,MATCH('Energy Use 2020'!$A26,'Final Energy Consumption-2020'!$A$2:$A$43,0),MATCH('Energy Use 2020'!Z$2,'Final Energy Consumption-2020'!$A$2:$AE$2,0))*VLOOKUP(Z$3,'Heat Value'!$A$1:$E$33,5,0)</f>
        <v>39921396199073.258</v>
      </c>
      <c r="AA26" s="5">
        <f>INDEX('Final Energy Consumption-2020'!$A$2:$AE$43,MATCH('Energy Use 2020'!$A26,'Final Energy Consumption-2020'!$A$2:$A$43,0),MATCH('Energy Use 2020'!AA$2,'Final Energy Consumption-2020'!$A$2:$AE$2,0))*VLOOKUP(AA$3,'Heat Value'!$A$1:$E$33,5,0)</f>
        <v>104745734550450.58</v>
      </c>
      <c r="AB26" s="5">
        <f>INDEX('Final Energy Consumption-2020'!$A$2:$AE$43,MATCH('Energy Use 2020'!$A26,'Final Energy Consumption-2020'!$A$2:$A$43,0),MATCH('Energy Use 2020'!AB$2,'Final Energy Consumption-2020'!$A$2:$AE$2,0))*VLOOKUP(AB$3,'Heat Value'!$A$1:$E$33,5,0)</f>
        <v>146875636962725.72</v>
      </c>
      <c r="AC26" s="131">
        <f>INDEX('Final Energy Consumption-2020'!$A$2:$AE$43,MATCH('Energy Use 2020'!$A26,'Final Energy Consumption-2020'!$A$2:$A$43,0),MATCH('Energy Use 2020'!AC$2,'Final Energy Consumption-2020'!$A$2:$AE$2,0))*VLOOKUP(AC$3,'Heat Value'!$A$1:$E$33,5,0)</f>
        <v>5520967444519.6426</v>
      </c>
    </row>
    <row r="27" spans="1:29" x14ac:dyDescent="0.2">
      <c r="A27" s="12" t="s">
        <v>23</v>
      </c>
      <c r="B27" s="9">
        <f>INDEX('Final Energy Consumption-2020'!$A$2:$AE$43,MATCH('Energy Use 2020'!$A27,'Final Energy Consumption-2020'!$A$2:$A$43,0),MATCH('Energy Use 2020'!B$2,'Final Energy Consumption-2020'!$A$2:$AE$2,0))*VLOOKUP(B$3,'Heat Value'!$A$1:$E$33,5,0)</f>
        <v>71055693212828.5</v>
      </c>
      <c r="C27" s="5">
        <f>INDEX('Final Energy Consumption-2020'!$A$2:$AE$43,MATCH('Energy Use 2020'!$A27,'Final Energy Consumption-2020'!$A$2:$A$43,0),MATCH('Energy Use 2020'!C$2,'Final Energy Consumption-2020'!$A$2:$AE$2,0))*VLOOKUP(C$3,'Heat Value'!$A$1:$E$33,5,0)</f>
        <v>0</v>
      </c>
      <c r="D27" s="5">
        <f>INDEX('Final Energy Consumption-2020'!$A$2:$AE$43,MATCH('Energy Use 2020'!$A27,'Final Energy Consumption-2020'!$A$2:$A$43,0),MATCH('Energy Use 2020'!D$2,'Final Energy Consumption-2020'!$A$2:$AE$2,0))*VLOOKUP(D$3,'Heat Value'!$A$1:$E$33,5,0)</f>
        <v>338465589286.10266</v>
      </c>
      <c r="E27" s="5">
        <f>INDEX('Final Energy Consumption-2020'!$A$2:$AE$43,MATCH('Energy Use 2020'!$A27,'Final Energy Consumption-2020'!$A$2:$A$43,0),MATCH('Energy Use 2020'!E$2,'Final Energy Consumption-2020'!$A$2:$AE$2,0))*VLOOKUP(E$3,'Heat Value'!$A$1:$E$33,5,0)</f>
        <v>18865825918.125568</v>
      </c>
      <c r="F27" s="5">
        <f>INDEX('Final Energy Consumption-2020'!$A$2:$AE$43,MATCH('Energy Use 2020'!$A27,'Final Energy Consumption-2020'!$A$2:$A$43,0),MATCH('Energy Use 2020'!F$2,'Final Energy Consumption-2020'!$A$2:$AE$2,0))*VLOOKUP(F$3,'Heat Value'!$A$1:$E$33,5,0)</f>
        <v>0</v>
      </c>
      <c r="G27" s="5">
        <f>INDEX('Final Energy Consumption-2020'!$A$2:$AE$43,MATCH('Energy Use 2020'!$A27,'Final Energy Consumption-2020'!$A$2:$A$43,0),MATCH('Energy Use 2020'!G$2,'Final Energy Consumption-2020'!$A$2:$AE$2,0))*VLOOKUP(G$3,'Heat Value'!$A$1:$E$33,5,0)</f>
        <v>0</v>
      </c>
      <c r="H27" s="5">
        <f>INDEX('Final Energy Consumption-2020'!$A$2:$AE$43,MATCH('Energy Use 2020'!$A27,'Final Energy Consumption-2020'!$A$2:$A$43,0),MATCH('Energy Use 2020'!H$2,'Final Energy Consumption-2020'!$A$2:$AE$2,0))*VLOOKUP(H$3,'Heat Value'!$A$1:$E$33,5,0)</f>
        <v>0</v>
      </c>
      <c r="I27" s="5">
        <f>INDEX('Final Energy Consumption-2020'!$A$2:$AE$43,MATCH('Energy Use 2020'!$A27,'Final Energy Consumption-2020'!$A$2:$A$43,0),MATCH('Energy Use 2020'!I$2,'Final Energy Consumption-2020'!$A$2:$AE$2,0))*VLOOKUP(I$3,'Heat Value'!$A$1:$E$33,5,0)</f>
        <v>0</v>
      </c>
      <c r="J27" s="5">
        <f>INDEX('Final Energy Consumption-2020'!$A$2:$AE$43,MATCH('Energy Use 2020'!$A27,'Final Energy Consumption-2020'!$A$2:$A$43,0),MATCH('Energy Use 2020'!J$2,'Final Energy Consumption-2020'!$A$2:$AE$2,0))*VLOOKUP(J$3,'Heat Value'!$A$1:$E$33,5,0)</f>
        <v>0</v>
      </c>
      <c r="K27" s="5">
        <f>INDEX('Final Energy Consumption-2020'!$A$2:$AE$43,MATCH('Energy Use 2020'!$A27,'Final Energy Consumption-2020'!$A$2:$A$43,0),MATCH('Energy Use 2020'!K$2,'Final Energy Consumption-2020'!$A$2:$AE$2,0))*VLOOKUP(K$3,'Heat Value'!$A$1:$E$33,5,0)</f>
        <v>0</v>
      </c>
      <c r="L27" s="5">
        <f>INDEX('Final Energy Consumption-2020'!$A$2:$AE$43,MATCH('Energy Use 2020'!$A27,'Final Energy Consumption-2020'!$A$2:$A$43,0),MATCH('Energy Use 2020'!L$2,'Final Energy Consumption-2020'!$A$2:$AE$2,0))*VLOOKUP(L$3,'Heat Value'!$A$1:$E$33,5,0)</f>
        <v>151043188851.09259</v>
      </c>
      <c r="M27" s="5">
        <f>INDEX('Final Energy Consumption-2020'!$A$2:$AE$43,MATCH('Energy Use 2020'!$A27,'Final Energy Consumption-2020'!$A$2:$A$43,0),MATCH('Energy Use 2020'!M$2,'Final Energy Consumption-2020'!$A$2:$AE$2,0))*VLOOKUP(M$3,'Heat Value'!$A$1:$E$33,5,0)</f>
        <v>8164496694.6536541</v>
      </c>
      <c r="N27" s="5">
        <f>INDEX('Final Energy Consumption-2020'!$A$2:$AE$43,MATCH('Energy Use 2020'!$A27,'Final Energy Consumption-2020'!$A$2:$A$43,0),MATCH('Energy Use 2020'!N$2,'Final Energy Consumption-2020'!$A$2:$AE$2,0))*VLOOKUP(N$3,'Heat Value'!$A$1:$E$33,5,0)</f>
        <v>448731884667.52734</v>
      </c>
      <c r="O27" s="5">
        <f>INDEX('Final Energy Consumption-2020'!$A$2:$AE$43,MATCH('Energy Use 2020'!$A27,'Final Energy Consumption-2020'!$A$2:$A$43,0),MATCH('Energy Use 2020'!O$2,'Final Energy Consumption-2020'!$A$2:$AE$2,0))*VLOOKUP(O$3,'Heat Value'!$A$1:$E$33,5,0)</f>
        <v>249693701049.09613</v>
      </c>
      <c r="P27" s="5">
        <f>INDEX('Final Energy Consumption-2020'!$A$2:$AE$43,MATCH('Energy Use 2020'!$A27,'Final Energy Consumption-2020'!$A$2:$A$43,0),MATCH('Energy Use 2020'!P$2,'Final Energy Consumption-2020'!$A$2:$AE$2,0))*VLOOKUP(P$3,'Heat Value'!$A$1:$E$33,5,0)</f>
        <v>0</v>
      </c>
      <c r="Q27" s="5">
        <f>INDEX('Final Energy Consumption-2020'!$A$2:$AE$43,MATCH('Energy Use 2020'!$A27,'Final Energy Consumption-2020'!$A$2:$A$43,0),MATCH('Energy Use 2020'!Q$2,'Final Energy Consumption-2020'!$A$2:$AE$2,0))*VLOOKUP(Q$3,'Heat Value'!$A$1:$E$33,5,0)</f>
        <v>15695093297.667608</v>
      </c>
      <c r="R27" s="5">
        <f>INDEX('Final Energy Consumption-2020'!$A$2:$AE$43,MATCH('Energy Use 2020'!$A27,'Final Energy Consumption-2020'!$A$2:$A$43,0),MATCH('Energy Use 2020'!R$2,'Final Energy Consumption-2020'!$A$2:$AE$2,0))*VLOOKUP(R$3,'Heat Value'!$A$1:$E$33,5,0)</f>
        <v>0</v>
      </c>
      <c r="S27" s="5">
        <f>INDEX('Final Energy Consumption-2020'!$A$2:$AE$43,MATCH('Energy Use 2020'!$A27,'Final Energy Consumption-2020'!$A$2:$A$43,0),MATCH('Energy Use 2020'!S$2,'Final Energy Consumption-2020'!$A$2:$AE$2,0))*VLOOKUP(S$3,'Heat Value'!$A$1:$E$33,5,0)</f>
        <v>36633605699.641396</v>
      </c>
      <c r="T27" s="9">
        <f>INDEX('Final Energy Consumption-2020'!$A$2:$AE$43,MATCH('Energy Use 2020'!$A27,'Final Energy Consumption-2020'!$A$2:$A$43,0),MATCH('Energy Use 2020'!T$2,'Final Energy Consumption-2020'!$A$2:$AE$2,0))*VLOOKUP(T$3,'Heat Value'!$A$1:$E$33,5,0)</f>
        <v>0</v>
      </c>
      <c r="U27" s="5">
        <f>INDEX('Final Energy Consumption-2020'!$A$2:$AE$43,MATCH('Energy Use 2020'!$A27,'Final Energy Consumption-2020'!$A$2:$A$43,0),MATCH('Energy Use 2020'!U$2,'Final Energy Consumption-2020'!$A$2:$AE$2,0))*VLOOKUP(U$3,'Heat Value'!$A$1:$E$33,5,0)</f>
        <v>0</v>
      </c>
      <c r="V27" s="5">
        <f>INDEX('Final Energy Consumption-2020'!$A$2:$AE$43,MATCH('Energy Use 2020'!$A27,'Final Energy Consumption-2020'!$A$2:$A$43,0),MATCH('Energy Use 2020'!V$2,'Final Energy Consumption-2020'!$A$2:$AE$2,0))*VLOOKUP(V$3,'Heat Value'!$A$1:$E$33,5,0)</f>
        <v>42804463858.477257</v>
      </c>
      <c r="W27" s="5">
        <f>INDEX('Final Energy Consumption-2020'!$A$2:$AE$43,MATCH('Energy Use 2020'!$A27,'Final Energy Consumption-2020'!$A$2:$A$43,0),MATCH('Energy Use 2020'!W$2,'Final Energy Consumption-2020'!$A$2:$AE$2,0))*VLOOKUP(W$3,'Heat Value'!$A$1:$E$33,5,0)</f>
        <v>0</v>
      </c>
      <c r="X27" s="5">
        <f>INDEX('Final Energy Consumption-2020'!$A$2:$AE$43,MATCH('Energy Use 2020'!$A27,'Final Energy Consumption-2020'!$A$2:$A$43,0),MATCH('Energy Use 2020'!X$2,'Final Energy Consumption-2020'!$A$2:$AE$2,0))*VLOOKUP(X$3,'Heat Value'!$A$1:$E$33,5,0)</f>
        <v>19420772843.447105</v>
      </c>
      <c r="Y27" s="5">
        <f>INDEX('Final Energy Consumption-2020'!$A$2:$AE$43,MATCH('Energy Use 2020'!$A27,'Final Energy Consumption-2020'!$A$2:$A$43,0),MATCH('Energy Use 2020'!Y$2,'Final Energy Consumption-2020'!$A$2:$AE$2,0))*VLOOKUP(Y$3,'Heat Value'!$A$1:$E$33,5,0)</f>
        <v>7656164837150.5645</v>
      </c>
      <c r="Z27" s="5">
        <f>INDEX('Final Energy Consumption-2020'!$A$2:$AE$43,MATCH('Energy Use 2020'!$A27,'Final Energy Consumption-2020'!$A$2:$A$43,0),MATCH('Energy Use 2020'!Z$2,'Final Energy Consumption-2020'!$A$2:$AE$2,0))*VLOOKUP(Z$3,'Heat Value'!$A$1:$E$33,5,0)</f>
        <v>56501280003328.742</v>
      </c>
      <c r="AA27" s="5">
        <f>INDEX('Final Energy Consumption-2020'!$A$2:$AE$43,MATCH('Energy Use 2020'!$A27,'Final Energy Consumption-2020'!$A$2:$A$43,0),MATCH('Energy Use 2020'!AA$2,'Final Energy Consumption-2020'!$A$2:$AE$2,0))*VLOOKUP(AA$3,'Heat Value'!$A$1:$E$33,5,0)</f>
        <v>104924398078073.31</v>
      </c>
      <c r="AB27" s="5">
        <f>INDEX('Final Energy Consumption-2020'!$A$2:$AE$43,MATCH('Energy Use 2020'!$A27,'Final Energy Consumption-2020'!$A$2:$A$43,0),MATCH('Energy Use 2020'!AB$2,'Final Energy Consumption-2020'!$A$2:$AE$2,0))*VLOOKUP(AB$3,'Heat Value'!$A$1:$E$33,5,0)</f>
        <v>153672623112795.41</v>
      </c>
      <c r="AC27" s="131">
        <f>INDEX('Final Energy Consumption-2020'!$A$2:$AE$43,MATCH('Energy Use 2020'!$A27,'Final Energy Consumption-2020'!$A$2:$A$43,0),MATCH('Energy Use 2020'!AC$2,'Final Energy Consumption-2020'!$A$2:$AE$2,0))*VLOOKUP(AC$3,'Heat Value'!$A$1:$E$33,5,0)</f>
        <v>4103271784142.9907</v>
      </c>
    </row>
    <row r="28" spans="1:29" x14ac:dyDescent="0.2">
      <c r="A28" s="12" t="s">
        <v>24</v>
      </c>
      <c r="B28" s="9">
        <f>INDEX('Final Energy Consumption-2020'!$A$2:$AE$43,MATCH('Energy Use 2020'!$A28,'Final Energy Consumption-2020'!$A$2:$A$43,0),MATCH('Energy Use 2020'!B$2,'Final Energy Consumption-2020'!$A$2:$AE$2,0))*VLOOKUP(B$3,'Heat Value'!$A$1:$E$33,5,0)</f>
        <v>39493220382598.703</v>
      </c>
      <c r="C28" s="5">
        <f>INDEX('Final Energy Consumption-2020'!$A$2:$AE$43,MATCH('Energy Use 2020'!$A28,'Final Energy Consumption-2020'!$A$2:$A$43,0),MATCH('Energy Use 2020'!C$2,'Final Energy Consumption-2020'!$A$2:$AE$2,0))*VLOOKUP(C$3,'Heat Value'!$A$1:$E$33,5,0)</f>
        <v>0</v>
      </c>
      <c r="D28" s="5">
        <f>INDEX('Final Energy Consumption-2020'!$A$2:$AE$43,MATCH('Energy Use 2020'!$A28,'Final Energy Consumption-2020'!$A$2:$A$43,0),MATCH('Energy Use 2020'!D$2,'Final Energy Consumption-2020'!$A$2:$AE$2,0))*VLOOKUP(D$3,'Heat Value'!$A$1:$E$33,5,0)</f>
        <v>149812637880.73398</v>
      </c>
      <c r="E28" s="5">
        <f>INDEX('Final Energy Consumption-2020'!$A$2:$AE$43,MATCH('Energy Use 2020'!$A28,'Final Energy Consumption-2020'!$A$2:$A$43,0),MATCH('Energy Use 2020'!E$2,'Final Energy Consumption-2020'!$A$2:$AE$2,0))*VLOOKUP(E$3,'Heat Value'!$A$1:$E$33,5,0)</f>
        <v>533633361684.12317</v>
      </c>
      <c r="F28" s="5">
        <f>INDEX('Final Energy Consumption-2020'!$A$2:$AE$43,MATCH('Energy Use 2020'!$A28,'Final Energy Consumption-2020'!$A$2:$A$43,0),MATCH('Energy Use 2020'!F$2,'Final Energy Consumption-2020'!$A$2:$AE$2,0))*VLOOKUP(F$3,'Heat Value'!$A$1:$E$33,5,0)</f>
        <v>1167804055112.343</v>
      </c>
      <c r="G28" s="5">
        <f>INDEX('Final Energy Consumption-2020'!$A$2:$AE$43,MATCH('Energy Use 2020'!$A28,'Final Energy Consumption-2020'!$A$2:$A$43,0),MATCH('Energy Use 2020'!G$2,'Final Energy Consumption-2020'!$A$2:$AE$2,0))*VLOOKUP(G$3,'Heat Value'!$A$1:$E$33,5,0)</f>
        <v>0</v>
      </c>
      <c r="H28" s="5">
        <f>INDEX('Final Energy Consumption-2020'!$A$2:$AE$43,MATCH('Energy Use 2020'!$A28,'Final Energy Consumption-2020'!$A$2:$A$43,0),MATCH('Energy Use 2020'!H$2,'Final Energy Consumption-2020'!$A$2:$AE$2,0))*VLOOKUP(H$3,'Heat Value'!$A$1:$E$33,5,0)</f>
        <v>0</v>
      </c>
      <c r="I28" s="5">
        <f>INDEX('Final Energy Consumption-2020'!$A$2:$AE$43,MATCH('Energy Use 2020'!$A28,'Final Energy Consumption-2020'!$A$2:$A$43,0),MATCH('Energy Use 2020'!I$2,'Final Energy Consumption-2020'!$A$2:$AE$2,0))*VLOOKUP(I$3,'Heat Value'!$A$1:$E$33,5,0)</f>
        <v>0</v>
      </c>
      <c r="J28" s="5">
        <f>INDEX('Final Energy Consumption-2020'!$A$2:$AE$43,MATCH('Energy Use 2020'!$A28,'Final Energy Consumption-2020'!$A$2:$A$43,0),MATCH('Energy Use 2020'!J$2,'Final Energy Consumption-2020'!$A$2:$AE$2,0))*VLOOKUP(J$3,'Heat Value'!$A$1:$E$33,5,0)</f>
        <v>811707550837.23767</v>
      </c>
      <c r="K28" s="5">
        <f>INDEX('Final Energy Consumption-2020'!$A$2:$AE$43,MATCH('Energy Use 2020'!$A28,'Final Energy Consumption-2020'!$A$2:$A$43,0),MATCH('Energy Use 2020'!K$2,'Final Energy Consumption-2020'!$A$2:$AE$2,0))*VLOOKUP(K$3,'Heat Value'!$A$1:$E$33,5,0)</f>
        <v>19816960400.721916</v>
      </c>
      <c r="L28" s="5">
        <f>INDEX('Final Energy Consumption-2020'!$A$2:$AE$43,MATCH('Energy Use 2020'!$A28,'Final Energy Consumption-2020'!$A$2:$A$43,0),MATCH('Energy Use 2020'!L$2,'Final Energy Consumption-2020'!$A$2:$AE$2,0))*VLOOKUP(L$3,'Heat Value'!$A$1:$E$33,5,0)</f>
        <v>2416691021617.4814</v>
      </c>
      <c r="M28" s="5">
        <f>INDEX('Final Energy Consumption-2020'!$A$2:$AE$43,MATCH('Energy Use 2020'!$A28,'Final Energy Consumption-2020'!$A$2:$A$43,0),MATCH('Energy Use 2020'!M$2,'Final Energy Consumption-2020'!$A$2:$AE$2,0))*VLOOKUP(M$3,'Heat Value'!$A$1:$E$33,5,0)</f>
        <v>20411241736.634136</v>
      </c>
      <c r="N28" s="5">
        <f>INDEX('Final Energy Consumption-2020'!$A$2:$AE$43,MATCH('Energy Use 2020'!$A28,'Final Energy Consumption-2020'!$A$2:$A$43,0),MATCH('Energy Use 2020'!N$2,'Final Energy Consumption-2020'!$A$2:$AE$2,0))*VLOOKUP(N$3,'Heat Value'!$A$1:$E$33,5,0)</f>
        <v>3108782155939.8965</v>
      </c>
      <c r="O28" s="5">
        <f>INDEX('Final Energy Consumption-2020'!$A$2:$AE$43,MATCH('Energy Use 2020'!$A28,'Final Energy Consumption-2020'!$A$2:$A$43,0),MATCH('Energy Use 2020'!O$2,'Final Energy Consumption-2020'!$A$2:$AE$2,0))*VLOOKUP(O$3,'Heat Value'!$A$1:$E$33,5,0)</f>
        <v>875909649711.90857</v>
      </c>
      <c r="P28" s="5">
        <f>INDEX('Final Energy Consumption-2020'!$A$2:$AE$43,MATCH('Energy Use 2020'!$A28,'Final Energy Consumption-2020'!$A$2:$A$43,0),MATCH('Energy Use 2020'!P$2,'Final Energy Consumption-2020'!$A$2:$AE$2,0))*VLOOKUP(P$3,'Heat Value'!$A$1:$E$33,5,0)</f>
        <v>0</v>
      </c>
      <c r="Q28" s="5">
        <f>INDEX('Final Energy Consumption-2020'!$A$2:$AE$43,MATCH('Energy Use 2020'!$A28,'Final Energy Consumption-2020'!$A$2:$A$43,0),MATCH('Energy Use 2020'!Q$2,'Final Energy Consumption-2020'!$A$2:$AE$2,0))*VLOOKUP(Q$3,'Heat Value'!$A$1:$E$33,5,0)</f>
        <v>211883759518.51273</v>
      </c>
      <c r="R28" s="5">
        <f>INDEX('Final Energy Consumption-2020'!$A$2:$AE$43,MATCH('Energy Use 2020'!$A28,'Final Energy Consumption-2020'!$A$2:$A$43,0),MATCH('Energy Use 2020'!R$2,'Final Energy Consumption-2020'!$A$2:$AE$2,0))*VLOOKUP(R$3,'Heat Value'!$A$1:$E$33,5,0)</f>
        <v>476804142643.25439</v>
      </c>
      <c r="S28" s="5">
        <f>INDEX('Final Energy Consumption-2020'!$A$2:$AE$43,MATCH('Energy Use 2020'!$A28,'Final Energy Consumption-2020'!$A$2:$A$43,0),MATCH('Energy Use 2020'!S$2,'Final Energy Consumption-2020'!$A$2:$AE$2,0))*VLOOKUP(S$3,'Heat Value'!$A$1:$E$33,5,0)</f>
        <v>203520031664.67444</v>
      </c>
      <c r="T28" s="9">
        <f>INDEX('Final Energy Consumption-2020'!$A$2:$AE$43,MATCH('Energy Use 2020'!$A28,'Final Energy Consumption-2020'!$A$2:$A$43,0),MATCH('Energy Use 2020'!T$2,'Final Energy Consumption-2020'!$A$2:$AE$2,0))*VLOOKUP(T$3,'Heat Value'!$A$1:$E$33,5,0)</f>
        <v>1066394636833.6805</v>
      </c>
      <c r="U28" s="5">
        <f>INDEX('Final Energy Consumption-2020'!$A$2:$AE$43,MATCH('Energy Use 2020'!$A28,'Final Energy Consumption-2020'!$A$2:$A$43,0),MATCH('Energy Use 2020'!U$2,'Final Energy Consumption-2020'!$A$2:$AE$2,0))*VLOOKUP(U$3,'Heat Value'!$A$1:$E$33,5,0)</f>
        <v>0</v>
      </c>
      <c r="V28" s="5">
        <f>INDEX('Final Energy Consumption-2020'!$A$2:$AE$43,MATCH('Energy Use 2020'!$A28,'Final Energy Consumption-2020'!$A$2:$A$43,0),MATCH('Energy Use 2020'!V$2,'Final Energy Consumption-2020'!$A$2:$AE$2,0))*VLOOKUP(V$3,'Heat Value'!$A$1:$E$33,5,0)</f>
        <v>1212793142656.8555</v>
      </c>
      <c r="W28" s="5">
        <f>INDEX('Final Energy Consumption-2020'!$A$2:$AE$43,MATCH('Energy Use 2020'!$A28,'Final Energy Consumption-2020'!$A$2:$A$43,0),MATCH('Energy Use 2020'!W$2,'Final Energy Consumption-2020'!$A$2:$AE$2,0))*VLOOKUP(W$3,'Heat Value'!$A$1:$E$33,5,0)</f>
        <v>4359769200.8437281</v>
      </c>
      <c r="X28" s="5">
        <f>INDEX('Final Energy Consumption-2020'!$A$2:$AE$43,MATCH('Energy Use 2020'!$A28,'Final Energy Consumption-2020'!$A$2:$A$43,0),MATCH('Energy Use 2020'!X$2,'Final Energy Consumption-2020'!$A$2:$AE$2,0))*VLOOKUP(X$3,'Heat Value'!$A$1:$E$33,5,0)</f>
        <v>1157478061469.4473</v>
      </c>
      <c r="Y28" s="5">
        <f>INDEX('Final Energy Consumption-2020'!$A$2:$AE$43,MATCH('Energy Use 2020'!$A28,'Final Energy Consumption-2020'!$A$2:$A$43,0),MATCH('Energy Use 2020'!Y$2,'Final Energy Consumption-2020'!$A$2:$AE$2,0))*VLOOKUP(Y$3,'Heat Value'!$A$1:$E$33,5,0)</f>
        <v>27926451476478.707</v>
      </c>
      <c r="Z28" s="5">
        <f>INDEX('Final Energy Consumption-2020'!$A$2:$AE$43,MATCH('Energy Use 2020'!$A28,'Final Energy Consumption-2020'!$A$2:$A$43,0),MATCH('Energy Use 2020'!Z$2,'Final Energy Consumption-2020'!$A$2:$AE$2,0))*VLOOKUP(Z$3,'Heat Value'!$A$1:$E$33,5,0)</f>
        <v>37454644889178.148</v>
      </c>
      <c r="AA28" s="5">
        <f>INDEX('Final Energy Consumption-2020'!$A$2:$AE$43,MATCH('Energy Use 2020'!$A28,'Final Energy Consumption-2020'!$A$2:$A$43,0),MATCH('Energy Use 2020'!AA$2,'Final Energy Consumption-2020'!$A$2:$AE$2,0))*VLOOKUP(AA$3,'Heat Value'!$A$1:$E$33,5,0)</f>
        <v>29628194564297.238</v>
      </c>
      <c r="AB28" s="5">
        <f>INDEX('Final Energy Consumption-2020'!$A$2:$AE$43,MATCH('Energy Use 2020'!$A28,'Final Energy Consumption-2020'!$A$2:$A$43,0),MATCH('Energy Use 2020'!AB$2,'Final Energy Consumption-2020'!$A$2:$AE$2,0))*VLOOKUP(AB$3,'Heat Value'!$A$1:$E$33,5,0)</f>
        <v>505256285721746.44</v>
      </c>
      <c r="AC28" s="131">
        <f>INDEX('Final Energy Consumption-2020'!$A$2:$AE$43,MATCH('Energy Use 2020'!$A28,'Final Energy Consumption-2020'!$A$2:$A$43,0),MATCH('Energy Use 2020'!AC$2,'Final Energy Consumption-2020'!$A$2:$AE$2,0))*VLOOKUP(AC$3,'Heat Value'!$A$1:$E$33,5,0)</f>
        <v>3842482367165.6812</v>
      </c>
    </row>
    <row r="29" spans="1:29" x14ac:dyDescent="0.2">
      <c r="A29" s="12" t="s">
        <v>25</v>
      </c>
      <c r="B29" s="9">
        <f>INDEX('Final Energy Consumption-2020'!$A$2:$AE$43,MATCH('Energy Use 2020'!$A29,'Final Energy Consumption-2020'!$A$2:$A$43,0),MATCH('Energy Use 2020'!B$2,'Final Energy Consumption-2020'!$A$2:$AE$2,0))*VLOOKUP(B$3,'Heat Value'!$A$1:$E$33,5,0)</f>
        <v>2792094782091393.5</v>
      </c>
      <c r="C29" s="5">
        <f>INDEX('Final Energy Consumption-2020'!$A$2:$AE$43,MATCH('Energy Use 2020'!$A29,'Final Energy Consumption-2020'!$A$2:$A$43,0),MATCH('Energy Use 2020'!C$2,'Final Energy Consumption-2020'!$A$2:$AE$2,0))*VLOOKUP(C$3,'Heat Value'!$A$1:$E$33,5,0)</f>
        <v>0</v>
      </c>
      <c r="D29" s="5">
        <f>INDEX('Final Energy Consumption-2020'!$A$2:$AE$43,MATCH('Energy Use 2020'!$A29,'Final Energy Consumption-2020'!$A$2:$A$43,0),MATCH('Energy Use 2020'!D$2,'Final Energy Consumption-2020'!$A$2:$AE$2,0))*VLOOKUP(D$3,'Heat Value'!$A$1:$E$33,5,0)</f>
        <v>779066142612260.75</v>
      </c>
      <c r="E29" s="5">
        <f>INDEX('Final Energy Consumption-2020'!$A$2:$AE$43,MATCH('Energy Use 2020'!$A29,'Final Energy Consumption-2020'!$A$2:$A$43,0),MATCH('Energy Use 2020'!E$2,'Final Energy Consumption-2020'!$A$2:$AE$2,0))*VLOOKUP(E$3,'Heat Value'!$A$1:$E$33,5,0)</f>
        <v>394336188458648.94</v>
      </c>
      <c r="F29" s="5">
        <f>INDEX('Final Energy Consumption-2020'!$A$2:$AE$43,MATCH('Energy Use 2020'!$A29,'Final Energy Consumption-2020'!$A$2:$A$43,0),MATCH('Energy Use 2020'!F$2,'Final Energy Consumption-2020'!$A$2:$AE$2,0))*VLOOKUP(F$3,'Heat Value'!$A$1:$E$33,5,0)</f>
        <v>62946283364999.125</v>
      </c>
      <c r="G29" s="5">
        <f>INDEX('Final Energy Consumption-2020'!$A$2:$AE$43,MATCH('Energy Use 2020'!$A29,'Final Energy Consumption-2020'!$A$2:$A$43,0),MATCH('Energy Use 2020'!G$2,'Final Energy Consumption-2020'!$A$2:$AE$2,0))*VLOOKUP(G$3,'Heat Value'!$A$1:$E$33,5,0)</f>
        <v>16449324459932.617</v>
      </c>
      <c r="H29" s="5">
        <f>INDEX('Final Energy Consumption-2020'!$A$2:$AE$43,MATCH('Energy Use 2020'!$A29,'Final Energy Consumption-2020'!$A$2:$A$43,0),MATCH('Energy Use 2020'!H$2,'Final Energy Consumption-2020'!$A$2:$AE$2,0))*VLOOKUP(H$3,'Heat Value'!$A$1:$E$33,5,0)</f>
        <v>7108704245372.4131</v>
      </c>
      <c r="I29" s="5">
        <f>INDEX('Final Energy Consumption-2020'!$A$2:$AE$43,MATCH('Energy Use 2020'!$A29,'Final Energy Consumption-2020'!$A$2:$A$43,0),MATCH('Energy Use 2020'!I$2,'Final Energy Consumption-2020'!$A$2:$AE$2,0))*VLOOKUP(I$3,'Heat Value'!$A$1:$E$33,5,0)</f>
        <v>4201195604953.0464</v>
      </c>
      <c r="J29" s="5">
        <f>INDEX('Final Energy Consumption-2020'!$A$2:$AE$43,MATCH('Energy Use 2020'!$A29,'Final Energy Consumption-2020'!$A$2:$A$43,0),MATCH('Energy Use 2020'!J$2,'Final Energy Consumption-2020'!$A$2:$AE$2,0))*VLOOKUP(J$3,'Heat Value'!$A$1:$E$33,5,0)</f>
        <v>5250733219478.3809</v>
      </c>
      <c r="K29" s="5">
        <f>INDEX('Final Energy Consumption-2020'!$A$2:$AE$43,MATCH('Energy Use 2020'!$A29,'Final Energy Consumption-2020'!$A$2:$A$43,0),MATCH('Energy Use 2020'!K$2,'Final Energy Consumption-2020'!$A$2:$AE$2,0))*VLOOKUP(K$3,'Heat Value'!$A$1:$E$33,5,0)</f>
        <v>146645506965.34216</v>
      </c>
      <c r="L29" s="5">
        <f>INDEX('Final Energy Consumption-2020'!$A$2:$AE$43,MATCH('Energy Use 2020'!$A29,'Final Energy Consumption-2020'!$A$2:$A$43,0),MATCH('Energy Use 2020'!L$2,'Final Energy Consumption-2020'!$A$2:$AE$2,0))*VLOOKUP(L$3,'Heat Value'!$A$1:$E$33,5,0)</f>
        <v>5274264864746.2598</v>
      </c>
      <c r="M29" s="5">
        <f>INDEX('Final Energy Consumption-2020'!$A$2:$AE$43,MATCH('Energy Use 2020'!$A29,'Final Energy Consumption-2020'!$A$2:$A$43,0),MATCH('Energy Use 2020'!M$2,'Final Energy Consumption-2020'!$A$2:$AE$2,0))*VLOOKUP(M$3,'Heat Value'!$A$1:$E$33,5,0)</f>
        <v>216359162408.32184</v>
      </c>
      <c r="N29" s="5">
        <f>INDEX('Final Energy Consumption-2020'!$A$2:$AE$43,MATCH('Energy Use 2020'!$A29,'Final Energy Consumption-2020'!$A$2:$A$43,0),MATCH('Energy Use 2020'!N$2,'Final Energy Consumption-2020'!$A$2:$AE$2,0))*VLOOKUP(N$3,'Heat Value'!$A$1:$E$33,5,0)</f>
        <v>93898157524078</v>
      </c>
      <c r="O29" s="5">
        <f>INDEX('Final Energy Consumption-2020'!$A$2:$AE$43,MATCH('Energy Use 2020'!$A29,'Final Energy Consumption-2020'!$A$2:$A$43,0),MATCH('Energy Use 2020'!O$2,'Final Energy Consumption-2020'!$A$2:$AE$2,0))*VLOOKUP(O$3,'Heat Value'!$A$1:$E$33,5,0)</f>
        <v>23102612435161.609</v>
      </c>
      <c r="P29" s="5">
        <f>INDEX('Final Energy Consumption-2020'!$A$2:$AE$43,MATCH('Energy Use 2020'!$A29,'Final Energy Consumption-2020'!$A$2:$A$43,0),MATCH('Energy Use 2020'!P$2,'Final Energy Consumption-2020'!$A$2:$AE$2,0))*VLOOKUP(P$3,'Heat Value'!$A$1:$E$33,5,0)</f>
        <v>0</v>
      </c>
      <c r="Q29" s="5">
        <f>INDEX('Final Energy Consumption-2020'!$A$2:$AE$43,MATCH('Energy Use 2020'!$A29,'Final Energy Consumption-2020'!$A$2:$A$43,0),MATCH('Energy Use 2020'!Q$2,'Final Energy Consumption-2020'!$A$2:$AE$2,0))*VLOOKUP(Q$3,'Heat Value'!$A$1:$E$33,5,0)</f>
        <v>309978092628.93524</v>
      </c>
      <c r="R29" s="5">
        <f>INDEX('Final Energy Consumption-2020'!$A$2:$AE$43,MATCH('Energy Use 2020'!$A29,'Final Energy Consumption-2020'!$A$2:$A$43,0),MATCH('Energy Use 2020'!R$2,'Final Energy Consumption-2020'!$A$2:$AE$2,0))*VLOOKUP(R$3,'Heat Value'!$A$1:$E$33,5,0)</f>
        <v>336790227740.07648</v>
      </c>
      <c r="S29" s="5">
        <f>INDEX('Final Energy Consumption-2020'!$A$2:$AE$43,MATCH('Energy Use 2020'!$A29,'Final Energy Consumption-2020'!$A$2:$A$43,0),MATCH('Energy Use 2020'!S$2,'Final Energy Consumption-2020'!$A$2:$AE$2,0))*VLOOKUP(S$3,'Heat Value'!$A$1:$E$33,5,0)</f>
        <v>105830416465.63071</v>
      </c>
      <c r="T29" s="9">
        <f>INDEX('Final Energy Consumption-2020'!$A$2:$AE$43,MATCH('Energy Use 2020'!$A29,'Final Energy Consumption-2020'!$A$2:$A$43,0),MATCH('Energy Use 2020'!T$2,'Final Energy Consumption-2020'!$A$2:$AE$2,0))*VLOOKUP(T$3,'Heat Value'!$A$1:$E$33,5,0)</f>
        <v>103621087168039.5</v>
      </c>
      <c r="U29" s="5">
        <f>INDEX('Final Energy Consumption-2020'!$A$2:$AE$43,MATCH('Energy Use 2020'!$A29,'Final Energy Consumption-2020'!$A$2:$A$43,0),MATCH('Energy Use 2020'!U$2,'Final Energy Consumption-2020'!$A$2:$AE$2,0))*VLOOKUP(U$3,'Heat Value'!$A$1:$E$33,5,0)</f>
        <v>776564720625927</v>
      </c>
      <c r="V29" s="5">
        <f>INDEX('Final Energy Consumption-2020'!$A$2:$AE$43,MATCH('Energy Use 2020'!$A29,'Final Energy Consumption-2020'!$A$2:$A$43,0),MATCH('Energy Use 2020'!V$2,'Final Energy Consumption-2020'!$A$2:$AE$2,0))*VLOOKUP(V$3,'Heat Value'!$A$1:$E$33,5,0)</f>
        <v>25906212737458.402</v>
      </c>
      <c r="W29" s="5">
        <f>INDEX('Final Energy Consumption-2020'!$A$2:$AE$43,MATCH('Energy Use 2020'!$A29,'Final Energy Consumption-2020'!$A$2:$A$43,0),MATCH('Energy Use 2020'!W$2,'Final Energy Consumption-2020'!$A$2:$AE$2,0))*VLOOKUP(W$3,'Heat Value'!$A$1:$E$33,5,0)</f>
        <v>34878153606.749825</v>
      </c>
      <c r="X29" s="5">
        <f>INDEX('Final Energy Consumption-2020'!$A$2:$AE$43,MATCH('Energy Use 2020'!$A29,'Final Energy Consumption-2020'!$A$2:$A$43,0),MATCH('Energy Use 2020'!X$2,'Final Energy Consumption-2020'!$A$2:$AE$2,0))*VLOOKUP(X$3,'Heat Value'!$A$1:$E$33,5,0)</f>
        <v>6001018808625.1553</v>
      </c>
      <c r="Y29" s="5">
        <f>INDEX('Final Energy Consumption-2020'!$A$2:$AE$43,MATCH('Energy Use 2020'!$A29,'Final Energy Consumption-2020'!$A$2:$A$43,0),MATCH('Energy Use 2020'!Y$2,'Final Energy Consumption-2020'!$A$2:$AE$2,0))*VLOOKUP(Y$3,'Heat Value'!$A$1:$E$33,5,0)</f>
        <v>143139927616154.16</v>
      </c>
      <c r="Z29" s="5">
        <f>INDEX('Final Energy Consumption-2020'!$A$2:$AE$43,MATCH('Energy Use 2020'!$A29,'Final Energy Consumption-2020'!$A$2:$A$43,0),MATCH('Energy Use 2020'!Z$2,'Final Energy Consumption-2020'!$A$2:$AE$2,0))*VLOOKUP(Z$3,'Heat Value'!$A$1:$E$33,5,0)</f>
        <v>649711095009804.5</v>
      </c>
      <c r="AA29" s="5">
        <f>INDEX('Final Energy Consumption-2020'!$A$2:$AE$43,MATCH('Energy Use 2020'!$A29,'Final Energy Consumption-2020'!$A$2:$A$43,0),MATCH('Energy Use 2020'!AA$2,'Final Energy Consumption-2020'!$A$2:$AE$2,0))*VLOOKUP(AA$3,'Heat Value'!$A$1:$E$33,5,0)</f>
        <v>45359968384612.055</v>
      </c>
      <c r="AB29" s="5">
        <f>INDEX('Final Energy Consumption-2020'!$A$2:$AE$43,MATCH('Energy Use 2020'!$A29,'Final Energy Consumption-2020'!$A$2:$A$43,0),MATCH('Energy Use 2020'!AB$2,'Final Energy Consumption-2020'!$A$2:$AE$2,0))*VLOOKUP(AB$3,'Heat Value'!$A$1:$E$33,5,0)</f>
        <v>1340811294492135.3</v>
      </c>
      <c r="AC29" s="131">
        <f>INDEX('Final Energy Consumption-2020'!$A$2:$AE$43,MATCH('Energy Use 2020'!$A29,'Final Energy Consumption-2020'!$A$2:$A$43,0),MATCH('Energy Use 2020'!AC$2,'Final Energy Consumption-2020'!$A$2:$AE$2,0))*VLOOKUP(AC$3,'Heat Value'!$A$1:$E$33,5,0)</f>
        <v>23035473714495.777</v>
      </c>
    </row>
    <row r="30" spans="1:29" x14ac:dyDescent="0.2">
      <c r="A30" s="12" t="s">
        <v>26</v>
      </c>
      <c r="B30" s="9">
        <f>INDEX('Final Energy Consumption-2020'!$A$2:$AE$43,MATCH('Energy Use 2020'!$A30,'Final Energy Consumption-2020'!$A$2:$A$43,0),MATCH('Energy Use 2020'!B$2,'Final Energy Consumption-2020'!$A$2:$AE$2,0))*VLOOKUP(B$3,'Heat Value'!$A$1:$E$33,5,0)</f>
        <v>1744851656146923.5</v>
      </c>
      <c r="C30" s="5">
        <f>INDEX('Final Energy Consumption-2020'!$A$2:$AE$43,MATCH('Energy Use 2020'!$A30,'Final Energy Consumption-2020'!$A$2:$A$43,0),MATCH('Energy Use 2020'!C$2,'Final Energy Consumption-2020'!$A$2:$AE$2,0))*VLOOKUP(C$3,'Heat Value'!$A$1:$E$33,5,0)</f>
        <v>0</v>
      </c>
      <c r="D30" s="5">
        <f>INDEX('Final Energy Consumption-2020'!$A$2:$AE$43,MATCH('Energy Use 2020'!$A30,'Final Energy Consumption-2020'!$A$2:$A$43,0),MATCH('Energy Use 2020'!D$2,'Final Energy Consumption-2020'!$A$2:$AE$2,0))*VLOOKUP(D$3,'Heat Value'!$A$1:$E$33,5,0)</f>
        <v>70079022830876.68</v>
      </c>
      <c r="E30" s="5">
        <f>INDEX('Final Energy Consumption-2020'!$A$2:$AE$43,MATCH('Energy Use 2020'!$A30,'Final Energy Consumption-2020'!$A$2:$A$43,0),MATCH('Energy Use 2020'!E$2,'Final Energy Consumption-2020'!$A$2:$AE$2,0))*VLOOKUP(E$3,'Heat Value'!$A$1:$E$33,5,0)</f>
        <v>1.0870866210542314E+16</v>
      </c>
      <c r="F30" s="5">
        <f>INDEX('Final Energy Consumption-2020'!$A$2:$AE$43,MATCH('Energy Use 2020'!$A30,'Final Energy Consumption-2020'!$A$2:$A$43,0),MATCH('Energy Use 2020'!F$2,'Final Energy Consumption-2020'!$A$2:$AE$2,0))*VLOOKUP(F$3,'Heat Value'!$A$1:$E$33,5,0)</f>
        <v>581747346834767.13</v>
      </c>
      <c r="G30" s="5">
        <f>INDEX('Final Energy Consumption-2020'!$A$2:$AE$43,MATCH('Energy Use 2020'!$A30,'Final Energy Consumption-2020'!$A$2:$A$43,0),MATCH('Energy Use 2020'!G$2,'Final Energy Consumption-2020'!$A$2:$AE$2,0))*VLOOKUP(G$3,'Heat Value'!$A$1:$E$33,5,0)</f>
        <v>2978490450529230</v>
      </c>
      <c r="H30" s="5">
        <f>INDEX('Final Energy Consumption-2020'!$A$2:$AE$43,MATCH('Energy Use 2020'!$A30,'Final Energy Consumption-2020'!$A$2:$A$43,0),MATCH('Energy Use 2020'!H$2,'Final Energy Consumption-2020'!$A$2:$AE$2,0))*VLOOKUP(H$3,'Heat Value'!$A$1:$E$33,5,0)</f>
        <v>468511804375095.44</v>
      </c>
      <c r="I30" s="5">
        <f>INDEX('Final Energy Consumption-2020'!$A$2:$AE$43,MATCH('Energy Use 2020'!$A30,'Final Energy Consumption-2020'!$A$2:$A$43,0),MATCH('Energy Use 2020'!I$2,'Final Energy Consumption-2020'!$A$2:$AE$2,0))*VLOOKUP(I$3,'Heat Value'!$A$1:$E$33,5,0)</f>
        <v>777815695728.33521</v>
      </c>
      <c r="J30" s="5">
        <f>INDEX('Final Energy Consumption-2020'!$A$2:$AE$43,MATCH('Energy Use 2020'!$A30,'Final Energy Consumption-2020'!$A$2:$A$43,0),MATCH('Energy Use 2020'!J$2,'Final Energy Consumption-2020'!$A$2:$AE$2,0))*VLOOKUP(J$3,'Heat Value'!$A$1:$E$33,5,0)</f>
        <v>104326615410928.23</v>
      </c>
      <c r="K30" s="5">
        <f>INDEX('Final Energy Consumption-2020'!$A$2:$AE$43,MATCH('Energy Use 2020'!$A30,'Final Energy Consumption-2020'!$A$2:$A$43,0),MATCH('Energy Use 2020'!K$2,'Final Energy Consumption-2020'!$A$2:$AE$2,0))*VLOOKUP(K$3,'Heat Value'!$A$1:$E$33,5,0)</f>
        <v>0</v>
      </c>
      <c r="L30" s="5">
        <f>INDEX('Final Energy Consumption-2020'!$A$2:$AE$43,MATCH('Energy Use 2020'!$A30,'Final Energy Consumption-2020'!$A$2:$A$43,0),MATCH('Energy Use 2020'!L$2,'Final Energy Consumption-2020'!$A$2:$AE$2,0))*VLOOKUP(L$3,'Heat Value'!$A$1:$E$33,5,0)</f>
        <v>1020562086831.7067</v>
      </c>
      <c r="M30" s="5">
        <f>INDEX('Final Energy Consumption-2020'!$A$2:$AE$43,MATCH('Energy Use 2020'!$A30,'Final Energy Consumption-2020'!$A$2:$A$43,0),MATCH('Energy Use 2020'!M$2,'Final Energy Consumption-2020'!$A$2:$AE$2,0))*VLOOKUP(M$3,'Heat Value'!$A$1:$E$33,5,0)</f>
        <v>8164496694.6536541</v>
      </c>
      <c r="N30" s="5">
        <f>INDEX('Final Energy Consumption-2020'!$A$2:$AE$43,MATCH('Energy Use 2020'!$A30,'Final Energy Consumption-2020'!$A$2:$A$43,0),MATCH('Energy Use 2020'!N$2,'Final Energy Consumption-2020'!$A$2:$AE$2,0))*VLOOKUP(N$3,'Heat Value'!$A$1:$E$33,5,0)</f>
        <v>16554568177599.318</v>
      </c>
      <c r="O30" s="5">
        <f>INDEX('Final Energy Consumption-2020'!$A$2:$AE$43,MATCH('Energy Use 2020'!$A30,'Final Energy Consumption-2020'!$A$2:$A$43,0),MATCH('Energy Use 2020'!O$2,'Final Energy Consumption-2020'!$A$2:$AE$2,0))*VLOOKUP(O$3,'Heat Value'!$A$1:$E$33,5,0)</f>
        <v>107011586163.89835</v>
      </c>
      <c r="P30" s="5">
        <f>INDEX('Final Energy Consumption-2020'!$A$2:$AE$43,MATCH('Energy Use 2020'!$A30,'Final Energy Consumption-2020'!$A$2:$A$43,0),MATCH('Energy Use 2020'!P$2,'Final Energy Consumption-2020'!$A$2:$AE$2,0))*VLOOKUP(P$3,'Heat Value'!$A$1:$E$33,5,0)</f>
        <v>0</v>
      </c>
      <c r="Q30" s="5">
        <f>INDEX('Final Energy Consumption-2020'!$A$2:$AE$43,MATCH('Energy Use 2020'!$A30,'Final Energy Consumption-2020'!$A$2:$A$43,0),MATCH('Energy Use 2020'!Q$2,'Final Energy Consumption-2020'!$A$2:$AE$2,0))*VLOOKUP(Q$3,'Heat Value'!$A$1:$E$33,5,0)</f>
        <v>506166758849.78033</v>
      </c>
      <c r="R30" s="5">
        <f>INDEX('Final Energy Consumption-2020'!$A$2:$AE$43,MATCH('Energy Use 2020'!$A30,'Final Energy Consumption-2020'!$A$2:$A$43,0),MATCH('Energy Use 2020'!R$2,'Final Energy Consumption-2020'!$A$2:$AE$2,0))*VLOOKUP(R$3,'Heat Value'!$A$1:$E$33,5,0)</f>
        <v>3784159862.2480507</v>
      </c>
      <c r="S30" s="5">
        <f>INDEX('Final Energy Consumption-2020'!$A$2:$AE$43,MATCH('Energy Use 2020'!$A30,'Final Energy Consumption-2020'!$A$2:$A$43,0),MATCH('Energy Use 2020'!S$2,'Final Energy Consumption-2020'!$A$2:$AE$2,0))*VLOOKUP(S$3,'Heat Value'!$A$1:$E$33,5,0)</f>
        <v>0</v>
      </c>
      <c r="T30" s="9">
        <f>INDEX('Final Energy Consumption-2020'!$A$2:$AE$43,MATCH('Energy Use 2020'!$A30,'Final Energy Consumption-2020'!$A$2:$A$43,0),MATCH('Energy Use 2020'!T$2,'Final Energy Consumption-2020'!$A$2:$AE$2,0))*VLOOKUP(T$3,'Heat Value'!$A$1:$E$33,5,0)</f>
        <v>0</v>
      </c>
      <c r="U30" s="5">
        <f>INDEX('Final Energy Consumption-2020'!$A$2:$AE$43,MATCH('Energy Use 2020'!$A30,'Final Energy Consumption-2020'!$A$2:$A$43,0),MATCH('Energy Use 2020'!U$2,'Final Energy Consumption-2020'!$A$2:$AE$2,0))*VLOOKUP(U$3,'Heat Value'!$A$1:$E$33,5,0)</f>
        <v>6449621600600.5742</v>
      </c>
      <c r="V30" s="5">
        <f>INDEX('Final Energy Consumption-2020'!$A$2:$AE$43,MATCH('Energy Use 2020'!$A30,'Final Energy Consumption-2020'!$A$2:$A$43,0),MATCH('Energy Use 2020'!V$2,'Final Energy Consumption-2020'!$A$2:$AE$2,0))*VLOOKUP(V$3,'Heat Value'!$A$1:$E$33,5,0)</f>
        <v>4209105612750.2632</v>
      </c>
      <c r="W30" s="5">
        <f>INDEX('Final Energy Consumption-2020'!$A$2:$AE$43,MATCH('Energy Use 2020'!$A30,'Final Energy Consumption-2020'!$A$2:$A$43,0),MATCH('Energy Use 2020'!W$2,'Final Energy Consumption-2020'!$A$2:$AE$2,0))*VLOOKUP(W$3,'Heat Value'!$A$1:$E$33,5,0)</f>
        <v>401098766477.62299</v>
      </c>
      <c r="X30" s="5">
        <f>INDEX('Final Energy Consumption-2020'!$A$2:$AE$43,MATCH('Energy Use 2020'!$A30,'Final Energy Consumption-2020'!$A$2:$A$43,0),MATCH('Energy Use 2020'!X$2,'Final Energy Consumption-2020'!$A$2:$AE$2,0))*VLOOKUP(X$3,'Heat Value'!$A$1:$E$33,5,0)</f>
        <v>155366182747.57684</v>
      </c>
      <c r="Y30" s="5">
        <f>INDEX('Final Energy Consumption-2020'!$A$2:$AE$43,MATCH('Energy Use 2020'!$A30,'Final Energy Consumption-2020'!$A$2:$A$43,0),MATCH('Energy Use 2020'!Y$2,'Final Energy Consumption-2020'!$A$2:$AE$2,0))*VLOOKUP(Y$3,'Heat Value'!$A$1:$E$33,5,0)</f>
        <v>162904300279459.13</v>
      </c>
      <c r="Z30" s="5">
        <f>INDEX('Final Energy Consumption-2020'!$A$2:$AE$43,MATCH('Energy Use 2020'!$A30,'Final Energy Consumption-2020'!$A$2:$A$43,0),MATCH('Energy Use 2020'!Z$2,'Final Energy Consumption-2020'!$A$2:$AE$2,0))*VLOOKUP(Z$3,'Heat Value'!$A$1:$E$33,5,0)</f>
        <v>337228304075087.63</v>
      </c>
      <c r="AA30" s="5">
        <f>INDEX('Final Energy Consumption-2020'!$A$2:$AE$43,MATCH('Energy Use 2020'!$A30,'Final Energy Consumption-2020'!$A$2:$A$43,0),MATCH('Energy Use 2020'!AA$2,'Final Energy Consumption-2020'!$A$2:$AE$2,0))*VLOOKUP(AA$3,'Heat Value'!$A$1:$E$33,5,0)</f>
        <v>177706421892262.88</v>
      </c>
      <c r="AB30" s="5">
        <f>INDEX('Final Energy Consumption-2020'!$A$2:$AE$43,MATCH('Energy Use 2020'!$A30,'Final Energy Consumption-2020'!$A$2:$A$43,0),MATCH('Energy Use 2020'!AB$2,'Final Energy Consumption-2020'!$A$2:$AE$2,0))*VLOOKUP(AB$3,'Heat Value'!$A$1:$E$33,5,0)</f>
        <v>2315329183758376.5</v>
      </c>
      <c r="AC30" s="131">
        <f>INDEX('Final Energy Consumption-2020'!$A$2:$AE$43,MATCH('Energy Use 2020'!$A30,'Final Energy Consumption-2020'!$A$2:$A$43,0),MATCH('Energy Use 2020'!AC$2,'Final Energy Consumption-2020'!$A$2:$AE$2,0))*VLOOKUP(AC$3,'Heat Value'!$A$1:$E$33,5,0)</f>
        <v>13119927158358.488</v>
      </c>
    </row>
    <row r="31" spans="1:29" x14ac:dyDescent="0.2">
      <c r="A31" s="12" t="s">
        <v>27</v>
      </c>
      <c r="B31" s="9">
        <f>INDEX('Final Energy Consumption-2020'!$A$2:$AE$43,MATCH('Energy Use 2020'!$A31,'Final Energy Consumption-2020'!$A$2:$A$43,0),MATCH('Energy Use 2020'!B$2,'Final Energy Consumption-2020'!$A$2:$AE$2,0))*VLOOKUP(B$3,'Heat Value'!$A$1:$E$33,5,0)</f>
        <v>400219368860899.63</v>
      </c>
      <c r="C31" s="5">
        <f>INDEX('Final Energy Consumption-2020'!$A$2:$AE$43,MATCH('Energy Use 2020'!$A31,'Final Energy Consumption-2020'!$A$2:$A$43,0),MATCH('Energy Use 2020'!C$2,'Final Energy Consumption-2020'!$A$2:$AE$2,0))*VLOOKUP(C$3,'Heat Value'!$A$1:$E$33,5,0)</f>
        <v>0</v>
      </c>
      <c r="D31" s="5">
        <f>INDEX('Final Energy Consumption-2020'!$A$2:$AE$43,MATCH('Energy Use 2020'!$A31,'Final Energy Consumption-2020'!$A$2:$A$43,0),MATCH('Energy Use 2020'!D$2,'Final Energy Consumption-2020'!$A$2:$AE$2,0))*VLOOKUP(D$3,'Heat Value'!$A$1:$E$33,5,0)</f>
        <v>22233305184744.484</v>
      </c>
      <c r="E31" s="5">
        <f>INDEX('Final Energy Consumption-2020'!$A$2:$AE$43,MATCH('Energy Use 2020'!$A31,'Final Energy Consumption-2020'!$A$2:$A$43,0),MATCH('Energy Use 2020'!E$2,'Final Energy Consumption-2020'!$A$2:$AE$2,0))*VLOOKUP(E$3,'Heat Value'!$A$1:$E$33,5,0)</f>
        <v>107713085520543.78</v>
      </c>
      <c r="F31" s="5">
        <f>INDEX('Final Energy Consumption-2020'!$A$2:$AE$43,MATCH('Energy Use 2020'!$A31,'Final Energy Consumption-2020'!$A$2:$A$43,0),MATCH('Energy Use 2020'!F$2,'Final Energy Consumption-2020'!$A$2:$AE$2,0))*VLOOKUP(F$3,'Heat Value'!$A$1:$E$33,5,0)</f>
        <v>38850044763033.164</v>
      </c>
      <c r="G31" s="5">
        <f>INDEX('Final Energy Consumption-2020'!$A$2:$AE$43,MATCH('Energy Use 2020'!$A31,'Final Energy Consumption-2020'!$A$2:$A$43,0),MATCH('Energy Use 2020'!G$2,'Final Energy Consumption-2020'!$A$2:$AE$2,0))*VLOOKUP(G$3,'Heat Value'!$A$1:$E$33,5,0)</f>
        <v>0</v>
      </c>
      <c r="H31" s="5">
        <f>INDEX('Final Energy Consumption-2020'!$A$2:$AE$43,MATCH('Energy Use 2020'!$A31,'Final Energy Consumption-2020'!$A$2:$A$43,0),MATCH('Energy Use 2020'!H$2,'Final Energy Consumption-2020'!$A$2:$AE$2,0))*VLOOKUP(H$3,'Heat Value'!$A$1:$E$33,5,0)</f>
        <v>1393125302324.043</v>
      </c>
      <c r="I31" s="5">
        <f>INDEX('Final Energy Consumption-2020'!$A$2:$AE$43,MATCH('Energy Use 2020'!$A31,'Final Energy Consumption-2020'!$A$2:$A$43,0),MATCH('Energy Use 2020'!I$2,'Final Energy Consumption-2020'!$A$2:$AE$2,0))*VLOOKUP(I$3,'Heat Value'!$A$1:$E$33,5,0)</f>
        <v>34060400688740.793</v>
      </c>
      <c r="J31" s="5">
        <f>INDEX('Final Energy Consumption-2020'!$A$2:$AE$43,MATCH('Energy Use 2020'!$A31,'Final Energy Consumption-2020'!$A$2:$A$43,0),MATCH('Energy Use 2020'!J$2,'Final Energy Consumption-2020'!$A$2:$AE$2,0))*VLOOKUP(J$3,'Heat Value'!$A$1:$E$33,5,0)</f>
        <v>3104147235428.3423</v>
      </c>
      <c r="K31" s="5">
        <f>INDEX('Final Energy Consumption-2020'!$A$2:$AE$43,MATCH('Energy Use 2020'!$A31,'Final Energy Consumption-2020'!$A$2:$A$43,0),MATCH('Energy Use 2020'!K$2,'Final Energy Consumption-2020'!$A$2:$AE$2,0))*VLOOKUP(K$3,'Heat Value'!$A$1:$E$33,5,0)</f>
        <v>83231233683.032043</v>
      </c>
      <c r="L31" s="5">
        <f>INDEX('Final Energy Consumption-2020'!$A$2:$AE$43,MATCH('Energy Use 2020'!$A31,'Final Energy Consumption-2020'!$A$2:$A$43,0),MATCH('Energy Use 2020'!L$2,'Final Energy Consumption-2020'!$A$2:$AE$2,0))*VLOOKUP(L$3,'Heat Value'!$A$1:$E$33,5,0)</f>
        <v>1012397590137.053</v>
      </c>
      <c r="M31" s="5">
        <f>INDEX('Final Energy Consumption-2020'!$A$2:$AE$43,MATCH('Energy Use 2020'!$A31,'Final Energy Consumption-2020'!$A$2:$A$43,0),MATCH('Energy Use 2020'!M$2,'Final Energy Consumption-2020'!$A$2:$AE$2,0))*VLOOKUP(M$3,'Heat Value'!$A$1:$E$33,5,0)</f>
        <v>151043188851.09259</v>
      </c>
      <c r="N31" s="5">
        <f>INDEX('Final Energy Consumption-2020'!$A$2:$AE$43,MATCH('Energy Use 2020'!$A31,'Final Energy Consumption-2020'!$A$2:$A$43,0),MATCH('Energy Use 2020'!N$2,'Final Energy Consumption-2020'!$A$2:$AE$2,0))*VLOOKUP(N$3,'Heat Value'!$A$1:$E$33,5,0)</f>
        <v>9799334130036.8125</v>
      </c>
      <c r="O31" s="5">
        <f>INDEX('Final Energy Consumption-2020'!$A$2:$AE$43,MATCH('Energy Use 2020'!$A31,'Final Energy Consumption-2020'!$A$2:$A$43,0),MATCH('Energy Use 2020'!O$2,'Final Energy Consumption-2020'!$A$2:$AE$2,0))*VLOOKUP(O$3,'Heat Value'!$A$1:$E$33,5,0)</f>
        <v>3059738685871.4634</v>
      </c>
      <c r="P31" s="5">
        <f>INDEX('Final Energy Consumption-2020'!$A$2:$AE$43,MATCH('Energy Use 2020'!$A31,'Final Energy Consumption-2020'!$A$2:$A$43,0),MATCH('Energy Use 2020'!P$2,'Final Energy Consumption-2020'!$A$2:$AE$2,0))*VLOOKUP(P$3,'Heat Value'!$A$1:$E$33,5,0)</f>
        <v>0</v>
      </c>
      <c r="Q31" s="5">
        <f>INDEX('Final Energy Consumption-2020'!$A$2:$AE$43,MATCH('Energy Use 2020'!$A31,'Final Energy Consumption-2020'!$A$2:$A$43,0),MATCH('Energy Use 2020'!Q$2,'Final Energy Consumption-2020'!$A$2:$AE$2,0))*VLOOKUP(Q$3,'Heat Value'!$A$1:$E$33,5,0)</f>
        <v>188341119572.01129</v>
      </c>
      <c r="R31" s="5">
        <f>INDEX('Final Energy Consumption-2020'!$A$2:$AE$43,MATCH('Energy Use 2020'!$A31,'Final Energy Consumption-2020'!$A$2:$A$43,0),MATCH('Energy Use 2020'!R$2,'Final Energy Consumption-2020'!$A$2:$AE$2,0))*VLOOKUP(R$3,'Heat Value'!$A$1:$E$33,5,0)</f>
        <v>3784159862.2480507</v>
      </c>
      <c r="S31" s="5">
        <f>INDEX('Final Energy Consumption-2020'!$A$2:$AE$43,MATCH('Energy Use 2020'!$A31,'Final Energy Consumption-2020'!$A$2:$A$43,0),MATCH('Energy Use 2020'!S$2,'Final Energy Consumption-2020'!$A$2:$AE$2,0))*VLOOKUP(S$3,'Heat Value'!$A$1:$E$33,5,0)</f>
        <v>40704006332.934891</v>
      </c>
      <c r="T31" s="9">
        <f>INDEX('Final Energy Consumption-2020'!$A$2:$AE$43,MATCH('Energy Use 2020'!$A31,'Final Energy Consumption-2020'!$A$2:$A$43,0),MATCH('Energy Use 2020'!T$2,'Final Energy Consumption-2020'!$A$2:$AE$2,0))*VLOOKUP(T$3,'Heat Value'!$A$1:$E$33,5,0)</f>
        <v>5793216539200.2715</v>
      </c>
      <c r="U31" s="5">
        <f>INDEX('Final Energy Consumption-2020'!$A$2:$AE$43,MATCH('Energy Use 2020'!$A31,'Final Energy Consumption-2020'!$A$2:$A$43,0),MATCH('Energy Use 2020'!U$2,'Final Energy Consumption-2020'!$A$2:$AE$2,0))*VLOOKUP(U$3,'Heat Value'!$A$1:$E$33,5,0)</f>
        <v>78085841237693.719</v>
      </c>
      <c r="V31" s="5">
        <f>INDEX('Final Energy Consumption-2020'!$A$2:$AE$43,MATCH('Energy Use 2020'!$A31,'Final Energy Consumption-2020'!$A$2:$A$43,0),MATCH('Energy Use 2020'!V$2,'Final Energy Consumption-2020'!$A$2:$AE$2,0))*VLOOKUP(V$3,'Heat Value'!$A$1:$E$33,5,0)</f>
        <v>1317426276533.1333</v>
      </c>
      <c r="W31" s="5">
        <f>INDEX('Final Energy Consumption-2020'!$A$2:$AE$43,MATCH('Energy Use 2020'!$A31,'Final Energy Consumption-2020'!$A$2:$A$43,0),MATCH('Energy Use 2020'!W$2,'Final Energy Consumption-2020'!$A$2:$AE$2,0))*VLOOKUP(W$3,'Heat Value'!$A$1:$E$33,5,0)</f>
        <v>0</v>
      </c>
      <c r="X31" s="5">
        <f>INDEX('Final Energy Consumption-2020'!$A$2:$AE$43,MATCH('Energy Use 2020'!$A31,'Final Energy Consumption-2020'!$A$2:$A$43,0),MATCH('Energy Use 2020'!X$2,'Final Energy Consumption-2020'!$A$2:$AE$2,0))*VLOOKUP(X$3,'Heat Value'!$A$1:$E$33,5,0)</f>
        <v>2664530034120.9429</v>
      </c>
      <c r="Y31" s="5">
        <f>INDEX('Final Energy Consumption-2020'!$A$2:$AE$43,MATCH('Energy Use 2020'!$A31,'Final Energy Consumption-2020'!$A$2:$A$43,0),MATCH('Energy Use 2020'!Y$2,'Final Energy Consumption-2020'!$A$2:$AE$2,0))*VLOOKUP(Y$3,'Heat Value'!$A$1:$E$33,5,0)</f>
        <v>73829712900980.547</v>
      </c>
      <c r="Z31" s="5">
        <f>INDEX('Final Energy Consumption-2020'!$A$2:$AE$43,MATCH('Energy Use 2020'!$A31,'Final Energy Consumption-2020'!$A$2:$A$43,0),MATCH('Energy Use 2020'!Z$2,'Final Energy Consumption-2020'!$A$2:$AE$2,0))*VLOOKUP(Z$3,'Heat Value'!$A$1:$E$33,5,0)</f>
        <v>106850306739685.89</v>
      </c>
      <c r="AA31" s="5">
        <f>INDEX('Final Energy Consumption-2020'!$A$2:$AE$43,MATCH('Energy Use 2020'!$A31,'Final Energy Consumption-2020'!$A$2:$A$43,0),MATCH('Energy Use 2020'!AA$2,'Final Energy Consumption-2020'!$A$2:$AE$2,0))*VLOOKUP(AA$3,'Heat Value'!$A$1:$E$33,5,0)</f>
        <v>205348939584572.72</v>
      </c>
      <c r="AB31" s="5">
        <f>INDEX('Final Energy Consumption-2020'!$A$2:$AE$43,MATCH('Energy Use 2020'!$A31,'Final Energy Consumption-2020'!$A$2:$A$43,0),MATCH('Energy Use 2020'!AB$2,'Final Energy Consumption-2020'!$A$2:$AE$2,0))*VLOOKUP(AB$3,'Heat Value'!$A$1:$E$33,5,0)</f>
        <v>2433853335821037.5</v>
      </c>
      <c r="AC31" s="131">
        <f>INDEX('Final Energy Consumption-2020'!$A$2:$AE$43,MATCH('Energy Use 2020'!$A31,'Final Energy Consumption-2020'!$A$2:$A$43,0),MATCH('Energy Use 2020'!AC$2,'Final Energy Consumption-2020'!$A$2:$AE$2,0))*VLOOKUP(AC$3,'Heat Value'!$A$1:$E$33,5,0)</f>
        <v>1964243693829.0991</v>
      </c>
    </row>
    <row r="32" spans="1:29" x14ac:dyDescent="0.2">
      <c r="A32" s="12" t="s">
        <v>28</v>
      </c>
      <c r="B32" s="9">
        <f>INDEX('Final Energy Consumption-2020'!$A$2:$AE$43,MATCH('Energy Use 2020'!$A32,'Final Energy Consumption-2020'!$A$2:$A$43,0),MATCH('Energy Use 2020'!B$2,'Final Energy Consumption-2020'!$A$2:$AE$2,0))*VLOOKUP(B$3,'Heat Value'!$A$1:$E$33,5,0)</f>
        <v>37644297977211.352</v>
      </c>
      <c r="C32" s="5">
        <f>INDEX('Final Energy Consumption-2020'!$A$2:$AE$43,MATCH('Energy Use 2020'!$A32,'Final Energy Consumption-2020'!$A$2:$A$43,0),MATCH('Energy Use 2020'!C$2,'Final Energy Consumption-2020'!$A$2:$AE$2,0))*VLOOKUP(C$3,'Heat Value'!$A$1:$E$33,5,0)</f>
        <v>0</v>
      </c>
      <c r="D32" s="5">
        <f>INDEX('Final Energy Consumption-2020'!$A$2:$AE$43,MATCH('Energy Use 2020'!$A32,'Final Energy Consumption-2020'!$A$2:$A$43,0),MATCH('Energy Use 2020'!D$2,'Final Energy Consumption-2020'!$A$2:$AE$2,0))*VLOOKUP(D$3,'Heat Value'!$A$1:$E$33,5,0)</f>
        <v>4056831114675.1138</v>
      </c>
      <c r="E32" s="5">
        <f>INDEX('Final Energy Consumption-2020'!$A$2:$AE$43,MATCH('Energy Use 2020'!$A32,'Final Energy Consumption-2020'!$A$2:$A$43,0),MATCH('Energy Use 2020'!E$2,'Final Energy Consumption-2020'!$A$2:$AE$2,0))*VLOOKUP(E$3,'Heat Value'!$A$1:$E$33,5,0)</f>
        <v>158769400690968.16</v>
      </c>
      <c r="F32" s="5">
        <f>INDEX('Final Energy Consumption-2020'!$A$2:$AE$43,MATCH('Energy Use 2020'!$A32,'Final Energy Consumption-2020'!$A$2:$A$43,0),MATCH('Energy Use 2020'!F$2,'Final Energy Consumption-2020'!$A$2:$AE$2,0))*VLOOKUP(F$3,'Heat Value'!$A$1:$E$33,5,0)</f>
        <v>5279790164662.8477</v>
      </c>
      <c r="G32" s="5">
        <f>INDEX('Final Energy Consumption-2020'!$A$2:$AE$43,MATCH('Energy Use 2020'!$A32,'Final Energy Consumption-2020'!$A$2:$A$43,0),MATCH('Energy Use 2020'!G$2,'Final Energy Consumption-2020'!$A$2:$AE$2,0))*VLOOKUP(G$3,'Heat Value'!$A$1:$E$33,5,0)</f>
        <v>33733241704692.695</v>
      </c>
      <c r="H32" s="5">
        <f>INDEX('Final Energy Consumption-2020'!$A$2:$AE$43,MATCH('Energy Use 2020'!$A32,'Final Energy Consumption-2020'!$A$2:$A$43,0),MATCH('Energy Use 2020'!H$2,'Final Energy Consumption-2020'!$A$2:$AE$2,0))*VLOOKUP(H$3,'Heat Value'!$A$1:$E$33,5,0)</f>
        <v>2289243740035.1841</v>
      </c>
      <c r="I32" s="5">
        <f>INDEX('Final Energy Consumption-2020'!$A$2:$AE$43,MATCH('Energy Use 2020'!$A32,'Final Energy Consumption-2020'!$A$2:$A$43,0),MATCH('Energy Use 2020'!I$2,'Final Energy Consumption-2020'!$A$2:$AE$2,0))*VLOOKUP(I$3,'Heat Value'!$A$1:$E$33,5,0)</f>
        <v>312117126311.37018</v>
      </c>
      <c r="J32" s="5">
        <f>INDEX('Final Energy Consumption-2020'!$A$2:$AE$43,MATCH('Energy Use 2020'!$A32,'Final Energy Consumption-2020'!$A$2:$A$43,0),MATCH('Energy Use 2020'!J$2,'Final Energy Consumption-2020'!$A$2:$AE$2,0))*VLOOKUP(J$3,'Heat Value'!$A$1:$E$33,5,0)</f>
        <v>954390518757.84583</v>
      </c>
      <c r="K32" s="5">
        <f>INDEX('Final Energy Consumption-2020'!$A$2:$AE$43,MATCH('Energy Use 2020'!$A32,'Final Energy Consumption-2020'!$A$2:$A$43,0),MATCH('Energy Use 2020'!K$2,'Final Energy Consumption-2020'!$A$2:$AE$2,0))*VLOOKUP(K$3,'Heat Value'!$A$1:$E$33,5,0)</f>
        <v>0</v>
      </c>
      <c r="L32" s="5">
        <f>INDEX('Final Energy Consumption-2020'!$A$2:$AE$43,MATCH('Energy Use 2020'!$A32,'Final Energy Consumption-2020'!$A$2:$A$43,0),MATCH('Energy Use 2020'!L$2,'Final Energy Consumption-2020'!$A$2:$AE$2,0))*VLOOKUP(L$3,'Heat Value'!$A$1:$E$33,5,0)</f>
        <v>3363772638197.3052</v>
      </c>
      <c r="M32" s="5">
        <f>INDEX('Final Energy Consumption-2020'!$A$2:$AE$43,MATCH('Energy Use 2020'!$A32,'Final Energy Consumption-2020'!$A$2:$A$43,0),MATCH('Energy Use 2020'!M$2,'Final Energy Consumption-2020'!$A$2:$AE$2,0))*VLOOKUP(M$3,'Heat Value'!$A$1:$E$33,5,0)</f>
        <v>122467450419.80479</v>
      </c>
      <c r="N32" s="5">
        <f>INDEX('Final Energy Consumption-2020'!$A$2:$AE$43,MATCH('Energy Use 2020'!$A32,'Final Energy Consumption-2020'!$A$2:$A$43,0),MATCH('Energy Use 2020'!N$2,'Final Energy Consumption-2020'!$A$2:$AE$2,0))*VLOOKUP(N$3,'Heat Value'!$A$1:$E$33,5,0)</f>
        <v>5299887394586.7412</v>
      </c>
      <c r="O32" s="5">
        <f>INDEX('Final Energy Consumption-2020'!$A$2:$AE$43,MATCH('Energy Use 2020'!$A32,'Final Energy Consumption-2020'!$A$2:$A$43,0),MATCH('Energy Use 2020'!O$2,'Final Energy Consumption-2020'!$A$2:$AE$2,0))*VLOOKUP(O$3,'Heat Value'!$A$1:$E$33,5,0)</f>
        <v>297254406010.82874</v>
      </c>
      <c r="P32" s="5">
        <f>INDEX('Final Energy Consumption-2020'!$A$2:$AE$43,MATCH('Energy Use 2020'!$A32,'Final Energy Consumption-2020'!$A$2:$A$43,0),MATCH('Energy Use 2020'!P$2,'Final Energy Consumption-2020'!$A$2:$AE$2,0))*VLOOKUP(P$3,'Heat Value'!$A$1:$E$33,5,0)</f>
        <v>0</v>
      </c>
      <c r="Q32" s="5">
        <f>INDEX('Final Energy Consumption-2020'!$A$2:$AE$43,MATCH('Energy Use 2020'!$A32,'Final Energy Consumption-2020'!$A$2:$A$43,0),MATCH('Energy Use 2020'!Q$2,'Final Energy Consumption-2020'!$A$2:$AE$2,0))*VLOOKUP(Q$3,'Heat Value'!$A$1:$E$33,5,0)</f>
        <v>258969039411.51553</v>
      </c>
      <c r="R32" s="5">
        <f>INDEX('Final Energy Consumption-2020'!$A$2:$AE$43,MATCH('Energy Use 2020'!$A32,'Final Energy Consumption-2020'!$A$2:$A$43,0),MATCH('Energy Use 2020'!R$2,'Final Energy Consumption-2020'!$A$2:$AE$2,0))*VLOOKUP(R$3,'Heat Value'!$A$1:$E$33,5,0)</f>
        <v>11352479586.744152</v>
      </c>
      <c r="S32" s="5">
        <f>INDEX('Final Energy Consumption-2020'!$A$2:$AE$43,MATCH('Energy Use 2020'!$A32,'Final Energy Consumption-2020'!$A$2:$A$43,0),MATCH('Energy Use 2020'!S$2,'Final Energy Consumption-2020'!$A$2:$AE$2,0))*VLOOKUP(S$3,'Heat Value'!$A$1:$E$33,5,0)</f>
        <v>8140801266.586978</v>
      </c>
      <c r="T32" s="9">
        <f>INDEX('Final Energy Consumption-2020'!$A$2:$AE$43,MATCH('Energy Use 2020'!$A32,'Final Energy Consumption-2020'!$A$2:$A$43,0),MATCH('Energy Use 2020'!T$2,'Final Energy Consumption-2020'!$A$2:$AE$2,0))*VLOOKUP(T$3,'Heat Value'!$A$1:$E$33,5,0)</f>
        <v>70108989964.844055</v>
      </c>
      <c r="U32" s="5">
        <f>INDEX('Final Energy Consumption-2020'!$A$2:$AE$43,MATCH('Energy Use 2020'!$A32,'Final Energy Consumption-2020'!$A$2:$A$43,0),MATCH('Energy Use 2020'!U$2,'Final Energy Consumption-2020'!$A$2:$AE$2,0))*VLOOKUP(U$3,'Heat Value'!$A$1:$E$33,5,0)</f>
        <v>0</v>
      </c>
      <c r="V32" s="5">
        <f>INDEX('Final Energy Consumption-2020'!$A$2:$AE$43,MATCH('Energy Use 2020'!$A32,'Final Energy Consumption-2020'!$A$2:$A$43,0),MATCH('Energy Use 2020'!V$2,'Final Energy Consumption-2020'!$A$2:$AE$2,0))*VLOOKUP(V$3,'Heat Value'!$A$1:$E$33,5,0)</f>
        <v>2658632810765.4204</v>
      </c>
      <c r="W32" s="5">
        <f>INDEX('Final Energy Consumption-2020'!$A$2:$AE$43,MATCH('Energy Use 2020'!$A32,'Final Energy Consumption-2020'!$A$2:$A$43,0),MATCH('Energy Use 2020'!W$2,'Final Energy Consumption-2020'!$A$2:$AE$2,0))*VLOOKUP(W$3,'Heat Value'!$A$1:$E$33,5,0)</f>
        <v>0</v>
      </c>
      <c r="X32" s="5">
        <f>INDEX('Final Energy Consumption-2020'!$A$2:$AE$43,MATCH('Energy Use 2020'!$A32,'Final Energy Consumption-2020'!$A$2:$A$43,0),MATCH('Energy Use 2020'!X$2,'Final Energy Consumption-2020'!$A$2:$AE$2,0))*VLOOKUP(X$3,'Heat Value'!$A$1:$E$33,5,0)</f>
        <v>205860192140.53931</v>
      </c>
      <c r="Y32" s="5">
        <f>INDEX('Final Energy Consumption-2020'!$A$2:$AE$43,MATCH('Energy Use 2020'!$A32,'Final Energy Consumption-2020'!$A$2:$A$43,0),MATCH('Energy Use 2020'!Y$2,'Final Energy Consumption-2020'!$A$2:$AE$2,0))*VLOOKUP(Y$3,'Heat Value'!$A$1:$E$33,5,0)</f>
        <v>45599713038887.938</v>
      </c>
      <c r="Z32" s="5">
        <f>INDEX('Final Energy Consumption-2020'!$A$2:$AE$43,MATCH('Energy Use 2020'!$A32,'Final Energy Consumption-2020'!$A$2:$A$43,0),MATCH('Energy Use 2020'!Z$2,'Final Energy Consumption-2020'!$A$2:$AE$2,0))*VLOOKUP(Z$3,'Heat Value'!$A$1:$E$33,5,0)</f>
        <v>214456238880624.22</v>
      </c>
      <c r="AA32" s="5">
        <f>INDEX('Final Energy Consumption-2020'!$A$2:$AE$43,MATCH('Energy Use 2020'!$A32,'Final Energy Consumption-2020'!$A$2:$A$43,0),MATCH('Energy Use 2020'!AA$2,'Final Energy Consumption-2020'!$A$2:$AE$2,0))*VLOOKUP(AA$3,'Heat Value'!$A$1:$E$33,5,0)</f>
        <v>5967456604311.5166</v>
      </c>
      <c r="AB32" s="5">
        <f>INDEX('Final Energy Consumption-2020'!$A$2:$AE$43,MATCH('Energy Use 2020'!$A32,'Final Energy Consumption-2020'!$A$2:$A$43,0),MATCH('Energy Use 2020'!AB$2,'Final Energy Consumption-2020'!$A$2:$AE$2,0))*VLOOKUP(AB$3,'Heat Value'!$A$1:$E$33,5,0)</f>
        <v>529516612793531.25</v>
      </c>
      <c r="AC32" s="131">
        <f>INDEX('Final Energy Consumption-2020'!$A$2:$AE$43,MATCH('Energy Use 2020'!$A32,'Final Energy Consumption-2020'!$A$2:$A$43,0),MATCH('Energy Use 2020'!AC$2,'Final Energy Consumption-2020'!$A$2:$AE$2,0))*VLOOKUP(AC$3,'Heat Value'!$A$1:$E$33,5,0)</f>
        <v>1287300951887.9971</v>
      </c>
    </row>
    <row r="33" spans="1:29" x14ac:dyDescent="0.2">
      <c r="A33" s="12" t="s">
        <v>29</v>
      </c>
      <c r="B33" s="9">
        <f>INDEX('Final Energy Consumption-2020'!$A$2:$AE$43,MATCH('Energy Use 2020'!$A33,'Final Energy Consumption-2020'!$A$2:$A$43,0),MATCH('Energy Use 2020'!B$2,'Final Energy Consumption-2020'!$A$2:$AE$2,0))*VLOOKUP(B$3,'Heat Value'!$A$1:$E$33,5,0)</f>
        <v>2487028530290.6006</v>
      </c>
      <c r="C33" s="5">
        <f>INDEX('Final Energy Consumption-2020'!$A$2:$AE$43,MATCH('Energy Use 2020'!$A33,'Final Energy Consumption-2020'!$A$2:$A$43,0),MATCH('Energy Use 2020'!C$2,'Final Energy Consumption-2020'!$A$2:$AE$2,0))*VLOOKUP(C$3,'Heat Value'!$A$1:$E$33,5,0)</f>
        <v>0</v>
      </c>
      <c r="D33" s="5">
        <f>INDEX('Final Energy Consumption-2020'!$A$2:$AE$43,MATCH('Energy Use 2020'!$A33,'Final Energy Consumption-2020'!$A$2:$A$43,0),MATCH('Energy Use 2020'!D$2,'Final Energy Consumption-2020'!$A$2:$AE$2,0))*VLOOKUP(D$3,'Heat Value'!$A$1:$E$33,5,0)</f>
        <v>37254994605.261887</v>
      </c>
      <c r="E33" s="5">
        <f>INDEX('Final Energy Consumption-2020'!$A$2:$AE$43,MATCH('Energy Use 2020'!$A33,'Final Energy Consumption-2020'!$A$2:$A$43,0),MATCH('Energy Use 2020'!E$2,'Final Energy Consumption-2020'!$A$2:$AE$2,0))*VLOOKUP(E$3,'Heat Value'!$A$1:$E$33,5,0)</f>
        <v>111060422062016.91</v>
      </c>
      <c r="F33" s="5">
        <f>INDEX('Final Energy Consumption-2020'!$A$2:$AE$43,MATCH('Energy Use 2020'!$A33,'Final Energy Consumption-2020'!$A$2:$A$43,0),MATCH('Energy Use 2020'!F$2,'Final Energy Consumption-2020'!$A$2:$AE$2,0))*VLOOKUP(F$3,'Heat Value'!$A$1:$E$33,5,0)</f>
        <v>1924409499269.6357</v>
      </c>
      <c r="G33" s="5">
        <f>INDEX('Final Energy Consumption-2020'!$A$2:$AE$43,MATCH('Energy Use 2020'!$A33,'Final Energy Consumption-2020'!$A$2:$A$43,0),MATCH('Energy Use 2020'!G$2,'Final Energy Consumption-2020'!$A$2:$AE$2,0))*VLOOKUP(G$3,'Heat Value'!$A$1:$E$33,5,0)</f>
        <v>85599259982.303299</v>
      </c>
      <c r="H33" s="5">
        <f>INDEX('Final Energy Consumption-2020'!$A$2:$AE$43,MATCH('Energy Use 2020'!$A33,'Final Energy Consumption-2020'!$A$2:$A$43,0),MATCH('Energy Use 2020'!H$2,'Final Energy Consumption-2020'!$A$2:$AE$2,0))*VLOOKUP(H$3,'Heat Value'!$A$1:$E$33,5,0)</f>
        <v>278625060464.80859</v>
      </c>
      <c r="I33" s="5">
        <f>INDEX('Final Energy Consumption-2020'!$A$2:$AE$43,MATCH('Energy Use 2020'!$A33,'Final Energy Consumption-2020'!$A$2:$A$43,0),MATCH('Energy Use 2020'!I$2,'Final Energy Consumption-2020'!$A$2:$AE$2,0))*VLOOKUP(I$3,'Heat Value'!$A$1:$E$33,5,0)</f>
        <v>0</v>
      </c>
      <c r="J33" s="5">
        <f>INDEX('Final Energy Consumption-2020'!$A$2:$AE$43,MATCH('Energy Use 2020'!$A33,'Final Energy Consumption-2020'!$A$2:$A$43,0),MATCH('Energy Use 2020'!J$2,'Final Energy Consumption-2020'!$A$2:$AE$2,0))*VLOOKUP(J$3,'Heat Value'!$A$1:$E$33,5,0)</f>
        <v>0</v>
      </c>
      <c r="K33" s="5">
        <f>INDEX('Final Energy Consumption-2020'!$A$2:$AE$43,MATCH('Energy Use 2020'!$A33,'Final Energy Consumption-2020'!$A$2:$A$43,0),MATCH('Energy Use 2020'!K$2,'Final Energy Consumption-2020'!$A$2:$AE$2,0))*VLOOKUP(K$3,'Heat Value'!$A$1:$E$33,5,0)</f>
        <v>0</v>
      </c>
      <c r="L33" s="5">
        <f>INDEX('Final Energy Consumption-2020'!$A$2:$AE$43,MATCH('Energy Use 2020'!$A33,'Final Energy Consumption-2020'!$A$2:$A$43,0),MATCH('Energy Use 2020'!L$2,'Final Energy Consumption-2020'!$A$2:$AE$2,0))*VLOOKUP(L$3,'Heat Value'!$A$1:$E$33,5,0)</f>
        <v>4441486201891.5879</v>
      </c>
      <c r="M33" s="5">
        <f>INDEX('Final Energy Consumption-2020'!$A$2:$AE$43,MATCH('Energy Use 2020'!$A33,'Final Energy Consumption-2020'!$A$2:$A$43,0),MATCH('Energy Use 2020'!M$2,'Final Energy Consumption-2020'!$A$2:$AE$2,0))*VLOOKUP(M$3,'Heat Value'!$A$1:$E$33,5,0)</f>
        <v>587843762015.06299</v>
      </c>
      <c r="N33" s="5">
        <f>INDEX('Final Energy Consumption-2020'!$A$2:$AE$43,MATCH('Energy Use 2020'!$A33,'Final Energy Consumption-2020'!$A$2:$A$43,0),MATCH('Energy Use 2020'!N$2,'Final Energy Consumption-2020'!$A$2:$AE$2,0))*VLOOKUP(N$3,'Heat Value'!$A$1:$E$33,5,0)</f>
        <v>5934580240467.8389</v>
      </c>
      <c r="O33" s="5">
        <f>INDEX('Final Energy Consumption-2020'!$A$2:$AE$43,MATCH('Energy Use 2020'!$A33,'Final Energy Consumption-2020'!$A$2:$A$43,0),MATCH('Energy Use 2020'!O$2,'Final Energy Consumption-2020'!$A$2:$AE$2,0))*VLOOKUP(O$3,'Heat Value'!$A$1:$E$33,5,0)</f>
        <v>178352643606.49722</v>
      </c>
      <c r="P33" s="5">
        <f>INDEX('Final Energy Consumption-2020'!$A$2:$AE$43,MATCH('Energy Use 2020'!$A33,'Final Energy Consumption-2020'!$A$2:$A$43,0),MATCH('Energy Use 2020'!P$2,'Final Energy Consumption-2020'!$A$2:$AE$2,0))*VLOOKUP(P$3,'Heat Value'!$A$1:$E$33,5,0)</f>
        <v>12484741921.482166</v>
      </c>
      <c r="Q33" s="5">
        <f>INDEX('Final Energy Consumption-2020'!$A$2:$AE$43,MATCH('Energy Use 2020'!$A33,'Final Energy Consumption-2020'!$A$2:$A$43,0),MATCH('Energy Use 2020'!Q$2,'Final Energy Consumption-2020'!$A$2:$AE$2,0))*VLOOKUP(Q$3,'Heat Value'!$A$1:$E$33,5,0)</f>
        <v>1412558396790.0847</v>
      </c>
      <c r="R33" s="5">
        <f>INDEX('Final Energy Consumption-2020'!$A$2:$AE$43,MATCH('Energy Use 2020'!$A33,'Final Energy Consumption-2020'!$A$2:$A$43,0),MATCH('Energy Use 2020'!R$2,'Final Energy Consumption-2020'!$A$2:$AE$2,0))*VLOOKUP(R$3,'Heat Value'!$A$1:$E$33,5,0)</f>
        <v>52978238071.47271</v>
      </c>
      <c r="S33" s="5">
        <f>INDEX('Final Energy Consumption-2020'!$A$2:$AE$43,MATCH('Energy Use 2020'!$A33,'Final Energy Consumption-2020'!$A$2:$A$43,0),MATCH('Energy Use 2020'!S$2,'Final Energy Consumption-2020'!$A$2:$AE$2,0))*VLOOKUP(S$3,'Heat Value'!$A$1:$E$33,5,0)</f>
        <v>16281602533.173956</v>
      </c>
      <c r="T33" s="9">
        <f>INDEX('Final Energy Consumption-2020'!$A$2:$AE$43,MATCH('Energy Use 2020'!$A33,'Final Energy Consumption-2020'!$A$2:$A$43,0),MATCH('Energy Use 2020'!T$2,'Final Energy Consumption-2020'!$A$2:$AE$2,0))*VLOOKUP(T$3,'Heat Value'!$A$1:$E$33,5,0)</f>
        <v>0</v>
      </c>
      <c r="U33" s="5">
        <f>INDEX('Final Energy Consumption-2020'!$A$2:$AE$43,MATCH('Energy Use 2020'!$A33,'Final Energy Consumption-2020'!$A$2:$A$43,0),MATCH('Energy Use 2020'!U$2,'Final Energy Consumption-2020'!$A$2:$AE$2,0))*VLOOKUP(U$3,'Heat Value'!$A$1:$E$33,5,0)</f>
        <v>0</v>
      </c>
      <c r="V33" s="5">
        <f>INDEX('Final Energy Consumption-2020'!$A$2:$AE$43,MATCH('Energy Use 2020'!$A33,'Final Energy Consumption-2020'!$A$2:$A$43,0),MATCH('Energy Use 2020'!V$2,'Final Energy Consumption-2020'!$A$2:$AE$2,0))*VLOOKUP(V$3,'Heat Value'!$A$1:$E$33,5,0)</f>
        <v>1317426276533.1333</v>
      </c>
      <c r="W33" s="5">
        <f>INDEX('Final Energy Consumption-2020'!$A$2:$AE$43,MATCH('Energy Use 2020'!$A33,'Final Energy Consumption-2020'!$A$2:$A$43,0),MATCH('Energy Use 2020'!W$2,'Final Energy Consumption-2020'!$A$2:$AE$2,0))*VLOOKUP(W$3,'Heat Value'!$A$1:$E$33,5,0)</f>
        <v>0</v>
      </c>
      <c r="X33" s="5">
        <f>INDEX('Final Energy Consumption-2020'!$A$2:$AE$43,MATCH('Energy Use 2020'!$A33,'Final Energy Consumption-2020'!$A$2:$A$43,0),MATCH('Energy Use 2020'!X$2,'Final Energy Consumption-2020'!$A$2:$AE$2,0))*VLOOKUP(X$3,'Heat Value'!$A$1:$E$33,5,0)</f>
        <v>594275649009.48145</v>
      </c>
      <c r="Y33" s="5">
        <f>INDEX('Final Energy Consumption-2020'!$A$2:$AE$43,MATCH('Energy Use 2020'!$A33,'Final Energy Consumption-2020'!$A$2:$A$43,0),MATCH('Energy Use 2020'!Y$2,'Final Energy Consumption-2020'!$A$2:$AE$2,0))*VLOOKUP(Y$3,'Heat Value'!$A$1:$E$33,5,0)</f>
        <v>35177885132810.742</v>
      </c>
      <c r="Z33" s="5">
        <f>INDEX('Final Energy Consumption-2020'!$A$2:$AE$43,MATCH('Energy Use 2020'!$A33,'Final Energy Consumption-2020'!$A$2:$A$43,0),MATCH('Energy Use 2020'!Z$2,'Final Energy Consumption-2020'!$A$2:$AE$2,0))*VLOOKUP(Z$3,'Heat Value'!$A$1:$E$33,5,0)</f>
        <v>41359521962747.289</v>
      </c>
      <c r="AA33" s="5">
        <f>INDEX('Final Energy Consumption-2020'!$A$2:$AE$43,MATCH('Energy Use 2020'!$A33,'Final Energy Consumption-2020'!$A$2:$A$43,0),MATCH('Energy Use 2020'!AA$2,'Final Energy Consumption-2020'!$A$2:$AE$2,0))*VLOOKUP(AA$3,'Heat Value'!$A$1:$E$33,5,0)</f>
        <v>3330818932476.4185</v>
      </c>
      <c r="AB33" s="5">
        <f>INDEX('Final Energy Consumption-2020'!$A$2:$AE$43,MATCH('Energy Use 2020'!$A33,'Final Energy Consumption-2020'!$A$2:$A$43,0),MATCH('Energy Use 2020'!AB$2,'Final Energy Consumption-2020'!$A$2:$AE$2,0))*VLOOKUP(AB$3,'Heat Value'!$A$1:$E$33,5,0)</f>
        <v>367648025457609.69</v>
      </c>
      <c r="AC33" s="131">
        <f>INDEX('Final Energy Consumption-2020'!$A$2:$AE$43,MATCH('Energy Use 2020'!$A33,'Final Energy Consumption-2020'!$A$2:$A$43,0),MATCH('Energy Use 2020'!AC$2,'Final Energy Consumption-2020'!$A$2:$AE$2,0))*VLOOKUP(AC$3,'Heat Value'!$A$1:$E$33,5,0)</f>
        <v>1403823882877.8589</v>
      </c>
    </row>
    <row r="34" spans="1:29" x14ac:dyDescent="0.2">
      <c r="A34" s="12" t="s">
        <v>30</v>
      </c>
      <c r="B34" s="9">
        <f>INDEX('Final Energy Consumption-2020'!$A$2:$AE$43,MATCH('Energy Use 2020'!$A34,'Final Energy Consumption-2020'!$A$2:$A$43,0),MATCH('Energy Use 2020'!B$2,'Final Energy Consumption-2020'!$A$2:$AE$2,0))*VLOOKUP(B$3,'Heat Value'!$A$1:$E$33,5,0)</f>
        <v>808531984349.4541</v>
      </c>
      <c r="C34" s="5">
        <f>INDEX('Final Energy Consumption-2020'!$A$2:$AE$43,MATCH('Energy Use 2020'!$A34,'Final Energy Consumption-2020'!$A$2:$A$43,0),MATCH('Energy Use 2020'!C$2,'Final Energy Consumption-2020'!$A$2:$AE$2,0))*VLOOKUP(C$3,'Heat Value'!$A$1:$E$33,5,0)</f>
        <v>0</v>
      </c>
      <c r="D34" s="5">
        <f>INDEX('Final Energy Consumption-2020'!$A$2:$AE$43,MATCH('Energy Use 2020'!$A34,'Final Energy Consumption-2020'!$A$2:$A$43,0),MATCH('Energy Use 2020'!D$2,'Final Energy Consumption-2020'!$A$2:$AE$2,0))*VLOOKUP(D$3,'Heat Value'!$A$1:$E$33,5,0)</f>
        <v>0</v>
      </c>
      <c r="E34" s="5">
        <f>INDEX('Final Energy Consumption-2020'!$A$2:$AE$43,MATCH('Energy Use 2020'!$A34,'Final Energy Consumption-2020'!$A$2:$A$43,0),MATCH('Energy Use 2020'!E$2,'Final Energy Consumption-2020'!$A$2:$AE$2,0))*VLOOKUP(E$3,'Heat Value'!$A$1:$E$33,5,0)</f>
        <v>0</v>
      </c>
      <c r="F34" s="5">
        <f>INDEX('Final Energy Consumption-2020'!$A$2:$AE$43,MATCH('Energy Use 2020'!$A34,'Final Energy Consumption-2020'!$A$2:$A$43,0),MATCH('Energy Use 2020'!F$2,'Final Energy Consumption-2020'!$A$2:$AE$2,0))*VLOOKUP(F$3,'Heat Value'!$A$1:$E$33,5,0)</f>
        <v>542782166460.66656</v>
      </c>
      <c r="G34" s="5">
        <f>INDEX('Final Energy Consumption-2020'!$A$2:$AE$43,MATCH('Energy Use 2020'!$A34,'Final Energy Consumption-2020'!$A$2:$A$43,0),MATCH('Energy Use 2020'!G$2,'Final Energy Consumption-2020'!$A$2:$AE$2,0))*VLOOKUP(G$3,'Heat Value'!$A$1:$E$33,5,0)</f>
        <v>1330355165558.2971</v>
      </c>
      <c r="H34" s="5">
        <f>INDEX('Final Energy Consumption-2020'!$A$2:$AE$43,MATCH('Energy Use 2020'!$A34,'Final Energy Consumption-2020'!$A$2:$A$43,0),MATCH('Energy Use 2020'!H$2,'Final Energy Consumption-2020'!$A$2:$AE$2,0))*VLOOKUP(H$3,'Heat Value'!$A$1:$E$33,5,0)</f>
        <v>0</v>
      </c>
      <c r="I34" s="5">
        <f>INDEX('Final Energy Consumption-2020'!$A$2:$AE$43,MATCH('Energy Use 2020'!$A34,'Final Energy Consumption-2020'!$A$2:$A$43,0),MATCH('Energy Use 2020'!I$2,'Final Energy Consumption-2020'!$A$2:$AE$2,0))*VLOOKUP(I$3,'Heat Value'!$A$1:$E$33,5,0)</f>
        <v>247712005009.02396</v>
      </c>
      <c r="J34" s="5">
        <f>INDEX('Final Energy Consumption-2020'!$A$2:$AE$43,MATCH('Energy Use 2020'!$A34,'Final Energy Consumption-2020'!$A$2:$A$43,0),MATCH('Energy Use 2020'!J$2,'Final Energy Consumption-2020'!$A$2:$AE$2,0))*VLOOKUP(J$3,'Heat Value'!$A$1:$E$33,5,0)</f>
        <v>878292935866.85486</v>
      </c>
      <c r="K34" s="5">
        <f>INDEX('Final Energy Consumption-2020'!$A$2:$AE$43,MATCH('Energy Use 2020'!$A34,'Final Energy Consumption-2020'!$A$2:$A$43,0),MATCH('Energy Use 2020'!K$2,'Final Energy Consumption-2020'!$A$2:$AE$2,0))*VLOOKUP(K$3,'Heat Value'!$A$1:$E$33,5,0)</f>
        <v>3963392080.144383</v>
      </c>
      <c r="L34" s="5">
        <f>INDEX('Final Energy Consumption-2020'!$A$2:$AE$43,MATCH('Energy Use 2020'!$A34,'Final Energy Consumption-2020'!$A$2:$A$43,0),MATCH('Energy Use 2020'!L$2,'Final Energy Consumption-2020'!$A$2:$AE$2,0))*VLOOKUP(L$3,'Heat Value'!$A$1:$E$33,5,0)</f>
        <v>3388266128281.2666</v>
      </c>
      <c r="M34" s="5">
        <f>INDEX('Final Energy Consumption-2020'!$A$2:$AE$43,MATCH('Energy Use 2020'!$A34,'Final Energy Consumption-2020'!$A$2:$A$43,0),MATCH('Energy Use 2020'!M$2,'Final Energy Consumption-2020'!$A$2:$AE$2,0))*VLOOKUP(M$3,'Heat Value'!$A$1:$E$33,5,0)</f>
        <v>359237854564.76074</v>
      </c>
      <c r="N34" s="5">
        <f>INDEX('Final Energy Consumption-2020'!$A$2:$AE$43,MATCH('Energy Use 2020'!$A34,'Final Energy Consumption-2020'!$A$2:$A$43,0),MATCH('Energy Use 2020'!N$2,'Final Energy Consumption-2020'!$A$2:$AE$2,0))*VLOOKUP(N$3,'Heat Value'!$A$1:$E$33,5,0)</f>
        <v>6067987016990.6172</v>
      </c>
      <c r="O34" s="5">
        <f>INDEX('Final Energy Consumption-2020'!$A$2:$AE$43,MATCH('Energy Use 2020'!$A34,'Final Energy Consumption-2020'!$A$2:$A$43,0),MATCH('Energy Use 2020'!O$2,'Final Energy Consumption-2020'!$A$2:$AE$2,0))*VLOOKUP(O$3,'Heat Value'!$A$1:$E$33,5,0)</f>
        <v>150608899045.48654</v>
      </c>
      <c r="P34" s="5">
        <f>INDEX('Final Energy Consumption-2020'!$A$2:$AE$43,MATCH('Energy Use 2020'!$A34,'Final Energy Consumption-2020'!$A$2:$A$43,0),MATCH('Energy Use 2020'!P$2,'Final Energy Consumption-2020'!$A$2:$AE$2,0))*VLOOKUP(P$3,'Heat Value'!$A$1:$E$33,5,0)</f>
        <v>0</v>
      </c>
      <c r="Q34" s="5">
        <f>INDEX('Final Energy Consumption-2020'!$A$2:$AE$43,MATCH('Energy Use 2020'!$A34,'Final Energy Consumption-2020'!$A$2:$A$43,0),MATCH('Energy Use 2020'!Q$2,'Final Energy Consumption-2020'!$A$2:$AE$2,0))*VLOOKUP(Q$3,'Heat Value'!$A$1:$E$33,5,0)</f>
        <v>1447872356709.8367</v>
      </c>
      <c r="R34" s="5">
        <f>INDEX('Final Energy Consumption-2020'!$A$2:$AE$43,MATCH('Energy Use 2020'!$A34,'Final Energy Consumption-2020'!$A$2:$A$43,0),MATCH('Energy Use 2020'!R$2,'Final Energy Consumption-2020'!$A$2:$AE$2,0))*VLOOKUP(R$3,'Heat Value'!$A$1:$E$33,5,0)</f>
        <v>11352479586.744152</v>
      </c>
      <c r="S34" s="5">
        <f>INDEX('Final Energy Consumption-2020'!$A$2:$AE$43,MATCH('Energy Use 2020'!$A34,'Final Energy Consumption-2020'!$A$2:$A$43,0),MATCH('Energy Use 2020'!S$2,'Final Energy Consumption-2020'!$A$2:$AE$2,0))*VLOOKUP(S$3,'Heat Value'!$A$1:$E$33,5,0)</f>
        <v>16281602533.173956</v>
      </c>
      <c r="T34" s="9">
        <f>INDEX('Final Energy Consumption-2020'!$A$2:$AE$43,MATCH('Energy Use 2020'!$A34,'Final Energy Consumption-2020'!$A$2:$A$43,0),MATCH('Energy Use 2020'!T$2,'Final Energy Consumption-2020'!$A$2:$AE$2,0))*VLOOKUP(T$3,'Heat Value'!$A$1:$E$33,5,0)</f>
        <v>0</v>
      </c>
      <c r="U34" s="5">
        <f>INDEX('Final Energy Consumption-2020'!$A$2:$AE$43,MATCH('Energy Use 2020'!$A34,'Final Energy Consumption-2020'!$A$2:$A$43,0),MATCH('Energy Use 2020'!U$2,'Final Energy Consumption-2020'!$A$2:$AE$2,0))*VLOOKUP(U$3,'Heat Value'!$A$1:$E$33,5,0)</f>
        <v>0</v>
      </c>
      <c r="V34" s="5">
        <f>INDEX('Final Energy Consumption-2020'!$A$2:$AE$43,MATCH('Energy Use 2020'!$A34,'Final Energy Consumption-2020'!$A$2:$A$43,0),MATCH('Energy Use 2020'!V$2,'Final Energy Consumption-2020'!$A$2:$AE$2,0))*VLOOKUP(V$3,'Heat Value'!$A$1:$E$33,5,0)</f>
        <v>1864372203613.676</v>
      </c>
      <c r="W34" s="5">
        <f>INDEX('Final Energy Consumption-2020'!$A$2:$AE$43,MATCH('Energy Use 2020'!$A34,'Final Energy Consumption-2020'!$A$2:$A$43,0),MATCH('Energy Use 2020'!W$2,'Final Energy Consumption-2020'!$A$2:$AE$2,0))*VLOOKUP(W$3,'Heat Value'!$A$1:$E$33,5,0)</f>
        <v>0</v>
      </c>
      <c r="X34" s="5">
        <f>INDEX('Final Energy Consumption-2020'!$A$2:$AE$43,MATCH('Energy Use 2020'!$A34,'Final Energy Consumption-2020'!$A$2:$A$43,0),MATCH('Energy Use 2020'!X$2,'Final Energy Consumption-2020'!$A$2:$AE$2,0))*VLOOKUP(X$3,'Heat Value'!$A$1:$E$33,5,0)</f>
        <v>1227392843705.8569</v>
      </c>
      <c r="Y34" s="5">
        <f>INDEX('Final Energy Consumption-2020'!$A$2:$AE$43,MATCH('Energy Use 2020'!$A34,'Final Energy Consumption-2020'!$A$2:$A$43,0),MATCH('Energy Use 2020'!Y$2,'Final Energy Consumption-2020'!$A$2:$AE$2,0))*VLOOKUP(Y$3,'Heat Value'!$A$1:$E$33,5,0)</f>
        <v>17808171956015.41</v>
      </c>
      <c r="Z34" s="5">
        <f>INDEX('Final Energy Consumption-2020'!$A$2:$AE$43,MATCH('Energy Use 2020'!$A34,'Final Energy Consumption-2020'!$A$2:$A$43,0),MATCH('Energy Use 2020'!Z$2,'Final Energy Consumption-2020'!$A$2:$AE$2,0))*VLOOKUP(Z$3,'Heat Value'!$A$1:$E$33,5,0)</f>
        <v>45605649217527.211</v>
      </c>
      <c r="AA34" s="5">
        <f>INDEX('Final Energy Consumption-2020'!$A$2:$AE$43,MATCH('Energy Use 2020'!$A34,'Final Energy Consumption-2020'!$A$2:$A$43,0),MATCH('Energy Use 2020'!AA$2,'Final Energy Consumption-2020'!$A$2:$AE$2,0))*VLOOKUP(AA$3,'Heat Value'!$A$1:$E$33,5,0)</f>
        <v>7897780956335.1553</v>
      </c>
      <c r="AB34" s="5">
        <f>INDEX('Final Energy Consumption-2020'!$A$2:$AE$43,MATCH('Energy Use 2020'!$A34,'Final Energy Consumption-2020'!$A$2:$A$43,0),MATCH('Energy Use 2020'!AB$2,'Final Energy Consumption-2020'!$A$2:$AE$2,0))*VLOOKUP(AB$3,'Heat Value'!$A$1:$E$33,5,0)</f>
        <v>170108909400388.63</v>
      </c>
      <c r="AC34" s="131">
        <f>INDEX('Final Energy Consumption-2020'!$A$2:$AE$43,MATCH('Energy Use 2020'!$A34,'Final Energy Consumption-2020'!$A$2:$A$43,0),MATCH('Energy Use 2020'!AC$2,'Final Energy Consumption-2020'!$A$2:$AE$2,0))*VLOOKUP(AC$3,'Heat Value'!$A$1:$E$33,5,0)</f>
        <v>1206844642394.9973</v>
      </c>
    </row>
    <row r="35" spans="1:29" x14ac:dyDescent="0.2">
      <c r="A35" s="12" t="s">
        <v>31</v>
      </c>
      <c r="B35" s="9">
        <f>INDEX('Final Energy Consumption-2020'!$A$2:$AE$43,MATCH('Energy Use 2020'!$A35,'Final Energy Consumption-2020'!$A$2:$A$43,0),MATCH('Energy Use 2020'!B$2,'Final Energy Consumption-2020'!$A$2:$AE$2,0))*VLOOKUP(B$3,'Heat Value'!$A$1:$E$33,5,0)</f>
        <v>3117207871033.5571</v>
      </c>
      <c r="C35" s="5">
        <f>INDEX('Final Energy Consumption-2020'!$A$2:$AE$43,MATCH('Energy Use 2020'!$A35,'Final Energy Consumption-2020'!$A$2:$A$43,0),MATCH('Energy Use 2020'!C$2,'Final Energy Consumption-2020'!$A$2:$AE$2,0))*VLOOKUP(C$3,'Heat Value'!$A$1:$E$33,5,0)</f>
        <v>0</v>
      </c>
      <c r="D35" s="5">
        <f>INDEX('Final Energy Consumption-2020'!$A$2:$AE$43,MATCH('Energy Use 2020'!$A35,'Final Energy Consumption-2020'!$A$2:$A$43,0),MATCH('Energy Use 2020'!D$2,'Final Energy Consumption-2020'!$A$2:$AE$2,0))*VLOOKUP(D$3,'Heat Value'!$A$1:$E$33,5,0)</f>
        <v>4755956758.1185389</v>
      </c>
      <c r="E35" s="5">
        <f>INDEX('Final Energy Consumption-2020'!$A$2:$AE$43,MATCH('Energy Use 2020'!$A35,'Final Energy Consumption-2020'!$A$2:$A$43,0),MATCH('Energy Use 2020'!E$2,'Final Energy Consumption-2020'!$A$2:$AE$2,0))*VLOOKUP(E$3,'Heat Value'!$A$1:$E$33,5,0)</f>
        <v>3026617500865.0015</v>
      </c>
      <c r="F35" s="5">
        <f>INDEX('Final Energy Consumption-2020'!$A$2:$AE$43,MATCH('Energy Use 2020'!$A35,'Final Energy Consumption-2020'!$A$2:$A$43,0),MATCH('Energy Use 2020'!F$2,'Final Energy Consumption-2020'!$A$2:$AE$2,0))*VLOOKUP(F$3,'Heat Value'!$A$1:$E$33,5,0)</f>
        <v>98687666629.212097</v>
      </c>
      <c r="G35" s="5">
        <f>INDEX('Final Energy Consumption-2020'!$A$2:$AE$43,MATCH('Energy Use 2020'!$A35,'Final Energy Consumption-2020'!$A$2:$A$43,0),MATCH('Energy Use 2020'!G$2,'Final Energy Consumption-2020'!$A$2:$AE$2,0))*VLOOKUP(G$3,'Heat Value'!$A$1:$E$33,5,0)</f>
        <v>3566635832.5959711</v>
      </c>
      <c r="H35" s="5">
        <f>INDEX('Final Energy Consumption-2020'!$A$2:$AE$43,MATCH('Energy Use 2020'!$A35,'Final Energy Consumption-2020'!$A$2:$A$43,0),MATCH('Energy Use 2020'!H$2,'Final Energy Consumption-2020'!$A$2:$AE$2,0))*VLOOKUP(H$3,'Heat Value'!$A$1:$E$33,5,0)</f>
        <v>7530407039.5894213</v>
      </c>
      <c r="I35" s="5">
        <f>INDEX('Final Energy Consumption-2020'!$A$2:$AE$43,MATCH('Energy Use 2020'!$A35,'Final Energy Consumption-2020'!$A$2:$A$43,0),MATCH('Energy Use 2020'!I$2,'Final Energy Consumption-2020'!$A$2:$AE$2,0))*VLOOKUP(I$3,'Heat Value'!$A$1:$E$33,5,0)</f>
        <v>79267841602.887665</v>
      </c>
      <c r="J35" s="5">
        <f>INDEX('Final Energy Consumption-2020'!$A$2:$AE$43,MATCH('Energy Use 2020'!$A35,'Final Energy Consumption-2020'!$A$2:$A$43,0),MATCH('Energy Use 2020'!J$2,'Final Energy Consumption-2020'!$A$2:$AE$2,0))*VLOOKUP(J$3,'Heat Value'!$A$1:$E$33,5,0)</f>
        <v>0</v>
      </c>
      <c r="K35" s="5">
        <f>INDEX('Final Energy Consumption-2020'!$A$2:$AE$43,MATCH('Energy Use 2020'!$A35,'Final Energy Consumption-2020'!$A$2:$A$43,0),MATCH('Energy Use 2020'!K$2,'Final Energy Consumption-2020'!$A$2:$AE$2,0))*VLOOKUP(K$3,'Heat Value'!$A$1:$E$33,5,0)</f>
        <v>3963392080.144383</v>
      </c>
      <c r="L35" s="5">
        <f>INDEX('Final Energy Consumption-2020'!$A$2:$AE$43,MATCH('Energy Use 2020'!$A35,'Final Energy Consumption-2020'!$A$2:$A$43,0),MATCH('Energy Use 2020'!L$2,'Final Energy Consumption-2020'!$A$2:$AE$2,0))*VLOOKUP(L$3,'Heat Value'!$A$1:$E$33,5,0)</f>
        <v>5560022249059.1377</v>
      </c>
      <c r="M35" s="5">
        <f>INDEX('Final Energy Consumption-2020'!$A$2:$AE$43,MATCH('Energy Use 2020'!$A35,'Final Energy Consumption-2020'!$A$2:$A$43,0),MATCH('Energy Use 2020'!M$2,'Final Energy Consumption-2020'!$A$2:$AE$2,0))*VLOOKUP(M$3,'Heat Value'!$A$1:$E$33,5,0)</f>
        <v>97973960335.843842</v>
      </c>
      <c r="N35" s="5">
        <f>INDEX('Final Energy Consumption-2020'!$A$2:$AE$43,MATCH('Energy Use 2020'!$A35,'Final Energy Consumption-2020'!$A$2:$A$43,0),MATCH('Energy Use 2020'!N$2,'Final Energy Consumption-2020'!$A$2:$AE$2,0))*VLOOKUP(N$3,'Heat Value'!$A$1:$E$33,5,0)</f>
        <v>6601614123081.7295</v>
      </c>
      <c r="O35" s="5">
        <f>INDEX('Final Energy Consumption-2020'!$A$2:$AE$43,MATCH('Energy Use 2020'!$A35,'Final Energy Consumption-2020'!$A$2:$A$43,0),MATCH('Energy Use 2020'!O$2,'Final Energy Consumption-2020'!$A$2:$AE$2,0))*VLOOKUP(O$3,'Heat Value'!$A$1:$E$33,5,0)</f>
        <v>67377665362.454514</v>
      </c>
      <c r="P35" s="5">
        <f>INDEX('Final Energy Consumption-2020'!$A$2:$AE$43,MATCH('Energy Use 2020'!$A35,'Final Energy Consumption-2020'!$A$2:$A$43,0),MATCH('Energy Use 2020'!P$2,'Final Energy Consumption-2020'!$A$2:$AE$2,0))*VLOOKUP(P$3,'Heat Value'!$A$1:$E$33,5,0)</f>
        <v>4161580640.4940557</v>
      </c>
      <c r="Q35" s="5">
        <f>INDEX('Final Energy Consumption-2020'!$A$2:$AE$43,MATCH('Energy Use 2020'!$A35,'Final Energy Consumption-2020'!$A$2:$A$43,0),MATCH('Energy Use 2020'!Q$2,'Final Energy Consumption-2020'!$A$2:$AE$2,0))*VLOOKUP(Q$3,'Heat Value'!$A$1:$E$33,5,0)</f>
        <v>3280274499212.5298</v>
      </c>
      <c r="R35" s="5">
        <f>INDEX('Final Energy Consumption-2020'!$A$2:$AE$43,MATCH('Energy Use 2020'!$A35,'Final Energy Consumption-2020'!$A$2:$A$43,0),MATCH('Energy Use 2020'!R$2,'Final Energy Consumption-2020'!$A$2:$AE$2,0))*VLOOKUP(R$3,'Heat Value'!$A$1:$E$33,5,0)</f>
        <v>3784159862.2480507</v>
      </c>
      <c r="S35" s="5">
        <f>INDEX('Final Energy Consumption-2020'!$A$2:$AE$43,MATCH('Energy Use 2020'!$A35,'Final Energy Consumption-2020'!$A$2:$A$43,0),MATCH('Energy Use 2020'!S$2,'Final Energy Consumption-2020'!$A$2:$AE$2,0))*VLOOKUP(S$3,'Heat Value'!$A$1:$E$33,5,0)</f>
        <v>48844807599.521866</v>
      </c>
      <c r="T35" s="9">
        <f>INDEX('Final Energy Consumption-2020'!$A$2:$AE$43,MATCH('Energy Use 2020'!$A35,'Final Energy Consumption-2020'!$A$2:$A$43,0),MATCH('Energy Use 2020'!T$2,'Final Energy Consumption-2020'!$A$2:$AE$2,0))*VLOOKUP(T$3,'Heat Value'!$A$1:$E$33,5,0)</f>
        <v>3689946840.25495</v>
      </c>
      <c r="U35" s="5">
        <f>INDEX('Final Energy Consumption-2020'!$A$2:$AE$43,MATCH('Energy Use 2020'!$A35,'Final Energy Consumption-2020'!$A$2:$A$43,0),MATCH('Energy Use 2020'!U$2,'Final Energy Consumption-2020'!$A$2:$AE$2,0))*VLOOKUP(U$3,'Heat Value'!$A$1:$E$33,5,0)</f>
        <v>0</v>
      </c>
      <c r="V35" s="5">
        <f>INDEX('Final Energy Consumption-2020'!$A$2:$AE$43,MATCH('Energy Use 2020'!$A35,'Final Energy Consumption-2020'!$A$2:$A$43,0),MATCH('Energy Use 2020'!V$2,'Final Energy Consumption-2020'!$A$2:$AE$2,0))*VLOOKUP(V$3,'Heat Value'!$A$1:$E$33,5,0)</f>
        <v>760968246372.92908</v>
      </c>
      <c r="W35" s="5">
        <f>INDEX('Final Energy Consumption-2020'!$A$2:$AE$43,MATCH('Energy Use 2020'!$A35,'Final Energy Consumption-2020'!$A$2:$A$43,0),MATCH('Energy Use 2020'!W$2,'Final Energy Consumption-2020'!$A$2:$AE$2,0))*VLOOKUP(W$3,'Heat Value'!$A$1:$E$33,5,0)</f>
        <v>0</v>
      </c>
      <c r="X35" s="5">
        <f>INDEX('Final Energy Consumption-2020'!$A$2:$AE$43,MATCH('Energy Use 2020'!$A35,'Final Energy Consumption-2020'!$A$2:$A$43,0),MATCH('Energy Use 2020'!X$2,'Final Energy Consumption-2020'!$A$2:$AE$2,0))*VLOOKUP(X$3,'Heat Value'!$A$1:$E$33,5,0)</f>
        <v>536013330479.14001</v>
      </c>
      <c r="Y35" s="5">
        <f>INDEX('Final Energy Consumption-2020'!$A$2:$AE$43,MATCH('Energy Use 2020'!$A35,'Final Energy Consumption-2020'!$A$2:$A$43,0),MATCH('Energy Use 2020'!Y$2,'Final Energy Consumption-2020'!$A$2:$AE$2,0))*VLOOKUP(Y$3,'Heat Value'!$A$1:$E$33,5,0)</f>
        <v>23204587700262.504</v>
      </c>
      <c r="Z35" s="5">
        <f>INDEX('Final Energy Consumption-2020'!$A$2:$AE$43,MATCH('Energy Use 2020'!$A35,'Final Energy Consumption-2020'!$A$2:$A$43,0),MATCH('Energy Use 2020'!Z$2,'Final Energy Consumption-2020'!$A$2:$AE$2,0))*VLOOKUP(Z$3,'Heat Value'!$A$1:$E$33,5,0)</f>
        <v>77697791259107.281</v>
      </c>
      <c r="AA35" s="5">
        <f>INDEX('Final Energy Consumption-2020'!$A$2:$AE$43,MATCH('Energy Use 2020'!$A35,'Final Energy Consumption-2020'!$A$2:$A$43,0),MATCH('Energy Use 2020'!AA$2,'Final Energy Consumption-2020'!$A$2:$AE$2,0))*VLOOKUP(AA$3,'Heat Value'!$A$1:$E$33,5,0)</f>
        <v>24758973660019.988</v>
      </c>
      <c r="AB35" s="5">
        <f>INDEX('Final Energy Consumption-2020'!$A$2:$AE$43,MATCH('Energy Use 2020'!$A35,'Final Energy Consumption-2020'!$A$2:$A$43,0),MATCH('Energy Use 2020'!AB$2,'Final Energy Consumption-2020'!$A$2:$AE$2,0))*VLOOKUP(AB$3,'Heat Value'!$A$1:$E$33,5,0)</f>
        <v>403584701226954</v>
      </c>
      <c r="AC35" s="131">
        <f>INDEX('Final Energy Consumption-2020'!$A$2:$AE$43,MATCH('Energy Use 2020'!$A35,'Final Energy Consumption-2020'!$A$2:$A$43,0),MATCH('Energy Use 2020'!AC$2,'Final Energy Consumption-2020'!$A$2:$AE$2,0))*VLOOKUP(AC$3,'Heat Value'!$A$1:$E$33,5,0)</f>
        <v>643650475943.99854</v>
      </c>
    </row>
    <row r="36" spans="1:29" x14ac:dyDescent="0.2">
      <c r="A36" s="12" t="s">
        <v>32</v>
      </c>
      <c r="B36" s="9">
        <f>INDEX('Final Energy Consumption-2020'!$A$2:$AE$43,MATCH('Energy Use 2020'!$A36,'Final Energy Consumption-2020'!$A$2:$A$43,0),MATCH('Energy Use 2020'!B$2,'Final Energy Consumption-2020'!$A$2:$AE$2,0))*VLOOKUP(B$3,'Heat Value'!$A$1:$E$33,5,0)</f>
        <v>2966598971988.0708</v>
      </c>
      <c r="C36" s="5">
        <f>INDEX('Final Energy Consumption-2020'!$A$2:$AE$43,MATCH('Energy Use 2020'!$A36,'Final Energy Consumption-2020'!$A$2:$A$43,0),MATCH('Energy Use 2020'!C$2,'Final Energy Consumption-2020'!$A$2:$AE$2,0))*VLOOKUP(C$3,'Heat Value'!$A$1:$E$33,5,0)</f>
        <v>0</v>
      </c>
      <c r="D36" s="5">
        <f>INDEX('Final Energy Consumption-2020'!$A$2:$AE$43,MATCH('Energy Use 2020'!$A36,'Final Energy Consumption-2020'!$A$2:$A$43,0),MATCH('Energy Use 2020'!D$2,'Final Energy Consumption-2020'!$A$2:$AE$2,0))*VLOOKUP(D$3,'Heat Value'!$A$1:$E$33,5,0)</f>
        <v>1606720724784.3799</v>
      </c>
      <c r="E36" s="5">
        <f>INDEX('Final Energy Consumption-2020'!$A$2:$AE$43,MATCH('Energy Use 2020'!$A36,'Final Energy Consumption-2020'!$A$2:$A$43,0),MATCH('Energy Use 2020'!E$2,'Final Energy Consumption-2020'!$A$2:$AE$2,0))*VLOOKUP(E$3,'Heat Value'!$A$1:$E$33,5,0)</f>
        <v>107804719532.1461</v>
      </c>
      <c r="F36" s="5">
        <f>INDEX('Final Energy Consumption-2020'!$A$2:$AE$43,MATCH('Energy Use 2020'!$A36,'Final Energy Consumption-2020'!$A$2:$A$43,0),MATCH('Energy Use 2020'!F$2,'Final Energy Consumption-2020'!$A$2:$AE$2,0))*VLOOKUP(F$3,'Heat Value'!$A$1:$E$33,5,0)</f>
        <v>394750666516.84839</v>
      </c>
      <c r="G36" s="5">
        <f>INDEX('Final Energy Consumption-2020'!$A$2:$AE$43,MATCH('Energy Use 2020'!$A36,'Final Energy Consumption-2020'!$A$2:$A$43,0),MATCH('Energy Use 2020'!G$2,'Final Energy Consumption-2020'!$A$2:$AE$2,0))*VLOOKUP(G$3,'Heat Value'!$A$1:$E$33,5,0)</f>
        <v>0</v>
      </c>
      <c r="H36" s="5">
        <f>INDEX('Final Energy Consumption-2020'!$A$2:$AE$43,MATCH('Energy Use 2020'!$A36,'Final Energy Consumption-2020'!$A$2:$A$43,0),MATCH('Energy Use 2020'!H$2,'Final Energy Consumption-2020'!$A$2:$AE$2,0))*VLOOKUP(H$3,'Heat Value'!$A$1:$E$33,5,0)</f>
        <v>0</v>
      </c>
      <c r="I36" s="5">
        <f>INDEX('Final Energy Consumption-2020'!$A$2:$AE$43,MATCH('Energy Use 2020'!$A36,'Final Energy Consumption-2020'!$A$2:$A$43,0),MATCH('Energy Use 2020'!I$2,'Final Energy Consumption-2020'!$A$2:$AE$2,0))*VLOOKUP(I$3,'Heat Value'!$A$1:$E$33,5,0)</f>
        <v>0</v>
      </c>
      <c r="J36" s="5">
        <f>INDEX('Final Energy Consumption-2020'!$A$2:$AE$43,MATCH('Energy Use 2020'!$A36,'Final Energy Consumption-2020'!$A$2:$A$43,0),MATCH('Energy Use 2020'!J$2,'Final Energy Consumption-2020'!$A$2:$AE$2,0))*VLOOKUP(J$3,'Heat Value'!$A$1:$E$33,5,0)</f>
        <v>0</v>
      </c>
      <c r="K36" s="5">
        <f>INDEX('Final Energy Consumption-2020'!$A$2:$AE$43,MATCH('Energy Use 2020'!$A36,'Final Energy Consumption-2020'!$A$2:$A$43,0),MATCH('Energy Use 2020'!K$2,'Final Energy Consumption-2020'!$A$2:$AE$2,0))*VLOOKUP(K$3,'Heat Value'!$A$1:$E$33,5,0)</f>
        <v>0</v>
      </c>
      <c r="L36" s="5">
        <f>INDEX('Final Energy Consumption-2020'!$A$2:$AE$43,MATCH('Energy Use 2020'!$A36,'Final Energy Consumption-2020'!$A$2:$A$43,0),MATCH('Energy Use 2020'!L$2,'Final Energy Consumption-2020'!$A$2:$AE$2,0))*VLOOKUP(L$3,'Heat Value'!$A$1:$E$33,5,0)</f>
        <v>1106289302125.5701</v>
      </c>
      <c r="M36" s="5">
        <f>INDEX('Final Energy Consumption-2020'!$A$2:$AE$43,MATCH('Energy Use 2020'!$A36,'Final Energy Consumption-2020'!$A$2:$A$43,0),MATCH('Energy Use 2020'!M$2,'Final Energy Consumption-2020'!$A$2:$AE$2,0))*VLOOKUP(M$3,'Heat Value'!$A$1:$E$33,5,0)</f>
        <v>530692285152.48749</v>
      </c>
      <c r="N36" s="5">
        <f>INDEX('Final Energy Consumption-2020'!$A$2:$AE$43,MATCH('Energy Use 2020'!$A36,'Final Energy Consumption-2020'!$A$2:$A$43,0),MATCH('Energy Use 2020'!N$2,'Final Energy Consumption-2020'!$A$2:$AE$2,0))*VLOOKUP(N$3,'Heat Value'!$A$1:$E$33,5,0)</f>
        <v>3068355860023.9028</v>
      </c>
      <c r="O36" s="5">
        <f>INDEX('Final Energy Consumption-2020'!$A$2:$AE$43,MATCH('Energy Use 2020'!$A36,'Final Energy Consumption-2020'!$A$2:$A$43,0),MATCH('Energy Use 2020'!O$2,'Final Energy Consumption-2020'!$A$2:$AE$2,0))*VLOOKUP(O$3,'Heat Value'!$A$1:$E$33,5,0)</f>
        <v>388412423854.14954</v>
      </c>
      <c r="P36" s="5">
        <f>INDEX('Final Energy Consumption-2020'!$A$2:$AE$43,MATCH('Energy Use 2020'!$A36,'Final Energy Consumption-2020'!$A$2:$A$43,0),MATCH('Energy Use 2020'!P$2,'Final Energy Consumption-2020'!$A$2:$AE$2,0))*VLOOKUP(P$3,'Heat Value'!$A$1:$E$33,5,0)</f>
        <v>0</v>
      </c>
      <c r="Q36" s="5">
        <f>INDEX('Final Energy Consumption-2020'!$A$2:$AE$43,MATCH('Energy Use 2020'!$A36,'Final Energy Consumption-2020'!$A$2:$A$43,0),MATCH('Energy Use 2020'!Q$2,'Final Energy Consumption-2020'!$A$2:$AE$2,0))*VLOOKUP(Q$3,'Heat Value'!$A$1:$E$33,5,0)</f>
        <v>133408293030.17467</v>
      </c>
      <c r="R36" s="5">
        <f>INDEX('Final Energy Consumption-2020'!$A$2:$AE$43,MATCH('Energy Use 2020'!$A36,'Final Energy Consumption-2020'!$A$2:$A$43,0),MATCH('Energy Use 2020'!R$2,'Final Energy Consumption-2020'!$A$2:$AE$2,0))*VLOOKUP(R$3,'Heat Value'!$A$1:$E$33,5,0)</f>
        <v>83251516969.457108</v>
      </c>
      <c r="S36" s="5">
        <f>INDEX('Final Energy Consumption-2020'!$A$2:$AE$43,MATCH('Energy Use 2020'!$A36,'Final Energy Consumption-2020'!$A$2:$A$43,0),MATCH('Energy Use 2020'!S$2,'Final Energy Consumption-2020'!$A$2:$AE$2,0))*VLOOKUP(S$3,'Heat Value'!$A$1:$E$33,5,0)</f>
        <v>12211201899.880466</v>
      </c>
      <c r="T36" s="9">
        <f>INDEX('Final Energy Consumption-2020'!$A$2:$AE$43,MATCH('Energy Use 2020'!$A36,'Final Energy Consumption-2020'!$A$2:$A$43,0),MATCH('Energy Use 2020'!T$2,'Final Energy Consumption-2020'!$A$2:$AE$2,0))*VLOOKUP(T$3,'Heat Value'!$A$1:$E$33,5,0)</f>
        <v>0</v>
      </c>
      <c r="U36" s="5">
        <f>INDEX('Final Energy Consumption-2020'!$A$2:$AE$43,MATCH('Energy Use 2020'!$A36,'Final Energy Consumption-2020'!$A$2:$A$43,0),MATCH('Energy Use 2020'!U$2,'Final Energy Consumption-2020'!$A$2:$AE$2,0))*VLOOKUP(U$3,'Heat Value'!$A$1:$E$33,5,0)</f>
        <v>0</v>
      </c>
      <c r="V36" s="5">
        <f>INDEX('Final Energy Consumption-2020'!$A$2:$AE$43,MATCH('Energy Use 2020'!$A36,'Final Energy Consumption-2020'!$A$2:$A$43,0),MATCH('Energy Use 2020'!V$2,'Final Energy Consumption-2020'!$A$2:$AE$2,0))*VLOOKUP(V$3,'Heat Value'!$A$1:$E$33,5,0)</f>
        <v>623042751717.83569</v>
      </c>
      <c r="W36" s="5">
        <f>INDEX('Final Energy Consumption-2020'!$A$2:$AE$43,MATCH('Energy Use 2020'!$A36,'Final Energy Consumption-2020'!$A$2:$A$43,0),MATCH('Energy Use 2020'!W$2,'Final Energy Consumption-2020'!$A$2:$AE$2,0))*VLOOKUP(W$3,'Heat Value'!$A$1:$E$33,5,0)</f>
        <v>0</v>
      </c>
      <c r="X36" s="5">
        <f>INDEX('Final Energy Consumption-2020'!$A$2:$AE$43,MATCH('Energy Use 2020'!$A36,'Final Energy Consumption-2020'!$A$2:$A$43,0),MATCH('Energy Use 2020'!X$2,'Final Energy Consumption-2020'!$A$2:$AE$2,0))*VLOOKUP(X$3,'Heat Value'!$A$1:$E$33,5,0)</f>
        <v>128177100766.75089</v>
      </c>
      <c r="Y36" s="5">
        <f>INDEX('Final Energy Consumption-2020'!$A$2:$AE$43,MATCH('Energy Use 2020'!$A36,'Final Energy Consumption-2020'!$A$2:$A$43,0),MATCH('Energy Use 2020'!Y$2,'Final Energy Consumption-2020'!$A$2:$AE$2,0))*VLOOKUP(Y$3,'Heat Value'!$A$1:$E$33,5,0)</f>
        <v>16830071602370.625</v>
      </c>
      <c r="Z36" s="5">
        <f>INDEX('Final Energy Consumption-2020'!$A$2:$AE$43,MATCH('Energy Use 2020'!$A36,'Final Energy Consumption-2020'!$A$2:$A$43,0),MATCH('Energy Use 2020'!Z$2,'Final Energy Consumption-2020'!$A$2:$AE$2,0))*VLOOKUP(Z$3,'Heat Value'!$A$1:$E$33,5,0)</f>
        <v>62122157988129.266</v>
      </c>
      <c r="AA36" s="5">
        <f>INDEX('Final Energy Consumption-2020'!$A$2:$AE$43,MATCH('Energy Use 2020'!$A36,'Final Energy Consumption-2020'!$A$2:$A$43,0),MATCH('Energy Use 2020'!AA$2,'Final Energy Consumption-2020'!$A$2:$AE$2,0))*VLOOKUP(AA$3,'Heat Value'!$A$1:$E$33,5,0)</f>
        <v>5615437324952.9873</v>
      </c>
      <c r="AB36" s="5">
        <f>INDEX('Final Energy Consumption-2020'!$A$2:$AE$43,MATCH('Energy Use 2020'!$A36,'Final Energy Consumption-2020'!$A$2:$A$43,0),MATCH('Energy Use 2020'!AB$2,'Final Energy Consumption-2020'!$A$2:$AE$2,0))*VLOOKUP(AB$3,'Heat Value'!$A$1:$E$33,5,0)</f>
        <v>54512374866221.539</v>
      </c>
      <c r="AC36" s="131">
        <f>INDEX('Final Energy Consumption-2020'!$A$2:$AE$43,MATCH('Energy Use 2020'!$A36,'Final Energy Consumption-2020'!$A$2:$A$43,0),MATCH('Energy Use 2020'!AC$2,'Final Energy Consumption-2020'!$A$2:$AE$2,0))*VLOOKUP(AC$3,'Heat Value'!$A$1:$E$33,5,0)</f>
        <v>66584531994.206749</v>
      </c>
    </row>
    <row r="37" spans="1:29" x14ac:dyDescent="0.2">
      <c r="A37" s="12" t="s">
        <v>33</v>
      </c>
      <c r="B37" s="9">
        <f>INDEX('Final Energy Consumption-2020'!$A$2:$AE$43,MATCH('Energy Use 2020'!$A37,'Final Energy Consumption-2020'!$A$2:$A$43,0),MATCH('Energy Use 2020'!B$2,'Final Energy Consumption-2020'!$A$2:$AE$2,0))*VLOOKUP(B$3,'Heat Value'!$A$1:$E$33,5,0)</f>
        <v>2068890665835.3677</v>
      </c>
      <c r="C37" s="5">
        <f>INDEX('Final Energy Consumption-2020'!$A$2:$AE$43,MATCH('Energy Use 2020'!$A37,'Final Energy Consumption-2020'!$A$2:$A$43,0),MATCH('Energy Use 2020'!C$2,'Final Energy Consumption-2020'!$A$2:$AE$2,0))*VLOOKUP(C$3,'Heat Value'!$A$1:$E$33,5,0)</f>
        <v>0</v>
      </c>
      <c r="D37" s="5">
        <f>INDEX('Final Energy Consumption-2020'!$A$2:$AE$43,MATCH('Energy Use 2020'!$A37,'Final Energy Consumption-2020'!$A$2:$A$43,0),MATCH('Energy Use 2020'!D$2,'Final Energy Consumption-2020'!$A$2:$AE$2,0))*VLOOKUP(D$3,'Heat Value'!$A$1:$E$33,5,0)</f>
        <v>0</v>
      </c>
      <c r="E37" s="5">
        <f>INDEX('Final Energy Consumption-2020'!$A$2:$AE$43,MATCH('Energy Use 2020'!$A37,'Final Energy Consumption-2020'!$A$2:$A$43,0),MATCH('Energy Use 2020'!E$2,'Final Energy Consumption-2020'!$A$2:$AE$2,0))*VLOOKUP(E$3,'Heat Value'!$A$1:$E$33,5,0)</f>
        <v>188658259181.25565</v>
      </c>
      <c r="F37" s="5">
        <f>INDEX('Final Energy Consumption-2020'!$A$2:$AE$43,MATCH('Energy Use 2020'!$A37,'Final Energy Consumption-2020'!$A$2:$A$43,0),MATCH('Energy Use 2020'!F$2,'Final Energy Consumption-2020'!$A$2:$AE$2,0))*VLOOKUP(F$3,'Heat Value'!$A$1:$E$33,5,0)</f>
        <v>0</v>
      </c>
      <c r="G37" s="5">
        <f>INDEX('Final Energy Consumption-2020'!$A$2:$AE$43,MATCH('Energy Use 2020'!$A37,'Final Energy Consumption-2020'!$A$2:$A$43,0),MATCH('Energy Use 2020'!G$2,'Final Energy Consumption-2020'!$A$2:$AE$2,0))*VLOOKUP(G$3,'Heat Value'!$A$1:$E$33,5,0)</f>
        <v>0</v>
      </c>
      <c r="H37" s="5">
        <f>INDEX('Final Energy Consumption-2020'!$A$2:$AE$43,MATCH('Energy Use 2020'!$A37,'Final Energy Consumption-2020'!$A$2:$A$43,0),MATCH('Energy Use 2020'!H$2,'Final Energy Consumption-2020'!$A$2:$AE$2,0))*VLOOKUP(H$3,'Heat Value'!$A$1:$E$33,5,0)</f>
        <v>0</v>
      </c>
      <c r="I37" s="5">
        <f>INDEX('Final Energy Consumption-2020'!$A$2:$AE$43,MATCH('Energy Use 2020'!$A37,'Final Energy Consumption-2020'!$A$2:$A$43,0),MATCH('Energy Use 2020'!I$2,'Final Energy Consumption-2020'!$A$2:$AE$2,0))*VLOOKUP(I$3,'Heat Value'!$A$1:$E$33,5,0)</f>
        <v>4954240100.180479</v>
      </c>
      <c r="J37" s="5">
        <f>INDEX('Final Energy Consumption-2020'!$A$2:$AE$43,MATCH('Energy Use 2020'!$A37,'Final Energy Consumption-2020'!$A$2:$A$43,0),MATCH('Energy Use 2020'!J$2,'Final Energy Consumption-2020'!$A$2:$AE$2,0))*VLOOKUP(J$3,'Heat Value'!$A$1:$E$33,5,0)</f>
        <v>0</v>
      </c>
      <c r="K37" s="5">
        <f>INDEX('Final Energy Consumption-2020'!$A$2:$AE$43,MATCH('Energy Use 2020'!$A37,'Final Energy Consumption-2020'!$A$2:$A$43,0),MATCH('Energy Use 2020'!K$2,'Final Energy Consumption-2020'!$A$2:$AE$2,0))*VLOOKUP(K$3,'Heat Value'!$A$1:$E$33,5,0)</f>
        <v>0</v>
      </c>
      <c r="L37" s="5">
        <f>INDEX('Final Energy Consumption-2020'!$A$2:$AE$43,MATCH('Energy Use 2020'!$A37,'Final Energy Consumption-2020'!$A$2:$A$43,0),MATCH('Energy Use 2020'!L$2,'Final Energy Consumption-2020'!$A$2:$AE$2,0))*VLOOKUP(L$3,'Heat Value'!$A$1:$E$33,5,0)</f>
        <v>4188386804357.3242</v>
      </c>
      <c r="M37" s="5">
        <f>INDEX('Final Energy Consumption-2020'!$A$2:$AE$43,MATCH('Energy Use 2020'!$A37,'Final Energy Consumption-2020'!$A$2:$A$43,0),MATCH('Energy Use 2020'!M$2,'Final Energy Consumption-2020'!$A$2:$AE$2,0))*VLOOKUP(M$3,'Heat Value'!$A$1:$E$33,5,0)</f>
        <v>48986980167.921921</v>
      </c>
      <c r="N37" s="5">
        <f>INDEX('Final Energy Consumption-2020'!$A$2:$AE$43,MATCH('Energy Use 2020'!$A37,'Final Energy Consumption-2020'!$A$2:$A$43,0),MATCH('Energy Use 2020'!N$2,'Final Energy Consumption-2020'!$A$2:$AE$2,0))*VLOOKUP(N$3,'Heat Value'!$A$1:$E$33,5,0)</f>
        <v>2623666604947.9751</v>
      </c>
      <c r="O37" s="5">
        <f>INDEX('Final Energy Consumption-2020'!$A$2:$AE$43,MATCH('Energy Use 2020'!$A37,'Final Energy Consumption-2020'!$A$2:$A$43,0),MATCH('Energy Use 2020'!O$2,'Final Energy Consumption-2020'!$A$2:$AE$2,0))*VLOOKUP(O$3,'Heat Value'!$A$1:$E$33,5,0)</f>
        <v>471643657537.18152</v>
      </c>
      <c r="P37" s="5">
        <f>INDEX('Final Energy Consumption-2020'!$A$2:$AE$43,MATCH('Energy Use 2020'!$A37,'Final Energy Consumption-2020'!$A$2:$A$43,0),MATCH('Energy Use 2020'!P$2,'Final Energy Consumption-2020'!$A$2:$AE$2,0))*VLOOKUP(P$3,'Heat Value'!$A$1:$E$33,5,0)</f>
        <v>0</v>
      </c>
      <c r="Q37" s="5">
        <f>INDEX('Final Energy Consumption-2020'!$A$2:$AE$43,MATCH('Energy Use 2020'!$A37,'Final Energy Consumption-2020'!$A$2:$A$43,0),MATCH('Energy Use 2020'!Q$2,'Final Energy Consumption-2020'!$A$2:$AE$2,0))*VLOOKUP(Q$3,'Heat Value'!$A$1:$E$33,5,0)</f>
        <v>741593158314.79443</v>
      </c>
      <c r="R37" s="5">
        <f>INDEX('Final Energy Consumption-2020'!$A$2:$AE$43,MATCH('Energy Use 2020'!$A37,'Final Energy Consumption-2020'!$A$2:$A$43,0),MATCH('Energy Use 2020'!R$2,'Final Energy Consumption-2020'!$A$2:$AE$2,0))*VLOOKUP(R$3,'Heat Value'!$A$1:$E$33,5,0)</f>
        <v>52978238071.47271</v>
      </c>
      <c r="S37" s="5">
        <f>INDEX('Final Energy Consumption-2020'!$A$2:$AE$43,MATCH('Energy Use 2020'!$A37,'Final Energy Consumption-2020'!$A$2:$A$43,0),MATCH('Energy Use 2020'!S$2,'Final Energy Consumption-2020'!$A$2:$AE$2,0))*VLOOKUP(S$3,'Heat Value'!$A$1:$E$33,5,0)</f>
        <v>36633605699.641396</v>
      </c>
      <c r="T37" s="9">
        <f>INDEX('Final Energy Consumption-2020'!$A$2:$AE$43,MATCH('Energy Use 2020'!$A37,'Final Energy Consumption-2020'!$A$2:$A$43,0),MATCH('Energy Use 2020'!T$2,'Final Energy Consumption-2020'!$A$2:$AE$2,0))*VLOOKUP(T$3,'Heat Value'!$A$1:$E$33,5,0)</f>
        <v>14759787361.0198</v>
      </c>
      <c r="U37" s="5">
        <f>INDEX('Final Energy Consumption-2020'!$A$2:$AE$43,MATCH('Energy Use 2020'!$A37,'Final Energy Consumption-2020'!$A$2:$A$43,0),MATCH('Energy Use 2020'!U$2,'Final Energy Consumption-2020'!$A$2:$AE$2,0))*VLOOKUP(U$3,'Heat Value'!$A$1:$E$33,5,0)</f>
        <v>93867732215.313522</v>
      </c>
      <c r="V37" s="5">
        <f>INDEX('Final Energy Consumption-2020'!$A$2:$AE$43,MATCH('Energy Use 2020'!$A37,'Final Energy Consumption-2020'!$A$2:$A$43,0),MATCH('Energy Use 2020'!V$2,'Final Energy Consumption-2020'!$A$2:$AE$2,0))*VLOOKUP(V$3,'Heat Value'!$A$1:$E$33,5,0)</f>
        <v>1265109709594.9946</v>
      </c>
      <c r="W37" s="5">
        <f>INDEX('Final Energy Consumption-2020'!$A$2:$AE$43,MATCH('Energy Use 2020'!$A37,'Final Energy Consumption-2020'!$A$2:$A$43,0),MATCH('Energy Use 2020'!W$2,'Final Energy Consumption-2020'!$A$2:$AE$2,0))*VLOOKUP(W$3,'Heat Value'!$A$1:$E$33,5,0)</f>
        <v>0</v>
      </c>
      <c r="X37" s="5">
        <f>INDEX('Final Energy Consumption-2020'!$A$2:$AE$43,MATCH('Energy Use 2020'!$A37,'Final Energy Consumption-2020'!$A$2:$A$43,0),MATCH('Energy Use 2020'!X$2,'Final Energy Consumption-2020'!$A$2:$AE$2,0))*VLOOKUP(X$3,'Heat Value'!$A$1:$E$33,5,0)</f>
        <v>450561929967.97278</v>
      </c>
      <c r="Y37" s="5">
        <f>INDEX('Final Energy Consumption-2020'!$A$2:$AE$43,MATCH('Energy Use 2020'!$A37,'Final Energy Consumption-2020'!$A$2:$A$43,0),MATCH('Energy Use 2020'!Y$2,'Final Energy Consumption-2020'!$A$2:$AE$2,0))*VLOOKUP(Y$3,'Heat Value'!$A$1:$E$33,5,0)</f>
        <v>11602293850131.252</v>
      </c>
      <c r="Z37" s="5">
        <f>INDEX('Final Energy Consumption-2020'!$A$2:$AE$43,MATCH('Energy Use 2020'!$A37,'Final Energy Consumption-2020'!$A$2:$A$43,0),MATCH('Energy Use 2020'!Z$2,'Final Energy Consumption-2020'!$A$2:$AE$2,0))*VLOOKUP(Z$3,'Heat Value'!$A$1:$E$33,5,0)</f>
        <v>42768397710888.961</v>
      </c>
      <c r="AA37" s="5">
        <f>INDEX('Final Energy Consumption-2020'!$A$2:$AE$43,MATCH('Energy Use 2020'!$A37,'Final Energy Consumption-2020'!$A$2:$A$43,0),MATCH('Energy Use 2020'!AA$2,'Final Energy Consumption-2020'!$A$2:$AE$2,0))*VLOOKUP(AA$3,'Heat Value'!$A$1:$E$33,5,0)</f>
        <v>13244891253861.111</v>
      </c>
      <c r="AB37" s="5">
        <f>INDEX('Final Energy Consumption-2020'!$A$2:$AE$43,MATCH('Energy Use 2020'!$A37,'Final Energy Consumption-2020'!$A$2:$A$43,0),MATCH('Energy Use 2020'!AB$2,'Final Energy Consumption-2020'!$A$2:$AE$2,0))*VLOOKUP(AB$3,'Heat Value'!$A$1:$E$33,5,0)</f>
        <v>321717186820015.31</v>
      </c>
      <c r="AC37" s="131">
        <f>INDEX('Final Energy Consumption-2020'!$A$2:$AE$43,MATCH('Energy Use 2020'!$A37,'Final Energy Consumption-2020'!$A$2:$A$43,0),MATCH('Energy Use 2020'!AC$2,'Final Energy Consumption-2020'!$A$2:$AE$2,0))*VLOOKUP(AC$3,'Heat Value'!$A$1:$E$33,5,0)</f>
        <v>1320593217885.1003</v>
      </c>
    </row>
    <row r="38" spans="1:29" x14ac:dyDescent="0.2">
      <c r="A38" s="12" t="s">
        <v>34</v>
      </c>
      <c r="B38" s="9">
        <f>INDEX('Final Energy Consumption-2020'!$A$2:$AE$43,MATCH('Energy Use 2020'!$A38,'Final Energy Consumption-2020'!$A$2:$A$43,0),MATCH('Energy Use 2020'!B$2,'Final Energy Consumption-2020'!$A$2:$AE$2,0))*VLOOKUP(B$3,'Heat Value'!$A$1:$E$33,5,0)</f>
        <v>2960653883867.854</v>
      </c>
      <c r="C38" s="5">
        <f>INDEX('Final Energy Consumption-2020'!$A$2:$AE$43,MATCH('Energy Use 2020'!$A38,'Final Energy Consumption-2020'!$A$2:$A$43,0),MATCH('Energy Use 2020'!C$2,'Final Energy Consumption-2020'!$A$2:$AE$2,0))*VLOOKUP(C$3,'Heat Value'!$A$1:$E$33,5,0)</f>
        <v>0</v>
      </c>
      <c r="D38" s="5">
        <f>INDEX('Final Energy Consumption-2020'!$A$2:$AE$43,MATCH('Energy Use 2020'!$A38,'Final Energy Consumption-2020'!$A$2:$A$43,0),MATCH('Energy Use 2020'!D$2,'Final Energy Consumption-2020'!$A$2:$AE$2,0))*VLOOKUP(D$3,'Heat Value'!$A$1:$E$33,5,0)</f>
        <v>68961372992.718811</v>
      </c>
      <c r="E38" s="5">
        <f>INDEX('Final Energy Consumption-2020'!$A$2:$AE$43,MATCH('Energy Use 2020'!$A38,'Final Energy Consumption-2020'!$A$2:$A$43,0),MATCH('Energy Use 2020'!E$2,'Final Energy Consumption-2020'!$A$2:$AE$2,0))*VLOOKUP(E$3,'Heat Value'!$A$1:$E$33,5,0)</f>
        <v>5390235976.6073046</v>
      </c>
      <c r="F38" s="5">
        <f>INDEX('Final Energy Consumption-2020'!$A$2:$AE$43,MATCH('Energy Use 2020'!$A38,'Final Energy Consumption-2020'!$A$2:$A$43,0),MATCH('Energy Use 2020'!F$2,'Final Energy Consumption-2020'!$A$2:$AE$2,0))*VLOOKUP(F$3,'Heat Value'!$A$1:$E$33,5,0)</f>
        <v>82239722191.010086</v>
      </c>
      <c r="G38" s="5">
        <f>INDEX('Final Energy Consumption-2020'!$A$2:$AE$43,MATCH('Energy Use 2020'!$A38,'Final Energy Consumption-2020'!$A$2:$A$43,0),MATCH('Energy Use 2020'!G$2,'Final Energy Consumption-2020'!$A$2:$AE$2,0))*VLOOKUP(G$3,'Heat Value'!$A$1:$E$33,5,0)</f>
        <v>3566635832.5959711</v>
      </c>
      <c r="H38" s="5">
        <f>INDEX('Final Energy Consumption-2020'!$A$2:$AE$43,MATCH('Energy Use 2020'!$A38,'Final Energy Consumption-2020'!$A$2:$A$43,0),MATCH('Energy Use 2020'!H$2,'Final Energy Consumption-2020'!$A$2:$AE$2,0))*VLOOKUP(H$3,'Heat Value'!$A$1:$E$33,5,0)</f>
        <v>0</v>
      </c>
      <c r="I38" s="5">
        <f>INDEX('Final Energy Consumption-2020'!$A$2:$AE$43,MATCH('Energy Use 2020'!$A38,'Final Energy Consumption-2020'!$A$2:$A$43,0),MATCH('Energy Use 2020'!I$2,'Final Energy Consumption-2020'!$A$2:$AE$2,0))*VLOOKUP(I$3,'Heat Value'!$A$1:$E$33,5,0)</f>
        <v>0</v>
      </c>
      <c r="J38" s="5">
        <f>INDEX('Final Energy Consumption-2020'!$A$2:$AE$43,MATCH('Energy Use 2020'!$A38,'Final Energy Consumption-2020'!$A$2:$A$43,0),MATCH('Energy Use 2020'!J$2,'Final Energy Consumption-2020'!$A$2:$AE$2,0))*VLOOKUP(J$3,'Heat Value'!$A$1:$E$33,5,0)</f>
        <v>0</v>
      </c>
      <c r="K38" s="5">
        <f>INDEX('Final Energy Consumption-2020'!$A$2:$AE$43,MATCH('Energy Use 2020'!$A38,'Final Energy Consumption-2020'!$A$2:$A$43,0),MATCH('Energy Use 2020'!K$2,'Final Energy Consumption-2020'!$A$2:$AE$2,0))*VLOOKUP(K$3,'Heat Value'!$A$1:$E$33,5,0)</f>
        <v>0</v>
      </c>
      <c r="L38" s="5">
        <f>INDEX('Final Energy Consumption-2020'!$A$2:$AE$43,MATCH('Energy Use 2020'!$A38,'Final Energy Consumption-2020'!$A$2:$A$43,0),MATCH('Energy Use 2020'!L$2,'Final Energy Consumption-2020'!$A$2:$AE$2,0))*VLOOKUP(L$3,'Heat Value'!$A$1:$E$33,5,0)</f>
        <v>2567734210468.5742</v>
      </c>
      <c r="M38" s="5">
        <f>INDEX('Final Energy Consumption-2020'!$A$2:$AE$43,MATCH('Energy Use 2020'!$A38,'Final Energy Consumption-2020'!$A$2:$A$43,0),MATCH('Energy Use 2020'!M$2,'Final Energy Consumption-2020'!$A$2:$AE$2,0))*VLOOKUP(M$3,'Heat Value'!$A$1:$E$33,5,0)</f>
        <v>8164496694.6536541</v>
      </c>
      <c r="N38" s="5">
        <f>INDEX('Final Energy Consumption-2020'!$A$2:$AE$43,MATCH('Energy Use 2020'!$A38,'Final Energy Consumption-2020'!$A$2:$A$43,0),MATCH('Energy Use 2020'!N$2,'Final Energy Consumption-2020'!$A$2:$AE$2,0))*VLOOKUP(N$3,'Heat Value'!$A$1:$E$33,5,0)</f>
        <v>1423005616242.9695</v>
      </c>
      <c r="O38" s="5">
        <f>INDEX('Final Energy Consumption-2020'!$A$2:$AE$43,MATCH('Energy Use 2020'!$A38,'Final Energy Consumption-2020'!$A$2:$A$43,0),MATCH('Energy Use 2020'!O$2,'Final Energy Consumption-2020'!$A$2:$AE$2,0))*VLOOKUP(O$3,'Heat Value'!$A$1:$E$33,5,0)</f>
        <v>103048194083.75397</v>
      </c>
      <c r="P38" s="5">
        <f>INDEX('Final Energy Consumption-2020'!$A$2:$AE$43,MATCH('Energy Use 2020'!$A38,'Final Energy Consumption-2020'!$A$2:$A$43,0),MATCH('Energy Use 2020'!P$2,'Final Energy Consumption-2020'!$A$2:$AE$2,0))*VLOOKUP(P$3,'Heat Value'!$A$1:$E$33,5,0)</f>
        <v>0</v>
      </c>
      <c r="Q38" s="5">
        <f>INDEX('Final Energy Consumption-2020'!$A$2:$AE$43,MATCH('Energy Use 2020'!$A38,'Final Energy Consumption-2020'!$A$2:$A$43,0),MATCH('Energy Use 2020'!Q$2,'Final Energy Consumption-2020'!$A$2:$AE$2,0))*VLOOKUP(Q$3,'Heat Value'!$A$1:$E$33,5,0)</f>
        <v>125560746381.34087</v>
      </c>
      <c r="R38" s="5">
        <f>INDEX('Final Energy Consumption-2020'!$A$2:$AE$43,MATCH('Energy Use 2020'!$A38,'Final Energy Consumption-2020'!$A$2:$A$43,0),MATCH('Energy Use 2020'!R$2,'Final Energy Consumption-2020'!$A$2:$AE$2,0))*VLOOKUP(R$3,'Heat Value'!$A$1:$E$33,5,0)</f>
        <v>3784159862.2480507</v>
      </c>
      <c r="S38" s="5">
        <f>INDEX('Final Energy Consumption-2020'!$A$2:$AE$43,MATCH('Energy Use 2020'!$A38,'Final Energy Consumption-2020'!$A$2:$A$43,0),MATCH('Energy Use 2020'!S$2,'Final Energy Consumption-2020'!$A$2:$AE$2,0))*VLOOKUP(S$3,'Heat Value'!$A$1:$E$33,5,0)</f>
        <v>12211201899.880466</v>
      </c>
      <c r="T38" s="9">
        <f>INDEX('Final Energy Consumption-2020'!$A$2:$AE$43,MATCH('Energy Use 2020'!$A38,'Final Energy Consumption-2020'!$A$2:$A$43,0),MATCH('Energy Use 2020'!T$2,'Final Energy Consumption-2020'!$A$2:$AE$2,0))*VLOOKUP(T$3,'Heat Value'!$A$1:$E$33,5,0)</f>
        <v>0</v>
      </c>
      <c r="U38" s="5">
        <f>INDEX('Final Energy Consumption-2020'!$A$2:$AE$43,MATCH('Energy Use 2020'!$A38,'Final Energy Consumption-2020'!$A$2:$A$43,0),MATCH('Energy Use 2020'!U$2,'Final Energy Consumption-2020'!$A$2:$AE$2,0))*VLOOKUP(U$3,'Heat Value'!$A$1:$E$33,5,0)</f>
        <v>0</v>
      </c>
      <c r="V38" s="5">
        <f>INDEX('Final Energy Consumption-2020'!$A$2:$AE$43,MATCH('Energy Use 2020'!$A38,'Final Energy Consumption-2020'!$A$2:$A$43,0),MATCH('Energy Use 2020'!V$2,'Final Energy Consumption-2020'!$A$2:$AE$2,0))*VLOOKUP(V$3,'Heat Value'!$A$1:$E$33,5,0)</f>
        <v>732431937133.94421</v>
      </c>
      <c r="W38" s="5">
        <f>INDEX('Final Energy Consumption-2020'!$A$2:$AE$43,MATCH('Energy Use 2020'!$A38,'Final Energy Consumption-2020'!$A$2:$A$43,0),MATCH('Energy Use 2020'!W$2,'Final Energy Consumption-2020'!$A$2:$AE$2,0))*VLOOKUP(W$3,'Heat Value'!$A$1:$E$33,5,0)</f>
        <v>0</v>
      </c>
      <c r="X38" s="5">
        <f>INDEX('Final Energy Consumption-2020'!$A$2:$AE$43,MATCH('Energy Use 2020'!$A38,'Final Energy Consumption-2020'!$A$2:$A$43,0),MATCH('Energy Use 2020'!X$2,'Final Energy Consumption-2020'!$A$2:$AE$2,0))*VLOOKUP(X$3,'Heat Value'!$A$1:$E$33,5,0)</f>
        <v>209744346709.22873</v>
      </c>
      <c r="Y38" s="5">
        <f>INDEX('Final Energy Consumption-2020'!$A$2:$AE$43,MATCH('Energy Use 2020'!$A38,'Final Energy Consumption-2020'!$A$2:$A$43,0),MATCH('Energy Use 2020'!Y$2,'Final Energy Consumption-2020'!$A$2:$AE$2,0))*VLOOKUP(Y$3,'Heat Value'!$A$1:$E$33,5,0)</f>
        <v>42092042805127.336</v>
      </c>
      <c r="Z38" s="5">
        <f>INDEX('Final Energy Consumption-2020'!$A$2:$AE$43,MATCH('Energy Use 2020'!$A38,'Final Energy Consumption-2020'!$A$2:$A$43,0),MATCH('Energy Use 2020'!Z$2,'Final Energy Consumption-2020'!$A$2:$AE$2,0))*VLOOKUP(Z$3,'Heat Value'!$A$1:$E$33,5,0)</f>
        <v>55272779350969.906</v>
      </c>
      <c r="AA38" s="5">
        <f>INDEX('Final Energy Consumption-2020'!$A$2:$AE$43,MATCH('Energy Use 2020'!$A38,'Final Energy Consumption-2020'!$A$2:$A$43,0),MATCH('Energy Use 2020'!AA$2,'Final Energy Consumption-2020'!$A$2:$AE$2,0))*VLOOKUP(AA$3,'Heat Value'!$A$1:$E$33,5,0)</f>
        <v>11898327467688.084</v>
      </c>
      <c r="AB38" s="5">
        <f>INDEX('Final Energy Consumption-2020'!$A$2:$AE$43,MATCH('Energy Use 2020'!$A38,'Final Energy Consumption-2020'!$A$2:$A$43,0),MATCH('Energy Use 2020'!AB$2,'Final Energy Consumption-2020'!$A$2:$AE$2,0))*VLOOKUP(AB$3,'Heat Value'!$A$1:$E$33,5,0)</f>
        <v>535914378371533.63</v>
      </c>
      <c r="AC38" s="131">
        <f>INDEX('Final Energy Consumption-2020'!$A$2:$AE$43,MATCH('Energy Use 2020'!$A38,'Final Energy Consumption-2020'!$A$2:$A$43,0),MATCH('Energy Use 2020'!AC$2,'Final Energy Consumption-2020'!$A$2:$AE$2,0))*VLOOKUP(AC$3,'Heat Value'!$A$1:$E$33,5,0)</f>
        <v>796240028430.72241</v>
      </c>
    </row>
    <row r="39" spans="1:29" x14ac:dyDescent="0.2">
      <c r="A39" s="12" t="s">
        <v>35</v>
      </c>
      <c r="B39" s="9">
        <f>INDEX('Final Energy Consumption-2020'!$A$2:$AE$43,MATCH('Energy Use 2020'!$A39,'Final Energy Consumption-2020'!$A$2:$A$43,0),MATCH('Energy Use 2020'!B$2,'Final Energy Consumption-2020'!$A$2:$AE$2,0))*VLOOKUP(B$3,'Heat Value'!$A$1:$E$33,5,0)</f>
        <v>408229384254.87146</v>
      </c>
      <c r="C39" s="5">
        <f>INDEX('Final Energy Consumption-2020'!$A$2:$AE$43,MATCH('Energy Use 2020'!$A39,'Final Energy Consumption-2020'!$A$2:$A$43,0),MATCH('Energy Use 2020'!C$2,'Final Energy Consumption-2020'!$A$2:$AE$2,0))*VLOOKUP(C$3,'Heat Value'!$A$1:$E$33,5,0)</f>
        <v>0</v>
      </c>
      <c r="D39" s="5">
        <f>INDEX('Final Energy Consumption-2020'!$A$2:$AE$43,MATCH('Energy Use 2020'!$A39,'Final Energy Consumption-2020'!$A$2:$A$43,0),MATCH('Energy Use 2020'!D$2,'Final Energy Consumption-2020'!$A$2:$AE$2,0))*VLOOKUP(D$3,'Heat Value'!$A$1:$E$33,5,0)</f>
        <v>0</v>
      </c>
      <c r="E39" s="5">
        <f>INDEX('Final Energy Consumption-2020'!$A$2:$AE$43,MATCH('Energy Use 2020'!$A39,'Final Energy Consumption-2020'!$A$2:$A$43,0),MATCH('Energy Use 2020'!E$2,'Final Energy Consumption-2020'!$A$2:$AE$2,0))*VLOOKUP(E$3,'Heat Value'!$A$1:$E$33,5,0)</f>
        <v>0</v>
      </c>
      <c r="F39" s="5">
        <f>INDEX('Final Energy Consumption-2020'!$A$2:$AE$43,MATCH('Energy Use 2020'!$A39,'Final Energy Consumption-2020'!$A$2:$A$43,0),MATCH('Energy Use 2020'!F$2,'Final Energy Consumption-2020'!$A$2:$AE$2,0))*VLOOKUP(F$3,'Heat Value'!$A$1:$E$33,5,0)</f>
        <v>0</v>
      </c>
      <c r="G39" s="5">
        <f>INDEX('Final Energy Consumption-2020'!$A$2:$AE$43,MATCH('Energy Use 2020'!$A39,'Final Energy Consumption-2020'!$A$2:$A$43,0),MATCH('Energy Use 2020'!G$2,'Final Energy Consumption-2020'!$A$2:$AE$2,0))*VLOOKUP(G$3,'Heat Value'!$A$1:$E$33,5,0)</f>
        <v>0</v>
      </c>
      <c r="H39" s="5">
        <f>INDEX('Final Energy Consumption-2020'!$A$2:$AE$43,MATCH('Energy Use 2020'!$A39,'Final Energy Consumption-2020'!$A$2:$A$43,0),MATCH('Energy Use 2020'!H$2,'Final Energy Consumption-2020'!$A$2:$AE$2,0))*VLOOKUP(H$3,'Heat Value'!$A$1:$E$33,5,0)</f>
        <v>0</v>
      </c>
      <c r="I39" s="5">
        <f>INDEX('Final Energy Consumption-2020'!$A$2:$AE$43,MATCH('Energy Use 2020'!$A39,'Final Energy Consumption-2020'!$A$2:$A$43,0),MATCH('Energy Use 2020'!I$2,'Final Energy Consumption-2020'!$A$2:$AE$2,0))*VLOOKUP(I$3,'Heat Value'!$A$1:$E$33,5,0)</f>
        <v>0</v>
      </c>
      <c r="J39" s="5">
        <f>INDEX('Final Energy Consumption-2020'!$A$2:$AE$43,MATCH('Energy Use 2020'!$A39,'Final Energy Consumption-2020'!$A$2:$A$43,0),MATCH('Energy Use 2020'!J$2,'Final Energy Consumption-2020'!$A$2:$AE$2,0))*VLOOKUP(J$3,'Heat Value'!$A$1:$E$33,5,0)</f>
        <v>0</v>
      </c>
      <c r="K39" s="5">
        <f>INDEX('Final Energy Consumption-2020'!$A$2:$AE$43,MATCH('Energy Use 2020'!$A39,'Final Energy Consumption-2020'!$A$2:$A$43,0),MATCH('Energy Use 2020'!K$2,'Final Energy Consumption-2020'!$A$2:$AE$2,0))*VLOOKUP(K$3,'Heat Value'!$A$1:$E$33,5,0)</f>
        <v>0</v>
      </c>
      <c r="L39" s="5">
        <f>INDEX('Final Energy Consumption-2020'!$A$2:$AE$43,MATCH('Energy Use 2020'!$A39,'Final Energy Consumption-2020'!$A$2:$A$43,0),MATCH('Energy Use 2020'!L$2,'Final Energy Consumption-2020'!$A$2:$AE$2,0))*VLOOKUP(L$3,'Heat Value'!$A$1:$E$33,5,0)</f>
        <v>1081795812041.609</v>
      </c>
      <c r="M39" s="5">
        <f>INDEX('Final Energy Consumption-2020'!$A$2:$AE$43,MATCH('Energy Use 2020'!$A39,'Final Energy Consumption-2020'!$A$2:$A$43,0),MATCH('Energy Use 2020'!M$2,'Final Energy Consumption-2020'!$A$2:$AE$2,0))*VLOOKUP(M$3,'Heat Value'!$A$1:$E$33,5,0)</f>
        <v>16328993389.307308</v>
      </c>
      <c r="N39" s="5">
        <f>INDEX('Final Energy Consumption-2020'!$A$2:$AE$43,MATCH('Energy Use 2020'!$A39,'Final Energy Consumption-2020'!$A$2:$A$43,0),MATCH('Energy Use 2020'!N$2,'Final Energy Consumption-2020'!$A$2:$AE$2,0))*VLOOKUP(N$3,'Heat Value'!$A$1:$E$33,5,0)</f>
        <v>282984071411.95416</v>
      </c>
      <c r="O39" s="5">
        <f>INDEX('Final Energy Consumption-2020'!$A$2:$AE$43,MATCH('Energy Use 2020'!$A39,'Final Energy Consumption-2020'!$A$2:$A$43,0),MATCH('Energy Use 2020'!O$2,'Final Energy Consumption-2020'!$A$2:$AE$2,0))*VLOOKUP(O$3,'Heat Value'!$A$1:$E$33,5,0)</f>
        <v>27743744561.010685</v>
      </c>
      <c r="P39" s="5">
        <f>INDEX('Final Energy Consumption-2020'!$A$2:$AE$43,MATCH('Energy Use 2020'!$A39,'Final Energy Consumption-2020'!$A$2:$A$43,0),MATCH('Energy Use 2020'!P$2,'Final Energy Consumption-2020'!$A$2:$AE$2,0))*VLOOKUP(P$3,'Heat Value'!$A$1:$E$33,5,0)</f>
        <v>0</v>
      </c>
      <c r="Q39" s="5">
        <f>INDEX('Final Energy Consumption-2020'!$A$2:$AE$43,MATCH('Energy Use 2020'!$A39,'Final Energy Consumption-2020'!$A$2:$A$43,0),MATCH('Energy Use 2020'!Q$2,'Final Energy Consumption-2020'!$A$2:$AE$2,0))*VLOOKUP(Q$3,'Heat Value'!$A$1:$E$33,5,0)</f>
        <v>31390186595.335217</v>
      </c>
      <c r="R39" s="5">
        <f>INDEX('Final Energy Consumption-2020'!$A$2:$AE$43,MATCH('Energy Use 2020'!$A39,'Final Energy Consumption-2020'!$A$2:$A$43,0),MATCH('Energy Use 2020'!R$2,'Final Energy Consumption-2020'!$A$2:$AE$2,0))*VLOOKUP(R$3,'Heat Value'!$A$1:$E$33,5,0)</f>
        <v>22704959173.488304</v>
      </c>
      <c r="S39" s="5">
        <f>INDEX('Final Energy Consumption-2020'!$A$2:$AE$43,MATCH('Energy Use 2020'!$A39,'Final Energy Consumption-2020'!$A$2:$A$43,0),MATCH('Energy Use 2020'!S$2,'Final Energy Consumption-2020'!$A$2:$AE$2,0))*VLOOKUP(S$3,'Heat Value'!$A$1:$E$33,5,0)</f>
        <v>0</v>
      </c>
      <c r="T39" s="9">
        <f>INDEX('Final Energy Consumption-2020'!$A$2:$AE$43,MATCH('Energy Use 2020'!$A39,'Final Energy Consumption-2020'!$A$2:$A$43,0),MATCH('Energy Use 2020'!T$2,'Final Energy Consumption-2020'!$A$2:$AE$2,0))*VLOOKUP(T$3,'Heat Value'!$A$1:$E$33,5,0)</f>
        <v>0</v>
      </c>
      <c r="U39" s="5">
        <f>INDEX('Final Energy Consumption-2020'!$A$2:$AE$43,MATCH('Energy Use 2020'!$A39,'Final Energy Consumption-2020'!$A$2:$A$43,0),MATCH('Energy Use 2020'!U$2,'Final Energy Consumption-2020'!$A$2:$AE$2,0))*VLOOKUP(U$3,'Heat Value'!$A$1:$E$33,5,0)</f>
        <v>0</v>
      </c>
      <c r="V39" s="5">
        <f>INDEX('Final Energy Consumption-2020'!$A$2:$AE$43,MATCH('Energy Use 2020'!$A39,'Final Energy Consumption-2020'!$A$2:$A$43,0),MATCH('Energy Use 2020'!V$2,'Final Energy Consumption-2020'!$A$2:$AE$2,0))*VLOOKUP(V$3,'Heat Value'!$A$1:$E$33,5,0)</f>
        <v>42804463858.477257</v>
      </c>
      <c r="W39" s="5">
        <f>INDEX('Final Energy Consumption-2020'!$A$2:$AE$43,MATCH('Energy Use 2020'!$A39,'Final Energy Consumption-2020'!$A$2:$A$43,0),MATCH('Energy Use 2020'!W$2,'Final Energy Consumption-2020'!$A$2:$AE$2,0))*VLOOKUP(W$3,'Heat Value'!$A$1:$E$33,5,0)</f>
        <v>0</v>
      </c>
      <c r="X39" s="5">
        <f>INDEX('Final Energy Consumption-2020'!$A$2:$AE$43,MATCH('Energy Use 2020'!$A39,'Final Energy Consumption-2020'!$A$2:$A$43,0),MATCH('Energy Use 2020'!X$2,'Final Energy Consumption-2020'!$A$2:$AE$2,0))*VLOOKUP(X$3,'Heat Value'!$A$1:$E$33,5,0)</f>
        <v>50494009392.962471</v>
      </c>
      <c r="Y39" s="5">
        <f>INDEX('Final Energy Consumption-2020'!$A$2:$AE$43,MATCH('Energy Use 2020'!$A39,'Final Energy Consumption-2020'!$A$2:$A$43,0),MATCH('Energy Use 2020'!Y$2,'Final Energy Consumption-2020'!$A$2:$AE$2,0))*VLOOKUP(Y$3,'Heat Value'!$A$1:$E$33,5,0)</f>
        <v>1753835116880.3054</v>
      </c>
      <c r="Z39" s="5">
        <f>INDEX('Final Energy Consumption-2020'!$A$2:$AE$43,MATCH('Energy Use 2020'!$A39,'Final Energy Consumption-2020'!$A$2:$A$43,0),MATCH('Energy Use 2020'!Z$2,'Final Energy Consumption-2020'!$A$2:$AE$2,0))*VLOOKUP(Z$3,'Heat Value'!$A$1:$E$33,5,0)</f>
        <v>1321125701544.615</v>
      </c>
      <c r="AA39" s="5">
        <f>INDEX('Final Energy Consumption-2020'!$A$2:$AE$43,MATCH('Energy Use 2020'!$A39,'Final Energy Consumption-2020'!$A$2:$A$43,0),MATCH('Energy Use 2020'!AA$2,'Final Energy Consumption-2020'!$A$2:$AE$2,0))*VLOOKUP(AA$3,'Heat Value'!$A$1:$E$33,5,0)</f>
        <v>646979967932.50342</v>
      </c>
      <c r="AB39" s="5">
        <f>INDEX('Final Energy Consumption-2020'!$A$2:$AE$43,MATCH('Energy Use 2020'!$A39,'Final Energy Consumption-2020'!$A$2:$A$43,0),MATCH('Energy Use 2020'!AB$2,'Final Energy Consumption-2020'!$A$2:$AE$2,0))*VLOOKUP(AB$3,'Heat Value'!$A$1:$E$33,5,0)</f>
        <v>26351969898086.441</v>
      </c>
      <c r="AC39" s="131">
        <f>INDEX('Final Energy Consumption-2020'!$A$2:$AE$43,MATCH('Energy Use 2020'!$A39,'Final Energy Consumption-2020'!$A$2:$A$43,0),MATCH('Energy Use 2020'!AC$2,'Final Energy Consumption-2020'!$A$2:$AE$2,0))*VLOOKUP(AC$3,'Heat Value'!$A$1:$E$33,5,0)</f>
        <v>335697015470.79236</v>
      </c>
    </row>
    <row r="40" spans="1:29" x14ac:dyDescent="0.2">
      <c r="A40" s="12" t="s">
        <v>36</v>
      </c>
      <c r="B40" s="9">
        <f>INDEX('Final Energy Consumption-2020'!$A$2:$AE$43,MATCH('Energy Use 2020'!$A40,'Final Energy Consumption-2020'!$A$2:$A$43,0),MATCH('Energy Use 2020'!B$2,'Final Energy Consumption-2020'!$A$2:$AE$2,0))*VLOOKUP(B$3,'Heat Value'!$A$1:$E$33,5,0)</f>
        <v>562801675380.50232</v>
      </c>
      <c r="C40" s="5">
        <f>INDEX('Final Energy Consumption-2020'!$A$2:$AE$43,MATCH('Energy Use 2020'!$A40,'Final Energy Consumption-2020'!$A$2:$A$43,0),MATCH('Energy Use 2020'!C$2,'Final Energy Consumption-2020'!$A$2:$AE$2,0))*VLOOKUP(C$3,'Heat Value'!$A$1:$E$33,5,0)</f>
        <v>0</v>
      </c>
      <c r="D40" s="5">
        <f>INDEX('Final Energy Consumption-2020'!$A$2:$AE$43,MATCH('Energy Use 2020'!$A40,'Final Energy Consumption-2020'!$A$2:$A$43,0),MATCH('Energy Use 2020'!D$2,'Final Energy Consumption-2020'!$A$2:$AE$2,0))*VLOOKUP(D$3,'Heat Value'!$A$1:$E$33,5,0)</f>
        <v>0</v>
      </c>
      <c r="E40" s="5">
        <f>INDEX('Final Energy Consumption-2020'!$A$2:$AE$43,MATCH('Energy Use 2020'!$A40,'Final Energy Consumption-2020'!$A$2:$A$43,0),MATCH('Energy Use 2020'!E$2,'Final Energy Consumption-2020'!$A$2:$AE$2,0))*VLOOKUP(E$3,'Heat Value'!$A$1:$E$33,5,0)</f>
        <v>16170707929.821913</v>
      </c>
      <c r="F40" s="5">
        <f>INDEX('Final Energy Consumption-2020'!$A$2:$AE$43,MATCH('Energy Use 2020'!$A40,'Final Energy Consumption-2020'!$A$2:$A$43,0),MATCH('Energy Use 2020'!F$2,'Final Energy Consumption-2020'!$A$2:$AE$2,0))*VLOOKUP(F$3,'Heat Value'!$A$1:$E$33,5,0)</f>
        <v>0</v>
      </c>
      <c r="G40" s="5">
        <f>INDEX('Final Energy Consumption-2020'!$A$2:$AE$43,MATCH('Energy Use 2020'!$A40,'Final Energy Consumption-2020'!$A$2:$A$43,0),MATCH('Energy Use 2020'!G$2,'Final Energy Consumption-2020'!$A$2:$AE$2,0))*VLOOKUP(G$3,'Heat Value'!$A$1:$E$33,5,0)</f>
        <v>246097872449.12198</v>
      </c>
      <c r="H40" s="5">
        <f>INDEX('Final Energy Consumption-2020'!$A$2:$AE$43,MATCH('Energy Use 2020'!$A40,'Final Energy Consumption-2020'!$A$2:$A$43,0),MATCH('Energy Use 2020'!H$2,'Final Energy Consumption-2020'!$A$2:$AE$2,0))*VLOOKUP(H$3,'Heat Value'!$A$1:$E$33,5,0)</f>
        <v>0</v>
      </c>
      <c r="I40" s="5">
        <f>INDEX('Final Energy Consumption-2020'!$A$2:$AE$43,MATCH('Energy Use 2020'!$A40,'Final Energy Consumption-2020'!$A$2:$A$43,0),MATCH('Energy Use 2020'!I$2,'Final Energy Consumption-2020'!$A$2:$AE$2,0))*VLOOKUP(I$3,'Heat Value'!$A$1:$E$33,5,0)</f>
        <v>0</v>
      </c>
      <c r="J40" s="5">
        <f>INDEX('Final Energy Consumption-2020'!$A$2:$AE$43,MATCH('Energy Use 2020'!$A40,'Final Energy Consumption-2020'!$A$2:$A$43,0),MATCH('Energy Use 2020'!J$2,'Final Energy Consumption-2020'!$A$2:$AE$2,0))*VLOOKUP(J$3,'Heat Value'!$A$1:$E$33,5,0)</f>
        <v>0</v>
      </c>
      <c r="K40" s="5">
        <f>INDEX('Final Energy Consumption-2020'!$A$2:$AE$43,MATCH('Energy Use 2020'!$A40,'Final Energy Consumption-2020'!$A$2:$A$43,0),MATCH('Energy Use 2020'!K$2,'Final Energy Consumption-2020'!$A$2:$AE$2,0))*VLOOKUP(K$3,'Heat Value'!$A$1:$E$33,5,0)</f>
        <v>0</v>
      </c>
      <c r="L40" s="5">
        <f>INDEX('Final Energy Consumption-2020'!$A$2:$AE$43,MATCH('Energy Use 2020'!$A40,'Final Energy Consumption-2020'!$A$2:$A$43,0),MATCH('Energy Use 2020'!L$2,'Final Energy Consumption-2020'!$A$2:$AE$2,0))*VLOOKUP(L$3,'Heat Value'!$A$1:$E$33,5,0)</f>
        <v>183701175629.70721</v>
      </c>
      <c r="M40" s="5">
        <f>INDEX('Final Energy Consumption-2020'!$A$2:$AE$43,MATCH('Energy Use 2020'!$A40,'Final Energy Consumption-2020'!$A$2:$A$43,0),MATCH('Energy Use 2020'!M$2,'Final Energy Consumption-2020'!$A$2:$AE$2,0))*VLOOKUP(M$3,'Heat Value'!$A$1:$E$33,5,0)</f>
        <v>36740235125.941437</v>
      </c>
      <c r="N40" s="5">
        <f>INDEX('Final Energy Consumption-2020'!$A$2:$AE$43,MATCH('Energy Use 2020'!$A40,'Final Energy Consumption-2020'!$A$2:$A$43,0),MATCH('Energy Use 2020'!N$2,'Final Energy Consumption-2020'!$A$2:$AE$2,0))*VLOOKUP(N$3,'Heat Value'!$A$1:$E$33,5,0)</f>
        <v>335538256102.74561</v>
      </c>
      <c r="O40" s="5">
        <f>INDEX('Final Energy Consumption-2020'!$A$2:$AE$43,MATCH('Energy Use 2020'!$A40,'Final Energy Consumption-2020'!$A$2:$A$43,0),MATCH('Energy Use 2020'!O$2,'Final Energy Consumption-2020'!$A$2:$AE$2,0))*VLOOKUP(O$3,'Heat Value'!$A$1:$E$33,5,0)</f>
        <v>0</v>
      </c>
      <c r="P40" s="5">
        <f>INDEX('Final Energy Consumption-2020'!$A$2:$AE$43,MATCH('Energy Use 2020'!$A40,'Final Energy Consumption-2020'!$A$2:$A$43,0),MATCH('Energy Use 2020'!P$2,'Final Energy Consumption-2020'!$A$2:$AE$2,0))*VLOOKUP(P$3,'Heat Value'!$A$1:$E$33,5,0)</f>
        <v>0</v>
      </c>
      <c r="Q40" s="5">
        <f>INDEX('Final Energy Consumption-2020'!$A$2:$AE$43,MATCH('Energy Use 2020'!$A40,'Final Energy Consumption-2020'!$A$2:$A$43,0),MATCH('Energy Use 2020'!Q$2,'Final Energy Consumption-2020'!$A$2:$AE$2,0))*VLOOKUP(Q$3,'Heat Value'!$A$1:$E$33,5,0)</f>
        <v>3923773324.4169021</v>
      </c>
      <c r="R40" s="5">
        <f>INDEX('Final Energy Consumption-2020'!$A$2:$AE$43,MATCH('Energy Use 2020'!$A40,'Final Energy Consumption-2020'!$A$2:$A$43,0),MATCH('Energy Use 2020'!R$2,'Final Energy Consumption-2020'!$A$2:$AE$2,0))*VLOOKUP(R$3,'Heat Value'!$A$1:$E$33,5,0)</f>
        <v>26489119035.736355</v>
      </c>
      <c r="S40" s="5">
        <f>INDEX('Final Energy Consumption-2020'!$A$2:$AE$43,MATCH('Energy Use 2020'!$A40,'Final Energy Consumption-2020'!$A$2:$A$43,0),MATCH('Energy Use 2020'!S$2,'Final Energy Consumption-2020'!$A$2:$AE$2,0))*VLOOKUP(S$3,'Heat Value'!$A$1:$E$33,5,0)</f>
        <v>0</v>
      </c>
      <c r="T40" s="9">
        <f>INDEX('Final Energy Consumption-2020'!$A$2:$AE$43,MATCH('Energy Use 2020'!$A40,'Final Energy Consumption-2020'!$A$2:$A$43,0),MATCH('Energy Use 2020'!T$2,'Final Energy Consumption-2020'!$A$2:$AE$2,0))*VLOOKUP(T$3,'Heat Value'!$A$1:$E$33,5,0)</f>
        <v>0</v>
      </c>
      <c r="U40" s="5">
        <f>INDEX('Final Energy Consumption-2020'!$A$2:$AE$43,MATCH('Energy Use 2020'!$A40,'Final Energy Consumption-2020'!$A$2:$A$43,0),MATCH('Energy Use 2020'!U$2,'Final Energy Consumption-2020'!$A$2:$AE$2,0))*VLOOKUP(U$3,'Heat Value'!$A$1:$E$33,5,0)</f>
        <v>0</v>
      </c>
      <c r="V40" s="5">
        <f>INDEX('Final Energy Consumption-2020'!$A$2:$AE$43,MATCH('Energy Use 2020'!$A40,'Final Energy Consumption-2020'!$A$2:$A$43,0),MATCH('Energy Use 2020'!V$2,'Final Energy Consumption-2020'!$A$2:$AE$2,0))*VLOOKUP(V$3,'Heat Value'!$A$1:$E$33,5,0)</f>
        <v>1398279152710.2571</v>
      </c>
      <c r="W40" s="5">
        <f>INDEX('Final Energy Consumption-2020'!$A$2:$AE$43,MATCH('Energy Use 2020'!$A40,'Final Energy Consumption-2020'!$A$2:$A$43,0),MATCH('Energy Use 2020'!W$2,'Final Energy Consumption-2020'!$A$2:$AE$2,0))*VLOOKUP(W$3,'Heat Value'!$A$1:$E$33,5,0)</f>
        <v>0</v>
      </c>
      <c r="X40" s="5">
        <f>INDEX('Final Energy Consumption-2020'!$A$2:$AE$43,MATCH('Energy Use 2020'!$A40,'Final Energy Consumption-2020'!$A$2:$A$43,0),MATCH('Energy Use 2020'!X$2,'Final Energy Consumption-2020'!$A$2:$AE$2,0))*VLOOKUP(X$3,'Heat Value'!$A$1:$E$33,5,0)</f>
        <v>0</v>
      </c>
      <c r="Y40" s="5">
        <f>INDEX('Final Energy Consumption-2020'!$A$2:$AE$43,MATCH('Energy Use 2020'!$A40,'Final Energy Consumption-2020'!$A$2:$A$43,0),MATCH('Energy Use 2020'!Y$2,'Final Energy Consumption-2020'!$A$2:$AE$2,0))*VLOOKUP(Y$3,'Heat Value'!$A$1:$E$33,5,0)</f>
        <v>168637992007.72168</v>
      </c>
      <c r="Z40" s="5">
        <f>INDEX('Final Energy Consumption-2020'!$A$2:$AE$43,MATCH('Energy Use 2020'!$A40,'Final Energy Consumption-2020'!$A$2:$A$43,0),MATCH('Energy Use 2020'!Z$2,'Final Energy Consumption-2020'!$A$2:$AE$2,0))*VLOOKUP(Z$3,'Heat Value'!$A$1:$E$33,5,0)</f>
        <v>14551882727345.668</v>
      </c>
      <c r="AA40" s="5">
        <f>INDEX('Final Energy Consumption-2020'!$A$2:$AE$43,MATCH('Energy Use 2020'!$A40,'Final Energy Consumption-2020'!$A$2:$A$43,0),MATCH('Energy Use 2020'!AA$2,'Final Energy Consumption-2020'!$A$2:$AE$2,0))*VLOOKUP(AA$3,'Heat Value'!$A$1:$E$33,5,0)</f>
        <v>785171704417.35388</v>
      </c>
      <c r="AB40" s="5">
        <f>INDEX('Final Energy Consumption-2020'!$A$2:$AE$43,MATCH('Energy Use 2020'!$A40,'Final Energy Consumption-2020'!$A$2:$A$43,0),MATCH('Energy Use 2020'!AB$2,'Final Energy Consumption-2020'!$A$2:$AE$2,0))*VLOOKUP(AB$3,'Heat Value'!$A$1:$E$33,5,0)</f>
        <v>204967348410987</v>
      </c>
      <c r="AC40" s="131">
        <f>INDEX('Final Energy Consumption-2020'!$A$2:$AE$43,MATCH('Energy Use 2020'!$A40,'Final Energy Consumption-2020'!$A$2:$A$43,0),MATCH('Energy Use 2020'!AC$2,'Final Energy Consumption-2020'!$A$2:$AE$2,0))*VLOOKUP(AC$3,'Heat Value'!$A$1:$E$33,5,0)</f>
        <v>210851017981.65469</v>
      </c>
    </row>
    <row r="41" spans="1:29" x14ac:dyDescent="0.2">
      <c r="A41" s="12" t="s">
        <v>37</v>
      </c>
      <c r="B41" s="9">
        <f>INDEX('Final Energy Consumption-2020'!$A$2:$AE$43,MATCH('Energy Use 2020'!$A41,'Final Energy Consumption-2020'!$A$2:$A$43,0),MATCH('Energy Use 2020'!B$2,'Final Energy Consumption-2020'!$A$2:$AE$2,0))*VLOOKUP(B$3,'Heat Value'!$A$1:$E$33,5,0)</f>
        <v>15350217526399.193</v>
      </c>
      <c r="C41" s="5">
        <f>INDEX('Final Energy Consumption-2020'!$A$2:$AE$43,MATCH('Energy Use 2020'!$A41,'Final Energy Consumption-2020'!$A$2:$A$43,0),MATCH('Energy Use 2020'!C$2,'Final Energy Consumption-2020'!$A$2:$AE$2,0))*VLOOKUP(C$3,'Heat Value'!$A$1:$E$33,5,0)</f>
        <v>0</v>
      </c>
      <c r="D41" s="5">
        <f>INDEX('Final Energy Consumption-2020'!$A$2:$AE$43,MATCH('Energy Use 2020'!$A41,'Final Energy Consumption-2020'!$A$2:$A$43,0),MATCH('Energy Use 2020'!D$2,'Final Energy Consumption-2020'!$A$2:$AE$2,0))*VLOOKUP(D$3,'Heat Value'!$A$1:$E$33,5,0)</f>
        <v>18563291886396.344</v>
      </c>
      <c r="E41" s="5">
        <f>INDEX('Final Energy Consumption-2020'!$A$2:$AE$43,MATCH('Energy Use 2020'!$A41,'Final Energy Consumption-2020'!$A$2:$A$43,0),MATCH('Energy Use 2020'!E$2,'Final Energy Consumption-2020'!$A$2:$AE$2,0))*VLOOKUP(E$3,'Heat Value'!$A$1:$E$33,5,0)</f>
        <v>18555887349470.645</v>
      </c>
      <c r="F41" s="5">
        <f>INDEX('Final Energy Consumption-2020'!$A$2:$AE$43,MATCH('Energy Use 2020'!$A41,'Final Energy Consumption-2020'!$A$2:$A$43,0),MATCH('Energy Use 2020'!F$2,'Final Energy Consumption-2020'!$A$2:$AE$2,0))*VLOOKUP(F$3,'Heat Value'!$A$1:$E$33,5,0)</f>
        <v>1875065665955.0298</v>
      </c>
      <c r="G41" s="5">
        <f>INDEX('Final Energy Consumption-2020'!$A$2:$AE$43,MATCH('Energy Use 2020'!$A41,'Final Energy Consumption-2020'!$A$2:$A$43,0),MATCH('Energy Use 2020'!G$2,'Final Energy Consumption-2020'!$A$2:$AE$2,0))*VLOOKUP(G$3,'Heat Value'!$A$1:$E$33,5,0)</f>
        <v>3909032872525.1846</v>
      </c>
      <c r="H41" s="5">
        <f>INDEX('Final Energy Consumption-2020'!$A$2:$AE$43,MATCH('Energy Use 2020'!$A41,'Final Energy Consumption-2020'!$A$2:$A$43,0),MATCH('Energy Use 2020'!H$2,'Final Energy Consumption-2020'!$A$2:$AE$2,0))*VLOOKUP(H$3,'Heat Value'!$A$1:$E$33,5,0)</f>
        <v>1280169196730.2017</v>
      </c>
      <c r="I41" s="5">
        <f>INDEX('Final Energy Consumption-2020'!$A$2:$AE$43,MATCH('Energy Use 2020'!$A41,'Final Energy Consumption-2020'!$A$2:$A$43,0),MATCH('Energy Use 2020'!I$2,'Final Energy Consumption-2020'!$A$2:$AE$2,0))*VLOOKUP(I$3,'Heat Value'!$A$1:$E$33,5,0)</f>
        <v>0</v>
      </c>
      <c r="J41" s="5">
        <f>INDEX('Final Energy Consumption-2020'!$A$2:$AE$43,MATCH('Energy Use 2020'!$A41,'Final Energy Consumption-2020'!$A$2:$A$43,0),MATCH('Energy Use 2020'!J$2,'Final Energy Consumption-2020'!$A$2:$AE$2,0))*VLOOKUP(J$3,'Heat Value'!$A$1:$E$33,5,0)</f>
        <v>190243957227.47757</v>
      </c>
      <c r="K41" s="5">
        <f>INDEX('Final Energy Consumption-2020'!$A$2:$AE$43,MATCH('Energy Use 2020'!$A41,'Final Energy Consumption-2020'!$A$2:$A$43,0),MATCH('Energy Use 2020'!K$2,'Final Energy Consumption-2020'!$A$2:$AE$2,0))*VLOOKUP(K$3,'Heat Value'!$A$1:$E$33,5,0)</f>
        <v>0</v>
      </c>
      <c r="L41" s="5">
        <f>INDEX('Final Energy Consumption-2020'!$A$2:$AE$43,MATCH('Energy Use 2020'!$A41,'Final Energy Consumption-2020'!$A$2:$A$43,0),MATCH('Energy Use 2020'!L$2,'Final Energy Consumption-2020'!$A$2:$AE$2,0))*VLOOKUP(L$3,'Heat Value'!$A$1:$E$33,5,0)</f>
        <v>97973960335.843842</v>
      </c>
      <c r="M41" s="5">
        <f>INDEX('Final Energy Consumption-2020'!$A$2:$AE$43,MATCH('Energy Use 2020'!$A41,'Final Energy Consumption-2020'!$A$2:$A$43,0),MATCH('Energy Use 2020'!M$2,'Final Energy Consumption-2020'!$A$2:$AE$2,0))*VLOOKUP(M$3,'Heat Value'!$A$1:$E$33,5,0)</f>
        <v>4082248347.326827</v>
      </c>
      <c r="N41" s="5">
        <f>INDEX('Final Energy Consumption-2020'!$A$2:$AE$43,MATCH('Energy Use 2020'!$A41,'Final Energy Consumption-2020'!$A$2:$A$43,0),MATCH('Energy Use 2020'!N$2,'Final Energy Consumption-2020'!$A$2:$AE$2,0))*VLOOKUP(N$3,'Heat Value'!$A$1:$E$33,5,0)</f>
        <v>1653435502964.1321</v>
      </c>
      <c r="O41" s="5">
        <f>INDEX('Final Energy Consumption-2020'!$A$2:$AE$43,MATCH('Energy Use 2020'!$A41,'Final Energy Consumption-2020'!$A$2:$A$43,0),MATCH('Energy Use 2020'!O$2,'Final Energy Consumption-2020'!$A$2:$AE$2,0))*VLOOKUP(O$3,'Heat Value'!$A$1:$E$33,5,0)</f>
        <v>257620485209.38489</v>
      </c>
      <c r="P41" s="5">
        <f>INDEX('Final Energy Consumption-2020'!$A$2:$AE$43,MATCH('Energy Use 2020'!$A41,'Final Energy Consumption-2020'!$A$2:$A$43,0),MATCH('Energy Use 2020'!P$2,'Final Energy Consumption-2020'!$A$2:$AE$2,0))*VLOOKUP(P$3,'Heat Value'!$A$1:$E$33,5,0)</f>
        <v>0</v>
      </c>
      <c r="Q41" s="5">
        <f>INDEX('Final Energy Consumption-2020'!$A$2:$AE$43,MATCH('Energy Use 2020'!$A41,'Final Energy Consumption-2020'!$A$2:$A$43,0),MATCH('Energy Use 2020'!Q$2,'Final Energy Consumption-2020'!$A$2:$AE$2,0))*VLOOKUP(Q$3,'Heat Value'!$A$1:$E$33,5,0)</f>
        <v>7847546648.8338041</v>
      </c>
      <c r="R41" s="5">
        <f>INDEX('Final Energy Consumption-2020'!$A$2:$AE$43,MATCH('Energy Use 2020'!$A41,'Final Energy Consumption-2020'!$A$2:$A$43,0),MATCH('Energy Use 2020'!R$2,'Final Energy Consumption-2020'!$A$2:$AE$2,0))*VLOOKUP(R$3,'Heat Value'!$A$1:$E$33,5,0)</f>
        <v>0</v>
      </c>
      <c r="S41" s="5">
        <f>INDEX('Final Energy Consumption-2020'!$A$2:$AE$43,MATCH('Energy Use 2020'!$A41,'Final Energy Consumption-2020'!$A$2:$A$43,0),MATCH('Energy Use 2020'!S$2,'Final Energy Consumption-2020'!$A$2:$AE$2,0))*VLOOKUP(S$3,'Heat Value'!$A$1:$E$33,5,0)</f>
        <v>0</v>
      </c>
      <c r="T41" s="9">
        <f>INDEX('Final Energy Consumption-2020'!$A$2:$AE$43,MATCH('Energy Use 2020'!$A41,'Final Energy Consumption-2020'!$A$2:$A$43,0),MATCH('Energy Use 2020'!T$2,'Final Energy Consumption-2020'!$A$2:$AE$2,0))*VLOOKUP(T$3,'Heat Value'!$A$1:$E$33,5,0)</f>
        <v>0</v>
      </c>
      <c r="U41" s="5">
        <f>INDEX('Final Energy Consumption-2020'!$A$2:$AE$43,MATCH('Energy Use 2020'!$A41,'Final Energy Consumption-2020'!$A$2:$A$43,0),MATCH('Energy Use 2020'!U$2,'Final Energy Consumption-2020'!$A$2:$AE$2,0))*VLOOKUP(U$3,'Heat Value'!$A$1:$E$33,5,0)</f>
        <v>826641641767.11584</v>
      </c>
      <c r="V41" s="5">
        <f>INDEX('Final Energy Consumption-2020'!$A$2:$AE$43,MATCH('Energy Use 2020'!$A41,'Final Energy Consumption-2020'!$A$2:$A$43,0),MATCH('Energy Use 2020'!V$2,'Final Energy Consumption-2020'!$A$2:$AE$2,0))*VLOOKUP(V$3,'Heat Value'!$A$1:$E$33,5,0)</f>
        <v>123657340035.60097</v>
      </c>
      <c r="W41" s="5">
        <f>INDEX('Final Energy Consumption-2020'!$A$2:$AE$43,MATCH('Energy Use 2020'!$A41,'Final Energy Consumption-2020'!$A$2:$A$43,0),MATCH('Energy Use 2020'!W$2,'Final Energy Consumption-2020'!$A$2:$AE$2,0))*VLOOKUP(W$3,'Heat Value'!$A$1:$E$33,5,0)</f>
        <v>0</v>
      </c>
      <c r="X41" s="5">
        <f>INDEX('Final Energy Consumption-2020'!$A$2:$AE$43,MATCH('Energy Use 2020'!$A41,'Final Energy Consumption-2020'!$A$2:$A$43,0),MATCH('Energy Use 2020'!X$2,'Final Energy Consumption-2020'!$A$2:$AE$2,0))*VLOOKUP(X$3,'Heat Value'!$A$1:$E$33,5,0)</f>
        <v>11652463706.068262</v>
      </c>
      <c r="Y41" s="5">
        <f>INDEX('Final Energy Consumption-2020'!$A$2:$AE$43,MATCH('Energy Use 2020'!$A41,'Final Energy Consumption-2020'!$A$2:$A$43,0),MATCH('Energy Use 2020'!Y$2,'Final Energy Consumption-2020'!$A$2:$AE$2,0))*VLOOKUP(Y$3,'Heat Value'!$A$1:$E$33,5,0)</f>
        <v>9814731134849.4023</v>
      </c>
      <c r="Z41" s="5">
        <f>INDEX('Final Energy Consumption-2020'!$A$2:$AE$43,MATCH('Energy Use 2020'!$A41,'Final Energy Consumption-2020'!$A$2:$A$43,0),MATCH('Energy Use 2020'!Z$2,'Final Energy Consumption-2020'!$A$2:$AE$2,0))*VLOOKUP(Z$3,'Heat Value'!$A$1:$E$33,5,0)</f>
        <v>46371024623957.117</v>
      </c>
      <c r="AA41" s="5">
        <f>INDEX('Final Energy Consumption-2020'!$A$2:$AE$43,MATCH('Energy Use 2020'!$A41,'Final Energy Consumption-2020'!$A$2:$A$43,0),MATCH('Energy Use 2020'!AA$2,'Final Energy Consumption-2020'!$A$2:$AE$2,0))*VLOOKUP(AA$3,'Heat Value'!$A$1:$E$33,5,0)</f>
        <v>377610341670.53815</v>
      </c>
      <c r="AB41" s="5">
        <f>INDEX('Final Energy Consumption-2020'!$A$2:$AE$43,MATCH('Energy Use 2020'!$A41,'Final Energy Consumption-2020'!$A$2:$A$43,0),MATCH('Energy Use 2020'!AB$2,'Final Energy Consumption-2020'!$A$2:$AE$2,0))*VLOOKUP(AB$3,'Heat Value'!$A$1:$E$33,5,0)</f>
        <v>22895470415144.375</v>
      </c>
      <c r="AC41" s="131">
        <f>INDEX('Final Energy Consumption-2020'!$A$2:$AE$43,MATCH('Energy Use 2020'!$A41,'Final Energy Consumption-2020'!$A$2:$A$43,0),MATCH('Energy Use 2020'!AC$2,'Final Energy Consumption-2020'!$A$2:$AE$2,0))*VLOOKUP(AC$3,'Heat Value'!$A$1:$E$33,5,0)</f>
        <v>1664613299855.1687</v>
      </c>
    </row>
    <row r="42" spans="1:29" x14ac:dyDescent="0.2">
      <c r="A42" s="12" t="s">
        <v>38</v>
      </c>
      <c r="B42" s="9">
        <f>INDEX('Final Energy Consumption-2020'!$A$2:$AE$43,MATCH('Energy Use 2020'!$A42,'Final Energy Consumption-2020'!$A$2:$A$43,0),MATCH('Energy Use 2020'!B$2,'Final Energy Consumption-2020'!$A$2:$AE$2,0))*VLOOKUP(B$3,'Heat Value'!$A$1:$E$33,5,0)</f>
        <v>233840132728.51859</v>
      </c>
      <c r="C42" s="5">
        <f>INDEX('Final Energy Consumption-2020'!$A$2:$AE$43,MATCH('Energy Use 2020'!$A42,'Final Energy Consumption-2020'!$A$2:$A$43,0),MATCH('Energy Use 2020'!C$2,'Final Energy Consumption-2020'!$A$2:$AE$2,0))*VLOOKUP(C$3,'Heat Value'!$A$1:$E$33,5,0)</f>
        <v>0</v>
      </c>
      <c r="D42" s="5">
        <f>INDEX('Final Energy Consumption-2020'!$A$2:$AE$43,MATCH('Energy Use 2020'!$A42,'Final Energy Consumption-2020'!$A$2:$A$43,0),MATCH('Energy Use 2020'!D$2,'Final Energy Consumption-2020'!$A$2:$AE$2,0))*VLOOKUP(D$3,'Heat Value'!$A$1:$E$33,5,0)</f>
        <v>0</v>
      </c>
      <c r="E42" s="5">
        <f>INDEX('Final Energy Consumption-2020'!$A$2:$AE$43,MATCH('Energy Use 2020'!$A42,'Final Energy Consumption-2020'!$A$2:$A$43,0),MATCH('Energy Use 2020'!E$2,'Final Energy Consumption-2020'!$A$2:$AE$2,0))*VLOOKUP(E$3,'Heat Value'!$A$1:$E$33,5,0)</f>
        <v>0</v>
      </c>
      <c r="F42" s="5">
        <f>INDEX('Final Energy Consumption-2020'!$A$2:$AE$43,MATCH('Energy Use 2020'!$A42,'Final Energy Consumption-2020'!$A$2:$A$43,0),MATCH('Energy Use 2020'!F$2,'Final Energy Consumption-2020'!$A$2:$AE$2,0))*VLOOKUP(F$3,'Heat Value'!$A$1:$E$33,5,0)</f>
        <v>98687666629.212097</v>
      </c>
      <c r="G42" s="5">
        <f>INDEX('Final Energy Consumption-2020'!$A$2:$AE$43,MATCH('Energy Use 2020'!$A42,'Final Energy Consumption-2020'!$A$2:$A$43,0),MATCH('Energy Use 2020'!G$2,'Final Energy Consumption-2020'!$A$2:$AE$2,0))*VLOOKUP(G$3,'Heat Value'!$A$1:$E$33,5,0)</f>
        <v>0</v>
      </c>
      <c r="H42" s="5">
        <f>INDEX('Final Energy Consumption-2020'!$A$2:$AE$43,MATCH('Energy Use 2020'!$A42,'Final Energy Consumption-2020'!$A$2:$A$43,0),MATCH('Energy Use 2020'!H$2,'Final Energy Consumption-2020'!$A$2:$AE$2,0))*VLOOKUP(H$3,'Heat Value'!$A$1:$E$33,5,0)</f>
        <v>0</v>
      </c>
      <c r="I42" s="5">
        <f>INDEX('Final Energy Consumption-2020'!$A$2:$AE$43,MATCH('Energy Use 2020'!$A42,'Final Energy Consumption-2020'!$A$2:$A$43,0),MATCH('Energy Use 2020'!I$2,'Final Energy Consumption-2020'!$A$2:$AE$2,0))*VLOOKUP(I$3,'Heat Value'!$A$1:$E$33,5,0)</f>
        <v>4954240100.180479</v>
      </c>
      <c r="J42" s="5">
        <f>INDEX('Final Energy Consumption-2020'!$A$2:$AE$43,MATCH('Energy Use 2020'!$A42,'Final Energy Consumption-2020'!$A$2:$A$43,0),MATCH('Energy Use 2020'!J$2,'Final Energy Consumption-2020'!$A$2:$AE$2,0))*VLOOKUP(J$3,'Heat Value'!$A$1:$E$33,5,0)</f>
        <v>0</v>
      </c>
      <c r="K42" s="5">
        <f>INDEX('Final Energy Consumption-2020'!$A$2:$AE$43,MATCH('Energy Use 2020'!$A42,'Final Energy Consumption-2020'!$A$2:$A$43,0),MATCH('Energy Use 2020'!K$2,'Final Energy Consumption-2020'!$A$2:$AE$2,0))*VLOOKUP(K$3,'Heat Value'!$A$1:$E$33,5,0)</f>
        <v>0</v>
      </c>
      <c r="L42" s="5">
        <f>INDEX('Final Energy Consumption-2020'!$A$2:$AE$43,MATCH('Energy Use 2020'!$A42,'Final Energy Consumption-2020'!$A$2:$A$43,0),MATCH('Energy Use 2020'!L$2,'Final Energy Consumption-2020'!$A$2:$AE$2,0))*VLOOKUP(L$3,'Heat Value'!$A$1:$E$33,5,0)</f>
        <v>171454430587.72672</v>
      </c>
      <c r="M42" s="5">
        <f>INDEX('Final Energy Consumption-2020'!$A$2:$AE$43,MATCH('Energy Use 2020'!$A42,'Final Energy Consumption-2020'!$A$2:$A$43,0),MATCH('Energy Use 2020'!M$2,'Final Energy Consumption-2020'!$A$2:$AE$2,0))*VLOOKUP(M$3,'Heat Value'!$A$1:$E$33,5,0)</f>
        <v>322497619438.81934</v>
      </c>
      <c r="N42" s="5">
        <f>INDEX('Final Energy Consumption-2020'!$A$2:$AE$43,MATCH('Energy Use 2020'!$A42,'Final Energy Consumption-2020'!$A$2:$A$43,0),MATCH('Energy Use 2020'!N$2,'Final Energy Consumption-2020'!$A$2:$AE$2,0))*VLOOKUP(N$3,'Heat Value'!$A$1:$E$33,5,0)</f>
        <v>1855566982544.0994</v>
      </c>
      <c r="O42" s="5">
        <f>INDEX('Final Energy Consumption-2020'!$A$2:$AE$43,MATCH('Energy Use 2020'!$A42,'Final Energy Consumption-2020'!$A$2:$A$43,0),MATCH('Energy Use 2020'!O$2,'Final Energy Consumption-2020'!$A$2:$AE$2,0))*VLOOKUP(O$3,'Heat Value'!$A$1:$E$33,5,0)</f>
        <v>67377665362.454514</v>
      </c>
      <c r="P42" s="5">
        <f>INDEX('Final Energy Consumption-2020'!$A$2:$AE$43,MATCH('Energy Use 2020'!$A42,'Final Energy Consumption-2020'!$A$2:$A$43,0),MATCH('Energy Use 2020'!P$2,'Final Energy Consumption-2020'!$A$2:$AE$2,0))*VLOOKUP(P$3,'Heat Value'!$A$1:$E$33,5,0)</f>
        <v>0</v>
      </c>
      <c r="Q42" s="5">
        <f>INDEX('Final Energy Consumption-2020'!$A$2:$AE$43,MATCH('Energy Use 2020'!$A42,'Final Energy Consumption-2020'!$A$2:$A$43,0),MATCH('Energy Use 2020'!Q$2,'Final Energy Consumption-2020'!$A$2:$AE$2,0))*VLOOKUP(Q$3,'Heat Value'!$A$1:$E$33,5,0)</f>
        <v>39237733244.169022</v>
      </c>
      <c r="R42" s="5">
        <f>INDEX('Final Energy Consumption-2020'!$A$2:$AE$43,MATCH('Energy Use 2020'!$A42,'Final Energy Consumption-2020'!$A$2:$A$43,0),MATCH('Energy Use 2020'!R$2,'Final Energy Consumption-2020'!$A$2:$AE$2,0))*VLOOKUP(R$3,'Heat Value'!$A$1:$E$33,5,0)</f>
        <v>0</v>
      </c>
      <c r="S42" s="5">
        <f>INDEX('Final Energy Consumption-2020'!$A$2:$AE$43,MATCH('Energy Use 2020'!$A42,'Final Energy Consumption-2020'!$A$2:$A$43,0),MATCH('Energy Use 2020'!S$2,'Final Energy Consumption-2020'!$A$2:$AE$2,0))*VLOOKUP(S$3,'Heat Value'!$A$1:$E$33,5,0)</f>
        <v>0</v>
      </c>
      <c r="T42" s="9">
        <f>INDEX('Final Energy Consumption-2020'!$A$2:$AE$43,MATCH('Energy Use 2020'!$A42,'Final Energy Consumption-2020'!$A$2:$A$43,0),MATCH('Energy Use 2020'!T$2,'Final Energy Consumption-2020'!$A$2:$AE$2,0))*VLOOKUP(T$3,'Heat Value'!$A$1:$E$33,5,0)</f>
        <v>0</v>
      </c>
      <c r="U42" s="5">
        <f>INDEX('Final Energy Consumption-2020'!$A$2:$AE$43,MATCH('Energy Use 2020'!$A42,'Final Energy Consumption-2020'!$A$2:$A$43,0),MATCH('Energy Use 2020'!U$2,'Final Energy Consumption-2020'!$A$2:$AE$2,0))*VLOOKUP(U$3,'Heat Value'!$A$1:$E$33,5,0)</f>
        <v>0</v>
      </c>
      <c r="V42" s="5">
        <f>INDEX('Final Energy Consumption-2020'!$A$2:$AE$43,MATCH('Energy Use 2020'!$A42,'Final Energy Consumption-2020'!$A$2:$A$43,0),MATCH('Energy Use 2020'!V$2,'Final Energy Consumption-2020'!$A$2:$AE$2,0))*VLOOKUP(V$3,'Heat Value'!$A$1:$E$33,5,0)</f>
        <v>9512103079.6616135</v>
      </c>
      <c r="W42" s="5">
        <f>INDEX('Final Energy Consumption-2020'!$A$2:$AE$43,MATCH('Energy Use 2020'!$A42,'Final Energy Consumption-2020'!$A$2:$A$43,0),MATCH('Energy Use 2020'!W$2,'Final Energy Consumption-2020'!$A$2:$AE$2,0))*VLOOKUP(W$3,'Heat Value'!$A$1:$E$33,5,0)</f>
        <v>0</v>
      </c>
      <c r="X42" s="5">
        <f>INDEX('Final Energy Consumption-2020'!$A$2:$AE$43,MATCH('Energy Use 2020'!$A42,'Final Energy Consumption-2020'!$A$2:$A$43,0),MATCH('Energy Use 2020'!X$2,'Final Energy Consumption-2020'!$A$2:$AE$2,0))*VLOOKUP(X$3,'Heat Value'!$A$1:$E$33,5,0)</f>
        <v>0</v>
      </c>
      <c r="Y42" s="5">
        <f>INDEX('Final Energy Consumption-2020'!$A$2:$AE$43,MATCH('Energy Use 2020'!$A42,'Final Energy Consumption-2020'!$A$2:$A$43,0),MATCH('Energy Use 2020'!Y$2,'Final Energy Consumption-2020'!$A$2:$AE$2,0))*VLOOKUP(Y$3,'Heat Value'!$A$1:$E$33,5,0)</f>
        <v>775734763235.51978</v>
      </c>
      <c r="Z42" s="5">
        <f>INDEX('Final Energy Consumption-2020'!$A$2:$AE$43,MATCH('Energy Use 2020'!$A42,'Final Energy Consumption-2020'!$A$2:$A$43,0),MATCH('Energy Use 2020'!Z$2,'Final Energy Consumption-2020'!$A$2:$AE$2,0))*VLOOKUP(Z$3,'Heat Value'!$A$1:$E$33,5,0)</f>
        <v>1418625753319.1255</v>
      </c>
      <c r="AA42" s="5">
        <f>INDEX('Final Energy Consumption-2020'!$A$2:$AE$43,MATCH('Energy Use 2020'!$A42,'Final Energy Consumption-2020'!$A$2:$A$43,0),MATCH('Energy Use 2020'!AA$2,'Final Energy Consumption-2020'!$A$2:$AE$2,0))*VLOOKUP(AA$3,'Heat Value'!$A$1:$E$33,5,0)</f>
        <v>273919148450.76685</v>
      </c>
      <c r="AB42" s="5">
        <f>INDEX('Final Energy Consumption-2020'!$A$2:$AE$43,MATCH('Energy Use 2020'!$A42,'Final Energy Consumption-2020'!$A$2:$A$43,0),MATCH('Energy Use 2020'!AB$2,'Final Energy Consumption-2020'!$A$2:$AE$2,0))*VLOOKUP(AB$3,'Heat Value'!$A$1:$E$33,5,0)</f>
        <v>5063618196136.252</v>
      </c>
      <c r="AC42" s="131">
        <f>INDEX('Final Energy Consumption-2020'!$A$2:$AE$43,MATCH('Energy Use 2020'!$A42,'Final Energy Consumption-2020'!$A$2:$A$43,0),MATCH('Energy Use 2020'!AC$2,'Final Energy Consumption-2020'!$A$2:$AE$2,0))*VLOOKUP(AC$3,'Heat Value'!$A$1:$E$33,5,0)</f>
        <v>0</v>
      </c>
    </row>
    <row r="43" spans="1:29" x14ac:dyDescent="0.2">
      <c r="A43" s="12" t="s">
        <v>39</v>
      </c>
      <c r="B43" s="9">
        <f>INDEX('Final Energy Consumption-2020'!$A$2:$AE$43,MATCH('Energy Use 2020'!$A43,'Final Energy Consumption-2020'!$A$2:$A$43,0),MATCH('Energy Use 2020'!B$2,'Final Energy Consumption-2020'!$A$2:$AE$2,0))*VLOOKUP(B$3,'Heat Value'!$A$1:$E$33,5,0)</f>
        <v>81620114802453.344</v>
      </c>
      <c r="C43" s="5">
        <f>INDEX('Final Energy Consumption-2020'!$A$2:$AE$43,MATCH('Energy Use 2020'!$A43,'Final Energy Consumption-2020'!$A$2:$A$43,0),MATCH('Energy Use 2020'!C$2,'Final Energy Consumption-2020'!$A$2:$AE$2,0))*VLOOKUP(C$3,'Heat Value'!$A$1:$E$33,5,0)</f>
        <v>0</v>
      </c>
      <c r="D43" s="5">
        <f>INDEX('Final Energy Consumption-2020'!$A$2:$AE$43,MATCH('Energy Use 2020'!$A43,'Final Energy Consumption-2020'!$A$2:$A$43,0),MATCH('Energy Use 2020'!D$2,'Final Energy Consumption-2020'!$A$2:$AE$2,0))*VLOOKUP(D$3,'Heat Value'!$A$1:$E$33,5,0)</f>
        <v>77680627049.26947</v>
      </c>
      <c r="E43" s="5">
        <f>INDEX('Final Energy Consumption-2020'!$A$2:$AE$43,MATCH('Energy Use 2020'!$A43,'Final Energy Consumption-2020'!$A$2:$A$43,0),MATCH('Energy Use 2020'!E$2,'Final Energy Consumption-2020'!$A$2:$AE$2,0))*VLOOKUP(E$3,'Heat Value'!$A$1:$E$33,5,0)</f>
        <v>27080545546475.102</v>
      </c>
      <c r="F43" s="5">
        <f>INDEX('Final Energy Consumption-2020'!$A$2:$AE$43,MATCH('Energy Use 2020'!$A43,'Final Energy Consumption-2020'!$A$2:$A$43,0),MATCH('Energy Use 2020'!F$2,'Final Energy Consumption-2020'!$A$2:$AE$2,0))*VLOOKUP(F$3,'Heat Value'!$A$1:$E$33,5,0)</f>
        <v>131583555505.61613</v>
      </c>
      <c r="G43" s="5">
        <f>INDEX('Final Energy Consumption-2020'!$A$2:$AE$43,MATCH('Energy Use 2020'!$A43,'Final Energy Consumption-2020'!$A$2:$A$43,0),MATCH('Energy Use 2020'!G$2,'Final Energy Consumption-2020'!$A$2:$AE$2,0))*VLOOKUP(G$3,'Heat Value'!$A$1:$E$33,5,0)</f>
        <v>82032624149.707336</v>
      </c>
      <c r="H43" s="5">
        <f>INDEX('Final Energy Consumption-2020'!$A$2:$AE$43,MATCH('Energy Use 2020'!$A43,'Final Energy Consumption-2020'!$A$2:$A$43,0),MATCH('Energy Use 2020'!H$2,'Final Energy Consumption-2020'!$A$2:$AE$2,0))*VLOOKUP(H$3,'Heat Value'!$A$1:$E$33,5,0)</f>
        <v>0</v>
      </c>
      <c r="I43" s="5">
        <f>INDEX('Final Energy Consumption-2020'!$A$2:$AE$43,MATCH('Energy Use 2020'!$A43,'Final Energy Consumption-2020'!$A$2:$A$43,0),MATCH('Energy Use 2020'!I$2,'Final Energy Consumption-2020'!$A$2:$AE$2,0))*VLOOKUP(I$3,'Heat Value'!$A$1:$E$33,5,0)</f>
        <v>0</v>
      </c>
      <c r="J43" s="5">
        <f>INDEX('Final Energy Consumption-2020'!$A$2:$AE$43,MATCH('Energy Use 2020'!$A43,'Final Energy Consumption-2020'!$A$2:$A$43,0),MATCH('Energy Use 2020'!J$2,'Final Energy Consumption-2020'!$A$2:$AE$2,0))*VLOOKUP(J$3,'Heat Value'!$A$1:$E$33,5,0)</f>
        <v>79268315511.44899</v>
      </c>
      <c r="K43" s="5">
        <f>INDEX('Final Energy Consumption-2020'!$A$2:$AE$43,MATCH('Energy Use 2020'!$A43,'Final Energy Consumption-2020'!$A$2:$A$43,0),MATCH('Energy Use 2020'!K$2,'Final Energy Consumption-2020'!$A$2:$AE$2,0))*VLOOKUP(K$3,'Heat Value'!$A$1:$E$33,5,0)</f>
        <v>63414273282.310127</v>
      </c>
      <c r="L43" s="5">
        <f>INDEX('Final Energy Consumption-2020'!$A$2:$AE$43,MATCH('Energy Use 2020'!$A43,'Final Energy Consumption-2020'!$A$2:$A$43,0),MATCH('Energy Use 2020'!L$2,'Final Energy Consumption-2020'!$A$2:$AE$2,0))*VLOOKUP(L$3,'Heat Value'!$A$1:$E$33,5,0)</f>
        <v>5551857752364.4844</v>
      </c>
      <c r="M43" s="5">
        <f>INDEX('Final Energy Consumption-2020'!$A$2:$AE$43,MATCH('Energy Use 2020'!$A43,'Final Energy Consumption-2020'!$A$2:$A$43,0),MATCH('Energy Use 2020'!M$2,'Final Energy Consumption-2020'!$A$2:$AE$2,0))*VLOOKUP(M$3,'Heat Value'!$A$1:$E$33,5,0)</f>
        <v>0</v>
      </c>
      <c r="N43" s="5">
        <f>INDEX('Final Energy Consumption-2020'!$A$2:$AE$43,MATCH('Energy Use 2020'!$A43,'Final Energy Consumption-2020'!$A$2:$A$43,0),MATCH('Energy Use 2020'!N$2,'Final Energy Consumption-2020'!$A$2:$AE$2,0))*VLOOKUP(N$3,'Heat Value'!$A$1:$E$33,5,0)</f>
        <v>7604186261798.3672</v>
      </c>
      <c r="O43" s="5">
        <f>INDEX('Final Energy Consumption-2020'!$A$2:$AE$43,MATCH('Energy Use 2020'!$A43,'Final Energy Consumption-2020'!$A$2:$A$43,0),MATCH('Energy Use 2020'!O$2,'Final Energy Consumption-2020'!$A$2:$AE$2,0))*VLOOKUP(O$3,'Heat Value'!$A$1:$E$33,5,0)</f>
        <v>285364229770.39557</v>
      </c>
      <c r="P43" s="5">
        <f>INDEX('Final Energy Consumption-2020'!$A$2:$AE$43,MATCH('Energy Use 2020'!$A43,'Final Energy Consumption-2020'!$A$2:$A$43,0),MATCH('Energy Use 2020'!P$2,'Final Energy Consumption-2020'!$A$2:$AE$2,0))*VLOOKUP(P$3,'Heat Value'!$A$1:$E$33,5,0)</f>
        <v>0</v>
      </c>
      <c r="Q43" s="5">
        <f>INDEX('Final Energy Consumption-2020'!$A$2:$AE$43,MATCH('Energy Use 2020'!$A43,'Final Energy Consumption-2020'!$A$2:$A$43,0),MATCH('Energy Use 2020'!Q$2,'Final Energy Consumption-2020'!$A$2:$AE$2,0))*VLOOKUP(Q$3,'Heat Value'!$A$1:$E$33,5,0)</f>
        <v>125560746381.34087</v>
      </c>
      <c r="R43" s="5">
        <f>INDEX('Final Energy Consumption-2020'!$A$2:$AE$43,MATCH('Energy Use 2020'!$A43,'Final Energy Consumption-2020'!$A$2:$A$43,0),MATCH('Energy Use 2020'!R$2,'Final Energy Consumption-2020'!$A$2:$AE$2,0))*VLOOKUP(R$3,'Heat Value'!$A$1:$E$33,5,0)</f>
        <v>0</v>
      </c>
      <c r="S43" s="5">
        <f>INDEX('Final Energy Consumption-2020'!$A$2:$AE$43,MATCH('Energy Use 2020'!$A43,'Final Energy Consumption-2020'!$A$2:$A$43,0),MATCH('Energy Use 2020'!S$2,'Final Energy Consumption-2020'!$A$2:$AE$2,0))*VLOOKUP(S$3,'Heat Value'!$A$1:$E$33,5,0)</f>
        <v>0</v>
      </c>
      <c r="T43" s="9">
        <f>INDEX('Final Energy Consumption-2020'!$A$2:$AE$43,MATCH('Energy Use 2020'!$A43,'Final Energy Consumption-2020'!$A$2:$A$43,0),MATCH('Energy Use 2020'!T$2,'Final Energy Consumption-2020'!$A$2:$AE$2,0))*VLOOKUP(T$3,'Heat Value'!$A$1:$E$33,5,0)</f>
        <v>0</v>
      </c>
      <c r="U43" s="5">
        <f>INDEX('Final Energy Consumption-2020'!$A$2:$AE$43,MATCH('Energy Use 2020'!$A43,'Final Energy Consumption-2020'!$A$2:$A$43,0),MATCH('Energy Use 2020'!U$2,'Final Energy Consumption-2020'!$A$2:$AE$2,0))*VLOOKUP(U$3,'Heat Value'!$A$1:$E$33,5,0)</f>
        <v>3027991361.7843075</v>
      </c>
      <c r="V43" s="5">
        <f>INDEX('Final Energy Consumption-2020'!$A$2:$AE$43,MATCH('Energy Use 2020'!$A43,'Final Energy Consumption-2020'!$A$2:$A$43,0),MATCH('Energy Use 2020'!V$2,'Final Energy Consumption-2020'!$A$2:$AE$2,0))*VLOOKUP(V$3,'Heat Value'!$A$1:$E$33,5,0)</f>
        <v>4756051539.8308067</v>
      </c>
      <c r="W43" s="5">
        <f>INDEX('Final Energy Consumption-2020'!$A$2:$AE$43,MATCH('Energy Use 2020'!$A43,'Final Energy Consumption-2020'!$A$2:$A$43,0),MATCH('Energy Use 2020'!W$2,'Final Energy Consumption-2020'!$A$2:$AE$2,0))*VLOOKUP(W$3,'Heat Value'!$A$1:$E$33,5,0)</f>
        <v>510092996498.71613</v>
      </c>
      <c r="X43" s="5">
        <f>INDEX('Final Energy Consumption-2020'!$A$2:$AE$43,MATCH('Energy Use 2020'!$A43,'Final Energy Consumption-2020'!$A$2:$A$43,0),MATCH('Energy Use 2020'!X$2,'Final Energy Consumption-2020'!$A$2:$AE$2,0))*VLOOKUP(X$3,'Heat Value'!$A$1:$E$33,5,0)</f>
        <v>81567245942.477829</v>
      </c>
      <c r="Y43" s="5">
        <f>INDEX('Final Energy Consumption-2020'!$A$2:$AE$43,MATCH('Energy Use 2020'!$A43,'Final Energy Consumption-2020'!$A$2:$A$43,0),MATCH('Energy Use 2020'!Y$2,'Final Energy Consumption-2020'!$A$2:$AE$2,0))*VLOOKUP(Y$3,'Heat Value'!$A$1:$E$33,5,0)</f>
        <v>8667992789196.8936</v>
      </c>
      <c r="Z43" s="5">
        <f>INDEX('Final Energy Consumption-2020'!$A$2:$AE$43,MATCH('Energy Use 2020'!$A43,'Final Energy Consumption-2020'!$A$2:$A$43,0),MATCH('Energy Use 2020'!Z$2,'Final Energy Consumption-2020'!$A$2:$AE$2,0))*VLOOKUP(Z$3,'Heat Value'!$A$1:$E$33,5,0)</f>
        <v>0</v>
      </c>
      <c r="AA43" s="5">
        <f>INDEX('Final Energy Consumption-2020'!$A$2:$AE$43,MATCH('Energy Use 2020'!$A43,'Final Energy Consumption-2020'!$A$2:$A$43,0),MATCH('Energy Use 2020'!AA$2,'Final Energy Consumption-2020'!$A$2:$AE$2,0))*VLOOKUP(AA$3,'Heat Value'!$A$1:$E$33,5,0)</f>
        <v>95578257776590.703</v>
      </c>
      <c r="AB43" s="5">
        <f>INDEX('Final Energy Consumption-2020'!$A$2:$AE$43,MATCH('Energy Use 2020'!$A43,'Final Energy Consumption-2020'!$A$2:$A$43,0),MATCH('Energy Use 2020'!AB$2,'Final Energy Consumption-2020'!$A$2:$AE$2,0))*VLOOKUP(AB$3,'Heat Value'!$A$1:$E$33,5,0)</f>
        <v>2008393394529778</v>
      </c>
      <c r="AC43" s="131">
        <f>INDEX('Final Energy Consumption-2020'!$A$2:$AE$43,MATCH('Energy Use 2020'!$A43,'Final Energy Consumption-2020'!$A$2:$A$43,0),MATCH('Energy Use 2020'!AC$2,'Final Energy Consumption-2020'!$A$2:$AE$2,0))*VLOOKUP(AC$3,'Heat Value'!$A$1:$E$33,5,0)</f>
        <v>2668929990767.7871</v>
      </c>
    </row>
    <row r="44" spans="1:29" x14ac:dyDescent="0.2">
      <c r="A44" s="12" t="s">
        <v>40</v>
      </c>
      <c r="B44" s="9">
        <f>INDEX('Final Energy Consumption-2020'!$A$2:$AE$43,MATCH('Energy Use 2020'!$A44,'Final Energy Consumption-2020'!$A$2:$A$43,0),MATCH('Energy Use 2020'!B$2,'Final Energy Consumption-2020'!$A$2:$AE$2,0))*VLOOKUP(B$3,'Heat Value'!$A$1:$E$33,5,0)</f>
        <v>36693083877976.695</v>
      </c>
      <c r="C44" s="5">
        <f>INDEX('Final Energy Consumption-2020'!$A$2:$AE$43,MATCH('Energy Use 2020'!$A44,'Final Energy Consumption-2020'!$A$2:$A$43,0),MATCH('Energy Use 2020'!C$2,'Final Energy Consumption-2020'!$A$2:$AE$2,0))*VLOOKUP(C$3,'Heat Value'!$A$1:$E$33,5,0)</f>
        <v>0</v>
      </c>
      <c r="D44" s="5">
        <f>INDEX('Final Energy Consumption-2020'!$A$2:$AE$43,MATCH('Energy Use 2020'!$A44,'Final Energy Consumption-2020'!$A$2:$A$43,0),MATCH('Energy Use 2020'!D$2,'Final Energy Consumption-2020'!$A$2:$AE$2,0))*VLOOKUP(D$3,'Heat Value'!$A$1:$E$33,5,0)</f>
        <v>0</v>
      </c>
      <c r="E44" s="5">
        <f>INDEX('Final Energy Consumption-2020'!$A$2:$AE$43,MATCH('Energy Use 2020'!$A44,'Final Energy Consumption-2020'!$A$2:$A$43,0),MATCH('Energy Use 2020'!E$2,'Final Energy Consumption-2020'!$A$2:$AE$2,0))*VLOOKUP(E$3,'Heat Value'!$A$1:$E$33,5,0)</f>
        <v>0</v>
      </c>
      <c r="F44" s="5">
        <f>INDEX('Final Energy Consumption-2020'!$A$2:$AE$43,MATCH('Energy Use 2020'!$A44,'Final Energy Consumption-2020'!$A$2:$A$43,0),MATCH('Energy Use 2020'!F$2,'Final Energy Consumption-2020'!$A$2:$AE$2,0))*VLOOKUP(F$3,'Heat Value'!$A$1:$E$33,5,0)</f>
        <v>2779702610056.1406</v>
      </c>
      <c r="G44" s="5">
        <f>INDEX('Final Energy Consumption-2020'!$A$2:$AE$43,MATCH('Energy Use 2020'!$A44,'Final Energy Consumption-2020'!$A$2:$A$43,0),MATCH('Energy Use 2020'!G$2,'Final Energy Consumption-2020'!$A$2:$AE$2,0))*VLOOKUP(G$3,'Heat Value'!$A$1:$E$33,5,0)</f>
        <v>552828554052.37549</v>
      </c>
      <c r="H44" s="5">
        <f>INDEX('Final Energy Consumption-2020'!$A$2:$AE$43,MATCH('Energy Use 2020'!$A44,'Final Energy Consumption-2020'!$A$2:$A$43,0),MATCH('Energy Use 2020'!H$2,'Final Energy Consumption-2020'!$A$2:$AE$2,0))*VLOOKUP(H$3,'Heat Value'!$A$1:$E$33,5,0)</f>
        <v>0</v>
      </c>
      <c r="I44" s="5">
        <f>INDEX('Final Energy Consumption-2020'!$A$2:$AE$43,MATCH('Energy Use 2020'!$A44,'Final Energy Consumption-2020'!$A$2:$A$43,0),MATCH('Energy Use 2020'!I$2,'Final Energy Consumption-2020'!$A$2:$AE$2,0))*VLOOKUP(I$3,'Heat Value'!$A$1:$E$33,5,0)</f>
        <v>138718722805.05344</v>
      </c>
      <c r="J44" s="5">
        <f>INDEX('Final Energy Consumption-2020'!$A$2:$AE$43,MATCH('Energy Use 2020'!$A44,'Final Energy Consumption-2020'!$A$2:$A$43,0),MATCH('Energy Use 2020'!J$2,'Final Energy Consumption-2020'!$A$2:$AE$2,0))*VLOOKUP(J$3,'Heat Value'!$A$1:$E$33,5,0)</f>
        <v>0</v>
      </c>
      <c r="K44" s="5">
        <f>INDEX('Final Energy Consumption-2020'!$A$2:$AE$43,MATCH('Energy Use 2020'!$A44,'Final Energy Consumption-2020'!$A$2:$A$43,0),MATCH('Energy Use 2020'!K$2,'Final Energy Consumption-2020'!$A$2:$AE$2,0))*VLOOKUP(K$3,'Heat Value'!$A$1:$E$33,5,0)</f>
        <v>0</v>
      </c>
      <c r="L44" s="5">
        <f>INDEX('Final Energy Consumption-2020'!$A$2:$AE$43,MATCH('Energy Use 2020'!$A44,'Final Energy Consumption-2020'!$A$2:$A$43,0),MATCH('Energy Use 2020'!L$2,'Final Energy Consumption-2020'!$A$2:$AE$2,0))*VLOOKUP(L$3,'Heat Value'!$A$1:$E$33,5,0)</f>
        <v>930752623190.51648</v>
      </c>
      <c r="M44" s="5">
        <f>INDEX('Final Energy Consumption-2020'!$A$2:$AE$43,MATCH('Energy Use 2020'!$A44,'Final Energy Consumption-2020'!$A$2:$A$43,0),MATCH('Energy Use 2020'!M$2,'Final Energy Consumption-2020'!$A$2:$AE$2,0))*VLOOKUP(M$3,'Heat Value'!$A$1:$E$33,5,0)</f>
        <v>0</v>
      </c>
      <c r="N44" s="5">
        <f>INDEX('Final Energy Consumption-2020'!$A$2:$AE$43,MATCH('Energy Use 2020'!$A44,'Final Energy Consumption-2020'!$A$2:$A$43,0),MATCH('Energy Use 2020'!N$2,'Final Energy Consumption-2020'!$A$2:$AE$2,0))*VLOOKUP(N$3,'Heat Value'!$A$1:$E$33,5,0)</f>
        <v>299154589778.35156</v>
      </c>
      <c r="O44" s="5">
        <f>INDEX('Final Energy Consumption-2020'!$A$2:$AE$43,MATCH('Energy Use 2020'!$A44,'Final Energy Consumption-2020'!$A$2:$A$43,0),MATCH('Energy Use 2020'!O$2,'Final Energy Consumption-2020'!$A$2:$AE$2,0))*VLOOKUP(O$3,'Heat Value'!$A$1:$E$33,5,0)</f>
        <v>0</v>
      </c>
      <c r="P44" s="5">
        <f>INDEX('Final Energy Consumption-2020'!$A$2:$AE$43,MATCH('Energy Use 2020'!$A44,'Final Energy Consumption-2020'!$A$2:$A$43,0),MATCH('Energy Use 2020'!P$2,'Final Energy Consumption-2020'!$A$2:$AE$2,0))*VLOOKUP(P$3,'Heat Value'!$A$1:$E$33,5,0)</f>
        <v>0</v>
      </c>
      <c r="Q44" s="5">
        <f>INDEX('Final Energy Consumption-2020'!$A$2:$AE$43,MATCH('Energy Use 2020'!$A44,'Final Energy Consumption-2020'!$A$2:$A$43,0),MATCH('Energy Use 2020'!Q$2,'Final Energy Consumption-2020'!$A$2:$AE$2,0))*VLOOKUP(Q$3,'Heat Value'!$A$1:$E$33,5,0)</f>
        <v>11771319973.250706</v>
      </c>
      <c r="R44" s="5">
        <f>INDEX('Final Energy Consumption-2020'!$A$2:$AE$43,MATCH('Energy Use 2020'!$A44,'Final Energy Consumption-2020'!$A$2:$A$43,0),MATCH('Energy Use 2020'!R$2,'Final Energy Consumption-2020'!$A$2:$AE$2,0))*VLOOKUP(R$3,'Heat Value'!$A$1:$E$33,5,0)</f>
        <v>0</v>
      </c>
      <c r="S44" s="5">
        <f>INDEX('Final Energy Consumption-2020'!$A$2:$AE$43,MATCH('Energy Use 2020'!$A44,'Final Energy Consumption-2020'!$A$2:$A$43,0),MATCH('Energy Use 2020'!S$2,'Final Energy Consumption-2020'!$A$2:$AE$2,0))*VLOOKUP(S$3,'Heat Value'!$A$1:$E$33,5,0)</f>
        <v>0</v>
      </c>
      <c r="T44" s="9">
        <f>INDEX('Final Energy Consumption-2020'!$A$2:$AE$43,MATCH('Energy Use 2020'!$A44,'Final Energy Consumption-2020'!$A$2:$A$43,0),MATCH('Energy Use 2020'!T$2,'Final Energy Consumption-2020'!$A$2:$AE$2,0))*VLOOKUP(T$3,'Heat Value'!$A$1:$E$33,5,0)</f>
        <v>0</v>
      </c>
      <c r="U44" s="5">
        <f>INDEX('Final Energy Consumption-2020'!$A$2:$AE$43,MATCH('Energy Use 2020'!$A44,'Final Energy Consumption-2020'!$A$2:$A$43,0),MATCH('Energy Use 2020'!U$2,'Final Energy Consumption-2020'!$A$2:$AE$2,0))*VLOOKUP(U$3,'Heat Value'!$A$1:$E$33,5,0)</f>
        <v>0</v>
      </c>
      <c r="V44" s="5">
        <f>INDEX('Final Energy Consumption-2020'!$A$2:$AE$43,MATCH('Energy Use 2020'!$A44,'Final Energy Consumption-2020'!$A$2:$A$43,0),MATCH('Energy Use 2020'!V$2,'Final Energy Consumption-2020'!$A$2:$AE$2,0))*VLOOKUP(V$3,'Heat Value'!$A$1:$E$33,5,0)</f>
        <v>14268154619.492418</v>
      </c>
      <c r="W44" s="5">
        <f>INDEX('Final Energy Consumption-2020'!$A$2:$AE$43,MATCH('Energy Use 2020'!$A44,'Final Energy Consumption-2020'!$A$2:$A$43,0),MATCH('Energy Use 2020'!W$2,'Final Energy Consumption-2020'!$A$2:$AE$2,0))*VLOOKUP(W$3,'Heat Value'!$A$1:$E$33,5,0)</f>
        <v>0</v>
      </c>
      <c r="X44" s="5">
        <f>INDEX('Final Energy Consumption-2020'!$A$2:$AE$43,MATCH('Energy Use 2020'!$A44,'Final Energy Consumption-2020'!$A$2:$A$43,0),MATCH('Energy Use 2020'!X$2,'Final Energy Consumption-2020'!$A$2:$AE$2,0))*VLOOKUP(X$3,'Heat Value'!$A$1:$E$33,5,0)</f>
        <v>3884154568.6894207</v>
      </c>
      <c r="Y44" s="5">
        <f>INDEX('Final Energy Consumption-2020'!$A$2:$AE$43,MATCH('Energy Use 2020'!$A44,'Final Energy Consumption-2020'!$A$2:$A$43,0),MATCH('Energy Use 2020'!Y$2,'Final Energy Consumption-2020'!$A$2:$AE$2,0))*VLOOKUP(Y$3,'Heat Value'!$A$1:$E$33,5,0)</f>
        <v>12749032195783.758</v>
      </c>
      <c r="Z44" s="5">
        <f>INDEX('Final Energy Consumption-2020'!$A$2:$AE$43,MATCH('Energy Use 2020'!$A44,'Final Energy Consumption-2020'!$A$2:$A$43,0),MATCH('Energy Use 2020'!Z$2,'Final Energy Consumption-2020'!$A$2:$AE$2,0))*VLOOKUP(Z$3,'Heat Value'!$A$1:$E$33,5,0)</f>
        <v>32677142352227.141</v>
      </c>
      <c r="AA44" s="5">
        <f>INDEX('Final Energy Consumption-2020'!$A$2:$AE$43,MATCH('Energy Use 2020'!$A44,'Final Energy Consumption-2020'!$A$2:$A$43,0),MATCH('Energy Use 2020'!AA$2,'Final Energy Consumption-2020'!$A$2:$AE$2,0))*VLOOKUP(AA$3,'Heat Value'!$A$1:$E$33,5,0)</f>
        <v>38577389054806.914</v>
      </c>
      <c r="AB44" s="5">
        <f>INDEX('Final Energy Consumption-2020'!$A$2:$AE$43,MATCH('Energy Use 2020'!$A44,'Final Energy Consumption-2020'!$A$2:$A$43,0),MATCH('Energy Use 2020'!AB$2,'Final Energy Consumption-2020'!$A$2:$AE$2,0))*VLOOKUP(AB$3,'Heat Value'!$A$1:$E$33,5,0)</f>
        <v>57846037250065.961</v>
      </c>
      <c r="AC44" s="131">
        <f>INDEX('Final Energy Consumption-2020'!$A$2:$AE$43,MATCH('Energy Use 2020'!$A44,'Final Energy Consumption-2020'!$A$2:$A$43,0),MATCH('Energy Use 2020'!AC$2,'Final Energy Consumption-2020'!$A$2:$AE$2,0))*VLOOKUP(AC$3,'Heat Value'!$A$1:$E$33,5,0)</f>
        <v>0</v>
      </c>
    </row>
    <row r="45" spans="1:29" x14ac:dyDescent="0.2">
      <c r="A45" s="37" t="s">
        <v>41</v>
      </c>
      <c r="B45" s="10">
        <f>INDEX('Final Energy Consumption-2020'!$A$2:$AE$43,MATCH('Energy Use 2020'!$A45,'Final Energy Consumption-2020'!$A$2:$A$43,0),MATCH('Energy Use 2020'!B$2,'Final Energy Consumption-2020'!$A$2:$AE$2,0))*VLOOKUP(B$3,'Heat Value'!$A$1:$E$33,5,0)</f>
        <v>729264142746.56653</v>
      </c>
      <c r="C45" s="7">
        <f>INDEX('Final Energy Consumption-2020'!$A$2:$AE$43,MATCH('Energy Use 2020'!$A45,'Final Energy Consumption-2020'!$A$2:$A$43,0),MATCH('Energy Use 2020'!C$2,'Final Energy Consumption-2020'!$A$2:$AE$2,0))*VLOOKUP(C$3,'Heat Value'!$A$1:$E$33,5,0)</f>
        <v>0</v>
      </c>
      <c r="D45" s="7">
        <f>INDEX('Final Energy Consumption-2020'!$A$2:$AE$43,MATCH('Energy Use 2020'!$A45,'Final Energy Consumption-2020'!$A$2:$A$43,0),MATCH('Energy Use 2020'!D$2,'Final Energy Consumption-2020'!$A$2:$AE$2,0))*VLOOKUP(D$3,'Heat Value'!$A$1:$E$33,5,0)</f>
        <v>0</v>
      </c>
      <c r="E45" s="7">
        <f>INDEX('Final Energy Consumption-2020'!$A$2:$AE$43,MATCH('Energy Use 2020'!$A45,'Final Energy Consumption-2020'!$A$2:$A$43,0),MATCH('Energy Use 2020'!E$2,'Final Energy Consumption-2020'!$A$2:$AE$2,0))*VLOOKUP(E$3,'Heat Value'!$A$1:$E$33,5,0)</f>
        <v>0</v>
      </c>
      <c r="F45" s="7">
        <f>INDEX('Final Energy Consumption-2020'!$A$2:$AE$43,MATCH('Energy Use 2020'!$A45,'Final Energy Consumption-2020'!$A$2:$A$43,0),MATCH('Energy Use 2020'!F$2,'Final Energy Consumption-2020'!$A$2:$AE$2,0))*VLOOKUP(F$3,'Heat Value'!$A$1:$E$33,5,0)</f>
        <v>0</v>
      </c>
      <c r="G45" s="7">
        <f>INDEX('Final Energy Consumption-2020'!$A$2:$AE$43,MATCH('Energy Use 2020'!$A45,'Final Energy Consumption-2020'!$A$2:$A$43,0),MATCH('Energy Use 2020'!G$2,'Final Energy Consumption-2020'!$A$2:$AE$2,0))*VLOOKUP(G$3,'Heat Value'!$A$1:$E$33,5,0)</f>
        <v>0</v>
      </c>
      <c r="H45" s="7">
        <f>INDEX('Final Energy Consumption-2020'!$A$2:$AE$43,MATCH('Energy Use 2020'!$A45,'Final Energy Consumption-2020'!$A$2:$A$43,0),MATCH('Energy Use 2020'!H$2,'Final Energy Consumption-2020'!$A$2:$AE$2,0))*VLOOKUP(H$3,'Heat Value'!$A$1:$E$33,5,0)</f>
        <v>0</v>
      </c>
      <c r="I45" s="7">
        <f>INDEX('Final Energy Consumption-2020'!$A$2:$AE$43,MATCH('Energy Use 2020'!$A45,'Final Energy Consumption-2020'!$A$2:$A$43,0),MATCH('Energy Use 2020'!I$2,'Final Energy Consumption-2020'!$A$2:$AE$2,0))*VLOOKUP(I$3,'Heat Value'!$A$1:$E$33,5,0)</f>
        <v>0</v>
      </c>
      <c r="J45" s="7">
        <f>INDEX('Final Energy Consumption-2020'!$A$2:$AE$43,MATCH('Energy Use 2020'!$A45,'Final Energy Consumption-2020'!$A$2:$A$43,0),MATCH('Energy Use 2020'!J$2,'Final Energy Consumption-2020'!$A$2:$AE$2,0))*VLOOKUP(J$3,'Heat Value'!$A$1:$E$33,5,0)</f>
        <v>0</v>
      </c>
      <c r="K45" s="7">
        <f>INDEX('Final Energy Consumption-2020'!$A$2:$AE$43,MATCH('Energy Use 2020'!$A45,'Final Energy Consumption-2020'!$A$2:$A$43,0),MATCH('Energy Use 2020'!K$2,'Final Energy Consumption-2020'!$A$2:$AE$2,0))*VLOOKUP(K$3,'Heat Value'!$A$1:$E$33,5,0)</f>
        <v>11890176240.433147</v>
      </c>
      <c r="L45" s="7">
        <f>INDEX('Final Energy Consumption-2020'!$A$2:$AE$43,MATCH('Energy Use 2020'!$A45,'Final Energy Consumption-2020'!$A$2:$A$43,0),MATCH('Energy Use 2020'!L$2,'Final Energy Consumption-2020'!$A$2:$AE$2,0))*VLOOKUP(L$3,'Heat Value'!$A$1:$E$33,5,0)</f>
        <v>730722454171.50195</v>
      </c>
      <c r="M45" s="7">
        <f>INDEX('Final Energy Consumption-2020'!$A$2:$AE$43,MATCH('Energy Use 2020'!$A45,'Final Energy Consumption-2020'!$A$2:$A$43,0),MATCH('Energy Use 2020'!M$2,'Final Energy Consumption-2020'!$A$2:$AE$2,0))*VLOOKUP(M$3,'Heat Value'!$A$1:$E$33,5,0)</f>
        <v>0</v>
      </c>
      <c r="N45" s="7">
        <f>INDEX('Final Energy Consumption-2020'!$A$2:$AE$43,MATCH('Energy Use 2020'!$A45,'Final Energy Consumption-2020'!$A$2:$A$43,0),MATCH('Energy Use 2020'!N$2,'Final Energy Consumption-2020'!$A$2:$AE$2,0))*VLOOKUP(N$3,'Heat Value'!$A$1:$E$33,5,0)</f>
        <v>380007181610.33844</v>
      </c>
      <c r="O45" s="7">
        <f>INDEX('Final Energy Consumption-2020'!$A$2:$AE$43,MATCH('Energy Use 2020'!$A45,'Final Energy Consumption-2020'!$A$2:$A$43,0),MATCH('Energy Use 2020'!O$2,'Final Energy Consumption-2020'!$A$2:$AE$2,0))*VLOOKUP(O$3,'Heat Value'!$A$1:$E$33,5,0)</f>
        <v>23780352480.866295</v>
      </c>
      <c r="P45" s="7">
        <f>INDEX('Final Energy Consumption-2020'!$A$2:$AE$43,MATCH('Energy Use 2020'!$A45,'Final Energy Consumption-2020'!$A$2:$A$43,0),MATCH('Energy Use 2020'!P$2,'Final Energy Consumption-2020'!$A$2:$AE$2,0))*VLOOKUP(P$3,'Heat Value'!$A$1:$E$33,5,0)</f>
        <v>0</v>
      </c>
      <c r="Q45" s="7">
        <f>INDEX('Final Energy Consumption-2020'!$A$2:$AE$43,MATCH('Energy Use 2020'!$A45,'Final Energy Consumption-2020'!$A$2:$A$43,0),MATCH('Energy Use 2020'!Q$2,'Final Energy Consumption-2020'!$A$2:$AE$2,0))*VLOOKUP(Q$3,'Heat Value'!$A$1:$E$33,5,0)</f>
        <v>0</v>
      </c>
      <c r="R45" s="7">
        <f>INDEX('Final Energy Consumption-2020'!$A$2:$AE$43,MATCH('Energy Use 2020'!$A45,'Final Energy Consumption-2020'!$A$2:$A$43,0),MATCH('Energy Use 2020'!R$2,'Final Energy Consumption-2020'!$A$2:$AE$2,0))*VLOOKUP(R$3,'Heat Value'!$A$1:$E$33,5,0)</f>
        <v>7568319724.4961014</v>
      </c>
      <c r="S45" s="7">
        <f>INDEX('Final Energy Consumption-2020'!$A$2:$AE$43,MATCH('Energy Use 2020'!$A45,'Final Energy Consumption-2020'!$A$2:$A$43,0),MATCH('Energy Use 2020'!S$2,'Final Energy Consumption-2020'!$A$2:$AE$2,0))*VLOOKUP(S$3,'Heat Value'!$A$1:$E$33,5,0)</f>
        <v>0</v>
      </c>
      <c r="T45" s="10">
        <f>INDEX('Final Energy Consumption-2020'!$A$2:$AE$43,MATCH('Energy Use 2020'!$A45,'Final Energy Consumption-2020'!$A$2:$A$43,0),MATCH('Energy Use 2020'!T$2,'Final Energy Consumption-2020'!$A$2:$AE$2,0))*VLOOKUP(T$3,'Heat Value'!$A$1:$E$33,5,0)</f>
        <v>0</v>
      </c>
      <c r="U45" s="7">
        <f>INDEX('Final Energy Consumption-2020'!$A$2:$AE$43,MATCH('Energy Use 2020'!$A45,'Final Energy Consumption-2020'!$A$2:$A$43,0),MATCH('Energy Use 2020'!U$2,'Final Energy Consumption-2020'!$A$2:$AE$2,0))*VLOOKUP(U$3,'Heat Value'!$A$1:$E$33,5,0)</f>
        <v>0</v>
      </c>
      <c r="V45" s="7">
        <f>INDEX('Final Energy Consumption-2020'!$A$2:$AE$43,MATCH('Energy Use 2020'!$A45,'Final Energy Consumption-2020'!$A$2:$A$43,0),MATCH('Energy Use 2020'!V$2,'Final Energy Consumption-2020'!$A$2:$AE$2,0))*VLOOKUP(V$3,'Heat Value'!$A$1:$E$33,5,0)</f>
        <v>90364979256.785324</v>
      </c>
      <c r="W45" s="7">
        <f>INDEX('Final Energy Consumption-2020'!$A$2:$AE$43,MATCH('Energy Use 2020'!$A45,'Final Energy Consumption-2020'!$A$2:$A$43,0),MATCH('Energy Use 2020'!W$2,'Final Energy Consumption-2020'!$A$2:$AE$2,0))*VLOOKUP(W$3,'Heat Value'!$A$1:$E$33,5,0)</f>
        <v>0</v>
      </c>
      <c r="X45" s="7">
        <f>INDEX('Final Energy Consumption-2020'!$A$2:$AE$43,MATCH('Energy Use 2020'!$A45,'Final Energy Consumption-2020'!$A$2:$A$43,0),MATCH('Energy Use 2020'!X$2,'Final Energy Consumption-2020'!$A$2:$AE$2,0))*VLOOKUP(X$3,'Heat Value'!$A$1:$E$33,5,0)</f>
        <v>0</v>
      </c>
      <c r="Y45" s="7">
        <f>INDEX('Final Energy Consumption-2020'!$A$2:$AE$43,MATCH('Energy Use 2020'!$A45,'Final Energy Consumption-2020'!$A$2:$A$43,0),MATCH('Energy Use 2020'!Y$2,'Final Energy Consumption-2020'!$A$2:$AE$2,0))*VLOOKUP(Y$3,'Heat Value'!$A$1:$E$33,5,0)</f>
        <v>1585197124872.5837</v>
      </c>
      <c r="Z45" s="7">
        <f>INDEX('Final Energy Consumption-2020'!$A$2:$AE$43,MATCH('Energy Use 2020'!$A45,'Final Energy Consumption-2020'!$A$2:$A$43,0),MATCH('Energy Use 2020'!Z$2,'Final Energy Consumption-2020'!$A$2:$AE$2,0))*VLOOKUP(Z$3,'Heat Value'!$A$1:$E$33,5,0)</f>
        <v>58500031064.7062</v>
      </c>
      <c r="AA45" s="7">
        <f>INDEX('Final Energy Consumption-2020'!$A$2:$AE$43,MATCH('Energy Use 2020'!$A45,'Final Energy Consumption-2020'!$A$2:$A$43,0),MATCH('Energy Use 2020'!AA$2,'Final Energy Consumption-2020'!$A$2:$AE$2,0))*VLOOKUP(AA$3,'Heat Value'!$A$1:$E$33,5,0)</f>
        <v>1904354162862.5632</v>
      </c>
      <c r="AB45" s="7">
        <f>INDEX('Final Energy Consumption-2020'!$A$2:$AE$43,MATCH('Energy Use 2020'!$A45,'Final Energy Consumption-2020'!$A$2:$A$43,0),MATCH('Energy Use 2020'!AB$2,'Final Energy Consumption-2020'!$A$2:$AE$2,0))*VLOOKUP(AB$3,'Heat Value'!$A$1:$E$33,5,0)</f>
        <v>220100196591488.5</v>
      </c>
      <c r="AC45" s="133">
        <f>INDEX('Final Energy Consumption-2020'!$A$2:$AE$43,MATCH('Energy Use 2020'!$A45,'Final Energy Consumption-2020'!$A$2:$A$43,0),MATCH('Energy Use 2020'!AC$2,'Final Energy Consumption-2020'!$A$2:$AE$2,0))*VLOOKUP(AC$3,'Heat Value'!$A$1:$E$33,5,0)</f>
        <v>0</v>
      </c>
    </row>
    <row r="46" spans="1:29" x14ac:dyDescent="0.2">
      <c r="A46" s="32"/>
      <c r="B46" s="11"/>
      <c r="C46" s="5"/>
      <c r="D46" s="5"/>
      <c r="E46" s="5"/>
      <c r="F46" s="5"/>
      <c r="G46" s="5"/>
      <c r="H46" s="5"/>
      <c r="I46" s="5"/>
      <c r="J46" s="5"/>
      <c r="K46" s="5"/>
      <c r="L46" s="11"/>
      <c r="M46" s="5"/>
      <c r="N46" s="11"/>
      <c r="O46" s="11"/>
      <c r="P46" s="5"/>
      <c r="Q46" s="5"/>
      <c r="R46" s="5"/>
      <c r="S46" s="5"/>
      <c r="T46" s="5"/>
      <c r="U46" s="5"/>
      <c r="V46" s="11"/>
      <c r="W46" s="5"/>
      <c r="X46" s="5"/>
      <c r="Y46" s="11"/>
      <c r="Z46" s="11"/>
      <c r="AA46" s="11"/>
      <c r="AB46" s="11"/>
      <c r="AC46" s="5"/>
    </row>
    <row r="47" spans="1:29" x14ac:dyDescent="0.2">
      <c r="A47" s="32"/>
      <c r="B47" s="11"/>
      <c r="C47" s="5"/>
      <c r="D47" s="5"/>
      <c r="E47" s="5"/>
      <c r="F47" s="5"/>
      <c r="G47" s="5"/>
      <c r="H47" s="5"/>
      <c r="I47" s="5"/>
      <c r="J47" s="5"/>
      <c r="K47" s="5"/>
      <c r="L47" s="11"/>
      <c r="M47" s="5"/>
      <c r="N47" s="11"/>
      <c r="O47" s="11"/>
      <c r="P47" s="5"/>
      <c r="Q47" s="5"/>
      <c r="R47" s="5"/>
      <c r="S47" s="5"/>
      <c r="T47" s="5"/>
      <c r="U47" s="5"/>
      <c r="V47" s="11"/>
      <c r="W47" s="5"/>
      <c r="X47" s="5"/>
      <c r="Y47" s="11"/>
      <c r="Z47" s="11"/>
      <c r="AA47" s="11"/>
      <c r="AB47" s="11"/>
      <c r="AC47" s="5"/>
    </row>
    <row r="49" spans="1:31" x14ac:dyDescent="0.2">
      <c r="A49" s="80" t="s">
        <v>352</v>
      </c>
    </row>
    <row r="50" spans="1:31" ht="74.25" x14ac:dyDescent="0.2">
      <c r="A50" s="1" t="s">
        <v>71</v>
      </c>
      <c r="B50" s="13" t="s">
        <v>43</v>
      </c>
      <c r="C50" s="13" t="s">
        <v>44</v>
      </c>
      <c r="D50" s="13" t="s">
        <v>72</v>
      </c>
      <c r="E50" s="13" t="s">
        <v>73</v>
      </c>
      <c r="F50" s="13" t="s">
        <v>74</v>
      </c>
      <c r="G50" s="13" t="s">
        <v>46</v>
      </c>
      <c r="H50" s="13" t="s">
        <v>47</v>
      </c>
      <c r="I50" s="13" t="s">
        <v>48</v>
      </c>
      <c r="J50" s="13" t="s">
        <v>49</v>
      </c>
      <c r="K50" s="14" t="s">
        <v>50</v>
      </c>
      <c r="L50" s="13" t="s">
        <v>109</v>
      </c>
      <c r="M50" s="13" t="s">
        <v>52</v>
      </c>
      <c r="N50" s="13" t="s">
        <v>53</v>
      </c>
      <c r="O50" s="13" t="s">
        <v>54</v>
      </c>
      <c r="P50" s="13" t="s">
        <v>55</v>
      </c>
      <c r="Q50" s="13" t="s">
        <v>56</v>
      </c>
      <c r="R50" s="13" t="s">
        <v>57</v>
      </c>
      <c r="S50" s="13" t="s">
        <v>58</v>
      </c>
      <c r="T50" s="13" t="s">
        <v>59</v>
      </c>
      <c r="U50" s="14" t="s">
        <v>60</v>
      </c>
      <c r="V50" s="13" t="s">
        <v>61</v>
      </c>
      <c r="W50" s="13" t="s">
        <v>62</v>
      </c>
      <c r="X50" s="13" t="s">
        <v>63</v>
      </c>
      <c r="Y50" s="13" t="s">
        <v>64</v>
      </c>
      <c r="Z50" s="13" t="s">
        <v>111</v>
      </c>
      <c r="AA50" s="13" t="s">
        <v>66</v>
      </c>
      <c r="AB50" s="13" t="s">
        <v>67</v>
      </c>
      <c r="AC50" s="13" t="s">
        <v>68</v>
      </c>
      <c r="AD50" s="13" t="s">
        <v>69</v>
      </c>
      <c r="AE50" s="14" t="s">
        <v>112</v>
      </c>
    </row>
    <row r="51" spans="1:31" s="136" customFormat="1" ht="12.75" x14ac:dyDescent="0.2">
      <c r="A51" s="160" t="s">
        <v>336</v>
      </c>
      <c r="B51" s="159" t="s">
        <v>159</v>
      </c>
      <c r="C51" s="134" t="s">
        <v>161</v>
      </c>
      <c r="D51" s="134" t="s">
        <v>181</v>
      </c>
      <c r="E51" s="164" t="s">
        <v>341</v>
      </c>
      <c r="F51" s="134" t="s">
        <v>179</v>
      </c>
      <c r="G51" s="134" t="s">
        <v>227</v>
      </c>
      <c r="H51" s="134" t="s">
        <v>196</v>
      </c>
      <c r="I51" s="134" t="s">
        <v>198</v>
      </c>
      <c r="J51" s="134" t="s">
        <v>200</v>
      </c>
      <c r="K51" s="134" t="s">
        <v>202</v>
      </c>
      <c r="L51" s="134" t="s">
        <v>184</v>
      </c>
      <c r="M51" s="134" t="s">
        <v>154</v>
      </c>
      <c r="N51" s="134" t="s">
        <v>193</v>
      </c>
      <c r="O51" s="134" t="s">
        <v>176</v>
      </c>
      <c r="P51" s="134" t="s">
        <v>186</v>
      </c>
      <c r="Q51" s="134" t="s">
        <v>169</v>
      </c>
      <c r="R51" s="134" t="s">
        <v>204</v>
      </c>
      <c r="S51" s="134" t="s">
        <v>205</v>
      </c>
      <c r="T51" s="134" t="s">
        <v>207</v>
      </c>
      <c r="U51" s="134" t="s">
        <v>171</v>
      </c>
      <c r="V51" s="134" t="s">
        <v>188</v>
      </c>
      <c r="W51" s="134" t="s">
        <v>190</v>
      </c>
      <c r="X51" s="134" t="s">
        <v>209</v>
      </c>
      <c r="Y51" s="134" t="s">
        <v>211</v>
      </c>
      <c r="Z51" s="134" t="s">
        <v>173</v>
      </c>
      <c r="AA51" s="134" t="s">
        <v>214</v>
      </c>
      <c r="AB51" s="134" t="s">
        <v>216</v>
      </c>
      <c r="AC51" s="135" t="s">
        <v>166</v>
      </c>
      <c r="AD51" s="135" t="s">
        <v>157</v>
      </c>
      <c r="AE51" s="135" t="s">
        <v>228</v>
      </c>
    </row>
    <row r="52" spans="1:31" x14ac:dyDescent="0.2">
      <c r="A52" s="161" t="s">
        <v>336</v>
      </c>
      <c r="B52" s="30" t="str">
        <f>VLOOKUP(B51,'Fuel Match'!$B$2:$D$35,3,0)</f>
        <v>coal</v>
      </c>
      <c r="C52" s="24" t="str">
        <f>VLOOKUP(C51,'Fuel Match'!$B$2:$D$35,3,0)</f>
        <v>coal</v>
      </c>
      <c r="D52" s="24" t="str">
        <f>VLOOKUP(D51,'Fuel Match'!$B$2:$D$35,3,0)</f>
        <v>coal</v>
      </c>
      <c r="E52" s="24" t="str">
        <f>VLOOKUP(E51,'Fuel Match'!$B$2:$D$35,3,0)</f>
        <v>coal</v>
      </c>
      <c r="F52" s="24" t="str">
        <f>VLOOKUP(F51,'Fuel Match'!$B$2:$D$35,3,0)</f>
        <v>coal</v>
      </c>
      <c r="G52" s="24" t="str">
        <f>VLOOKUP(G51,'Fuel Match'!$B$2:$D$35,3,0)</f>
        <v>coal</v>
      </c>
      <c r="H52" s="24" t="str">
        <f>VLOOKUP(H51,'Fuel Match'!$B$2:$D$35,3,0)</f>
        <v>LPG propane or butane</v>
      </c>
      <c r="I52" s="24" t="str">
        <f>VLOOKUP(I51,'Fuel Match'!$B$2:$D$35,3,0)</f>
        <v>LPG propane or butane</v>
      </c>
      <c r="J52" s="24" t="str">
        <f>VLOOKUP(J51,'Fuel Match'!$B$2:$D$35,3,0)</f>
        <v>LPG propane or butane</v>
      </c>
      <c r="K52" s="24" t="str">
        <f>VLOOKUP(K51,'Fuel Match'!$B$2:$D$35,3,0)</f>
        <v>LPG propane or butane</v>
      </c>
      <c r="L52" s="24" t="str">
        <f>VLOOKUP(L51,'Fuel Match'!$B$2:$D$35,3,0)</f>
        <v>petroleum diesel</v>
      </c>
      <c r="M52" s="24" t="str">
        <f>VLOOKUP(M51,'Fuel Match'!$B$2:$D$35,3,0)</f>
        <v>crude oil</v>
      </c>
      <c r="N52" s="24" t="str">
        <f>VLOOKUP(N51,'Fuel Match'!$B$2:$D$35,3,0)</f>
        <v>petroleum diesel</v>
      </c>
      <c r="O52" s="24" t="str">
        <f>VLOOKUP(O51,'Fuel Match'!$B$2:$D$35,3,0)</f>
        <v>petroleum diesel</v>
      </c>
      <c r="P52" s="24" t="str">
        <f>VLOOKUP(P51,'Fuel Match'!$B$2:$D$35,3,0)</f>
        <v>petroleum diesel</v>
      </c>
      <c r="Q52" s="24" t="str">
        <f>VLOOKUP(Q51,'Fuel Match'!$B$2:$D$35,3,0)</f>
        <v>heavy fuel oil</v>
      </c>
      <c r="R52" s="24" t="str">
        <f>VLOOKUP(R51,'Fuel Match'!$B$2:$D$35,3,0)</f>
        <v>LPG propane or butane</v>
      </c>
      <c r="S52" s="24" t="str">
        <f>VLOOKUP(S51,'Fuel Match'!$B$2:$D$35,3,0)</f>
        <v>LPG propane or butane</v>
      </c>
      <c r="T52" s="24" t="str">
        <f>VLOOKUP(T51,'Fuel Match'!$B$2:$D$35,3,0)</f>
        <v>heavy fuel oil</v>
      </c>
      <c r="U52" s="24" t="str">
        <f>VLOOKUP(U51,'Fuel Match'!$B$2:$D$35,3,0)</f>
        <v>heavy fuel oil</v>
      </c>
      <c r="V52" s="24" t="str">
        <f>VLOOKUP(V51,'Fuel Match'!$B$2:$D$35,3,0)</f>
        <v>heavy fuel oil</v>
      </c>
      <c r="W52" s="24" t="str">
        <f>VLOOKUP(W51,'Fuel Match'!$B$2:$D$35,3,0)</f>
        <v>heavy fuel oil</v>
      </c>
      <c r="X52" s="24" t="str">
        <f>VLOOKUP(X51,'Fuel Match'!$B$2:$D$35,3,0)</f>
        <v>LPG propane or butane</v>
      </c>
      <c r="Y52" s="24" t="str">
        <f>VLOOKUP(Y51,'Fuel Match'!$B$2:$D$35,3,0)</f>
        <v>LPG propane or butane</v>
      </c>
      <c r="Z52" s="24" t="str">
        <f>VLOOKUP(Z51,'Fuel Match'!$B$2:$D$35,3,0)</f>
        <v>heavy fuel oil</v>
      </c>
      <c r="AA52" s="24" t="str">
        <f>VLOOKUP(AA51,'Fuel Match'!$B$2:$D$35,3,0)</f>
        <v>natural gas</v>
      </c>
      <c r="AB52" s="24" t="str">
        <f>VLOOKUP(AB51,'Fuel Match'!$B$2:$D$35,3,0)</f>
        <v>natural gas</v>
      </c>
      <c r="AC52" s="24" t="str">
        <f>VLOOKUP(AC51,'Fuel Match'!$B$2:$D$35,3,0)</f>
        <v>heat</v>
      </c>
      <c r="AD52" s="24" t="str">
        <f>VLOOKUP(AD51,'Fuel Match'!$B$2:$D$35,3,0)</f>
        <v>electricity</v>
      </c>
      <c r="AE52" s="25" t="str">
        <f>VLOOKUP(AE51,'Fuel Match'!$B$2:$D$35,3,0)</f>
        <v>biomass</v>
      </c>
    </row>
    <row r="53" spans="1:31" s="38" customFormat="1" ht="12" x14ac:dyDescent="0.2">
      <c r="A53" s="160" t="s">
        <v>351</v>
      </c>
      <c r="B53" s="387">
        <f>INDEX('Energy Balance-2020'!$A$2:$AG$38,MATCH("  1.农、林、牧、渔业",'Energy Balance-2020'!$A$2:$A$38,0),MATCH('Energy Use 2020'!B$50,'Energy Balance-2020'!$A$2:$AG$2,0))*VLOOKUP(B$51,'Heat Value'!$A$1:$E$33,5,0)</f>
        <v>430479867392802.06</v>
      </c>
      <c r="C53" s="167">
        <f>INDEX('Energy Balance-2020'!$A$2:$AG$38,MATCH("  1.农、林、牧、渔业",'Energy Balance-2020'!$A$2:$A$38,0),MATCH('Energy Use 2020'!C$50,'Energy Balance-2020'!$A$2:$AG$2,0))*VLOOKUP(C$51,'Heat Value'!$A$1:$E$33,5,0)</f>
        <v>0</v>
      </c>
      <c r="D53" s="167">
        <f>INDEX('Energy Balance-2020'!$A$2:$AG$38,MATCH("  1.农、林、牧、渔业",'Energy Balance-2020'!$A$2:$A$38,0),MATCH('Energy Use 2020'!D$50,'Energy Balance-2020'!$A$2:$AG$2,0))*VLOOKUP(D$51,'Heat Value'!$A$1:$E$33,5,0)</f>
        <v>6469686509960.5859</v>
      </c>
      <c r="E53" s="167">
        <f>INDEX('Energy Balance-2020'!$A$2:$AG$38,MATCH("  1.农、林、牧、渔业",'Energy Balance-2020'!$A$2:$A$38,0),MATCH('Energy Use 2020'!E$50,'Energy Balance-2020'!$A$2:$AG$2,0))*VLOOKUP("型煤",'Heat Value'!$A$1:$E$33,5,0)</f>
        <v>0</v>
      </c>
      <c r="F53" s="167">
        <f>INDEX('Energy Balance-2020'!$A$2:$AG$38,MATCH("  1.农、林、牧、渔业",'Energy Balance-2020'!$A$2:$A$38,0),MATCH('Energy Use 2020'!F$50,'Energy Balance-2020'!$A$2:$AG$2,0))*VLOOKUP(F$51,'Heat Value'!$A$1:$E$33,5,0)</f>
        <v>0</v>
      </c>
      <c r="G53" s="167">
        <f>INDEX('Energy Balance-2020'!$A$2:$AG$38,MATCH("  1.农、林、牧、渔业",'Energy Balance-2020'!$A$2:$A$38,0),MATCH('Energy Use 2020'!G$50,'Energy Balance-2020'!$A$2:$AG$2,0))*VLOOKUP(G$51,'Heat Value'!$A$1:$E$33,5,0)</f>
        <v>6263454204817.6875</v>
      </c>
      <c r="H53" s="167">
        <f>INDEX('Energy Balance-2020'!$A$2:$AG$38,MATCH("  1.农、林、牧、渔业",'Energy Balance-2020'!$A$2:$A$38,0),MATCH('Energy Use 2020'!H$50,'Energy Balance-2020'!$A$2:$AG$2,0))*VLOOKUP(H$51,'Heat Value'!$A$1:$E$33,5,0)</f>
        <v>0</v>
      </c>
      <c r="I53" s="167">
        <f>INDEX('Energy Balance-2020'!$A$2:$AG$38,MATCH("  1.农、林、牧、渔业",'Energy Balance-2020'!$A$2:$A$38,0),MATCH('Energy Use 2020'!I$50,'Energy Balance-2020'!$A$2:$AG$2,0))*VLOOKUP(I$51,'Heat Value'!$A$1:$E$33,5,0)</f>
        <v>0</v>
      </c>
      <c r="J53" s="167">
        <f>INDEX('Energy Balance-2020'!$A$2:$AG$38,MATCH("  1.农、林、牧、渔业",'Energy Balance-2020'!$A$2:$A$38,0),MATCH('Energy Use 2020'!J$50,'Energy Balance-2020'!$A$2:$AG$2,0))*VLOOKUP(J$51,'Heat Value'!$A$1:$E$33,5,0)</f>
        <v>0</v>
      </c>
      <c r="K53" s="167">
        <f>INDEX('Energy Balance-2020'!$A$2:$AG$38,MATCH("  1.农、林、牧、渔业",'Energy Balance-2020'!$A$2:$A$38,0),MATCH('Energy Use 2020'!K$50,'Energy Balance-2020'!$A$2:$AG$2,0))*VLOOKUP(K$51,'Heat Value'!$A$1:$E$33,5,0)</f>
        <v>0</v>
      </c>
      <c r="L53" s="167">
        <f>INDEX('Energy Balance-2020'!$A$2:$AG$38,MATCH("  1.农、林、牧、渔业",'Energy Balance-2020'!$A$2:$A$38,0),MATCH('Energy Use 2020'!L$50,'Energy Balance-2020'!$A$2:$AG$2,0))*VLOOKUP(L$51,'Heat Value'!$A$1:$E$33,5,0)</f>
        <v>0</v>
      </c>
      <c r="M53" s="167">
        <f>INDEX('Energy Balance-2020'!$A$2:$AG$38,MATCH("  1.农、林、牧、渔业",'Energy Balance-2020'!$A$2:$A$38,0),MATCH('Energy Use 2020'!M$50,'Energy Balance-2020'!$A$2:$AG$2,0))*VLOOKUP(M$51,'Heat Value'!$A$1:$E$33,5,0)</f>
        <v>0</v>
      </c>
      <c r="N53" s="167">
        <f>INDEX('Energy Balance-2020'!$A$2:$AG$38,MATCH("  1.农、林、牧、渔业",'Energy Balance-2020'!$A$2:$A$38,0),MATCH('Energy Use 2020'!N$50,'Energy Balance-2020'!$A$2:$AG$2,0))*VLOOKUP(N$51,'Heat Value'!$A$1:$E$33,5,0)*20%</f>
        <v>21011332243691.18</v>
      </c>
      <c r="O53" s="167">
        <f>INDEX('Energy Balance-2020'!$A$2:$AG$38,MATCH("  1.农、林、牧、渔业",'Energy Balance-2020'!$A$2:$A$38,0),MATCH('Energy Use 2020'!O$50,'Energy Balance-2020'!$A$2:$AG$2,0))*VLOOKUP(O$51,'Heat Value'!$A$1:$E$33,5,0)</f>
        <v>4490473182059.5098</v>
      </c>
      <c r="P53" s="167">
        <f>INDEX('Energy Balance-2020'!$A$2:$AG$38,MATCH("  1.农、林、牧、渔业",'Energy Balance-2020'!$A$2:$A$38,0),MATCH('Energy Use 2020'!P$50,'Energy Balance-2020'!$A$2:$AG$2,0))*VLOOKUP(P$51,'Heat Value'!$A$1:$E$33,5,0)*90%</f>
        <v>544718060375666.44</v>
      </c>
      <c r="Q53" s="167">
        <f>INDEX('Energy Balance-2020'!$A$2:$AG$38,MATCH("  1.农、林、牧、渔业",'Energy Balance-2020'!$A$2:$A$38,0),MATCH('Energy Use 2020'!Q$50,'Energy Balance-2020'!$A$2:$AG$2,0))*VLOOKUP(Q$51,'Heat Value'!$A$1:$E$33,5,0)</f>
        <v>447863305056.31525</v>
      </c>
      <c r="R53" s="167">
        <f>INDEX('Energy Balance-2020'!$A$2:$AG$38,MATCH("  1.农、林、牧、渔业",'Energy Balance-2020'!$A$2:$A$38,0),MATCH('Energy Use 2020'!R$50,'Energy Balance-2020'!$A$2:$AG$2,0))*VLOOKUP(R$51,'Heat Value'!$A$1:$E$33,5,0)</f>
        <v>0</v>
      </c>
      <c r="S53" s="167">
        <f>INDEX('Energy Balance-2020'!$A$2:$AG$38,MATCH("  1.农、林、牧、渔业",'Energy Balance-2020'!$A$2:$A$38,0),MATCH('Energy Use 2020'!S$50,'Energy Balance-2020'!$A$2:$AG$2,0))*VLOOKUP(S$51,'Heat Value'!$A$1:$E$33,5,0)</f>
        <v>0</v>
      </c>
      <c r="T53" s="167">
        <f>INDEX('Energy Balance-2020'!$A$2:$AG$38,MATCH("  1.农、林、牧、渔业",'Energy Balance-2020'!$A$2:$A$38,0),MATCH('Energy Use 2020'!T$50,'Energy Balance-2020'!$A$2:$AG$2,0))*VLOOKUP(T$51,'Heat Value'!$A$1:$E$33,5,0)</f>
        <v>0</v>
      </c>
      <c r="U53" s="167">
        <f>INDEX('Energy Balance-2020'!$A$2:$AG$38,MATCH("  1.农、林、牧、渔业",'Energy Balance-2020'!$A$2:$A$38,0),MATCH('Energy Use 2020'!U$50,'Energy Balance-2020'!$A$2:$AG$2,0))*VLOOKUP(U$51,'Heat Value'!$A$1:$E$33,5,0)</f>
        <v>0</v>
      </c>
      <c r="V53" s="167">
        <f>INDEX('Energy Balance-2020'!$A$2:$AG$38,MATCH("  1.农、林、牧、渔业",'Energy Balance-2020'!$A$2:$A$38,0),MATCH('Energy Use 2020'!V$50,'Energy Balance-2020'!$A$2:$AG$2,0))*VLOOKUP(V$51,'Heat Value'!$A$1:$E$33,5,0)</f>
        <v>0</v>
      </c>
      <c r="W53" s="167">
        <f>INDEX('Energy Balance-2020'!$A$2:$AG$38,MATCH("  1.农、林、牧、渔业",'Energy Balance-2020'!$A$2:$A$38,0),MATCH('Energy Use 2020'!W$50,'Energy Balance-2020'!$A$2:$AG$2,0))*VLOOKUP(W$51,'Heat Value'!$A$1:$E$33,5,0)</f>
        <v>0</v>
      </c>
      <c r="X53" s="167">
        <f>INDEX('Energy Balance-2020'!$A$2:$AG$38,MATCH("  1.农、林、牧、渔业",'Energy Balance-2020'!$A$2:$A$38,0),MATCH('Energy Use 2020'!X$50,'Energy Balance-2020'!$A$2:$AG$2,0))*VLOOKUP(X$51,'Heat Value'!$A$1:$E$33,5,0)</f>
        <v>3077165346270.5317</v>
      </c>
      <c r="Y53" s="167">
        <f>INDEX('Energy Balance-2020'!$A$2:$AG$38,MATCH("  1.农、林、牧、渔业",'Energy Balance-2020'!$A$2:$A$38,0),MATCH('Energy Use 2020'!Y$50,'Energy Balance-2020'!$A$2:$AG$2,0))*VLOOKUP(Y$51,'Heat Value'!$A$1:$E$33,5,0)</f>
        <v>0</v>
      </c>
      <c r="Z53" s="167">
        <f>INDEX('Energy Balance-2020'!$A$2:$AG$38,MATCH("  1.农、林、牧、渔业",'Energy Balance-2020'!$A$2:$A$38,0),MATCH('Energy Use 2020'!Z$50,'Energy Balance-2020'!$A$2:$AG$2,0))*VLOOKUP(Z$51,'Heat Value'!$A$1:$E$33,5,0)</f>
        <v>0</v>
      </c>
      <c r="AA53" s="167">
        <f>INDEX('Energy Balance-2020'!$A$2:$AG$38,MATCH("  1.农、林、牧、渔业",'Energy Balance-2020'!$A$2:$A$38,0),MATCH('Energy Use 2020'!AA$50,'Energy Balance-2020'!$A$2:$AG$2,0))*VLOOKUP(AA$51,'Heat Value'!$A$1:$E$33,5,0)</f>
        <v>4317132595397.6753</v>
      </c>
      <c r="AB53" s="167">
        <f>INDEX('Energy Balance-2020'!$A$2:$AG$38,MATCH("  1.农、林、牧、渔业",'Energy Balance-2020'!$A$2:$A$38,0),MATCH('Energy Use 2020'!AB$50,'Energy Balance-2020'!$A$2:$AG$2,0))*VLOOKUP(AB$51,'Heat Value'!$A$1:$E$33,5,0)</f>
        <v>0</v>
      </c>
      <c r="AC53" s="167">
        <f>INDEX('Energy Balance-2020'!$A$2:$AG$38,MATCH("  1.农、林、牧、渔业",'Energy Balance-2020'!$A$2:$A$38,0),MATCH('Energy Use 2020'!AC$50,'Energy Balance-2020'!$A$2:$AG$2,0))*VLOOKUP(AC$51,'Heat Value'!$A$1:$E$33,5,0)</f>
        <v>1060512578552.1212</v>
      </c>
      <c r="AD53" s="167">
        <f>INDEX('Energy Balance-2020'!$A$2:$AG$38,MATCH("  1.农、林、牧、渔业",'Energy Balance-2020'!$A$2:$A$38,0),MATCH('Energy Use 2020'!AD$50,'Energy Balance-2020'!$A$2:$AG$2,0))*VLOOKUP(AD$51,'Heat Value'!$A$1:$E$33,5,0)</f>
        <v>485244074993755.06</v>
      </c>
      <c r="AE53" s="388">
        <f>INDEX('Energy Balance-2020'!$A$2:$AG$38,MATCH("  1.农、林、牧、渔业",'Energy Balance-2020'!$A$2:$A$38,0),MATCH('Energy Use 2020'!AE$50,'Energy Balance-2020'!$A$2:$AG$2,0))*VLOOKUP(AE$51,'Heat Value'!$A$1:$E$33,5,0)</f>
        <v>184835886460418.19</v>
      </c>
    </row>
    <row r="54" spans="1:31" s="38" customFormat="1" ht="12" x14ac:dyDescent="0.2">
      <c r="A54" s="162" t="s">
        <v>123</v>
      </c>
      <c r="B54" s="389">
        <f>INDEX('Energy Balance-2020'!$A$2:$AG$38,MATCH("  3.建筑业",'Energy Balance-2020'!$A$2:$A$38,0),MATCH('Energy Use 2020'!B$50,'Energy Balance-2020'!$A$2:$AG$2,0))*VLOOKUP(B$51,'Heat Value'!$A$1:$E$33,5,0)</f>
        <v>118311216984389.97</v>
      </c>
      <c r="C54" s="171">
        <f>INDEX('Energy Balance-2020'!$A$2:$AG$38,MATCH("  3.建筑业",'Energy Balance-2020'!$A$2:$A$38,0),MATCH('Energy Use 2020'!C$50,'Energy Balance-2020'!$A$2:$AG$2,0))*VLOOKUP(C$51,'Heat Value'!$A$1:$E$33,5,0)</f>
        <v>0</v>
      </c>
      <c r="D54" s="171">
        <f>INDEX('Energy Balance-2020'!$A$2:$AG$38,MATCH("  3.建筑业",'Energy Balance-2020'!$A$2:$A$38,0),MATCH('Energy Use 2020'!D$50,'Energy Balance-2020'!$A$2:$AG$2,0))*VLOOKUP(D$51,'Heat Value'!$A$1:$E$33,5,0)</f>
        <v>3315694519868.3081</v>
      </c>
      <c r="E54" s="171">
        <f>INDEX('Energy Balance-2020'!$A$2:$AG$38,MATCH("  3.建筑业",'Energy Balance-2020'!$A$2:$A$38,0),MATCH('Energy Use 2020'!E$50,'Energy Balance-2020'!$A$2:$AG$2,0))*VLOOKUP("型煤",'Heat Value'!$A$1:$E$33,5,0)</f>
        <v>0</v>
      </c>
      <c r="F54" s="171">
        <f>INDEX('Energy Balance-2020'!$A$2:$AG$38,MATCH("  3.建筑业",'Energy Balance-2020'!$A$2:$A$38,0),MATCH('Energy Use 2020'!F$50,'Energy Balance-2020'!$A$2:$AG$2,0))*VLOOKUP(F$51,'Heat Value'!$A$1:$E$33,5,0)</f>
        <v>0</v>
      </c>
      <c r="G54" s="171">
        <f>INDEX('Energy Balance-2020'!$A$2:$AG$38,MATCH("  3.建筑业",'Energy Balance-2020'!$A$2:$A$38,0),MATCH('Energy Use 2020'!G$50,'Energy Balance-2020'!$A$2:$AG$2,0))*VLOOKUP(G$51,'Heat Value'!$A$1:$E$33,5,0)</f>
        <v>962157121824.40381</v>
      </c>
      <c r="H54" s="171">
        <f>INDEX('Energy Balance-2020'!$A$2:$AG$38,MATCH("  3.建筑业",'Energy Balance-2020'!$A$2:$A$38,0),MATCH('Energy Use 2020'!H$50,'Energy Balance-2020'!$A$2:$AG$2,0))*VLOOKUP(H$51,'Heat Value'!$A$1:$E$33,5,0)</f>
        <v>0</v>
      </c>
      <c r="I54" s="171">
        <f>INDEX('Energy Balance-2020'!$A$2:$AG$38,MATCH("  3.建筑业",'Energy Balance-2020'!$A$2:$A$38,0),MATCH('Energy Use 2020'!I$50,'Energy Balance-2020'!$A$2:$AG$2,0))*VLOOKUP(I$51,'Heat Value'!$A$1:$E$33,5,0)</f>
        <v>0</v>
      </c>
      <c r="J54" s="171">
        <f>INDEX('Energy Balance-2020'!$A$2:$AG$38,MATCH("  3.建筑业",'Energy Balance-2020'!$A$2:$A$38,0),MATCH('Energy Use 2020'!J$50,'Energy Balance-2020'!$A$2:$AG$2,0))*VLOOKUP(J$51,'Heat Value'!$A$1:$E$33,5,0)</f>
        <v>0</v>
      </c>
      <c r="K54" s="171">
        <f>INDEX('Energy Balance-2020'!$A$2:$AG$38,MATCH("  3.建筑业",'Energy Balance-2020'!$A$2:$A$38,0),MATCH('Energy Use 2020'!K$50,'Energy Balance-2020'!$A$2:$AG$2,0))*VLOOKUP(K$51,'Heat Value'!$A$1:$E$33,5,0)</f>
        <v>0</v>
      </c>
      <c r="L54" s="171">
        <f>INDEX('Energy Balance-2020'!$A$2:$AG$38,MATCH("  3.建筑业",'Energy Balance-2020'!$A$2:$A$38,0),MATCH('Energy Use 2020'!L$50,'Energy Balance-2020'!$A$2:$AG$2,0))*VLOOKUP(L$51,'Heat Value'!$A$1:$E$33,5,0)</f>
        <v>0</v>
      </c>
      <c r="M54" s="171">
        <f>INDEX('Energy Balance-2020'!$A$2:$AG$38,MATCH("  3.建筑业",'Energy Balance-2020'!$A$2:$A$38,0),MATCH('Energy Use 2020'!M$50,'Energy Balance-2020'!$A$2:$AG$2,0))*VLOOKUP(M$51,'Heat Value'!$A$1:$E$33,5,0)</f>
        <v>0</v>
      </c>
      <c r="N54" s="171">
        <f>INDEX('Energy Balance-2020'!$A$2:$AG$38,MATCH("  3.建筑业",'Energy Balance-2020'!$A$2:$A$38,0),MATCH('Energy Use 2020'!N$50,'Energy Balance-2020'!$A$2:$AG$2,0))*VLOOKUP(N$51,'Heat Value'!$A$1:$E$33,5,0)*21%</f>
        <v>43582858983247.188</v>
      </c>
      <c r="O54" s="171">
        <f>INDEX('Energy Balance-2020'!$A$2:$AG$38,MATCH("  3.建筑业",'Energy Balance-2020'!$A$2:$A$38,0),MATCH('Energy Use 2020'!O$50,'Energy Balance-2020'!$A$2:$AG$2,0))*VLOOKUP(O$51,'Heat Value'!$A$1:$E$33,5,0)</f>
        <v>4412910463460.2998</v>
      </c>
      <c r="P54" s="171">
        <f>INDEX('Energy Balance-2020'!$A$2:$AG$38,MATCH("  3.建筑业",'Energy Balance-2020'!$A$2:$A$38,0),MATCH('Energy Use 2020'!P$50,'Energy Balance-2020'!$A$2:$AG$2,0))*VLOOKUP(P$51,'Heat Value'!$A$1:$E$33,5,0)*74%</f>
        <v>150749980881106.91</v>
      </c>
      <c r="Q54" s="171">
        <f>INDEX('Energy Balance-2020'!$A$2:$AG$38,MATCH("  3.建筑业",'Energy Balance-2020'!$A$2:$A$38,0),MATCH('Energy Use 2020'!Q$50,'Energy Balance-2020'!$A$2:$AG$2,0))*VLOOKUP(Q$51,'Heat Value'!$A$1:$E$33,5,0)</f>
        <v>16150822726588.361</v>
      </c>
      <c r="R54" s="171">
        <f>INDEX('Energy Balance-2020'!$A$2:$AG$38,MATCH("  3.建筑业",'Energy Balance-2020'!$A$2:$A$38,0),MATCH('Energy Use 2020'!R$50,'Energy Balance-2020'!$A$2:$AG$2,0))*VLOOKUP(R$51,'Heat Value'!$A$1:$E$33,5,0)</f>
        <v>0</v>
      </c>
      <c r="S54" s="171">
        <f>INDEX('Energy Balance-2020'!$A$2:$AG$38,MATCH("  3.建筑业",'Energy Balance-2020'!$A$2:$A$38,0),MATCH('Energy Use 2020'!S$50,'Energy Balance-2020'!$A$2:$AG$2,0))*VLOOKUP(S$51,'Heat Value'!$A$1:$E$33,5,0)</f>
        <v>0</v>
      </c>
      <c r="T54" s="171">
        <f>INDEX('Energy Balance-2020'!$A$2:$AG$38,MATCH("  3.建筑业",'Energy Balance-2020'!$A$2:$A$38,0),MATCH('Energy Use 2020'!T$50,'Energy Balance-2020'!$A$2:$AG$2,0))*VLOOKUP(T$51,'Heat Value'!$A$1:$E$33,5,0)</f>
        <v>0</v>
      </c>
      <c r="U54" s="171">
        <f>INDEX('Energy Balance-2020'!$A$2:$AG$38,MATCH("  3.建筑业",'Energy Balance-2020'!$A$2:$A$38,0),MATCH('Energy Use 2020'!U$50,'Energy Balance-2020'!$A$2:$AG$2,0))*VLOOKUP(U$51,'Heat Value'!$A$1:$E$33,5,0)</f>
        <v>0</v>
      </c>
      <c r="V54" s="171">
        <f>INDEX('Energy Balance-2020'!$A$2:$AG$38,MATCH("  3.建筑业",'Energy Balance-2020'!$A$2:$A$38,0),MATCH('Energy Use 2020'!V$50,'Energy Balance-2020'!$A$2:$AG$2,0))*VLOOKUP(V$51,'Heat Value'!$A$1:$E$33,5,0)</f>
        <v>1113928532029844.9</v>
      </c>
      <c r="W54" s="171">
        <f>INDEX('Energy Balance-2020'!$A$2:$AG$38,MATCH("  3.建筑业",'Energy Balance-2020'!$A$2:$A$38,0),MATCH('Energy Use 2020'!W$50,'Energy Balance-2020'!$A$2:$AG$2,0))*VLOOKUP(W$51,'Heat Value'!$A$1:$E$33,5,0)</f>
        <v>0</v>
      </c>
      <c r="X54" s="171">
        <f>INDEX('Energy Balance-2020'!$A$2:$AG$38,MATCH("  3.建筑业",'Energy Balance-2020'!$A$2:$A$38,0),MATCH('Energy Use 2020'!X$50,'Energy Balance-2020'!$A$2:$AG$2,0))*VLOOKUP(X$51,'Heat Value'!$A$1:$E$33,5,0)</f>
        <v>5393362446168.1338</v>
      </c>
      <c r="Y54" s="171">
        <f>INDEX('Energy Balance-2020'!$A$2:$AG$38,MATCH("  3.建筑业",'Energy Balance-2020'!$A$2:$A$38,0),MATCH('Energy Use 2020'!Y$50,'Energy Balance-2020'!$A$2:$AG$2,0))*VLOOKUP(Y$51,'Heat Value'!$A$1:$E$33,5,0)</f>
        <v>0</v>
      </c>
      <c r="Z54" s="171">
        <f>INDEX('Energy Balance-2020'!$A$2:$AG$38,MATCH("  3.建筑业",'Energy Balance-2020'!$A$2:$A$38,0),MATCH('Energy Use 2020'!Z$50,'Energy Balance-2020'!$A$2:$AG$2,0))*VLOOKUP(Z$51,'Heat Value'!$A$1:$E$33,5,0)</f>
        <v>33504717309514.945</v>
      </c>
      <c r="AA54" s="171">
        <f>INDEX('Energy Balance-2020'!$A$2:$AG$38,MATCH("  3.建筑业",'Energy Balance-2020'!$A$2:$A$38,0),MATCH('Energy Use 2020'!AA$50,'Energy Balance-2020'!$A$2:$AG$2,0))*VLOOKUP(AA$51,'Heat Value'!$A$1:$E$33,5,0)</f>
        <v>8904085978007.7051</v>
      </c>
      <c r="AB54" s="171">
        <f>INDEX('Energy Balance-2020'!$A$2:$AG$38,MATCH("  3.建筑业",'Energy Balance-2020'!$A$2:$A$38,0),MATCH('Energy Use 2020'!AB$50,'Energy Balance-2020'!$A$2:$AG$2,0))*VLOOKUP(AB$51,'Heat Value'!$A$1:$E$33,5,0)</f>
        <v>0</v>
      </c>
      <c r="AC54" s="171">
        <f>INDEX('Energy Balance-2020'!$A$2:$AG$38,MATCH("  3.建筑业",'Energy Balance-2020'!$A$2:$A$38,0),MATCH('Energy Use 2020'!AC$50,'Energy Balance-2020'!$A$2:$AG$2,0))*VLOOKUP(AC$51,'Heat Value'!$A$1:$E$33,5,0)</f>
        <v>18322347579988.301</v>
      </c>
      <c r="AD54" s="171">
        <f>INDEX('Energy Balance-2020'!$A$2:$AG$38,MATCH("  3.建筑业",'Energy Balance-2020'!$A$2:$A$38,0),MATCH('Energy Use 2020'!AD$50,'Energy Balance-2020'!$A$2:$AG$2,0))*VLOOKUP(AD$51,'Heat Value'!$A$1:$E$33,5,0)</f>
        <v>345001641382302.19</v>
      </c>
      <c r="AE54" s="390">
        <f>INDEX('Energy Balance-2020'!$A$2:$AG$38,MATCH("  3.建筑业",'Energy Balance-2020'!$A$2:$A$38,0),MATCH('Energy Use 2020'!AE$50,'Energy Balance-2020'!$A$2:$AG$2,0))*VLOOKUP(AE$51,'Heat Value'!$A$1:$E$33,5,0)</f>
        <v>7920784951810.8447</v>
      </c>
    </row>
    <row r="55" spans="1:31" x14ac:dyDescent="0.2">
      <c r="A55" s="38" t="s">
        <v>353</v>
      </c>
      <c r="B55" s="38" t="s">
        <v>354</v>
      </c>
    </row>
    <row r="56" spans="1:31" x14ac:dyDescent="0.2">
      <c r="A56" s="136"/>
      <c r="B56" s="38" t="s">
        <v>355</v>
      </c>
    </row>
    <row r="57" spans="1:31" x14ac:dyDescent="0.2">
      <c r="B57" s="38" t="s">
        <v>356</v>
      </c>
    </row>
    <row r="60" spans="1:31" x14ac:dyDescent="0.2">
      <c r="E60">
        <f>SUMIFS($B25:$AC25,$B$4:$AC$4,E$63)</f>
        <v>187723604963661.38</v>
      </c>
    </row>
    <row r="61" spans="1:31" x14ac:dyDescent="0.2">
      <c r="E61">
        <f>SUMIFS('Non-energy Use 2020'!$C25:$AF25,'Non-energy Use 2020'!$C$1:$AF$1,'Energy Use 2020'!E$63)</f>
        <v>74411509245822.109</v>
      </c>
    </row>
    <row r="62" spans="1:31" x14ac:dyDescent="0.2">
      <c r="A62" s="80" t="s">
        <v>350</v>
      </c>
      <c r="O62" s="81" t="s">
        <v>427</v>
      </c>
    </row>
    <row r="63" spans="1:31" ht="38.25" x14ac:dyDescent="0.2">
      <c r="C63" s="109" t="s">
        <v>342</v>
      </c>
      <c r="D63" s="109" t="s">
        <v>194</v>
      </c>
      <c r="E63" s="109" t="s">
        <v>182</v>
      </c>
      <c r="F63" s="109" t="s">
        <v>152</v>
      </c>
      <c r="G63" s="109" t="s">
        <v>167</v>
      </c>
      <c r="H63" s="109" t="s">
        <v>212</v>
      </c>
      <c r="I63" s="109" t="s">
        <v>155</v>
      </c>
      <c r="J63" s="109" t="s">
        <v>164</v>
      </c>
      <c r="K63" s="109" t="s">
        <v>221</v>
      </c>
      <c r="L63" s="265" t="s">
        <v>406</v>
      </c>
      <c r="O63" s="281" t="s">
        <v>342</v>
      </c>
      <c r="P63" s="281" t="s">
        <v>194</v>
      </c>
      <c r="Q63" s="281" t="s">
        <v>266</v>
      </c>
      <c r="R63" s="281" t="s">
        <v>265</v>
      </c>
      <c r="S63" s="281" t="s">
        <v>277</v>
      </c>
      <c r="T63" s="281" t="s">
        <v>263</v>
      </c>
      <c r="U63" s="281" t="s">
        <v>164</v>
      </c>
      <c r="V63" s="281" t="s">
        <v>264</v>
      </c>
    </row>
    <row r="64" spans="1:31" x14ac:dyDescent="0.2">
      <c r="A64" s="26" t="str">
        <f>VLOOKUP($B64,'Sector Match'!$A$1:$B$43,2,0)</f>
        <v>agriculture and forestry 01T03</v>
      </c>
      <c r="B64" s="160" t="s">
        <v>351</v>
      </c>
      <c r="C64" s="165">
        <f>SUMIFS($B$53:$AE$53,$B$52:$AE$52,C$63)</f>
        <v>443213008107580.31</v>
      </c>
      <c r="D64" s="173">
        <f t="shared" ref="D64:K64" si="0">SUMIFS($B$53:$AE$53,$B$52:$AE$52,D$63)</f>
        <v>3077165346270.5317</v>
      </c>
      <c r="E64" s="173">
        <f t="shared" si="0"/>
        <v>570219865801417.13</v>
      </c>
      <c r="F64" s="173">
        <f t="shared" si="0"/>
        <v>0</v>
      </c>
      <c r="G64" s="173">
        <f t="shared" si="0"/>
        <v>447863305056.31525</v>
      </c>
      <c r="H64" s="173">
        <f t="shared" si="0"/>
        <v>4317132595397.6753</v>
      </c>
      <c r="I64" s="173">
        <f t="shared" si="0"/>
        <v>485244074993755.06</v>
      </c>
      <c r="J64" s="173">
        <f t="shared" si="0"/>
        <v>1060512578552.1212</v>
      </c>
      <c r="K64" s="174">
        <f t="shared" si="0"/>
        <v>184835886460418.19</v>
      </c>
      <c r="L64" s="267">
        <f>SUM(C64:K64)</f>
        <v>1692415509188447.3</v>
      </c>
      <c r="N64" s="160" t="s">
        <v>351</v>
      </c>
      <c r="O64" s="276">
        <f>C64/($L64-$I64)</f>
        <v>0.36715001328974378</v>
      </c>
      <c r="P64" s="277">
        <f t="shared" ref="P64:T79" si="1">D64/($L64-$I64)</f>
        <v>2.5490707111731135E-3</v>
      </c>
      <c r="Q64" s="277">
        <f t="shared" si="1"/>
        <v>0.47236030413676294</v>
      </c>
      <c r="R64" s="277">
        <f t="shared" si="1"/>
        <v>0</v>
      </c>
      <c r="S64" s="277">
        <f t="shared" si="1"/>
        <v>3.7100223909380877E-4</v>
      </c>
      <c r="T64" s="277">
        <f>H64/($L64-$I64)</f>
        <v>3.5762381987423748E-3</v>
      </c>
      <c r="U64" s="277">
        <f>J64/($L64-$I64)</f>
        <v>8.7851033292515933E-4</v>
      </c>
      <c r="V64" s="286">
        <f>K64/($L64-$I64)</f>
        <v>0.15311486109155886</v>
      </c>
    </row>
    <row r="65" spans="1:22" x14ac:dyDescent="0.2">
      <c r="A65" s="112" t="str">
        <f>VLOOKUP($B65,'Sector Match'!$A$1:$B$43,2,0)</f>
        <v>coal mining 05</v>
      </c>
      <c r="B65" s="36" t="s">
        <v>2</v>
      </c>
      <c r="C65" s="141">
        <f>SUMIFS($B5:$AC5,$B$4:$AC$4,C$63)-SUMIFS('Non-energy Use 2020'!$C5:$AF5,'Non-energy Use 2020'!$C$1:$AF$1,'Energy Use 2020'!C$63)</f>
        <v>291116166978269.44</v>
      </c>
      <c r="D65" s="142">
        <f>SUMIFS($B5:$AC5,$B$4:$AC$4,D$63)-SUMIFS('Non-energy Use 2020'!$C5:$AF5,'Non-energy Use 2020'!$C$1:$AF$1,'Energy Use 2020'!D$63)</f>
        <v>79415374740588.375</v>
      </c>
      <c r="E65" s="142">
        <f>SUMIFS($B5:$AC5,$B$4:$AC$4,E$63)-SUMIFS('Non-energy Use 2020'!$C5:$AF5,'Non-energy Use 2020'!$C$1:$AF$1,'Energy Use 2020'!E$63)</f>
        <v>61340678315749.82</v>
      </c>
      <c r="F65" s="142">
        <f>SUMIFS($B5:$AC5,$B$4:$AC$4,F$63)-SUMIFS('Non-energy Use 2020'!$C5:$AF5,'Non-energy Use 2020'!$C$1:$AF$1,'Energy Use 2020'!F$63)</f>
        <v>31707136641.155064</v>
      </c>
      <c r="G65" s="142">
        <f>SUMIFS($B5:$AC5,$B$4:$AC$4,G$63)-SUMIFS('Non-energy Use 2020'!$C5:$AF5,'Non-energy Use 2020'!$C$1:$AF$1,'Energy Use 2020'!G$63)</f>
        <v>406313656286.53687</v>
      </c>
      <c r="H65" s="142">
        <f>SUMIFS($B5:$AC5,$B$4:$AC$4,H$63)-SUMIFS('Non-energy Use 2020'!$C5:$AF5,'Non-energy Use 2020'!$C$1:$AF$1,'Energy Use 2020'!H$63)</f>
        <v>36622979153188.906</v>
      </c>
      <c r="I65" s="142">
        <f>SUMIFS($B5:$AC5,$B$4:$AC$4,I$63)-SUMIFS('Non-energy Use 2020'!$C5:$AF5,'Non-energy Use 2020'!$C$1:$AF$1,'Energy Use 2020'!I$63)</f>
        <v>310098844530363</v>
      </c>
      <c r="J65" s="142">
        <f>SUMIFS($B5:$AC5,$B$4:$AC$4,J$63)-SUMIFS('Non-energy Use 2020'!$C5:$AF5,'Non-energy Use 2020'!$C$1:$AF$1,'Energy Use 2020'!J$63)</f>
        <v>5948784606994.9756</v>
      </c>
      <c r="K65" s="143">
        <f>SUMIFS($B5:$AC5,$B$4:$AC$4,K$63)-SUMIFS('Non-energy Use 2020'!$C5:$AF5,'Non-energy Use 2020'!$C$1:$AF$1,'Energy Use 2020'!K$63)</f>
        <v>313502171472.72339</v>
      </c>
      <c r="L65" s="266">
        <f t="shared" ref="L65:L106" si="2">SUM(C65:K65)</f>
        <v>785294351289555</v>
      </c>
      <c r="N65" s="36" t="s">
        <v>2</v>
      </c>
      <c r="O65" s="282">
        <f t="shared" ref="O65:T105" si="3">C65/($L65-$I65)</f>
        <v>0.61262398915273031</v>
      </c>
      <c r="P65" s="284">
        <f t="shared" si="1"/>
        <v>0.16712147655224477</v>
      </c>
      <c r="Q65" s="284">
        <f t="shared" si="1"/>
        <v>0.12908513957568743</v>
      </c>
      <c r="R65" s="284">
        <f t="shared" si="1"/>
        <v>6.6724403303802349E-5</v>
      </c>
      <c r="S65" s="284">
        <f t="shared" si="1"/>
        <v>8.5504524034238946E-4</v>
      </c>
      <c r="T65" s="284">
        <f t="shared" si="1"/>
        <v>7.7069287550624518E-2</v>
      </c>
      <c r="U65" s="284">
        <f t="shared" ref="U65:V106" si="4">J65/($L65-$I65)</f>
        <v>1.2518604495158991E-2</v>
      </c>
      <c r="V65" s="287">
        <f t="shared" si="4"/>
        <v>6.5973302990760896E-4</v>
      </c>
    </row>
    <row r="66" spans="1:22" x14ac:dyDescent="0.2">
      <c r="A66" s="41" t="str">
        <f>VLOOKUP($B66,'Sector Match'!$A$1:$B$43,2,0)</f>
        <v>oil and gas extraction 06</v>
      </c>
      <c r="B66" s="12" t="s">
        <v>3</v>
      </c>
      <c r="C66" s="144">
        <f>SUMIFS($B6:$AC6,$B$4:$AC$4,C$63)-SUMIFS('Non-energy Use 2020'!$C6:$AF6,'Non-energy Use 2020'!$C$1:$AF$1,'Energy Use 2020'!C$63)</f>
        <v>12997944326833.504</v>
      </c>
      <c r="D66" s="145">
        <f>SUMIFS($B6:$AC6,$B$4:$AC$4,D$63)-SUMIFS('Non-energy Use 2020'!$C6:$AF6,'Non-energy Use 2020'!$C$1:$AF$1,'Energy Use 2020'!D$63)</f>
        <v>4685918949219.6074</v>
      </c>
      <c r="E66" s="145">
        <f>SUMIFS($B6:$AC6,$B$4:$AC$4,E$63)-SUMIFS('Non-energy Use 2020'!$C6:$AF6,'Non-energy Use 2020'!$C$1:$AF$1,'Energy Use 2020'!E$63)</f>
        <v>12413044295238.02</v>
      </c>
      <c r="F66" s="145">
        <f>SUMIFS($B6:$AC6,$B$4:$AC$4,F$63)-SUMIFS('Non-energy Use 2020'!$C6:$AF6,'Non-energy Use 2020'!$C$1:$AF$1,'Energy Use 2020'!F$63)</f>
        <v>98097917375653.625</v>
      </c>
      <c r="G66" s="145">
        <f>SUMIFS($B6:$AC6,$B$4:$AC$4,G$63)-SUMIFS('Non-energy Use 2020'!$C6:$AF6,'Non-energy Use 2020'!$C$1:$AF$1,'Energy Use 2020'!G$63)</f>
        <v>6453957863936.7754</v>
      </c>
      <c r="H66" s="145">
        <f>SUMIFS($B6:$AC6,$B$4:$AC$4,H$63)-SUMIFS('Non-energy Use 2020'!$C6:$AF6,'Non-energy Use 2020'!$C$1:$AF$1,'Energy Use 2020'!H$63)</f>
        <v>432299770196999.56</v>
      </c>
      <c r="I66" s="145">
        <f>SUMIFS($B6:$AC6,$B$4:$AC$4,I$63)-SUMIFS('Non-energy Use 2020'!$C6:$AF6,'Non-energy Use 2020'!$C$1:$AF$1,'Energy Use 2020'!I$63)</f>
        <v>158091346538669.03</v>
      </c>
      <c r="J66" s="145">
        <f>SUMIFS($B6:$AC6,$B$4:$AC$4,J$63)-SUMIFS('Non-energy Use 2020'!$C6:$AF6,'Non-energy Use 2020'!$C$1:$AF$1,'Energy Use 2020'!J$63)</f>
        <v>25451922758401.844</v>
      </c>
      <c r="K66" s="146">
        <f>SUMIFS($B6:$AC6,$B$4:$AC$4,K$63)-SUMIFS('Non-energy Use 2020'!$C6:$AF6,'Non-energy Use 2020'!$C$1:$AF$1,'Energy Use 2020'!K$63)</f>
        <v>0</v>
      </c>
      <c r="L66" s="266">
        <f t="shared" si="2"/>
        <v>750491822304952</v>
      </c>
      <c r="N66" s="12" t="s">
        <v>3</v>
      </c>
      <c r="O66" s="282">
        <f t="shared" si="3"/>
        <v>2.1941144307860958E-2</v>
      </c>
      <c r="P66" s="284">
        <f t="shared" si="1"/>
        <v>7.9100526432870754E-3</v>
      </c>
      <c r="Q66" s="284">
        <f t="shared" si="1"/>
        <v>2.0953805412093018E-2</v>
      </c>
      <c r="R66" s="284">
        <f t="shared" si="1"/>
        <v>0.16559392064761902</v>
      </c>
      <c r="S66" s="284">
        <f t="shared" si="1"/>
        <v>1.0894585889027924E-2</v>
      </c>
      <c r="T66" s="284">
        <f t="shared" si="1"/>
        <v>0.72974244262348087</v>
      </c>
      <c r="U66" s="284">
        <f t="shared" si="4"/>
        <v>4.2964048476630989E-2</v>
      </c>
      <c r="V66" s="287">
        <f t="shared" si="4"/>
        <v>0</v>
      </c>
    </row>
    <row r="67" spans="1:22" x14ac:dyDescent="0.2">
      <c r="A67" s="41" t="str">
        <f>VLOOKUP($B67,'Sector Match'!$A$1:$B$43,2,0)</f>
        <v>other mining and quarrying 07T08</v>
      </c>
      <c r="B67" s="12" t="s">
        <v>4</v>
      </c>
      <c r="C67" s="144">
        <f>SUMIFS($B7:$AC7,$B$4:$AC$4,C$63)-SUMIFS('Non-energy Use 2020'!$C7:$AF7,'Non-energy Use 2020'!$C$1:$AF$1,'Energy Use 2020'!C$63)</f>
        <v>75971037457400.953</v>
      </c>
      <c r="D67" s="145">
        <f>SUMIFS($B7:$AC7,$B$4:$AC$4,D$63)-SUMIFS('Non-energy Use 2020'!$C7:$AF7,'Non-energy Use 2020'!$C$1:$AF$1,'Energy Use 2020'!D$63)</f>
        <v>11771446696400.006</v>
      </c>
      <c r="E67" s="145">
        <f>SUMIFS($B7:$AC7,$B$4:$AC$4,E$63)-SUMIFS('Non-energy Use 2020'!$C7:$AF7,'Non-energy Use 2020'!$C$1:$AF$1,'Energy Use 2020'!E$63)</f>
        <v>14353751794277.051</v>
      </c>
      <c r="F67" s="145">
        <f>SUMIFS($B7:$AC7,$B$4:$AC$4,F$63)-SUMIFS('Non-energy Use 2020'!$C7:$AF7,'Non-energy Use 2020'!$C$1:$AF$1,'Energy Use 2020'!F$63)</f>
        <v>0</v>
      </c>
      <c r="G67" s="145">
        <f>SUMIFS($B7:$AC7,$B$4:$AC$4,G$63)-SUMIFS('Non-energy Use 2020'!$C7:$AF7,'Non-energy Use 2020'!$C$1:$AF$1,'Energy Use 2020'!G$63)</f>
        <v>3963392080.144383</v>
      </c>
      <c r="H67" s="145">
        <f>SUMIFS($B7:$AC7,$B$4:$AC$4,H$63)-SUMIFS('Non-energy Use 2020'!$C7:$AF7,'Non-energy Use 2020'!$C$1:$AF$1,'Energy Use 2020'!H$63)</f>
        <v>168637992007.72168</v>
      </c>
      <c r="I67" s="145">
        <f>SUMIFS($B7:$AC7,$B$4:$AC$4,I$63)-SUMIFS('Non-energy Use 2020'!$C7:$AF7,'Non-energy Use 2020'!$C$1:$AF$1,'Energy Use 2020'!I$63)</f>
        <v>152672865611806.25</v>
      </c>
      <c r="J67" s="145">
        <f>SUMIFS($B7:$AC7,$B$4:$AC$4,J$63)-SUMIFS('Non-energy Use 2020'!$C7:$AF7,'Non-energy Use 2020'!$C$1:$AF$1,'Energy Use 2020'!J$63)</f>
        <v>1237659598778.5862</v>
      </c>
      <c r="K67" s="146">
        <f>SUMIFS($B7:$AC7,$B$4:$AC$4,K$63)-SUMIFS('Non-energy Use 2020'!$C7:$AF7,'Non-energy Use 2020'!$C$1:$AF$1,'Energy Use 2020'!K$63)</f>
        <v>663070964442.30896</v>
      </c>
      <c r="L67" s="266">
        <f t="shared" si="2"/>
        <v>256842433507193.03</v>
      </c>
      <c r="N67" s="12" t="s">
        <v>4</v>
      </c>
      <c r="O67" s="282">
        <f t="shared" si="3"/>
        <v>0.72930164723055724</v>
      </c>
      <c r="P67" s="284">
        <f t="shared" si="1"/>
        <v>0.11300274095618393</v>
      </c>
      <c r="Q67" s="284">
        <f t="shared" si="1"/>
        <v>0.13779217946542635</v>
      </c>
      <c r="R67" s="284">
        <f t="shared" si="1"/>
        <v>0</v>
      </c>
      <c r="S67" s="284">
        <f t="shared" si="1"/>
        <v>3.8047504278069528E-5</v>
      </c>
      <c r="T67" s="284">
        <f t="shared" si="1"/>
        <v>1.6188796345692621E-3</v>
      </c>
      <c r="U67" s="284">
        <f t="shared" si="4"/>
        <v>1.1881201235484791E-2</v>
      </c>
      <c r="V67" s="287">
        <f t="shared" si="4"/>
        <v>6.3653039735002441E-3</v>
      </c>
    </row>
    <row r="68" spans="1:22" x14ac:dyDescent="0.2">
      <c r="A68" s="41" t="str">
        <f>VLOOKUP($B68,'Sector Match'!$A$1:$B$43,2,0)</f>
        <v>other mining and quarrying 07T08</v>
      </c>
      <c r="B68" s="12" t="s">
        <v>5</v>
      </c>
      <c r="C68" s="144">
        <f>SUMIFS($B8:$AC8,$B$4:$AC$4,C$63)-SUMIFS('Non-energy Use 2020'!$C8:$AF8,'Non-energy Use 2020'!$C$1:$AF$1,'Energy Use 2020'!C$63)</f>
        <v>15895978397731.268</v>
      </c>
      <c r="D68" s="145">
        <f>SUMIFS($B8:$AC8,$B$4:$AC$4,D$63)-SUMIFS('Non-energy Use 2020'!$C8:$AF8,'Non-energy Use 2020'!$C$1:$AF$1,'Energy Use 2020'!D$63)</f>
        <v>1676937481556.0715</v>
      </c>
      <c r="E68" s="145">
        <f>SUMIFS($B8:$AC8,$B$4:$AC$4,E$63)-SUMIFS('Non-energy Use 2020'!$C8:$AF8,'Non-energy Use 2020'!$C$1:$AF$1,'Energy Use 2020'!E$63)</f>
        <v>7298727740337.1592</v>
      </c>
      <c r="F68" s="145">
        <f>SUMIFS($B8:$AC8,$B$4:$AC$4,F$63)-SUMIFS('Non-energy Use 2020'!$C8:$AF8,'Non-energy Use 2020'!$C$1:$AF$1,'Energy Use 2020'!F$63)</f>
        <v>0</v>
      </c>
      <c r="G68" s="145">
        <f>SUMIFS($B8:$AC8,$B$4:$AC$4,G$63)-SUMIFS('Non-energy Use 2020'!$C8:$AF8,'Non-energy Use 2020'!$C$1:$AF$1,'Energy Use 2020'!G$63)</f>
        <v>447561993993.01947</v>
      </c>
      <c r="H68" s="145">
        <f>SUMIFS($B8:$AC8,$B$4:$AC$4,H$63)-SUMIFS('Non-energy Use 2020'!$C8:$AF8,'Non-energy Use 2020'!$C$1:$AF$1,'Energy Use 2020'!H$63)</f>
        <v>2799390667328.1797</v>
      </c>
      <c r="I68" s="145">
        <f>SUMIFS($B8:$AC8,$B$4:$AC$4,I$63)-SUMIFS('Non-energy Use 2020'!$C8:$AF8,'Non-energy Use 2020'!$C$1:$AF$1,'Energy Use 2020'!I$63)</f>
        <v>112419830665836.33</v>
      </c>
      <c r="J68" s="145">
        <f>SUMIFS($B8:$AC8,$B$4:$AC$4,J$63)-SUMIFS('Non-energy Use 2020'!$C8:$AF8,'Non-energy Use 2020'!$C$1:$AF$1,'Energy Use 2020'!J$63)</f>
        <v>3222578217.0678458</v>
      </c>
      <c r="K68" s="146">
        <f>SUMIFS($B8:$AC8,$B$4:$AC$4,K$63)-SUMIFS('Non-energy Use 2020'!$C8:$AF8,'Non-energy Use 2020'!$C$1:$AF$1,'Energy Use 2020'!K$63)</f>
        <v>1667387655354.9272</v>
      </c>
      <c r="L68" s="266">
        <f t="shared" si="2"/>
        <v>142209037180354.03</v>
      </c>
      <c r="N68" s="12" t="s">
        <v>5</v>
      </c>
      <c r="O68" s="282">
        <f t="shared" si="3"/>
        <v>0.53361536803554666</v>
      </c>
      <c r="P68" s="284">
        <f t="shared" si="1"/>
        <v>5.6293459201030405E-2</v>
      </c>
      <c r="Q68" s="284">
        <f t="shared" si="1"/>
        <v>0.24501249258788213</v>
      </c>
      <c r="R68" s="284">
        <f t="shared" si="1"/>
        <v>0</v>
      </c>
      <c r="S68" s="284">
        <f t="shared" si="1"/>
        <v>1.502430062294211E-2</v>
      </c>
      <c r="T68" s="284">
        <f t="shared" si="1"/>
        <v>9.3973321040421234E-2</v>
      </c>
      <c r="U68" s="284">
        <f t="shared" si="4"/>
        <v>1.0817939093132036E-4</v>
      </c>
      <c r="V68" s="287">
        <f t="shared" si="4"/>
        <v>5.5972879121245794E-2</v>
      </c>
    </row>
    <row r="69" spans="1:22" x14ac:dyDescent="0.2">
      <c r="A69" s="41" t="str">
        <f>VLOOKUP($B69,'Sector Match'!$A$1:$B$43,2,0)</f>
        <v>other mining and quarrying 07T08</v>
      </c>
      <c r="B69" s="12" t="s">
        <v>6</v>
      </c>
      <c r="C69" s="144">
        <f>SUMIFS($B9:$AC9,$B$4:$AC$4,C$63)-SUMIFS('Non-energy Use 2020'!$C9:$AF9,'Non-energy Use 2020'!$C$1:$AF$1,'Energy Use 2020'!C$63)</f>
        <v>55486411643516.313</v>
      </c>
      <c r="D69" s="145">
        <f>SUMIFS($B9:$AC9,$B$4:$AC$4,D$63)-SUMIFS('Non-energy Use 2020'!$C9:$AF9,'Non-energy Use 2020'!$C$1:$AF$1,'Energy Use 2020'!D$63)</f>
        <v>3740385118001.0996</v>
      </c>
      <c r="E69" s="145">
        <f>SUMIFS($B9:$AC9,$B$4:$AC$4,E$63)-SUMIFS('Non-energy Use 2020'!$C9:$AF9,'Non-energy Use 2020'!$C$1:$AF$1,'Energy Use 2020'!E$63)</f>
        <v>19650270078119.559</v>
      </c>
      <c r="F69" s="145">
        <f>SUMIFS($B9:$AC9,$B$4:$AC$4,F$63)-SUMIFS('Non-energy Use 2020'!$C9:$AF9,'Non-energy Use 2020'!$C$1:$AF$1,'Energy Use 2020'!F$63)</f>
        <v>0</v>
      </c>
      <c r="G69" s="145">
        <f>SUMIFS($B9:$AC9,$B$4:$AC$4,G$63)-SUMIFS('Non-energy Use 2020'!$C9:$AF9,'Non-energy Use 2020'!$C$1:$AF$1,'Energy Use 2020'!G$63)</f>
        <v>481792883286.69995</v>
      </c>
      <c r="H69" s="145">
        <f>SUMIFS($B9:$AC9,$B$4:$AC$4,H$63)-SUMIFS('Non-energy Use 2020'!$C9:$AF9,'Non-energy Use 2020'!$C$1:$AF$1,'Energy Use 2020'!H$63)</f>
        <v>11286372754579.77</v>
      </c>
      <c r="I69" s="145">
        <f>SUMIFS($B9:$AC9,$B$4:$AC$4,I$63)-SUMIFS('Non-energy Use 2020'!$C9:$AF9,'Non-energy Use 2020'!$C$1:$AF$1,'Energy Use 2020'!I$63)</f>
        <v>77012036850940.172</v>
      </c>
      <c r="J69" s="145">
        <f>SUMIFS($B9:$AC9,$B$4:$AC$4,J$63)-SUMIFS('Non-energy Use 2020'!$C9:$AF9,'Non-energy Use 2020'!$C$1:$AF$1,'Energy Use 2020'!J$63)</f>
        <v>21700557368598.074</v>
      </c>
      <c r="K69" s="146">
        <f>SUMIFS($B9:$AC9,$B$4:$AC$4,K$63)-SUMIFS('Non-energy Use 2020'!$C9:$AF9,'Non-energy Use 2020'!$C$1:$AF$1,'Energy Use 2020'!K$63)</f>
        <v>91553731492.034286</v>
      </c>
      <c r="L69" s="266">
        <f t="shared" si="2"/>
        <v>189449380428533.72</v>
      </c>
      <c r="N69" s="12" t="s">
        <v>6</v>
      </c>
      <c r="O69" s="282">
        <f t="shared" si="3"/>
        <v>0.4934873937609961</v>
      </c>
      <c r="P69" s="284">
        <f t="shared" si="1"/>
        <v>3.3266395300595497E-2</v>
      </c>
      <c r="Q69" s="284">
        <f t="shared" si="1"/>
        <v>0.17476640280601091</v>
      </c>
      <c r="R69" s="284">
        <f t="shared" si="1"/>
        <v>0</v>
      </c>
      <c r="S69" s="284">
        <f t="shared" si="1"/>
        <v>4.2849899148872401E-3</v>
      </c>
      <c r="T69" s="284">
        <f t="shared" si="1"/>
        <v>0.10037921917633166</v>
      </c>
      <c r="U69" s="284">
        <f t="shared" si="4"/>
        <v>0.19300133459327432</v>
      </c>
      <c r="V69" s="287">
        <f t="shared" si="4"/>
        <v>8.14264447904291E-4</v>
      </c>
    </row>
    <row r="70" spans="1:22" x14ac:dyDescent="0.2">
      <c r="A70" s="41" t="str">
        <f>VLOOKUP($B70,'Sector Match'!$A$1:$B$43,2,0)</f>
        <v>Mining Support Service Activities 09</v>
      </c>
      <c r="B70" s="12" t="s">
        <v>7</v>
      </c>
      <c r="C70" s="144">
        <f>SUMIFS($B10:$AC10,$B$4:$AC$4,C$63)-SUMIFS('Non-energy Use 2020'!$C10:$AF10,'Non-energy Use 2020'!$C$1:$AF$1,'Energy Use 2020'!C$63)</f>
        <v>659904781344.03979</v>
      </c>
      <c r="D70" s="145">
        <f>SUMIFS($B10:$AC10,$B$4:$AC$4,D$63)-SUMIFS('Non-energy Use 2020'!$C10:$AF10,'Non-energy Use 2020'!$C$1:$AF$1,'Energy Use 2020'!D$63)</f>
        <v>201182335513.32852</v>
      </c>
      <c r="E70" s="145">
        <f>SUMIFS($B10:$AC10,$B$4:$AC$4,E$63)-SUMIFS('Non-energy Use 2020'!$C10:$AF10,'Non-energy Use 2020'!$C$1:$AF$1,'Energy Use 2020'!E$63)</f>
        <v>43573637736807.961</v>
      </c>
      <c r="F70" s="145">
        <f>SUMIFS($B10:$AC10,$B$4:$AC$4,F$63)-SUMIFS('Non-energy Use 2020'!$C10:$AF10,'Non-energy Use 2020'!$C$1:$AF$1,'Energy Use 2020'!F$63)</f>
        <v>35670528721.299446</v>
      </c>
      <c r="G70" s="145">
        <f>SUMIFS($B10:$AC10,$B$4:$AC$4,G$63)-SUMIFS('Non-energy Use 2020'!$C10:$AF10,'Non-energy Use 2020'!$C$1:$AF$1,'Energy Use 2020'!G$63)</f>
        <v>93774372228.73085</v>
      </c>
      <c r="H70" s="145">
        <f>SUMIFS($B10:$AC10,$B$4:$AC$4,H$63)-SUMIFS('Non-energy Use 2020'!$C10:$AF10,'Non-energy Use 2020'!$C$1:$AF$1,'Energy Use 2020'!H$63)</f>
        <v>10260846854694.943</v>
      </c>
      <c r="I70" s="145">
        <f>SUMIFS($B10:$AC10,$B$4:$AC$4,I$63)-SUMIFS('Non-energy Use 2020'!$C10:$AF10,'Non-energy Use 2020'!$C$1:$AF$1,'Energy Use 2020'!I$63)</f>
        <v>10076054267648.486</v>
      </c>
      <c r="J70" s="145">
        <f>SUMIFS($B10:$AC10,$B$4:$AC$4,J$63)-SUMIFS('Non-energy Use 2020'!$C10:$AF10,'Non-energy Use 2020'!$C$1:$AF$1,'Energy Use 2020'!J$63)</f>
        <v>2380632267002.7373</v>
      </c>
      <c r="K70" s="146">
        <f>SUMIFS($B10:$AC10,$B$4:$AC$4,K$63)-SUMIFS('Non-energy Use 2020'!$C10:$AF10,'Non-energy Use 2020'!$C$1:$AF$1,'Energy Use 2020'!K$63)</f>
        <v>0</v>
      </c>
      <c r="L70" s="266">
        <f t="shared" si="2"/>
        <v>67281703143961.523</v>
      </c>
      <c r="N70" s="12" t="s">
        <v>7</v>
      </c>
      <c r="O70" s="282">
        <f t="shared" si="3"/>
        <v>1.1535657654558735E-2</v>
      </c>
      <c r="P70" s="284">
        <f t="shared" si="1"/>
        <v>3.5168263880427978E-3</v>
      </c>
      <c r="Q70" s="284">
        <f t="shared" si="1"/>
        <v>0.7617016604604997</v>
      </c>
      <c r="R70" s="284">
        <f t="shared" si="1"/>
        <v>6.2354906240858019E-4</v>
      </c>
      <c r="S70" s="284">
        <f t="shared" si="1"/>
        <v>1.6392502151576802E-3</v>
      </c>
      <c r="T70" s="284">
        <f t="shared" si="1"/>
        <v>0.17936772078016966</v>
      </c>
      <c r="U70" s="284">
        <f t="shared" si="4"/>
        <v>4.1615335439162862E-2</v>
      </c>
      <c r="V70" s="287">
        <f t="shared" si="4"/>
        <v>0</v>
      </c>
    </row>
    <row r="71" spans="1:22" x14ac:dyDescent="0.2">
      <c r="A71" s="41" t="str">
        <f>VLOOKUP($B71,'Sector Match'!$A$1:$B$43,2,0)</f>
        <v>Mining Support Service Activities 09</v>
      </c>
      <c r="B71" s="12" t="s">
        <v>8</v>
      </c>
      <c r="C71" s="144">
        <f>SUMIFS($B11:$AC11,$B$4:$AC$4,C$63)-SUMIFS('Non-energy Use 2020'!$C11:$AF11,'Non-energy Use 2020'!$C$1:$AF$1,'Energy Use 2020'!C$63)</f>
        <v>1642826017219.8464</v>
      </c>
      <c r="D71" s="145">
        <f>SUMIFS($B11:$AC11,$B$4:$AC$4,D$63)-SUMIFS('Non-energy Use 2020'!$C11:$AF11,'Non-energy Use 2020'!$C$1:$AF$1,'Energy Use 2020'!D$63)</f>
        <v>0</v>
      </c>
      <c r="E71" s="145">
        <f>SUMIFS($B11:$AC11,$B$4:$AC$4,E$63)-SUMIFS('Non-energy Use 2020'!$C11:$AF11,'Non-energy Use 2020'!$C$1:$AF$1,'Energy Use 2020'!E$63)</f>
        <v>92980480606.784943</v>
      </c>
      <c r="F71" s="145">
        <f>SUMIFS($B11:$AC11,$B$4:$AC$4,F$63)-SUMIFS('Non-energy Use 2020'!$C11:$AF11,'Non-energy Use 2020'!$C$1:$AF$1,'Energy Use 2020'!F$63)</f>
        <v>0</v>
      </c>
      <c r="G71" s="145">
        <f>SUMIFS($B11:$AC11,$B$4:$AC$4,G$63)-SUMIFS('Non-energy Use 2020'!$C11:$AF11,'Non-energy Use 2020'!$C$1:$AF$1,'Energy Use 2020'!G$63)</f>
        <v>0</v>
      </c>
      <c r="H71" s="145">
        <f>SUMIFS($B11:$AC11,$B$4:$AC$4,H$63)-SUMIFS('Non-energy Use 2020'!$C11:$AF11,'Non-energy Use 2020'!$C$1:$AF$1,'Energy Use 2020'!H$63)</f>
        <v>0</v>
      </c>
      <c r="I71" s="145">
        <f>SUMIFS($B11:$AC11,$B$4:$AC$4,I$63)-SUMIFS('Non-energy Use 2020'!$C11:$AF11,'Non-energy Use 2020'!$C$1:$AF$1,'Energy Use 2020'!I$63)</f>
        <v>55177742486333.789</v>
      </c>
      <c r="J71" s="145">
        <f>SUMIFS($B11:$AC11,$B$4:$AC$4,J$63)-SUMIFS('Non-energy Use 2020'!$C11:$AF11,'Non-energy Use 2020'!$C$1:$AF$1,'Energy Use 2020'!J$63)</f>
        <v>0</v>
      </c>
      <c r="K71" s="146">
        <f>SUMIFS($B11:$AC11,$B$4:$AC$4,K$63)-SUMIFS('Non-energy Use 2020'!$C11:$AF11,'Non-energy Use 2020'!$C$1:$AF$1,'Energy Use 2020'!K$63)</f>
        <v>0</v>
      </c>
      <c r="L71" s="266">
        <f t="shared" si="2"/>
        <v>56913548984160.422</v>
      </c>
      <c r="N71" s="12" t="s">
        <v>8</v>
      </c>
      <c r="O71" s="282">
        <f t="shared" si="3"/>
        <v>0.94643384460007185</v>
      </c>
      <c r="P71" s="284">
        <f t="shared" si="1"/>
        <v>0</v>
      </c>
      <c r="Q71" s="284">
        <f t="shared" si="1"/>
        <v>5.3566155399927276E-2</v>
      </c>
      <c r="R71" s="284">
        <f t="shared" si="1"/>
        <v>0</v>
      </c>
      <c r="S71" s="284">
        <f t="shared" si="1"/>
        <v>0</v>
      </c>
      <c r="T71" s="284">
        <f t="shared" si="1"/>
        <v>0</v>
      </c>
      <c r="U71" s="284">
        <f t="shared" si="4"/>
        <v>0</v>
      </c>
      <c r="V71" s="287">
        <f t="shared" si="4"/>
        <v>0</v>
      </c>
    </row>
    <row r="72" spans="1:22" x14ac:dyDescent="0.2">
      <c r="A72" s="41" t="str">
        <f>VLOOKUP($B72,'Sector Match'!$A$1:$B$43,2,0)</f>
        <v>food beverage and tobacco 10T12</v>
      </c>
      <c r="B72" s="12" t="s">
        <v>9</v>
      </c>
      <c r="C72" s="144">
        <f>SUMIFS($B12:$AC12,$B$4:$AC$4,C$63)-SUMIFS('Non-energy Use 2020'!$C12:$AF12,'Non-energy Use 2020'!$C$1:$AF$1,'Energy Use 2020'!C$63)</f>
        <v>147913680304222.78</v>
      </c>
      <c r="D72" s="145">
        <f>SUMIFS($B12:$AC12,$B$4:$AC$4,D$63)-SUMIFS('Non-energy Use 2020'!$C12:$AF12,'Non-energy Use 2020'!$C$1:$AF$1,'Energy Use 2020'!D$63)</f>
        <v>591811514053.97168</v>
      </c>
      <c r="E72" s="145">
        <f>SUMIFS($B12:$AC12,$B$4:$AC$4,E$63)-SUMIFS('Non-energy Use 2020'!$C12:$AF12,'Non-energy Use 2020'!$C$1:$AF$1,'Energy Use 2020'!E$63)</f>
        <v>6980781728284.8105</v>
      </c>
      <c r="F72" s="145">
        <f>SUMIFS($B12:$AC12,$B$4:$AC$4,F$63)-SUMIFS('Non-energy Use 2020'!$C12:$AF12,'Non-energy Use 2020'!$C$1:$AF$1,'Energy Use 2020'!F$63)</f>
        <v>0</v>
      </c>
      <c r="G72" s="145">
        <f>SUMIFS($B12:$AC12,$B$4:$AC$4,G$63)-SUMIFS('Non-energy Use 2020'!$C12:$AF12,'Non-energy Use 2020'!$C$1:$AF$1,'Energy Use 2020'!G$63)</f>
        <v>991512250275.66077</v>
      </c>
      <c r="H72" s="145">
        <f>SUMIFS($B12:$AC12,$B$4:$AC$4,H$63)-SUMIFS('Non-energy Use 2020'!$C12:$AF12,'Non-energy Use 2020'!$C$1:$AF$1,'Energy Use 2020'!H$63)</f>
        <v>105372014761114.33</v>
      </c>
      <c r="I72" s="145">
        <f>SUMIFS($B12:$AC12,$B$4:$AC$4,I$63)-SUMIFS('Non-energy Use 2020'!$C12:$AF12,'Non-energy Use 2020'!$C$1:$AF$1,'Energy Use 2020'!I$63)</f>
        <v>287445636171772.31</v>
      </c>
      <c r="J72" s="145">
        <f>SUMIFS($B12:$AC12,$B$4:$AC$4,J$63)-SUMIFS('Non-energy Use 2020'!$C12:$AF12,'Non-energy Use 2020'!$C$1:$AF$1,'Energy Use 2020'!J$63)</f>
        <v>82774291048194.281</v>
      </c>
      <c r="K72" s="146">
        <f>SUMIFS($B12:$AC12,$B$4:$AC$4,K$63)-SUMIFS('Non-energy Use 2020'!$C12:$AF12,'Non-energy Use 2020'!$C$1:$AF$1,'Energy Use 2020'!K$63)</f>
        <v>41938348488692.805</v>
      </c>
      <c r="L72" s="266">
        <f t="shared" si="2"/>
        <v>674008076266610.88</v>
      </c>
      <c r="N72" s="12" t="s">
        <v>9</v>
      </c>
      <c r="O72" s="282">
        <f t="shared" si="3"/>
        <v>0.38263852087630112</v>
      </c>
      <c r="P72" s="284">
        <f t="shared" si="1"/>
        <v>1.5309596915540414E-3</v>
      </c>
      <c r="Q72" s="284">
        <f t="shared" si="1"/>
        <v>1.8058613575007851E-2</v>
      </c>
      <c r="R72" s="284">
        <f t="shared" si="1"/>
        <v>0</v>
      </c>
      <c r="S72" s="284">
        <f t="shared" si="1"/>
        <v>2.5649472049907511E-3</v>
      </c>
      <c r="T72" s="284">
        <f t="shared" si="1"/>
        <v>0.27258730759062505</v>
      </c>
      <c r="U72" s="284">
        <f t="shared" si="4"/>
        <v>0.21412916119808892</v>
      </c>
      <c r="V72" s="287">
        <f t="shared" si="4"/>
        <v>0.10849048986343247</v>
      </c>
    </row>
    <row r="73" spans="1:22" x14ac:dyDescent="0.2">
      <c r="A73" s="41" t="str">
        <f>VLOOKUP($B73,'Sector Match'!$A$1:$B$43,2,0)</f>
        <v>food beverage and tobacco 10T12</v>
      </c>
      <c r="B73" s="12" t="s">
        <v>10</v>
      </c>
      <c r="C73" s="144">
        <f>SUMIFS($B13:$AC13,$B$4:$AC$4,C$63)-SUMIFS('Non-energy Use 2020'!$C13:$AF13,'Non-energy Use 2020'!$C$1:$AF$1,'Energy Use 2020'!C$63)</f>
        <v>166695590664702.72</v>
      </c>
      <c r="D73" s="145">
        <f>SUMIFS($B13:$AC13,$B$4:$AC$4,D$63)-SUMIFS('Non-energy Use 2020'!$C13:$AF13,'Non-energy Use 2020'!$C$1:$AF$1,'Energy Use 2020'!D$63)</f>
        <v>579406009643.94446</v>
      </c>
      <c r="E73" s="145">
        <f>SUMIFS($B13:$AC13,$B$4:$AC$4,E$63)-SUMIFS('Non-energy Use 2020'!$C13:$AF13,'Non-energy Use 2020'!$C$1:$AF$1,'Energy Use 2020'!E$63)</f>
        <v>3535789313902.1978</v>
      </c>
      <c r="F73" s="145">
        <f>SUMIFS($B13:$AC13,$B$4:$AC$4,F$63)-SUMIFS('Non-energy Use 2020'!$C13:$AF13,'Non-energy Use 2020'!$C$1:$AF$1,'Energy Use 2020'!F$63)</f>
        <v>0</v>
      </c>
      <c r="G73" s="145">
        <f>SUMIFS($B13:$AC13,$B$4:$AC$4,G$63)-SUMIFS('Non-energy Use 2020'!$C13:$AF13,'Non-energy Use 2020'!$C$1:$AF$1,'Energy Use 2020'!G$63)</f>
        <v>547188852609.08228</v>
      </c>
      <c r="H73" s="145">
        <f>SUMIFS($B13:$AC13,$B$4:$AC$4,H$63)-SUMIFS('Non-energy Use 2020'!$C13:$AF13,'Non-energy Use 2020'!$C$1:$AF$1,'Energy Use 2020'!H$63)</f>
        <v>90304202095083.406</v>
      </c>
      <c r="I73" s="145">
        <f>SUMIFS($B13:$AC13,$B$4:$AC$4,I$63)-SUMIFS('Non-energy Use 2020'!$C13:$AF13,'Non-energy Use 2020'!$C$1:$AF$1,'Energy Use 2020'!I$63)</f>
        <v>113996240104256.09</v>
      </c>
      <c r="J73" s="145">
        <f>SUMIFS($B13:$AC13,$B$4:$AC$4,J$63)-SUMIFS('Non-energy Use 2020'!$C13:$AF13,'Non-energy Use 2020'!$C$1:$AF$1,'Energy Use 2020'!J$63)</f>
        <v>83366013277875.297</v>
      </c>
      <c r="K73" s="146">
        <f>SUMIFS($B13:$AC13,$B$4:$AC$4,K$63)-SUMIFS('Non-energy Use 2020'!$C13:$AF13,'Non-energy Use 2020'!$C$1:$AF$1,'Energy Use 2020'!K$63)</f>
        <v>10714560940067.768</v>
      </c>
      <c r="L73" s="266">
        <f t="shared" si="2"/>
        <v>469738991258140.5</v>
      </c>
      <c r="N73" s="12" t="s">
        <v>10</v>
      </c>
      <c r="O73" s="282">
        <f t="shared" si="3"/>
        <v>0.46858464472996347</v>
      </c>
      <c r="P73" s="284">
        <f t="shared" si="1"/>
        <v>1.6287219002062241E-3</v>
      </c>
      <c r="Q73" s="284">
        <f t="shared" si="1"/>
        <v>9.9391745929707336E-3</v>
      </c>
      <c r="R73" s="284">
        <f t="shared" si="1"/>
        <v>0</v>
      </c>
      <c r="S73" s="284">
        <f t="shared" si="1"/>
        <v>1.5381588263828985E-3</v>
      </c>
      <c r="T73" s="284">
        <f t="shared" si="1"/>
        <v>0.25384692113099538</v>
      </c>
      <c r="U73" s="284">
        <f t="shared" si="4"/>
        <v>0.23434353337480512</v>
      </c>
      <c r="V73" s="287">
        <f t="shared" si="4"/>
        <v>3.0118845444676252E-2</v>
      </c>
    </row>
    <row r="74" spans="1:22" x14ac:dyDescent="0.2">
      <c r="A74" s="41" t="str">
        <f>VLOOKUP($B74,'Sector Match'!$A$1:$B$43,2,0)</f>
        <v>food beverage and tobacco 10T12</v>
      </c>
      <c r="B74" s="12" t="s">
        <v>11</v>
      </c>
      <c r="C74" s="144">
        <f>SUMIFS($B14:$AC14,$B$4:$AC$4,C$63)-SUMIFS('Non-energy Use 2020'!$C14:$AF14,'Non-energy Use 2020'!$C$1:$AF$1,'Energy Use 2020'!C$63)</f>
        <v>79122296416820.016</v>
      </c>
      <c r="D74" s="145">
        <f>SUMIFS($B14:$AC14,$B$4:$AC$4,D$63)-SUMIFS('Non-energy Use 2020'!$C14:$AF14,'Non-energy Use 2020'!$C$1:$AF$1,'Energy Use 2020'!D$63)</f>
        <v>379651750189.33832</v>
      </c>
      <c r="E74" s="145">
        <f>SUMIFS($B14:$AC14,$B$4:$AC$4,E$63)-SUMIFS('Non-energy Use 2020'!$C14:$AF14,'Non-energy Use 2020'!$C$1:$AF$1,'Energy Use 2020'!E$63)</f>
        <v>1914459883806.1514</v>
      </c>
      <c r="F74" s="145">
        <f>SUMIFS($B14:$AC14,$B$4:$AC$4,F$63)-SUMIFS('Non-energy Use 2020'!$C14:$AF14,'Non-energy Use 2020'!$C$1:$AF$1,'Energy Use 2020'!F$63)</f>
        <v>0</v>
      </c>
      <c r="G74" s="145">
        <f>SUMIFS($B14:$AC14,$B$4:$AC$4,G$63)-SUMIFS('Non-energy Use 2020'!$C14:$AF14,'Non-energy Use 2020'!$C$1:$AF$1,'Energy Use 2020'!G$63)</f>
        <v>158456445694.32037</v>
      </c>
      <c r="H74" s="145">
        <f>SUMIFS($B14:$AC14,$B$4:$AC$4,H$63)-SUMIFS('Non-energy Use 2020'!$C14:$AF14,'Non-energy Use 2020'!$C$1:$AF$1,'Energy Use 2020'!H$63)</f>
        <v>50547549591805.977</v>
      </c>
      <c r="I74" s="145">
        <f>SUMIFS($B14:$AC14,$B$4:$AC$4,I$63)-SUMIFS('Non-energy Use 2020'!$C14:$AF14,'Non-energy Use 2020'!$C$1:$AF$1,'Energy Use 2020'!I$63)</f>
        <v>60074165742031.578</v>
      </c>
      <c r="J74" s="145">
        <f>SUMIFS($B14:$AC14,$B$4:$AC$4,J$63)-SUMIFS('Non-energy Use 2020'!$C14:$AF14,'Non-energy Use 2020'!$C$1:$AF$1,'Energy Use 2020'!J$63)</f>
        <v>55823964200568.148</v>
      </c>
      <c r="K74" s="146">
        <f>SUMIFS($B14:$AC14,$B$4:$AC$4,K$63)-SUMIFS('Non-energy Use 2020'!$C14:$AF14,'Non-energy Use 2020'!$C$1:$AF$1,'Energy Use 2020'!K$63)</f>
        <v>4197599871134.7842</v>
      </c>
      <c r="L74" s="266">
        <f t="shared" si="2"/>
        <v>252218143902050.31</v>
      </c>
      <c r="N74" s="12" t="s">
        <v>11</v>
      </c>
      <c r="O74" s="282">
        <f t="shared" si="3"/>
        <v>0.41178650080267648</v>
      </c>
      <c r="P74" s="284">
        <f t="shared" si="1"/>
        <v>1.9758711869344242E-3</v>
      </c>
      <c r="Q74" s="284">
        <f t="shared" si="1"/>
        <v>9.963673606319199E-3</v>
      </c>
      <c r="R74" s="284">
        <f t="shared" si="1"/>
        <v>0</v>
      </c>
      <c r="S74" s="284">
        <f t="shared" si="1"/>
        <v>8.246755751166806E-4</v>
      </c>
      <c r="T74" s="284">
        <f t="shared" si="1"/>
        <v>0.26307121397116934</v>
      </c>
      <c r="U74" s="284">
        <f t="shared" si="4"/>
        <v>0.29053194763188256</v>
      </c>
      <c r="V74" s="287">
        <f t="shared" si="4"/>
        <v>2.1846117225901275E-2</v>
      </c>
    </row>
    <row r="75" spans="1:22" x14ac:dyDescent="0.2">
      <c r="A75" s="41" t="str">
        <f>VLOOKUP($B75,'Sector Match'!$A$1:$B$43,2,0)</f>
        <v>food beverage and tobacco 10T12</v>
      </c>
      <c r="B75" s="12" t="s">
        <v>12</v>
      </c>
      <c r="C75" s="144">
        <f>SUMIFS($B15:$AC15,$B$4:$AC$4,C$63)-SUMIFS('Non-energy Use 2020'!$C15:$AF15,'Non-energy Use 2020'!$C$1:$AF$1,'Energy Use 2020'!C$63)</f>
        <v>806550288309.38196</v>
      </c>
      <c r="D75" s="145">
        <f>SUMIFS($B15:$AC15,$B$4:$AC$4,D$63)-SUMIFS('Non-energy Use 2020'!$C15:$AF15,'Non-energy Use 2020'!$C$1:$AF$1,'Energy Use 2020'!D$63)</f>
        <v>19024206159.323227</v>
      </c>
      <c r="E75" s="145">
        <f>SUMIFS($B15:$AC15,$B$4:$AC$4,E$63)-SUMIFS('Non-energy Use 2020'!$C15:$AF15,'Non-energy Use 2020'!$C$1:$AF$1,'Energy Use 2020'!E$63)</f>
        <v>255002614316.57861</v>
      </c>
      <c r="F75" s="145">
        <f>SUMIFS($B15:$AC15,$B$4:$AC$4,F$63)-SUMIFS('Non-energy Use 2020'!$C15:$AF15,'Non-energy Use 2020'!$C$1:$AF$1,'Energy Use 2020'!F$63)</f>
        <v>0</v>
      </c>
      <c r="G75" s="145">
        <f>SUMIFS($B15:$AC15,$B$4:$AC$4,G$63)-SUMIFS('Non-energy Use 2020'!$C15:$AF15,'Non-energy Use 2020'!$C$1:$AF$1,'Energy Use 2020'!G$63)</f>
        <v>0</v>
      </c>
      <c r="H75" s="145">
        <f>SUMIFS($B15:$AC15,$B$4:$AC$4,H$63)-SUMIFS('Non-energy Use 2020'!$C15:$AF15,'Non-energy Use 2020'!$C$1:$AF$1,'Energy Use 2020'!H$63)</f>
        <v>3844946217776.0542</v>
      </c>
      <c r="I75" s="145">
        <f>SUMIFS($B15:$AC15,$B$4:$AC$4,I$63)-SUMIFS('Non-energy Use 2020'!$C15:$AF15,'Non-energy Use 2020'!$C$1:$AF$1,'Energy Use 2020'!I$63)</f>
        <v>17357564530825.549</v>
      </c>
      <c r="J75" s="145">
        <f>SUMIFS($B15:$AC15,$B$4:$AC$4,J$63)-SUMIFS('Non-energy Use 2020'!$C15:$AF15,'Non-energy Use 2020'!$C$1:$AF$1,'Energy Use 2020'!J$63)</f>
        <v>2036479869762.345</v>
      </c>
      <c r="K75" s="146">
        <f>SUMIFS($B15:$AC15,$B$4:$AC$4,K$63)-SUMIFS('Non-energy Use 2020'!$C15:$AF15,'Non-energy Use 2020'!$C$1:$AF$1,'Energy Use 2020'!K$63)</f>
        <v>618681276446.17102</v>
      </c>
      <c r="L75" s="266">
        <f t="shared" si="2"/>
        <v>24938249003595.402</v>
      </c>
      <c r="N75" s="12" t="s">
        <v>12</v>
      </c>
      <c r="O75" s="282">
        <f t="shared" si="3"/>
        <v>0.10639544373684796</v>
      </c>
      <c r="P75" s="284">
        <f t="shared" si="1"/>
        <v>2.5095631176391786E-3</v>
      </c>
      <c r="Q75" s="284">
        <f t="shared" si="1"/>
        <v>3.363846829828613E-2</v>
      </c>
      <c r="R75" s="284">
        <f t="shared" si="1"/>
        <v>0</v>
      </c>
      <c r="S75" s="284">
        <f t="shared" si="1"/>
        <v>0</v>
      </c>
      <c r="T75" s="284">
        <f t="shared" si="1"/>
        <v>0.50720304104296488</v>
      </c>
      <c r="U75" s="284">
        <f t="shared" si="4"/>
        <v>0.26864063226447016</v>
      </c>
      <c r="V75" s="287">
        <f t="shared" si="4"/>
        <v>8.1612851539791809E-2</v>
      </c>
    </row>
    <row r="76" spans="1:22" x14ac:dyDescent="0.2">
      <c r="A76" s="41" t="str">
        <f>VLOOKUP($B76,'Sector Match'!$A$1:$B$43,2,0)</f>
        <v>textiles apparel and leather 13T15</v>
      </c>
      <c r="B76" s="12" t="s">
        <v>13</v>
      </c>
      <c r="C76" s="144">
        <f>SUMIFS($B16:$AC16,$B$4:$AC$4,C$63)-SUMIFS('Non-energy Use 2020'!$C16:$AF16,'Non-energy Use 2020'!$C$1:$AF$1,'Energy Use 2020'!C$63)</f>
        <v>47451068206484.047</v>
      </c>
      <c r="D76" s="145">
        <f>SUMIFS($B16:$AC16,$B$4:$AC$4,D$63)-SUMIFS('Non-energy Use 2020'!$C16:$AF16,'Non-energy Use 2020'!$C$1:$AF$1,'Energy Use 2020'!D$63)</f>
        <v>686060742661.15881</v>
      </c>
      <c r="E76" s="145">
        <f>SUMIFS($B16:$AC16,$B$4:$AC$4,E$63)-SUMIFS('Non-energy Use 2020'!$C16:$AF16,'Non-energy Use 2020'!$C$1:$AF$1,'Energy Use 2020'!E$63)</f>
        <v>2875176702730.9502</v>
      </c>
      <c r="F76" s="145">
        <f>SUMIFS($B16:$AC16,$B$4:$AC$4,F$63)-SUMIFS('Non-energy Use 2020'!$C16:$AF16,'Non-energy Use 2020'!$C$1:$AF$1,'Energy Use 2020'!F$63)</f>
        <v>0</v>
      </c>
      <c r="G76" s="145">
        <f>SUMIFS($B16:$AC16,$B$4:$AC$4,G$63)-SUMIFS('Non-energy Use 2020'!$C16:$AF16,'Non-energy Use 2020'!$C$1:$AF$1,'Energy Use 2020'!G$63)</f>
        <v>1268125284552.4717</v>
      </c>
      <c r="H76" s="145">
        <f>SUMIFS($B16:$AC16,$B$4:$AC$4,H$63)-SUMIFS('Non-energy Use 2020'!$C16:$AF16,'Non-energy Use 2020'!$C$1:$AF$1,'Energy Use 2020'!H$63)</f>
        <v>176779196854839.5</v>
      </c>
      <c r="I76" s="145">
        <f>SUMIFS($B16:$AC16,$B$4:$AC$4,I$63)-SUMIFS('Non-energy Use 2020'!$C16:$AF16,'Non-energy Use 2020'!$C$1:$AF$1,'Energy Use 2020'!I$63)</f>
        <v>563133032246586.88</v>
      </c>
      <c r="J76" s="145">
        <f>SUMIFS($B16:$AC16,$B$4:$AC$4,J$63)-SUMIFS('Non-energy Use 2020'!$C16:$AF16,'Non-energy Use 2020'!$C$1:$AF$1,'Energy Use 2020'!J$63)</f>
        <v>303773871307381.5</v>
      </c>
      <c r="K76" s="146">
        <f>SUMIFS($B16:$AC16,$B$4:$AC$4,K$63)-SUMIFS('Non-energy Use 2020'!$C16:$AF16,'Non-energy Use 2020'!$C$1:$AF$1,'Energy Use 2020'!K$63)</f>
        <v>14448843442742.863</v>
      </c>
      <c r="L76" s="266">
        <f t="shared" si="2"/>
        <v>1110415374787979.4</v>
      </c>
      <c r="N76" s="12" t="s">
        <v>13</v>
      </c>
      <c r="O76" s="282">
        <f t="shared" si="3"/>
        <v>8.6703086356006792E-2</v>
      </c>
      <c r="P76" s="284">
        <f t="shared" si="1"/>
        <v>1.2535773390300274E-3</v>
      </c>
      <c r="Q76" s="284">
        <f t="shared" si="1"/>
        <v>5.253552835963262E-3</v>
      </c>
      <c r="R76" s="284">
        <f t="shared" si="1"/>
        <v>0</v>
      </c>
      <c r="S76" s="284">
        <f t="shared" si="1"/>
        <v>2.3171317361779489E-3</v>
      </c>
      <c r="T76" s="284">
        <f t="shared" si="1"/>
        <v>0.32301279086392082</v>
      </c>
      <c r="U76" s="284">
        <f t="shared" si="4"/>
        <v>0.55505878354627569</v>
      </c>
      <c r="V76" s="287">
        <f t="shared" si="4"/>
        <v>2.6401077322625401E-2</v>
      </c>
    </row>
    <row r="77" spans="1:22" x14ac:dyDescent="0.2">
      <c r="A77" s="41" t="str">
        <f>VLOOKUP($B77,'Sector Match'!$A$1:$B$43,2,0)</f>
        <v>textiles apparel and leather 13T15</v>
      </c>
      <c r="B77" s="12" t="s">
        <v>14</v>
      </c>
      <c r="C77" s="144">
        <f>SUMIFS($B17:$AC17,$B$4:$AC$4,C$63)-SUMIFS('Non-energy Use 2020'!$C17:$AF17,'Non-energy Use 2020'!$C$1:$AF$1,'Energy Use 2020'!C$63)</f>
        <v>5638796657067.9648</v>
      </c>
      <c r="D77" s="145">
        <f>SUMIFS($B17:$AC17,$B$4:$AC$4,D$63)-SUMIFS('Non-energy Use 2020'!$C17:$AF17,'Non-energy Use 2020'!$C$1:$AF$1,'Energy Use 2020'!D$63)</f>
        <v>102968577445.44994</v>
      </c>
      <c r="E77" s="145">
        <f>SUMIFS($B17:$AC17,$B$4:$AC$4,E$63)-SUMIFS('Non-energy Use 2020'!$C17:$AF17,'Non-energy Use 2020'!$C$1:$AF$1,'Energy Use 2020'!E$63)</f>
        <v>2052977764162.9116</v>
      </c>
      <c r="F77" s="145">
        <f>SUMIFS($B17:$AC17,$B$4:$AC$4,F$63)-SUMIFS('Non-energy Use 2020'!$C17:$AF17,'Non-energy Use 2020'!$C$1:$AF$1,'Energy Use 2020'!F$63)</f>
        <v>0</v>
      </c>
      <c r="G77" s="145">
        <f>SUMIFS($B17:$AC17,$B$4:$AC$4,G$63)-SUMIFS('Non-energy Use 2020'!$C17:$AF17,'Non-energy Use 2020'!$C$1:$AF$1,'Energy Use 2020'!G$63)</f>
        <v>110737265709.67784</v>
      </c>
      <c r="H77" s="145">
        <f>SUMIFS($B17:$AC17,$B$4:$AC$4,H$63)-SUMIFS('Non-energy Use 2020'!$C17:$AF17,'Non-energy Use 2020'!$C$1:$AF$1,'Energy Use 2020'!H$63)</f>
        <v>40783132286314.516</v>
      </c>
      <c r="I77" s="145">
        <f>SUMIFS($B17:$AC17,$B$4:$AC$4,I$63)-SUMIFS('Non-energy Use 2020'!$C17:$AF17,'Non-energy Use 2020'!$C$1:$AF$1,'Energy Use 2020'!I$63)</f>
        <v>75149007514625.891</v>
      </c>
      <c r="J77" s="145">
        <f>SUMIFS($B17:$AC17,$B$4:$AC$4,J$63)-SUMIFS('Non-energy Use 2020'!$C17:$AF17,'Non-energy Use 2020'!$C$1:$AF$1,'Energy Use 2020'!J$63)</f>
        <v>3046663359100.8477</v>
      </c>
      <c r="K77" s="146">
        <f>SUMIFS($B17:$AC17,$B$4:$AC$4,K$63)-SUMIFS('Non-energy Use 2020'!$C17:$AF17,'Non-energy Use 2020'!$C$1:$AF$1,'Energy Use 2020'!K$63)</f>
        <v>1736746542848.8926</v>
      </c>
      <c r="L77" s="266">
        <f t="shared" si="2"/>
        <v>128621029967276.14</v>
      </c>
      <c r="N77" s="12" t="s">
        <v>14</v>
      </c>
      <c r="O77" s="282">
        <f t="shared" si="3"/>
        <v>0.10545321456769563</v>
      </c>
      <c r="P77" s="284">
        <f t="shared" si="1"/>
        <v>1.9256533178005216E-3</v>
      </c>
      <c r="Q77" s="284">
        <f t="shared" si="1"/>
        <v>3.8393493830925024E-2</v>
      </c>
      <c r="R77" s="284">
        <f t="shared" si="1"/>
        <v>0</v>
      </c>
      <c r="S77" s="284">
        <f t="shared" si="1"/>
        <v>2.0709384203250634E-3</v>
      </c>
      <c r="T77" s="284">
        <f t="shared" si="1"/>
        <v>0.76270038827179554</v>
      </c>
      <c r="U77" s="284">
        <f t="shared" si="4"/>
        <v>5.6976774383252167E-2</v>
      </c>
      <c r="V77" s="287">
        <f t="shared" si="4"/>
        <v>3.2479537208206226E-2</v>
      </c>
    </row>
    <row r="78" spans="1:22" x14ac:dyDescent="0.2">
      <c r="A78" s="41" t="str">
        <f>VLOOKUP($B78,'Sector Match'!$A$1:$B$43,2,0)</f>
        <v>textiles apparel and leather 13T15</v>
      </c>
      <c r="B78" s="12" t="s">
        <v>15</v>
      </c>
      <c r="C78" s="144">
        <f>SUMIFS($B18:$AC18,$B$4:$AC$4,C$63)-SUMIFS('Non-energy Use 2020'!$C18:$AF18,'Non-energy Use 2020'!$C$1:$AF$1,'Energy Use 2020'!C$63)</f>
        <v>3111659065252.3276</v>
      </c>
      <c r="D78" s="145">
        <f>SUMIFS($B18:$AC18,$B$4:$AC$4,D$63)-SUMIFS('Non-energy Use 2020'!$C18:$AF18,'Non-energy Use 2020'!$C$1:$AF$1,'Energy Use 2020'!D$63)</f>
        <v>135782574922.45554</v>
      </c>
      <c r="E78" s="145">
        <f>SUMIFS($B18:$AC18,$B$4:$AC$4,E$63)-SUMIFS('Non-energy Use 2020'!$C18:$AF18,'Non-energy Use 2020'!$C$1:$AF$1,'Energy Use 2020'!E$63)</f>
        <v>1041093701342.9194</v>
      </c>
      <c r="F78" s="145">
        <f>SUMIFS($B18:$AC18,$B$4:$AC$4,F$63)-SUMIFS('Non-energy Use 2020'!$C18:$AF18,'Non-energy Use 2020'!$C$1:$AF$1,'Energy Use 2020'!F$63)</f>
        <v>0</v>
      </c>
      <c r="G78" s="145">
        <f>SUMIFS($B18:$AC18,$B$4:$AC$4,G$63)-SUMIFS('Non-energy Use 2020'!$C18:$AF18,'Non-energy Use 2020'!$C$1:$AF$1,'Energy Use 2020'!G$63)</f>
        <v>123380577435.78221</v>
      </c>
      <c r="H78" s="145">
        <f>SUMIFS($B18:$AC18,$B$4:$AC$4,H$63)-SUMIFS('Non-energy Use 2020'!$C18:$AF18,'Non-energy Use 2020'!$C$1:$AF$1,'Energy Use 2020'!H$63)</f>
        <v>10325758868594.494</v>
      </c>
      <c r="I78" s="145">
        <f>SUMIFS($B18:$AC18,$B$4:$AC$4,I$63)-SUMIFS('Non-energy Use 2020'!$C18:$AF18,'Non-energy Use 2020'!$C$1:$AF$1,'Energy Use 2020'!I$63)</f>
        <v>48097548580011.195</v>
      </c>
      <c r="J78" s="145">
        <f>SUMIFS($B18:$AC18,$B$4:$AC$4,J$63)-SUMIFS('Non-energy Use 2020'!$C18:$AF18,'Non-energy Use 2020'!$C$1:$AF$1,'Energy Use 2020'!J$63)</f>
        <v>1751471260976.374</v>
      </c>
      <c r="K78" s="146">
        <f>SUMIFS($B18:$AC18,$B$4:$AC$4,K$63)-SUMIFS('Non-energy Use 2020'!$C18:$AF18,'Non-energy Use 2020'!$C$1:$AF$1,'Energy Use 2020'!K$63)</f>
        <v>2150125512312.9263</v>
      </c>
      <c r="L78" s="266">
        <f t="shared" si="2"/>
        <v>66736820140848.477</v>
      </c>
      <c r="N78" s="12" t="s">
        <v>15</v>
      </c>
      <c r="O78" s="282">
        <f t="shared" si="3"/>
        <v>0.16694102315619416</v>
      </c>
      <c r="P78" s="284">
        <f t="shared" si="1"/>
        <v>7.2847575871873901E-3</v>
      </c>
      <c r="Q78" s="284">
        <f t="shared" si="1"/>
        <v>5.5854849152493016E-2</v>
      </c>
      <c r="R78" s="284">
        <f t="shared" si="1"/>
        <v>0</v>
      </c>
      <c r="S78" s="284">
        <f t="shared" si="1"/>
        <v>6.619388372183785E-3</v>
      </c>
      <c r="T78" s="284">
        <f t="shared" si="1"/>
        <v>0.55397866997602019</v>
      </c>
      <c r="U78" s="284">
        <f t="shared" si="4"/>
        <v>9.3966722640404385E-2</v>
      </c>
      <c r="V78" s="287">
        <f t="shared" si="4"/>
        <v>0.11535458911551702</v>
      </c>
    </row>
    <row r="79" spans="1:22" x14ac:dyDescent="0.2">
      <c r="A79" s="41" t="str">
        <f>VLOOKUP($B79,'Sector Match'!$A$1:$B$43,2,0)</f>
        <v>wood products 16</v>
      </c>
      <c r="B79" s="74" t="s">
        <v>317</v>
      </c>
      <c r="C79" s="144">
        <f>SUMIFS($B19:$AC19,$B$4:$AC$4,C$63)-SUMIFS('Non-energy Use 2020'!$C19:$AF19,'Non-energy Use 2020'!$C$1:$AF$1,'Energy Use 2020'!C$63)</f>
        <v>6676650056013.623</v>
      </c>
      <c r="D79" s="145">
        <f>SUMIFS($B19:$AC19,$B$4:$AC$4,D$63)-SUMIFS('Non-energy Use 2020'!$C19:$AF19,'Non-energy Use 2020'!$C$1:$AF$1,'Energy Use 2020'!D$63)</f>
        <v>141611650226.85767</v>
      </c>
      <c r="E79" s="145">
        <f>SUMIFS($B19:$AC19,$B$4:$AC$4,E$63)-SUMIFS('Non-energy Use 2020'!$C19:$AF19,'Non-energy Use 2020'!$C$1:$AF$1,'Energy Use 2020'!E$63)</f>
        <v>2086985821651.053</v>
      </c>
      <c r="F79" s="145">
        <f>SUMIFS($B19:$AC19,$B$4:$AC$4,F$63)-SUMIFS('Non-energy Use 2020'!$C19:$AF19,'Non-energy Use 2020'!$C$1:$AF$1,'Energy Use 2020'!F$63)</f>
        <v>0</v>
      </c>
      <c r="G79" s="145">
        <f>SUMIFS($B19:$AC19,$B$4:$AC$4,G$63)-SUMIFS('Non-energy Use 2020'!$C19:$AF19,'Non-energy Use 2020'!$C$1:$AF$1,'Energy Use 2020'!G$63)</f>
        <v>54537470539.353638</v>
      </c>
      <c r="H79" s="145">
        <f>SUMIFS($B19:$AC19,$B$4:$AC$4,H$63)-SUMIFS('Non-energy Use 2020'!$C19:$AF19,'Non-energy Use 2020'!$C$1:$AF$1,'Energy Use 2020'!H$63)</f>
        <v>10593830743652.102</v>
      </c>
      <c r="I79" s="145">
        <f>SUMIFS($B19:$AC19,$B$4:$AC$4,I$63)-SUMIFS('Non-energy Use 2020'!$C19:$AF19,'Non-energy Use 2020'!$C$1:$AF$1,'Energy Use 2020'!I$63)</f>
        <v>96897998338192.25</v>
      </c>
      <c r="J79" s="145">
        <f>SUMIFS($B19:$AC19,$B$4:$AC$4,J$63)-SUMIFS('Non-energy Use 2020'!$C19:$AF19,'Non-energy Use 2020'!$C$1:$AF$1,'Energy Use 2020'!J$63)</f>
        <v>6580504719252.54</v>
      </c>
      <c r="K79" s="146">
        <f>SUMIFS($B19:$AC19,$B$4:$AC$4,K$63)-SUMIFS('Non-energy Use 2020'!$C19:$AF19,'Non-energy Use 2020'!$C$1:$AF$1,'Energy Use 2020'!K$63)</f>
        <v>22480602614544.055</v>
      </c>
      <c r="L79" s="266">
        <f t="shared" si="2"/>
        <v>145512721414071.84</v>
      </c>
      <c r="N79" s="74" t="s">
        <v>317</v>
      </c>
      <c r="O79" s="282">
        <f t="shared" si="3"/>
        <v>0.13733802505863232</v>
      </c>
      <c r="P79" s="284">
        <f t="shared" si="1"/>
        <v>2.9129375067266177E-3</v>
      </c>
      <c r="Q79" s="284">
        <f t="shared" si="1"/>
        <v>4.292908998768976E-2</v>
      </c>
      <c r="R79" s="284">
        <f t="shared" si="1"/>
        <v>0</v>
      </c>
      <c r="S79" s="284">
        <f t="shared" si="1"/>
        <v>1.1218303239993697E-3</v>
      </c>
      <c r="T79" s="284">
        <f t="shared" si="1"/>
        <v>0.21791404071389797</v>
      </c>
      <c r="U79" s="284">
        <f t="shared" si="4"/>
        <v>0.13536032508056156</v>
      </c>
      <c r="V79" s="287">
        <f t="shared" si="4"/>
        <v>0.46242375132849217</v>
      </c>
    </row>
    <row r="80" spans="1:22" x14ac:dyDescent="0.2">
      <c r="A80" s="41" t="str">
        <f>VLOOKUP($B80,'Sector Match'!$A$1:$B$43,2,0)</f>
        <v>wood products 16</v>
      </c>
      <c r="B80" s="12" t="s">
        <v>17</v>
      </c>
      <c r="C80" s="144">
        <f>SUMIFS($B20:$AC20,$B$4:$AC$4,C$63)-SUMIFS('Non-energy Use 2020'!$C20:$AF20,'Non-energy Use 2020'!$C$1:$AF$1,'Energy Use 2020'!C$63)</f>
        <v>360192780315.84772</v>
      </c>
      <c r="D80" s="145">
        <f>SUMIFS($B20:$AC20,$B$4:$AC$4,D$63)-SUMIFS('Non-energy Use 2020'!$C20:$AF20,'Non-energy Use 2020'!$C$1:$AF$1,'Energy Use 2020'!D$63)</f>
        <v>116999114312.28973</v>
      </c>
      <c r="E80" s="145">
        <f>SUMIFS($B20:$AC20,$B$4:$AC$4,E$63)-SUMIFS('Non-energy Use 2020'!$C20:$AF20,'Non-energy Use 2020'!$C$1:$AF$1,'Energy Use 2020'!E$63)</f>
        <v>1433585340529.6033</v>
      </c>
      <c r="F80" s="145">
        <f>SUMIFS($B20:$AC20,$B$4:$AC$4,F$63)-SUMIFS('Non-energy Use 2020'!$C20:$AF20,'Non-energy Use 2020'!$C$1:$AF$1,'Energy Use 2020'!F$63)</f>
        <v>0</v>
      </c>
      <c r="G80" s="145">
        <f>SUMIFS($B20:$AC20,$B$4:$AC$4,G$63)-SUMIFS('Non-energy Use 2020'!$C20:$AF20,'Non-energy Use 2020'!$C$1:$AF$1,'Energy Use 2020'!G$63)</f>
        <v>23780352480.866295</v>
      </c>
      <c r="H80" s="145">
        <f>SUMIFS($B20:$AC20,$B$4:$AC$4,H$63)-SUMIFS('Non-energy Use 2020'!$C20:$AF20,'Non-energy Use 2020'!$C$1:$AF$1,'Energy Use 2020'!H$63)</f>
        <v>5707806558297.3643</v>
      </c>
      <c r="I80" s="145">
        <f>SUMIFS($B20:$AC20,$B$4:$AC$4,I$63)-SUMIFS('Non-energy Use 2020'!$C20:$AF20,'Non-energy Use 2020'!$C$1:$AF$1,'Energy Use 2020'!I$63)</f>
        <v>41198198180693.469</v>
      </c>
      <c r="J80" s="145">
        <f>SUMIFS($B20:$AC20,$B$4:$AC$4,J$63)-SUMIFS('Non-energy Use 2020'!$C20:$AF20,'Non-energy Use 2020'!$C$1:$AF$1,'Energy Use 2020'!J$63)</f>
        <v>721762738910.93079</v>
      </c>
      <c r="K80" s="146">
        <f>SUMIFS($B20:$AC20,$B$4:$AC$4,K$63)-SUMIFS('Non-energy Use 2020'!$C20:$AF20,'Non-energy Use 2020'!$C$1:$AF$1,'Energy Use 2020'!K$63)</f>
        <v>868373271424.44629</v>
      </c>
      <c r="L80" s="266">
        <f t="shared" si="2"/>
        <v>50430698336964.813</v>
      </c>
      <c r="N80" s="12" t="s">
        <v>17</v>
      </c>
      <c r="O80" s="282">
        <f t="shared" si="3"/>
        <v>3.9013568829585149E-2</v>
      </c>
      <c r="P80" s="284">
        <f t="shared" si="3"/>
        <v>1.267252773700913E-2</v>
      </c>
      <c r="Q80" s="284">
        <f t="shared" si="3"/>
        <v>0.15527596168582941</v>
      </c>
      <c r="R80" s="284">
        <f t="shared" si="3"/>
        <v>0</v>
      </c>
      <c r="S80" s="284">
        <f t="shared" si="3"/>
        <v>2.5757218606395644E-3</v>
      </c>
      <c r="T80" s="284">
        <f t="shared" si="3"/>
        <v>0.61822978193184575</v>
      </c>
      <c r="U80" s="284">
        <f t="shared" si="4"/>
        <v>7.8176304001539632E-2</v>
      </c>
      <c r="V80" s="287">
        <f t="shared" si="4"/>
        <v>9.405613395355189E-2</v>
      </c>
    </row>
    <row r="81" spans="1:22" x14ac:dyDescent="0.2">
      <c r="A81" s="41" t="str">
        <f>VLOOKUP($B81,'Sector Match'!$A$1:$B$43,2,0)</f>
        <v>pulp paper and printing 17T18</v>
      </c>
      <c r="B81" s="12" t="s">
        <v>18</v>
      </c>
      <c r="C81" s="144">
        <f>SUMIFS($B21:$AC21,$B$4:$AC$4,C$63)-SUMIFS('Non-energy Use 2020'!$C21:$AF21,'Non-energy Use 2020'!$C$1:$AF$1,'Energy Use 2020'!C$63)</f>
        <v>107057250571142.75</v>
      </c>
      <c r="D81" s="145">
        <f>SUMIFS($B21:$AC21,$B$4:$AC$4,D$63)-SUMIFS('Non-energy Use 2020'!$C21:$AF21,'Non-energy Use 2020'!$C$1:$AF$1,'Energy Use 2020'!D$63)</f>
        <v>825808889643.14075</v>
      </c>
      <c r="E81" s="145">
        <f>SUMIFS($B21:$AC21,$B$4:$AC$4,E$63)-SUMIFS('Non-energy Use 2020'!$C21:$AF21,'Non-energy Use 2020'!$C$1:$AF$1,'Energy Use 2020'!E$63)</f>
        <v>4396753593660.4688</v>
      </c>
      <c r="F81" s="145">
        <f>SUMIFS($B21:$AC21,$B$4:$AC$4,F$63)-SUMIFS('Non-energy Use 2020'!$C21:$AF21,'Non-energy Use 2020'!$C$1:$AF$1,'Energy Use 2020'!F$63)</f>
        <v>11890176240.433147</v>
      </c>
      <c r="G81" s="145">
        <f>SUMIFS($B21:$AC21,$B$4:$AC$4,G$63)-SUMIFS('Non-energy Use 2020'!$C21:$AF21,'Non-energy Use 2020'!$C$1:$AF$1,'Energy Use 2020'!G$63)</f>
        <v>1230182932969.8518</v>
      </c>
      <c r="H81" s="145">
        <f>SUMIFS($B21:$AC21,$B$4:$AC$4,H$63)-SUMIFS('Non-energy Use 2020'!$C21:$AF21,'Non-energy Use 2020'!$C$1:$AF$1,'Energy Use 2020'!H$63)</f>
        <v>74228458047979.172</v>
      </c>
      <c r="I81" s="145">
        <f>SUMIFS($B21:$AC21,$B$4:$AC$4,I$63)-SUMIFS('Non-energy Use 2020'!$C21:$AF21,'Non-energy Use 2020'!$C$1:$AF$1,'Energy Use 2020'!I$63)</f>
        <v>272374206540819.63</v>
      </c>
      <c r="J81" s="145">
        <f>SUMIFS($B21:$AC21,$B$4:$AC$4,J$63)-SUMIFS('Non-energy Use 2020'!$C21:$AF21,'Non-energy Use 2020'!$C$1:$AF$1,'Energy Use 2020'!J$63)</f>
        <v>215298365484632.88</v>
      </c>
      <c r="K81" s="146">
        <f>SUMIFS($B21:$AC21,$B$4:$AC$4,K$63)-SUMIFS('Non-energy Use 2020'!$C21:$AF21,'Non-energy Use 2020'!$C$1:$AF$1,'Energy Use 2020'!K$63)</f>
        <v>17434049960483.135</v>
      </c>
      <c r="L81" s="266">
        <f t="shared" si="2"/>
        <v>692856966197571.38</v>
      </c>
      <c r="N81" s="12" t="s">
        <v>18</v>
      </c>
      <c r="O81" s="282">
        <f t="shared" si="3"/>
        <v>0.25460556494286629</v>
      </c>
      <c r="P81" s="284">
        <f t="shared" si="3"/>
        <v>1.9639542185207891E-3</v>
      </c>
      <c r="Q81" s="284">
        <f t="shared" si="3"/>
        <v>1.0456442012627638E-2</v>
      </c>
      <c r="R81" s="284">
        <f t="shared" si="3"/>
        <v>2.8277440554612343E-5</v>
      </c>
      <c r="S81" s="284">
        <f t="shared" si="3"/>
        <v>2.9256441666575678E-3</v>
      </c>
      <c r="T81" s="284">
        <f t="shared" si="3"/>
        <v>0.17653151370242456</v>
      </c>
      <c r="U81" s="284">
        <f t="shared" si="4"/>
        <v>0.51202661830983298</v>
      </c>
      <c r="V81" s="287">
        <f t="shared" si="4"/>
        <v>4.1461985206515693E-2</v>
      </c>
    </row>
    <row r="82" spans="1:22" x14ac:dyDescent="0.2">
      <c r="A82" s="41" t="str">
        <f>VLOOKUP($B82,'Sector Match'!$A$1:$B$43,2,0)</f>
        <v>pulp paper and printing 17T18</v>
      </c>
      <c r="B82" s="12" t="s">
        <v>19</v>
      </c>
      <c r="C82" s="144">
        <f>SUMIFS($B22:$AC22,$B$4:$AC$4,C$63)-SUMIFS('Non-energy Use 2020'!$C22:$AF22,'Non-energy Use 2020'!$C$1:$AF$1,'Energy Use 2020'!C$63)</f>
        <v>2436534331334.2134</v>
      </c>
      <c r="D82" s="145">
        <f>SUMIFS($B22:$AC22,$B$4:$AC$4,D$63)-SUMIFS('Non-energy Use 2020'!$C22:$AF22,'Non-energy Use 2020'!$C$1:$AF$1,'Energy Use 2020'!D$63)</f>
        <v>881214582147.47607</v>
      </c>
      <c r="E82" s="145">
        <f>SUMIFS($B22:$AC22,$B$4:$AC$4,E$63)-SUMIFS('Non-energy Use 2020'!$C22:$AF22,'Non-energy Use 2020'!$C$1:$AF$1,'Energy Use 2020'!E$63)</f>
        <v>2420658963219.8145</v>
      </c>
      <c r="F82" s="145">
        <f>SUMIFS($B22:$AC22,$B$4:$AC$4,F$63)-SUMIFS('Non-energy Use 2020'!$C22:$AF22,'Non-energy Use 2020'!$C$1:$AF$1,'Energy Use 2020'!F$63)</f>
        <v>0</v>
      </c>
      <c r="G82" s="145">
        <f>SUMIFS($B22:$AC22,$B$4:$AC$4,G$63)-SUMIFS('Non-energy Use 2020'!$C22:$AF22,'Non-energy Use 2020'!$C$1:$AF$1,'Energy Use 2020'!G$63)</f>
        <v>145354011353.99609</v>
      </c>
      <c r="H82" s="145">
        <f>SUMIFS($B22:$AC22,$B$4:$AC$4,H$63)-SUMIFS('Non-energy Use 2020'!$C22:$AF22,'Non-energy Use 2020'!$C$1:$AF$1,'Energy Use 2020'!H$63)</f>
        <v>16052879759872.43</v>
      </c>
      <c r="I82" s="145">
        <f>SUMIFS($B22:$AC22,$B$4:$AC$4,I$63)-SUMIFS('Non-energy Use 2020'!$C22:$AF22,'Non-energy Use 2020'!$C$1:$AF$1,'Energy Use 2020'!I$63)</f>
        <v>45221113176141.344</v>
      </c>
      <c r="J82" s="145">
        <f>SUMIFS($B22:$AC22,$B$4:$AC$4,J$63)-SUMIFS('Non-energy Use 2020'!$C22:$AF22,'Non-energy Use 2020'!$C$1:$AF$1,'Energy Use 2020'!J$63)</f>
        <v>4749132474835.3369</v>
      </c>
      <c r="K82" s="146">
        <f>SUMIFS($B22:$AC22,$B$4:$AC$4,K$63)-SUMIFS('Non-energy Use 2020'!$C22:$AF22,'Non-energy Use 2020'!$C$1:$AF$1,'Energy Use 2020'!K$63)</f>
        <v>2030828225823.3059</v>
      </c>
      <c r="L82" s="266">
        <f t="shared" si="2"/>
        <v>73937715524727.922</v>
      </c>
      <c r="N82" s="12" t="s">
        <v>19</v>
      </c>
      <c r="O82" s="282">
        <f t="shared" si="3"/>
        <v>8.4847584047635038E-2</v>
      </c>
      <c r="P82" s="284">
        <f t="shared" si="3"/>
        <v>3.0686589292512497E-2</v>
      </c>
      <c r="Q82" s="284">
        <f t="shared" si="3"/>
        <v>8.4294755132790236E-2</v>
      </c>
      <c r="R82" s="284">
        <f t="shared" si="3"/>
        <v>0</v>
      </c>
      <c r="S82" s="284">
        <f t="shared" si="3"/>
        <v>5.0616716277770363E-3</v>
      </c>
      <c r="T82" s="284">
        <f t="shared" si="3"/>
        <v>0.55901041373240823</v>
      </c>
      <c r="U82" s="284">
        <f t="shared" si="4"/>
        <v>0.16537933064595603</v>
      </c>
      <c r="V82" s="287">
        <f t="shared" si="4"/>
        <v>7.0719655520920729E-2</v>
      </c>
    </row>
    <row r="83" spans="1:22" x14ac:dyDescent="0.2">
      <c r="A83" s="41" t="str">
        <f>VLOOKUP($B83,'Sector Match'!$A$1:$B$43,2,0)</f>
        <v>pulp paper and printing 17T18</v>
      </c>
      <c r="B83" s="12" t="s">
        <v>20</v>
      </c>
      <c r="C83" s="144">
        <f>SUMIFS($B23:$AC23,$B$4:$AC$4,C$63)-SUMIFS('Non-energy Use 2020'!$C23:$AF23,'Non-energy Use 2020'!$C$1:$AF$1,'Energy Use 2020'!C$63)</f>
        <v>2082445967196.9023</v>
      </c>
      <c r="D83" s="145">
        <f>SUMIFS($B23:$AC23,$B$4:$AC$4,D$63)-SUMIFS('Non-energy Use 2020'!$C23:$AF23,'Non-energy Use 2020'!$C$1:$AF$1,'Energy Use 2020'!D$63)</f>
        <v>345527205976.82104</v>
      </c>
      <c r="E83" s="145">
        <f>SUMIFS($B23:$AC23,$B$4:$AC$4,E$63)-SUMIFS('Non-energy Use 2020'!$C23:$AF23,'Non-energy Use 2020'!$C$1:$AF$1,'Energy Use 2020'!E$63)</f>
        <v>1641383818685.9966</v>
      </c>
      <c r="F83" s="145">
        <f>SUMIFS($B23:$AC23,$B$4:$AC$4,F$63)-SUMIFS('Non-energy Use 2020'!$C23:$AF23,'Non-energy Use 2020'!$C$1:$AF$1,'Energy Use 2020'!F$63)</f>
        <v>0</v>
      </c>
      <c r="G83" s="145">
        <f>SUMIFS($B23:$AC23,$B$4:$AC$4,G$63)-SUMIFS('Non-energy Use 2020'!$C23:$AF23,'Non-energy Use 2020'!$C$1:$AF$1,'Energy Use 2020'!G$63)</f>
        <v>3538707952653.5059</v>
      </c>
      <c r="H83" s="145">
        <f>SUMIFS($B23:$AC23,$B$4:$AC$4,H$63)-SUMIFS('Non-energy Use 2020'!$C23:$AF23,'Non-energy Use 2020'!$C$1:$AF$1,'Energy Use 2020'!H$63)</f>
        <v>57708266723510.422</v>
      </c>
      <c r="I83" s="145">
        <f>SUMIFS($B23:$AC23,$B$4:$AC$4,I$63)-SUMIFS('Non-energy Use 2020'!$C23:$AF23,'Non-energy Use 2020'!$C$1:$AF$1,'Energy Use 2020'!I$63)</f>
        <v>29020264661818.613</v>
      </c>
      <c r="J83" s="145">
        <f>SUMIFS($B23:$AC23,$B$4:$AC$4,J$63)-SUMIFS('Non-energy Use 2020'!$C23:$AF23,'Non-energy Use 2020'!$C$1:$AF$1,'Energy Use 2020'!J$63)</f>
        <v>1020988604536.9067</v>
      </c>
      <c r="K83" s="146">
        <f>SUMIFS($B23:$AC23,$B$4:$AC$4,K$63)-SUMIFS('Non-energy Use 2020'!$C23:$AF23,'Non-energy Use 2020'!$C$1:$AF$1,'Energy Use 2020'!K$63)</f>
        <v>1473182770371.8242</v>
      </c>
      <c r="L83" s="266">
        <f t="shared" si="2"/>
        <v>96830767704751</v>
      </c>
      <c r="N83" s="12" t="s">
        <v>20</v>
      </c>
      <c r="O83" s="282">
        <f t="shared" si="3"/>
        <v>3.0709784970603417E-2</v>
      </c>
      <c r="P83" s="284">
        <f t="shared" si="3"/>
        <v>5.09548212255644E-3</v>
      </c>
      <c r="Q83" s="284">
        <f t="shared" si="3"/>
        <v>2.4205451147395245E-2</v>
      </c>
      <c r="R83" s="284">
        <f t="shared" si="3"/>
        <v>0</v>
      </c>
      <c r="S83" s="284">
        <f t="shared" si="3"/>
        <v>5.2185248506607718E-2</v>
      </c>
      <c r="T83" s="284">
        <f t="shared" si="3"/>
        <v>0.85102254273167666</v>
      </c>
      <c r="U83" s="284">
        <f t="shared" si="4"/>
        <v>1.5056496541405914E-2</v>
      </c>
      <c r="V83" s="287">
        <f t="shared" si="4"/>
        <v>2.1724993979754408E-2</v>
      </c>
    </row>
    <row r="84" spans="1:22" x14ac:dyDescent="0.2">
      <c r="A84" s="41" t="str">
        <f>VLOOKUP($B84,'Sector Match'!$A$1:$B$43,2,0)</f>
        <v>refined petroleum and coke 19</v>
      </c>
      <c r="B84" s="12" t="s">
        <v>21</v>
      </c>
      <c r="C84" s="144">
        <f>SUMIFS($B24:$AC24,$B$4:$AC$4,C$63)-SUMIFS('Non-energy Use 2020'!$C24:$AF24,'Non-energy Use 2020'!$C$1:$AF$1,'Energy Use 2020'!C$63)</f>
        <v>166395705191815.81</v>
      </c>
      <c r="D84" s="145">
        <f>SUMIFS($B24:$AC24,$B$4:$AC$4,D$63)-SUMIFS('Non-energy Use 2020'!$C24:$AF24,'Non-energy Use 2020'!$C$1:$AF$1,'Energy Use 2020'!D$63)</f>
        <v>1518257522689502.5</v>
      </c>
      <c r="E84" s="145">
        <f>SUMIFS($B24:$AC24,$B$4:$AC$4,E$63)-SUMIFS('Non-energy Use 2020'!$C24:$AF24,'Non-energy Use 2020'!$C$1:$AF$1,'Energy Use 2020'!E$63)</f>
        <v>23175229051060.703</v>
      </c>
      <c r="F84" s="145">
        <f>SUMIFS($B24:$AC24,$B$4:$AC$4,F$63)-SUMIFS('Non-energy Use 2020'!$C24:$AF24,'Non-energy Use 2020'!$C$1:$AF$1,'Energy Use 2020'!F$63)</f>
        <v>20708723618754.402</v>
      </c>
      <c r="G84" s="145">
        <f>SUMIFS($B24:$AC24,$B$4:$AC$4,G$63)-SUMIFS('Non-energy Use 2020'!$C24:$AF24,'Non-energy Use 2020'!$C$1:$AF$1,'Energy Use 2020'!G$63)</f>
        <v>1227133540468870.8</v>
      </c>
      <c r="H84" s="145">
        <f>SUMIFS($B24:$AC24,$B$4:$AC$4,H$63)-SUMIFS('Non-energy Use 2020'!$C24:$AF24,'Non-energy Use 2020'!$C$1:$AF$1,'Energy Use 2020'!H$63)</f>
        <v>372276178554907.81</v>
      </c>
      <c r="I84" s="145">
        <f>SUMIFS($B24:$AC24,$B$4:$AC$4,I$63)-SUMIFS('Non-energy Use 2020'!$C24:$AF24,'Non-energy Use 2020'!$C$1:$AF$1,'Energy Use 2020'!I$63)</f>
        <v>437880136866688.19</v>
      </c>
      <c r="J84" s="145">
        <f>SUMIFS($B24:$AC24,$B$4:$AC$4,J$63)-SUMIFS('Non-energy Use 2020'!$C24:$AF24,'Non-energy Use 2020'!$C$1:$AF$1,'Energy Use 2020'!J$63)</f>
        <v>629932150037365.38</v>
      </c>
      <c r="K84" s="146">
        <f>SUMIFS($B24:$AC24,$B$4:$AC$4,K$63)-SUMIFS('Non-energy Use 2020'!$C24:$AF24,'Non-energy Use 2020'!$C$1:$AF$1,'Energy Use 2020'!K$63)</f>
        <v>11695685452632.992</v>
      </c>
      <c r="L84" s="266">
        <f t="shared" si="2"/>
        <v>4407454871931598.5</v>
      </c>
      <c r="N84" s="12" t="s">
        <v>21</v>
      </c>
      <c r="O84" s="282">
        <f t="shared" si="3"/>
        <v>4.1917766082591443E-2</v>
      </c>
      <c r="P84" s="284">
        <f t="shared" si="3"/>
        <v>0.38247359579304557</v>
      </c>
      <c r="Q84" s="284">
        <f t="shared" si="3"/>
        <v>5.8382145690177422E-3</v>
      </c>
      <c r="R84" s="284">
        <f t="shared" si="3"/>
        <v>5.216862006860736E-3</v>
      </c>
      <c r="S84" s="284">
        <f t="shared" si="3"/>
        <v>0.30913476187489003</v>
      </c>
      <c r="T84" s="284">
        <f t="shared" si="3"/>
        <v>9.3782383101755698E-2</v>
      </c>
      <c r="U84" s="284">
        <f t="shared" si="4"/>
        <v>0.15869008447502242</v>
      </c>
      <c r="V84" s="287">
        <f t="shared" si="4"/>
        <v>2.9463320968163469E-3</v>
      </c>
    </row>
    <row r="85" spans="1:22" x14ac:dyDescent="0.2">
      <c r="A85" s="41" t="str">
        <f>VLOOKUP($B85,'Sector Match'!$A$1:$B$43,2,0)</f>
        <v>chemicals 20</v>
      </c>
      <c r="B85" s="12" t="s">
        <v>1</v>
      </c>
      <c r="C85" s="144">
        <f>SUMIFS($B25:$AC25,$B$4:$AC$4,C$63)-SUMIFS('Non-energy Use 2020'!$C25:$AF25,'Non-energy Use 2020'!$C$1:$AF$1,'Energy Use 2020'!C$63)</f>
        <v>2179955437670722</v>
      </c>
      <c r="D85" s="145">
        <f>SUMIFS($B25:$AC25,$B$4:$AC$4,D$63)-SUMIFS('Non-energy Use 2020'!$C25:$AF25,'Non-energy Use 2020'!$C$1:$AF$1,'Energy Use 2020'!D$63)</f>
        <v>421397376568861.5</v>
      </c>
      <c r="E85" s="145">
        <f>SUMIFS($B25:$AC25,$B$4:$AC$4,E$63)-SUMIFS('Non-energy Use 2020'!$C25:$AF25,'Non-energy Use 2020'!$C$1:$AF$1,'Energy Use 2020'!E$63)</f>
        <v>113312095717839.27</v>
      </c>
      <c r="F85" s="145">
        <f>SUMIFS($B25:$AC25,$B$4:$AC$4,F$63)-SUMIFS('Non-energy Use 2020'!$C25:$AF25,'Non-energy Use 2020'!$C$1:$AF$1,'Energy Use 2020'!F$63)</f>
        <v>46859184563547.039</v>
      </c>
      <c r="G85" s="145">
        <f>SUMIFS($B25:$AC25,$B$4:$AC$4,G$63)-SUMIFS('Non-energy Use 2020'!$C25:$AF25,'Non-energy Use 2020'!$C$1:$AF$1,'Energy Use 2020'!G$63)</f>
        <v>360113992108297.88</v>
      </c>
      <c r="H85" s="145">
        <f>SUMIFS($B25:$AC25,$B$4:$AC$4,H$63)-SUMIFS('Non-energy Use 2020'!$C25:$AF25,'Non-energy Use 2020'!$C$1:$AF$1,'Energy Use 2020'!H$63)</f>
        <v>1091464610807096.4</v>
      </c>
      <c r="I85" s="145">
        <f>SUMIFS($B25:$AC25,$B$4:$AC$4,I$63)-SUMIFS('Non-energy Use 2020'!$C25:$AF25,'Non-energy Use 2020'!$C$1:$AF$1,'Energy Use 2020'!I$63)</f>
        <v>1972606852992664</v>
      </c>
      <c r="J85" s="145">
        <f>SUMIFS($B25:$AC25,$B$4:$AC$4,J$63)-SUMIFS('Non-energy Use 2020'!$C25:$AF25,'Non-energy Use 2020'!$C$1:$AF$1,'Energy Use 2020'!J$63)</f>
        <v>1580891096902595.3</v>
      </c>
      <c r="K85" s="146">
        <f>SUMIFS($B25:$AC25,$B$4:$AC$4,K$63)-SUMIFS('Non-energy Use 2020'!$C25:$AF25,'Non-energy Use 2020'!$C$1:$AF$1,'Energy Use 2020'!K$63)</f>
        <v>52145696234013.766</v>
      </c>
      <c r="L85" s="266">
        <f t="shared" si="2"/>
        <v>7818746343565637</v>
      </c>
      <c r="N85" s="12" t="s">
        <v>1</v>
      </c>
      <c r="O85" s="282">
        <f t="shared" si="3"/>
        <v>0.37288802998730147</v>
      </c>
      <c r="P85" s="284">
        <f t="shared" si="3"/>
        <v>7.2081307202534931E-2</v>
      </c>
      <c r="Q85" s="284">
        <f t="shared" si="3"/>
        <v>1.9382379756856211E-2</v>
      </c>
      <c r="R85" s="284">
        <f t="shared" si="3"/>
        <v>8.0154065155490211E-3</v>
      </c>
      <c r="S85" s="284">
        <f t="shared" si="3"/>
        <v>6.159859727756916E-2</v>
      </c>
      <c r="T85" s="284">
        <f t="shared" si="3"/>
        <v>0.18669835240283042</v>
      </c>
      <c r="U85" s="284">
        <f t="shared" si="4"/>
        <v>0.27041624638820483</v>
      </c>
      <c r="V85" s="287">
        <f t="shared" si="4"/>
        <v>8.919680469154017E-3</v>
      </c>
    </row>
    <row r="86" spans="1:22" x14ac:dyDescent="0.2">
      <c r="A86" s="41">
        <f>VLOOKUP($B86,'Sector Match'!$A$1:$B$43,2,0)</f>
        <v>0</v>
      </c>
      <c r="B86" s="12" t="s">
        <v>22</v>
      </c>
      <c r="C86" s="144">
        <f>SUMIFS($B26:$AC26,$B$4:$AC$4,C$63)-SUMIFS('Non-energy Use 2020'!$C26:$AF26,'Non-energy Use 2020'!$C$1:$AF$1,'Energy Use 2020'!C$63)</f>
        <v>80176962101105.828</v>
      </c>
      <c r="D86" s="145">
        <f>SUMIFS($B26:$AC26,$B$4:$AC$4,D$63)-SUMIFS('Non-energy Use 2020'!$C26:$AF26,'Non-energy Use 2020'!$C$1:$AF$1,'Energy Use 2020'!D$63)</f>
        <v>479329790930.02521</v>
      </c>
      <c r="E86" s="145">
        <f>SUMIFS($B26:$AC26,$B$4:$AC$4,E$63)-SUMIFS('Non-energy Use 2020'!$C26:$AF26,'Non-energy Use 2020'!$C$1:$AF$1,'Energy Use 2020'!E$63)</f>
        <v>2743791714912.5332</v>
      </c>
      <c r="F86" s="145">
        <f>SUMIFS($B26:$AC26,$B$4:$AC$4,F$63)-SUMIFS('Non-energy Use 2020'!$C26:$AF26,'Non-energy Use 2020'!$C$1:$AF$1,'Energy Use 2020'!F$63)</f>
        <v>0</v>
      </c>
      <c r="G86" s="145">
        <f>SUMIFS($B26:$AC26,$B$4:$AC$4,G$63)-SUMIFS('Non-energy Use 2020'!$C26:$AF26,'Non-energy Use 2020'!$C$1:$AF$1,'Energy Use 2020'!G$63)</f>
        <v>1028151672611.2654</v>
      </c>
      <c r="H86" s="145">
        <f>SUMIFS($B26:$AC26,$B$4:$AC$4,H$63)-SUMIFS('Non-energy Use 2020'!$C26:$AF26,'Non-energy Use 2020'!$C$1:$AF$1,'Energy Use 2020'!H$63)</f>
        <v>66869747321907.188</v>
      </c>
      <c r="I86" s="145">
        <f>SUMIFS($B26:$AC26,$B$4:$AC$4,I$63)-SUMIFS('Non-energy Use 2020'!$C26:$AF26,'Non-energy Use 2020'!$C$1:$AF$1,'Energy Use 2020'!I$63)</f>
        <v>146875636962725.72</v>
      </c>
      <c r="J86" s="145">
        <f>SUMIFS($B26:$AC26,$B$4:$AC$4,J$63)-SUMIFS('Non-energy Use 2020'!$C26:$AF26,'Non-energy Use 2020'!$C$1:$AF$1,'Energy Use 2020'!J$63)</f>
        <v>104745734550450.58</v>
      </c>
      <c r="K86" s="146">
        <f>SUMIFS($B26:$AC26,$B$4:$AC$4,K$63)-SUMIFS('Non-energy Use 2020'!$C26:$AF26,'Non-energy Use 2020'!$C$1:$AF$1,'Energy Use 2020'!K$63)</f>
        <v>5520967444519.6426</v>
      </c>
      <c r="L86" s="266">
        <f t="shared" si="2"/>
        <v>408440321559162.75</v>
      </c>
      <c r="N86" s="12" t="s">
        <v>22</v>
      </c>
      <c r="O86" s="282">
        <f t="shared" si="3"/>
        <v>0.30652823879802149</v>
      </c>
      <c r="P86" s="284">
        <f t="shared" si="3"/>
        <v>1.8325478138211725E-3</v>
      </c>
      <c r="Q86" s="284">
        <f t="shared" si="3"/>
        <v>1.0489916554086326E-2</v>
      </c>
      <c r="R86" s="284">
        <f t="shared" si="3"/>
        <v>0</v>
      </c>
      <c r="S86" s="284">
        <f t="shared" si="3"/>
        <v>3.9307740423657738E-3</v>
      </c>
      <c r="T86" s="284">
        <f t="shared" si="3"/>
        <v>0.25565281270703344</v>
      </c>
      <c r="U86" s="284">
        <f t="shared" si="4"/>
        <v>0.40045824501140398</v>
      </c>
      <c r="V86" s="287">
        <f t="shared" si="4"/>
        <v>2.1107465073267953E-2</v>
      </c>
    </row>
    <row r="87" spans="1:22" x14ac:dyDescent="0.2">
      <c r="A87" s="41" t="str">
        <f>VLOOKUP($B87,'Sector Match'!$A$1:$B$43,2,0)</f>
        <v>chemicals 20</v>
      </c>
      <c r="B87" s="12" t="s">
        <v>23</v>
      </c>
      <c r="C87" s="144">
        <f>SUMIFS($B27:$AC27,$B$4:$AC$4,C$63)-SUMIFS('Non-energy Use 2020'!$C27:$AF27,'Non-energy Use 2020'!$C$1:$AF$1,'Energy Use 2020'!C$63)</f>
        <v>71413024628032.734</v>
      </c>
      <c r="D87" s="145">
        <f>SUMIFS($B27:$AC27,$B$4:$AC$4,D$63)-SUMIFS('Non-energy Use 2020'!$C27:$AF27,'Non-energy Use 2020'!$C$1:$AF$1,'Energy Use 2020'!D$63)</f>
        <v>58499557156.144867</v>
      </c>
      <c r="E87" s="145">
        <f>SUMIFS($B27:$AC27,$B$4:$AC$4,E$63)-SUMIFS('Non-energy Use 2020'!$C27:$AF27,'Non-energy Use 2020'!$C$1:$AF$1,'Energy Use 2020'!E$63)</f>
        <v>607939570213.27356</v>
      </c>
      <c r="F87" s="145">
        <f>SUMIFS($B27:$AC27,$B$4:$AC$4,F$63)-SUMIFS('Non-energy Use 2020'!$C27:$AF27,'Non-energy Use 2020'!$C$1:$AF$1,'Energy Use 2020'!F$63)</f>
        <v>0</v>
      </c>
      <c r="G87" s="145">
        <f>SUMIFS($B27:$AC27,$B$4:$AC$4,G$63)-SUMIFS('Non-energy Use 2020'!$C27:$AF27,'Non-energy Use 2020'!$C$1:$AF$1,'Energy Use 2020'!G$63)</f>
        <v>305748079592.18463</v>
      </c>
      <c r="H87" s="145">
        <f>SUMIFS($B27:$AC27,$B$4:$AC$4,H$63)-SUMIFS('Non-energy Use 2020'!$C27:$AF27,'Non-energy Use 2020'!$C$1:$AF$1,'Energy Use 2020'!H$63)</f>
        <v>64157444840479.305</v>
      </c>
      <c r="I87" s="145">
        <f>SUMIFS($B27:$AC27,$B$4:$AC$4,I$63)-SUMIFS('Non-energy Use 2020'!$C27:$AF27,'Non-energy Use 2020'!$C$1:$AF$1,'Energy Use 2020'!I$63)</f>
        <v>153672623112795.41</v>
      </c>
      <c r="J87" s="145">
        <f>SUMIFS($B27:$AC27,$B$4:$AC$4,J$63)-SUMIFS('Non-energy Use 2020'!$C27:$AF27,'Non-energy Use 2020'!$C$1:$AF$1,'Energy Use 2020'!J$63)</f>
        <v>104924398078073.31</v>
      </c>
      <c r="K87" s="146">
        <f>SUMIFS($B27:$AC27,$B$4:$AC$4,K$63)-SUMIFS('Non-energy Use 2020'!$C27:$AF27,'Non-energy Use 2020'!$C$1:$AF$1,'Energy Use 2020'!K$63)</f>
        <v>4103271784142.9907</v>
      </c>
      <c r="L87" s="266">
        <f t="shared" si="2"/>
        <v>399242949650485.38</v>
      </c>
      <c r="N87" s="12" t="s">
        <v>23</v>
      </c>
      <c r="O87" s="282">
        <f t="shared" si="3"/>
        <v>0.29080477936764199</v>
      </c>
      <c r="P87" s="284">
        <f t="shared" si="3"/>
        <v>2.3821916100749408E-4</v>
      </c>
      <c r="Q87" s="284">
        <f t="shared" si="3"/>
        <v>2.4756230884433318E-3</v>
      </c>
      <c r="R87" s="284">
        <f t="shared" si="3"/>
        <v>0</v>
      </c>
      <c r="S87" s="284">
        <f t="shared" si="3"/>
        <v>1.2450530318664484E-3</v>
      </c>
      <c r="T87" s="284">
        <f t="shared" si="3"/>
        <v>0.26125894665303734</v>
      </c>
      <c r="U87" s="284">
        <f t="shared" si="4"/>
        <v>0.42726822722194646</v>
      </c>
      <c r="V87" s="287">
        <f t="shared" si="4"/>
        <v>1.6709151476056793E-2</v>
      </c>
    </row>
    <row r="88" spans="1:22" x14ac:dyDescent="0.2">
      <c r="A88" s="41" t="str">
        <f>VLOOKUP($B88,'Sector Match'!$A$1:$B$43,2,0)</f>
        <v>rubber and plastic products 22</v>
      </c>
      <c r="B88" s="12" t="s">
        <v>24</v>
      </c>
      <c r="C88" s="144">
        <f>SUMIFS($B28:$AC28,$B$4:$AC$4,C$63)-SUMIFS('Non-energy Use 2020'!$C28:$AF28,'Non-energy Use 2020'!$C$1:$AF$1,'Energy Use 2020'!C$63)</f>
        <v>40176666382163.563</v>
      </c>
      <c r="D88" s="145">
        <f>SUMIFS($B28:$AC28,$B$4:$AC$4,D$63)-SUMIFS('Non-energy Use 2020'!$C28:$AF28,'Non-energy Use 2020'!$C$1:$AF$1,'Energy Use 2020'!D$63)</f>
        <v>2596840726488.5547</v>
      </c>
      <c r="E88" s="145">
        <f>SUMIFS($B28:$AC28,$B$4:$AC$4,E$63)-SUMIFS('Non-energy Use 2020'!$C28:$AF28,'Non-energy Use 2020'!$C$1:$AF$1,'Energy Use 2020'!E$63)</f>
        <v>5900978450903.6211</v>
      </c>
      <c r="F88" s="145">
        <f>SUMIFS($B28:$AC28,$B$4:$AC$4,F$63)-SUMIFS('Non-energy Use 2020'!$C28:$AF28,'Non-energy Use 2020'!$C$1:$AF$1,'Energy Use 2020'!F$63)</f>
        <v>19816960400.721916</v>
      </c>
      <c r="G88" s="145">
        <f>SUMIFS($B28:$AC28,$B$4:$AC$4,G$63)-SUMIFS('Non-energy Use 2020'!$C28:$AF28,'Non-energy Use 2020'!$C$1:$AF$1,'Energy Use 2020'!G$63)</f>
        <v>3780106522322.9653</v>
      </c>
      <c r="H88" s="145">
        <f>SUMIFS($B28:$AC28,$B$4:$AC$4,H$63)-SUMIFS('Non-energy Use 2020'!$C28:$AF28,'Non-energy Use 2020'!$C$1:$AF$1,'Energy Use 2020'!H$63)</f>
        <v>65381096365656.859</v>
      </c>
      <c r="I88" s="145">
        <f>SUMIFS($B28:$AC28,$B$4:$AC$4,I$63)-SUMIFS('Non-energy Use 2020'!$C28:$AF28,'Non-energy Use 2020'!$C$1:$AF$1,'Energy Use 2020'!I$63)</f>
        <v>505256285721746.44</v>
      </c>
      <c r="J88" s="145">
        <f>SUMIFS($B28:$AC28,$B$4:$AC$4,J$63)-SUMIFS('Non-energy Use 2020'!$C28:$AF28,'Non-energy Use 2020'!$C$1:$AF$1,'Energy Use 2020'!J$63)</f>
        <v>29628194564297.238</v>
      </c>
      <c r="K88" s="146">
        <f>SUMIFS($B28:$AC28,$B$4:$AC$4,K$63)-SUMIFS('Non-energy Use 2020'!$C28:$AF28,'Non-energy Use 2020'!$C$1:$AF$1,'Energy Use 2020'!K$63)</f>
        <v>3842482367165.6812</v>
      </c>
      <c r="L88" s="266">
        <f t="shared" si="2"/>
        <v>656582468061145.63</v>
      </c>
      <c r="N88" s="12" t="s">
        <v>24</v>
      </c>
      <c r="O88" s="282">
        <f t="shared" si="3"/>
        <v>0.26549712522353902</v>
      </c>
      <c r="P88" s="284">
        <f t="shared" si="3"/>
        <v>1.7160551375467053E-2</v>
      </c>
      <c r="Q88" s="284">
        <f t="shared" si="3"/>
        <v>3.8995092320962134E-2</v>
      </c>
      <c r="R88" s="284">
        <f t="shared" si="3"/>
        <v>1.3095526560153223E-4</v>
      </c>
      <c r="S88" s="284">
        <f t="shared" si="3"/>
        <v>2.4979857840098166E-2</v>
      </c>
      <c r="T88" s="284">
        <f t="shared" si="3"/>
        <v>0.43205409239108439</v>
      </c>
      <c r="U88" s="284">
        <f t="shared" si="4"/>
        <v>0.1957902730794211</v>
      </c>
      <c r="V88" s="287">
        <f t="shared" si="4"/>
        <v>2.5392052503826729E-2</v>
      </c>
    </row>
    <row r="89" spans="1:22" x14ac:dyDescent="0.2">
      <c r="A89" s="41" t="str">
        <f>VLOOKUP($B89,'Sector Match'!$A$1:$B$43,2,0)</f>
        <v>cement and other nonmetallic minerals 239</v>
      </c>
      <c r="B89" s="12" t="s">
        <v>25</v>
      </c>
      <c r="C89" s="144">
        <f>SUMIFS($B29:$AC29,$B$4:$AC$4,C$63)-SUMIFS('Non-energy Use 2020'!$C29:$AF29,'Non-energy Use 2020'!$C$1:$AF$1,'Energy Use 2020'!C$63)</f>
        <v>3787828639358872</v>
      </c>
      <c r="D89" s="145">
        <f>SUMIFS($B29:$AC29,$B$4:$AC$4,D$63)-SUMIFS('Non-energy Use 2020'!$C29:$AF29,'Non-energy Use 2020'!$C$1:$AF$1,'Energy Use 2020'!D$63)</f>
        <v>116956576658951.3</v>
      </c>
      <c r="E89" s="145">
        <f>SUMIFS($B29:$AC29,$B$4:$AC$4,E$63)-SUMIFS('Non-energy Use 2020'!$C29:$AF29,'Non-energy Use 2020'!$C$1:$AF$1,'Energy Use 2020'!E$63)</f>
        <v>102662024897501.13</v>
      </c>
      <c r="F89" s="145">
        <f>SUMIFS($B29:$AC29,$B$4:$AC$4,F$63)-SUMIFS('Non-energy Use 2020'!$C29:$AF29,'Non-energy Use 2020'!$C$1:$AF$1,'Energy Use 2020'!F$63)</f>
        <v>146645506965.34216</v>
      </c>
      <c r="G89" s="145">
        <f>SUMIFS($B29:$AC29,$B$4:$AC$4,G$63)-SUMIFS('Non-energy Use 2020'!$C29:$AF29,'Non-energy Use 2020'!$C$1:$AF$1,'Energy Use 2020'!G$63)</f>
        <v>146813955399690.63</v>
      </c>
      <c r="H89" s="145">
        <f>SUMIFS($B29:$AC29,$B$4:$AC$4,H$63)-SUMIFS('Non-energy Use 2020'!$C29:$AF29,'Non-energy Use 2020'!$C$1:$AF$1,'Energy Use 2020'!H$63)</f>
        <v>792851022625958.63</v>
      </c>
      <c r="I89" s="145">
        <f>SUMIFS($B29:$AC29,$B$4:$AC$4,I$63)-SUMIFS('Non-energy Use 2020'!$C29:$AF29,'Non-energy Use 2020'!$C$1:$AF$1,'Energy Use 2020'!I$63)</f>
        <v>1340811294492135.3</v>
      </c>
      <c r="J89" s="145">
        <f>SUMIFS($B29:$AC29,$B$4:$AC$4,J$63)-SUMIFS('Non-energy Use 2020'!$C29:$AF29,'Non-energy Use 2020'!$C$1:$AF$1,'Energy Use 2020'!J$63)</f>
        <v>45359968384612.055</v>
      </c>
      <c r="K89" s="146">
        <f>SUMIFS($B29:$AC29,$B$4:$AC$4,K$63)-SUMIFS('Non-energy Use 2020'!$C29:$AF29,'Non-energy Use 2020'!$C$1:$AF$1,'Energy Use 2020'!K$63)</f>
        <v>18639016566835.262</v>
      </c>
      <c r="L89" s="266">
        <f t="shared" si="2"/>
        <v>6352069143891521</v>
      </c>
      <c r="N89" s="12" t="s">
        <v>25</v>
      </c>
      <c r="O89" s="282">
        <f t="shared" si="3"/>
        <v>0.75586384759923186</v>
      </c>
      <c r="P89" s="284">
        <f t="shared" si="3"/>
        <v>2.3338766468177025E-2</v>
      </c>
      <c r="Q89" s="284">
        <f t="shared" si="3"/>
        <v>2.0486278691447792E-2</v>
      </c>
      <c r="R89" s="284">
        <f t="shared" si="3"/>
        <v>2.9263213223585782E-5</v>
      </c>
      <c r="S89" s="284">
        <f t="shared" si="3"/>
        <v>2.9296827226179694E-2</v>
      </c>
      <c r="T89" s="284">
        <f t="shared" si="3"/>
        <v>0.1582139747051699</v>
      </c>
      <c r="U89" s="284">
        <f t="shared" si="4"/>
        <v>9.0516133369685971E-3</v>
      </c>
      <c r="V89" s="287">
        <f t="shared" si="4"/>
        <v>3.7194287596015842E-3</v>
      </c>
    </row>
    <row r="90" spans="1:22" x14ac:dyDescent="0.2">
      <c r="A90" s="41" t="str">
        <f>VLOOKUP($B90,'Sector Match'!$A$1:$B$43,2,0)</f>
        <v>iron and steel 241</v>
      </c>
      <c r="B90" s="12" t="s">
        <v>26</v>
      </c>
      <c r="C90" s="144">
        <f>SUMIFS($B30:$AC30,$B$4:$AC$4,C$63)-SUMIFS('Non-energy Use 2020'!$C30:$AF30,'Non-energy Use 2020'!$C$1:$AF$1,'Energy Use 2020'!C$63)</f>
        <v>1.1305866647927288E+16</v>
      </c>
      <c r="D90" s="145">
        <f>SUMIFS($B30:$AC30,$B$4:$AC$4,D$63)-SUMIFS('Non-energy Use 2020'!$C30:$AF30,'Non-energy Use 2020'!$C$1:$AF$1,'Energy Use 2020'!D$63)</f>
        <v>4034643788572899</v>
      </c>
      <c r="E90" s="145">
        <f>SUMIFS($B30:$AC30,$B$4:$AC$4,E$63)-SUMIFS('Non-energy Use 2020'!$C30:$AF30,'Non-energy Use 2020'!$C$1:$AF$1,'Energy Use 2020'!E$63)</f>
        <v>82619240305977.063</v>
      </c>
      <c r="F90" s="145">
        <f>SUMIFS($B30:$AC30,$B$4:$AC$4,F$63)-SUMIFS('Non-energy Use 2020'!$C30:$AF30,'Non-energy Use 2020'!$C$1:$AF$1,'Energy Use 2020'!F$63)</f>
        <v>0</v>
      </c>
      <c r="G90" s="145">
        <f>SUMIFS($B30:$AC30,$B$4:$AC$4,G$63)-SUMIFS('Non-energy Use 2020'!$C30:$AF30,'Non-energy Use 2020'!$C$1:$AF$1,'Energy Use 2020'!G$63)</f>
        <v>6715783529374.2979</v>
      </c>
      <c r="H90" s="145">
        <f>SUMIFS($B30:$AC30,$B$4:$AC$4,H$63)-SUMIFS('Non-energy Use 2020'!$C30:$AF30,'Non-energy Use 2020'!$C$1:$AF$1,'Energy Use 2020'!H$63)</f>
        <v>500132604354546.75</v>
      </c>
      <c r="I90" s="145">
        <f>SUMIFS($B30:$AC30,$B$4:$AC$4,I$63)-SUMIFS('Non-energy Use 2020'!$C30:$AF30,'Non-energy Use 2020'!$C$1:$AF$1,'Energy Use 2020'!I$63)</f>
        <v>2315329183758376.5</v>
      </c>
      <c r="J90" s="145">
        <f>SUMIFS($B30:$AC30,$B$4:$AC$4,J$63)-SUMIFS('Non-energy Use 2020'!$C30:$AF30,'Non-energy Use 2020'!$C$1:$AF$1,'Energy Use 2020'!J$63)</f>
        <v>177706421892262.88</v>
      </c>
      <c r="K90" s="146">
        <f>SUMIFS($B30:$AC30,$B$4:$AC$4,K$63)-SUMIFS('Non-energy Use 2020'!$C30:$AF30,'Non-energy Use 2020'!$C$1:$AF$1,'Energy Use 2020'!K$63)</f>
        <v>13119927158358.488</v>
      </c>
      <c r="L90" s="266">
        <f t="shared" si="2"/>
        <v>1.8436133597499088E+16</v>
      </c>
      <c r="N90" s="12" t="s">
        <v>26</v>
      </c>
      <c r="O90" s="282">
        <f t="shared" si="3"/>
        <v>0.70132149474443295</v>
      </c>
      <c r="P90" s="284">
        <f t="shared" si="3"/>
        <v>0.2502755870627606</v>
      </c>
      <c r="Q90" s="284">
        <f t="shared" si="3"/>
        <v>5.1250073002285053E-3</v>
      </c>
      <c r="R90" s="284">
        <f t="shared" si="3"/>
        <v>0</v>
      </c>
      <c r="S90" s="284">
        <f t="shared" si="3"/>
        <v>4.1659109291407564E-4</v>
      </c>
      <c r="T90" s="284">
        <f t="shared" si="3"/>
        <v>3.1024047654114224E-2</v>
      </c>
      <c r="U90" s="284">
        <f t="shared" si="4"/>
        <v>1.102342149507088E-2</v>
      </c>
      <c r="V90" s="287">
        <f t="shared" si="4"/>
        <v>8.13850650478434E-4</v>
      </c>
    </row>
    <row r="91" spans="1:22" x14ac:dyDescent="0.2">
      <c r="A91" s="41" t="str">
        <f>VLOOKUP($B91,'Sector Match'!$A$1:$B$43,2,0)</f>
        <v>other metals 242</v>
      </c>
      <c r="B91" s="12" t="s">
        <v>27</v>
      </c>
      <c r="C91" s="144">
        <f>SUMIFS($B31:$AC31,$B$4:$AC$4,C$63)-SUMIFS('Non-energy Use 2020'!$C31:$AF31,'Non-energy Use 2020'!$C$1:$AF$1,'Energy Use 2020'!C$63)</f>
        <v>530165759566187.88</v>
      </c>
      <c r="D91" s="145">
        <f>SUMIFS($B31:$AC31,$B$4:$AC$4,D$63)-SUMIFS('Non-energy Use 2020'!$C31:$AF31,'Non-energy Use 2020'!$C$1:$AF$1,'Energy Use 2020'!D$63)</f>
        <v>75809338150203.156</v>
      </c>
      <c r="E91" s="145">
        <f>SUMIFS($B31:$AC31,$B$4:$AC$4,E$63)-SUMIFS('Non-energy Use 2020'!$C31:$AF31,'Non-energy Use 2020'!$C$1:$AF$1,'Energy Use 2020'!E$63)</f>
        <v>14066922144453.301</v>
      </c>
      <c r="F91" s="145">
        <f>SUMIFS($B31:$AC31,$B$4:$AC$4,F$63)-SUMIFS('Non-energy Use 2020'!$C31:$AF31,'Non-energy Use 2020'!$C$1:$AF$1,'Energy Use 2020'!F$63)</f>
        <v>83231233683.032043</v>
      </c>
      <c r="G91" s="145">
        <f>SUMIFS($B31:$AC31,$B$4:$AC$4,G$63)-SUMIFS('Non-energy Use 2020'!$C31:$AF31,'Non-energy Use 2020'!$C$1:$AF$1,'Energy Use 2020'!G$63)</f>
        <v>22613506108903.016</v>
      </c>
      <c r="H91" s="145">
        <f>SUMIFS($B31:$AC31,$B$4:$AC$4,H$63)-SUMIFS('Non-energy Use 2020'!$C31:$AF31,'Non-energy Use 2020'!$C$1:$AF$1,'Energy Use 2020'!H$63)</f>
        <v>180680019640666.44</v>
      </c>
      <c r="I91" s="145">
        <f>SUMIFS($B31:$AC31,$B$4:$AC$4,I$63)-SUMIFS('Non-energy Use 2020'!$C31:$AF31,'Non-energy Use 2020'!$C$1:$AF$1,'Energy Use 2020'!I$63)</f>
        <v>2433853335821037.5</v>
      </c>
      <c r="J91" s="145">
        <f>SUMIFS($B31:$AC31,$B$4:$AC$4,J$63)-SUMIFS('Non-energy Use 2020'!$C31:$AF31,'Non-energy Use 2020'!$C$1:$AF$1,'Energy Use 2020'!J$63)</f>
        <v>205348939584572.72</v>
      </c>
      <c r="K91" s="146">
        <f>SUMIFS($B31:$AC31,$B$4:$AC$4,K$63)-SUMIFS('Non-energy Use 2020'!$C31:$AF31,'Non-energy Use 2020'!$C$1:$AF$1,'Energy Use 2020'!K$63)</f>
        <v>1964243693829.0991</v>
      </c>
      <c r="L91" s="266">
        <f t="shared" si="2"/>
        <v>3464585295943535.5</v>
      </c>
      <c r="N91" s="12" t="s">
        <v>27</v>
      </c>
      <c r="O91" s="282">
        <f t="shared" si="3"/>
        <v>0.51435851421855594</v>
      </c>
      <c r="P91" s="284">
        <f t="shared" si="3"/>
        <v>7.354903222482162E-2</v>
      </c>
      <c r="Q91" s="284">
        <f t="shared" si="3"/>
        <v>1.3647507488543877E-2</v>
      </c>
      <c r="R91" s="284">
        <f t="shared" si="3"/>
        <v>8.0749638997456113E-5</v>
      </c>
      <c r="S91" s="284">
        <f t="shared" si="3"/>
        <v>2.1939269357879907E-2</v>
      </c>
      <c r="T91" s="284">
        <f t="shared" si="3"/>
        <v>0.17529292447591652</v>
      </c>
      <c r="U91" s="284">
        <f t="shared" si="4"/>
        <v>0.19922632413587707</v>
      </c>
      <c r="V91" s="287">
        <f t="shared" si="4"/>
        <v>1.9056784594082611E-3</v>
      </c>
    </row>
    <row r="92" spans="1:22" x14ac:dyDescent="0.2">
      <c r="A92" s="41" t="str">
        <f>VLOOKUP($B92,'Sector Match'!$A$1:$B$43,2,0)</f>
        <v>metal products except machinery and vehicles 25</v>
      </c>
      <c r="B92" s="12" t="s">
        <v>28</v>
      </c>
      <c r="C92" s="144">
        <f>SUMIFS($B32:$AC32,$B$4:$AC$4,C$63)-SUMIFS('Non-energy Use 2020'!$C32:$AF32,'Non-energy Use 2020'!$C$1:$AF$1,'Energy Use 2020'!C$63)</f>
        <v>200470529782854.63</v>
      </c>
      <c r="D92" s="145">
        <f>SUMIFS($B32:$AC32,$B$4:$AC$4,D$63)-SUMIFS('Non-energy Use 2020'!$C32:$AF32,'Non-energy Use 2020'!$C$1:$AF$1,'Energy Use 2020'!D$63)</f>
        <v>44531994585879.039</v>
      </c>
      <c r="E92" s="145">
        <f>SUMIFS($B32:$AC32,$B$4:$AC$4,E$63)-SUMIFS('Non-energy Use 2020'!$C32:$AF32,'Non-energy Use 2020'!$C$1:$AF$1,'Energy Use 2020'!E$63)</f>
        <v>9740518001961.6973</v>
      </c>
      <c r="F92" s="145">
        <f>SUMIFS($B32:$AC32,$B$4:$AC$4,F$63)-SUMIFS('Non-energy Use 2020'!$C32:$AF32,'Non-energy Use 2020'!$C$1:$AF$1,'Energy Use 2020'!F$63)</f>
        <v>0</v>
      </c>
      <c r="G92" s="145">
        <f>SUMIFS($B32:$AC32,$B$4:$AC$4,G$63)-SUMIFS('Non-energy Use 2020'!$C32:$AF32,'Non-energy Use 2020'!$C$1:$AF$1,'Energy Use 2020'!G$63)</f>
        <v>592716868969.54321</v>
      </c>
      <c r="H92" s="145">
        <f>SUMIFS($B32:$AC32,$B$4:$AC$4,H$63)-SUMIFS('Non-energy Use 2020'!$C32:$AF32,'Non-energy Use 2020'!$C$1:$AF$1,'Energy Use 2020'!H$63)</f>
        <v>260055951919512.16</v>
      </c>
      <c r="I92" s="145">
        <f>SUMIFS($B32:$AC32,$B$4:$AC$4,I$63)-SUMIFS('Non-energy Use 2020'!$C32:$AF32,'Non-energy Use 2020'!$C$1:$AF$1,'Energy Use 2020'!I$63)</f>
        <v>529516612793531.25</v>
      </c>
      <c r="J92" s="145">
        <f>SUMIFS($B32:$AC32,$B$4:$AC$4,J$63)-SUMIFS('Non-energy Use 2020'!$C32:$AF32,'Non-energy Use 2020'!$C$1:$AF$1,'Energy Use 2020'!J$63)</f>
        <v>5967456604311.5166</v>
      </c>
      <c r="K92" s="146">
        <f>SUMIFS($B32:$AC32,$B$4:$AC$4,K$63)-SUMIFS('Non-energy Use 2020'!$C32:$AF32,'Non-energy Use 2020'!$C$1:$AF$1,'Energy Use 2020'!K$63)</f>
        <v>1287300951887.9971</v>
      </c>
      <c r="L92" s="266">
        <f t="shared" si="2"/>
        <v>1052163081508907.8</v>
      </c>
      <c r="N92" s="12" t="s">
        <v>28</v>
      </c>
      <c r="O92" s="282">
        <f t="shared" si="3"/>
        <v>0.3835681321555568</v>
      </c>
      <c r="P92" s="284">
        <f t="shared" si="3"/>
        <v>8.5204812911747294E-2</v>
      </c>
      <c r="Q92" s="284">
        <f t="shared" si="3"/>
        <v>1.8636915362507118E-2</v>
      </c>
      <c r="R92" s="284">
        <f t="shared" si="3"/>
        <v>0</v>
      </c>
      <c r="S92" s="284">
        <f t="shared" si="3"/>
        <v>1.1340684467387567E-3</v>
      </c>
      <c r="T92" s="284">
        <f t="shared" si="3"/>
        <v>0.49757525877618386</v>
      </c>
      <c r="U92" s="284">
        <f t="shared" si="4"/>
        <v>1.1417768915533E-2</v>
      </c>
      <c r="V92" s="287">
        <f t="shared" si="4"/>
        <v>2.4630434317332718E-3</v>
      </c>
    </row>
    <row r="93" spans="1:22" x14ac:dyDescent="0.2">
      <c r="A93" s="41" t="str">
        <f>VLOOKUP($B93,'Sector Match'!$A$1:$B$43,2,0)</f>
        <v>other manufacturing 31T33</v>
      </c>
      <c r="B93" s="12" t="s">
        <v>29</v>
      </c>
      <c r="C93" s="144">
        <f>SUMIFS($B33:$AC33,$B$4:$AC$4,C$63)-SUMIFS('Non-energy Use 2020'!$C33:$AF33,'Non-energy Use 2020'!$C$1:$AF$1,'Energy Use 2020'!C$63)</f>
        <v>113584705586912.77</v>
      </c>
      <c r="D93" s="145">
        <f>SUMIFS($B33:$AC33,$B$4:$AC$4,D$63)-SUMIFS('Non-energy Use 2020'!$C33:$AF33,'Non-energy Use 2020'!$C$1:$AF$1,'Energy Use 2020'!D$63)</f>
        <v>3680853095928.8047</v>
      </c>
      <c r="E93" s="145">
        <f>SUMIFS($B33:$AC33,$B$4:$AC$4,E$63)-SUMIFS('Non-energy Use 2020'!$C33:$AF33,'Non-energy Use 2020'!$C$1:$AF$1,'Energy Use 2020'!E$63)</f>
        <v>10743317287494.609</v>
      </c>
      <c r="F93" s="145">
        <f>SUMIFS($B33:$AC33,$B$4:$AC$4,F$63)-SUMIFS('Non-energy Use 2020'!$C33:$AF33,'Non-energy Use 2020'!$C$1:$AF$1,'Energy Use 2020'!F$63)</f>
        <v>0</v>
      </c>
      <c r="G93" s="145">
        <f>SUMIFS($B33:$AC33,$B$4:$AC$4,G$63)-SUMIFS('Non-energy Use 2020'!$C33:$AF33,'Non-energy Use 2020'!$C$1:$AF$1,'Energy Use 2020'!G$63)</f>
        <v>841888133220.62537</v>
      </c>
      <c r="H93" s="145">
        <f>SUMIFS($B33:$AC33,$B$4:$AC$4,H$63)-SUMIFS('Non-energy Use 2020'!$C33:$AF33,'Non-energy Use 2020'!$C$1:$AF$1,'Energy Use 2020'!H$63)</f>
        <v>76537407095558.031</v>
      </c>
      <c r="I93" s="145">
        <f>SUMIFS($B33:$AC33,$B$4:$AC$4,I$63)-SUMIFS('Non-energy Use 2020'!$C33:$AF33,'Non-energy Use 2020'!$C$1:$AF$1,'Energy Use 2020'!I$63)</f>
        <v>367648025457609.69</v>
      </c>
      <c r="J93" s="145">
        <f>SUMIFS($B33:$AC33,$B$4:$AC$4,J$63)-SUMIFS('Non-energy Use 2020'!$C33:$AF33,'Non-energy Use 2020'!$C$1:$AF$1,'Energy Use 2020'!J$63)</f>
        <v>3330818932476.4185</v>
      </c>
      <c r="K93" s="146">
        <f>SUMIFS($B33:$AC33,$B$4:$AC$4,K$63)-SUMIFS('Non-energy Use 2020'!$C33:$AF33,'Non-energy Use 2020'!$C$1:$AF$1,'Energy Use 2020'!K$63)</f>
        <v>1403823882877.8589</v>
      </c>
      <c r="L93" s="266">
        <f t="shared" si="2"/>
        <v>577770839472078.75</v>
      </c>
      <c r="N93" s="12" t="s">
        <v>29</v>
      </c>
      <c r="O93" s="282">
        <f t="shared" si="3"/>
        <v>0.54056341344777215</v>
      </c>
      <c r="P93" s="284">
        <f t="shared" si="3"/>
        <v>1.7517627075350994E-2</v>
      </c>
      <c r="Q93" s="284">
        <f t="shared" si="3"/>
        <v>5.1128752191348555E-2</v>
      </c>
      <c r="R93" s="284">
        <f t="shared" si="3"/>
        <v>0</v>
      </c>
      <c r="S93" s="284">
        <f t="shared" si="3"/>
        <v>4.0066479081260209E-3</v>
      </c>
      <c r="T93" s="284">
        <f t="shared" si="3"/>
        <v>0.36425081900096606</v>
      </c>
      <c r="U93" s="284">
        <f t="shared" si="4"/>
        <v>1.5851771965356691E-2</v>
      </c>
      <c r="V93" s="287">
        <f t="shared" si="4"/>
        <v>6.6809684110797768E-3</v>
      </c>
    </row>
    <row r="94" spans="1:22" x14ac:dyDescent="0.2">
      <c r="A94" s="41" t="str">
        <f>VLOOKUP($B94,'Sector Match'!$A$1:$B$43,2,0)</f>
        <v>glass and glass products 231</v>
      </c>
      <c r="B94" s="12" t="s">
        <v>30</v>
      </c>
      <c r="C94" s="144">
        <f>SUMIFS($B34:$AC34,$B$4:$AC$4,C$63)-SUMIFS('Non-energy Use 2020'!$C34:$AF34,'Non-energy Use 2020'!$C$1:$AF$1,'Energy Use 2020'!C$63)</f>
        <v>808531984349.4541</v>
      </c>
      <c r="D94" s="145">
        <f>SUMIFS($B34:$AC34,$B$4:$AC$4,D$63)-SUMIFS('Non-energy Use 2020'!$C34:$AF34,'Non-energy Use 2020'!$C$1:$AF$1,'Energy Use 2020'!D$63)</f>
        <v>4049087504843.041</v>
      </c>
      <c r="E94" s="145">
        <f>SUMIFS($B34:$AC34,$B$4:$AC$4,E$63)-SUMIFS('Non-energy Use 2020'!$C34:$AF34,'Non-energy Use 2020'!$C$1:$AF$1,'Energy Use 2020'!E$63)</f>
        <v>10558977153165.797</v>
      </c>
      <c r="F94" s="145">
        <f>SUMIFS($B34:$AC34,$B$4:$AC$4,F$63)-SUMIFS('Non-energy Use 2020'!$C34:$AF34,'Non-energy Use 2020'!$C$1:$AF$1,'Energy Use 2020'!F$63)</f>
        <v>3963392080.144383</v>
      </c>
      <c r="G94" s="145">
        <f>SUMIFS($B34:$AC34,$B$4:$AC$4,G$63)-SUMIFS('Non-energy Use 2020'!$C34:$AF34,'Non-energy Use 2020'!$C$1:$AF$1,'Energy Use 2020'!G$63)</f>
        <v>1405635824871.2615</v>
      </c>
      <c r="H94" s="145">
        <f>SUMIFS($B34:$AC34,$B$4:$AC$4,H$63)-SUMIFS('Non-energy Use 2020'!$C34:$AF34,'Non-energy Use 2020'!$C$1:$AF$1,'Energy Use 2020'!H$63)</f>
        <v>63413821173542.625</v>
      </c>
      <c r="I94" s="145">
        <f>SUMIFS($B34:$AC34,$B$4:$AC$4,I$63)-SUMIFS('Non-energy Use 2020'!$C34:$AF34,'Non-energy Use 2020'!$C$1:$AF$1,'Energy Use 2020'!I$63)</f>
        <v>170108909400388.63</v>
      </c>
      <c r="J94" s="145">
        <f>SUMIFS($B34:$AC34,$B$4:$AC$4,J$63)-SUMIFS('Non-energy Use 2020'!$C34:$AF34,'Non-energy Use 2020'!$C$1:$AF$1,'Energy Use 2020'!J$63)</f>
        <v>7897780956335.1553</v>
      </c>
      <c r="K94" s="146">
        <f>SUMIFS($B34:$AC34,$B$4:$AC$4,K$63)-SUMIFS('Non-energy Use 2020'!$C34:$AF34,'Non-energy Use 2020'!$C$1:$AF$1,'Energy Use 2020'!K$63)</f>
        <v>1206844642394.9973</v>
      </c>
      <c r="L94" s="266">
        <f t="shared" si="2"/>
        <v>259453552031971.09</v>
      </c>
      <c r="N94" s="12" t="s">
        <v>30</v>
      </c>
      <c r="O94" s="282">
        <f t="shared" si="3"/>
        <v>9.0495855211316922E-3</v>
      </c>
      <c r="P94" s="284">
        <f t="shared" si="3"/>
        <v>4.531986905515617E-2</v>
      </c>
      <c r="Q94" s="284">
        <f t="shared" si="3"/>
        <v>0.11818254393502158</v>
      </c>
      <c r="R94" s="284">
        <f t="shared" si="3"/>
        <v>4.4360713338880846E-5</v>
      </c>
      <c r="S94" s="284">
        <f t="shared" si="3"/>
        <v>1.573273767144022E-2</v>
      </c>
      <c r="T94" s="284">
        <f t="shared" si="3"/>
        <v>0.70976635314366854</v>
      </c>
      <c r="U94" s="284">
        <f t="shared" si="4"/>
        <v>8.839680504294016E-2</v>
      </c>
      <c r="V94" s="287">
        <f t="shared" si="4"/>
        <v>1.3507744917302847E-2</v>
      </c>
    </row>
    <row r="95" spans="1:22" x14ac:dyDescent="0.2">
      <c r="A95" s="41" t="str">
        <f>VLOOKUP($B95,'Sector Match'!$A$1:$B$43,2,0)</f>
        <v>road vehicles 29</v>
      </c>
      <c r="B95" s="12" t="s">
        <v>31</v>
      </c>
      <c r="C95" s="144">
        <f>SUMIFS($B35:$AC35,$B$4:$AC$4,C$63)-SUMIFS('Non-energy Use 2020'!$C35:$AF35,'Non-energy Use 2020'!$C$1:$AF$1,'Energy Use 2020'!C$63)</f>
        <v>6148581328656.6777</v>
      </c>
      <c r="D95" s="145">
        <f>SUMIFS($B35:$AC35,$B$4:$AC$4,D$63)-SUMIFS('Non-energy Use 2020'!$C35:$AF35,'Non-energy Use 2020'!$C$1:$AF$1,'Energy Use 2020'!D$63)</f>
        <v>1098875998909.9897</v>
      </c>
      <c r="E95" s="145">
        <f>SUMIFS($B35:$AC35,$B$4:$AC$4,E$63)-SUMIFS('Non-energy Use 2020'!$C35:$AF35,'Non-energy Use 2020'!$C$1:$AF$1,'Energy Use 2020'!E$63)</f>
        <v>12259610332476.711</v>
      </c>
      <c r="F95" s="145">
        <f>SUMIFS($B35:$AC35,$B$4:$AC$4,F$63)-SUMIFS('Non-energy Use 2020'!$C35:$AF35,'Non-energy Use 2020'!$C$1:$AF$1,'Energy Use 2020'!F$63)</f>
        <v>3963392080.144383</v>
      </c>
      <c r="G95" s="145">
        <f>SUMIFS($B35:$AC35,$B$4:$AC$4,G$63)-SUMIFS('Non-energy Use 2020'!$C35:$AF35,'Non-energy Use 2020'!$C$1:$AF$1,'Energy Use 2020'!G$63)</f>
        <v>659709910143.61938</v>
      </c>
      <c r="H95" s="145">
        <f>SUMIFS($B35:$AC35,$B$4:$AC$4,H$63)-SUMIFS('Non-energy Use 2020'!$C35:$AF35,'Non-energy Use 2020'!$C$1:$AF$1,'Energy Use 2020'!H$63)</f>
        <v>100902378959369.78</v>
      </c>
      <c r="I95" s="145">
        <f>SUMIFS($B35:$AC35,$B$4:$AC$4,I$63)-SUMIFS('Non-energy Use 2020'!$C35:$AF35,'Non-energy Use 2020'!$C$1:$AF$1,'Energy Use 2020'!I$63)</f>
        <v>403584701226954</v>
      </c>
      <c r="J95" s="145">
        <f>SUMIFS($B35:$AC35,$B$4:$AC$4,J$63)-SUMIFS('Non-energy Use 2020'!$C35:$AF35,'Non-energy Use 2020'!$C$1:$AF$1,'Energy Use 2020'!J$63)</f>
        <v>24758973660019.988</v>
      </c>
      <c r="K95" s="146">
        <f>SUMIFS($B35:$AC35,$B$4:$AC$4,K$63)-SUMIFS('Non-energy Use 2020'!$C35:$AF35,'Non-energy Use 2020'!$C$1:$AF$1,'Energy Use 2020'!K$63)</f>
        <v>643650475943.99854</v>
      </c>
      <c r="L95" s="266">
        <f t="shared" si="2"/>
        <v>550060445284554.94</v>
      </c>
      <c r="N95" s="12" t="s">
        <v>31</v>
      </c>
      <c r="O95" s="282">
        <f t="shared" si="3"/>
        <v>4.1976788499799501E-2</v>
      </c>
      <c r="P95" s="284">
        <f t="shared" si="3"/>
        <v>7.502102180671372E-3</v>
      </c>
      <c r="Q95" s="284">
        <f t="shared" si="3"/>
        <v>8.3697204689779037E-2</v>
      </c>
      <c r="R95" s="284">
        <f t="shared" si="3"/>
        <v>2.7058350893823052E-5</v>
      </c>
      <c r="S95" s="284">
        <f t="shared" si="3"/>
        <v>4.5038850247054651E-3</v>
      </c>
      <c r="T95" s="284">
        <f t="shared" si="3"/>
        <v>0.68886749549256676</v>
      </c>
      <c r="U95" s="284">
        <f t="shared" si="4"/>
        <v>0.16903121960099846</v>
      </c>
      <c r="V95" s="287">
        <f t="shared" si="4"/>
        <v>4.3942461605853723E-3</v>
      </c>
    </row>
    <row r="96" spans="1:22" x14ac:dyDescent="0.2">
      <c r="A96" s="41" t="str">
        <f>VLOOKUP($B96,'Sector Match'!$A$1:$B$43,2,0)</f>
        <v>nonroad vehicles 30</v>
      </c>
      <c r="B96" s="12" t="s">
        <v>32</v>
      </c>
      <c r="C96" s="144">
        <f>SUMIFS($B36:$AC36,$B$4:$AC$4,C$63)-SUMIFS('Non-energy Use 2020'!$C36:$AF36,'Non-energy Use 2020'!$C$1:$AF$1,'Energy Use 2020'!C$63)</f>
        <v>4681124416304.5977</v>
      </c>
      <c r="D96" s="145">
        <f>SUMIFS($B36:$AC36,$B$4:$AC$4,D$63)-SUMIFS('Non-energy Use 2020'!$C36:$AF36,'Non-energy Use 2020'!$C$1:$AF$1,'Energy Use 2020'!D$63)</f>
        <v>1023678087022.8871</v>
      </c>
      <c r="E96" s="145">
        <f>SUMIFS($B36:$AC36,$B$4:$AC$4,E$63)-SUMIFS('Non-energy Use 2020'!$C36:$AF36,'Non-energy Use 2020'!$C$1:$AF$1,'Energy Use 2020'!E$63)</f>
        <v>4705337447301.9609</v>
      </c>
      <c r="F96" s="145">
        <f>SUMIFS($B36:$AC36,$B$4:$AC$4,F$63)-SUMIFS('Non-energy Use 2020'!$C36:$AF36,'Non-energy Use 2020'!$C$1:$AF$1,'Energy Use 2020'!F$63)</f>
        <v>0</v>
      </c>
      <c r="G96" s="145">
        <f>SUMIFS($B36:$AC36,$B$4:$AC$4,G$63)-SUMIFS('Non-energy Use 2020'!$C36:$AF36,'Non-energy Use 2020'!$C$1:$AF$1,'Energy Use 2020'!G$63)</f>
        <v>612052243490.23804</v>
      </c>
      <c r="H96" s="145">
        <f>SUMIFS($B36:$AC36,$B$4:$AC$4,H$63)-SUMIFS('Non-energy Use 2020'!$C36:$AF36,'Non-energy Use 2020'!$C$1:$AF$1,'Energy Use 2020'!H$63)</f>
        <v>78952229590499.891</v>
      </c>
      <c r="I96" s="145">
        <f>SUMIFS($B36:$AC36,$B$4:$AC$4,I$63)-SUMIFS('Non-energy Use 2020'!$C36:$AF36,'Non-energy Use 2020'!$C$1:$AF$1,'Energy Use 2020'!I$63)</f>
        <v>54512374866221.539</v>
      </c>
      <c r="J96" s="145">
        <f>SUMIFS($B36:$AC36,$B$4:$AC$4,J$63)-SUMIFS('Non-energy Use 2020'!$C36:$AF36,'Non-energy Use 2020'!$C$1:$AF$1,'Energy Use 2020'!J$63)</f>
        <v>5615437324952.9873</v>
      </c>
      <c r="K96" s="146">
        <f>SUMIFS($B36:$AC36,$B$4:$AC$4,K$63)-SUMIFS('Non-energy Use 2020'!$C36:$AF36,'Non-energy Use 2020'!$C$1:$AF$1,'Energy Use 2020'!K$63)</f>
        <v>66584531994.206749</v>
      </c>
      <c r="L96" s="266">
        <f t="shared" si="2"/>
        <v>150168818507788.34</v>
      </c>
      <c r="N96" s="12" t="s">
        <v>32</v>
      </c>
      <c r="O96" s="282">
        <f t="shared" si="3"/>
        <v>4.8936843542346051E-2</v>
      </c>
      <c r="P96" s="284">
        <f t="shared" si="3"/>
        <v>1.0701611392314561E-2</v>
      </c>
      <c r="Q96" s="284">
        <f t="shared" si="3"/>
        <v>4.9189968476491541E-2</v>
      </c>
      <c r="R96" s="284">
        <f t="shared" si="3"/>
        <v>0</v>
      </c>
      <c r="S96" s="284">
        <f t="shared" si="3"/>
        <v>6.3984423860001752E-3</v>
      </c>
      <c r="T96" s="284">
        <f t="shared" si="3"/>
        <v>0.82537282994066663</v>
      </c>
      <c r="U96" s="284">
        <f t="shared" si="4"/>
        <v>5.8704224317543414E-2</v>
      </c>
      <c r="V96" s="287">
        <f t="shared" si="4"/>
        <v>6.9607994463713181E-4</v>
      </c>
    </row>
    <row r="97" spans="1:22" x14ac:dyDescent="0.2">
      <c r="A97" s="41" t="str">
        <f>VLOOKUP($B97,'Sector Match'!$A$1:$B$43,2,0)</f>
        <v>appliances and electrical equipment 27</v>
      </c>
      <c r="B97" s="12" t="s">
        <v>33</v>
      </c>
      <c r="C97" s="144">
        <f>SUMIFS($B37:$AC37,$B$4:$AC$4,C$63)-SUMIFS('Non-energy Use 2020'!$C37:$AF37,'Non-energy Use 2020'!$C$1:$AF$1,'Energy Use 2020'!C$63)</f>
        <v>2257548925016.6235</v>
      </c>
      <c r="D97" s="145">
        <f>SUMIFS($B37:$AC37,$B$4:$AC$4,D$63)-SUMIFS('Non-energy Use 2020'!$C37:$AF37,'Non-energy Use 2020'!$C$1:$AF$1,'Energy Use 2020'!D$63)</f>
        <v>2011657108009.9695</v>
      </c>
      <c r="E97" s="145">
        <f>SUMIFS($B37:$AC37,$B$4:$AC$4,E$63)-SUMIFS('Non-energy Use 2020'!$C37:$AF37,'Non-energy Use 2020'!$C$1:$AF$1,'Energy Use 2020'!E$63)</f>
        <v>6861040389473.2207</v>
      </c>
      <c r="F97" s="145">
        <f>SUMIFS($B37:$AC37,$B$4:$AC$4,F$63)-SUMIFS('Non-energy Use 2020'!$C37:$AF37,'Non-energy Use 2020'!$C$1:$AF$1,'Energy Use 2020'!F$63)</f>
        <v>0</v>
      </c>
      <c r="G97" s="145">
        <f>SUMIFS($B37:$AC37,$B$4:$AC$4,G$63)-SUMIFS('Non-energy Use 2020'!$C37:$AF37,'Non-energy Use 2020'!$C$1:$AF$1,'Energy Use 2020'!G$63)</f>
        <v>1120444950852.6016</v>
      </c>
      <c r="H97" s="145">
        <f>SUMIFS($B37:$AC37,$B$4:$AC$4,H$63)-SUMIFS('Non-energy Use 2020'!$C37:$AF37,'Non-energy Use 2020'!$C$1:$AF$1,'Energy Use 2020'!H$63)</f>
        <v>54370691561020.211</v>
      </c>
      <c r="I97" s="145">
        <f>SUMIFS($B37:$AC37,$B$4:$AC$4,I$63)-SUMIFS('Non-energy Use 2020'!$C37:$AF37,'Non-energy Use 2020'!$C$1:$AF$1,'Energy Use 2020'!I$63)</f>
        <v>321717186820015.31</v>
      </c>
      <c r="J97" s="145">
        <f>SUMIFS($B37:$AC37,$B$4:$AC$4,J$63)-SUMIFS('Non-energy Use 2020'!$C37:$AF37,'Non-energy Use 2020'!$C$1:$AF$1,'Energy Use 2020'!J$63)</f>
        <v>13244891253861.111</v>
      </c>
      <c r="K97" s="146">
        <f>SUMIFS($B37:$AC37,$B$4:$AC$4,K$63)-SUMIFS('Non-energy Use 2020'!$C37:$AF37,'Non-energy Use 2020'!$C$1:$AF$1,'Energy Use 2020'!K$63)</f>
        <v>1320593217885.1003</v>
      </c>
      <c r="L97" s="266">
        <f t="shared" si="2"/>
        <v>402904054226134.19</v>
      </c>
      <c r="N97" s="12" t="s">
        <v>33</v>
      </c>
      <c r="O97" s="282">
        <f t="shared" si="3"/>
        <v>2.7806823900763993E-2</v>
      </c>
      <c r="P97" s="284">
        <f t="shared" si="3"/>
        <v>2.4778109715049252E-2</v>
      </c>
      <c r="Q97" s="284">
        <f t="shared" si="3"/>
        <v>8.4509239100856351E-2</v>
      </c>
      <c r="R97" s="284">
        <f t="shared" si="3"/>
        <v>0</v>
      </c>
      <c r="S97" s="284">
        <f t="shared" si="3"/>
        <v>1.3800815164450551E-2</v>
      </c>
      <c r="T97" s="284">
        <f t="shared" si="3"/>
        <v>0.66969810879687186</v>
      </c>
      <c r="U97" s="284">
        <f t="shared" si="4"/>
        <v>0.16314080930856156</v>
      </c>
      <c r="V97" s="287">
        <f t="shared" si="4"/>
        <v>1.6266094013445951E-2</v>
      </c>
    </row>
    <row r="98" spans="1:22" x14ac:dyDescent="0.2">
      <c r="A98" s="41" t="str">
        <f>VLOOKUP($B98,'Sector Match'!$A$1:$B$43,2,0)</f>
        <v>computers and electronics 26</v>
      </c>
      <c r="B98" s="12" t="s">
        <v>34</v>
      </c>
      <c r="C98" s="144">
        <f>SUMIFS($B38:$AC38,$B$4:$AC$4,C$63)-SUMIFS('Non-energy Use 2020'!$C38:$AF38,'Non-energy Use 2020'!$C$1:$AF$1,'Energy Use 2020'!C$63)</f>
        <v>3035005492837.1802</v>
      </c>
      <c r="D98" s="145">
        <f>SUMIFS($B38:$AC38,$B$4:$AC$4,D$63)-SUMIFS('Non-energy Use 2020'!$C38:$AF38,'Non-energy Use 2020'!$C$1:$AF$1,'Energy Use 2020'!D$63)</f>
        <v>943799041538.89111</v>
      </c>
      <c r="E98" s="145">
        <f>SUMIFS($B38:$AC38,$B$4:$AC$4,E$63)-SUMIFS('Non-energy Use 2020'!$C38:$AF38,'Non-energy Use 2020'!$C$1:$AF$1,'Energy Use 2020'!E$63)</f>
        <v>3998904323406.1973</v>
      </c>
      <c r="F98" s="145">
        <f>SUMIFS($B38:$AC38,$B$4:$AC$4,F$63)-SUMIFS('Non-energy Use 2020'!$C38:$AF38,'Non-energy Use 2020'!$C$1:$AF$1,'Energy Use 2020'!F$63)</f>
        <v>0</v>
      </c>
      <c r="G98" s="145">
        <f>SUMIFS($B38:$AC38,$B$4:$AC$4,G$63)-SUMIFS('Non-energy Use 2020'!$C38:$AF38,'Non-energy Use 2020'!$C$1:$AF$1,'Energy Use 2020'!G$63)</f>
        <v>328787902555.11121</v>
      </c>
      <c r="H98" s="145">
        <f>SUMIFS($B38:$AC38,$B$4:$AC$4,H$63)-SUMIFS('Non-energy Use 2020'!$C38:$AF38,'Non-energy Use 2020'!$C$1:$AF$1,'Energy Use 2020'!H$63)</f>
        <v>97364822156097.25</v>
      </c>
      <c r="I98" s="145">
        <f>SUMIFS($B38:$AC38,$B$4:$AC$4,I$63)-SUMIFS('Non-energy Use 2020'!$C38:$AF38,'Non-energy Use 2020'!$C$1:$AF$1,'Energy Use 2020'!I$63)</f>
        <v>535914378371533.63</v>
      </c>
      <c r="J98" s="145">
        <f>SUMIFS($B38:$AC38,$B$4:$AC$4,J$63)-SUMIFS('Non-energy Use 2020'!$C38:$AF38,'Non-energy Use 2020'!$C$1:$AF$1,'Energy Use 2020'!J$63)</f>
        <v>11898327467688.084</v>
      </c>
      <c r="K98" s="146">
        <f>SUMIFS($B38:$AC38,$B$4:$AC$4,K$63)-SUMIFS('Non-energy Use 2020'!$C38:$AF38,'Non-energy Use 2020'!$C$1:$AF$1,'Energy Use 2020'!K$63)</f>
        <v>796240028430.72241</v>
      </c>
      <c r="L98" s="266">
        <f t="shared" si="2"/>
        <v>654280264784087.13</v>
      </c>
      <c r="N98" s="12" t="s">
        <v>34</v>
      </c>
      <c r="O98" s="282">
        <f t="shared" si="3"/>
        <v>2.5640880027366544E-2</v>
      </c>
      <c r="P98" s="284">
        <f t="shared" si="3"/>
        <v>7.9735730466239715E-3</v>
      </c>
      <c r="Q98" s="284">
        <f t="shared" si="3"/>
        <v>3.3784263731767961E-2</v>
      </c>
      <c r="R98" s="284">
        <f t="shared" si="3"/>
        <v>0</v>
      </c>
      <c r="S98" s="284">
        <f t="shared" si="3"/>
        <v>2.777725175048755E-3</v>
      </c>
      <c r="T98" s="284">
        <f t="shared" si="3"/>
        <v>0.82257502653037251</v>
      </c>
      <c r="U98" s="284">
        <f t="shared" si="4"/>
        <v>0.10052159307300373</v>
      </c>
      <c r="V98" s="287">
        <f t="shared" si="4"/>
        <v>6.7269384158160266E-3</v>
      </c>
    </row>
    <row r="99" spans="1:22" x14ac:dyDescent="0.2">
      <c r="A99" s="41" t="str">
        <f>VLOOKUP($B99,'Sector Match'!$A$1:$B$43,2,0)</f>
        <v>computers and electronics 26</v>
      </c>
      <c r="B99" s="12" t="s">
        <v>35</v>
      </c>
      <c r="C99" s="144">
        <f>SUMIFS($B39:$AC39,$B$4:$AC$4,C$63)-SUMIFS('Non-energy Use 2020'!$C39:$AF39,'Non-energy Use 2020'!$C$1:$AF$1,'Energy Use 2020'!C$63)</f>
        <v>408229384254.87146</v>
      </c>
      <c r="D99" s="145">
        <f>SUMIFS($B39:$AC39,$B$4:$AC$4,D$63)-SUMIFS('Non-energy Use 2020'!$C39:$AF39,'Non-energy Use 2020'!$C$1:$AF$1,'Energy Use 2020'!D$63)</f>
        <v>74194650453.812469</v>
      </c>
      <c r="E99" s="145">
        <f>SUMIFS($B39:$AC39,$B$4:$AC$4,E$63)-SUMIFS('Non-energy Use 2020'!$C39:$AF39,'Non-energy Use 2020'!$C$1:$AF$1,'Energy Use 2020'!E$63)</f>
        <v>1381108876842.8704</v>
      </c>
      <c r="F99" s="145">
        <f>SUMIFS($B39:$AC39,$B$4:$AC$4,F$63)-SUMIFS('Non-energy Use 2020'!$C39:$AF39,'Non-energy Use 2020'!$C$1:$AF$1,'Energy Use 2020'!F$63)</f>
        <v>0</v>
      </c>
      <c r="G99" s="145">
        <f>SUMIFS($B39:$AC39,$B$4:$AC$4,G$63)-SUMIFS('Non-energy Use 2020'!$C39:$AF39,'Non-energy Use 2020'!$C$1:$AF$1,'Energy Use 2020'!G$63)</f>
        <v>100942713127.46146</v>
      </c>
      <c r="H99" s="145">
        <f>SUMIFS($B39:$AC39,$B$4:$AC$4,H$63)-SUMIFS('Non-energy Use 2020'!$C39:$AF39,'Non-energy Use 2020'!$C$1:$AF$1,'Energy Use 2020'!H$63)</f>
        <v>3074960818424.9204</v>
      </c>
      <c r="I99" s="145">
        <f>SUMIFS($B39:$AC39,$B$4:$AC$4,I$63)-SUMIFS('Non-energy Use 2020'!$C39:$AF39,'Non-energy Use 2020'!$C$1:$AF$1,'Energy Use 2020'!I$63)</f>
        <v>26351969898086.441</v>
      </c>
      <c r="J99" s="145">
        <f>SUMIFS($B39:$AC39,$B$4:$AC$4,J$63)-SUMIFS('Non-energy Use 2020'!$C39:$AF39,'Non-energy Use 2020'!$C$1:$AF$1,'Energy Use 2020'!J$63)</f>
        <v>646979967932.50342</v>
      </c>
      <c r="K99" s="146">
        <f>SUMIFS($B39:$AC39,$B$4:$AC$4,K$63)-SUMIFS('Non-energy Use 2020'!$C39:$AF39,'Non-energy Use 2020'!$C$1:$AF$1,'Energy Use 2020'!K$63)</f>
        <v>335697015470.79236</v>
      </c>
      <c r="L99" s="266">
        <f t="shared" si="2"/>
        <v>32374083324593.672</v>
      </c>
      <c r="N99" s="12" t="s">
        <v>35</v>
      </c>
      <c r="O99" s="282">
        <f t="shared" si="3"/>
        <v>6.7788391772560935E-2</v>
      </c>
      <c r="P99" s="284">
        <f t="shared" si="3"/>
        <v>1.2320367485480039E-2</v>
      </c>
      <c r="Q99" s="284">
        <f t="shared" si="3"/>
        <v>0.22933956553586549</v>
      </c>
      <c r="R99" s="284">
        <f t="shared" si="3"/>
        <v>0</v>
      </c>
      <c r="S99" s="284">
        <f t="shared" si="3"/>
        <v>1.6762007949426366E-2</v>
      </c>
      <c r="T99" s="284">
        <f t="shared" si="3"/>
        <v>0.51061157448314098</v>
      </c>
      <c r="U99" s="284">
        <f t="shared" si="4"/>
        <v>0.10743403886826917</v>
      </c>
      <c r="V99" s="287">
        <f t="shared" si="4"/>
        <v>5.5744053905257225E-2</v>
      </c>
    </row>
    <row r="100" spans="1:22" x14ac:dyDescent="0.2">
      <c r="A100" s="41" t="str">
        <f>VLOOKUP($B100,'Sector Match'!$A$1:$B$43,2,0)</f>
        <v>other machinery 28</v>
      </c>
      <c r="B100" s="12" t="s">
        <v>36</v>
      </c>
      <c r="C100" s="144">
        <f>SUMIFS($B40:$AC40,$B$4:$AC$4,C$63)-SUMIFS('Non-energy Use 2020'!$C40:$AF40,'Non-energy Use 2020'!$C$1:$AF$1,'Energy Use 2020'!C$63)</f>
        <v>578972383310.32422</v>
      </c>
      <c r="D100" s="145">
        <f>SUMIFS($B40:$AC40,$B$4:$AC$4,D$63)-SUMIFS('Non-energy Use 2020'!$C40:$AF40,'Non-energy Use 2020'!$C$1:$AF$1,'Energy Use 2020'!D$63)</f>
        <v>1648300798483.7959</v>
      </c>
      <c r="E100" s="145">
        <f>SUMIFS($B40:$AC40,$B$4:$AC$4,E$63)-SUMIFS('Non-energy Use 2020'!$C40:$AF40,'Non-energy Use 2020'!$C$1:$AF$1,'Energy Use 2020'!E$63)</f>
        <v>555979666858.39429</v>
      </c>
      <c r="F100" s="145">
        <f>SUMIFS($B40:$AC40,$B$4:$AC$4,F$63)-SUMIFS('Non-energy Use 2020'!$C40:$AF40,'Non-energy Use 2020'!$C$1:$AF$1,'Energy Use 2020'!F$63)</f>
        <v>0</v>
      </c>
      <c r="G100" s="145">
        <f>SUMIFS($B40:$AC40,$B$4:$AC$4,G$63)-SUMIFS('Non-energy Use 2020'!$C40:$AF40,'Non-energy Use 2020'!$C$1:$AF$1,'Energy Use 2020'!G$63)</f>
        <v>26489119035.736355</v>
      </c>
      <c r="H100" s="145">
        <f>SUMIFS($B40:$AC40,$B$4:$AC$4,H$63)-SUMIFS('Non-energy Use 2020'!$C40:$AF40,'Non-energy Use 2020'!$C$1:$AF$1,'Energy Use 2020'!H$63)</f>
        <v>14720520719353.391</v>
      </c>
      <c r="I100" s="145">
        <f>SUMIFS($B40:$AC40,$B$4:$AC$4,I$63)-SUMIFS('Non-energy Use 2020'!$C40:$AF40,'Non-energy Use 2020'!$C$1:$AF$1,'Energy Use 2020'!I$63)</f>
        <v>204967348410987</v>
      </c>
      <c r="J100" s="145">
        <f>SUMIFS($B40:$AC40,$B$4:$AC$4,J$63)-SUMIFS('Non-energy Use 2020'!$C40:$AF40,'Non-energy Use 2020'!$C$1:$AF$1,'Energy Use 2020'!J$63)</f>
        <v>785171704417.35388</v>
      </c>
      <c r="K100" s="146">
        <f>SUMIFS($B40:$AC40,$B$4:$AC$4,K$63)-SUMIFS('Non-energy Use 2020'!$C40:$AF40,'Non-energy Use 2020'!$C$1:$AF$1,'Energy Use 2020'!K$63)</f>
        <v>210851017981.65469</v>
      </c>
      <c r="L100" s="266">
        <f t="shared" si="2"/>
        <v>223493633820427.63</v>
      </c>
      <c r="N100" s="12" t="s">
        <v>36</v>
      </c>
      <c r="O100" s="282">
        <f t="shared" si="3"/>
        <v>3.125140148252771E-2</v>
      </c>
      <c r="P100" s="284">
        <f t="shared" si="3"/>
        <v>8.8970927633655841E-2</v>
      </c>
      <c r="Q100" s="284">
        <f t="shared" si="3"/>
        <v>3.0010315320689065E-2</v>
      </c>
      <c r="R100" s="284">
        <f t="shared" si="3"/>
        <v>0</v>
      </c>
      <c r="S100" s="284">
        <f t="shared" si="3"/>
        <v>1.4298127471488716E-3</v>
      </c>
      <c r="T100" s="284">
        <f t="shared" si="3"/>
        <v>0.79457486452476367</v>
      </c>
      <c r="U100" s="284">
        <f t="shared" si="4"/>
        <v>4.2381496725579219E-2</v>
      </c>
      <c r="V100" s="287">
        <f t="shared" si="4"/>
        <v>1.1381181565636963E-2</v>
      </c>
    </row>
    <row r="101" spans="1:22" x14ac:dyDescent="0.2">
      <c r="A101" s="41" t="str">
        <f>VLOOKUP($B101,'Sector Match'!$A$1:$B$43,2,0)</f>
        <v>water and waste 36T39</v>
      </c>
      <c r="B101" s="12" t="s">
        <v>37</v>
      </c>
      <c r="C101" s="144">
        <f>SUMIFS($B41:$AC41,$B$4:$AC$4,C$63)-SUMIFS('Non-energy Use 2020'!$C41:$AF41,'Non-energy Use 2020'!$C$1:$AF$1,'Energy Use 2020'!C$63)</f>
        <v>52469396762266.188</v>
      </c>
      <c r="D101" s="145">
        <f>SUMIFS($B41:$AC41,$B$4:$AC$4,D$63)-SUMIFS('Non-energy Use 2020'!$C41:$AF41,'Non-energy Use 2020'!$C$1:$AF$1,'Energy Use 2020'!D$63)</f>
        <v>7195772621894.8506</v>
      </c>
      <c r="E101" s="145">
        <f>SUMIFS($B41:$AC41,$B$4:$AC$4,E$63)-SUMIFS('Non-energy Use 2020'!$C41:$AF41,'Non-energy Use 2020'!$C$1:$AF$1,'Energy Use 2020'!E$63)</f>
        <v>1945735668874.7803</v>
      </c>
      <c r="F101" s="145">
        <f>SUMIFS($B41:$AC41,$B$4:$AC$4,F$63)-SUMIFS('Non-energy Use 2020'!$C41:$AF41,'Non-energy Use 2020'!$C$1:$AF$1,'Energy Use 2020'!F$63)</f>
        <v>0</v>
      </c>
      <c r="G101" s="145">
        <f>SUMIFS($B41:$AC41,$B$4:$AC$4,G$63)-SUMIFS('Non-energy Use 2020'!$C41:$AF41,'Non-energy Use 2020'!$C$1:$AF$1,'Energy Use 2020'!G$63)</f>
        <v>1095914590682.569</v>
      </c>
      <c r="H101" s="145">
        <f>SUMIFS($B41:$AC41,$B$4:$AC$4,H$63)-SUMIFS('Non-energy Use 2020'!$C41:$AF41,'Non-energy Use 2020'!$C$1:$AF$1,'Energy Use 2020'!H$63)</f>
        <v>56185755758806.516</v>
      </c>
      <c r="I101" s="145">
        <f>SUMIFS($B41:$AC41,$B$4:$AC$4,I$63)-SUMIFS('Non-energy Use 2020'!$C41:$AF41,'Non-energy Use 2020'!$C$1:$AF$1,'Energy Use 2020'!I$63)</f>
        <v>22895470415144.375</v>
      </c>
      <c r="J101" s="145">
        <f>SUMIFS($B41:$AC41,$B$4:$AC$4,J$63)-SUMIFS('Non-energy Use 2020'!$C41:$AF41,'Non-energy Use 2020'!$C$1:$AF$1,'Energy Use 2020'!J$63)</f>
        <v>377610341670.53815</v>
      </c>
      <c r="K101" s="146">
        <f>SUMIFS($B41:$AC41,$B$4:$AC$4,K$63)-SUMIFS('Non-energy Use 2020'!$C41:$AF41,'Non-energy Use 2020'!$C$1:$AF$1,'Energy Use 2020'!K$63)</f>
        <v>1664613299855.1687</v>
      </c>
      <c r="L101" s="266">
        <f t="shared" si="2"/>
        <v>143830269459194.97</v>
      </c>
      <c r="N101" s="12" t="s">
        <v>37</v>
      </c>
      <c r="O101" s="282">
        <f t="shared" si="3"/>
        <v>0.43386516682558979</v>
      </c>
      <c r="P101" s="284">
        <f t="shared" si="3"/>
        <v>5.9501257526990099E-2</v>
      </c>
      <c r="Q101" s="284">
        <f t="shared" si="3"/>
        <v>1.608912971498009E-2</v>
      </c>
      <c r="R101" s="284">
        <f t="shared" si="3"/>
        <v>0</v>
      </c>
      <c r="S101" s="284">
        <f t="shared" si="3"/>
        <v>9.0620284595121486E-3</v>
      </c>
      <c r="T101" s="284">
        <f t="shared" si="3"/>
        <v>0.46459543657356067</v>
      </c>
      <c r="U101" s="284">
        <f t="shared" si="4"/>
        <v>3.1224291490573636E-3</v>
      </c>
      <c r="V101" s="287">
        <f t="shared" si="4"/>
        <v>1.3764551750309949E-2</v>
      </c>
    </row>
    <row r="102" spans="1:22" x14ac:dyDescent="0.2">
      <c r="A102" s="41" t="str">
        <f>VLOOKUP($B102,'Sector Match'!$A$1:$B$43,2,0)</f>
        <v>other machinery 28</v>
      </c>
      <c r="B102" s="12" t="s">
        <v>38</v>
      </c>
      <c r="C102" s="144">
        <f>SUMIFS($B42:$AC42,$B$4:$AC$4,C$63)-SUMIFS('Non-energy Use 2020'!$C42:$AF42,'Non-energy Use 2020'!$C$1:$AF$1,'Energy Use 2020'!C$63)</f>
        <v>233840132728.51859</v>
      </c>
      <c r="D102" s="145">
        <f>SUMIFS($B42:$AC42,$B$4:$AC$4,D$63)-SUMIFS('Non-energy Use 2020'!$C42:$AF42,'Non-energy Use 2020'!$C$1:$AF$1,'Energy Use 2020'!D$63)</f>
        <v>152391743053.22321</v>
      </c>
      <c r="E102" s="145">
        <f>SUMIFS($B42:$AC42,$B$4:$AC$4,E$63)-SUMIFS('Non-energy Use 2020'!$C42:$AF42,'Non-energy Use 2020'!$C$1:$AF$1,'Energy Use 2020'!E$63)</f>
        <v>2349519032570.6455</v>
      </c>
      <c r="F102" s="145">
        <f>SUMIFS($B42:$AC42,$B$4:$AC$4,F$63)-SUMIFS('Non-energy Use 2020'!$C42:$AF42,'Non-energy Use 2020'!$C$1:$AF$1,'Energy Use 2020'!F$63)</f>
        <v>0</v>
      </c>
      <c r="G102" s="145">
        <f>SUMIFS($B42:$AC42,$B$4:$AC$4,G$63)-SUMIFS('Non-energy Use 2020'!$C42:$AF42,'Non-energy Use 2020'!$C$1:$AF$1,'Energy Use 2020'!G$63)</f>
        <v>67377665362.454514</v>
      </c>
      <c r="H102" s="145">
        <f>SUMIFS($B42:$AC42,$B$4:$AC$4,H$63)-SUMIFS('Non-energy Use 2020'!$C42:$AF42,'Non-energy Use 2020'!$C$1:$AF$1,'Energy Use 2020'!H$63)</f>
        <v>2194360516554.6453</v>
      </c>
      <c r="I102" s="145">
        <f>SUMIFS($B42:$AC42,$B$4:$AC$4,I$63)-SUMIFS('Non-energy Use 2020'!$C42:$AF42,'Non-energy Use 2020'!$C$1:$AF$1,'Energy Use 2020'!I$63)</f>
        <v>5063618196136.252</v>
      </c>
      <c r="J102" s="145">
        <f>SUMIFS($B42:$AC42,$B$4:$AC$4,J$63)-SUMIFS('Non-energy Use 2020'!$C42:$AF42,'Non-energy Use 2020'!$C$1:$AF$1,'Energy Use 2020'!J$63)</f>
        <v>273919148450.76685</v>
      </c>
      <c r="K102" s="146">
        <f>SUMIFS($B42:$AC42,$B$4:$AC$4,K$63)-SUMIFS('Non-energy Use 2020'!$C42:$AF42,'Non-energy Use 2020'!$C$1:$AF$1,'Energy Use 2020'!K$63)</f>
        <v>0</v>
      </c>
      <c r="L102" s="266">
        <f t="shared" si="2"/>
        <v>10335026434856.506</v>
      </c>
      <c r="N102" s="12" t="s">
        <v>38</v>
      </c>
      <c r="O102" s="282">
        <f t="shared" si="3"/>
        <v>4.436008788142886E-2</v>
      </c>
      <c r="P102" s="284">
        <f t="shared" si="3"/>
        <v>2.8909114254110496E-2</v>
      </c>
      <c r="Q102" s="284">
        <f t="shared" si="3"/>
        <v>0.44570993673239789</v>
      </c>
      <c r="R102" s="284">
        <f t="shared" si="3"/>
        <v>0</v>
      </c>
      <c r="S102" s="284">
        <f t="shared" si="3"/>
        <v>1.2781720237021876E-2</v>
      </c>
      <c r="T102" s="284">
        <f t="shared" si="3"/>
        <v>0.41627595837414649</v>
      </c>
      <c r="U102" s="284">
        <f t="shared" si="4"/>
        <v>5.1963182520894366E-2</v>
      </c>
      <c r="V102" s="287">
        <f t="shared" si="4"/>
        <v>0</v>
      </c>
    </row>
    <row r="103" spans="1:22" x14ac:dyDescent="0.2">
      <c r="A103" s="41">
        <f>VLOOKUP($B103,'Sector Match'!$A$1:$B$43,2,0)</f>
        <v>0</v>
      </c>
      <c r="B103" s="12" t="s">
        <v>39</v>
      </c>
      <c r="C103" s="144">
        <f>SUMIFS($B43:$AC43,$B$4:$AC$4,C$63)-SUMIFS('Non-energy Use 2020'!$C43:$AF43,'Non-energy Use 2020'!$C$1:$AF$1,'Energy Use 2020'!C$63)</f>
        <v>108778340975977.72</v>
      </c>
      <c r="D103" s="145">
        <f>SUMIFS($B43:$AC43,$B$4:$AC$4,D$63)-SUMIFS('Non-energy Use 2020'!$C43:$AF43,'Non-energy Use 2020'!$C$1:$AF$1,'Energy Use 2020'!D$63)</f>
        <v>854025974075.2113</v>
      </c>
      <c r="E103" s="145">
        <f>SUMIFS($B43:$AC43,$B$4:$AC$4,E$63)-SUMIFS('Non-energy Use 2020'!$C43:$AF43,'Non-energy Use 2020'!$C$1:$AF$1,'Energy Use 2020'!E$63)</f>
        <v>13235312329674.301</v>
      </c>
      <c r="F103" s="145">
        <f>SUMIFS($B43:$AC43,$B$4:$AC$4,F$63)-SUMIFS('Non-energy Use 2020'!$C43:$AF43,'Non-energy Use 2020'!$C$1:$AF$1,'Energy Use 2020'!F$63)</f>
        <v>63414273282.310127</v>
      </c>
      <c r="G103" s="145">
        <f>SUMIFS($B43:$AC43,$B$4:$AC$4,G$63)-SUMIFS('Non-energy Use 2020'!$C43:$AF43,'Non-energy Use 2020'!$C$1:$AF$1,'Energy Use 2020'!G$63)</f>
        <v>369959467074.65771</v>
      </c>
      <c r="H103" s="145">
        <f>SUMIFS($B43:$AC43,$B$4:$AC$4,H$63)-SUMIFS('Non-energy Use 2020'!$C43:$AF43,'Non-energy Use 2020'!$C$1:$AF$1,'Energy Use 2020'!H$63)</f>
        <v>8667992789196.8936</v>
      </c>
      <c r="I103" s="145">
        <f>SUMIFS($B43:$AC43,$B$4:$AC$4,I$63)-SUMIFS('Non-energy Use 2020'!$C43:$AF43,'Non-energy Use 2020'!$C$1:$AF$1,'Energy Use 2020'!I$63)</f>
        <v>2008393394529778</v>
      </c>
      <c r="J103" s="145">
        <f>SUMIFS($B43:$AC43,$B$4:$AC$4,J$63)-SUMIFS('Non-energy Use 2020'!$C43:$AF43,'Non-energy Use 2020'!$C$1:$AF$1,'Energy Use 2020'!J$63)</f>
        <v>95578257776590.703</v>
      </c>
      <c r="K103" s="146">
        <f>SUMIFS($B43:$AC43,$B$4:$AC$4,K$63)-SUMIFS('Non-energy Use 2020'!$C43:$AF43,'Non-energy Use 2020'!$C$1:$AF$1,'Energy Use 2020'!K$63)</f>
        <v>2668929990767.7871</v>
      </c>
      <c r="L103" s="266">
        <f t="shared" si="2"/>
        <v>2238609628106417.5</v>
      </c>
      <c r="N103" s="12" t="s">
        <v>39</v>
      </c>
      <c r="O103" s="282">
        <f t="shared" si="3"/>
        <v>0.47250508483262615</v>
      </c>
      <c r="P103" s="284">
        <f t="shared" si="3"/>
        <v>3.7096687788131331E-3</v>
      </c>
      <c r="Q103" s="284">
        <f t="shared" si="3"/>
        <v>5.7490786483865554E-2</v>
      </c>
      <c r="R103" s="284">
        <f t="shared" si="3"/>
        <v>2.7545526350208216E-4</v>
      </c>
      <c r="S103" s="284">
        <f t="shared" si="3"/>
        <v>1.6070085993805357E-3</v>
      </c>
      <c r="T103" s="284">
        <f t="shared" si="3"/>
        <v>3.765152723824447E-2</v>
      </c>
      <c r="U103" s="284">
        <f t="shared" si="4"/>
        <v>0.41516732461341604</v>
      </c>
      <c r="V103" s="287">
        <f t="shared" si="4"/>
        <v>1.1593144190152404E-2</v>
      </c>
    </row>
    <row r="104" spans="1:22" x14ac:dyDescent="0.2">
      <c r="A104" s="41" t="str">
        <f>VLOOKUP($B104,'Sector Match'!$A$1:$B$43,2,0)</f>
        <v>energy pipelines and gas processing 352T353</v>
      </c>
      <c r="B104" s="12" t="s">
        <v>40</v>
      </c>
      <c r="C104" s="144">
        <f>SUMIFS($B44:$AC44,$B$4:$AC$4,C$63)-SUMIFS('Non-energy Use 2020'!$C44:$AF44,'Non-energy Use 2020'!$C$1:$AF$1,'Energy Use 2020'!C$63)</f>
        <v>36693083877976.695</v>
      </c>
      <c r="D104" s="145">
        <f>SUMIFS($B44:$AC44,$B$4:$AC$4,D$63)-SUMIFS('Non-energy Use 2020'!$C44:$AF44,'Non-energy Use 2020'!$C$1:$AF$1,'Energy Use 2020'!D$63)</f>
        <v>3497289361506.312</v>
      </c>
      <c r="E104" s="145">
        <f>SUMIFS($B44:$AC44,$B$4:$AC$4,E$63)-SUMIFS('Non-energy Use 2020'!$C44:$AF44,'Non-energy Use 2020'!$C$1:$AF$1,'Energy Use 2020'!E$63)</f>
        <v>1229907212968.8682</v>
      </c>
      <c r="F104" s="145">
        <f>SUMIFS($B44:$AC44,$B$4:$AC$4,F$63)-SUMIFS('Non-energy Use 2020'!$C44:$AF44,'Non-energy Use 2020'!$C$1:$AF$1,'Energy Use 2020'!F$63)</f>
        <v>0</v>
      </c>
      <c r="G104" s="145">
        <f>SUMIFS($B44:$AC44,$B$4:$AC$4,G$63)-SUMIFS('Non-energy Use 2020'!$C44:$AF44,'Non-energy Use 2020'!$C$1:$AF$1,'Energy Use 2020'!G$63)</f>
        <v>3884154568.6894207</v>
      </c>
      <c r="H104" s="145">
        <f>SUMIFS($B44:$AC44,$B$4:$AC$4,H$63)-SUMIFS('Non-energy Use 2020'!$C44:$AF44,'Non-energy Use 2020'!$C$1:$AF$1,'Energy Use 2020'!H$63)</f>
        <v>45426174548010.898</v>
      </c>
      <c r="I104" s="145">
        <f>SUMIFS($B44:$AC44,$B$4:$AC$4,I$63)-SUMIFS('Non-energy Use 2020'!$C44:$AF44,'Non-energy Use 2020'!$C$1:$AF$1,'Energy Use 2020'!I$63)</f>
        <v>57846037250065.961</v>
      </c>
      <c r="J104" s="145">
        <f>SUMIFS($B44:$AC44,$B$4:$AC$4,J$63)-SUMIFS('Non-energy Use 2020'!$C44:$AF44,'Non-energy Use 2020'!$C$1:$AF$1,'Energy Use 2020'!J$63)</f>
        <v>38577389054806.914</v>
      </c>
      <c r="K104" s="146">
        <f>SUMIFS($B44:$AC44,$B$4:$AC$4,K$63)-SUMIFS('Non-energy Use 2020'!$C44:$AF44,'Non-energy Use 2020'!$C$1:$AF$1,'Energy Use 2020'!K$63)</f>
        <v>0</v>
      </c>
      <c r="L104" s="266">
        <f t="shared" si="2"/>
        <v>183273765459904.34</v>
      </c>
      <c r="N104" s="12" t="s">
        <v>40</v>
      </c>
      <c r="O104" s="282">
        <f t="shared" si="3"/>
        <v>0.29254363769221597</v>
      </c>
      <c r="P104" s="284">
        <f t="shared" si="3"/>
        <v>2.7882904453594252E-2</v>
      </c>
      <c r="Q104" s="284">
        <f t="shared" si="3"/>
        <v>9.8057042930033388E-3</v>
      </c>
      <c r="R104" s="284">
        <f t="shared" si="3"/>
        <v>0</v>
      </c>
      <c r="S104" s="284">
        <f t="shared" si="3"/>
        <v>3.0967271943180685E-5</v>
      </c>
      <c r="T104" s="284">
        <f t="shared" si="3"/>
        <v>0.36217011339002897</v>
      </c>
      <c r="U104" s="284">
        <f t="shared" si="4"/>
        <v>0.3075666728992143</v>
      </c>
      <c r="V104" s="287">
        <f t="shared" si="4"/>
        <v>0</v>
      </c>
    </row>
    <row r="105" spans="1:22" x14ac:dyDescent="0.2">
      <c r="A105" s="113" t="str">
        <f>VLOOKUP($B105,'Sector Match'!$A$1:$B$43,2,0)</f>
        <v>water and waste 36T39</v>
      </c>
      <c r="B105" s="37" t="s">
        <v>41</v>
      </c>
      <c r="C105" s="147">
        <f>SUMIFS($B45:$AC45,$B$4:$AC$4,C$63)-SUMIFS('Non-energy Use 2020'!$C45:$AF45,'Non-energy Use 2020'!$C$1:$AF$1,'Energy Use 2020'!C$63)</f>
        <v>729264142746.56653</v>
      </c>
      <c r="D105" s="148">
        <f>SUMIFS($B45:$AC45,$B$4:$AC$4,D$63)-SUMIFS('Non-energy Use 2020'!$C45:$AF45,'Non-energy Use 2020'!$C$1:$AF$1,'Energy Use 2020'!D$63)</f>
        <v>90364979256.785324</v>
      </c>
      <c r="E105" s="148">
        <f>SUMIFS($B45:$AC45,$B$4:$AC$4,E$63)-SUMIFS('Non-energy Use 2020'!$C45:$AF45,'Non-energy Use 2020'!$C$1:$AF$1,'Energy Use 2020'!E$63)</f>
        <v>1110729635781.8403</v>
      </c>
      <c r="F105" s="148">
        <f>SUMIFS($B45:$AC45,$B$4:$AC$4,F$63)-SUMIFS('Non-energy Use 2020'!$C45:$AF45,'Non-energy Use 2020'!$C$1:$AF$1,'Energy Use 2020'!F$63)</f>
        <v>11890176240.433147</v>
      </c>
      <c r="G105" s="148">
        <f>SUMIFS($B45:$AC45,$B$4:$AC$4,G$63)-SUMIFS('Non-energy Use 2020'!$C45:$AF45,'Non-energy Use 2020'!$C$1:$AF$1,'Energy Use 2020'!G$63)</f>
        <v>31348672205.362396</v>
      </c>
      <c r="H105" s="148">
        <f>SUMIFS($B45:$AC45,$B$4:$AC$4,H$63)-SUMIFS('Non-energy Use 2020'!$C45:$AF45,'Non-energy Use 2020'!$C$1:$AF$1,'Energy Use 2020'!H$63)</f>
        <v>1643697155937.29</v>
      </c>
      <c r="I105" s="148">
        <f>SUMIFS($B45:$AC45,$B$4:$AC$4,I$63)-SUMIFS('Non-energy Use 2020'!$C45:$AF45,'Non-energy Use 2020'!$C$1:$AF$1,'Energy Use 2020'!I$63)</f>
        <v>220100196591488.5</v>
      </c>
      <c r="J105" s="148">
        <f>SUMIFS($B45:$AC45,$B$4:$AC$4,J$63)-SUMIFS('Non-energy Use 2020'!$C45:$AF45,'Non-energy Use 2020'!$C$1:$AF$1,'Energy Use 2020'!J$63)</f>
        <v>1904354162862.5632</v>
      </c>
      <c r="K105" s="149">
        <f>SUMIFS($B45:$AC45,$B$4:$AC$4,K$63)-SUMIFS('Non-energy Use 2020'!$C45:$AF45,'Non-energy Use 2020'!$C$1:$AF$1,'Energy Use 2020'!K$63)</f>
        <v>0</v>
      </c>
      <c r="L105" s="266">
        <f t="shared" si="2"/>
        <v>225621845516519.34</v>
      </c>
      <c r="N105" s="37" t="s">
        <v>41</v>
      </c>
      <c r="O105" s="282">
        <f t="shared" si="3"/>
        <v>0.13207361653158578</v>
      </c>
      <c r="P105" s="284">
        <f t="shared" si="3"/>
        <v>1.6365578558814393E-2</v>
      </c>
      <c r="Q105" s="284">
        <f t="shared" si="3"/>
        <v>0.20115904702790133</v>
      </c>
      <c r="R105" s="284">
        <f t="shared" si="3"/>
        <v>2.1533741825802027E-3</v>
      </c>
      <c r="S105" s="284">
        <f t="shared" si="3"/>
        <v>5.6774113369019172E-3</v>
      </c>
      <c r="T105" s="284">
        <f t="shared" si="3"/>
        <v>0.29768230075006236</v>
      </c>
      <c r="U105" s="284">
        <f t="shared" si="4"/>
        <v>0.34488867161215353</v>
      </c>
      <c r="V105" s="287">
        <f t="shared" si="4"/>
        <v>0</v>
      </c>
    </row>
    <row r="106" spans="1:22" x14ac:dyDescent="0.2">
      <c r="A106" s="113" t="str">
        <f>VLOOKUP($B106,'Sector Match'!$A$1:$B$43,2,0)</f>
        <v>construction 41T43</v>
      </c>
      <c r="B106" s="76" t="s">
        <v>123</v>
      </c>
      <c r="C106" s="391">
        <f>SUMIFS($B$54:$AE$54,$B$52:$AE$52,C$63)-SUMIFS('Non-energy Use 2020'!$C$46:$AF$46,'Non-energy Use 2020'!$C$1:$AF$1,'Energy Use 2020'!C$63)</f>
        <v>122589068626082.69</v>
      </c>
      <c r="D106" s="391">
        <f>SUMIFS($B$54:$AE$54,$B$52:$AE$52,D$63)-SUMIFS('Non-energy Use 2020'!$C$46:$AF$46,'Non-energy Use 2020'!$C$1:$AF$1,'Energy Use 2020'!D$63)</f>
        <v>5393362446168.1338</v>
      </c>
      <c r="E106" s="391">
        <f>SUMIFS($B$54:$AE$54,$B$52:$AE$52,E$63)-SUMIFS('Non-energy Use 2020'!$C$46:$AF$46,'Non-energy Use 2020'!$C$1:$AF$1,'Energy Use 2020'!E$63)</f>
        <v>198745750327814.38</v>
      </c>
      <c r="F106" s="391">
        <f>SUMIFS($B$54:$AE$54,$B$52:$AE$52,F$63)-SUMIFS('Non-energy Use 2020'!$C$46:$AF$46,'Non-energy Use 2020'!$C$1:$AF$1,'Energy Use 2020'!F$63)</f>
        <v>0</v>
      </c>
      <c r="G106" s="391">
        <f>SUMIFS($B$54:$AE$54,$B$52:$AE$52,G$63)-SUMIFS('Non-energy Use 2020'!$C$46:$AF$46,'Non-energy Use 2020'!$C$1:$AF$1,'Energy Use 2020'!G$63)</f>
        <v>49655540036103.375</v>
      </c>
      <c r="H106" s="391">
        <f>SUMIFS($B$54:$AE$54,$B$52:$AE$52,H$63)-SUMIFS('Non-energy Use 2020'!$C$46:$AF$46,'Non-energy Use 2020'!$C$1:$AF$1,'Energy Use 2020'!H$63)</f>
        <v>8904085978007.7051</v>
      </c>
      <c r="I106" s="391">
        <f>SUMIFS($B$54:$AE$54,$B$52:$AE$52,I$63)-SUMIFS('Non-energy Use 2020'!$C$46:$AF$46,'Non-energy Use 2020'!$C$1:$AF$1,'Energy Use 2020'!I$63)</f>
        <v>345001641382302.19</v>
      </c>
      <c r="J106" s="391">
        <f>SUMIFS($B$54:$AE$54,$B$52:$AE$52,J$63)-SUMIFS('Non-energy Use 2020'!$C$46:$AF$46,'Non-energy Use 2020'!$C$1:$AF$1,'Energy Use 2020'!J$63)</f>
        <v>18322347579988.301</v>
      </c>
      <c r="K106" s="392">
        <f>SUMIFS($B$54:$AE$54,$B$52:$AE$52,K$63)-SUMIFS('Non-energy Use 2020'!$C$46:$AF$46,'Non-energy Use 2020'!$C$1:$AF$1,'Energy Use 2020'!K$63)</f>
        <v>7920784951810.8447</v>
      </c>
      <c r="L106" s="267">
        <f t="shared" si="2"/>
        <v>756532581328277.63</v>
      </c>
      <c r="N106" s="76" t="s">
        <v>123</v>
      </c>
      <c r="O106" s="283">
        <f>C106/($L106-$I106)</f>
        <v>0.29788542422150766</v>
      </c>
      <c r="P106" s="285">
        <f t="shared" ref="P106:T106" si="5">D106/($L106-$I106)</f>
        <v>1.3105606219732004E-2</v>
      </c>
      <c r="Q106" s="285">
        <f t="shared" si="5"/>
        <v>0.4829424255534836</v>
      </c>
      <c r="R106" s="285">
        <f t="shared" si="5"/>
        <v>0</v>
      </c>
      <c r="S106" s="285">
        <f t="shared" si="5"/>
        <v>0.12066052686736509</v>
      </c>
      <c r="T106" s="285">
        <f t="shared" si="5"/>
        <v>2.1636492214113009E-2</v>
      </c>
      <c r="U106" s="285">
        <f t="shared" si="4"/>
        <v>4.4522405976069754E-2</v>
      </c>
      <c r="V106" s="288">
        <f t="shared" si="4"/>
        <v>1.9247118947728844E-2</v>
      </c>
    </row>
    <row r="110" spans="1:22" x14ac:dyDescent="0.2">
      <c r="A110" s="80" t="s">
        <v>350</v>
      </c>
    </row>
    <row r="111" spans="1:22" ht="28.5" x14ac:dyDescent="0.2">
      <c r="A111" s="120" t="s">
        <v>348</v>
      </c>
      <c r="B111" s="109" t="s">
        <v>342</v>
      </c>
      <c r="C111" s="109" t="s">
        <v>267</v>
      </c>
      <c r="D111" s="109" t="s">
        <v>182</v>
      </c>
      <c r="E111" s="109" t="s">
        <v>152</v>
      </c>
      <c r="F111" s="109" t="s">
        <v>167</v>
      </c>
      <c r="G111" s="109" t="s">
        <v>212</v>
      </c>
      <c r="H111" s="109" t="s">
        <v>155</v>
      </c>
      <c r="I111" s="109" t="s">
        <v>164</v>
      </c>
      <c r="J111" s="109" t="s">
        <v>264</v>
      </c>
      <c r="K111" s="265" t="s">
        <v>406</v>
      </c>
    </row>
    <row r="112" spans="1:22" x14ac:dyDescent="0.2">
      <c r="A112" s="106" t="s">
        <v>339</v>
      </c>
      <c r="B112" s="150">
        <f>SUMIFS(C$64:C$106,$A$64:$A$106,$A112)</f>
        <v>443213008107580.31</v>
      </c>
      <c r="C112" s="151">
        <f t="shared" ref="C112:J112" si="6">SUMIFS(D$64:D$106,$A$64:$A$106,$A112)</f>
        <v>3077165346270.5317</v>
      </c>
      <c r="D112" s="151">
        <f t="shared" si="6"/>
        <v>570219865801417.13</v>
      </c>
      <c r="E112" s="151">
        <f t="shared" si="6"/>
        <v>0</v>
      </c>
      <c r="F112" s="151">
        <f t="shared" si="6"/>
        <v>447863305056.31525</v>
      </c>
      <c r="G112" s="151">
        <f t="shared" si="6"/>
        <v>4317132595397.6753</v>
      </c>
      <c r="H112" s="151">
        <f t="shared" si="6"/>
        <v>485244074993755.06</v>
      </c>
      <c r="I112" s="151">
        <f t="shared" si="6"/>
        <v>1060512578552.1212</v>
      </c>
      <c r="J112" s="152">
        <f t="shared" si="6"/>
        <v>184835886460418.19</v>
      </c>
      <c r="K112" s="262">
        <f>SUM(B112:J112)</f>
        <v>1692415509188447.3</v>
      </c>
    </row>
    <row r="113" spans="1:11" x14ac:dyDescent="0.2">
      <c r="A113" s="107" t="s">
        <v>125</v>
      </c>
      <c r="B113" s="153">
        <f t="shared" ref="B113:J128" si="7">SUMIFS(C$64:C$106,$A$64:$A$106,$A113)</f>
        <v>291116166978269.44</v>
      </c>
      <c r="C113" s="154">
        <f t="shared" si="7"/>
        <v>79415374740588.375</v>
      </c>
      <c r="D113" s="154">
        <f t="shared" si="7"/>
        <v>61340678315749.82</v>
      </c>
      <c r="E113" s="154">
        <f t="shared" si="7"/>
        <v>31707136641.155064</v>
      </c>
      <c r="F113" s="154">
        <f t="shared" si="7"/>
        <v>406313656286.53687</v>
      </c>
      <c r="G113" s="154">
        <f t="shared" si="7"/>
        <v>36622979153188.906</v>
      </c>
      <c r="H113" s="154">
        <f t="shared" si="7"/>
        <v>310098844530363</v>
      </c>
      <c r="I113" s="154">
        <f t="shared" si="7"/>
        <v>5948784606994.9756</v>
      </c>
      <c r="J113" s="155">
        <f t="shared" si="7"/>
        <v>313502171472.72339</v>
      </c>
      <c r="K113" s="263">
        <f t="shared" ref="K113:K136" si="8">SUM(B113:J113)</f>
        <v>785294351289555</v>
      </c>
    </row>
    <row r="114" spans="1:11" x14ac:dyDescent="0.2">
      <c r="A114" s="107" t="s">
        <v>126</v>
      </c>
      <c r="B114" s="153">
        <f t="shared" si="7"/>
        <v>12997944326833.504</v>
      </c>
      <c r="C114" s="154">
        <f t="shared" si="7"/>
        <v>4685918949219.6074</v>
      </c>
      <c r="D114" s="154">
        <f t="shared" si="7"/>
        <v>12413044295238.02</v>
      </c>
      <c r="E114" s="154">
        <f t="shared" si="7"/>
        <v>98097917375653.625</v>
      </c>
      <c r="F114" s="154">
        <f t="shared" si="7"/>
        <v>6453957863936.7754</v>
      </c>
      <c r="G114" s="154">
        <f t="shared" si="7"/>
        <v>432299770196999.56</v>
      </c>
      <c r="H114" s="154">
        <f t="shared" si="7"/>
        <v>158091346538669.03</v>
      </c>
      <c r="I114" s="154">
        <f t="shared" si="7"/>
        <v>25451922758401.844</v>
      </c>
      <c r="J114" s="155">
        <f t="shared" si="7"/>
        <v>0</v>
      </c>
      <c r="K114" s="263">
        <f t="shared" si="8"/>
        <v>750491822304952</v>
      </c>
    </row>
    <row r="115" spans="1:11" x14ac:dyDescent="0.2">
      <c r="A115" s="107" t="s">
        <v>127</v>
      </c>
      <c r="B115" s="153">
        <f t="shared" si="7"/>
        <v>147353427498648.53</v>
      </c>
      <c r="C115" s="154">
        <f t="shared" si="7"/>
        <v>17188769295957.178</v>
      </c>
      <c r="D115" s="154">
        <f t="shared" si="7"/>
        <v>41302749612733.766</v>
      </c>
      <c r="E115" s="154">
        <f t="shared" si="7"/>
        <v>0</v>
      </c>
      <c r="F115" s="154">
        <f t="shared" si="7"/>
        <v>933318269359.86377</v>
      </c>
      <c r="G115" s="154">
        <f t="shared" si="7"/>
        <v>14254401413915.672</v>
      </c>
      <c r="H115" s="154">
        <f t="shared" si="7"/>
        <v>342104733128582.75</v>
      </c>
      <c r="I115" s="154">
        <f t="shared" si="7"/>
        <v>22941439545593.727</v>
      </c>
      <c r="J115" s="155">
        <f t="shared" si="7"/>
        <v>2422012351289.2705</v>
      </c>
      <c r="K115" s="263">
        <f t="shared" si="8"/>
        <v>588500851116080.75</v>
      </c>
    </row>
    <row r="116" spans="1:11" x14ac:dyDescent="0.2">
      <c r="A116" s="107" t="s">
        <v>128</v>
      </c>
      <c r="B116" s="153">
        <f t="shared" si="7"/>
        <v>394538117674054.88</v>
      </c>
      <c r="C116" s="154">
        <f t="shared" si="7"/>
        <v>1569893480046.5776</v>
      </c>
      <c r="D116" s="154">
        <f t="shared" si="7"/>
        <v>12686033540309.738</v>
      </c>
      <c r="E116" s="154">
        <f t="shared" si="7"/>
        <v>0</v>
      </c>
      <c r="F116" s="154">
        <f t="shared" si="7"/>
        <v>1697157548579.0635</v>
      </c>
      <c r="G116" s="154">
        <f t="shared" si="7"/>
        <v>250068712665779.78</v>
      </c>
      <c r="H116" s="154">
        <f t="shared" si="7"/>
        <v>478873606548885.5</v>
      </c>
      <c r="I116" s="154">
        <f t="shared" si="7"/>
        <v>224000748396400.06</v>
      </c>
      <c r="J116" s="155">
        <f t="shared" si="7"/>
        <v>57469190576341.523</v>
      </c>
      <c r="K116" s="263">
        <f t="shared" si="8"/>
        <v>1420903460430397</v>
      </c>
    </row>
    <row r="117" spans="1:11" x14ac:dyDescent="0.2">
      <c r="A117" s="107" t="s">
        <v>129</v>
      </c>
      <c r="B117" s="153">
        <f t="shared" si="7"/>
        <v>56201523928804.344</v>
      </c>
      <c r="C117" s="154">
        <f t="shared" si="7"/>
        <v>924811895029.06433</v>
      </c>
      <c r="D117" s="154">
        <f t="shared" si="7"/>
        <v>5969248168236.7813</v>
      </c>
      <c r="E117" s="154">
        <f t="shared" si="7"/>
        <v>0</v>
      </c>
      <c r="F117" s="154">
        <f t="shared" si="7"/>
        <v>1502243127697.9316</v>
      </c>
      <c r="G117" s="154">
        <f t="shared" si="7"/>
        <v>227888088009748.5</v>
      </c>
      <c r="H117" s="154">
        <f t="shared" si="7"/>
        <v>686379588341224</v>
      </c>
      <c r="I117" s="154">
        <f t="shared" si="7"/>
        <v>308572005927458.75</v>
      </c>
      <c r="J117" s="155">
        <f t="shared" si="7"/>
        <v>18335715497904.684</v>
      </c>
      <c r="K117" s="263">
        <f t="shared" si="8"/>
        <v>1305773224896104.3</v>
      </c>
    </row>
    <row r="118" spans="1:11" x14ac:dyDescent="0.2">
      <c r="A118" s="107" t="s">
        <v>130</v>
      </c>
      <c r="B118" s="153">
        <f t="shared" si="7"/>
        <v>7036842836329.4707</v>
      </c>
      <c r="C118" s="154">
        <f t="shared" si="7"/>
        <v>258610764539.1474</v>
      </c>
      <c r="D118" s="154">
        <f t="shared" si="7"/>
        <v>3520571162180.6563</v>
      </c>
      <c r="E118" s="154">
        <f t="shared" si="7"/>
        <v>0</v>
      </c>
      <c r="F118" s="154">
        <f t="shared" si="7"/>
        <v>78317823020.21994</v>
      </c>
      <c r="G118" s="154">
        <f t="shared" si="7"/>
        <v>16301637301949.465</v>
      </c>
      <c r="H118" s="154">
        <f t="shared" si="7"/>
        <v>138096196518885.72</v>
      </c>
      <c r="I118" s="154">
        <f t="shared" si="7"/>
        <v>7302267458163.4707</v>
      </c>
      <c r="J118" s="155">
        <f t="shared" si="7"/>
        <v>23348975885968.5</v>
      </c>
      <c r="K118" s="263">
        <f t="shared" si="8"/>
        <v>195943419751036.66</v>
      </c>
    </row>
    <row r="119" spans="1:11" x14ac:dyDescent="0.2">
      <c r="A119" s="107" t="s">
        <v>131</v>
      </c>
      <c r="B119" s="153">
        <f t="shared" si="7"/>
        <v>111576230869673.88</v>
      </c>
      <c r="C119" s="154">
        <f t="shared" si="7"/>
        <v>2052550677767.4377</v>
      </c>
      <c r="D119" s="154">
        <f t="shared" si="7"/>
        <v>8458796375566.2793</v>
      </c>
      <c r="E119" s="154">
        <f t="shared" si="7"/>
        <v>11890176240.433147</v>
      </c>
      <c r="F119" s="154">
        <f t="shared" si="7"/>
        <v>4914244896977.3535</v>
      </c>
      <c r="G119" s="154">
        <f t="shared" si="7"/>
        <v>147989604531362</v>
      </c>
      <c r="H119" s="154">
        <f t="shared" si="7"/>
        <v>346615584378779.63</v>
      </c>
      <c r="I119" s="154">
        <f t="shared" si="7"/>
        <v>221068486564005.13</v>
      </c>
      <c r="J119" s="155">
        <f t="shared" si="7"/>
        <v>20938060956678.266</v>
      </c>
      <c r="K119" s="263">
        <f t="shared" si="8"/>
        <v>863625449427050.38</v>
      </c>
    </row>
    <row r="120" spans="1:11" x14ac:dyDescent="0.2">
      <c r="A120" s="107" t="s">
        <v>132</v>
      </c>
      <c r="B120" s="153">
        <f t="shared" si="7"/>
        <v>166395705191815.81</v>
      </c>
      <c r="C120" s="154">
        <f t="shared" si="7"/>
        <v>1518257522689502.5</v>
      </c>
      <c r="D120" s="154">
        <f t="shared" si="7"/>
        <v>23175229051060.703</v>
      </c>
      <c r="E120" s="154">
        <f t="shared" si="7"/>
        <v>20708723618754.402</v>
      </c>
      <c r="F120" s="154">
        <f t="shared" si="7"/>
        <v>1227133540468870.8</v>
      </c>
      <c r="G120" s="154">
        <f t="shared" si="7"/>
        <v>372276178554907.81</v>
      </c>
      <c r="H120" s="154">
        <f t="shared" si="7"/>
        <v>437880136866688.19</v>
      </c>
      <c r="I120" s="154">
        <f t="shared" si="7"/>
        <v>629932150037365.38</v>
      </c>
      <c r="J120" s="155">
        <f t="shared" si="7"/>
        <v>11695685452632.992</v>
      </c>
      <c r="K120" s="263">
        <f t="shared" si="8"/>
        <v>4407454871931598.5</v>
      </c>
    </row>
    <row r="121" spans="1:11" x14ac:dyDescent="0.2">
      <c r="A121" s="107" t="s">
        <v>133</v>
      </c>
      <c r="B121" s="153">
        <f t="shared" si="7"/>
        <v>2251368462298754.8</v>
      </c>
      <c r="C121" s="154">
        <f t="shared" si="7"/>
        <v>421455876126017.63</v>
      </c>
      <c r="D121" s="154">
        <f t="shared" si="7"/>
        <v>113920035288052.55</v>
      </c>
      <c r="E121" s="154">
        <f t="shared" si="7"/>
        <v>46859184563547.039</v>
      </c>
      <c r="F121" s="154">
        <f t="shared" si="7"/>
        <v>360419740187890.06</v>
      </c>
      <c r="G121" s="154">
        <f t="shared" si="7"/>
        <v>1155622055647575.8</v>
      </c>
      <c r="H121" s="154">
        <f t="shared" si="7"/>
        <v>2126279476105459.5</v>
      </c>
      <c r="I121" s="154">
        <f t="shared" si="7"/>
        <v>1685815494980668.5</v>
      </c>
      <c r="J121" s="155">
        <f t="shared" si="7"/>
        <v>56248968018156.758</v>
      </c>
      <c r="K121" s="263">
        <f t="shared" si="8"/>
        <v>8217989293216123</v>
      </c>
    </row>
    <row r="122" spans="1:11" x14ac:dyDescent="0.2">
      <c r="A122" s="107" t="s">
        <v>134</v>
      </c>
      <c r="B122" s="153">
        <f t="shared" si="7"/>
        <v>40176666382163.563</v>
      </c>
      <c r="C122" s="154">
        <f t="shared" si="7"/>
        <v>2596840726488.5547</v>
      </c>
      <c r="D122" s="154">
        <f t="shared" si="7"/>
        <v>5900978450903.6211</v>
      </c>
      <c r="E122" s="154">
        <f t="shared" si="7"/>
        <v>19816960400.721916</v>
      </c>
      <c r="F122" s="154">
        <f t="shared" si="7"/>
        <v>3780106522322.9653</v>
      </c>
      <c r="G122" s="154">
        <f t="shared" si="7"/>
        <v>65381096365656.859</v>
      </c>
      <c r="H122" s="154">
        <f t="shared" si="7"/>
        <v>505256285721746.44</v>
      </c>
      <c r="I122" s="154">
        <f t="shared" si="7"/>
        <v>29628194564297.238</v>
      </c>
      <c r="J122" s="155">
        <f t="shared" si="7"/>
        <v>3842482367165.6812</v>
      </c>
      <c r="K122" s="263">
        <f t="shared" si="8"/>
        <v>656582468061145.63</v>
      </c>
    </row>
    <row r="123" spans="1:11" x14ac:dyDescent="0.2">
      <c r="A123" s="107" t="s">
        <v>135</v>
      </c>
      <c r="B123" s="153">
        <f t="shared" si="7"/>
        <v>808531984349.4541</v>
      </c>
      <c r="C123" s="154">
        <f t="shared" si="7"/>
        <v>4049087504843.041</v>
      </c>
      <c r="D123" s="154">
        <f t="shared" si="7"/>
        <v>10558977153165.797</v>
      </c>
      <c r="E123" s="154">
        <f t="shared" si="7"/>
        <v>3963392080.144383</v>
      </c>
      <c r="F123" s="154">
        <f t="shared" si="7"/>
        <v>1405635824871.2615</v>
      </c>
      <c r="G123" s="154">
        <f t="shared" si="7"/>
        <v>63413821173542.625</v>
      </c>
      <c r="H123" s="154">
        <f t="shared" si="7"/>
        <v>170108909400388.63</v>
      </c>
      <c r="I123" s="154">
        <f t="shared" si="7"/>
        <v>7897780956335.1553</v>
      </c>
      <c r="J123" s="155">
        <f t="shared" si="7"/>
        <v>1206844642394.9973</v>
      </c>
      <c r="K123" s="263">
        <f t="shared" si="8"/>
        <v>259453552031971.09</v>
      </c>
    </row>
    <row r="124" spans="1:11" x14ac:dyDescent="0.2">
      <c r="A124" s="107" t="s">
        <v>136</v>
      </c>
      <c r="B124" s="153">
        <f t="shared" si="7"/>
        <v>3787828639358872</v>
      </c>
      <c r="C124" s="154">
        <f t="shared" si="7"/>
        <v>116956576658951.3</v>
      </c>
      <c r="D124" s="154">
        <f t="shared" si="7"/>
        <v>102662024897501.13</v>
      </c>
      <c r="E124" s="154">
        <f t="shared" si="7"/>
        <v>146645506965.34216</v>
      </c>
      <c r="F124" s="154">
        <f t="shared" si="7"/>
        <v>146813955399690.63</v>
      </c>
      <c r="G124" s="154">
        <f t="shared" si="7"/>
        <v>792851022625958.63</v>
      </c>
      <c r="H124" s="154">
        <f t="shared" si="7"/>
        <v>1340811294492135.3</v>
      </c>
      <c r="I124" s="154">
        <f t="shared" si="7"/>
        <v>45359968384612.055</v>
      </c>
      <c r="J124" s="155">
        <f t="shared" si="7"/>
        <v>18639016566835.262</v>
      </c>
      <c r="K124" s="263">
        <f t="shared" si="8"/>
        <v>6352069143891521</v>
      </c>
    </row>
    <row r="125" spans="1:11" x14ac:dyDescent="0.2">
      <c r="A125" s="107" t="s">
        <v>137</v>
      </c>
      <c r="B125" s="153">
        <f t="shared" si="7"/>
        <v>1.1305866647927288E+16</v>
      </c>
      <c r="C125" s="154">
        <f t="shared" si="7"/>
        <v>4034643788572899</v>
      </c>
      <c r="D125" s="154">
        <f t="shared" si="7"/>
        <v>82619240305977.063</v>
      </c>
      <c r="E125" s="154">
        <f t="shared" si="7"/>
        <v>0</v>
      </c>
      <c r="F125" s="154">
        <f t="shared" si="7"/>
        <v>6715783529374.2979</v>
      </c>
      <c r="G125" s="154">
        <f t="shared" si="7"/>
        <v>500132604354546.75</v>
      </c>
      <c r="H125" s="154">
        <f t="shared" si="7"/>
        <v>2315329183758376.5</v>
      </c>
      <c r="I125" s="154">
        <f t="shared" si="7"/>
        <v>177706421892262.88</v>
      </c>
      <c r="J125" s="155">
        <f t="shared" si="7"/>
        <v>13119927158358.488</v>
      </c>
      <c r="K125" s="263">
        <f t="shared" si="8"/>
        <v>1.8436133597499088E+16</v>
      </c>
    </row>
    <row r="126" spans="1:11" x14ac:dyDescent="0.2">
      <c r="A126" s="107" t="s">
        <v>138</v>
      </c>
      <c r="B126" s="153">
        <f t="shared" si="7"/>
        <v>530165759566187.88</v>
      </c>
      <c r="C126" s="154">
        <f t="shared" si="7"/>
        <v>75809338150203.156</v>
      </c>
      <c r="D126" s="154">
        <f t="shared" si="7"/>
        <v>14066922144453.301</v>
      </c>
      <c r="E126" s="154">
        <f t="shared" si="7"/>
        <v>83231233683.032043</v>
      </c>
      <c r="F126" s="154">
        <f t="shared" si="7"/>
        <v>22613506108903.016</v>
      </c>
      <c r="G126" s="154">
        <f t="shared" si="7"/>
        <v>180680019640666.44</v>
      </c>
      <c r="H126" s="154">
        <f t="shared" si="7"/>
        <v>2433853335821037.5</v>
      </c>
      <c r="I126" s="154">
        <f t="shared" si="7"/>
        <v>205348939584572.72</v>
      </c>
      <c r="J126" s="155">
        <f t="shared" si="7"/>
        <v>1964243693829.0991</v>
      </c>
      <c r="K126" s="263">
        <f t="shared" si="8"/>
        <v>3464585295943535.5</v>
      </c>
    </row>
    <row r="127" spans="1:11" x14ac:dyDescent="0.2">
      <c r="A127" s="107" t="s">
        <v>139</v>
      </c>
      <c r="B127" s="153">
        <f t="shared" si="7"/>
        <v>200470529782854.63</v>
      </c>
      <c r="C127" s="154">
        <f t="shared" si="7"/>
        <v>44531994585879.039</v>
      </c>
      <c r="D127" s="154">
        <f t="shared" si="7"/>
        <v>9740518001961.6973</v>
      </c>
      <c r="E127" s="154">
        <f t="shared" si="7"/>
        <v>0</v>
      </c>
      <c r="F127" s="154">
        <f t="shared" si="7"/>
        <v>592716868969.54321</v>
      </c>
      <c r="G127" s="154">
        <f t="shared" si="7"/>
        <v>260055951919512.16</v>
      </c>
      <c r="H127" s="154">
        <f t="shared" si="7"/>
        <v>529516612793531.25</v>
      </c>
      <c r="I127" s="154">
        <f t="shared" si="7"/>
        <v>5967456604311.5166</v>
      </c>
      <c r="J127" s="155">
        <f t="shared" si="7"/>
        <v>1287300951887.9971</v>
      </c>
      <c r="K127" s="263">
        <f t="shared" si="8"/>
        <v>1052163081508907.8</v>
      </c>
    </row>
    <row r="128" spans="1:11" x14ac:dyDescent="0.2">
      <c r="A128" s="107" t="s">
        <v>140</v>
      </c>
      <c r="B128" s="153">
        <f t="shared" si="7"/>
        <v>3443234877092.0518</v>
      </c>
      <c r="C128" s="154">
        <f t="shared" si="7"/>
        <v>1017993691992.7036</v>
      </c>
      <c r="D128" s="154">
        <f t="shared" si="7"/>
        <v>5380013200249.0674</v>
      </c>
      <c r="E128" s="154">
        <f t="shared" si="7"/>
        <v>0</v>
      </c>
      <c r="F128" s="154">
        <f t="shared" si="7"/>
        <v>429730615682.57263</v>
      </c>
      <c r="G128" s="154">
        <f t="shared" si="7"/>
        <v>100439782974522.17</v>
      </c>
      <c r="H128" s="154">
        <f t="shared" si="7"/>
        <v>562266348269620.06</v>
      </c>
      <c r="I128" s="154">
        <f t="shared" si="7"/>
        <v>12545307435620.588</v>
      </c>
      <c r="J128" s="155">
        <f t="shared" si="7"/>
        <v>1131937043901.5146</v>
      </c>
      <c r="K128" s="263">
        <f t="shared" si="8"/>
        <v>686654348108680.75</v>
      </c>
    </row>
    <row r="129" spans="1:11" x14ac:dyDescent="0.2">
      <c r="A129" s="107" t="s">
        <v>141</v>
      </c>
      <c r="B129" s="153">
        <f t="shared" ref="B129:J136" si="9">SUMIFS(C$64:C$106,$A$64:$A$106,$A129)</f>
        <v>2257548925016.6235</v>
      </c>
      <c r="C129" s="154">
        <f t="shared" si="9"/>
        <v>2011657108009.9695</v>
      </c>
      <c r="D129" s="154">
        <f t="shared" si="9"/>
        <v>6861040389473.2207</v>
      </c>
      <c r="E129" s="154">
        <f t="shared" si="9"/>
        <v>0</v>
      </c>
      <c r="F129" s="154">
        <f t="shared" si="9"/>
        <v>1120444950852.6016</v>
      </c>
      <c r="G129" s="154">
        <f t="shared" si="9"/>
        <v>54370691561020.211</v>
      </c>
      <c r="H129" s="154">
        <f t="shared" si="9"/>
        <v>321717186820015.31</v>
      </c>
      <c r="I129" s="154">
        <f t="shared" si="9"/>
        <v>13244891253861.111</v>
      </c>
      <c r="J129" s="155">
        <f t="shared" si="9"/>
        <v>1320593217885.1003</v>
      </c>
      <c r="K129" s="263">
        <f t="shared" si="8"/>
        <v>402904054226134.19</v>
      </c>
    </row>
    <row r="130" spans="1:11" x14ac:dyDescent="0.2">
      <c r="A130" s="107" t="s">
        <v>142</v>
      </c>
      <c r="B130" s="153">
        <f t="shared" si="9"/>
        <v>812812516038.84277</v>
      </c>
      <c r="C130" s="154">
        <f t="shared" si="9"/>
        <v>1800692541537.019</v>
      </c>
      <c r="D130" s="154">
        <f t="shared" si="9"/>
        <v>2905498699429.04</v>
      </c>
      <c r="E130" s="154">
        <f t="shared" si="9"/>
        <v>0</v>
      </c>
      <c r="F130" s="154">
        <f t="shared" si="9"/>
        <v>93866784398.190872</v>
      </c>
      <c r="G130" s="154">
        <f t="shared" si="9"/>
        <v>16914881235908.035</v>
      </c>
      <c r="H130" s="154">
        <f t="shared" si="9"/>
        <v>210030966607123.25</v>
      </c>
      <c r="I130" s="154">
        <f t="shared" si="9"/>
        <v>1059090852868.1207</v>
      </c>
      <c r="J130" s="155">
        <f t="shared" si="9"/>
        <v>210851017981.65469</v>
      </c>
      <c r="K130" s="263">
        <f t="shared" si="8"/>
        <v>233828660255284.16</v>
      </c>
    </row>
    <row r="131" spans="1:11" x14ac:dyDescent="0.2">
      <c r="A131" s="107" t="s">
        <v>143</v>
      </c>
      <c r="B131" s="153">
        <f t="shared" si="9"/>
        <v>6148581328656.6777</v>
      </c>
      <c r="C131" s="154">
        <f t="shared" si="9"/>
        <v>1098875998909.9897</v>
      </c>
      <c r="D131" s="154">
        <f t="shared" si="9"/>
        <v>12259610332476.711</v>
      </c>
      <c r="E131" s="154">
        <f t="shared" si="9"/>
        <v>3963392080.144383</v>
      </c>
      <c r="F131" s="154">
        <f t="shared" si="9"/>
        <v>659709910143.61938</v>
      </c>
      <c r="G131" s="154">
        <f t="shared" si="9"/>
        <v>100902378959369.78</v>
      </c>
      <c r="H131" s="154">
        <f t="shared" si="9"/>
        <v>403584701226954</v>
      </c>
      <c r="I131" s="154">
        <f t="shared" si="9"/>
        <v>24758973660019.988</v>
      </c>
      <c r="J131" s="155">
        <f t="shared" si="9"/>
        <v>643650475943.99854</v>
      </c>
      <c r="K131" s="263">
        <f t="shared" si="8"/>
        <v>550060445284554.94</v>
      </c>
    </row>
    <row r="132" spans="1:11" x14ac:dyDescent="0.2">
      <c r="A132" s="107" t="s">
        <v>144</v>
      </c>
      <c r="B132" s="153">
        <f t="shared" si="9"/>
        <v>4681124416304.5977</v>
      </c>
      <c r="C132" s="154">
        <f t="shared" si="9"/>
        <v>1023678087022.8871</v>
      </c>
      <c r="D132" s="154">
        <f t="shared" si="9"/>
        <v>4705337447301.9609</v>
      </c>
      <c r="E132" s="154">
        <f t="shared" si="9"/>
        <v>0</v>
      </c>
      <c r="F132" s="154">
        <f t="shared" si="9"/>
        <v>612052243490.23804</v>
      </c>
      <c r="G132" s="154">
        <f t="shared" si="9"/>
        <v>78952229590499.891</v>
      </c>
      <c r="H132" s="154">
        <f t="shared" si="9"/>
        <v>54512374866221.539</v>
      </c>
      <c r="I132" s="154">
        <f t="shared" si="9"/>
        <v>5615437324952.9873</v>
      </c>
      <c r="J132" s="155">
        <f t="shared" si="9"/>
        <v>66584531994.206749</v>
      </c>
      <c r="K132" s="263">
        <f t="shared" si="8"/>
        <v>150168818507788.34</v>
      </c>
    </row>
    <row r="133" spans="1:11" x14ac:dyDescent="0.2">
      <c r="A133" s="107" t="s">
        <v>145</v>
      </c>
      <c r="B133" s="153">
        <f t="shared" si="9"/>
        <v>113584705586912.77</v>
      </c>
      <c r="C133" s="154">
        <f t="shared" si="9"/>
        <v>3680853095928.8047</v>
      </c>
      <c r="D133" s="154">
        <f t="shared" si="9"/>
        <v>10743317287494.609</v>
      </c>
      <c r="E133" s="154">
        <f t="shared" si="9"/>
        <v>0</v>
      </c>
      <c r="F133" s="154">
        <f t="shared" si="9"/>
        <v>841888133220.62537</v>
      </c>
      <c r="G133" s="154">
        <f t="shared" si="9"/>
        <v>76537407095558.031</v>
      </c>
      <c r="H133" s="154">
        <f t="shared" si="9"/>
        <v>367648025457609.69</v>
      </c>
      <c r="I133" s="154">
        <f t="shared" si="9"/>
        <v>3330818932476.4185</v>
      </c>
      <c r="J133" s="155">
        <f t="shared" si="9"/>
        <v>1403823882877.8589</v>
      </c>
      <c r="K133" s="263">
        <f t="shared" si="8"/>
        <v>577770839472078.75</v>
      </c>
    </row>
    <row r="134" spans="1:11" x14ac:dyDescent="0.2">
      <c r="A134" s="107" t="s">
        <v>146</v>
      </c>
      <c r="B134" s="153">
        <f t="shared" si="9"/>
        <v>36693083877976.695</v>
      </c>
      <c r="C134" s="154">
        <f t="shared" si="9"/>
        <v>3497289361506.312</v>
      </c>
      <c r="D134" s="154">
        <f t="shared" si="9"/>
        <v>1229907212968.8682</v>
      </c>
      <c r="E134" s="154">
        <f t="shared" si="9"/>
        <v>0</v>
      </c>
      <c r="F134" s="154">
        <f t="shared" si="9"/>
        <v>3884154568.6894207</v>
      </c>
      <c r="G134" s="154">
        <f t="shared" si="9"/>
        <v>45426174548010.898</v>
      </c>
      <c r="H134" s="154">
        <f t="shared" si="9"/>
        <v>57846037250065.961</v>
      </c>
      <c r="I134" s="154">
        <f t="shared" si="9"/>
        <v>38577389054806.914</v>
      </c>
      <c r="J134" s="155">
        <f t="shared" si="9"/>
        <v>0</v>
      </c>
      <c r="K134" s="263">
        <f t="shared" si="8"/>
        <v>183273765459904.34</v>
      </c>
    </row>
    <row r="135" spans="1:11" x14ac:dyDescent="0.2">
      <c r="A135" s="107" t="s">
        <v>147</v>
      </c>
      <c r="B135" s="153">
        <f t="shared" si="9"/>
        <v>53198660905012.758</v>
      </c>
      <c r="C135" s="154">
        <f t="shared" si="9"/>
        <v>7286137601151.6357</v>
      </c>
      <c r="D135" s="154">
        <f t="shared" si="9"/>
        <v>3056465304656.6206</v>
      </c>
      <c r="E135" s="154">
        <f t="shared" si="9"/>
        <v>11890176240.433147</v>
      </c>
      <c r="F135" s="154">
        <f t="shared" si="9"/>
        <v>1127263262887.9314</v>
      </c>
      <c r="G135" s="154">
        <f t="shared" si="9"/>
        <v>57829452914743.805</v>
      </c>
      <c r="H135" s="154">
        <f t="shared" si="9"/>
        <v>242995667006632.88</v>
      </c>
      <c r="I135" s="154">
        <f t="shared" si="9"/>
        <v>2281964504533.1016</v>
      </c>
      <c r="J135" s="155">
        <f t="shared" si="9"/>
        <v>1664613299855.1687</v>
      </c>
      <c r="K135" s="263">
        <f t="shared" si="8"/>
        <v>369452114975714.38</v>
      </c>
    </row>
    <row r="136" spans="1:11" x14ac:dyDescent="0.2">
      <c r="A136" s="108" t="s">
        <v>340</v>
      </c>
      <c r="B136" s="156">
        <f t="shared" si="9"/>
        <v>122589068626082.69</v>
      </c>
      <c r="C136" s="157">
        <f t="shared" si="9"/>
        <v>5393362446168.1338</v>
      </c>
      <c r="D136" s="157">
        <f t="shared" si="9"/>
        <v>198745750327814.38</v>
      </c>
      <c r="E136" s="157">
        <f t="shared" si="9"/>
        <v>0</v>
      </c>
      <c r="F136" s="157">
        <f t="shared" si="9"/>
        <v>49655540036103.375</v>
      </c>
      <c r="G136" s="157">
        <f t="shared" si="9"/>
        <v>8904085978007.7051</v>
      </c>
      <c r="H136" s="157">
        <f t="shared" si="9"/>
        <v>345001641382302.19</v>
      </c>
      <c r="I136" s="157">
        <f t="shared" si="9"/>
        <v>18322347579988.301</v>
      </c>
      <c r="J136" s="158">
        <f t="shared" si="9"/>
        <v>7920784951810.8447</v>
      </c>
      <c r="K136" s="264">
        <f t="shared" si="8"/>
        <v>756532581328277.63</v>
      </c>
    </row>
  </sheetData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4596-CEB9-4DDE-A290-F01175FD3C60}">
  <sheetPr codeName="Sheet13">
    <tabColor theme="9" tint="-0.499984740745262"/>
  </sheetPr>
  <dimension ref="A1"/>
  <sheetViews>
    <sheetView workbookViewId="0">
      <selection activeCell="F24" sqref="F24"/>
    </sheetView>
    <sheetView workbookViewId="1"/>
  </sheetViews>
  <sheetFormatPr defaultRowHeight="14.25" x14ac:dyDescent="0.2"/>
  <cols>
    <col min="1" max="1" width="26.875" customWidth="1"/>
  </cols>
  <sheetData/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D3186-5E50-4143-A6D9-C1AFC967D183}">
  <sheetPr codeName="Sheet14"/>
  <dimension ref="A1:AQ44"/>
  <sheetViews>
    <sheetView topLeftCell="A18" workbookViewId="0">
      <selection activeCell="D14" sqref="D14:AQ44"/>
    </sheetView>
    <sheetView workbookViewId="1"/>
  </sheetViews>
  <sheetFormatPr defaultColWidth="9" defaultRowHeight="12" x14ac:dyDescent="0.2"/>
  <cols>
    <col min="1" max="1" width="26.875" style="38" customWidth="1"/>
    <col min="2" max="2" width="11.125" style="38" customWidth="1"/>
    <col min="3" max="16384" width="9" style="38"/>
  </cols>
  <sheetData>
    <row r="1" spans="1:43" x14ac:dyDescent="0.2">
      <c r="A1" s="178" t="s">
        <v>343</v>
      </c>
      <c r="B1" s="178" t="s">
        <v>408</v>
      </c>
      <c r="C1" s="178">
        <v>2020</v>
      </c>
      <c r="D1" s="182">
        <v>2021</v>
      </c>
      <c r="E1" s="178">
        <v>2022</v>
      </c>
      <c r="F1" s="178">
        <v>2023</v>
      </c>
      <c r="G1" s="178">
        <v>2024</v>
      </c>
      <c r="H1" s="178">
        <v>2025</v>
      </c>
      <c r="I1" s="178">
        <v>2026</v>
      </c>
      <c r="J1" s="178">
        <v>2027</v>
      </c>
      <c r="K1" s="178">
        <v>2028</v>
      </c>
      <c r="L1" s="178">
        <v>2029</v>
      </c>
      <c r="M1" s="178">
        <v>2030</v>
      </c>
      <c r="N1" s="178">
        <v>2031</v>
      </c>
      <c r="O1" s="178">
        <v>2032</v>
      </c>
      <c r="P1" s="178">
        <v>2033</v>
      </c>
      <c r="Q1" s="178">
        <v>2034</v>
      </c>
      <c r="R1" s="178">
        <v>2035</v>
      </c>
      <c r="S1" s="178">
        <v>2036</v>
      </c>
      <c r="T1" s="178">
        <v>2037</v>
      </c>
      <c r="U1" s="178">
        <v>2038</v>
      </c>
      <c r="V1" s="178">
        <v>2039</v>
      </c>
      <c r="W1" s="178">
        <v>2040</v>
      </c>
      <c r="X1" s="178">
        <v>2041</v>
      </c>
      <c r="Y1" s="178">
        <v>2042</v>
      </c>
      <c r="Z1" s="178">
        <v>2043</v>
      </c>
      <c r="AA1" s="178">
        <v>2044</v>
      </c>
      <c r="AB1" s="178">
        <v>2045</v>
      </c>
      <c r="AC1" s="178">
        <v>2046</v>
      </c>
      <c r="AD1" s="178">
        <v>2047</v>
      </c>
      <c r="AE1" s="178">
        <v>2048</v>
      </c>
      <c r="AF1" s="178">
        <v>2049</v>
      </c>
      <c r="AG1" s="178">
        <v>2050</v>
      </c>
      <c r="AH1" s="178">
        <v>2051</v>
      </c>
      <c r="AI1" s="178">
        <v>2052</v>
      </c>
      <c r="AJ1" s="178">
        <v>2053</v>
      </c>
      <c r="AK1" s="178">
        <v>2054</v>
      </c>
      <c r="AL1" s="178">
        <v>2055</v>
      </c>
      <c r="AM1" s="178">
        <v>2056</v>
      </c>
      <c r="AN1" s="178">
        <v>2057</v>
      </c>
      <c r="AO1" s="178">
        <v>2058</v>
      </c>
      <c r="AP1" s="178">
        <v>2059</v>
      </c>
      <c r="AQ1" s="178">
        <v>2060</v>
      </c>
    </row>
    <row r="2" spans="1:43" x14ac:dyDescent="0.2">
      <c r="A2" s="228" t="s">
        <v>2</v>
      </c>
      <c r="B2" s="160" t="s">
        <v>409</v>
      </c>
      <c r="C2" s="161">
        <v>1</v>
      </c>
      <c r="D2" s="335">
        <f>'Product Output &amp; Intensity'!G2/'Product Output &amp; Intensity'!$F2</f>
        <v>1.0574064582265503</v>
      </c>
      <c r="E2" s="335">
        <f>'Product Output &amp; Intensity'!H2/'Product Output &amp; Intensity'!$F2</f>
        <v>1.1683751922091234</v>
      </c>
      <c r="F2" s="335">
        <f>'Product Output &amp; Intensity'!I2/'Product Output &amp; Intensity'!$F2</f>
        <v>1.197505552708013</v>
      </c>
      <c r="G2" s="335">
        <f>'Product Output &amp; Intensity'!J2/'Product Output &amp; Intensity'!$F2</f>
        <v>1.2266359132069022</v>
      </c>
      <c r="H2" s="335">
        <f>'Product Output &amp; Intensity'!K2/'Product Output &amp; Intensity'!$F2</f>
        <v>1.2557662737057917</v>
      </c>
      <c r="I2" s="335">
        <f>'Product Output &amp; Intensity'!L2/'Product Output &amp; Intensity'!$F2</f>
        <v>1.276268580215274</v>
      </c>
      <c r="J2" s="335">
        <f>'Product Output &amp; Intensity'!M2/'Product Output &amp; Intensity'!$F2</f>
        <v>1.2967708867247563</v>
      </c>
      <c r="K2" s="335">
        <f>'Product Output &amp; Intensity'!N2/'Product Output &amp; Intensity'!$F2</f>
        <v>1.3172731932342385</v>
      </c>
      <c r="L2" s="335">
        <f>'Product Output &amp; Intensity'!O2/'Product Output &amp; Intensity'!$F2</f>
        <v>1.3377754997437208</v>
      </c>
      <c r="M2" s="335">
        <f>'Product Output &amp; Intensity'!P2/'Product Output &amp; Intensity'!$F2</f>
        <v>1.3582778062532033</v>
      </c>
      <c r="N2" s="335">
        <f>'Product Output &amp; Intensity'!Q2/'Product Output &amp; Intensity'!$F2</f>
        <v>1.3659661711942592</v>
      </c>
      <c r="O2" s="335">
        <f>'Product Output &amp; Intensity'!R2/'Product Output &amp; Intensity'!$F2</f>
        <v>1.373654536135315</v>
      </c>
      <c r="P2" s="335">
        <f>'Product Output &amp; Intensity'!S2/'Product Output &amp; Intensity'!$F2</f>
        <v>1.3813429010763707</v>
      </c>
      <c r="Q2" s="335">
        <f>'Product Output &amp; Intensity'!T2/'Product Output &amp; Intensity'!$F2</f>
        <v>1.3890312660174267</v>
      </c>
      <c r="R2" s="335">
        <f>'Product Output &amp; Intensity'!U2/'Product Output &amp; Intensity'!$F2</f>
        <v>1.3967196309584826</v>
      </c>
      <c r="S2" s="335">
        <f>'Product Output &amp; Intensity'!V2/'Product Output &amp; Intensity'!$F2</f>
        <v>1.3839056893900563</v>
      </c>
      <c r="T2" s="335">
        <f>'Product Output &amp; Intensity'!W2/'Product Output &amp; Intensity'!$F2</f>
        <v>1.3710917478216298</v>
      </c>
      <c r="U2" s="335">
        <f>'Product Output &amp; Intensity'!X2/'Product Output &amp; Intensity'!$F2</f>
        <v>1.3582778062532033</v>
      </c>
      <c r="V2" s="335">
        <f>'Product Output &amp; Intensity'!Y2/'Product Output &amp; Intensity'!$F2</f>
        <v>1.345463864684777</v>
      </c>
      <c r="W2" s="335">
        <f>'Product Output &amp; Intensity'!Z2/'Product Output &amp; Intensity'!$F2</f>
        <v>1.3326499231163504</v>
      </c>
      <c r="X2" s="335">
        <f>'Product Output &amp; Intensity'!AA2/'Product Output &amp; Intensity'!$F2</f>
        <v>1.3121476166068682</v>
      </c>
      <c r="Y2" s="335">
        <f>'Product Output &amp; Intensity'!AB2/'Product Output &amp; Intensity'!$F2</f>
        <v>1.2916453100973859</v>
      </c>
      <c r="Z2" s="335">
        <f>'Product Output &amp; Intensity'!AC2/'Product Output &amp; Intensity'!$F2</f>
        <v>1.2711430035879037</v>
      </c>
      <c r="AA2" s="335">
        <f>'Product Output &amp; Intensity'!AD2/'Product Output &amp; Intensity'!$F2</f>
        <v>1.2506406970784214</v>
      </c>
      <c r="AB2" s="335">
        <f>'Product Output &amp; Intensity'!AE2/'Product Output &amp; Intensity'!$F2</f>
        <v>1.2301383905689389</v>
      </c>
      <c r="AC2" s="335">
        <f>'Product Output &amp; Intensity'!AF2/'Product Output &amp; Intensity'!$F2</f>
        <v>1.2096360840594567</v>
      </c>
      <c r="AD2" s="335">
        <f>'Product Output &amp; Intensity'!AG2/'Product Output &amp; Intensity'!$F2</f>
        <v>1.1891337775499744</v>
      </c>
      <c r="AE2" s="335">
        <f>'Product Output &amp; Intensity'!AH2/'Product Output &amp; Intensity'!$F2</f>
        <v>1.1686314710404921</v>
      </c>
      <c r="AF2" s="335">
        <f>'Product Output &amp; Intensity'!AI2/'Product Output &amp; Intensity'!$F2</f>
        <v>1.1481291645310099</v>
      </c>
      <c r="AG2" s="335">
        <f>'Product Output &amp; Intensity'!AJ2/'Product Output &amp; Intensity'!$F2</f>
        <v>1.1276268580215274</v>
      </c>
      <c r="AH2" s="335">
        <f>'Product Output &amp; Intensity'!AK2/'Product Output &amp; Intensity'!$F2</f>
        <v>1.1019989748846744</v>
      </c>
      <c r="AI2" s="335">
        <f>'Product Output &amp; Intensity'!AL2/'Product Output &amp; Intensity'!$F2</f>
        <v>1.0763710917478215</v>
      </c>
      <c r="AJ2" s="335">
        <f>'Product Output &amp; Intensity'!AM2/'Product Output &amp; Intensity'!$F2</f>
        <v>1.0507432086109687</v>
      </c>
      <c r="AK2" s="335">
        <f>'Product Output &amp; Intensity'!AN2/'Product Output &amp; Intensity'!$F2</f>
        <v>1.0251153254741157</v>
      </c>
      <c r="AL2" s="335">
        <f>'Product Output &amp; Intensity'!AO2/'Product Output &amp; Intensity'!$F2</f>
        <v>0.99948744233726283</v>
      </c>
      <c r="AM2" s="335">
        <f>'Product Output &amp; Intensity'!AP2/'Product Output &amp; Intensity'!$F2</f>
        <v>0.97898513582778057</v>
      </c>
      <c r="AN2" s="335">
        <f>'Product Output &amp; Intensity'!AQ2/'Product Output &amp; Intensity'!$F2</f>
        <v>0.95848282931829842</v>
      </c>
      <c r="AO2" s="335">
        <f>'Product Output &amp; Intensity'!AR2/'Product Output &amp; Intensity'!$F2</f>
        <v>0.93798052280881616</v>
      </c>
      <c r="AP2" s="335">
        <f>'Product Output &amp; Intensity'!AS2/'Product Output &amp; Intensity'!$F2</f>
        <v>0.9174782162993339</v>
      </c>
      <c r="AQ2" s="336">
        <f>'Product Output &amp; Intensity'!AT2/'Product Output &amp; Intensity'!$F2</f>
        <v>0.89697590978985131</v>
      </c>
    </row>
    <row r="3" spans="1:43" x14ac:dyDescent="0.2">
      <c r="A3" s="229" t="s">
        <v>3</v>
      </c>
      <c r="B3" s="161" t="s">
        <v>410</v>
      </c>
      <c r="C3" s="161">
        <v>1</v>
      </c>
      <c r="D3" s="337">
        <f>('Product Output &amp; Intensity'!G3*'Product Output &amp; Intensity'!$E$27+'Product Output &amp; Intensity'!G4*'Product Output &amp; Intensity'!$E$28)/('Product Output &amp; Intensity'!$F3*'Product Output &amp; Intensity'!$E$27+'Product Output &amp; Intensity'!$F4*'Product Output &amp; Intensity'!$E$28)</f>
        <v>1.0783285485264735</v>
      </c>
      <c r="E3" s="337">
        <f>('Product Output &amp; Intensity'!H3*'Product Output &amp; Intensity'!$E$27+'Product Output &amp; Intensity'!H4*'Product Output &amp; Intensity'!$E$28)/('Product Output &amp; Intensity'!$F3*'Product Output &amp; Intensity'!$E$27+'Product Output &amp; Intensity'!$F4*'Product Output &amp; Intensity'!$E$28)</f>
        <v>1.143364902039169</v>
      </c>
      <c r="F3" s="337">
        <f>('Product Output &amp; Intensity'!I3*'Product Output &amp; Intensity'!$E$27+'Product Output &amp; Intensity'!I4*'Product Output &amp; Intensity'!$E$28)/('Product Output &amp; Intensity'!$F3*'Product Output &amp; Intensity'!$E$27+'Product Output &amp; Intensity'!$F4*'Product Output &amp; Intensity'!$E$28)</f>
        <v>1.193881820157517</v>
      </c>
      <c r="G3" s="337">
        <f>('Product Output &amp; Intensity'!J3*'Product Output &amp; Intensity'!$E$27+'Product Output &amp; Intensity'!J4*'Product Output &amp; Intensity'!$E$28)/('Product Output &amp; Intensity'!$F3*'Product Output &amp; Intensity'!$E$27+'Product Output &amp; Intensity'!$F4*'Product Output &amp; Intensity'!$E$28)</f>
        <v>1.2443987382758654</v>
      </c>
      <c r="H3" s="337">
        <f>('Product Output &amp; Intensity'!K3*'Product Output &amp; Intensity'!$E$27+'Product Output &amp; Intensity'!K4*'Product Output &amp; Intensity'!$E$28)/('Product Output &amp; Intensity'!$F3*'Product Output &amp; Intensity'!$E$27+'Product Output &amp; Intensity'!$F4*'Product Output &amp; Intensity'!$E$28)</f>
        <v>1.2949156563942135</v>
      </c>
      <c r="I3" s="337">
        <f>('Product Output &amp; Intensity'!L3*'Product Output &amp; Intensity'!$E$27+'Product Output &amp; Intensity'!L4*'Product Output &amp; Intensity'!$E$28)/('Product Output &amp; Intensity'!$F3*'Product Output &amp; Intensity'!$E$27+'Product Output &amp; Intensity'!$F4*'Product Output &amp; Intensity'!$E$28)</f>
        <v>1.3267834613119316</v>
      </c>
      <c r="J3" s="337">
        <f>('Product Output &amp; Intensity'!M3*'Product Output &amp; Intensity'!$E$27+'Product Output &amp; Intensity'!M4*'Product Output &amp; Intensity'!$E$28)/('Product Output &amp; Intensity'!$F3*'Product Output &amp; Intensity'!$E$27+'Product Output &amp; Intensity'!$F4*'Product Output &amp; Intensity'!$E$28)</f>
        <v>1.3586512662296499</v>
      </c>
      <c r="K3" s="337">
        <f>('Product Output &amp; Intensity'!N3*'Product Output &amp; Intensity'!$E$27+'Product Output &amp; Intensity'!N4*'Product Output &amp; Intensity'!$E$28)/('Product Output &amp; Intensity'!$F3*'Product Output &amp; Intensity'!$E$27+'Product Output &amp; Intensity'!$F4*'Product Output &amp; Intensity'!$E$28)</f>
        <v>1.3905190711473683</v>
      </c>
      <c r="L3" s="337">
        <f>('Product Output &amp; Intensity'!O3*'Product Output &amp; Intensity'!$E$27+'Product Output &amp; Intensity'!O4*'Product Output &amp; Intensity'!$E$28)/('Product Output &amp; Intensity'!$F3*'Product Output &amp; Intensity'!$E$27+'Product Output &amp; Intensity'!$F4*'Product Output &amp; Intensity'!$E$28)</f>
        <v>1.4223868760650866</v>
      </c>
      <c r="M3" s="337">
        <f>('Product Output &amp; Intensity'!P3*'Product Output &amp; Intensity'!$E$27+'Product Output &amp; Intensity'!P4*'Product Output &amp; Intensity'!$E$28)/('Product Output &amp; Intensity'!$F3*'Product Output &amp; Intensity'!$E$27+'Product Output &amp; Intensity'!$F4*'Product Output &amp; Intensity'!$E$28)</f>
        <v>1.4542546809828045</v>
      </c>
      <c r="N3" s="337">
        <f>('Product Output &amp; Intensity'!Q3*'Product Output &amp; Intensity'!$E$27+'Product Output &amp; Intensity'!Q4*'Product Output &amp; Intensity'!$E$28)/('Product Output &amp; Intensity'!$F3*'Product Output &amp; Intensity'!$E$27+'Product Output &amp; Intensity'!$F4*'Product Output &amp; Intensity'!$E$28)</f>
        <v>1.4750217409050828</v>
      </c>
      <c r="O3" s="337">
        <f>('Product Output &amp; Intensity'!R3*'Product Output &amp; Intensity'!$E$27+'Product Output &amp; Intensity'!R4*'Product Output &amp; Intensity'!$E$28)/('Product Output &amp; Intensity'!$F3*'Product Output &amp; Intensity'!$E$27+'Product Output &amp; Intensity'!$F4*'Product Output &amp; Intensity'!$E$28)</f>
        <v>1.495788800827361</v>
      </c>
      <c r="P3" s="337">
        <f>('Product Output &amp; Intensity'!S3*'Product Output &amp; Intensity'!$E$27+'Product Output &amp; Intensity'!S4*'Product Output &amp; Intensity'!$E$28)/('Product Output &amp; Intensity'!$F3*'Product Output &amp; Intensity'!$E$27+'Product Output &amp; Intensity'!$F4*'Product Output &amp; Intensity'!$E$28)</f>
        <v>1.5165558607496392</v>
      </c>
      <c r="Q3" s="337">
        <f>('Product Output &amp; Intensity'!T3*'Product Output &amp; Intensity'!$E$27+'Product Output &amp; Intensity'!T4*'Product Output &amp; Intensity'!$E$28)/('Product Output &amp; Intensity'!$F3*'Product Output &amp; Intensity'!$E$27+'Product Output &amp; Intensity'!$F4*'Product Output &amp; Intensity'!$E$28)</f>
        <v>1.5373229206719174</v>
      </c>
      <c r="R3" s="337">
        <f>('Product Output &amp; Intensity'!U3*'Product Output &amp; Intensity'!$E$27+'Product Output &amp; Intensity'!U4*'Product Output &amp; Intensity'!$E$28)/('Product Output &amp; Intensity'!$F3*'Product Output &amp; Intensity'!$E$27+'Product Output &amp; Intensity'!$F4*'Product Output &amp; Intensity'!$E$28)</f>
        <v>1.5580899805941957</v>
      </c>
      <c r="S3" s="337">
        <f>('Product Output &amp; Intensity'!V3*'Product Output &amp; Intensity'!$E$27+'Product Output &amp; Intensity'!V4*'Product Output &amp; Intensity'!$E$28)/('Product Output &amp; Intensity'!$F3*'Product Output &amp; Intensity'!$E$27+'Product Output &amp; Intensity'!$F4*'Product Output &amp; Intensity'!$E$28)</f>
        <v>1.5788508128895478</v>
      </c>
      <c r="T3" s="337">
        <f>('Product Output &amp; Intensity'!W3*'Product Output &amp; Intensity'!$E$27+'Product Output &amp; Intensity'!W4*'Product Output &amp; Intensity'!$E$28)/('Product Output &amp; Intensity'!$F3*'Product Output &amp; Intensity'!$E$27+'Product Output &amp; Intensity'!$F4*'Product Output &amp; Intensity'!$E$28)</f>
        <v>1.5996116451849001</v>
      </c>
      <c r="U3" s="337">
        <f>('Product Output &amp; Intensity'!X3*'Product Output &amp; Intensity'!$E$27+'Product Output &amp; Intensity'!X4*'Product Output &amp; Intensity'!$E$28)/('Product Output &amp; Intensity'!$F3*'Product Output &amp; Intensity'!$E$27+'Product Output &amp; Intensity'!$F4*'Product Output &amp; Intensity'!$E$28)</f>
        <v>1.6203724774802524</v>
      </c>
      <c r="V3" s="337">
        <f>('Product Output &amp; Intensity'!Y3*'Product Output &amp; Intensity'!$E$27+'Product Output &amp; Intensity'!Y4*'Product Output &amp; Intensity'!$E$28)/('Product Output &amp; Intensity'!$F3*'Product Output &amp; Intensity'!$E$27+'Product Output &amp; Intensity'!$F4*'Product Output &amp; Intensity'!$E$28)</f>
        <v>1.6411333097756045</v>
      </c>
      <c r="W3" s="337">
        <f>('Product Output &amp; Intensity'!Z3*'Product Output &amp; Intensity'!$E$27+'Product Output &amp; Intensity'!Z4*'Product Output &amp; Intensity'!$E$28)/('Product Output &amp; Intensity'!$F3*'Product Output &amp; Intensity'!$E$27+'Product Output &amp; Intensity'!$F4*'Product Output &amp; Intensity'!$E$28)</f>
        <v>1.661894142070957</v>
      </c>
      <c r="X3" s="337">
        <f>('Product Output &amp; Intensity'!AA3*'Product Output &amp; Intensity'!$E$27+'Product Output &amp; Intensity'!AA4*'Product Output &amp; Intensity'!$E$28)/('Product Output &amp; Intensity'!$F3*'Product Output &amp; Intensity'!$E$27+'Product Output &amp; Intensity'!$F4*'Product Output &amp; Intensity'!$E$28)</f>
        <v>1.6722631409026023</v>
      </c>
      <c r="Y3" s="337">
        <f>('Product Output &amp; Intensity'!AB3*'Product Output &amp; Intensity'!$E$27+'Product Output &amp; Intensity'!AB4*'Product Output &amp; Intensity'!$E$28)/('Product Output &amp; Intensity'!$F3*'Product Output &amp; Intensity'!$E$27+'Product Output &amp; Intensity'!$F4*'Product Output &amp; Intensity'!$E$28)</f>
        <v>1.6826321397342476</v>
      </c>
      <c r="Z3" s="337">
        <f>('Product Output &amp; Intensity'!AC3*'Product Output &amp; Intensity'!$E$27+'Product Output &amp; Intensity'!AC4*'Product Output &amp; Intensity'!$E$28)/('Product Output &amp; Intensity'!$F3*'Product Output &amp; Intensity'!$E$27+'Product Output &amp; Intensity'!$F4*'Product Output &amp; Intensity'!$E$28)</f>
        <v>1.6930011385658927</v>
      </c>
      <c r="AA3" s="337">
        <f>('Product Output &amp; Intensity'!AD3*'Product Output &amp; Intensity'!$E$27+'Product Output &amp; Intensity'!AD4*'Product Output &amp; Intensity'!$E$28)/('Product Output &amp; Intensity'!$F3*'Product Output &amp; Intensity'!$E$27+'Product Output &amp; Intensity'!$F4*'Product Output &amp; Intensity'!$E$28)</f>
        <v>1.7033701373975378</v>
      </c>
      <c r="AB3" s="337">
        <f>('Product Output &amp; Intensity'!AE3*'Product Output &amp; Intensity'!$E$27+'Product Output &amp; Intensity'!AE4*'Product Output &amp; Intensity'!$E$28)/('Product Output &amp; Intensity'!$F3*'Product Output &amp; Intensity'!$E$27+'Product Output &amp; Intensity'!$F4*'Product Output &amp; Intensity'!$E$28)</f>
        <v>1.7137391362291832</v>
      </c>
      <c r="AC3" s="337">
        <f>('Product Output &amp; Intensity'!AF3*'Product Output &amp; Intensity'!$E$27+'Product Output &amp; Intensity'!AF4*'Product Output &amp; Intensity'!$E$28)/('Product Output &amp; Intensity'!$F3*'Product Output &amp; Intensity'!$E$27+'Product Output &amp; Intensity'!$F4*'Product Output &amp; Intensity'!$E$28)</f>
        <v>1.7241081350608285</v>
      </c>
      <c r="AD3" s="337">
        <f>('Product Output &amp; Intensity'!AG3*'Product Output &amp; Intensity'!$E$27+'Product Output &amp; Intensity'!AG4*'Product Output &amp; Intensity'!$E$28)/('Product Output &amp; Intensity'!$F3*'Product Output &amp; Intensity'!$E$27+'Product Output &amp; Intensity'!$F4*'Product Output &amp; Intensity'!$E$28)</f>
        <v>1.7344771338924738</v>
      </c>
      <c r="AE3" s="337">
        <f>('Product Output &amp; Intensity'!AH3*'Product Output &amp; Intensity'!$E$27+'Product Output &amp; Intensity'!AH4*'Product Output &amp; Intensity'!$E$28)/('Product Output &amp; Intensity'!$F3*'Product Output &amp; Intensity'!$E$27+'Product Output &amp; Intensity'!$F4*'Product Output &amp; Intensity'!$E$28)</f>
        <v>1.7448461327241191</v>
      </c>
      <c r="AF3" s="337">
        <f>('Product Output &amp; Intensity'!AI3*'Product Output &amp; Intensity'!$E$27+'Product Output &amp; Intensity'!AI4*'Product Output &amp; Intensity'!$E$28)/('Product Output &amp; Intensity'!$F3*'Product Output &amp; Intensity'!$E$27+'Product Output &amp; Intensity'!$F4*'Product Output &amp; Intensity'!$E$28)</f>
        <v>1.7552151315557645</v>
      </c>
      <c r="AG3" s="337">
        <f>('Product Output &amp; Intensity'!AJ3*'Product Output &amp; Intensity'!$E$27+'Product Output &amp; Intensity'!AJ4*'Product Output &amp; Intensity'!$E$28)/('Product Output &amp; Intensity'!$F3*'Product Output &amp; Intensity'!$E$27+'Product Output &amp; Intensity'!$F4*'Product Output &amp; Intensity'!$E$28)</f>
        <v>1.7655841303874098</v>
      </c>
      <c r="AH3" s="337">
        <f>('Product Output &amp; Intensity'!AK3*'Product Output &amp; Intensity'!$E$27+'Product Output &amp; Intensity'!AK4*'Product Output &amp; Intensity'!$E$28)/('Product Output &amp; Intensity'!$F3*'Product Output &amp; Intensity'!$E$27+'Product Output &amp; Intensity'!$F4*'Product Output &amp; Intensity'!$E$28)</f>
        <v>1.7759479395299502</v>
      </c>
      <c r="AI3" s="337">
        <f>('Product Output &amp; Intensity'!AL3*'Product Output &amp; Intensity'!$E$27+'Product Output &amp; Intensity'!AL4*'Product Output &amp; Intensity'!$E$28)/('Product Output &amp; Intensity'!$F3*'Product Output &amp; Intensity'!$E$27+'Product Output &amp; Intensity'!$F4*'Product Output &amp; Intensity'!$E$28)</f>
        <v>1.7863117486724904</v>
      </c>
      <c r="AJ3" s="337">
        <f>('Product Output &amp; Intensity'!AM3*'Product Output &amp; Intensity'!$E$27+'Product Output &amp; Intensity'!AM4*'Product Output &amp; Intensity'!$E$28)/('Product Output &amp; Intensity'!$F3*'Product Output &amp; Intensity'!$E$27+'Product Output &amp; Intensity'!$F4*'Product Output &amp; Intensity'!$E$28)</f>
        <v>1.7966755578150311</v>
      </c>
      <c r="AK3" s="337">
        <f>('Product Output &amp; Intensity'!AN3*'Product Output &amp; Intensity'!$E$27+'Product Output &amp; Intensity'!AN4*'Product Output &amp; Intensity'!$E$28)/('Product Output &amp; Intensity'!$F3*'Product Output &amp; Intensity'!$E$27+'Product Output &amp; Intensity'!$F4*'Product Output &amp; Intensity'!$E$28)</f>
        <v>1.8070393669575713</v>
      </c>
      <c r="AL3" s="337">
        <f>('Product Output &amp; Intensity'!AO3*'Product Output &amp; Intensity'!$E$27+'Product Output &amp; Intensity'!AO4*'Product Output &amp; Intensity'!$E$28)/('Product Output &amp; Intensity'!$F3*'Product Output &amp; Intensity'!$E$27+'Product Output &amp; Intensity'!$F4*'Product Output &amp; Intensity'!$E$28)</f>
        <v>1.8174031761001115</v>
      </c>
      <c r="AM3" s="337">
        <f>('Product Output &amp; Intensity'!AP3*'Product Output &amp; Intensity'!$E$27+'Product Output &amp; Intensity'!AP4*'Product Output &amp; Intensity'!$E$28)/('Product Output &amp; Intensity'!$F3*'Product Output &amp; Intensity'!$E$27+'Product Output &amp; Intensity'!$F4*'Product Output &amp; Intensity'!$E$28)</f>
        <v>1.8173969484731858</v>
      </c>
      <c r="AN3" s="337">
        <f>('Product Output &amp; Intensity'!AQ3*'Product Output &amp; Intensity'!$E$27+'Product Output &amp; Intensity'!AQ4*'Product Output &amp; Intensity'!$E$28)/('Product Output &amp; Intensity'!$F3*'Product Output &amp; Intensity'!$E$27+'Product Output &amp; Intensity'!$F4*'Product Output &amp; Intensity'!$E$28)</f>
        <v>1.8173907208462599</v>
      </c>
      <c r="AO3" s="337">
        <f>('Product Output &amp; Intensity'!AR3*'Product Output &amp; Intensity'!$E$27+'Product Output &amp; Intensity'!AR4*'Product Output &amp; Intensity'!$E$28)/('Product Output &amp; Intensity'!$F3*'Product Output &amp; Intensity'!$E$27+'Product Output &amp; Intensity'!$F4*'Product Output &amp; Intensity'!$E$28)</f>
        <v>1.8173844932193339</v>
      </c>
      <c r="AP3" s="337">
        <f>('Product Output &amp; Intensity'!AS3*'Product Output &amp; Intensity'!$E$27+'Product Output &amp; Intensity'!AS4*'Product Output &amp; Intensity'!$E$28)/('Product Output &amp; Intensity'!$F3*'Product Output &amp; Intensity'!$E$27+'Product Output &amp; Intensity'!$F4*'Product Output &amp; Intensity'!$E$28)</f>
        <v>1.817378265592408</v>
      </c>
      <c r="AQ3" s="338">
        <f>('Product Output &amp; Intensity'!AT3*'Product Output &amp; Intensity'!$E$27+'Product Output &amp; Intensity'!AT4*'Product Output &amp; Intensity'!$E$28)/('Product Output &amp; Intensity'!$F3*'Product Output &amp; Intensity'!$E$27+'Product Output &amp; Intensity'!$F4*'Product Output &amp; Intensity'!$E$28)</f>
        <v>1.8173720379654821</v>
      </c>
    </row>
    <row r="4" spans="1:43" x14ac:dyDescent="0.2">
      <c r="A4" s="230" t="s">
        <v>4</v>
      </c>
      <c r="B4" s="161" t="s">
        <v>409</v>
      </c>
      <c r="C4" s="161">
        <v>1</v>
      </c>
      <c r="D4" s="337">
        <f>'Product Output &amp; Intensity'!G5/'Product Output &amp; Intensity'!$F5</f>
        <v>1.1313111500830719</v>
      </c>
      <c r="E4" s="337">
        <f>'Product Output &amp; Intensity'!H5/'Product Output &amp; Intensity'!$F5</f>
        <v>1.116704356654975</v>
      </c>
      <c r="F4" s="337">
        <f>'Product Output &amp; Intensity'!I5/'Product Output &amp; Intensity'!$F5</f>
        <v>1.2052109465369929</v>
      </c>
      <c r="G4" s="337">
        <f>'Product Output &amp; Intensity'!J5/'Product Output &amp; Intensity'!$F5</f>
        <v>1.2937175364190105</v>
      </c>
      <c r="H4" s="337">
        <f>'Product Output &amp; Intensity'!K5/'Product Output &amp; Intensity'!$F5</f>
        <v>1.3822241263010284</v>
      </c>
      <c r="I4" s="337">
        <f>'Product Output &amp; Intensity'!L5/'Product Output &amp; Intensity'!$F5</f>
        <v>1.4129402179966069</v>
      </c>
      <c r="J4" s="337">
        <f>'Product Output &amp; Intensity'!M5/'Product Output &amp; Intensity'!$F5</f>
        <v>1.4436563096921853</v>
      </c>
      <c r="K4" s="337">
        <f>'Product Output &amp; Intensity'!N5/'Product Output &amp; Intensity'!$F5</f>
        <v>1.4743724013877637</v>
      </c>
      <c r="L4" s="337">
        <f>'Product Output &amp; Intensity'!O5/'Product Output &amp; Intensity'!$F5</f>
        <v>1.5050884930833421</v>
      </c>
      <c r="M4" s="337">
        <f>'Product Output &amp; Intensity'!P5/'Product Output &amp; Intensity'!$F5</f>
        <v>1.5358045847789203</v>
      </c>
      <c r="N4" s="337">
        <f>'Product Output &amp; Intensity'!Q5/'Product Output &amp; Intensity'!$F5</f>
        <v>1.5379985913286045</v>
      </c>
      <c r="O4" s="337">
        <f>'Product Output &amp; Intensity'!R5/'Product Output &amp; Intensity'!$F5</f>
        <v>1.5401925978782887</v>
      </c>
      <c r="P4" s="337">
        <f>'Product Output &amp; Intensity'!S5/'Product Output &amp; Intensity'!$F5</f>
        <v>1.5423866044279728</v>
      </c>
      <c r="Q4" s="337">
        <f>'Product Output &amp; Intensity'!T5/'Product Output &amp; Intensity'!$F5</f>
        <v>1.544580610977657</v>
      </c>
      <c r="R4" s="337">
        <f>'Product Output &amp; Intensity'!U5/'Product Output &amp; Intensity'!$F5</f>
        <v>1.5467746175273414</v>
      </c>
      <c r="S4" s="337">
        <f>'Product Output &amp; Intensity'!V5/'Product Output &amp; Intensity'!$F5</f>
        <v>1.5292225651298679</v>
      </c>
      <c r="T4" s="337">
        <f>'Product Output &amp; Intensity'!W5/'Product Output &amp; Intensity'!$F5</f>
        <v>1.5116705127323944</v>
      </c>
      <c r="U4" s="337">
        <f>'Product Output &amp; Intensity'!X5/'Product Output &amp; Intensity'!$F5</f>
        <v>1.4941184603349209</v>
      </c>
      <c r="V4" s="337">
        <f>'Product Output &amp; Intensity'!Y5/'Product Output &amp; Intensity'!$F5</f>
        <v>1.4765664079374476</v>
      </c>
      <c r="W4" s="337">
        <f>'Product Output &amp; Intensity'!Z5/'Product Output &amp; Intensity'!$F5</f>
        <v>1.4590143555399746</v>
      </c>
      <c r="X4" s="337">
        <f>'Product Output &amp; Intensity'!AA5/'Product Output &amp; Intensity'!$F5</f>
        <v>1.426104257294712</v>
      </c>
      <c r="Y4" s="337">
        <f>'Product Output &amp; Intensity'!AB5/'Product Output &amp; Intensity'!$F5</f>
        <v>1.3931941590494494</v>
      </c>
      <c r="Z4" s="337">
        <f>'Product Output &amp; Intensity'!AC5/'Product Output &amp; Intensity'!$F5</f>
        <v>1.3602840608041868</v>
      </c>
      <c r="AA4" s="337">
        <f>'Product Output &amp; Intensity'!AD5/'Product Output &amp; Intensity'!$F5</f>
        <v>1.3273739625589243</v>
      </c>
      <c r="AB4" s="337">
        <f>'Product Output &amp; Intensity'!AE5/'Product Output &amp; Intensity'!$F5</f>
        <v>1.2944638643136614</v>
      </c>
      <c r="AC4" s="337">
        <f>'Product Output &amp; Intensity'!AF5/'Product Output &amp; Intensity'!$F5</f>
        <v>1.2615537660683991</v>
      </c>
      <c r="AD4" s="337">
        <f>'Product Output &amp; Intensity'!AG5/'Product Output &amp; Intensity'!$F5</f>
        <v>1.2286436678231365</v>
      </c>
      <c r="AE4" s="337">
        <f>'Product Output &amp; Intensity'!AH5/'Product Output &amp; Intensity'!$F5</f>
        <v>1.1957335695778739</v>
      </c>
      <c r="AF4" s="337">
        <f>'Product Output &amp; Intensity'!AI5/'Product Output &amp; Intensity'!$F5</f>
        <v>1.1628234713326113</v>
      </c>
      <c r="AG4" s="337">
        <f>'Product Output &amp; Intensity'!AJ5/'Product Output &amp; Intensity'!$F5</f>
        <v>1.1299133730873485</v>
      </c>
      <c r="AH4" s="337">
        <f>'Product Output &amp; Intensity'!AK5/'Product Output &amp; Intensity'!$F5</f>
        <v>1.1013912879414542</v>
      </c>
      <c r="AI4" s="337">
        <f>'Product Output &amp; Intensity'!AL5/'Product Output &amp; Intensity'!$F5</f>
        <v>1.07286920279556</v>
      </c>
      <c r="AJ4" s="337">
        <f>'Product Output &amp; Intensity'!AM5/'Product Output &amp; Intensity'!$F5</f>
        <v>1.0443471176496657</v>
      </c>
      <c r="AK4" s="337">
        <f>'Product Output &amp; Intensity'!AN5/'Product Output &amp; Intensity'!$F5</f>
        <v>1.0158250325037714</v>
      </c>
      <c r="AL4" s="337">
        <f>'Product Output &amp; Intensity'!AO5/'Product Output &amp; Intensity'!$F5</f>
        <v>0.98730294735787738</v>
      </c>
      <c r="AM4" s="337">
        <f>'Product Output &amp; Intensity'!AP5/'Product Output &amp; Intensity'!$F5</f>
        <v>0.95734801138454817</v>
      </c>
      <c r="AN4" s="337">
        <f>'Product Output &amp; Intensity'!AQ5/'Product Output &amp; Intensity'!$F5</f>
        <v>0.92739307541121896</v>
      </c>
      <c r="AO4" s="337">
        <f>'Product Output &amp; Intensity'!AR5/'Product Output &amp; Intensity'!$F5</f>
        <v>0.89743813943788964</v>
      </c>
      <c r="AP4" s="337">
        <f>'Product Output &amp; Intensity'!AS5/'Product Output &amp; Intensity'!$F5</f>
        <v>0.86748320346456032</v>
      </c>
      <c r="AQ4" s="338">
        <f>'Product Output &amp; Intensity'!AT5/'Product Output &amp; Intensity'!$F5</f>
        <v>0.83752826749123099</v>
      </c>
    </row>
    <row r="5" spans="1:43" x14ac:dyDescent="0.2">
      <c r="A5" s="229" t="s">
        <v>5</v>
      </c>
      <c r="B5" s="161" t="s">
        <v>410</v>
      </c>
      <c r="C5" s="161">
        <v>1</v>
      </c>
      <c r="D5" s="337">
        <f>('Product Output &amp; Intensity'!G6*'Product Output &amp; Intensity'!$E$29+'Product Output &amp; Intensity'!G7*'Product Output &amp; Intensity'!$E$30)/('Product Output &amp; Intensity'!$F6*'Product Output &amp; Intensity'!$E$29+'Product Output &amp; Intensity'!$F7*'Product Output &amp; Intensity'!$E$30)</f>
        <v>0.9205592627899587</v>
      </c>
      <c r="E5" s="337">
        <f>('Product Output &amp; Intensity'!H6*'Product Output &amp; Intensity'!$E$29+'Product Output &amp; Intensity'!H7*'Product Output &amp; Intensity'!$E$30)/('Product Output &amp; Intensity'!$F6*'Product Output &amp; Intensity'!$E$29+'Product Output &amp; Intensity'!$F7*'Product Output &amp; Intensity'!$E$30)</f>
        <v>0.97383751721215972</v>
      </c>
      <c r="F5" s="337">
        <f>('Product Output &amp; Intensity'!I6*'Product Output &amp; Intensity'!$E$29+'Product Output &amp; Intensity'!I7*'Product Output &amp; Intensity'!$E$30)/('Product Output &amp; Intensity'!$F6*'Product Output &amp; Intensity'!$E$29+'Product Output &amp; Intensity'!$F7*'Product Output &amp; Intensity'!$E$30)</f>
        <v>1.0545524668221538</v>
      </c>
      <c r="G5" s="337">
        <f>('Product Output &amp; Intensity'!J6*'Product Output &amp; Intensity'!$E$29+'Product Output &amp; Intensity'!J7*'Product Output &amp; Intensity'!$E$30)/('Product Output &amp; Intensity'!$F6*'Product Output &amp; Intensity'!$E$29+'Product Output &amp; Intensity'!$F7*'Product Output &amp; Intensity'!$E$30)</f>
        <v>1.1352674164321481</v>
      </c>
      <c r="H5" s="337">
        <f>('Product Output &amp; Intensity'!K6*'Product Output &amp; Intensity'!$E$29+'Product Output &amp; Intensity'!K7*'Product Output &amp; Intensity'!$E$30)/('Product Output &amp; Intensity'!$F6*'Product Output &amp; Intensity'!$E$29+'Product Output &amp; Intensity'!$F7*'Product Output &amp; Intensity'!$E$30)</f>
        <v>1.2159823660421423</v>
      </c>
      <c r="I5" s="337">
        <f>('Product Output &amp; Intensity'!L6*'Product Output &amp; Intensity'!$E$29+'Product Output &amp; Intensity'!L7*'Product Output &amp; Intensity'!$E$30)/('Product Output &amp; Intensity'!$F6*'Product Output &amp; Intensity'!$E$29+'Product Output &amp; Intensity'!$F7*'Product Output &amp; Intensity'!$E$30)</f>
        <v>1.2790174886350214</v>
      </c>
      <c r="J5" s="337">
        <f>('Product Output &amp; Intensity'!M6*'Product Output &amp; Intensity'!$E$29+'Product Output &amp; Intensity'!M7*'Product Output &amp; Intensity'!$E$30)/('Product Output &amp; Intensity'!$F6*'Product Output &amp; Intensity'!$E$29+'Product Output &amp; Intensity'!$F7*'Product Output &amp; Intensity'!$E$30)</f>
        <v>1.342052611227901</v>
      </c>
      <c r="K5" s="337">
        <f>('Product Output &amp; Intensity'!N6*'Product Output &amp; Intensity'!$E$29+'Product Output &amp; Intensity'!N7*'Product Output &amp; Intensity'!$E$30)/('Product Output &amp; Intensity'!$F6*'Product Output &amp; Intensity'!$E$29+'Product Output &amp; Intensity'!$F7*'Product Output &amp; Intensity'!$E$30)</f>
        <v>1.4050877338207803</v>
      </c>
      <c r="L5" s="337">
        <f>('Product Output &amp; Intensity'!O6*'Product Output &amp; Intensity'!$E$29+'Product Output &amp; Intensity'!O7*'Product Output &amp; Intensity'!$E$30)/('Product Output &amp; Intensity'!$F6*'Product Output &amp; Intensity'!$E$29+'Product Output &amp; Intensity'!$F7*'Product Output &amp; Intensity'!$E$30)</f>
        <v>1.4681228564136597</v>
      </c>
      <c r="M5" s="337">
        <f>('Product Output &amp; Intensity'!P6*'Product Output &amp; Intensity'!$E$29+'Product Output &amp; Intensity'!P7*'Product Output &amp; Intensity'!$E$30)/('Product Output &amp; Intensity'!$F6*'Product Output &amp; Intensity'!$E$29+'Product Output &amp; Intensity'!$F7*'Product Output &amp; Intensity'!$E$30)</f>
        <v>1.5311579790065388</v>
      </c>
      <c r="N5" s="337">
        <f>('Product Output &amp; Intensity'!Q6*'Product Output &amp; Intensity'!$E$29+'Product Output &amp; Intensity'!Q7*'Product Output &amp; Intensity'!$E$30)/('Product Output &amp; Intensity'!$F6*'Product Output &amp; Intensity'!$E$29+'Product Output &amp; Intensity'!$F7*'Product Output &amp; Intensity'!$E$30)</f>
        <v>1.5651426300198261</v>
      </c>
      <c r="O5" s="337">
        <f>('Product Output &amp; Intensity'!R6*'Product Output &amp; Intensity'!$E$29+'Product Output &amp; Intensity'!R7*'Product Output &amp; Intensity'!$E$30)/('Product Output &amp; Intensity'!$F6*'Product Output &amp; Intensity'!$E$29+'Product Output &amp; Intensity'!$F7*'Product Output &amp; Intensity'!$E$30)</f>
        <v>1.5991272810331134</v>
      </c>
      <c r="P5" s="337">
        <f>('Product Output &amp; Intensity'!S6*'Product Output &amp; Intensity'!$E$29+'Product Output &amp; Intensity'!S7*'Product Output &amp; Intensity'!$E$30)/('Product Output &amp; Intensity'!$F6*'Product Output &amp; Intensity'!$E$29+'Product Output &amp; Intensity'!$F7*'Product Output &amp; Intensity'!$E$30)</f>
        <v>1.6331119320464009</v>
      </c>
      <c r="Q5" s="337">
        <f>('Product Output &amp; Intensity'!T6*'Product Output &amp; Intensity'!$E$29+'Product Output &amp; Intensity'!T7*'Product Output &amp; Intensity'!$E$30)/('Product Output &amp; Intensity'!$F6*'Product Output &amp; Intensity'!$E$29+'Product Output &amp; Intensity'!$F7*'Product Output &amp; Intensity'!$E$30)</f>
        <v>1.6670965830596882</v>
      </c>
      <c r="R5" s="337">
        <f>('Product Output &amp; Intensity'!U6*'Product Output &amp; Intensity'!$E$29+'Product Output &amp; Intensity'!U7*'Product Output &amp; Intensity'!$E$30)/('Product Output &amp; Intensity'!$F6*'Product Output &amp; Intensity'!$E$29+'Product Output &amp; Intensity'!$F7*'Product Output &amp; Intensity'!$E$30)</f>
        <v>1.7010812340729757</v>
      </c>
      <c r="S5" s="337">
        <f>('Product Output &amp; Intensity'!V6*'Product Output &amp; Intensity'!$E$29+'Product Output &amp; Intensity'!V7*'Product Output &amp; Intensity'!$E$30)/('Product Output &amp; Intensity'!$F6*'Product Output &amp; Intensity'!$E$29+'Product Output &amp; Intensity'!$F7*'Product Output &amp; Intensity'!$E$30)</f>
        <v>1.7109495929403669</v>
      </c>
      <c r="T5" s="337">
        <f>('Product Output &amp; Intensity'!W6*'Product Output &amp; Intensity'!$E$29+'Product Output &amp; Intensity'!W7*'Product Output &amp; Intensity'!$E$30)/('Product Output &amp; Intensity'!$F6*'Product Output &amp; Intensity'!$E$29+'Product Output &amp; Intensity'!$F7*'Product Output &amp; Intensity'!$E$30)</f>
        <v>1.720817951807758</v>
      </c>
      <c r="U5" s="337">
        <f>('Product Output &amp; Intensity'!X6*'Product Output &amp; Intensity'!$E$29+'Product Output &amp; Intensity'!X7*'Product Output &amp; Intensity'!$E$30)/('Product Output &amp; Intensity'!$F6*'Product Output &amp; Intensity'!$E$29+'Product Output &amp; Intensity'!$F7*'Product Output &amp; Intensity'!$E$30)</f>
        <v>1.7306863106751491</v>
      </c>
      <c r="V5" s="337">
        <f>('Product Output &amp; Intensity'!Y6*'Product Output &amp; Intensity'!$E$29+'Product Output &amp; Intensity'!Y7*'Product Output &amp; Intensity'!$E$30)/('Product Output &amp; Intensity'!$F6*'Product Output &amp; Intensity'!$E$29+'Product Output &amp; Intensity'!$F7*'Product Output &amp; Intensity'!$E$30)</f>
        <v>1.7405546695425402</v>
      </c>
      <c r="W5" s="337">
        <f>('Product Output &amp; Intensity'!Z6*'Product Output &amp; Intensity'!$E$29+'Product Output &amp; Intensity'!Z7*'Product Output &amp; Intensity'!$E$30)/('Product Output &amp; Intensity'!$F6*'Product Output &amp; Intensity'!$E$29+'Product Output &amp; Intensity'!$F7*'Product Output &amp; Intensity'!$E$30)</f>
        <v>1.7504230284099311</v>
      </c>
      <c r="X5" s="337">
        <f>('Product Output &amp; Intensity'!AA6*'Product Output &amp; Intensity'!$E$29+'Product Output &amp; Intensity'!AA7*'Product Output &amp; Intensity'!$E$30)/('Product Output &amp; Intensity'!$F6*'Product Output &amp; Intensity'!$E$29+'Product Output &amp; Intensity'!$F7*'Product Output &amp; Intensity'!$E$30)</f>
        <v>1.7458585856579565</v>
      </c>
      <c r="Y5" s="337">
        <f>('Product Output &amp; Intensity'!AB6*'Product Output &amp; Intensity'!$E$29+'Product Output &amp; Intensity'!AB7*'Product Output &amp; Intensity'!$E$30)/('Product Output &amp; Intensity'!$F6*'Product Output &amp; Intensity'!$E$29+'Product Output &amp; Intensity'!$F7*'Product Output &amp; Intensity'!$E$30)</f>
        <v>1.7412941429059818</v>
      </c>
      <c r="Z5" s="337">
        <f>('Product Output &amp; Intensity'!AC6*'Product Output &amp; Intensity'!$E$29+'Product Output &amp; Intensity'!AC7*'Product Output &amp; Intensity'!$E$30)/('Product Output &amp; Intensity'!$F6*'Product Output &amp; Intensity'!$E$29+'Product Output &amp; Intensity'!$F7*'Product Output &amp; Intensity'!$E$30)</f>
        <v>1.7367297001540076</v>
      </c>
      <c r="AA5" s="337">
        <f>('Product Output &amp; Intensity'!AD6*'Product Output &amp; Intensity'!$E$29+'Product Output &amp; Intensity'!AD7*'Product Output &amp; Intensity'!$E$30)/('Product Output &amp; Intensity'!$F6*'Product Output &amp; Intensity'!$E$29+'Product Output &amp; Intensity'!$F7*'Product Output &amp; Intensity'!$E$30)</f>
        <v>1.732165257402033</v>
      </c>
      <c r="AB5" s="337">
        <f>('Product Output &amp; Intensity'!AE6*'Product Output &amp; Intensity'!$E$29+'Product Output &amp; Intensity'!AE7*'Product Output &amp; Intensity'!$E$30)/('Product Output &amp; Intensity'!$F6*'Product Output &amp; Intensity'!$E$29+'Product Output &amp; Intensity'!$F7*'Product Output &amp; Intensity'!$E$30)</f>
        <v>1.7276008146500579</v>
      </c>
      <c r="AC5" s="337">
        <f>('Product Output &amp; Intensity'!AF6*'Product Output &amp; Intensity'!$E$29+'Product Output &amp; Intensity'!AF7*'Product Output &amp; Intensity'!$E$30)/('Product Output &amp; Intensity'!$F6*'Product Output &amp; Intensity'!$E$29+'Product Output &amp; Intensity'!$F7*'Product Output &amp; Intensity'!$E$30)</f>
        <v>1.7040391275267432</v>
      </c>
      <c r="AD5" s="337">
        <f>('Product Output &amp; Intensity'!AG6*'Product Output &amp; Intensity'!$E$29+'Product Output &amp; Intensity'!AG7*'Product Output &amp; Intensity'!$E$30)/('Product Output &amp; Intensity'!$F6*'Product Output &amp; Intensity'!$E$29+'Product Output &amp; Intensity'!$F7*'Product Output &amp; Intensity'!$E$30)</f>
        <v>1.6804774404034282</v>
      </c>
      <c r="AE5" s="337">
        <f>('Product Output &amp; Intensity'!AH6*'Product Output &amp; Intensity'!$E$29+'Product Output &amp; Intensity'!AH7*'Product Output &amp; Intensity'!$E$30)/('Product Output &amp; Intensity'!$F6*'Product Output &amp; Intensity'!$E$29+'Product Output &amp; Intensity'!$F7*'Product Output &amp; Intensity'!$E$30)</f>
        <v>1.6569157532801135</v>
      </c>
      <c r="AF5" s="337">
        <f>('Product Output &amp; Intensity'!AI6*'Product Output &amp; Intensity'!$E$29+'Product Output &amp; Intensity'!AI7*'Product Output &amp; Intensity'!$E$30)/('Product Output &amp; Intensity'!$F6*'Product Output &amp; Intensity'!$E$29+'Product Output &amp; Intensity'!$F7*'Product Output &amp; Intensity'!$E$30)</f>
        <v>1.6333540661567985</v>
      </c>
      <c r="AG5" s="337">
        <f>('Product Output &amp; Intensity'!AJ6*'Product Output &amp; Intensity'!$E$29+'Product Output &amp; Intensity'!AJ7*'Product Output &amp; Intensity'!$E$30)/('Product Output &amp; Intensity'!$F6*'Product Output &amp; Intensity'!$E$29+'Product Output &amp; Intensity'!$F7*'Product Output &amp; Intensity'!$E$30)</f>
        <v>1.6097923790334836</v>
      </c>
      <c r="AH5" s="337">
        <f>('Product Output &amp; Intensity'!AK6*'Product Output &amp; Intensity'!$E$29+'Product Output &amp; Intensity'!AK7*'Product Output &amp; Intensity'!$E$30)/('Product Output &amp; Intensity'!$F6*'Product Output &amp; Intensity'!$E$29+'Product Output &amp; Intensity'!$F7*'Product Output &amp; Intensity'!$E$30)</f>
        <v>1.5719827586316635</v>
      </c>
      <c r="AI5" s="337">
        <f>('Product Output &amp; Intensity'!AL6*'Product Output &amp; Intensity'!$E$29+'Product Output &amp; Intensity'!AL7*'Product Output &amp; Intensity'!$E$30)/('Product Output &amp; Intensity'!$F6*'Product Output &amp; Intensity'!$E$29+'Product Output &amp; Intensity'!$F7*'Product Output &amp; Intensity'!$E$30)</f>
        <v>1.5341731382298431</v>
      </c>
      <c r="AJ5" s="337">
        <f>('Product Output &amp; Intensity'!AM6*'Product Output &amp; Intensity'!$E$29+'Product Output &amp; Intensity'!AM7*'Product Output &amp; Intensity'!$E$30)/('Product Output &amp; Intensity'!$F6*'Product Output &amp; Intensity'!$E$29+'Product Output &amp; Intensity'!$F7*'Product Output &amp; Intensity'!$E$30)</f>
        <v>1.4963635178280232</v>
      </c>
      <c r="AK5" s="337">
        <f>('Product Output &amp; Intensity'!AN6*'Product Output &amp; Intensity'!$E$29+'Product Output &amp; Intensity'!AN7*'Product Output &amp; Intensity'!$E$30)/('Product Output &amp; Intensity'!$F6*'Product Output &amp; Intensity'!$E$29+'Product Output &amp; Intensity'!$F7*'Product Output &amp; Intensity'!$E$30)</f>
        <v>1.4585538974262031</v>
      </c>
      <c r="AL5" s="337">
        <f>('Product Output &amp; Intensity'!AO6*'Product Output &amp; Intensity'!$E$29+'Product Output &amp; Intensity'!AO7*'Product Output &amp; Intensity'!$E$30)/('Product Output &amp; Intensity'!$F6*'Product Output &amp; Intensity'!$E$29+'Product Output &amp; Intensity'!$F7*'Product Output &amp; Intensity'!$E$30)</f>
        <v>1.4207442770243828</v>
      </c>
      <c r="AM5" s="337">
        <f>('Product Output &amp; Intensity'!AP6*'Product Output &amp; Intensity'!$E$29+'Product Output &amp; Intensity'!AP7*'Product Output &amp; Intensity'!$E$30)/('Product Output &amp; Intensity'!$F6*'Product Output &amp; Intensity'!$E$29+'Product Output &amp; Intensity'!$F7*'Product Output &amp; Intensity'!$E$30)</f>
        <v>1.3828976829543906</v>
      </c>
      <c r="AN5" s="337">
        <f>('Product Output &amp; Intensity'!AQ6*'Product Output &amp; Intensity'!$E$29+'Product Output &amp; Intensity'!AQ7*'Product Output &amp; Intensity'!$E$30)/('Product Output &amp; Intensity'!$F6*'Product Output &amp; Intensity'!$E$29+'Product Output &amp; Intensity'!$F7*'Product Output &amp; Intensity'!$E$30)</f>
        <v>1.3450510888843985</v>
      </c>
      <c r="AO5" s="337">
        <f>('Product Output &amp; Intensity'!AR6*'Product Output &amp; Intensity'!$E$29+'Product Output &amp; Intensity'!AR7*'Product Output &amp; Intensity'!$E$30)/('Product Output &amp; Intensity'!$F6*'Product Output &amp; Intensity'!$E$29+'Product Output &amp; Intensity'!$F7*'Product Output &amp; Intensity'!$E$30)</f>
        <v>1.3072044948144064</v>
      </c>
      <c r="AP5" s="337">
        <f>('Product Output &amp; Intensity'!AS6*'Product Output &amp; Intensity'!$E$29+'Product Output &amp; Intensity'!AS7*'Product Output &amp; Intensity'!$E$30)/('Product Output &amp; Intensity'!$F6*'Product Output &amp; Intensity'!$E$29+'Product Output &amp; Intensity'!$F7*'Product Output &amp; Intensity'!$E$30)</f>
        <v>1.2693579007444142</v>
      </c>
      <c r="AQ5" s="338">
        <f>('Product Output &amp; Intensity'!AT6*'Product Output &amp; Intensity'!$E$29+'Product Output &amp; Intensity'!AT7*'Product Output &amp; Intensity'!$E$30)/('Product Output &amp; Intensity'!$F6*'Product Output &amp; Intensity'!$E$29+'Product Output &amp; Intensity'!$F7*'Product Output &amp; Intensity'!$E$30)</f>
        <v>1.2315113066744217</v>
      </c>
    </row>
    <row r="6" spans="1:43" x14ac:dyDescent="0.2">
      <c r="A6" s="230" t="s">
        <v>6</v>
      </c>
      <c r="B6" s="161" t="s">
        <v>409</v>
      </c>
      <c r="C6" s="161">
        <v>1</v>
      </c>
      <c r="D6" s="337">
        <f>'Product Output &amp; Intensity'!G8/'Product Output &amp; Intensity'!$F8</f>
        <v>0.99524564183835174</v>
      </c>
      <c r="E6" s="337">
        <f>'Product Output &amp; Intensity'!H8/'Product Output &amp; Intensity'!$F8</f>
        <v>0.91251980982567349</v>
      </c>
      <c r="F6" s="337">
        <f>'Product Output &amp; Intensity'!I8/'Product Output &amp; Intensity'!$F8</f>
        <v>0.94241645562258025</v>
      </c>
      <c r="G6" s="337">
        <f>'Product Output &amp; Intensity'!J8/'Product Output &amp; Intensity'!$F8</f>
        <v>0.97231310141948701</v>
      </c>
      <c r="H6" s="337">
        <f>'Product Output &amp; Intensity'!K8/'Product Output &amp; Intensity'!$F8</f>
        <v>1.0022097472163938</v>
      </c>
      <c r="I6" s="337">
        <f>'Product Output &amp; Intensity'!L8/'Product Output &amp; Intensity'!$F8</f>
        <v>1.0147373690565988</v>
      </c>
      <c r="J6" s="337">
        <f>'Product Output &amp; Intensity'!M8/'Product Output &amp; Intensity'!$F8</f>
        <v>1.0272649908968037</v>
      </c>
      <c r="K6" s="337">
        <f>'Product Output &amp; Intensity'!N8/'Product Output &amp; Intensity'!$F8</f>
        <v>1.0397926127370085</v>
      </c>
      <c r="L6" s="337">
        <f>'Product Output &amp; Intensity'!O8/'Product Output &amp; Intensity'!$F8</f>
        <v>1.0523202345772134</v>
      </c>
      <c r="M6" s="337">
        <f>'Product Output &amp; Intensity'!P8/'Product Output &amp; Intensity'!$F8</f>
        <v>1.0648478564174184</v>
      </c>
      <c r="N6" s="337">
        <f>'Product Output &amp; Intensity'!Q8/'Product Output &amp; Intensity'!$F8</f>
        <v>1.0523202345772136</v>
      </c>
      <c r="O6" s="337">
        <f>'Product Output &amp; Intensity'!R8/'Product Output &amp; Intensity'!$F8</f>
        <v>1.0397926127370087</v>
      </c>
      <c r="P6" s="337">
        <f>'Product Output &amp; Intensity'!S8/'Product Output &amp; Intensity'!$F8</f>
        <v>1.0272649908968039</v>
      </c>
      <c r="Q6" s="337">
        <f>'Product Output &amp; Intensity'!T8/'Product Output &amp; Intensity'!$F8</f>
        <v>1.0147373690565991</v>
      </c>
      <c r="R6" s="337">
        <f>'Product Output &amp; Intensity'!U8/'Product Output &amp; Intensity'!$F8</f>
        <v>1.0022097472163938</v>
      </c>
      <c r="S6" s="337">
        <f>'Product Output &amp; Intensity'!V8/'Product Output &amp; Intensity'!$F8</f>
        <v>0.98467107664010689</v>
      </c>
      <c r="T6" s="337">
        <f>'Product Output &amp; Intensity'!W8/'Product Output &amp; Intensity'!$F8</f>
        <v>0.96713240606381989</v>
      </c>
      <c r="U6" s="337">
        <f>'Product Output &amp; Intensity'!X8/'Product Output &amp; Intensity'!$F8</f>
        <v>0.94959373548753301</v>
      </c>
      <c r="V6" s="337">
        <f>'Product Output &amp; Intensity'!Y8/'Product Output &amp; Intensity'!$F8</f>
        <v>0.93205506491124612</v>
      </c>
      <c r="W6" s="337">
        <f>'Product Output &amp; Intensity'!Z8/'Product Output &amp; Intensity'!$F8</f>
        <v>0.91451639433495924</v>
      </c>
      <c r="X6" s="337">
        <f>'Product Output &amp; Intensity'!AA8/'Product Output &amp; Intensity'!$F8</f>
        <v>0.89029632544389636</v>
      </c>
      <c r="Y6" s="337">
        <f>'Product Output &amp; Intensity'!AB8/'Product Output &amp; Intensity'!$F8</f>
        <v>0.86607625655283349</v>
      </c>
      <c r="Z6" s="337">
        <f>'Product Output &amp; Intensity'!AC8/'Product Output &amp; Intensity'!$F8</f>
        <v>0.84185618766177062</v>
      </c>
      <c r="AA6" s="337">
        <f>'Product Output &amp; Intensity'!AD8/'Product Output &amp; Intensity'!$F8</f>
        <v>0.81763611877070774</v>
      </c>
      <c r="AB6" s="337">
        <f>'Product Output &amp; Intensity'!AE8/'Product Output &amp; Intensity'!$F8</f>
        <v>0.79341604987964498</v>
      </c>
      <c r="AC6" s="337">
        <f>'Product Output &amp; Intensity'!AF8/'Product Output &amp; Intensity'!$F8</f>
        <v>0.77504220451401107</v>
      </c>
      <c r="AD6" s="337">
        <f>'Product Output &amp; Intensity'!AG8/'Product Output &amp; Intensity'!$F8</f>
        <v>0.75666835914837727</v>
      </c>
      <c r="AE6" s="337">
        <f>'Product Output &amp; Intensity'!AH8/'Product Output &amp; Intensity'!$F8</f>
        <v>0.73829451378274336</v>
      </c>
      <c r="AF6" s="337">
        <f>'Product Output &amp; Intensity'!AI8/'Product Output &amp; Intensity'!$F8</f>
        <v>0.71992066841710944</v>
      </c>
      <c r="AG6" s="337">
        <f>'Product Output &amp; Intensity'!AJ8/'Product Output &amp; Intensity'!$F8</f>
        <v>0.70154682305147553</v>
      </c>
      <c r="AH6" s="337">
        <f>'Product Output &amp; Intensity'!AK8/'Product Output &amp; Intensity'!$F8</f>
        <v>0.69068955078996452</v>
      </c>
      <c r="AI6" s="337">
        <f>'Product Output &amp; Intensity'!AL8/'Product Output &amp; Intensity'!$F8</f>
        <v>0.67983227852845363</v>
      </c>
      <c r="AJ6" s="337">
        <f>'Product Output &amp; Intensity'!AM8/'Product Output &amp; Intensity'!$F8</f>
        <v>0.66897500626694262</v>
      </c>
      <c r="AK6" s="337">
        <f>'Product Output &amp; Intensity'!AN8/'Product Output &amp; Intensity'!$F8</f>
        <v>0.65811773400543172</v>
      </c>
      <c r="AL6" s="337">
        <f>'Product Output &amp; Intensity'!AO8/'Product Output &amp; Intensity'!$F8</f>
        <v>0.64726046174392082</v>
      </c>
      <c r="AM6" s="337">
        <f>'Product Output &amp; Intensity'!AP8/'Product Output &amp; Intensity'!$F8</f>
        <v>0.64229035828706138</v>
      </c>
      <c r="AN6" s="337">
        <f>'Product Output &amp; Intensity'!AQ8/'Product Output &amp; Intensity'!$F8</f>
        <v>0.63732025483020194</v>
      </c>
      <c r="AO6" s="337">
        <f>'Product Output &amp; Intensity'!AR8/'Product Output &amp; Intensity'!$F8</f>
        <v>0.6323501513733425</v>
      </c>
      <c r="AP6" s="337">
        <f>'Product Output &amp; Intensity'!AS8/'Product Output &amp; Intensity'!$F8</f>
        <v>0.62738004791648305</v>
      </c>
      <c r="AQ6" s="338">
        <f>'Product Output &amp; Intensity'!AT8/'Product Output &amp; Intensity'!$F8</f>
        <v>0.62240994445962361</v>
      </c>
    </row>
    <row r="7" spans="1:43" x14ac:dyDescent="0.2">
      <c r="A7" s="230" t="s">
        <v>18</v>
      </c>
      <c r="B7" s="161" t="s">
        <v>409</v>
      </c>
      <c r="C7" s="161">
        <v>1</v>
      </c>
      <c r="D7" s="337">
        <f>'Product Output &amp; Intensity'!G9/'Product Output &amp; Intensity'!$F9</f>
        <v>1.069543006921704</v>
      </c>
      <c r="E7" s="337">
        <f>'Product Output &amp; Intensity'!H9/'Product Output &amp; Intensity'!$F9</f>
        <v>1.0780095160633765</v>
      </c>
      <c r="F7" s="337">
        <f>'Product Output &amp; Intensity'!I9/'Product Output &amp; Intensity'!$F9</f>
        <v>1.1385996862622825</v>
      </c>
      <c r="G7" s="337">
        <f>'Product Output &amp; Intensity'!J9/'Product Output &amp; Intensity'!$F9</f>
        <v>1.1991898564611887</v>
      </c>
      <c r="H7" s="337">
        <f>'Product Output &amp; Intensity'!K9/'Product Output &amp; Intensity'!$F9</f>
        <v>1.2597800266600949</v>
      </c>
      <c r="I7" s="337">
        <f>'Product Output &amp; Intensity'!L9/'Product Output &amp; Intensity'!$F9</f>
        <v>1.2912745273265973</v>
      </c>
      <c r="J7" s="337">
        <f>'Product Output &amp; Intensity'!M9/'Product Output &amp; Intensity'!$F9</f>
        <v>1.3227690279930997</v>
      </c>
      <c r="K7" s="337">
        <f>'Product Output &amp; Intensity'!N9/'Product Output &amp; Intensity'!$F9</f>
        <v>1.3542635286596021</v>
      </c>
      <c r="L7" s="337">
        <f>'Product Output &amp; Intensity'!O9/'Product Output &amp; Intensity'!$F9</f>
        <v>1.3857580293261045</v>
      </c>
      <c r="M7" s="337">
        <f>'Product Output &amp; Intensity'!P9/'Product Output &amp; Intensity'!$F9</f>
        <v>1.4172525299926066</v>
      </c>
      <c r="N7" s="337">
        <f>'Product Output &amp; Intensity'!Q9/'Product Output &amp; Intensity'!$F9</f>
        <v>1.4329997803258578</v>
      </c>
      <c r="O7" s="337">
        <f>'Product Output &amp; Intensity'!R9/'Product Output &amp; Intensity'!$F9</f>
        <v>1.448747030659109</v>
      </c>
      <c r="P7" s="337">
        <f>'Product Output &amp; Intensity'!S9/'Product Output &amp; Intensity'!$F9</f>
        <v>1.4644942809923602</v>
      </c>
      <c r="Q7" s="337">
        <f>'Product Output &amp; Intensity'!T9/'Product Output &amp; Intensity'!$F9</f>
        <v>1.4802415313256114</v>
      </c>
      <c r="R7" s="337">
        <f>'Product Output &amp; Intensity'!U9/'Product Output &amp; Intensity'!$F9</f>
        <v>1.4959887816588626</v>
      </c>
      <c r="S7" s="337">
        <f>'Product Output &amp; Intensity'!V9/'Product Output &amp; Intensity'!$F9</f>
        <v>1.5038624068254882</v>
      </c>
      <c r="T7" s="337">
        <f>'Product Output &amp; Intensity'!W9/'Product Output &amp; Intensity'!$F9</f>
        <v>1.5117360319921138</v>
      </c>
      <c r="U7" s="337">
        <f>'Product Output &amp; Intensity'!X9/'Product Output &amp; Intensity'!$F9</f>
        <v>1.5196096571587394</v>
      </c>
      <c r="V7" s="337">
        <f>'Product Output &amp; Intensity'!Y9/'Product Output &amp; Intensity'!$F9</f>
        <v>1.527483282325365</v>
      </c>
      <c r="W7" s="337">
        <f>'Product Output &amp; Intensity'!Z9/'Product Output &amp; Intensity'!$F9</f>
        <v>1.5353569074919906</v>
      </c>
      <c r="X7" s="337">
        <f>'Product Output &amp; Intensity'!AA9/'Product Output &amp; Intensity'!$F9</f>
        <v>1.527483282325365</v>
      </c>
      <c r="Y7" s="337">
        <f>'Product Output &amp; Intensity'!AB9/'Product Output &amp; Intensity'!$F9</f>
        <v>1.5196096571587394</v>
      </c>
      <c r="Z7" s="337">
        <f>'Product Output &amp; Intensity'!AC9/'Product Output &amp; Intensity'!$F9</f>
        <v>1.5117360319921138</v>
      </c>
      <c r="AA7" s="337">
        <f>'Product Output &amp; Intensity'!AD9/'Product Output &amp; Intensity'!$F9</f>
        <v>1.5038624068254882</v>
      </c>
      <c r="AB7" s="337">
        <f>'Product Output &amp; Intensity'!AE9/'Product Output &amp; Intensity'!$F9</f>
        <v>1.4959887816588626</v>
      </c>
      <c r="AC7" s="337">
        <f>'Product Output &amp; Intensity'!AF9/'Product Output &amp; Intensity'!$F9</f>
        <v>1.4770920812589612</v>
      </c>
      <c r="AD7" s="337">
        <f>'Product Output &amp; Intensity'!AG9/'Product Output &amp; Intensity'!$F9</f>
        <v>1.4581953808590598</v>
      </c>
      <c r="AE7" s="337">
        <f>'Product Output &amp; Intensity'!AH9/'Product Output &amp; Intensity'!$F9</f>
        <v>1.4392986804591583</v>
      </c>
      <c r="AF7" s="337">
        <f>'Product Output &amp; Intensity'!AI9/'Product Output &amp; Intensity'!$F9</f>
        <v>1.4204019800592569</v>
      </c>
      <c r="AG7" s="337">
        <f>'Product Output &amp; Intensity'!AJ9/'Product Output &amp; Intensity'!$F9</f>
        <v>1.4015052796593557</v>
      </c>
      <c r="AH7" s="337">
        <f>'Product Output &amp; Intensity'!AK9/'Product Output &amp; Intensity'!$F9</f>
        <v>1.3810338542261291</v>
      </c>
      <c r="AI7" s="337">
        <f>'Product Output &amp; Intensity'!AL9/'Product Output &amp; Intensity'!$F9</f>
        <v>1.3605624287929026</v>
      </c>
      <c r="AJ7" s="337">
        <f>'Product Output &amp; Intensity'!AM9/'Product Output &amp; Intensity'!$F9</f>
        <v>1.340091003359676</v>
      </c>
      <c r="AK7" s="337">
        <f>'Product Output &amp; Intensity'!AN9/'Product Output &amp; Intensity'!$F9</f>
        <v>1.3196195779264495</v>
      </c>
      <c r="AL7" s="337">
        <f>'Product Output &amp; Intensity'!AO9/'Product Output &amp; Intensity'!$F9</f>
        <v>1.2991481524932229</v>
      </c>
      <c r="AM7" s="337">
        <f>'Product Output &amp; Intensity'!AP9/'Product Output &amp; Intensity'!$F9</f>
        <v>1.2755272769933461</v>
      </c>
      <c r="AN7" s="337">
        <f>'Product Output &amp; Intensity'!AQ9/'Product Output &amp; Intensity'!$F9</f>
        <v>1.2519064014934693</v>
      </c>
      <c r="AO7" s="337">
        <f>'Product Output &amp; Intensity'!AR9/'Product Output &amp; Intensity'!$F9</f>
        <v>1.2282855259935925</v>
      </c>
      <c r="AP7" s="337">
        <f>'Product Output &amp; Intensity'!AS9/'Product Output &amp; Intensity'!$F9</f>
        <v>1.2046646504937157</v>
      </c>
      <c r="AQ7" s="338">
        <f>'Product Output &amp; Intensity'!AT9/'Product Output &amp; Intensity'!$F9</f>
        <v>1.1810437749938389</v>
      </c>
    </row>
    <row r="8" spans="1:43" x14ac:dyDescent="0.2">
      <c r="A8" s="229" t="s">
        <v>21</v>
      </c>
      <c r="B8" s="161" t="s">
        <v>410</v>
      </c>
      <c r="C8" s="161">
        <v>1</v>
      </c>
      <c r="D8" s="337">
        <f>('Product Output &amp; Intensity'!G10*'Product Output &amp; Intensity'!$E$31+'Product Output &amp; Intensity'!G11*'Product Output &amp; Intensity'!$E$32)/('Product Output &amp; Intensity'!$F10*'Product Output &amp; Intensity'!$E$31+'Product Output &amp; Intensity'!$F11*'Product Output &amp; Intensity'!$E$32)</f>
        <v>0.98480394271375993</v>
      </c>
      <c r="E8" s="337">
        <f>('Product Output &amp; Intensity'!H10*'Product Output &amp; Intensity'!$E$31+'Product Output &amp; Intensity'!H11*'Product Output &amp; Intensity'!$E$32)/('Product Output &amp; Intensity'!$F10*'Product Output &amp; Intensity'!$E$31+'Product Output &amp; Intensity'!$F11*'Product Output &amp; Intensity'!$E$32)</f>
        <v>1.0039052398308843</v>
      </c>
      <c r="F8" s="337">
        <f>('Product Output &amp; Intensity'!I10*'Product Output &amp; Intensity'!$E$31+'Product Output &amp; Intensity'!I11*'Product Output &amp; Intensity'!$E$32)/('Product Output &amp; Intensity'!$F10*'Product Output &amp; Intensity'!$E$31+'Product Output &amp; Intensity'!$F11*'Product Output &amp; Intensity'!$E$32)</f>
        <v>1.0834711796200471</v>
      </c>
      <c r="G8" s="337">
        <f>('Product Output &amp; Intensity'!J10*'Product Output &amp; Intensity'!$E$31+'Product Output &amp; Intensity'!J11*'Product Output &amp; Intensity'!$E$32)/('Product Output &amp; Intensity'!$F10*'Product Output &amp; Intensity'!$E$31+'Product Output &amp; Intensity'!$F11*'Product Output &amp; Intensity'!$E$32)</f>
        <v>1.1630371194092102</v>
      </c>
      <c r="H8" s="337">
        <f>('Product Output &amp; Intensity'!K10*'Product Output &amp; Intensity'!$E$31+'Product Output &amp; Intensity'!K11*'Product Output &amp; Intensity'!$E$32)/('Product Output &amp; Intensity'!$F10*'Product Output &amp; Intensity'!$E$31+'Product Output &amp; Intensity'!$F11*'Product Output &amp; Intensity'!$E$32)</f>
        <v>1.2426030591983734</v>
      </c>
      <c r="I8" s="337">
        <f>('Product Output &amp; Intensity'!L10*'Product Output &amp; Intensity'!$E$31+'Product Output &amp; Intensity'!L11*'Product Output &amp; Intensity'!$E$32)/('Product Output &amp; Intensity'!$F10*'Product Output &amp; Intensity'!$E$31+'Product Output &amp; Intensity'!$F11*'Product Output &amp; Intensity'!$E$32)</f>
        <v>1.2702162742296628</v>
      </c>
      <c r="J8" s="337">
        <f>('Product Output &amp; Intensity'!M10*'Product Output &amp; Intensity'!$E$31+'Product Output &amp; Intensity'!M11*'Product Output &amp; Intensity'!$E$32)/('Product Output &amp; Intensity'!$F10*'Product Output &amp; Intensity'!$E$31+'Product Output &amp; Intensity'!$F11*'Product Output &amp; Intensity'!$E$32)</f>
        <v>1.2978294892609523</v>
      </c>
      <c r="K8" s="337">
        <f>('Product Output &amp; Intensity'!N10*'Product Output &amp; Intensity'!$E$31+'Product Output &amp; Intensity'!N11*'Product Output &amp; Intensity'!$E$32)/('Product Output &amp; Intensity'!$F10*'Product Output &amp; Intensity'!$E$31+'Product Output &amp; Intensity'!$F11*'Product Output &amp; Intensity'!$E$32)</f>
        <v>1.3254427042922421</v>
      </c>
      <c r="L8" s="337">
        <f>('Product Output &amp; Intensity'!O10*'Product Output &amp; Intensity'!$E$31+'Product Output &amp; Intensity'!O11*'Product Output &amp; Intensity'!$E$32)/('Product Output &amp; Intensity'!$F10*'Product Output &amp; Intensity'!$E$31+'Product Output &amp; Intensity'!$F11*'Product Output &amp; Intensity'!$E$32)</f>
        <v>1.3530559193235314</v>
      </c>
      <c r="M8" s="337">
        <f>('Product Output &amp; Intensity'!P10*'Product Output &amp; Intensity'!$E$31+'Product Output &amp; Intensity'!P11*'Product Output &amp; Intensity'!$E$32)/('Product Output &amp; Intensity'!$F10*'Product Output &amp; Intensity'!$E$31+'Product Output &amp; Intensity'!$F11*'Product Output &amp; Intensity'!$E$32)</f>
        <v>1.380669134354821</v>
      </c>
      <c r="N8" s="337">
        <f>('Product Output &amp; Intensity'!Q10*'Product Output &amp; Intensity'!$E$31+'Product Output &amp; Intensity'!Q11*'Product Output &amp; Intensity'!$E$32)/('Product Output &amp; Intensity'!$F10*'Product Output &amp; Intensity'!$E$31+'Product Output &amp; Intensity'!$F11*'Product Output &amp; Intensity'!$E$32)</f>
        <v>1.3826415755581194</v>
      </c>
      <c r="O8" s="337">
        <f>('Product Output &amp; Intensity'!R10*'Product Output &amp; Intensity'!$E$31+'Product Output &amp; Intensity'!R11*'Product Output &amp; Intensity'!$E$32)/('Product Output &amp; Intensity'!$F10*'Product Output &amp; Intensity'!$E$31+'Product Output &amp; Intensity'!$F11*'Product Output &amp; Intensity'!$E$32)</f>
        <v>1.3846140167614183</v>
      </c>
      <c r="P8" s="337">
        <f>('Product Output &amp; Intensity'!S10*'Product Output &amp; Intensity'!$E$31+'Product Output &amp; Intensity'!S11*'Product Output &amp; Intensity'!$E$32)/('Product Output &amp; Intensity'!$F10*'Product Output &amp; Intensity'!$E$31+'Product Output &amp; Intensity'!$F11*'Product Output &amp; Intensity'!$E$32)</f>
        <v>1.3865864579647169</v>
      </c>
      <c r="Q8" s="337">
        <f>('Product Output &amp; Intensity'!T10*'Product Output &amp; Intensity'!$E$31+'Product Output &amp; Intensity'!T11*'Product Output &amp; Intensity'!$E$32)/('Product Output &amp; Intensity'!$F10*'Product Output &amp; Intensity'!$E$31+'Product Output &amp; Intensity'!$F11*'Product Output &amp; Intensity'!$E$32)</f>
        <v>1.3885588991680158</v>
      </c>
      <c r="R8" s="337">
        <f>('Product Output &amp; Intensity'!U10*'Product Output &amp; Intensity'!$E$31+'Product Output &amp; Intensity'!U11*'Product Output &amp; Intensity'!$E$32)/('Product Output &amp; Intensity'!$F10*'Product Output &amp; Intensity'!$E$31+'Product Output &amp; Intensity'!$F11*'Product Output &amp; Intensity'!$E$32)</f>
        <v>1.3905313403713144</v>
      </c>
      <c r="S8" s="337">
        <f>('Product Output &amp; Intensity'!V10*'Product Output &amp; Intensity'!$E$31+'Product Output &amp; Intensity'!V11*'Product Output &amp; Intensity'!$E$32)/('Product Output &amp; Intensity'!$F10*'Product Output &amp; Intensity'!$E$31+'Product Output &amp; Intensity'!$F11*'Product Output &amp; Intensity'!$E$32)</f>
        <v>1.3747523931282539</v>
      </c>
      <c r="T8" s="337">
        <f>('Product Output &amp; Intensity'!W10*'Product Output &amp; Intensity'!$E$31+'Product Output &amp; Intensity'!W11*'Product Output &amp; Intensity'!$E$32)/('Product Output &amp; Intensity'!$F10*'Product Output &amp; Intensity'!$E$31+'Product Output &amp; Intensity'!$F11*'Product Output &amp; Intensity'!$E$32)</f>
        <v>1.3589734458851939</v>
      </c>
      <c r="U8" s="337">
        <f>('Product Output &amp; Intensity'!X10*'Product Output &amp; Intensity'!$E$31+'Product Output &amp; Intensity'!X11*'Product Output &amp; Intensity'!$E$32)/('Product Output &amp; Intensity'!$F10*'Product Output &amp; Intensity'!$E$31+'Product Output &amp; Intensity'!$F11*'Product Output &amp; Intensity'!$E$32)</f>
        <v>1.3431944986421334</v>
      </c>
      <c r="V8" s="337">
        <f>('Product Output &amp; Intensity'!Y10*'Product Output &amp; Intensity'!$E$31+'Product Output &amp; Intensity'!Y11*'Product Output &amp; Intensity'!$E$32)/('Product Output &amp; Intensity'!$F10*'Product Output &amp; Intensity'!$E$31+'Product Output &amp; Intensity'!$F11*'Product Output &amp; Intensity'!$E$32)</f>
        <v>1.3274155513990729</v>
      </c>
      <c r="W8" s="337">
        <f>('Product Output &amp; Intensity'!Z10*'Product Output &amp; Intensity'!$E$31+'Product Output &amp; Intensity'!Z11*'Product Output &amp; Intensity'!$E$32)/('Product Output &amp; Intensity'!$F10*'Product Output &amp; Intensity'!$E$31+'Product Output &amp; Intensity'!$F11*'Product Output &amp; Intensity'!$E$32)</f>
        <v>1.3116366041560128</v>
      </c>
      <c r="X8" s="337">
        <f>('Product Output &amp; Intensity'!AA10*'Product Output &amp; Intensity'!$E$31+'Product Output &amp; Intensity'!AA11*'Product Output &amp; Intensity'!$E$32)/('Product Output &amp; Intensity'!$F10*'Product Output &amp; Intensity'!$E$31+'Product Output &amp; Intensity'!$F11*'Product Output &amp; Intensity'!$E$32)</f>
        <v>1.2820509567454144</v>
      </c>
      <c r="Y8" s="337">
        <f>('Product Output &amp; Intensity'!AB10*'Product Output &amp; Intensity'!$E$31+'Product Output &amp; Intensity'!AB11*'Product Output &amp; Intensity'!$E$32)/('Product Output &amp; Intensity'!$F10*'Product Output &amp; Intensity'!$E$31+'Product Output &amp; Intensity'!$F11*'Product Output &amp; Intensity'!$E$32)</f>
        <v>1.2524653093348159</v>
      </c>
      <c r="Z8" s="337">
        <f>('Product Output &amp; Intensity'!AC10*'Product Output &amp; Intensity'!$E$31+'Product Output &amp; Intensity'!AC11*'Product Output &amp; Intensity'!$E$32)/('Product Output &amp; Intensity'!$F10*'Product Output &amp; Intensity'!$E$31+'Product Output &amp; Intensity'!$F11*'Product Output &amp; Intensity'!$E$32)</f>
        <v>1.2228796619242177</v>
      </c>
      <c r="AA8" s="337">
        <f>('Product Output &amp; Intensity'!AD10*'Product Output &amp; Intensity'!$E$31+'Product Output &amp; Intensity'!AD11*'Product Output &amp; Intensity'!$E$32)/('Product Output &amp; Intensity'!$F10*'Product Output &amp; Intensity'!$E$31+'Product Output &amp; Intensity'!$F11*'Product Output &amp; Intensity'!$E$32)</f>
        <v>1.1932940145136193</v>
      </c>
      <c r="AB8" s="337">
        <f>('Product Output &amp; Intensity'!AE10*'Product Output &amp; Intensity'!$E$31+'Product Output &amp; Intensity'!AE11*'Product Output &amp; Intensity'!$E$32)/('Product Output &amp; Intensity'!$F10*'Product Output &amp; Intensity'!$E$31+'Product Output &amp; Intensity'!$F11*'Product Output &amp; Intensity'!$E$32)</f>
        <v>1.1637083671030211</v>
      </c>
      <c r="AC8" s="337">
        <f>('Product Output &amp; Intensity'!AF10*'Product Output &amp; Intensity'!$E$31+'Product Output &amp; Intensity'!AF11*'Product Output &amp; Intensity'!$E$32)/('Product Output &amp; Intensity'!$F10*'Product Output &amp; Intensity'!$E$31+'Product Output &amp; Intensity'!$F11*'Product Output &amp; Intensity'!$E$32)</f>
        <v>1.1341227196924226</v>
      </c>
      <c r="AD8" s="337">
        <f>('Product Output &amp; Intensity'!AG10*'Product Output &amp; Intensity'!$E$31+'Product Output &amp; Intensity'!AG11*'Product Output &amp; Intensity'!$E$32)/('Product Output &amp; Intensity'!$F10*'Product Output &amp; Intensity'!$E$31+'Product Output &amp; Intensity'!$F11*'Product Output &amp; Intensity'!$E$32)</f>
        <v>1.1045370722818242</v>
      </c>
      <c r="AE8" s="337">
        <f>('Product Output &amp; Intensity'!AH10*'Product Output &amp; Intensity'!$E$31+'Product Output &amp; Intensity'!AH11*'Product Output &amp; Intensity'!$E$32)/('Product Output &amp; Intensity'!$F10*'Product Output &amp; Intensity'!$E$31+'Product Output &amp; Intensity'!$F11*'Product Output &amp; Intensity'!$E$32)</f>
        <v>1.0749514248712257</v>
      </c>
      <c r="AF8" s="337">
        <f>('Product Output &amp; Intensity'!AI10*'Product Output &amp; Intensity'!$E$31+'Product Output &amp; Intensity'!AI11*'Product Output &amp; Intensity'!$E$32)/('Product Output &amp; Intensity'!$F10*'Product Output &amp; Intensity'!$E$31+'Product Output &amp; Intensity'!$F11*'Product Output &amp; Intensity'!$E$32)</f>
        <v>1.0453657774606273</v>
      </c>
      <c r="AG8" s="337">
        <f>('Product Output &amp; Intensity'!AJ10*'Product Output &amp; Intensity'!$E$31+'Product Output &amp; Intensity'!AJ11*'Product Output &amp; Intensity'!$E$32)/('Product Output &amp; Intensity'!$F10*'Product Output &amp; Intensity'!$E$31+'Product Output &amp; Intensity'!$F11*'Product Output &amp; Intensity'!$E$32)</f>
        <v>1.0157801300500291</v>
      </c>
      <c r="AH8" s="337">
        <f>('Product Output &amp; Intensity'!AK10*'Product Output &amp; Intensity'!$E$31+'Product Output &amp; Intensity'!AK11*'Product Output &amp; Intensity'!$E$32)/('Product Output &amp; Intensity'!$F10*'Product Output &amp; Intensity'!$E$31+'Product Output &amp; Intensity'!$F11*'Product Output &amp; Intensity'!$E$32)</f>
        <v>0.99013917974224164</v>
      </c>
      <c r="AI8" s="337">
        <f>('Product Output &amp; Intensity'!AL10*'Product Output &amp; Intensity'!$E$31+'Product Output &amp; Intensity'!AL11*'Product Output &amp; Intensity'!$E$32)/('Product Output &amp; Intensity'!$F10*'Product Output &amp; Intensity'!$E$31+'Product Output &amp; Intensity'!$F11*'Product Output &amp; Intensity'!$E$32)</f>
        <v>0.96449822943445407</v>
      </c>
      <c r="AJ8" s="337">
        <f>('Product Output &amp; Intensity'!AM10*'Product Output &amp; Intensity'!$E$31+'Product Output &amp; Intensity'!AM11*'Product Output &amp; Intensity'!$E$32)/('Product Output &amp; Intensity'!$F10*'Product Output &amp; Intensity'!$E$31+'Product Output &amp; Intensity'!$F11*'Product Output &amp; Intensity'!$E$32)</f>
        <v>0.93885727912666639</v>
      </c>
      <c r="AK8" s="337">
        <f>('Product Output &amp; Intensity'!AN10*'Product Output &amp; Intensity'!$E$31+'Product Output &amp; Intensity'!AN11*'Product Output &amp; Intensity'!$E$32)/('Product Output &amp; Intensity'!$F10*'Product Output &amp; Intensity'!$E$31+'Product Output &amp; Intensity'!$F11*'Product Output &amp; Intensity'!$E$32)</f>
        <v>0.91321632881887882</v>
      </c>
      <c r="AL8" s="337">
        <f>('Product Output &amp; Intensity'!AO10*'Product Output &amp; Intensity'!$E$31+'Product Output &amp; Intensity'!AO11*'Product Output &amp; Intensity'!$E$32)/('Product Output &amp; Intensity'!$F10*'Product Output &amp; Intensity'!$E$31+'Product Output &amp; Intensity'!$F11*'Product Output &amp; Intensity'!$E$32)</f>
        <v>0.88757537851109136</v>
      </c>
      <c r="AM8" s="337">
        <f>('Product Output &amp; Intensity'!AP10*'Product Output &amp; Intensity'!$E$31+'Product Output &amp; Intensity'!AP11*'Product Output &amp; Intensity'!$E$32)/('Product Output &amp; Intensity'!$F10*'Product Output &amp; Intensity'!$E$31+'Product Output &amp; Intensity'!$F11*'Product Output &amp; Intensity'!$E$32)</f>
        <v>0.86064640168218542</v>
      </c>
      <c r="AN8" s="337">
        <f>('Product Output &amp; Intensity'!AQ10*'Product Output &amp; Intensity'!$E$31+'Product Output &amp; Intensity'!AQ11*'Product Output &amp; Intensity'!$E$32)/('Product Output &amp; Intensity'!$F10*'Product Output &amp; Intensity'!$E$31+'Product Output &amp; Intensity'!$F11*'Product Output &amp; Intensity'!$E$32)</f>
        <v>0.83371742485327938</v>
      </c>
      <c r="AO8" s="337">
        <f>('Product Output &amp; Intensity'!AR10*'Product Output &amp; Intensity'!$E$31+'Product Output &amp; Intensity'!AR11*'Product Output &amp; Intensity'!$E$32)/('Product Output &amp; Intensity'!$F10*'Product Output &amp; Intensity'!$E$31+'Product Output &amp; Intensity'!$F11*'Product Output &amp; Intensity'!$E$32)</f>
        <v>0.80678844802437333</v>
      </c>
      <c r="AP8" s="337">
        <f>('Product Output &amp; Intensity'!AS10*'Product Output &amp; Intensity'!$E$31+'Product Output &amp; Intensity'!AS11*'Product Output &amp; Intensity'!$E$32)/('Product Output &amp; Intensity'!$F10*'Product Output &amp; Intensity'!$E$31+'Product Output &amp; Intensity'!$F11*'Product Output &amp; Intensity'!$E$32)</f>
        <v>0.77985947119546728</v>
      </c>
      <c r="AQ8" s="338">
        <f>('Product Output &amp; Intensity'!AT10*'Product Output &amp; Intensity'!$E$31+'Product Output &amp; Intensity'!AT11*'Product Output &amp; Intensity'!$E$32)/('Product Output &amp; Intensity'!$F10*'Product Output &amp; Intensity'!$E$31+'Product Output &amp; Intensity'!$F11*'Product Output &amp; Intensity'!$E$32)</f>
        <v>0.75293049436656134</v>
      </c>
    </row>
    <row r="9" spans="1:43" x14ac:dyDescent="0.2">
      <c r="A9" s="229" t="s">
        <v>1</v>
      </c>
      <c r="B9" s="161" t="s">
        <v>410</v>
      </c>
      <c r="C9" s="161">
        <v>1</v>
      </c>
      <c r="D9" s="337">
        <f>('Product Output &amp; Intensity'!G12*'Product Output &amp; Intensity'!$E$33+'Product Output &amp; Intensity'!G13*'Product Output &amp; Intensity'!$E$34+'Product Output &amp; Intensity'!G14*'Product Output &amp; Intensity'!$E$35+'Product Output &amp; Intensity'!G15*'Product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1.06687329595036</v>
      </c>
      <c r="E9" s="337">
        <f>('Product Output &amp; Intensity'!H12*'Product Output &amp; Intensity'!$E$33+'Product Output &amp; Intensity'!H13*'Product Output &amp; Intensity'!$E$34+'Product Output &amp; Intensity'!H14*'Product Output &amp; Intensity'!$E$35+'Product Output &amp; Intensity'!H15*'Product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1.0581548205234392</v>
      </c>
      <c r="F9" s="337">
        <f>('Product Output &amp; Intensity'!I12*'Product Output &amp; Intensity'!$E$33+'Product Output &amp; Intensity'!I13*'Product Output &amp; Intensity'!$E$34+'Product Output &amp; Intensity'!I14*'Product Output &amp; Intensity'!$E$35+'Product Output &amp; Intensity'!I15*'Product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1.1556272621527841</v>
      </c>
      <c r="G9" s="337">
        <f>('Product Output &amp; Intensity'!J12*'Product Output &amp; Intensity'!$E$33+'Product Output &amp; Intensity'!J13*'Product Output &amp; Intensity'!$E$34+'Product Output &amp; Intensity'!J14*'Product Output &amp; Intensity'!$E$35+'Product Output &amp; Intensity'!J15*'Product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1.2530997037821292</v>
      </c>
      <c r="H9" s="337">
        <f>('Product Output &amp; Intensity'!K12*'Product Output &amp; Intensity'!$E$33+'Product Output &amp; Intensity'!K13*'Product Output &amp; Intensity'!$E$34+'Product Output &amp; Intensity'!K14*'Product Output &amp; Intensity'!$E$35+'Product Output &amp; Intensity'!K15*'Product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1.3505721454114741</v>
      </c>
      <c r="I9" s="337">
        <f>('Product Output &amp; Intensity'!L12*'Product Output &amp; Intensity'!$E$33+'Product Output &amp; Intensity'!L13*'Product Output &amp; Intensity'!$E$34+'Product Output &amp; Intensity'!L14*'Product Output &amp; Intensity'!$E$35+'Product Output &amp; Intensity'!L15*'Product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1.3997581161480617</v>
      </c>
      <c r="J9" s="337">
        <f>('Product Output &amp; Intensity'!M12*'Product Output &amp; Intensity'!$E$33+'Product Output &amp; Intensity'!M13*'Product Output &amp; Intensity'!$E$34+'Product Output &amp; Intensity'!M14*'Product Output &amp; Intensity'!$E$35+'Product Output &amp; Intensity'!M15*'Product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1.448944086884649</v>
      </c>
      <c r="K9" s="337">
        <f>('Product Output &amp; Intensity'!N12*'Product Output &amp; Intensity'!$E$33+'Product Output &amp; Intensity'!N13*'Product Output &amp; Intensity'!$E$34+'Product Output &amp; Intensity'!N14*'Product Output &amp; Intensity'!$E$35+'Product Output &amp; Intensity'!N15*'Product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1.4981300576212366</v>
      </c>
      <c r="L9" s="337">
        <f>('Product Output &amp; Intensity'!O12*'Product Output &amp; Intensity'!$E$33+'Product Output &amp; Intensity'!O13*'Product Output &amp; Intensity'!$E$34+'Product Output &amp; Intensity'!O14*'Product Output &amp; Intensity'!$E$35+'Product Output &amp; Intensity'!O15*'Product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1.5473160283578242</v>
      </c>
      <c r="M9" s="337">
        <f>('Product Output &amp; Intensity'!P12*'Product Output &amp; Intensity'!$E$33+'Product Output &amp; Intensity'!P13*'Product Output &amp; Intensity'!$E$34+'Product Output &amp; Intensity'!P14*'Product Output &amp; Intensity'!$E$35+'Product Output &amp; Intensity'!P15*'Product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1.5965019990944118</v>
      </c>
      <c r="N9" s="337">
        <f>('Product Output &amp; Intensity'!Q12*'Product Output &amp; Intensity'!$E$33+'Product Output &amp; Intensity'!Q13*'Product Output &amp; Intensity'!$E$34+'Product Output &amp; Intensity'!Q14*'Product Output &amp; Intensity'!$E$35+'Product Output &amp; Intensity'!Q15*'Product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1.6247493393340136</v>
      </c>
      <c r="O9" s="337">
        <f>('Product Output &amp; Intensity'!R12*'Product Output &amp; Intensity'!$E$33+'Product Output &amp; Intensity'!R13*'Product Output &amp; Intensity'!$E$34+'Product Output &amp; Intensity'!R14*'Product Output &amp; Intensity'!$E$35+'Product Output &amp; Intensity'!R15*'Product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1.6529966795736155</v>
      </c>
      <c r="P9" s="337">
        <f>('Product Output &amp; Intensity'!S12*'Product Output &amp; Intensity'!$E$33+'Product Output &amp; Intensity'!S13*'Product Output &amp; Intensity'!$E$34+'Product Output &amp; Intensity'!S14*'Product Output &amp; Intensity'!$E$35+'Product Output &amp; Intensity'!S15*'Product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1.6812440198132172</v>
      </c>
      <c r="Q9" s="337">
        <f>('Product Output &amp; Intensity'!T12*'Product Output &amp; Intensity'!$E$33+'Product Output &amp; Intensity'!T13*'Product Output &amp; Intensity'!$E$34+'Product Output &amp; Intensity'!T14*'Product Output &amp; Intensity'!$E$35+'Product Output &amp; Intensity'!T15*'Product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1.709491360052819</v>
      </c>
      <c r="R9" s="337">
        <f>('Product Output &amp; Intensity'!U12*'Product Output &amp; Intensity'!$E$33+'Product Output &amp; Intensity'!U13*'Product Output &amp; Intensity'!$E$34+'Product Output &amp; Intensity'!U14*'Product Output &amp; Intensity'!$E$35+'Product Output &amp; Intensity'!U15*'Product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1.7377387002924207</v>
      </c>
      <c r="S9" s="337">
        <f>('Product Output &amp; Intensity'!V12*'Product Output &amp; Intensity'!$E$33+'Product Output &amp; Intensity'!V13*'Product Output &amp; Intensity'!$E$34+'Product Output &amp; Intensity'!V14*'Product Output &amp; Intensity'!$E$35+'Product Output &amp; Intensity'!V15*'Product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1.7524490787631197</v>
      </c>
      <c r="T9" s="337">
        <f>('Product Output &amp; Intensity'!W12*'Product Output &amp; Intensity'!$E$33+'Product Output &amp; Intensity'!W13*'Product Output &amp; Intensity'!$E$34+'Product Output &amp; Intensity'!W14*'Product Output &amp; Intensity'!$E$35+'Product Output &amp; Intensity'!W15*'Product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1.7671594572338187</v>
      </c>
      <c r="U9" s="337">
        <f>('Product Output &amp; Intensity'!X12*'Product Output &amp; Intensity'!$E$33+'Product Output &amp; Intensity'!X13*'Product Output &amp; Intensity'!$E$34+'Product Output &amp; Intensity'!X14*'Product Output &amp; Intensity'!$E$35+'Product Output &amp; Intensity'!X15*'Product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1.7818698357045177</v>
      </c>
      <c r="V9" s="337">
        <f>('Product Output &amp; Intensity'!Y12*'Product Output &amp; Intensity'!$E$33+'Product Output &amp; Intensity'!Y13*'Product Output &amp; Intensity'!$E$34+'Product Output &amp; Intensity'!Y14*'Product Output &amp; Intensity'!$E$35+'Product Output &amp; Intensity'!Y15*'Product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1.7965802141752167</v>
      </c>
      <c r="W9" s="337">
        <f>('Product Output &amp; Intensity'!Z12*'Product Output &amp; Intensity'!$E$33+'Product Output &amp; Intensity'!Z13*'Product Output &amp; Intensity'!$E$34+'Product Output &amp; Intensity'!Z14*'Product Output &amp; Intensity'!$E$35+'Product Output &amp; Intensity'!Z15*'Product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1.8112905926459155</v>
      </c>
      <c r="X9" s="337">
        <f>('Product Output &amp; Intensity'!AA12*'Product Output &amp; Intensity'!$E$33+'Product Output &amp; Intensity'!AA13*'Product Output &amp; Intensity'!$E$34+'Product Output &amp; Intensity'!AA14*'Product Output &amp; Intensity'!$E$35+'Product Output &amp; Intensity'!AA15*'Product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1.8179470655724683</v>
      </c>
      <c r="Y9" s="337">
        <f>('Product Output &amp; Intensity'!AB12*'Product Output &amp; Intensity'!$E$33+'Product Output &amp; Intensity'!AB13*'Product Output &amp; Intensity'!$E$34+'Product Output &amp; Intensity'!AB14*'Product Output &amp; Intensity'!$E$35+'Product Output &amp; Intensity'!AB15*'Product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1.8246035384990209</v>
      </c>
      <c r="Z9" s="337">
        <f>('Product Output &amp; Intensity'!AC12*'Product Output &amp; Intensity'!$E$33+'Product Output &amp; Intensity'!AC13*'Product Output &amp; Intensity'!$E$34+'Product Output &amp; Intensity'!AC14*'Product Output &amp; Intensity'!$E$35+'Product Output &amp; Intensity'!AC15*'Product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1.8312600114255737</v>
      </c>
      <c r="AA9" s="337">
        <f>('Product Output &amp; Intensity'!AD12*'Product Output &amp; Intensity'!$E$33+'Product Output &amp; Intensity'!AD13*'Product Output &amp; Intensity'!$E$34+'Product Output &amp; Intensity'!AD14*'Product Output &amp; Intensity'!$E$35+'Product Output &amp; Intensity'!AD15*'Product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1.8379164843521263</v>
      </c>
      <c r="AB9" s="337">
        <f>('Product Output &amp; Intensity'!AE12*'Product Output &amp; Intensity'!$E$33+'Product Output &amp; Intensity'!AE13*'Product Output &amp; Intensity'!$E$34+'Product Output &amp; Intensity'!AE14*'Product Output &amp; Intensity'!$E$35+'Product Output &amp; Intensity'!AE15*'Product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1.8445729572786791</v>
      </c>
      <c r="AC9" s="337">
        <f>('Product Output &amp; Intensity'!AF12*'Product Output &amp; Intensity'!$E$33+'Product Output &amp; Intensity'!AF13*'Product Output &amp; Intensity'!$E$34+'Product Output &amp; Intensity'!AF14*'Product Output &amp; Intensity'!$E$35+'Product Output &amp; Intensity'!AF15*'Product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1.8443154151714016</v>
      </c>
      <c r="AD9" s="337">
        <f>('Product Output &amp; Intensity'!AG12*'Product Output &amp; Intensity'!$E$33+'Product Output &amp; Intensity'!AG13*'Product Output &amp; Intensity'!$E$34+'Product Output &amp; Intensity'!AG14*'Product Output &amp; Intensity'!$E$35+'Product Output &amp; Intensity'!AG15*'Product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1.8440578730641244</v>
      </c>
      <c r="AE9" s="337">
        <f>('Product Output &amp; Intensity'!AH12*'Product Output &amp; Intensity'!$E$33+'Product Output &amp; Intensity'!AH13*'Product Output &amp; Intensity'!$E$34+'Product Output &amp; Intensity'!AH14*'Product Output &amp; Intensity'!$E$35+'Product Output &amp; Intensity'!AH15*'Product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1.8438003309568469</v>
      </c>
      <c r="AF9" s="337">
        <f>('Product Output &amp; Intensity'!AI12*'Product Output &amp; Intensity'!$E$33+'Product Output &amp; Intensity'!AI13*'Product Output &amp; Intensity'!$E$34+'Product Output &amp; Intensity'!AI14*'Product Output &amp; Intensity'!$E$35+'Product Output &amp; Intensity'!AI15*'Product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1.8435427888495697</v>
      </c>
      <c r="AG9" s="337">
        <f>('Product Output &amp; Intensity'!AJ12*'Product Output &amp; Intensity'!$E$33+'Product Output &amp; Intensity'!AJ13*'Product Output &amp; Intensity'!$E$34+'Product Output &amp; Intensity'!AJ14*'Product Output &amp; Intensity'!$E$35+'Product Output &amp; Intensity'!AJ15*'Product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1.8432852467422924</v>
      </c>
      <c r="AH9" s="337">
        <f>('Product Output &amp; Intensity'!AK12*'Product Output &amp; Intensity'!$E$33+'Product Output &amp; Intensity'!AK13*'Product Output &amp; Intensity'!$E$34+'Product Output &amp; Intensity'!AK14*'Product Output &amp; Intensity'!$E$35+'Product Output &amp; Intensity'!AK15*'Product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1.8367461154859193</v>
      </c>
      <c r="AI9" s="337">
        <f>('Product Output &amp; Intensity'!AL12*'Product Output &amp; Intensity'!$E$33+'Product Output &amp; Intensity'!AL13*'Product Output &amp; Intensity'!$E$34+'Product Output &amp; Intensity'!AL14*'Product Output &amp; Intensity'!$E$35+'Product Output &amp; Intensity'!AL15*'Product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1.8302069842295463</v>
      </c>
      <c r="AJ9" s="337">
        <f>('Product Output &amp; Intensity'!AM12*'Product Output &amp; Intensity'!$E$33+'Product Output &amp; Intensity'!AM13*'Product Output &amp; Intensity'!$E$34+'Product Output &amp; Intensity'!AM14*'Product Output &amp; Intensity'!$E$35+'Product Output &amp; Intensity'!AM15*'Product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1.8236678529731731</v>
      </c>
      <c r="AK9" s="337">
        <f>('Product Output &amp; Intensity'!AN12*'Product Output &amp; Intensity'!$E$33+'Product Output &amp; Intensity'!AN13*'Product Output &amp; Intensity'!$E$34+'Product Output &amp; Intensity'!AN14*'Product Output &amp; Intensity'!$E$35+'Product Output &amp; Intensity'!AN15*'Product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1.8171287217168002</v>
      </c>
      <c r="AL9" s="337">
        <f>('Product Output &amp; Intensity'!AO12*'Product Output &amp; Intensity'!$E$33+'Product Output &amp; Intensity'!AO13*'Product Output &amp; Intensity'!$E$34+'Product Output &amp; Intensity'!AO14*'Product Output &amp; Intensity'!$E$35+'Product Output &amp; Intensity'!AO15*'Product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1.810589590460427</v>
      </c>
      <c r="AM9" s="337">
        <f>('Product Output &amp; Intensity'!AP12*'Product Output &amp; Intensity'!$E$33+'Product Output &amp; Intensity'!AP13*'Product Output &amp; Intensity'!$E$34+'Product Output &amp; Intensity'!AP14*'Product Output &amp; Intensity'!$E$35+'Product Output &amp; Intensity'!AP15*'Product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1.8028960914746894</v>
      </c>
      <c r="AN9" s="337">
        <f>('Product Output &amp; Intensity'!AQ12*'Product Output &amp; Intensity'!$E$33+'Product Output &amp; Intensity'!AQ13*'Product Output &amp; Intensity'!$E$34+'Product Output &amp; Intensity'!AQ14*'Product Output &amp; Intensity'!$E$35+'Product Output &amp; Intensity'!AQ15*'Product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1.7952025924889521</v>
      </c>
      <c r="AO9" s="337">
        <f>('Product Output &amp; Intensity'!AR12*'Product Output &amp; Intensity'!$E$33+'Product Output &amp; Intensity'!AR13*'Product Output &amp; Intensity'!$E$34+'Product Output &amp; Intensity'!AR14*'Product Output &amp; Intensity'!$E$35+'Product Output &amp; Intensity'!AR15*'Product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1.7875090935032145</v>
      </c>
      <c r="AP9" s="337">
        <f>('Product Output &amp; Intensity'!AS12*'Product Output &amp; Intensity'!$E$33+'Product Output &amp; Intensity'!AS13*'Product Output &amp; Intensity'!$E$34+'Product Output &amp; Intensity'!AS14*'Product Output &amp; Intensity'!$E$35+'Product Output &amp; Intensity'!AS15*'Product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1.7798155945174772</v>
      </c>
      <c r="AQ9" s="338">
        <f>('Product Output &amp; Intensity'!AT12*'Product Output &amp; Intensity'!$E$33+'Product Output &amp; Intensity'!AT13*'Product Output &amp; Intensity'!$E$34+'Product Output &amp; Intensity'!AT14*'Product Output &amp; Intensity'!$E$35+'Product Output &amp; Intensity'!AT15*'Product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1.7721220955317396</v>
      </c>
    </row>
    <row r="10" spans="1:43" x14ac:dyDescent="0.2">
      <c r="A10" s="229" t="s">
        <v>25</v>
      </c>
      <c r="B10" s="161" t="s">
        <v>410</v>
      </c>
      <c r="C10" s="161">
        <v>1</v>
      </c>
      <c r="D10" s="337">
        <f>('Product Output &amp; Intensity'!G16*'Product Output &amp; Intensity'!$E$37+'Product Output &amp; Intensity'!G17*'Product Output &amp; Intensity'!$E$38)/('Product Output &amp; Intensity'!$F16*'Product Output &amp; Intensity'!$E$37+'Product Output &amp; Intensity'!$F17*'Product Output &amp; Intensity'!$E$38)</f>
        <v>0.99531342987356031</v>
      </c>
      <c r="E10" s="337">
        <f>('Product Output &amp; Intensity'!H16*'Product Output &amp; Intensity'!$E$37+'Product Output &amp; Intensity'!H17*'Product Output &amp; Intensity'!$E$38)/('Product Output &amp; Intensity'!$F16*'Product Output &amp; Intensity'!$E$37+'Product Output &amp; Intensity'!$F17*'Product Output &amp; Intensity'!$E$38)</f>
        <v>0.89531366997206929</v>
      </c>
      <c r="F10" s="337">
        <f>('Product Output &amp; Intensity'!I16*'Product Output &amp; Intensity'!$E$37+'Product Output &amp; Intensity'!I17*'Product Output &amp; Intensity'!$E$38)/('Product Output &amp; Intensity'!$F16*'Product Output &amp; Intensity'!$E$37+'Product Output &amp; Intensity'!$F17*'Product Output &amp; Intensity'!$E$38)</f>
        <v>0.93391140423659325</v>
      </c>
      <c r="G10" s="337">
        <f>('Product Output &amp; Intensity'!J16*'Product Output &amp; Intensity'!$E$37+'Product Output &amp; Intensity'!J17*'Product Output &amp; Intensity'!$E$38)/('Product Output &amp; Intensity'!$F16*'Product Output &amp; Intensity'!$E$37+'Product Output &amp; Intensity'!$F17*'Product Output &amp; Intensity'!$E$38)</f>
        <v>0.97250913850111742</v>
      </c>
      <c r="H10" s="337">
        <f>('Product Output &amp; Intensity'!K16*'Product Output &amp; Intensity'!$E$37+'Product Output &amp; Intensity'!K17*'Product Output &amp; Intensity'!$E$38)/('Product Output &amp; Intensity'!$F16*'Product Output &amp; Intensity'!$E$37+'Product Output &amp; Intensity'!$F17*'Product Output &amp; Intensity'!$E$38)</f>
        <v>1.0111068727656414</v>
      </c>
      <c r="I10" s="337">
        <f>('Product Output &amp; Intensity'!L16*'Product Output &amp; Intensity'!$E$37+'Product Output &amp; Intensity'!L17*'Product Output &amp; Intensity'!$E$38)/('Product Output &amp; Intensity'!$F16*'Product Output &amp; Intensity'!$E$37+'Product Output &amp; Intensity'!$F17*'Product Output &amp; Intensity'!$E$38)</f>
        <v>1.0239268259499283</v>
      </c>
      <c r="J10" s="337">
        <f>('Product Output &amp; Intensity'!M16*'Product Output &amp; Intensity'!$E$37+'Product Output &amp; Intensity'!M17*'Product Output &amp; Intensity'!$E$38)/('Product Output &amp; Intensity'!$F16*'Product Output &amp; Intensity'!$E$37+'Product Output &amp; Intensity'!$F17*'Product Output &amp; Intensity'!$E$38)</f>
        <v>1.0367467791342155</v>
      </c>
      <c r="K10" s="337">
        <f>('Product Output &amp; Intensity'!N16*'Product Output &amp; Intensity'!$E$37+'Product Output &amp; Intensity'!N17*'Product Output &amp; Intensity'!$E$38)/('Product Output &amp; Intensity'!$F16*'Product Output &amp; Intensity'!$E$37+'Product Output &amp; Intensity'!$F17*'Product Output &amp; Intensity'!$E$38)</f>
        <v>1.0495667323185027</v>
      </c>
      <c r="L10" s="337">
        <f>('Product Output &amp; Intensity'!O16*'Product Output &amp; Intensity'!$E$37+'Product Output &amp; Intensity'!O17*'Product Output &amp; Intensity'!$E$38)/('Product Output &amp; Intensity'!$F16*'Product Output &amp; Intensity'!$E$37+'Product Output &amp; Intensity'!$F17*'Product Output &amp; Intensity'!$E$38)</f>
        <v>1.0623866855027897</v>
      </c>
      <c r="M10" s="337">
        <f>('Product Output &amp; Intensity'!P16*'Product Output &amp; Intensity'!$E$37+'Product Output &amp; Intensity'!P17*'Product Output &amp; Intensity'!$E$38)/('Product Output &amp; Intensity'!$F16*'Product Output &amp; Intensity'!$E$37+'Product Output &amp; Intensity'!$F17*'Product Output &amp; Intensity'!$E$38)</f>
        <v>1.0752066386870769</v>
      </c>
      <c r="N10" s="337">
        <f>('Product Output &amp; Intensity'!Q16*'Product Output &amp; Intensity'!$E$37+'Product Output &amp; Intensity'!Q17*'Product Output &amp; Intensity'!$E$38)/('Product Output &amp; Intensity'!$F16*'Product Output &amp; Intensity'!$E$37+'Product Output &amp; Intensity'!$F17*'Product Output &amp; Intensity'!$E$38)</f>
        <v>1.0630387076917696</v>
      </c>
      <c r="O10" s="337">
        <f>('Product Output &amp; Intensity'!R16*'Product Output &amp; Intensity'!$E$37+'Product Output &amp; Intensity'!R17*'Product Output &amp; Intensity'!$E$38)/('Product Output &amp; Intensity'!$F16*'Product Output &amp; Intensity'!$E$37+'Product Output &amp; Intensity'!$F17*'Product Output &amp; Intensity'!$E$38)</f>
        <v>1.050870776696462</v>
      </c>
      <c r="P10" s="337">
        <f>('Product Output &amp; Intensity'!S16*'Product Output &amp; Intensity'!$E$37+'Product Output &amp; Intensity'!S17*'Product Output &amp; Intensity'!$E$38)/('Product Output &amp; Intensity'!$F16*'Product Output &amp; Intensity'!$E$37+'Product Output &amp; Intensity'!$F17*'Product Output &amp; Intensity'!$E$38)</f>
        <v>1.0387028457011547</v>
      </c>
      <c r="Q10" s="337">
        <f>('Product Output &amp; Intensity'!T16*'Product Output &amp; Intensity'!$E$37+'Product Output &amp; Intensity'!T17*'Product Output &amp; Intensity'!$E$38)/('Product Output &amp; Intensity'!$F16*'Product Output &amp; Intensity'!$E$37+'Product Output &amp; Intensity'!$F17*'Product Output &amp; Intensity'!$E$38)</f>
        <v>1.0265349147058473</v>
      </c>
      <c r="R10" s="337">
        <f>('Product Output &amp; Intensity'!U16*'Product Output &amp; Intensity'!$E$37+'Product Output &amp; Intensity'!U17*'Product Output &amp; Intensity'!$E$38)/('Product Output &amp; Intensity'!$F16*'Product Output &amp; Intensity'!$E$37+'Product Output &amp; Intensity'!$F17*'Product Output &amp; Intensity'!$E$38)</f>
        <v>1.01436698371054</v>
      </c>
      <c r="S10" s="337">
        <f>('Product Output &amp; Intensity'!V16*'Product Output &amp; Intensity'!$E$37+'Product Output &amp; Intensity'!V17*'Product Output &amp; Intensity'!$E$38)/('Product Output &amp; Intensity'!$F16*'Product Output &amp; Intensity'!$E$37+'Product Output &amp; Intensity'!$F17*'Product Output &amp; Intensity'!$E$38)</f>
        <v>0.99699862453163102</v>
      </c>
      <c r="T10" s="337">
        <f>('Product Output &amp; Intensity'!W16*'Product Output &amp; Intensity'!$E$37+'Product Output &amp; Intensity'!W17*'Product Output &amp; Intensity'!$E$38)/('Product Output &amp; Intensity'!$F16*'Product Output &amp; Intensity'!$E$37+'Product Output &amp; Intensity'!$F17*'Product Output &amp; Intensity'!$E$38)</f>
        <v>0.97963026535272213</v>
      </c>
      <c r="U10" s="337">
        <f>('Product Output &amp; Intensity'!X16*'Product Output &amp; Intensity'!$E$37+'Product Output &amp; Intensity'!X17*'Product Output &amp; Intensity'!$E$38)/('Product Output &amp; Intensity'!$F16*'Product Output &amp; Intensity'!$E$37+'Product Output &amp; Intensity'!$F17*'Product Output &amp; Intensity'!$E$38)</f>
        <v>0.96226190617381335</v>
      </c>
      <c r="V10" s="337">
        <f>('Product Output &amp; Intensity'!Y16*'Product Output &amp; Intensity'!$E$37+'Product Output &amp; Intensity'!Y17*'Product Output &amp; Intensity'!$E$38)/('Product Output &amp; Intensity'!$F16*'Product Output &amp; Intensity'!$E$37+'Product Output &amp; Intensity'!$F17*'Product Output &amp; Intensity'!$E$38)</f>
        <v>0.94489354699490447</v>
      </c>
      <c r="W10" s="337">
        <f>('Product Output &amp; Intensity'!Z16*'Product Output &amp; Intensity'!$E$37+'Product Output &amp; Intensity'!Z17*'Product Output &amp; Intensity'!$E$38)/('Product Output &amp; Intensity'!$F16*'Product Output &amp; Intensity'!$E$37+'Product Output &amp; Intensity'!$F17*'Product Output &amp; Intensity'!$E$38)</f>
        <v>0.92752518781599558</v>
      </c>
      <c r="X10" s="337">
        <f>('Product Output &amp; Intensity'!AA16*'Product Output &amp; Intensity'!$E$37+'Product Output &amp; Intensity'!AA17*'Product Output &amp; Intensity'!$E$38)/('Product Output &amp; Intensity'!$F16*'Product Output &amp; Intensity'!$E$37+'Product Output &amp; Intensity'!$F17*'Product Output &amp; Intensity'!$E$38)</f>
        <v>0.90370590379152893</v>
      </c>
      <c r="Y10" s="337">
        <f>('Product Output &amp; Intensity'!AB16*'Product Output &amp; Intensity'!$E$37+'Product Output &amp; Intensity'!AB17*'Product Output &amp; Intensity'!$E$38)/('Product Output &amp; Intensity'!$F16*'Product Output &amp; Intensity'!$E$37+'Product Output &amp; Intensity'!$F17*'Product Output &amp; Intensity'!$E$38)</f>
        <v>0.87988661976706239</v>
      </c>
      <c r="Z10" s="337">
        <f>('Product Output &amp; Intensity'!AC16*'Product Output &amp; Intensity'!$E$37+'Product Output &amp; Intensity'!AC17*'Product Output &amp; Intensity'!$E$38)/('Product Output &amp; Intensity'!$F16*'Product Output &amp; Intensity'!$E$37+'Product Output &amp; Intensity'!$F17*'Product Output &amp; Intensity'!$E$38)</f>
        <v>0.85606733574259575</v>
      </c>
      <c r="AA10" s="337">
        <f>('Product Output &amp; Intensity'!AD16*'Product Output &amp; Intensity'!$E$37+'Product Output &amp; Intensity'!AD17*'Product Output &amp; Intensity'!$E$38)/('Product Output &amp; Intensity'!$F16*'Product Output &amp; Intensity'!$E$37+'Product Output &amp; Intensity'!$F17*'Product Output &amp; Intensity'!$E$38)</f>
        <v>0.83224805171812921</v>
      </c>
      <c r="AB10" s="337">
        <f>('Product Output &amp; Intensity'!AE16*'Product Output &amp; Intensity'!$E$37+'Product Output &amp; Intensity'!AE17*'Product Output &amp; Intensity'!$E$38)/('Product Output &amp; Intensity'!$F16*'Product Output &amp; Intensity'!$E$37+'Product Output &amp; Intensity'!$F17*'Product Output &amp; Intensity'!$E$38)</f>
        <v>0.80842876769366256</v>
      </c>
      <c r="AC10" s="337">
        <f>('Product Output &amp; Intensity'!AF16*'Product Output &amp; Intensity'!$E$37+'Product Output &amp; Intensity'!AF17*'Product Output &amp; Intensity'!$E$38)/('Product Output &amp; Intensity'!$F16*'Product Output &amp; Intensity'!$E$37+'Product Output &amp; Intensity'!$F17*'Product Output &amp; Intensity'!$E$38)</f>
        <v>0.79003670217939903</v>
      </c>
      <c r="AD10" s="337">
        <f>('Product Output &amp; Intensity'!AG16*'Product Output &amp; Intensity'!$E$37+'Product Output &amp; Intensity'!AG17*'Product Output &amp; Intensity'!$E$38)/('Product Output &amp; Intensity'!$F16*'Product Output &amp; Intensity'!$E$37+'Product Output &amp; Intensity'!$F17*'Product Output &amp; Intensity'!$E$38)</f>
        <v>0.77164463666513561</v>
      </c>
      <c r="AE10" s="337">
        <f>('Product Output &amp; Intensity'!AH16*'Product Output &amp; Intensity'!$E$37+'Product Output &amp; Intensity'!AH17*'Product Output &amp; Intensity'!$E$38)/('Product Output &amp; Intensity'!$F16*'Product Output &amp; Intensity'!$E$37+'Product Output &amp; Intensity'!$F17*'Product Output &amp; Intensity'!$E$38)</f>
        <v>0.75325257115087207</v>
      </c>
      <c r="AF10" s="337">
        <f>('Product Output &amp; Intensity'!AI16*'Product Output &amp; Intensity'!$E$37+'Product Output &amp; Intensity'!AI17*'Product Output &amp; Intensity'!$E$38)/('Product Output &amp; Intensity'!$F16*'Product Output &amp; Intensity'!$E$37+'Product Output &amp; Intensity'!$F17*'Product Output &amp; Intensity'!$E$38)</f>
        <v>0.73486050563660865</v>
      </c>
      <c r="AG10" s="337">
        <f>('Product Output &amp; Intensity'!AJ16*'Product Output &amp; Intensity'!$E$37+'Product Output &amp; Intensity'!AJ17*'Product Output &amp; Intensity'!$E$38)/('Product Output &amp; Intensity'!$F16*'Product Output &amp; Intensity'!$E$37+'Product Output &amp; Intensity'!$F17*'Product Output &amp; Intensity'!$E$38)</f>
        <v>0.71646844012234512</v>
      </c>
      <c r="AH10" s="337">
        <f>('Product Output &amp; Intensity'!AK16*'Product Output &amp; Intensity'!$E$37+'Product Output &amp; Intensity'!AK17*'Product Output &amp; Intensity'!$E$38)/('Product Output &amp; Intensity'!$F16*'Product Output &amp; Intensity'!$E$37+'Product Output &amp; Intensity'!$F17*'Product Output &amp; Intensity'!$E$38)</f>
        <v>0.70540611196922076</v>
      </c>
      <c r="AI10" s="337">
        <f>('Product Output &amp; Intensity'!AL16*'Product Output &amp; Intensity'!$E$37+'Product Output &amp; Intensity'!AL17*'Product Output &amp; Intensity'!$E$38)/('Product Output &amp; Intensity'!$F16*'Product Output &amp; Intensity'!$E$37+'Product Output &amp; Intensity'!$F17*'Product Output &amp; Intensity'!$E$38)</f>
        <v>0.69434378381609629</v>
      </c>
      <c r="AJ10" s="337">
        <f>('Product Output &amp; Intensity'!AM16*'Product Output &amp; Intensity'!$E$37+'Product Output &amp; Intensity'!AM17*'Product Output &amp; Intensity'!$E$38)/('Product Output &amp; Intensity'!$F16*'Product Output &amp; Intensity'!$E$37+'Product Output &amp; Intensity'!$F17*'Product Output &amp; Intensity'!$E$38)</f>
        <v>0.68328145566297194</v>
      </c>
      <c r="AK10" s="337">
        <f>('Product Output &amp; Intensity'!AN16*'Product Output &amp; Intensity'!$E$37+'Product Output &amp; Intensity'!AN17*'Product Output &amp; Intensity'!$E$38)/('Product Output &amp; Intensity'!$F16*'Product Output &amp; Intensity'!$E$37+'Product Output &amp; Intensity'!$F17*'Product Output &amp; Intensity'!$E$38)</f>
        <v>0.67221912750984747</v>
      </c>
      <c r="AL10" s="337">
        <f>('Product Output &amp; Intensity'!AO16*'Product Output &amp; Intensity'!$E$37+'Product Output &amp; Intensity'!AO17*'Product Output &amp; Intensity'!$E$38)/('Product Output &amp; Intensity'!$F16*'Product Output &amp; Intensity'!$E$37+'Product Output &amp; Intensity'!$F17*'Product Output &amp; Intensity'!$E$38)</f>
        <v>0.66115679935672311</v>
      </c>
      <c r="AM10" s="337">
        <f>('Product Output &amp; Intensity'!AP16*'Product Output &amp; Intensity'!$E$37+'Product Output &amp; Intensity'!AP17*'Product Output &amp; Intensity'!$E$38)/('Product Output &amp; Intensity'!$F16*'Product Output &amp; Intensity'!$E$37+'Product Output &amp; Intensity'!$F17*'Product Output &amp; Intensity'!$E$38)</f>
        <v>0.65563366950387325</v>
      </c>
      <c r="AN10" s="337">
        <f>('Product Output &amp; Intensity'!AQ16*'Product Output &amp; Intensity'!$E$37+'Product Output &amp; Intensity'!AQ17*'Product Output &amp; Intensity'!$E$38)/('Product Output &amp; Intensity'!$F16*'Product Output &amp; Intensity'!$E$37+'Product Output &amp; Intensity'!$F17*'Product Output &amp; Intensity'!$E$38)</f>
        <v>0.65011053965102339</v>
      </c>
      <c r="AO10" s="337">
        <f>('Product Output &amp; Intensity'!AR16*'Product Output &amp; Intensity'!$E$37+'Product Output &amp; Intensity'!AR17*'Product Output &amp; Intensity'!$E$38)/('Product Output &amp; Intensity'!$F16*'Product Output &amp; Intensity'!$E$37+'Product Output &amp; Intensity'!$F17*'Product Output &amp; Intensity'!$E$38)</f>
        <v>0.64458740979817353</v>
      </c>
      <c r="AP10" s="337">
        <f>('Product Output &amp; Intensity'!AS16*'Product Output &amp; Intensity'!$E$37+'Product Output &amp; Intensity'!AS17*'Product Output &amp; Intensity'!$E$38)/('Product Output &amp; Intensity'!$F16*'Product Output &amp; Intensity'!$E$37+'Product Output &amp; Intensity'!$F17*'Product Output &amp; Intensity'!$E$38)</f>
        <v>0.63906427994532367</v>
      </c>
      <c r="AQ10" s="338">
        <f>('Product Output &amp; Intensity'!AT16*'Product Output &amp; Intensity'!$E$37+'Product Output &amp; Intensity'!AT17*'Product Output &amp; Intensity'!$E$38)/('Product Output &amp; Intensity'!$F16*'Product Output &amp; Intensity'!$E$37+'Product Output &amp; Intensity'!$F17*'Product Output &amp; Intensity'!$E$38)</f>
        <v>0.63354115009247369</v>
      </c>
    </row>
    <row r="11" spans="1:43" x14ac:dyDescent="0.2">
      <c r="A11" s="230" t="s">
        <v>26</v>
      </c>
      <c r="B11" s="161" t="s">
        <v>409</v>
      </c>
      <c r="C11" s="161">
        <v>1</v>
      </c>
      <c r="D11" s="337">
        <f>'Product Output &amp; Intensity'!G18/'Product Output &amp; Intensity'!$F18</f>
        <v>0.972271674886933</v>
      </c>
      <c r="E11" s="337">
        <f>'Product Output &amp; Intensity'!H18/'Product Output &amp; Intensity'!$F18</f>
        <v>0.95603938815522804</v>
      </c>
      <c r="F11" s="337">
        <f>'Product Output &amp; Intensity'!I18/'Product Output &amp; Intensity'!$F18</f>
        <v>1.0318121614360378</v>
      </c>
      <c r="G11" s="337">
        <f>'Product Output &amp; Intensity'!J18/'Product Output &amp; Intensity'!$F18</f>
        <v>1.1075849347168476</v>
      </c>
      <c r="H11" s="337">
        <f>'Product Output &amp; Intensity'!K18/'Product Output &amp; Intensity'!$F18</f>
        <v>1.1833577079976574</v>
      </c>
      <c r="I11" s="337">
        <f>'Product Output &amp; Intensity'!L18/'Product Output &amp; Intensity'!$F18</f>
        <v>1.2096545459531609</v>
      </c>
      <c r="J11" s="337">
        <f>'Product Output &amp; Intensity'!M18/'Product Output &amp; Intensity'!$F18</f>
        <v>1.2359513839086644</v>
      </c>
      <c r="K11" s="337">
        <f>'Product Output &amp; Intensity'!N18/'Product Output &amp; Intensity'!$F18</f>
        <v>1.262248221864168</v>
      </c>
      <c r="L11" s="337">
        <f>'Product Output &amp; Intensity'!O18/'Product Output &amp; Intensity'!$F18</f>
        <v>1.2885450598196715</v>
      </c>
      <c r="M11" s="337">
        <f>'Product Output &amp; Intensity'!P18/'Product Output &amp; Intensity'!$F18</f>
        <v>1.3148418977751748</v>
      </c>
      <c r="N11" s="337">
        <f>'Product Output &amp; Intensity'!Q18/'Product Output &amp; Intensity'!$F18</f>
        <v>1.3167202433434251</v>
      </c>
      <c r="O11" s="337">
        <f>'Product Output &amp; Intensity'!R18/'Product Output &amp; Intensity'!$F18</f>
        <v>1.3185985889116754</v>
      </c>
      <c r="P11" s="337">
        <f>'Product Output &amp; Intensity'!S18/'Product Output &amp; Intensity'!$F18</f>
        <v>1.3204769344799256</v>
      </c>
      <c r="Q11" s="337">
        <f>'Product Output &amp; Intensity'!T18/'Product Output &amp; Intensity'!$F18</f>
        <v>1.3223552800481759</v>
      </c>
      <c r="R11" s="337">
        <f>'Product Output &amp; Intensity'!U18/'Product Output &amp; Intensity'!$F18</f>
        <v>1.3242336256164262</v>
      </c>
      <c r="S11" s="337">
        <f>'Product Output &amp; Intensity'!V18/'Product Output &amp; Intensity'!$F18</f>
        <v>1.3092068610704242</v>
      </c>
      <c r="T11" s="337">
        <f>'Product Output &amp; Intensity'!W18/'Product Output &amp; Intensity'!$F18</f>
        <v>1.2941800965244221</v>
      </c>
      <c r="U11" s="337">
        <f>'Product Output &amp; Intensity'!X18/'Product Output &amp; Intensity'!$F18</f>
        <v>1.2791533319784201</v>
      </c>
      <c r="V11" s="337">
        <f>'Product Output &amp; Intensity'!Y18/'Product Output &amp; Intensity'!$F18</f>
        <v>1.2641265674324182</v>
      </c>
      <c r="W11" s="337">
        <f>'Product Output &amp; Intensity'!Z18/'Product Output &amp; Intensity'!$F18</f>
        <v>1.2490998028864162</v>
      </c>
      <c r="X11" s="337">
        <f>'Product Output &amp; Intensity'!AA18/'Product Output &amp; Intensity'!$F18</f>
        <v>1.2209246193626624</v>
      </c>
      <c r="Y11" s="337">
        <f>'Product Output &amp; Intensity'!AB18/'Product Output &amp; Intensity'!$F18</f>
        <v>1.1927494358389086</v>
      </c>
      <c r="Z11" s="337">
        <f>'Product Output &amp; Intensity'!AC18/'Product Output &amp; Intensity'!$F18</f>
        <v>1.164574252315155</v>
      </c>
      <c r="AA11" s="337">
        <f>'Product Output &amp; Intensity'!AD18/'Product Output &amp; Intensity'!$F18</f>
        <v>1.1363990687914012</v>
      </c>
      <c r="AB11" s="337">
        <f>'Product Output &amp; Intensity'!AE18/'Product Output &amp; Intensity'!$F18</f>
        <v>1.1082238852676474</v>
      </c>
      <c r="AC11" s="337">
        <f>'Product Output &amp; Intensity'!AF18/'Product Output &amp; Intensity'!$F18</f>
        <v>1.0800487017438936</v>
      </c>
      <c r="AD11" s="337">
        <f>'Product Output &amp; Intensity'!AG18/'Product Output &amp; Intensity'!$F18</f>
        <v>1.05187351822014</v>
      </c>
      <c r="AE11" s="337">
        <f>'Product Output &amp; Intensity'!AH18/'Product Output &amp; Intensity'!$F18</f>
        <v>1.0236983346963862</v>
      </c>
      <c r="AF11" s="337">
        <f>'Product Output &amp; Intensity'!AI18/'Product Output &amp; Intensity'!$F18</f>
        <v>0.99552315117263246</v>
      </c>
      <c r="AG11" s="337">
        <f>'Product Output &amp; Intensity'!AJ18/'Product Output &amp; Intensity'!$F18</f>
        <v>0.96734796764887865</v>
      </c>
      <c r="AH11" s="337">
        <f>'Product Output &amp; Intensity'!AK18/'Product Output &amp; Intensity'!$F18</f>
        <v>0.9429294752616254</v>
      </c>
      <c r="AI11" s="337">
        <f>'Product Output &amp; Intensity'!AL18/'Product Output &amp; Intensity'!$F18</f>
        <v>0.91851098287437216</v>
      </c>
      <c r="AJ11" s="337">
        <f>'Product Output &amp; Intensity'!AM18/'Product Output &amp; Intensity'!$F18</f>
        <v>0.89409249048711892</v>
      </c>
      <c r="AK11" s="337">
        <f>'Product Output &amp; Intensity'!AN18/'Product Output &amp; Intensity'!$F18</f>
        <v>0.86967399809986567</v>
      </c>
      <c r="AL11" s="337">
        <f>'Product Output &amp; Intensity'!AO18/'Product Output &amp; Intensity'!$F18</f>
        <v>0.84525550571261243</v>
      </c>
      <c r="AM11" s="337">
        <f>'Product Output &amp; Intensity'!AP18/'Product Output &amp; Intensity'!$F18</f>
        <v>0.81961031279337415</v>
      </c>
      <c r="AN11" s="337">
        <f>'Product Output &amp; Intensity'!AQ18/'Product Output &amp; Intensity'!$F18</f>
        <v>0.79396511987413576</v>
      </c>
      <c r="AO11" s="337">
        <f>'Product Output &amp; Intensity'!AR18/'Product Output &amp; Intensity'!$F18</f>
        <v>0.76831992695489748</v>
      </c>
      <c r="AP11" s="337">
        <f>'Product Output &amp; Intensity'!AS18/'Product Output &amp; Intensity'!$F18</f>
        <v>0.74267473403565909</v>
      </c>
      <c r="AQ11" s="338">
        <f>'Product Output &amp; Intensity'!AT18/'Product Output &amp; Intensity'!$F18</f>
        <v>0.71702954111642092</v>
      </c>
    </row>
    <row r="12" spans="1:43" x14ac:dyDescent="0.2">
      <c r="A12" s="229" t="s">
        <v>27</v>
      </c>
      <c r="B12" s="161" t="s">
        <v>410</v>
      </c>
      <c r="C12" s="161">
        <v>1</v>
      </c>
      <c r="D12" s="337">
        <f>('Product Output &amp; Intensity'!G19*'Product Output &amp; Intensity'!$E$39+'Product Output &amp; Intensity'!G20*'Product Output &amp; Intensity'!$E$40)/('Product Output &amp; Intensity'!$F19*'Product Output &amp; Intensity'!$E$39+'Product Output &amp; Intensity'!$F20*'Product Output &amp; Intensity'!$E$40)</f>
        <v>1.038627808096932</v>
      </c>
      <c r="E12" s="337">
        <f>('Product Output &amp; Intensity'!H19*'Product Output &amp; Intensity'!$E$39+'Product Output &amp; Intensity'!H20*'Product Output &amp; Intensity'!$E$40)/('Product Output &amp; Intensity'!$F19*'Product Output &amp; Intensity'!$E$39+'Product Output &amp; Intensity'!$F20*'Product Output &amp; Intensity'!$E$40)</f>
        <v>1.0835037379957402</v>
      </c>
      <c r="F12" s="337">
        <f>('Product Output &amp; Intensity'!I19*'Product Output &amp; Intensity'!$E$39+'Product Output &amp; Intensity'!I20*'Product Output &amp; Intensity'!$E$40)/('Product Output &amp; Intensity'!$F19*'Product Output &amp; Intensity'!$E$39+'Product Output &amp; Intensity'!$F20*'Product Output &amp; Intensity'!$E$40)</f>
        <v>1.1740177392098523</v>
      </c>
      <c r="G12" s="337">
        <f>('Product Output &amp; Intensity'!J19*'Product Output &amp; Intensity'!$E$39+'Product Output &amp; Intensity'!J20*'Product Output &amp; Intensity'!$E$40)/('Product Output &amp; Intensity'!$F19*'Product Output &amp; Intensity'!$E$39+'Product Output &amp; Intensity'!$F20*'Product Output &amp; Intensity'!$E$40)</f>
        <v>1.2645317404239644</v>
      </c>
      <c r="H12" s="337">
        <f>('Product Output &amp; Intensity'!K19*'Product Output &amp; Intensity'!$E$39+'Product Output &amp; Intensity'!K20*'Product Output &amp; Intensity'!$E$40)/('Product Output &amp; Intensity'!$F19*'Product Output &amp; Intensity'!$E$39+'Product Output &amp; Intensity'!$F20*'Product Output &amp; Intensity'!$E$40)</f>
        <v>1.355045741638077</v>
      </c>
      <c r="I12" s="337">
        <f>('Product Output &amp; Intensity'!L19*'Product Output &amp; Intensity'!$E$39+'Product Output &amp; Intensity'!L20*'Product Output &amp; Intensity'!$E$40)/('Product Output &amp; Intensity'!$F19*'Product Output &amp; Intensity'!$E$39+'Product Output &amp; Intensity'!$F20*'Product Output &amp; Intensity'!$E$40)</f>
        <v>1.4251538241714452</v>
      </c>
      <c r="J12" s="337">
        <f>('Product Output &amp; Intensity'!M19*'Product Output &amp; Intensity'!$E$39+'Product Output &amp; Intensity'!M20*'Product Output &amp; Intensity'!$E$40)/('Product Output &amp; Intensity'!$F19*'Product Output &amp; Intensity'!$E$39+'Product Output &amp; Intensity'!$F20*'Product Output &amp; Intensity'!$E$40)</f>
        <v>1.4952619067048136</v>
      </c>
      <c r="K12" s="337">
        <f>('Product Output &amp; Intensity'!N19*'Product Output &amp; Intensity'!$E$39+'Product Output &amp; Intensity'!N20*'Product Output &amp; Intensity'!$E$40)/('Product Output &amp; Intensity'!$F19*'Product Output &amp; Intensity'!$E$39+'Product Output &amp; Intensity'!$F20*'Product Output &amp; Intensity'!$E$40)</f>
        <v>1.5653699892381818</v>
      </c>
      <c r="L12" s="337">
        <f>('Product Output &amp; Intensity'!O19*'Product Output &amp; Intensity'!$E$39+'Product Output &amp; Intensity'!O20*'Product Output &amp; Intensity'!$E$40)/('Product Output &amp; Intensity'!$F19*'Product Output &amp; Intensity'!$E$39+'Product Output &amp; Intensity'!$F20*'Product Output &amp; Intensity'!$E$40)</f>
        <v>1.6354780717715502</v>
      </c>
      <c r="M12" s="337">
        <f>('Product Output &amp; Intensity'!P19*'Product Output &amp; Intensity'!$E$39+'Product Output &amp; Intensity'!P20*'Product Output &amp; Intensity'!$E$40)/('Product Output &amp; Intensity'!$F19*'Product Output &amp; Intensity'!$E$39+'Product Output &amp; Intensity'!$F20*'Product Output &amp; Intensity'!$E$40)</f>
        <v>1.7055861543049189</v>
      </c>
      <c r="N12" s="337">
        <f>('Product Output &amp; Intensity'!Q19*'Product Output &amp; Intensity'!$E$39+'Product Output &amp; Intensity'!Q20*'Product Output &amp; Intensity'!$E$40)/('Product Output &amp; Intensity'!$F19*'Product Output &amp; Intensity'!$E$39+'Product Output &amp; Intensity'!$F20*'Product Output &amp; Intensity'!$E$40)</f>
        <v>1.7434137929473736</v>
      </c>
      <c r="O12" s="337">
        <f>('Product Output &amp; Intensity'!R19*'Product Output &amp; Intensity'!$E$39+'Product Output &amp; Intensity'!R20*'Product Output &amp; Intensity'!$E$40)/('Product Output &amp; Intensity'!$F19*'Product Output &amp; Intensity'!$E$39+'Product Output &amp; Intensity'!$F20*'Product Output &amp; Intensity'!$E$40)</f>
        <v>1.7812414315898284</v>
      </c>
      <c r="P12" s="337">
        <f>('Product Output &amp; Intensity'!S19*'Product Output &amp; Intensity'!$E$39+'Product Output &amp; Intensity'!S20*'Product Output &amp; Intensity'!$E$40)/('Product Output &amp; Intensity'!$F19*'Product Output &amp; Intensity'!$E$39+'Product Output &amp; Intensity'!$F20*'Product Output &amp; Intensity'!$E$40)</f>
        <v>1.8190690702322834</v>
      </c>
      <c r="Q12" s="337">
        <f>('Product Output &amp; Intensity'!T19*'Product Output &amp; Intensity'!$E$39+'Product Output &amp; Intensity'!T20*'Product Output &amp; Intensity'!$E$40)/('Product Output &amp; Intensity'!$F19*'Product Output &amp; Intensity'!$E$39+'Product Output &amp; Intensity'!$F20*'Product Output &amp; Intensity'!$E$40)</f>
        <v>1.8568967088747381</v>
      </c>
      <c r="R12" s="337">
        <f>('Product Output &amp; Intensity'!U19*'Product Output &amp; Intensity'!$E$39+'Product Output &amp; Intensity'!U20*'Product Output &amp; Intensity'!$E$40)/('Product Output &amp; Intensity'!$F19*'Product Output &amp; Intensity'!$E$39+'Product Output &amp; Intensity'!$F20*'Product Output &amp; Intensity'!$E$40)</f>
        <v>1.8947243475171931</v>
      </c>
      <c r="S12" s="337">
        <f>('Product Output &amp; Intensity'!V19*'Product Output &amp; Intensity'!$E$39+'Product Output &amp; Intensity'!V20*'Product Output &amp; Intensity'!$E$40)/('Product Output &amp; Intensity'!$F19*'Product Output &amp; Intensity'!$E$39+'Product Output &amp; Intensity'!$F20*'Product Output &amp; Intensity'!$E$40)</f>
        <v>1.9058187370202759</v>
      </c>
      <c r="T12" s="337">
        <f>('Product Output &amp; Intensity'!W19*'Product Output &amp; Intensity'!$E$39+'Product Output &amp; Intensity'!W20*'Product Output &amp; Intensity'!$E$40)/('Product Output &amp; Intensity'!$F19*'Product Output &amp; Intensity'!$E$39+'Product Output &amp; Intensity'!$F20*'Product Output &amp; Intensity'!$E$40)</f>
        <v>1.9169131265233588</v>
      </c>
      <c r="U12" s="337">
        <f>('Product Output &amp; Intensity'!X19*'Product Output &amp; Intensity'!$E$39+'Product Output &amp; Intensity'!X20*'Product Output &amp; Intensity'!$E$40)/('Product Output &amp; Intensity'!$F19*'Product Output &amp; Intensity'!$E$39+'Product Output &amp; Intensity'!$F20*'Product Output &amp; Intensity'!$E$40)</f>
        <v>1.9280075160264414</v>
      </c>
      <c r="V12" s="337">
        <f>('Product Output &amp; Intensity'!Y19*'Product Output &amp; Intensity'!$E$39+'Product Output &amp; Intensity'!Y20*'Product Output &amp; Intensity'!$E$40)/('Product Output &amp; Intensity'!$F19*'Product Output &amp; Intensity'!$E$39+'Product Output &amp; Intensity'!$F20*'Product Output &amp; Intensity'!$E$40)</f>
        <v>1.9391019055295242</v>
      </c>
      <c r="W12" s="337">
        <f>('Product Output &amp; Intensity'!Z19*'Product Output &amp; Intensity'!$E$39+'Product Output &amp; Intensity'!Z20*'Product Output &amp; Intensity'!$E$40)/('Product Output &amp; Intensity'!$F19*'Product Output &amp; Intensity'!$E$39+'Product Output &amp; Intensity'!$F20*'Product Output &amp; Intensity'!$E$40)</f>
        <v>1.9501962950326068</v>
      </c>
      <c r="X12" s="337">
        <f>('Product Output &amp; Intensity'!AA19*'Product Output &amp; Intensity'!$E$39+'Product Output &amp; Intensity'!AA20*'Product Output &amp; Intensity'!$E$40)/('Product Output &amp; Intensity'!$F19*'Product Output &amp; Intensity'!$E$39+'Product Output &amp; Intensity'!$F20*'Product Output &amp; Intensity'!$E$40)</f>
        <v>1.9453175833599554</v>
      </c>
      <c r="Y12" s="337">
        <f>('Product Output &amp; Intensity'!AB19*'Product Output &amp; Intensity'!$E$39+'Product Output &amp; Intensity'!AB20*'Product Output &amp; Intensity'!$E$40)/('Product Output &amp; Intensity'!$F19*'Product Output &amp; Intensity'!$E$39+'Product Output &amp; Intensity'!$F20*'Product Output &amp; Intensity'!$E$40)</f>
        <v>1.9404388716873038</v>
      </c>
      <c r="Z12" s="337">
        <f>('Product Output &amp; Intensity'!AC19*'Product Output &amp; Intensity'!$E$39+'Product Output &amp; Intensity'!AC20*'Product Output &amp; Intensity'!$E$40)/('Product Output &amp; Intensity'!$F19*'Product Output &amp; Intensity'!$E$39+'Product Output &amp; Intensity'!$F20*'Product Output &amp; Intensity'!$E$40)</f>
        <v>1.9355601600146524</v>
      </c>
      <c r="AA12" s="337">
        <f>('Product Output &amp; Intensity'!AD19*'Product Output &amp; Intensity'!$E$39+'Product Output &amp; Intensity'!AD20*'Product Output &amp; Intensity'!$E$40)/('Product Output &amp; Intensity'!$F19*'Product Output &amp; Intensity'!$E$39+'Product Output &amp; Intensity'!$F20*'Product Output &amp; Intensity'!$E$40)</f>
        <v>1.9306814483420007</v>
      </c>
      <c r="AB12" s="337">
        <f>('Product Output &amp; Intensity'!AE19*'Product Output &amp; Intensity'!$E$39+'Product Output &amp; Intensity'!AE20*'Product Output &amp; Intensity'!$E$40)/('Product Output &amp; Intensity'!$F19*'Product Output &amp; Intensity'!$E$39+'Product Output &amp; Intensity'!$F20*'Product Output &amp; Intensity'!$E$40)</f>
        <v>1.9258027366693491</v>
      </c>
      <c r="AC12" s="337">
        <f>('Product Output &amp; Intensity'!AF19*'Product Output &amp; Intensity'!$E$39+'Product Output &amp; Intensity'!AF20*'Product Output &amp; Intensity'!$E$40)/('Product Output &amp; Intensity'!$F19*'Product Output &amp; Intensity'!$E$39+'Product Output &amp; Intensity'!$F20*'Product Output &amp; Intensity'!$E$40)</f>
        <v>1.9000722121483118</v>
      </c>
      <c r="AD12" s="337">
        <f>('Product Output &amp; Intensity'!AG19*'Product Output &amp; Intensity'!$E$39+'Product Output &amp; Intensity'!AG20*'Product Output &amp; Intensity'!$E$40)/('Product Output &amp; Intensity'!$F19*'Product Output &amp; Intensity'!$E$39+'Product Output &amp; Intensity'!$F20*'Product Output &amp; Intensity'!$E$40)</f>
        <v>1.8743416876272743</v>
      </c>
      <c r="AE12" s="337">
        <f>('Product Output &amp; Intensity'!AH19*'Product Output &amp; Intensity'!$E$39+'Product Output &amp; Intensity'!AH20*'Product Output &amp; Intensity'!$E$40)/('Product Output &amp; Intensity'!$F19*'Product Output &amp; Intensity'!$E$39+'Product Output &amp; Intensity'!$F20*'Product Output &amp; Intensity'!$E$40)</f>
        <v>1.8486111631062372</v>
      </c>
      <c r="AF12" s="337">
        <f>('Product Output &amp; Intensity'!AI19*'Product Output &amp; Intensity'!$E$39+'Product Output &amp; Intensity'!AI20*'Product Output &amp; Intensity'!$E$40)/('Product Output &amp; Intensity'!$F19*'Product Output &amp; Intensity'!$E$39+'Product Output &amp; Intensity'!$F20*'Product Output &amp; Intensity'!$E$40)</f>
        <v>1.8228806385851999</v>
      </c>
      <c r="AG12" s="337">
        <f>('Product Output &amp; Intensity'!AJ19*'Product Output &amp; Intensity'!$E$39+'Product Output &amp; Intensity'!AJ20*'Product Output &amp; Intensity'!$E$40)/('Product Output &amp; Intensity'!$F19*'Product Output &amp; Intensity'!$E$39+'Product Output &amp; Intensity'!$F20*'Product Output &amp; Intensity'!$E$40)</f>
        <v>1.7971501140641626</v>
      </c>
      <c r="AH12" s="337">
        <f>('Product Output &amp; Intensity'!AK19*'Product Output &amp; Intensity'!$E$39+'Product Output &amp; Intensity'!AK20*'Product Output &amp; Intensity'!$E$40)/('Product Output &amp; Intensity'!$F19*'Product Output &amp; Intensity'!$E$39+'Product Output &amp; Intensity'!$F20*'Product Output &amp; Intensity'!$E$40)</f>
        <v>1.7557807299068358</v>
      </c>
      <c r="AI12" s="337">
        <f>('Product Output &amp; Intensity'!AL19*'Product Output &amp; Intensity'!$E$39+'Product Output &amp; Intensity'!AL20*'Product Output &amp; Intensity'!$E$40)/('Product Output &amp; Intensity'!$F19*'Product Output &amp; Intensity'!$E$39+'Product Output &amp; Intensity'!$F20*'Product Output &amp; Intensity'!$E$40)</f>
        <v>1.7144113457495089</v>
      </c>
      <c r="AJ12" s="337">
        <f>('Product Output &amp; Intensity'!AM19*'Product Output &amp; Intensity'!$E$39+'Product Output &amp; Intensity'!AM20*'Product Output &amp; Intensity'!$E$40)/('Product Output &amp; Intensity'!$F19*'Product Output &amp; Intensity'!$E$39+'Product Output &amp; Intensity'!$F20*'Product Output &amp; Intensity'!$E$40)</f>
        <v>1.6730419615921821</v>
      </c>
      <c r="AK12" s="337">
        <f>('Product Output &amp; Intensity'!AN19*'Product Output &amp; Intensity'!$E$39+'Product Output &amp; Intensity'!AN20*'Product Output &amp; Intensity'!$E$40)/('Product Output &amp; Intensity'!$F19*'Product Output &amp; Intensity'!$E$39+'Product Output &amp; Intensity'!$F20*'Product Output &amp; Intensity'!$E$40)</f>
        <v>1.6316725774348555</v>
      </c>
      <c r="AL12" s="337">
        <f>('Product Output &amp; Intensity'!AO19*'Product Output &amp; Intensity'!$E$39+'Product Output &amp; Intensity'!AO20*'Product Output &amp; Intensity'!$E$40)/('Product Output &amp; Intensity'!$F19*'Product Output &amp; Intensity'!$E$39+'Product Output &amp; Intensity'!$F20*'Product Output &amp; Intensity'!$E$40)</f>
        <v>1.5903031932775287</v>
      </c>
      <c r="AM12" s="337">
        <f>('Product Output &amp; Intensity'!AP19*'Product Output &amp; Intensity'!$E$39+'Product Output &amp; Intensity'!AP20*'Product Output &amp; Intensity'!$E$40)/('Product Output &amp; Intensity'!$F19*'Product Output &amp; Intensity'!$E$39+'Product Output &amp; Intensity'!$F20*'Product Output &amp; Intensity'!$E$40)</f>
        <v>1.5488669608123129</v>
      </c>
      <c r="AN12" s="337">
        <f>('Product Output &amp; Intensity'!AQ19*'Product Output &amp; Intensity'!$E$39+'Product Output &amp; Intensity'!AQ20*'Product Output &amp; Intensity'!$E$40)/('Product Output &amp; Intensity'!$F19*'Product Output &amp; Intensity'!$E$39+'Product Output &amp; Intensity'!$F20*'Product Output &amp; Intensity'!$E$40)</f>
        <v>1.5074307283470973</v>
      </c>
      <c r="AO12" s="337">
        <f>('Product Output &amp; Intensity'!AR19*'Product Output &amp; Intensity'!$E$39+'Product Output &amp; Intensity'!AR20*'Product Output &amp; Intensity'!$E$40)/('Product Output &amp; Intensity'!$F19*'Product Output &amp; Intensity'!$E$39+'Product Output &amp; Intensity'!$F20*'Product Output &amp; Intensity'!$E$40)</f>
        <v>1.4659944958818816</v>
      </c>
      <c r="AP12" s="337">
        <f>('Product Output &amp; Intensity'!AS19*'Product Output &amp; Intensity'!$E$39+'Product Output &amp; Intensity'!AS20*'Product Output &amp; Intensity'!$E$40)/('Product Output &amp; Intensity'!$F19*'Product Output &amp; Intensity'!$E$39+'Product Output &amp; Intensity'!$F20*'Product Output &amp; Intensity'!$E$40)</f>
        <v>1.4245582634166656</v>
      </c>
      <c r="AQ12" s="338">
        <f>('Product Output &amp; Intensity'!AT19*'Product Output &amp; Intensity'!$E$39+'Product Output &amp; Intensity'!AT20*'Product Output &amp; Intensity'!$E$40)/('Product Output &amp; Intensity'!$F19*'Product Output &amp; Intensity'!$E$39+'Product Output &amp; Intensity'!$F20*'Product Output &amp; Intensity'!$E$40)</f>
        <v>1.3831220309514503</v>
      </c>
    </row>
    <row r="13" spans="1:43" x14ac:dyDescent="0.2">
      <c r="A13" s="231" t="s">
        <v>31</v>
      </c>
      <c r="B13" s="161" t="s">
        <v>409</v>
      </c>
      <c r="C13" s="161">
        <v>1</v>
      </c>
      <c r="D13" s="339">
        <f>'Product Output &amp; Intensity'!G21/'Product Output &amp; Intensity'!$F21</f>
        <v>1.036805673467615</v>
      </c>
      <c r="E13" s="339">
        <f>'Product Output &amp; Intensity'!H21/'Product Output &amp; Intensity'!$F21</f>
        <v>1.0715264423551525</v>
      </c>
      <c r="F13" s="339">
        <f>'Product Output &amp; Intensity'!I21/'Product Output &amp; Intensity'!$F21</f>
        <v>1.1643509615701018</v>
      </c>
      <c r="G13" s="339">
        <f>'Product Output &amp; Intensity'!J21/'Product Output &amp; Intensity'!$F21</f>
        <v>1.2571754807850508</v>
      </c>
      <c r="H13" s="339">
        <f>'Product Output &amp; Intensity'!K21/'Product Output &amp; Intensity'!$F21</f>
        <v>1.35</v>
      </c>
      <c r="I13" s="339">
        <f>'Product Output &amp; Intensity'!L21/'Product Output &amp; Intensity'!$F21</f>
        <v>1.3900000000000001</v>
      </c>
      <c r="J13" s="339">
        <f>'Product Output &amp; Intensity'!M21/'Product Output &amp; Intensity'!$F21</f>
        <v>1.43</v>
      </c>
      <c r="K13" s="339">
        <f>'Product Output &amp; Intensity'!N21/'Product Output &amp; Intensity'!$F21</f>
        <v>1.47</v>
      </c>
      <c r="L13" s="339">
        <f>'Product Output &amp; Intensity'!O21/'Product Output &amp; Intensity'!$F21</f>
        <v>1.5099999999999998</v>
      </c>
      <c r="M13" s="339">
        <f>'Product Output &amp; Intensity'!P21/'Product Output &amp; Intensity'!$F21</f>
        <v>1.55</v>
      </c>
      <c r="N13" s="339">
        <f>'Product Output &amp; Intensity'!Q21/'Product Output &amp; Intensity'!$F21</f>
        <v>1.57</v>
      </c>
      <c r="O13" s="339">
        <f>'Product Output &amp; Intensity'!R21/'Product Output &amp; Intensity'!$F21</f>
        <v>1.5899999999999999</v>
      </c>
      <c r="P13" s="339">
        <f>'Product Output &amp; Intensity'!S21/'Product Output &amp; Intensity'!$F21</f>
        <v>1.6099999999999999</v>
      </c>
      <c r="Q13" s="339">
        <f>'Product Output &amp; Intensity'!T21/'Product Output &amp; Intensity'!$F21</f>
        <v>1.63</v>
      </c>
      <c r="R13" s="339">
        <f>'Product Output &amp; Intensity'!U21/'Product Output &amp; Intensity'!$F21</f>
        <v>1.65</v>
      </c>
      <c r="S13" s="339">
        <f>'Product Output &amp; Intensity'!V21/'Product Output &amp; Intensity'!$F21</f>
        <v>1.645</v>
      </c>
      <c r="T13" s="339">
        <f>'Product Output &amp; Intensity'!W21/'Product Output &amp; Intensity'!$F21</f>
        <v>1.6400000000000001</v>
      </c>
      <c r="U13" s="339">
        <f>'Product Output &amp; Intensity'!X21/'Product Output &amp; Intensity'!$F21</f>
        <v>1.635</v>
      </c>
      <c r="V13" s="339">
        <f>'Product Output &amp; Intensity'!Y21/'Product Output &amp; Intensity'!$F21</f>
        <v>1.6300000000000001</v>
      </c>
      <c r="W13" s="339">
        <f>'Product Output &amp; Intensity'!Z21/'Product Output &amp; Intensity'!$F21</f>
        <v>1.625</v>
      </c>
      <c r="X13" s="339">
        <f>'Product Output &amp; Intensity'!AA21/'Product Output &amp; Intensity'!$F21</f>
        <v>1.6199999999999999</v>
      </c>
      <c r="Y13" s="339">
        <f>'Product Output &amp; Intensity'!AB21/'Product Output &amp; Intensity'!$F21</f>
        <v>1.615</v>
      </c>
      <c r="Z13" s="339">
        <f>'Product Output &amp; Intensity'!AC21/'Product Output &amp; Intensity'!$F21</f>
        <v>1.61</v>
      </c>
      <c r="AA13" s="339">
        <f>'Product Output &amp; Intensity'!AD21/'Product Output &amp; Intensity'!$F21</f>
        <v>1.6050000000000002</v>
      </c>
      <c r="AB13" s="339">
        <f>'Product Output &amp; Intensity'!AE21/'Product Output &amp; Intensity'!$F21</f>
        <v>1.5999999999999999</v>
      </c>
      <c r="AC13" s="339">
        <f>'Product Output &amp; Intensity'!AF21/'Product Output &amp; Intensity'!$F21</f>
        <v>1.595</v>
      </c>
      <c r="AD13" s="339">
        <f>'Product Output &amp; Intensity'!AG21/'Product Output &amp; Intensity'!$F21</f>
        <v>1.59</v>
      </c>
      <c r="AE13" s="339">
        <f>'Product Output &amp; Intensity'!AH21/'Product Output &amp; Intensity'!$F21</f>
        <v>1.5850000000000002</v>
      </c>
      <c r="AF13" s="339">
        <f>'Product Output &amp; Intensity'!AI21/'Product Output &amp; Intensity'!$F21</f>
        <v>1.5800000000000003</v>
      </c>
      <c r="AG13" s="339">
        <f>'Product Output &amp; Intensity'!AJ21/'Product Output &amp; Intensity'!$F21</f>
        <v>1.575</v>
      </c>
      <c r="AH13" s="339">
        <f>'Product Output &amp; Intensity'!AK21/'Product Output &amp; Intensity'!$F21</f>
        <v>1.573</v>
      </c>
      <c r="AI13" s="339">
        <f>'Product Output &amp; Intensity'!AL21/'Product Output &amp; Intensity'!$F21</f>
        <v>1.571</v>
      </c>
      <c r="AJ13" s="339">
        <f>'Product Output &amp; Intensity'!AM21/'Product Output &amp; Intensity'!$F21</f>
        <v>1.5689999999999997</v>
      </c>
      <c r="AK13" s="339">
        <f>'Product Output &amp; Intensity'!AN21/'Product Output &amp; Intensity'!$F21</f>
        <v>1.5669999999999997</v>
      </c>
      <c r="AL13" s="339">
        <f>'Product Output &amp; Intensity'!AO21/'Product Output &amp; Intensity'!$F21</f>
        <v>1.5649999999999999</v>
      </c>
      <c r="AM13" s="339">
        <f>'Product Output &amp; Intensity'!AP21/'Product Output &amp; Intensity'!$F21</f>
        <v>1.5619999999999998</v>
      </c>
      <c r="AN13" s="339">
        <f>'Product Output &amp; Intensity'!AQ21/'Product Output &amp; Intensity'!$F21</f>
        <v>1.5589999999999997</v>
      </c>
      <c r="AO13" s="339">
        <f>'Product Output &amp; Intensity'!AR21/'Product Output &amp; Intensity'!$F21</f>
        <v>1.5559999999999998</v>
      </c>
      <c r="AP13" s="339">
        <f>'Product Output &amp; Intensity'!AS21/'Product Output &amp; Intensity'!$F21</f>
        <v>1.5529999999999997</v>
      </c>
      <c r="AQ13" s="340">
        <f>'Product Output &amp; Intensity'!AT21/'Product Output &amp; Intensity'!$F21</f>
        <v>1.55</v>
      </c>
    </row>
    <row r="14" spans="1:43" x14ac:dyDescent="0.2">
      <c r="A14" s="160" t="s">
        <v>351</v>
      </c>
      <c r="B14" s="160" t="s">
        <v>379</v>
      </c>
      <c r="C14" s="160">
        <v>1</v>
      </c>
      <c r="D14" s="341">
        <f>VLOOKUP($A14,'Value Added'!$A$2:$AX$44,COLUMN('Value Added'!K$1),0)/VLOOKUP($A14,'Value Added'!$A$2:$AX$44,COLUMN('Value Added'!$J$1),0)</f>
        <v>1.0192038044221221</v>
      </c>
      <c r="E14" s="335">
        <f>VLOOKUP($A14,'Value Added'!$A$2:$AX$44,COLUMN('Value Added'!L$1),0)/VLOOKUP($A14,'Value Added'!$A$2:$AX$44,COLUMN('Value Added'!$J$1),0)</f>
        <v>1.0636088457625972</v>
      </c>
      <c r="F14" s="335">
        <f>VLOOKUP($A14,'Value Added'!$A$2:$AX$44,COLUMN('Value Added'!M$1),0)/VLOOKUP($A14,'Value Added'!$A$2:$AX$44,COLUMN('Value Added'!$J$1),0)</f>
        <v>1.1119424197058372</v>
      </c>
      <c r="G14" s="335">
        <f>VLOOKUP($A14,'Value Added'!$A$2:$AX$44,COLUMN('Value Added'!N$1),0)/VLOOKUP($A14,'Value Added'!$A$2:$AX$44,COLUMN('Value Added'!$J$1),0)</f>
        <v>1.1686174845048376</v>
      </c>
      <c r="H14" s="335">
        <f>VLOOKUP($A14,'Value Added'!$A$2:$AX$44,COLUMN('Value Added'!O$1),0)/VLOOKUP($A14,'Value Added'!$A$2:$AX$44,COLUMN('Value Added'!$J$1),0)</f>
        <v>1.2012407916711332</v>
      </c>
      <c r="I14" s="335">
        <f>VLOOKUP($A14,'Value Added'!$A$2:$AX$44,COLUMN('Value Added'!P$1),0)/VLOOKUP($A14,'Value Added'!$A$2:$AX$44,COLUMN('Value Added'!$J$1),0)</f>
        <v>1.279012850870616</v>
      </c>
      <c r="J14" s="335">
        <f>VLOOKUP($A14,'Value Added'!$A$2:$AX$44,COLUMN('Value Added'!Q$1),0)/VLOOKUP($A14,'Value Added'!$A$2:$AX$44,COLUMN('Value Added'!$J$1),0)</f>
        <v>1.3322077166990669</v>
      </c>
      <c r="K14" s="335">
        <f>VLOOKUP($A14,'Value Added'!$A$2:$AX$44,COLUMN('Value Added'!R$1),0)/VLOOKUP($A14,'Value Added'!$A$2:$AX$44,COLUMN('Value Added'!$J$1),0)</f>
        <v>1.3837444443612514</v>
      </c>
      <c r="L14" s="335">
        <f>VLOOKUP($A14,'Value Added'!$A$2:$AX$44,COLUMN('Value Added'!S$1),0)/VLOOKUP($A14,'Value Added'!$A$2:$AX$44,COLUMN('Value Added'!$J$1),0)</f>
        <v>1.4334054087039074</v>
      </c>
      <c r="M14" s="335">
        <f>VLOOKUP($A14,'Value Added'!$A$2:$AX$44,COLUMN('Value Added'!T$1),0)/VLOOKUP($A14,'Value Added'!$A$2:$AX$44,COLUMN('Value Added'!$J$1),0)</f>
        <v>1.5059465133453944</v>
      </c>
      <c r="N14" s="335">
        <f>VLOOKUP($A14,'Value Added'!$A$2:$AX$44,COLUMN('Value Added'!U$1),0)/VLOOKUP($A14,'Value Added'!$A$2:$AX$44,COLUMN('Value Added'!$J$1),0)</f>
        <v>1.5263429532357278</v>
      </c>
      <c r="O14" s="335">
        <f>VLOOKUP($A14,'Value Added'!$A$2:$AX$44,COLUMN('Value Added'!V$1),0)/VLOOKUP($A14,'Value Added'!$A$2:$AX$44,COLUMN('Value Added'!$J$1),0)</f>
        <v>1.5693024557354653</v>
      </c>
      <c r="P14" s="335">
        <f>VLOOKUP($A14,'Value Added'!$A$2:$AX$44,COLUMN('Value Added'!W$1),0)/VLOOKUP($A14,'Value Added'!$A$2:$AX$44,COLUMN('Value Added'!$J$1),0)</f>
        <v>1.6097541961561923</v>
      </c>
      <c r="Q14" s="335">
        <f>VLOOKUP($A14,'Value Added'!$A$2:$AX$44,COLUMN('Value Added'!X$1),0)/VLOOKUP($A14,'Value Added'!$A$2:$AX$44,COLUMN('Value Added'!$J$1),0)</f>
        <v>1.6476052054416812</v>
      </c>
      <c r="R14" s="335">
        <f>VLOOKUP($A14,'Value Added'!$A$2:$AX$44,COLUMN('Value Added'!Y$1),0)/VLOOKUP($A14,'Value Added'!$A$2:$AX$44,COLUMN('Value Added'!$J$1),0)</f>
        <v>1.6724403255641946</v>
      </c>
      <c r="S14" s="335">
        <f>VLOOKUP($A14,'Value Added'!$A$2:$AX$44,COLUMN('Value Added'!Z$1),0)/VLOOKUP($A14,'Value Added'!$A$2:$AX$44,COLUMN('Value Added'!$J$1),0)</f>
        <v>1.7152662738895492</v>
      </c>
      <c r="T14" s="335">
        <f>VLOOKUP($A14,'Value Added'!$A$2:$AX$44,COLUMN('Value Added'!AA$1),0)/VLOOKUP($A14,'Value Added'!$A$2:$AX$44,COLUMN('Value Added'!$J$1),0)</f>
        <v>1.7450221416557825</v>
      </c>
      <c r="U14" s="335">
        <f>VLOOKUP($A14,'Value Added'!$A$2:$AX$44,COLUMN('Value Added'!AB$1),0)/VLOOKUP($A14,'Value Added'!$A$2:$AX$44,COLUMN('Value Added'!$J$1),0)</f>
        <v>1.7720672244597595</v>
      </c>
      <c r="V14" s="335">
        <f>VLOOKUP($A14,'Value Added'!$A$2:$AX$44,COLUMN('Value Added'!AC$1),0)/VLOOKUP($A14,'Value Added'!$A$2:$AX$44,COLUMN('Value Added'!$J$1),0)</f>
        <v>1.7964353691765211</v>
      </c>
      <c r="W14" s="335">
        <f>VLOOKUP($A14,'Value Added'!$A$2:$AX$44,COLUMN('Value Added'!AD$1),0)/VLOOKUP($A14,'Value Added'!$A$2:$AX$44,COLUMN('Value Added'!$J$1),0)</f>
        <v>1.8181823972190441</v>
      </c>
      <c r="X14" s="335">
        <f>VLOOKUP($A14,'Value Added'!$A$2:$AX$44,COLUMN('Value Added'!AE$1),0)/VLOOKUP($A14,'Value Added'!$A$2:$AX$44,COLUMN('Value Added'!$J$1),0)</f>
        <v>1.8373844780201409</v>
      </c>
      <c r="Y14" s="335">
        <f>VLOOKUP($A14,'Value Added'!$A$2:$AX$44,COLUMN('Value Added'!AF$1),0)/VLOOKUP($A14,'Value Added'!$A$2:$AX$44,COLUMN('Value Added'!$J$1),0)</f>
        <v>1.8541363795267809</v>
      </c>
      <c r="Z14" s="335">
        <f>VLOOKUP($A14,'Value Added'!$A$2:$AX$44,COLUMN('Value Added'!AG$1),0)/VLOOKUP($A14,'Value Added'!$A$2:$AX$44,COLUMN('Value Added'!$J$1),0)</f>
        <v>1.8685496393690759</v>
      </c>
      <c r="AA14" s="335">
        <f>VLOOKUP($A14,'Value Added'!$A$2:$AX$44,COLUMN('Value Added'!AH$1),0)/VLOOKUP($A14,'Value Added'!$A$2:$AX$44,COLUMN('Value Added'!$J$1),0)</f>
        <v>1.8807506980593955</v>
      </c>
      <c r="AB14" s="335">
        <f>VLOOKUP($A14,'Value Added'!$A$2:$AX$44,COLUMN('Value Added'!AI$1),0)/VLOOKUP($A14,'Value Added'!$A$2:$AX$44,COLUMN('Value Added'!$J$1),0)</f>
        <v>1.8908790325929752</v>
      </c>
      <c r="AC14" s="335">
        <f>VLOOKUP($A14,'Value Added'!$A$2:$AX$44,COLUMN('Value Added'!AJ$1),0)/VLOOKUP($A14,'Value Added'!$A$2:$AX$44,COLUMN('Value Added'!$J$1),0)</f>
        <v>1.8990853253315292</v>
      </c>
      <c r="AD14" s="335">
        <f>VLOOKUP($A14,'Value Added'!$A$2:$AX$44,COLUMN('Value Added'!AK$1),0)/VLOOKUP($A14,'Value Added'!$A$2:$AX$44,COLUMN('Value Added'!$J$1),0)</f>
        <v>1.9055296992218784</v>
      </c>
      <c r="AE14" s="335">
        <f>VLOOKUP($A14,'Value Added'!$A$2:$AX$44,COLUMN('Value Added'!AL$1),0)/VLOOKUP($A14,'Value Added'!$A$2:$AX$44,COLUMN('Value Added'!$J$1),0)</f>
        <v>1.9103800463882994</v>
      </c>
      <c r="AF14" s="335">
        <f>VLOOKUP($A14,'Value Added'!$A$2:$AX$44,COLUMN('Value Added'!AM$1),0)/VLOOKUP($A14,'Value Added'!$A$2:$AX$44,COLUMN('Value Added'!$J$1),0)</f>
        <v>1.9138104730818304</v>
      </c>
      <c r="AG14" s="335">
        <f>VLOOKUP($A14,'Value Added'!$A$2:$AX$44,COLUMN('Value Added'!AN$1),0)/VLOOKUP($A14,'Value Added'!$A$2:$AX$44,COLUMN('Value Added'!$J$1),0)</f>
        <v>1.9159998799983513</v>
      </c>
      <c r="AH14" s="335">
        <f>VLOOKUP($A14,'Value Added'!$A$2:$AX$44,COLUMN('Value Added'!AO$1),0)/VLOOKUP($A14,'Value Added'!$A$2:$AX$44,COLUMN('Value Added'!$J$1),0)</f>
        <v>1.9171306931966141</v>
      </c>
      <c r="AI14" s="335">
        <f>VLOOKUP($A14,'Value Added'!$A$2:$AX$44,COLUMN('Value Added'!AP$1),0)/VLOOKUP($A14,'Value Added'!$A$2:$AX$44,COLUMN('Value Added'!$J$1),0)</f>
        <v>1.9173877573483518</v>
      </c>
      <c r="AJ14" s="335">
        <f>VLOOKUP($A14,'Value Added'!$A$2:$AX$44,COLUMN('Value Added'!AQ$1),0)/VLOOKUP($A14,'Value Added'!$A$2:$AX$44,COLUMN('Value Added'!$J$1),0)</f>
        <v>1.9169573999057687</v>
      </c>
      <c r="AK14" s="335">
        <f>VLOOKUP($A14,'Value Added'!$A$2:$AX$44,COLUMN('Value Added'!AR$1),0)/VLOOKUP($A14,'Value Added'!$A$2:$AX$44,COLUMN('Value Added'!$J$1),0)</f>
        <v>1.9160266720326491</v>
      </c>
      <c r="AL14" s="335">
        <f>VLOOKUP($A14,'Value Added'!$A$2:$AX$44,COLUMN('Value Added'!AS$1),0)/VLOOKUP($A14,'Value Added'!$A$2:$AX$44,COLUMN('Value Added'!$J$1),0)</f>
        <v>1.9147827698530846</v>
      </c>
      <c r="AM14" s="335">
        <f>VLOOKUP($A14,'Value Added'!$A$2:$AX$44,COLUMN('Value Added'!AT$1),0)/VLOOKUP($A14,'Value Added'!$A$2:$AX$44,COLUMN('Value Added'!$J$1),0)</f>
        <v>1.913412637753175</v>
      </c>
      <c r="AN14" s="335">
        <f>VLOOKUP($A14,'Value Added'!$A$2:$AX$44,COLUMN('Value Added'!AU$1),0)/VLOOKUP($A14,'Value Added'!$A$2:$AX$44,COLUMN('Value Added'!$J$1),0)</f>
        <v>1.9121027541414313</v>
      </c>
      <c r="AO14" s="335">
        <f>VLOOKUP($A14,'Value Added'!$A$2:$AX$44,COLUMN('Value Added'!AV$1),0)/VLOOKUP($A14,'Value Added'!$A$2:$AX$44,COLUMN('Value Added'!$J$1),0)</f>
        <v>1.9110390992398141</v>
      </c>
      <c r="AP14" s="335">
        <f>VLOOKUP($A14,'Value Added'!$A$2:$AX$44,COLUMN('Value Added'!AW$1),0)/VLOOKUP($A14,'Value Added'!$A$2:$AX$44,COLUMN('Value Added'!$J$1),0)</f>
        <v>1.91040730414094</v>
      </c>
      <c r="AQ14" s="336">
        <f>VLOOKUP($A14,'Value Added'!$A$2:$AX$44,COLUMN('Value Added'!AX$1),0)/VLOOKUP($A14,'Value Added'!$A$2:$AX$44,COLUMN('Value Added'!$J$1),0)</f>
        <v>1.9105849744809367</v>
      </c>
    </row>
    <row r="15" spans="1:43" x14ac:dyDescent="0.2">
      <c r="A15" s="74" t="s">
        <v>7</v>
      </c>
      <c r="B15" s="161" t="s">
        <v>379</v>
      </c>
      <c r="C15" s="161">
        <v>1</v>
      </c>
      <c r="D15" s="342">
        <f>VLOOKUP($A15,'Value Added'!$A$2:$AX$44,COLUMN('Value Added'!K$1),0)/VLOOKUP($A15,'Value Added'!$A$2:$AX$44,COLUMN('Value Added'!$J$1),0)</f>
        <v>1.0994959076007489</v>
      </c>
      <c r="E15" s="337">
        <f>VLOOKUP($A15,'Value Added'!$A$2:$AX$44,COLUMN('Value Added'!L$1),0)/VLOOKUP($A15,'Value Added'!$A$2:$AX$44,COLUMN('Value Added'!$J$1),0)</f>
        <v>1.2230088991819954</v>
      </c>
      <c r="F15" s="337">
        <f>VLOOKUP($A15,'Value Added'!$A$2:$AX$44,COLUMN('Value Added'!M$1),0)/VLOOKUP($A15,'Value Added'!$A$2:$AX$44,COLUMN('Value Added'!$J$1),0)</f>
        <v>1.2673986748755577</v>
      </c>
      <c r="G15" s="337">
        <f>VLOOKUP($A15,'Value Added'!$A$2:$AX$44,COLUMN('Value Added'!N$1),0)/VLOOKUP($A15,'Value Added'!$A$2:$AX$44,COLUMN('Value Added'!$J$1),0)</f>
        <v>1.380704835113298</v>
      </c>
      <c r="H15" s="337">
        <f>VLOOKUP($A15,'Value Added'!$A$2:$AX$44,COLUMN('Value Added'!O$1),0)/VLOOKUP($A15,'Value Added'!$A$2:$AX$44,COLUMN('Value Added'!$J$1),0)</f>
        <v>1.5314310977179353</v>
      </c>
      <c r="I15" s="337">
        <f>VLOOKUP($A15,'Value Added'!$A$2:$AX$44,COLUMN('Value Added'!P$1),0)/VLOOKUP($A15,'Value Added'!$A$2:$AX$44,COLUMN('Value Added'!$J$1),0)</f>
        <v>1.6846164822942333</v>
      </c>
      <c r="J15" s="337">
        <f>VLOOKUP($A15,'Value Added'!$A$2:$AX$44,COLUMN('Value Added'!Q$1),0)/VLOOKUP($A15,'Value Added'!$A$2:$AX$44,COLUMN('Value Added'!$J$1),0)</f>
        <v>1.831812953969649</v>
      </c>
      <c r="K15" s="337">
        <f>VLOOKUP($A15,'Value Added'!$A$2:$AX$44,COLUMN('Value Added'!R$1),0)/VLOOKUP($A15,'Value Added'!$A$2:$AX$44,COLUMN('Value Added'!$J$1),0)</f>
        <v>1.9737862846395664</v>
      </c>
      <c r="L15" s="337">
        <f>VLOOKUP($A15,'Value Added'!$A$2:$AX$44,COLUMN('Value Added'!S$1),0)/VLOOKUP($A15,'Value Added'!$A$2:$AX$44,COLUMN('Value Added'!$J$1),0)</f>
        <v>2.1126155513438682</v>
      </c>
      <c r="M15" s="337">
        <f>VLOOKUP($A15,'Value Added'!$A$2:$AX$44,COLUMN('Value Added'!T$1),0)/VLOOKUP($A15,'Value Added'!$A$2:$AX$44,COLUMN('Value Added'!$J$1),0)</f>
        <v>2.2516691960411905</v>
      </c>
      <c r="N15" s="337">
        <f>VLOOKUP($A15,'Value Added'!$A$2:$AX$44,COLUMN('Value Added'!U$1),0)/VLOOKUP($A15,'Value Added'!$A$2:$AX$44,COLUMN('Value Added'!$J$1),0)</f>
        <v>2.3945224810370829</v>
      </c>
      <c r="O15" s="337">
        <f>VLOOKUP($A15,'Value Added'!$A$2:$AX$44,COLUMN('Value Added'!V$1),0)/VLOOKUP($A15,'Value Added'!$A$2:$AX$44,COLUMN('Value Added'!$J$1),0)</f>
        <v>2.5412419818845255</v>
      </c>
      <c r="P15" s="337">
        <f>VLOOKUP($A15,'Value Added'!$A$2:$AX$44,COLUMN('Value Added'!W$1),0)/VLOOKUP($A15,'Value Added'!$A$2:$AX$44,COLUMN('Value Added'!$J$1),0)</f>
        <v>2.6907445666246721</v>
      </c>
      <c r="Q15" s="337">
        <f>VLOOKUP($A15,'Value Added'!$A$2:$AX$44,COLUMN('Value Added'!X$1),0)/VLOOKUP($A15,'Value Added'!$A$2:$AX$44,COLUMN('Value Added'!$J$1),0)</f>
        <v>2.8417433239592831</v>
      </c>
      <c r="R15" s="337">
        <f>VLOOKUP($A15,'Value Added'!$A$2:$AX$44,COLUMN('Value Added'!Y$1),0)/VLOOKUP($A15,'Value Added'!$A$2:$AX$44,COLUMN('Value Added'!$J$1),0)</f>
        <v>2.9927450994250258</v>
      </c>
      <c r="S15" s="337">
        <f>VLOOKUP($A15,'Value Added'!$A$2:$AX$44,COLUMN('Value Added'!Z$1),0)/VLOOKUP($A15,'Value Added'!$A$2:$AX$44,COLUMN('Value Added'!$J$1),0)</f>
        <v>3.1422362009685196</v>
      </c>
      <c r="T15" s="337">
        <f>VLOOKUP($A15,'Value Added'!$A$2:$AX$44,COLUMN('Value Added'!AA$1),0)/VLOOKUP($A15,'Value Added'!$A$2:$AX$44,COLUMN('Value Added'!$J$1),0)</f>
        <v>3.28930704532744</v>
      </c>
      <c r="U15" s="337">
        <f>VLOOKUP($A15,'Value Added'!$A$2:$AX$44,COLUMN('Value Added'!AB$1),0)/VLOOKUP($A15,'Value Added'!$A$2:$AX$44,COLUMN('Value Added'!$J$1),0)</f>
        <v>3.4332378972717033</v>
      </c>
      <c r="V15" s="337">
        <f>VLOOKUP($A15,'Value Added'!$A$2:$AX$44,COLUMN('Value Added'!AC$1),0)/VLOOKUP($A15,'Value Added'!$A$2:$AX$44,COLUMN('Value Added'!$J$1),0)</f>
        <v>3.5733428079015797</v>
      </c>
      <c r="W15" s="337">
        <f>VLOOKUP($A15,'Value Added'!$A$2:$AX$44,COLUMN('Value Added'!AD$1),0)/VLOOKUP($A15,'Value Added'!$A$2:$AX$44,COLUMN('Value Added'!$J$1),0)</f>
        <v>3.7089772992907459</v>
      </c>
      <c r="X15" s="337">
        <f>VLOOKUP($A15,'Value Added'!$A$2:$AX$44,COLUMN('Value Added'!AE$1),0)/VLOOKUP($A15,'Value Added'!$A$2:$AX$44,COLUMN('Value Added'!$J$1),0)</f>
        <v>3.8395451942558112</v>
      </c>
      <c r="Y15" s="337">
        <f>VLOOKUP($A15,'Value Added'!$A$2:$AX$44,COLUMN('Value Added'!AF$1),0)/VLOOKUP($A15,'Value Added'!$A$2:$AX$44,COLUMN('Value Added'!$J$1),0)</f>
        <v>3.9645044989342035</v>
      </c>
      <c r="Z15" s="337">
        <f>VLOOKUP($A15,'Value Added'!$A$2:$AX$44,COLUMN('Value Added'!AG$1),0)/VLOOKUP($A15,'Value Added'!$A$2:$AX$44,COLUMN('Value Added'!$J$1),0)</f>
        <v>4.0833722723563888</v>
      </c>
      <c r="AA15" s="337">
        <f>VLOOKUP($A15,'Value Added'!$A$2:$AX$44,COLUMN('Value Added'!AH$1),0)/VLOOKUP($A15,'Value Added'!$A$2:$AX$44,COLUMN('Value Added'!$J$1),0)</f>
        <v>4.1957284437673126</v>
      </c>
      <c r="AB15" s="337">
        <f>VLOOKUP($A15,'Value Added'!$A$2:$AX$44,COLUMN('Value Added'!AI$1),0)/VLOOKUP($A15,'Value Added'!$A$2:$AX$44,COLUMN('Value Added'!$J$1),0)</f>
        <v>4.3012185642752607</v>
      </c>
      <c r="AC15" s="337">
        <f>VLOOKUP($A15,'Value Added'!$A$2:$AX$44,COLUMN('Value Added'!AJ$1),0)/VLOOKUP($A15,'Value Added'!$A$2:$AX$44,COLUMN('Value Added'!$J$1),0)</f>
        <v>4.3995555037727252</v>
      </c>
      <c r="AD15" s="337">
        <f>VLOOKUP($A15,'Value Added'!$A$2:$AX$44,COLUMN('Value Added'!AK$1),0)/VLOOKUP($A15,'Value Added'!$A$2:$AX$44,COLUMN('Value Added'!$J$1),0)</f>
        <v>4.4905201263794483</v>
      </c>
      <c r="AE15" s="337">
        <f>VLOOKUP($A15,'Value Added'!$A$2:$AX$44,COLUMN('Value Added'!AL$1),0)/VLOOKUP($A15,'Value Added'!$A$2:$AX$44,COLUMN('Value Added'!$J$1),0)</f>
        <v>4.5739609974255409</v>
      </c>
      <c r="AF15" s="337">
        <f>VLOOKUP($A15,'Value Added'!$A$2:$AX$44,COLUMN('Value Added'!AM$1),0)/VLOOKUP($A15,'Value Added'!$A$2:$AX$44,COLUMN('Value Added'!$J$1),0)</f>
        <v>4.6497931918730195</v>
      </c>
      <c r="AG15" s="337">
        <f>VLOOKUP($A15,'Value Added'!$A$2:$AX$44,COLUMN('Value Added'!AN$1),0)/VLOOKUP($A15,'Value Added'!$A$2:$AX$44,COLUMN('Value Added'!$J$1),0)</f>
        <v>4.717996287847023</v>
      </c>
      <c r="AH15" s="337">
        <f>VLOOKUP($A15,'Value Added'!$A$2:$AX$44,COLUMN('Value Added'!AO$1),0)/VLOOKUP($A15,'Value Added'!$A$2:$AX$44,COLUMN('Value Added'!$J$1),0)</f>
        <v>4.7786116395164013</v>
      </c>
      <c r="AI15" s="337">
        <f>VLOOKUP($A15,'Value Added'!$A$2:$AX$44,COLUMN('Value Added'!AP$1),0)/VLOOKUP($A15,'Value Added'!$A$2:$AX$44,COLUMN('Value Added'!$J$1),0)</f>
        <v>4.8317390309433286</v>
      </c>
      <c r="AJ15" s="337">
        <f>VLOOKUP($A15,'Value Added'!$A$2:$AX$44,COLUMN('Value Added'!AQ$1),0)/VLOOKUP($A15,'Value Added'!$A$2:$AX$44,COLUMN('Value Added'!$J$1),0)</f>
        <v>4.877532816828472</v>
      </c>
      <c r="AK15" s="337">
        <f>VLOOKUP($A15,'Value Added'!$A$2:$AX$44,COLUMN('Value Added'!AR$1),0)/VLOOKUP($A15,'Value Added'!$A$2:$AX$44,COLUMN('Value Added'!$J$1),0)</f>
        <v>4.9161976575125728</v>
      </c>
      <c r="AL15" s="337">
        <f>VLOOKUP($A15,'Value Added'!$A$2:$AX$44,COLUMN('Value Added'!AS$1),0)/VLOOKUP($A15,'Value Added'!$A$2:$AX$44,COLUMN('Value Added'!$J$1),0)</f>
        <v>4.9479839544242932</v>
      </c>
      <c r="AM15" s="337">
        <f>VLOOKUP($A15,'Value Added'!$A$2:$AX$44,COLUMN('Value Added'!AT$1),0)/VLOOKUP($A15,'Value Added'!$A$2:$AX$44,COLUMN('Value Added'!$J$1),0)</f>
        <v>4.973183088705424</v>
      </c>
      <c r="AN15" s="337">
        <f>VLOOKUP($A15,'Value Added'!$A$2:$AX$44,COLUMN('Value Added'!AU$1),0)/VLOOKUP($A15,'Value Added'!$A$2:$AX$44,COLUMN('Value Added'!$J$1),0)</f>
        <v>4.9921225603477506</v>
      </c>
      <c r="AO15" s="337">
        <f>VLOOKUP($A15,'Value Added'!$A$2:$AX$44,COLUMN('Value Added'!AV$1),0)/VLOOKUP($A15,'Value Added'!$A$2:$AX$44,COLUMN('Value Added'!$J$1),0)</f>
        <v>5.0051611182104025</v>
      </c>
      <c r="AP15" s="337">
        <f>VLOOKUP($A15,'Value Added'!$A$2:$AX$44,COLUMN('Value Added'!AW$1),0)/VLOOKUP($A15,'Value Added'!$A$2:$AX$44,COLUMN('Value Added'!$J$1),0)</f>
        <v>5.0126839631200157</v>
      </c>
      <c r="AQ15" s="338">
        <f>VLOOKUP($A15,'Value Added'!$A$2:$AX$44,COLUMN('Value Added'!AX$1),0)/VLOOKUP($A15,'Value Added'!$A$2:$AX$44,COLUMN('Value Added'!$J$1),0)</f>
        <v>5.0150980972516139</v>
      </c>
    </row>
    <row r="16" spans="1:43" x14ac:dyDescent="0.2">
      <c r="A16" s="74" t="s">
        <v>8</v>
      </c>
      <c r="B16" s="161" t="s">
        <v>379</v>
      </c>
      <c r="C16" s="161">
        <v>1</v>
      </c>
      <c r="D16" s="342">
        <f>VLOOKUP($A16,'Value Added'!$A$2:$AX$44,COLUMN('Value Added'!K$1),0)/VLOOKUP($A16,'Value Added'!$A$2:$AX$44,COLUMN('Value Added'!$J$1),0)</f>
        <v>0.92874086134457201</v>
      </c>
      <c r="E16" s="337">
        <f>VLOOKUP($A16,'Value Added'!$A$2:$AX$44,COLUMN('Value Added'!L$1),0)/VLOOKUP($A16,'Value Added'!$A$2:$AX$44,COLUMN('Value Added'!$J$1),0)</f>
        <v>1.2057222852271812</v>
      </c>
      <c r="F16" s="337">
        <f>VLOOKUP($A16,'Value Added'!$A$2:$AX$44,COLUMN('Value Added'!M$1),0)/VLOOKUP($A16,'Value Added'!$A$2:$AX$44,COLUMN('Value Added'!$J$1),0)</f>
        <v>1.226241204465945</v>
      </c>
      <c r="G16" s="337">
        <f>VLOOKUP($A16,'Value Added'!$A$2:$AX$44,COLUMN('Value Added'!N$1),0)/VLOOKUP($A16,'Value Added'!$A$2:$AX$44,COLUMN('Value Added'!$J$1),0)</f>
        <v>1.277871943608456</v>
      </c>
      <c r="H16" s="337">
        <f>VLOOKUP($A16,'Value Added'!$A$2:$AX$44,COLUMN('Value Added'!O$1),0)/VLOOKUP($A16,'Value Added'!$A$2:$AX$44,COLUMN('Value Added'!$J$1),0)</f>
        <v>1.3454573763858089</v>
      </c>
      <c r="I16" s="337">
        <f>VLOOKUP($A16,'Value Added'!$A$2:$AX$44,COLUMN('Value Added'!P$1),0)/VLOOKUP($A16,'Value Added'!$A$2:$AX$44,COLUMN('Value Added'!$J$1),0)</f>
        <v>1.4146282482806918</v>
      </c>
      <c r="J16" s="337">
        <f>VLOOKUP($A16,'Value Added'!$A$2:$AX$44,COLUMN('Value Added'!Q$1),0)/VLOOKUP($A16,'Value Added'!$A$2:$AX$44,COLUMN('Value Added'!$J$1),0)</f>
        <v>1.4819856012806849</v>
      </c>
      <c r="K16" s="337">
        <f>VLOOKUP($A16,'Value Added'!$A$2:$AX$44,COLUMN('Value Added'!R$1),0)/VLOOKUP($A16,'Value Added'!$A$2:$AX$44,COLUMN('Value Added'!$J$1),0)</f>
        <v>1.5471935562352166</v>
      </c>
      <c r="L16" s="337">
        <f>VLOOKUP($A16,'Value Added'!$A$2:$AX$44,COLUMN('Value Added'!S$1),0)/VLOOKUP($A16,'Value Added'!$A$2:$AX$44,COLUMN('Value Added'!$J$1),0)</f>
        <v>1.6099561508633369</v>
      </c>
      <c r="M16" s="337">
        <f>VLOOKUP($A16,'Value Added'!$A$2:$AX$44,COLUMN('Value Added'!T$1),0)/VLOOKUP($A16,'Value Added'!$A$2:$AX$44,COLUMN('Value Added'!$J$1),0)</f>
        <v>1.6700209260128904</v>
      </c>
      <c r="N16" s="337">
        <f>VLOOKUP($A16,'Value Added'!$A$2:$AX$44,COLUMN('Value Added'!U$1),0)/VLOOKUP($A16,'Value Added'!$A$2:$AX$44,COLUMN('Value Added'!$J$1),0)</f>
        <v>1.7271325616153059</v>
      </c>
      <c r="O16" s="337">
        <f>VLOOKUP($A16,'Value Added'!$A$2:$AX$44,COLUMN('Value Added'!V$1),0)/VLOOKUP($A16,'Value Added'!$A$2:$AX$44,COLUMN('Value Added'!$J$1),0)</f>
        <v>1.7808754356337559</v>
      </c>
      <c r="P16" s="337">
        <f>VLOOKUP($A16,'Value Added'!$A$2:$AX$44,COLUMN('Value Added'!W$1),0)/VLOOKUP($A16,'Value Added'!$A$2:$AX$44,COLUMN('Value Added'!$J$1),0)</f>
        <v>1.83080227992986</v>
      </c>
      <c r="Q16" s="337">
        <f>VLOOKUP($A16,'Value Added'!$A$2:$AX$44,COLUMN('Value Added'!X$1),0)/VLOOKUP($A16,'Value Added'!$A$2:$AX$44,COLUMN('Value Added'!$J$1),0)</f>
        <v>1.8764858420134567</v>
      </c>
      <c r="R16" s="337">
        <f>VLOOKUP($A16,'Value Added'!$A$2:$AX$44,COLUMN('Value Added'!Y$1),0)/VLOOKUP($A16,'Value Added'!$A$2:$AX$44,COLUMN('Value Added'!$J$1),0)</f>
        <v>1.9175248584395512</v>
      </c>
      <c r="S16" s="337">
        <f>VLOOKUP($A16,'Value Added'!$A$2:$AX$44,COLUMN('Value Added'!Z$1),0)/VLOOKUP($A16,'Value Added'!$A$2:$AX$44,COLUMN('Value Added'!$J$1),0)</f>
        <v>1.9536106268893987</v>
      </c>
      <c r="T16" s="337">
        <f>VLOOKUP($A16,'Value Added'!$A$2:$AX$44,COLUMN('Value Added'!AA$1),0)/VLOOKUP($A16,'Value Added'!$A$2:$AX$44,COLUMN('Value Added'!$J$1),0)</f>
        <v>1.9847225501248884</v>
      </c>
      <c r="U16" s="337">
        <f>VLOOKUP($A16,'Value Added'!$A$2:$AX$44,COLUMN('Value Added'!AB$1),0)/VLOOKUP($A16,'Value Added'!$A$2:$AX$44,COLUMN('Value Added'!$J$1),0)</f>
        <v>2.0109598363158976</v>
      </c>
      <c r="V16" s="337">
        <f>VLOOKUP($A16,'Value Added'!$A$2:$AX$44,COLUMN('Value Added'!AC$1),0)/VLOOKUP($A16,'Value Added'!$A$2:$AX$44,COLUMN('Value Added'!$J$1),0)</f>
        <v>2.0324777300151364</v>
      </c>
      <c r="W16" s="337">
        <f>VLOOKUP($A16,'Value Added'!$A$2:$AX$44,COLUMN('Value Added'!AD$1),0)/VLOOKUP($A16,'Value Added'!$A$2:$AX$44,COLUMN('Value Added'!$J$1),0)</f>
        <v>2.0494815335697383</v>
      </c>
      <c r="X16" s="337">
        <f>VLOOKUP($A16,'Value Added'!$A$2:$AX$44,COLUMN('Value Added'!AE$1),0)/VLOOKUP($A16,'Value Added'!$A$2:$AX$44,COLUMN('Value Added'!$J$1),0)</f>
        <v>2.0622202495758568</v>
      </c>
      <c r="Y16" s="337">
        <f>VLOOKUP($A16,'Value Added'!$A$2:$AX$44,COLUMN('Value Added'!AF$1),0)/VLOOKUP($A16,'Value Added'!$A$2:$AX$44,COLUMN('Value Added'!$J$1),0)</f>
        <v>2.0709800570252699</v>
      </c>
      <c r="Z16" s="337">
        <f>VLOOKUP($A16,'Value Added'!$A$2:$AX$44,COLUMN('Value Added'!AG$1),0)/VLOOKUP($A16,'Value Added'!$A$2:$AX$44,COLUMN('Value Added'!$J$1),0)</f>
        <v>2.0760778146617147</v>
      </c>
      <c r="AA16" s="337">
        <f>VLOOKUP($A16,'Value Added'!$A$2:$AX$44,COLUMN('Value Added'!AH$1),0)/VLOOKUP($A16,'Value Added'!$A$2:$AX$44,COLUMN('Value Added'!$J$1),0)</f>
        <v>2.0778547619574015</v>
      </c>
      <c r="AB16" s="337">
        <f>VLOOKUP($A16,'Value Added'!$A$2:$AX$44,COLUMN('Value Added'!AI$1),0)/VLOOKUP($A16,'Value Added'!$A$2:$AX$44,COLUMN('Value Added'!$J$1),0)</f>
        <v>2.0766705626094715</v>
      </c>
      <c r="AC16" s="337">
        <f>VLOOKUP($A16,'Value Added'!$A$2:$AX$44,COLUMN('Value Added'!AJ$1),0)/VLOOKUP($A16,'Value Added'!$A$2:$AX$44,COLUMN('Value Added'!$J$1),0)</f>
        <v>2.0728978089826642</v>
      </c>
      <c r="AD16" s="337">
        <f>VLOOKUP($A16,'Value Added'!$A$2:$AX$44,COLUMN('Value Added'!AK$1),0)/VLOOKUP($A16,'Value Added'!$A$2:$AX$44,COLUMN('Value Added'!$J$1),0)</f>
        <v>2.0669170797475354</v>
      </c>
      <c r="AE16" s="337">
        <f>VLOOKUP($A16,'Value Added'!$A$2:$AX$44,COLUMN('Value Added'!AL$1),0)/VLOOKUP($A16,'Value Added'!$A$2:$AX$44,COLUMN('Value Added'!$J$1),0)</f>
        <v>2.0591126181331263</v>
      </c>
      <c r="AF16" s="337">
        <f>VLOOKUP($A16,'Value Added'!$A$2:$AX$44,COLUMN('Value Added'!AM$1),0)/VLOOKUP($A16,'Value Added'!$A$2:$AX$44,COLUMN('Value Added'!$J$1),0)</f>
        <v>2.0498686755583422</v>
      </c>
      <c r="AG16" s="337">
        <f>VLOOKUP($A16,'Value Added'!$A$2:$AX$44,COLUMN('Value Added'!AN$1),0)/VLOOKUP($A16,'Value Added'!$A$2:$AX$44,COLUMN('Value Added'!$J$1),0)</f>
        <v>2.0395665455388134</v>
      </c>
      <c r="AH16" s="337">
        <f>VLOOKUP($A16,'Value Added'!$A$2:$AX$44,COLUMN('Value Added'!AO$1),0)/VLOOKUP($A16,'Value Added'!$A$2:$AX$44,COLUMN('Value Added'!$J$1),0)</f>
        <v>2.028582296096292</v>
      </c>
      <c r="AI16" s="337">
        <f>VLOOKUP($A16,'Value Added'!$A$2:$AX$44,COLUMN('Value Added'!AP$1),0)/VLOOKUP($A16,'Value Added'!$A$2:$AX$44,COLUMN('Value Added'!$J$1),0)</f>
        <v>2.0172851956583449</v>
      </c>
      <c r="AJ16" s="337">
        <f>VLOOKUP($A16,'Value Added'!$A$2:$AX$44,COLUMN('Value Added'!AQ$1),0)/VLOOKUP($A16,'Value Added'!$A$2:$AX$44,COLUMN('Value Added'!$J$1),0)</f>
        <v>2.006036817713194</v>
      </c>
      <c r="AK16" s="337">
        <f>VLOOKUP($A16,'Value Added'!$A$2:$AX$44,COLUMN('Value Added'!AR$1),0)/VLOOKUP($A16,'Value Added'!$A$2:$AX$44,COLUMN('Value Added'!$J$1),0)</f>
        <v>1.995190803250362</v>
      </c>
      <c r="AL16" s="337">
        <f>VLOOKUP($A16,'Value Added'!$A$2:$AX$44,COLUMN('Value Added'!AS$1),0)/VLOOKUP($A16,'Value Added'!$A$2:$AX$44,COLUMN('Value Added'!$J$1),0)</f>
        <v>1.985093257165256</v>
      </c>
      <c r="AM16" s="337">
        <f>VLOOKUP($A16,'Value Added'!$A$2:$AX$44,COLUMN('Value Added'!AT$1),0)/VLOOKUP($A16,'Value Added'!$A$2:$AX$44,COLUMN('Value Added'!$J$1),0)</f>
        <v>1.9760837551833419</v>
      </c>
      <c r="AN16" s="337">
        <f>VLOOKUP($A16,'Value Added'!$A$2:$AX$44,COLUMN('Value Added'!AU$1),0)/VLOOKUP($A16,'Value Added'!$A$2:$AX$44,COLUMN('Value Added'!$J$1),0)</f>
        <v>1.9684969413029962</v>
      </c>
      <c r="AO16" s="337">
        <f>VLOOKUP($A16,'Value Added'!$A$2:$AX$44,COLUMN('Value Added'!AV$1),0)/VLOOKUP($A16,'Value Added'!$A$2:$AX$44,COLUMN('Value Added'!$J$1),0)</f>
        <v>1.9626647021194119</v>
      </c>
      <c r="AP16" s="337">
        <f>VLOOKUP($A16,'Value Added'!$A$2:$AX$44,COLUMN('Value Added'!AW$1),0)/VLOOKUP($A16,'Value Added'!$A$2:$AX$44,COLUMN('Value Added'!$J$1),0)</f>
        <v>1.9589189135769045</v>
      </c>
      <c r="AQ16" s="338">
        <f>VLOOKUP($A16,'Value Added'!$A$2:$AX$44,COLUMN('Value Added'!AX$1),0)/VLOOKUP($A16,'Value Added'!$A$2:$AX$44,COLUMN('Value Added'!$J$1),0)</f>
        <v>1.9575947676791652</v>
      </c>
    </row>
    <row r="17" spans="1:43" x14ac:dyDescent="0.2">
      <c r="A17" s="74" t="s">
        <v>9</v>
      </c>
      <c r="B17" s="161" t="s">
        <v>379</v>
      </c>
      <c r="C17" s="161">
        <v>1</v>
      </c>
      <c r="D17" s="342">
        <f>VLOOKUP($A17,'Value Added'!$A$2:$AX$44,COLUMN('Value Added'!K$1),0)/VLOOKUP($A17,'Value Added'!$A$2:$AX$44,COLUMN('Value Added'!$J$1),0)</f>
        <v>1.1213608830359911</v>
      </c>
      <c r="E17" s="337">
        <f>VLOOKUP($A17,'Value Added'!$A$2:$AX$44,COLUMN('Value Added'!L$1),0)/VLOOKUP($A17,'Value Added'!$A$2:$AX$44,COLUMN('Value Added'!$J$1),0)</f>
        <v>1.1470880452728847</v>
      </c>
      <c r="F17" s="337">
        <f>VLOOKUP($A17,'Value Added'!$A$2:$AX$44,COLUMN('Value Added'!M$1),0)/VLOOKUP($A17,'Value Added'!$A$2:$AX$44,COLUMN('Value Added'!$J$1),0)</f>
        <v>1.1544675826946278</v>
      </c>
      <c r="G17" s="337">
        <f>VLOOKUP($A17,'Value Added'!$A$2:$AX$44,COLUMN('Value Added'!N$1),0)/VLOOKUP($A17,'Value Added'!$A$2:$AX$44,COLUMN('Value Added'!$J$1),0)</f>
        <v>1.173670132060566</v>
      </c>
      <c r="H17" s="337">
        <f>VLOOKUP($A17,'Value Added'!$A$2:$AX$44,COLUMN('Value Added'!O$1),0)/VLOOKUP($A17,'Value Added'!$A$2:$AX$44,COLUMN('Value Added'!$J$1),0)</f>
        <v>1.200338399494681</v>
      </c>
      <c r="I17" s="337">
        <f>VLOOKUP($A17,'Value Added'!$A$2:$AX$44,COLUMN('Value Added'!P$1),0)/VLOOKUP($A17,'Value Added'!$A$2:$AX$44,COLUMN('Value Added'!$J$1),0)</f>
        <v>1.2305059693314502</v>
      </c>
      <c r="J17" s="337">
        <f>VLOOKUP($A17,'Value Added'!$A$2:$AX$44,COLUMN('Value Added'!Q$1),0)/VLOOKUP($A17,'Value Added'!$A$2:$AX$44,COLUMN('Value Added'!$J$1),0)</f>
        <v>1.2623368880583832</v>
      </c>
      <c r="K17" s="337">
        <f>VLOOKUP($A17,'Value Added'!$A$2:$AX$44,COLUMN('Value Added'!R$1),0)/VLOOKUP($A17,'Value Added'!$A$2:$AX$44,COLUMN('Value Added'!$J$1),0)</f>
        <v>1.2944417626640103</v>
      </c>
      <c r="L17" s="337">
        <f>VLOOKUP($A17,'Value Added'!$A$2:$AX$44,COLUMN('Value Added'!S$1),0)/VLOOKUP($A17,'Value Added'!$A$2:$AX$44,COLUMN('Value Added'!$J$1),0)</f>
        <v>1.3252860427899671</v>
      </c>
      <c r="M17" s="337">
        <f>VLOOKUP($A17,'Value Added'!$A$2:$AX$44,COLUMN('Value Added'!T$1),0)/VLOOKUP($A17,'Value Added'!$A$2:$AX$44,COLUMN('Value Added'!$J$1),0)</f>
        <v>1.3531961969158051</v>
      </c>
      <c r="N17" s="337">
        <f>VLOOKUP($A17,'Value Added'!$A$2:$AX$44,COLUMN('Value Added'!U$1),0)/VLOOKUP($A17,'Value Added'!$A$2:$AX$44,COLUMN('Value Added'!$J$1),0)</f>
        <v>1.3767085339977161</v>
      </c>
      <c r="O17" s="337">
        <f>VLOOKUP($A17,'Value Added'!$A$2:$AX$44,COLUMN('Value Added'!V$1),0)/VLOOKUP($A17,'Value Added'!$A$2:$AX$44,COLUMN('Value Added'!$J$1),0)</f>
        <v>1.3956191670537823</v>
      </c>
      <c r="P17" s="337">
        <f>VLOOKUP($A17,'Value Added'!$A$2:$AX$44,COLUMN('Value Added'!W$1),0)/VLOOKUP($A17,'Value Added'!$A$2:$AX$44,COLUMN('Value Added'!$J$1),0)</f>
        <v>1.4101035577714118</v>
      </c>
      <c r="Q17" s="337">
        <f>VLOOKUP($A17,'Value Added'!$A$2:$AX$44,COLUMN('Value Added'!X$1),0)/VLOOKUP($A17,'Value Added'!$A$2:$AX$44,COLUMN('Value Added'!$J$1),0)</f>
        <v>1.4203969503874765</v>
      </c>
      <c r="R17" s="337">
        <f>VLOOKUP($A17,'Value Added'!$A$2:$AX$44,COLUMN('Value Added'!Y$1),0)/VLOOKUP($A17,'Value Added'!$A$2:$AX$44,COLUMN('Value Added'!$J$1),0)</f>
        <v>1.4267851198855488</v>
      </c>
      <c r="S17" s="337">
        <f>VLOOKUP($A17,'Value Added'!$A$2:$AX$44,COLUMN('Value Added'!Z$1),0)/VLOOKUP($A17,'Value Added'!$A$2:$AX$44,COLUMN('Value Added'!$J$1),0)</f>
        <v>1.429577206163712</v>
      </c>
      <c r="T17" s="337">
        <f>VLOOKUP($A17,'Value Added'!$A$2:$AX$44,COLUMN('Value Added'!AA$1),0)/VLOOKUP($A17,'Value Added'!$A$2:$AX$44,COLUMN('Value Added'!$J$1),0)</f>
        <v>1.4290432804187698</v>
      </c>
      <c r="U17" s="337">
        <f>VLOOKUP($A17,'Value Added'!$A$2:$AX$44,COLUMN('Value Added'!AB$1),0)/VLOOKUP($A17,'Value Added'!$A$2:$AX$44,COLUMN('Value Added'!$J$1),0)</f>
        <v>1.4254598907065494</v>
      </c>
      <c r="V17" s="337">
        <f>VLOOKUP($A17,'Value Added'!$A$2:$AX$44,COLUMN('Value Added'!AC$1),0)/VLOOKUP($A17,'Value Added'!$A$2:$AX$44,COLUMN('Value Added'!$J$1),0)</f>
        <v>1.4191215741024505</v>
      </c>
      <c r="W17" s="337">
        <f>VLOOKUP($A17,'Value Added'!$A$2:$AX$44,COLUMN('Value Added'!AD$1),0)/VLOOKUP($A17,'Value Added'!$A$2:$AX$44,COLUMN('Value Added'!$J$1),0)</f>
        <v>1.4103350947958195</v>
      </c>
      <c r="X17" s="337">
        <f>VLOOKUP($A17,'Value Added'!$A$2:$AX$44,COLUMN('Value Added'!AE$1),0)/VLOOKUP($A17,'Value Added'!$A$2:$AX$44,COLUMN('Value Added'!$J$1),0)</f>
        <v>1.3994141544093424</v>
      </c>
      <c r="Y17" s="337">
        <f>VLOOKUP($A17,'Value Added'!$A$2:$AX$44,COLUMN('Value Added'!AF$1),0)/VLOOKUP($A17,'Value Added'!$A$2:$AX$44,COLUMN('Value Added'!$J$1),0)</f>
        <v>1.3866746586711016</v>
      </c>
      <c r="Z17" s="337">
        <f>VLOOKUP($A17,'Value Added'!$A$2:$AX$44,COLUMN('Value Added'!AG$1),0)/VLOOKUP($A17,'Value Added'!$A$2:$AX$44,COLUMN('Value Added'!$J$1),0)</f>
        <v>1.3724305973400708</v>
      </c>
      <c r="AA17" s="337">
        <f>VLOOKUP($A17,'Value Added'!$A$2:$AX$44,COLUMN('Value Added'!AH$1),0)/VLOOKUP($A17,'Value Added'!$A$2:$AX$44,COLUMN('Value Added'!$J$1),0)</f>
        <v>1.3569905695626334</v>
      </c>
      <c r="AB17" s="337">
        <f>VLOOKUP($A17,'Value Added'!$A$2:$AX$44,COLUMN('Value Added'!AI$1),0)/VLOOKUP($A17,'Value Added'!$A$2:$AX$44,COLUMN('Value Added'!$J$1),0)</f>
        <v>1.3406549652554434</v>
      </c>
      <c r="AC17" s="337">
        <f>VLOOKUP($A17,'Value Added'!$A$2:$AX$44,COLUMN('Value Added'!AJ$1),0)/VLOOKUP($A17,'Value Added'!$A$2:$AX$44,COLUMN('Value Added'!$J$1),0)</f>
        <v>1.3237137950580937</v>
      </c>
      <c r="AD17" s="337">
        <f>VLOOKUP($A17,'Value Added'!$A$2:$AX$44,COLUMN('Value Added'!AK$1),0)/VLOOKUP($A17,'Value Added'!$A$2:$AX$44,COLUMN('Value Added'!$J$1),0)</f>
        <v>1.3064451470499894</v>
      </c>
      <c r="AE17" s="337">
        <f>VLOOKUP($A17,'Value Added'!$A$2:$AX$44,COLUMN('Value Added'!AL$1),0)/VLOOKUP($A17,'Value Added'!$A$2:$AX$44,COLUMN('Value Added'!$J$1),0)</f>
        <v>1.289114237771515</v>
      </c>
      <c r="AF17" s="337">
        <f>VLOOKUP($A17,'Value Added'!$A$2:$AX$44,COLUMN('Value Added'!AM$1),0)/VLOOKUP($A17,'Value Added'!$A$2:$AX$44,COLUMN('Value Added'!$J$1),0)</f>
        <v>1.2719730179827859</v>
      </c>
      <c r="AG17" s="337">
        <f>VLOOKUP($A17,'Value Added'!$A$2:$AX$44,COLUMN('Value Added'!AN$1),0)/VLOOKUP($A17,'Value Added'!$A$2:$AX$44,COLUMN('Value Added'!$J$1),0)</f>
        <v>1.2552602897871286</v>
      </c>
      <c r="AH17" s="337">
        <f>VLOOKUP($A17,'Value Added'!$A$2:$AX$44,COLUMN('Value Added'!AO$1),0)/VLOOKUP($A17,'Value Added'!$A$2:$AX$44,COLUMN('Value Added'!$J$1),0)</f>
        <v>1.2392022909336986</v>
      </c>
      <c r="AI17" s="337">
        <f>VLOOKUP($A17,'Value Added'!$A$2:$AX$44,COLUMN('Value Added'!AP$1),0)/VLOOKUP($A17,'Value Added'!$A$2:$AX$44,COLUMN('Value Added'!$J$1),0)</f>
        <v>1.2240137039609114</v>
      </c>
      <c r="AJ17" s="337">
        <f>VLOOKUP($A17,'Value Added'!$A$2:$AX$44,COLUMN('Value Added'!AQ$1),0)/VLOOKUP($A17,'Value Added'!$A$2:$AX$44,COLUMN('Value Added'!$J$1),0)</f>
        <v>1.209899052021687</v>
      </c>
      <c r="AK17" s="337">
        <f>VLOOKUP($A17,'Value Added'!$A$2:$AX$44,COLUMN('Value Added'!AR$1),0)/VLOOKUP($A17,'Value Added'!$A$2:$AX$44,COLUMN('Value Added'!$J$1),0)</f>
        <v>1.1970544494454032</v>
      </c>
      <c r="AL17" s="337">
        <f>VLOOKUP($A17,'Value Added'!$A$2:$AX$44,COLUMN('Value Added'!AS$1),0)/VLOOKUP($A17,'Value Added'!$A$2:$AX$44,COLUMN('Value Added'!$J$1),0)</f>
        <v>1.1856696830959281</v>
      </c>
      <c r="AM17" s="337">
        <f>VLOOKUP($A17,'Value Added'!$A$2:$AX$44,COLUMN('Value Added'!AT$1),0)/VLOOKUP($A17,'Value Added'!$A$2:$AX$44,COLUMN('Value Added'!$J$1),0)</f>
        <v>1.1759306102079439</v>
      </c>
      <c r="AN17" s="337">
        <f>VLOOKUP($A17,'Value Added'!$A$2:$AX$44,COLUMN('Value Added'!AU$1),0)/VLOOKUP($A17,'Value Added'!$A$2:$AX$44,COLUMN('Value Added'!$J$1),0)</f>
        <v>1.1680218695395548</v>
      </c>
      <c r="AO17" s="337">
        <f>VLOOKUP($A17,'Value Added'!$A$2:$AX$44,COLUMN('Value Added'!AV$1),0)/VLOOKUP($A17,'Value Added'!$A$2:$AX$44,COLUMN('Value Added'!$J$1),0)</f>
        <v>1.1621299153867257</v>
      </c>
      <c r="AP17" s="337">
        <f>VLOOKUP($A17,'Value Added'!$A$2:$AX$44,COLUMN('Value Added'!AW$1),0)/VLOOKUP($A17,'Value Added'!$A$2:$AX$44,COLUMN('Value Added'!$J$1),0)</f>
        <v>1.1584463983995932</v>
      </c>
      <c r="AQ17" s="338">
        <f>VLOOKUP($A17,'Value Added'!$A$2:$AX$44,COLUMN('Value Added'!AX$1),0)/VLOOKUP($A17,'Value Added'!$A$2:$AX$44,COLUMN('Value Added'!$J$1),0)</f>
        <v>1.1571719334948005</v>
      </c>
    </row>
    <row r="18" spans="1:43" x14ac:dyDescent="0.2">
      <c r="A18" s="74" t="s">
        <v>10</v>
      </c>
      <c r="B18" s="161" t="s">
        <v>379</v>
      </c>
      <c r="C18" s="161">
        <v>1</v>
      </c>
      <c r="D18" s="342">
        <f>VLOOKUP($A18,'Value Added'!$A$2:$AX$44,COLUMN('Value Added'!K$1),0)/VLOOKUP($A18,'Value Added'!$A$2:$AX$44,COLUMN('Value Added'!$J$1),0)</f>
        <v>1.1244844509553111</v>
      </c>
      <c r="E18" s="337">
        <f>VLOOKUP($A18,'Value Added'!$A$2:$AX$44,COLUMN('Value Added'!L$1),0)/VLOOKUP($A18,'Value Added'!$A$2:$AX$44,COLUMN('Value Added'!$J$1),0)</f>
        <v>1.1685598728485502</v>
      </c>
      <c r="F18" s="337">
        <f>VLOOKUP($A18,'Value Added'!$A$2:$AX$44,COLUMN('Value Added'!M$1),0)/VLOOKUP($A18,'Value Added'!$A$2:$AX$44,COLUMN('Value Added'!$J$1),0)</f>
        <v>1.1836064224058576</v>
      </c>
      <c r="G18" s="337">
        <f>VLOOKUP($A18,'Value Added'!$A$2:$AX$44,COLUMN('Value Added'!N$1),0)/VLOOKUP($A18,'Value Added'!$A$2:$AX$44,COLUMN('Value Added'!$J$1),0)</f>
        <v>1.2215611967754207</v>
      </c>
      <c r="H18" s="337">
        <f>VLOOKUP($A18,'Value Added'!$A$2:$AX$44,COLUMN('Value Added'!O$1),0)/VLOOKUP($A18,'Value Added'!$A$2:$AX$44,COLUMN('Value Added'!$J$1),0)</f>
        <v>1.2715488274450255</v>
      </c>
      <c r="I18" s="337">
        <f>VLOOKUP($A18,'Value Added'!$A$2:$AX$44,COLUMN('Value Added'!P$1),0)/VLOOKUP($A18,'Value Added'!$A$2:$AX$44,COLUMN('Value Added'!$J$1),0)</f>
        <v>1.3235249499851136</v>
      </c>
      <c r="J18" s="337">
        <f>VLOOKUP($A18,'Value Added'!$A$2:$AX$44,COLUMN('Value Added'!Q$1),0)/VLOOKUP($A18,'Value Added'!$A$2:$AX$44,COLUMN('Value Added'!$J$1),0)</f>
        <v>1.3747891744661798</v>
      </c>
      <c r="K18" s="337">
        <f>VLOOKUP($A18,'Value Added'!$A$2:$AX$44,COLUMN('Value Added'!R$1),0)/VLOOKUP($A18,'Value Added'!$A$2:$AX$44,COLUMN('Value Added'!$J$1),0)</f>
        <v>1.4245628424544969</v>
      </c>
      <c r="L18" s="337">
        <f>VLOOKUP($A18,'Value Added'!$A$2:$AX$44,COLUMN('Value Added'!S$1),0)/VLOOKUP($A18,'Value Added'!$A$2:$AX$44,COLUMN('Value Added'!$J$1),0)</f>
        <v>1.4719915459067743</v>
      </c>
      <c r="M18" s="337">
        <f>VLOOKUP($A18,'Value Added'!$A$2:$AX$44,COLUMN('Value Added'!T$1),0)/VLOOKUP($A18,'Value Added'!$A$2:$AX$44,COLUMN('Value Added'!$J$1),0)</f>
        <v>1.5161559393258208</v>
      </c>
      <c r="N18" s="337">
        <f>VLOOKUP($A18,'Value Added'!$A$2:$AX$44,COLUMN('Value Added'!U$1),0)/VLOOKUP($A18,'Value Added'!$A$2:$AX$44,COLUMN('Value Added'!$J$1),0)</f>
        <v>1.5562500770109575</v>
      </c>
      <c r="O18" s="337">
        <f>VLOOKUP($A18,'Value Added'!$A$2:$AX$44,COLUMN('Value Added'!V$1),0)/VLOOKUP($A18,'Value Added'!$A$2:$AX$44,COLUMN('Value Added'!$J$1),0)</f>
        <v>1.5921198616711836</v>
      </c>
      <c r="P18" s="337">
        <f>VLOOKUP($A18,'Value Added'!$A$2:$AX$44,COLUMN('Value Added'!W$1),0)/VLOOKUP($A18,'Value Added'!$A$2:$AX$44,COLUMN('Value Added'!$J$1),0)</f>
        <v>1.623836669696118</v>
      </c>
      <c r="Q18" s="337">
        <f>VLOOKUP($A18,'Value Added'!$A$2:$AX$44,COLUMN('Value Added'!X$1),0)/VLOOKUP($A18,'Value Added'!$A$2:$AX$44,COLUMN('Value Added'!$J$1),0)</f>
        <v>1.6515376886099302</v>
      </c>
      <c r="R18" s="337">
        <f>VLOOKUP($A18,'Value Added'!$A$2:$AX$44,COLUMN('Value Added'!Y$1),0)/VLOOKUP($A18,'Value Added'!$A$2:$AX$44,COLUMN('Value Added'!$J$1),0)</f>
        <v>1.6754194139193064</v>
      </c>
      <c r="S18" s="337">
        <f>VLOOKUP($A18,'Value Added'!$A$2:$AX$44,COLUMN('Value Added'!Z$1),0)/VLOOKUP($A18,'Value Added'!$A$2:$AX$44,COLUMN('Value Added'!$J$1),0)</f>
        <v>1.6956996929413348</v>
      </c>
      <c r="T18" s="337">
        <f>VLOOKUP($A18,'Value Added'!$A$2:$AX$44,COLUMN('Value Added'!AA$1),0)/VLOOKUP($A18,'Value Added'!$A$2:$AX$44,COLUMN('Value Added'!$J$1),0)</f>
        <v>1.7125152515882753</v>
      </c>
      <c r="U18" s="337">
        <f>VLOOKUP($A18,'Value Added'!$A$2:$AX$44,COLUMN('Value Added'!AB$1),0)/VLOOKUP($A18,'Value Added'!$A$2:$AX$44,COLUMN('Value Added'!$J$1),0)</f>
        <v>1.7260044497340097</v>
      </c>
      <c r="V18" s="337">
        <f>VLOOKUP($A18,'Value Added'!$A$2:$AX$44,COLUMN('Value Added'!AC$1),0)/VLOOKUP($A18,'Value Added'!$A$2:$AX$44,COLUMN('Value Added'!$J$1),0)</f>
        <v>1.7363336371413103</v>
      </c>
      <c r="W18" s="337">
        <f>VLOOKUP($A18,'Value Added'!$A$2:$AX$44,COLUMN('Value Added'!AD$1),0)/VLOOKUP($A18,'Value Added'!$A$2:$AX$44,COLUMN('Value Added'!$J$1),0)</f>
        <v>1.7436933013493572</v>
      </c>
      <c r="X18" s="337">
        <f>VLOOKUP($A18,'Value Added'!$A$2:$AX$44,COLUMN('Value Added'!AE$1),0)/VLOOKUP($A18,'Value Added'!$A$2:$AX$44,COLUMN('Value Added'!$J$1),0)</f>
        <v>1.7482942147512064</v>
      </c>
      <c r="Y18" s="337">
        <f>VLOOKUP($A18,'Value Added'!$A$2:$AX$44,COLUMN('Value Added'!AF$1),0)/VLOOKUP($A18,'Value Added'!$A$2:$AX$44,COLUMN('Value Added'!$J$1),0)</f>
        <v>1.7503636702241423</v>
      </c>
      <c r="Z18" s="337">
        <f>VLOOKUP($A18,'Value Added'!$A$2:$AX$44,COLUMN('Value Added'!AG$1),0)/VLOOKUP($A18,'Value Added'!$A$2:$AX$44,COLUMN('Value Added'!$J$1),0)</f>
        <v>1.7501418827179345</v>
      </c>
      <c r="AA18" s="337">
        <f>VLOOKUP($A18,'Value Added'!$A$2:$AX$44,COLUMN('Value Added'!AH$1),0)/VLOOKUP($A18,'Value Added'!$A$2:$AX$44,COLUMN('Value Added'!$J$1),0)</f>
        <v>1.7478786216620956</v>
      </c>
      <c r="AB18" s="337">
        <f>VLOOKUP($A18,'Value Added'!$A$2:$AX$44,COLUMN('Value Added'!AI$1),0)/VLOOKUP($A18,'Value Added'!$A$2:$AX$44,COLUMN('Value Added'!$J$1),0)</f>
        <v>1.7438301264657827</v>
      </c>
      <c r="AC18" s="337">
        <f>VLOOKUP($A18,'Value Added'!$A$2:$AX$44,COLUMN('Value Added'!AJ$1),0)/VLOOKUP($A18,'Value Added'!$A$2:$AX$44,COLUMN('Value Added'!$J$1),0)</f>
        <v>1.7382563452166375</v>
      </c>
      <c r="AD18" s="337">
        <f>VLOOKUP($A18,'Value Added'!$A$2:$AX$44,COLUMN('Value Added'!AK$1),0)/VLOOKUP($A18,'Value Added'!$A$2:$AX$44,COLUMN('Value Added'!$J$1),0)</f>
        <v>1.7314185253186833</v>
      </c>
      <c r="AE18" s="337">
        <f>VLOOKUP($A18,'Value Added'!$A$2:$AX$44,COLUMN('Value Added'!AL$1),0)/VLOOKUP($A18,'Value Added'!$A$2:$AX$44,COLUMN('Value Added'!$J$1),0)</f>
        <v>1.7235771745394739</v>
      </c>
      <c r="AF18" s="337">
        <f>VLOOKUP($A18,'Value Added'!$A$2:$AX$44,COLUMN('Value Added'!AM$1),0)/VLOOKUP($A18,'Value Added'!$A$2:$AX$44,COLUMN('Value Added'!$J$1),0)</f>
        <v>1.7149904019783127</v>
      </c>
      <c r="AG18" s="337">
        <f>VLOOKUP($A18,'Value Added'!$A$2:$AX$44,COLUMN('Value Added'!AN$1),0)/VLOOKUP($A18,'Value Added'!$A$2:$AX$44,COLUMN('Value Added'!$J$1),0)</f>
        <v>1.7059126409601195</v>
      </c>
      <c r="AH18" s="337">
        <f>VLOOKUP($A18,'Value Added'!$A$2:$AX$44,COLUMN('Value Added'!AO$1),0)/VLOOKUP($A18,'Value Added'!$A$2:$AX$44,COLUMN('Value Added'!$J$1),0)</f>
        <v>1.6965937498798149</v>
      </c>
      <c r="AI18" s="337">
        <f>VLOOKUP($A18,'Value Added'!$A$2:$AX$44,COLUMN('Value Added'!AP$1),0)/VLOOKUP($A18,'Value Added'!$A$2:$AX$44,COLUMN('Value Added'!$J$1),0)</f>
        <v>1.687278482591702</v>
      </c>
      <c r="AJ18" s="337">
        <f>VLOOKUP($A18,'Value Added'!$A$2:$AX$44,COLUMN('Value Added'!AQ$1),0)/VLOOKUP($A18,'Value Added'!$A$2:$AX$44,COLUMN('Value Added'!$J$1),0)</f>
        <v>1.6782063170384864</v>
      </c>
      <c r="AK18" s="337">
        <f>VLOOKUP($A18,'Value Added'!$A$2:$AX$44,COLUMN('Value Added'!AR$1),0)/VLOOKUP($A18,'Value Added'!$A$2:$AX$44,COLUMN('Value Added'!$J$1),0)</f>
        <v>1.6696116293962111</v>
      </c>
      <c r="AL18" s="337">
        <f>VLOOKUP($A18,'Value Added'!$A$2:$AX$44,COLUMN('Value Added'!AS$1),0)/VLOOKUP($A18,'Value Added'!$A$2:$AX$44,COLUMN('Value Added'!$J$1),0)</f>
        <v>1.6617242010097308</v>
      </c>
      <c r="AM18" s="337">
        <f>VLOOKUP($A18,'Value Added'!$A$2:$AX$44,COLUMN('Value Added'!AT$1),0)/VLOOKUP($A18,'Value Added'!$A$2:$AX$44,COLUMN('Value Added'!$J$1),0)</f>
        <v>1.6547700467361306</v>
      </c>
      <c r="AN18" s="337">
        <f>VLOOKUP($A18,'Value Added'!$A$2:$AX$44,COLUMN('Value Added'!AU$1),0)/VLOOKUP($A18,'Value Added'!$A$2:$AX$44,COLUMN('Value Added'!$J$1),0)</f>
        <v>1.6489725559354969</v>
      </c>
      <c r="AO18" s="337">
        <f>VLOOKUP($A18,'Value Added'!$A$2:$AX$44,COLUMN('Value Added'!AV$1),0)/VLOOKUP($A18,'Value Added'!$A$2:$AX$44,COLUMN('Value Added'!$J$1),0)</f>
        <v>1.6445539411983101</v>
      </c>
      <c r="AP18" s="337">
        <f>VLOOKUP($A18,'Value Added'!$A$2:$AX$44,COLUMN('Value Added'!AW$1),0)/VLOOKUP($A18,'Value Added'!$A$2:$AX$44,COLUMN('Value Added'!$J$1),0)</f>
        <v>1.6417369949505731</v>
      </c>
      <c r="AQ18" s="338">
        <f>VLOOKUP($A18,'Value Added'!$A$2:$AX$44,COLUMN('Value Added'!AX$1),0)/VLOOKUP($A18,'Value Added'!$A$2:$AX$44,COLUMN('Value Added'!$J$1),0)</f>
        <v>1.6407471603405788</v>
      </c>
    </row>
    <row r="19" spans="1:43" x14ac:dyDescent="0.2">
      <c r="A19" s="74" t="s">
        <v>11</v>
      </c>
      <c r="B19" s="161" t="s">
        <v>379</v>
      </c>
      <c r="C19" s="161">
        <v>1</v>
      </c>
      <c r="D19" s="342">
        <f>VLOOKUP($A19,'Value Added'!$A$2:$AX$44,COLUMN('Value Added'!K$1),0)/VLOOKUP($A19,'Value Added'!$A$2:$AX$44,COLUMN('Value Added'!$J$1),0)</f>
        <v>1.1515553729227539</v>
      </c>
      <c r="E19" s="337">
        <f>VLOOKUP($A19,'Value Added'!$A$2:$AX$44,COLUMN('Value Added'!L$1),0)/VLOOKUP($A19,'Value Added'!$A$2:$AX$44,COLUMN('Value Added'!$J$1),0)</f>
        <v>1.2434833407469297</v>
      </c>
      <c r="F19" s="337">
        <f>VLOOKUP($A19,'Value Added'!$A$2:$AX$44,COLUMN('Value Added'!M$1),0)/VLOOKUP($A19,'Value Added'!$A$2:$AX$44,COLUMN('Value Added'!$J$1),0)</f>
        <v>1.265439933311167</v>
      </c>
      <c r="G19" s="337">
        <f>VLOOKUP($A19,'Value Added'!$A$2:$AX$44,COLUMN('Value Added'!N$1),0)/VLOOKUP($A19,'Value Added'!$A$2:$AX$44,COLUMN('Value Added'!$J$1),0)</f>
        <v>1.3207133097689221</v>
      </c>
      <c r="H19" s="337">
        <f>VLOOKUP($A19,'Value Added'!$A$2:$AX$44,COLUMN('Value Added'!O$1),0)/VLOOKUP($A19,'Value Added'!$A$2:$AX$44,COLUMN('Value Added'!$J$1),0)</f>
        <v>1.3931071456225101</v>
      </c>
      <c r="I19" s="337">
        <f>VLOOKUP($A19,'Value Added'!$A$2:$AX$44,COLUMN('Value Added'!P$1),0)/VLOOKUP($A19,'Value Added'!$A$2:$AX$44,COLUMN('Value Added'!$J$1),0)</f>
        <v>1.4671808503804797</v>
      </c>
      <c r="J19" s="337">
        <f>VLOOKUP($A19,'Value Added'!$A$2:$AX$44,COLUMN('Value Added'!Q$1),0)/VLOOKUP($A19,'Value Added'!$A$2:$AX$44,COLUMN('Value Added'!$J$1),0)</f>
        <v>1.5392284276412052</v>
      </c>
      <c r="K19" s="337">
        <f>VLOOKUP($A19,'Value Added'!$A$2:$AX$44,COLUMN('Value Added'!R$1),0)/VLOOKUP($A19,'Value Added'!$A$2:$AX$44,COLUMN('Value Added'!$J$1),0)</f>
        <v>1.6088318509467965</v>
      </c>
      <c r="L19" s="337">
        <f>VLOOKUP($A19,'Value Added'!$A$2:$AX$44,COLUMN('Value Added'!S$1),0)/VLOOKUP($A19,'Value Added'!$A$2:$AX$44,COLUMN('Value Added'!$J$1),0)</f>
        <v>1.6756150354881123</v>
      </c>
      <c r="M19" s="337">
        <f>VLOOKUP($A19,'Value Added'!$A$2:$AX$44,COLUMN('Value Added'!T$1),0)/VLOOKUP($A19,'Value Added'!$A$2:$AX$44,COLUMN('Value Added'!$J$1),0)</f>
        <v>1.7392488044150738</v>
      </c>
      <c r="N19" s="337">
        <f>VLOOKUP($A19,'Value Added'!$A$2:$AX$44,COLUMN('Value Added'!U$1),0)/VLOOKUP($A19,'Value Added'!$A$2:$AX$44,COLUMN('Value Added'!$J$1),0)</f>
        <v>1.7994886497572871</v>
      </c>
      <c r="O19" s="337">
        <f>VLOOKUP($A19,'Value Added'!$A$2:$AX$44,COLUMN('Value Added'!V$1),0)/VLOOKUP($A19,'Value Added'!$A$2:$AX$44,COLUMN('Value Added'!$J$1),0)</f>
        <v>1.8562878260427333</v>
      </c>
      <c r="P19" s="337">
        <f>VLOOKUP($A19,'Value Added'!$A$2:$AX$44,COLUMN('Value Added'!W$1),0)/VLOOKUP($A19,'Value Added'!$A$2:$AX$44,COLUMN('Value Added'!$J$1),0)</f>
        <v>1.909709919464772</v>
      </c>
      <c r="Q19" s="337">
        <f>VLOOKUP($A19,'Value Added'!$A$2:$AX$44,COLUMN('Value Added'!X$1),0)/VLOOKUP($A19,'Value Added'!$A$2:$AX$44,COLUMN('Value Added'!$J$1),0)</f>
        <v>1.9598933986538749</v>
      </c>
      <c r="R19" s="337">
        <f>VLOOKUP($A19,'Value Added'!$A$2:$AX$44,COLUMN('Value Added'!Y$1),0)/VLOOKUP($A19,'Value Added'!$A$2:$AX$44,COLUMN('Value Added'!$J$1),0)</f>
        <v>2.0070469465158793</v>
      </c>
      <c r="S19" s="337">
        <f>VLOOKUP($A19,'Value Added'!$A$2:$AX$44,COLUMN('Value Added'!Z$1),0)/VLOOKUP($A19,'Value Added'!$A$2:$AX$44,COLUMN('Value Added'!$J$1),0)</f>
        <v>2.0513790000342431</v>
      </c>
      <c r="T19" s="337">
        <f>VLOOKUP($A19,'Value Added'!$A$2:$AX$44,COLUMN('Value Added'!AA$1),0)/VLOOKUP($A19,'Value Added'!$A$2:$AX$44,COLUMN('Value Added'!$J$1),0)</f>
        <v>2.0928859398187902</v>
      </c>
      <c r="U19" s="337">
        <f>VLOOKUP($A19,'Value Added'!$A$2:$AX$44,COLUMN('Value Added'!AB$1),0)/VLOOKUP($A19,'Value Added'!$A$2:$AX$44,COLUMN('Value Added'!$J$1),0)</f>
        <v>2.1315261556056133</v>
      </c>
      <c r="V19" s="337">
        <f>VLOOKUP($A19,'Value Added'!$A$2:$AX$44,COLUMN('Value Added'!AC$1),0)/VLOOKUP($A19,'Value Added'!$A$2:$AX$44,COLUMN('Value Added'!$J$1),0)</f>
        <v>2.1672818434075527</v>
      </c>
      <c r="W19" s="337">
        <f>VLOOKUP($A19,'Value Added'!$A$2:$AX$44,COLUMN('Value Added'!AD$1),0)/VLOOKUP($A19,'Value Added'!$A$2:$AX$44,COLUMN('Value Added'!$J$1),0)</f>
        <v>2.2001582018495709</v>
      </c>
      <c r="X19" s="337">
        <f>VLOOKUP($A19,'Value Added'!$A$2:$AX$44,COLUMN('Value Added'!AE$1),0)/VLOOKUP($A19,'Value Added'!$A$2:$AX$44,COLUMN('Value Added'!$J$1),0)</f>
        <v>2.2301824169754032</v>
      </c>
      <c r="Y19" s="337">
        <f>VLOOKUP($A19,'Value Added'!$A$2:$AX$44,COLUMN('Value Added'!AF$1),0)/VLOOKUP($A19,'Value Added'!$A$2:$AX$44,COLUMN('Value Added'!$J$1),0)</f>
        <v>2.2574024685766614</v>
      </c>
      <c r="Z19" s="337">
        <f>VLOOKUP($A19,'Value Added'!$A$2:$AX$44,COLUMN('Value Added'!AG$1),0)/VLOOKUP($A19,'Value Added'!$A$2:$AX$44,COLUMN('Value Added'!$J$1),0)</f>
        <v>2.2818857917864754</v>
      </c>
      <c r="AA19" s="337">
        <f>VLOOKUP($A19,'Value Added'!$A$2:$AX$44,COLUMN('Value Added'!AH$1),0)/VLOOKUP($A19,'Value Added'!$A$2:$AX$44,COLUMN('Value Added'!$J$1),0)</f>
        <v>2.3037178276050527</v>
      </c>
      <c r="AB19" s="337">
        <f>VLOOKUP($A19,'Value Added'!$A$2:$AX$44,COLUMN('Value Added'!AI$1),0)/VLOOKUP($A19,'Value Added'!$A$2:$AX$44,COLUMN('Value Added'!$J$1),0)</f>
        <v>2.3230004952695995</v>
      </c>
      <c r="AC19" s="337">
        <f>VLOOKUP($A19,'Value Added'!$A$2:$AX$44,COLUMN('Value Added'!AJ$1),0)/VLOOKUP($A19,'Value Added'!$A$2:$AX$44,COLUMN('Value Added'!$J$1),0)</f>
        <v>2.3398506180415239</v>
      </c>
      <c r="AD19" s="337">
        <f>VLOOKUP($A19,'Value Added'!$A$2:$AX$44,COLUMN('Value Added'!AK$1),0)/VLOOKUP($A19,'Value Added'!$A$2:$AX$44,COLUMN('Value Added'!$J$1),0)</f>
        <v>2.354398332160125</v>
      </c>
      <c r="AE19" s="337">
        <f>VLOOKUP($A19,'Value Added'!$A$2:$AX$44,COLUMN('Value Added'!AL$1),0)/VLOOKUP($A19,'Value Added'!$A$2:$AX$44,COLUMN('Value Added'!$J$1),0)</f>
        <v>2.3667855065070587</v>
      </c>
      <c r="AF19" s="337">
        <f>VLOOKUP($A19,'Value Added'!$A$2:$AX$44,COLUMN('Value Added'!AM$1),0)/VLOOKUP($A19,'Value Added'!$A$2:$AX$44,COLUMN('Value Added'!$J$1),0)</f>
        <v>2.3771641980410969</v>
      </c>
      <c r="AG19" s="337">
        <f>VLOOKUP($A19,'Value Added'!$A$2:$AX$44,COLUMN('Value Added'!AN$1),0)/VLOOKUP($A19,'Value Added'!$A$2:$AX$44,COLUMN('Value Added'!$J$1),0)</f>
        <v>2.3856951653953065</v>
      </c>
      <c r="AH19" s="337">
        <f>VLOOKUP($A19,'Value Added'!$A$2:$AX$44,COLUMN('Value Added'!AO$1),0)/VLOOKUP($A19,'Value Added'!$A$2:$AX$44,COLUMN('Value Added'!$J$1),0)</f>
        <v>2.3925464602690543</v>
      </c>
      <c r="AI19" s="337">
        <f>VLOOKUP($A19,'Value Added'!$A$2:$AX$44,COLUMN('Value Added'!AP$1),0)/VLOOKUP($A19,'Value Added'!$A$2:$AX$44,COLUMN('Value Added'!$J$1),0)</f>
        <v>2.397892113478862</v>
      </c>
      <c r="AJ19" s="337">
        <f>VLOOKUP($A19,'Value Added'!$A$2:$AX$44,COLUMN('Value Added'!AQ$1),0)/VLOOKUP($A19,'Value Added'!$A$2:$AX$44,COLUMN('Value Added'!$J$1),0)</f>
        <v>2.4019109298271326</v>
      </c>
      <c r="AK19" s="337">
        <f>VLOOKUP($A19,'Value Added'!$A$2:$AX$44,COLUMN('Value Added'!AR$1),0)/VLOOKUP($A19,'Value Added'!$A$2:$AX$44,COLUMN('Value Added'!$J$1),0)</f>
        <v>2.4047854033715841</v>
      </c>
      <c r="AL19" s="337">
        <f>VLOOKUP($A19,'Value Added'!$A$2:$AX$44,COLUMN('Value Added'!AS$1),0)/VLOOKUP($A19,'Value Added'!$A$2:$AX$44,COLUMN('Value Added'!$J$1),0)</f>
        <v>2.4067007622822518</v>
      </c>
      <c r="AM19" s="337">
        <f>VLOOKUP($A19,'Value Added'!$A$2:$AX$44,COLUMN('Value Added'!AT$1),0)/VLOOKUP($A19,'Value Added'!$A$2:$AX$44,COLUMN('Value Added'!$J$1),0)</f>
        <v>2.4078441503031018</v>
      </c>
      <c r="AN19" s="337">
        <f>VLOOKUP($A19,'Value Added'!$A$2:$AX$44,COLUMN('Value Added'!AU$1),0)/VLOOKUP($A19,'Value Added'!$A$2:$AX$44,COLUMN('Value Added'!$J$1),0)</f>
        <v>2.4084039499242587</v>
      </c>
      <c r="AO19" s="337">
        <f>VLOOKUP($A19,'Value Added'!$A$2:$AX$44,COLUMN('Value Added'!AV$1),0)/VLOOKUP($A19,'Value Added'!$A$2:$AX$44,COLUMN('Value Added'!$J$1),0)</f>
        <v>2.4085692507455265</v>
      </c>
      <c r="AP19" s="337">
        <f>VLOOKUP($A19,'Value Added'!$A$2:$AX$44,COLUMN('Value Added'!AW$1),0)/VLOOKUP($A19,'Value Added'!$A$2:$AX$44,COLUMN('Value Added'!$J$1),0)</f>
        <v>2.4085294651906528</v>
      </c>
      <c r="AQ19" s="338">
        <f>VLOOKUP($A19,'Value Added'!$A$2:$AX$44,COLUMN('Value Added'!AX$1),0)/VLOOKUP($A19,'Value Added'!$A$2:$AX$44,COLUMN('Value Added'!$J$1),0)</f>
        <v>2.4084740927262249</v>
      </c>
    </row>
    <row r="20" spans="1:43" x14ac:dyDescent="0.2">
      <c r="A20" s="74" t="s">
        <v>12</v>
      </c>
      <c r="B20" s="161" t="s">
        <v>379</v>
      </c>
      <c r="C20" s="161">
        <v>1</v>
      </c>
      <c r="D20" s="342">
        <f>VLOOKUP($A20,'Value Added'!$A$2:$AX$44,COLUMN('Value Added'!K$1),0)/VLOOKUP($A20,'Value Added'!$A$2:$AX$44,COLUMN('Value Added'!$J$1),0)</f>
        <v>1.0776309321655062</v>
      </c>
      <c r="E20" s="337">
        <f>VLOOKUP($A20,'Value Added'!$A$2:$AX$44,COLUMN('Value Added'!L$1),0)/VLOOKUP($A20,'Value Added'!$A$2:$AX$44,COLUMN('Value Added'!$J$1),0)</f>
        <v>1.1713204004074138</v>
      </c>
      <c r="F20" s="337">
        <f>VLOOKUP($A20,'Value Added'!$A$2:$AX$44,COLUMN('Value Added'!M$1),0)/VLOOKUP($A20,'Value Added'!$A$2:$AX$44,COLUMN('Value Added'!$J$1),0)</f>
        <v>1.1861183246519842</v>
      </c>
      <c r="G20" s="337">
        <f>VLOOKUP($A20,'Value Added'!$A$2:$AX$44,COLUMN('Value Added'!N$1),0)/VLOOKUP($A20,'Value Added'!$A$2:$AX$44,COLUMN('Value Added'!$J$1),0)</f>
        <v>1.2235266947001779</v>
      </c>
      <c r="H20" s="337">
        <f>VLOOKUP($A20,'Value Added'!$A$2:$AX$44,COLUMN('Value Added'!O$1),0)/VLOOKUP($A20,'Value Added'!$A$2:$AX$44,COLUMN('Value Added'!$J$1),0)</f>
        <v>1.2729893545631374</v>
      </c>
      <c r="I20" s="337">
        <f>VLOOKUP($A20,'Value Added'!$A$2:$AX$44,COLUMN('Value Added'!P$1),0)/VLOOKUP($A20,'Value Added'!$A$2:$AX$44,COLUMN('Value Added'!$J$1),0)</f>
        <v>1.3247730960168871</v>
      </c>
      <c r="J20" s="337">
        <f>VLOOKUP($A20,'Value Added'!$A$2:$AX$44,COLUMN('Value Added'!Q$1),0)/VLOOKUP($A20,'Value Added'!$A$2:$AX$44,COLUMN('Value Added'!$J$1),0)</f>
        <v>1.3762272695505855</v>
      </c>
      <c r="K20" s="337">
        <f>VLOOKUP($A20,'Value Added'!$A$2:$AX$44,COLUMN('Value Added'!R$1),0)/VLOOKUP($A20,'Value Added'!$A$2:$AX$44,COLUMN('Value Added'!$J$1),0)</f>
        <v>1.4265402459130154</v>
      </c>
      <c r="L20" s="337">
        <f>VLOOKUP($A20,'Value Added'!$A$2:$AX$44,COLUMN('Value Added'!S$1),0)/VLOOKUP($A20,'Value Added'!$A$2:$AX$44,COLUMN('Value Added'!$J$1),0)</f>
        <v>1.4748110648790886</v>
      </c>
      <c r="M20" s="337">
        <f>VLOOKUP($A20,'Value Added'!$A$2:$AX$44,COLUMN('Value Added'!T$1),0)/VLOOKUP($A20,'Value Added'!$A$2:$AX$44,COLUMN('Value Added'!$J$1),0)</f>
        <v>1.5200592407788083</v>
      </c>
      <c r="N20" s="337">
        <f>VLOOKUP($A20,'Value Added'!$A$2:$AX$44,COLUMN('Value Added'!U$1),0)/VLOOKUP($A20,'Value Added'!$A$2:$AX$44,COLUMN('Value Added'!$J$1),0)</f>
        <v>1.5614232874945311</v>
      </c>
      <c r="O20" s="337">
        <f>VLOOKUP($A20,'Value Added'!$A$2:$AX$44,COLUMN('Value Added'!V$1),0)/VLOOKUP($A20,'Value Added'!$A$2:$AX$44,COLUMN('Value Added'!$J$1),0)</f>
        <v>1.5987660084728335</v>
      </c>
      <c r="P20" s="337">
        <f>VLOOKUP($A20,'Value Added'!$A$2:$AX$44,COLUMN('Value Added'!W$1),0)/VLOOKUP($A20,'Value Added'!$A$2:$AX$44,COLUMN('Value Added'!$J$1),0)</f>
        <v>1.6321961312475708</v>
      </c>
      <c r="Q20" s="337">
        <f>VLOOKUP($A20,'Value Added'!$A$2:$AX$44,COLUMN('Value Added'!X$1),0)/VLOOKUP($A20,'Value Added'!$A$2:$AX$44,COLUMN('Value Added'!$J$1),0)</f>
        <v>1.6618890832838791</v>
      </c>
      <c r="R20" s="337">
        <f>VLOOKUP($A20,'Value Added'!$A$2:$AX$44,COLUMN('Value Added'!Y$1),0)/VLOOKUP($A20,'Value Added'!$A$2:$AX$44,COLUMN('Value Added'!$J$1),0)</f>
        <v>1.6880800894260715</v>
      </c>
      <c r="S20" s="337">
        <f>VLOOKUP($A20,'Value Added'!$A$2:$AX$44,COLUMN('Value Added'!Z$1),0)/VLOOKUP($A20,'Value Added'!$A$2:$AX$44,COLUMN('Value Added'!$J$1),0)</f>
        <v>1.7110137548516877</v>
      </c>
      <c r="T20" s="337">
        <f>VLOOKUP($A20,'Value Added'!$A$2:$AX$44,COLUMN('Value Added'!AA$1),0)/VLOOKUP($A20,'Value Added'!$A$2:$AX$44,COLUMN('Value Added'!$J$1),0)</f>
        <v>1.7308033093499515</v>
      </c>
      <c r="U20" s="337">
        <f>VLOOKUP($A20,'Value Added'!$A$2:$AX$44,COLUMN('Value Added'!AB$1),0)/VLOOKUP($A20,'Value Added'!$A$2:$AX$44,COLUMN('Value Added'!$J$1),0)</f>
        <v>1.747547817763333</v>
      </c>
      <c r="V20" s="337">
        <f>VLOOKUP($A20,'Value Added'!$A$2:$AX$44,COLUMN('Value Added'!AC$1),0)/VLOOKUP($A20,'Value Added'!$A$2:$AX$44,COLUMN('Value Added'!$J$1),0)</f>
        <v>1.7613713452876498</v>
      </c>
      <c r="W20" s="337">
        <f>VLOOKUP($A20,'Value Added'!$A$2:$AX$44,COLUMN('Value Added'!AD$1),0)/VLOOKUP($A20,'Value Added'!$A$2:$AX$44,COLUMN('Value Added'!$J$1),0)</f>
        <v>1.7724200957395224</v>
      </c>
      <c r="X20" s="337">
        <f>VLOOKUP($A20,'Value Added'!$A$2:$AX$44,COLUMN('Value Added'!AE$1),0)/VLOOKUP($A20,'Value Added'!$A$2:$AX$44,COLUMN('Value Added'!$J$1),0)</f>
        <v>1.7808594961482089</v>
      </c>
      <c r="Y20" s="337">
        <f>VLOOKUP($A20,'Value Added'!$A$2:$AX$44,COLUMN('Value Added'!AF$1),0)/VLOOKUP($A20,'Value Added'!$A$2:$AX$44,COLUMN('Value Added'!$J$1),0)</f>
        <v>1.7868712950257986</v>
      </c>
      <c r="Z20" s="337">
        <f>VLOOKUP($A20,'Value Added'!$A$2:$AX$44,COLUMN('Value Added'!AG$1),0)/VLOOKUP($A20,'Value Added'!$A$2:$AX$44,COLUMN('Value Added'!$J$1),0)</f>
        <v>1.7906507345112748</v>
      </c>
      <c r="AA20" s="337">
        <f>VLOOKUP($A20,'Value Added'!$A$2:$AX$44,COLUMN('Value Added'!AH$1),0)/VLOOKUP($A20,'Value Added'!$A$2:$AX$44,COLUMN('Value Added'!$J$1),0)</f>
        <v>1.7924038487714464</v>
      </c>
      <c r="AB20" s="337">
        <f>VLOOKUP($A20,'Value Added'!$A$2:$AX$44,COLUMN('Value Added'!AI$1),0)/VLOOKUP($A20,'Value Added'!$A$2:$AX$44,COLUMN('Value Added'!$J$1),0)</f>
        <v>1.7923449329257422</v>
      </c>
      <c r="AC20" s="337">
        <f>VLOOKUP($A20,'Value Added'!$A$2:$AX$44,COLUMN('Value Added'!AJ$1),0)/VLOOKUP($A20,'Value Added'!$A$2:$AX$44,COLUMN('Value Added'!$J$1),0)</f>
        <v>1.7906942186557926</v>
      </c>
      <c r="AD20" s="337">
        <f>VLOOKUP($A20,'Value Added'!$A$2:$AX$44,COLUMN('Value Added'!AK$1),0)/VLOOKUP($A20,'Value Added'!$A$2:$AX$44,COLUMN('Value Added'!$J$1),0)</f>
        <v>1.787675784834333</v>
      </c>
      <c r="AE20" s="337">
        <f>VLOOKUP($A20,'Value Added'!$A$2:$AX$44,COLUMN('Value Added'!AL$1),0)/VLOOKUP($A20,'Value Added'!$A$2:$AX$44,COLUMN('Value Added'!$J$1),0)</f>
        <v>1.7835157241838318</v>
      </c>
      <c r="AF20" s="337">
        <f>VLOOKUP($A20,'Value Added'!$A$2:$AX$44,COLUMN('Value Added'!AM$1),0)/VLOOKUP($A20,'Value Added'!$A$2:$AX$44,COLUMN('Value Added'!$J$1),0)</f>
        <v>1.7784405803307093</v>
      </c>
      <c r="AG20" s="337">
        <f>VLOOKUP($A20,'Value Added'!$A$2:$AX$44,COLUMN('Value Added'!AN$1),0)/VLOOKUP($A20,'Value Added'!$A$2:$AX$44,COLUMN('Value Added'!$J$1),0)</f>
        <v>1.7726760637865955</v>
      </c>
      <c r="AH20" s="337">
        <f>VLOOKUP($A20,'Value Added'!$A$2:$AX$44,COLUMN('Value Added'!AO$1),0)/VLOOKUP($A20,'Value Added'!$A$2:$AX$44,COLUMN('Value Added'!$J$1),0)</f>
        <v>1.7664460504551085</v>
      </c>
      <c r="AI20" s="337">
        <f>VLOOKUP($A20,'Value Added'!$A$2:$AX$44,COLUMN('Value Added'!AP$1),0)/VLOOKUP($A20,'Value Added'!$A$2:$AX$44,COLUMN('Value Added'!$J$1),0)</f>
        <v>1.7599718622847704</v>
      </c>
      <c r="AJ20" s="337">
        <f>VLOOKUP($A20,'Value Added'!$A$2:$AX$44,COLUMN('Value Added'!AQ$1),0)/VLOOKUP($A20,'Value Added'!$A$2:$AX$44,COLUMN('Value Added'!$J$1),0)</f>
        <v>1.7534718266905125</v>
      </c>
      <c r="AK20" s="337">
        <f>VLOOKUP($A20,'Value Added'!$A$2:$AX$44,COLUMN('Value Added'!AR$1),0)/VLOOKUP($A20,'Value Added'!$A$2:$AX$44,COLUMN('Value Added'!$J$1),0)</f>
        <v>1.7471611093478163</v>
      </c>
      <c r="AL20" s="337">
        <f>VLOOKUP($A20,'Value Added'!$A$2:$AX$44,COLUMN('Value Added'!AS$1),0)/VLOOKUP($A20,'Value Added'!$A$2:$AX$44,COLUMN('Value Added'!$J$1),0)</f>
        <v>1.7412518139082662</v>
      </c>
      <c r="AM20" s="337">
        <f>VLOOKUP($A20,'Value Added'!$A$2:$AX$44,COLUMN('Value Added'!AT$1),0)/VLOOKUP($A20,'Value Added'!$A$2:$AX$44,COLUMN('Value Added'!$J$1),0)</f>
        <v>1.735953342065669</v>
      </c>
      <c r="AN20" s="337">
        <f>VLOOKUP($A20,'Value Added'!$A$2:$AX$44,COLUMN('Value Added'!AU$1),0)/VLOOKUP($A20,'Value Added'!$A$2:$AX$44,COLUMN('Value Added'!$J$1),0)</f>
        <v>1.7314730081870773</v>
      </c>
      <c r="AO20" s="337">
        <f>VLOOKUP($A20,'Value Added'!$A$2:$AX$44,COLUMN('Value Added'!AV$1),0)/VLOOKUP($A20,'Value Added'!$A$2:$AX$44,COLUMN('Value Added'!$J$1),0)</f>
        <v>1.7280169043831999</v>
      </c>
      <c r="AP20" s="337">
        <f>VLOOKUP($A20,'Value Added'!$A$2:$AX$44,COLUMN('Value Added'!AW$1),0)/VLOOKUP($A20,'Value Added'!$A$2:$AX$44,COLUMN('Value Added'!$J$1),0)</f>
        <v>1.7257910144078976</v>
      </c>
      <c r="AQ20" s="338">
        <f>VLOOKUP($A20,'Value Added'!$A$2:$AX$44,COLUMN('Value Added'!AX$1),0)/VLOOKUP($A20,'Value Added'!$A$2:$AX$44,COLUMN('Value Added'!$J$1),0)</f>
        <v>1.7250025781389344</v>
      </c>
    </row>
    <row r="21" spans="1:43" x14ac:dyDescent="0.2">
      <c r="A21" s="74" t="s">
        <v>13</v>
      </c>
      <c r="B21" s="161" t="s">
        <v>379</v>
      </c>
      <c r="C21" s="161">
        <v>1</v>
      </c>
      <c r="D21" s="342">
        <f>VLOOKUP($A21,'Value Added'!$A$2:$AX$44,COLUMN('Value Added'!K$1),0)/VLOOKUP($A21,'Value Added'!$A$2:$AX$44,COLUMN('Value Added'!$J$1),0)</f>
        <v>1.0557659567302644</v>
      </c>
      <c r="E21" s="337">
        <f>VLOOKUP($A21,'Value Added'!$A$2:$AX$44,COLUMN('Value Added'!L$1),0)/VLOOKUP($A21,'Value Added'!$A$2:$AX$44,COLUMN('Value Added'!$J$1),0)</f>
        <v>1.0435238395329482</v>
      </c>
      <c r="F21" s="337">
        <f>VLOOKUP($A21,'Value Added'!$A$2:$AX$44,COLUMN('Value Added'!M$1),0)/VLOOKUP($A21,'Value Added'!$A$2:$AX$44,COLUMN('Value Added'!$J$1),0)</f>
        <v>1.0480934793055559</v>
      </c>
      <c r="G21" s="337">
        <f>VLOOKUP($A21,'Value Added'!$A$2:$AX$44,COLUMN('Value Added'!N$1),0)/VLOOKUP($A21,'Value Added'!$A$2:$AX$44,COLUMN('Value Added'!$J$1),0)</f>
        <v>1.0596277446670603</v>
      </c>
      <c r="H21" s="337">
        <f>VLOOKUP($A21,'Value Added'!$A$2:$AX$44,COLUMN('Value Added'!O$1),0)/VLOOKUP($A21,'Value Added'!$A$2:$AX$44,COLUMN('Value Added'!$J$1),0)</f>
        <v>1.0748623144189822</v>
      </c>
      <c r="I21" s="337">
        <f>VLOOKUP($A21,'Value Added'!$A$2:$AX$44,COLUMN('Value Added'!P$1),0)/VLOOKUP($A21,'Value Added'!$A$2:$AX$44,COLUMN('Value Added'!$J$1),0)</f>
        <v>1.0907720185219318</v>
      </c>
      <c r="J21" s="337">
        <f>VLOOKUP($A21,'Value Added'!$A$2:$AX$44,COLUMN('Value Added'!Q$1),0)/VLOOKUP($A21,'Value Added'!$A$2:$AX$44,COLUMN('Value Added'!$J$1),0)</f>
        <v>1.1056347337389236</v>
      </c>
      <c r="K21" s="337">
        <f>VLOOKUP($A21,'Value Added'!$A$2:$AX$44,COLUMN('Value Added'!R$1),0)/VLOOKUP($A21,'Value Added'!$A$2:$AX$44,COLUMN('Value Added'!$J$1),0)</f>
        <v>1.118009919020752</v>
      </c>
      <c r="L21" s="337">
        <f>VLOOKUP($A21,'Value Added'!$A$2:$AX$44,COLUMN('Value Added'!S$1),0)/VLOOKUP($A21,'Value Added'!$A$2:$AX$44,COLUMN('Value Added'!$J$1),0)</f>
        <v>1.1264079369768658</v>
      </c>
      <c r="M21" s="337">
        <f>VLOOKUP($A21,'Value Added'!$A$2:$AX$44,COLUMN('Value Added'!T$1),0)/VLOOKUP($A21,'Value Added'!$A$2:$AX$44,COLUMN('Value Added'!$J$1),0)</f>
        <v>1.1293318442220193</v>
      </c>
      <c r="N21" s="337">
        <f>VLOOKUP($A21,'Value Added'!$A$2:$AX$44,COLUMN('Value Added'!U$1),0)/VLOOKUP($A21,'Value Added'!$A$2:$AX$44,COLUMN('Value Added'!$J$1),0)</f>
        <v>1.1258197291147229</v>
      </c>
      <c r="O21" s="337">
        <f>VLOOKUP($A21,'Value Added'!$A$2:$AX$44,COLUMN('Value Added'!V$1),0)/VLOOKUP($A21,'Value Added'!$A$2:$AX$44,COLUMN('Value Added'!$J$1),0)</f>
        <v>1.1169311241555788</v>
      </c>
      <c r="P21" s="337">
        <f>VLOOKUP($A21,'Value Added'!$A$2:$AX$44,COLUMN('Value Added'!W$1),0)/VLOOKUP($A21,'Value Added'!$A$2:$AX$44,COLUMN('Value Added'!$J$1),0)</f>
        <v>1.1042536765133404</v>
      </c>
      <c r="Q21" s="337">
        <f>VLOOKUP($A21,'Value Added'!$A$2:$AX$44,COLUMN('Value Added'!X$1),0)/VLOOKUP($A21,'Value Added'!$A$2:$AX$44,COLUMN('Value Added'!$J$1),0)</f>
        <v>1.0893586922938916</v>
      </c>
      <c r="R21" s="337">
        <f>VLOOKUP($A21,'Value Added'!$A$2:$AX$44,COLUMN('Value Added'!Y$1),0)/VLOOKUP($A21,'Value Added'!$A$2:$AX$44,COLUMN('Value Added'!$J$1),0)</f>
        <v>1.0737599626414505</v>
      </c>
      <c r="S21" s="337">
        <f>VLOOKUP($A21,'Value Added'!$A$2:$AX$44,COLUMN('Value Added'!Z$1),0)/VLOOKUP($A21,'Value Added'!$A$2:$AX$44,COLUMN('Value Added'!$J$1),0)</f>
        <v>1.0586617011547865</v>
      </c>
      <c r="T21" s="337">
        <f>VLOOKUP($A21,'Value Added'!$A$2:$AX$44,COLUMN('Value Added'!AA$1),0)/VLOOKUP($A21,'Value Added'!$A$2:$AX$44,COLUMN('Value Added'!$J$1),0)</f>
        <v>1.0442859135393259</v>
      </c>
      <c r="U21" s="337">
        <f>VLOOKUP($A21,'Value Added'!$A$2:$AX$44,COLUMN('Value Added'!AB$1),0)/VLOOKUP($A21,'Value Added'!$A$2:$AX$44,COLUMN('Value Added'!$J$1),0)</f>
        <v>1.0306166684476954</v>
      </c>
      <c r="V21" s="337">
        <f>VLOOKUP($A21,'Value Added'!$A$2:$AX$44,COLUMN('Value Added'!AC$1),0)/VLOOKUP($A21,'Value Added'!$A$2:$AX$44,COLUMN('Value Added'!$J$1),0)</f>
        <v>1.017638974234129</v>
      </c>
      <c r="W21" s="337">
        <f>VLOOKUP($A21,'Value Added'!$A$2:$AX$44,COLUMN('Value Added'!AD$1),0)/VLOOKUP($A21,'Value Added'!$A$2:$AX$44,COLUMN('Value Added'!$J$1),0)</f>
        <v>1.0053387685591226</v>
      </c>
      <c r="X21" s="337">
        <f>VLOOKUP($A21,'Value Added'!$A$2:$AX$44,COLUMN('Value Added'!AE$1),0)/VLOOKUP($A21,'Value Added'!$A$2:$AX$44,COLUMN('Value Added'!$J$1),0)</f>
        <v>0.99370290935667138</v>
      </c>
      <c r="Y21" s="337">
        <f>VLOOKUP($A21,'Value Added'!$A$2:$AX$44,COLUMN('Value Added'!AF$1),0)/VLOOKUP($A21,'Value Added'!$A$2:$AX$44,COLUMN('Value Added'!$J$1),0)</f>
        <v>0.98271916722456032</v>
      </c>
      <c r="Z21" s="337">
        <f>VLOOKUP($A21,'Value Added'!$A$2:$AX$44,COLUMN('Value Added'!AG$1),0)/VLOOKUP($A21,'Value Added'!$A$2:$AX$44,COLUMN('Value Added'!$J$1),0)</f>
        <v>0.97237621930104134</v>
      </c>
      <c r="AA21" s="337">
        <f>VLOOKUP($A21,'Value Added'!$A$2:$AX$44,COLUMN('Value Added'!AH$1),0)/VLOOKUP($A21,'Value Added'!$A$2:$AX$44,COLUMN('Value Added'!$J$1),0)</f>
        <v>0.96266364469487298</v>
      </c>
      <c r="AB21" s="337">
        <f>VLOOKUP($A21,'Value Added'!$A$2:$AX$44,COLUMN('Value Added'!AI$1),0)/VLOOKUP($A21,'Value Added'!$A$2:$AX$44,COLUMN('Value Added'!$J$1),0)</f>
        <v>0.95357192153970971</v>
      </c>
      <c r="AC21" s="337">
        <f>VLOOKUP($A21,'Value Added'!$A$2:$AX$44,COLUMN('Value Added'!AJ$1),0)/VLOOKUP($A21,'Value Added'!$A$2:$AX$44,COLUMN('Value Added'!$J$1),0)</f>
        <v>0.94509242574862973</v>
      </c>
      <c r="AD21" s="337">
        <f>VLOOKUP($A21,'Value Added'!$A$2:$AX$44,COLUMN('Value Added'!AK$1),0)/VLOOKUP($A21,'Value Added'!$A$2:$AX$44,COLUMN('Value Added'!$J$1),0)</f>
        <v>0.93721743154970616</v>
      </c>
      <c r="AE21" s="337">
        <f>VLOOKUP($A21,'Value Added'!$A$2:$AX$44,COLUMN('Value Added'!AL$1),0)/VLOOKUP($A21,'Value Added'!$A$2:$AX$44,COLUMN('Value Added'!$J$1),0)</f>
        <v>0.92994011388974729</v>
      </c>
      <c r="AF21" s="337">
        <f>VLOOKUP($A21,'Value Added'!$A$2:$AX$44,COLUMN('Value Added'!AM$1),0)/VLOOKUP($A21,'Value Added'!$A$2:$AX$44,COLUMN('Value Added'!$J$1),0)</f>
        <v>0.92325455279985935</v>
      </c>
      <c r="AG21" s="337">
        <f>VLOOKUP($A21,'Value Added'!$A$2:$AX$44,COLUMN('Value Added'!AN$1),0)/VLOOKUP($A21,'Value Added'!$A$2:$AX$44,COLUMN('Value Added'!$J$1),0)</f>
        <v>0.91715573982395804</v>
      </c>
      <c r="AH21" s="337">
        <f>VLOOKUP($A21,'Value Added'!$A$2:$AX$44,COLUMN('Value Added'!AO$1),0)/VLOOKUP($A21,'Value Added'!$A$2:$AX$44,COLUMN('Value Added'!$J$1),0)</f>
        <v>0.91163958661977418</v>
      </c>
      <c r="AI21" s="337">
        <f>VLOOKUP($A21,'Value Added'!$A$2:$AX$44,COLUMN('Value Added'!AP$1),0)/VLOOKUP($A21,'Value Added'!$A$2:$AX$44,COLUMN('Value Added'!$J$1),0)</f>
        <v>0.90670293585087647</v>
      </c>
      <c r="AJ21" s="337">
        <f>VLOOKUP($A21,'Value Added'!$A$2:$AX$44,COLUMN('Value Added'!AQ$1),0)/VLOOKUP($A21,'Value Added'!$A$2:$AX$44,COLUMN('Value Added'!$J$1),0)</f>
        <v>0.90234357449856439</v>
      </c>
      <c r="AK21" s="337">
        <f>VLOOKUP($A21,'Value Added'!$A$2:$AX$44,COLUMN('Value Added'!AR$1),0)/VLOOKUP($A21,'Value Added'!$A$2:$AX$44,COLUMN('Value Added'!$J$1),0)</f>
        <v>0.89856024973349125</v>
      </c>
      <c r="AL21" s="337">
        <f>VLOOKUP($A21,'Value Added'!$A$2:$AX$44,COLUMN('Value Added'!AS$1),0)/VLOOKUP($A21,'Value Added'!$A$2:$AX$44,COLUMN('Value Added'!$J$1),0)</f>
        <v>0.89535268749931751</v>
      </c>
      <c r="AM21" s="337">
        <f>VLOOKUP($A21,'Value Added'!$A$2:$AX$44,COLUMN('Value Added'!AT$1),0)/VLOOKUP($A21,'Value Added'!$A$2:$AX$44,COLUMN('Value Added'!$J$1),0)</f>
        <v>0.89272161397414218</v>
      </c>
      <c r="AN21" s="337">
        <f>VLOOKUP($A21,'Value Added'!$A$2:$AX$44,COLUMN('Value Added'!AU$1),0)/VLOOKUP($A21,'Value Added'!$A$2:$AX$44,COLUMN('Value Added'!$J$1),0)</f>
        <v>0.89066878009042227</v>
      </c>
      <c r="AO21" s="337">
        <f>VLOOKUP($A21,'Value Added'!$A$2:$AX$44,COLUMN('Value Added'!AV$1),0)/VLOOKUP($A21,'Value Added'!$A$2:$AX$44,COLUMN('Value Added'!$J$1),0)</f>
        <v>0.88919698931033364</v>
      </c>
      <c r="AP21" s="337">
        <f>VLOOKUP($A21,'Value Added'!$A$2:$AX$44,COLUMN('Value Added'!AW$1),0)/VLOOKUP($A21,'Value Added'!$A$2:$AX$44,COLUMN('Value Added'!$J$1),0)</f>
        <v>0.88831012887161354</v>
      </c>
      <c r="AQ21" s="338">
        <f>VLOOKUP($A21,'Value Added'!$A$2:$AX$44,COLUMN('Value Added'!AX$1),0)/VLOOKUP($A21,'Value Added'!$A$2:$AX$44,COLUMN('Value Added'!$J$1),0)</f>
        <v>0.88801320473850998</v>
      </c>
    </row>
    <row r="22" spans="1:43" x14ac:dyDescent="0.2">
      <c r="A22" s="74" t="s">
        <v>14</v>
      </c>
      <c r="B22" s="161" t="s">
        <v>379</v>
      </c>
      <c r="C22" s="161">
        <v>1</v>
      </c>
      <c r="D22" s="342">
        <f>VLOOKUP($A22,'Value Added'!$A$2:$AX$44,COLUMN('Value Added'!K$1),0)/VLOOKUP($A22,'Value Added'!$A$2:$AX$44,COLUMN('Value Added'!$J$1),0)</f>
        <v>1.1296903974875121</v>
      </c>
      <c r="E22" s="337">
        <f>VLOOKUP($A22,'Value Added'!$A$2:$AX$44,COLUMN('Value Added'!L$1),0)/VLOOKUP($A22,'Value Added'!$A$2:$AX$44,COLUMN('Value Added'!$J$1),0)</f>
        <v>1.1257716956861668</v>
      </c>
      <c r="F22" s="337">
        <f>VLOOKUP($A22,'Value Added'!$A$2:$AX$44,COLUMN('Value Added'!M$1),0)/VLOOKUP($A22,'Value Added'!$A$2:$AX$44,COLUMN('Value Added'!$J$1),0)</f>
        <v>1.1320989745621517</v>
      </c>
      <c r="G22" s="337">
        <f>VLOOKUP($A22,'Value Added'!$A$2:$AX$44,COLUMN('Value Added'!N$1),0)/VLOOKUP($A22,'Value Added'!$A$2:$AX$44,COLUMN('Value Added'!$J$1),0)</f>
        <v>1.1478981734778697</v>
      </c>
      <c r="H22" s="337">
        <f>VLOOKUP($A22,'Value Added'!$A$2:$AX$44,COLUMN('Value Added'!O$1),0)/VLOOKUP($A22,'Value Added'!$A$2:$AX$44,COLUMN('Value Added'!$J$1),0)</f>
        <v>1.1683752756088366</v>
      </c>
      <c r="I22" s="337">
        <f>VLOOKUP($A22,'Value Added'!$A$2:$AX$44,COLUMN('Value Added'!P$1),0)/VLOOKUP($A22,'Value Added'!$A$2:$AX$44,COLUMN('Value Added'!$J$1),0)</f>
        <v>1.1891548148667763</v>
      </c>
      <c r="J22" s="337">
        <f>VLOOKUP($A22,'Value Added'!$A$2:$AX$44,COLUMN('Value Added'!Q$1),0)/VLOOKUP($A22,'Value Added'!$A$2:$AX$44,COLUMN('Value Added'!$J$1),0)</f>
        <v>1.2082479802423658</v>
      </c>
      <c r="K22" s="337">
        <f>VLOOKUP($A22,'Value Added'!$A$2:$AX$44,COLUMN('Value Added'!R$1),0)/VLOOKUP($A22,'Value Added'!$A$2:$AX$44,COLUMN('Value Added'!$J$1),0)</f>
        <v>1.2242267913676792</v>
      </c>
      <c r="L22" s="337">
        <f>VLOOKUP($A22,'Value Added'!$A$2:$AX$44,COLUMN('Value Added'!S$1),0)/VLOOKUP($A22,'Value Added'!$A$2:$AX$44,COLUMN('Value Added'!$J$1),0)</f>
        <v>1.2356124840471601</v>
      </c>
      <c r="M22" s="337">
        <f>VLOOKUP($A22,'Value Added'!$A$2:$AX$44,COLUMN('Value Added'!T$1),0)/VLOOKUP($A22,'Value Added'!$A$2:$AX$44,COLUMN('Value Added'!$J$1),0)</f>
        <v>1.2409200047818612</v>
      </c>
      <c r="N22" s="337">
        <f>VLOOKUP($A22,'Value Added'!$A$2:$AX$44,COLUMN('Value Added'!U$1),0)/VLOOKUP($A22,'Value Added'!$A$2:$AX$44,COLUMN('Value Added'!$J$1),0)</f>
        <v>1.2392132639397466</v>
      </c>
      <c r="O22" s="337">
        <f>VLOOKUP($A22,'Value Added'!$A$2:$AX$44,COLUMN('Value Added'!V$1),0)/VLOOKUP($A22,'Value Added'!$A$2:$AX$44,COLUMN('Value Added'!$J$1),0)</f>
        <v>1.2316336578723348</v>
      </c>
      <c r="P22" s="337">
        <f>VLOOKUP($A22,'Value Added'!$A$2:$AX$44,COLUMN('Value Added'!W$1),0)/VLOOKUP($A22,'Value Added'!$A$2:$AX$44,COLUMN('Value Added'!$J$1),0)</f>
        <v>1.219876671810092</v>
      </c>
      <c r="Q22" s="337">
        <f>VLOOKUP($A22,'Value Added'!$A$2:$AX$44,COLUMN('Value Added'!X$1),0)/VLOOKUP($A22,'Value Added'!$A$2:$AX$44,COLUMN('Value Added'!$J$1),0)</f>
        <v>1.2056322029657944</v>
      </c>
      <c r="R22" s="337">
        <f>VLOOKUP($A22,'Value Added'!$A$2:$AX$44,COLUMN('Value Added'!Y$1),0)/VLOOKUP($A22,'Value Added'!$A$2:$AX$44,COLUMN('Value Added'!$J$1),0)</f>
        <v>1.1905398671934448</v>
      </c>
      <c r="S22" s="337">
        <f>VLOOKUP($A22,'Value Added'!$A$2:$AX$44,COLUMN('Value Added'!Z$1),0)/VLOOKUP($A22,'Value Added'!$A$2:$AX$44,COLUMN('Value Added'!$J$1),0)</f>
        <v>1.1759122626392335</v>
      </c>
      <c r="T22" s="337">
        <f>VLOOKUP($A22,'Value Added'!$A$2:$AX$44,COLUMN('Value Added'!AA$1),0)/VLOOKUP($A22,'Value Added'!$A$2:$AX$44,COLUMN('Value Added'!$J$1),0)</f>
        <v>1.161993147991482</v>
      </c>
      <c r="U22" s="337">
        <f>VLOOKUP($A22,'Value Added'!$A$2:$AX$44,COLUMN('Value Added'!AB$1),0)/VLOOKUP($A22,'Value Added'!$A$2:$AX$44,COLUMN('Value Added'!$J$1),0)</f>
        <v>1.1487663728176829</v>
      </c>
      <c r="V22" s="337">
        <f>VLOOKUP($A22,'Value Added'!$A$2:$AX$44,COLUMN('Value Added'!AC$1),0)/VLOOKUP($A22,'Value Added'!$A$2:$AX$44,COLUMN('Value Added'!$J$1),0)</f>
        <v>1.136216752564063</v>
      </c>
      <c r="W22" s="337">
        <f>VLOOKUP($A22,'Value Added'!$A$2:$AX$44,COLUMN('Value Added'!AD$1),0)/VLOOKUP($A22,'Value Added'!$A$2:$AX$44,COLUMN('Value Added'!$J$1),0)</f>
        <v>1.1243300468851618</v>
      </c>
      <c r="X22" s="337">
        <f>VLOOKUP($A22,'Value Added'!$A$2:$AX$44,COLUMN('Value Added'!AE$1),0)/VLOOKUP($A22,'Value Added'!$A$2:$AX$44,COLUMN('Value Added'!$J$1),0)</f>
        <v>1.1130929397762523</v>
      </c>
      <c r="Y22" s="337">
        <f>VLOOKUP($A22,'Value Added'!$A$2:$AX$44,COLUMN('Value Added'!AF$1),0)/VLOOKUP($A22,'Value Added'!$A$2:$AX$44,COLUMN('Value Added'!$J$1),0)</f>
        <v>1.1024930214924273</v>
      </c>
      <c r="Z22" s="337">
        <f>VLOOKUP($A22,'Value Added'!$A$2:$AX$44,COLUMN('Value Added'!AG$1),0)/VLOOKUP($A22,'Value Added'!$A$2:$AX$44,COLUMN('Value Added'!$J$1),0)</f>
        <v>1.092518772242393</v>
      </c>
      <c r="AA22" s="337">
        <f>VLOOKUP($A22,'Value Added'!$A$2:$AX$44,COLUMN('Value Added'!AH$1),0)/VLOOKUP($A22,'Value Added'!$A$2:$AX$44,COLUMN('Value Added'!$J$1),0)</f>
        <v>1.0831595476495619</v>
      </c>
      <c r="AB22" s="337">
        <f>VLOOKUP($A22,'Value Added'!$A$2:$AX$44,COLUMN('Value Added'!AI$1),0)/VLOOKUP($A22,'Value Added'!$A$2:$AX$44,COLUMN('Value Added'!$J$1),0)</f>
        <v>1.0744055659775711</v>
      </c>
      <c r="AC22" s="337">
        <f>VLOOKUP($A22,'Value Added'!$A$2:$AX$44,COLUMN('Value Added'!AJ$1),0)/VLOOKUP($A22,'Value Added'!$A$2:$AX$44,COLUMN('Value Added'!$J$1),0)</f>
        <v>1.0662478971220686</v>
      </c>
      <c r="AD22" s="337">
        <f>VLOOKUP($A22,'Value Added'!$A$2:$AX$44,COLUMN('Value Added'!AK$1),0)/VLOOKUP($A22,'Value Added'!$A$2:$AX$44,COLUMN('Value Added'!$J$1),0)</f>
        <v>1.0586784533755396</v>
      </c>
      <c r="AE22" s="337">
        <f>VLOOKUP($A22,'Value Added'!$A$2:$AX$44,COLUMN('Value Added'!AL$1),0)/VLOOKUP($A22,'Value Added'!$A$2:$AX$44,COLUMN('Value Added'!$J$1),0)</f>
        <v>1.051689981977082</v>
      </c>
      <c r="AF22" s="337">
        <f>VLOOKUP($A22,'Value Added'!$A$2:$AX$44,COLUMN('Value Added'!AM$1),0)/VLOOKUP($A22,'Value Added'!$A$2:$AX$44,COLUMN('Value Added'!$J$1),0)</f>
        <v>1.0452760594642567</v>
      </c>
      <c r="AG22" s="337">
        <f>VLOOKUP($A22,'Value Added'!$A$2:$AX$44,COLUMN('Value Added'!AN$1),0)/VLOOKUP($A22,'Value Added'!$A$2:$AX$44,COLUMN('Value Added'!$J$1),0)</f>
        <v>1.0394310878497588</v>
      </c>
      <c r="AH22" s="337">
        <f>VLOOKUP($A22,'Value Added'!$A$2:$AX$44,COLUMN('Value Added'!AO$1),0)/VLOOKUP($A22,'Value Added'!$A$2:$AX$44,COLUMN('Value Added'!$J$1),0)</f>
        <v>1.0341502926515025</v>
      </c>
      <c r="AI22" s="337">
        <f>VLOOKUP($A22,'Value Added'!$A$2:$AX$44,COLUMN('Value Added'!AP$1),0)/VLOOKUP($A22,'Value Added'!$A$2:$AX$44,COLUMN('Value Added'!$J$1),0)</f>
        <v>1.0294297228106868</v>
      </c>
      <c r="AJ22" s="337">
        <f>VLOOKUP($A22,'Value Added'!$A$2:$AX$44,COLUMN('Value Added'!AQ$1),0)/VLOOKUP($A22,'Value Added'!$A$2:$AX$44,COLUMN('Value Added'!$J$1),0)</f>
        <v>1.0252662525390059</v>
      </c>
      <c r="AK22" s="337">
        <f>VLOOKUP($A22,'Value Added'!$A$2:$AX$44,COLUMN('Value Added'!AR$1),0)/VLOOKUP($A22,'Value Added'!$A$2:$AX$44,COLUMN('Value Added'!$J$1),0)</f>
        <v>1.0216575851428364</v>
      </c>
      <c r="AL22" s="337">
        <f>VLOOKUP($A22,'Value Added'!$A$2:$AX$44,COLUMN('Value Added'!AS$1),0)/VLOOKUP($A22,'Value Added'!$A$2:$AX$44,COLUMN('Value Added'!$J$1),0)</f>
        <v>1.0186022588794492</v>
      </c>
      <c r="AM22" s="337">
        <f>VLOOKUP($A22,'Value Added'!$A$2:$AX$44,COLUMN('Value Added'!AT$1),0)/VLOOKUP($A22,'Value Added'!$A$2:$AX$44,COLUMN('Value Added'!$J$1),0)</f>
        <v>1.0160996549079422</v>
      </c>
      <c r="AN22" s="337">
        <f>VLOOKUP($A22,'Value Added'!$A$2:$AX$44,COLUMN('Value Added'!AU$1),0)/VLOOKUP($A22,'Value Added'!$A$2:$AX$44,COLUMN('Value Added'!$J$1),0)</f>
        <v>1.0141500074056002</v>
      </c>
      <c r="AO22" s="337">
        <f>VLOOKUP($A22,'Value Added'!$A$2:$AX$44,COLUMN('Value Added'!AV$1),0)/VLOOKUP($A22,'Value Added'!$A$2:$AX$44,COLUMN('Value Added'!$J$1),0)</f>
        <v>1.0127544159290807</v>
      </c>
      <c r="AP22" s="337">
        <f>VLOOKUP($A22,'Value Added'!$A$2:$AX$44,COLUMN('Value Added'!AW$1),0)/VLOOKUP($A22,'Value Added'!$A$2:$AX$44,COLUMN('Value Added'!$J$1),0)</f>
        <v>1.0119148601089514</v>
      </c>
      <c r="AQ22" s="338">
        <f>VLOOKUP($A22,'Value Added'!$A$2:$AX$44,COLUMN('Value Added'!AX$1),0)/VLOOKUP($A22,'Value Added'!$A$2:$AX$44,COLUMN('Value Added'!$J$1),0)</f>
        <v>1.0116342167759185</v>
      </c>
    </row>
    <row r="23" spans="1:43" x14ac:dyDescent="0.2">
      <c r="A23" s="74" t="s">
        <v>15</v>
      </c>
      <c r="B23" s="161" t="s">
        <v>379</v>
      </c>
      <c r="C23" s="161">
        <v>1</v>
      </c>
      <c r="D23" s="342">
        <f>VLOOKUP($A23,'Value Added'!$A$2:$AX$44,COLUMN('Value Added'!K$1),0)/VLOOKUP($A23,'Value Added'!$A$2:$AX$44,COLUMN('Value Added'!$J$1),0)</f>
        <v>1.1307315867939522</v>
      </c>
      <c r="E23" s="337">
        <f>VLOOKUP($A23,'Value Added'!$A$2:$AX$44,COLUMN('Value Added'!L$1),0)/VLOOKUP($A23,'Value Added'!$A$2:$AX$44,COLUMN('Value Added'!$J$1),0)</f>
        <v>1.1440387728774049</v>
      </c>
      <c r="F23" s="337">
        <f>VLOOKUP($A23,'Value Added'!$A$2:$AX$44,COLUMN('Value Added'!M$1),0)/VLOOKUP($A23,'Value Added'!$A$2:$AX$44,COLUMN('Value Added'!$J$1),0)</f>
        <v>1.1420745107419943</v>
      </c>
      <c r="G23" s="337">
        <f>VLOOKUP($A23,'Value Added'!$A$2:$AX$44,COLUMN('Value Added'!N$1),0)/VLOOKUP($A23,'Value Added'!$A$2:$AX$44,COLUMN('Value Added'!$J$1),0)</f>
        <v>1.1389953553969723</v>
      </c>
      <c r="H23" s="337">
        <f>VLOOKUP($A23,'Value Added'!$A$2:$AX$44,COLUMN('Value Added'!O$1),0)/VLOOKUP($A23,'Value Added'!$A$2:$AX$44,COLUMN('Value Added'!$J$1),0)</f>
        <v>1.1389979125060863</v>
      </c>
      <c r="I23" s="337">
        <f>VLOOKUP($A23,'Value Added'!$A$2:$AX$44,COLUMN('Value Added'!P$1),0)/VLOOKUP($A23,'Value Added'!$A$2:$AX$44,COLUMN('Value Added'!$J$1),0)</f>
        <v>1.1451886295072595</v>
      </c>
      <c r="J23" s="337">
        <f>VLOOKUP($A23,'Value Added'!$A$2:$AX$44,COLUMN('Value Added'!Q$1),0)/VLOOKUP($A23,'Value Added'!$A$2:$AX$44,COLUMN('Value Added'!$J$1),0)</f>
        <v>1.1563358743595882</v>
      </c>
      <c r="K23" s="337">
        <f>VLOOKUP($A23,'Value Added'!$A$2:$AX$44,COLUMN('Value Added'!R$1),0)/VLOOKUP($A23,'Value Added'!$A$2:$AX$44,COLUMN('Value Added'!$J$1),0)</f>
        <v>1.1701017124159478</v>
      </c>
      <c r="L23" s="337">
        <f>VLOOKUP($A23,'Value Added'!$A$2:$AX$44,COLUMN('Value Added'!S$1),0)/VLOOKUP($A23,'Value Added'!$A$2:$AX$44,COLUMN('Value Added'!$J$1),0)</f>
        <v>1.1840652725710836</v>
      </c>
      <c r="M23" s="337">
        <f>VLOOKUP($A23,'Value Added'!$A$2:$AX$44,COLUMN('Value Added'!T$1),0)/VLOOKUP($A23,'Value Added'!$A$2:$AX$44,COLUMN('Value Added'!$J$1),0)</f>
        <v>1.1956934676639219</v>
      </c>
      <c r="N23" s="337">
        <f>VLOOKUP($A23,'Value Added'!$A$2:$AX$44,COLUMN('Value Added'!U$1),0)/VLOOKUP($A23,'Value Added'!$A$2:$AX$44,COLUMN('Value Added'!$J$1),0)</f>
        <v>1.2028458816707703</v>
      </c>
      <c r="O23" s="337">
        <f>VLOOKUP($A23,'Value Added'!$A$2:$AX$44,COLUMN('Value Added'!V$1),0)/VLOOKUP($A23,'Value Added'!$A$2:$AX$44,COLUMN('Value Added'!$J$1),0)</f>
        <v>1.2053012650628867</v>
      </c>
      <c r="P23" s="337">
        <f>VLOOKUP($A23,'Value Added'!$A$2:$AX$44,COLUMN('Value Added'!W$1),0)/VLOOKUP($A23,'Value Added'!$A$2:$AX$44,COLUMN('Value Added'!$J$1),0)</f>
        <v>1.2033730493111294</v>
      </c>
      <c r="Q23" s="337">
        <f>VLOOKUP($A23,'Value Added'!$A$2:$AX$44,COLUMN('Value Added'!X$1),0)/VLOOKUP($A23,'Value Added'!$A$2:$AX$44,COLUMN('Value Added'!$J$1),0)</f>
        <v>1.197422831613054</v>
      </c>
      <c r="R23" s="337">
        <f>VLOOKUP($A23,'Value Added'!$A$2:$AX$44,COLUMN('Value Added'!Y$1),0)/VLOOKUP($A23,'Value Added'!$A$2:$AX$44,COLUMN('Value Added'!$J$1),0)</f>
        <v>1.187848128727762</v>
      </c>
      <c r="S23" s="337">
        <f>VLOOKUP($A23,'Value Added'!$A$2:$AX$44,COLUMN('Value Added'!Z$1),0)/VLOOKUP($A23,'Value Added'!$A$2:$AX$44,COLUMN('Value Added'!$J$1),0)</f>
        <v>1.1750645228835159</v>
      </c>
      <c r="T23" s="337">
        <f>VLOOKUP($A23,'Value Added'!$A$2:$AX$44,COLUMN('Value Added'!AA$1),0)/VLOOKUP($A23,'Value Added'!$A$2:$AX$44,COLUMN('Value Added'!$J$1),0)</f>
        <v>1.1594770843928854</v>
      </c>
      <c r="U23" s="337">
        <f>VLOOKUP($A23,'Value Added'!$A$2:$AX$44,COLUMN('Value Added'!AB$1),0)/VLOOKUP($A23,'Value Added'!$A$2:$AX$44,COLUMN('Value Added'!$J$1),0)</f>
        <v>1.1414904165671025</v>
      </c>
      <c r="V23" s="337">
        <f>VLOOKUP($A23,'Value Added'!$A$2:$AX$44,COLUMN('Value Added'!AC$1),0)/VLOOKUP($A23,'Value Added'!$A$2:$AX$44,COLUMN('Value Added'!$J$1),0)</f>
        <v>1.1215070292134885</v>
      </c>
      <c r="W23" s="337">
        <f>VLOOKUP($A23,'Value Added'!$A$2:$AX$44,COLUMN('Value Added'!AD$1),0)/VLOOKUP($A23,'Value Added'!$A$2:$AX$44,COLUMN('Value Added'!$J$1),0)</f>
        <v>1.0999206261977132</v>
      </c>
      <c r="X23" s="337">
        <f>VLOOKUP($A23,'Value Added'!$A$2:$AX$44,COLUMN('Value Added'!AE$1),0)/VLOOKUP($A23,'Value Added'!$A$2:$AX$44,COLUMN('Value Added'!$J$1),0)</f>
        <v>1.0771105860972174</v>
      </c>
      <c r="Y23" s="337">
        <f>VLOOKUP($A23,'Value Added'!$A$2:$AX$44,COLUMN('Value Added'!AF$1),0)/VLOOKUP($A23,'Value Added'!$A$2:$AX$44,COLUMN('Value Added'!$J$1),0)</f>
        <v>1.0534376349552748</v>
      </c>
      <c r="Z23" s="337">
        <f>VLOOKUP($A23,'Value Added'!$A$2:$AX$44,COLUMN('Value Added'!AG$1),0)/VLOOKUP($A23,'Value Added'!$A$2:$AX$44,COLUMN('Value Added'!$J$1),0)</f>
        <v>1.029240669631329</v>
      </c>
      <c r="AA23" s="337">
        <f>VLOOKUP($A23,'Value Added'!$A$2:$AX$44,COLUMN('Value Added'!AH$1),0)/VLOOKUP($A23,'Value Added'!$A$2:$AX$44,COLUMN('Value Added'!$J$1),0)</f>
        <v>1.0048346591981947</v>
      </c>
      <c r="AB23" s="337">
        <f>VLOOKUP($A23,'Value Added'!$A$2:$AX$44,COLUMN('Value Added'!AI$1),0)/VLOOKUP($A23,'Value Added'!$A$2:$AX$44,COLUMN('Value Added'!$J$1),0)</f>
        <v>0.98050952999526397</v>
      </c>
      <c r="AC23" s="337">
        <f>VLOOKUP($A23,'Value Added'!$A$2:$AX$44,COLUMN('Value Added'!AJ$1),0)/VLOOKUP($A23,'Value Added'!$A$2:$AX$44,COLUMN('Value Added'!$J$1),0)</f>
        <v>0.95652992662374503</v>
      </c>
      <c r="AD23" s="337">
        <f>VLOOKUP($A23,'Value Added'!$A$2:$AX$44,COLUMN('Value Added'!AK$1),0)/VLOOKUP($A23,'Value Added'!$A$2:$AX$44,COLUMN('Value Added'!$J$1),0)</f>
        <v>0.93313573539994821</v>
      </c>
      <c r="AE23" s="337">
        <f>VLOOKUP($A23,'Value Added'!$A$2:$AX$44,COLUMN('Value Added'!AL$1),0)/VLOOKUP($A23,'Value Added'!$A$2:$AX$44,COLUMN('Value Added'!$J$1),0)</f>
        <v>0.91054325744650966</v>
      </c>
      <c r="AF23" s="337">
        <f>VLOOKUP($A23,'Value Added'!$A$2:$AX$44,COLUMN('Value Added'!AM$1),0)/VLOOKUP($A23,'Value Added'!$A$2:$AX$44,COLUMN('Value Added'!$J$1),0)</f>
        <v>0.88894692453521629</v>
      </c>
      <c r="AG23" s="337">
        <f>VLOOKUP($A23,'Value Added'!$A$2:$AX$44,COLUMN('Value Added'!AN$1),0)/VLOOKUP($A23,'Value Added'!$A$2:$AX$44,COLUMN('Value Added'!$J$1),0)</f>
        <v>0.86852146087724047</v>
      </c>
      <c r="AH23" s="337">
        <f>VLOOKUP($A23,'Value Added'!$A$2:$AX$44,COLUMN('Value Added'!AO$1),0)/VLOOKUP($A23,'Value Added'!$A$2:$AX$44,COLUMN('Value Added'!$J$1),0)</f>
        <v>0.84942440727607338</v>
      </c>
      <c r="AI23" s="337">
        <f>VLOOKUP($A23,'Value Added'!$A$2:$AX$44,COLUMN('Value Added'!AP$1),0)/VLOOKUP($A23,'Value Added'!$A$2:$AX$44,COLUMN('Value Added'!$J$1),0)</f>
        <v>0.8317989395610782</v>
      </c>
      <c r="AJ23" s="337">
        <f>VLOOKUP($A23,'Value Added'!$A$2:$AX$44,COLUMN('Value Added'!AQ$1),0)/VLOOKUP($A23,'Value Added'!$A$2:$AX$44,COLUMN('Value Added'!$J$1),0)</f>
        <v>0.81577693034128662</v>
      </c>
      <c r="AK23" s="337">
        <f>VLOOKUP($A23,'Value Added'!$A$2:$AX$44,COLUMN('Value Added'!AR$1),0)/VLOOKUP($A23,'Value Added'!$A$2:$AX$44,COLUMN('Value Added'!$J$1),0)</f>
        <v>0.80148222140347436</v>
      </c>
      <c r="AL23" s="337">
        <f>VLOOKUP($A23,'Value Added'!$A$2:$AX$44,COLUMN('Value Added'!AS$1),0)/VLOOKUP($A23,'Value Added'!$A$2:$AX$44,COLUMN('Value Added'!$J$1),0)</f>
        <v>0.78903409328946383</v>
      </c>
      <c r="AM23" s="337">
        <f>VLOOKUP($A23,'Value Added'!$A$2:$AX$44,COLUMN('Value Added'!AT$1),0)/VLOOKUP($A23,'Value Added'!$A$2:$AX$44,COLUMN('Value Added'!$J$1),0)</f>
        <v>0.7785509387156011</v>
      </c>
      <c r="AN23" s="337">
        <f>VLOOKUP($A23,'Value Added'!$A$2:$AX$44,COLUMN('Value Added'!AU$1),0)/VLOOKUP($A23,'Value Added'!$A$2:$AX$44,COLUMN('Value Added'!$J$1),0)</f>
        <v>0.77015416776867507</v>
      </c>
      <c r="AO23" s="337">
        <f>VLOOKUP($A23,'Value Added'!$A$2:$AX$44,COLUMN('Value Added'!AV$1),0)/VLOOKUP($A23,'Value Added'!$A$2:$AX$44,COLUMN('Value Added'!$J$1),0)</f>
        <v>0.76397239570279996</v>
      </c>
      <c r="AP23" s="337">
        <f>VLOOKUP($A23,'Value Added'!$A$2:$AX$44,COLUMN('Value Added'!AW$1),0)/VLOOKUP($A23,'Value Added'!$A$2:$AX$44,COLUMN('Value Added'!$J$1),0)</f>
        <v>0.76014598942065648</v>
      </c>
      <c r="AQ23" s="338">
        <f>VLOOKUP($A23,'Value Added'!$A$2:$AX$44,COLUMN('Value Added'!AX$1),0)/VLOOKUP($A23,'Value Added'!$A$2:$AX$44,COLUMN('Value Added'!$J$1),0)</f>
        <v>0.75883207741422576</v>
      </c>
    </row>
    <row r="24" spans="1:43" x14ac:dyDescent="0.2">
      <c r="A24" s="74" t="s">
        <v>317</v>
      </c>
      <c r="B24" s="161" t="s">
        <v>379</v>
      </c>
      <c r="C24" s="161">
        <v>1</v>
      </c>
      <c r="D24" s="342">
        <f>VLOOKUP($A24,'Value Added'!$A$2:$AX$44,COLUMN('Value Added'!K$1),0)/VLOOKUP($A24,'Value Added'!$A$2:$AX$44,COLUMN('Value Added'!$J$1),0)</f>
        <v>1.149472994309874</v>
      </c>
      <c r="E24" s="337">
        <f>VLOOKUP($A24,'Value Added'!$A$2:$AX$44,COLUMN('Value Added'!L$1),0)/VLOOKUP($A24,'Value Added'!$A$2:$AX$44,COLUMN('Value Added'!$J$1),0)</f>
        <v>1.1618330700614352</v>
      </c>
      <c r="F24" s="337">
        <f>VLOOKUP($A24,'Value Added'!$A$2:$AX$44,COLUMN('Value Added'!M$1),0)/VLOOKUP($A24,'Value Added'!$A$2:$AX$44,COLUMN('Value Added'!$J$1),0)</f>
        <v>1.1677080585323389</v>
      </c>
      <c r="G24" s="337">
        <f>VLOOKUP($A24,'Value Added'!$A$2:$AX$44,COLUMN('Value Added'!N$1),0)/VLOOKUP($A24,'Value Added'!$A$2:$AX$44,COLUMN('Value Added'!$J$1),0)</f>
        <v>1.1833006709614573</v>
      </c>
      <c r="H24" s="337">
        <f>VLOOKUP($A24,'Value Added'!$A$2:$AX$44,COLUMN('Value Added'!O$1),0)/VLOOKUP($A24,'Value Added'!$A$2:$AX$44,COLUMN('Value Added'!$J$1),0)</f>
        <v>1.2056188760450839</v>
      </c>
      <c r="I24" s="337">
        <f>VLOOKUP($A24,'Value Added'!$A$2:$AX$44,COLUMN('Value Added'!P$1),0)/VLOOKUP($A24,'Value Added'!$A$2:$AX$44,COLUMN('Value Added'!$J$1),0)</f>
        <v>1.2318874493117538</v>
      </c>
      <c r="J24" s="337">
        <f>VLOOKUP($A24,'Value Added'!$A$2:$AX$44,COLUMN('Value Added'!Q$1),0)/VLOOKUP($A24,'Value Added'!$A$2:$AX$44,COLUMN('Value Added'!$J$1),0)</f>
        <v>1.2603835004422503</v>
      </c>
      <c r="K24" s="337">
        <f>VLOOKUP($A24,'Value Added'!$A$2:$AX$44,COLUMN('Value Added'!R$1),0)/VLOOKUP($A24,'Value Added'!$A$2:$AX$44,COLUMN('Value Added'!$J$1),0)</f>
        <v>1.2895490398892115</v>
      </c>
      <c r="L24" s="337">
        <f>VLOOKUP($A24,'Value Added'!$A$2:$AX$44,COLUMN('Value Added'!S$1),0)/VLOOKUP($A24,'Value Added'!$A$2:$AX$44,COLUMN('Value Added'!$J$1),0)</f>
        <v>1.3176779475337903</v>
      </c>
      <c r="M24" s="337">
        <f>VLOOKUP($A24,'Value Added'!$A$2:$AX$44,COLUMN('Value Added'!T$1),0)/VLOOKUP($A24,'Value Added'!$A$2:$AX$44,COLUMN('Value Added'!$J$1),0)</f>
        <v>1.3429187653363039</v>
      </c>
      <c r="N24" s="337">
        <f>VLOOKUP($A24,'Value Added'!$A$2:$AX$44,COLUMN('Value Added'!U$1),0)/VLOOKUP($A24,'Value Added'!$A$2:$AX$44,COLUMN('Value Added'!$J$1),0)</f>
        <v>1.3636598345415605</v>
      </c>
      <c r="O24" s="337">
        <f>VLOOKUP($A24,'Value Added'!$A$2:$AX$44,COLUMN('Value Added'!V$1),0)/VLOOKUP($A24,'Value Added'!$A$2:$AX$44,COLUMN('Value Added'!$J$1),0)</f>
        <v>1.3796883824752273</v>
      </c>
      <c r="P24" s="337">
        <f>VLOOKUP($A24,'Value Added'!$A$2:$AX$44,COLUMN('Value Added'!W$1),0)/VLOOKUP($A24,'Value Added'!$A$2:$AX$44,COLUMN('Value Added'!$J$1),0)</f>
        <v>1.3912059709267632</v>
      </c>
      <c r="Q24" s="337">
        <f>VLOOKUP($A24,'Value Added'!$A$2:$AX$44,COLUMN('Value Added'!X$1),0)/VLOOKUP($A24,'Value Added'!$A$2:$AX$44,COLUMN('Value Added'!$J$1),0)</f>
        <v>1.398473176163529</v>
      </c>
      <c r="R24" s="337">
        <f>VLOOKUP($A24,'Value Added'!$A$2:$AX$44,COLUMN('Value Added'!Y$1),0)/VLOOKUP($A24,'Value Added'!$A$2:$AX$44,COLUMN('Value Added'!$J$1),0)</f>
        <v>1.401799644735527</v>
      </c>
      <c r="S24" s="337">
        <f>VLOOKUP($A24,'Value Added'!$A$2:$AX$44,COLUMN('Value Added'!Z$1),0)/VLOOKUP($A24,'Value Added'!$A$2:$AX$44,COLUMN('Value Added'!$J$1),0)</f>
        <v>1.4015184045617692</v>
      </c>
      <c r="T24" s="337">
        <f>VLOOKUP($A24,'Value Added'!$A$2:$AX$44,COLUMN('Value Added'!AA$1),0)/VLOOKUP($A24,'Value Added'!$A$2:$AX$44,COLUMN('Value Added'!$J$1),0)</f>
        <v>1.3979294274619838</v>
      </c>
      <c r="U24" s="337">
        <f>VLOOKUP($A24,'Value Added'!$A$2:$AX$44,COLUMN('Value Added'!AB$1),0)/VLOOKUP($A24,'Value Added'!$A$2:$AX$44,COLUMN('Value Added'!$J$1),0)</f>
        <v>1.3913389448017282</v>
      </c>
      <c r="V24" s="337">
        <f>VLOOKUP($A24,'Value Added'!$A$2:$AX$44,COLUMN('Value Added'!AC$1),0)/VLOOKUP($A24,'Value Added'!$A$2:$AX$44,COLUMN('Value Added'!$J$1),0)</f>
        <v>1.3820684674800088</v>
      </c>
      <c r="W24" s="337">
        <f>VLOOKUP($A24,'Value Added'!$A$2:$AX$44,COLUMN('Value Added'!AD$1),0)/VLOOKUP($A24,'Value Added'!$A$2:$AX$44,COLUMN('Value Added'!$J$1),0)</f>
        <v>1.3704486516572958</v>
      </c>
      <c r="X24" s="337">
        <f>VLOOKUP($A24,'Value Added'!$A$2:$AX$44,COLUMN('Value Added'!AE$1),0)/VLOOKUP($A24,'Value Added'!$A$2:$AX$44,COLUMN('Value Added'!$J$1),0)</f>
        <v>1.3568137623491692</v>
      </c>
      <c r="Y24" s="337">
        <f>VLOOKUP($A24,'Value Added'!$A$2:$AX$44,COLUMN('Value Added'!AF$1),0)/VLOOKUP($A24,'Value Added'!$A$2:$AX$44,COLUMN('Value Added'!$J$1),0)</f>
        <v>1.3414968119950608</v>
      </c>
      <c r="Z24" s="337">
        <f>VLOOKUP($A24,'Value Added'!$A$2:$AX$44,COLUMN('Value Added'!AG$1),0)/VLOOKUP($A24,'Value Added'!$A$2:$AX$44,COLUMN('Value Added'!$J$1),0)</f>
        <v>1.3248254204293017</v>
      </c>
      <c r="AA24" s="337">
        <f>VLOOKUP($A24,'Value Added'!$A$2:$AX$44,COLUMN('Value Added'!AH$1),0)/VLOOKUP($A24,'Value Added'!$A$2:$AX$44,COLUMN('Value Added'!$J$1),0)</f>
        <v>1.3071184155295623</v>
      </c>
      <c r="AB24" s="337">
        <f>VLOOKUP($A24,'Value Added'!$A$2:$AX$44,COLUMN('Value Added'!AI$1),0)/VLOOKUP($A24,'Value Added'!$A$2:$AX$44,COLUMN('Value Added'!$J$1),0)</f>
        <v>1.2886831707841899</v>
      </c>
      <c r="AC24" s="337">
        <f>VLOOKUP($A24,'Value Added'!$A$2:$AX$44,COLUMN('Value Added'!AJ$1),0)/VLOOKUP($A24,'Value Added'!$A$2:$AX$44,COLUMN('Value Added'!$J$1),0)</f>
        <v>1.2698136574019654</v>
      </c>
      <c r="AD24" s="337">
        <f>VLOOKUP($A24,'Value Added'!$A$2:$AX$44,COLUMN('Value Added'!AK$1),0)/VLOOKUP($A24,'Value Added'!$A$2:$AX$44,COLUMN('Value Added'!$J$1),0)</f>
        <v>1.2507891744371307</v>
      </c>
      <c r="AE24" s="337">
        <f>VLOOKUP($A24,'Value Added'!$A$2:$AX$44,COLUMN('Value Added'!AL$1),0)/VLOOKUP($A24,'Value Added'!$A$2:$AX$44,COLUMN('Value Added'!$J$1),0)</f>
        <v>1.2318737105766924</v>
      </c>
      <c r="AF24" s="337">
        <f>VLOOKUP($A24,'Value Added'!$A$2:$AX$44,COLUMN('Value Added'!AM$1),0)/VLOOKUP($A24,'Value Added'!$A$2:$AX$44,COLUMN('Value Added'!$J$1),0)</f>
        <v>1.2133158854486457</v>
      </c>
      <c r="AG24" s="337">
        <f>VLOOKUP($A24,'Value Added'!$A$2:$AX$44,COLUMN('Value Added'!AN$1),0)/VLOOKUP($A24,'Value Added'!$A$2:$AX$44,COLUMN('Value Added'!$J$1),0)</f>
        <v>1.1953494161816993</v>
      </c>
      <c r="AH24" s="337">
        <f>VLOOKUP($A24,'Value Added'!$A$2:$AX$44,COLUMN('Value Added'!AO$1),0)/VLOOKUP($A24,'Value Added'!$A$2:$AX$44,COLUMN('Value Added'!$J$1),0)</f>
        <v>1.1781940560518396</v>
      </c>
      <c r="AI24" s="337">
        <f>VLOOKUP($A24,'Value Added'!$A$2:$AX$44,COLUMN('Value Added'!AP$1),0)/VLOOKUP($A24,'Value Added'!$A$2:$AX$44,COLUMN('Value Added'!$J$1),0)</f>
        <v>1.1620569559570335</v>
      </c>
      <c r="AJ24" s="337">
        <f>VLOOKUP($A24,'Value Added'!$A$2:$AX$44,COLUMN('Value Added'!AQ$1),0)/VLOOKUP($A24,'Value Added'!$A$2:$AX$44,COLUMN('Value Added'!$J$1),0)</f>
        <v>1.1471344057624486</v>
      </c>
      <c r="AK24" s="337">
        <f>VLOOKUP($A24,'Value Added'!$A$2:$AX$44,COLUMN('Value Added'!AR$1),0)/VLOOKUP($A24,'Value Added'!$A$2:$AX$44,COLUMN('Value Added'!$J$1),0)</f>
        <v>1.1336139209047045</v>
      </c>
      <c r="AL24" s="337">
        <f>VLOOKUP($A24,'Value Added'!$A$2:$AX$44,COLUMN('Value Added'!AS$1),0)/VLOOKUP($A24,'Value Added'!$A$2:$AX$44,COLUMN('Value Added'!$J$1),0)</f>
        <v>1.1216766497624544</v>
      </c>
      <c r="AM24" s="337">
        <f>VLOOKUP($A24,'Value Added'!$A$2:$AX$44,COLUMN('Value Added'!AT$1),0)/VLOOKUP($A24,'Value Added'!$A$2:$AX$44,COLUMN('Value Added'!$J$1),0)</f>
        <v>1.111500089016767</v>
      </c>
      <c r="AN24" s="337">
        <f>VLOOKUP($A24,'Value Added'!$A$2:$AX$44,COLUMN('Value Added'!AU$1),0)/VLOOKUP($A24,'Value Added'!$A$2:$AX$44,COLUMN('Value Added'!$J$1),0)</f>
        <v>1.1032611074756633</v>
      </c>
      <c r="AO24" s="337">
        <f>VLOOKUP($A24,'Value Added'!$A$2:$AX$44,COLUMN('Value Added'!AV$1),0)/VLOOKUP($A24,'Value Added'!$A$2:$AX$44,COLUMN('Value Added'!$J$1),0)</f>
        <v>1.0971392936888338</v>
      </c>
      <c r="AP24" s="337">
        <f>VLOOKUP($A24,'Value Added'!$A$2:$AX$44,COLUMN('Value Added'!AW$1),0)/VLOOKUP($A24,'Value Added'!$A$2:$AX$44,COLUMN('Value Added'!$J$1),0)</f>
        <v>1.0933206593422775</v>
      </c>
      <c r="AQ24" s="338">
        <f>VLOOKUP($A24,'Value Added'!$A$2:$AX$44,COLUMN('Value Added'!AX$1),0)/VLOOKUP($A24,'Value Added'!$A$2:$AX$44,COLUMN('Value Added'!$J$1),0)</f>
        <v>1.0920017492755307</v>
      </c>
    </row>
    <row r="25" spans="1:43" x14ac:dyDescent="0.2">
      <c r="A25" s="74" t="s">
        <v>17</v>
      </c>
      <c r="B25" s="161" t="s">
        <v>379</v>
      </c>
      <c r="C25" s="161">
        <v>1</v>
      </c>
      <c r="D25" s="342">
        <f>VLOOKUP($A25,'Value Added'!$A$2:$AX$44,COLUMN('Value Added'!K$1),0)/VLOOKUP($A25,'Value Added'!$A$2:$AX$44,COLUMN('Value Added'!$J$1),0)</f>
        <v>1.1682144018257958</v>
      </c>
      <c r="E25" s="337">
        <f>VLOOKUP($A25,'Value Added'!$A$2:$AX$44,COLUMN('Value Added'!L$1),0)/VLOOKUP($A25,'Value Added'!$A$2:$AX$44,COLUMN('Value Added'!$J$1),0)</f>
        <v>1.1072000085573988</v>
      </c>
      <c r="F25" s="337">
        <f>VLOOKUP($A25,'Value Added'!$A$2:$AX$44,COLUMN('Value Added'!M$1),0)/VLOOKUP($A25,'Value Added'!$A$2:$AX$44,COLUMN('Value Added'!$J$1),0)</f>
        <v>1.1121795712395823</v>
      </c>
      <c r="G25" s="337">
        <f>VLOOKUP($A25,'Value Added'!$A$2:$AX$44,COLUMN('Value Added'!N$1),0)/VLOOKUP($A25,'Value Added'!$A$2:$AX$44,COLUMN('Value Added'!$J$1),0)</f>
        <v>1.1255507535111386</v>
      </c>
      <c r="H25" s="337">
        <f>VLOOKUP($A25,'Value Added'!$A$2:$AX$44,COLUMN('Value Added'!O$1),0)/VLOOKUP($A25,'Value Added'!$A$2:$AX$44,COLUMN('Value Added'!$J$1),0)</f>
        <v>1.1450174199362058</v>
      </c>
      <c r="I25" s="337">
        <f>VLOOKUP($A25,'Value Added'!$A$2:$AX$44,COLUMN('Value Added'!P$1),0)/VLOOKUP($A25,'Value Added'!$A$2:$AX$44,COLUMN('Value Added'!$J$1),0)</f>
        <v>1.1684124063688892</v>
      </c>
      <c r="J25" s="337">
        <f>VLOOKUP($A25,'Value Added'!$A$2:$AX$44,COLUMN('Value Added'!Q$1),0)/VLOOKUP($A25,'Value Added'!$A$2:$AX$44,COLUMN('Value Added'!$J$1),0)</f>
        <v>1.194142972592203</v>
      </c>
      <c r="K25" s="337">
        <f>VLOOKUP($A25,'Value Added'!$A$2:$AX$44,COLUMN('Value Added'!R$1),0)/VLOOKUP($A25,'Value Added'!$A$2:$AX$44,COLUMN('Value Added'!$J$1),0)</f>
        <v>1.2206646044228544</v>
      </c>
      <c r="L25" s="337">
        <f>VLOOKUP($A25,'Value Added'!$A$2:$AX$44,COLUMN('Value Added'!S$1),0)/VLOOKUP($A25,'Value Added'!$A$2:$AX$44,COLUMN('Value Added'!$J$1),0)</f>
        <v>1.2462925182108635</v>
      </c>
      <c r="M25" s="337">
        <f>VLOOKUP($A25,'Value Added'!$A$2:$AX$44,COLUMN('Value Added'!T$1),0)/VLOOKUP($A25,'Value Added'!$A$2:$AX$44,COLUMN('Value Added'!$J$1),0)</f>
        <v>1.2692027117516982</v>
      </c>
      <c r="N25" s="337">
        <f>VLOOKUP($A25,'Value Added'!$A$2:$AX$44,COLUMN('Value Added'!U$1),0)/VLOOKUP($A25,'Value Added'!$A$2:$AX$44,COLUMN('Value Added'!$J$1),0)</f>
        <v>1.2878107660651961</v>
      </c>
      <c r="O25" s="337">
        <f>VLOOKUP($A25,'Value Added'!$A$2:$AX$44,COLUMN('Value Added'!V$1),0)/VLOOKUP($A25,'Value Added'!$A$2:$AX$44,COLUMN('Value Added'!$J$1),0)</f>
        <v>1.3019118954886499</v>
      </c>
      <c r="P25" s="337">
        <f>VLOOKUP($A25,'Value Added'!$A$2:$AX$44,COLUMN('Value Added'!W$1),0)/VLOOKUP($A25,'Value Added'!$A$2:$AX$44,COLUMN('Value Added'!$J$1),0)</f>
        <v>1.311707445280859</v>
      </c>
      <c r="Q25" s="337">
        <f>VLOOKUP($A25,'Value Added'!$A$2:$AX$44,COLUMN('Value Added'!X$1),0)/VLOOKUP($A25,'Value Added'!$A$2:$AX$44,COLUMN('Value Added'!$J$1),0)</f>
        <v>1.3174543571713178</v>
      </c>
      <c r="R25" s="337">
        <f>VLOOKUP($A25,'Value Added'!$A$2:$AX$44,COLUMN('Value Added'!Y$1),0)/VLOOKUP($A25,'Value Added'!$A$2:$AX$44,COLUMN('Value Added'!$J$1),0)</f>
        <v>1.3194554762394011</v>
      </c>
      <c r="S25" s="337">
        <f>VLOOKUP($A25,'Value Added'!$A$2:$AX$44,COLUMN('Value Added'!Z$1),0)/VLOOKUP($A25,'Value Added'!$A$2:$AX$44,COLUMN('Value Added'!$J$1),0)</f>
        <v>1.3180357471550517</v>
      </c>
      <c r="T25" s="337">
        <f>VLOOKUP($A25,'Value Added'!$A$2:$AX$44,COLUMN('Value Added'!AA$1),0)/VLOOKUP($A25,'Value Added'!$A$2:$AX$44,COLUMN('Value Added'!$J$1),0)</f>
        <v>1.3134909390223222</v>
      </c>
      <c r="U25" s="337">
        <f>VLOOKUP($A25,'Value Added'!$A$2:$AX$44,COLUMN('Value Added'!AB$1),0)/VLOOKUP($A25,'Value Added'!$A$2:$AX$44,COLUMN('Value Added'!$J$1),0)</f>
        <v>1.3061225585787684</v>
      </c>
      <c r="V25" s="337">
        <f>VLOOKUP($A25,'Value Added'!$A$2:$AX$44,COLUMN('Value Added'!AC$1),0)/VLOOKUP($A25,'Value Added'!$A$2:$AX$44,COLUMN('Value Added'!$J$1),0)</f>
        <v>1.2962454681777618</v>
      </c>
      <c r="W25" s="337">
        <f>VLOOKUP($A25,'Value Added'!$A$2:$AX$44,COLUMN('Value Added'!AD$1),0)/VLOOKUP($A25,'Value Added'!$A$2:$AX$44,COLUMN('Value Added'!$J$1),0)</f>
        <v>1.2841819385984745</v>
      </c>
      <c r="X25" s="337">
        <f>VLOOKUP($A25,'Value Added'!$A$2:$AX$44,COLUMN('Value Added'!AE$1),0)/VLOOKUP($A25,'Value Added'!$A$2:$AX$44,COLUMN('Value Added'!$J$1),0)</f>
        <v>1.270256318858684</v>
      </c>
      <c r="Y25" s="337">
        <f>VLOOKUP($A25,'Value Added'!$A$2:$AX$44,COLUMN('Value Added'!AF$1),0)/VLOOKUP($A25,'Value Added'!$A$2:$AX$44,COLUMN('Value Added'!$J$1),0)</f>
        <v>1.2547903926492703</v>
      </c>
      <c r="Z25" s="337">
        <f>VLOOKUP($A25,'Value Added'!$A$2:$AX$44,COLUMN('Value Added'!AG$1),0)/VLOOKUP($A25,'Value Added'!$A$2:$AX$44,COLUMN('Value Added'!$J$1),0)</f>
        <v>1.2380994606309172</v>
      </c>
      <c r="AA25" s="337">
        <f>VLOOKUP($A25,'Value Added'!$A$2:$AX$44,COLUMN('Value Added'!AH$1),0)/VLOOKUP($A25,'Value Added'!$A$2:$AX$44,COLUMN('Value Added'!$J$1),0)</f>
        <v>1.2204891612321322</v>
      </c>
      <c r="AB25" s="337">
        <f>VLOOKUP($A25,'Value Added'!$A$2:$AX$44,COLUMN('Value Added'!AI$1),0)/VLOOKUP($A25,'Value Added'!$A$2:$AX$44,COLUMN('Value Added'!$J$1),0)</f>
        <v>1.2022530202911983</v>
      </c>
      <c r="AC25" s="337">
        <f>VLOOKUP($A25,'Value Added'!$A$2:$AX$44,COLUMN('Value Added'!AJ$1),0)/VLOOKUP($A25,'Value Added'!$A$2:$AX$44,COLUMN('Value Added'!$J$1),0)</f>
        <v>1.1836707021298449</v>
      </c>
      <c r="AD25" s="337">
        <f>VLOOKUP($A25,'Value Added'!$A$2:$AX$44,COLUMN('Value Added'!AK$1),0)/VLOOKUP($A25,'Value Added'!$A$2:$AX$44,COLUMN('Value Added'!$J$1),0)</f>
        <v>1.165006921426696</v>
      </c>
      <c r="AE25" s="337">
        <f>VLOOKUP($A25,'Value Added'!$A$2:$AX$44,COLUMN('Value Added'!AL$1),0)/VLOOKUP($A25,'Value Added'!$A$2:$AX$44,COLUMN('Value Added'!$J$1),0)</f>
        <v>1.1465109663784316</v>
      </c>
      <c r="AF25" s="337">
        <f>VLOOKUP($A25,'Value Added'!$A$2:$AX$44,COLUMN('Value Added'!AM$1),0)/VLOOKUP($A25,'Value Added'!$A$2:$AX$44,COLUMN('Value Added'!$J$1),0)</f>
        <v>1.1284167787656934</v>
      </c>
      <c r="AG25" s="337">
        <f>VLOOKUP($A25,'Value Added'!$A$2:$AX$44,COLUMN('Value Added'!AN$1),0)/VLOOKUP($A25,'Value Added'!$A$2:$AX$44,COLUMN('Value Added'!$J$1),0)</f>
        <v>1.1109435352641948</v>
      </c>
      <c r="AH25" s="337">
        <f>VLOOKUP($A25,'Value Added'!$A$2:$AX$44,COLUMN('Value Added'!AO$1),0)/VLOOKUP($A25,'Value Added'!$A$2:$AX$44,COLUMN('Value Added'!$J$1),0)</f>
        <v>1.0942966762078004</v>
      </c>
      <c r="AI25" s="337">
        <f>VLOOKUP($A25,'Value Added'!$A$2:$AX$44,COLUMN('Value Added'!AP$1),0)/VLOOKUP($A25,'Value Added'!$A$2:$AX$44,COLUMN('Value Added'!$J$1),0)</f>
        <v>1.0786693325692218</v>
      </c>
      <c r="AJ25" s="337">
        <f>VLOOKUP($A25,'Value Added'!$A$2:$AX$44,COLUMN('Value Added'!AQ$1),0)/VLOOKUP($A25,'Value Added'!$A$2:$AX$44,COLUMN('Value Added'!$J$1),0)</f>
        <v>1.0642441087619663</v>
      </c>
      <c r="AK25" s="337">
        <f>VLOOKUP($A25,'Value Added'!$A$2:$AX$44,COLUMN('Value Added'!AR$1),0)/VLOOKUP($A25,'Value Added'!$A$2:$AX$44,COLUMN('Value Added'!$J$1),0)</f>
        <v>1.0511951876326233</v>
      </c>
      <c r="AL25" s="337">
        <f>VLOOKUP($A25,'Value Added'!$A$2:$AX$44,COLUMN('Value Added'!AS$1),0)/VLOOKUP($A25,'Value Added'!$A$2:$AX$44,COLUMN('Value Added'!$J$1),0)</f>
        <v>1.0396907344390178</v>
      </c>
      <c r="AM25" s="337">
        <f>VLOOKUP($A25,'Value Added'!$A$2:$AX$44,COLUMN('Value Added'!AT$1),0)/VLOOKUP($A25,'Value Added'!$A$2:$AX$44,COLUMN('Value Added'!$J$1),0)</f>
        <v>1.0298955885323444</v>
      </c>
      <c r="AN25" s="337">
        <f>VLOOKUP($A25,'Value Added'!$A$2:$AX$44,COLUMN('Value Added'!AU$1),0)/VLOOKUP($A25,'Value Added'!$A$2:$AX$44,COLUMN('Value Added'!$J$1),0)</f>
        <v>1.0219742448329752</v>
      </c>
      <c r="AO25" s="337">
        <f>VLOOKUP($A25,'Value Added'!$A$2:$AX$44,COLUMN('Value Added'!AV$1),0)/VLOOKUP($A25,'Value Added'!$A$2:$AX$44,COLUMN('Value Added'!$J$1),0)</f>
        <v>1.0160941420950056</v>
      </c>
      <c r="AP25" s="337">
        <f>VLOOKUP($A25,'Value Added'!$A$2:$AX$44,COLUMN('Value Added'!AW$1),0)/VLOOKUP($A25,'Value Added'!$A$2:$AX$44,COLUMN('Value Added'!$J$1),0)</f>
        <v>1.0124292916273812</v>
      </c>
      <c r="AQ25" s="338">
        <f>VLOOKUP($A25,'Value Added'!$A$2:$AX$44,COLUMN('Value Added'!AX$1),0)/VLOOKUP($A25,'Value Added'!$A$2:$AX$44,COLUMN('Value Added'!$J$1),0)</f>
        <v>1.011164298982564</v>
      </c>
    </row>
    <row r="26" spans="1:43" x14ac:dyDescent="0.2">
      <c r="A26" s="74" t="s">
        <v>19</v>
      </c>
      <c r="B26" s="161" t="s">
        <v>379</v>
      </c>
      <c r="C26" s="161">
        <v>1</v>
      </c>
      <c r="D26" s="342">
        <f>VLOOKUP($A26,'Value Added'!$A$2:$AX$44,COLUMN('Value Added'!K$1),0)/VLOOKUP($A26,'Value Added'!$A$2:$AX$44,COLUMN('Value Added'!$J$1),0)</f>
        <v>1.1578025087613952</v>
      </c>
      <c r="E26" s="337">
        <f>VLOOKUP($A26,'Value Added'!$A$2:$AX$44,COLUMN('Value Added'!L$1),0)/VLOOKUP($A26,'Value Added'!$A$2:$AX$44,COLUMN('Value Added'!$J$1),0)</f>
        <v>1.1808373456084309</v>
      </c>
      <c r="F26" s="337">
        <f>VLOOKUP($A26,'Value Added'!$A$2:$AX$44,COLUMN('Value Added'!M$1),0)/VLOOKUP($A26,'Value Added'!$A$2:$AX$44,COLUMN('Value Added'!$J$1),0)</f>
        <v>1.1929764184588516</v>
      </c>
      <c r="G26" s="337">
        <f>VLOOKUP($A26,'Value Added'!$A$2:$AX$44,COLUMN('Value Added'!N$1),0)/VLOOKUP($A26,'Value Added'!$A$2:$AX$44,COLUMN('Value Added'!$J$1),0)</f>
        <v>1.2237931491384533</v>
      </c>
      <c r="H26" s="337">
        <f>VLOOKUP($A26,'Value Added'!$A$2:$AX$44,COLUMN('Value Added'!O$1),0)/VLOOKUP($A26,'Value Added'!$A$2:$AX$44,COLUMN('Value Added'!$J$1),0)</f>
        <v>1.2648667815856489</v>
      </c>
      <c r="I26" s="337">
        <f>VLOOKUP($A26,'Value Added'!$A$2:$AX$44,COLUMN('Value Added'!P$1),0)/VLOOKUP($A26,'Value Added'!$A$2:$AX$44,COLUMN('Value Added'!$J$1),0)</f>
        <v>1.3085224974288931</v>
      </c>
      <c r="J26" s="337">
        <f>VLOOKUP($A26,'Value Added'!$A$2:$AX$44,COLUMN('Value Added'!Q$1),0)/VLOOKUP($A26,'Value Added'!$A$2:$AX$44,COLUMN('Value Added'!$J$1),0)</f>
        <v>1.3524071066387469</v>
      </c>
      <c r="K26" s="337">
        <f>VLOOKUP($A26,'Value Added'!$A$2:$AX$44,COLUMN('Value Added'!R$1),0)/VLOOKUP($A26,'Value Added'!$A$2:$AX$44,COLUMN('Value Added'!$J$1),0)</f>
        <v>1.3954893920961715</v>
      </c>
      <c r="L26" s="337">
        <f>VLOOKUP($A26,'Value Added'!$A$2:$AX$44,COLUMN('Value Added'!S$1),0)/VLOOKUP($A26,'Value Added'!$A$2:$AX$44,COLUMN('Value Added'!$J$1),0)</f>
        <v>1.4366185869231352</v>
      </c>
      <c r="M26" s="337">
        <f>VLOOKUP($A26,'Value Added'!$A$2:$AX$44,COLUMN('Value Added'!T$1),0)/VLOOKUP($A26,'Value Added'!$A$2:$AX$44,COLUMN('Value Added'!$J$1),0)</f>
        <v>1.4745356263689051</v>
      </c>
      <c r="N26" s="337">
        <f>VLOOKUP($A26,'Value Added'!$A$2:$AX$44,COLUMN('Value Added'!U$1),0)/VLOOKUP($A26,'Value Added'!$A$2:$AX$44,COLUMN('Value Added'!$J$1),0)</f>
        <v>1.5081309053614165</v>
      </c>
      <c r="O26" s="337">
        <f>VLOOKUP($A26,'Value Added'!$A$2:$AX$44,COLUMN('Value Added'!V$1),0)/VLOOKUP($A26,'Value Added'!$A$2:$AX$44,COLUMN('Value Added'!$J$1),0)</f>
        <v>1.5372215049860971</v>
      </c>
      <c r="P26" s="337">
        <f>VLOOKUP($A26,'Value Added'!$A$2:$AX$44,COLUMN('Value Added'!W$1),0)/VLOOKUP($A26,'Value Added'!$A$2:$AX$44,COLUMN('Value Added'!$J$1),0)</f>
        <v>1.5619218407648185</v>
      </c>
      <c r="Q26" s="337">
        <f>VLOOKUP($A26,'Value Added'!$A$2:$AX$44,COLUMN('Value Added'!X$1),0)/VLOOKUP($A26,'Value Added'!$A$2:$AX$44,COLUMN('Value Added'!$J$1),0)</f>
        <v>1.5824112870654512</v>
      </c>
      <c r="R26" s="337">
        <f>VLOOKUP($A26,'Value Added'!$A$2:$AX$44,COLUMN('Value Added'!Y$1),0)/VLOOKUP($A26,'Value Added'!$A$2:$AX$44,COLUMN('Value Added'!$J$1),0)</f>
        <v>1.5989263770996029</v>
      </c>
      <c r="S26" s="337">
        <f>VLOOKUP($A26,'Value Added'!$A$2:$AX$44,COLUMN('Value Added'!Z$1),0)/VLOOKUP($A26,'Value Added'!$A$2:$AX$44,COLUMN('Value Added'!$J$1),0)</f>
        <v>1.6117270012264042</v>
      </c>
      <c r="T26" s="337">
        <f>VLOOKUP($A26,'Value Added'!$A$2:$AX$44,COLUMN('Value Added'!AA$1),0)/VLOOKUP($A26,'Value Added'!$A$2:$AX$44,COLUMN('Value Added'!$J$1),0)</f>
        <v>1.6210101652505726</v>
      </c>
      <c r="U26" s="337">
        <f>VLOOKUP($A26,'Value Added'!$A$2:$AX$44,COLUMN('Value Added'!AB$1),0)/VLOOKUP($A26,'Value Added'!$A$2:$AX$44,COLUMN('Value Added'!$J$1),0)</f>
        <v>1.6269779418043386</v>
      </c>
      <c r="V26" s="337">
        <f>VLOOKUP($A26,'Value Added'!$A$2:$AX$44,COLUMN('Value Added'!AC$1),0)/VLOOKUP($A26,'Value Added'!$A$2:$AX$44,COLUMN('Value Added'!$J$1),0)</f>
        <v>1.6298577041333648</v>
      </c>
      <c r="W26" s="337">
        <f>VLOOKUP($A26,'Value Added'!$A$2:$AX$44,COLUMN('Value Added'!AD$1),0)/VLOOKUP($A26,'Value Added'!$A$2:$AX$44,COLUMN('Value Added'!$J$1),0)</f>
        <v>1.6298973013880436</v>
      </c>
      <c r="X26" s="337">
        <f>VLOOKUP($A26,'Value Added'!$A$2:$AX$44,COLUMN('Value Added'!AE$1),0)/VLOOKUP($A26,'Value Added'!$A$2:$AX$44,COLUMN('Value Added'!$J$1),0)</f>
        <v>1.6273604088638765</v>
      </c>
      <c r="Y26" s="337">
        <f>VLOOKUP($A26,'Value Added'!$A$2:$AX$44,COLUMN('Value Added'!AF$1),0)/VLOOKUP($A26,'Value Added'!$A$2:$AX$44,COLUMN('Value Added'!$J$1),0)</f>
        <v>1.6225221486083008</v>
      </c>
      <c r="Z26" s="337">
        <f>VLOOKUP($A26,'Value Added'!$A$2:$AX$44,COLUMN('Value Added'!AG$1),0)/VLOOKUP($A26,'Value Added'!$A$2:$AX$44,COLUMN('Value Added'!$J$1),0)</f>
        <v>1.615665057321128</v>
      </c>
      <c r="AA26" s="337">
        <f>VLOOKUP($A26,'Value Added'!$A$2:$AX$44,COLUMN('Value Added'!AH$1),0)/VLOOKUP($A26,'Value Added'!$A$2:$AX$44,COLUMN('Value Added'!$J$1),0)</f>
        <v>1.6070754603442905</v>
      </c>
      <c r="AB26" s="337">
        <f>VLOOKUP($A26,'Value Added'!$A$2:$AX$44,COLUMN('Value Added'!AI$1),0)/VLOOKUP($A26,'Value Added'!$A$2:$AX$44,COLUMN('Value Added'!$J$1),0)</f>
        <v>1.5970402934168435</v>
      </c>
      <c r="AC26" s="337">
        <f>VLOOKUP($A26,'Value Added'!$A$2:$AX$44,COLUMN('Value Added'!AJ$1),0)/VLOOKUP($A26,'Value Added'!$A$2:$AX$44,COLUMN('Value Added'!$J$1),0)</f>
        <v>1.585844398272676</v>
      </c>
      <c r="AD26" s="337">
        <f>VLOOKUP($A26,'Value Added'!$A$2:$AX$44,COLUMN('Value Added'!AK$1),0)/VLOOKUP($A26,'Value Added'!$A$2:$AX$44,COLUMN('Value Added'!$J$1),0)</f>
        <v>1.5737683044507307</v>
      </c>
      <c r="AE26" s="337">
        <f>VLOOKUP($A26,'Value Added'!$A$2:$AX$44,COLUMN('Value Added'!AL$1),0)/VLOOKUP($A26,'Value Added'!$A$2:$AX$44,COLUMN('Value Added'!$J$1),0)</f>
        <v>1.5610864981106429</v>
      </c>
      <c r="AF26" s="337">
        <f>VLOOKUP($A26,'Value Added'!$A$2:$AX$44,COLUMN('Value Added'!AM$1),0)/VLOOKUP($A26,'Value Added'!$A$2:$AX$44,COLUMN('Value Added'!$J$1),0)</f>
        <v>1.5480661693258619</v>
      </c>
      <c r="AG26" s="337">
        <f>VLOOKUP($A26,'Value Added'!$A$2:$AX$44,COLUMN('Value Added'!AN$1),0)/VLOOKUP($A26,'Value Added'!$A$2:$AX$44,COLUMN('Value Added'!$J$1),0)</f>
        <v>1.5349664222914456</v>
      </c>
      <c r="AH26" s="337">
        <f>VLOOKUP($A26,'Value Added'!$A$2:$AX$44,COLUMN('Value Added'!AO$1),0)/VLOOKUP($A26,'Value Added'!$A$2:$AX$44,COLUMN('Value Added'!$J$1),0)</f>
        <v>1.5220379280893359</v>
      </c>
      <c r="AI26" s="337">
        <f>VLOOKUP($A26,'Value Added'!$A$2:$AX$44,COLUMN('Value Added'!AP$1),0)/VLOOKUP($A26,'Value Added'!$A$2:$AX$44,COLUMN('Value Added'!$J$1),0)</f>
        <v>1.5095229969997579</v>
      </c>
      <c r="AJ26" s="337">
        <f>VLOOKUP($A26,'Value Added'!$A$2:$AX$44,COLUMN('Value Added'!AQ$1),0)/VLOOKUP($A26,'Value Added'!$A$2:$AX$44,COLUMN('Value Added'!$J$1),0)</f>
        <v>1.4976560466996829</v>
      </c>
      <c r="AK26" s="337">
        <f>VLOOKUP($A26,'Value Added'!$A$2:$AX$44,COLUMN('Value Added'!AR$1),0)/VLOOKUP($A26,'Value Added'!$A$2:$AX$44,COLUMN('Value Added'!$J$1),0)</f>
        <v>1.4866644438981806</v>
      </c>
      <c r="AL26" s="337">
        <f>VLOOKUP($A26,'Value Added'!$A$2:$AX$44,COLUMN('Value Added'!AS$1),0)/VLOOKUP($A26,'Value Added'!$A$2:$AX$44,COLUMN('Value Added'!$J$1),0)</f>
        <v>1.4767696998772983</v>
      </c>
      <c r="AM26" s="337">
        <f>VLOOKUP($A26,'Value Added'!$A$2:$AX$44,COLUMN('Value Added'!AT$1),0)/VLOOKUP($A26,'Value Added'!$A$2:$AX$44,COLUMN('Value Added'!$J$1),0)</f>
        <v>1.468189004906737</v>
      </c>
      <c r="AN26" s="337">
        <f>VLOOKUP($A26,'Value Added'!$A$2:$AX$44,COLUMN('Value Added'!AU$1),0)/VLOOKUP($A26,'Value Added'!$A$2:$AX$44,COLUMN('Value Added'!$J$1),0)</f>
        <v>1.46113709248442</v>
      </c>
      <c r="AO26" s="337">
        <f>VLOOKUP($A26,'Value Added'!$A$2:$AX$44,COLUMN('Value Added'!AV$1),0)/VLOOKUP($A26,'Value Added'!$A$2:$AX$44,COLUMN('Value Added'!$J$1),0)</f>
        <v>1.4558284317718799</v>
      </c>
      <c r="AP26" s="337">
        <f>VLOOKUP($A26,'Value Added'!$A$2:$AX$44,COLUMN('Value Added'!AW$1),0)/VLOOKUP($A26,'Value Added'!$A$2:$AX$44,COLUMN('Value Added'!$J$1),0)</f>
        <v>1.4524797554496549</v>
      </c>
      <c r="AQ26" s="338">
        <f>VLOOKUP($A26,'Value Added'!$A$2:$AX$44,COLUMN('Value Added'!AX$1),0)/VLOOKUP($A26,'Value Added'!$A$2:$AX$44,COLUMN('Value Added'!$J$1),0)</f>
        <v>1.4513129405905465</v>
      </c>
    </row>
    <row r="27" spans="1:43" x14ac:dyDescent="0.2">
      <c r="A27" s="74" t="s">
        <v>20</v>
      </c>
      <c r="B27" s="161" t="s">
        <v>379</v>
      </c>
      <c r="C27" s="161">
        <v>1</v>
      </c>
      <c r="D27" s="342">
        <f>VLOOKUP($A27,'Value Added'!$A$2:$AX$44,COLUMN('Value Added'!K$1),0)/VLOOKUP($A27,'Value Added'!$A$2:$AX$44,COLUMN('Value Added'!$J$1),0)</f>
        <v>1.1963265130996792</v>
      </c>
      <c r="E27" s="337">
        <f>VLOOKUP($A27,'Value Added'!$A$2:$AX$44,COLUMN('Value Added'!L$1),0)/VLOOKUP($A27,'Value Added'!$A$2:$AX$44,COLUMN('Value Added'!$J$1),0)</f>
        <v>1.1836697949581001</v>
      </c>
      <c r="F27" s="337">
        <f>VLOOKUP($A27,'Value Added'!$A$2:$AX$44,COLUMN('Value Added'!M$1),0)/VLOOKUP($A27,'Value Added'!$A$2:$AX$44,COLUMN('Value Added'!$J$1),0)</f>
        <v>1.194471297428171</v>
      </c>
      <c r="G27" s="337">
        <f>VLOOKUP($A27,'Value Added'!$A$2:$AX$44,COLUMN('Value Added'!N$1),0)/VLOOKUP($A27,'Value Added'!$A$2:$AX$44,COLUMN('Value Added'!$J$1),0)</f>
        <v>1.222075292578626</v>
      </c>
      <c r="H27" s="337">
        <f>VLOOKUP($A27,'Value Added'!$A$2:$AX$44,COLUMN('Value Added'!O$1),0)/VLOOKUP($A27,'Value Added'!$A$2:$AX$44,COLUMN('Value Added'!$J$1),0)</f>
        <v>1.2592950078527105</v>
      </c>
      <c r="I27" s="337">
        <f>VLOOKUP($A27,'Value Added'!$A$2:$AX$44,COLUMN('Value Added'!P$1),0)/VLOOKUP($A27,'Value Added'!$A$2:$AX$44,COLUMN('Value Added'!$J$1),0)</f>
        <v>1.2996064422276024</v>
      </c>
      <c r="J27" s="337">
        <f>VLOOKUP($A27,'Value Added'!$A$2:$AX$44,COLUMN('Value Added'!Q$1),0)/VLOOKUP($A27,'Value Added'!$A$2:$AX$44,COLUMN('Value Added'!$J$1),0)</f>
        <v>1.3408132178290684</v>
      </c>
      <c r="K27" s="337">
        <f>VLOOKUP($A27,'Value Added'!$A$2:$AX$44,COLUMN('Value Added'!R$1),0)/VLOOKUP($A27,'Value Added'!$A$2:$AX$44,COLUMN('Value Added'!$J$1),0)</f>
        <v>1.3817560156266289</v>
      </c>
      <c r="L27" s="337">
        <f>VLOOKUP($A27,'Value Added'!$A$2:$AX$44,COLUMN('Value Added'!S$1),0)/VLOOKUP($A27,'Value Added'!$A$2:$AX$44,COLUMN('Value Added'!$J$1),0)</f>
        <v>1.4211361949567438</v>
      </c>
      <c r="M27" s="337">
        <f>VLOOKUP($A27,'Value Added'!$A$2:$AX$44,COLUMN('Value Added'!T$1),0)/VLOOKUP($A27,'Value Added'!$A$2:$AX$44,COLUMN('Value Added'!$J$1),0)</f>
        <v>1.4575246000252269</v>
      </c>
      <c r="N27" s="337">
        <f>VLOOKUP($A27,'Value Added'!$A$2:$AX$44,COLUMN('Value Added'!U$1),0)/VLOOKUP($A27,'Value Added'!$A$2:$AX$44,COLUMN('Value Added'!$J$1),0)</f>
        <v>1.4896612868486832</v>
      </c>
      <c r="O27" s="337">
        <f>VLOOKUP($A27,'Value Added'!$A$2:$AX$44,COLUMN('Value Added'!V$1),0)/VLOOKUP($A27,'Value Added'!$A$2:$AX$44,COLUMN('Value Added'!$J$1),0)</f>
        <v>1.5173653265071039</v>
      </c>
      <c r="P27" s="337">
        <f>VLOOKUP($A27,'Value Added'!$A$2:$AX$44,COLUMN('Value Added'!W$1),0)/VLOOKUP($A27,'Value Added'!$A$2:$AX$44,COLUMN('Value Added'!$J$1),0)</f>
        <v>1.5407929943619634</v>
      </c>
      <c r="Q27" s="337">
        <f>VLOOKUP($A27,'Value Added'!$A$2:$AX$44,COLUMN('Value Added'!X$1),0)/VLOOKUP($A27,'Value Added'!$A$2:$AX$44,COLUMN('Value Added'!$J$1),0)</f>
        <v>1.5601648127406367</v>
      </c>
      <c r="R27" s="337">
        <f>VLOOKUP($A27,'Value Added'!$A$2:$AX$44,COLUMN('Value Added'!Y$1),0)/VLOOKUP($A27,'Value Added'!$A$2:$AX$44,COLUMN('Value Added'!$J$1),0)</f>
        <v>1.5757569659452655</v>
      </c>
      <c r="S27" s="337">
        <f>VLOOKUP($A27,'Value Added'!$A$2:$AX$44,COLUMN('Value Added'!Z$1),0)/VLOOKUP($A27,'Value Added'!$A$2:$AX$44,COLUMN('Value Added'!$J$1),0)</f>
        <v>1.5878597345171774</v>
      </c>
      <c r="T27" s="337">
        <f>VLOOKUP($A27,'Value Added'!$A$2:$AX$44,COLUMN('Value Added'!AA$1),0)/VLOOKUP($A27,'Value Added'!$A$2:$AX$44,COLUMN('Value Added'!$J$1),0)</f>
        <v>1.596669073760421</v>
      </c>
      <c r="U27" s="337">
        <f>VLOOKUP($A27,'Value Added'!$A$2:$AX$44,COLUMN('Value Added'!AB$1),0)/VLOOKUP($A27,'Value Added'!$A$2:$AX$44,COLUMN('Value Added'!$J$1),0)</f>
        <v>1.6023756749757605</v>
      </c>
      <c r="V27" s="337">
        <f>VLOOKUP($A27,'Value Added'!$A$2:$AX$44,COLUMN('Value Added'!AC$1),0)/VLOOKUP($A27,'Value Added'!$A$2:$AX$44,COLUMN('Value Added'!$J$1),0)</f>
        <v>1.6051927929538325</v>
      </c>
      <c r="W27" s="337">
        <f>VLOOKUP($A27,'Value Added'!$A$2:$AX$44,COLUMN('Value Added'!AD$1),0)/VLOOKUP($A27,'Value Added'!$A$2:$AX$44,COLUMN('Value Added'!$J$1),0)</f>
        <v>1.6053519560877934</v>
      </c>
      <c r="X27" s="337">
        <f>VLOOKUP($A27,'Value Added'!$A$2:$AX$44,COLUMN('Value Added'!AE$1),0)/VLOOKUP($A27,'Value Added'!$A$2:$AX$44,COLUMN('Value Added'!$J$1),0)</f>
        <v>1.6030988397764947</v>
      </c>
      <c r="Y27" s="337">
        <f>VLOOKUP($A27,'Value Added'!$A$2:$AX$44,COLUMN('Value Added'!AF$1),0)/VLOOKUP($A27,'Value Added'!$A$2:$AX$44,COLUMN('Value Added'!$J$1),0)</f>
        <v>1.598689383770648</v>
      </c>
      <c r="Z27" s="337">
        <f>VLOOKUP($A27,'Value Added'!$A$2:$AX$44,COLUMN('Value Added'!AG$1),0)/VLOOKUP($A27,'Value Added'!$A$2:$AX$44,COLUMN('Value Added'!$J$1),0)</f>
        <v>1.592386218507774</v>
      </c>
      <c r="AA27" s="337">
        <f>VLOOKUP($A27,'Value Added'!$A$2:$AX$44,COLUMN('Value Added'!AH$1),0)/VLOOKUP($A27,'Value Added'!$A$2:$AX$44,COLUMN('Value Added'!$J$1),0)</f>
        <v>1.5844554502258266</v>
      </c>
      <c r="AB27" s="337">
        <f>VLOOKUP($A27,'Value Added'!$A$2:$AX$44,COLUMN('Value Added'!AI$1),0)/VLOOKUP($A27,'Value Added'!$A$2:$AX$44,COLUMN('Value Added'!$J$1),0)</f>
        <v>1.5751638402630115</v>
      </c>
      <c r="AC27" s="337">
        <f>VLOOKUP($A27,'Value Added'!$A$2:$AX$44,COLUMN('Value Added'!AJ$1),0)/VLOOKUP($A27,'Value Added'!$A$2:$AX$44,COLUMN('Value Added'!$J$1),0)</f>
        <v>1.5647764008514691</v>
      </c>
      <c r="AD27" s="337">
        <f>VLOOKUP($A27,'Value Added'!$A$2:$AX$44,COLUMN('Value Added'!AK$1),0)/VLOOKUP($A27,'Value Added'!$A$2:$AX$44,COLUMN('Value Added'!$J$1),0)</f>
        <v>1.5535544181922267</v>
      </c>
      <c r="AE27" s="337">
        <f>VLOOKUP($A27,'Value Added'!$A$2:$AX$44,COLUMN('Value Added'!AL$1),0)/VLOOKUP($A27,'Value Added'!$A$2:$AX$44,COLUMN('Value Added'!$J$1),0)</f>
        <v>1.5417539038516552</v>
      </c>
      <c r="AF27" s="337">
        <f>VLOOKUP($A27,'Value Added'!$A$2:$AX$44,COLUMN('Value Added'!AM$1),0)/VLOOKUP($A27,'Value Added'!$A$2:$AX$44,COLUMN('Value Added'!$J$1),0)</f>
        <v>1.5296244676489263</v>
      </c>
      <c r="AG27" s="337">
        <f>VLOOKUP($A27,'Value Added'!$A$2:$AX$44,COLUMN('Value Added'!AN$1),0)/VLOOKUP($A27,'Value Added'!$A$2:$AX$44,COLUMN('Value Added'!$J$1),0)</f>
        <v>1.5174085992354123</v>
      </c>
      <c r="AH27" s="337">
        <f>VLOOKUP($A27,'Value Added'!$A$2:$AX$44,COLUMN('Value Added'!AO$1),0)/VLOOKUP($A27,'Value Added'!$A$2:$AX$44,COLUMN('Value Added'!$J$1),0)</f>
        <v>1.5053413414672749</v>
      </c>
      <c r="AI27" s="337">
        <f>VLOOKUP($A27,'Value Added'!$A$2:$AX$44,COLUMN('Value Added'!AP$1),0)/VLOOKUP($A27,'Value Added'!$A$2:$AX$44,COLUMN('Value Added'!$J$1),0)</f>
        <v>1.493650336363487</v>
      </c>
      <c r="AJ27" s="337">
        <f>VLOOKUP($A27,'Value Added'!$A$2:$AX$44,COLUMN('Value Added'!AQ$1),0)/VLOOKUP($A27,'Value Added'!$A$2:$AX$44,COLUMN('Value Added'!$J$1),0)</f>
        <v>1.4825562238178396</v>
      </c>
      <c r="AK27" s="337">
        <f>VLOOKUP($A27,'Value Added'!$A$2:$AX$44,COLUMN('Value Added'!AR$1),0)/VLOOKUP($A27,'Value Added'!$A$2:$AX$44,COLUMN('Value Added'!$J$1),0)</f>
        <v>1.4722733741766545</v>
      </c>
      <c r="AL27" s="337">
        <f>VLOOKUP($A27,'Value Added'!$A$2:$AX$44,COLUMN('Value Added'!AS$1),0)/VLOOKUP($A27,'Value Added'!$A$2:$AX$44,COLUMN('Value Added'!$J$1),0)</f>
        <v>1.4630109381867662</v>
      </c>
      <c r="AM27" s="337">
        <f>VLOOKUP($A27,'Value Added'!$A$2:$AX$44,COLUMN('Value Added'!AT$1),0)/VLOOKUP($A27,'Value Added'!$A$2:$AX$44,COLUMN('Value Added'!$J$1),0)</f>
        <v>1.4549742015577196</v>
      </c>
      <c r="AN27" s="337">
        <f>VLOOKUP($A27,'Value Added'!$A$2:$AX$44,COLUMN('Value Added'!AU$1),0)/VLOOKUP($A27,'Value Added'!$A$2:$AX$44,COLUMN('Value Added'!$J$1),0)</f>
        <v>1.4483662363898973</v>
      </c>
      <c r="AO27" s="337">
        <f>VLOOKUP($A27,'Value Added'!$A$2:$AX$44,COLUMN('Value Added'!AV$1),0)/VLOOKUP($A27,'Value Added'!$A$2:$AX$44,COLUMN('Value Added'!$J$1),0)</f>
        <v>1.4433898479549028</v>
      </c>
      <c r="AP27" s="337">
        <f>VLOOKUP($A27,'Value Added'!$A$2:$AX$44,COLUMN('Value Added'!AW$1),0)/VLOOKUP($A27,'Value Added'!$A$2:$AX$44,COLUMN('Value Added'!$J$1),0)</f>
        <v>1.4402498227796339</v>
      </c>
      <c r="AQ27" s="338">
        <f>VLOOKUP($A27,'Value Added'!$A$2:$AX$44,COLUMN('Value Added'!AX$1),0)/VLOOKUP($A27,'Value Added'!$A$2:$AX$44,COLUMN('Value Added'!$J$1),0)</f>
        <v>1.4391554927418049</v>
      </c>
    </row>
    <row r="28" spans="1:43" x14ac:dyDescent="0.2">
      <c r="A28" s="74" t="s">
        <v>22</v>
      </c>
      <c r="B28" s="161" t="s">
        <v>379</v>
      </c>
      <c r="C28" s="161">
        <v>1</v>
      </c>
      <c r="D28" s="342">
        <f>VLOOKUP($A28,'Value Added'!$A$2:$AX$44,COLUMN('Value Added'!K$1),0)/VLOOKUP($A28,'Value Added'!$A$2:$AX$44,COLUMN('Value Added'!$J$1),0)</f>
        <v>1.2994042544372491</v>
      </c>
      <c r="E28" s="337">
        <f>VLOOKUP($A28,'Value Added'!$A$2:$AX$44,COLUMN('Value Added'!L$1),0)/VLOOKUP($A28,'Value Added'!$A$2:$AX$44,COLUMN('Value Added'!$J$1),0)</f>
        <v>1.2750971984995847</v>
      </c>
      <c r="F28" s="337">
        <f>VLOOKUP($A28,'Value Added'!$A$2:$AX$44,COLUMN('Value Added'!M$1),0)/VLOOKUP($A28,'Value Added'!$A$2:$AX$44,COLUMN('Value Added'!$J$1),0)</f>
        <v>1.3006129589117248</v>
      </c>
      <c r="G28" s="337">
        <f>VLOOKUP($A28,'Value Added'!$A$2:$AX$44,COLUMN('Value Added'!N$1),0)/VLOOKUP($A28,'Value Added'!$A$2:$AX$44,COLUMN('Value Added'!$J$1),0)</f>
        <v>1.362240228787456</v>
      </c>
      <c r="H28" s="337">
        <f>VLOOKUP($A28,'Value Added'!$A$2:$AX$44,COLUMN('Value Added'!O$1),0)/VLOOKUP($A28,'Value Added'!$A$2:$AX$44,COLUMN('Value Added'!$J$1),0)</f>
        <v>1.4364716797273061</v>
      </c>
      <c r="I28" s="337">
        <f>VLOOKUP($A28,'Value Added'!$A$2:$AX$44,COLUMN('Value Added'!P$1),0)/VLOOKUP($A28,'Value Added'!$A$2:$AX$44,COLUMN('Value Added'!$J$1),0)</f>
        <v>1.5009640960092885</v>
      </c>
      <c r="J28" s="337">
        <f>VLOOKUP($A28,'Value Added'!$A$2:$AX$44,COLUMN('Value Added'!Q$1),0)/VLOOKUP($A28,'Value Added'!$A$2:$AX$44,COLUMN('Value Added'!$J$1),0)</f>
        <v>1.5530535436689852</v>
      </c>
      <c r="K28" s="337">
        <f>VLOOKUP($A28,'Value Added'!$A$2:$AX$44,COLUMN('Value Added'!R$1),0)/VLOOKUP($A28,'Value Added'!$A$2:$AX$44,COLUMN('Value Added'!$J$1),0)</f>
        <v>1.596296965056029</v>
      </c>
      <c r="L28" s="337">
        <f>VLOOKUP($A28,'Value Added'!$A$2:$AX$44,COLUMN('Value Added'!S$1),0)/VLOOKUP($A28,'Value Added'!$A$2:$AX$44,COLUMN('Value Added'!$J$1),0)</f>
        <v>1.6350096690750549</v>
      </c>
      <c r="M28" s="337">
        <f>VLOOKUP($A28,'Value Added'!$A$2:$AX$44,COLUMN('Value Added'!T$1),0)/VLOOKUP($A28,'Value Added'!$A$2:$AX$44,COLUMN('Value Added'!$J$1),0)</f>
        <v>1.674073745421653</v>
      </c>
      <c r="N28" s="337">
        <f>VLOOKUP($A28,'Value Added'!$A$2:$AX$44,COLUMN('Value Added'!U$1),0)/VLOOKUP($A28,'Value Added'!$A$2:$AX$44,COLUMN('Value Added'!$J$1),0)</f>
        <v>1.7178051141789143</v>
      </c>
      <c r="O28" s="337">
        <f>VLOOKUP($A28,'Value Added'!$A$2:$AX$44,COLUMN('Value Added'!V$1),0)/VLOOKUP($A28,'Value Added'!$A$2:$AX$44,COLUMN('Value Added'!$J$1),0)</f>
        <v>1.7665762271524035</v>
      </c>
      <c r="P28" s="337">
        <f>VLOOKUP($A28,'Value Added'!$A$2:$AX$44,COLUMN('Value Added'!W$1),0)/VLOOKUP($A28,'Value Added'!$A$2:$AX$44,COLUMN('Value Added'!$J$1),0)</f>
        <v>1.8196730965581109</v>
      </c>
      <c r="Q28" s="337">
        <f>VLOOKUP($A28,'Value Added'!$A$2:$AX$44,COLUMN('Value Added'!X$1),0)/VLOOKUP($A28,'Value Added'!$A$2:$AX$44,COLUMN('Value Added'!$J$1),0)</f>
        <v>1.8762909587634149</v>
      </c>
      <c r="R28" s="337">
        <f>VLOOKUP($A28,'Value Added'!$A$2:$AX$44,COLUMN('Value Added'!Y$1),0)/VLOOKUP($A28,'Value Added'!$A$2:$AX$44,COLUMN('Value Added'!$J$1),0)</f>
        <v>1.9355131853863241</v>
      </c>
      <c r="S28" s="337">
        <f>VLOOKUP($A28,'Value Added'!$A$2:$AX$44,COLUMN('Value Added'!Z$1),0)/VLOOKUP($A28,'Value Added'!$A$2:$AX$44,COLUMN('Value Added'!$J$1),0)</f>
        <v>1.9964618471510007</v>
      </c>
      <c r="T28" s="337">
        <f>VLOOKUP($A28,'Value Added'!$A$2:$AX$44,COLUMN('Value Added'!AA$1),0)/VLOOKUP($A28,'Value Added'!$A$2:$AX$44,COLUMN('Value Added'!$J$1),0)</f>
        <v>2.058830237504873</v>
      </c>
      <c r="U28" s="337">
        <f>VLOOKUP($A28,'Value Added'!$A$2:$AX$44,COLUMN('Value Added'!AB$1),0)/VLOOKUP($A28,'Value Added'!$A$2:$AX$44,COLUMN('Value Added'!$J$1),0)</f>
        <v>2.122447177865403</v>
      </c>
      <c r="V28" s="337">
        <f>VLOOKUP($A28,'Value Added'!$A$2:$AX$44,COLUMN('Value Added'!AC$1),0)/VLOOKUP($A28,'Value Added'!$A$2:$AX$44,COLUMN('Value Added'!$J$1),0)</f>
        <v>2.1871182312789523</v>
      </c>
      <c r="W28" s="337">
        <f>VLOOKUP($A28,'Value Added'!$A$2:$AX$44,COLUMN('Value Added'!AD$1),0)/VLOOKUP($A28,'Value Added'!$A$2:$AX$44,COLUMN('Value Added'!$J$1),0)</f>
        <v>2.2526246713627343</v>
      </c>
      <c r="X28" s="337">
        <f>VLOOKUP($A28,'Value Added'!$A$2:$AX$44,COLUMN('Value Added'!AE$1),0)/VLOOKUP($A28,'Value Added'!$A$2:$AX$44,COLUMN('Value Added'!$J$1),0)</f>
        <v>2.3187226536467431</v>
      </c>
      <c r="Y28" s="337">
        <f>VLOOKUP($A28,'Value Added'!$A$2:$AX$44,COLUMN('Value Added'!AF$1),0)/VLOOKUP($A28,'Value Added'!$A$2:$AX$44,COLUMN('Value Added'!$J$1),0)</f>
        <v>2.385142630461178</v>
      </c>
      <c r="Z28" s="337">
        <f>VLOOKUP($A28,'Value Added'!$A$2:$AX$44,COLUMN('Value Added'!AG$1),0)/VLOOKUP($A28,'Value Added'!$A$2:$AX$44,COLUMN('Value Added'!$J$1),0)</f>
        <v>2.4515890521806449</v>
      </c>
      <c r="AA28" s="337">
        <f>VLOOKUP($A28,'Value Added'!$A$2:$AX$44,COLUMN('Value Added'!AH$1),0)/VLOOKUP($A28,'Value Added'!$A$2:$AX$44,COLUMN('Value Added'!$J$1),0)</f>
        <v>2.5177403985070561</v>
      </c>
      <c r="AB28" s="337">
        <f>VLOOKUP($A28,'Value Added'!$A$2:$AX$44,COLUMN('Value Added'!AI$1),0)/VLOOKUP($A28,'Value Added'!$A$2:$AX$44,COLUMN('Value Added'!$J$1),0)</f>
        <v>2.5832495833826878</v>
      </c>
      <c r="AC28" s="337">
        <f>VLOOKUP($A28,'Value Added'!$A$2:$AX$44,COLUMN('Value Added'!AJ$1),0)/VLOOKUP($A28,'Value Added'!$A$2:$AX$44,COLUMN('Value Added'!$J$1),0)</f>
        <v>2.647744775908786</v>
      </c>
      <c r="AD28" s="337">
        <f>VLOOKUP($A28,'Value Added'!$A$2:$AX$44,COLUMN('Value Added'!AK$1),0)/VLOOKUP($A28,'Value Added'!$A$2:$AX$44,COLUMN('Value Added'!$J$1),0)</f>
        <v>2.7108306771440889</v>
      </c>
      <c r="AE28" s="337">
        <f>VLOOKUP($A28,'Value Added'!$A$2:$AX$44,COLUMN('Value Added'!AL$1),0)/VLOOKUP($A28,'Value Added'!$A$2:$AX$44,COLUMN('Value Added'!$J$1),0)</f>
        <v>2.7720902887265786</v>
      </c>
      <c r="AF28" s="337">
        <f>VLOOKUP($A28,'Value Added'!$A$2:$AX$44,COLUMN('Value Added'!AM$1),0)/VLOOKUP($A28,'Value Added'!$A$2:$AX$44,COLUMN('Value Added'!$J$1),0)</f>
        <v>2.8310872037766304</v>
      </c>
      <c r="AG28" s="337">
        <f>VLOOKUP($A28,'Value Added'!$A$2:$AX$44,COLUMN('Value Added'!AN$1),0)/VLOOKUP($A28,'Value Added'!$A$2:$AX$44,COLUMN('Value Added'!$J$1),0)</f>
        <v>2.8873684434091533</v>
      </c>
      <c r="AH28" s="337">
        <f>VLOOKUP($A28,'Value Added'!$A$2:$AX$44,COLUMN('Value Added'!AO$1),0)/VLOOKUP($A28,'Value Added'!$A$2:$AX$44,COLUMN('Value Added'!$J$1),0)</f>
        <v>2.9404678533526045</v>
      </c>
      <c r="AI28" s="337">
        <f>VLOOKUP($A28,'Value Added'!$A$2:$AX$44,COLUMN('Value Added'!AP$1),0)/VLOOKUP($A28,'Value Added'!$A$2:$AX$44,COLUMN('Value Added'!$J$1),0)</f>
        <v>2.9899100646436865</v>
      </c>
      <c r="AJ28" s="337">
        <f>VLOOKUP($A28,'Value Added'!$A$2:$AX$44,COLUMN('Value Added'!AQ$1),0)/VLOOKUP($A28,'Value Added'!$A$2:$AX$44,COLUMN('Value Added'!$J$1),0)</f>
        <v>3.0352150101949249</v>
      </c>
      <c r="AK28" s="337">
        <f>VLOOKUP($A28,'Value Added'!$A$2:$AX$44,COLUMN('Value Added'!AR$1),0)/VLOOKUP($A28,'Value Added'!$A$2:$AX$44,COLUMN('Value Added'!$J$1),0)</f>
        <v>3.0759029753436704</v>
      </c>
      <c r="AL28" s="337">
        <f>VLOOKUP($A28,'Value Added'!$A$2:$AX$44,COLUMN('Value Added'!AS$1),0)/VLOOKUP($A28,'Value Added'!$A$2:$AX$44,COLUMN('Value Added'!$J$1),0)</f>
        <v>3.1115001454869176</v>
      </c>
      <c r="AM28" s="337">
        <f>VLOOKUP($A28,'Value Added'!$A$2:$AX$44,COLUMN('Value Added'!AT$1),0)/VLOOKUP($A28,'Value Added'!$A$2:$AX$44,COLUMN('Value Added'!$J$1),0)</f>
        <v>3.1415445978670022</v>
      </c>
      <c r="AN28" s="337">
        <f>VLOOKUP($A28,'Value Added'!$A$2:$AX$44,COLUMN('Value Added'!AU$1),0)/VLOOKUP($A28,'Value Added'!$A$2:$AX$44,COLUMN('Value Added'!$J$1),0)</f>
        <v>3.1655926678609125</v>
      </c>
      <c r="AO28" s="337">
        <f>VLOOKUP($A28,'Value Added'!$A$2:$AX$44,COLUMN('Value Added'!AV$1),0)/VLOOKUP($A28,'Value Added'!$A$2:$AX$44,COLUMN('Value Added'!$J$1),0)</f>
        <v>3.1832256031861323</v>
      </c>
      <c r="AP28" s="337">
        <f>VLOOKUP($A28,'Value Added'!$A$2:$AX$44,COLUMN('Value Added'!AW$1),0)/VLOOKUP($A28,'Value Added'!$A$2:$AX$44,COLUMN('Value Added'!$J$1),0)</f>
        <v>3.194056402786237</v>
      </c>
      <c r="AQ28" s="338">
        <f>VLOOKUP($A28,'Value Added'!$A$2:$AX$44,COLUMN('Value Added'!AX$1),0)/VLOOKUP($A28,'Value Added'!$A$2:$AX$44,COLUMN('Value Added'!$J$1),0)</f>
        <v>3.1977367213871832</v>
      </c>
    </row>
    <row r="29" spans="1:43" x14ac:dyDescent="0.2">
      <c r="A29" s="74" t="s">
        <v>23</v>
      </c>
      <c r="B29" s="161" t="s">
        <v>379</v>
      </c>
      <c r="C29" s="161">
        <v>1</v>
      </c>
      <c r="D29" s="342">
        <f>VLOOKUP($A29,'Value Added'!$A$2:$AX$44,COLUMN('Value Added'!K$1),0)/VLOOKUP($A29,'Value Added'!$A$2:$AX$44,COLUMN('Value Added'!$J$1),0)</f>
        <v>1.1161549365037908</v>
      </c>
      <c r="E29" s="337">
        <f>VLOOKUP($A29,'Value Added'!$A$2:$AX$44,COLUMN('Value Added'!L$1),0)/VLOOKUP($A29,'Value Added'!$A$2:$AX$44,COLUMN('Value Added'!$J$1),0)</f>
        <v>1.1462979632474168</v>
      </c>
      <c r="F29" s="337">
        <f>VLOOKUP($A29,'Value Added'!$A$2:$AX$44,COLUMN('Value Added'!M$1),0)/VLOOKUP($A29,'Value Added'!$A$2:$AX$44,COLUMN('Value Added'!$J$1),0)</f>
        <v>1.1742396852455101</v>
      </c>
      <c r="G29" s="337">
        <f>VLOOKUP($A29,'Value Added'!$A$2:$AX$44,COLUMN('Value Added'!N$1),0)/VLOOKUP($A29,'Value Added'!$A$2:$AX$44,COLUMN('Value Added'!$J$1),0)</f>
        <v>1.2432324051159247</v>
      </c>
      <c r="H29" s="337">
        <f>VLOOKUP($A29,'Value Added'!$A$2:$AX$44,COLUMN('Value Added'!O$1),0)/VLOOKUP($A29,'Value Added'!$A$2:$AX$44,COLUMN('Value Added'!$J$1),0)</f>
        <v>1.3298756242501264</v>
      </c>
      <c r="I29" s="337">
        <f>VLOOKUP($A29,'Value Added'!$A$2:$AX$44,COLUMN('Value Added'!P$1),0)/VLOOKUP($A29,'Value Added'!$A$2:$AX$44,COLUMN('Value Added'!$J$1),0)</f>
        <v>1.4105844401833458</v>
      </c>
      <c r="J29" s="337">
        <f>VLOOKUP($A29,'Value Added'!$A$2:$AX$44,COLUMN('Value Added'!Q$1),0)/VLOOKUP($A29,'Value Added'!$A$2:$AX$44,COLUMN('Value Added'!$J$1),0)</f>
        <v>1.4795866873668866</v>
      </c>
      <c r="K29" s="337">
        <f>VLOOKUP($A29,'Value Added'!$A$2:$AX$44,COLUMN('Value Added'!R$1),0)/VLOOKUP($A29,'Value Added'!$A$2:$AX$44,COLUMN('Value Added'!$J$1),0)</f>
        <v>1.5367326852831786</v>
      </c>
      <c r="L29" s="337">
        <f>VLOOKUP($A29,'Value Added'!$A$2:$AX$44,COLUMN('Value Added'!S$1),0)/VLOOKUP($A29,'Value Added'!$A$2:$AX$44,COLUMN('Value Added'!$J$1),0)</f>
        <v>1.5824724342846193</v>
      </c>
      <c r="M29" s="337">
        <f>VLOOKUP($A29,'Value Added'!$A$2:$AX$44,COLUMN('Value Added'!T$1),0)/VLOOKUP($A29,'Value Added'!$A$2:$AX$44,COLUMN('Value Added'!$J$1),0)</f>
        <v>1.6177716281607255</v>
      </c>
      <c r="N29" s="337">
        <f>VLOOKUP($A29,'Value Added'!$A$2:$AX$44,COLUMN('Value Added'!U$1),0)/VLOOKUP($A29,'Value Added'!$A$2:$AX$44,COLUMN('Value Added'!$J$1),0)</f>
        <v>1.6439724512546505</v>
      </c>
      <c r="O29" s="337">
        <f>VLOOKUP($A29,'Value Added'!$A$2:$AX$44,COLUMN('Value Added'!V$1),0)/VLOOKUP($A29,'Value Added'!$A$2:$AX$44,COLUMN('Value Added'!$J$1),0)</f>
        <v>1.6625699962268505</v>
      </c>
      <c r="P29" s="337">
        <f>VLOOKUP($A29,'Value Added'!$A$2:$AX$44,COLUMN('Value Added'!W$1),0)/VLOOKUP($A29,'Value Added'!$A$2:$AX$44,COLUMN('Value Added'!$J$1),0)</f>
        <v>1.6752319440458636</v>
      </c>
      <c r="Q29" s="337">
        <f>VLOOKUP($A29,'Value Added'!$A$2:$AX$44,COLUMN('Value Added'!X$1),0)/VLOOKUP($A29,'Value Added'!$A$2:$AX$44,COLUMN('Value Added'!$J$1),0)</f>
        <v>1.6837634524805918</v>
      </c>
      <c r="R29" s="337">
        <f>VLOOKUP($A29,'Value Added'!$A$2:$AX$44,COLUMN('Value Added'!Y$1),0)/VLOOKUP($A29,'Value Added'!$A$2:$AX$44,COLUMN('Value Added'!$J$1),0)</f>
        <v>1.6900511893083738</v>
      </c>
      <c r="S29" s="337">
        <f>VLOOKUP($A29,'Value Added'!$A$2:$AX$44,COLUMN('Value Added'!Z$1),0)/VLOOKUP($A29,'Value Added'!$A$2:$AX$44,COLUMN('Value Added'!$J$1),0)</f>
        <v>1.6957021484528836</v>
      </c>
      <c r="T29" s="337">
        <f>VLOOKUP($A29,'Value Added'!$A$2:$AX$44,COLUMN('Value Added'!AA$1),0)/VLOOKUP($A29,'Value Added'!$A$2:$AX$44,COLUMN('Value Added'!$J$1),0)</f>
        <v>1.7010439804770021</v>
      </c>
      <c r="U29" s="337">
        <f>VLOOKUP($A29,'Value Added'!$A$2:$AX$44,COLUMN('Value Added'!AB$1),0)/VLOOKUP($A29,'Value Added'!$A$2:$AX$44,COLUMN('Value Added'!$J$1),0)</f>
        <v>1.7060818633941071</v>
      </c>
      <c r="V29" s="337">
        <f>VLOOKUP($A29,'Value Added'!$A$2:$AX$44,COLUMN('Value Added'!AC$1),0)/VLOOKUP($A29,'Value Added'!$A$2:$AX$44,COLUMN('Value Added'!$J$1),0)</f>
        <v>1.7108212378151355</v>
      </c>
      <c r="W29" s="337">
        <f>VLOOKUP($A29,'Value Added'!$A$2:$AX$44,COLUMN('Value Added'!AD$1),0)/VLOOKUP($A29,'Value Added'!$A$2:$AX$44,COLUMN('Value Added'!$J$1),0)</f>
        <v>1.7152677949697763</v>
      </c>
      <c r="X29" s="337">
        <f>VLOOKUP($A29,'Value Added'!$A$2:$AX$44,COLUMN('Value Added'!AE$1),0)/VLOOKUP($A29,'Value Added'!$A$2:$AX$44,COLUMN('Value Added'!$J$1),0)</f>
        <v>1.7194274647316401</v>
      </c>
      <c r="Y29" s="337">
        <f>VLOOKUP($A29,'Value Added'!$A$2:$AX$44,COLUMN('Value Added'!AF$1),0)/VLOOKUP($A29,'Value Added'!$A$2:$AX$44,COLUMN('Value Added'!$J$1),0)</f>
        <v>1.7233064036780901</v>
      </c>
      <c r="Z29" s="337">
        <f>VLOOKUP($A29,'Value Added'!$A$2:$AX$44,COLUMN('Value Added'!AG$1),0)/VLOOKUP($A29,'Value Added'!$A$2:$AX$44,COLUMN('Value Added'!$J$1),0)</f>
        <v>1.7269109832143106</v>
      </c>
      <c r="AA29" s="337">
        <f>VLOOKUP($A29,'Value Added'!$A$2:$AX$44,COLUMN('Value Added'!AH$1),0)/VLOOKUP($A29,'Value Added'!$A$2:$AX$44,COLUMN('Value Added'!$J$1),0)</f>
        <v>1.7302477777899072</v>
      </c>
      <c r="AB29" s="337">
        <f>VLOOKUP($A29,'Value Added'!$A$2:$AX$44,COLUMN('Value Added'!AI$1),0)/VLOOKUP($A29,'Value Added'!$A$2:$AX$44,COLUMN('Value Added'!$J$1),0)</f>
        <v>1.7333235532351219</v>
      </c>
      <c r="AC29" s="337">
        <f>VLOOKUP($A29,'Value Added'!$A$2:$AX$44,COLUMN('Value Added'!AJ$1),0)/VLOOKUP($A29,'Value Added'!$A$2:$AX$44,COLUMN('Value Added'!$J$1),0)</f>
        <v>1.7361452552425183</v>
      </c>
      <c r="AD29" s="337">
        <f>VLOOKUP($A29,'Value Added'!$A$2:$AX$44,COLUMN('Value Added'!AK$1),0)/VLOOKUP($A29,'Value Added'!$A$2:$AX$44,COLUMN('Value Added'!$J$1),0)</f>
        <v>1.7387199980186472</v>
      </c>
      <c r="AE29" s="337">
        <f>VLOOKUP($A29,'Value Added'!$A$2:$AX$44,COLUMN('Value Added'!AL$1),0)/VLOOKUP($A29,'Value Added'!$A$2:$AX$44,COLUMN('Value Added'!$J$1),0)</f>
        <v>1.7410550531289537</v>
      </c>
      <c r="AF29" s="337">
        <f>VLOOKUP($A29,'Value Added'!$A$2:$AX$44,COLUMN('Value Added'!AM$1),0)/VLOOKUP($A29,'Value Added'!$A$2:$AX$44,COLUMN('Value Added'!$J$1),0)</f>
        <v>1.7431578385578383</v>
      </c>
      <c r="AG29" s="337">
        <f>VLOOKUP($A29,'Value Added'!$A$2:$AX$44,COLUMN('Value Added'!AN$1),0)/VLOOKUP($A29,'Value Added'!$A$2:$AX$44,COLUMN('Value Added'!$J$1),0)</f>
        <v>1.7450359080045887</v>
      </c>
      <c r="AH29" s="337">
        <f>VLOOKUP($A29,'Value Added'!$A$2:$AX$44,COLUMN('Value Added'!AO$1),0)/VLOOKUP($A29,'Value Added'!$A$2:$AX$44,COLUMN('Value Added'!$J$1),0)</f>
        <v>1.7466969404344341</v>
      </c>
      <c r="AI29" s="337">
        <f>VLOOKUP($A29,'Value Added'!$A$2:$AX$44,COLUMN('Value Added'!AP$1),0)/VLOOKUP($A29,'Value Added'!$A$2:$AX$44,COLUMN('Value Added'!$J$1),0)</f>
        <v>1.7481487299028589</v>
      </c>
      <c r="AJ29" s="337">
        <f>VLOOKUP($A29,'Value Added'!$A$2:$AX$44,COLUMN('Value Added'!AQ$1),0)/VLOOKUP($A29,'Value Added'!$A$2:$AX$44,COLUMN('Value Added'!$J$1),0)</f>
        <v>1.7493991756699303</v>
      </c>
      <c r="AK29" s="337">
        <f>VLOOKUP($A29,'Value Added'!$A$2:$AX$44,COLUMN('Value Added'!AR$1),0)/VLOOKUP($A29,'Value Added'!$A$2:$AX$44,COLUMN('Value Added'!$J$1),0)</f>
        <v>1.7504562726201864</v>
      </c>
      <c r="AL29" s="337">
        <f>VLOOKUP($A29,'Value Added'!$A$2:$AX$44,COLUMN('Value Added'!AS$1),0)/VLOOKUP($A29,'Value Added'!$A$2:$AX$44,COLUMN('Value Added'!$J$1),0)</f>
        <v>1.7513281020023814</v>
      </c>
      <c r="AM29" s="337">
        <f>VLOOKUP($A29,'Value Added'!$A$2:$AX$44,COLUMN('Value Added'!AT$1),0)/VLOOKUP($A29,'Value Added'!$A$2:$AX$44,COLUMN('Value Added'!$J$1),0)</f>
        <v>1.752022822502223</v>
      </c>
      <c r="AN29" s="337">
        <f>VLOOKUP($A29,'Value Added'!$A$2:$AX$44,COLUMN('Value Added'!AU$1),0)/VLOOKUP($A29,'Value Added'!$A$2:$AX$44,COLUMN('Value Added'!$J$1),0)</f>
        <v>1.7525486616600121</v>
      </c>
      <c r="AO29" s="337">
        <f>VLOOKUP($A29,'Value Added'!$A$2:$AX$44,COLUMN('Value Added'!AV$1),0)/VLOOKUP($A29,'Value Added'!$A$2:$AX$44,COLUMN('Value Added'!$J$1),0)</f>
        <v>1.7529139076440281</v>
      </c>
      <c r="AP29" s="337">
        <f>VLOOKUP($A29,'Value Added'!$A$2:$AX$44,COLUMN('Value Added'!AW$1),0)/VLOOKUP($A29,'Value Added'!$A$2:$AX$44,COLUMN('Value Added'!$J$1),0)</f>
        <v>1.7531269013892981</v>
      </c>
      <c r="AQ29" s="338">
        <f>VLOOKUP($A29,'Value Added'!$A$2:$AX$44,COLUMN('Value Added'!AX$1),0)/VLOOKUP($A29,'Value Added'!$A$2:$AX$44,COLUMN('Value Added'!$J$1),0)</f>
        <v>1.7531960291105004</v>
      </c>
    </row>
    <row r="30" spans="1:43" x14ac:dyDescent="0.2">
      <c r="A30" s="74" t="s">
        <v>24</v>
      </c>
      <c r="B30" s="161" t="s">
        <v>379</v>
      </c>
      <c r="C30" s="161">
        <v>1</v>
      </c>
      <c r="D30" s="342">
        <f>VLOOKUP($A30,'Value Added'!$A$2:$AX$44,COLUMN('Value Added'!K$1),0)/VLOOKUP($A30,'Value Added'!$A$2:$AX$44,COLUMN('Value Added'!$J$1),0)</f>
        <v>1.1067842327458299</v>
      </c>
      <c r="E30" s="337">
        <f>VLOOKUP($A30,'Value Added'!$A$2:$AX$44,COLUMN('Value Added'!L$1),0)/VLOOKUP($A30,'Value Added'!$A$2:$AX$44,COLUMN('Value Added'!$J$1),0)</f>
        <v>1.1040692953105653</v>
      </c>
      <c r="F30" s="337">
        <f>VLOOKUP($A30,'Value Added'!$A$2:$AX$44,COLUMN('Value Added'!M$1),0)/VLOOKUP($A30,'Value Added'!$A$2:$AX$44,COLUMN('Value Added'!$J$1),0)</f>
        <v>1.1201184380533695</v>
      </c>
      <c r="G30" s="337">
        <f>VLOOKUP($A30,'Value Added'!$A$2:$AX$44,COLUMN('Value Added'!N$1),0)/VLOOKUP($A30,'Value Added'!$A$2:$AX$44,COLUMN('Value Added'!$J$1),0)</f>
        <v>1.1594058534244489</v>
      </c>
      <c r="H30" s="337">
        <f>VLOOKUP($A30,'Value Added'!$A$2:$AX$44,COLUMN('Value Added'!O$1),0)/VLOOKUP($A30,'Value Added'!$A$2:$AX$44,COLUMN('Value Added'!$J$1),0)</f>
        <v>1.2082700494146716</v>
      </c>
      <c r="I30" s="337">
        <f>VLOOKUP($A30,'Value Added'!$A$2:$AX$44,COLUMN('Value Added'!P$1),0)/VLOOKUP($A30,'Value Added'!$A$2:$AX$44,COLUMN('Value Added'!$J$1),0)</f>
        <v>1.2539056988395825</v>
      </c>
      <c r="J30" s="337">
        <f>VLOOKUP($A30,'Value Added'!$A$2:$AX$44,COLUMN('Value Added'!Q$1),0)/VLOOKUP($A30,'Value Added'!$A$2:$AX$44,COLUMN('Value Added'!$J$1),0)</f>
        <v>1.2930124554218891</v>
      </c>
      <c r="K30" s="337">
        <f>VLOOKUP($A30,'Value Added'!$A$2:$AX$44,COLUMN('Value Added'!R$1),0)/VLOOKUP($A30,'Value Added'!$A$2:$AX$44,COLUMN('Value Added'!$J$1),0)</f>
        <v>1.3249651135594336</v>
      </c>
      <c r="L30" s="337">
        <f>VLOOKUP($A30,'Value Added'!$A$2:$AX$44,COLUMN('Value Added'!S$1),0)/VLOOKUP($A30,'Value Added'!$A$2:$AX$44,COLUMN('Value Added'!$J$1),0)</f>
        <v>1.3492642630856371</v>
      </c>
      <c r="M30" s="337">
        <f>VLOOKUP($A30,'Value Added'!$A$2:$AX$44,COLUMN('Value Added'!T$1),0)/VLOOKUP($A30,'Value Added'!$A$2:$AX$44,COLUMN('Value Added'!$J$1),0)</f>
        <v>1.3655492488942012</v>
      </c>
      <c r="N30" s="337">
        <f>VLOOKUP($A30,'Value Added'!$A$2:$AX$44,COLUMN('Value Added'!U$1),0)/VLOOKUP($A30,'Value Added'!$A$2:$AX$44,COLUMN('Value Added'!$J$1),0)</f>
        <v>1.3738781280514365</v>
      </c>
      <c r="O30" s="337">
        <f>VLOOKUP($A30,'Value Added'!$A$2:$AX$44,COLUMN('Value Added'!V$1),0)/VLOOKUP($A30,'Value Added'!$A$2:$AX$44,COLUMN('Value Added'!$J$1),0)</f>
        <v>1.3755468254334819</v>
      </c>
      <c r="P30" s="337">
        <f>VLOOKUP($A30,'Value Added'!$A$2:$AX$44,COLUMN('Value Added'!W$1),0)/VLOOKUP($A30,'Value Added'!$A$2:$AX$44,COLUMN('Value Added'!$J$1),0)</f>
        <v>1.3722413142758878</v>
      </c>
      <c r="Q30" s="337">
        <f>VLOOKUP($A30,'Value Added'!$A$2:$AX$44,COLUMN('Value Added'!X$1),0)/VLOOKUP($A30,'Value Added'!$A$2:$AX$44,COLUMN('Value Added'!$J$1),0)</f>
        <v>1.3656995289868037</v>
      </c>
      <c r="R30" s="337">
        <f>VLOOKUP($A30,'Value Added'!$A$2:$AX$44,COLUMN('Value Added'!Y$1),0)/VLOOKUP($A30,'Value Added'!$A$2:$AX$44,COLUMN('Value Added'!$J$1),0)</f>
        <v>1.3576599325397256</v>
      </c>
      <c r="S30" s="337">
        <f>VLOOKUP($A30,'Value Added'!$A$2:$AX$44,COLUMN('Value Added'!Z$1),0)/VLOOKUP($A30,'Value Added'!$A$2:$AX$44,COLUMN('Value Added'!$J$1),0)</f>
        <v>1.3495533545490079</v>
      </c>
      <c r="T30" s="337">
        <f>VLOOKUP($A30,'Value Added'!$A$2:$AX$44,COLUMN('Value Added'!AA$1),0)/VLOOKUP($A30,'Value Added'!$A$2:$AX$44,COLUMN('Value Added'!$J$1),0)</f>
        <v>1.3416711807760504</v>
      </c>
      <c r="U30" s="337">
        <f>VLOOKUP($A30,'Value Added'!$A$2:$AX$44,COLUMN('Value Added'!AB$1),0)/VLOOKUP($A30,'Value Added'!$A$2:$AX$44,COLUMN('Value Added'!$J$1),0)</f>
        <v>1.334022898603284</v>
      </c>
      <c r="V30" s="337">
        <f>VLOOKUP($A30,'Value Added'!$A$2:$AX$44,COLUMN('Value Added'!AC$1),0)/VLOOKUP($A30,'Value Added'!$A$2:$AX$44,COLUMN('Value Added'!$J$1),0)</f>
        <v>1.3266178153533394</v>
      </c>
      <c r="W30" s="337">
        <f>VLOOKUP($A30,'Value Added'!$A$2:$AX$44,COLUMN('Value Added'!AD$1),0)/VLOOKUP($A30,'Value Added'!$A$2:$AX$44,COLUMN('Value Added'!$J$1),0)</f>
        <v>1.3194650784804061</v>
      </c>
      <c r="X30" s="337">
        <f>VLOOKUP($A30,'Value Added'!$A$2:$AX$44,COLUMN('Value Added'!AE$1),0)/VLOOKUP($A30,'Value Added'!$A$2:$AX$44,COLUMN('Value Added'!$J$1),0)</f>
        <v>1.3125736964156964</v>
      </c>
      <c r="Y30" s="337">
        <f>VLOOKUP($A30,'Value Added'!$A$2:$AX$44,COLUMN('Value Added'!AF$1),0)/VLOOKUP($A30,'Value Added'!$A$2:$AX$44,COLUMN('Value Added'!$J$1),0)</f>
        <v>1.3059525600612294</v>
      </c>
      <c r="Z30" s="337">
        <f>VLOOKUP($A30,'Value Added'!$A$2:$AX$44,COLUMN('Value Added'!AG$1),0)/VLOOKUP($A30,'Value Added'!$A$2:$AX$44,COLUMN('Value Added'!$J$1),0)</f>
        <v>1.2996104649311608</v>
      </c>
      <c r="AA30" s="337">
        <f>VLOOKUP($A30,'Value Added'!$A$2:$AX$44,COLUMN('Value Added'!AH$1),0)/VLOOKUP($A30,'Value Added'!$A$2:$AX$44,COLUMN('Value Added'!$J$1),0)</f>
        <v>1.2935561339451116</v>
      </c>
      <c r="AB30" s="337">
        <f>VLOOKUP($A30,'Value Added'!$A$2:$AX$44,COLUMN('Value Added'!AI$1),0)/VLOOKUP($A30,'Value Added'!$A$2:$AX$44,COLUMN('Value Added'!$J$1),0)</f>
        <v>1.2877982408832309</v>
      </c>
      <c r="AC30" s="337">
        <f>VLOOKUP($A30,'Value Added'!$A$2:$AX$44,COLUMN('Value Added'!AJ$1),0)/VLOOKUP($A30,'Value Added'!$A$2:$AX$44,COLUMN('Value Added'!$J$1),0)</f>
        <v>1.2823454345182319</v>
      </c>
      <c r="AD30" s="337">
        <f>VLOOKUP($A30,'Value Added'!$A$2:$AX$44,COLUMN('Value Added'!AK$1),0)/VLOOKUP($A30,'Value Added'!$A$2:$AX$44,COLUMN('Value Added'!$J$1),0)</f>
        <v>1.2772063634453386</v>
      </c>
      <c r="AE30" s="337">
        <f>VLOOKUP($A30,'Value Added'!$A$2:$AX$44,COLUMN('Value Added'!AL$1),0)/VLOOKUP($A30,'Value Added'!$A$2:$AX$44,COLUMN('Value Added'!$J$1),0)</f>
        <v>1.2723897016369472</v>
      </c>
      <c r="AF30" s="337">
        <f>VLOOKUP($A30,'Value Added'!$A$2:$AX$44,COLUMN('Value Added'!AM$1),0)/VLOOKUP($A30,'Value Added'!$A$2:$AX$44,COLUMN('Value Added'!$J$1),0)</f>
        <v>1.2679041747548496</v>
      </c>
      <c r="AG30" s="337">
        <f>VLOOKUP($A30,'Value Added'!$A$2:$AX$44,COLUMN('Value Added'!AN$1),0)/VLOOKUP($A30,'Value Added'!$A$2:$AX$44,COLUMN('Value Added'!$J$1),0)</f>
        <v>1.2637585872592079</v>
      </c>
      <c r="AH30" s="337">
        <f>VLOOKUP($A30,'Value Added'!$A$2:$AX$44,COLUMN('Value Added'!AO$1),0)/VLOOKUP($A30,'Value Added'!$A$2:$AX$44,COLUMN('Value Added'!$J$1),0)</f>
        <v>1.2599618503600376</v>
      </c>
      <c r="AI30" s="337">
        <f>VLOOKUP($A30,'Value Added'!$A$2:$AX$44,COLUMN('Value Added'!AP$1),0)/VLOOKUP($A30,'Value Added'!$A$2:$AX$44,COLUMN('Value Added'!$J$1),0)</f>
        <v>1.2565230108638163</v>
      </c>
      <c r="AJ30" s="337">
        <f>VLOOKUP($A30,'Value Added'!$A$2:$AX$44,COLUMN('Value Added'!AQ$1),0)/VLOOKUP($A30,'Value Added'!$A$2:$AX$44,COLUMN('Value Added'!$J$1),0)</f>
        <v>1.2534512809749718</v>
      </c>
      <c r="AK30" s="337">
        <f>VLOOKUP($A30,'Value Added'!$A$2:$AX$44,COLUMN('Value Added'!AR$1),0)/VLOOKUP($A30,'Value Added'!$A$2:$AX$44,COLUMN('Value Added'!$J$1),0)</f>
        <v>1.2507560691195518</v>
      </c>
      <c r="AL30" s="337">
        <f>VLOOKUP($A30,'Value Added'!$A$2:$AX$44,COLUMN('Value Added'!AS$1),0)/VLOOKUP($A30,'Value Added'!$A$2:$AX$44,COLUMN('Value Added'!$J$1),0)</f>
        <v>1.2484470118662943</v>
      </c>
      <c r="AM30" s="337">
        <f>VLOOKUP($A30,'Value Added'!$A$2:$AX$44,COLUMN('Value Added'!AT$1),0)/VLOOKUP($A30,'Value Added'!$A$2:$AX$44,COLUMN('Value Added'!$J$1),0)</f>
        <v>1.2465340070286479</v>
      </c>
      <c r="AN30" s="337">
        <f>VLOOKUP($A30,'Value Added'!$A$2:$AX$44,COLUMN('Value Added'!AU$1),0)/VLOOKUP($A30,'Value Added'!$A$2:$AX$44,COLUMN('Value Added'!$J$1),0)</f>
        <v>1.2450272480401312</v>
      </c>
      <c r="AO30" s="337">
        <f>VLOOKUP($A30,'Value Added'!$A$2:$AX$44,COLUMN('Value Added'!AV$1),0)/VLOOKUP($A30,'Value Added'!$A$2:$AX$44,COLUMN('Value Added'!$J$1),0)</f>
        <v>1.2439372597047509</v>
      </c>
      <c r="AP30" s="337">
        <f>VLOOKUP($A30,'Value Added'!$A$2:$AX$44,COLUMN('Value Added'!AW$1),0)/VLOOKUP($A30,'Value Added'!$A$2:$AX$44,COLUMN('Value Added'!$J$1),0)</f>
        <v>1.243274935434171</v>
      </c>
      <c r="AQ30" s="338">
        <f>VLOOKUP($A30,'Value Added'!$A$2:$AX$44,COLUMN('Value Added'!AX$1),0)/VLOOKUP($A30,'Value Added'!$A$2:$AX$44,COLUMN('Value Added'!$J$1),0)</f>
        <v>1.2430515760939884</v>
      </c>
    </row>
    <row r="31" spans="1:43" x14ac:dyDescent="0.2">
      <c r="A31" s="74" t="s">
        <v>28</v>
      </c>
      <c r="B31" s="161" t="s">
        <v>379</v>
      </c>
      <c r="C31" s="161">
        <v>1</v>
      </c>
      <c r="D31" s="342">
        <f>VLOOKUP($A31,'Value Added'!$A$2:$AX$44,COLUMN('Value Added'!K$1),0)/VLOOKUP($A31,'Value Added'!$A$2:$AX$44,COLUMN('Value Added'!$J$1),0)</f>
        <v>1.2077795954705199</v>
      </c>
      <c r="E31" s="337">
        <f>VLOOKUP($A31,'Value Added'!$A$2:$AX$44,COLUMN('Value Added'!L$1),0)/VLOOKUP($A31,'Value Added'!$A$2:$AX$44,COLUMN('Value Added'!$J$1),0)</f>
        <v>1.2219935327235634</v>
      </c>
      <c r="F31" s="337">
        <f>VLOOKUP($A31,'Value Added'!$A$2:$AX$44,COLUMN('Value Added'!M$1),0)/VLOOKUP($A31,'Value Added'!$A$2:$AX$44,COLUMN('Value Added'!$J$1),0)</f>
        <v>1.2384790632234746</v>
      </c>
      <c r="G31" s="337">
        <f>VLOOKUP($A31,'Value Added'!$A$2:$AX$44,COLUMN('Value Added'!N$1),0)/VLOOKUP($A31,'Value Added'!$A$2:$AX$44,COLUMN('Value Added'!$J$1),0)</f>
        <v>1.2788435937909546</v>
      </c>
      <c r="H31" s="337">
        <f>VLOOKUP($A31,'Value Added'!$A$2:$AX$44,COLUMN('Value Added'!O$1),0)/VLOOKUP($A31,'Value Added'!$A$2:$AX$44,COLUMN('Value Added'!$J$1),0)</f>
        <v>1.3291053740704928</v>
      </c>
      <c r="I31" s="337">
        <f>VLOOKUP($A31,'Value Added'!$A$2:$AX$44,COLUMN('Value Added'!P$1),0)/VLOOKUP($A31,'Value Added'!$A$2:$AX$44,COLUMN('Value Added'!$J$1),0)</f>
        <v>1.376396322056562</v>
      </c>
      <c r="J31" s="337">
        <f>VLOOKUP($A31,'Value Added'!$A$2:$AX$44,COLUMN('Value Added'!Q$1),0)/VLOOKUP($A31,'Value Added'!$A$2:$AX$44,COLUMN('Value Added'!$J$1),0)</f>
        <v>1.4180687198536446</v>
      </c>
      <c r="K31" s="337">
        <f>VLOOKUP($A31,'Value Added'!$A$2:$AX$44,COLUMN('Value Added'!R$1),0)/VLOOKUP($A31,'Value Added'!$A$2:$AX$44,COLUMN('Value Added'!$J$1),0)</f>
        <v>1.4543635597641604</v>
      </c>
      <c r="L31" s="337">
        <f>VLOOKUP($A31,'Value Added'!$A$2:$AX$44,COLUMN('Value Added'!S$1),0)/VLOOKUP($A31,'Value Added'!$A$2:$AX$44,COLUMN('Value Added'!$J$1),0)</f>
        <v>1.4856717775776773</v>
      </c>
      <c r="M31" s="337">
        <f>VLOOKUP($A31,'Value Added'!$A$2:$AX$44,COLUMN('Value Added'!T$1),0)/VLOOKUP($A31,'Value Added'!$A$2:$AX$44,COLUMN('Value Added'!$J$1),0)</f>
        <v>1.5125132678604116</v>
      </c>
      <c r="N31" s="337">
        <f>VLOOKUP($A31,'Value Added'!$A$2:$AX$44,COLUMN('Value Added'!U$1),0)/VLOOKUP($A31,'Value Added'!$A$2:$AX$44,COLUMN('Value Added'!$J$1),0)</f>
        <v>1.5354824143130283</v>
      </c>
      <c r="O31" s="337">
        <f>VLOOKUP($A31,'Value Added'!$A$2:$AX$44,COLUMN('Value Added'!V$1),0)/VLOOKUP($A31,'Value Added'!$A$2:$AX$44,COLUMN('Value Added'!$J$1),0)</f>
        <v>1.5551251985834214</v>
      </c>
      <c r="P31" s="337">
        <f>VLOOKUP($A31,'Value Added'!$A$2:$AX$44,COLUMN('Value Added'!W$1),0)/VLOOKUP($A31,'Value Added'!$A$2:$AX$44,COLUMN('Value Added'!$J$1),0)</f>
        <v>1.5720157988983354</v>
      </c>
      <c r="Q31" s="337">
        <f>VLOOKUP($A31,'Value Added'!$A$2:$AX$44,COLUMN('Value Added'!X$1),0)/VLOOKUP($A31,'Value Added'!$A$2:$AX$44,COLUMN('Value Added'!$J$1),0)</f>
        <v>1.5867761673510536</v>
      </c>
      <c r="R31" s="337">
        <f>VLOOKUP($A31,'Value Added'!$A$2:$AX$44,COLUMN('Value Added'!Y$1),0)/VLOOKUP($A31,'Value Added'!$A$2:$AX$44,COLUMN('Value Added'!$J$1),0)</f>
        <v>1.6000657333536632</v>
      </c>
      <c r="S31" s="337">
        <f>VLOOKUP($A31,'Value Added'!$A$2:$AX$44,COLUMN('Value Added'!Z$1),0)/VLOOKUP($A31,'Value Added'!$A$2:$AX$44,COLUMN('Value Added'!$J$1),0)</f>
        <v>1.6124572553477978</v>
      </c>
      <c r="T31" s="337">
        <f>VLOOKUP($A31,'Value Added'!$A$2:$AX$44,COLUMN('Value Added'!AA$1),0)/VLOOKUP($A31,'Value Added'!$A$2:$AX$44,COLUMN('Value Added'!$J$1),0)</f>
        <v>1.6240758226976315</v>
      </c>
      <c r="U31" s="337">
        <f>VLOOKUP($A31,'Value Added'!$A$2:$AX$44,COLUMN('Value Added'!AB$1),0)/VLOOKUP($A31,'Value Added'!$A$2:$AX$44,COLUMN('Value Added'!$J$1),0)</f>
        <v>1.6349340111818096</v>
      </c>
      <c r="V31" s="337">
        <f>VLOOKUP($A31,'Value Added'!$A$2:$AX$44,COLUMN('Value Added'!AC$1),0)/VLOOKUP($A31,'Value Added'!$A$2:$AX$44,COLUMN('Value Added'!$J$1),0)</f>
        <v>1.6450462987208299</v>
      </c>
      <c r="W31" s="337">
        <f>VLOOKUP($A31,'Value Added'!$A$2:$AX$44,COLUMN('Value Added'!AD$1),0)/VLOOKUP($A31,'Value Added'!$A$2:$AX$44,COLUMN('Value Added'!$J$1),0)</f>
        <v>1.654428963847393</v>
      </c>
      <c r="X31" s="337">
        <f>VLOOKUP($A31,'Value Added'!$A$2:$AX$44,COLUMN('Value Added'!AE$1),0)/VLOOKUP($A31,'Value Added'!$A$2:$AX$44,COLUMN('Value Added'!$J$1),0)</f>
        <v>1.6630999819153163</v>
      </c>
      <c r="Y31" s="337">
        <f>VLOOKUP($A31,'Value Added'!$A$2:$AX$44,COLUMN('Value Added'!AF$1),0)/VLOOKUP($A31,'Value Added'!$A$2:$AX$44,COLUMN('Value Added'!$J$1),0)</f>
        <v>1.6710789198299132</v>
      </c>
      <c r="Z31" s="337">
        <f>VLOOKUP($A31,'Value Added'!$A$2:$AX$44,COLUMN('Value Added'!AG$1),0)/VLOOKUP($A31,'Value Added'!$A$2:$AX$44,COLUMN('Value Added'!$J$1),0)</f>
        <v>1.6783868300515699</v>
      </c>
      <c r="AA31" s="337">
        <f>VLOOKUP($A31,'Value Added'!$A$2:$AX$44,COLUMN('Value Added'!AH$1),0)/VLOOKUP($A31,'Value Added'!$A$2:$AX$44,COLUMN('Value Added'!$J$1),0)</f>
        <v>1.6850461445888654</v>
      </c>
      <c r="AB31" s="337">
        <f>VLOOKUP($A31,'Value Added'!$A$2:$AX$44,COLUMN('Value Added'!AI$1),0)/VLOOKUP($A31,'Value Added'!$A$2:$AX$44,COLUMN('Value Added'!$J$1),0)</f>
        <v>1.6910805696596813</v>
      </c>
      <c r="AC31" s="337">
        <f>VLOOKUP($A31,'Value Added'!$A$2:$AX$44,COLUMN('Value Added'!AJ$1),0)/VLOOKUP($A31,'Value Added'!$A$2:$AX$44,COLUMN('Value Added'!$J$1),0)</f>
        <v>1.6965149816582616</v>
      </c>
      <c r="AD31" s="337">
        <f>VLOOKUP($A31,'Value Added'!$A$2:$AX$44,COLUMN('Value Added'!AK$1),0)/VLOOKUP($A31,'Value Added'!$A$2:$AX$44,COLUMN('Value Added'!$J$1),0)</f>
        <v>1.701375325023863</v>
      </c>
      <c r="AE31" s="337">
        <f>VLOOKUP($A31,'Value Added'!$A$2:$AX$44,COLUMN('Value Added'!AL$1),0)/VLOOKUP($A31,'Value Added'!$A$2:$AX$44,COLUMN('Value Added'!$J$1),0)</f>
        <v>1.7056885125634464</v>
      </c>
      <c r="AF31" s="337">
        <f>VLOOKUP($A31,'Value Added'!$A$2:$AX$44,COLUMN('Value Added'!AM$1),0)/VLOOKUP($A31,'Value Added'!$A$2:$AX$44,COLUMN('Value Added'!$J$1),0)</f>
        <v>1.7094823287364753</v>
      </c>
      <c r="AG31" s="337">
        <f>VLOOKUP($A31,'Value Added'!$A$2:$AX$44,COLUMN('Value Added'!AN$1),0)/VLOOKUP($A31,'Value Added'!$A$2:$AX$44,COLUMN('Value Added'!$J$1),0)</f>
        <v>1.7127853363658185</v>
      </c>
      <c r="AH31" s="337">
        <f>VLOOKUP($A31,'Value Added'!$A$2:$AX$44,COLUMN('Value Added'!AO$1),0)/VLOOKUP($A31,'Value Added'!$A$2:$AX$44,COLUMN('Value Added'!$J$1),0)</f>
        <v>1.7156267871946209</v>
      </c>
      <c r="AI31" s="337">
        <f>VLOOKUP($A31,'Value Added'!$A$2:$AX$44,COLUMN('Value Added'!AP$1),0)/VLOOKUP($A31,'Value Added'!$A$2:$AX$44,COLUMN('Value Added'!$J$1),0)</f>
        <v>1.7180365366658472</v>
      </c>
      <c r="AJ31" s="337">
        <f>VLOOKUP($A31,'Value Added'!$A$2:$AX$44,COLUMN('Value Added'!AQ$1),0)/VLOOKUP($A31,'Value Added'!$A$2:$AX$44,COLUMN('Value Added'!$J$1),0)</f>
        <v>1.7200449632588699</v>
      </c>
      <c r="AK31" s="337">
        <f>VLOOKUP($A31,'Value Added'!$A$2:$AX$44,COLUMN('Value Added'!AR$1),0)/VLOOKUP($A31,'Value Added'!$A$2:$AX$44,COLUMN('Value Added'!$J$1),0)</f>
        <v>1.7216828926769376</v>
      </c>
      <c r="AL31" s="337">
        <f>VLOOKUP($A31,'Value Added'!$A$2:$AX$44,COLUMN('Value Added'!AS$1),0)/VLOOKUP($A31,'Value Added'!$A$2:$AX$44,COLUMN('Value Added'!$J$1),0)</f>
        <v>1.7229815271402538</v>
      </c>
      <c r="AM31" s="337">
        <f>VLOOKUP($A31,'Value Added'!$A$2:$AX$44,COLUMN('Value Added'!AT$1),0)/VLOOKUP($A31,'Value Added'!$A$2:$AX$44,COLUMN('Value Added'!$J$1),0)</f>
        <v>1.7239723800027411</v>
      </c>
      <c r="AN31" s="337">
        <f>VLOOKUP($A31,'Value Added'!$A$2:$AX$44,COLUMN('Value Added'!AU$1),0)/VLOOKUP($A31,'Value Added'!$A$2:$AX$44,COLUMN('Value Added'!$J$1),0)</f>
        <v>1.7246872158756628</v>
      </c>
      <c r="AO31" s="337">
        <f>VLOOKUP($A31,'Value Added'!$A$2:$AX$44,COLUMN('Value Added'!AV$1),0)/VLOOKUP($A31,'Value Added'!$A$2:$AX$44,COLUMN('Value Added'!$J$1),0)</f>
        <v>1.7251579964094768</v>
      </c>
      <c r="AP31" s="337">
        <f>VLOOKUP($A31,'Value Added'!$A$2:$AX$44,COLUMN('Value Added'!AW$1),0)/VLOOKUP($A31,'Value Added'!$A$2:$AX$44,COLUMN('Value Added'!$J$1),0)</f>
        <v>1.725416831855781</v>
      </c>
      <c r="AQ31" s="338">
        <f>VLOOKUP($A31,'Value Added'!$A$2:$AX$44,COLUMN('Value Added'!AX$1),0)/VLOOKUP($A31,'Value Added'!$A$2:$AX$44,COLUMN('Value Added'!$J$1),0)</f>
        <v>1.7254959385044593</v>
      </c>
    </row>
    <row r="32" spans="1:43" x14ac:dyDescent="0.2">
      <c r="A32" s="74" t="s">
        <v>29</v>
      </c>
      <c r="B32" s="161" t="s">
        <v>379</v>
      </c>
      <c r="C32" s="161">
        <v>1</v>
      </c>
      <c r="D32" s="342">
        <f>VLOOKUP($A32,'Value Added'!$A$2:$AX$44,COLUMN('Value Added'!K$1),0)/VLOOKUP($A32,'Value Added'!$A$2:$AX$44,COLUMN('Value Added'!$J$1),0)</f>
        <v>1.1702967804386764</v>
      </c>
      <c r="E32" s="337">
        <f>VLOOKUP($A32,'Value Added'!$A$2:$AX$44,COLUMN('Value Added'!L$1),0)/VLOOKUP($A32,'Value Added'!$A$2:$AX$44,COLUMN('Value Added'!$J$1),0)</f>
        <v>1.1745589963404566</v>
      </c>
      <c r="F32" s="337">
        <f>VLOOKUP($A32,'Value Added'!$A$2:$AX$44,COLUMN('Value Added'!M$1),0)/VLOOKUP($A32,'Value Added'!$A$2:$AX$44,COLUMN('Value Added'!$J$1),0)</f>
        <v>1.1913999447709331</v>
      </c>
      <c r="G32" s="337">
        <f>VLOOKUP($A32,'Value Added'!$A$2:$AX$44,COLUMN('Value Added'!N$1),0)/VLOOKUP($A32,'Value Added'!$A$2:$AX$44,COLUMN('Value Added'!$J$1),0)</f>
        <v>1.2326636445929358</v>
      </c>
      <c r="H32" s="337">
        <f>VLOOKUP($A32,'Value Added'!$A$2:$AX$44,COLUMN('Value Added'!O$1),0)/VLOOKUP($A32,'Value Added'!$A$2:$AX$44,COLUMN('Value Added'!$J$1),0)</f>
        <v>1.2840858443694643</v>
      </c>
      <c r="I32" s="337">
        <f>VLOOKUP($A32,'Value Added'!$A$2:$AX$44,COLUMN('Value Added'!P$1),0)/VLOOKUP($A32,'Value Added'!$A$2:$AX$44,COLUMN('Value Added'!$J$1),0)</f>
        <v>1.3324584681828684</v>
      </c>
      <c r="J32" s="337">
        <f>VLOOKUP($A32,'Value Added'!$A$2:$AX$44,COLUMN('Value Added'!Q$1),0)/VLOOKUP($A32,'Value Added'!$A$2:$AX$44,COLUMN('Value Added'!$J$1),0)</f>
        <v>1.3750838090249751</v>
      </c>
      <c r="K32" s="337">
        <f>VLOOKUP($A32,'Value Added'!$A$2:$AX$44,COLUMN('Value Added'!R$1),0)/VLOOKUP($A32,'Value Added'!$A$2:$AX$44,COLUMN('Value Added'!$J$1),0)</f>
        <v>1.41226350879887</v>
      </c>
      <c r="L32" s="337">
        <f>VLOOKUP($A32,'Value Added'!$A$2:$AX$44,COLUMN('Value Added'!S$1),0)/VLOOKUP($A32,'Value Added'!$A$2:$AX$44,COLUMN('Value Added'!$J$1),0)</f>
        <v>1.444470264964355</v>
      </c>
      <c r="M32" s="337">
        <f>VLOOKUP($A32,'Value Added'!$A$2:$AX$44,COLUMN('Value Added'!T$1),0)/VLOOKUP($A32,'Value Added'!$A$2:$AX$44,COLUMN('Value Added'!$J$1),0)</f>
        <v>1.4723226443064741</v>
      </c>
      <c r="N32" s="337">
        <f>VLOOKUP($A32,'Value Added'!$A$2:$AX$44,COLUMN('Value Added'!U$1),0)/VLOOKUP($A32,'Value Added'!$A$2:$AX$44,COLUMN('Value Added'!$J$1),0)</f>
        <v>1.4965028581941708</v>
      </c>
      <c r="O32" s="337">
        <f>VLOOKUP($A32,'Value Added'!$A$2:$AX$44,COLUMN('Value Added'!V$1),0)/VLOOKUP($A32,'Value Added'!$A$2:$AX$44,COLUMN('Value Added'!$J$1),0)</f>
        <v>1.517555897187945</v>
      </c>
      <c r="P32" s="337">
        <f>VLOOKUP($A32,'Value Added'!$A$2:$AX$44,COLUMN('Value Added'!W$1),0)/VLOOKUP($A32,'Value Added'!$A$2:$AX$44,COLUMN('Value Added'!$J$1),0)</f>
        <v>1.5360320670499776</v>
      </c>
      <c r="Q32" s="337">
        <f>VLOOKUP($A32,'Value Added'!$A$2:$AX$44,COLUMN('Value Added'!X$1),0)/VLOOKUP($A32,'Value Added'!$A$2:$AX$44,COLUMN('Value Added'!$J$1),0)</f>
        <v>1.5525305692212403</v>
      </c>
      <c r="R32" s="337">
        <f>VLOOKUP($A32,'Value Added'!$A$2:$AX$44,COLUMN('Value Added'!Y$1),0)/VLOOKUP($A32,'Value Added'!$A$2:$AX$44,COLUMN('Value Added'!$J$1),0)</f>
        <v>1.5676899805740665</v>
      </c>
      <c r="S32" s="337">
        <f>VLOOKUP($A32,'Value Added'!$A$2:$AX$44,COLUMN('Value Added'!Z$1),0)/VLOOKUP($A32,'Value Added'!$A$2:$AX$44,COLUMN('Value Added'!$J$1),0)</f>
        <v>1.5820651851502625</v>
      </c>
      <c r="T32" s="337">
        <f>VLOOKUP($A32,'Value Added'!$A$2:$AX$44,COLUMN('Value Added'!AA$1),0)/VLOOKUP($A32,'Value Added'!$A$2:$AX$44,COLUMN('Value Added'!$J$1),0)</f>
        <v>1.5957668567877963</v>
      </c>
      <c r="U32" s="337">
        <f>VLOOKUP($A32,'Value Added'!$A$2:$AX$44,COLUMN('Value Added'!AB$1),0)/VLOOKUP($A32,'Value Added'!$A$2:$AX$44,COLUMN('Value Added'!$J$1),0)</f>
        <v>1.6087933531161076</v>
      </c>
      <c r="V32" s="337">
        <f>VLOOKUP($A32,'Value Added'!$A$2:$AX$44,COLUMN('Value Added'!AC$1),0)/VLOOKUP($A32,'Value Added'!$A$2:$AX$44,COLUMN('Value Added'!$J$1),0)</f>
        <v>1.6211444732762896</v>
      </c>
      <c r="W32" s="337">
        <f>VLOOKUP($A32,'Value Added'!$A$2:$AX$44,COLUMN('Value Added'!AD$1),0)/VLOOKUP($A32,'Value Added'!$A$2:$AX$44,COLUMN('Value Added'!$J$1),0)</f>
        <v>1.6328214244228321</v>
      </c>
      <c r="X32" s="337">
        <f>VLOOKUP($A32,'Value Added'!$A$2:$AX$44,COLUMN('Value Added'!AE$1),0)/VLOOKUP($A32,'Value Added'!$A$2:$AX$44,COLUMN('Value Added'!$J$1),0)</f>
        <v>1.643826784609864</v>
      </c>
      <c r="Y32" s="337">
        <f>VLOOKUP($A32,'Value Added'!$A$2:$AX$44,COLUMN('Value Added'!AF$1),0)/VLOOKUP($A32,'Value Added'!$A$2:$AX$44,COLUMN('Value Added'!$J$1),0)</f>
        <v>1.6541644623753353</v>
      </c>
      <c r="Z32" s="337">
        <f>VLOOKUP($A32,'Value Added'!$A$2:$AX$44,COLUMN('Value Added'!AG$1),0)/VLOOKUP($A32,'Value Added'!$A$2:$AX$44,COLUMN('Value Added'!$J$1),0)</f>
        <v>1.6638396533407402</v>
      </c>
      <c r="AA32" s="337">
        <f>VLOOKUP($A32,'Value Added'!$A$2:$AX$44,COLUMN('Value Added'!AH$1),0)/VLOOKUP($A32,'Value Added'!$A$2:$AX$44,COLUMN('Value Added'!$J$1),0)</f>
        <v>1.6728587941458564</v>
      </c>
      <c r="AB32" s="337">
        <f>VLOOKUP($A32,'Value Added'!$A$2:$AX$44,COLUMN('Value Added'!AI$1),0)/VLOOKUP($A32,'Value Added'!$A$2:$AX$44,COLUMN('Value Added'!$J$1),0)</f>
        <v>1.6812295140380078</v>
      </c>
      <c r="AC32" s="337">
        <f>VLOOKUP($A32,'Value Added'!$A$2:$AX$44,COLUMN('Value Added'!AJ$1),0)/VLOOKUP($A32,'Value Added'!$A$2:$AX$44,COLUMN('Value Added'!$J$1),0)</f>
        <v>1.688960584433139</v>
      </c>
      <c r="AD32" s="337">
        <f>VLOOKUP($A32,'Value Added'!$A$2:$AX$44,COLUMN('Value Added'!AK$1),0)/VLOOKUP($A32,'Value Added'!$A$2:$AX$44,COLUMN('Value Added'!$J$1),0)</f>
        <v>1.6960618667623963</v>
      </c>
      <c r="AE32" s="337">
        <f>VLOOKUP($A32,'Value Added'!$A$2:$AX$44,COLUMN('Value Added'!AL$1),0)/VLOOKUP($A32,'Value Added'!$A$2:$AX$44,COLUMN('Value Added'!$J$1),0)</f>
        <v>1.702544258912235</v>
      </c>
      <c r="AF32" s="337">
        <f>VLOOKUP($A32,'Value Added'!$A$2:$AX$44,COLUMN('Value Added'!AM$1),0)/VLOOKUP($A32,'Value Added'!$A$2:$AX$44,COLUMN('Value Added'!$J$1),0)</f>
        <v>1.7084196405591234</v>
      </c>
      <c r="AG32" s="337">
        <f>VLOOKUP($A32,'Value Added'!$A$2:$AX$44,COLUMN('Value Added'!AN$1),0)/VLOOKUP($A32,'Value Added'!$A$2:$AX$44,COLUMN('Value Added'!$J$1),0)</f>
        <v>1.7137008176915778</v>
      </c>
      <c r="AH32" s="337">
        <f>VLOOKUP($A32,'Value Added'!$A$2:$AX$44,COLUMN('Value Added'!AO$1),0)/VLOOKUP($A32,'Value Added'!$A$2:$AX$44,COLUMN('Value Added'!$J$1),0)</f>
        <v>1.7184014666024694</v>
      </c>
      <c r="AI32" s="337">
        <f>VLOOKUP($A32,'Value Added'!$A$2:$AX$44,COLUMN('Value Added'!AP$1),0)/VLOOKUP($A32,'Value Added'!$A$2:$AX$44,COLUMN('Value Added'!$J$1),0)</f>
        <v>1.722536077623908</v>
      </c>
      <c r="AJ32" s="337">
        <f>VLOOKUP($A32,'Value Added'!$A$2:$AX$44,COLUMN('Value Added'!AQ$1),0)/VLOOKUP($A32,'Value Added'!$A$2:$AX$44,COLUMN('Value Added'!$J$1),0)</f>
        <v>1.7261198988652424</v>
      </c>
      <c r="AK32" s="337">
        <f>VLOOKUP($A32,'Value Added'!$A$2:$AX$44,COLUMN('Value Added'!AR$1),0)/VLOOKUP($A32,'Value Added'!$A$2:$AX$44,COLUMN('Value Added'!$J$1),0)</f>
        <v>1.7291688802022183</v>
      </c>
      <c r="AL32" s="337">
        <f>VLOOKUP($A32,'Value Added'!$A$2:$AX$44,COLUMN('Value Added'!AS$1),0)/VLOOKUP($A32,'Value Added'!$A$2:$AX$44,COLUMN('Value Added'!$J$1),0)</f>
        <v>1.7316996177521344</v>
      </c>
      <c r="AM32" s="337">
        <f>VLOOKUP($A32,'Value Added'!$A$2:$AX$44,COLUMN('Value Added'!AT$1),0)/VLOOKUP($A32,'Value Added'!$A$2:$AX$44,COLUMN('Value Added'!$J$1),0)</f>
        <v>1.7337292990560931</v>
      </c>
      <c r="AN32" s="337">
        <f>VLOOKUP($A32,'Value Added'!$A$2:$AX$44,COLUMN('Value Added'!AU$1),0)/VLOOKUP($A32,'Value Added'!$A$2:$AX$44,COLUMN('Value Added'!$J$1),0)</f>
        <v>1.7352756491753452</v>
      </c>
      <c r="AO32" s="337">
        <f>VLOOKUP($A32,'Value Added'!$A$2:$AX$44,COLUMN('Value Added'!AV$1),0)/VLOOKUP($A32,'Value Added'!$A$2:$AX$44,COLUMN('Value Added'!$J$1),0)</f>
        <v>1.7363568778942025</v>
      </c>
      <c r="AP32" s="337">
        <f>VLOOKUP($A32,'Value Added'!$A$2:$AX$44,COLUMN('Value Added'!AW$1),0)/VLOOKUP($A32,'Value Added'!$A$2:$AX$44,COLUMN('Value Added'!$J$1),0)</f>
        <v>1.7369916282075857</v>
      </c>
      <c r="AQ32" s="338">
        <f>VLOOKUP($A32,'Value Added'!$A$2:$AX$44,COLUMN('Value Added'!AX$1),0)/VLOOKUP($A32,'Value Added'!$A$2:$AX$44,COLUMN('Value Added'!$J$1),0)</f>
        <v>1.7371989262564389</v>
      </c>
    </row>
    <row r="33" spans="1:43" x14ac:dyDescent="0.2">
      <c r="A33" s="74" t="s">
        <v>30</v>
      </c>
      <c r="B33" s="161" t="s">
        <v>379</v>
      </c>
      <c r="C33" s="161">
        <v>1</v>
      </c>
      <c r="D33" s="342">
        <f>VLOOKUP($A33,'Value Added'!$A$2:$AX$44,COLUMN('Value Added'!K$1),0)/VLOOKUP($A33,'Value Added'!$A$2:$AX$44,COLUMN('Value Added'!$J$1),0)</f>
        <v>1.1723791590515567</v>
      </c>
      <c r="E33" s="337">
        <f>VLOOKUP($A33,'Value Added'!$A$2:$AX$44,COLUMN('Value Added'!L$1),0)/VLOOKUP($A33,'Value Added'!$A$2:$AX$44,COLUMN('Value Added'!$J$1),0)</f>
        <v>1.2338140905771489</v>
      </c>
      <c r="F33" s="337">
        <f>VLOOKUP($A33,'Value Added'!$A$2:$AX$44,COLUMN('Value Added'!M$1),0)/VLOOKUP($A33,'Value Added'!$A$2:$AX$44,COLUMN('Value Added'!$J$1),0)</f>
        <v>1.2623654193994156</v>
      </c>
      <c r="G33" s="337">
        <f>VLOOKUP($A33,'Value Added'!$A$2:$AX$44,COLUMN('Value Added'!N$1),0)/VLOOKUP($A33,'Value Added'!$A$2:$AX$44,COLUMN('Value Added'!$J$1),0)</f>
        <v>1.333047813701395</v>
      </c>
      <c r="H33" s="337">
        <f>VLOOKUP($A33,'Value Added'!$A$2:$AX$44,COLUMN('Value Added'!O$1),0)/VLOOKUP($A33,'Value Added'!$A$2:$AX$44,COLUMN('Value Added'!$J$1),0)</f>
        <v>1.422372870104474</v>
      </c>
      <c r="I33" s="337">
        <f>VLOOKUP($A33,'Value Added'!$A$2:$AX$44,COLUMN('Value Added'!P$1),0)/VLOOKUP($A33,'Value Added'!$A$2:$AX$44,COLUMN('Value Added'!$J$1),0)</f>
        <v>1.5070568770888366</v>
      </c>
      <c r="J33" s="337">
        <f>VLOOKUP($A33,'Value Added'!$A$2:$AX$44,COLUMN('Value Added'!Q$1),0)/VLOOKUP($A33,'Value Added'!$A$2:$AX$44,COLUMN('Value Added'!$J$1),0)</f>
        <v>1.5822451164208666</v>
      </c>
      <c r="K33" s="337">
        <f>VLOOKUP($A33,'Value Added'!$A$2:$AX$44,COLUMN('Value Added'!R$1),0)/VLOOKUP($A33,'Value Added'!$A$2:$AX$44,COLUMN('Value Added'!$J$1),0)</f>
        <v>1.6488640292270049</v>
      </c>
      <c r="L33" s="337">
        <f>VLOOKUP($A33,'Value Added'!$A$2:$AX$44,COLUMN('Value Added'!S$1),0)/VLOOKUP($A33,'Value Added'!$A$2:$AX$44,COLUMN('Value Added'!$J$1),0)</f>
        <v>1.7084485478598248</v>
      </c>
      <c r="M33" s="337">
        <f>VLOOKUP($A33,'Value Added'!$A$2:$AX$44,COLUMN('Value Added'!T$1),0)/VLOOKUP($A33,'Value Added'!$A$2:$AX$44,COLUMN('Value Added'!$J$1),0)</f>
        <v>1.7630473078537852</v>
      </c>
      <c r="N33" s="337">
        <f>VLOOKUP($A33,'Value Added'!$A$2:$AX$44,COLUMN('Value Added'!U$1),0)/VLOOKUP($A33,'Value Added'!$A$2:$AX$44,COLUMN('Value Added'!$J$1),0)</f>
        <v>1.8147591315225786</v>
      </c>
      <c r="O33" s="337">
        <f>VLOOKUP($A33,'Value Added'!$A$2:$AX$44,COLUMN('Value Added'!V$1),0)/VLOOKUP($A33,'Value Added'!$A$2:$AX$44,COLUMN('Value Added'!$J$1),0)</f>
        <v>1.8644498102967046</v>
      </c>
      <c r="P33" s="337">
        <f>VLOOKUP($A33,'Value Added'!$A$2:$AX$44,COLUMN('Value Added'!W$1),0)/VLOOKUP($A33,'Value Added'!$A$2:$AX$44,COLUMN('Value Added'!$J$1),0)</f>
        <v>1.9127215227097651</v>
      </c>
      <c r="Q33" s="337">
        <f>VLOOKUP($A33,'Value Added'!$A$2:$AX$44,COLUMN('Value Added'!X$1),0)/VLOOKUP($A33,'Value Added'!$A$2:$AX$44,COLUMN('Value Added'!$J$1),0)</f>
        <v>1.9602650322278352</v>
      </c>
      <c r="R33" s="337">
        <f>VLOOKUP($A33,'Value Added'!$A$2:$AX$44,COLUMN('Value Added'!Y$1),0)/VLOOKUP($A33,'Value Added'!$A$2:$AX$44,COLUMN('Value Added'!$J$1),0)</f>
        <v>2.0078557126105907</v>
      </c>
      <c r="S33" s="337">
        <f>VLOOKUP($A33,'Value Added'!$A$2:$AX$44,COLUMN('Value Added'!Z$1),0)/VLOOKUP($A33,'Value Added'!$A$2:$AX$44,COLUMN('Value Added'!$J$1),0)</f>
        <v>2.0561774619615232</v>
      </c>
      <c r="T33" s="337">
        <f>VLOOKUP($A33,'Value Added'!$A$2:$AX$44,COLUMN('Value Added'!AA$1),0)/VLOOKUP($A33,'Value Added'!$A$2:$AX$44,COLUMN('Value Added'!$J$1),0)</f>
        <v>2.1052664616318921</v>
      </c>
      <c r="U33" s="337">
        <f>VLOOKUP($A33,'Value Added'!$A$2:$AX$44,COLUMN('Value Added'!AB$1),0)/VLOOKUP($A33,'Value Added'!$A$2:$AX$44,COLUMN('Value Added'!$J$1),0)</f>
        <v>2.1549787784658516</v>
      </c>
      <c r="V33" s="337">
        <f>VLOOKUP($A33,'Value Added'!$A$2:$AX$44,COLUMN('Value Added'!AC$1),0)/VLOOKUP($A33,'Value Added'!$A$2:$AX$44,COLUMN('Value Added'!$J$1),0)</f>
        <v>2.2051566018200095</v>
      </c>
      <c r="W33" s="337">
        <f>VLOOKUP($A33,'Value Added'!$A$2:$AX$44,COLUMN('Value Added'!AD$1),0)/VLOOKUP($A33,'Value Added'!$A$2:$AX$44,COLUMN('Value Added'!$J$1),0)</f>
        <v>2.2556278811016175</v>
      </c>
      <c r="X33" s="337">
        <f>VLOOKUP($A33,'Value Added'!$A$2:$AX$44,COLUMN('Value Added'!AE$1),0)/VLOOKUP($A33,'Value Added'!$A$2:$AX$44,COLUMN('Value Added'!$J$1),0)</f>
        <v>2.3062060890977754</v>
      </c>
      <c r="Y33" s="337">
        <f>VLOOKUP($A33,'Value Added'!$A$2:$AX$44,COLUMN('Value Added'!AF$1),0)/VLOOKUP($A33,'Value Added'!$A$2:$AX$44,COLUMN('Value Added'!$J$1),0)</f>
        <v>2.3566901290086335</v>
      </c>
      <c r="Z33" s="337">
        <f>VLOOKUP($A33,'Value Added'!$A$2:$AX$44,COLUMN('Value Added'!AG$1),0)/VLOOKUP($A33,'Value Added'!$A$2:$AX$44,COLUMN('Value Added'!$J$1),0)</f>
        <v>2.4068644033444917</v>
      </c>
      <c r="AA33" s="337">
        <f>VLOOKUP($A33,'Value Added'!$A$2:$AX$44,COLUMN('Value Added'!AH$1),0)/VLOOKUP($A33,'Value Added'!$A$2:$AX$44,COLUMN('Value Added'!$J$1),0)</f>
        <v>2.4564990627493244</v>
      </c>
      <c r="AB33" s="337">
        <f>VLOOKUP($A33,'Value Added'!$A$2:$AX$44,COLUMN('Value Added'!AI$1),0)/VLOOKUP($A33,'Value Added'!$A$2:$AX$44,COLUMN('Value Added'!$J$1),0)</f>
        <v>2.5053504523205441</v>
      </c>
      <c r="AC33" s="337">
        <f>VLOOKUP($A33,'Value Added'!$A$2:$AX$44,COLUMN('Value Added'!AJ$1),0)/VLOOKUP($A33,'Value Added'!$A$2:$AX$44,COLUMN('Value Added'!$J$1),0)</f>
        <v>2.5531617720571154</v>
      </c>
      <c r="AD33" s="337">
        <f>VLOOKUP($A33,'Value Added'!$A$2:$AX$44,COLUMN('Value Added'!AK$1),0)/VLOOKUP($A33,'Value Added'!$A$2:$AX$44,COLUMN('Value Added'!$J$1),0)</f>
        <v>2.5996639666405974</v>
      </c>
      <c r="AE33" s="337">
        <f>VLOOKUP($A33,'Value Added'!$A$2:$AX$44,COLUMN('Value Added'!AL$1),0)/VLOOKUP($A33,'Value Added'!$A$2:$AX$44,COLUMN('Value Added'!$J$1),0)</f>
        <v>2.6445768577948017</v>
      </c>
      <c r="AF33" s="337">
        <f>VLOOKUP($A33,'Value Added'!$A$2:$AX$44,COLUMN('Value Added'!AM$1),0)/VLOOKUP($A33,'Value Added'!$A$2:$AX$44,COLUMN('Value Added'!$J$1),0)</f>
        <v>2.6876105299488557</v>
      </c>
      <c r="AG33" s="337">
        <f>VLOOKUP($A33,'Value Added'!$A$2:$AX$44,COLUMN('Value Added'!AN$1),0)/VLOOKUP($A33,'Value Added'!$A$2:$AX$44,COLUMN('Value Added'!$J$1),0)</f>
        <v>2.7284669768230692</v>
      </c>
      <c r="AH33" s="337">
        <f>VLOOKUP($A33,'Value Added'!$A$2:$AX$44,COLUMN('Value Added'!AO$1),0)/VLOOKUP($A33,'Value Added'!$A$2:$AX$44,COLUMN('Value Added'!$J$1),0)</f>
        <v>2.7668420128586475</v>
      </c>
      <c r="AI33" s="337">
        <f>VLOOKUP($A33,'Value Added'!$A$2:$AX$44,COLUMN('Value Added'!AP$1),0)/VLOOKUP($A33,'Value Added'!$A$2:$AX$44,COLUMN('Value Added'!$J$1),0)</f>
        <v>2.8024274491276255</v>
      </c>
      <c r="AJ33" s="337">
        <f>VLOOKUP($A33,'Value Added'!$A$2:$AX$44,COLUMN('Value Added'!AQ$1),0)/VLOOKUP($A33,'Value Added'!$A$2:$AX$44,COLUMN('Value Added'!$J$1),0)</f>
        <v>2.8349135285132343</v>
      </c>
      <c r="AK33" s="337">
        <f>VLOOKUP($A33,'Value Added'!$A$2:$AX$44,COLUMN('Value Added'!AR$1),0)/VLOOKUP($A33,'Value Added'!$A$2:$AX$44,COLUMN('Value Added'!$J$1),0)</f>
        <v>2.8639916095869942</v>
      </c>
      <c r="AL33" s="337">
        <f>VLOOKUP($A33,'Value Added'!$A$2:$AX$44,COLUMN('Value Added'!AS$1),0)/VLOOKUP($A33,'Value Added'!$A$2:$AX$44,COLUMN('Value Added'!$J$1),0)</f>
        <v>2.8893570827940538</v>
      </c>
      <c r="AM33" s="337">
        <f>VLOOKUP($A33,'Value Added'!$A$2:$AX$44,COLUMN('Value Added'!AT$1),0)/VLOOKUP($A33,'Value Added'!$A$2:$AX$44,COLUMN('Value Added'!$J$1),0)</f>
        <v>2.9107124963810826</v>
      </c>
      <c r="AN33" s="337">
        <f>VLOOKUP($A33,'Value Added'!$A$2:$AX$44,COLUMN('Value Added'!AU$1),0)/VLOOKUP($A33,'Value Added'!$A$2:$AX$44,COLUMN('Value Added'!$J$1),0)</f>
        <v>2.9277708630741799</v>
      </c>
      <c r="AO33" s="337">
        <f>VLOOKUP($A33,'Value Added'!$A$2:$AX$44,COLUMN('Value Added'!AV$1),0)/VLOOKUP($A33,'Value Added'!$A$2:$AX$44,COLUMN('Value Added'!$J$1),0)</f>
        <v>2.9402591119742443</v>
      </c>
      <c r="AP33" s="337">
        <f>VLOOKUP($A33,'Value Added'!$A$2:$AX$44,COLUMN('Value Added'!AW$1),0)/VLOOKUP($A33,'Value Added'!$A$2:$AX$44,COLUMN('Value Added'!$J$1),0)</f>
        <v>2.9479216436414961</v>
      </c>
      <c r="AQ33" s="338">
        <f>VLOOKUP($A33,'Value Added'!$A$2:$AX$44,COLUMN('Value Added'!AX$1),0)/VLOOKUP($A33,'Value Added'!$A$2:$AX$44,COLUMN('Value Added'!$J$1),0)</f>
        <v>2.9505239400690386</v>
      </c>
    </row>
    <row r="34" spans="1:43" x14ac:dyDescent="0.2">
      <c r="A34" s="74" t="s">
        <v>32</v>
      </c>
      <c r="B34" s="161" t="s">
        <v>379</v>
      </c>
      <c r="C34" s="161">
        <v>1</v>
      </c>
      <c r="D34" s="342">
        <f>VLOOKUP($A34,'Value Added'!$A$2:$AX$44,COLUMN('Value Added'!K$1),0)/VLOOKUP($A34,'Value Added'!$A$2:$AX$44,COLUMN('Value Added'!$J$1),0)</f>
        <v>1.1286492081810726</v>
      </c>
      <c r="E34" s="337">
        <f>VLOOKUP($A34,'Value Added'!$A$2:$AX$44,COLUMN('Value Added'!L$1),0)/VLOOKUP($A34,'Value Added'!$A$2:$AX$44,COLUMN('Value Added'!$J$1),0)</f>
        <v>1.174034390336933</v>
      </c>
      <c r="F34" s="337">
        <f>VLOOKUP($A34,'Value Added'!$A$2:$AX$44,COLUMN('Value Added'!M$1),0)/VLOOKUP($A34,'Value Added'!$A$2:$AX$44,COLUMN('Value Added'!$J$1),0)</f>
        <v>1.1845028979599779</v>
      </c>
      <c r="G34" s="337">
        <f>VLOOKUP($A34,'Value Added'!$A$2:$AX$44,COLUMN('Value Added'!N$1),0)/VLOOKUP($A34,'Value Added'!$A$2:$AX$44,COLUMN('Value Added'!$J$1),0)</f>
        <v>1.2100971044546189</v>
      </c>
      <c r="H34" s="337">
        <f>VLOOKUP($A34,'Value Added'!$A$2:$AX$44,COLUMN('Value Added'!O$1),0)/VLOOKUP($A34,'Value Added'!$A$2:$AX$44,COLUMN('Value Added'!$J$1),0)</f>
        <v>1.2419678455401317</v>
      </c>
      <c r="I34" s="337">
        <f>VLOOKUP($A34,'Value Added'!$A$2:$AX$44,COLUMN('Value Added'!P$1),0)/VLOOKUP($A34,'Value Added'!$A$2:$AX$44,COLUMN('Value Added'!$J$1),0)</f>
        <v>1.2722061479014148</v>
      </c>
      <c r="J34" s="337">
        <f>VLOOKUP($A34,'Value Added'!$A$2:$AX$44,COLUMN('Value Added'!Q$1),0)/VLOOKUP($A34,'Value Added'!$A$2:$AX$44,COLUMN('Value Added'!$J$1),0)</f>
        <v>1.2989950238667392</v>
      </c>
      <c r="K34" s="337">
        <f>VLOOKUP($A34,'Value Added'!$A$2:$AX$44,COLUMN('Value Added'!R$1),0)/VLOOKUP($A34,'Value Added'!$A$2:$AX$44,COLUMN('Value Added'!$J$1),0)</f>
        <v>1.3221475264648042</v>
      </c>
      <c r="L34" s="337">
        <f>VLOOKUP($A34,'Value Added'!$A$2:$AX$44,COLUMN('Value Added'!S$1),0)/VLOOKUP($A34,'Value Added'!$A$2:$AX$44,COLUMN('Value Added'!$J$1),0)</f>
        <v>1.3415113477065277</v>
      </c>
      <c r="M34" s="337">
        <f>VLOOKUP($A34,'Value Added'!$A$2:$AX$44,COLUMN('Value Added'!T$1),0)/VLOOKUP($A34,'Value Added'!$A$2:$AX$44,COLUMN('Value Added'!$J$1),0)</f>
        <v>1.3569703591685005</v>
      </c>
      <c r="N34" s="337">
        <f>VLOOKUP($A34,'Value Added'!$A$2:$AX$44,COLUMN('Value Added'!U$1),0)/VLOOKUP($A34,'Value Added'!$A$2:$AX$44,COLUMN('Value Added'!$J$1),0)</f>
        <v>1.3685392515326082</v>
      </c>
      <c r="O34" s="337">
        <f>VLOOKUP($A34,'Value Added'!$A$2:$AX$44,COLUMN('Value Added'!V$1),0)/VLOOKUP($A34,'Value Added'!$A$2:$AX$44,COLUMN('Value Added'!$J$1),0)</f>
        <v>1.3766492363801364</v>
      </c>
      <c r="P34" s="337">
        <f>VLOOKUP($A34,'Value Added'!$A$2:$AX$44,COLUMN('Value Added'!W$1),0)/VLOOKUP($A34,'Value Added'!$A$2:$AX$44,COLUMN('Value Added'!$J$1),0)</f>
        <v>1.3818677324389745</v>
      </c>
      <c r="Q34" s="337">
        <f>VLOOKUP($A34,'Value Added'!$A$2:$AX$44,COLUMN('Value Added'!X$1),0)/VLOOKUP($A34,'Value Added'!$A$2:$AX$44,COLUMN('Value Added'!$J$1),0)</f>
        <v>1.3847927631246439</v>
      </c>
      <c r="R34" s="337">
        <f>VLOOKUP($A34,'Value Added'!$A$2:$AX$44,COLUMN('Value Added'!Y$1),0)/VLOOKUP($A34,'Value Added'!$A$2:$AX$44,COLUMN('Value Added'!$J$1),0)</f>
        <v>1.3860414575876583</v>
      </c>
      <c r="S34" s="337">
        <f>VLOOKUP($A34,'Value Added'!$A$2:$AX$44,COLUMN('Value Added'!Z$1),0)/VLOOKUP($A34,'Value Added'!$A$2:$AX$44,COLUMN('Value Added'!$J$1),0)</f>
        <v>1.386149454857901</v>
      </c>
      <c r="T34" s="337">
        <f>VLOOKUP($A34,'Value Added'!$A$2:$AX$44,COLUMN('Value Added'!AA$1),0)/VLOOKUP($A34,'Value Added'!$A$2:$AX$44,COLUMN('Value Added'!$J$1),0)</f>
        <v>1.3852900221392708</v>
      </c>
      <c r="U34" s="337">
        <f>VLOOKUP($A34,'Value Added'!$A$2:$AX$44,COLUMN('Value Added'!AB$1),0)/VLOOKUP($A34,'Value Added'!$A$2:$AX$44,COLUMN('Value Added'!$J$1),0)</f>
        <v>1.3835467962736678</v>
      </c>
      <c r="V34" s="337">
        <f>VLOOKUP($A34,'Value Added'!$A$2:$AX$44,COLUMN('Value Added'!AC$1),0)/VLOOKUP($A34,'Value Added'!$A$2:$AX$44,COLUMN('Value Added'!$J$1),0)</f>
        <v>1.3810048025076156</v>
      </c>
      <c r="W34" s="337">
        <f>VLOOKUP($A34,'Value Added'!$A$2:$AX$44,COLUMN('Value Added'!AD$1),0)/VLOOKUP($A34,'Value Added'!$A$2:$AX$44,COLUMN('Value Added'!$J$1),0)</f>
        <v>1.3777499475845338</v>
      </c>
      <c r="X34" s="337">
        <f>VLOOKUP($A34,'Value Added'!$A$2:$AX$44,COLUMN('Value Added'!AE$1),0)/VLOOKUP($A34,'Value Added'!$A$2:$AX$44,COLUMN('Value Added'!$J$1),0)</f>
        <v>1.3738685614850061</v>
      </c>
      <c r="Y34" s="337">
        <f>VLOOKUP($A34,'Value Added'!$A$2:$AX$44,COLUMN('Value Added'!AF$1),0)/VLOOKUP($A34,'Value Added'!$A$2:$AX$44,COLUMN('Value Added'!$J$1),0)</f>
        <v>1.3694469898251991</v>
      </c>
      <c r="Z34" s="337">
        <f>VLOOKUP($A34,'Value Added'!$A$2:$AX$44,COLUMN('Value Added'!AG$1),0)/VLOOKUP($A34,'Value Added'!$A$2:$AX$44,COLUMN('Value Added'!$J$1),0)</f>
        <v>1.364571238198639</v>
      </c>
      <c r="AA34" s="337">
        <f>VLOOKUP($A34,'Value Added'!$A$2:$AX$44,COLUMN('Value Added'!AH$1),0)/VLOOKUP($A34,'Value Added'!$A$2:$AX$44,COLUMN('Value Added'!$J$1),0)</f>
        <v>1.359326669102864</v>
      </c>
      <c r="AB34" s="337">
        <f>VLOOKUP($A34,'Value Added'!$A$2:$AX$44,COLUMN('Value Added'!AI$1),0)/VLOOKUP($A34,'Value Added'!$A$2:$AX$44,COLUMN('Value Added'!$J$1),0)</f>
        <v>1.3537977515345994</v>
      </c>
      <c r="AC34" s="337">
        <f>VLOOKUP($A34,'Value Added'!$A$2:$AX$44,COLUMN('Value Added'!AJ$1),0)/VLOOKUP($A34,'Value Added'!$A$2:$AX$44,COLUMN('Value Added'!$J$1),0)</f>
        <v>1.3480678628673632</v>
      </c>
      <c r="AD34" s="337">
        <f>VLOOKUP($A34,'Value Added'!$A$2:$AX$44,COLUMN('Value Added'!AK$1),0)/VLOOKUP($A34,'Value Added'!$A$2:$AX$44,COLUMN('Value Added'!$J$1),0)</f>
        <v>1.342219142245187</v>
      </c>
      <c r="AE34" s="337">
        <f>VLOOKUP($A34,'Value Added'!$A$2:$AX$44,COLUMN('Value Added'!AL$1),0)/VLOOKUP($A34,'Value Added'!$A$2:$AX$44,COLUMN('Value Added'!$J$1),0)</f>
        <v>1.3363323944341816</v>
      </c>
      <c r="AF34" s="337">
        <f>VLOOKUP($A34,'Value Added'!$A$2:$AX$44,COLUMN('Value Added'!AM$1),0)/VLOOKUP($A34,'Value Added'!$A$2:$AX$44,COLUMN('Value Added'!$J$1),0)</f>
        <v>1.3304870428691176</v>
      </c>
      <c r="AG34" s="337">
        <f>VLOOKUP($A34,'Value Added'!$A$2:$AX$44,COLUMN('Value Added'!AN$1),0)/VLOOKUP($A34,'Value Added'!$A$2:$AX$44,COLUMN('Value Added'!$J$1),0)</f>
        <v>1.3247611305118072</v>
      </c>
      <c r="AH34" s="337">
        <f>VLOOKUP($A34,'Value Added'!$A$2:$AX$44,COLUMN('Value Added'!AO$1),0)/VLOOKUP($A34,'Value Added'!$A$2:$AX$44,COLUMN('Value Added'!$J$1),0)</f>
        <v>1.3192313670994371</v>
      </c>
      <c r="AI34" s="337">
        <f>VLOOKUP($A34,'Value Added'!$A$2:$AX$44,COLUMN('Value Added'!AP$1),0)/VLOOKUP($A34,'Value Added'!$A$2:$AX$44,COLUMN('Value Added'!$J$1),0)</f>
        <v>1.3139732214003403</v>
      </c>
      <c r="AJ34" s="337">
        <f>VLOOKUP($A34,'Value Added'!$A$2:$AX$44,COLUMN('Value Added'!AQ$1),0)/VLOOKUP($A34,'Value Added'!$A$2:$AX$44,COLUMN('Value Added'!$J$1),0)</f>
        <v>1.3090610572092216</v>
      </c>
      <c r="AK34" s="337">
        <f>VLOOKUP($A34,'Value Added'!$A$2:$AX$44,COLUMN('Value Added'!AR$1),0)/VLOOKUP($A34,'Value Added'!$A$2:$AX$44,COLUMN('Value Added'!$J$1),0)</f>
        <v>1.3045683120000382</v>
      </c>
      <c r="AL34" s="337">
        <f>VLOOKUP($A34,'Value Added'!$A$2:$AX$44,COLUMN('Value Added'!AS$1),0)/VLOOKUP($A34,'Value Added'!$A$2:$AX$44,COLUMN('Value Added'!$J$1),0)</f>
        <v>1.3005677174104016</v>
      </c>
      <c r="AM34" s="337">
        <f>VLOOKUP($A34,'Value Added'!$A$2:$AX$44,COLUMN('Value Added'!AT$1),0)/VLOOKUP($A34,'Value Added'!$A$2:$AX$44,COLUMN('Value Added'!$J$1),0)</f>
        <v>1.2971315610544603</v>
      </c>
      <c r="AN34" s="337">
        <f>VLOOKUP($A34,'Value Added'!$A$2:$AX$44,COLUMN('Value Added'!AU$1),0)/VLOOKUP($A34,'Value Added'!$A$2:$AX$44,COLUMN('Value Added'!$J$1),0)</f>
        <v>1.2943319895509842</v>
      </c>
      <c r="AO34" s="337">
        <f>VLOOKUP($A34,'Value Added'!$A$2:$AX$44,COLUMN('Value Added'!AV$1),0)/VLOOKUP($A34,'Value Added'!$A$2:$AX$44,COLUMN('Value Added'!$J$1),0)</f>
        <v>1.2922413531097192</v>
      </c>
      <c r="AP34" s="337">
        <f>VLOOKUP($A34,'Value Added'!$A$2:$AX$44,COLUMN('Value Added'!AW$1),0)/VLOOKUP($A34,'Value Added'!$A$2:$AX$44,COLUMN('Value Added'!$J$1),0)</f>
        <v>1.2909325925441091</v>
      </c>
      <c r="AQ34" s="338">
        <f>VLOOKUP($A34,'Value Added'!$A$2:$AX$44,COLUMN('Value Added'!AX$1),0)/VLOOKUP($A34,'Value Added'!$A$2:$AX$44,COLUMN('Value Added'!$J$1),0)</f>
        <v>1.2904796701745922</v>
      </c>
    </row>
    <row r="35" spans="1:43" x14ac:dyDescent="0.2">
      <c r="A35" s="74" t="s">
        <v>33</v>
      </c>
      <c r="B35" s="161" t="s">
        <v>379</v>
      </c>
      <c r="C35" s="161">
        <v>1</v>
      </c>
      <c r="D35" s="342">
        <f>VLOOKUP($A35,'Value Added'!$A$2:$AX$44,COLUMN('Value Added'!K$1),0)/VLOOKUP($A35,'Value Added'!$A$2:$AX$44,COLUMN('Value Added'!$J$1),0)</f>
        <v>1.2161091099220409</v>
      </c>
      <c r="E35" s="337">
        <f>VLOOKUP($A35,'Value Added'!$A$2:$AX$44,COLUMN('Value Added'!L$1),0)/VLOOKUP($A35,'Value Added'!$A$2:$AX$44,COLUMN('Value Added'!$J$1),0)</f>
        <v>1.3823706648329832</v>
      </c>
      <c r="F35" s="337">
        <f>VLOOKUP($A35,'Value Added'!$A$2:$AX$44,COLUMN('Value Added'!M$1),0)/VLOOKUP($A35,'Value Added'!$A$2:$AX$44,COLUMN('Value Added'!$J$1),0)</f>
        <v>1.4266869702224982</v>
      </c>
      <c r="G35" s="337">
        <f>VLOOKUP($A35,'Value Added'!$A$2:$AX$44,COLUMN('Value Added'!N$1),0)/VLOOKUP($A35,'Value Added'!$A$2:$AX$44,COLUMN('Value Added'!$J$1),0)</f>
        <v>1.5377424225050498</v>
      </c>
      <c r="H35" s="337">
        <f>VLOOKUP($A35,'Value Added'!$A$2:$AX$44,COLUMN('Value Added'!O$1),0)/VLOOKUP($A35,'Value Added'!$A$2:$AX$44,COLUMN('Value Added'!$J$1),0)</f>
        <v>1.6805549848522527</v>
      </c>
      <c r="I35" s="337">
        <f>VLOOKUP($A35,'Value Added'!$A$2:$AX$44,COLUMN('Value Added'!P$1),0)/VLOOKUP($A35,'Value Added'!$A$2:$AX$44,COLUMN('Value Added'!$J$1),0)</f>
        <v>1.8178032796228574</v>
      </c>
      <c r="J35" s="337">
        <f>VLOOKUP($A35,'Value Added'!$A$2:$AX$44,COLUMN('Value Added'!Q$1),0)/VLOOKUP($A35,'Value Added'!$A$2:$AX$44,COLUMN('Value Added'!$J$1),0)</f>
        <v>1.941180773888797</v>
      </c>
      <c r="K35" s="337">
        <f>VLOOKUP($A35,'Value Added'!$A$2:$AX$44,COLUMN('Value Added'!R$1),0)/VLOOKUP($A35,'Value Added'!$A$2:$AX$44,COLUMN('Value Added'!$J$1),0)</f>
        <v>2.0523773806933749</v>
      </c>
      <c r="L35" s="337">
        <f>VLOOKUP($A35,'Value Added'!$A$2:$AX$44,COLUMN('Value Added'!S$1),0)/VLOOKUP($A35,'Value Added'!$A$2:$AX$44,COLUMN('Value Added'!$J$1),0)</f>
        <v>2.1546056535542175</v>
      </c>
      <c r="M35" s="337">
        <f>VLOOKUP($A35,'Value Added'!$A$2:$AX$44,COLUMN('Value Added'!T$1),0)/VLOOKUP($A35,'Value Added'!$A$2:$AX$44,COLUMN('Value Added'!$J$1),0)</f>
        <v>2.2523968167618915</v>
      </c>
      <c r="N35" s="337">
        <f>VLOOKUP($A35,'Value Added'!$A$2:$AX$44,COLUMN('Value Added'!U$1),0)/VLOOKUP($A35,'Value Added'!$A$2:$AX$44,COLUMN('Value Added'!$J$1),0)</f>
        <v>2.350293451859029</v>
      </c>
      <c r="O35" s="337">
        <f>VLOOKUP($A35,'Value Added'!$A$2:$AX$44,COLUMN('Value Added'!V$1),0)/VLOOKUP($A35,'Value Added'!$A$2:$AX$44,COLUMN('Value Added'!$J$1),0)</f>
        <v>2.4489407075807508</v>
      </c>
      <c r="P35" s="337">
        <f>VLOOKUP($A35,'Value Added'!$A$2:$AX$44,COLUMN('Value Added'!W$1),0)/VLOOKUP($A35,'Value Added'!$A$2:$AX$44,COLUMN('Value Added'!$J$1),0)</f>
        <v>2.5478784555210376</v>
      </c>
      <c r="Q35" s="337">
        <f>VLOOKUP($A35,'Value Added'!$A$2:$AX$44,COLUMN('Value Added'!X$1),0)/VLOOKUP($A35,'Value Added'!$A$2:$AX$44,COLUMN('Value Added'!$J$1),0)</f>
        <v>2.6466021523784953</v>
      </c>
      <c r="R35" s="337">
        <f>VLOOKUP($A35,'Value Added'!$A$2:$AX$44,COLUMN('Value Added'!Y$1),0)/VLOOKUP($A35,'Value Added'!$A$2:$AX$44,COLUMN('Value Added'!$J$1),0)</f>
        <v>2.7445642200192144</v>
      </c>
      <c r="S35" s="337">
        <f>VLOOKUP($A35,'Value Added'!$A$2:$AX$44,COLUMN('Value Added'!Z$1),0)/VLOOKUP($A35,'Value Added'!$A$2:$AX$44,COLUMN('Value Added'!$J$1),0)</f>
        <v>2.8412266528236767</v>
      </c>
      <c r="T35" s="337">
        <f>VLOOKUP($A35,'Value Added'!$A$2:$AX$44,COLUMN('Value Added'!AA$1),0)/VLOOKUP($A35,'Value Added'!$A$2:$AX$44,COLUMN('Value Added'!$J$1),0)</f>
        <v>2.9362287649384178</v>
      </c>
      <c r="U35" s="337">
        <f>VLOOKUP($A35,'Value Added'!$A$2:$AX$44,COLUMN('Value Added'!AB$1),0)/VLOOKUP($A35,'Value Added'!$A$2:$AX$44,COLUMN('Value Added'!$J$1),0)</f>
        <v>3.0292624872196372</v>
      </c>
      <c r="V35" s="337">
        <f>VLOOKUP($A35,'Value Added'!$A$2:$AX$44,COLUMN('Value Added'!AC$1),0)/VLOOKUP($A35,'Value Added'!$A$2:$AX$44,COLUMN('Value Added'!$J$1),0)</f>
        <v>3.1200274604795997</v>
      </c>
      <c r="W35" s="337">
        <f>VLOOKUP($A35,'Value Added'!$A$2:$AX$44,COLUMN('Value Added'!AD$1),0)/VLOOKUP($A35,'Value Added'!$A$2:$AX$44,COLUMN('Value Added'!$J$1),0)</f>
        <v>3.2082329915259225</v>
      </c>
      <c r="X35" s="337">
        <f>VLOOKUP($A35,'Value Added'!$A$2:$AX$44,COLUMN('Value Added'!AE$1),0)/VLOOKUP($A35,'Value Added'!$A$2:$AX$44,COLUMN('Value Added'!$J$1),0)</f>
        <v>3.2935999085099419</v>
      </c>
      <c r="Y35" s="337">
        <f>VLOOKUP($A35,'Value Added'!$A$2:$AX$44,COLUMN('Value Added'!AF$1),0)/VLOOKUP($A35,'Value Added'!$A$2:$AX$44,COLUMN('Value Added'!$J$1),0)</f>
        <v>3.3758622981218296</v>
      </c>
      <c r="Z35" s="337">
        <f>VLOOKUP($A35,'Value Added'!$A$2:$AX$44,COLUMN('Value Added'!AG$1),0)/VLOOKUP($A35,'Value Added'!$A$2:$AX$44,COLUMN('Value Added'!$J$1),0)</f>
        <v>3.4547691090463979</v>
      </c>
      <c r="AA35" s="337">
        <f>VLOOKUP($A35,'Value Added'!$A$2:$AX$44,COLUMN('Value Added'!AH$1),0)/VLOOKUP($A35,'Value Added'!$A$2:$AX$44,COLUMN('Value Added'!$J$1),0)</f>
        <v>3.5300856081353582</v>
      </c>
      <c r="AB35" s="337">
        <f>VLOOKUP($A35,'Value Added'!$A$2:$AX$44,COLUMN('Value Added'!AI$1),0)/VLOOKUP($A35,'Value Added'!$A$2:$AX$44,COLUMN('Value Added'!$J$1),0)</f>
        <v>3.6015946779176429</v>
      </c>
      <c r="AC35" s="337">
        <f>VLOOKUP($A35,'Value Added'!$A$2:$AX$44,COLUMN('Value Added'!AJ$1),0)/VLOOKUP($A35,'Value Added'!$A$2:$AX$44,COLUMN('Value Added'!$J$1),0)</f>
        <v>3.6690979463215201</v>
      </c>
      <c r="AD35" s="337">
        <f>VLOOKUP($A35,'Value Added'!$A$2:$AX$44,COLUMN('Value Added'!AK$1),0)/VLOOKUP($A35,'Value Added'!$A$2:$AX$44,COLUMN('Value Added'!$J$1),0)</f>
        <v>3.7324167417789207</v>
      </c>
      <c r="AE35" s="337">
        <f>VLOOKUP($A35,'Value Added'!$A$2:$AX$44,COLUMN('Value Added'!AL$1),0)/VLOOKUP($A35,'Value Added'!$A$2:$AX$44,COLUMN('Value Added'!$J$1),0)</f>
        <v>3.7913928691862222</v>
      </c>
      <c r="AF35" s="337">
        <f>VLOOKUP($A35,'Value Added'!$A$2:$AX$44,COLUMN('Value Added'!AM$1),0)/VLOOKUP($A35,'Value Added'!$A$2:$AX$44,COLUMN('Value Added'!$J$1),0)</f>
        <v>3.8458892044688362</v>
      </c>
      <c r="AG35" s="337">
        <f>VLOOKUP($A35,'Value Added'!$A$2:$AX$44,COLUMN('Value Added'!AN$1),0)/VLOOKUP($A35,'Value Added'!$A$2:$AX$44,COLUMN('Value Added'!$J$1),0)</f>
        <v>3.8957901077056976</v>
      </c>
      <c r="AH35" s="337">
        <f>VLOOKUP($A35,'Value Added'!$A$2:$AX$44,COLUMN('Value Added'!AO$1),0)/VLOOKUP($A35,'Value Added'!$A$2:$AX$44,COLUMN('Value Added'!$J$1),0)</f>
        <v>3.9410016568821251</v>
      </c>
      <c r="AI35" s="337">
        <f>VLOOKUP($A35,'Value Added'!$A$2:$AX$44,COLUMN('Value Added'!AP$1),0)/VLOOKUP($A35,'Value Added'!$A$2:$AX$44,COLUMN('Value Added'!$J$1),0)</f>
        <v>3.9814517063273591</v>
      </c>
      <c r="AJ35" s="337">
        <f>VLOOKUP($A35,'Value Added'!$A$2:$AX$44,COLUMN('Value Added'!AQ$1),0)/VLOOKUP($A35,'Value Added'!$A$2:$AX$44,COLUMN('Value Added'!$J$1),0)</f>
        <v>4.0170897757328383</v>
      </c>
      <c r="AK35" s="337">
        <f>VLOOKUP($A35,'Value Added'!$A$2:$AX$44,COLUMN('Value Added'!AR$1),0)/VLOOKUP($A35,'Value Added'!$A$2:$AX$44,COLUMN('Value Added'!$J$1),0)</f>
        <v>4.0478867773179426</v>
      </c>
      <c r="AL35" s="337">
        <f>VLOOKUP($A35,'Value Added'!$A$2:$AX$44,COLUMN('Value Added'!AS$1),0)/VLOOKUP($A35,'Value Added'!$A$2:$AX$44,COLUMN('Value Added'!$J$1),0)</f>
        <v>4.0738345901957782</v>
      </c>
      <c r="AM35" s="337">
        <f>VLOOKUP($A35,'Value Added'!$A$2:$AX$44,COLUMN('Value Added'!AT$1),0)/VLOOKUP($A35,'Value Added'!$A$2:$AX$44,COLUMN('Value Added'!$J$1),0)</f>
        <v>4.094945492280444</v>
      </c>
      <c r="AN35" s="337">
        <f>VLOOKUP($A35,'Value Added'!$A$2:$AX$44,COLUMN('Value Added'!AU$1),0)/VLOOKUP($A35,'Value Added'!$A$2:$AX$44,COLUMN('Value Added'!$J$1),0)</f>
        <v>4.1112514611618254</v>
      </c>
      <c r="AO35" s="337">
        <f>VLOOKUP($A35,'Value Added'!$A$2:$AX$44,COLUMN('Value Added'!AV$1),0)/VLOOKUP($A35,'Value Added'!$A$2:$AX$44,COLUMN('Value Added'!$J$1),0)</f>
        <v>4.122803356249694</v>
      </c>
      <c r="AP35" s="337">
        <f>VLOOKUP($A35,'Value Added'!$A$2:$AX$44,COLUMN('Value Added'!AW$1),0)/VLOOKUP($A35,'Value Added'!$A$2:$AX$44,COLUMN('Value Added'!$J$1),0)</f>
        <v>4.129669995156422</v>
      </c>
      <c r="AQ35" s="338">
        <f>VLOOKUP($A35,'Value Added'!$A$2:$AX$44,COLUMN('Value Added'!AX$1),0)/VLOOKUP($A35,'Value Added'!$A$2:$AX$44,COLUMN('Value Added'!$J$1),0)</f>
        <v>4.1319371377498513</v>
      </c>
    </row>
    <row r="36" spans="1:43" x14ac:dyDescent="0.2">
      <c r="A36" s="74" t="s">
        <v>34</v>
      </c>
      <c r="B36" s="161" t="s">
        <v>379</v>
      </c>
      <c r="C36" s="161">
        <v>1</v>
      </c>
      <c r="D36" s="342">
        <f>VLOOKUP($A36,'Value Added'!$A$2:$AX$44,COLUMN('Value Added'!K$1),0)/VLOOKUP($A36,'Value Added'!$A$2:$AX$44,COLUMN('Value Added'!$J$1),0)</f>
        <v>1.2046560275511999</v>
      </c>
      <c r="E36" s="337">
        <f>VLOOKUP($A36,'Value Added'!$A$2:$AX$44,COLUMN('Value Added'!L$1),0)/VLOOKUP($A36,'Value Added'!$A$2:$AX$44,COLUMN('Value Added'!$J$1),0)</f>
        <v>1.3167314539888968</v>
      </c>
      <c r="F36" s="337">
        <f>VLOOKUP($A36,'Value Added'!$A$2:$AX$44,COLUMN('Value Added'!M$1),0)/VLOOKUP($A36,'Value Added'!$A$2:$AX$44,COLUMN('Value Added'!$J$1),0)</f>
        <v>1.3535737305212812</v>
      </c>
      <c r="G36" s="337">
        <f>VLOOKUP($A36,'Value Added'!$A$2:$AX$44,COLUMN('Value Added'!N$1),0)/VLOOKUP($A36,'Value Added'!$A$2:$AX$44,COLUMN('Value Added'!$J$1),0)</f>
        <v>1.4439826037535095</v>
      </c>
      <c r="H36" s="337">
        <f>VLOOKUP($A36,'Value Added'!$A$2:$AX$44,COLUMN('Value Added'!O$1),0)/VLOOKUP($A36,'Value Added'!$A$2:$AX$44,COLUMN('Value Added'!$J$1),0)</f>
        <v>1.555701339816264</v>
      </c>
      <c r="I36" s="337">
        <f>VLOOKUP($A36,'Value Added'!$A$2:$AX$44,COLUMN('Value Added'!P$1),0)/VLOOKUP($A36,'Value Added'!$A$2:$AX$44,COLUMN('Value Added'!$J$1),0)</f>
        <v>1.6559122160480133</v>
      </c>
      <c r="J36" s="337">
        <f>VLOOKUP($A36,'Value Added'!$A$2:$AX$44,COLUMN('Value Added'!Q$1),0)/VLOOKUP($A36,'Value Added'!$A$2:$AX$44,COLUMN('Value Added'!$J$1),0)</f>
        <v>1.7396131180492298</v>
      </c>
      <c r="K36" s="337">
        <f>VLOOKUP($A36,'Value Added'!$A$2:$AX$44,COLUMN('Value Added'!R$1),0)/VLOOKUP($A36,'Value Added'!$A$2:$AX$44,COLUMN('Value Added'!$J$1),0)</f>
        <v>1.8113546588140579</v>
      </c>
      <c r="L36" s="337">
        <f>VLOOKUP($A36,'Value Added'!$A$2:$AX$44,COLUMN('Value Added'!S$1),0)/VLOOKUP($A36,'Value Added'!$A$2:$AX$44,COLUMN('Value Added'!$J$1),0)</f>
        <v>1.8772449324464084</v>
      </c>
      <c r="M36" s="337">
        <f>VLOOKUP($A36,'Value Added'!$A$2:$AX$44,COLUMN('Value Added'!T$1),0)/VLOOKUP($A36,'Value Added'!$A$2:$AX$44,COLUMN('Value Added'!$J$1),0)</f>
        <v>1.9446264725851845</v>
      </c>
      <c r="N36" s="337">
        <f>VLOOKUP($A36,'Value Added'!$A$2:$AX$44,COLUMN('Value Added'!U$1),0)/VLOOKUP($A36,'Value Added'!$A$2:$AX$44,COLUMN('Value Added'!$J$1),0)</f>
        <v>2.0201990677955011</v>
      </c>
      <c r="O36" s="337">
        <f>VLOOKUP($A36,'Value Added'!$A$2:$AX$44,COLUMN('Value Added'!V$1),0)/VLOOKUP($A36,'Value Added'!$A$2:$AX$44,COLUMN('Value Added'!$J$1),0)</f>
        <v>2.1042373939742651</v>
      </c>
      <c r="P36" s="337">
        <f>VLOOKUP($A36,'Value Added'!$A$2:$AX$44,COLUMN('Value Added'!W$1),0)/VLOOKUP($A36,'Value Added'!$A$2:$AX$44,COLUMN('Value Added'!$J$1),0)</f>
        <v>2.1950858585319981</v>
      </c>
      <c r="Q36" s="337">
        <f>VLOOKUP($A36,'Value Added'!$A$2:$AX$44,COLUMN('Value Added'!X$1),0)/VLOOKUP($A36,'Value Added'!$A$2:$AX$44,COLUMN('Value Added'!$J$1),0)</f>
        <v>2.290752213610602</v>
      </c>
      <c r="R36" s="337">
        <f>VLOOKUP($A36,'Value Added'!$A$2:$AX$44,COLUMN('Value Added'!Y$1),0)/VLOOKUP($A36,'Value Added'!$A$2:$AX$44,COLUMN('Value Added'!$J$1),0)</f>
        <v>2.3888460272834551</v>
      </c>
      <c r="S36" s="337">
        <f>VLOOKUP($A36,'Value Added'!$A$2:$AX$44,COLUMN('Value Added'!Z$1),0)/VLOOKUP($A36,'Value Added'!$A$2:$AX$44,COLUMN('Value Added'!$J$1),0)</f>
        <v>2.4870097395047286</v>
      </c>
      <c r="T36" s="337">
        <f>VLOOKUP($A36,'Value Added'!$A$2:$AX$44,COLUMN('Value Added'!AA$1),0)/VLOOKUP($A36,'Value Added'!$A$2:$AX$44,COLUMN('Value Added'!$J$1),0)</f>
        <v>2.5844662073526221</v>
      </c>
      <c r="U36" s="337">
        <f>VLOOKUP($A36,'Value Added'!$A$2:$AX$44,COLUMN('Value Added'!AB$1),0)/VLOOKUP($A36,'Value Added'!$A$2:$AX$44,COLUMN('Value Added'!$J$1),0)</f>
        <v>2.6808669636766833</v>
      </c>
      <c r="V36" s="337">
        <f>VLOOKUP($A36,'Value Added'!$A$2:$AX$44,COLUMN('Value Added'!AC$1),0)/VLOOKUP($A36,'Value Added'!$A$2:$AX$44,COLUMN('Value Added'!$J$1),0)</f>
        <v>2.7758608356393588</v>
      </c>
      <c r="W36" s="337">
        <f>VLOOKUP($A36,'Value Added'!$A$2:$AX$44,COLUMN('Value Added'!AD$1),0)/VLOOKUP($A36,'Value Added'!$A$2:$AX$44,COLUMN('Value Added'!$J$1),0)</f>
        <v>2.8690963071679967</v>
      </c>
      <c r="X36" s="337">
        <f>VLOOKUP($A36,'Value Added'!$A$2:$AX$44,COLUMN('Value Added'!AE$1),0)/VLOOKUP($A36,'Value Added'!$A$2:$AX$44,COLUMN('Value Added'!$J$1),0)</f>
        <v>2.9602239130320096</v>
      </c>
      <c r="Y36" s="337">
        <f>VLOOKUP($A36,'Value Added'!$A$2:$AX$44,COLUMN('Value Added'!AF$1),0)/VLOOKUP($A36,'Value Added'!$A$2:$AX$44,COLUMN('Value Added'!$J$1),0)</f>
        <v>3.0488986397220295</v>
      </c>
      <c r="Z36" s="337">
        <f>VLOOKUP($A36,'Value Added'!$A$2:$AX$44,COLUMN('Value Added'!AG$1),0)/VLOOKUP($A36,'Value Added'!$A$2:$AX$44,COLUMN('Value Added'!$J$1),0)</f>
        <v>3.1347823081858688</v>
      </c>
      <c r="AA36" s="337">
        <f>VLOOKUP($A36,'Value Added'!$A$2:$AX$44,COLUMN('Value Added'!AH$1),0)/VLOOKUP($A36,'Value Added'!$A$2:$AX$44,COLUMN('Value Added'!$J$1),0)</f>
        <v>3.217545913707613</v>
      </c>
      <c r="AB36" s="337">
        <f>VLOOKUP($A36,'Value Added'!$A$2:$AX$44,COLUMN('Value Added'!AI$1),0)/VLOOKUP($A36,'Value Added'!$A$2:$AX$44,COLUMN('Value Added'!$J$1),0)</f>
        <v>3.2968718987931522</v>
      </c>
      <c r="AC36" s="337">
        <f>VLOOKUP($A36,'Value Added'!$A$2:$AX$44,COLUMN('Value Added'!AJ$1),0)/VLOOKUP($A36,'Value Added'!$A$2:$AX$44,COLUMN('Value Added'!$J$1),0)</f>
        <v>3.3724563358363375</v>
      </c>
      <c r="AD36" s="337">
        <f>VLOOKUP($A36,'Value Added'!$A$2:$AX$44,COLUMN('Value Added'!AK$1),0)/VLOOKUP($A36,'Value Added'!$A$2:$AX$44,COLUMN('Value Added'!$J$1),0)</f>
        <v>3.4440109975650417</v>
      </c>
      <c r="AE36" s="337">
        <f>VLOOKUP($A36,'Value Added'!$A$2:$AX$44,COLUMN('Value Added'!AL$1),0)/VLOOKUP($A36,'Value Added'!$A$2:$AX$44,COLUMN('Value Added'!$J$1),0)</f>
        <v>3.5112652947829508</v>
      </c>
      <c r="AF36" s="337">
        <f>VLOOKUP($A36,'Value Added'!$A$2:$AX$44,COLUMN('Value Added'!AM$1),0)/VLOOKUP($A36,'Value Added'!$A$2:$AX$44,COLUMN('Value Added'!$J$1),0)</f>
        <v>3.5739680627014176</v>
      </c>
      <c r="AG36" s="337">
        <f>VLOOKUP($A36,'Value Added'!$A$2:$AX$44,COLUMN('Value Added'!AN$1),0)/VLOOKUP($A36,'Value Added'!$A$2:$AX$44,COLUMN('Value Added'!$J$1),0)</f>
        <v>3.6318891791646379</v>
      </c>
      <c r="AH36" s="337">
        <f>VLOOKUP($A36,'Value Added'!$A$2:$AX$44,COLUMN('Value Added'!AO$1),0)/VLOOKUP($A36,'Value Added'!$A$2:$AX$44,COLUMN('Value Added'!$J$1),0)</f>
        <v>3.6848210002744453</v>
      </c>
      <c r="AI36" s="337">
        <f>VLOOKUP($A36,'Value Added'!$A$2:$AX$44,COLUMN('Value Added'!AP$1),0)/VLOOKUP($A36,'Value Added'!$A$2:$AX$44,COLUMN('Value Added'!$J$1),0)</f>
        <v>3.7325796012800567</v>
      </c>
      <c r="AJ36" s="337">
        <f>VLOOKUP($A36,'Value Added'!$A$2:$AX$44,COLUMN('Value Added'!AQ$1),0)/VLOOKUP($A36,'Value Added'!$A$2:$AX$44,COLUMN('Value Added'!$J$1),0)</f>
        <v>3.7750058130736761</v>
      </c>
      <c r="AK36" s="337">
        <f>VLOOKUP($A36,'Value Added'!$A$2:$AX$44,COLUMN('Value Added'!AR$1),0)/VLOOKUP($A36,'Value Added'!$A$2:$AX$44,COLUMN('Value Added'!$J$1),0)</f>
        <v>3.8119660471834043</v>
      </c>
      <c r="AL36" s="337">
        <f>VLOOKUP($A36,'Value Added'!$A$2:$AX$44,COLUMN('Value Added'!AS$1),0)/VLOOKUP($A36,'Value Added'!$A$2:$AX$44,COLUMN('Value Added'!$J$1),0)</f>
        <v>3.8433529047405286</v>
      </c>
      <c r="AM36" s="337">
        <f>VLOOKUP($A36,'Value Added'!$A$2:$AX$44,COLUMN('Value Added'!AT$1),0)/VLOOKUP($A36,'Value Added'!$A$2:$AX$44,COLUMN('Value Added'!$J$1),0)</f>
        <v>3.869085567478272</v>
      </c>
      <c r="AN36" s="337">
        <f>VLOOKUP($A36,'Value Added'!$A$2:$AX$44,COLUMN('Value Added'!AU$1),0)/VLOOKUP($A36,'Value Added'!$A$2:$AX$44,COLUMN('Value Added'!$J$1),0)</f>
        <v>3.8891099713549178</v>
      </c>
      <c r="AO36" s="337">
        <f>VLOOKUP($A36,'Value Added'!$A$2:$AX$44,COLUMN('Value Added'!AV$1),0)/VLOOKUP($A36,'Value Added'!$A$2:$AX$44,COLUMN('Value Added'!$J$1),0)</f>
        <v>3.9033987658494009</v>
      </c>
      <c r="AP36" s="337">
        <f>VLOOKUP($A36,'Value Added'!$A$2:$AX$44,COLUMN('Value Added'!AW$1),0)/VLOOKUP($A36,'Value Added'!$A$2:$AX$44,COLUMN('Value Added'!$J$1),0)</f>
        <v>3.9119510643183766</v>
      </c>
      <c r="AQ36" s="338">
        <f>VLOOKUP($A36,'Value Added'!$A$2:$AX$44,COLUMN('Value Added'!AX$1),0)/VLOOKUP($A36,'Value Added'!$A$2:$AX$44,COLUMN('Value Added'!$J$1),0)</f>
        <v>3.9147919929991835</v>
      </c>
    </row>
    <row r="37" spans="1:43" x14ac:dyDescent="0.2">
      <c r="A37" s="74" t="s">
        <v>35</v>
      </c>
      <c r="B37" s="161" t="s">
        <v>379</v>
      </c>
      <c r="C37" s="161">
        <v>1</v>
      </c>
      <c r="D37" s="342">
        <f>VLOOKUP($A37,'Value Added'!$A$2:$AX$44,COLUMN('Value Added'!K$1),0)/VLOOKUP($A37,'Value Added'!$A$2:$AX$44,COLUMN('Value Added'!$J$1),0)</f>
        <v>1.166132023212916</v>
      </c>
      <c r="E37" s="337">
        <f>VLOOKUP($A37,'Value Added'!$A$2:$AX$44,COLUMN('Value Added'!L$1),0)/VLOOKUP($A37,'Value Added'!$A$2:$AX$44,COLUMN('Value Added'!$J$1),0)</f>
        <v>1.2390855347738448</v>
      </c>
      <c r="F37" s="337">
        <f>VLOOKUP($A37,'Value Added'!$A$2:$AX$44,COLUMN('Value Added'!M$1),0)/VLOOKUP($A37,'Value Added'!$A$2:$AX$44,COLUMN('Value Added'!$J$1),0)</f>
        <v>1.259866028559931</v>
      </c>
      <c r="G37" s="337">
        <f>VLOOKUP($A37,'Value Added'!$A$2:$AX$44,COLUMN('Value Added'!N$1),0)/VLOOKUP($A37,'Value Added'!$A$2:$AX$44,COLUMN('Value Added'!$J$1),0)</f>
        <v>1.3096719442430482</v>
      </c>
      <c r="H37" s="337">
        <f>VLOOKUP($A37,'Value Added'!$A$2:$AX$44,COLUMN('Value Added'!O$1),0)/VLOOKUP($A37,'Value Added'!$A$2:$AX$44,COLUMN('Value Added'!$J$1),0)</f>
        <v>1.3688918775971435</v>
      </c>
      <c r="I37" s="337">
        <f>VLOOKUP($A37,'Value Added'!$A$2:$AX$44,COLUMN('Value Added'!P$1),0)/VLOOKUP($A37,'Value Added'!$A$2:$AX$44,COLUMN('Value Added'!$J$1),0)</f>
        <v>1.4194046211874443</v>
      </c>
      <c r="J37" s="337">
        <f>VLOOKUP($A37,'Value Added'!$A$2:$AX$44,COLUMN('Value Added'!Q$1),0)/VLOOKUP($A37,'Value Added'!$A$2:$AX$44,COLUMN('Value Added'!$J$1),0)</f>
        <v>1.4593857548823765</v>
      </c>
      <c r="K37" s="337">
        <f>VLOOKUP($A37,'Value Added'!$A$2:$AX$44,COLUMN('Value Added'!R$1),0)/VLOOKUP($A37,'Value Added'!$A$2:$AX$44,COLUMN('Value Added'!$J$1),0)</f>
        <v>1.4919895531102167</v>
      </c>
      <c r="L37" s="337">
        <f>VLOOKUP($A37,'Value Added'!$A$2:$AX$44,COLUMN('Value Added'!S$1),0)/VLOOKUP($A37,'Value Added'!$A$2:$AX$44,COLUMN('Value Added'!$J$1),0)</f>
        <v>1.5208914730843599</v>
      </c>
      <c r="M37" s="337">
        <f>VLOOKUP($A37,'Value Added'!$A$2:$AX$44,COLUMN('Value Added'!T$1),0)/VLOOKUP($A37,'Value Added'!$A$2:$AX$44,COLUMN('Value Added'!$J$1),0)</f>
        <v>1.5501452825763415</v>
      </c>
      <c r="N37" s="337">
        <f>VLOOKUP($A37,'Value Added'!$A$2:$AX$44,COLUMN('Value Added'!U$1),0)/VLOOKUP($A37,'Value Added'!$A$2:$AX$44,COLUMN('Value Added'!$J$1),0)</f>
        <v>1.583251344635481</v>
      </c>
      <c r="O37" s="337">
        <f>VLOOKUP($A37,'Value Added'!$A$2:$AX$44,COLUMN('Value Added'!V$1),0)/VLOOKUP($A37,'Value Added'!$A$2:$AX$44,COLUMN('Value Added'!$J$1),0)</f>
        <v>1.6203859633170941</v>
      </c>
      <c r="P37" s="337">
        <f>VLOOKUP($A37,'Value Added'!$A$2:$AX$44,COLUMN('Value Added'!W$1),0)/VLOOKUP($A37,'Value Added'!$A$2:$AX$44,COLUMN('Value Added'!$J$1),0)</f>
        <v>1.6608203629111287</v>
      </c>
      <c r="Q37" s="337">
        <f>VLOOKUP($A37,'Value Added'!$A$2:$AX$44,COLUMN('Value Added'!X$1),0)/VLOOKUP($A37,'Value Added'!$A$2:$AX$44,COLUMN('Value Added'!$J$1),0)</f>
        <v>1.7037539217853805</v>
      </c>
      <c r="R37" s="337">
        <f>VLOOKUP($A37,'Value Added'!$A$2:$AX$44,COLUMN('Value Added'!Y$1),0)/VLOOKUP($A37,'Value Added'!$A$2:$AX$44,COLUMN('Value Added'!$J$1),0)</f>
        <v>1.7482982884129232</v>
      </c>
      <c r="S37" s="337">
        <f>VLOOKUP($A37,'Value Added'!$A$2:$AX$44,COLUMN('Value Added'!Z$1),0)/VLOOKUP($A37,'Value Added'!$A$2:$AX$44,COLUMN('Value Added'!$J$1),0)</f>
        <v>1.7936242461704239</v>
      </c>
      <c r="T37" s="337">
        <f>VLOOKUP($A37,'Value Added'!$A$2:$AX$44,COLUMN('Value Added'!AA$1),0)/VLOOKUP($A37,'Value Added'!$A$2:$AX$44,COLUMN('Value Added'!$J$1),0)</f>
        <v>1.8394627079621508</v>
      </c>
      <c r="U37" s="337">
        <f>VLOOKUP($A37,'Value Added'!$A$2:$AX$44,COLUMN('Value Added'!AB$1),0)/VLOOKUP($A37,'Value Added'!$A$2:$AX$44,COLUMN('Value Added'!$J$1),0)</f>
        <v>1.885683458584853</v>
      </c>
      <c r="V37" s="337">
        <f>VLOOKUP($A37,'Value Added'!$A$2:$AX$44,COLUMN('Value Added'!AC$1),0)/VLOOKUP($A37,'Value Added'!$A$2:$AX$44,COLUMN('Value Added'!$J$1),0)</f>
        <v>1.9321443600256192</v>
      </c>
      <c r="W37" s="337">
        <f>VLOOKUP($A37,'Value Added'!$A$2:$AX$44,COLUMN('Value Added'!AD$1),0)/VLOOKUP($A37,'Value Added'!$A$2:$AX$44,COLUMN('Value Added'!$J$1),0)</f>
        <v>1.9786912004683366</v>
      </c>
      <c r="X37" s="337">
        <f>VLOOKUP($A37,'Value Added'!$A$2:$AX$44,COLUMN('Value Added'!AE$1),0)/VLOOKUP($A37,'Value Added'!$A$2:$AX$44,COLUMN('Value Added'!$J$1),0)</f>
        <v>2.0251576560283895</v>
      </c>
      <c r="Y37" s="337">
        <f>VLOOKUP($A37,'Value Added'!$A$2:$AX$44,COLUMN('Value Added'!AF$1),0)/VLOOKUP($A37,'Value Added'!$A$2:$AX$44,COLUMN('Value Added'!$J$1),0)</f>
        <v>2.0713653787766853</v>
      </c>
      <c r="Z37" s="337">
        <f>VLOOKUP($A37,'Value Added'!$A$2:$AX$44,COLUMN('Value Added'!AG$1),0)/VLOOKUP($A37,'Value Added'!$A$2:$AX$44,COLUMN('Value Added'!$J$1),0)</f>
        <v>2.11712422443187</v>
      </c>
      <c r="AA37" s="337">
        <f>VLOOKUP($A37,'Value Added'!$A$2:$AX$44,COLUMN('Value Added'!AH$1),0)/VLOOKUP($A37,'Value Added'!$A$2:$AX$44,COLUMN('Value Added'!$J$1),0)</f>
        <v>2.1622326326327799</v>
      </c>
      <c r="AB37" s="337">
        <f>VLOOKUP($A37,'Value Added'!$A$2:$AX$44,COLUMN('Value Added'!AI$1),0)/VLOOKUP($A37,'Value Added'!$A$2:$AX$44,COLUMN('Value Added'!$J$1),0)</f>
        <v>2.2064781719195894</v>
      </c>
      <c r="AC37" s="337">
        <f>VLOOKUP($A37,'Value Added'!$A$2:$AX$44,COLUMN('Value Added'!AJ$1),0)/VLOOKUP($A37,'Value Added'!$A$2:$AX$44,COLUMN('Value Added'!$J$1),0)</f>
        <v>2.2496382604228864</v>
      </c>
      <c r="AD37" s="337">
        <f>VLOOKUP($A37,'Value Added'!$A$2:$AX$44,COLUMN('Value Added'!AK$1),0)/VLOOKUP($A37,'Value Added'!$A$2:$AX$44,COLUMN('Value Added'!$J$1),0)</f>
        <v>2.2914810717602379</v>
      </c>
      <c r="AE37" s="337">
        <f>VLOOKUP($A37,'Value Added'!$A$2:$AX$44,COLUMN('Value Added'!AL$1),0)/VLOOKUP($A37,'Value Added'!$A$2:$AX$44,COLUMN('Value Added'!$J$1),0)</f>
        <v>2.3317666337501697</v>
      </c>
      <c r="AF37" s="337">
        <f>VLOOKUP($A37,'Value Added'!$A$2:$AX$44,COLUMN('Value Added'!AM$1),0)/VLOOKUP($A37,'Value Added'!$A$2:$AX$44,COLUMN('Value Added'!$J$1),0)</f>
        <v>2.3702481252629872</v>
      </c>
      <c r="AG37" s="337">
        <f>VLOOKUP($A37,'Value Added'!$A$2:$AX$44,COLUMN('Value Added'!AN$1),0)/VLOOKUP($A37,'Value Added'!$A$2:$AX$44,COLUMN('Value Added'!$J$1),0)</f>
        <v>2.4066733738317883</v>
      </c>
      <c r="AH37" s="337">
        <f>VLOOKUP($A37,'Value Added'!$A$2:$AX$44,COLUMN('Value Added'!AO$1),0)/VLOOKUP($A37,'Value Added'!$A$2:$AX$44,COLUMN('Value Added'!$J$1),0)</f>
        <v>2.4407865535543021</v>
      </c>
      <c r="AI37" s="337">
        <f>VLOOKUP($A37,'Value Added'!$A$2:$AX$44,COLUMN('Value Added'!AP$1),0)/VLOOKUP($A37,'Value Added'!$A$2:$AX$44,COLUMN('Value Added'!$J$1),0)</f>
        <v>2.4723300793439771</v>
      </c>
      <c r="AJ37" s="337">
        <f>VLOOKUP($A37,'Value Added'!$A$2:$AX$44,COLUMN('Value Added'!AQ$1),0)/VLOOKUP($A37,'Value Added'!$A$2:$AX$44,COLUMN('Value Added'!$J$1),0)</f>
        <v>2.5010466897700656</v>
      </c>
      <c r="AK37" s="337">
        <f>VLOOKUP($A37,'Value Added'!$A$2:$AX$44,COLUMN('Value Added'!AR$1),0)/VLOOKUP($A37,'Value Added'!$A$2:$AX$44,COLUMN('Value Added'!$J$1),0)</f>
        <v>2.5266817066056348</v>
      </c>
      <c r="AL37" s="337">
        <f>VLOOKUP($A37,'Value Added'!$A$2:$AX$44,COLUMN('Value Added'!AS$1),0)/VLOOKUP($A37,'Value Added'!$A$2:$AX$44,COLUMN('Value Added'!$J$1),0)</f>
        <v>2.5489854548410333</v>
      </c>
      <c r="AM37" s="337">
        <f>VLOOKUP($A37,'Value Added'!$A$2:$AX$44,COLUMN('Value Added'!AT$1),0)/VLOOKUP($A37,'Value Added'!$A$2:$AX$44,COLUMN('Value Added'!$J$1),0)</f>
        <v>2.5677158223924166</v>
      </c>
      <c r="AN37" s="337">
        <f>VLOOKUP($A37,'Value Added'!$A$2:$AX$44,COLUMN('Value Added'!AU$1),0)/VLOOKUP($A37,'Value Added'!$A$2:$AX$44,COLUMN('Value Added'!$J$1),0)</f>
        <v>2.5826409341307288</v>
      </c>
      <c r="AO37" s="337">
        <f>VLOOKUP($A37,'Value Added'!$A$2:$AX$44,COLUMN('Value Added'!AV$1),0)/VLOOKUP($A37,'Value Added'!$A$2:$AX$44,COLUMN('Value Added'!$J$1),0)</f>
        <v>2.5935419102802504</v>
      </c>
      <c r="AP37" s="337">
        <f>VLOOKUP($A37,'Value Added'!$A$2:$AX$44,COLUMN('Value Added'!AW$1),0)/VLOOKUP($A37,'Value Added'!$A$2:$AX$44,COLUMN('Value Added'!$J$1),0)</f>
        <v>2.6002156748035503</v>
      </c>
      <c r="AQ37" s="338">
        <f>VLOOKUP($A37,'Value Added'!$A$2:$AX$44,COLUMN('Value Added'!AX$1),0)/VLOOKUP($A37,'Value Added'!$A$2:$AX$44,COLUMN('Value Added'!$J$1),0)</f>
        <v>2.6024777752287354</v>
      </c>
    </row>
    <row r="38" spans="1:43" x14ac:dyDescent="0.2">
      <c r="A38" s="74" t="s">
        <v>36</v>
      </c>
      <c r="B38" s="161" t="s">
        <v>379</v>
      </c>
      <c r="C38" s="161">
        <v>1</v>
      </c>
      <c r="D38" s="342">
        <f>VLOOKUP($A38,'Value Added'!$A$2:$AX$44,COLUMN('Value Added'!K$1),0)/VLOOKUP($A38,'Value Added'!$A$2:$AX$44,COLUMN('Value Added'!$J$1),0)</f>
        <v>1.1369787226325931</v>
      </c>
      <c r="E38" s="337">
        <f>VLOOKUP($A38,'Value Added'!$A$2:$AX$44,COLUMN('Value Added'!L$1),0)/VLOOKUP($A38,'Value Added'!$A$2:$AX$44,COLUMN('Value Added'!$J$1),0)</f>
        <v>1.2485326735308442</v>
      </c>
      <c r="F38" s="337">
        <f>VLOOKUP($A38,'Value Added'!$A$2:$AX$44,COLUMN('Value Added'!M$1),0)/VLOOKUP($A38,'Value Added'!$A$2:$AX$44,COLUMN('Value Added'!$J$1),0)</f>
        <v>1.2616419785184301</v>
      </c>
      <c r="G38" s="337">
        <f>VLOOKUP($A38,'Value Added'!$A$2:$AX$44,COLUMN('Value Added'!N$1),0)/VLOOKUP($A38,'Value Added'!$A$2:$AX$44,COLUMN('Value Added'!$J$1),0)</f>
        <v>1.294958164787517</v>
      </c>
      <c r="H38" s="337">
        <f>VLOOKUP($A38,'Value Added'!$A$2:$AX$44,COLUMN('Value Added'!O$1),0)/VLOOKUP($A38,'Value Added'!$A$2:$AX$44,COLUMN('Value Added'!$J$1),0)</f>
        <v>1.3394458513184122</v>
      </c>
      <c r="I38" s="337">
        <f>VLOOKUP($A38,'Value Added'!$A$2:$AX$44,COLUMN('Value Added'!P$1),0)/VLOOKUP($A38,'Value Added'!$A$2:$AX$44,COLUMN('Value Added'!$J$1),0)</f>
        <v>1.3868639877377087</v>
      </c>
      <c r="J38" s="337">
        <f>VLOOKUP($A38,'Value Added'!$A$2:$AX$44,COLUMN('Value Added'!Q$1),0)/VLOOKUP($A38,'Value Added'!$A$2:$AX$44,COLUMN('Value Added'!$J$1),0)</f>
        <v>1.4347079755540197</v>
      </c>
      <c r="K38" s="337">
        <f>VLOOKUP($A38,'Value Added'!$A$2:$AX$44,COLUMN('Value Added'!R$1),0)/VLOOKUP($A38,'Value Added'!$A$2:$AX$44,COLUMN('Value Added'!$J$1),0)</f>
        <v>1.4818995791303349</v>
      </c>
      <c r="L38" s="337">
        <f>VLOOKUP($A38,'Value Added'!$A$2:$AX$44,COLUMN('Value Added'!S$1),0)/VLOOKUP($A38,'Value Added'!$A$2:$AX$44,COLUMN('Value Added'!$J$1),0)</f>
        <v>1.5272296481377345</v>
      </c>
      <c r="M38" s="337">
        <f>VLOOKUP($A38,'Value Added'!$A$2:$AX$44,COLUMN('Value Added'!T$1),0)/VLOOKUP($A38,'Value Added'!$A$2:$AX$44,COLUMN('Value Added'!$J$1),0)</f>
        <v>1.5693684472889313</v>
      </c>
      <c r="N38" s="337">
        <f>VLOOKUP($A38,'Value Added'!$A$2:$AX$44,COLUMN('Value Added'!U$1),0)/VLOOKUP($A38,'Value Added'!$A$2:$AX$44,COLUMN('Value Added'!$J$1),0)</f>
        <v>1.6071424953282603</v>
      </c>
      <c r="O38" s="337">
        <f>VLOOKUP($A38,'Value Added'!$A$2:$AX$44,COLUMN('Value Added'!V$1),0)/VLOOKUP($A38,'Value Added'!$A$2:$AX$44,COLUMN('Value Added'!$J$1),0)</f>
        <v>1.6403763157702222</v>
      </c>
      <c r="P38" s="337">
        <f>VLOOKUP($A38,'Value Added'!$A$2:$AX$44,COLUMN('Value Added'!W$1),0)/VLOOKUP($A38,'Value Added'!$A$2:$AX$44,COLUMN('Value Added'!$J$1),0)</f>
        <v>1.6692146336618883</v>
      </c>
      <c r="Q38" s="337">
        <f>VLOOKUP($A38,'Value Added'!$A$2:$AX$44,COLUMN('Value Added'!X$1),0)/VLOOKUP($A38,'Value Added'!$A$2:$AX$44,COLUMN('Value Added'!$J$1),0)</f>
        <v>1.6938713189122421</v>
      </c>
      <c r="R38" s="337">
        <f>VLOOKUP($A38,'Value Added'!$A$2:$AX$44,COLUMN('Value Added'!Y$1),0)/VLOOKUP($A38,'Value Added'!$A$2:$AX$44,COLUMN('Value Added'!$J$1),0)</f>
        <v>1.7146209803011181</v>
      </c>
      <c r="S38" s="337">
        <f>VLOOKUP($A38,'Value Added'!$A$2:$AX$44,COLUMN('Value Added'!Z$1),0)/VLOOKUP($A38,'Value Added'!$A$2:$AX$44,COLUMN('Value Added'!$J$1),0)</f>
        <v>1.7317514226319541</v>
      </c>
      <c r="T38" s="337">
        <f>VLOOKUP($A38,'Value Added'!$A$2:$AX$44,COLUMN('Value Added'!AA$1),0)/VLOOKUP($A38,'Value Added'!$A$2:$AX$44,COLUMN('Value Added'!$J$1),0)</f>
        <v>1.7454360269881479</v>
      </c>
      <c r="U38" s="337">
        <f>VLOOKUP($A38,'Value Added'!$A$2:$AX$44,COLUMN('Value Added'!AB$1),0)/VLOOKUP($A38,'Value Added'!$A$2:$AX$44,COLUMN('Value Added'!$J$1),0)</f>
        <v>1.7558394680977418</v>
      </c>
      <c r="V38" s="337">
        <f>VLOOKUP($A38,'Value Added'!$A$2:$AX$44,COLUMN('Value Added'!AC$1),0)/VLOOKUP($A38,'Value Added'!$A$2:$AX$44,COLUMN('Value Added'!$J$1),0)</f>
        <v>1.7631517457980419</v>
      </c>
      <c r="W38" s="337">
        <f>VLOOKUP($A38,'Value Added'!$A$2:$AX$44,COLUMN('Value Added'!AD$1),0)/VLOOKUP($A38,'Value Added'!$A$2:$AX$44,COLUMN('Value Added'!$J$1),0)</f>
        <v>1.767584215298692</v>
      </c>
      <c r="X38" s="337">
        <f>VLOOKUP($A38,'Value Added'!$A$2:$AX$44,COLUMN('Value Added'!AE$1),0)/VLOOKUP($A38,'Value Added'!$A$2:$AX$44,COLUMN('Value Added'!$J$1),0)</f>
        <v>1.7693656894930563</v>
      </c>
      <c r="Y38" s="337">
        <f>VLOOKUP($A38,'Value Added'!$A$2:$AX$44,COLUMN('Value Added'!AF$1),0)/VLOOKUP($A38,'Value Added'!$A$2:$AX$44,COLUMN('Value Added'!$J$1),0)</f>
        <v>1.7687386950678428</v>
      </c>
      <c r="Z38" s="337">
        <f>VLOOKUP($A38,'Value Added'!$A$2:$AX$44,COLUMN('Value Added'!AG$1),0)/VLOOKUP($A38,'Value Added'!$A$2:$AX$44,COLUMN('Value Added'!$J$1),0)</f>
        <v>1.765955951352417</v>
      </c>
      <c r="AA38" s="337">
        <f>VLOOKUP($A38,'Value Added'!$A$2:$AX$44,COLUMN('Value Added'!AH$1),0)/VLOOKUP($A38,'Value Added'!$A$2:$AX$44,COLUMN('Value Added'!$J$1),0)</f>
        <v>1.7612771278752219</v>
      </c>
      <c r="AB38" s="337">
        <f>VLOOKUP($A38,'Value Added'!$A$2:$AX$44,COLUMN('Value Added'!AI$1),0)/VLOOKUP($A38,'Value Added'!$A$2:$AX$44,COLUMN('Value Added'!$J$1),0)</f>
        <v>1.7549659239488908</v>
      </c>
      <c r="AC38" s="337">
        <f>VLOOKUP($A38,'Value Added'!$A$2:$AX$44,COLUMN('Value Added'!AJ$1),0)/VLOOKUP($A38,'Value Added'!$A$2:$AX$44,COLUMN('Value Added'!$J$1),0)</f>
        <v>1.7472875016957901</v>
      </c>
      <c r="AD38" s="337">
        <f>VLOOKUP($A38,'Value Added'!$A$2:$AX$44,COLUMN('Value Added'!AK$1),0)/VLOOKUP($A38,'Value Added'!$A$2:$AX$44,COLUMN('Value Added'!$J$1),0)</f>
        <v>1.7385062930727162</v>
      </c>
      <c r="AE38" s="337">
        <f>VLOOKUP($A38,'Value Added'!$A$2:$AX$44,COLUMN('Value Added'!AL$1),0)/VLOOKUP($A38,'Value Added'!$A$2:$AX$44,COLUMN('Value Added'!$J$1),0)</f>
        <v>1.7288841918936984</v>
      </c>
      <c r="AF38" s="337">
        <f>VLOOKUP($A38,'Value Added'!$A$2:$AX$44,COLUMN('Value Added'!AM$1),0)/VLOOKUP($A38,'Value Added'!$A$2:$AX$44,COLUMN('Value Added'!$J$1),0)</f>
        <v>1.7186791337411937</v>
      </c>
      <c r="AG38" s="337">
        <f>VLOOKUP($A38,'Value Added'!$A$2:$AX$44,COLUMN('Value Added'!AN$1),0)/VLOOKUP($A38,'Value Added'!$A$2:$AX$44,COLUMN('Value Added'!$J$1),0)</f>
        <v>1.7081440600874735</v>
      </c>
      <c r="AH38" s="337">
        <f>VLOOKUP($A38,'Value Added'!$A$2:$AX$44,COLUMN('Value Added'!AO$1),0)/VLOOKUP($A38,'Value Added'!$A$2:$AX$44,COLUMN('Value Added'!$J$1),0)</f>
        <v>1.6975262579507242</v>
      </c>
      <c r="AI38" s="337">
        <f>VLOOKUP($A38,'Value Added'!$A$2:$AX$44,COLUMN('Value Added'!AP$1),0)/VLOOKUP($A38,'Value Added'!$A$2:$AX$44,COLUMN('Value Added'!$J$1),0)</f>
        <v>1.6870670629690518</v>
      </c>
      <c r="AJ38" s="337">
        <f>VLOOKUP($A38,'Value Added'!$A$2:$AX$44,COLUMN('Value Added'!AQ$1),0)/VLOOKUP($A38,'Value Added'!$A$2:$AX$44,COLUMN('Value Added'!$J$1),0)</f>
        <v>1.6770019118418462</v>
      </c>
      <c r="AK38" s="337">
        <f>VLOOKUP($A38,'Value Added'!$A$2:$AX$44,COLUMN('Value Added'!AR$1),0)/VLOOKUP($A38,'Value Added'!$A$2:$AX$44,COLUMN('Value Added'!$J$1),0)</f>
        <v>1.667560729591443</v>
      </c>
      <c r="AL38" s="337">
        <f>VLOOKUP($A38,'Value Added'!$A$2:$AX$44,COLUMN('Value Added'!AS$1),0)/VLOOKUP($A38,'Value Added'!$A$2:$AX$44,COLUMN('Value Added'!$J$1),0)</f>
        <v>1.6589686379595403</v>
      </c>
      <c r="AM38" s="337">
        <f>VLOOKUP($A38,'Value Added'!$A$2:$AX$44,COLUMN('Value Added'!AT$1),0)/VLOOKUP($A38,'Value Added'!$A$2:$AX$44,COLUMN('Value Added'!$J$1),0)</f>
        <v>1.6514469733935915</v>
      </c>
      <c r="AN38" s="337">
        <f>VLOOKUP($A38,'Value Added'!$A$2:$AX$44,COLUMN('Value Added'!AU$1),0)/VLOOKUP($A38,'Value Added'!$A$2:$AX$44,COLUMN('Value Added'!$J$1),0)</f>
        <v>1.6452146064320168</v>
      </c>
      <c r="AO38" s="337">
        <f>VLOOKUP($A38,'Value Added'!$A$2:$AX$44,COLUMN('Value Added'!AV$1),0)/VLOOKUP($A38,'Value Added'!$A$2:$AX$44,COLUMN('Value Added'!$J$1),0)</f>
        <v>1.6404895588175672</v>
      </c>
      <c r="AP38" s="337">
        <f>VLOOKUP($A38,'Value Added'!$A$2:$AX$44,COLUMN('Value Added'!AW$1),0)/VLOOKUP($A38,'Value Added'!$A$2:$AX$44,COLUMN('Value Added'!$J$1),0)</f>
        <v>1.6374909203399701</v>
      </c>
      <c r="AQ38" s="338">
        <f>VLOOKUP($A38,'Value Added'!$A$2:$AX$44,COLUMN('Value Added'!AX$1),0)/VLOOKUP($A38,'Value Added'!$A$2:$AX$44,COLUMN('Value Added'!$J$1),0)</f>
        <v>1.6364410742551019</v>
      </c>
    </row>
    <row r="39" spans="1:43" x14ac:dyDescent="0.2">
      <c r="A39" s="74" t="s">
        <v>37</v>
      </c>
      <c r="B39" s="161" t="s">
        <v>379</v>
      </c>
      <c r="C39" s="161">
        <v>1</v>
      </c>
      <c r="D39" s="342">
        <f>VLOOKUP($A39,'Value Added'!$A$2:$AX$44,COLUMN('Value Added'!K$1),0)/VLOOKUP($A39,'Value Added'!$A$2:$AX$44,COLUMN('Value Added'!$J$1),0)</f>
        <v>1.3556284769850149</v>
      </c>
      <c r="E39" s="337">
        <f>VLOOKUP($A39,'Value Added'!$A$2:$AX$44,COLUMN('Value Added'!L$1),0)/VLOOKUP($A39,'Value Added'!$A$2:$AX$44,COLUMN('Value Added'!$J$1),0)</f>
        <v>1.6883132708394388</v>
      </c>
      <c r="F39" s="337">
        <f>VLOOKUP($A39,'Value Added'!$A$2:$AX$44,COLUMN('Value Added'!M$1),0)/VLOOKUP($A39,'Value Added'!$A$2:$AX$44,COLUMN('Value Added'!$J$1),0)</f>
        <v>1.7563497891217963</v>
      </c>
      <c r="G39" s="337">
        <f>VLOOKUP($A39,'Value Added'!$A$2:$AX$44,COLUMN('Value Added'!N$1),0)/VLOOKUP($A39,'Value Added'!$A$2:$AX$44,COLUMN('Value Added'!$J$1),0)</f>
        <v>1.9309795831297445</v>
      </c>
      <c r="H39" s="337">
        <f>VLOOKUP($A39,'Value Added'!$A$2:$AX$44,COLUMN('Value Added'!O$1),0)/VLOOKUP($A39,'Value Added'!$A$2:$AX$44,COLUMN('Value Added'!$J$1),0)</f>
        <v>2.1651706949375074</v>
      </c>
      <c r="I39" s="337">
        <f>VLOOKUP($A39,'Value Added'!$A$2:$AX$44,COLUMN('Value Added'!P$1),0)/VLOOKUP($A39,'Value Added'!$A$2:$AX$44,COLUMN('Value Added'!$J$1),0)</f>
        <v>2.4047490560925069</v>
      </c>
      <c r="J39" s="337">
        <f>VLOOKUP($A39,'Value Added'!$A$2:$AX$44,COLUMN('Value Added'!Q$1),0)/VLOOKUP($A39,'Value Added'!$A$2:$AX$44,COLUMN('Value Added'!$J$1),0)</f>
        <v>2.6359127125663671</v>
      </c>
      <c r="K39" s="337">
        <f>VLOOKUP($A39,'Value Added'!$A$2:$AX$44,COLUMN('Value Added'!R$1),0)/VLOOKUP($A39,'Value Added'!$A$2:$AX$44,COLUMN('Value Added'!$J$1),0)</f>
        <v>2.8593852709852383</v>
      </c>
      <c r="L39" s="337">
        <f>VLOOKUP($A39,'Value Added'!$A$2:$AX$44,COLUMN('Value Added'!S$1),0)/VLOOKUP($A39,'Value Added'!$A$2:$AX$44,COLUMN('Value Added'!$J$1),0)</f>
        <v>3.0781619578692472</v>
      </c>
      <c r="M39" s="337">
        <f>VLOOKUP($A39,'Value Added'!$A$2:$AX$44,COLUMN('Value Added'!T$1),0)/VLOOKUP($A39,'Value Added'!$A$2:$AX$44,COLUMN('Value Added'!$J$1),0)</f>
        <v>3.2974950124091067</v>
      </c>
      <c r="N39" s="337">
        <f>VLOOKUP($A39,'Value Added'!$A$2:$AX$44,COLUMN('Value Added'!U$1),0)/VLOOKUP($A39,'Value Added'!$A$2:$AX$44,COLUMN('Value Added'!$J$1),0)</f>
        <v>3.5234349467771975</v>
      </c>
      <c r="O39" s="337">
        <f>VLOOKUP($A39,'Value Added'!$A$2:$AX$44,COLUMN('Value Added'!V$1),0)/VLOOKUP($A39,'Value Added'!$A$2:$AX$44,COLUMN('Value Added'!$J$1),0)</f>
        <v>3.7577552761374333</v>
      </c>
      <c r="P39" s="337">
        <f>VLOOKUP($A39,'Value Added'!$A$2:$AX$44,COLUMN('Value Added'!W$1),0)/VLOOKUP($A39,'Value Added'!$A$2:$AX$44,COLUMN('Value Added'!$J$1),0)</f>
        <v>4.0011086040751307</v>
      </c>
      <c r="Q39" s="337">
        <f>VLOOKUP($A39,'Value Added'!$A$2:$AX$44,COLUMN('Value Added'!X$1),0)/VLOOKUP($A39,'Value Added'!$A$2:$AX$44,COLUMN('Value Added'!$J$1),0)</f>
        <v>4.2543310603952715</v>
      </c>
      <c r="R39" s="337">
        <f>VLOOKUP($A39,'Value Added'!$A$2:$AX$44,COLUMN('Value Added'!Y$1),0)/VLOOKUP($A39,'Value Added'!$A$2:$AX$44,COLUMN('Value Added'!$J$1),0)</f>
        <v>4.5184637930732592</v>
      </c>
      <c r="S39" s="337">
        <f>VLOOKUP($A39,'Value Added'!$A$2:$AX$44,COLUMN('Value Added'!Z$1),0)/VLOOKUP($A39,'Value Added'!$A$2:$AX$44,COLUMN('Value Added'!$J$1),0)</f>
        <v>4.7944787943513676</v>
      </c>
      <c r="T39" s="337">
        <f>VLOOKUP($A39,'Value Added'!$A$2:$AX$44,COLUMN('Value Added'!AA$1),0)/VLOOKUP($A39,'Value Added'!$A$2:$AX$44,COLUMN('Value Added'!$J$1),0)</f>
        <v>5.0822681793947702</v>
      </c>
      <c r="U39" s="337">
        <f>VLOOKUP($A39,'Value Added'!$A$2:$AX$44,COLUMN('Value Added'!AB$1),0)/VLOOKUP($A39,'Value Added'!$A$2:$AX$44,COLUMN('Value Added'!$J$1),0)</f>
        <v>5.3812955881653526</v>
      </c>
      <c r="V39" s="337">
        <f>VLOOKUP($A39,'Value Added'!$A$2:$AX$44,COLUMN('Value Added'!AC$1),0)/VLOOKUP($A39,'Value Added'!$A$2:$AX$44,COLUMN('Value Added'!$J$1),0)</f>
        <v>5.6908445892417756</v>
      </c>
      <c r="W39" s="337">
        <f>VLOOKUP($A39,'Value Added'!$A$2:$AX$44,COLUMN('Value Added'!AD$1),0)/VLOOKUP($A39,'Value Added'!$A$2:$AX$44,COLUMN('Value Added'!$J$1),0)</f>
        <v>6.0100034974614411</v>
      </c>
      <c r="X39" s="337">
        <f>VLOOKUP($A39,'Value Added'!$A$2:$AX$44,COLUMN('Value Added'!AE$1),0)/VLOOKUP($A39,'Value Added'!$A$2:$AX$44,COLUMN('Value Added'!$J$1),0)</f>
        <v>6.337651568702408</v>
      </c>
      <c r="Y39" s="337">
        <f>VLOOKUP($A39,'Value Added'!$A$2:$AX$44,COLUMN('Value Added'!AF$1),0)/VLOOKUP($A39,'Value Added'!$A$2:$AX$44,COLUMN('Value Added'!$J$1),0)</f>
        <v>6.672447137204613</v>
      </c>
      <c r="Z39" s="337">
        <f>VLOOKUP($A39,'Value Added'!$A$2:$AX$44,COLUMN('Value Added'!AG$1),0)/VLOOKUP($A39,'Value Added'!$A$2:$AX$44,COLUMN('Value Added'!$J$1),0)</f>
        <v>7.0128183070080503</v>
      </c>
      <c r="AA39" s="337">
        <f>VLOOKUP($A39,'Value Added'!$A$2:$AX$44,COLUMN('Value Added'!AH$1),0)/VLOOKUP($A39,'Value Added'!$A$2:$AX$44,COLUMN('Value Added'!$J$1),0)</f>
        <v>7.35695684288559</v>
      </c>
      <c r="AB39" s="337">
        <f>VLOOKUP($A39,'Value Added'!$A$2:$AX$44,COLUMN('Value Added'!AI$1),0)/VLOOKUP($A39,'Value Added'!$A$2:$AX$44,COLUMN('Value Added'!$J$1),0)</f>
        <v>7.7028159236364777</v>
      </c>
      <c r="AC39" s="337">
        <f>VLOOKUP($A39,'Value Added'!$A$2:$AX$44,COLUMN('Value Added'!AJ$1),0)/VLOOKUP($A39,'Value Added'!$A$2:$AX$44,COLUMN('Value Added'!$J$1),0)</f>
        <v>8.0481124177527548</v>
      </c>
      <c r="AD39" s="337">
        <f>VLOOKUP($A39,'Value Added'!$A$2:$AX$44,COLUMN('Value Added'!AK$1),0)/VLOOKUP($A39,'Value Added'!$A$2:$AX$44,COLUMN('Value Added'!$J$1),0)</f>
        <v>8.3903343143442886</v>
      </c>
      <c r="AE39" s="337">
        <f>VLOOKUP($A39,'Value Added'!$A$2:$AX$44,COLUMN('Value Added'!AL$1),0)/VLOOKUP($A39,'Value Added'!$A$2:$AX$44,COLUMN('Value Added'!$J$1),0)</f>
        <v>8.726753887205982</v>
      </c>
      <c r="AF39" s="337">
        <f>VLOOKUP($A39,'Value Added'!$A$2:$AX$44,COLUMN('Value Added'!AM$1),0)/VLOOKUP($A39,'Value Added'!$A$2:$AX$44,COLUMN('Value Added'!$J$1),0)</f>
        <v>9.05444708402948</v>
      </c>
      <c r="AG39" s="337">
        <f>VLOOKUP($A39,'Value Added'!$A$2:$AX$44,COLUMN('Value Added'!AN$1),0)/VLOOKUP($A39,'Value Added'!$A$2:$AX$44,COLUMN('Value Added'!$J$1),0)</f>
        <v>9.370319513886237</v>
      </c>
      <c r="AH39" s="337">
        <f>VLOOKUP($A39,'Value Added'!$A$2:$AX$44,COLUMN('Value Added'!AO$1),0)/VLOOKUP($A39,'Value Added'!$A$2:$AX$44,COLUMN('Value Added'!$J$1),0)</f>
        <v>9.6711392533199287</v>
      </c>
      <c r="AI39" s="337">
        <f>VLOOKUP($A39,'Value Added'!$A$2:$AX$44,COLUMN('Value Added'!AP$1),0)/VLOOKUP($A39,'Value Added'!$A$2:$AX$44,COLUMN('Value Added'!$J$1),0)</f>
        <v>9.9535765052608376</v>
      </c>
      <c r="AJ39" s="337">
        <f>VLOOKUP($A39,'Value Added'!$A$2:$AX$44,COLUMN('Value Added'!AQ$1),0)/VLOOKUP($A39,'Value Added'!$A$2:$AX$44,COLUMN('Value Added'!$J$1),0)</f>
        <v>10.214249927851961</v>
      </c>
      <c r="AK39" s="337">
        <f>VLOOKUP($A39,'Value Added'!$A$2:$AX$44,COLUMN('Value Added'!AR$1),0)/VLOOKUP($A39,'Value Added'!$A$2:$AX$44,COLUMN('Value Added'!$J$1),0)</f>
        <v>10.449779206483827</v>
      </c>
      <c r="AL39" s="337">
        <f>VLOOKUP($A39,'Value Added'!$A$2:$AX$44,COLUMN('Value Added'!AS$1),0)/VLOOKUP($A39,'Value Added'!$A$2:$AX$44,COLUMN('Value Added'!$J$1),0)</f>
        <v>10.656843178321045</v>
      </c>
      <c r="AM39" s="337">
        <f>VLOOKUP($A39,'Value Added'!$A$2:$AX$44,COLUMN('Value Added'!AT$1),0)/VLOOKUP($A39,'Value Added'!$A$2:$AX$44,COLUMN('Value Added'!$J$1),0)</f>
        <v>10.832242542973894</v>
      </c>
      <c r="AN39" s="337">
        <f>VLOOKUP($A39,'Value Added'!$A$2:$AX$44,COLUMN('Value Added'!AU$1),0)/VLOOKUP($A39,'Value Added'!$A$2:$AX$44,COLUMN('Value Added'!$J$1),0)</f>
        <v>10.972965916387304</v>
      </c>
      <c r="AO39" s="337">
        <f>VLOOKUP($A39,'Value Added'!$A$2:$AX$44,COLUMN('Value Added'!AV$1),0)/VLOOKUP($A39,'Value Added'!$A$2:$AX$44,COLUMN('Value Added'!$J$1),0)</f>
        <v>11.076257719955336</v>
      </c>
      <c r="AP39" s="337">
        <f>VLOOKUP($A39,'Value Added'!$A$2:$AX$44,COLUMN('Value Added'!AW$1),0)/VLOOKUP($A39,'Value Added'!$A$2:$AX$44,COLUMN('Value Added'!$J$1),0)</f>
        <v>11.139686157185505</v>
      </c>
      <c r="AQ39" s="338">
        <f>VLOOKUP($A39,'Value Added'!$A$2:$AX$44,COLUMN('Value Added'!AX$1),0)/VLOOKUP($A39,'Value Added'!$A$2:$AX$44,COLUMN('Value Added'!$J$1),0)</f>
        <v>11.161209330609044</v>
      </c>
    </row>
    <row r="40" spans="1:43" x14ac:dyDescent="0.2">
      <c r="A40" s="74" t="s">
        <v>38</v>
      </c>
      <c r="B40" s="161" t="s">
        <v>379</v>
      </c>
      <c r="C40" s="161">
        <v>1</v>
      </c>
      <c r="D40" s="342">
        <f>VLOOKUP($A40,'Value Added'!$A$2:$AX$44,COLUMN('Value Added'!K$1),0)/VLOOKUP($A40,'Value Added'!$A$2:$AX$44,COLUMN('Value Added'!$J$1),0)</f>
        <v>1.0984547182943094</v>
      </c>
      <c r="E40" s="337">
        <f>VLOOKUP($A40,'Value Added'!$A$2:$AX$44,COLUMN('Value Added'!L$1),0)/VLOOKUP($A40,'Value Added'!$A$2:$AX$44,COLUMN('Value Added'!$J$1),0)</f>
        <v>1.2519785734491493</v>
      </c>
      <c r="F40" s="337">
        <f>VLOOKUP($A40,'Value Added'!$A$2:$AX$44,COLUMN('Value Added'!M$1),0)/VLOOKUP($A40,'Value Added'!$A$2:$AX$44,COLUMN('Value Added'!$J$1),0)</f>
        <v>1.2840483310438635</v>
      </c>
      <c r="G40" s="337">
        <f>VLOOKUP($A40,'Value Added'!$A$2:$AX$44,COLUMN('Value Added'!N$1),0)/VLOOKUP($A40,'Value Added'!$A$2:$AX$44,COLUMN('Value Added'!$J$1),0)</f>
        <v>1.3650469877714821</v>
      </c>
      <c r="H40" s="337">
        <f>VLOOKUP($A40,'Value Added'!$A$2:$AX$44,COLUMN('Value Added'!O$1),0)/VLOOKUP($A40,'Value Added'!$A$2:$AX$44,COLUMN('Value Added'!$J$1),0)</f>
        <v>1.4713459492507859</v>
      </c>
      <c r="I40" s="337">
        <f>VLOOKUP($A40,'Value Added'!$A$2:$AX$44,COLUMN('Value Added'!P$1),0)/VLOOKUP($A40,'Value Added'!$A$2:$AX$44,COLUMN('Value Added'!$J$1),0)</f>
        <v>1.5789812697557073</v>
      </c>
      <c r="J40" s="337">
        <f>VLOOKUP($A40,'Value Added'!$A$2:$AX$44,COLUMN('Value Added'!Q$1),0)/VLOOKUP($A40,'Value Added'!$A$2:$AX$44,COLUMN('Value Added'!$J$1),0)</f>
        <v>1.6823927273849344</v>
      </c>
      <c r="K40" s="337">
        <f>VLOOKUP($A40,'Value Added'!$A$2:$AX$44,COLUMN('Value Added'!R$1),0)/VLOOKUP($A40,'Value Added'!$A$2:$AX$44,COLUMN('Value Added'!$J$1),0)</f>
        <v>1.7816978500530352</v>
      </c>
      <c r="L40" s="337">
        <f>VLOOKUP($A40,'Value Added'!$A$2:$AX$44,COLUMN('Value Added'!S$1),0)/VLOOKUP($A40,'Value Added'!$A$2:$AX$44,COLUMN('Value Added'!$J$1),0)</f>
        <v>1.8774355849515294</v>
      </c>
      <c r="M40" s="337">
        <f>VLOOKUP($A40,'Value Added'!$A$2:$AX$44,COLUMN('Value Added'!T$1),0)/VLOOKUP($A40,'Value Added'!$A$2:$AX$44,COLUMN('Value Added'!$J$1),0)</f>
        <v>1.9705542527744802</v>
      </c>
      <c r="N40" s="337">
        <f>VLOOKUP($A40,'Value Added'!$A$2:$AX$44,COLUMN('Value Added'!U$1),0)/VLOOKUP($A40,'Value Added'!$A$2:$AX$44,COLUMN('Value Added'!$J$1),0)</f>
        <v>2.0621163839082612</v>
      </c>
      <c r="O40" s="337">
        <f>VLOOKUP($A40,'Value Added'!$A$2:$AX$44,COLUMN('Value Added'!V$1),0)/VLOOKUP($A40,'Value Added'!$A$2:$AX$44,COLUMN('Value Added'!$J$1),0)</f>
        <v>2.1523480933444818</v>
      </c>
      <c r="P40" s="337">
        <f>VLOOKUP($A40,'Value Added'!$A$2:$AX$44,COLUMN('Value Added'!W$1),0)/VLOOKUP($A40,'Value Added'!$A$2:$AX$44,COLUMN('Value Added'!$J$1),0)</f>
        <v>2.241302937823066</v>
      </c>
      <c r="Q40" s="337">
        <f>VLOOKUP($A40,'Value Added'!$A$2:$AX$44,COLUMN('Value Added'!X$1),0)/VLOOKUP($A40,'Value Added'!$A$2:$AX$44,COLUMN('Value Added'!$J$1),0)</f>
        <v>2.3291179208730939</v>
      </c>
      <c r="R40" s="337">
        <f>VLOOKUP($A40,'Value Added'!$A$2:$AX$44,COLUMN('Value Added'!Y$1),0)/VLOOKUP($A40,'Value Added'!$A$2:$AX$44,COLUMN('Value Added'!$J$1),0)</f>
        <v>2.4160138105528164</v>
      </c>
      <c r="S40" s="337">
        <f>VLOOKUP($A40,'Value Added'!$A$2:$AX$44,COLUMN('Value Added'!Z$1),0)/VLOOKUP($A40,'Value Added'!$A$2:$AX$44,COLUMN('Value Added'!$J$1),0)</f>
        <v>2.5021890328462115</v>
      </c>
      <c r="T40" s="337">
        <f>VLOOKUP($A40,'Value Added'!$A$2:$AX$44,COLUMN('Value Added'!AA$1),0)/VLOOKUP($A40,'Value Added'!$A$2:$AX$44,COLUMN('Value Added'!$J$1),0)</f>
        <v>2.5874723857194781</v>
      </c>
      <c r="U40" s="337">
        <f>VLOOKUP($A40,'Value Added'!$A$2:$AX$44,COLUMN('Value Added'!AB$1),0)/VLOOKUP($A40,'Value Added'!$A$2:$AX$44,COLUMN('Value Added'!$J$1),0)</f>
        <v>2.6715909668619204</v>
      </c>
      <c r="V40" s="337">
        <f>VLOOKUP($A40,'Value Added'!$A$2:$AX$44,COLUMN('Value Added'!AC$1),0)/VLOOKUP($A40,'Value Added'!$A$2:$AX$44,COLUMN('Value Added'!$J$1),0)</f>
        <v>2.7542704108328908</v>
      </c>
      <c r="W40" s="337">
        <f>VLOOKUP($A40,'Value Added'!$A$2:$AX$44,COLUMN('Value Added'!AD$1),0)/VLOOKUP($A40,'Value Added'!$A$2:$AX$44,COLUMN('Value Added'!$J$1),0)</f>
        <v>2.8352364649966382</v>
      </c>
      <c r="X40" s="337">
        <f>VLOOKUP($A40,'Value Added'!$A$2:$AX$44,COLUMN('Value Added'!AE$1),0)/VLOOKUP($A40,'Value Added'!$A$2:$AX$44,COLUMN('Value Added'!$J$1),0)</f>
        <v>2.9142165906867894</v>
      </c>
      <c r="Y40" s="337">
        <f>VLOOKUP($A40,'Value Added'!$A$2:$AX$44,COLUMN('Value Added'!AF$1),0)/VLOOKUP($A40,'Value Added'!$A$2:$AX$44,COLUMN('Value Added'!$J$1),0)</f>
        <v>2.9909415757945625</v>
      </c>
      <c r="Z40" s="337">
        <f>VLOOKUP($A40,'Value Added'!$A$2:$AX$44,COLUMN('Value Added'!AG$1),0)/VLOOKUP($A40,'Value Added'!$A$2:$AX$44,COLUMN('Value Added'!$J$1),0)</f>
        <v>3.065147144729885</v>
      </c>
      <c r="AA40" s="337">
        <f>VLOOKUP($A40,'Value Added'!$A$2:$AX$44,COLUMN('Value Added'!AH$1),0)/VLOOKUP($A40,'Value Added'!$A$2:$AX$44,COLUMN('Value Added'!$J$1),0)</f>
        <v>3.1365755516244045</v>
      </c>
      <c r="AB40" s="337">
        <f>VLOOKUP($A40,'Value Added'!$A$2:$AX$44,COLUMN('Value Added'!AI$1),0)/VLOOKUP($A40,'Value Added'!$A$2:$AX$44,COLUMN('Value Added'!$J$1),0)</f>
        <v>3.2049771427311122</v>
      </c>
      <c r="AC40" s="337">
        <f>VLOOKUP($A40,'Value Added'!$A$2:$AX$44,COLUMN('Value Added'!AJ$1),0)/VLOOKUP($A40,'Value Added'!$A$2:$AX$44,COLUMN('Value Added'!$J$1),0)</f>
        <v>3.2701118742265223</v>
      </c>
      <c r="AD40" s="337">
        <f>VLOOKUP($A40,'Value Added'!$A$2:$AX$44,COLUMN('Value Added'!AK$1),0)/VLOOKUP($A40,'Value Added'!$A$2:$AX$44,COLUMN('Value Added'!$J$1),0)</f>
        <v>3.3317507720337538</v>
      </c>
      <c r="AE40" s="337">
        <f>VLOOKUP($A40,'Value Added'!$A$2:$AX$44,COLUMN('Value Added'!AL$1),0)/VLOOKUP($A40,'Value Added'!$A$2:$AX$44,COLUMN('Value Added'!$J$1),0)</f>
        <v>3.3896773208532105</v>
      </c>
      <c r="AF40" s="337">
        <f>VLOOKUP($A40,'Value Added'!$A$2:$AX$44,COLUMN('Value Added'!AM$1),0)/VLOOKUP($A40,'Value Added'!$A$2:$AX$44,COLUMN('Value Added'!$J$1),0)</f>
        <v>3.4436887703035217</v>
      </c>
      <c r="AG40" s="337">
        <f>VLOOKUP($A40,'Value Added'!$A$2:$AX$44,COLUMN('Value Added'!AN$1),0)/VLOOKUP($A40,'Value Added'!$A$2:$AX$44,COLUMN('Value Added'!$J$1),0)</f>
        <v>3.4935973469285817</v>
      </c>
      <c r="AH40" s="337">
        <f>VLOOKUP($A40,'Value Added'!$A$2:$AX$44,COLUMN('Value Added'!AO$1),0)/VLOOKUP($A40,'Value Added'!$A$2:$AX$44,COLUMN('Value Added'!$J$1),0)</f>
        <v>3.5392313618051787</v>
      </c>
      <c r="AI40" s="337">
        <f>VLOOKUP($A40,'Value Added'!$A$2:$AX$44,COLUMN('Value Added'!AP$1),0)/VLOOKUP($A40,'Value Added'!$A$2:$AX$44,COLUMN('Value Added'!$J$1),0)</f>
        <v>3.5804362045756681</v>
      </c>
      <c r="AJ40" s="337">
        <f>VLOOKUP($A40,'Value Added'!$A$2:$AX$44,COLUMN('Value Added'!AQ$1),0)/VLOOKUP($A40,'Value Added'!$A$2:$AX$44,COLUMN('Value Added'!$J$1),0)</f>
        <v>3.617075215916282</v>
      </c>
      <c r="AK40" s="337">
        <f>VLOOKUP($A40,'Value Added'!$A$2:$AX$44,COLUMN('Value Added'!AR$1),0)/VLOOKUP($A40,'Value Added'!$A$2:$AX$44,COLUMN('Value Added'!$J$1),0)</f>
        <v>3.6490304317177564</v>
      </c>
      <c r="AL40" s="337">
        <f>VLOOKUP($A40,'Value Added'!$A$2:$AX$44,COLUMN('Value Added'!AS$1),0)/VLOOKUP($A40,'Value Added'!$A$2:$AX$44,COLUMN('Value Added'!$J$1),0)</f>
        <v>3.6762031935830661</v>
      </c>
      <c r="AM40" s="337">
        <f>VLOOKUP($A40,'Value Added'!$A$2:$AX$44,COLUMN('Value Added'!AT$1),0)/VLOOKUP($A40,'Value Added'!$A$2:$AX$44,COLUMN('Value Added'!$J$1),0)</f>
        <v>3.6985146216201215</v>
      </c>
      <c r="AN40" s="337">
        <f>VLOOKUP($A40,'Value Added'!$A$2:$AX$44,COLUMN('Value Added'!AU$1),0)/VLOOKUP($A40,'Value Added'!$A$2:$AX$44,COLUMN('Value Added'!$J$1),0)</f>
        <v>3.7159059469061897</v>
      </c>
      <c r="AO40" s="337">
        <f>VLOOKUP($A40,'Value Added'!$A$2:$AX$44,COLUMN('Value Added'!AV$1),0)/VLOOKUP($A40,'Value Added'!$A$2:$AX$44,COLUMN('Value Added'!$J$1),0)</f>
        <v>3.7283387024077719</v>
      </c>
      <c r="AP40" s="337">
        <f>VLOOKUP($A40,'Value Added'!$A$2:$AX$44,COLUMN('Value Added'!AW$1),0)/VLOOKUP($A40,'Value Added'!$A$2:$AX$44,COLUMN('Value Added'!$J$1),0)</f>
        <v>3.735794772536662</v>
      </c>
      <c r="AQ40" s="338">
        <f>VLOOKUP($A40,'Value Added'!$A$2:$AX$44,COLUMN('Value Added'!AX$1),0)/VLOOKUP($A40,'Value Added'!$A$2:$AX$44,COLUMN('Value Added'!$J$1),0)</f>
        <v>3.7382763028923818</v>
      </c>
    </row>
    <row r="41" spans="1:43" x14ac:dyDescent="0.2">
      <c r="A41" s="74" t="s">
        <v>39</v>
      </c>
      <c r="B41" s="161" t="s">
        <v>379</v>
      </c>
      <c r="C41" s="161">
        <v>1</v>
      </c>
      <c r="D41" s="342">
        <f>VLOOKUP($A41,'Value Added'!$A$2:$AX$44,COLUMN('Value Added'!K$1),0)/VLOOKUP($A41,'Value Added'!$A$2:$AX$44,COLUMN('Value Added'!$J$1),0)</f>
        <v>1.1546789408420748</v>
      </c>
      <c r="E41" s="337">
        <f>VLOOKUP($A41,'Value Added'!$A$2:$AX$44,COLUMN('Value Added'!L$1),0)/VLOOKUP($A41,'Value Added'!$A$2:$AX$44,COLUMN('Value Added'!$J$1),0)</f>
        <v>1.2327807436710152</v>
      </c>
      <c r="F41" s="337">
        <f>VLOOKUP($A41,'Value Added'!$A$2:$AX$44,COLUMN('Value Added'!M$1),0)/VLOOKUP($A41,'Value Added'!$A$2:$AX$44,COLUMN('Value Added'!$J$1),0)</f>
        <v>1.2714575880117194</v>
      </c>
      <c r="G41" s="337">
        <f>VLOOKUP($A41,'Value Added'!$A$2:$AX$44,COLUMN('Value Added'!N$1),0)/VLOOKUP($A41,'Value Added'!$A$2:$AX$44,COLUMN('Value Added'!$J$1),0)</f>
        <v>1.366204579903618</v>
      </c>
      <c r="H41" s="337">
        <f>VLOOKUP($A41,'Value Added'!$A$2:$AX$44,COLUMN('Value Added'!O$1),0)/VLOOKUP($A41,'Value Added'!$A$2:$AX$44,COLUMN('Value Added'!$J$1),0)</f>
        <v>1.4824363135109482</v>
      </c>
      <c r="I41" s="337">
        <f>VLOOKUP($A41,'Value Added'!$A$2:$AX$44,COLUMN('Value Added'!P$1),0)/VLOOKUP($A41,'Value Added'!$A$2:$AX$44,COLUMN('Value Added'!$J$1),0)</f>
        <v>1.5841504574727494</v>
      </c>
      <c r="J41" s="337">
        <f>VLOOKUP($A41,'Value Added'!$A$2:$AX$44,COLUMN('Value Added'!Q$1),0)/VLOOKUP($A41,'Value Added'!$A$2:$AX$44,COLUMN('Value Added'!$J$1),0)</f>
        <v>1.6662896804099341</v>
      </c>
      <c r="K41" s="337">
        <f>VLOOKUP($A41,'Value Added'!$A$2:$AX$44,COLUMN('Value Added'!R$1),0)/VLOOKUP($A41,'Value Added'!$A$2:$AX$44,COLUMN('Value Added'!$J$1),0)</f>
        <v>1.7349097894928336</v>
      </c>
      <c r="L41" s="337">
        <f>VLOOKUP($A41,'Value Added'!$A$2:$AX$44,COLUMN('Value Added'!S$1),0)/VLOOKUP($A41,'Value Added'!$A$2:$AX$44,COLUMN('Value Added'!$J$1),0)</f>
        <v>1.7981015934324138</v>
      </c>
      <c r="M41" s="337">
        <f>VLOOKUP($A41,'Value Added'!$A$2:$AX$44,COLUMN('Value Added'!T$1),0)/VLOOKUP($A41,'Value Added'!$A$2:$AX$44,COLUMN('Value Added'!$J$1),0)</f>
        <v>1.8655251552813565</v>
      </c>
      <c r="N41" s="337">
        <f>VLOOKUP($A41,'Value Added'!$A$2:$AX$44,COLUMN('Value Added'!U$1),0)/VLOOKUP($A41,'Value Added'!$A$2:$AX$44,COLUMN('Value Added'!$J$1),0)</f>
        <v>1.9459495125031829</v>
      </c>
      <c r="O41" s="337">
        <f>VLOOKUP($A41,'Value Added'!$A$2:$AX$44,COLUMN('Value Added'!V$1),0)/VLOOKUP($A41,'Value Added'!$A$2:$AX$44,COLUMN('Value Added'!$J$1),0)</f>
        <v>2.0394883119489391</v>
      </c>
      <c r="P41" s="337">
        <f>VLOOKUP($A41,'Value Added'!$A$2:$AX$44,COLUMN('Value Added'!W$1),0)/VLOOKUP($A41,'Value Added'!$A$2:$AX$44,COLUMN('Value Added'!$J$1),0)</f>
        <v>2.1435868546643126</v>
      </c>
      <c r="Q41" s="337">
        <f>VLOOKUP($A41,'Value Added'!$A$2:$AX$44,COLUMN('Value Added'!X$1),0)/VLOOKUP($A41,'Value Added'!$A$2:$AX$44,COLUMN('Value Added'!$J$1),0)</f>
        <v>2.2550811752366045</v>
      </c>
      <c r="R41" s="337">
        <f>VLOOKUP($A41,'Value Added'!$A$2:$AX$44,COLUMN('Value Added'!Y$1),0)/VLOOKUP($A41,'Value Added'!$A$2:$AX$44,COLUMN('Value Added'!$J$1),0)</f>
        <v>2.3700391635847669</v>
      </c>
      <c r="S41" s="337">
        <f>VLOOKUP($A41,'Value Added'!$A$2:$AX$44,COLUMN('Value Added'!Z$1),0)/VLOOKUP($A41,'Value Added'!$A$2:$AX$44,COLUMN('Value Added'!$J$1),0)</f>
        <v>2.4844816714731754</v>
      </c>
      <c r="T41" s="337">
        <f>VLOOKUP($A41,'Value Added'!$A$2:$AX$44,COLUMN('Value Added'!AA$1),0)/VLOOKUP($A41,'Value Added'!$A$2:$AX$44,COLUMN('Value Added'!$J$1),0)</f>
        <v>2.5971219764278324</v>
      </c>
      <c r="U41" s="337">
        <f>VLOOKUP($A41,'Value Added'!$A$2:$AX$44,COLUMN('Value Added'!AB$1),0)/VLOOKUP($A41,'Value Added'!$A$2:$AX$44,COLUMN('Value Added'!$J$1),0)</f>
        <v>2.7074358863027039</v>
      </c>
      <c r="V41" s="337">
        <f>VLOOKUP($A41,'Value Added'!$A$2:$AX$44,COLUMN('Value Added'!AC$1),0)/VLOOKUP($A41,'Value Added'!$A$2:$AX$44,COLUMN('Value Added'!$J$1),0)</f>
        <v>2.8149216253730507</v>
      </c>
      <c r="W41" s="337">
        <f>VLOOKUP($A41,'Value Added'!$A$2:$AX$44,COLUMN('Value Added'!AD$1),0)/VLOOKUP($A41,'Value Added'!$A$2:$AX$44,COLUMN('Value Added'!$J$1),0)</f>
        <v>2.9191051226335762</v>
      </c>
      <c r="X41" s="337">
        <f>VLOOKUP($A41,'Value Added'!$A$2:$AX$44,COLUMN('Value Added'!AE$1),0)/VLOOKUP($A41,'Value Added'!$A$2:$AX$44,COLUMN('Value Added'!$J$1),0)</f>
        <v>3.0195447646720384</v>
      </c>
      <c r="Y41" s="337">
        <f>VLOOKUP($A41,'Value Added'!$A$2:$AX$44,COLUMN('Value Added'!AF$1),0)/VLOOKUP($A41,'Value Added'!$A$2:$AX$44,COLUMN('Value Added'!$J$1),0)</f>
        <v>3.1158355503777422</v>
      </c>
      <c r="Z41" s="337">
        <f>VLOOKUP($A41,'Value Added'!$A$2:$AX$44,COLUMN('Value Added'!AG$1),0)/VLOOKUP($A41,'Value Added'!$A$2:$AX$44,COLUMN('Value Added'!$J$1),0)</f>
        <v>3.2076126005599952</v>
      </c>
      <c r="AA41" s="337">
        <f>VLOOKUP($A41,'Value Added'!$A$2:$AX$44,COLUMN('Value Added'!AH$1),0)/VLOOKUP($A41,'Value Added'!$A$2:$AX$44,COLUMN('Value Added'!$J$1),0)</f>
        <v>3.2945539915893156</v>
      </c>
      <c r="AB41" s="337">
        <f>VLOOKUP($A41,'Value Added'!$A$2:$AX$44,COLUMN('Value Added'!AI$1),0)/VLOOKUP($A41,'Value Added'!$A$2:$AX$44,COLUMN('Value Added'!$J$1),0)</f>
        <v>3.3763828979662631</v>
      </c>
      <c r="AC41" s="337">
        <f>VLOOKUP($A41,'Value Added'!$A$2:$AX$44,COLUMN('Value Added'!AJ$1),0)/VLOOKUP($A41,'Value Added'!$A$2:$AX$44,COLUMN('Value Added'!$J$1),0)</f>
        <v>3.4528690438459528</v>
      </c>
      <c r="AD41" s="337">
        <f>VLOOKUP($A41,'Value Added'!$A$2:$AX$44,COLUMN('Value Added'!AK$1),0)/VLOOKUP($A41,'Value Added'!$A$2:$AX$44,COLUMN('Value Added'!$J$1),0)</f>
        <v>3.523829477633456</v>
      </c>
      <c r="AE41" s="337">
        <f>VLOOKUP($A41,'Value Added'!$A$2:$AX$44,COLUMN('Value Added'!AL$1),0)/VLOOKUP($A41,'Value Added'!$A$2:$AX$44,COLUMN('Value Added'!$J$1),0)</f>
        <v>3.5891286965133333</v>
      </c>
      <c r="AF41" s="337">
        <f>VLOOKUP($A41,'Value Added'!$A$2:$AX$44,COLUMN('Value Added'!AM$1),0)/VLOOKUP($A41,'Value Added'!$A$2:$AX$44,COLUMN('Value Added'!$J$1),0)</f>
        <v>3.6486781589501742</v>
      </c>
      <c r="AG41" s="337">
        <f>VLOOKUP($A41,'Value Added'!$A$2:$AX$44,COLUMN('Value Added'!AN$1),0)/VLOOKUP($A41,'Value Added'!$A$2:$AX$44,COLUMN('Value Added'!$J$1),0)</f>
        <v>3.7024352326313954</v>
      </c>
      <c r="AH41" s="337">
        <f>VLOOKUP($A41,'Value Added'!$A$2:$AX$44,COLUMN('Value Added'!AO$1),0)/VLOOKUP($A41,'Value Added'!$A$2:$AX$44,COLUMN('Value Added'!$J$1),0)</f>
        <v>3.7504016329212559</v>
      </c>
      <c r="AI41" s="337">
        <f>VLOOKUP($A41,'Value Added'!$A$2:$AX$44,COLUMN('Value Added'!AP$1),0)/VLOOKUP($A41,'Value Added'!$A$2:$AX$44,COLUMN('Value Added'!$J$1),0)</f>
        <v>3.792621412624865</v>
      </c>
      <c r="AJ41" s="337">
        <f>VLOOKUP($A41,'Value Added'!$A$2:$AX$44,COLUMN('Value Added'!AQ$1),0)/VLOOKUP($A41,'Value Added'!$A$2:$AX$44,COLUMN('Value Added'!$J$1),0)</f>
        <v>3.8291785677485102</v>
      </c>
      <c r="AK41" s="337">
        <f>VLOOKUP($A41,'Value Added'!$A$2:$AX$44,COLUMN('Value Added'!AR$1),0)/VLOOKUP($A41,'Value Added'!$A$2:$AX$44,COLUMN('Value Added'!$J$1),0)</f>
        <v>3.8601943260670475</v>
      </c>
      <c r="AL41" s="337">
        <f>VLOOKUP($A41,'Value Added'!$A$2:$AX$44,COLUMN('Value Added'!AS$1),0)/VLOOKUP($A41,'Value Added'!$A$2:$AX$44,COLUMN('Value Added'!$J$1),0)</f>
        <v>3.8858241857916225</v>
      </c>
      <c r="AM41" s="337">
        <f>VLOOKUP($A41,'Value Added'!$A$2:$AX$44,COLUMN('Value Added'!AT$1),0)/VLOOKUP($A41,'Value Added'!$A$2:$AX$44,COLUMN('Value Added'!$J$1),0)</f>
        <v>3.9062547706274153</v>
      </c>
      <c r="AN41" s="337">
        <f>VLOOKUP($A41,'Value Added'!$A$2:$AX$44,COLUMN('Value Added'!AU$1),0)/VLOOKUP($A41,'Value Added'!$A$2:$AX$44,COLUMN('Value Added'!$J$1),0)</f>
        <v>3.9217005652034369</v>
      </c>
      <c r="AO41" s="337">
        <f>VLOOKUP($A41,'Value Added'!$A$2:$AX$44,COLUMN('Value Added'!AV$1),0)/VLOOKUP($A41,'Value Added'!$A$2:$AX$44,COLUMN('Value Added'!$J$1),0)</f>
        <v>3.9324005914419149</v>
      </c>
      <c r="AP41" s="337">
        <f>VLOOKUP($A41,'Value Added'!$A$2:$AX$44,COLUMN('Value Added'!AW$1),0)/VLOOKUP($A41,'Value Added'!$A$2:$AX$44,COLUMN('Value Added'!$J$1),0)</f>
        <v>3.9386150821208381</v>
      </c>
      <c r="AQ41" s="338">
        <f>VLOOKUP($A41,'Value Added'!$A$2:$AX$44,COLUMN('Value Added'!AX$1),0)/VLOOKUP($A41,'Value Added'!$A$2:$AX$44,COLUMN('Value Added'!$J$1),0)</f>
        <v>3.9406222028765856</v>
      </c>
    </row>
    <row r="42" spans="1:43" x14ac:dyDescent="0.2">
      <c r="A42" s="74" t="s">
        <v>40</v>
      </c>
      <c r="B42" s="161" t="s">
        <v>379</v>
      </c>
      <c r="C42" s="161">
        <v>1</v>
      </c>
      <c r="D42" s="342">
        <f>VLOOKUP($A42,'Value Added'!$A$2:$AX$44,COLUMN('Value Added'!K$1),0)/VLOOKUP($A42,'Value Added'!$A$2:$AX$44,COLUMN('Value Added'!$J$1),0)</f>
        <v>1.2296445709057626</v>
      </c>
      <c r="E42" s="337">
        <f>VLOOKUP($A42,'Value Added'!$A$2:$AX$44,COLUMN('Value Added'!L$1),0)/VLOOKUP($A42,'Value Added'!$A$2:$AX$44,COLUMN('Value Added'!$J$1),0)</f>
        <v>1.3278063520995711</v>
      </c>
      <c r="F42" s="337">
        <f>VLOOKUP($A42,'Value Added'!$A$2:$AX$44,COLUMN('Value Added'!M$1),0)/VLOOKUP($A42,'Value Added'!$A$2:$AX$44,COLUMN('Value Added'!$J$1),0)</f>
        <v>1.3883378838911353</v>
      </c>
      <c r="G42" s="337">
        <f>VLOOKUP($A42,'Value Added'!$A$2:$AX$44,COLUMN('Value Added'!N$1),0)/VLOOKUP($A42,'Value Added'!$A$2:$AX$44,COLUMN('Value Added'!$J$1),0)</f>
        <v>1.543404742615629</v>
      </c>
      <c r="H42" s="337">
        <f>VLOOKUP($A42,'Value Added'!$A$2:$AX$44,COLUMN('Value Added'!O$1),0)/VLOOKUP($A42,'Value Added'!$A$2:$AX$44,COLUMN('Value Added'!$J$1),0)</f>
        <v>1.7496200502384502</v>
      </c>
      <c r="I42" s="337">
        <f>VLOOKUP($A42,'Value Added'!$A$2:$AX$44,COLUMN('Value Added'!P$1),0)/VLOOKUP($A42,'Value Added'!$A$2:$AX$44,COLUMN('Value Added'!$J$1),0)</f>
        <v>1.9546669729208748</v>
      </c>
      <c r="J42" s="337">
        <f>VLOOKUP($A42,'Value Added'!$A$2:$AX$44,COLUMN('Value Added'!Q$1),0)/VLOOKUP($A42,'Value Added'!$A$2:$AX$44,COLUMN('Value Added'!$J$1),0)</f>
        <v>2.1447467544166119</v>
      </c>
      <c r="K42" s="337">
        <f>VLOOKUP($A42,'Value Added'!$A$2:$AX$44,COLUMN('Value Added'!R$1),0)/VLOOKUP($A42,'Value Added'!$A$2:$AX$44,COLUMN('Value Added'!$J$1),0)</f>
        <v>2.321097578028875</v>
      </c>
      <c r="L42" s="337">
        <f>VLOOKUP($A42,'Value Added'!$A$2:$AX$44,COLUMN('Value Added'!S$1),0)/VLOOKUP($A42,'Value Added'!$A$2:$AX$44,COLUMN('Value Added'!$J$1),0)</f>
        <v>2.4880828100122443</v>
      </c>
      <c r="M42" s="337">
        <f>VLOOKUP($A42,'Value Added'!$A$2:$AX$44,COLUMN('Value Added'!T$1),0)/VLOOKUP($A42,'Value Added'!$A$2:$AX$44,COLUMN('Value Added'!$J$1),0)</f>
        <v>2.6529571456901375</v>
      </c>
      <c r="N42" s="337">
        <f>VLOOKUP($A42,'Value Added'!$A$2:$AX$44,COLUMN('Value Added'!U$1),0)/VLOOKUP($A42,'Value Added'!$A$2:$AX$44,COLUMN('Value Added'!$J$1),0)</f>
        <v>2.8236972366860593</v>
      </c>
      <c r="O42" s="337">
        <f>VLOOKUP($A42,'Value Added'!$A$2:$AX$44,COLUMN('Value Added'!V$1),0)/VLOOKUP($A42,'Value Added'!$A$2:$AX$44,COLUMN('Value Added'!$J$1),0)</f>
        <v>3.0020051430541979</v>
      </c>
      <c r="P42" s="337">
        <f>VLOOKUP($A42,'Value Added'!$A$2:$AX$44,COLUMN('Value Added'!W$1),0)/VLOOKUP($A42,'Value Added'!$A$2:$AX$44,COLUMN('Value Added'!$J$1),0)</f>
        <v>3.1877309788299719</v>
      </c>
      <c r="Q42" s="337">
        <f>VLOOKUP($A42,'Value Added'!$A$2:$AX$44,COLUMN('Value Added'!X$1),0)/VLOOKUP($A42,'Value Added'!$A$2:$AX$44,COLUMN('Value Added'!$J$1),0)</f>
        <v>3.3806510157148124</v>
      </c>
      <c r="R42" s="337">
        <f>VLOOKUP($A42,'Value Added'!$A$2:$AX$44,COLUMN('Value Added'!Y$1),0)/VLOOKUP($A42,'Value Added'!$A$2:$AX$44,COLUMN('Value Added'!$J$1),0)</f>
        <v>3.5804613053524244</v>
      </c>
      <c r="S42" s="337">
        <f>VLOOKUP($A42,'Value Added'!$A$2:$AX$44,COLUMN('Value Added'!Z$1),0)/VLOOKUP($A42,'Value Added'!$A$2:$AX$44,COLUMN('Value Added'!$J$1),0)</f>
        <v>3.7867691688148399</v>
      </c>
      <c r="T42" s="337">
        <f>VLOOKUP($A42,'Value Added'!$A$2:$AX$44,COLUMN('Value Added'!AA$1),0)/VLOOKUP($A42,'Value Added'!$A$2:$AX$44,COLUMN('Value Added'!$J$1),0)</f>
        <v>3.9990791623797666</v>
      </c>
      <c r="U42" s="337">
        <f>VLOOKUP($A42,'Value Added'!$A$2:$AX$44,COLUMN('Value Added'!AB$1),0)/VLOOKUP($A42,'Value Added'!$A$2:$AX$44,COLUMN('Value Added'!$J$1),0)</f>
        <v>4.2167934293377272</v>
      </c>
      <c r="V42" s="337">
        <f>VLOOKUP($A42,'Value Added'!$A$2:$AX$44,COLUMN('Value Added'!AC$1),0)/VLOOKUP($A42,'Value Added'!$A$2:$AX$44,COLUMN('Value Added'!$J$1),0)</f>
        <v>4.4392095339889952</v>
      </c>
      <c r="W42" s="337">
        <f>VLOOKUP($A42,'Value Added'!$A$2:$AX$44,COLUMN('Value Added'!AD$1),0)/VLOOKUP($A42,'Value Added'!$A$2:$AX$44,COLUMN('Value Added'!$J$1),0)</f>
        <v>4.6655171617195839</v>
      </c>
      <c r="X42" s="337">
        <f>VLOOKUP($A42,'Value Added'!$A$2:$AX$44,COLUMN('Value Added'!AE$1),0)/VLOOKUP($A42,'Value Added'!$A$2:$AX$44,COLUMN('Value Added'!$J$1),0)</f>
        <v>4.8947960707335465</v>
      </c>
      <c r="Y42" s="337">
        <f>VLOOKUP($A42,'Value Added'!$A$2:$AX$44,COLUMN('Value Added'!AF$1),0)/VLOOKUP($A42,'Value Added'!$A$2:$AX$44,COLUMN('Value Added'!$J$1),0)</f>
        <v>5.1260154979443993</v>
      </c>
      <c r="Z42" s="337">
        <f>VLOOKUP($A42,'Value Added'!$A$2:$AX$44,COLUMN('Value Added'!AG$1),0)/VLOOKUP($A42,'Value Added'!$A$2:$AX$44,COLUMN('Value Added'!$J$1),0)</f>
        <v>5.3580352164432465</v>
      </c>
      <c r="AA42" s="337">
        <f>VLOOKUP($A42,'Value Added'!$A$2:$AX$44,COLUMN('Value Added'!AH$1),0)/VLOOKUP($A42,'Value Added'!$A$2:$AX$44,COLUMN('Value Added'!$J$1),0)</f>
        <v>5.5896084307656446</v>
      </c>
      <c r="AB42" s="337">
        <f>VLOOKUP($A42,'Value Added'!$A$2:$AX$44,COLUMN('Value Added'!AI$1),0)/VLOOKUP($A42,'Value Added'!$A$2:$AX$44,COLUMN('Value Added'!$J$1),0)</f>
        <v>5.8193866782615604</v>
      </c>
      <c r="AC42" s="337">
        <f>VLOOKUP($A42,'Value Added'!$A$2:$AX$44,COLUMN('Value Added'!AJ$1),0)/VLOOKUP($A42,'Value Added'!$A$2:$AX$44,COLUMN('Value Added'!$J$1),0)</f>
        <v>6.0459268797599508</v>
      </c>
      <c r="AD42" s="337">
        <f>VLOOKUP($A42,'Value Added'!$A$2:$AX$44,COLUMN('Value Added'!AK$1),0)/VLOOKUP($A42,'Value Added'!$A$2:$AX$44,COLUMN('Value Added'!$J$1),0)</f>
        <v>6.2677006501200498</v>
      </c>
      <c r="AE42" s="337">
        <f>VLOOKUP($A42,'Value Added'!$A$2:$AX$44,COLUMN('Value Added'!AL$1),0)/VLOOKUP($A42,'Value Added'!$A$2:$AX$44,COLUMN('Value Added'!$J$1),0)</f>
        <v>6.4831059391116179</v>
      </c>
      <c r="AF42" s="337">
        <f>VLOOKUP($A42,'Value Added'!$A$2:$AX$44,COLUMN('Value Added'!AM$1),0)/VLOOKUP($A42,'Value Added'!$A$2:$AX$44,COLUMN('Value Added'!$J$1),0)</f>
        <v>6.6904810255649165</v>
      </c>
      <c r="AG42" s="337">
        <f>VLOOKUP($A42,'Value Added'!$A$2:$AX$44,COLUMN('Value Added'!AN$1),0)/VLOOKUP($A42,'Value Added'!$A$2:$AX$44,COLUMN('Value Added'!$J$1),0)</f>
        <v>6.8881208333811799</v>
      </c>
      <c r="AH42" s="337">
        <f>VLOOKUP($A42,'Value Added'!$A$2:$AX$44,COLUMN('Value Added'!AO$1),0)/VLOOKUP($A42,'Value Added'!$A$2:$AX$44,COLUMN('Value Added'!$J$1),0)</f>
        <v>7.0742954776254905</v>
      </c>
      <c r="AI42" s="337">
        <f>VLOOKUP($A42,'Value Added'!$A$2:$AX$44,COLUMN('Value Added'!AP$1),0)/VLOOKUP($A42,'Value Added'!$A$2:$AX$44,COLUMN('Value Added'!$J$1),0)</f>
        <v>7.2472708837135444</v>
      </c>
      <c r="AJ42" s="337">
        <f>VLOOKUP($A42,'Value Added'!$A$2:$AX$44,COLUMN('Value Added'!AQ$1),0)/VLOOKUP($A42,'Value Added'!$A$2:$AX$44,COLUMN('Value Added'!$J$1),0)</f>
        <v>7.4053312541759038</v>
      </c>
      <c r="AK42" s="337">
        <f>VLOOKUP($A42,'Value Added'!$A$2:$AX$44,COLUMN('Value Added'!AR$1),0)/VLOOKUP($A42,'Value Added'!$A$2:$AX$44,COLUMN('Value Added'!$J$1),0)</f>
        <v>7.54680308750347</v>
      </c>
      <c r="AL42" s="337">
        <f>VLOOKUP($A42,'Value Added'!$A$2:$AX$44,COLUMN('Value Added'!AS$1),0)/VLOOKUP($A42,'Value Added'!$A$2:$AX$44,COLUMN('Value Added'!$J$1),0)</f>
        <v>7.670080384314919</v>
      </c>
      <c r="AM42" s="337">
        <f>VLOOKUP($A42,'Value Added'!$A$2:$AX$44,COLUMN('Value Added'!AT$1),0)/VLOOKUP($A42,'Value Added'!$A$2:$AX$44,COLUMN('Value Added'!$J$1),0)</f>
        <v>7.7736506099718126</v>
      </c>
      <c r="AN42" s="337">
        <f>VLOOKUP($A42,'Value Added'!$A$2:$AX$44,COLUMN('Value Added'!AU$1),0)/VLOOKUP($A42,'Value Added'!$A$2:$AX$44,COLUMN('Value Added'!$J$1),0)</f>
        <v>7.8561209224185031</v>
      </c>
      <c r="AO42" s="337">
        <f>VLOOKUP($A42,'Value Added'!$A$2:$AX$44,COLUMN('Value Added'!AV$1),0)/VLOOKUP($A42,'Value Added'!$A$2:$AX$44,COLUMN('Value Added'!$J$1),0)</f>
        <v>7.9162441221639561</v>
      </c>
      <c r="AP42" s="337">
        <f>VLOOKUP($A42,'Value Added'!$A$2:$AX$44,COLUMN('Value Added'!AW$1),0)/VLOOKUP($A42,'Value Added'!$A$2:$AX$44,COLUMN('Value Added'!$J$1),0)</f>
        <v>7.9529437406709347</v>
      </c>
      <c r="AQ42" s="338">
        <f>VLOOKUP($A42,'Value Added'!$A$2:$AX$44,COLUMN('Value Added'!AX$1),0)/VLOOKUP($A42,'Value Added'!$A$2:$AX$44,COLUMN('Value Added'!$J$1),0)</f>
        <v>7.9653376565698002</v>
      </c>
    </row>
    <row r="43" spans="1:43" x14ac:dyDescent="0.2">
      <c r="A43" s="74" t="s">
        <v>41</v>
      </c>
      <c r="B43" s="161" t="s">
        <v>379</v>
      </c>
      <c r="C43" s="161">
        <v>1</v>
      </c>
      <c r="D43" s="342">
        <f>VLOOKUP($A43,'Value Added'!$A$2:$AX$44,COLUMN('Value Added'!K$1),0)/VLOOKUP($A43,'Value Added'!$A$2:$AX$44,COLUMN('Value Added'!$J$1),0)</f>
        <v>1.1401022905519134</v>
      </c>
      <c r="E43" s="337">
        <f>VLOOKUP($A43,'Value Added'!$A$2:$AX$44,COLUMN('Value Added'!L$1),0)/VLOOKUP($A43,'Value Added'!$A$2:$AX$44,COLUMN('Value Added'!$J$1),0)</f>
        <v>1.1894224805491573</v>
      </c>
      <c r="F43" s="337">
        <f>VLOOKUP($A43,'Value Added'!$A$2:$AX$44,COLUMN('Value Added'!M$1),0)/VLOOKUP($A43,'Value Added'!$A$2:$AX$44,COLUMN('Value Added'!$J$1),0)</f>
        <v>1.2229363957156041</v>
      </c>
      <c r="G43" s="337">
        <f>VLOOKUP($A43,'Value Added'!$A$2:$AX$44,COLUMN('Value Added'!N$1),0)/VLOOKUP($A43,'Value Added'!$A$2:$AX$44,COLUMN('Value Added'!$J$1),0)</f>
        <v>1.3065678015410556</v>
      </c>
      <c r="H43" s="337">
        <f>VLOOKUP($A43,'Value Added'!$A$2:$AX$44,COLUMN('Value Added'!O$1),0)/VLOOKUP($A43,'Value Added'!$A$2:$AX$44,COLUMN('Value Added'!$J$1),0)</f>
        <v>1.4135387999789806</v>
      </c>
      <c r="I43" s="337">
        <f>VLOOKUP($A43,'Value Added'!$A$2:$AX$44,COLUMN('Value Added'!P$1),0)/VLOOKUP($A43,'Value Added'!$A$2:$AX$44,COLUMN('Value Added'!$J$1),0)</f>
        <v>1.5161701208772489</v>
      </c>
      <c r="J43" s="337">
        <f>VLOOKUP($A43,'Value Added'!$A$2:$AX$44,COLUMN('Value Added'!Q$1),0)/VLOOKUP($A43,'Value Added'!$A$2:$AX$44,COLUMN('Value Added'!$J$1),0)</f>
        <v>1.6083728824204726</v>
      </c>
      <c r="K43" s="337">
        <f>VLOOKUP($A43,'Value Added'!$A$2:$AX$44,COLUMN('Value Added'!R$1),0)/VLOOKUP($A43,'Value Added'!$A$2:$AX$44,COLUMN('Value Added'!$J$1),0)</f>
        <v>1.6911717635143533</v>
      </c>
      <c r="L43" s="337">
        <f>VLOOKUP($A43,'Value Added'!$A$2:$AX$44,COLUMN('Value Added'!S$1),0)/VLOOKUP($A43,'Value Added'!$A$2:$AX$44,COLUMN('Value Added'!$J$1),0)</f>
        <v>1.7665031800529989</v>
      </c>
      <c r="M43" s="337">
        <f>VLOOKUP($A43,'Value Added'!$A$2:$AX$44,COLUMN('Value Added'!T$1),0)/VLOOKUP($A43,'Value Added'!$A$2:$AX$44,COLUMN('Value Added'!$J$1),0)</f>
        <v>1.8370899278557029</v>
      </c>
      <c r="N43" s="337">
        <f>VLOOKUP($A43,'Value Added'!$A$2:$AX$44,COLUMN('Value Added'!U$1),0)/VLOOKUP($A43,'Value Added'!$A$2:$AX$44,COLUMN('Value Added'!$J$1),0)</f>
        <v>1.9056678182059215</v>
      </c>
      <c r="O43" s="337">
        <f>VLOOKUP($A43,'Value Added'!$A$2:$AX$44,COLUMN('Value Added'!V$1),0)/VLOOKUP($A43,'Value Added'!$A$2:$AX$44,COLUMN('Value Added'!$J$1),0)</f>
        <v>1.9727318388049035</v>
      </c>
      <c r="P43" s="337">
        <f>VLOOKUP($A43,'Value Added'!$A$2:$AX$44,COLUMN('Value Added'!W$1),0)/VLOOKUP($A43,'Value Added'!$A$2:$AX$44,COLUMN('Value Added'!$J$1),0)</f>
        <v>2.0381878137913594</v>
      </c>
      <c r="Q43" s="337">
        <f>VLOOKUP($A43,'Value Added'!$A$2:$AX$44,COLUMN('Value Added'!X$1),0)/VLOOKUP($A43,'Value Added'!$A$2:$AX$44,COLUMN('Value Added'!$J$1),0)</f>
        <v>2.1019716910149473</v>
      </c>
      <c r="R43" s="337">
        <f>VLOOKUP($A43,'Value Added'!$A$2:$AX$44,COLUMN('Value Added'!Y$1),0)/VLOOKUP($A43,'Value Added'!$A$2:$AX$44,COLUMN('Value Added'!$J$1),0)</f>
        <v>2.1640498601727183</v>
      </c>
      <c r="S43" s="337">
        <f>VLOOKUP($A43,'Value Added'!$A$2:$AX$44,COLUMN('Value Added'!Z$1),0)/VLOOKUP($A43,'Value Added'!$A$2:$AX$44,COLUMN('Value Added'!$J$1),0)</f>
        <v>2.2243890446441319</v>
      </c>
      <c r="T43" s="337">
        <f>VLOOKUP($A43,'Value Added'!$A$2:$AX$44,COLUMN('Value Added'!AA$1),0)/VLOOKUP($A43,'Value Added'!$A$2:$AX$44,COLUMN('Value Added'!$J$1),0)</f>
        <v>2.2828593747892136</v>
      </c>
      <c r="U43" s="337">
        <f>VLOOKUP($A43,'Value Added'!$A$2:$AX$44,COLUMN('Value Added'!AB$1),0)/VLOOKUP($A43,'Value Added'!$A$2:$AX$44,COLUMN('Value Added'!$J$1),0)</f>
        <v>2.3393137092912428</v>
      </c>
      <c r="V43" s="337">
        <f>VLOOKUP($A43,'Value Added'!$A$2:$AX$44,COLUMN('Value Added'!AC$1),0)/VLOOKUP($A43,'Value Added'!$A$2:$AX$44,COLUMN('Value Added'!$J$1),0)</f>
        <v>2.3936168503615165</v>
      </c>
      <c r="W43" s="337">
        <f>VLOOKUP($A43,'Value Added'!$A$2:$AX$44,COLUMN('Value Added'!AD$1),0)/VLOOKUP($A43,'Value Added'!$A$2:$AX$44,COLUMN('Value Added'!$J$1),0)</f>
        <v>2.4456461949795254</v>
      </c>
      <c r="X43" s="337">
        <f>VLOOKUP($A43,'Value Added'!$A$2:$AX$44,COLUMN('Value Added'!AE$1),0)/VLOOKUP($A43,'Value Added'!$A$2:$AX$44,COLUMN('Value Added'!$J$1),0)</f>
        <v>2.4952922596448546</v>
      </c>
      <c r="Y43" s="337">
        <f>VLOOKUP($A43,'Value Added'!$A$2:$AX$44,COLUMN('Value Added'!AF$1),0)/VLOOKUP($A43,'Value Added'!$A$2:$AX$44,COLUMN('Value Added'!$J$1),0)</f>
        <v>2.542459078198815</v>
      </c>
      <c r="Z43" s="337">
        <f>VLOOKUP($A43,'Value Added'!$A$2:$AX$44,COLUMN('Value Added'!AG$1),0)/VLOOKUP($A43,'Value Added'!$A$2:$AX$44,COLUMN('Value Added'!$J$1),0)</f>
        <v>2.5870644739187587</v>
      </c>
      <c r="AA43" s="337">
        <f>VLOOKUP($A43,'Value Added'!$A$2:$AX$44,COLUMN('Value Added'!AH$1),0)/VLOOKUP($A43,'Value Added'!$A$2:$AX$44,COLUMN('Value Added'!$J$1),0)</f>
        <v>2.6290402086240952</v>
      </c>
      <c r="AB43" s="337">
        <f>VLOOKUP($A43,'Value Added'!$A$2:$AX$44,COLUMN('Value Added'!AI$1),0)/VLOOKUP($A43,'Value Added'!$A$2:$AX$44,COLUMN('Value Added'!$J$1),0)</f>
        <v>2.6683320129408434</v>
      </c>
      <c r="AC43" s="337">
        <f>VLOOKUP($A43,'Value Added'!$A$2:$AX$44,COLUMN('Value Added'!AJ$1),0)/VLOOKUP($A43,'Value Added'!$A$2:$AX$44,COLUMN('Value Added'!$J$1),0)</f>
        <v>2.7048995031356582</v>
      </c>
      <c r="AD43" s="337">
        <f>VLOOKUP($A43,'Value Added'!$A$2:$AX$44,COLUMN('Value Added'!AK$1),0)/VLOOKUP($A43,'Value Added'!$A$2:$AX$44,COLUMN('Value Added'!$J$1),0)</f>
        <v>2.7387159910391161</v>
      </c>
      <c r="AE43" s="337">
        <f>VLOOKUP($A43,'Value Added'!$A$2:$AX$44,COLUMN('Value Added'!AL$1),0)/VLOOKUP($A43,'Value Added'!$A$2:$AX$44,COLUMN('Value Added'!$J$1),0)</f>
        <v>2.7697681945238166</v>
      </c>
      <c r="AF43" s="337">
        <f>VLOOKUP($A43,'Value Added'!$A$2:$AX$44,COLUMN('Value Added'!AM$1),0)/VLOOKUP($A43,'Value Added'!$A$2:$AX$44,COLUMN('Value Added'!$J$1),0)</f>
        <v>2.7980558567814997</v>
      </c>
      <c r="AG43" s="337">
        <f>VLOOKUP($A43,'Value Added'!$A$2:$AX$44,COLUMN('Value Added'!AN$1),0)/VLOOKUP($A43,'Value Added'!$A$2:$AX$44,COLUMN('Value Added'!$J$1),0)</f>
        <v>2.8235912832546082</v>
      </c>
      <c r="AH43" s="337">
        <f>VLOOKUP($A43,'Value Added'!$A$2:$AX$44,COLUMN('Value Added'!AO$1),0)/VLOOKUP($A43,'Value Added'!$A$2:$AX$44,COLUMN('Value Added'!$J$1),0)</f>
        <v>2.8463988055232239</v>
      </c>
      <c r="AI43" s="337">
        <f>VLOOKUP($A43,'Value Added'!$A$2:$AX$44,COLUMN('Value Added'!AP$1),0)/VLOOKUP($A43,'Value Added'!$A$2:$AX$44,COLUMN('Value Added'!$J$1),0)</f>
        <v>2.8665141817347064</v>
      </c>
      <c r="AJ43" s="337">
        <f>VLOOKUP($A43,'Value Added'!$A$2:$AX$44,COLUMN('Value Added'!AQ$1),0)/VLOOKUP($A43,'Value Added'!$A$2:$AX$44,COLUMN('Value Added'!$J$1),0)</f>
        <v>2.8839839432976553</v>
      </c>
      <c r="AK43" s="337">
        <f>VLOOKUP($A43,'Value Added'!$A$2:$AX$44,COLUMN('Value Added'!AR$1),0)/VLOOKUP($A43,'Value Added'!$A$2:$AX$44,COLUMN('Value Added'!$J$1),0)</f>
        <v>2.8988646975541497</v>
      </c>
      <c r="AL43" s="337">
        <f>VLOOKUP($A43,'Value Added'!$A$2:$AX$44,COLUMN('Value Added'!AS$1),0)/VLOOKUP($A43,'Value Added'!$A$2:$AX$44,COLUMN('Value Added'!$J$1),0)</f>
        <v>2.9112223960068118</v>
      </c>
      <c r="AM43" s="337">
        <f>VLOOKUP($A43,'Value Added'!$A$2:$AX$44,COLUMN('Value Added'!AT$1),0)/VLOOKUP($A43,'Value Added'!$A$2:$AX$44,COLUMN('Value Added'!$J$1),0)</f>
        <v>2.9211315774223623</v>
      </c>
      <c r="AN43" s="337">
        <f>VLOOKUP($A43,'Value Added'!$A$2:$AX$44,COLUMN('Value Added'!AU$1),0)/VLOOKUP($A43,'Value Added'!$A$2:$AX$44,COLUMN('Value Added'!$J$1),0)</f>
        <v>2.9286745947757531</v>
      </c>
      <c r="AO43" s="337">
        <f>VLOOKUP($A43,'Value Added'!$A$2:$AX$44,COLUMN('Value Added'!AV$1),0)/VLOOKUP($A43,'Value Added'!$A$2:$AX$44,COLUMN('Value Added'!$J$1),0)</f>
        <v>2.9339408345520983</v>
      </c>
      <c r="AP43" s="337">
        <f>VLOOKUP($A43,'Value Added'!$A$2:$AX$44,COLUMN('Value Added'!AW$1),0)/VLOOKUP($A43,'Value Added'!$A$2:$AX$44,COLUMN('Value Added'!$J$1),0)</f>
        <v>2.9370259364037032</v>
      </c>
      <c r="AQ43" s="338">
        <f>VLOOKUP($A43,'Value Added'!$A$2:$AX$44,COLUMN('Value Added'!AX$1),0)/VLOOKUP($A43,'Value Added'!$A$2:$AX$44,COLUMN('Value Added'!$J$1),0)</f>
        <v>2.9380310205794968</v>
      </c>
    </row>
    <row r="44" spans="1:43" x14ac:dyDescent="0.2">
      <c r="A44" s="221" t="s">
        <v>123</v>
      </c>
      <c r="B44" s="162" t="s">
        <v>379</v>
      </c>
      <c r="C44" s="162">
        <v>1</v>
      </c>
      <c r="D44" s="343">
        <f>VLOOKUP($A44,'Value Added'!$A$2:$AX$44,COLUMN('Value Added'!K$1),0)/VLOOKUP($A44,'Value Added'!$A$2:$AX$44,COLUMN('Value Added'!$J$1),0)</f>
        <v>1.0575641869457346</v>
      </c>
      <c r="E44" s="339">
        <f>VLOOKUP($A44,'Value Added'!$A$2:$AX$44,COLUMN('Value Added'!L$1),0)/VLOOKUP($A44,'Value Added'!$A$2:$AX$44,COLUMN('Value Added'!$J$1),0)</f>
        <v>1.076293346737867</v>
      </c>
      <c r="F44" s="339">
        <f>VLOOKUP($A44,'Value Added'!$A$2:$AX$44,COLUMN('Value Added'!M$1),0)/VLOOKUP($A44,'Value Added'!$A$2:$AX$44,COLUMN('Value Added'!$J$1),0)</f>
        <v>1.1320320876447743</v>
      </c>
      <c r="G44" s="339">
        <f>VLOOKUP($A44,'Value Added'!$A$2:$AX$44,COLUMN('Value Added'!N$1),0)/VLOOKUP($A44,'Value Added'!$A$2:$AX$44,COLUMN('Value Added'!$J$1),0)</f>
        <v>1.1904408408224678</v>
      </c>
      <c r="H44" s="339">
        <f>VLOOKUP($A44,'Value Added'!$A$2:$AX$44,COLUMN('Value Added'!O$1),0)/VLOOKUP($A44,'Value Added'!$A$2:$AX$44,COLUMN('Value Added'!$J$1),0)</f>
        <v>1.2402418364198762</v>
      </c>
      <c r="I44" s="339">
        <f>VLOOKUP($A44,'Value Added'!$A$2:$AX$44,COLUMN('Value Added'!P$1),0)/VLOOKUP($A44,'Value Added'!$A$2:$AX$44,COLUMN('Value Added'!$J$1),0)</f>
        <v>1.3050801283918003</v>
      </c>
      <c r="J44" s="339">
        <f>VLOOKUP($A44,'Value Added'!$A$2:$AX$44,COLUMN('Value Added'!Q$1),0)/VLOOKUP($A44,'Value Added'!$A$2:$AX$44,COLUMN('Value Added'!$J$1),0)</f>
        <v>1.3608133970582135</v>
      </c>
      <c r="K44" s="339">
        <f>VLOOKUP($A44,'Value Added'!$A$2:$AX$44,COLUMN('Value Added'!R$1),0)/VLOOKUP($A44,'Value Added'!$A$2:$AX$44,COLUMN('Value Added'!$J$1),0)</f>
        <v>1.4151806088223526</v>
      </c>
      <c r="L44" s="339">
        <f>VLOOKUP($A44,'Value Added'!$A$2:$AX$44,COLUMN('Value Added'!S$1),0)/VLOOKUP($A44,'Value Added'!$A$2:$AX$44,COLUMN('Value Added'!$J$1),0)</f>
        <v>1.467971473530483</v>
      </c>
      <c r="M44" s="339">
        <f>VLOOKUP($A44,'Value Added'!$A$2:$AX$44,COLUMN('Value Added'!T$1),0)/VLOOKUP($A44,'Value Added'!$A$2:$AX$44,COLUMN('Value Added'!$J$1),0)</f>
        <v>1.527529197228042</v>
      </c>
      <c r="N44" s="339">
        <f>VLOOKUP($A44,'Value Added'!$A$2:$AX$44,COLUMN('Value Added'!U$1),0)/VLOOKUP($A44,'Value Added'!$A$2:$AX$44,COLUMN('Value Added'!$J$1),0)</f>
        <v>1.5680818015213203</v>
      </c>
      <c r="O44" s="339">
        <f>VLOOKUP($A44,'Value Added'!$A$2:$AX$44,COLUMN('Value Added'!V$1),0)/VLOOKUP($A44,'Value Added'!$A$2:$AX$44,COLUMN('Value Added'!$J$1),0)</f>
        <v>1.6150842680243509</v>
      </c>
      <c r="P44" s="339">
        <f>VLOOKUP($A44,'Value Added'!$A$2:$AX$44,COLUMN('Value Added'!W$1),0)/VLOOKUP($A44,'Value Added'!$A$2:$AX$44,COLUMN('Value Added'!$J$1),0)</f>
        <v>1.6598787115739109</v>
      </c>
      <c r="Q44" s="339">
        <f>VLOOKUP($A44,'Value Added'!$A$2:$AX$44,COLUMN('Value Added'!X$1),0)/VLOOKUP($A44,'Value Added'!$A$2:$AX$44,COLUMN('Value Added'!$J$1),0)</f>
        <v>1.702365383403585</v>
      </c>
      <c r="R44" s="339">
        <f>VLOOKUP($A44,'Value Added'!$A$2:$AX$44,COLUMN('Value Added'!Y$1),0)/VLOOKUP($A44,'Value Added'!$A$2:$AX$44,COLUMN('Value Added'!$J$1),0)</f>
        <v>1.738868058785658</v>
      </c>
      <c r="S44" s="339">
        <f>VLOOKUP($A44,'Value Added'!$A$2:$AX$44,COLUMN('Value Added'!Z$1),0)/VLOOKUP($A44,'Value Added'!$A$2:$AX$44,COLUMN('Value Added'!$J$1),0)</f>
        <v>1.7801378714971516</v>
      </c>
      <c r="T44" s="339">
        <f>VLOOKUP($A44,'Value Added'!$A$2:$AX$44,COLUMN('Value Added'!AA$1),0)/VLOOKUP($A44,'Value Added'!$A$2:$AX$44,COLUMN('Value Added'!$J$1),0)</f>
        <v>1.8153450949870109</v>
      </c>
      <c r="U44" s="339">
        <f>VLOOKUP($A44,'Value Added'!$A$2:$AX$44,COLUMN('Value Added'!AB$1),0)/VLOOKUP($A44,'Value Added'!$A$2:$AX$44,COLUMN('Value Added'!$J$1),0)</f>
        <v>1.8480863132207779</v>
      </c>
      <c r="V44" s="339">
        <f>VLOOKUP($A44,'Value Added'!$A$2:$AX$44,COLUMN('Value Added'!AC$1),0)/VLOOKUP($A44,'Value Added'!$A$2:$AX$44,COLUMN('Value Added'!$J$1),0)</f>
        <v>1.8783796040936771</v>
      </c>
      <c r="W44" s="339">
        <f>VLOOKUP($A44,'Value Added'!$A$2:$AX$44,COLUMN('Value Added'!AD$1),0)/VLOOKUP($A44,'Value Added'!$A$2:$AX$44,COLUMN('Value Added'!$J$1),0)</f>
        <v>1.9062642192937633</v>
      </c>
      <c r="X44" s="339">
        <f>VLOOKUP($A44,'Value Added'!$A$2:$AX$44,COLUMN('Value Added'!AE$1),0)/VLOOKUP($A44,'Value Added'!$A$2:$AX$44,COLUMN('Value Added'!$J$1),0)</f>
        <v>1.9317993162975706</v>
      </c>
      <c r="Y44" s="339">
        <f>VLOOKUP($A44,'Value Added'!$A$2:$AX$44,COLUMN('Value Added'!AF$1),0)/VLOOKUP($A44,'Value Added'!$A$2:$AX$44,COLUMN('Value Added'!$J$1),0)</f>
        <v>1.9550625639240851</v>
      </c>
      <c r="Z44" s="339">
        <f>VLOOKUP($A44,'Value Added'!$A$2:$AX$44,COLUMN('Value Added'!AG$1),0)/VLOOKUP($A44,'Value Added'!$A$2:$AX$44,COLUMN('Value Added'!$J$1),0)</f>
        <v>1.9761486590240374</v>
      </c>
      <c r="AA44" s="339">
        <f>VLOOKUP($A44,'Value Added'!$A$2:$AX$44,COLUMN('Value Added'!AH$1),0)/VLOOKUP($A44,'Value Added'!$A$2:$AX$44,COLUMN('Value Added'!$J$1),0)</f>
        <v>1.9951677904863474</v>
      </c>
      <c r="AB44" s="339">
        <f>VLOOKUP($A44,'Value Added'!$A$2:$AX$44,COLUMN('Value Added'!AI$1),0)/VLOOKUP($A44,'Value Added'!$A$2:$AX$44,COLUMN('Value Added'!$J$1),0)</f>
        <v>2.0122440847394163</v>
      </c>
      <c r="AC44" s="339">
        <f>VLOOKUP($A44,'Value Added'!$A$2:$AX$44,COLUMN('Value Added'!AJ$1),0)/VLOOKUP($A44,'Value Added'!$A$2:$AX$44,COLUMN('Value Added'!$J$1),0)</f>
        <v>2.0275140644485448</v>
      </c>
      <c r="AD44" s="339">
        <f>VLOOKUP($A44,'Value Added'!$A$2:$AX$44,COLUMN('Value Added'!AK$1),0)/VLOOKUP($A44,'Value Added'!$A$2:$AX$44,COLUMN('Value Added'!$J$1),0)</f>
        <v>2.0411251492940434</v>
      </c>
      <c r="AE44" s="339">
        <f>VLOOKUP($A44,'Value Added'!$A$2:$AX$44,COLUMN('Value Added'!AL$1),0)/VLOOKUP($A44,'Value Added'!$A$2:$AX$44,COLUMN('Value Added'!$J$1),0)</f>
        <v>2.0532342246862432</v>
      </c>
      <c r="AF44" s="339">
        <f>VLOOKUP($A44,'Value Added'!$A$2:$AX$44,COLUMN('Value Added'!AM$1),0)/VLOOKUP($A44,'Value Added'!$A$2:$AX$44,COLUMN('Value Added'!$J$1),0)</f>
        <v>2.0640063011521517</v>
      </c>
      <c r="AG44" s="339">
        <f>VLOOKUP($A44,'Value Added'!$A$2:$AX$44,COLUMN('Value Added'!AN$1),0)/VLOOKUP($A44,'Value Added'!$A$2:$AX$44,COLUMN('Value Added'!$J$1),0)</f>
        <v>2.0736132840226049</v>
      </c>
      <c r="AH44" s="339">
        <f>VLOOKUP($A44,'Value Added'!$A$2:$AX$44,COLUMN('Value Added'!AO$1),0)/VLOOKUP($A44,'Value Added'!$A$2:$AX$44,COLUMN('Value Added'!$J$1),0)</f>
        <v>2.082232870053685</v>
      </c>
      <c r="AI44" s="339">
        <f>VLOOKUP($A44,'Value Added'!$A$2:$AX$44,COLUMN('Value Added'!AP$1),0)/VLOOKUP($A44,'Value Added'!$A$2:$AX$44,COLUMN('Value Added'!$J$1),0)</f>
        <v>2.0900475848157809</v>
      </c>
      <c r="AJ44" s="339">
        <f>VLOOKUP($A44,'Value Added'!$A$2:$AX$44,COLUMN('Value Added'!AQ$1),0)/VLOOKUP($A44,'Value Added'!$A$2:$AX$44,COLUMN('Value Added'!$J$1),0)</f>
        <v>2.0972439721465861</v>
      </c>
      <c r="AK44" s="339">
        <f>VLOOKUP($A44,'Value Added'!$A$2:$AX$44,COLUMN('Value Added'!AR$1),0)/VLOOKUP($A44,'Value Added'!$A$2:$AX$44,COLUMN('Value Added'!$J$1),0)</f>
        <v>2.1040119447487213</v>
      </c>
      <c r="AL44" s="339">
        <f>VLOOKUP($A44,'Value Added'!$A$2:$AX$44,COLUMN('Value Added'!AS$1),0)/VLOOKUP($A44,'Value Added'!$A$2:$AX$44,COLUMN('Value Added'!$J$1),0)</f>
        <v>2.1105443031640574</v>
      </c>
      <c r="AM44" s="339">
        <f>VLOOKUP($A44,'Value Added'!$A$2:$AX$44,COLUMN('Value Added'!AT$1),0)/VLOOKUP($A44,'Value Added'!$A$2:$AX$44,COLUMN('Value Added'!$J$1),0)</f>
        <v>2.1170364289110188</v>
      </c>
      <c r="AN44" s="339">
        <f>VLOOKUP($A44,'Value Added'!$A$2:$AX$44,COLUMN('Value Added'!AU$1),0)/VLOOKUP($A44,'Value Added'!$A$2:$AX$44,COLUMN('Value Added'!$J$1),0)</f>
        <v>2.1236861565560377</v>
      </c>
      <c r="AO44" s="339">
        <f>VLOOKUP($A44,'Value Added'!$A$2:$AX$44,COLUMN('Value Added'!AV$1),0)/VLOOKUP($A44,'Value Added'!$A$2:$AX$44,COLUMN('Value Added'!$J$1),0)</f>
        <v>2.1306938289275457</v>
      </c>
      <c r="AP44" s="339">
        <f>VLOOKUP($A44,'Value Added'!$A$2:$AX$44,COLUMN('Value Added'!AW$1),0)/VLOOKUP($A44,'Value Added'!$A$2:$AX$44,COLUMN('Value Added'!$J$1),0)</f>
        <v>2.1382625395872683</v>
      </c>
      <c r="AQ44" s="340">
        <f>VLOOKUP($A44,'Value Added'!$A$2:$AX$44,COLUMN('Value Added'!AX$1),0)/VLOOKUP($A44,'Value Added'!$A$2:$AX$44,COLUMN('Value Added'!$J$1),0)</f>
        <v>2.146670907262195</v>
      </c>
    </row>
  </sheetData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5B2DB-E838-4FB3-ACDF-4AB3E92112F6}">
  <sheetPr codeName="Sheet15"/>
  <dimension ref="A1:AR74"/>
  <sheetViews>
    <sheetView topLeftCell="W9" workbookViewId="0">
      <selection activeCell="AT60" sqref="AT60"/>
    </sheetView>
    <sheetView topLeftCell="A41" workbookViewId="1">
      <selection activeCell="H16" sqref="H16"/>
    </sheetView>
  </sheetViews>
  <sheetFormatPr defaultRowHeight="14.25" x14ac:dyDescent="0.2"/>
  <cols>
    <col min="1" max="1" width="27.375" customWidth="1"/>
    <col min="2" max="43" width="9.875" style="136" customWidth="1"/>
    <col min="44" max="4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36" t="s">
        <v>351</v>
      </c>
      <c r="B2" s="224">
        <v>0</v>
      </c>
      <c r="C2" s="224">
        <v>0</v>
      </c>
      <c r="D2" s="224">
        <v>0</v>
      </c>
      <c r="E2" s="224">
        <v>0</v>
      </c>
      <c r="F2" s="224">
        <v>0</v>
      </c>
      <c r="G2" s="224">
        <v>0</v>
      </c>
      <c r="H2" s="224">
        <v>0</v>
      </c>
      <c r="I2" s="224">
        <v>0</v>
      </c>
      <c r="J2" s="224">
        <v>0</v>
      </c>
      <c r="K2" s="224">
        <v>0</v>
      </c>
      <c r="L2" s="224">
        <v>0</v>
      </c>
      <c r="M2" s="224">
        <v>0</v>
      </c>
      <c r="N2" s="224">
        <v>0</v>
      </c>
      <c r="O2" s="224">
        <v>0</v>
      </c>
      <c r="P2" s="224">
        <v>0</v>
      </c>
      <c r="Q2" s="224">
        <v>0</v>
      </c>
      <c r="R2" s="224">
        <v>0</v>
      </c>
      <c r="S2" s="224">
        <v>0</v>
      </c>
      <c r="T2" s="224">
        <v>0</v>
      </c>
      <c r="U2" s="224">
        <v>0</v>
      </c>
      <c r="V2" s="224">
        <v>0</v>
      </c>
      <c r="W2" s="224">
        <v>0</v>
      </c>
      <c r="X2" s="224">
        <v>0</v>
      </c>
      <c r="Y2" s="224">
        <v>0</v>
      </c>
      <c r="Z2" s="224">
        <v>0</v>
      </c>
      <c r="AA2" s="224">
        <v>0</v>
      </c>
      <c r="AB2" s="224">
        <v>0</v>
      </c>
      <c r="AC2" s="224">
        <v>0</v>
      </c>
      <c r="AD2" s="224">
        <v>0</v>
      </c>
      <c r="AE2" s="224">
        <v>0</v>
      </c>
      <c r="AF2" s="224">
        <v>0</v>
      </c>
      <c r="AG2" s="224">
        <v>0</v>
      </c>
      <c r="AH2" s="224">
        <v>0</v>
      </c>
      <c r="AI2" s="224">
        <v>0</v>
      </c>
      <c r="AJ2" s="224">
        <v>0</v>
      </c>
      <c r="AK2" s="224">
        <v>0</v>
      </c>
      <c r="AL2" s="224">
        <v>0</v>
      </c>
      <c r="AM2" s="224">
        <v>0</v>
      </c>
      <c r="AN2" s="224">
        <v>0</v>
      </c>
      <c r="AO2" s="224">
        <v>0</v>
      </c>
      <c r="AP2" s="224">
        <v>0</v>
      </c>
      <c r="AQ2" s="224">
        <v>0</v>
      </c>
      <c r="AR2" s="136" t="str">
        <f>VLOOKUP($A2,'Sector Match'!$A$1:$B$43,2,0)</f>
        <v>agriculture and forestry 01T03</v>
      </c>
    </row>
    <row r="3" spans="1:44" x14ac:dyDescent="0.2">
      <c r="A3" s="36" t="s">
        <v>2</v>
      </c>
      <c r="B3" s="233">
        <f>'Non-energy Use 2019'!C115</f>
        <v>1.7357421957899196E+16</v>
      </c>
      <c r="C3" s="253">
        <f>'Non-energy Use 2020'!C115</f>
        <v>1.7867702743129666E+16</v>
      </c>
      <c r="D3" s="393">
        <f>$C3*VLOOKUP($A3,'Non-energy Multiplier'!$A$1:$AQ$44,COLUMN('Non-energy Multiplier'!D$1),0)</f>
        <v>1.8893424274257556E+16</v>
      </c>
      <c r="E3" s="233">
        <f>$C3*VLOOKUP($A3,'Non-energy Multiplier'!$A$1:$AQ$44,COLUMN('Non-energy Multiplier'!E$1),0)</f>
        <v>2.0876180626839604E+16</v>
      </c>
      <c r="F3" s="233">
        <f>$C3*VLOOKUP($A3,'Non-energy Multiplier'!$A$1:$AQ$44,COLUMN('Non-energy Multiplier'!F$1),0)</f>
        <v>2.1396673249033968E+16</v>
      </c>
      <c r="G3" s="233">
        <f>$C3*VLOOKUP($A3,'Non-energy Multiplier'!$A$1:$AQ$44,COLUMN('Non-energy Multiplier'!G$1),0)</f>
        <v>2.1917165871228332E+16</v>
      </c>
      <c r="H3" s="233">
        <f>$C3*VLOOKUP($A3,'Non-energy Multiplier'!$A$1:$AQ$44,COLUMN('Non-energy Multiplier'!H$1),0)</f>
        <v>2.2437658493422696E+16</v>
      </c>
      <c r="I3" s="233">
        <f>$C3*VLOOKUP($A3,'Non-energy Multiplier'!$A$1:$AQ$44,COLUMN('Non-energy Multiplier'!I$1),0)</f>
        <v>2.2803987611682656E+16</v>
      </c>
      <c r="J3" s="233">
        <f>$C3*VLOOKUP($A3,'Non-energy Multiplier'!$A$1:$AQ$44,COLUMN('Non-energy Multiplier'!J$1),0)</f>
        <v>2.3170316729942616E+16</v>
      </c>
      <c r="K3" s="233">
        <f>$C3*VLOOKUP($A3,'Non-energy Multiplier'!$A$1:$AQ$44,COLUMN('Non-energy Multiplier'!K$1),0)</f>
        <v>2.353664584820258E+16</v>
      </c>
      <c r="L3" s="233">
        <f>$C3*VLOOKUP($A3,'Non-energy Multiplier'!$A$1:$AQ$44,COLUMN('Non-energy Multiplier'!L$1),0)</f>
        <v>2.390297496646254E+16</v>
      </c>
      <c r="M3" s="233">
        <f>$C3*VLOOKUP($A3,'Non-energy Multiplier'!$A$1:$AQ$44,COLUMN('Non-energy Multiplier'!M$1),0)</f>
        <v>2.4269304084722504E+16</v>
      </c>
      <c r="N3" s="233">
        <f>$C3*VLOOKUP($A3,'Non-energy Multiplier'!$A$1:$AQ$44,COLUMN('Non-energy Multiplier'!N$1),0)</f>
        <v>2.4406677504069992E+16</v>
      </c>
      <c r="O3" s="233">
        <f>$C3*VLOOKUP($A3,'Non-energy Multiplier'!$A$1:$AQ$44,COLUMN('Non-energy Multiplier'!O$1),0)</f>
        <v>2.4544050923417476E+16</v>
      </c>
      <c r="P3" s="233">
        <f>$C3*VLOOKUP($A3,'Non-energy Multiplier'!$A$1:$AQ$44,COLUMN('Non-energy Multiplier'!P$1),0)</f>
        <v>2.468142434276496E+16</v>
      </c>
      <c r="Q3" s="233">
        <f>$C3*VLOOKUP($A3,'Non-energy Multiplier'!$A$1:$AQ$44,COLUMN('Non-energy Multiplier'!Q$1),0)</f>
        <v>2.4818797762112448E+16</v>
      </c>
      <c r="R3" s="233">
        <f>$C3*VLOOKUP($A3,'Non-energy Multiplier'!$A$1:$AQ$44,COLUMN('Non-energy Multiplier'!R$1),0)</f>
        <v>2.4956171181459936E+16</v>
      </c>
      <c r="S3" s="233">
        <f>$C3*VLOOKUP($A3,'Non-energy Multiplier'!$A$1:$AQ$44,COLUMN('Non-energy Multiplier'!S$1),0)</f>
        <v>2.472721548254746E+16</v>
      </c>
      <c r="T3" s="233">
        <f>$C3*VLOOKUP($A3,'Non-energy Multiplier'!$A$1:$AQ$44,COLUMN('Non-energy Multiplier'!T$1),0)</f>
        <v>2.4498259783634984E+16</v>
      </c>
      <c r="U3" s="233">
        <f>$C3*VLOOKUP($A3,'Non-energy Multiplier'!$A$1:$AQ$44,COLUMN('Non-energy Multiplier'!U$1),0)</f>
        <v>2.4269304084722504E+16</v>
      </c>
      <c r="V3" s="233">
        <f>$C3*VLOOKUP($A3,'Non-energy Multiplier'!$A$1:$AQ$44,COLUMN('Non-energy Multiplier'!V$1),0)</f>
        <v>2.4040348385810032E+16</v>
      </c>
      <c r="W3" s="233">
        <f>$C3*VLOOKUP($A3,'Non-energy Multiplier'!$A$1:$AQ$44,COLUMN('Non-energy Multiplier'!W$1),0)</f>
        <v>2.3811392686897552E+16</v>
      </c>
      <c r="X3" s="233">
        <f>$C3*VLOOKUP($A3,'Non-energy Multiplier'!$A$1:$AQ$44,COLUMN('Non-energy Multiplier'!X$1),0)</f>
        <v>2.3445063568637592E+16</v>
      </c>
      <c r="Y3" s="233">
        <f>$C3*VLOOKUP($A3,'Non-energy Multiplier'!$A$1:$AQ$44,COLUMN('Non-energy Multiplier'!Y$1),0)</f>
        <v>2.3078734450377632E+16</v>
      </c>
      <c r="Z3" s="233">
        <f>$C3*VLOOKUP($A3,'Non-energy Multiplier'!$A$1:$AQ$44,COLUMN('Non-energy Multiplier'!Z$1),0)</f>
        <v>2.2712405332117668E+16</v>
      </c>
      <c r="AA3" s="233">
        <f>$C3*VLOOKUP($A3,'Non-energy Multiplier'!$A$1:$AQ$44,COLUMN('Non-energy Multiplier'!AA$1),0)</f>
        <v>2.2346076213857708E+16</v>
      </c>
      <c r="AB3" s="233">
        <f>$C3*VLOOKUP($A3,'Non-energy Multiplier'!$A$1:$AQ$44,COLUMN('Non-energy Multiplier'!AB$1),0)</f>
        <v>2.1979747095597744E+16</v>
      </c>
      <c r="AC3" s="233">
        <f>$C3*VLOOKUP($A3,'Non-energy Multiplier'!$A$1:$AQ$44,COLUMN('Non-energy Multiplier'!AC$1),0)</f>
        <v>2.161341797733778E+16</v>
      </c>
      <c r="AD3" s="233">
        <f>$C3*VLOOKUP($A3,'Non-energy Multiplier'!$A$1:$AQ$44,COLUMN('Non-energy Multiplier'!AD$1),0)</f>
        <v>2.124708885907782E+16</v>
      </c>
      <c r="AE3" s="233">
        <f>$C3*VLOOKUP($A3,'Non-energy Multiplier'!$A$1:$AQ$44,COLUMN('Non-energy Multiplier'!AE$1),0)</f>
        <v>2.088075974081786E+16</v>
      </c>
      <c r="AF3" s="233">
        <f>$C3*VLOOKUP($A3,'Non-energy Multiplier'!$A$1:$AQ$44,COLUMN('Non-energy Multiplier'!AF$1),0)</f>
        <v>2.0514430622557896E+16</v>
      </c>
      <c r="AG3" s="233">
        <f>$C3*VLOOKUP($A3,'Non-energy Multiplier'!$A$1:$AQ$44,COLUMN('Non-energy Multiplier'!AG$1),0)</f>
        <v>2.0148101504297932E+16</v>
      </c>
      <c r="AH3" s="233">
        <f>$C3*VLOOKUP($A3,'Non-energy Multiplier'!$A$1:$AQ$44,COLUMN('Non-energy Multiplier'!AH$1),0)</f>
        <v>1.9690190106472976E+16</v>
      </c>
      <c r="AI3" s="233">
        <f>$C3*VLOOKUP($A3,'Non-energy Multiplier'!$A$1:$AQ$44,COLUMN('Non-energy Multiplier'!AI$1),0)</f>
        <v>1.9232278708648024E+16</v>
      </c>
      <c r="AJ3" s="233">
        <f>$C3*VLOOKUP($A3,'Non-energy Multiplier'!$A$1:$AQ$44,COLUMN('Non-energy Multiplier'!AJ$1),0)</f>
        <v>1.8774367310823072E+16</v>
      </c>
      <c r="AK3" s="233">
        <f>$C3*VLOOKUP($A3,'Non-energy Multiplier'!$A$1:$AQ$44,COLUMN('Non-energy Multiplier'!AK$1),0)</f>
        <v>1.8316455912998116E+16</v>
      </c>
      <c r="AL3" s="233">
        <f>$C3*VLOOKUP($A3,'Non-energy Multiplier'!$A$1:$AQ$44,COLUMN('Non-energy Multiplier'!AL$1),0)</f>
        <v>1.7858544515173164E+16</v>
      </c>
      <c r="AM3" s="233">
        <f>$C3*VLOOKUP($A3,'Non-energy Multiplier'!$A$1:$AQ$44,COLUMN('Non-energy Multiplier'!AM$1),0)</f>
        <v>1.7492215396913204E+16</v>
      </c>
      <c r="AN3" s="136">
        <f>$C3*VLOOKUP($A3,'Non-energy Multiplier'!$A$1:$AQ$44,COLUMN('Non-energy Multiplier'!AN$1),0)</f>
        <v>1.7125886278653244E+16</v>
      </c>
      <c r="AO3" s="136">
        <f>$C3*VLOOKUP($A3,'Non-energy Multiplier'!$A$1:$AQ$44,COLUMN('Non-energy Multiplier'!AO$1),0)</f>
        <v>1.6759557160393282E+16</v>
      </c>
      <c r="AP3" s="136">
        <f>$C3*VLOOKUP($A3,'Non-energy Multiplier'!$A$1:$AQ$44,COLUMN('Non-energy Multiplier'!AP$1),0)</f>
        <v>1.6393228042133322E+16</v>
      </c>
      <c r="AQ3" s="136">
        <f>$C3*VLOOKUP($A3,'Non-energy Multiplier'!$A$1:$AQ$44,COLUMN('Non-energy Multiplier'!AQ$1),0)</f>
        <v>1.6026898923873354E+16</v>
      </c>
      <c r="AR3" s="136" t="str">
        <f>VLOOKUP($A3,'Sector Match'!$A$1:$B$43,2,0)</f>
        <v>coal mining 05</v>
      </c>
    </row>
    <row r="4" spans="1:44" x14ac:dyDescent="0.2">
      <c r="A4" s="12" t="s">
        <v>3</v>
      </c>
      <c r="B4" s="136">
        <f>'Non-energy Use 2019'!C116</f>
        <v>0</v>
      </c>
      <c r="C4" s="136">
        <f>'Non-energy Use 2020'!C116</f>
        <v>0</v>
      </c>
      <c r="D4" s="136">
        <f>$C4*VLOOKUP($A4,'Non-energy Multiplier'!$A$1:$AQ$44,COLUMN('Non-energy Multiplier'!D$1),0)</f>
        <v>0</v>
      </c>
      <c r="E4" s="136">
        <f>$C4*VLOOKUP($A4,'Non-energy Multiplier'!$A$1:$AQ$44,COLUMN('Non-energy Multiplier'!E$1),0)</f>
        <v>0</v>
      </c>
      <c r="F4" s="136">
        <f>$C4*VLOOKUP($A4,'Non-energy Multiplier'!$A$1:$AQ$44,COLUMN('Non-energy Multiplier'!F$1),0)</f>
        <v>0</v>
      </c>
      <c r="G4" s="136">
        <f>$C4*VLOOKUP($A4,'Non-energy Multiplier'!$A$1:$AQ$44,COLUMN('Non-energy Multiplier'!G$1),0)</f>
        <v>0</v>
      </c>
      <c r="H4" s="136">
        <f>$C4*VLOOKUP($A4,'Non-energy Multiplier'!$A$1:$AQ$44,COLUMN('Non-energy Multiplier'!H$1),0)</f>
        <v>0</v>
      </c>
      <c r="I4" s="136">
        <f>$C4*VLOOKUP($A4,'Non-energy Multiplier'!$A$1:$AQ$44,COLUMN('Non-energy Multiplier'!I$1),0)</f>
        <v>0</v>
      </c>
      <c r="J4" s="136">
        <f>$C4*VLOOKUP($A4,'Non-energy Multiplier'!$A$1:$AQ$44,COLUMN('Non-energy Multiplier'!J$1),0)</f>
        <v>0</v>
      </c>
      <c r="K4" s="136">
        <f>$C4*VLOOKUP($A4,'Non-energy Multiplier'!$A$1:$AQ$44,COLUMN('Non-energy Multiplier'!K$1),0)</f>
        <v>0</v>
      </c>
      <c r="L4" s="136">
        <f>$C4*VLOOKUP($A4,'Non-energy Multiplier'!$A$1:$AQ$44,COLUMN('Non-energy Multiplier'!L$1),0)</f>
        <v>0</v>
      </c>
      <c r="M4" s="136">
        <f>$C4*VLOOKUP($A4,'Non-energy Multiplier'!$A$1:$AQ$44,COLUMN('Non-energy Multiplier'!M$1),0)</f>
        <v>0</v>
      </c>
      <c r="N4" s="136">
        <f>$C4*VLOOKUP($A4,'Non-energy Multiplier'!$A$1:$AQ$44,COLUMN('Non-energy Multiplier'!N$1),0)</f>
        <v>0</v>
      </c>
      <c r="O4" s="136">
        <f>$C4*VLOOKUP($A4,'Non-energy Multiplier'!$A$1:$AQ$44,COLUMN('Non-energy Multiplier'!O$1),0)</f>
        <v>0</v>
      </c>
      <c r="P4" s="136">
        <f>$C4*VLOOKUP($A4,'Non-energy Multiplier'!$A$1:$AQ$44,COLUMN('Non-energy Multiplier'!P$1),0)</f>
        <v>0</v>
      </c>
      <c r="Q4" s="136">
        <f>$C4*VLOOKUP($A4,'Non-energy Multiplier'!$A$1:$AQ$44,COLUMN('Non-energy Multiplier'!Q$1),0)</f>
        <v>0</v>
      </c>
      <c r="R4" s="136">
        <f>$C4*VLOOKUP($A4,'Non-energy Multiplier'!$A$1:$AQ$44,COLUMN('Non-energy Multiplier'!R$1),0)</f>
        <v>0</v>
      </c>
      <c r="S4" s="136">
        <f>$C4*VLOOKUP($A4,'Non-energy Multiplier'!$A$1:$AQ$44,COLUMN('Non-energy Multiplier'!S$1),0)</f>
        <v>0</v>
      </c>
      <c r="T4" s="136">
        <f>$C4*VLOOKUP($A4,'Non-energy Multiplier'!$A$1:$AQ$44,COLUMN('Non-energy Multiplier'!T$1),0)</f>
        <v>0</v>
      </c>
      <c r="U4" s="136">
        <f>$C4*VLOOKUP($A4,'Non-energy Multiplier'!$A$1:$AQ$44,COLUMN('Non-energy Multiplier'!U$1),0)</f>
        <v>0</v>
      </c>
      <c r="V4" s="136">
        <f>$C4*VLOOKUP($A4,'Non-energy Multiplier'!$A$1:$AQ$44,COLUMN('Non-energy Multiplier'!V$1),0)</f>
        <v>0</v>
      </c>
      <c r="W4" s="136">
        <f>$C4*VLOOKUP($A4,'Non-energy Multiplier'!$A$1:$AQ$44,COLUMN('Non-energy Multiplier'!W$1),0)</f>
        <v>0</v>
      </c>
      <c r="X4" s="136">
        <f>$C4*VLOOKUP($A4,'Non-energy Multiplier'!$A$1:$AQ$44,COLUMN('Non-energy Multiplier'!X$1),0)</f>
        <v>0</v>
      </c>
      <c r="Y4" s="136">
        <f>$C4*VLOOKUP($A4,'Non-energy Multiplier'!$A$1:$AQ$44,COLUMN('Non-energy Multiplier'!Y$1),0)</f>
        <v>0</v>
      </c>
      <c r="Z4" s="136">
        <f>$C4*VLOOKUP($A4,'Non-energy Multiplier'!$A$1:$AQ$44,COLUMN('Non-energy Multiplier'!Z$1),0)</f>
        <v>0</v>
      </c>
      <c r="AA4" s="136">
        <f>$C4*VLOOKUP($A4,'Non-energy Multiplier'!$A$1:$AQ$44,COLUMN('Non-energy Multiplier'!AA$1),0)</f>
        <v>0</v>
      </c>
      <c r="AB4" s="136">
        <f>$C4*VLOOKUP($A4,'Non-energy Multiplier'!$A$1:$AQ$44,COLUMN('Non-energy Multiplier'!AB$1),0)</f>
        <v>0</v>
      </c>
      <c r="AC4" s="136">
        <f>$C4*VLOOKUP($A4,'Non-energy Multiplier'!$A$1:$AQ$44,COLUMN('Non-energy Multiplier'!AC$1),0)</f>
        <v>0</v>
      </c>
      <c r="AD4" s="136">
        <f>$C4*VLOOKUP($A4,'Non-energy Multiplier'!$A$1:$AQ$44,COLUMN('Non-energy Multiplier'!AD$1),0)</f>
        <v>0</v>
      </c>
      <c r="AE4" s="136">
        <f>$C4*VLOOKUP($A4,'Non-energy Multiplier'!$A$1:$AQ$44,COLUMN('Non-energy Multiplier'!AE$1),0)</f>
        <v>0</v>
      </c>
      <c r="AF4" s="136">
        <f>$C4*VLOOKUP($A4,'Non-energy Multiplier'!$A$1:$AQ$44,COLUMN('Non-energy Multiplier'!AF$1),0)</f>
        <v>0</v>
      </c>
      <c r="AG4" s="136">
        <f>$C4*VLOOKUP($A4,'Non-energy Multiplier'!$A$1:$AQ$44,COLUMN('Non-energy Multiplier'!AG$1),0)</f>
        <v>0</v>
      </c>
      <c r="AH4" s="136">
        <f>$C4*VLOOKUP($A4,'Non-energy Multiplier'!$A$1:$AQ$44,COLUMN('Non-energy Multiplier'!AH$1),0)</f>
        <v>0</v>
      </c>
      <c r="AI4" s="136">
        <f>$C4*VLOOKUP($A4,'Non-energy Multiplier'!$A$1:$AQ$44,COLUMN('Non-energy Multiplier'!AI$1),0)</f>
        <v>0</v>
      </c>
      <c r="AJ4" s="136">
        <f>$C4*VLOOKUP($A4,'Non-energy Multiplier'!$A$1:$AQ$44,COLUMN('Non-energy Multiplier'!AJ$1),0)</f>
        <v>0</v>
      </c>
      <c r="AK4" s="136">
        <f>$C4*VLOOKUP($A4,'Non-energy Multiplier'!$A$1:$AQ$44,COLUMN('Non-energy Multiplier'!AK$1),0)</f>
        <v>0</v>
      </c>
      <c r="AL4" s="136">
        <f>$C4*VLOOKUP($A4,'Non-energy Multiplier'!$A$1:$AQ$44,COLUMN('Non-energy Multiplier'!AL$1),0)</f>
        <v>0</v>
      </c>
      <c r="AM4" s="136">
        <f>$C4*VLOOKUP($A4,'Non-energy Multiplier'!$A$1:$AQ$44,COLUMN('Non-energy Multiplier'!AM$1),0)</f>
        <v>0</v>
      </c>
      <c r="AN4" s="136">
        <f>$C4*VLOOKUP($A4,'Non-energy Multiplier'!$A$1:$AQ$44,COLUMN('Non-energy Multiplier'!AN$1),0)</f>
        <v>0</v>
      </c>
      <c r="AO4" s="136">
        <f>$C4*VLOOKUP($A4,'Non-energy Multiplier'!$A$1:$AQ$44,COLUMN('Non-energy Multiplier'!AO$1),0)</f>
        <v>0</v>
      </c>
      <c r="AP4" s="136">
        <f>$C4*VLOOKUP($A4,'Non-energy Multiplier'!$A$1:$AQ$44,COLUMN('Non-energy Multiplier'!AP$1),0)</f>
        <v>0</v>
      </c>
      <c r="AQ4" s="136">
        <f>$C4*VLOOKUP($A4,'Non-energy Multiplier'!$A$1:$AQ$44,COLUMN('Non-energy Multiplier'!AQ$1),0)</f>
        <v>0</v>
      </c>
      <c r="AR4" s="136" t="str">
        <f>VLOOKUP($A4,'Sector Match'!$A$1:$B$43,2,0)</f>
        <v>oil and gas extraction 06</v>
      </c>
    </row>
    <row r="5" spans="1:44" x14ac:dyDescent="0.2">
      <c r="A5" s="12" t="s">
        <v>4</v>
      </c>
      <c r="B5" s="136">
        <f>'Non-energy Use 2019'!C117</f>
        <v>0</v>
      </c>
      <c r="C5" s="136">
        <f>'Non-energy Use 2020'!C117</f>
        <v>0</v>
      </c>
      <c r="D5" s="136">
        <f>$C5*VLOOKUP($A5,'Non-energy Multiplier'!$A$1:$AQ$44,COLUMN('Non-energy Multiplier'!D$1),0)</f>
        <v>0</v>
      </c>
      <c r="E5" s="136">
        <f>$C5*VLOOKUP($A5,'Non-energy Multiplier'!$A$1:$AQ$44,COLUMN('Non-energy Multiplier'!E$1),0)</f>
        <v>0</v>
      </c>
      <c r="F5" s="136">
        <f>$C5*VLOOKUP($A5,'Non-energy Multiplier'!$A$1:$AQ$44,COLUMN('Non-energy Multiplier'!F$1),0)</f>
        <v>0</v>
      </c>
      <c r="G5" s="136">
        <f>$C5*VLOOKUP($A5,'Non-energy Multiplier'!$A$1:$AQ$44,COLUMN('Non-energy Multiplier'!G$1),0)</f>
        <v>0</v>
      </c>
      <c r="H5" s="136">
        <f>$C5*VLOOKUP($A5,'Non-energy Multiplier'!$A$1:$AQ$44,COLUMN('Non-energy Multiplier'!H$1),0)</f>
        <v>0</v>
      </c>
      <c r="I5" s="136">
        <f>$C5*VLOOKUP($A5,'Non-energy Multiplier'!$A$1:$AQ$44,COLUMN('Non-energy Multiplier'!I$1),0)</f>
        <v>0</v>
      </c>
      <c r="J5" s="136">
        <f>$C5*VLOOKUP($A5,'Non-energy Multiplier'!$A$1:$AQ$44,COLUMN('Non-energy Multiplier'!J$1),0)</f>
        <v>0</v>
      </c>
      <c r="K5" s="136">
        <f>$C5*VLOOKUP($A5,'Non-energy Multiplier'!$A$1:$AQ$44,COLUMN('Non-energy Multiplier'!K$1),0)</f>
        <v>0</v>
      </c>
      <c r="L5" s="136">
        <f>$C5*VLOOKUP($A5,'Non-energy Multiplier'!$A$1:$AQ$44,COLUMN('Non-energy Multiplier'!L$1),0)</f>
        <v>0</v>
      </c>
      <c r="M5" s="136">
        <f>$C5*VLOOKUP($A5,'Non-energy Multiplier'!$A$1:$AQ$44,COLUMN('Non-energy Multiplier'!M$1),0)</f>
        <v>0</v>
      </c>
      <c r="N5" s="136">
        <f>$C5*VLOOKUP($A5,'Non-energy Multiplier'!$A$1:$AQ$44,COLUMN('Non-energy Multiplier'!N$1),0)</f>
        <v>0</v>
      </c>
      <c r="O5" s="136">
        <f>$C5*VLOOKUP($A5,'Non-energy Multiplier'!$A$1:$AQ$44,COLUMN('Non-energy Multiplier'!O$1),0)</f>
        <v>0</v>
      </c>
      <c r="P5" s="136">
        <f>$C5*VLOOKUP($A5,'Non-energy Multiplier'!$A$1:$AQ$44,COLUMN('Non-energy Multiplier'!P$1),0)</f>
        <v>0</v>
      </c>
      <c r="Q5" s="136">
        <f>$C5*VLOOKUP($A5,'Non-energy Multiplier'!$A$1:$AQ$44,COLUMN('Non-energy Multiplier'!Q$1),0)</f>
        <v>0</v>
      </c>
      <c r="R5" s="136">
        <f>$C5*VLOOKUP($A5,'Non-energy Multiplier'!$A$1:$AQ$44,COLUMN('Non-energy Multiplier'!R$1),0)</f>
        <v>0</v>
      </c>
      <c r="S5" s="136">
        <f>$C5*VLOOKUP($A5,'Non-energy Multiplier'!$A$1:$AQ$44,COLUMN('Non-energy Multiplier'!S$1),0)</f>
        <v>0</v>
      </c>
      <c r="T5" s="136">
        <f>$C5*VLOOKUP($A5,'Non-energy Multiplier'!$A$1:$AQ$44,COLUMN('Non-energy Multiplier'!T$1),0)</f>
        <v>0</v>
      </c>
      <c r="U5" s="136">
        <f>$C5*VLOOKUP($A5,'Non-energy Multiplier'!$A$1:$AQ$44,COLUMN('Non-energy Multiplier'!U$1),0)</f>
        <v>0</v>
      </c>
      <c r="V5" s="136">
        <f>$C5*VLOOKUP($A5,'Non-energy Multiplier'!$A$1:$AQ$44,COLUMN('Non-energy Multiplier'!V$1),0)</f>
        <v>0</v>
      </c>
      <c r="W5" s="136">
        <f>$C5*VLOOKUP($A5,'Non-energy Multiplier'!$A$1:$AQ$44,COLUMN('Non-energy Multiplier'!W$1),0)</f>
        <v>0</v>
      </c>
      <c r="X5" s="136">
        <f>$C5*VLOOKUP($A5,'Non-energy Multiplier'!$A$1:$AQ$44,COLUMN('Non-energy Multiplier'!X$1),0)</f>
        <v>0</v>
      </c>
      <c r="Y5" s="136">
        <f>$C5*VLOOKUP($A5,'Non-energy Multiplier'!$A$1:$AQ$44,COLUMN('Non-energy Multiplier'!Y$1),0)</f>
        <v>0</v>
      </c>
      <c r="Z5" s="136">
        <f>$C5*VLOOKUP($A5,'Non-energy Multiplier'!$A$1:$AQ$44,COLUMN('Non-energy Multiplier'!Z$1),0)</f>
        <v>0</v>
      </c>
      <c r="AA5" s="136">
        <f>$C5*VLOOKUP($A5,'Non-energy Multiplier'!$A$1:$AQ$44,COLUMN('Non-energy Multiplier'!AA$1),0)</f>
        <v>0</v>
      </c>
      <c r="AB5" s="136">
        <f>$C5*VLOOKUP($A5,'Non-energy Multiplier'!$A$1:$AQ$44,COLUMN('Non-energy Multiplier'!AB$1),0)</f>
        <v>0</v>
      </c>
      <c r="AC5" s="136">
        <f>$C5*VLOOKUP($A5,'Non-energy Multiplier'!$A$1:$AQ$44,COLUMN('Non-energy Multiplier'!AC$1),0)</f>
        <v>0</v>
      </c>
      <c r="AD5" s="136">
        <f>$C5*VLOOKUP($A5,'Non-energy Multiplier'!$A$1:$AQ$44,COLUMN('Non-energy Multiplier'!AD$1),0)</f>
        <v>0</v>
      </c>
      <c r="AE5" s="136">
        <f>$C5*VLOOKUP($A5,'Non-energy Multiplier'!$A$1:$AQ$44,COLUMN('Non-energy Multiplier'!AE$1),0)</f>
        <v>0</v>
      </c>
      <c r="AF5" s="136">
        <f>$C5*VLOOKUP($A5,'Non-energy Multiplier'!$A$1:$AQ$44,COLUMN('Non-energy Multiplier'!AF$1),0)</f>
        <v>0</v>
      </c>
      <c r="AG5" s="136">
        <f>$C5*VLOOKUP($A5,'Non-energy Multiplier'!$A$1:$AQ$44,COLUMN('Non-energy Multiplier'!AG$1),0)</f>
        <v>0</v>
      </c>
      <c r="AH5" s="136">
        <f>$C5*VLOOKUP($A5,'Non-energy Multiplier'!$A$1:$AQ$44,COLUMN('Non-energy Multiplier'!AH$1),0)</f>
        <v>0</v>
      </c>
      <c r="AI5" s="136">
        <f>$C5*VLOOKUP($A5,'Non-energy Multiplier'!$A$1:$AQ$44,COLUMN('Non-energy Multiplier'!AI$1),0)</f>
        <v>0</v>
      </c>
      <c r="AJ5" s="136">
        <f>$C5*VLOOKUP($A5,'Non-energy Multiplier'!$A$1:$AQ$44,COLUMN('Non-energy Multiplier'!AJ$1),0)</f>
        <v>0</v>
      </c>
      <c r="AK5" s="136">
        <f>$C5*VLOOKUP($A5,'Non-energy Multiplier'!$A$1:$AQ$44,COLUMN('Non-energy Multiplier'!AK$1),0)</f>
        <v>0</v>
      </c>
      <c r="AL5" s="136">
        <f>$C5*VLOOKUP($A5,'Non-energy Multiplier'!$A$1:$AQ$44,COLUMN('Non-energy Multiplier'!AL$1),0)</f>
        <v>0</v>
      </c>
      <c r="AM5" s="136">
        <f>$C5*VLOOKUP($A5,'Non-energy Multiplier'!$A$1:$AQ$44,COLUMN('Non-energy Multiplier'!AM$1),0)</f>
        <v>0</v>
      </c>
      <c r="AN5" s="136">
        <f>$C5*VLOOKUP($A5,'Non-energy Multiplier'!$A$1:$AQ$44,COLUMN('Non-energy Multiplier'!AN$1),0)</f>
        <v>0</v>
      </c>
      <c r="AO5" s="136">
        <f>$C5*VLOOKUP($A5,'Non-energy Multiplier'!$A$1:$AQ$44,COLUMN('Non-energy Multiplier'!AO$1),0)</f>
        <v>0</v>
      </c>
      <c r="AP5" s="136">
        <f>$C5*VLOOKUP($A5,'Non-energy Multiplier'!$A$1:$AQ$44,COLUMN('Non-energy Multiplier'!AP$1),0)</f>
        <v>0</v>
      </c>
      <c r="AQ5" s="136">
        <f>$C5*VLOOKUP($A5,'Non-energy Multiplier'!$A$1:$AQ$44,COLUMN('Non-energy Multiplier'!AQ$1),0)</f>
        <v>0</v>
      </c>
      <c r="AR5" s="136" t="str">
        <f>VLOOKUP($A5,'Sector Match'!$A$1:$B$43,2,0)</f>
        <v>other mining and quarrying 07T08</v>
      </c>
    </row>
    <row r="6" spans="1:44" x14ac:dyDescent="0.2">
      <c r="A6" s="12" t="s">
        <v>5</v>
      </c>
      <c r="B6" s="136">
        <f>'Non-energy Use 2019'!C118</f>
        <v>0</v>
      </c>
      <c r="C6" s="136">
        <f>'Non-energy Use 2020'!C118</f>
        <v>0</v>
      </c>
      <c r="D6" s="136">
        <f>$C6*VLOOKUP($A6,'Non-energy Multiplier'!$A$1:$AQ$44,COLUMN('Non-energy Multiplier'!D$1),0)</f>
        <v>0</v>
      </c>
      <c r="E6" s="136">
        <f>$C6*VLOOKUP($A6,'Non-energy Multiplier'!$A$1:$AQ$44,COLUMN('Non-energy Multiplier'!E$1),0)</f>
        <v>0</v>
      </c>
      <c r="F6" s="136">
        <f>$C6*VLOOKUP($A6,'Non-energy Multiplier'!$A$1:$AQ$44,COLUMN('Non-energy Multiplier'!F$1),0)</f>
        <v>0</v>
      </c>
      <c r="G6" s="136">
        <f>$C6*VLOOKUP($A6,'Non-energy Multiplier'!$A$1:$AQ$44,COLUMN('Non-energy Multiplier'!G$1),0)</f>
        <v>0</v>
      </c>
      <c r="H6" s="136">
        <f>$C6*VLOOKUP($A6,'Non-energy Multiplier'!$A$1:$AQ$44,COLUMN('Non-energy Multiplier'!H$1),0)</f>
        <v>0</v>
      </c>
      <c r="I6" s="136">
        <f>$C6*VLOOKUP($A6,'Non-energy Multiplier'!$A$1:$AQ$44,COLUMN('Non-energy Multiplier'!I$1),0)</f>
        <v>0</v>
      </c>
      <c r="J6" s="136">
        <f>$C6*VLOOKUP($A6,'Non-energy Multiplier'!$A$1:$AQ$44,COLUMN('Non-energy Multiplier'!J$1),0)</f>
        <v>0</v>
      </c>
      <c r="K6" s="136">
        <f>$C6*VLOOKUP($A6,'Non-energy Multiplier'!$A$1:$AQ$44,COLUMN('Non-energy Multiplier'!K$1),0)</f>
        <v>0</v>
      </c>
      <c r="L6" s="136">
        <f>$C6*VLOOKUP($A6,'Non-energy Multiplier'!$A$1:$AQ$44,COLUMN('Non-energy Multiplier'!L$1),0)</f>
        <v>0</v>
      </c>
      <c r="M6" s="136">
        <f>$C6*VLOOKUP($A6,'Non-energy Multiplier'!$A$1:$AQ$44,COLUMN('Non-energy Multiplier'!M$1),0)</f>
        <v>0</v>
      </c>
      <c r="N6" s="136">
        <f>$C6*VLOOKUP($A6,'Non-energy Multiplier'!$A$1:$AQ$44,COLUMN('Non-energy Multiplier'!N$1),0)</f>
        <v>0</v>
      </c>
      <c r="O6" s="136">
        <f>$C6*VLOOKUP($A6,'Non-energy Multiplier'!$A$1:$AQ$44,COLUMN('Non-energy Multiplier'!O$1),0)</f>
        <v>0</v>
      </c>
      <c r="P6" s="136">
        <f>$C6*VLOOKUP($A6,'Non-energy Multiplier'!$A$1:$AQ$44,COLUMN('Non-energy Multiplier'!P$1),0)</f>
        <v>0</v>
      </c>
      <c r="Q6" s="136">
        <f>$C6*VLOOKUP($A6,'Non-energy Multiplier'!$A$1:$AQ$44,COLUMN('Non-energy Multiplier'!Q$1),0)</f>
        <v>0</v>
      </c>
      <c r="R6" s="136">
        <f>$C6*VLOOKUP($A6,'Non-energy Multiplier'!$A$1:$AQ$44,COLUMN('Non-energy Multiplier'!R$1),0)</f>
        <v>0</v>
      </c>
      <c r="S6" s="136">
        <f>$C6*VLOOKUP($A6,'Non-energy Multiplier'!$A$1:$AQ$44,COLUMN('Non-energy Multiplier'!S$1),0)</f>
        <v>0</v>
      </c>
      <c r="T6" s="136">
        <f>$C6*VLOOKUP($A6,'Non-energy Multiplier'!$A$1:$AQ$44,COLUMN('Non-energy Multiplier'!T$1),0)</f>
        <v>0</v>
      </c>
      <c r="U6" s="136">
        <f>$C6*VLOOKUP($A6,'Non-energy Multiplier'!$A$1:$AQ$44,COLUMN('Non-energy Multiplier'!U$1),0)</f>
        <v>0</v>
      </c>
      <c r="V6" s="136">
        <f>$C6*VLOOKUP($A6,'Non-energy Multiplier'!$A$1:$AQ$44,COLUMN('Non-energy Multiplier'!V$1),0)</f>
        <v>0</v>
      </c>
      <c r="W6" s="136">
        <f>$C6*VLOOKUP($A6,'Non-energy Multiplier'!$A$1:$AQ$44,COLUMN('Non-energy Multiplier'!W$1),0)</f>
        <v>0</v>
      </c>
      <c r="X6" s="136">
        <f>$C6*VLOOKUP($A6,'Non-energy Multiplier'!$A$1:$AQ$44,COLUMN('Non-energy Multiplier'!X$1),0)</f>
        <v>0</v>
      </c>
      <c r="Y6" s="136">
        <f>$C6*VLOOKUP($A6,'Non-energy Multiplier'!$A$1:$AQ$44,COLUMN('Non-energy Multiplier'!Y$1),0)</f>
        <v>0</v>
      </c>
      <c r="Z6" s="136">
        <f>$C6*VLOOKUP($A6,'Non-energy Multiplier'!$A$1:$AQ$44,COLUMN('Non-energy Multiplier'!Z$1),0)</f>
        <v>0</v>
      </c>
      <c r="AA6" s="136">
        <f>$C6*VLOOKUP($A6,'Non-energy Multiplier'!$A$1:$AQ$44,COLUMN('Non-energy Multiplier'!AA$1),0)</f>
        <v>0</v>
      </c>
      <c r="AB6" s="136">
        <f>$C6*VLOOKUP($A6,'Non-energy Multiplier'!$A$1:$AQ$44,COLUMN('Non-energy Multiplier'!AB$1),0)</f>
        <v>0</v>
      </c>
      <c r="AC6" s="136">
        <f>$C6*VLOOKUP($A6,'Non-energy Multiplier'!$A$1:$AQ$44,COLUMN('Non-energy Multiplier'!AC$1),0)</f>
        <v>0</v>
      </c>
      <c r="AD6" s="136">
        <f>$C6*VLOOKUP($A6,'Non-energy Multiplier'!$A$1:$AQ$44,COLUMN('Non-energy Multiplier'!AD$1),0)</f>
        <v>0</v>
      </c>
      <c r="AE6" s="136">
        <f>$C6*VLOOKUP($A6,'Non-energy Multiplier'!$A$1:$AQ$44,COLUMN('Non-energy Multiplier'!AE$1),0)</f>
        <v>0</v>
      </c>
      <c r="AF6" s="136">
        <f>$C6*VLOOKUP($A6,'Non-energy Multiplier'!$A$1:$AQ$44,COLUMN('Non-energy Multiplier'!AF$1),0)</f>
        <v>0</v>
      </c>
      <c r="AG6" s="136">
        <f>$C6*VLOOKUP($A6,'Non-energy Multiplier'!$A$1:$AQ$44,COLUMN('Non-energy Multiplier'!AG$1),0)</f>
        <v>0</v>
      </c>
      <c r="AH6" s="136">
        <f>$C6*VLOOKUP($A6,'Non-energy Multiplier'!$A$1:$AQ$44,COLUMN('Non-energy Multiplier'!AH$1),0)</f>
        <v>0</v>
      </c>
      <c r="AI6" s="136">
        <f>$C6*VLOOKUP($A6,'Non-energy Multiplier'!$A$1:$AQ$44,COLUMN('Non-energy Multiplier'!AI$1),0)</f>
        <v>0</v>
      </c>
      <c r="AJ6" s="136">
        <f>$C6*VLOOKUP($A6,'Non-energy Multiplier'!$A$1:$AQ$44,COLUMN('Non-energy Multiplier'!AJ$1),0)</f>
        <v>0</v>
      </c>
      <c r="AK6" s="136">
        <f>$C6*VLOOKUP($A6,'Non-energy Multiplier'!$A$1:$AQ$44,COLUMN('Non-energy Multiplier'!AK$1),0)</f>
        <v>0</v>
      </c>
      <c r="AL6" s="136">
        <f>$C6*VLOOKUP($A6,'Non-energy Multiplier'!$A$1:$AQ$44,COLUMN('Non-energy Multiplier'!AL$1),0)</f>
        <v>0</v>
      </c>
      <c r="AM6" s="136">
        <f>$C6*VLOOKUP($A6,'Non-energy Multiplier'!$A$1:$AQ$44,COLUMN('Non-energy Multiplier'!AM$1),0)</f>
        <v>0</v>
      </c>
      <c r="AN6" s="136">
        <f>$C6*VLOOKUP($A6,'Non-energy Multiplier'!$A$1:$AQ$44,COLUMN('Non-energy Multiplier'!AN$1),0)</f>
        <v>0</v>
      </c>
      <c r="AO6" s="136">
        <f>$C6*VLOOKUP($A6,'Non-energy Multiplier'!$A$1:$AQ$44,COLUMN('Non-energy Multiplier'!AO$1),0)</f>
        <v>0</v>
      </c>
      <c r="AP6" s="136">
        <f>$C6*VLOOKUP($A6,'Non-energy Multiplier'!$A$1:$AQ$44,COLUMN('Non-energy Multiplier'!AP$1),0)</f>
        <v>0</v>
      </c>
      <c r="AQ6" s="136">
        <f>$C6*VLOOKUP($A6,'Non-energy Multiplier'!$A$1:$AQ$44,COLUMN('Non-energy Multiplier'!AQ$1),0)</f>
        <v>0</v>
      </c>
      <c r="AR6" s="136" t="str">
        <f>VLOOKUP($A6,'Sector Match'!$A$1:$B$43,2,0)</f>
        <v>other mining and quarrying 07T08</v>
      </c>
    </row>
    <row r="7" spans="1:44" x14ac:dyDescent="0.2">
      <c r="A7" s="12" t="s">
        <v>6</v>
      </c>
      <c r="B7" s="136">
        <f>'Non-energy Use 2019'!C119</f>
        <v>0</v>
      </c>
      <c r="C7" s="136">
        <f>'Non-energy Use 2020'!C119</f>
        <v>0</v>
      </c>
      <c r="D7" s="136">
        <f>$C7*VLOOKUP($A7,'Non-energy Multiplier'!$A$1:$AQ$44,COLUMN('Non-energy Multiplier'!D$1),0)</f>
        <v>0</v>
      </c>
      <c r="E7" s="136">
        <f>$C7*VLOOKUP($A7,'Non-energy Multiplier'!$A$1:$AQ$44,COLUMN('Non-energy Multiplier'!E$1),0)</f>
        <v>0</v>
      </c>
      <c r="F7" s="136">
        <f>$C7*VLOOKUP($A7,'Non-energy Multiplier'!$A$1:$AQ$44,COLUMN('Non-energy Multiplier'!F$1),0)</f>
        <v>0</v>
      </c>
      <c r="G7" s="136">
        <f>$C7*VLOOKUP($A7,'Non-energy Multiplier'!$A$1:$AQ$44,COLUMN('Non-energy Multiplier'!G$1),0)</f>
        <v>0</v>
      </c>
      <c r="H7" s="136">
        <f>$C7*VLOOKUP($A7,'Non-energy Multiplier'!$A$1:$AQ$44,COLUMN('Non-energy Multiplier'!H$1),0)</f>
        <v>0</v>
      </c>
      <c r="I7" s="136">
        <f>$C7*VLOOKUP($A7,'Non-energy Multiplier'!$A$1:$AQ$44,COLUMN('Non-energy Multiplier'!I$1),0)</f>
        <v>0</v>
      </c>
      <c r="J7" s="136">
        <f>$C7*VLOOKUP($A7,'Non-energy Multiplier'!$A$1:$AQ$44,COLUMN('Non-energy Multiplier'!J$1),0)</f>
        <v>0</v>
      </c>
      <c r="K7" s="136">
        <f>$C7*VLOOKUP($A7,'Non-energy Multiplier'!$A$1:$AQ$44,COLUMN('Non-energy Multiplier'!K$1),0)</f>
        <v>0</v>
      </c>
      <c r="L7" s="136">
        <f>$C7*VLOOKUP($A7,'Non-energy Multiplier'!$A$1:$AQ$44,COLUMN('Non-energy Multiplier'!L$1),0)</f>
        <v>0</v>
      </c>
      <c r="M7" s="136">
        <f>$C7*VLOOKUP($A7,'Non-energy Multiplier'!$A$1:$AQ$44,COLUMN('Non-energy Multiplier'!M$1),0)</f>
        <v>0</v>
      </c>
      <c r="N7" s="136">
        <f>$C7*VLOOKUP($A7,'Non-energy Multiplier'!$A$1:$AQ$44,COLUMN('Non-energy Multiplier'!N$1),0)</f>
        <v>0</v>
      </c>
      <c r="O7" s="136">
        <f>$C7*VLOOKUP($A7,'Non-energy Multiplier'!$A$1:$AQ$44,COLUMN('Non-energy Multiplier'!O$1),0)</f>
        <v>0</v>
      </c>
      <c r="P7" s="136">
        <f>$C7*VLOOKUP($A7,'Non-energy Multiplier'!$A$1:$AQ$44,COLUMN('Non-energy Multiplier'!P$1),0)</f>
        <v>0</v>
      </c>
      <c r="Q7" s="136">
        <f>$C7*VLOOKUP($A7,'Non-energy Multiplier'!$A$1:$AQ$44,COLUMN('Non-energy Multiplier'!Q$1),0)</f>
        <v>0</v>
      </c>
      <c r="R7" s="136">
        <f>$C7*VLOOKUP($A7,'Non-energy Multiplier'!$A$1:$AQ$44,COLUMN('Non-energy Multiplier'!R$1),0)</f>
        <v>0</v>
      </c>
      <c r="S7" s="136">
        <f>$C7*VLOOKUP($A7,'Non-energy Multiplier'!$A$1:$AQ$44,COLUMN('Non-energy Multiplier'!S$1),0)</f>
        <v>0</v>
      </c>
      <c r="T7" s="136">
        <f>$C7*VLOOKUP($A7,'Non-energy Multiplier'!$A$1:$AQ$44,COLUMN('Non-energy Multiplier'!T$1),0)</f>
        <v>0</v>
      </c>
      <c r="U7" s="136">
        <f>$C7*VLOOKUP($A7,'Non-energy Multiplier'!$A$1:$AQ$44,COLUMN('Non-energy Multiplier'!U$1),0)</f>
        <v>0</v>
      </c>
      <c r="V7" s="136">
        <f>$C7*VLOOKUP($A7,'Non-energy Multiplier'!$A$1:$AQ$44,COLUMN('Non-energy Multiplier'!V$1),0)</f>
        <v>0</v>
      </c>
      <c r="W7" s="136">
        <f>$C7*VLOOKUP($A7,'Non-energy Multiplier'!$A$1:$AQ$44,COLUMN('Non-energy Multiplier'!W$1),0)</f>
        <v>0</v>
      </c>
      <c r="X7" s="136">
        <f>$C7*VLOOKUP($A7,'Non-energy Multiplier'!$A$1:$AQ$44,COLUMN('Non-energy Multiplier'!X$1),0)</f>
        <v>0</v>
      </c>
      <c r="Y7" s="136">
        <f>$C7*VLOOKUP($A7,'Non-energy Multiplier'!$A$1:$AQ$44,COLUMN('Non-energy Multiplier'!Y$1),0)</f>
        <v>0</v>
      </c>
      <c r="Z7" s="136">
        <f>$C7*VLOOKUP($A7,'Non-energy Multiplier'!$A$1:$AQ$44,COLUMN('Non-energy Multiplier'!Z$1),0)</f>
        <v>0</v>
      </c>
      <c r="AA7" s="136">
        <f>$C7*VLOOKUP($A7,'Non-energy Multiplier'!$A$1:$AQ$44,COLUMN('Non-energy Multiplier'!AA$1),0)</f>
        <v>0</v>
      </c>
      <c r="AB7" s="136">
        <f>$C7*VLOOKUP($A7,'Non-energy Multiplier'!$A$1:$AQ$44,COLUMN('Non-energy Multiplier'!AB$1),0)</f>
        <v>0</v>
      </c>
      <c r="AC7" s="136">
        <f>$C7*VLOOKUP($A7,'Non-energy Multiplier'!$A$1:$AQ$44,COLUMN('Non-energy Multiplier'!AC$1),0)</f>
        <v>0</v>
      </c>
      <c r="AD7" s="136">
        <f>$C7*VLOOKUP($A7,'Non-energy Multiplier'!$A$1:$AQ$44,COLUMN('Non-energy Multiplier'!AD$1),0)</f>
        <v>0</v>
      </c>
      <c r="AE7" s="136">
        <f>$C7*VLOOKUP($A7,'Non-energy Multiplier'!$A$1:$AQ$44,COLUMN('Non-energy Multiplier'!AE$1),0)</f>
        <v>0</v>
      </c>
      <c r="AF7" s="136">
        <f>$C7*VLOOKUP($A7,'Non-energy Multiplier'!$A$1:$AQ$44,COLUMN('Non-energy Multiplier'!AF$1),0)</f>
        <v>0</v>
      </c>
      <c r="AG7" s="136">
        <f>$C7*VLOOKUP($A7,'Non-energy Multiplier'!$A$1:$AQ$44,COLUMN('Non-energy Multiplier'!AG$1),0)</f>
        <v>0</v>
      </c>
      <c r="AH7" s="136">
        <f>$C7*VLOOKUP($A7,'Non-energy Multiplier'!$A$1:$AQ$44,COLUMN('Non-energy Multiplier'!AH$1),0)</f>
        <v>0</v>
      </c>
      <c r="AI7" s="136">
        <f>$C7*VLOOKUP($A7,'Non-energy Multiplier'!$A$1:$AQ$44,COLUMN('Non-energy Multiplier'!AI$1),0)</f>
        <v>0</v>
      </c>
      <c r="AJ7" s="136">
        <f>$C7*VLOOKUP($A7,'Non-energy Multiplier'!$A$1:$AQ$44,COLUMN('Non-energy Multiplier'!AJ$1),0)</f>
        <v>0</v>
      </c>
      <c r="AK7" s="136">
        <f>$C7*VLOOKUP($A7,'Non-energy Multiplier'!$A$1:$AQ$44,COLUMN('Non-energy Multiplier'!AK$1),0)</f>
        <v>0</v>
      </c>
      <c r="AL7" s="136">
        <f>$C7*VLOOKUP($A7,'Non-energy Multiplier'!$A$1:$AQ$44,COLUMN('Non-energy Multiplier'!AL$1),0)</f>
        <v>0</v>
      </c>
      <c r="AM7" s="136">
        <f>$C7*VLOOKUP($A7,'Non-energy Multiplier'!$A$1:$AQ$44,COLUMN('Non-energy Multiplier'!AM$1),0)</f>
        <v>0</v>
      </c>
      <c r="AN7" s="136">
        <f>$C7*VLOOKUP($A7,'Non-energy Multiplier'!$A$1:$AQ$44,COLUMN('Non-energy Multiplier'!AN$1),0)</f>
        <v>0</v>
      </c>
      <c r="AO7" s="136">
        <f>$C7*VLOOKUP($A7,'Non-energy Multiplier'!$A$1:$AQ$44,COLUMN('Non-energy Multiplier'!AO$1),0)</f>
        <v>0</v>
      </c>
      <c r="AP7" s="136">
        <f>$C7*VLOOKUP($A7,'Non-energy Multiplier'!$A$1:$AQ$44,COLUMN('Non-energy Multiplier'!AP$1),0)</f>
        <v>0</v>
      </c>
      <c r="AQ7" s="136">
        <f>$C7*VLOOKUP($A7,'Non-energy Multiplier'!$A$1:$AQ$44,COLUMN('Non-energy Multiplier'!AQ$1),0)</f>
        <v>0</v>
      </c>
      <c r="AR7" s="136" t="str">
        <f>VLOOKUP($A7,'Sector Match'!$A$1:$B$43,2,0)</f>
        <v>other mining and quarrying 07T08</v>
      </c>
    </row>
    <row r="8" spans="1:44" x14ac:dyDescent="0.2">
      <c r="A8" s="12" t="s">
        <v>7</v>
      </c>
      <c r="B8" s="136">
        <f>'Non-energy Use 2019'!C120</f>
        <v>0</v>
      </c>
      <c r="C8" s="136">
        <f>'Non-energy Use 2020'!C120</f>
        <v>0</v>
      </c>
      <c r="D8" s="136">
        <f>$C8*VLOOKUP($A8,'Non-energy Multiplier'!$A$1:$AQ$44,COLUMN('Non-energy Multiplier'!D$1),0)</f>
        <v>0</v>
      </c>
      <c r="E8" s="136">
        <f>$C8*VLOOKUP($A8,'Non-energy Multiplier'!$A$1:$AQ$44,COLUMN('Non-energy Multiplier'!E$1),0)</f>
        <v>0</v>
      </c>
      <c r="F8" s="136">
        <f>$C8*VLOOKUP($A8,'Non-energy Multiplier'!$A$1:$AQ$44,COLUMN('Non-energy Multiplier'!F$1),0)</f>
        <v>0</v>
      </c>
      <c r="G8" s="136">
        <f>$C8*VLOOKUP($A8,'Non-energy Multiplier'!$A$1:$AQ$44,COLUMN('Non-energy Multiplier'!G$1),0)</f>
        <v>0</v>
      </c>
      <c r="H8" s="136">
        <f>$C8*VLOOKUP($A8,'Non-energy Multiplier'!$A$1:$AQ$44,COLUMN('Non-energy Multiplier'!H$1),0)</f>
        <v>0</v>
      </c>
      <c r="I8" s="136">
        <f>$C8*VLOOKUP($A8,'Non-energy Multiplier'!$A$1:$AQ$44,COLUMN('Non-energy Multiplier'!I$1),0)</f>
        <v>0</v>
      </c>
      <c r="J8" s="136">
        <f>$C8*VLOOKUP($A8,'Non-energy Multiplier'!$A$1:$AQ$44,COLUMN('Non-energy Multiplier'!J$1),0)</f>
        <v>0</v>
      </c>
      <c r="K8" s="136">
        <f>$C8*VLOOKUP($A8,'Non-energy Multiplier'!$A$1:$AQ$44,COLUMN('Non-energy Multiplier'!K$1),0)</f>
        <v>0</v>
      </c>
      <c r="L8" s="136">
        <f>$C8*VLOOKUP($A8,'Non-energy Multiplier'!$A$1:$AQ$44,COLUMN('Non-energy Multiplier'!L$1),0)</f>
        <v>0</v>
      </c>
      <c r="M8" s="136">
        <f>$C8*VLOOKUP($A8,'Non-energy Multiplier'!$A$1:$AQ$44,COLUMN('Non-energy Multiplier'!M$1),0)</f>
        <v>0</v>
      </c>
      <c r="N8" s="136">
        <f>$C8*VLOOKUP($A8,'Non-energy Multiplier'!$A$1:$AQ$44,COLUMN('Non-energy Multiplier'!N$1),0)</f>
        <v>0</v>
      </c>
      <c r="O8" s="136">
        <f>$C8*VLOOKUP($A8,'Non-energy Multiplier'!$A$1:$AQ$44,COLUMN('Non-energy Multiplier'!O$1),0)</f>
        <v>0</v>
      </c>
      <c r="P8" s="136">
        <f>$C8*VLOOKUP($A8,'Non-energy Multiplier'!$A$1:$AQ$44,COLUMN('Non-energy Multiplier'!P$1),0)</f>
        <v>0</v>
      </c>
      <c r="Q8" s="136">
        <f>$C8*VLOOKUP($A8,'Non-energy Multiplier'!$A$1:$AQ$44,COLUMN('Non-energy Multiplier'!Q$1),0)</f>
        <v>0</v>
      </c>
      <c r="R8" s="136">
        <f>$C8*VLOOKUP($A8,'Non-energy Multiplier'!$A$1:$AQ$44,COLUMN('Non-energy Multiplier'!R$1),0)</f>
        <v>0</v>
      </c>
      <c r="S8" s="136">
        <f>$C8*VLOOKUP($A8,'Non-energy Multiplier'!$A$1:$AQ$44,COLUMN('Non-energy Multiplier'!S$1),0)</f>
        <v>0</v>
      </c>
      <c r="T8" s="136">
        <f>$C8*VLOOKUP($A8,'Non-energy Multiplier'!$A$1:$AQ$44,COLUMN('Non-energy Multiplier'!T$1),0)</f>
        <v>0</v>
      </c>
      <c r="U8" s="136">
        <f>$C8*VLOOKUP($A8,'Non-energy Multiplier'!$A$1:$AQ$44,COLUMN('Non-energy Multiplier'!U$1),0)</f>
        <v>0</v>
      </c>
      <c r="V8" s="136">
        <f>$C8*VLOOKUP($A8,'Non-energy Multiplier'!$A$1:$AQ$44,COLUMN('Non-energy Multiplier'!V$1),0)</f>
        <v>0</v>
      </c>
      <c r="W8" s="136">
        <f>$C8*VLOOKUP($A8,'Non-energy Multiplier'!$A$1:$AQ$44,COLUMN('Non-energy Multiplier'!W$1),0)</f>
        <v>0</v>
      </c>
      <c r="X8" s="136">
        <f>$C8*VLOOKUP($A8,'Non-energy Multiplier'!$A$1:$AQ$44,COLUMN('Non-energy Multiplier'!X$1),0)</f>
        <v>0</v>
      </c>
      <c r="Y8" s="136">
        <f>$C8*VLOOKUP($A8,'Non-energy Multiplier'!$A$1:$AQ$44,COLUMN('Non-energy Multiplier'!Y$1),0)</f>
        <v>0</v>
      </c>
      <c r="Z8" s="136">
        <f>$C8*VLOOKUP($A8,'Non-energy Multiplier'!$A$1:$AQ$44,COLUMN('Non-energy Multiplier'!Z$1),0)</f>
        <v>0</v>
      </c>
      <c r="AA8" s="136">
        <f>$C8*VLOOKUP($A8,'Non-energy Multiplier'!$A$1:$AQ$44,COLUMN('Non-energy Multiplier'!AA$1),0)</f>
        <v>0</v>
      </c>
      <c r="AB8" s="136">
        <f>$C8*VLOOKUP($A8,'Non-energy Multiplier'!$A$1:$AQ$44,COLUMN('Non-energy Multiplier'!AB$1),0)</f>
        <v>0</v>
      </c>
      <c r="AC8" s="136">
        <f>$C8*VLOOKUP($A8,'Non-energy Multiplier'!$A$1:$AQ$44,COLUMN('Non-energy Multiplier'!AC$1),0)</f>
        <v>0</v>
      </c>
      <c r="AD8" s="136">
        <f>$C8*VLOOKUP($A8,'Non-energy Multiplier'!$A$1:$AQ$44,COLUMN('Non-energy Multiplier'!AD$1),0)</f>
        <v>0</v>
      </c>
      <c r="AE8" s="136">
        <f>$C8*VLOOKUP($A8,'Non-energy Multiplier'!$A$1:$AQ$44,COLUMN('Non-energy Multiplier'!AE$1),0)</f>
        <v>0</v>
      </c>
      <c r="AF8" s="136">
        <f>$C8*VLOOKUP($A8,'Non-energy Multiplier'!$A$1:$AQ$44,COLUMN('Non-energy Multiplier'!AF$1),0)</f>
        <v>0</v>
      </c>
      <c r="AG8" s="136">
        <f>$C8*VLOOKUP($A8,'Non-energy Multiplier'!$A$1:$AQ$44,COLUMN('Non-energy Multiplier'!AG$1),0)</f>
        <v>0</v>
      </c>
      <c r="AH8" s="136">
        <f>$C8*VLOOKUP($A8,'Non-energy Multiplier'!$A$1:$AQ$44,COLUMN('Non-energy Multiplier'!AH$1),0)</f>
        <v>0</v>
      </c>
      <c r="AI8" s="136">
        <f>$C8*VLOOKUP($A8,'Non-energy Multiplier'!$A$1:$AQ$44,COLUMN('Non-energy Multiplier'!AI$1),0)</f>
        <v>0</v>
      </c>
      <c r="AJ8" s="136">
        <f>$C8*VLOOKUP($A8,'Non-energy Multiplier'!$A$1:$AQ$44,COLUMN('Non-energy Multiplier'!AJ$1),0)</f>
        <v>0</v>
      </c>
      <c r="AK8" s="136">
        <f>$C8*VLOOKUP($A8,'Non-energy Multiplier'!$A$1:$AQ$44,COLUMN('Non-energy Multiplier'!AK$1),0)</f>
        <v>0</v>
      </c>
      <c r="AL8" s="136">
        <f>$C8*VLOOKUP($A8,'Non-energy Multiplier'!$A$1:$AQ$44,COLUMN('Non-energy Multiplier'!AL$1),0)</f>
        <v>0</v>
      </c>
      <c r="AM8" s="136">
        <f>$C8*VLOOKUP($A8,'Non-energy Multiplier'!$A$1:$AQ$44,COLUMN('Non-energy Multiplier'!AM$1),0)</f>
        <v>0</v>
      </c>
      <c r="AN8" s="136">
        <f>$C8*VLOOKUP($A8,'Non-energy Multiplier'!$A$1:$AQ$44,COLUMN('Non-energy Multiplier'!AN$1),0)</f>
        <v>0</v>
      </c>
      <c r="AO8" s="136">
        <f>$C8*VLOOKUP($A8,'Non-energy Multiplier'!$A$1:$AQ$44,COLUMN('Non-energy Multiplier'!AO$1),0)</f>
        <v>0</v>
      </c>
      <c r="AP8" s="136">
        <f>$C8*VLOOKUP($A8,'Non-energy Multiplier'!$A$1:$AQ$44,COLUMN('Non-energy Multiplier'!AP$1),0)</f>
        <v>0</v>
      </c>
      <c r="AQ8" s="136">
        <f>$C8*VLOOKUP($A8,'Non-energy Multiplier'!$A$1:$AQ$44,COLUMN('Non-energy Multiplier'!AQ$1),0)</f>
        <v>0</v>
      </c>
      <c r="AR8" s="136" t="str">
        <f>VLOOKUP($A8,'Sector Match'!$A$1:$B$43,2,0)</f>
        <v>Mining Support Service Activities 09</v>
      </c>
    </row>
    <row r="9" spans="1:44" x14ac:dyDescent="0.2">
      <c r="A9" s="12" t="s">
        <v>8</v>
      </c>
      <c r="B9" s="136">
        <f>'Non-energy Use 2019'!C121</f>
        <v>0</v>
      </c>
      <c r="C9" s="136">
        <f>'Non-energy Use 2020'!C121</f>
        <v>0</v>
      </c>
      <c r="D9" s="136">
        <f>$C9*VLOOKUP($A9,'Non-energy Multiplier'!$A$1:$AQ$44,COLUMN('Non-energy Multiplier'!D$1),0)</f>
        <v>0</v>
      </c>
      <c r="E9" s="136">
        <f>$C9*VLOOKUP($A9,'Non-energy Multiplier'!$A$1:$AQ$44,COLUMN('Non-energy Multiplier'!E$1),0)</f>
        <v>0</v>
      </c>
      <c r="F9" s="136">
        <f>$C9*VLOOKUP($A9,'Non-energy Multiplier'!$A$1:$AQ$44,COLUMN('Non-energy Multiplier'!F$1),0)</f>
        <v>0</v>
      </c>
      <c r="G9" s="136">
        <f>$C9*VLOOKUP($A9,'Non-energy Multiplier'!$A$1:$AQ$44,COLUMN('Non-energy Multiplier'!G$1),0)</f>
        <v>0</v>
      </c>
      <c r="H9" s="136">
        <f>$C9*VLOOKUP($A9,'Non-energy Multiplier'!$A$1:$AQ$44,COLUMN('Non-energy Multiplier'!H$1),0)</f>
        <v>0</v>
      </c>
      <c r="I9" s="136">
        <f>$C9*VLOOKUP($A9,'Non-energy Multiplier'!$A$1:$AQ$44,COLUMN('Non-energy Multiplier'!I$1),0)</f>
        <v>0</v>
      </c>
      <c r="J9" s="136">
        <f>$C9*VLOOKUP($A9,'Non-energy Multiplier'!$A$1:$AQ$44,COLUMN('Non-energy Multiplier'!J$1),0)</f>
        <v>0</v>
      </c>
      <c r="K9" s="136">
        <f>$C9*VLOOKUP($A9,'Non-energy Multiplier'!$A$1:$AQ$44,COLUMN('Non-energy Multiplier'!K$1),0)</f>
        <v>0</v>
      </c>
      <c r="L9" s="136">
        <f>$C9*VLOOKUP($A9,'Non-energy Multiplier'!$A$1:$AQ$44,COLUMN('Non-energy Multiplier'!L$1),0)</f>
        <v>0</v>
      </c>
      <c r="M9" s="136">
        <f>$C9*VLOOKUP($A9,'Non-energy Multiplier'!$A$1:$AQ$44,COLUMN('Non-energy Multiplier'!M$1),0)</f>
        <v>0</v>
      </c>
      <c r="N9" s="136">
        <f>$C9*VLOOKUP($A9,'Non-energy Multiplier'!$A$1:$AQ$44,COLUMN('Non-energy Multiplier'!N$1),0)</f>
        <v>0</v>
      </c>
      <c r="O9" s="136">
        <f>$C9*VLOOKUP($A9,'Non-energy Multiplier'!$A$1:$AQ$44,COLUMN('Non-energy Multiplier'!O$1),0)</f>
        <v>0</v>
      </c>
      <c r="P9" s="136">
        <f>$C9*VLOOKUP($A9,'Non-energy Multiplier'!$A$1:$AQ$44,COLUMN('Non-energy Multiplier'!P$1),0)</f>
        <v>0</v>
      </c>
      <c r="Q9" s="136">
        <f>$C9*VLOOKUP($A9,'Non-energy Multiplier'!$A$1:$AQ$44,COLUMN('Non-energy Multiplier'!Q$1),0)</f>
        <v>0</v>
      </c>
      <c r="R9" s="136">
        <f>$C9*VLOOKUP($A9,'Non-energy Multiplier'!$A$1:$AQ$44,COLUMN('Non-energy Multiplier'!R$1),0)</f>
        <v>0</v>
      </c>
      <c r="S9" s="136">
        <f>$C9*VLOOKUP($A9,'Non-energy Multiplier'!$A$1:$AQ$44,COLUMN('Non-energy Multiplier'!S$1),0)</f>
        <v>0</v>
      </c>
      <c r="T9" s="136">
        <f>$C9*VLOOKUP($A9,'Non-energy Multiplier'!$A$1:$AQ$44,COLUMN('Non-energy Multiplier'!T$1),0)</f>
        <v>0</v>
      </c>
      <c r="U9" s="136">
        <f>$C9*VLOOKUP($A9,'Non-energy Multiplier'!$A$1:$AQ$44,COLUMN('Non-energy Multiplier'!U$1),0)</f>
        <v>0</v>
      </c>
      <c r="V9" s="136">
        <f>$C9*VLOOKUP($A9,'Non-energy Multiplier'!$A$1:$AQ$44,COLUMN('Non-energy Multiplier'!V$1),0)</f>
        <v>0</v>
      </c>
      <c r="W9" s="136">
        <f>$C9*VLOOKUP($A9,'Non-energy Multiplier'!$A$1:$AQ$44,COLUMN('Non-energy Multiplier'!W$1),0)</f>
        <v>0</v>
      </c>
      <c r="X9" s="136">
        <f>$C9*VLOOKUP($A9,'Non-energy Multiplier'!$A$1:$AQ$44,COLUMN('Non-energy Multiplier'!X$1),0)</f>
        <v>0</v>
      </c>
      <c r="Y9" s="136">
        <f>$C9*VLOOKUP($A9,'Non-energy Multiplier'!$A$1:$AQ$44,COLUMN('Non-energy Multiplier'!Y$1),0)</f>
        <v>0</v>
      </c>
      <c r="Z9" s="136">
        <f>$C9*VLOOKUP($A9,'Non-energy Multiplier'!$A$1:$AQ$44,COLUMN('Non-energy Multiplier'!Z$1),0)</f>
        <v>0</v>
      </c>
      <c r="AA9" s="136">
        <f>$C9*VLOOKUP($A9,'Non-energy Multiplier'!$A$1:$AQ$44,COLUMN('Non-energy Multiplier'!AA$1),0)</f>
        <v>0</v>
      </c>
      <c r="AB9" s="136">
        <f>$C9*VLOOKUP($A9,'Non-energy Multiplier'!$A$1:$AQ$44,COLUMN('Non-energy Multiplier'!AB$1),0)</f>
        <v>0</v>
      </c>
      <c r="AC9" s="136">
        <f>$C9*VLOOKUP($A9,'Non-energy Multiplier'!$A$1:$AQ$44,COLUMN('Non-energy Multiplier'!AC$1),0)</f>
        <v>0</v>
      </c>
      <c r="AD9" s="136">
        <f>$C9*VLOOKUP($A9,'Non-energy Multiplier'!$A$1:$AQ$44,COLUMN('Non-energy Multiplier'!AD$1),0)</f>
        <v>0</v>
      </c>
      <c r="AE9" s="136">
        <f>$C9*VLOOKUP($A9,'Non-energy Multiplier'!$A$1:$AQ$44,COLUMN('Non-energy Multiplier'!AE$1),0)</f>
        <v>0</v>
      </c>
      <c r="AF9" s="136">
        <f>$C9*VLOOKUP($A9,'Non-energy Multiplier'!$A$1:$AQ$44,COLUMN('Non-energy Multiplier'!AF$1),0)</f>
        <v>0</v>
      </c>
      <c r="AG9" s="136">
        <f>$C9*VLOOKUP($A9,'Non-energy Multiplier'!$A$1:$AQ$44,COLUMN('Non-energy Multiplier'!AG$1),0)</f>
        <v>0</v>
      </c>
      <c r="AH9" s="136">
        <f>$C9*VLOOKUP($A9,'Non-energy Multiplier'!$A$1:$AQ$44,COLUMN('Non-energy Multiplier'!AH$1),0)</f>
        <v>0</v>
      </c>
      <c r="AI9" s="136">
        <f>$C9*VLOOKUP($A9,'Non-energy Multiplier'!$A$1:$AQ$44,COLUMN('Non-energy Multiplier'!AI$1),0)</f>
        <v>0</v>
      </c>
      <c r="AJ9" s="136">
        <f>$C9*VLOOKUP($A9,'Non-energy Multiplier'!$A$1:$AQ$44,COLUMN('Non-energy Multiplier'!AJ$1),0)</f>
        <v>0</v>
      </c>
      <c r="AK9" s="136">
        <f>$C9*VLOOKUP($A9,'Non-energy Multiplier'!$A$1:$AQ$44,COLUMN('Non-energy Multiplier'!AK$1),0)</f>
        <v>0</v>
      </c>
      <c r="AL9" s="136">
        <f>$C9*VLOOKUP($A9,'Non-energy Multiplier'!$A$1:$AQ$44,COLUMN('Non-energy Multiplier'!AL$1),0)</f>
        <v>0</v>
      </c>
      <c r="AM9" s="136">
        <f>$C9*VLOOKUP($A9,'Non-energy Multiplier'!$A$1:$AQ$44,COLUMN('Non-energy Multiplier'!AM$1),0)</f>
        <v>0</v>
      </c>
      <c r="AN9" s="136">
        <f>$C9*VLOOKUP($A9,'Non-energy Multiplier'!$A$1:$AQ$44,COLUMN('Non-energy Multiplier'!AN$1),0)</f>
        <v>0</v>
      </c>
      <c r="AO9" s="136">
        <f>$C9*VLOOKUP($A9,'Non-energy Multiplier'!$A$1:$AQ$44,COLUMN('Non-energy Multiplier'!AO$1),0)</f>
        <v>0</v>
      </c>
      <c r="AP9" s="136">
        <f>$C9*VLOOKUP($A9,'Non-energy Multiplier'!$A$1:$AQ$44,COLUMN('Non-energy Multiplier'!AP$1),0)</f>
        <v>0</v>
      </c>
      <c r="AQ9" s="136">
        <f>$C9*VLOOKUP($A9,'Non-energy Multiplier'!$A$1:$AQ$44,COLUMN('Non-energy Multiplier'!AQ$1),0)</f>
        <v>0</v>
      </c>
      <c r="AR9" s="136" t="str">
        <f>VLOOKUP($A9,'Sector Match'!$A$1:$B$43,2,0)</f>
        <v>Mining Support Service Activities 09</v>
      </c>
    </row>
    <row r="10" spans="1:44" x14ac:dyDescent="0.2">
      <c r="A10" s="12" t="s">
        <v>9</v>
      </c>
      <c r="B10" s="136">
        <f>'Non-energy Use 2019'!C122</f>
        <v>0</v>
      </c>
      <c r="C10" s="136">
        <f>'Non-energy Use 2020'!C122</f>
        <v>0</v>
      </c>
      <c r="D10" s="136">
        <f>$C10*VLOOKUP($A10,'Non-energy Multiplier'!$A$1:$AQ$44,COLUMN('Non-energy Multiplier'!D$1),0)</f>
        <v>0</v>
      </c>
      <c r="E10" s="136">
        <f>$C10*VLOOKUP($A10,'Non-energy Multiplier'!$A$1:$AQ$44,COLUMN('Non-energy Multiplier'!E$1),0)</f>
        <v>0</v>
      </c>
      <c r="F10" s="136">
        <f>$C10*VLOOKUP($A10,'Non-energy Multiplier'!$A$1:$AQ$44,COLUMN('Non-energy Multiplier'!F$1),0)</f>
        <v>0</v>
      </c>
      <c r="G10" s="136">
        <f>$C10*VLOOKUP($A10,'Non-energy Multiplier'!$A$1:$AQ$44,COLUMN('Non-energy Multiplier'!G$1),0)</f>
        <v>0</v>
      </c>
      <c r="H10" s="136">
        <f>$C10*VLOOKUP($A10,'Non-energy Multiplier'!$A$1:$AQ$44,COLUMN('Non-energy Multiplier'!H$1),0)</f>
        <v>0</v>
      </c>
      <c r="I10" s="136">
        <f>$C10*VLOOKUP($A10,'Non-energy Multiplier'!$A$1:$AQ$44,COLUMN('Non-energy Multiplier'!I$1),0)</f>
        <v>0</v>
      </c>
      <c r="J10" s="136">
        <f>$C10*VLOOKUP($A10,'Non-energy Multiplier'!$A$1:$AQ$44,COLUMN('Non-energy Multiplier'!J$1),0)</f>
        <v>0</v>
      </c>
      <c r="K10" s="136">
        <f>$C10*VLOOKUP($A10,'Non-energy Multiplier'!$A$1:$AQ$44,COLUMN('Non-energy Multiplier'!K$1),0)</f>
        <v>0</v>
      </c>
      <c r="L10" s="136">
        <f>$C10*VLOOKUP($A10,'Non-energy Multiplier'!$A$1:$AQ$44,COLUMN('Non-energy Multiplier'!L$1),0)</f>
        <v>0</v>
      </c>
      <c r="M10" s="136">
        <f>$C10*VLOOKUP($A10,'Non-energy Multiplier'!$A$1:$AQ$44,COLUMN('Non-energy Multiplier'!M$1),0)</f>
        <v>0</v>
      </c>
      <c r="N10" s="136">
        <f>$C10*VLOOKUP($A10,'Non-energy Multiplier'!$A$1:$AQ$44,COLUMN('Non-energy Multiplier'!N$1),0)</f>
        <v>0</v>
      </c>
      <c r="O10" s="136">
        <f>$C10*VLOOKUP($A10,'Non-energy Multiplier'!$A$1:$AQ$44,COLUMN('Non-energy Multiplier'!O$1),0)</f>
        <v>0</v>
      </c>
      <c r="P10" s="136">
        <f>$C10*VLOOKUP($A10,'Non-energy Multiplier'!$A$1:$AQ$44,COLUMN('Non-energy Multiplier'!P$1),0)</f>
        <v>0</v>
      </c>
      <c r="Q10" s="136">
        <f>$C10*VLOOKUP($A10,'Non-energy Multiplier'!$A$1:$AQ$44,COLUMN('Non-energy Multiplier'!Q$1),0)</f>
        <v>0</v>
      </c>
      <c r="R10" s="136">
        <f>$C10*VLOOKUP($A10,'Non-energy Multiplier'!$A$1:$AQ$44,COLUMN('Non-energy Multiplier'!R$1),0)</f>
        <v>0</v>
      </c>
      <c r="S10" s="136">
        <f>$C10*VLOOKUP($A10,'Non-energy Multiplier'!$A$1:$AQ$44,COLUMN('Non-energy Multiplier'!S$1),0)</f>
        <v>0</v>
      </c>
      <c r="T10" s="136">
        <f>$C10*VLOOKUP($A10,'Non-energy Multiplier'!$A$1:$AQ$44,COLUMN('Non-energy Multiplier'!T$1),0)</f>
        <v>0</v>
      </c>
      <c r="U10" s="136">
        <f>$C10*VLOOKUP($A10,'Non-energy Multiplier'!$A$1:$AQ$44,COLUMN('Non-energy Multiplier'!U$1),0)</f>
        <v>0</v>
      </c>
      <c r="V10" s="136">
        <f>$C10*VLOOKUP($A10,'Non-energy Multiplier'!$A$1:$AQ$44,COLUMN('Non-energy Multiplier'!V$1),0)</f>
        <v>0</v>
      </c>
      <c r="W10" s="136">
        <f>$C10*VLOOKUP($A10,'Non-energy Multiplier'!$A$1:$AQ$44,COLUMN('Non-energy Multiplier'!W$1),0)</f>
        <v>0</v>
      </c>
      <c r="X10" s="136">
        <f>$C10*VLOOKUP($A10,'Non-energy Multiplier'!$A$1:$AQ$44,COLUMN('Non-energy Multiplier'!X$1),0)</f>
        <v>0</v>
      </c>
      <c r="Y10" s="136">
        <f>$C10*VLOOKUP($A10,'Non-energy Multiplier'!$A$1:$AQ$44,COLUMN('Non-energy Multiplier'!Y$1),0)</f>
        <v>0</v>
      </c>
      <c r="Z10" s="136">
        <f>$C10*VLOOKUP($A10,'Non-energy Multiplier'!$A$1:$AQ$44,COLUMN('Non-energy Multiplier'!Z$1),0)</f>
        <v>0</v>
      </c>
      <c r="AA10" s="136">
        <f>$C10*VLOOKUP($A10,'Non-energy Multiplier'!$A$1:$AQ$44,COLUMN('Non-energy Multiplier'!AA$1),0)</f>
        <v>0</v>
      </c>
      <c r="AB10" s="136">
        <f>$C10*VLOOKUP($A10,'Non-energy Multiplier'!$A$1:$AQ$44,COLUMN('Non-energy Multiplier'!AB$1),0)</f>
        <v>0</v>
      </c>
      <c r="AC10" s="136">
        <f>$C10*VLOOKUP($A10,'Non-energy Multiplier'!$A$1:$AQ$44,COLUMN('Non-energy Multiplier'!AC$1),0)</f>
        <v>0</v>
      </c>
      <c r="AD10" s="136">
        <f>$C10*VLOOKUP($A10,'Non-energy Multiplier'!$A$1:$AQ$44,COLUMN('Non-energy Multiplier'!AD$1),0)</f>
        <v>0</v>
      </c>
      <c r="AE10" s="136">
        <f>$C10*VLOOKUP($A10,'Non-energy Multiplier'!$A$1:$AQ$44,COLUMN('Non-energy Multiplier'!AE$1),0)</f>
        <v>0</v>
      </c>
      <c r="AF10" s="136">
        <f>$C10*VLOOKUP($A10,'Non-energy Multiplier'!$A$1:$AQ$44,COLUMN('Non-energy Multiplier'!AF$1),0)</f>
        <v>0</v>
      </c>
      <c r="AG10" s="136">
        <f>$C10*VLOOKUP($A10,'Non-energy Multiplier'!$A$1:$AQ$44,COLUMN('Non-energy Multiplier'!AG$1),0)</f>
        <v>0</v>
      </c>
      <c r="AH10" s="136">
        <f>$C10*VLOOKUP($A10,'Non-energy Multiplier'!$A$1:$AQ$44,COLUMN('Non-energy Multiplier'!AH$1),0)</f>
        <v>0</v>
      </c>
      <c r="AI10" s="136">
        <f>$C10*VLOOKUP($A10,'Non-energy Multiplier'!$A$1:$AQ$44,COLUMN('Non-energy Multiplier'!AI$1),0)</f>
        <v>0</v>
      </c>
      <c r="AJ10" s="136">
        <f>$C10*VLOOKUP($A10,'Non-energy Multiplier'!$A$1:$AQ$44,COLUMN('Non-energy Multiplier'!AJ$1),0)</f>
        <v>0</v>
      </c>
      <c r="AK10" s="136">
        <f>$C10*VLOOKUP($A10,'Non-energy Multiplier'!$A$1:$AQ$44,COLUMN('Non-energy Multiplier'!AK$1),0)</f>
        <v>0</v>
      </c>
      <c r="AL10" s="136">
        <f>$C10*VLOOKUP($A10,'Non-energy Multiplier'!$A$1:$AQ$44,COLUMN('Non-energy Multiplier'!AL$1),0)</f>
        <v>0</v>
      </c>
      <c r="AM10" s="136">
        <f>$C10*VLOOKUP($A10,'Non-energy Multiplier'!$A$1:$AQ$44,COLUMN('Non-energy Multiplier'!AM$1),0)</f>
        <v>0</v>
      </c>
      <c r="AN10" s="136">
        <f>$C10*VLOOKUP($A10,'Non-energy Multiplier'!$A$1:$AQ$44,COLUMN('Non-energy Multiplier'!AN$1),0)</f>
        <v>0</v>
      </c>
      <c r="AO10" s="136">
        <f>$C10*VLOOKUP($A10,'Non-energy Multiplier'!$A$1:$AQ$44,COLUMN('Non-energy Multiplier'!AO$1),0)</f>
        <v>0</v>
      </c>
      <c r="AP10" s="136">
        <f>$C10*VLOOKUP($A10,'Non-energy Multiplier'!$A$1:$AQ$44,COLUMN('Non-energy Multiplier'!AP$1),0)</f>
        <v>0</v>
      </c>
      <c r="AQ10" s="136">
        <f>$C10*VLOOKUP($A10,'Non-energy Multiplier'!$A$1:$AQ$44,COLUMN('Non-energy Multiplier'!AQ$1),0)</f>
        <v>0</v>
      </c>
      <c r="AR10" s="136" t="str">
        <f>VLOOKUP($A10,'Sector Match'!$A$1:$B$43,2,0)</f>
        <v>food beverage and tobacco 10T12</v>
      </c>
    </row>
    <row r="11" spans="1:44" x14ac:dyDescent="0.2">
      <c r="A11" s="12" t="s">
        <v>10</v>
      </c>
      <c r="B11" s="136">
        <f>'Non-energy Use 2019'!C123</f>
        <v>0</v>
      </c>
      <c r="C11" s="136">
        <f>'Non-energy Use 2020'!C123</f>
        <v>0</v>
      </c>
      <c r="D11" s="136">
        <f>$C11*VLOOKUP($A11,'Non-energy Multiplier'!$A$1:$AQ$44,COLUMN('Non-energy Multiplier'!D$1),0)</f>
        <v>0</v>
      </c>
      <c r="E11" s="136">
        <f>$C11*VLOOKUP($A11,'Non-energy Multiplier'!$A$1:$AQ$44,COLUMN('Non-energy Multiplier'!E$1),0)</f>
        <v>0</v>
      </c>
      <c r="F11" s="136">
        <f>$C11*VLOOKUP($A11,'Non-energy Multiplier'!$A$1:$AQ$44,COLUMN('Non-energy Multiplier'!F$1),0)</f>
        <v>0</v>
      </c>
      <c r="G11" s="136">
        <f>$C11*VLOOKUP($A11,'Non-energy Multiplier'!$A$1:$AQ$44,COLUMN('Non-energy Multiplier'!G$1),0)</f>
        <v>0</v>
      </c>
      <c r="H11" s="136">
        <f>$C11*VLOOKUP($A11,'Non-energy Multiplier'!$A$1:$AQ$44,COLUMN('Non-energy Multiplier'!H$1),0)</f>
        <v>0</v>
      </c>
      <c r="I11" s="136">
        <f>$C11*VLOOKUP($A11,'Non-energy Multiplier'!$A$1:$AQ$44,COLUMN('Non-energy Multiplier'!I$1),0)</f>
        <v>0</v>
      </c>
      <c r="J11" s="136">
        <f>$C11*VLOOKUP($A11,'Non-energy Multiplier'!$A$1:$AQ$44,COLUMN('Non-energy Multiplier'!J$1),0)</f>
        <v>0</v>
      </c>
      <c r="K11" s="136">
        <f>$C11*VLOOKUP($A11,'Non-energy Multiplier'!$A$1:$AQ$44,COLUMN('Non-energy Multiplier'!K$1),0)</f>
        <v>0</v>
      </c>
      <c r="L11" s="136">
        <f>$C11*VLOOKUP($A11,'Non-energy Multiplier'!$A$1:$AQ$44,COLUMN('Non-energy Multiplier'!L$1),0)</f>
        <v>0</v>
      </c>
      <c r="M11" s="136">
        <f>$C11*VLOOKUP($A11,'Non-energy Multiplier'!$A$1:$AQ$44,COLUMN('Non-energy Multiplier'!M$1),0)</f>
        <v>0</v>
      </c>
      <c r="N11" s="136">
        <f>$C11*VLOOKUP($A11,'Non-energy Multiplier'!$A$1:$AQ$44,COLUMN('Non-energy Multiplier'!N$1),0)</f>
        <v>0</v>
      </c>
      <c r="O11" s="136">
        <f>$C11*VLOOKUP($A11,'Non-energy Multiplier'!$A$1:$AQ$44,COLUMN('Non-energy Multiplier'!O$1),0)</f>
        <v>0</v>
      </c>
      <c r="P11" s="136">
        <f>$C11*VLOOKUP($A11,'Non-energy Multiplier'!$A$1:$AQ$44,COLUMN('Non-energy Multiplier'!P$1),0)</f>
        <v>0</v>
      </c>
      <c r="Q11" s="136">
        <f>$C11*VLOOKUP($A11,'Non-energy Multiplier'!$A$1:$AQ$44,COLUMN('Non-energy Multiplier'!Q$1),0)</f>
        <v>0</v>
      </c>
      <c r="R11" s="136">
        <f>$C11*VLOOKUP($A11,'Non-energy Multiplier'!$A$1:$AQ$44,COLUMN('Non-energy Multiplier'!R$1),0)</f>
        <v>0</v>
      </c>
      <c r="S11" s="136">
        <f>$C11*VLOOKUP($A11,'Non-energy Multiplier'!$A$1:$AQ$44,COLUMN('Non-energy Multiplier'!S$1),0)</f>
        <v>0</v>
      </c>
      <c r="T11" s="136">
        <f>$C11*VLOOKUP($A11,'Non-energy Multiplier'!$A$1:$AQ$44,COLUMN('Non-energy Multiplier'!T$1),0)</f>
        <v>0</v>
      </c>
      <c r="U11" s="136">
        <f>$C11*VLOOKUP($A11,'Non-energy Multiplier'!$A$1:$AQ$44,COLUMN('Non-energy Multiplier'!U$1),0)</f>
        <v>0</v>
      </c>
      <c r="V11" s="136">
        <f>$C11*VLOOKUP($A11,'Non-energy Multiplier'!$A$1:$AQ$44,COLUMN('Non-energy Multiplier'!V$1),0)</f>
        <v>0</v>
      </c>
      <c r="W11" s="136">
        <f>$C11*VLOOKUP($A11,'Non-energy Multiplier'!$A$1:$AQ$44,COLUMN('Non-energy Multiplier'!W$1),0)</f>
        <v>0</v>
      </c>
      <c r="X11" s="136">
        <f>$C11*VLOOKUP($A11,'Non-energy Multiplier'!$A$1:$AQ$44,COLUMN('Non-energy Multiplier'!X$1),0)</f>
        <v>0</v>
      </c>
      <c r="Y11" s="136">
        <f>$C11*VLOOKUP($A11,'Non-energy Multiplier'!$A$1:$AQ$44,COLUMN('Non-energy Multiplier'!Y$1),0)</f>
        <v>0</v>
      </c>
      <c r="Z11" s="136">
        <f>$C11*VLOOKUP($A11,'Non-energy Multiplier'!$A$1:$AQ$44,COLUMN('Non-energy Multiplier'!Z$1),0)</f>
        <v>0</v>
      </c>
      <c r="AA11" s="136">
        <f>$C11*VLOOKUP($A11,'Non-energy Multiplier'!$A$1:$AQ$44,COLUMN('Non-energy Multiplier'!AA$1),0)</f>
        <v>0</v>
      </c>
      <c r="AB11" s="136">
        <f>$C11*VLOOKUP($A11,'Non-energy Multiplier'!$A$1:$AQ$44,COLUMN('Non-energy Multiplier'!AB$1),0)</f>
        <v>0</v>
      </c>
      <c r="AC11" s="136">
        <f>$C11*VLOOKUP($A11,'Non-energy Multiplier'!$A$1:$AQ$44,COLUMN('Non-energy Multiplier'!AC$1),0)</f>
        <v>0</v>
      </c>
      <c r="AD11" s="136">
        <f>$C11*VLOOKUP($A11,'Non-energy Multiplier'!$A$1:$AQ$44,COLUMN('Non-energy Multiplier'!AD$1),0)</f>
        <v>0</v>
      </c>
      <c r="AE11" s="136">
        <f>$C11*VLOOKUP($A11,'Non-energy Multiplier'!$A$1:$AQ$44,COLUMN('Non-energy Multiplier'!AE$1),0)</f>
        <v>0</v>
      </c>
      <c r="AF11" s="136">
        <f>$C11*VLOOKUP($A11,'Non-energy Multiplier'!$A$1:$AQ$44,COLUMN('Non-energy Multiplier'!AF$1),0)</f>
        <v>0</v>
      </c>
      <c r="AG11" s="136">
        <f>$C11*VLOOKUP($A11,'Non-energy Multiplier'!$A$1:$AQ$44,COLUMN('Non-energy Multiplier'!AG$1),0)</f>
        <v>0</v>
      </c>
      <c r="AH11" s="136">
        <f>$C11*VLOOKUP($A11,'Non-energy Multiplier'!$A$1:$AQ$44,COLUMN('Non-energy Multiplier'!AH$1),0)</f>
        <v>0</v>
      </c>
      <c r="AI11" s="136">
        <f>$C11*VLOOKUP($A11,'Non-energy Multiplier'!$A$1:$AQ$44,COLUMN('Non-energy Multiplier'!AI$1),0)</f>
        <v>0</v>
      </c>
      <c r="AJ11" s="136">
        <f>$C11*VLOOKUP($A11,'Non-energy Multiplier'!$A$1:$AQ$44,COLUMN('Non-energy Multiplier'!AJ$1),0)</f>
        <v>0</v>
      </c>
      <c r="AK11" s="136">
        <f>$C11*VLOOKUP($A11,'Non-energy Multiplier'!$A$1:$AQ$44,COLUMN('Non-energy Multiplier'!AK$1),0)</f>
        <v>0</v>
      </c>
      <c r="AL11" s="136">
        <f>$C11*VLOOKUP($A11,'Non-energy Multiplier'!$A$1:$AQ$44,COLUMN('Non-energy Multiplier'!AL$1),0)</f>
        <v>0</v>
      </c>
      <c r="AM11" s="136">
        <f>$C11*VLOOKUP($A11,'Non-energy Multiplier'!$A$1:$AQ$44,COLUMN('Non-energy Multiplier'!AM$1),0)</f>
        <v>0</v>
      </c>
      <c r="AN11" s="136">
        <f>$C11*VLOOKUP($A11,'Non-energy Multiplier'!$A$1:$AQ$44,COLUMN('Non-energy Multiplier'!AN$1),0)</f>
        <v>0</v>
      </c>
      <c r="AO11" s="136">
        <f>$C11*VLOOKUP($A11,'Non-energy Multiplier'!$A$1:$AQ$44,COLUMN('Non-energy Multiplier'!AO$1),0)</f>
        <v>0</v>
      </c>
      <c r="AP11" s="136">
        <f>$C11*VLOOKUP($A11,'Non-energy Multiplier'!$A$1:$AQ$44,COLUMN('Non-energy Multiplier'!AP$1),0)</f>
        <v>0</v>
      </c>
      <c r="AQ11" s="136">
        <f>$C11*VLOOKUP($A11,'Non-energy Multiplier'!$A$1:$AQ$44,COLUMN('Non-energy Multiplier'!AQ$1),0)</f>
        <v>0</v>
      </c>
      <c r="AR11" s="136" t="str">
        <f>VLOOKUP($A11,'Sector Match'!$A$1:$B$43,2,0)</f>
        <v>food beverage and tobacco 10T12</v>
      </c>
    </row>
    <row r="12" spans="1:44" x14ac:dyDescent="0.2">
      <c r="A12" s="12" t="s">
        <v>11</v>
      </c>
      <c r="B12" s="136">
        <f>'Non-energy Use 2019'!C124</f>
        <v>0</v>
      </c>
      <c r="C12" s="136">
        <f>'Non-energy Use 2020'!C124</f>
        <v>0</v>
      </c>
      <c r="D12" s="136">
        <f>$C12*VLOOKUP($A12,'Non-energy Multiplier'!$A$1:$AQ$44,COLUMN('Non-energy Multiplier'!D$1),0)</f>
        <v>0</v>
      </c>
      <c r="E12" s="136">
        <f>$C12*VLOOKUP($A12,'Non-energy Multiplier'!$A$1:$AQ$44,COLUMN('Non-energy Multiplier'!E$1),0)</f>
        <v>0</v>
      </c>
      <c r="F12" s="136">
        <f>$C12*VLOOKUP($A12,'Non-energy Multiplier'!$A$1:$AQ$44,COLUMN('Non-energy Multiplier'!F$1),0)</f>
        <v>0</v>
      </c>
      <c r="G12" s="136">
        <f>$C12*VLOOKUP($A12,'Non-energy Multiplier'!$A$1:$AQ$44,COLUMN('Non-energy Multiplier'!G$1),0)</f>
        <v>0</v>
      </c>
      <c r="H12" s="136">
        <f>$C12*VLOOKUP($A12,'Non-energy Multiplier'!$A$1:$AQ$44,COLUMN('Non-energy Multiplier'!H$1),0)</f>
        <v>0</v>
      </c>
      <c r="I12" s="136">
        <f>$C12*VLOOKUP($A12,'Non-energy Multiplier'!$A$1:$AQ$44,COLUMN('Non-energy Multiplier'!I$1),0)</f>
        <v>0</v>
      </c>
      <c r="J12" s="136">
        <f>$C12*VLOOKUP($A12,'Non-energy Multiplier'!$A$1:$AQ$44,COLUMN('Non-energy Multiplier'!J$1),0)</f>
        <v>0</v>
      </c>
      <c r="K12" s="136">
        <f>$C12*VLOOKUP($A12,'Non-energy Multiplier'!$A$1:$AQ$44,COLUMN('Non-energy Multiplier'!K$1),0)</f>
        <v>0</v>
      </c>
      <c r="L12" s="136">
        <f>$C12*VLOOKUP($A12,'Non-energy Multiplier'!$A$1:$AQ$44,COLUMN('Non-energy Multiplier'!L$1),0)</f>
        <v>0</v>
      </c>
      <c r="M12" s="136">
        <f>$C12*VLOOKUP($A12,'Non-energy Multiplier'!$A$1:$AQ$44,COLUMN('Non-energy Multiplier'!M$1),0)</f>
        <v>0</v>
      </c>
      <c r="N12" s="136">
        <f>$C12*VLOOKUP($A12,'Non-energy Multiplier'!$A$1:$AQ$44,COLUMN('Non-energy Multiplier'!N$1),0)</f>
        <v>0</v>
      </c>
      <c r="O12" s="136">
        <f>$C12*VLOOKUP($A12,'Non-energy Multiplier'!$A$1:$AQ$44,COLUMN('Non-energy Multiplier'!O$1),0)</f>
        <v>0</v>
      </c>
      <c r="P12" s="136">
        <f>$C12*VLOOKUP($A12,'Non-energy Multiplier'!$A$1:$AQ$44,COLUMN('Non-energy Multiplier'!P$1),0)</f>
        <v>0</v>
      </c>
      <c r="Q12" s="136">
        <f>$C12*VLOOKUP($A12,'Non-energy Multiplier'!$A$1:$AQ$44,COLUMN('Non-energy Multiplier'!Q$1),0)</f>
        <v>0</v>
      </c>
      <c r="R12" s="136">
        <f>$C12*VLOOKUP($A12,'Non-energy Multiplier'!$A$1:$AQ$44,COLUMN('Non-energy Multiplier'!R$1),0)</f>
        <v>0</v>
      </c>
      <c r="S12" s="136">
        <f>$C12*VLOOKUP($A12,'Non-energy Multiplier'!$A$1:$AQ$44,COLUMN('Non-energy Multiplier'!S$1),0)</f>
        <v>0</v>
      </c>
      <c r="T12" s="136">
        <f>$C12*VLOOKUP($A12,'Non-energy Multiplier'!$A$1:$AQ$44,COLUMN('Non-energy Multiplier'!T$1),0)</f>
        <v>0</v>
      </c>
      <c r="U12" s="136">
        <f>$C12*VLOOKUP($A12,'Non-energy Multiplier'!$A$1:$AQ$44,COLUMN('Non-energy Multiplier'!U$1),0)</f>
        <v>0</v>
      </c>
      <c r="V12" s="136">
        <f>$C12*VLOOKUP($A12,'Non-energy Multiplier'!$A$1:$AQ$44,COLUMN('Non-energy Multiplier'!V$1),0)</f>
        <v>0</v>
      </c>
      <c r="W12" s="136">
        <f>$C12*VLOOKUP($A12,'Non-energy Multiplier'!$A$1:$AQ$44,COLUMN('Non-energy Multiplier'!W$1),0)</f>
        <v>0</v>
      </c>
      <c r="X12" s="136">
        <f>$C12*VLOOKUP($A12,'Non-energy Multiplier'!$A$1:$AQ$44,COLUMN('Non-energy Multiplier'!X$1),0)</f>
        <v>0</v>
      </c>
      <c r="Y12" s="136">
        <f>$C12*VLOOKUP($A12,'Non-energy Multiplier'!$A$1:$AQ$44,COLUMN('Non-energy Multiplier'!Y$1),0)</f>
        <v>0</v>
      </c>
      <c r="Z12" s="136">
        <f>$C12*VLOOKUP($A12,'Non-energy Multiplier'!$A$1:$AQ$44,COLUMN('Non-energy Multiplier'!Z$1),0)</f>
        <v>0</v>
      </c>
      <c r="AA12" s="136">
        <f>$C12*VLOOKUP($A12,'Non-energy Multiplier'!$A$1:$AQ$44,COLUMN('Non-energy Multiplier'!AA$1),0)</f>
        <v>0</v>
      </c>
      <c r="AB12" s="136">
        <f>$C12*VLOOKUP($A12,'Non-energy Multiplier'!$A$1:$AQ$44,COLUMN('Non-energy Multiplier'!AB$1),0)</f>
        <v>0</v>
      </c>
      <c r="AC12" s="136">
        <f>$C12*VLOOKUP($A12,'Non-energy Multiplier'!$A$1:$AQ$44,COLUMN('Non-energy Multiplier'!AC$1),0)</f>
        <v>0</v>
      </c>
      <c r="AD12" s="136">
        <f>$C12*VLOOKUP($A12,'Non-energy Multiplier'!$A$1:$AQ$44,COLUMN('Non-energy Multiplier'!AD$1),0)</f>
        <v>0</v>
      </c>
      <c r="AE12" s="136">
        <f>$C12*VLOOKUP($A12,'Non-energy Multiplier'!$A$1:$AQ$44,COLUMN('Non-energy Multiplier'!AE$1),0)</f>
        <v>0</v>
      </c>
      <c r="AF12" s="136">
        <f>$C12*VLOOKUP($A12,'Non-energy Multiplier'!$A$1:$AQ$44,COLUMN('Non-energy Multiplier'!AF$1),0)</f>
        <v>0</v>
      </c>
      <c r="AG12" s="136">
        <f>$C12*VLOOKUP($A12,'Non-energy Multiplier'!$A$1:$AQ$44,COLUMN('Non-energy Multiplier'!AG$1),0)</f>
        <v>0</v>
      </c>
      <c r="AH12" s="136">
        <f>$C12*VLOOKUP($A12,'Non-energy Multiplier'!$A$1:$AQ$44,COLUMN('Non-energy Multiplier'!AH$1),0)</f>
        <v>0</v>
      </c>
      <c r="AI12" s="136">
        <f>$C12*VLOOKUP($A12,'Non-energy Multiplier'!$A$1:$AQ$44,COLUMN('Non-energy Multiplier'!AI$1),0)</f>
        <v>0</v>
      </c>
      <c r="AJ12" s="136">
        <f>$C12*VLOOKUP($A12,'Non-energy Multiplier'!$A$1:$AQ$44,COLUMN('Non-energy Multiplier'!AJ$1),0)</f>
        <v>0</v>
      </c>
      <c r="AK12" s="136">
        <f>$C12*VLOOKUP($A12,'Non-energy Multiplier'!$A$1:$AQ$44,COLUMN('Non-energy Multiplier'!AK$1),0)</f>
        <v>0</v>
      </c>
      <c r="AL12" s="136">
        <f>$C12*VLOOKUP($A12,'Non-energy Multiplier'!$A$1:$AQ$44,COLUMN('Non-energy Multiplier'!AL$1),0)</f>
        <v>0</v>
      </c>
      <c r="AM12" s="136">
        <f>$C12*VLOOKUP($A12,'Non-energy Multiplier'!$A$1:$AQ$44,COLUMN('Non-energy Multiplier'!AM$1),0)</f>
        <v>0</v>
      </c>
      <c r="AN12" s="136">
        <f>$C12*VLOOKUP($A12,'Non-energy Multiplier'!$A$1:$AQ$44,COLUMN('Non-energy Multiplier'!AN$1),0)</f>
        <v>0</v>
      </c>
      <c r="AO12" s="136">
        <f>$C12*VLOOKUP($A12,'Non-energy Multiplier'!$A$1:$AQ$44,COLUMN('Non-energy Multiplier'!AO$1),0)</f>
        <v>0</v>
      </c>
      <c r="AP12" s="136">
        <f>$C12*VLOOKUP($A12,'Non-energy Multiplier'!$A$1:$AQ$44,COLUMN('Non-energy Multiplier'!AP$1),0)</f>
        <v>0</v>
      </c>
      <c r="AQ12" s="136">
        <f>$C12*VLOOKUP($A12,'Non-energy Multiplier'!$A$1:$AQ$44,COLUMN('Non-energy Multiplier'!AQ$1),0)</f>
        <v>0</v>
      </c>
      <c r="AR12" s="136" t="str">
        <f>VLOOKUP($A12,'Sector Match'!$A$1:$B$43,2,0)</f>
        <v>food beverage and tobacco 10T12</v>
      </c>
    </row>
    <row r="13" spans="1:44" x14ac:dyDescent="0.2">
      <c r="A13" s="12" t="s">
        <v>12</v>
      </c>
      <c r="B13" s="136">
        <f>'Non-energy Use 2019'!C125</f>
        <v>0</v>
      </c>
      <c r="C13" s="136">
        <f>'Non-energy Use 2020'!C125</f>
        <v>0</v>
      </c>
      <c r="D13" s="136">
        <f>$C13*VLOOKUP($A13,'Non-energy Multiplier'!$A$1:$AQ$44,COLUMN('Non-energy Multiplier'!D$1),0)</f>
        <v>0</v>
      </c>
      <c r="E13" s="136">
        <f>$C13*VLOOKUP($A13,'Non-energy Multiplier'!$A$1:$AQ$44,COLUMN('Non-energy Multiplier'!E$1),0)</f>
        <v>0</v>
      </c>
      <c r="F13" s="136">
        <f>$C13*VLOOKUP($A13,'Non-energy Multiplier'!$A$1:$AQ$44,COLUMN('Non-energy Multiplier'!F$1),0)</f>
        <v>0</v>
      </c>
      <c r="G13" s="136">
        <f>$C13*VLOOKUP($A13,'Non-energy Multiplier'!$A$1:$AQ$44,COLUMN('Non-energy Multiplier'!G$1),0)</f>
        <v>0</v>
      </c>
      <c r="H13" s="136">
        <f>$C13*VLOOKUP($A13,'Non-energy Multiplier'!$A$1:$AQ$44,COLUMN('Non-energy Multiplier'!H$1),0)</f>
        <v>0</v>
      </c>
      <c r="I13" s="136">
        <f>$C13*VLOOKUP($A13,'Non-energy Multiplier'!$A$1:$AQ$44,COLUMN('Non-energy Multiplier'!I$1),0)</f>
        <v>0</v>
      </c>
      <c r="J13" s="136">
        <f>$C13*VLOOKUP($A13,'Non-energy Multiplier'!$A$1:$AQ$44,COLUMN('Non-energy Multiplier'!J$1),0)</f>
        <v>0</v>
      </c>
      <c r="K13" s="136">
        <f>$C13*VLOOKUP($A13,'Non-energy Multiplier'!$A$1:$AQ$44,COLUMN('Non-energy Multiplier'!K$1),0)</f>
        <v>0</v>
      </c>
      <c r="L13" s="136">
        <f>$C13*VLOOKUP($A13,'Non-energy Multiplier'!$A$1:$AQ$44,COLUMN('Non-energy Multiplier'!L$1),0)</f>
        <v>0</v>
      </c>
      <c r="M13" s="136">
        <f>$C13*VLOOKUP($A13,'Non-energy Multiplier'!$A$1:$AQ$44,COLUMN('Non-energy Multiplier'!M$1),0)</f>
        <v>0</v>
      </c>
      <c r="N13" s="136">
        <f>$C13*VLOOKUP($A13,'Non-energy Multiplier'!$A$1:$AQ$44,COLUMN('Non-energy Multiplier'!N$1),0)</f>
        <v>0</v>
      </c>
      <c r="O13" s="136">
        <f>$C13*VLOOKUP($A13,'Non-energy Multiplier'!$A$1:$AQ$44,COLUMN('Non-energy Multiplier'!O$1),0)</f>
        <v>0</v>
      </c>
      <c r="P13" s="136">
        <f>$C13*VLOOKUP($A13,'Non-energy Multiplier'!$A$1:$AQ$44,COLUMN('Non-energy Multiplier'!P$1),0)</f>
        <v>0</v>
      </c>
      <c r="Q13" s="136">
        <f>$C13*VLOOKUP($A13,'Non-energy Multiplier'!$A$1:$AQ$44,COLUMN('Non-energy Multiplier'!Q$1),0)</f>
        <v>0</v>
      </c>
      <c r="R13" s="136">
        <f>$C13*VLOOKUP($A13,'Non-energy Multiplier'!$A$1:$AQ$44,COLUMN('Non-energy Multiplier'!R$1),0)</f>
        <v>0</v>
      </c>
      <c r="S13" s="136">
        <f>$C13*VLOOKUP($A13,'Non-energy Multiplier'!$A$1:$AQ$44,COLUMN('Non-energy Multiplier'!S$1),0)</f>
        <v>0</v>
      </c>
      <c r="T13" s="136">
        <f>$C13*VLOOKUP($A13,'Non-energy Multiplier'!$A$1:$AQ$44,COLUMN('Non-energy Multiplier'!T$1),0)</f>
        <v>0</v>
      </c>
      <c r="U13" s="136">
        <f>$C13*VLOOKUP($A13,'Non-energy Multiplier'!$A$1:$AQ$44,COLUMN('Non-energy Multiplier'!U$1),0)</f>
        <v>0</v>
      </c>
      <c r="V13" s="136">
        <f>$C13*VLOOKUP($A13,'Non-energy Multiplier'!$A$1:$AQ$44,COLUMN('Non-energy Multiplier'!V$1),0)</f>
        <v>0</v>
      </c>
      <c r="W13" s="136">
        <f>$C13*VLOOKUP($A13,'Non-energy Multiplier'!$A$1:$AQ$44,COLUMN('Non-energy Multiplier'!W$1),0)</f>
        <v>0</v>
      </c>
      <c r="X13" s="136">
        <f>$C13*VLOOKUP($A13,'Non-energy Multiplier'!$A$1:$AQ$44,COLUMN('Non-energy Multiplier'!X$1),0)</f>
        <v>0</v>
      </c>
      <c r="Y13" s="136">
        <f>$C13*VLOOKUP($A13,'Non-energy Multiplier'!$A$1:$AQ$44,COLUMN('Non-energy Multiplier'!Y$1),0)</f>
        <v>0</v>
      </c>
      <c r="Z13" s="136">
        <f>$C13*VLOOKUP($A13,'Non-energy Multiplier'!$A$1:$AQ$44,COLUMN('Non-energy Multiplier'!Z$1),0)</f>
        <v>0</v>
      </c>
      <c r="AA13" s="136">
        <f>$C13*VLOOKUP($A13,'Non-energy Multiplier'!$A$1:$AQ$44,COLUMN('Non-energy Multiplier'!AA$1),0)</f>
        <v>0</v>
      </c>
      <c r="AB13" s="136">
        <f>$C13*VLOOKUP($A13,'Non-energy Multiplier'!$A$1:$AQ$44,COLUMN('Non-energy Multiplier'!AB$1),0)</f>
        <v>0</v>
      </c>
      <c r="AC13" s="136">
        <f>$C13*VLOOKUP($A13,'Non-energy Multiplier'!$A$1:$AQ$44,COLUMN('Non-energy Multiplier'!AC$1),0)</f>
        <v>0</v>
      </c>
      <c r="AD13" s="136">
        <f>$C13*VLOOKUP($A13,'Non-energy Multiplier'!$A$1:$AQ$44,COLUMN('Non-energy Multiplier'!AD$1),0)</f>
        <v>0</v>
      </c>
      <c r="AE13" s="136">
        <f>$C13*VLOOKUP($A13,'Non-energy Multiplier'!$A$1:$AQ$44,COLUMN('Non-energy Multiplier'!AE$1),0)</f>
        <v>0</v>
      </c>
      <c r="AF13" s="136">
        <f>$C13*VLOOKUP($A13,'Non-energy Multiplier'!$A$1:$AQ$44,COLUMN('Non-energy Multiplier'!AF$1),0)</f>
        <v>0</v>
      </c>
      <c r="AG13" s="136">
        <f>$C13*VLOOKUP($A13,'Non-energy Multiplier'!$A$1:$AQ$44,COLUMN('Non-energy Multiplier'!AG$1),0)</f>
        <v>0</v>
      </c>
      <c r="AH13" s="136">
        <f>$C13*VLOOKUP($A13,'Non-energy Multiplier'!$A$1:$AQ$44,COLUMN('Non-energy Multiplier'!AH$1),0)</f>
        <v>0</v>
      </c>
      <c r="AI13" s="136">
        <f>$C13*VLOOKUP($A13,'Non-energy Multiplier'!$A$1:$AQ$44,COLUMN('Non-energy Multiplier'!AI$1),0)</f>
        <v>0</v>
      </c>
      <c r="AJ13" s="136">
        <f>$C13*VLOOKUP($A13,'Non-energy Multiplier'!$A$1:$AQ$44,COLUMN('Non-energy Multiplier'!AJ$1),0)</f>
        <v>0</v>
      </c>
      <c r="AK13" s="136">
        <f>$C13*VLOOKUP($A13,'Non-energy Multiplier'!$A$1:$AQ$44,COLUMN('Non-energy Multiplier'!AK$1),0)</f>
        <v>0</v>
      </c>
      <c r="AL13" s="136">
        <f>$C13*VLOOKUP($A13,'Non-energy Multiplier'!$A$1:$AQ$44,COLUMN('Non-energy Multiplier'!AL$1),0)</f>
        <v>0</v>
      </c>
      <c r="AM13" s="136">
        <f>$C13*VLOOKUP($A13,'Non-energy Multiplier'!$A$1:$AQ$44,COLUMN('Non-energy Multiplier'!AM$1),0)</f>
        <v>0</v>
      </c>
      <c r="AN13" s="136">
        <f>$C13*VLOOKUP($A13,'Non-energy Multiplier'!$A$1:$AQ$44,COLUMN('Non-energy Multiplier'!AN$1),0)</f>
        <v>0</v>
      </c>
      <c r="AO13" s="136">
        <f>$C13*VLOOKUP($A13,'Non-energy Multiplier'!$A$1:$AQ$44,COLUMN('Non-energy Multiplier'!AO$1),0)</f>
        <v>0</v>
      </c>
      <c r="AP13" s="136">
        <f>$C13*VLOOKUP($A13,'Non-energy Multiplier'!$A$1:$AQ$44,COLUMN('Non-energy Multiplier'!AP$1),0)</f>
        <v>0</v>
      </c>
      <c r="AQ13" s="136">
        <f>$C13*VLOOKUP($A13,'Non-energy Multiplier'!$A$1:$AQ$44,COLUMN('Non-energy Multiplier'!AQ$1),0)</f>
        <v>0</v>
      </c>
      <c r="AR13" s="136" t="str">
        <f>VLOOKUP($A13,'Sector Match'!$A$1:$B$43,2,0)</f>
        <v>food beverage and tobacco 10T12</v>
      </c>
    </row>
    <row r="14" spans="1:44" x14ac:dyDescent="0.2">
      <c r="A14" s="12" t="s">
        <v>13</v>
      </c>
      <c r="B14" s="136">
        <f>'Non-energy Use 2019'!C126</f>
        <v>0</v>
      </c>
      <c r="C14" s="136">
        <f>'Non-energy Use 2020'!C126</f>
        <v>0</v>
      </c>
      <c r="D14" s="136">
        <f>$C14*VLOOKUP($A14,'Non-energy Multiplier'!$A$1:$AQ$44,COLUMN('Non-energy Multiplier'!D$1),0)</f>
        <v>0</v>
      </c>
      <c r="E14" s="136">
        <f>$C14*VLOOKUP($A14,'Non-energy Multiplier'!$A$1:$AQ$44,COLUMN('Non-energy Multiplier'!E$1),0)</f>
        <v>0</v>
      </c>
      <c r="F14" s="136">
        <f>$C14*VLOOKUP($A14,'Non-energy Multiplier'!$A$1:$AQ$44,COLUMN('Non-energy Multiplier'!F$1),0)</f>
        <v>0</v>
      </c>
      <c r="G14" s="136">
        <f>$C14*VLOOKUP($A14,'Non-energy Multiplier'!$A$1:$AQ$44,COLUMN('Non-energy Multiplier'!G$1),0)</f>
        <v>0</v>
      </c>
      <c r="H14" s="136">
        <f>$C14*VLOOKUP($A14,'Non-energy Multiplier'!$A$1:$AQ$44,COLUMN('Non-energy Multiplier'!H$1),0)</f>
        <v>0</v>
      </c>
      <c r="I14" s="136">
        <f>$C14*VLOOKUP($A14,'Non-energy Multiplier'!$A$1:$AQ$44,COLUMN('Non-energy Multiplier'!I$1),0)</f>
        <v>0</v>
      </c>
      <c r="J14" s="136">
        <f>$C14*VLOOKUP($A14,'Non-energy Multiplier'!$A$1:$AQ$44,COLUMN('Non-energy Multiplier'!J$1),0)</f>
        <v>0</v>
      </c>
      <c r="K14" s="136">
        <f>$C14*VLOOKUP($A14,'Non-energy Multiplier'!$A$1:$AQ$44,COLUMN('Non-energy Multiplier'!K$1),0)</f>
        <v>0</v>
      </c>
      <c r="L14" s="136">
        <f>$C14*VLOOKUP($A14,'Non-energy Multiplier'!$A$1:$AQ$44,COLUMN('Non-energy Multiplier'!L$1),0)</f>
        <v>0</v>
      </c>
      <c r="M14" s="136">
        <f>$C14*VLOOKUP($A14,'Non-energy Multiplier'!$A$1:$AQ$44,COLUMN('Non-energy Multiplier'!M$1),0)</f>
        <v>0</v>
      </c>
      <c r="N14" s="136">
        <f>$C14*VLOOKUP($A14,'Non-energy Multiplier'!$A$1:$AQ$44,COLUMN('Non-energy Multiplier'!N$1),0)</f>
        <v>0</v>
      </c>
      <c r="O14" s="136">
        <f>$C14*VLOOKUP($A14,'Non-energy Multiplier'!$A$1:$AQ$44,COLUMN('Non-energy Multiplier'!O$1),0)</f>
        <v>0</v>
      </c>
      <c r="P14" s="136">
        <f>$C14*VLOOKUP($A14,'Non-energy Multiplier'!$A$1:$AQ$44,COLUMN('Non-energy Multiplier'!P$1),0)</f>
        <v>0</v>
      </c>
      <c r="Q14" s="136">
        <f>$C14*VLOOKUP($A14,'Non-energy Multiplier'!$A$1:$AQ$44,COLUMN('Non-energy Multiplier'!Q$1),0)</f>
        <v>0</v>
      </c>
      <c r="R14" s="136">
        <f>$C14*VLOOKUP($A14,'Non-energy Multiplier'!$A$1:$AQ$44,COLUMN('Non-energy Multiplier'!R$1),0)</f>
        <v>0</v>
      </c>
      <c r="S14" s="136">
        <f>$C14*VLOOKUP($A14,'Non-energy Multiplier'!$A$1:$AQ$44,COLUMN('Non-energy Multiplier'!S$1),0)</f>
        <v>0</v>
      </c>
      <c r="T14" s="136">
        <f>$C14*VLOOKUP($A14,'Non-energy Multiplier'!$A$1:$AQ$44,COLUMN('Non-energy Multiplier'!T$1),0)</f>
        <v>0</v>
      </c>
      <c r="U14" s="136">
        <f>$C14*VLOOKUP($A14,'Non-energy Multiplier'!$A$1:$AQ$44,COLUMN('Non-energy Multiplier'!U$1),0)</f>
        <v>0</v>
      </c>
      <c r="V14" s="136">
        <f>$C14*VLOOKUP($A14,'Non-energy Multiplier'!$A$1:$AQ$44,COLUMN('Non-energy Multiplier'!V$1),0)</f>
        <v>0</v>
      </c>
      <c r="W14" s="136">
        <f>$C14*VLOOKUP($A14,'Non-energy Multiplier'!$A$1:$AQ$44,COLUMN('Non-energy Multiplier'!W$1),0)</f>
        <v>0</v>
      </c>
      <c r="X14" s="136">
        <f>$C14*VLOOKUP($A14,'Non-energy Multiplier'!$A$1:$AQ$44,COLUMN('Non-energy Multiplier'!X$1),0)</f>
        <v>0</v>
      </c>
      <c r="Y14" s="136">
        <f>$C14*VLOOKUP($A14,'Non-energy Multiplier'!$A$1:$AQ$44,COLUMN('Non-energy Multiplier'!Y$1),0)</f>
        <v>0</v>
      </c>
      <c r="Z14" s="136">
        <f>$C14*VLOOKUP($A14,'Non-energy Multiplier'!$A$1:$AQ$44,COLUMN('Non-energy Multiplier'!Z$1),0)</f>
        <v>0</v>
      </c>
      <c r="AA14" s="136">
        <f>$C14*VLOOKUP($A14,'Non-energy Multiplier'!$A$1:$AQ$44,COLUMN('Non-energy Multiplier'!AA$1),0)</f>
        <v>0</v>
      </c>
      <c r="AB14" s="136">
        <f>$C14*VLOOKUP($A14,'Non-energy Multiplier'!$A$1:$AQ$44,COLUMN('Non-energy Multiplier'!AB$1),0)</f>
        <v>0</v>
      </c>
      <c r="AC14" s="136">
        <f>$C14*VLOOKUP($A14,'Non-energy Multiplier'!$A$1:$AQ$44,COLUMN('Non-energy Multiplier'!AC$1),0)</f>
        <v>0</v>
      </c>
      <c r="AD14" s="136">
        <f>$C14*VLOOKUP($A14,'Non-energy Multiplier'!$A$1:$AQ$44,COLUMN('Non-energy Multiplier'!AD$1),0)</f>
        <v>0</v>
      </c>
      <c r="AE14" s="136">
        <f>$C14*VLOOKUP($A14,'Non-energy Multiplier'!$A$1:$AQ$44,COLUMN('Non-energy Multiplier'!AE$1),0)</f>
        <v>0</v>
      </c>
      <c r="AF14" s="136">
        <f>$C14*VLOOKUP($A14,'Non-energy Multiplier'!$A$1:$AQ$44,COLUMN('Non-energy Multiplier'!AF$1),0)</f>
        <v>0</v>
      </c>
      <c r="AG14" s="136">
        <f>$C14*VLOOKUP($A14,'Non-energy Multiplier'!$A$1:$AQ$44,COLUMN('Non-energy Multiplier'!AG$1),0)</f>
        <v>0</v>
      </c>
      <c r="AH14" s="136">
        <f>$C14*VLOOKUP($A14,'Non-energy Multiplier'!$A$1:$AQ$44,COLUMN('Non-energy Multiplier'!AH$1),0)</f>
        <v>0</v>
      </c>
      <c r="AI14" s="136">
        <f>$C14*VLOOKUP($A14,'Non-energy Multiplier'!$A$1:$AQ$44,COLUMN('Non-energy Multiplier'!AI$1),0)</f>
        <v>0</v>
      </c>
      <c r="AJ14" s="136">
        <f>$C14*VLOOKUP($A14,'Non-energy Multiplier'!$A$1:$AQ$44,COLUMN('Non-energy Multiplier'!AJ$1),0)</f>
        <v>0</v>
      </c>
      <c r="AK14" s="136">
        <f>$C14*VLOOKUP($A14,'Non-energy Multiplier'!$A$1:$AQ$44,COLUMN('Non-energy Multiplier'!AK$1),0)</f>
        <v>0</v>
      </c>
      <c r="AL14" s="136">
        <f>$C14*VLOOKUP($A14,'Non-energy Multiplier'!$A$1:$AQ$44,COLUMN('Non-energy Multiplier'!AL$1),0)</f>
        <v>0</v>
      </c>
      <c r="AM14" s="136">
        <f>$C14*VLOOKUP($A14,'Non-energy Multiplier'!$A$1:$AQ$44,COLUMN('Non-energy Multiplier'!AM$1),0)</f>
        <v>0</v>
      </c>
      <c r="AN14" s="136">
        <f>$C14*VLOOKUP($A14,'Non-energy Multiplier'!$A$1:$AQ$44,COLUMN('Non-energy Multiplier'!AN$1),0)</f>
        <v>0</v>
      </c>
      <c r="AO14" s="136">
        <f>$C14*VLOOKUP($A14,'Non-energy Multiplier'!$A$1:$AQ$44,COLUMN('Non-energy Multiplier'!AO$1),0)</f>
        <v>0</v>
      </c>
      <c r="AP14" s="136">
        <f>$C14*VLOOKUP($A14,'Non-energy Multiplier'!$A$1:$AQ$44,COLUMN('Non-energy Multiplier'!AP$1),0)</f>
        <v>0</v>
      </c>
      <c r="AQ14" s="136">
        <f>$C14*VLOOKUP($A14,'Non-energy Multiplier'!$A$1:$AQ$44,COLUMN('Non-energy Multiplier'!AQ$1),0)</f>
        <v>0</v>
      </c>
      <c r="AR14" s="136" t="str">
        <f>VLOOKUP($A14,'Sector Match'!$A$1:$B$43,2,0)</f>
        <v>textiles apparel and leather 13T15</v>
      </c>
    </row>
    <row r="15" spans="1:44" x14ac:dyDescent="0.2">
      <c r="A15" s="12" t="s">
        <v>14</v>
      </c>
      <c r="B15" s="136">
        <f>'Non-energy Use 2019'!C127</f>
        <v>0</v>
      </c>
      <c r="C15" s="136">
        <f>'Non-energy Use 2020'!C127</f>
        <v>0</v>
      </c>
      <c r="D15" s="136">
        <f>$C15*VLOOKUP($A15,'Non-energy Multiplier'!$A$1:$AQ$44,COLUMN('Non-energy Multiplier'!D$1),0)</f>
        <v>0</v>
      </c>
      <c r="E15" s="136">
        <f>$C15*VLOOKUP($A15,'Non-energy Multiplier'!$A$1:$AQ$44,COLUMN('Non-energy Multiplier'!E$1),0)</f>
        <v>0</v>
      </c>
      <c r="F15" s="136">
        <f>$C15*VLOOKUP($A15,'Non-energy Multiplier'!$A$1:$AQ$44,COLUMN('Non-energy Multiplier'!F$1),0)</f>
        <v>0</v>
      </c>
      <c r="G15" s="136">
        <f>$C15*VLOOKUP($A15,'Non-energy Multiplier'!$A$1:$AQ$44,COLUMN('Non-energy Multiplier'!G$1),0)</f>
        <v>0</v>
      </c>
      <c r="H15" s="136">
        <f>$C15*VLOOKUP($A15,'Non-energy Multiplier'!$A$1:$AQ$44,COLUMN('Non-energy Multiplier'!H$1),0)</f>
        <v>0</v>
      </c>
      <c r="I15" s="136">
        <f>$C15*VLOOKUP($A15,'Non-energy Multiplier'!$A$1:$AQ$44,COLUMN('Non-energy Multiplier'!I$1),0)</f>
        <v>0</v>
      </c>
      <c r="J15" s="136">
        <f>$C15*VLOOKUP($A15,'Non-energy Multiplier'!$A$1:$AQ$44,COLUMN('Non-energy Multiplier'!J$1),0)</f>
        <v>0</v>
      </c>
      <c r="K15" s="136">
        <f>$C15*VLOOKUP($A15,'Non-energy Multiplier'!$A$1:$AQ$44,COLUMN('Non-energy Multiplier'!K$1),0)</f>
        <v>0</v>
      </c>
      <c r="L15" s="136">
        <f>$C15*VLOOKUP($A15,'Non-energy Multiplier'!$A$1:$AQ$44,COLUMN('Non-energy Multiplier'!L$1),0)</f>
        <v>0</v>
      </c>
      <c r="M15" s="136">
        <f>$C15*VLOOKUP($A15,'Non-energy Multiplier'!$A$1:$AQ$44,COLUMN('Non-energy Multiplier'!M$1),0)</f>
        <v>0</v>
      </c>
      <c r="N15" s="136">
        <f>$C15*VLOOKUP($A15,'Non-energy Multiplier'!$A$1:$AQ$44,COLUMN('Non-energy Multiplier'!N$1),0)</f>
        <v>0</v>
      </c>
      <c r="O15" s="136">
        <f>$C15*VLOOKUP($A15,'Non-energy Multiplier'!$A$1:$AQ$44,COLUMN('Non-energy Multiplier'!O$1),0)</f>
        <v>0</v>
      </c>
      <c r="P15" s="136">
        <f>$C15*VLOOKUP($A15,'Non-energy Multiplier'!$A$1:$AQ$44,COLUMN('Non-energy Multiplier'!P$1),0)</f>
        <v>0</v>
      </c>
      <c r="Q15" s="136">
        <f>$C15*VLOOKUP($A15,'Non-energy Multiplier'!$A$1:$AQ$44,COLUMN('Non-energy Multiplier'!Q$1),0)</f>
        <v>0</v>
      </c>
      <c r="R15" s="136">
        <f>$C15*VLOOKUP($A15,'Non-energy Multiplier'!$A$1:$AQ$44,COLUMN('Non-energy Multiplier'!R$1),0)</f>
        <v>0</v>
      </c>
      <c r="S15" s="136">
        <f>$C15*VLOOKUP($A15,'Non-energy Multiplier'!$A$1:$AQ$44,COLUMN('Non-energy Multiplier'!S$1),0)</f>
        <v>0</v>
      </c>
      <c r="T15" s="136">
        <f>$C15*VLOOKUP($A15,'Non-energy Multiplier'!$A$1:$AQ$44,COLUMN('Non-energy Multiplier'!T$1),0)</f>
        <v>0</v>
      </c>
      <c r="U15" s="136">
        <f>$C15*VLOOKUP($A15,'Non-energy Multiplier'!$A$1:$AQ$44,COLUMN('Non-energy Multiplier'!U$1),0)</f>
        <v>0</v>
      </c>
      <c r="V15" s="136">
        <f>$C15*VLOOKUP($A15,'Non-energy Multiplier'!$A$1:$AQ$44,COLUMN('Non-energy Multiplier'!V$1),0)</f>
        <v>0</v>
      </c>
      <c r="W15" s="136">
        <f>$C15*VLOOKUP($A15,'Non-energy Multiplier'!$A$1:$AQ$44,COLUMN('Non-energy Multiplier'!W$1),0)</f>
        <v>0</v>
      </c>
      <c r="X15" s="136">
        <f>$C15*VLOOKUP($A15,'Non-energy Multiplier'!$A$1:$AQ$44,COLUMN('Non-energy Multiplier'!X$1),0)</f>
        <v>0</v>
      </c>
      <c r="Y15" s="136">
        <f>$C15*VLOOKUP($A15,'Non-energy Multiplier'!$A$1:$AQ$44,COLUMN('Non-energy Multiplier'!Y$1),0)</f>
        <v>0</v>
      </c>
      <c r="Z15" s="136">
        <f>$C15*VLOOKUP($A15,'Non-energy Multiplier'!$A$1:$AQ$44,COLUMN('Non-energy Multiplier'!Z$1),0)</f>
        <v>0</v>
      </c>
      <c r="AA15" s="136">
        <f>$C15*VLOOKUP($A15,'Non-energy Multiplier'!$A$1:$AQ$44,COLUMN('Non-energy Multiplier'!AA$1),0)</f>
        <v>0</v>
      </c>
      <c r="AB15" s="136">
        <f>$C15*VLOOKUP($A15,'Non-energy Multiplier'!$A$1:$AQ$44,COLUMN('Non-energy Multiplier'!AB$1),0)</f>
        <v>0</v>
      </c>
      <c r="AC15" s="136">
        <f>$C15*VLOOKUP($A15,'Non-energy Multiplier'!$A$1:$AQ$44,COLUMN('Non-energy Multiplier'!AC$1),0)</f>
        <v>0</v>
      </c>
      <c r="AD15" s="136">
        <f>$C15*VLOOKUP($A15,'Non-energy Multiplier'!$A$1:$AQ$44,COLUMN('Non-energy Multiplier'!AD$1),0)</f>
        <v>0</v>
      </c>
      <c r="AE15" s="136">
        <f>$C15*VLOOKUP($A15,'Non-energy Multiplier'!$A$1:$AQ$44,COLUMN('Non-energy Multiplier'!AE$1),0)</f>
        <v>0</v>
      </c>
      <c r="AF15" s="136">
        <f>$C15*VLOOKUP($A15,'Non-energy Multiplier'!$A$1:$AQ$44,COLUMN('Non-energy Multiplier'!AF$1),0)</f>
        <v>0</v>
      </c>
      <c r="AG15" s="136">
        <f>$C15*VLOOKUP($A15,'Non-energy Multiplier'!$A$1:$AQ$44,COLUMN('Non-energy Multiplier'!AG$1),0)</f>
        <v>0</v>
      </c>
      <c r="AH15" s="136">
        <f>$C15*VLOOKUP($A15,'Non-energy Multiplier'!$A$1:$AQ$44,COLUMN('Non-energy Multiplier'!AH$1),0)</f>
        <v>0</v>
      </c>
      <c r="AI15" s="136">
        <f>$C15*VLOOKUP($A15,'Non-energy Multiplier'!$A$1:$AQ$44,COLUMN('Non-energy Multiplier'!AI$1),0)</f>
        <v>0</v>
      </c>
      <c r="AJ15" s="136">
        <f>$C15*VLOOKUP($A15,'Non-energy Multiplier'!$A$1:$AQ$44,COLUMN('Non-energy Multiplier'!AJ$1),0)</f>
        <v>0</v>
      </c>
      <c r="AK15" s="136">
        <f>$C15*VLOOKUP($A15,'Non-energy Multiplier'!$A$1:$AQ$44,COLUMN('Non-energy Multiplier'!AK$1),0)</f>
        <v>0</v>
      </c>
      <c r="AL15" s="136">
        <f>$C15*VLOOKUP($A15,'Non-energy Multiplier'!$A$1:$AQ$44,COLUMN('Non-energy Multiplier'!AL$1),0)</f>
        <v>0</v>
      </c>
      <c r="AM15" s="136">
        <f>$C15*VLOOKUP($A15,'Non-energy Multiplier'!$A$1:$AQ$44,COLUMN('Non-energy Multiplier'!AM$1),0)</f>
        <v>0</v>
      </c>
      <c r="AN15" s="136">
        <f>$C15*VLOOKUP($A15,'Non-energy Multiplier'!$A$1:$AQ$44,COLUMN('Non-energy Multiplier'!AN$1),0)</f>
        <v>0</v>
      </c>
      <c r="AO15" s="136">
        <f>$C15*VLOOKUP($A15,'Non-energy Multiplier'!$A$1:$AQ$44,COLUMN('Non-energy Multiplier'!AO$1),0)</f>
        <v>0</v>
      </c>
      <c r="AP15" s="136">
        <f>$C15*VLOOKUP($A15,'Non-energy Multiplier'!$A$1:$AQ$44,COLUMN('Non-energy Multiplier'!AP$1),0)</f>
        <v>0</v>
      </c>
      <c r="AQ15" s="136">
        <f>$C15*VLOOKUP($A15,'Non-energy Multiplier'!$A$1:$AQ$44,COLUMN('Non-energy Multiplier'!AQ$1),0)</f>
        <v>0</v>
      </c>
      <c r="AR15" s="136" t="str">
        <f>VLOOKUP($A15,'Sector Match'!$A$1:$B$43,2,0)</f>
        <v>textiles apparel and leather 13T15</v>
      </c>
    </row>
    <row r="16" spans="1:44" x14ac:dyDescent="0.2">
      <c r="A16" s="12" t="s">
        <v>15</v>
      </c>
      <c r="B16" s="136">
        <f>'Non-energy Use 2019'!C128</f>
        <v>0</v>
      </c>
      <c r="C16" s="136">
        <f>'Non-energy Use 2020'!C128</f>
        <v>0</v>
      </c>
      <c r="D16" s="136">
        <f>$C16*VLOOKUP($A16,'Non-energy Multiplier'!$A$1:$AQ$44,COLUMN('Non-energy Multiplier'!D$1),0)</f>
        <v>0</v>
      </c>
      <c r="E16" s="136">
        <f>$C16*VLOOKUP($A16,'Non-energy Multiplier'!$A$1:$AQ$44,COLUMN('Non-energy Multiplier'!E$1),0)</f>
        <v>0</v>
      </c>
      <c r="F16" s="136">
        <f>$C16*VLOOKUP($A16,'Non-energy Multiplier'!$A$1:$AQ$44,COLUMN('Non-energy Multiplier'!F$1),0)</f>
        <v>0</v>
      </c>
      <c r="G16" s="136">
        <f>$C16*VLOOKUP($A16,'Non-energy Multiplier'!$A$1:$AQ$44,COLUMN('Non-energy Multiplier'!G$1),0)</f>
        <v>0</v>
      </c>
      <c r="H16" s="136">
        <f>$C16*VLOOKUP($A16,'Non-energy Multiplier'!$A$1:$AQ$44,COLUMN('Non-energy Multiplier'!H$1),0)</f>
        <v>0</v>
      </c>
      <c r="I16" s="136">
        <f>$C16*VLOOKUP($A16,'Non-energy Multiplier'!$A$1:$AQ$44,COLUMN('Non-energy Multiplier'!I$1),0)</f>
        <v>0</v>
      </c>
      <c r="J16" s="136">
        <f>$C16*VLOOKUP($A16,'Non-energy Multiplier'!$A$1:$AQ$44,COLUMN('Non-energy Multiplier'!J$1),0)</f>
        <v>0</v>
      </c>
      <c r="K16" s="136">
        <f>$C16*VLOOKUP($A16,'Non-energy Multiplier'!$A$1:$AQ$44,COLUMN('Non-energy Multiplier'!K$1),0)</f>
        <v>0</v>
      </c>
      <c r="L16" s="136">
        <f>$C16*VLOOKUP($A16,'Non-energy Multiplier'!$A$1:$AQ$44,COLUMN('Non-energy Multiplier'!L$1),0)</f>
        <v>0</v>
      </c>
      <c r="M16" s="136">
        <f>$C16*VLOOKUP($A16,'Non-energy Multiplier'!$A$1:$AQ$44,COLUMN('Non-energy Multiplier'!M$1),0)</f>
        <v>0</v>
      </c>
      <c r="N16" s="136">
        <f>$C16*VLOOKUP($A16,'Non-energy Multiplier'!$A$1:$AQ$44,COLUMN('Non-energy Multiplier'!N$1),0)</f>
        <v>0</v>
      </c>
      <c r="O16" s="136">
        <f>$C16*VLOOKUP($A16,'Non-energy Multiplier'!$A$1:$AQ$44,COLUMN('Non-energy Multiplier'!O$1),0)</f>
        <v>0</v>
      </c>
      <c r="P16" s="136">
        <f>$C16*VLOOKUP($A16,'Non-energy Multiplier'!$A$1:$AQ$44,COLUMN('Non-energy Multiplier'!P$1),0)</f>
        <v>0</v>
      </c>
      <c r="Q16" s="136">
        <f>$C16*VLOOKUP($A16,'Non-energy Multiplier'!$A$1:$AQ$44,COLUMN('Non-energy Multiplier'!Q$1),0)</f>
        <v>0</v>
      </c>
      <c r="R16" s="136">
        <f>$C16*VLOOKUP($A16,'Non-energy Multiplier'!$A$1:$AQ$44,COLUMN('Non-energy Multiplier'!R$1),0)</f>
        <v>0</v>
      </c>
      <c r="S16" s="136">
        <f>$C16*VLOOKUP($A16,'Non-energy Multiplier'!$A$1:$AQ$44,COLUMN('Non-energy Multiplier'!S$1),0)</f>
        <v>0</v>
      </c>
      <c r="T16" s="136">
        <f>$C16*VLOOKUP($A16,'Non-energy Multiplier'!$A$1:$AQ$44,COLUMN('Non-energy Multiplier'!T$1),0)</f>
        <v>0</v>
      </c>
      <c r="U16" s="136">
        <f>$C16*VLOOKUP($A16,'Non-energy Multiplier'!$A$1:$AQ$44,COLUMN('Non-energy Multiplier'!U$1),0)</f>
        <v>0</v>
      </c>
      <c r="V16" s="136">
        <f>$C16*VLOOKUP($A16,'Non-energy Multiplier'!$A$1:$AQ$44,COLUMN('Non-energy Multiplier'!V$1),0)</f>
        <v>0</v>
      </c>
      <c r="W16" s="136">
        <f>$C16*VLOOKUP($A16,'Non-energy Multiplier'!$A$1:$AQ$44,COLUMN('Non-energy Multiplier'!W$1),0)</f>
        <v>0</v>
      </c>
      <c r="X16" s="136">
        <f>$C16*VLOOKUP($A16,'Non-energy Multiplier'!$A$1:$AQ$44,COLUMN('Non-energy Multiplier'!X$1),0)</f>
        <v>0</v>
      </c>
      <c r="Y16" s="136">
        <f>$C16*VLOOKUP($A16,'Non-energy Multiplier'!$A$1:$AQ$44,COLUMN('Non-energy Multiplier'!Y$1),0)</f>
        <v>0</v>
      </c>
      <c r="Z16" s="136">
        <f>$C16*VLOOKUP($A16,'Non-energy Multiplier'!$A$1:$AQ$44,COLUMN('Non-energy Multiplier'!Z$1),0)</f>
        <v>0</v>
      </c>
      <c r="AA16" s="136">
        <f>$C16*VLOOKUP($A16,'Non-energy Multiplier'!$A$1:$AQ$44,COLUMN('Non-energy Multiplier'!AA$1),0)</f>
        <v>0</v>
      </c>
      <c r="AB16" s="136">
        <f>$C16*VLOOKUP($A16,'Non-energy Multiplier'!$A$1:$AQ$44,COLUMN('Non-energy Multiplier'!AB$1),0)</f>
        <v>0</v>
      </c>
      <c r="AC16" s="136">
        <f>$C16*VLOOKUP($A16,'Non-energy Multiplier'!$A$1:$AQ$44,COLUMN('Non-energy Multiplier'!AC$1),0)</f>
        <v>0</v>
      </c>
      <c r="AD16" s="136">
        <f>$C16*VLOOKUP($A16,'Non-energy Multiplier'!$A$1:$AQ$44,COLUMN('Non-energy Multiplier'!AD$1),0)</f>
        <v>0</v>
      </c>
      <c r="AE16" s="136">
        <f>$C16*VLOOKUP($A16,'Non-energy Multiplier'!$A$1:$AQ$44,COLUMN('Non-energy Multiplier'!AE$1),0)</f>
        <v>0</v>
      </c>
      <c r="AF16" s="136">
        <f>$C16*VLOOKUP($A16,'Non-energy Multiplier'!$A$1:$AQ$44,COLUMN('Non-energy Multiplier'!AF$1),0)</f>
        <v>0</v>
      </c>
      <c r="AG16" s="136">
        <f>$C16*VLOOKUP($A16,'Non-energy Multiplier'!$A$1:$AQ$44,COLUMN('Non-energy Multiplier'!AG$1),0)</f>
        <v>0</v>
      </c>
      <c r="AH16" s="136">
        <f>$C16*VLOOKUP($A16,'Non-energy Multiplier'!$A$1:$AQ$44,COLUMN('Non-energy Multiplier'!AH$1),0)</f>
        <v>0</v>
      </c>
      <c r="AI16" s="136">
        <f>$C16*VLOOKUP($A16,'Non-energy Multiplier'!$A$1:$AQ$44,COLUMN('Non-energy Multiplier'!AI$1),0)</f>
        <v>0</v>
      </c>
      <c r="AJ16" s="136">
        <f>$C16*VLOOKUP($A16,'Non-energy Multiplier'!$A$1:$AQ$44,COLUMN('Non-energy Multiplier'!AJ$1),0)</f>
        <v>0</v>
      </c>
      <c r="AK16" s="136">
        <f>$C16*VLOOKUP($A16,'Non-energy Multiplier'!$A$1:$AQ$44,COLUMN('Non-energy Multiplier'!AK$1),0)</f>
        <v>0</v>
      </c>
      <c r="AL16" s="136">
        <f>$C16*VLOOKUP($A16,'Non-energy Multiplier'!$A$1:$AQ$44,COLUMN('Non-energy Multiplier'!AL$1),0)</f>
        <v>0</v>
      </c>
      <c r="AM16" s="136">
        <f>$C16*VLOOKUP($A16,'Non-energy Multiplier'!$A$1:$AQ$44,COLUMN('Non-energy Multiplier'!AM$1),0)</f>
        <v>0</v>
      </c>
      <c r="AN16" s="136">
        <f>$C16*VLOOKUP($A16,'Non-energy Multiplier'!$A$1:$AQ$44,COLUMN('Non-energy Multiplier'!AN$1),0)</f>
        <v>0</v>
      </c>
      <c r="AO16" s="136">
        <f>$C16*VLOOKUP($A16,'Non-energy Multiplier'!$A$1:$AQ$44,COLUMN('Non-energy Multiplier'!AO$1),0)</f>
        <v>0</v>
      </c>
      <c r="AP16" s="136">
        <f>$C16*VLOOKUP($A16,'Non-energy Multiplier'!$A$1:$AQ$44,COLUMN('Non-energy Multiplier'!AP$1),0)</f>
        <v>0</v>
      </c>
      <c r="AQ16" s="136">
        <f>$C16*VLOOKUP($A16,'Non-energy Multiplier'!$A$1:$AQ$44,COLUMN('Non-energy Multiplier'!AQ$1),0)</f>
        <v>0</v>
      </c>
      <c r="AR16" s="136" t="str">
        <f>VLOOKUP($A16,'Sector Match'!$A$1:$B$43,2,0)</f>
        <v>textiles apparel and leather 13T15</v>
      </c>
    </row>
    <row r="17" spans="1:44" x14ac:dyDescent="0.2">
      <c r="A17" s="12" t="s">
        <v>16</v>
      </c>
      <c r="B17" s="136">
        <f>'Non-energy Use 2019'!C129</f>
        <v>0</v>
      </c>
      <c r="C17" s="136">
        <f>'Non-energy Use 2020'!C129</f>
        <v>0</v>
      </c>
      <c r="D17" s="136">
        <f>$C17*VLOOKUP($A17,'Non-energy Multiplier'!$A$1:$AQ$44,COLUMN('Non-energy Multiplier'!D$1),0)</f>
        <v>0</v>
      </c>
      <c r="E17" s="136">
        <f>$C17*VLOOKUP($A17,'Non-energy Multiplier'!$A$1:$AQ$44,COLUMN('Non-energy Multiplier'!E$1),0)</f>
        <v>0</v>
      </c>
      <c r="F17" s="136">
        <f>$C17*VLOOKUP($A17,'Non-energy Multiplier'!$A$1:$AQ$44,COLUMN('Non-energy Multiplier'!F$1),0)</f>
        <v>0</v>
      </c>
      <c r="G17" s="136">
        <f>$C17*VLOOKUP($A17,'Non-energy Multiplier'!$A$1:$AQ$44,COLUMN('Non-energy Multiplier'!G$1),0)</f>
        <v>0</v>
      </c>
      <c r="H17" s="136">
        <f>$C17*VLOOKUP($A17,'Non-energy Multiplier'!$A$1:$AQ$44,COLUMN('Non-energy Multiplier'!H$1),0)</f>
        <v>0</v>
      </c>
      <c r="I17" s="136">
        <f>$C17*VLOOKUP($A17,'Non-energy Multiplier'!$A$1:$AQ$44,COLUMN('Non-energy Multiplier'!I$1),0)</f>
        <v>0</v>
      </c>
      <c r="J17" s="136">
        <f>$C17*VLOOKUP($A17,'Non-energy Multiplier'!$A$1:$AQ$44,COLUMN('Non-energy Multiplier'!J$1),0)</f>
        <v>0</v>
      </c>
      <c r="K17" s="136">
        <f>$C17*VLOOKUP($A17,'Non-energy Multiplier'!$A$1:$AQ$44,COLUMN('Non-energy Multiplier'!K$1),0)</f>
        <v>0</v>
      </c>
      <c r="L17" s="136">
        <f>$C17*VLOOKUP($A17,'Non-energy Multiplier'!$A$1:$AQ$44,COLUMN('Non-energy Multiplier'!L$1),0)</f>
        <v>0</v>
      </c>
      <c r="M17" s="136">
        <f>$C17*VLOOKUP($A17,'Non-energy Multiplier'!$A$1:$AQ$44,COLUMN('Non-energy Multiplier'!M$1),0)</f>
        <v>0</v>
      </c>
      <c r="N17" s="136">
        <f>$C17*VLOOKUP($A17,'Non-energy Multiplier'!$A$1:$AQ$44,COLUMN('Non-energy Multiplier'!N$1),0)</f>
        <v>0</v>
      </c>
      <c r="O17" s="136">
        <f>$C17*VLOOKUP($A17,'Non-energy Multiplier'!$A$1:$AQ$44,COLUMN('Non-energy Multiplier'!O$1),0)</f>
        <v>0</v>
      </c>
      <c r="P17" s="136">
        <f>$C17*VLOOKUP($A17,'Non-energy Multiplier'!$A$1:$AQ$44,COLUMN('Non-energy Multiplier'!P$1),0)</f>
        <v>0</v>
      </c>
      <c r="Q17" s="136">
        <f>$C17*VLOOKUP($A17,'Non-energy Multiplier'!$A$1:$AQ$44,COLUMN('Non-energy Multiplier'!Q$1),0)</f>
        <v>0</v>
      </c>
      <c r="R17" s="136">
        <f>$C17*VLOOKUP($A17,'Non-energy Multiplier'!$A$1:$AQ$44,COLUMN('Non-energy Multiplier'!R$1),0)</f>
        <v>0</v>
      </c>
      <c r="S17" s="136">
        <f>$C17*VLOOKUP($A17,'Non-energy Multiplier'!$A$1:$AQ$44,COLUMN('Non-energy Multiplier'!S$1),0)</f>
        <v>0</v>
      </c>
      <c r="T17" s="136">
        <f>$C17*VLOOKUP($A17,'Non-energy Multiplier'!$A$1:$AQ$44,COLUMN('Non-energy Multiplier'!T$1),0)</f>
        <v>0</v>
      </c>
      <c r="U17" s="136">
        <f>$C17*VLOOKUP($A17,'Non-energy Multiplier'!$A$1:$AQ$44,COLUMN('Non-energy Multiplier'!U$1),0)</f>
        <v>0</v>
      </c>
      <c r="V17" s="136">
        <f>$C17*VLOOKUP($A17,'Non-energy Multiplier'!$A$1:$AQ$44,COLUMN('Non-energy Multiplier'!V$1),0)</f>
        <v>0</v>
      </c>
      <c r="W17" s="136">
        <f>$C17*VLOOKUP($A17,'Non-energy Multiplier'!$A$1:$AQ$44,COLUMN('Non-energy Multiplier'!W$1),0)</f>
        <v>0</v>
      </c>
      <c r="X17" s="136">
        <f>$C17*VLOOKUP($A17,'Non-energy Multiplier'!$A$1:$AQ$44,COLUMN('Non-energy Multiplier'!X$1),0)</f>
        <v>0</v>
      </c>
      <c r="Y17" s="136">
        <f>$C17*VLOOKUP($A17,'Non-energy Multiplier'!$A$1:$AQ$44,COLUMN('Non-energy Multiplier'!Y$1),0)</f>
        <v>0</v>
      </c>
      <c r="Z17" s="136">
        <f>$C17*VLOOKUP($A17,'Non-energy Multiplier'!$A$1:$AQ$44,COLUMN('Non-energy Multiplier'!Z$1),0)</f>
        <v>0</v>
      </c>
      <c r="AA17" s="136">
        <f>$C17*VLOOKUP($A17,'Non-energy Multiplier'!$A$1:$AQ$44,COLUMN('Non-energy Multiplier'!AA$1),0)</f>
        <v>0</v>
      </c>
      <c r="AB17" s="136">
        <f>$C17*VLOOKUP($A17,'Non-energy Multiplier'!$A$1:$AQ$44,COLUMN('Non-energy Multiplier'!AB$1),0)</f>
        <v>0</v>
      </c>
      <c r="AC17" s="136">
        <f>$C17*VLOOKUP($A17,'Non-energy Multiplier'!$A$1:$AQ$44,COLUMN('Non-energy Multiplier'!AC$1),0)</f>
        <v>0</v>
      </c>
      <c r="AD17" s="136">
        <f>$C17*VLOOKUP($A17,'Non-energy Multiplier'!$A$1:$AQ$44,COLUMN('Non-energy Multiplier'!AD$1),0)</f>
        <v>0</v>
      </c>
      <c r="AE17" s="136">
        <f>$C17*VLOOKUP($A17,'Non-energy Multiplier'!$A$1:$AQ$44,COLUMN('Non-energy Multiplier'!AE$1),0)</f>
        <v>0</v>
      </c>
      <c r="AF17" s="136">
        <f>$C17*VLOOKUP($A17,'Non-energy Multiplier'!$A$1:$AQ$44,COLUMN('Non-energy Multiplier'!AF$1),0)</f>
        <v>0</v>
      </c>
      <c r="AG17" s="136">
        <f>$C17*VLOOKUP($A17,'Non-energy Multiplier'!$A$1:$AQ$44,COLUMN('Non-energy Multiplier'!AG$1),0)</f>
        <v>0</v>
      </c>
      <c r="AH17" s="136">
        <f>$C17*VLOOKUP($A17,'Non-energy Multiplier'!$A$1:$AQ$44,COLUMN('Non-energy Multiplier'!AH$1),0)</f>
        <v>0</v>
      </c>
      <c r="AI17" s="136">
        <f>$C17*VLOOKUP($A17,'Non-energy Multiplier'!$A$1:$AQ$44,COLUMN('Non-energy Multiplier'!AI$1),0)</f>
        <v>0</v>
      </c>
      <c r="AJ17" s="136">
        <f>$C17*VLOOKUP($A17,'Non-energy Multiplier'!$A$1:$AQ$44,COLUMN('Non-energy Multiplier'!AJ$1),0)</f>
        <v>0</v>
      </c>
      <c r="AK17" s="136">
        <f>$C17*VLOOKUP($A17,'Non-energy Multiplier'!$A$1:$AQ$44,COLUMN('Non-energy Multiplier'!AK$1),0)</f>
        <v>0</v>
      </c>
      <c r="AL17" s="136">
        <f>$C17*VLOOKUP($A17,'Non-energy Multiplier'!$A$1:$AQ$44,COLUMN('Non-energy Multiplier'!AL$1),0)</f>
        <v>0</v>
      </c>
      <c r="AM17" s="136">
        <f>$C17*VLOOKUP($A17,'Non-energy Multiplier'!$A$1:$AQ$44,COLUMN('Non-energy Multiplier'!AM$1),0)</f>
        <v>0</v>
      </c>
      <c r="AN17" s="136">
        <f>$C17*VLOOKUP($A17,'Non-energy Multiplier'!$A$1:$AQ$44,COLUMN('Non-energy Multiplier'!AN$1),0)</f>
        <v>0</v>
      </c>
      <c r="AO17" s="136">
        <f>$C17*VLOOKUP($A17,'Non-energy Multiplier'!$A$1:$AQ$44,COLUMN('Non-energy Multiplier'!AO$1),0)</f>
        <v>0</v>
      </c>
      <c r="AP17" s="136">
        <f>$C17*VLOOKUP($A17,'Non-energy Multiplier'!$A$1:$AQ$44,COLUMN('Non-energy Multiplier'!AP$1),0)</f>
        <v>0</v>
      </c>
      <c r="AQ17" s="136">
        <f>$C17*VLOOKUP($A17,'Non-energy Multiplier'!$A$1:$AQ$44,COLUMN('Non-energy Multiplier'!AQ$1),0)</f>
        <v>0</v>
      </c>
      <c r="AR17" s="136" t="str">
        <f>VLOOKUP($A17,'Sector Match'!$A$1:$B$43,2,0)</f>
        <v>wood products 16</v>
      </c>
    </row>
    <row r="18" spans="1:44" x14ac:dyDescent="0.2">
      <c r="A18" s="12" t="s">
        <v>17</v>
      </c>
      <c r="B18" s="136">
        <f>'Non-energy Use 2019'!C130</f>
        <v>0</v>
      </c>
      <c r="C18" s="136">
        <f>'Non-energy Use 2020'!C130</f>
        <v>0</v>
      </c>
      <c r="D18" s="136">
        <f>$C18*VLOOKUP($A18,'Non-energy Multiplier'!$A$1:$AQ$44,COLUMN('Non-energy Multiplier'!D$1),0)</f>
        <v>0</v>
      </c>
      <c r="E18" s="136">
        <f>$C18*VLOOKUP($A18,'Non-energy Multiplier'!$A$1:$AQ$44,COLUMN('Non-energy Multiplier'!E$1),0)</f>
        <v>0</v>
      </c>
      <c r="F18" s="136">
        <f>$C18*VLOOKUP($A18,'Non-energy Multiplier'!$A$1:$AQ$44,COLUMN('Non-energy Multiplier'!F$1),0)</f>
        <v>0</v>
      </c>
      <c r="G18" s="136">
        <f>$C18*VLOOKUP($A18,'Non-energy Multiplier'!$A$1:$AQ$44,COLUMN('Non-energy Multiplier'!G$1),0)</f>
        <v>0</v>
      </c>
      <c r="H18" s="136">
        <f>$C18*VLOOKUP($A18,'Non-energy Multiplier'!$A$1:$AQ$44,COLUMN('Non-energy Multiplier'!H$1),0)</f>
        <v>0</v>
      </c>
      <c r="I18" s="136">
        <f>$C18*VLOOKUP($A18,'Non-energy Multiplier'!$A$1:$AQ$44,COLUMN('Non-energy Multiplier'!I$1),0)</f>
        <v>0</v>
      </c>
      <c r="J18" s="136">
        <f>$C18*VLOOKUP($A18,'Non-energy Multiplier'!$A$1:$AQ$44,COLUMN('Non-energy Multiplier'!J$1),0)</f>
        <v>0</v>
      </c>
      <c r="K18" s="136">
        <f>$C18*VLOOKUP($A18,'Non-energy Multiplier'!$A$1:$AQ$44,COLUMN('Non-energy Multiplier'!K$1),0)</f>
        <v>0</v>
      </c>
      <c r="L18" s="136">
        <f>$C18*VLOOKUP($A18,'Non-energy Multiplier'!$A$1:$AQ$44,COLUMN('Non-energy Multiplier'!L$1),0)</f>
        <v>0</v>
      </c>
      <c r="M18" s="136">
        <f>$C18*VLOOKUP($A18,'Non-energy Multiplier'!$A$1:$AQ$44,COLUMN('Non-energy Multiplier'!M$1),0)</f>
        <v>0</v>
      </c>
      <c r="N18" s="136">
        <f>$C18*VLOOKUP($A18,'Non-energy Multiplier'!$A$1:$AQ$44,COLUMN('Non-energy Multiplier'!N$1),0)</f>
        <v>0</v>
      </c>
      <c r="O18" s="136">
        <f>$C18*VLOOKUP($A18,'Non-energy Multiplier'!$A$1:$AQ$44,COLUMN('Non-energy Multiplier'!O$1),0)</f>
        <v>0</v>
      </c>
      <c r="P18" s="136">
        <f>$C18*VLOOKUP($A18,'Non-energy Multiplier'!$A$1:$AQ$44,COLUMN('Non-energy Multiplier'!P$1),0)</f>
        <v>0</v>
      </c>
      <c r="Q18" s="136">
        <f>$C18*VLOOKUP($A18,'Non-energy Multiplier'!$A$1:$AQ$44,COLUMN('Non-energy Multiplier'!Q$1),0)</f>
        <v>0</v>
      </c>
      <c r="R18" s="136">
        <f>$C18*VLOOKUP($A18,'Non-energy Multiplier'!$A$1:$AQ$44,COLUMN('Non-energy Multiplier'!R$1),0)</f>
        <v>0</v>
      </c>
      <c r="S18" s="136">
        <f>$C18*VLOOKUP($A18,'Non-energy Multiplier'!$A$1:$AQ$44,COLUMN('Non-energy Multiplier'!S$1),0)</f>
        <v>0</v>
      </c>
      <c r="T18" s="136">
        <f>$C18*VLOOKUP($A18,'Non-energy Multiplier'!$A$1:$AQ$44,COLUMN('Non-energy Multiplier'!T$1),0)</f>
        <v>0</v>
      </c>
      <c r="U18" s="136">
        <f>$C18*VLOOKUP($A18,'Non-energy Multiplier'!$A$1:$AQ$44,COLUMN('Non-energy Multiplier'!U$1),0)</f>
        <v>0</v>
      </c>
      <c r="V18" s="136">
        <f>$C18*VLOOKUP($A18,'Non-energy Multiplier'!$A$1:$AQ$44,COLUMN('Non-energy Multiplier'!V$1),0)</f>
        <v>0</v>
      </c>
      <c r="W18" s="136">
        <f>$C18*VLOOKUP($A18,'Non-energy Multiplier'!$A$1:$AQ$44,COLUMN('Non-energy Multiplier'!W$1),0)</f>
        <v>0</v>
      </c>
      <c r="X18" s="136">
        <f>$C18*VLOOKUP($A18,'Non-energy Multiplier'!$A$1:$AQ$44,COLUMN('Non-energy Multiplier'!X$1),0)</f>
        <v>0</v>
      </c>
      <c r="Y18" s="136">
        <f>$C18*VLOOKUP($A18,'Non-energy Multiplier'!$A$1:$AQ$44,COLUMN('Non-energy Multiplier'!Y$1),0)</f>
        <v>0</v>
      </c>
      <c r="Z18" s="136">
        <f>$C18*VLOOKUP($A18,'Non-energy Multiplier'!$A$1:$AQ$44,COLUMN('Non-energy Multiplier'!Z$1),0)</f>
        <v>0</v>
      </c>
      <c r="AA18" s="136">
        <f>$C18*VLOOKUP($A18,'Non-energy Multiplier'!$A$1:$AQ$44,COLUMN('Non-energy Multiplier'!AA$1),0)</f>
        <v>0</v>
      </c>
      <c r="AB18" s="136">
        <f>$C18*VLOOKUP($A18,'Non-energy Multiplier'!$A$1:$AQ$44,COLUMN('Non-energy Multiplier'!AB$1),0)</f>
        <v>0</v>
      </c>
      <c r="AC18" s="136">
        <f>$C18*VLOOKUP($A18,'Non-energy Multiplier'!$A$1:$AQ$44,COLUMN('Non-energy Multiplier'!AC$1),0)</f>
        <v>0</v>
      </c>
      <c r="AD18" s="136">
        <f>$C18*VLOOKUP($A18,'Non-energy Multiplier'!$A$1:$AQ$44,COLUMN('Non-energy Multiplier'!AD$1),0)</f>
        <v>0</v>
      </c>
      <c r="AE18" s="136">
        <f>$C18*VLOOKUP($A18,'Non-energy Multiplier'!$A$1:$AQ$44,COLUMN('Non-energy Multiplier'!AE$1),0)</f>
        <v>0</v>
      </c>
      <c r="AF18" s="136">
        <f>$C18*VLOOKUP($A18,'Non-energy Multiplier'!$A$1:$AQ$44,COLUMN('Non-energy Multiplier'!AF$1),0)</f>
        <v>0</v>
      </c>
      <c r="AG18" s="136">
        <f>$C18*VLOOKUP($A18,'Non-energy Multiplier'!$A$1:$AQ$44,COLUMN('Non-energy Multiplier'!AG$1),0)</f>
        <v>0</v>
      </c>
      <c r="AH18" s="136">
        <f>$C18*VLOOKUP($A18,'Non-energy Multiplier'!$A$1:$AQ$44,COLUMN('Non-energy Multiplier'!AH$1),0)</f>
        <v>0</v>
      </c>
      <c r="AI18" s="136">
        <f>$C18*VLOOKUP($A18,'Non-energy Multiplier'!$A$1:$AQ$44,COLUMN('Non-energy Multiplier'!AI$1),0)</f>
        <v>0</v>
      </c>
      <c r="AJ18" s="136">
        <f>$C18*VLOOKUP($A18,'Non-energy Multiplier'!$A$1:$AQ$44,COLUMN('Non-energy Multiplier'!AJ$1),0)</f>
        <v>0</v>
      </c>
      <c r="AK18" s="136">
        <f>$C18*VLOOKUP($A18,'Non-energy Multiplier'!$A$1:$AQ$44,COLUMN('Non-energy Multiplier'!AK$1),0)</f>
        <v>0</v>
      </c>
      <c r="AL18" s="136">
        <f>$C18*VLOOKUP($A18,'Non-energy Multiplier'!$A$1:$AQ$44,COLUMN('Non-energy Multiplier'!AL$1),0)</f>
        <v>0</v>
      </c>
      <c r="AM18" s="136">
        <f>$C18*VLOOKUP($A18,'Non-energy Multiplier'!$A$1:$AQ$44,COLUMN('Non-energy Multiplier'!AM$1),0)</f>
        <v>0</v>
      </c>
      <c r="AN18" s="136">
        <f>$C18*VLOOKUP($A18,'Non-energy Multiplier'!$A$1:$AQ$44,COLUMN('Non-energy Multiplier'!AN$1),0)</f>
        <v>0</v>
      </c>
      <c r="AO18" s="136">
        <f>$C18*VLOOKUP($A18,'Non-energy Multiplier'!$A$1:$AQ$44,COLUMN('Non-energy Multiplier'!AO$1),0)</f>
        <v>0</v>
      </c>
      <c r="AP18" s="136">
        <f>$C18*VLOOKUP($A18,'Non-energy Multiplier'!$A$1:$AQ$44,COLUMN('Non-energy Multiplier'!AP$1),0)</f>
        <v>0</v>
      </c>
      <c r="AQ18" s="136">
        <f>$C18*VLOOKUP($A18,'Non-energy Multiplier'!$A$1:$AQ$44,COLUMN('Non-energy Multiplier'!AQ$1),0)</f>
        <v>0</v>
      </c>
      <c r="AR18" s="136" t="str">
        <f>VLOOKUP($A18,'Sector Match'!$A$1:$B$43,2,0)</f>
        <v>wood products 16</v>
      </c>
    </row>
    <row r="19" spans="1:44" x14ac:dyDescent="0.2">
      <c r="A19" s="12" t="s">
        <v>18</v>
      </c>
      <c r="B19" s="136">
        <f>'Non-energy Use 2019'!C131</f>
        <v>0</v>
      </c>
      <c r="C19" s="136">
        <f>'Non-energy Use 2020'!C131</f>
        <v>0</v>
      </c>
      <c r="D19" s="136">
        <f>$C19*VLOOKUP($A19,'Non-energy Multiplier'!$A$1:$AQ$44,COLUMN('Non-energy Multiplier'!D$1),0)</f>
        <v>0</v>
      </c>
      <c r="E19" s="136">
        <f>$C19*VLOOKUP($A19,'Non-energy Multiplier'!$A$1:$AQ$44,COLUMN('Non-energy Multiplier'!E$1),0)</f>
        <v>0</v>
      </c>
      <c r="F19" s="136">
        <f>$C19*VLOOKUP($A19,'Non-energy Multiplier'!$A$1:$AQ$44,COLUMN('Non-energy Multiplier'!F$1),0)</f>
        <v>0</v>
      </c>
      <c r="G19" s="136">
        <f>$C19*VLOOKUP($A19,'Non-energy Multiplier'!$A$1:$AQ$44,COLUMN('Non-energy Multiplier'!G$1),0)</f>
        <v>0</v>
      </c>
      <c r="H19" s="136">
        <f>$C19*VLOOKUP($A19,'Non-energy Multiplier'!$A$1:$AQ$44,COLUMN('Non-energy Multiplier'!H$1),0)</f>
        <v>0</v>
      </c>
      <c r="I19" s="136">
        <f>$C19*VLOOKUP($A19,'Non-energy Multiplier'!$A$1:$AQ$44,COLUMN('Non-energy Multiplier'!I$1),0)</f>
        <v>0</v>
      </c>
      <c r="J19" s="136">
        <f>$C19*VLOOKUP($A19,'Non-energy Multiplier'!$A$1:$AQ$44,COLUMN('Non-energy Multiplier'!J$1),0)</f>
        <v>0</v>
      </c>
      <c r="K19" s="136">
        <f>$C19*VLOOKUP($A19,'Non-energy Multiplier'!$A$1:$AQ$44,COLUMN('Non-energy Multiplier'!K$1),0)</f>
        <v>0</v>
      </c>
      <c r="L19" s="136">
        <f>$C19*VLOOKUP($A19,'Non-energy Multiplier'!$A$1:$AQ$44,COLUMN('Non-energy Multiplier'!L$1),0)</f>
        <v>0</v>
      </c>
      <c r="M19" s="136">
        <f>$C19*VLOOKUP($A19,'Non-energy Multiplier'!$A$1:$AQ$44,COLUMN('Non-energy Multiplier'!M$1),0)</f>
        <v>0</v>
      </c>
      <c r="N19" s="136">
        <f>$C19*VLOOKUP($A19,'Non-energy Multiplier'!$A$1:$AQ$44,COLUMN('Non-energy Multiplier'!N$1),0)</f>
        <v>0</v>
      </c>
      <c r="O19" s="136">
        <f>$C19*VLOOKUP($A19,'Non-energy Multiplier'!$A$1:$AQ$44,COLUMN('Non-energy Multiplier'!O$1),0)</f>
        <v>0</v>
      </c>
      <c r="P19" s="136">
        <f>$C19*VLOOKUP($A19,'Non-energy Multiplier'!$A$1:$AQ$44,COLUMN('Non-energy Multiplier'!P$1),0)</f>
        <v>0</v>
      </c>
      <c r="Q19" s="136">
        <f>$C19*VLOOKUP($A19,'Non-energy Multiplier'!$A$1:$AQ$44,COLUMN('Non-energy Multiplier'!Q$1),0)</f>
        <v>0</v>
      </c>
      <c r="R19" s="136">
        <f>$C19*VLOOKUP($A19,'Non-energy Multiplier'!$A$1:$AQ$44,COLUMN('Non-energy Multiplier'!R$1),0)</f>
        <v>0</v>
      </c>
      <c r="S19" s="136">
        <f>$C19*VLOOKUP($A19,'Non-energy Multiplier'!$A$1:$AQ$44,COLUMN('Non-energy Multiplier'!S$1),0)</f>
        <v>0</v>
      </c>
      <c r="T19" s="136">
        <f>$C19*VLOOKUP($A19,'Non-energy Multiplier'!$A$1:$AQ$44,COLUMN('Non-energy Multiplier'!T$1),0)</f>
        <v>0</v>
      </c>
      <c r="U19" s="136">
        <f>$C19*VLOOKUP($A19,'Non-energy Multiplier'!$A$1:$AQ$44,COLUMN('Non-energy Multiplier'!U$1),0)</f>
        <v>0</v>
      </c>
      <c r="V19" s="136">
        <f>$C19*VLOOKUP($A19,'Non-energy Multiplier'!$A$1:$AQ$44,COLUMN('Non-energy Multiplier'!V$1),0)</f>
        <v>0</v>
      </c>
      <c r="W19" s="136">
        <f>$C19*VLOOKUP($A19,'Non-energy Multiplier'!$A$1:$AQ$44,COLUMN('Non-energy Multiplier'!W$1),0)</f>
        <v>0</v>
      </c>
      <c r="X19" s="136">
        <f>$C19*VLOOKUP($A19,'Non-energy Multiplier'!$A$1:$AQ$44,COLUMN('Non-energy Multiplier'!X$1),0)</f>
        <v>0</v>
      </c>
      <c r="Y19" s="136">
        <f>$C19*VLOOKUP($A19,'Non-energy Multiplier'!$A$1:$AQ$44,COLUMN('Non-energy Multiplier'!Y$1),0)</f>
        <v>0</v>
      </c>
      <c r="Z19" s="136">
        <f>$C19*VLOOKUP($A19,'Non-energy Multiplier'!$A$1:$AQ$44,COLUMN('Non-energy Multiplier'!Z$1),0)</f>
        <v>0</v>
      </c>
      <c r="AA19" s="136">
        <f>$C19*VLOOKUP($A19,'Non-energy Multiplier'!$A$1:$AQ$44,COLUMN('Non-energy Multiplier'!AA$1),0)</f>
        <v>0</v>
      </c>
      <c r="AB19" s="136">
        <f>$C19*VLOOKUP($A19,'Non-energy Multiplier'!$A$1:$AQ$44,COLUMN('Non-energy Multiplier'!AB$1),0)</f>
        <v>0</v>
      </c>
      <c r="AC19" s="136">
        <f>$C19*VLOOKUP($A19,'Non-energy Multiplier'!$A$1:$AQ$44,COLUMN('Non-energy Multiplier'!AC$1),0)</f>
        <v>0</v>
      </c>
      <c r="AD19" s="136">
        <f>$C19*VLOOKUP($A19,'Non-energy Multiplier'!$A$1:$AQ$44,COLUMN('Non-energy Multiplier'!AD$1),0)</f>
        <v>0</v>
      </c>
      <c r="AE19" s="136">
        <f>$C19*VLOOKUP($A19,'Non-energy Multiplier'!$A$1:$AQ$44,COLUMN('Non-energy Multiplier'!AE$1),0)</f>
        <v>0</v>
      </c>
      <c r="AF19" s="136">
        <f>$C19*VLOOKUP($A19,'Non-energy Multiplier'!$A$1:$AQ$44,COLUMN('Non-energy Multiplier'!AF$1),0)</f>
        <v>0</v>
      </c>
      <c r="AG19" s="136">
        <f>$C19*VLOOKUP($A19,'Non-energy Multiplier'!$A$1:$AQ$44,COLUMN('Non-energy Multiplier'!AG$1),0)</f>
        <v>0</v>
      </c>
      <c r="AH19" s="136">
        <f>$C19*VLOOKUP($A19,'Non-energy Multiplier'!$A$1:$AQ$44,COLUMN('Non-energy Multiplier'!AH$1),0)</f>
        <v>0</v>
      </c>
      <c r="AI19" s="136">
        <f>$C19*VLOOKUP($A19,'Non-energy Multiplier'!$A$1:$AQ$44,COLUMN('Non-energy Multiplier'!AI$1),0)</f>
        <v>0</v>
      </c>
      <c r="AJ19" s="136">
        <f>$C19*VLOOKUP($A19,'Non-energy Multiplier'!$A$1:$AQ$44,COLUMN('Non-energy Multiplier'!AJ$1),0)</f>
        <v>0</v>
      </c>
      <c r="AK19" s="136">
        <f>$C19*VLOOKUP($A19,'Non-energy Multiplier'!$A$1:$AQ$44,COLUMN('Non-energy Multiplier'!AK$1),0)</f>
        <v>0</v>
      </c>
      <c r="AL19" s="136">
        <f>$C19*VLOOKUP($A19,'Non-energy Multiplier'!$A$1:$AQ$44,COLUMN('Non-energy Multiplier'!AL$1),0)</f>
        <v>0</v>
      </c>
      <c r="AM19" s="136">
        <f>$C19*VLOOKUP($A19,'Non-energy Multiplier'!$A$1:$AQ$44,COLUMN('Non-energy Multiplier'!AM$1),0)</f>
        <v>0</v>
      </c>
      <c r="AN19" s="136">
        <f>$C19*VLOOKUP($A19,'Non-energy Multiplier'!$A$1:$AQ$44,COLUMN('Non-energy Multiplier'!AN$1),0)</f>
        <v>0</v>
      </c>
      <c r="AO19" s="136">
        <f>$C19*VLOOKUP($A19,'Non-energy Multiplier'!$A$1:$AQ$44,COLUMN('Non-energy Multiplier'!AO$1),0)</f>
        <v>0</v>
      </c>
      <c r="AP19" s="136">
        <f>$C19*VLOOKUP($A19,'Non-energy Multiplier'!$A$1:$AQ$44,COLUMN('Non-energy Multiplier'!AP$1),0)</f>
        <v>0</v>
      </c>
      <c r="AQ19" s="136">
        <f>$C19*VLOOKUP($A19,'Non-energy Multiplier'!$A$1:$AQ$44,COLUMN('Non-energy Multiplier'!AQ$1),0)</f>
        <v>0</v>
      </c>
      <c r="AR19" s="136" t="str">
        <f>VLOOKUP($A19,'Sector Match'!$A$1:$B$43,2,0)</f>
        <v>pulp paper and printing 17T18</v>
      </c>
    </row>
    <row r="20" spans="1:44" x14ac:dyDescent="0.2">
      <c r="A20" s="12" t="s">
        <v>19</v>
      </c>
      <c r="B20" s="136">
        <f>'Non-energy Use 2019'!C132</f>
        <v>0</v>
      </c>
      <c r="C20" s="136">
        <f>'Non-energy Use 2020'!C132</f>
        <v>0</v>
      </c>
      <c r="D20" s="136">
        <f>$C20*VLOOKUP($A20,'Non-energy Multiplier'!$A$1:$AQ$44,COLUMN('Non-energy Multiplier'!D$1),0)</f>
        <v>0</v>
      </c>
      <c r="E20" s="136">
        <f>$C20*VLOOKUP($A20,'Non-energy Multiplier'!$A$1:$AQ$44,COLUMN('Non-energy Multiplier'!E$1),0)</f>
        <v>0</v>
      </c>
      <c r="F20" s="136">
        <f>$C20*VLOOKUP($A20,'Non-energy Multiplier'!$A$1:$AQ$44,COLUMN('Non-energy Multiplier'!F$1),0)</f>
        <v>0</v>
      </c>
      <c r="G20" s="136">
        <f>$C20*VLOOKUP($A20,'Non-energy Multiplier'!$A$1:$AQ$44,COLUMN('Non-energy Multiplier'!G$1),0)</f>
        <v>0</v>
      </c>
      <c r="H20" s="136">
        <f>$C20*VLOOKUP($A20,'Non-energy Multiplier'!$A$1:$AQ$44,COLUMN('Non-energy Multiplier'!H$1),0)</f>
        <v>0</v>
      </c>
      <c r="I20" s="136">
        <f>$C20*VLOOKUP($A20,'Non-energy Multiplier'!$A$1:$AQ$44,COLUMN('Non-energy Multiplier'!I$1),0)</f>
        <v>0</v>
      </c>
      <c r="J20" s="136">
        <f>$C20*VLOOKUP($A20,'Non-energy Multiplier'!$A$1:$AQ$44,COLUMN('Non-energy Multiplier'!J$1),0)</f>
        <v>0</v>
      </c>
      <c r="K20" s="136">
        <f>$C20*VLOOKUP($A20,'Non-energy Multiplier'!$A$1:$AQ$44,COLUMN('Non-energy Multiplier'!K$1),0)</f>
        <v>0</v>
      </c>
      <c r="L20" s="136">
        <f>$C20*VLOOKUP($A20,'Non-energy Multiplier'!$A$1:$AQ$44,COLUMN('Non-energy Multiplier'!L$1),0)</f>
        <v>0</v>
      </c>
      <c r="M20" s="136">
        <f>$C20*VLOOKUP($A20,'Non-energy Multiplier'!$A$1:$AQ$44,COLUMN('Non-energy Multiplier'!M$1),0)</f>
        <v>0</v>
      </c>
      <c r="N20" s="136">
        <f>$C20*VLOOKUP($A20,'Non-energy Multiplier'!$A$1:$AQ$44,COLUMN('Non-energy Multiplier'!N$1),0)</f>
        <v>0</v>
      </c>
      <c r="O20" s="136">
        <f>$C20*VLOOKUP($A20,'Non-energy Multiplier'!$A$1:$AQ$44,COLUMN('Non-energy Multiplier'!O$1),0)</f>
        <v>0</v>
      </c>
      <c r="P20" s="136">
        <f>$C20*VLOOKUP($A20,'Non-energy Multiplier'!$A$1:$AQ$44,COLUMN('Non-energy Multiplier'!P$1),0)</f>
        <v>0</v>
      </c>
      <c r="Q20" s="136">
        <f>$C20*VLOOKUP($A20,'Non-energy Multiplier'!$A$1:$AQ$44,COLUMN('Non-energy Multiplier'!Q$1),0)</f>
        <v>0</v>
      </c>
      <c r="R20" s="136">
        <f>$C20*VLOOKUP($A20,'Non-energy Multiplier'!$A$1:$AQ$44,COLUMN('Non-energy Multiplier'!R$1),0)</f>
        <v>0</v>
      </c>
      <c r="S20" s="136">
        <f>$C20*VLOOKUP($A20,'Non-energy Multiplier'!$A$1:$AQ$44,COLUMN('Non-energy Multiplier'!S$1),0)</f>
        <v>0</v>
      </c>
      <c r="T20" s="136">
        <f>$C20*VLOOKUP($A20,'Non-energy Multiplier'!$A$1:$AQ$44,COLUMN('Non-energy Multiplier'!T$1),0)</f>
        <v>0</v>
      </c>
      <c r="U20" s="136">
        <f>$C20*VLOOKUP($A20,'Non-energy Multiplier'!$A$1:$AQ$44,COLUMN('Non-energy Multiplier'!U$1),0)</f>
        <v>0</v>
      </c>
      <c r="V20" s="136">
        <f>$C20*VLOOKUP($A20,'Non-energy Multiplier'!$A$1:$AQ$44,COLUMN('Non-energy Multiplier'!V$1),0)</f>
        <v>0</v>
      </c>
      <c r="W20" s="136">
        <f>$C20*VLOOKUP($A20,'Non-energy Multiplier'!$A$1:$AQ$44,COLUMN('Non-energy Multiplier'!W$1),0)</f>
        <v>0</v>
      </c>
      <c r="X20" s="136">
        <f>$C20*VLOOKUP($A20,'Non-energy Multiplier'!$A$1:$AQ$44,COLUMN('Non-energy Multiplier'!X$1),0)</f>
        <v>0</v>
      </c>
      <c r="Y20" s="136">
        <f>$C20*VLOOKUP($A20,'Non-energy Multiplier'!$A$1:$AQ$44,COLUMN('Non-energy Multiplier'!Y$1),0)</f>
        <v>0</v>
      </c>
      <c r="Z20" s="136">
        <f>$C20*VLOOKUP($A20,'Non-energy Multiplier'!$A$1:$AQ$44,COLUMN('Non-energy Multiplier'!Z$1),0)</f>
        <v>0</v>
      </c>
      <c r="AA20" s="136">
        <f>$C20*VLOOKUP($A20,'Non-energy Multiplier'!$A$1:$AQ$44,COLUMN('Non-energy Multiplier'!AA$1),0)</f>
        <v>0</v>
      </c>
      <c r="AB20" s="136">
        <f>$C20*VLOOKUP($A20,'Non-energy Multiplier'!$A$1:$AQ$44,COLUMN('Non-energy Multiplier'!AB$1),0)</f>
        <v>0</v>
      </c>
      <c r="AC20" s="136">
        <f>$C20*VLOOKUP($A20,'Non-energy Multiplier'!$A$1:$AQ$44,COLUMN('Non-energy Multiplier'!AC$1),0)</f>
        <v>0</v>
      </c>
      <c r="AD20" s="136">
        <f>$C20*VLOOKUP($A20,'Non-energy Multiplier'!$A$1:$AQ$44,COLUMN('Non-energy Multiplier'!AD$1),0)</f>
        <v>0</v>
      </c>
      <c r="AE20" s="136">
        <f>$C20*VLOOKUP($A20,'Non-energy Multiplier'!$A$1:$AQ$44,COLUMN('Non-energy Multiplier'!AE$1),0)</f>
        <v>0</v>
      </c>
      <c r="AF20" s="136">
        <f>$C20*VLOOKUP($A20,'Non-energy Multiplier'!$A$1:$AQ$44,COLUMN('Non-energy Multiplier'!AF$1),0)</f>
        <v>0</v>
      </c>
      <c r="AG20" s="136">
        <f>$C20*VLOOKUP($A20,'Non-energy Multiplier'!$A$1:$AQ$44,COLUMN('Non-energy Multiplier'!AG$1),0)</f>
        <v>0</v>
      </c>
      <c r="AH20" s="136">
        <f>$C20*VLOOKUP($A20,'Non-energy Multiplier'!$A$1:$AQ$44,COLUMN('Non-energy Multiplier'!AH$1),0)</f>
        <v>0</v>
      </c>
      <c r="AI20" s="136">
        <f>$C20*VLOOKUP($A20,'Non-energy Multiplier'!$A$1:$AQ$44,COLUMN('Non-energy Multiplier'!AI$1),0)</f>
        <v>0</v>
      </c>
      <c r="AJ20" s="136">
        <f>$C20*VLOOKUP($A20,'Non-energy Multiplier'!$A$1:$AQ$44,COLUMN('Non-energy Multiplier'!AJ$1),0)</f>
        <v>0</v>
      </c>
      <c r="AK20" s="136">
        <f>$C20*VLOOKUP($A20,'Non-energy Multiplier'!$A$1:$AQ$44,COLUMN('Non-energy Multiplier'!AK$1),0)</f>
        <v>0</v>
      </c>
      <c r="AL20" s="136">
        <f>$C20*VLOOKUP($A20,'Non-energy Multiplier'!$A$1:$AQ$44,COLUMN('Non-energy Multiplier'!AL$1),0)</f>
        <v>0</v>
      </c>
      <c r="AM20" s="136">
        <f>$C20*VLOOKUP($A20,'Non-energy Multiplier'!$A$1:$AQ$44,COLUMN('Non-energy Multiplier'!AM$1),0)</f>
        <v>0</v>
      </c>
      <c r="AN20" s="136">
        <f>$C20*VLOOKUP($A20,'Non-energy Multiplier'!$A$1:$AQ$44,COLUMN('Non-energy Multiplier'!AN$1),0)</f>
        <v>0</v>
      </c>
      <c r="AO20" s="136">
        <f>$C20*VLOOKUP($A20,'Non-energy Multiplier'!$A$1:$AQ$44,COLUMN('Non-energy Multiplier'!AO$1),0)</f>
        <v>0</v>
      </c>
      <c r="AP20" s="136">
        <f>$C20*VLOOKUP($A20,'Non-energy Multiplier'!$A$1:$AQ$44,COLUMN('Non-energy Multiplier'!AP$1),0)</f>
        <v>0</v>
      </c>
      <c r="AQ20" s="136">
        <f>$C20*VLOOKUP($A20,'Non-energy Multiplier'!$A$1:$AQ$44,COLUMN('Non-energy Multiplier'!AQ$1),0)</f>
        <v>0</v>
      </c>
      <c r="AR20" s="136" t="str">
        <f>VLOOKUP($A20,'Sector Match'!$A$1:$B$43,2,0)</f>
        <v>pulp paper and printing 17T18</v>
      </c>
    </row>
    <row r="21" spans="1:44" x14ac:dyDescent="0.2">
      <c r="A21" s="12" t="s">
        <v>20</v>
      </c>
      <c r="B21" s="136">
        <f>'Non-energy Use 2019'!C133</f>
        <v>0</v>
      </c>
      <c r="C21" s="136">
        <f>'Non-energy Use 2020'!C133</f>
        <v>0</v>
      </c>
      <c r="D21" s="136">
        <f>$C21*VLOOKUP($A21,'Non-energy Multiplier'!$A$1:$AQ$44,COLUMN('Non-energy Multiplier'!D$1),0)</f>
        <v>0</v>
      </c>
      <c r="E21" s="136">
        <f>$C21*VLOOKUP($A21,'Non-energy Multiplier'!$A$1:$AQ$44,COLUMN('Non-energy Multiplier'!E$1),0)</f>
        <v>0</v>
      </c>
      <c r="F21" s="136">
        <f>$C21*VLOOKUP($A21,'Non-energy Multiplier'!$A$1:$AQ$44,COLUMN('Non-energy Multiplier'!F$1),0)</f>
        <v>0</v>
      </c>
      <c r="G21" s="136">
        <f>$C21*VLOOKUP($A21,'Non-energy Multiplier'!$A$1:$AQ$44,COLUMN('Non-energy Multiplier'!G$1),0)</f>
        <v>0</v>
      </c>
      <c r="H21" s="136">
        <f>$C21*VLOOKUP($A21,'Non-energy Multiplier'!$A$1:$AQ$44,COLUMN('Non-energy Multiplier'!H$1),0)</f>
        <v>0</v>
      </c>
      <c r="I21" s="136">
        <f>$C21*VLOOKUP($A21,'Non-energy Multiplier'!$A$1:$AQ$44,COLUMN('Non-energy Multiplier'!I$1),0)</f>
        <v>0</v>
      </c>
      <c r="J21" s="136">
        <f>$C21*VLOOKUP($A21,'Non-energy Multiplier'!$A$1:$AQ$44,COLUMN('Non-energy Multiplier'!J$1),0)</f>
        <v>0</v>
      </c>
      <c r="K21" s="136">
        <f>$C21*VLOOKUP($A21,'Non-energy Multiplier'!$A$1:$AQ$44,COLUMN('Non-energy Multiplier'!K$1),0)</f>
        <v>0</v>
      </c>
      <c r="L21" s="136">
        <f>$C21*VLOOKUP($A21,'Non-energy Multiplier'!$A$1:$AQ$44,COLUMN('Non-energy Multiplier'!L$1),0)</f>
        <v>0</v>
      </c>
      <c r="M21" s="136">
        <f>$C21*VLOOKUP($A21,'Non-energy Multiplier'!$A$1:$AQ$44,COLUMN('Non-energy Multiplier'!M$1),0)</f>
        <v>0</v>
      </c>
      <c r="N21" s="136">
        <f>$C21*VLOOKUP($A21,'Non-energy Multiplier'!$A$1:$AQ$44,COLUMN('Non-energy Multiplier'!N$1),0)</f>
        <v>0</v>
      </c>
      <c r="O21" s="136">
        <f>$C21*VLOOKUP($A21,'Non-energy Multiplier'!$A$1:$AQ$44,COLUMN('Non-energy Multiplier'!O$1),0)</f>
        <v>0</v>
      </c>
      <c r="P21" s="136">
        <f>$C21*VLOOKUP($A21,'Non-energy Multiplier'!$A$1:$AQ$44,COLUMN('Non-energy Multiplier'!P$1),0)</f>
        <v>0</v>
      </c>
      <c r="Q21" s="136">
        <f>$C21*VLOOKUP($A21,'Non-energy Multiplier'!$A$1:$AQ$44,COLUMN('Non-energy Multiplier'!Q$1),0)</f>
        <v>0</v>
      </c>
      <c r="R21" s="136">
        <f>$C21*VLOOKUP($A21,'Non-energy Multiplier'!$A$1:$AQ$44,COLUMN('Non-energy Multiplier'!R$1),0)</f>
        <v>0</v>
      </c>
      <c r="S21" s="136">
        <f>$C21*VLOOKUP($A21,'Non-energy Multiplier'!$A$1:$AQ$44,COLUMN('Non-energy Multiplier'!S$1),0)</f>
        <v>0</v>
      </c>
      <c r="T21" s="136">
        <f>$C21*VLOOKUP($A21,'Non-energy Multiplier'!$A$1:$AQ$44,COLUMN('Non-energy Multiplier'!T$1),0)</f>
        <v>0</v>
      </c>
      <c r="U21" s="136">
        <f>$C21*VLOOKUP($A21,'Non-energy Multiplier'!$A$1:$AQ$44,COLUMN('Non-energy Multiplier'!U$1),0)</f>
        <v>0</v>
      </c>
      <c r="V21" s="136">
        <f>$C21*VLOOKUP($A21,'Non-energy Multiplier'!$A$1:$AQ$44,COLUMN('Non-energy Multiplier'!V$1),0)</f>
        <v>0</v>
      </c>
      <c r="W21" s="136">
        <f>$C21*VLOOKUP($A21,'Non-energy Multiplier'!$A$1:$AQ$44,COLUMN('Non-energy Multiplier'!W$1),0)</f>
        <v>0</v>
      </c>
      <c r="X21" s="136">
        <f>$C21*VLOOKUP($A21,'Non-energy Multiplier'!$A$1:$AQ$44,COLUMN('Non-energy Multiplier'!X$1),0)</f>
        <v>0</v>
      </c>
      <c r="Y21" s="136">
        <f>$C21*VLOOKUP($A21,'Non-energy Multiplier'!$A$1:$AQ$44,COLUMN('Non-energy Multiplier'!Y$1),0)</f>
        <v>0</v>
      </c>
      <c r="Z21" s="136">
        <f>$C21*VLOOKUP($A21,'Non-energy Multiplier'!$A$1:$AQ$44,COLUMN('Non-energy Multiplier'!Z$1),0)</f>
        <v>0</v>
      </c>
      <c r="AA21" s="136">
        <f>$C21*VLOOKUP($A21,'Non-energy Multiplier'!$A$1:$AQ$44,COLUMN('Non-energy Multiplier'!AA$1),0)</f>
        <v>0</v>
      </c>
      <c r="AB21" s="136">
        <f>$C21*VLOOKUP($A21,'Non-energy Multiplier'!$A$1:$AQ$44,COLUMN('Non-energy Multiplier'!AB$1),0)</f>
        <v>0</v>
      </c>
      <c r="AC21" s="136">
        <f>$C21*VLOOKUP($A21,'Non-energy Multiplier'!$A$1:$AQ$44,COLUMN('Non-energy Multiplier'!AC$1),0)</f>
        <v>0</v>
      </c>
      <c r="AD21" s="136">
        <f>$C21*VLOOKUP($A21,'Non-energy Multiplier'!$A$1:$AQ$44,COLUMN('Non-energy Multiplier'!AD$1),0)</f>
        <v>0</v>
      </c>
      <c r="AE21" s="136">
        <f>$C21*VLOOKUP($A21,'Non-energy Multiplier'!$A$1:$AQ$44,COLUMN('Non-energy Multiplier'!AE$1),0)</f>
        <v>0</v>
      </c>
      <c r="AF21" s="136">
        <f>$C21*VLOOKUP($A21,'Non-energy Multiplier'!$A$1:$AQ$44,COLUMN('Non-energy Multiplier'!AF$1),0)</f>
        <v>0</v>
      </c>
      <c r="AG21" s="136">
        <f>$C21*VLOOKUP($A21,'Non-energy Multiplier'!$A$1:$AQ$44,COLUMN('Non-energy Multiplier'!AG$1),0)</f>
        <v>0</v>
      </c>
      <c r="AH21" s="136">
        <f>$C21*VLOOKUP($A21,'Non-energy Multiplier'!$A$1:$AQ$44,COLUMN('Non-energy Multiplier'!AH$1),0)</f>
        <v>0</v>
      </c>
      <c r="AI21" s="136">
        <f>$C21*VLOOKUP($A21,'Non-energy Multiplier'!$A$1:$AQ$44,COLUMN('Non-energy Multiplier'!AI$1),0)</f>
        <v>0</v>
      </c>
      <c r="AJ21" s="136">
        <f>$C21*VLOOKUP($A21,'Non-energy Multiplier'!$A$1:$AQ$44,COLUMN('Non-energy Multiplier'!AJ$1),0)</f>
        <v>0</v>
      </c>
      <c r="AK21" s="136">
        <f>$C21*VLOOKUP($A21,'Non-energy Multiplier'!$A$1:$AQ$44,COLUMN('Non-energy Multiplier'!AK$1),0)</f>
        <v>0</v>
      </c>
      <c r="AL21" s="136">
        <f>$C21*VLOOKUP($A21,'Non-energy Multiplier'!$A$1:$AQ$44,COLUMN('Non-energy Multiplier'!AL$1),0)</f>
        <v>0</v>
      </c>
      <c r="AM21" s="136">
        <f>$C21*VLOOKUP($A21,'Non-energy Multiplier'!$A$1:$AQ$44,COLUMN('Non-energy Multiplier'!AM$1),0)</f>
        <v>0</v>
      </c>
      <c r="AN21" s="136">
        <f>$C21*VLOOKUP($A21,'Non-energy Multiplier'!$A$1:$AQ$44,COLUMN('Non-energy Multiplier'!AN$1),0)</f>
        <v>0</v>
      </c>
      <c r="AO21" s="136">
        <f>$C21*VLOOKUP($A21,'Non-energy Multiplier'!$A$1:$AQ$44,COLUMN('Non-energy Multiplier'!AO$1),0)</f>
        <v>0</v>
      </c>
      <c r="AP21" s="136">
        <f>$C21*VLOOKUP($A21,'Non-energy Multiplier'!$A$1:$AQ$44,COLUMN('Non-energy Multiplier'!AP$1),0)</f>
        <v>0</v>
      </c>
      <c r="AQ21" s="136">
        <f>$C21*VLOOKUP($A21,'Non-energy Multiplier'!$A$1:$AQ$44,COLUMN('Non-energy Multiplier'!AQ$1),0)</f>
        <v>0</v>
      </c>
      <c r="AR21" s="136" t="str">
        <f>VLOOKUP($A21,'Sector Match'!$A$1:$B$43,2,0)</f>
        <v>pulp paper and printing 17T18</v>
      </c>
    </row>
    <row r="22" spans="1:44" x14ac:dyDescent="0.2">
      <c r="A22" s="12" t="s">
        <v>21</v>
      </c>
      <c r="B22" s="136">
        <f>'Non-energy Use 2019'!C134</f>
        <v>1.6837557176971724E+16</v>
      </c>
      <c r="C22" s="136">
        <f>'Non-energy Use 2020'!C134</f>
        <v>1.6806734101822664E+16</v>
      </c>
      <c r="D22" s="136">
        <f>$C22*VLOOKUP($A22,'Non-energy Multiplier'!$A$1:$AQ$44,COLUMN('Non-energy Multiplier'!D$1),0)</f>
        <v>1.6551338007616762E+16</v>
      </c>
      <c r="E22" s="136">
        <f>$C22*VLOOKUP($A22,'Non-energy Multiplier'!$A$1:$AQ$44,COLUMN('Non-energy Multiplier'!E$1),0)</f>
        <v>1.6872368429264184E+16</v>
      </c>
      <c r="F22" s="136">
        <f>$C22*VLOOKUP($A22,'Non-energy Multiplier'!$A$1:$AQ$44,COLUMN('Non-energy Multiplier'!F$1),0)</f>
        <v>1.8209612022862276E+16</v>
      </c>
      <c r="G22" s="136">
        <f>$C22*VLOOKUP($A22,'Non-energy Multiplier'!$A$1:$AQ$44,COLUMN('Non-energy Multiplier'!G$1),0)</f>
        <v>1.9546855616460372E+16</v>
      </c>
      <c r="H22" s="136">
        <f>$C22*VLOOKUP($A22,'Non-energy Multiplier'!$A$1:$AQ$44,COLUMN('Non-energy Multiplier'!H$1),0)</f>
        <v>2.0884099210058468E+16</v>
      </c>
      <c r="I22" s="136">
        <f>$C22*VLOOKUP($A22,'Non-energy Multiplier'!$A$1:$AQ$44,COLUMN('Non-energy Multiplier'!I$1),0)</f>
        <v>2.13481871727858E+16</v>
      </c>
      <c r="J22" s="136">
        <f>$C22*VLOOKUP($A22,'Non-energy Multiplier'!$A$1:$AQ$44,COLUMN('Non-energy Multiplier'!J$1),0)</f>
        <v>2.181227513551314E+16</v>
      </c>
      <c r="K22" s="136">
        <f>$C22*VLOOKUP($A22,'Non-energy Multiplier'!$A$1:$AQ$44,COLUMN('Non-energy Multiplier'!K$1),0)</f>
        <v>2.227636309824048E+16</v>
      </c>
      <c r="L22" s="136">
        <f>$C22*VLOOKUP($A22,'Non-energy Multiplier'!$A$1:$AQ$44,COLUMN('Non-energy Multiplier'!L$1),0)</f>
        <v>2.2740451060967812E+16</v>
      </c>
      <c r="M22" s="136">
        <f>$C22*VLOOKUP($A22,'Non-energy Multiplier'!$A$1:$AQ$44,COLUMN('Non-energy Multiplier'!M$1),0)</f>
        <v>2.3204539023695148E+16</v>
      </c>
      <c r="N22" s="136">
        <f>$C22*VLOOKUP($A22,'Non-energy Multiplier'!$A$1:$AQ$44,COLUMN('Non-energy Multiplier'!N$1),0)</f>
        <v>2.3237689318530464E+16</v>
      </c>
      <c r="O22" s="136">
        <f>$C22*VLOOKUP($A22,'Non-energy Multiplier'!$A$1:$AQ$44,COLUMN('Non-energy Multiplier'!O$1),0)</f>
        <v>2.3270839613365788E+16</v>
      </c>
      <c r="P22" s="136">
        <f>$C22*VLOOKUP($A22,'Non-energy Multiplier'!$A$1:$AQ$44,COLUMN('Non-energy Multiplier'!P$1),0)</f>
        <v>2.3303989908201104E+16</v>
      </c>
      <c r="Q22" s="136">
        <f>$C22*VLOOKUP($A22,'Non-energy Multiplier'!$A$1:$AQ$44,COLUMN('Non-energy Multiplier'!Q$1),0)</f>
        <v>2.3337140203036428E+16</v>
      </c>
      <c r="R22" s="136">
        <f>$C22*VLOOKUP($A22,'Non-energy Multiplier'!$A$1:$AQ$44,COLUMN('Non-energy Multiplier'!R$1),0)</f>
        <v>2.3370290497871748E+16</v>
      </c>
      <c r="S22" s="136">
        <f>$C22*VLOOKUP($A22,'Non-energy Multiplier'!$A$1:$AQ$44,COLUMN('Non-energy Multiplier'!S$1),0)</f>
        <v>2.3105097927150944E+16</v>
      </c>
      <c r="T22" s="136">
        <f>$C22*VLOOKUP($A22,'Non-energy Multiplier'!$A$1:$AQ$44,COLUMN('Non-energy Multiplier'!T$1),0)</f>
        <v>2.2839905356430144E+16</v>
      </c>
      <c r="U22" s="136">
        <f>$C22*VLOOKUP($A22,'Non-energy Multiplier'!$A$1:$AQ$44,COLUMN('Non-energy Multiplier'!U$1),0)</f>
        <v>2.257471278570934E+16</v>
      </c>
      <c r="V22" s="136">
        <f>$C22*VLOOKUP($A22,'Non-energy Multiplier'!$A$1:$AQ$44,COLUMN('Non-energy Multiplier'!V$1),0)</f>
        <v>2.2309520214988532E+16</v>
      </c>
      <c r="W22" s="136">
        <f>$C22*VLOOKUP($A22,'Non-energy Multiplier'!$A$1:$AQ$44,COLUMN('Non-energy Multiplier'!W$1),0)</f>
        <v>2.2044327644267736E+16</v>
      </c>
      <c r="X22" s="136">
        <f>$C22*VLOOKUP($A22,'Non-energy Multiplier'!$A$1:$AQ$44,COLUMN('Non-energy Multiplier'!X$1),0)</f>
        <v>2.1547089535007528E+16</v>
      </c>
      <c r="Y22" s="136">
        <f>$C22*VLOOKUP($A22,'Non-energy Multiplier'!$A$1:$AQ$44,COLUMN('Non-energy Multiplier'!Y$1),0)</f>
        <v>2.1049851425747324E+16</v>
      </c>
      <c r="Z22" s="136">
        <f>$C22*VLOOKUP($A22,'Non-energy Multiplier'!$A$1:$AQ$44,COLUMN('Non-energy Multiplier'!Z$1),0)</f>
        <v>2.055261331648712E+16</v>
      </c>
      <c r="AA22" s="136">
        <f>$C22*VLOOKUP($A22,'Non-energy Multiplier'!$A$1:$AQ$44,COLUMN('Non-energy Multiplier'!AA$1),0)</f>
        <v>2.0055375207226912E+16</v>
      </c>
      <c r="AB22" s="136">
        <f>$C22*VLOOKUP($A22,'Non-energy Multiplier'!$A$1:$AQ$44,COLUMN('Non-energy Multiplier'!AB$1),0)</f>
        <v>1.9558137097966712E+16</v>
      </c>
      <c r="AC22" s="136">
        <f>$C22*VLOOKUP($A22,'Non-energy Multiplier'!$A$1:$AQ$44,COLUMN('Non-energy Multiplier'!AC$1),0)</f>
        <v>1.9060898988706504E+16</v>
      </c>
      <c r="AD22" s="136">
        <f>$C22*VLOOKUP($A22,'Non-energy Multiplier'!$A$1:$AQ$44,COLUMN('Non-energy Multiplier'!AD$1),0)</f>
        <v>1.85636608794463E+16</v>
      </c>
      <c r="AE22" s="136">
        <f>$C22*VLOOKUP($A22,'Non-energy Multiplier'!$A$1:$AQ$44,COLUMN('Non-energy Multiplier'!AE$1),0)</f>
        <v>1.8066422770186092E+16</v>
      </c>
      <c r="AF22" s="136">
        <f>$C22*VLOOKUP($A22,'Non-energy Multiplier'!$A$1:$AQ$44,COLUMN('Non-energy Multiplier'!AF$1),0)</f>
        <v>1.7569184660925886E+16</v>
      </c>
      <c r="AG22" s="136">
        <f>$C22*VLOOKUP($A22,'Non-energy Multiplier'!$A$1:$AQ$44,COLUMN('Non-energy Multiplier'!AG$1),0)</f>
        <v>1.7071946551665684E+16</v>
      </c>
      <c r="AH22" s="136">
        <f>$C22*VLOOKUP($A22,'Non-energy Multiplier'!$A$1:$AQ$44,COLUMN('Non-energy Multiplier'!AH$1),0)</f>
        <v>1.6641005917724652E+16</v>
      </c>
      <c r="AI22" s="136">
        <f>$C22*VLOOKUP($A22,'Non-energy Multiplier'!$A$1:$AQ$44,COLUMN('Non-energy Multiplier'!AI$1),0)</f>
        <v>1.621006528378362E+16</v>
      </c>
      <c r="AJ22" s="136">
        <f>$C22*VLOOKUP($A22,'Non-energy Multiplier'!$A$1:$AQ$44,COLUMN('Non-energy Multiplier'!AJ$1),0)</f>
        <v>1.5779124649842584E+16</v>
      </c>
      <c r="AK22" s="136">
        <f>$C22*VLOOKUP($A22,'Non-energy Multiplier'!$A$1:$AQ$44,COLUMN('Non-energy Multiplier'!AK$1),0)</f>
        <v>1.534818401590155E+16</v>
      </c>
      <c r="AL22" s="136">
        <f>$C22*VLOOKUP($A22,'Non-energy Multiplier'!$A$1:$AQ$44,COLUMN('Non-energy Multiplier'!AL$1),0)</f>
        <v>1.4917243381960518E+16</v>
      </c>
      <c r="AM22" s="136">
        <f>$C22*VLOOKUP($A22,'Non-energy Multiplier'!$A$1:$AQ$44,COLUMN('Non-energy Multiplier'!AM$1),0)</f>
        <v>1.4464655228762952E+16</v>
      </c>
      <c r="AN22" s="136">
        <f>$C22*VLOOKUP($A22,'Non-energy Multiplier'!$A$1:$AQ$44,COLUMN('Non-energy Multiplier'!AN$1),0)</f>
        <v>1.4012067075565384E+16</v>
      </c>
      <c r="AO22" s="136">
        <f>$C22*VLOOKUP($A22,'Non-energy Multiplier'!$A$1:$AQ$44,COLUMN('Non-energy Multiplier'!AO$1),0)</f>
        <v>1.3559478922367818E+16</v>
      </c>
      <c r="AP22" s="136">
        <f>$C22*VLOOKUP($A22,'Non-energy Multiplier'!$A$1:$AQ$44,COLUMN('Non-energy Multiplier'!AP$1),0)</f>
        <v>1.310689076917025E+16</v>
      </c>
      <c r="AQ22" s="136">
        <f>$C22*VLOOKUP($A22,'Non-energy Multiplier'!$A$1:$AQ$44,COLUMN('Non-energy Multiplier'!AQ$1),0)</f>
        <v>1.2654302615972684E+16</v>
      </c>
      <c r="AR22" s="136" t="str">
        <f>VLOOKUP($A22,'Sector Match'!$A$1:$B$43,2,0)</f>
        <v>refined petroleum and coke 19</v>
      </c>
    </row>
    <row r="23" spans="1:44" x14ac:dyDescent="0.2">
      <c r="A23" s="12" t="s">
        <v>1</v>
      </c>
      <c r="B23" s="136">
        <f>'Non-energy Use 2019'!C135</f>
        <v>1201521794012485.5</v>
      </c>
      <c r="C23" s="136">
        <f>'Non-energy Use 2020'!C135</f>
        <v>1281822508492033.5</v>
      </c>
      <c r="D23" s="354">
        <f>$C23*VLOOKUP($A23,'Non-energy Multiplier'!$A$1:$AQ$44,COLUMN('Non-energy Multiplier'!D$1),0)</f>
        <v>1367542204458254</v>
      </c>
      <c r="E23" s="136">
        <f>$C23*VLOOKUP($A23,'Non-energy Multiplier'!$A$1:$AQ$44,COLUMN('Non-energy Multiplier'!E$1),0)</f>
        <v>1356366666416292.3</v>
      </c>
      <c r="F23" s="136">
        <f>$C23*VLOOKUP($A23,'Non-energy Multiplier'!$A$1:$AQ$44,COLUMN('Non-energy Multiplier'!F$1),0)</f>
        <v>1481309036054462.5</v>
      </c>
      <c r="G23" s="136">
        <f>$C23*VLOOKUP($A23,'Non-energy Multiplier'!$A$1:$AQ$44,COLUMN('Non-energy Multiplier'!G$1),0)</f>
        <v>1606251405692633</v>
      </c>
      <c r="H23" s="136">
        <f>$C23*VLOOKUP($A23,'Non-energy Multiplier'!$A$1:$AQ$44,COLUMN('Non-energy Multiplier'!H$1),0)</f>
        <v>1731193775330803.3</v>
      </c>
      <c r="I23" s="136">
        <f>$C23*VLOOKUP($A23,'Non-energy Multiplier'!$A$1:$AQ$44,COLUMN('Non-energy Multiplier'!I$1),0)</f>
        <v>1794241459722991.5</v>
      </c>
      <c r="J23" s="136">
        <f>$C23*VLOOKUP($A23,'Non-energy Multiplier'!$A$1:$AQ$44,COLUMN('Non-energy Multiplier'!J$1),0)</f>
        <v>1857289144115179.8</v>
      </c>
      <c r="K23" s="136">
        <f>$C23*VLOOKUP($A23,'Non-energy Multiplier'!$A$1:$AQ$44,COLUMN('Non-energy Multiplier'!K$1),0)</f>
        <v>1920336828507368.3</v>
      </c>
      <c r="L23" s="136">
        <f>$C23*VLOOKUP($A23,'Non-energy Multiplier'!$A$1:$AQ$44,COLUMN('Non-energy Multiplier'!L$1),0)</f>
        <v>1983384512899556.8</v>
      </c>
      <c r="M23" s="136">
        <f>$C23*VLOOKUP($A23,'Non-energy Multiplier'!$A$1:$AQ$44,COLUMN('Non-energy Multiplier'!M$1),0)</f>
        <v>2046432197291745.3</v>
      </c>
      <c r="N23" s="136">
        <f>$C23*VLOOKUP($A23,'Non-energy Multiplier'!$A$1:$AQ$44,COLUMN('Non-energy Multiplier'!N$1),0)</f>
        <v>2082640273815899.5</v>
      </c>
      <c r="O23" s="136">
        <f>$C23*VLOOKUP($A23,'Non-energy Multiplier'!$A$1:$AQ$44,COLUMN('Non-energy Multiplier'!O$1),0)</f>
        <v>2118848350340054</v>
      </c>
      <c r="P23" s="136">
        <f>$C23*VLOOKUP($A23,'Non-energy Multiplier'!$A$1:$AQ$44,COLUMN('Non-energy Multiplier'!P$1),0)</f>
        <v>2155056426864208.3</v>
      </c>
      <c r="Q23" s="136">
        <f>$C23*VLOOKUP($A23,'Non-energy Multiplier'!$A$1:$AQ$44,COLUMN('Non-energy Multiplier'!Q$1),0)</f>
        <v>2191264503388362.5</v>
      </c>
      <c r="R23" s="136">
        <f>$C23*VLOOKUP($A23,'Non-energy Multiplier'!$A$1:$AQ$44,COLUMN('Non-energy Multiplier'!R$1),0)</f>
        <v>2227472579912516.8</v>
      </c>
      <c r="S23" s="136">
        <f>$C23*VLOOKUP($A23,'Non-energy Multiplier'!$A$1:$AQ$44,COLUMN('Non-energy Multiplier'!S$1),0)</f>
        <v>2246328674144695.3</v>
      </c>
      <c r="T23" s="136">
        <f>$C23*VLOOKUP($A23,'Non-energy Multiplier'!$A$1:$AQ$44,COLUMN('Non-energy Multiplier'!T$1),0)</f>
        <v>2265184768376874</v>
      </c>
      <c r="U23" s="136">
        <f>$C23*VLOOKUP($A23,'Non-energy Multiplier'!$A$1:$AQ$44,COLUMN('Non-energy Multiplier'!U$1),0)</f>
        <v>2284040862609052.5</v>
      </c>
      <c r="V23" s="136">
        <f>$C23*VLOOKUP($A23,'Non-energy Multiplier'!$A$1:$AQ$44,COLUMN('Non-energy Multiplier'!V$1),0)</f>
        <v>2302896956841231</v>
      </c>
      <c r="W23" s="136">
        <f>$C23*VLOOKUP($A23,'Non-energy Multiplier'!$A$1:$AQ$44,COLUMN('Non-energy Multiplier'!W$1),0)</f>
        <v>2321753051073409.5</v>
      </c>
      <c r="X23" s="136">
        <f>$C23*VLOOKUP($A23,'Non-energy Multiplier'!$A$1:$AQ$44,COLUMN('Non-energy Multiplier'!X$1),0)</f>
        <v>2330285467897832.5</v>
      </c>
      <c r="Y23" s="136">
        <f>$C23*VLOOKUP($A23,'Non-energy Multiplier'!$A$1:$AQ$44,COLUMN('Non-energy Multiplier'!Y$1),0)</f>
        <v>2338817884722255.5</v>
      </c>
      <c r="Z23" s="136">
        <f>$C23*VLOOKUP($A23,'Non-energy Multiplier'!$A$1:$AQ$44,COLUMN('Non-energy Multiplier'!Z$1),0)</f>
        <v>2347350301546679</v>
      </c>
      <c r="AA23" s="136">
        <f>$C23*VLOOKUP($A23,'Non-energy Multiplier'!$A$1:$AQ$44,COLUMN('Non-energy Multiplier'!AA$1),0)</f>
        <v>2355882718371102</v>
      </c>
      <c r="AB23" s="136">
        <f>$C23*VLOOKUP($A23,'Non-energy Multiplier'!$A$1:$AQ$44,COLUMN('Non-energy Multiplier'!AB$1),0)</f>
        <v>2364415135195525</v>
      </c>
      <c r="AC23" s="136">
        <f>$C23*VLOOKUP($A23,'Non-energy Multiplier'!$A$1:$AQ$44,COLUMN('Non-energy Multiplier'!AC$1),0)</f>
        <v>2364085011925532.5</v>
      </c>
      <c r="AD23" s="136">
        <f>$C23*VLOOKUP($A23,'Non-energy Multiplier'!$A$1:$AQ$44,COLUMN('Non-energy Multiplier'!AD$1),0)</f>
        <v>2363754888655540</v>
      </c>
      <c r="AE23" s="136">
        <f>$C23*VLOOKUP($A23,'Non-energy Multiplier'!$A$1:$AQ$44,COLUMN('Non-energy Multiplier'!AE$1),0)</f>
        <v>2363424765385547</v>
      </c>
      <c r="AF23" s="136">
        <f>$C23*VLOOKUP($A23,'Non-energy Multiplier'!$A$1:$AQ$44,COLUMN('Non-energy Multiplier'!AF$1),0)</f>
        <v>2363094642115554.5</v>
      </c>
      <c r="AG23" s="136">
        <f>$C23*VLOOKUP($A23,'Non-energy Multiplier'!$A$1:$AQ$44,COLUMN('Non-energy Multiplier'!AG$1),0)</f>
        <v>2362764518845562</v>
      </c>
      <c r="AH23" s="136">
        <f>$C23*VLOOKUP($A23,'Non-energy Multiplier'!$A$1:$AQ$44,COLUMN('Non-energy Multiplier'!AH$1),0)</f>
        <v>2354382513215159.5</v>
      </c>
      <c r="AI23" s="136">
        <f>$C23*VLOOKUP($A23,'Non-energy Multiplier'!$A$1:$AQ$44,COLUMN('Non-energy Multiplier'!AI$1),0)</f>
        <v>2346000507584756.5</v>
      </c>
      <c r="AJ23" s="136">
        <f>$C23*VLOOKUP($A23,'Non-energy Multiplier'!$A$1:$AQ$44,COLUMN('Non-energy Multiplier'!AJ$1),0)</f>
        <v>2337618501954353.5</v>
      </c>
      <c r="AK23" s="136">
        <f>$C23*VLOOKUP($A23,'Non-energy Multiplier'!$A$1:$AQ$44,COLUMN('Non-energy Multiplier'!AK$1),0)</f>
        <v>2329236496323951</v>
      </c>
      <c r="AL23" s="136">
        <f>$C23*VLOOKUP($A23,'Non-energy Multiplier'!$A$1:$AQ$44,COLUMN('Non-energy Multiplier'!AL$1),0)</f>
        <v>2320854490693548</v>
      </c>
      <c r="AM23" s="136">
        <f>$C23*VLOOKUP($A23,'Non-energy Multiplier'!$A$1:$AQ$44,COLUMN('Non-energy Multiplier'!AM$1),0)</f>
        <v>2310992790524569</v>
      </c>
      <c r="AN23" s="136">
        <f>$C23*VLOOKUP($A23,'Non-energy Multiplier'!$A$1:$AQ$44,COLUMN('Non-energy Multiplier'!AN$1),0)</f>
        <v>2301131090355590.5</v>
      </c>
      <c r="AO23" s="136">
        <f>$C23*VLOOKUP($A23,'Non-energy Multiplier'!$A$1:$AQ$44,COLUMN('Non-energy Multiplier'!AO$1),0)</f>
        <v>2291269390186611.5</v>
      </c>
      <c r="AP23" s="136">
        <f>$C23*VLOOKUP($A23,'Non-energy Multiplier'!$A$1:$AQ$44,COLUMN('Non-energy Multiplier'!AP$1),0)</f>
        <v>2281407690017632.5</v>
      </c>
      <c r="AQ23" s="136">
        <f>$C23*VLOOKUP($A23,'Non-energy Multiplier'!$A$1:$AQ$44,COLUMN('Non-energy Multiplier'!AQ$1),0)</f>
        <v>2271545989848653.5</v>
      </c>
      <c r="AR23" s="136" t="str">
        <f>VLOOKUP($A23,'Sector Match'!$A$1:$B$43,2,0)</f>
        <v>chemicals 20</v>
      </c>
    </row>
    <row r="24" spans="1:44" x14ac:dyDescent="0.2">
      <c r="A24" s="12" t="s">
        <v>22</v>
      </c>
      <c r="B24" s="136">
        <f>'Non-energy Use 2019'!C136</f>
        <v>0</v>
      </c>
      <c r="C24" s="136">
        <f>'Non-energy Use 2020'!C136</f>
        <v>0</v>
      </c>
      <c r="D24" s="136">
        <f>$C24*VLOOKUP($A24,'Non-energy Multiplier'!$A$1:$AQ$44,COLUMN('Non-energy Multiplier'!D$1),0)</f>
        <v>0</v>
      </c>
      <c r="E24" s="136">
        <f>$C24*VLOOKUP($A24,'Non-energy Multiplier'!$A$1:$AQ$44,COLUMN('Non-energy Multiplier'!E$1),0)</f>
        <v>0</v>
      </c>
      <c r="F24" s="136">
        <f>$C24*VLOOKUP($A24,'Non-energy Multiplier'!$A$1:$AQ$44,COLUMN('Non-energy Multiplier'!F$1),0)</f>
        <v>0</v>
      </c>
      <c r="G24" s="136">
        <f>$C24*VLOOKUP($A24,'Non-energy Multiplier'!$A$1:$AQ$44,COLUMN('Non-energy Multiplier'!G$1),0)</f>
        <v>0</v>
      </c>
      <c r="H24" s="136">
        <f>$C24*VLOOKUP($A24,'Non-energy Multiplier'!$A$1:$AQ$44,COLUMN('Non-energy Multiplier'!H$1),0)</f>
        <v>0</v>
      </c>
      <c r="I24" s="136">
        <f>$C24*VLOOKUP($A24,'Non-energy Multiplier'!$A$1:$AQ$44,COLUMN('Non-energy Multiplier'!I$1),0)</f>
        <v>0</v>
      </c>
      <c r="J24" s="136">
        <f>$C24*VLOOKUP($A24,'Non-energy Multiplier'!$A$1:$AQ$44,COLUMN('Non-energy Multiplier'!J$1),0)</f>
        <v>0</v>
      </c>
      <c r="K24" s="136">
        <f>$C24*VLOOKUP($A24,'Non-energy Multiplier'!$A$1:$AQ$44,COLUMN('Non-energy Multiplier'!K$1),0)</f>
        <v>0</v>
      </c>
      <c r="L24" s="136">
        <f>$C24*VLOOKUP($A24,'Non-energy Multiplier'!$A$1:$AQ$44,COLUMN('Non-energy Multiplier'!L$1),0)</f>
        <v>0</v>
      </c>
      <c r="M24" s="136">
        <f>$C24*VLOOKUP($A24,'Non-energy Multiplier'!$A$1:$AQ$44,COLUMN('Non-energy Multiplier'!M$1),0)</f>
        <v>0</v>
      </c>
      <c r="N24" s="136">
        <f>$C24*VLOOKUP($A24,'Non-energy Multiplier'!$A$1:$AQ$44,COLUMN('Non-energy Multiplier'!N$1),0)</f>
        <v>0</v>
      </c>
      <c r="O24" s="136">
        <f>$C24*VLOOKUP($A24,'Non-energy Multiplier'!$A$1:$AQ$44,COLUMN('Non-energy Multiplier'!O$1),0)</f>
        <v>0</v>
      </c>
      <c r="P24" s="136">
        <f>$C24*VLOOKUP($A24,'Non-energy Multiplier'!$A$1:$AQ$44,COLUMN('Non-energy Multiplier'!P$1),0)</f>
        <v>0</v>
      </c>
      <c r="Q24" s="136">
        <f>$C24*VLOOKUP($A24,'Non-energy Multiplier'!$A$1:$AQ$44,COLUMN('Non-energy Multiplier'!Q$1),0)</f>
        <v>0</v>
      </c>
      <c r="R24" s="136">
        <f>$C24*VLOOKUP($A24,'Non-energy Multiplier'!$A$1:$AQ$44,COLUMN('Non-energy Multiplier'!R$1),0)</f>
        <v>0</v>
      </c>
      <c r="S24" s="136">
        <f>$C24*VLOOKUP($A24,'Non-energy Multiplier'!$A$1:$AQ$44,COLUMN('Non-energy Multiplier'!S$1),0)</f>
        <v>0</v>
      </c>
      <c r="T24" s="136">
        <f>$C24*VLOOKUP($A24,'Non-energy Multiplier'!$A$1:$AQ$44,COLUMN('Non-energy Multiplier'!T$1),0)</f>
        <v>0</v>
      </c>
      <c r="U24" s="136">
        <f>$C24*VLOOKUP($A24,'Non-energy Multiplier'!$A$1:$AQ$44,COLUMN('Non-energy Multiplier'!U$1),0)</f>
        <v>0</v>
      </c>
      <c r="V24" s="136">
        <f>$C24*VLOOKUP($A24,'Non-energy Multiplier'!$A$1:$AQ$44,COLUMN('Non-energy Multiplier'!V$1),0)</f>
        <v>0</v>
      </c>
      <c r="W24" s="136">
        <f>$C24*VLOOKUP($A24,'Non-energy Multiplier'!$A$1:$AQ$44,COLUMN('Non-energy Multiplier'!W$1),0)</f>
        <v>0</v>
      </c>
      <c r="X24" s="136">
        <f>$C24*VLOOKUP($A24,'Non-energy Multiplier'!$A$1:$AQ$44,COLUMN('Non-energy Multiplier'!X$1),0)</f>
        <v>0</v>
      </c>
      <c r="Y24" s="136">
        <f>$C24*VLOOKUP($A24,'Non-energy Multiplier'!$A$1:$AQ$44,COLUMN('Non-energy Multiplier'!Y$1),0)</f>
        <v>0</v>
      </c>
      <c r="Z24" s="136">
        <f>$C24*VLOOKUP($A24,'Non-energy Multiplier'!$A$1:$AQ$44,COLUMN('Non-energy Multiplier'!Z$1),0)</f>
        <v>0</v>
      </c>
      <c r="AA24" s="136">
        <f>$C24*VLOOKUP($A24,'Non-energy Multiplier'!$A$1:$AQ$44,COLUMN('Non-energy Multiplier'!AA$1),0)</f>
        <v>0</v>
      </c>
      <c r="AB24" s="136">
        <f>$C24*VLOOKUP($A24,'Non-energy Multiplier'!$A$1:$AQ$44,COLUMN('Non-energy Multiplier'!AB$1),0)</f>
        <v>0</v>
      </c>
      <c r="AC24" s="136">
        <f>$C24*VLOOKUP($A24,'Non-energy Multiplier'!$A$1:$AQ$44,COLUMN('Non-energy Multiplier'!AC$1),0)</f>
        <v>0</v>
      </c>
      <c r="AD24" s="136">
        <f>$C24*VLOOKUP($A24,'Non-energy Multiplier'!$A$1:$AQ$44,COLUMN('Non-energy Multiplier'!AD$1),0)</f>
        <v>0</v>
      </c>
      <c r="AE24" s="136">
        <f>$C24*VLOOKUP($A24,'Non-energy Multiplier'!$A$1:$AQ$44,COLUMN('Non-energy Multiplier'!AE$1),0)</f>
        <v>0</v>
      </c>
      <c r="AF24" s="136">
        <f>$C24*VLOOKUP($A24,'Non-energy Multiplier'!$A$1:$AQ$44,COLUMN('Non-energy Multiplier'!AF$1),0)</f>
        <v>0</v>
      </c>
      <c r="AG24" s="136">
        <f>$C24*VLOOKUP($A24,'Non-energy Multiplier'!$A$1:$AQ$44,COLUMN('Non-energy Multiplier'!AG$1),0)</f>
        <v>0</v>
      </c>
      <c r="AH24" s="136">
        <f>$C24*VLOOKUP($A24,'Non-energy Multiplier'!$A$1:$AQ$44,COLUMN('Non-energy Multiplier'!AH$1),0)</f>
        <v>0</v>
      </c>
      <c r="AI24" s="136">
        <f>$C24*VLOOKUP($A24,'Non-energy Multiplier'!$A$1:$AQ$44,COLUMN('Non-energy Multiplier'!AI$1),0)</f>
        <v>0</v>
      </c>
      <c r="AJ24" s="136">
        <f>$C24*VLOOKUP($A24,'Non-energy Multiplier'!$A$1:$AQ$44,COLUMN('Non-energy Multiplier'!AJ$1),0)</f>
        <v>0</v>
      </c>
      <c r="AK24" s="136">
        <f>$C24*VLOOKUP($A24,'Non-energy Multiplier'!$A$1:$AQ$44,COLUMN('Non-energy Multiplier'!AK$1),0)</f>
        <v>0</v>
      </c>
      <c r="AL24" s="136">
        <f>$C24*VLOOKUP($A24,'Non-energy Multiplier'!$A$1:$AQ$44,COLUMN('Non-energy Multiplier'!AL$1),0)</f>
        <v>0</v>
      </c>
      <c r="AM24" s="136">
        <f>$C24*VLOOKUP($A24,'Non-energy Multiplier'!$A$1:$AQ$44,COLUMN('Non-energy Multiplier'!AM$1),0)</f>
        <v>0</v>
      </c>
      <c r="AN24" s="136">
        <f>$C24*VLOOKUP($A24,'Non-energy Multiplier'!$A$1:$AQ$44,COLUMN('Non-energy Multiplier'!AN$1),0)</f>
        <v>0</v>
      </c>
      <c r="AO24" s="136">
        <f>$C24*VLOOKUP($A24,'Non-energy Multiplier'!$A$1:$AQ$44,COLUMN('Non-energy Multiplier'!AO$1),0)</f>
        <v>0</v>
      </c>
      <c r="AP24" s="136">
        <f>$C24*VLOOKUP($A24,'Non-energy Multiplier'!$A$1:$AQ$44,COLUMN('Non-energy Multiplier'!AP$1),0)</f>
        <v>0</v>
      </c>
      <c r="AQ24" s="136">
        <f>$C24*VLOOKUP($A24,'Non-energy Multiplier'!$A$1:$AQ$44,COLUMN('Non-energy Multiplier'!AQ$1),0)</f>
        <v>0</v>
      </c>
      <c r="AR24" s="136">
        <f>VLOOKUP($A24,'Sector Match'!$A$1:$B$43,2,0)</f>
        <v>0</v>
      </c>
    </row>
    <row r="25" spans="1:44" x14ac:dyDescent="0.2">
      <c r="A25" s="12" t="s">
        <v>23</v>
      </c>
      <c r="B25" s="136">
        <f>'Non-energy Use 2019'!C137</f>
        <v>0</v>
      </c>
      <c r="C25" s="136">
        <f>'Non-energy Use 2020'!C137</f>
        <v>0</v>
      </c>
      <c r="D25" s="136">
        <f>$C25*VLOOKUP($A25,'Non-energy Multiplier'!$A$1:$AQ$44,COLUMN('Non-energy Multiplier'!D$1),0)</f>
        <v>0</v>
      </c>
      <c r="E25" s="136">
        <f>$C25*VLOOKUP($A25,'Non-energy Multiplier'!$A$1:$AQ$44,COLUMN('Non-energy Multiplier'!E$1),0)</f>
        <v>0</v>
      </c>
      <c r="F25" s="136">
        <f>$C25*VLOOKUP($A25,'Non-energy Multiplier'!$A$1:$AQ$44,COLUMN('Non-energy Multiplier'!F$1),0)</f>
        <v>0</v>
      </c>
      <c r="G25" s="136">
        <f>$C25*VLOOKUP($A25,'Non-energy Multiplier'!$A$1:$AQ$44,COLUMN('Non-energy Multiplier'!G$1),0)</f>
        <v>0</v>
      </c>
      <c r="H25" s="136">
        <f>$C25*VLOOKUP($A25,'Non-energy Multiplier'!$A$1:$AQ$44,COLUMN('Non-energy Multiplier'!H$1),0)</f>
        <v>0</v>
      </c>
      <c r="I25" s="136">
        <f>$C25*VLOOKUP($A25,'Non-energy Multiplier'!$A$1:$AQ$44,COLUMN('Non-energy Multiplier'!I$1),0)</f>
        <v>0</v>
      </c>
      <c r="J25" s="136">
        <f>$C25*VLOOKUP($A25,'Non-energy Multiplier'!$A$1:$AQ$44,COLUMN('Non-energy Multiplier'!J$1),0)</f>
        <v>0</v>
      </c>
      <c r="K25" s="136">
        <f>$C25*VLOOKUP($A25,'Non-energy Multiplier'!$A$1:$AQ$44,COLUMN('Non-energy Multiplier'!K$1),0)</f>
        <v>0</v>
      </c>
      <c r="L25" s="136">
        <f>$C25*VLOOKUP($A25,'Non-energy Multiplier'!$A$1:$AQ$44,COLUMN('Non-energy Multiplier'!L$1),0)</f>
        <v>0</v>
      </c>
      <c r="M25" s="136">
        <f>$C25*VLOOKUP($A25,'Non-energy Multiplier'!$A$1:$AQ$44,COLUMN('Non-energy Multiplier'!M$1),0)</f>
        <v>0</v>
      </c>
      <c r="N25" s="136">
        <f>$C25*VLOOKUP($A25,'Non-energy Multiplier'!$A$1:$AQ$44,COLUMN('Non-energy Multiplier'!N$1),0)</f>
        <v>0</v>
      </c>
      <c r="O25" s="136">
        <f>$C25*VLOOKUP($A25,'Non-energy Multiplier'!$A$1:$AQ$44,COLUMN('Non-energy Multiplier'!O$1),0)</f>
        <v>0</v>
      </c>
      <c r="P25" s="136">
        <f>$C25*VLOOKUP($A25,'Non-energy Multiplier'!$A$1:$AQ$44,COLUMN('Non-energy Multiplier'!P$1),0)</f>
        <v>0</v>
      </c>
      <c r="Q25" s="136">
        <f>$C25*VLOOKUP($A25,'Non-energy Multiplier'!$A$1:$AQ$44,COLUMN('Non-energy Multiplier'!Q$1),0)</f>
        <v>0</v>
      </c>
      <c r="R25" s="136">
        <f>$C25*VLOOKUP($A25,'Non-energy Multiplier'!$A$1:$AQ$44,COLUMN('Non-energy Multiplier'!R$1),0)</f>
        <v>0</v>
      </c>
      <c r="S25" s="136">
        <f>$C25*VLOOKUP($A25,'Non-energy Multiplier'!$A$1:$AQ$44,COLUMN('Non-energy Multiplier'!S$1),0)</f>
        <v>0</v>
      </c>
      <c r="T25" s="136">
        <f>$C25*VLOOKUP($A25,'Non-energy Multiplier'!$A$1:$AQ$44,COLUMN('Non-energy Multiplier'!T$1),0)</f>
        <v>0</v>
      </c>
      <c r="U25" s="136">
        <f>$C25*VLOOKUP($A25,'Non-energy Multiplier'!$A$1:$AQ$44,COLUMN('Non-energy Multiplier'!U$1),0)</f>
        <v>0</v>
      </c>
      <c r="V25" s="136">
        <f>$C25*VLOOKUP($A25,'Non-energy Multiplier'!$A$1:$AQ$44,COLUMN('Non-energy Multiplier'!V$1),0)</f>
        <v>0</v>
      </c>
      <c r="W25" s="136">
        <f>$C25*VLOOKUP($A25,'Non-energy Multiplier'!$A$1:$AQ$44,COLUMN('Non-energy Multiplier'!W$1),0)</f>
        <v>0</v>
      </c>
      <c r="X25" s="136">
        <f>$C25*VLOOKUP($A25,'Non-energy Multiplier'!$A$1:$AQ$44,COLUMN('Non-energy Multiplier'!X$1),0)</f>
        <v>0</v>
      </c>
      <c r="Y25" s="136">
        <f>$C25*VLOOKUP($A25,'Non-energy Multiplier'!$A$1:$AQ$44,COLUMN('Non-energy Multiplier'!Y$1),0)</f>
        <v>0</v>
      </c>
      <c r="Z25" s="136">
        <f>$C25*VLOOKUP($A25,'Non-energy Multiplier'!$A$1:$AQ$44,COLUMN('Non-energy Multiplier'!Z$1),0)</f>
        <v>0</v>
      </c>
      <c r="AA25" s="136">
        <f>$C25*VLOOKUP($A25,'Non-energy Multiplier'!$A$1:$AQ$44,COLUMN('Non-energy Multiplier'!AA$1),0)</f>
        <v>0</v>
      </c>
      <c r="AB25" s="136">
        <f>$C25*VLOOKUP($A25,'Non-energy Multiplier'!$A$1:$AQ$44,COLUMN('Non-energy Multiplier'!AB$1),0)</f>
        <v>0</v>
      </c>
      <c r="AC25" s="136">
        <f>$C25*VLOOKUP($A25,'Non-energy Multiplier'!$A$1:$AQ$44,COLUMN('Non-energy Multiplier'!AC$1),0)</f>
        <v>0</v>
      </c>
      <c r="AD25" s="136">
        <f>$C25*VLOOKUP($A25,'Non-energy Multiplier'!$A$1:$AQ$44,COLUMN('Non-energy Multiplier'!AD$1),0)</f>
        <v>0</v>
      </c>
      <c r="AE25" s="136">
        <f>$C25*VLOOKUP($A25,'Non-energy Multiplier'!$A$1:$AQ$44,COLUMN('Non-energy Multiplier'!AE$1),0)</f>
        <v>0</v>
      </c>
      <c r="AF25" s="136">
        <f>$C25*VLOOKUP($A25,'Non-energy Multiplier'!$A$1:$AQ$44,COLUMN('Non-energy Multiplier'!AF$1),0)</f>
        <v>0</v>
      </c>
      <c r="AG25" s="136">
        <f>$C25*VLOOKUP($A25,'Non-energy Multiplier'!$A$1:$AQ$44,COLUMN('Non-energy Multiplier'!AG$1),0)</f>
        <v>0</v>
      </c>
      <c r="AH25" s="136">
        <f>$C25*VLOOKUP($A25,'Non-energy Multiplier'!$A$1:$AQ$44,COLUMN('Non-energy Multiplier'!AH$1),0)</f>
        <v>0</v>
      </c>
      <c r="AI25" s="136">
        <f>$C25*VLOOKUP($A25,'Non-energy Multiplier'!$A$1:$AQ$44,COLUMN('Non-energy Multiplier'!AI$1),0)</f>
        <v>0</v>
      </c>
      <c r="AJ25" s="136">
        <f>$C25*VLOOKUP($A25,'Non-energy Multiplier'!$A$1:$AQ$44,COLUMN('Non-energy Multiplier'!AJ$1),0)</f>
        <v>0</v>
      </c>
      <c r="AK25" s="136">
        <f>$C25*VLOOKUP($A25,'Non-energy Multiplier'!$A$1:$AQ$44,COLUMN('Non-energy Multiplier'!AK$1),0)</f>
        <v>0</v>
      </c>
      <c r="AL25" s="136">
        <f>$C25*VLOOKUP($A25,'Non-energy Multiplier'!$A$1:$AQ$44,COLUMN('Non-energy Multiplier'!AL$1),0)</f>
        <v>0</v>
      </c>
      <c r="AM25" s="136">
        <f>$C25*VLOOKUP($A25,'Non-energy Multiplier'!$A$1:$AQ$44,COLUMN('Non-energy Multiplier'!AM$1),0)</f>
        <v>0</v>
      </c>
      <c r="AN25" s="136">
        <f>$C25*VLOOKUP($A25,'Non-energy Multiplier'!$A$1:$AQ$44,COLUMN('Non-energy Multiplier'!AN$1),0)</f>
        <v>0</v>
      </c>
      <c r="AO25" s="136">
        <f>$C25*VLOOKUP($A25,'Non-energy Multiplier'!$A$1:$AQ$44,COLUMN('Non-energy Multiplier'!AO$1),0)</f>
        <v>0</v>
      </c>
      <c r="AP25" s="136">
        <f>$C25*VLOOKUP($A25,'Non-energy Multiplier'!$A$1:$AQ$44,COLUMN('Non-energy Multiplier'!AP$1),0)</f>
        <v>0</v>
      </c>
      <c r="AQ25" s="136">
        <f>$C25*VLOOKUP($A25,'Non-energy Multiplier'!$A$1:$AQ$44,COLUMN('Non-energy Multiplier'!AQ$1),0)</f>
        <v>0</v>
      </c>
      <c r="AR25" s="136" t="str">
        <f>VLOOKUP($A25,'Sector Match'!$A$1:$B$43,2,0)</f>
        <v>chemicals 20</v>
      </c>
    </row>
    <row r="26" spans="1:44" x14ac:dyDescent="0.2">
      <c r="A26" s="12" t="s">
        <v>24</v>
      </c>
      <c r="B26" s="136">
        <f>'Non-energy Use 2019'!C138</f>
        <v>0</v>
      </c>
      <c r="C26" s="136">
        <f>'Non-energy Use 2020'!C138</f>
        <v>0</v>
      </c>
      <c r="D26" s="136">
        <f>$C26*VLOOKUP($A26,'Non-energy Multiplier'!$A$1:$AQ$44,COLUMN('Non-energy Multiplier'!D$1),0)</f>
        <v>0</v>
      </c>
      <c r="E26" s="136">
        <f>$C26*VLOOKUP($A26,'Non-energy Multiplier'!$A$1:$AQ$44,COLUMN('Non-energy Multiplier'!E$1),0)</f>
        <v>0</v>
      </c>
      <c r="F26" s="136">
        <f>$C26*VLOOKUP($A26,'Non-energy Multiplier'!$A$1:$AQ$44,COLUMN('Non-energy Multiplier'!F$1),0)</f>
        <v>0</v>
      </c>
      <c r="G26" s="136">
        <f>$C26*VLOOKUP($A26,'Non-energy Multiplier'!$A$1:$AQ$44,COLUMN('Non-energy Multiplier'!G$1),0)</f>
        <v>0</v>
      </c>
      <c r="H26" s="136">
        <f>$C26*VLOOKUP($A26,'Non-energy Multiplier'!$A$1:$AQ$44,COLUMN('Non-energy Multiplier'!H$1),0)</f>
        <v>0</v>
      </c>
      <c r="I26" s="136">
        <f>$C26*VLOOKUP($A26,'Non-energy Multiplier'!$A$1:$AQ$44,COLUMN('Non-energy Multiplier'!I$1),0)</f>
        <v>0</v>
      </c>
      <c r="J26" s="136">
        <f>$C26*VLOOKUP($A26,'Non-energy Multiplier'!$A$1:$AQ$44,COLUMN('Non-energy Multiplier'!J$1),0)</f>
        <v>0</v>
      </c>
      <c r="K26" s="136">
        <f>$C26*VLOOKUP($A26,'Non-energy Multiplier'!$A$1:$AQ$44,COLUMN('Non-energy Multiplier'!K$1),0)</f>
        <v>0</v>
      </c>
      <c r="L26" s="136">
        <f>$C26*VLOOKUP($A26,'Non-energy Multiplier'!$A$1:$AQ$44,COLUMN('Non-energy Multiplier'!L$1),0)</f>
        <v>0</v>
      </c>
      <c r="M26" s="136">
        <f>$C26*VLOOKUP($A26,'Non-energy Multiplier'!$A$1:$AQ$44,COLUMN('Non-energy Multiplier'!M$1),0)</f>
        <v>0</v>
      </c>
      <c r="N26" s="136">
        <f>$C26*VLOOKUP($A26,'Non-energy Multiplier'!$A$1:$AQ$44,COLUMN('Non-energy Multiplier'!N$1),0)</f>
        <v>0</v>
      </c>
      <c r="O26" s="136">
        <f>$C26*VLOOKUP($A26,'Non-energy Multiplier'!$A$1:$AQ$44,COLUMN('Non-energy Multiplier'!O$1),0)</f>
        <v>0</v>
      </c>
      <c r="P26" s="136">
        <f>$C26*VLOOKUP($A26,'Non-energy Multiplier'!$A$1:$AQ$44,COLUMN('Non-energy Multiplier'!P$1),0)</f>
        <v>0</v>
      </c>
      <c r="Q26" s="136">
        <f>$C26*VLOOKUP($A26,'Non-energy Multiplier'!$A$1:$AQ$44,COLUMN('Non-energy Multiplier'!Q$1),0)</f>
        <v>0</v>
      </c>
      <c r="R26" s="136">
        <f>$C26*VLOOKUP($A26,'Non-energy Multiplier'!$A$1:$AQ$44,COLUMN('Non-energy Multiplier'!R$1),0)</f>
        <v>0</v>
      </c>
      <c r="S26" s="136">
        <f>$C26*VLOOKUP($A26,'Non-energy Multiplier'!$A$1:$AQ$44,COLUMN('Non-energy Multiplier'!S$1),0)</f>
        <v>0</v>
      </c>
      <c r="T26" s="136">
        <f>$C26*VLOOKUP($A26,'Non-energy Multiplier'!$A$1:$AQ$44,COLUMN('Non-energy Multiplier'!T$1),0)</f>
        <v>0</v>
      </c>
      <c r="U26" s="136">
        <f>$C26*VLOOKUP($A26,'Non-energy Multiplier'!$A$1:$AQ$44,COLUMN('Non-energy Multiplier'!U$1),0)</f>
        <v>0</v>
      </c>
      <c r="V26" s="136">
        <f>$C26*VLOOKUP($A26,'Non-energy Multiplier'!$A$1:$AQ$44,COLUMN('Non-energy Multiplier'!V$1),0)</f>
        <v>0</v>
      </c>
      <c r="W26" s="136">
        <f>$C26*VLOOKUP($A26,'Non-energy Multiplier'!$A$1:$AQ$44,COLUMN('Non-energy Multiplier'!W$1),0)</f>
        <v>0</v>
      </c>
      <c r="X26" s="136">
        <f>$C26*VLOOKUP($A26,'Non-energy Multiplier'!$A$1:$AQ$44,COLUMN('Non-energy Multiplier'!X$1),0)</f>
        <v>0</v>
      </c>
      <c r="Y26" s="136">
        <f>$C26*VLOOKUP($A26,'Non-energy Multiplier'!$A$1:$AQ$44,COLUMN('Non-energy Multiplier'!Y$1),0)</f>
        <v>0</v>
      </c>
      <c r="Z26" s="136">
        <f>$C26*VLOOKUP($A26,'Non-energy Multiplier'!$A$1:$AQ$44,COLUMN('Non-energy Multiplier'!Z$1),0)</f>
        <v>0</v>
      </c>
      <c r="AA26" s="136">
        <f>$C26*VLOOKUP($A26,'Non-energy Multiplier'!$A$1:$AQ$44,COLUMN('Non-energy Multiplier'!AA$1),0)</f>
        <v>0</v>
      </c>
      <c r="AB26" s="136">
        <f>$C26*VLOOKUP($A26,'Non-energy Multiplier'!$A$1:$AQ$44,COLUMN('Non-energy Multiplier'!AB$1),0)</f>
        <v>0</v>
      </c>
      <c r="AC26" s="136">
        <f>$C26*VLOOKUP($A26,'Non-energy Multiplier'!$A$1:$AQ$44,COLUMN('Non-energy Multiplier'!AC$1),0)</f>
        <v>0</v>
      </c>
      <c r="AD26" s="136">
        <f>$C26*VLOOKUP($A26,'Non-energy Multiplier'!$A$1:$AQ$44,COLUMN('Non-energy Multiplier'!AD$1),0)</f>
        <v>0</v>
      </c>
      <c r="AE26" s="136">
        <f>$C26*VLOOKUP($A26,'Non-energy Multiplier'!$A$1:$AQ$44,COLUMN('Non-energy Multiplier'!AE$1),0)</f>
        <v>0</v>
      </c>
      <c r="AF26" s="136">
        <f>$C26*VLOOKUP($A26,'Non-energy Multiplier'!$A$1:$AQ$44,COLUMN('Non-energy Multiplier'!AF$1),0)</f>
        <v>0</v>
      </c>
      <c r="AG26" s="136">
        <f>$C26*VLOOKUP($A26,'Non-energy Multiplier'!$A$1:$AQ$44,COLUMN('Non-energy Multiplier'!AG$1),0)</f>
        <v>0</v>
      </c>
      <c r="AH26" s="136">
        <f>$C26*VLOOKUP($A26,'Non-energy Multiplier'!$A$1:$AQ$44,COLUMN('Non-energy Multiplier'!AH$1),0)</f>
        <v>0</v>
      </c>
      <c r="AI26" s="136">
        <f>$C26*VLOOKUP($A26,'Non-energy Multiplier'!$A$1:$AQ$44,COLUMN('Non-energy Multiplier'!AI$1),0)</f>
        <v>0</v>
      </c>
      <c r="AJ26" s="136">
        <f>$C26*VLOOKUP($A26,'Non-energy Multiplier'!$A$1:$AQ$44,COLUMN('Non-energy Multiplier'!AJ$1),0)</f>
        <v>0</v>
      </c>
      <c r="AK26" s="136">
        <f>$C26*VLOOKUP($A26,'Non-energy Multiplier'!$A$1:$AQ$44,COLUMN('Non-energy Multiplier'!AK$1),0)</f>
        <v>0</v>
      </c>
      <c r="AL26" s="136">
        <f>$C26*VLOOKUP($A26,'Non-energy Multiplier'!$A$1:$AQ$44,COLUMN('Non-energy Multiplier'!AL$1),0)</f>
        <v>0</v>
      </c>
      <c r="AM26" s="136">
        <f>$C26*VLOOKUP($A26,'Non-energy Multiplier'!$A$1:$AQ$44,COLUMN('Non-energy Multiplier'!AM$1),0)</f>
        <v>0</v>
      </c>
      <c r="AN26" s="136">
        <f>$C26*VLOOKUP($A26,'Non-energy Multiplier'!$A$1:$AQ$44,COLUMN('Non-energy Multiplier'!AN$1),0)</f>
        <v>0</v>
      </c>
      <c r="AO26" s="136">
        <f>$C26*VLOOKUP($A26,'Non-energy Multiplier'!$A$1:$AQ$44,COLUMN('Non-energy Multiplier'!AO$1),0)</f>
        <v>0</v>
      </c>
      <c r="AP26" s="136">
        <f>$C26*VLOOKUP($A26,'Non-energy Multiplier'!$A$1:$AQ$44,COLUMN('Non-energy Multiplier'!AP$1),0)</f>
        <v>0</v>
      </c>
      <c r="AQ26" s="136">
        <f>$C26*VLOOKUP($A26,'Non-energy Multiplier'!$A$1:$AQ$44,COLUMN('Non-energy Multiplier'!AQ$1),0)</f>
        <v>0</v>
      </c>
      <c r="AR26" s="136" t="str">
        <f>VLOOKUP($A26,'Sector Match'!$A$1:$B$43,2,0)</f>
        <v>rubber and plastic products 22</v>
      </c>
    </row>
    <row r="27" spans="1:44" x14ac:dyDescent="0.2">
      <c r="A27" s="12" t="s">
        <v>25</v>
      </c>
      <c r="B27" s="136">
        <f>'Non-energy Use 2019'!C139</f>
        <v>121747732449548.14</v>
      </c>
      <c r="C27" s="136">
        <f>'Non-energy Use 2020'!C139</f>
        <v>177668473803430.81</v>
      </c>
      <c r="D27" s="136">
        <f>$C27*VLOOKUP($A27,'Non-energy Multiplier'!$A$1:$AQ$44,COLUMN('Non-energy Multiplier'!D$1),0)</f>
        <v>176835818041693.53</v>
      </c>
      <c r="E27" s="136">
        <f>$C27*VLOOKUP($A27,'Non-energy Multiplier'!$A$1:$AQ$44,COLUMN('Non-energy Multiplier'!E$1),0)</f>
        <v>159069013319286.09</v>
      </c>
      <c r="F27" s="136">
        <f>$C27*VLOOKUP($A27,'Non-energy Multiplier'!$A$1:$AQ$44,COLUMN('Non-energy Multiplier'!F$1),0)</f>
        <v>165926613858334.44</v>
      </c>
      <c r="G27" s="136">
        <f>$C27*VLOOKUP($A27,'Non-energy Multiplier'!$A$1:$AQ$44,COLUMN('Non-energy Multiplier'!G$1),0)</f>
        <v>172784214397382.84</v>
      </c>
      <c r="H27" s="136">
        <f>$C27*VLOOKUP($A27,'Non-energy Multiplier'!$A$1:$AQ$44,COLUMN('Non-energy Multiplier'!H$1),0)</f>
        <v>179641814936431.22</v>
      </c>
      <c r="I27" s="136">
        <f>$C27*VLOOKUP($A27,'Non-energy Multiplier'!$A$1:$AQ$44,COLUMN('Non-energy Multiplier'!I$1),0)</f>
        <v>181919516452914.91</v>
      </c>
      <c r="J27" s="136">
        <f>$C27*VLOOKUP($A27,'Non-energy Multiplier'!$A$1:$AQ$44,COLUMN('Non-energy Multiplier'!J$1),0)</f>
        <v>184197217969398.66</v>
      </c>
      <c r="K27" s="136">
        <f>$C27*VLOOKUP($A27,'Non-energy Multiplier'!$A$1:$AQ$44,COLUMN('Non-energy Multiplier'!K$1),0)</f>
        <v>186474919485882.38</v>
      </c>
      <c r="L27" s="136">
        <f>$C27*VLOOKUP($A27,'Non-energy Multiplier'!$A$1:$AQ$44,COLUMN('Non-energy Multiplier'!L$1),0)</f>
        <v>188752621002366.09</v>
      </c>
      <c r="M27" s="136">
        <f>$C27*VLOOKUP($A27,'Non-energy Multiplier'!$A$1:$AQ$44,COLUMN('Non-energy Multiplier'!M$1),0)</f>
        <v>191030322518849.81</v>
      </c>
      <c r="N27" s="136">
        <f>$C27*VLOOKUP($A27,'Non-energy Multiplier'!$A$1:$AQ$44,COLUMN('Non-energy Multiplier'!N$1),0)</f>
        <v>188868464789568.09</v>
      </c>
      <c r="O27" s="136">
        <f>$C27*VLOOKUP($A27,'Non-energy Multiplier'!$A$1:$AQ$44,COLUMN('Non-energy Multiplier'!O$1),0)</f>
        <v>186706607060286.34</v>
      </c>
      <c r="P27" s="136">
        <f>$C27*VLOOKUP($A27,'Non-energy Multiplier'!$A$1:$AQ$44,COLUMN('Non-energy Multiplier'!P$1),0)</f>
        <v>184544749331004.63</v>
      </c>
      <c r="Q27" s="136">
        <f>$C27*VLOOKUP($A27,'Non-energy Multiplier'!$A$1:$AQ$44,COLUMN('Non-energy Multiplier'!Q$1),0)</f>
        <v>182382891601722.94</v>
      </c>
      <c r="R27" s="136">
        <f>$C27*VLOOKUP($A27,'Non-energy Multiplier'!$A$1:$AQ$44,COLUMN('Non-energy Multiplier'!R$1),0)</f>
        <v>180221033872441.22</v>
      </c>
      <c r="S27" s="136">
        <f>$C27*VLOOKUP($A27,'Non-energy Multiplier'!$A$1:$AQ$44,COLUMN('Non-energy Multiplier'!S$1),0)</f>
        <v>177135224004654.63</v>
      </c>
      <c r="T27" s="136">
        <f>$C27*VLOOKUP($A27,'Non-energy Multiplier'!$A$1:$AQ$44,COLUMN('Non-energy Multiplier'!T$1),0)</f>
        <v>174049414136868.09</v>
      </c>
      <c r="U27" s="136">
        <f>$C27*VLOOKUP($A27,'Non-energy Multiplier'!$A$1:$AQ$44,COLUMN('Non-energy Multiplier'!U$1),0)</f>
        <v>170963604269081.56</v>
      </c>
      <c r="V27" s="136">
        <f>$C27*VLOOKUP($A27,'Non-energy Multiplier'!$A$1:$AQ$44,COLUMN('Non-energy Multiplier'!V$1),0)</f>
        <v>167877794401295</v>
      </c>
      <c r="W27" s="136">
        <f>$C27*VLOOKUP($A27,'Non-energy Multiplier'!$A$1:$AQ$44,COLUMN('Non-energy Multiplier'!W$1),0)</f>
        <v>164791984533508.47</v>
      </c>
      <c r="X27" s="136">
        <f>$C27*VLOOKUP($A27,'Non-energy Multiplier'!$A$1:$AQ$44,COLUMN('Non-energy Multiplier'!X$1),0)</f>
        <v>160560048693791.03</v>
      </c>
      <c r="Y27" s="136">
        <f>$C27*VLOOKUP($A27,'Non-energy Multiplier'!$A$1:$AQ$44,COLUMN('Non-energy Multiplier'!Y$1),0)</f>
        <v>156328112854073.63</v>
      </c>
      <c r="Z27" s="136">
        <f>$C27*VLOOKUP($A27,'Non-energy Multiplier'!$A$1:$AQ$44,COLUMN('Non-energy Multiplier'!Z$1),0)</f>
        <v>152096177014356.19</v>
      </c>
      <c r="AA27" s="136">
        <f>$C27*VLOOKUP($A27,'Non-energy Multiplier'!$A$1:$AQ$44,COLUMN('Non-energy Multiplier'!AA$1),0)</f>
        <v>147864241174638.78</v>
      </c>
      <c r="AB27" s="136">
        <f>$C27*VLOOKUP($A27,'Non-energy Multiplier'!$A$1:$AQ$44,COLUMN('Non-energy Multiplier'!AB$1),0)</f>
        <v>143632305334921.34</v>
      </c>
      <c r="AC27" s="136">
        <f>$C27*VLOOKUP($A27,'Non-energy Multiplier'!$A$1:$AQ$44,COLUMN('Non-energy Multiplier'!AC$1),0)</f>
        <v>140364615124909.42</v>
      </c>
      <c r="AD27" s="136">
        <f>$C27*VLOOKUP($A27,'Non-energy Multiplier'!$A$1:$AQ$44,COLUMN('Non-energy Multiplier'!AD$1),0)</f>
        <v>137096924914897.53</v>
      </c>
      <c r="AE27" s="136">
        <f>$C27*VLOOKUP($A27,'Non-energy Multiplier'!$A$1:$AQ$44,COLUMN('Non-energy Multiplier'!AE$1),0)</f>
        <v>133829234704885.63</v>
      </c>
      <c r="AF27" s="136">
        <f>$C27*VLOOKUP($A27,'Non-energy Multiplier'!$A$1:$AQ$44,COLUMN('Non-energy Multiplier'!AF$1),0)</f>
        <v>130561544494873.72</v>
      </c>
      <c r="AG27" s="136">
        <f>$C27*VLOOKUP($A27,'Non-energy Multiplier'!$A$1:$AQ$44,COLUMN('Non-energy Multiplier'!AG$1),0)</f>
        <v>127293854284861.81</v>
      </c>
      <c r="AH27" s="136">
        <f>$C27*VLOOKUP($A27,'Non-energy Multiplier'!$A$1:$AQ$44,COLUMN('Non-energy Multiplier'!AH$1),0)</f>
        <v>125328427325183.48</v>
      </c>
      <c r="AI27" s="136">
        <f>$C27*VLOOKUP($A27,'Non-energy Multiplier'!$A$1:$AQ$44,COLUMN('Non-energy Multiplier'!AI$1),0)</f>
        <v>123363000365505.13</v>
      </c>
      <c r="AJ27" s="136">
        <f>$C27*VLOOKUP($A27,'Non-energy Multiplier'!$A$1:$AQ$44,COLUMN('Non-energy Multiplier'!AJ$1),0)</f>
        <v>121397573405826.8</v>
      </c>
      <c r="AK27" s="136">
        <f>$C27*VLOOKUP($A27,'Non-energy Multiplier'!$A$1:$AQ$44,COLUMN('Non-energy Multiplier'!AK$1),0)</f>
        <v>119432146446148.45</v>
      </c>
      <c r="AL27" s="136">
        <f>$C27*VLOOKUP($A27,'Non-energy Multiplier'!$A$1:$AQ$44,COLUMN('Non-energy Multiplier'!AL$1),0)</f>
        <v>117466719486470.13</v>
      </c>
      <c r="AM27" s="136">
        <f>$C27*VLOOKUP($A27,'Non-energy Multiplier'!$A$1:$AQ$44,COLUMN('Non-energy Multiplier'!AM$1),0)</f>
        <v>116485433434896.13</v>
      </c>
      <c r="AN27" s="136">
        <f>$C27*VLOOKUP($A27,'Non-energy Multiplier'!$A$1:$AQ$44,COLUMN('Non-energy Multiplier'!AN$1),0)</f>
        <v>115504147383322.13</v>
      </c>
      <c r="AO27" s="136">
        <f>$C27*VLOOKUP($A27,'Non-energy Multiplier'!$A$1:$AQ$44,COLUMN('Non-energy Multiplier'!AO$1),0)</f>
        <v>114522861331748.11</v>
      </c>
      <c r="AP27" s="136">
        <f>$C27*VLOOKUP($A27,'Non-energy Multiplier'!$A$1:$AQ$44,COLUMN('Non-energy Multiplier'!AP$1),0)</f>
        <v>113541575280174.11</v>
      </c>
      <c r="AQ27" s="136">
        <f>$C27*VLOOKUP($A27,'Non-energy Multiplier'!$A$1:$AQ$44,COLUMN('Non-energy Multiplier'!AQ$1),0)</f>
        <v>112560289228600.09</v>
      </c>
      <c r="AR27" s="136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6">
        <f>'Non-energy Use 2019'!C140</f>
        <v>1228870801774143.5</v>
      </c>
      <c r="C28" s="136">
        <f>'Non-energy Use 2020'!C140</f>
        <v>1379930241592826.5</v>
      </c>
      <c r="D28" s="136">
        <f>$C28*VLOOKUP($A28,'Non-energy Multiplier'!$A$1:$AQ$44,COLUMN('Non-energy Multiplier'!D$1),0)</f>
        <v>1341667087220587.5</v>
      </c>
      <c r="E28" s="136">
        <f>$C28*VLOOKUP($A28,'Non-energy Multiplier'!$A$1:$AQ$44,COLUMN('Non-energy Multiplier'!E$1),0)</f>
        <v>1319267663869301.8</v>
      </c>
      <c r="F28" s="136">
        <f>$C28*VLOOKUP($A28,'Non-energy Multiplier'!$A$1:$AQ$44,COLUMN('Non-energy Multiplier'!F$1),0)</f>
        <v>1423828805208848.3</v>
      </c>
      <c r="G28" s="136">
        <f>$C28*VLOOKUP($A28,'Non-energy Multiplier'!$A$1:$AQ$44,COLUMN('Non-energy Multiplier'!G$1),0)</f>
        <v>1528389946548394.5</v>
      </c>
      <c r="H28" s="136">
        <f>$C28*VLOOKUP($A28,'Non-energy Multiplier'!$A$1:$AQ$44,COLUMN('Non-energy Multiplier'!H$1),0)</f>
        <v>1632951087887940.8</v>
      </c>
      <c r="I28" s="136">
        <f>$C28*VLOOKUP($A28,'Non-energy Multiplier'!$A$1:$AQ$44,COLUMN('Non-energy Multiplier'!I$1),0)</f>
        <v>1669238889841006.3</v>
      </c>
      <c r="J28" s="136">
        <f>$C28*VLOOKUP($A28,'Non-energy Multiplier'!$A$1:$AQ$44,COLUMN('Non-energy Multiplier'!J$1),0)</f>
        <v>1705526691794071.5</v>
      </c>
      <c r="K28" s="136">
        <f>$C28*VLOOKUP($A28,'Non-energy Multiplier'!$A$1:$AQ$44,COLUMN('Non-energy Multiplier'!K$1),0)</f>
        <v>1741814493747137</v>
      </c>
      <c r="L28" s="136">
        <f>$C28*VLOOKUP($A28,'Non-energy Multiplier'!$A$1:$AQ$44,COLUMN('Non-energy Multiplier'!L$1),0)</f>
        <v>1778102295700202.3</v>
      </c>
      <c r="M28" s="136">
        <f>$C28*VLOOKUP($A28,'Non-energy Multiplier'!$A$1:$AQ$44,COLUMN('Non-energy Multiplier'!M$1),0)</f>
        <v>1814390097653267.5</v>
      </c>
      <c r="N28" s="136">
        <f>$C28*VLOOKUP($A28,'Non-energy Multiplier'!$A$1:$AQ$44,COLUMN('Non-energy Multiplier'!N$1),0)</f>
        <v>1816982083507057.8</v>
      </c>
      <c r="O28" s="136">
        <f>$C28*VLOOKUP($A28,'Non-energy Multiplier'!$A$1:$AQ$44,COLUMN('Non-energy Multiplier'!O$1),0)</f>
        <v>1819574069360848.3</v>
      </c>
      <c r="P28" s="136">
        <f>$C28*VLOOKUP($A28,'Non-energy Multiplier'!$A$1:$AQ$44,COLUMN('Non-energy Multiplier'!P$1),0)</f>
        <v>1822166055214638.8</v>
      </c>
      <c r="Q28" s="136">
        <f>$C28*VLOOKUP($A28,'Non-energy Multiplier'!$A$1:$AQ$44,COLUMN('Non-energy Multiplier'!Q$1),0)</f>
        <v>1824758041068429.3</v>
      </c>
      <c r="R28" s="136">
        <f>$C28*VLOOKUP($A28,'Non-energy Multiplier'!$A$1:$AQ$44,COLUMN('Non-energy Multiplier'!R$1),0)</f>
        <v>1827350026922219.5</v>
      </c>
      <c r="S28" s="136">
        <f>$C28*VLOOKUP($A28,'Non-energy Multiplier'!$A$1:$AQ$44,COLUMN('Non-energy Multiplier'!S$1),0)</f>
        <v>1806614140091896.5</v>
      </c>
      <c r="T28" s="136">
        <f>$C28*VLOOKUP($A28,'Non-energy Multiplier'!$A$1:$AQ$44,COLUMN('Non-energy Multiplier'!T$1),0)</f>
        <v>1785878253261573.3</v>
      </c>
      <c r="U28" s="136">
        <f>$C28*VLOOKUP($A28,'Non-energy Multiplier'!$A$1:$AQ$44,COLUMN('Non-energy Multiplier'!U$1),0)</f>
        <v>1765142366431250.3</v>
      </c>
      <c r="V28" s="136">
        <f>$C28*VLOOKUP($A28,'Non-energy Multiplier'!$A$1:$AQ$44,COLUMN('Non-energy Multiplier'!V$1),0)</f>
        <v>1744406479600927.5</v>
      </c>
      <c r="W28" s="136">
        <f>$C28*VLOOKUP($A28,'Non-energy Multiplier'!$A$1:$AQ$44,COLUMN('Non-energy Multiplier'!W$1),0)</f>
        <v>1723670592770604.3</v>
      </c>
      <c r="X28" s="136">
        <f>$C28*VLOOKUP($A28,'Non-energy Multiplier'!$A$1:$AQ$44,COLUMN('Non-energy Multiplier'!X$1),0)</f>
        <v>1684790804963748.5</v>
      </c>
      <c r="Y28" s="136">
        <f>$C28*VLOOKUP($A28,'Non-energy Multiplier'!$A$1:$AQ$44,COLUMN('Non-energy Multiplier'!Y$1),0)</f>
        <v>1645911017156892.5</v>
      </c>
      <c r="Z28" s="136">
        <f>$C28*VLOOKUP($A28,'Non-energy Multiplier'!$A$1:$AQ$44,COLUMN('Non-energy Multiplier'!Z$1),0)</f>
        <v>1607031229350037</v>
      </c>
      <c r="AA28" s="136">
        <f>$C28*VLOOKUP($A28,'Non-energy Multiplier'!$A$1:$AQ$44,COLUMN('Non-energy Multiplier'!AA$1),0)</f>
        <v>1568151441543181.3</v>
      </c>
      <c r="AB28" s="136">
        <f>$C28*VLOOKUP($A28,'Non-energy Multiplier'!$A$1:$AQ$44,COLUMN('Non-energy Multiplier'!AB$1),0)</f>
        <v>1529271653736325.5</v>
      </c>
      <c r="AC28" s="136">
        <f>$C28*VLOOKUP($A28,'Non-energy Multiplier'!$A$1:$AQ$44,COLUMN('Non-energy Multiplier'!AC$1),0)</f>
        <v>1490391865929469.8</v>
      </c>
      <c r="AD28" s="136">
        <f>$C28*VLOOKUP($A28,'Non-energy Multiplier'!$A$1:$AQ$44,COLUMN('Non-energy Multiplier'!AD$1),0)</f>
        <v>1451512078122614.3</v>
      </c>
      <c r="AE28" s="136">
        <f>$C28*VLOOKUP($A28,'Non-energy Multiplier'!$A$1:$AQ$44,COLUMN('Non-energy Multiplier'!AE$1),0)</f>
        <v>1412632290315758.3</v>
      </c>
      <c r="AF28" s="136">
        <f>$C28*VLOOKUP($A28,'Non-energy Multiplier'!$A$1:$AQ$44,COLUMN('Non-energy Multiplier'!AF$1),0)</f>
        <v>1373752502508902.8</v>
      </c>
      <c r="AG28" s="136">
        <f>$C28*VLOOKUP($A28,'Non-energy Multiplier'!$A$1:$AQ$44,COLUMN('Non-energy Multiplier'!AG$1),0)</f>
        <v>1334872714702046.8</v>
      </c>
      <c r="AH28" s="136">
        <f>$C28*VLOOKUP($A28,'Non-energy Multiplier'!$A$1:$AQ$44,COLUMN('Non-energy Multiplier'!AH$1),0)</f>
        <v>1301176898602771.8</v>
      </c>
      <c r="AI28" s="136">
        <f>$C28*VLOOKUP($A28,'Non-energy Multiplier'!$A$1:$AQ$44,COLUMN('Non-energy Multiplier'!AI$1),0)</f>
        <v>1267481082503497</v>
      </c>
      <c r="AJ28" s="136">
        <f>$C28*VLOOKUP($A28,'Non-energy Multiplier'!$A$1:$AQ$44,COLUMN('Non-energy Multiplier'!AJ$1),0)</f>
        <v>1233785266404222</v>
      </c>
      <c r="AK28" s="136">
        <f>$C28*VLOOKUP($A28,'Non-energy Multiplier'!$A$1:$AQ$44,COLUMN('Non-energy Multiplier'!AK$1),0)</f>
        <v>1200089450304947</v>
      </c>
      <c r="AL28" s="136">
        <f>$C28*VLOOKUP($A28,'Non-energy Multiplier'!$A$1:$AQ$44,COLUMN('Non-energy Multiplier'!AL$1),0)</f>
        <v>1166393634205672</v>
      </c>
      <c r="AM28" s="136">
        <f>$C28*VLOOKUP($A28,'Non-energy Multiplier'!$A$1:$AQ$44,COLUMN('Non-energy Multiplier'!AM$1),0)</f>
        <v>1131005056944933</v>
      </c>
      <c r="AN28" s="136">
        <f>$C28*VLOOKUP($A28,'Non-energy Multiplier'!$A$1:$AQ$44,COLUMN('Non-energy Multiplier'!AN$1),0)</f>
        <v>1095616479684193.6</v>
      </c>
      <c r="AO28" s="136">
        <f>$C28*VLOOKUP($A28,'Non-energy Multiplier'!$A$1:$AQ$44,COLUMN('Non-energy Multiplier'!AO$1),0)</f>
        <v>1060227902423454.5</v>
      </c>
      <c r="AP28" s="136">
        <f>$C28*VLOOKUP($A28,'Non-energy Multiplier'!$A$1:$AQ$44,COLUMN('Non-energy Multiplier'!AP$1),0)</f>
        <v>1024839325162715.3</v>
      </c>
      <c r="AQ28" s="136">
        <f>$C28*VLOOKUP($A28,'Non-energy Multiplier'!$A$1:$AQ$44,COLUMN('Non-energy Multiplier'!AQ$1),0)</f>
        <v>989450747901976.25</v>
      </c>
      <c r="AR28" s="136" t="str">
        <f>VLOOKUP($A28,'Sector Match'!$A$1:$B$43,2,0)</f>
        <v>iron and steel 241</v>
      </c>
    </row>
    <row r="29" spans="1:44" x14ac:dyDescent="0.2">
      <c r="A29" s="12" t="s">
        <v>27</v>
      </c>
      <c r="B29" s="136">
        <f>'Non-energy Use 2019'!C141</f>
        <v>0</v>
      </c>
      <c r="C29" s="136">
        <f>'Non-energy Use 2020'!C141</f>
        <v>0</v>
      </c>
      <c r="D29" s="136">
        <f>$C29*VLOOKUP($A29,'Non-energy Multiplier'!$A$1:$AQ$44,COLUMN('Non-energy Multiplier'!D$1),0)</f>
        <v>0</v>
      </c>
      <c r="E29" s="136">
        <f>$C29*VLOOKUP($A29,'Non-energy Multiplier'!$A$1:$AQ$44,COLUMN('Non-energy Multiplier'!E$1),0)</f>
        <v>0</v>
      </c>
      <c r="F29" s="136">
        <f>$C29*VLOOKUP($A29,'Non-energy Multiplier'!$A$1:$AQ$44,COLUMN('Non-energy Multiplier'!F$1),0)</f>
        <v>0</v>
      </c>
      <c r="G29" s="136">
        <f>$C29*VLOOKUP($A29,'Non-energy Multiplier'!$A$1:$AQ$44,COLUMN('Non-energy Multiplier'!G$1),0)</f>
        <v>0</v>
      </c>
      <c r="H29" s="136">
        <f>$C29*VLOOKUP($A29,'Non-energy Multiplier'!$A$1:$AQ$44,COLUMN('Non-energy Multiplier'!H$1),0)</f>
        <v>0</v>
      </c>
      <c r="I29" s="136">
        <f>$C29*VLOOKUP($A29,'Non-energy Multiplier'!$A$1:$AQ$44,COLUMN('Non-energy Multiplier'!I$1),0)</f>
        <v>0</v>
      </c>
      <c r="J29" s="136">
        <f>$C29*VLOOKUP($A29,'Non-energy Multiplier'!$A$1:$AQ$44,COLUMN('Non-energy Multiplier'!J$1),0)</f>
        <v>0</v>
      </c>
      <c r="K29" s="136">
        <f>$C29*VLOOKUP($A29,'Non-energy Multiplier'!$A$1:$AQ$44,COLUMN('Non-energy Multiplier'!K$1),0)</f>
        <v>0</v>
      </c>
      <c r="L29" s="136">
        <f>$C29*VLOOKUP($A29,'Non-energy Multiplier'!$A$1:$AQ$44,COLUMN('Non-energy Multiplier'!L$1),0)</f>
        <v>0</v>
      </c>
      <c r="M29" s="136">
        <f>$C29*VLOOKUP($A29,'Non-energy Multiplier'!$A$1:$AQ$44,COLUMN('Non-energy Multiplier'!M$1),0)</f>
        <v>0</v>
      </c>
      <c r="N29" s="136">
        <f>$C29*VLOOKUP($A29,'Non-energy Multiplier'!$A$1:$AQ$44,COLUMN('Non-energy Multiplier'!N$1),0)</f>
        <v>0</v>
      </c>
      <c r="O29" s="136">
        <f>$C29*VLOOKUP($A29,'Non-energy Multiplier'!$A$1:$AQ$44,COLUMN('Non-energy Multiplier'!O$1),0)</f>
        <v>0</v>
      </c>
      <c r="P29" s="136">
        <f>$C29*VLOOKUP($A29,'Non-energy Multiplier'!$A$1:$AQ$44,COLUMN('Non-energy Multiplier'!P$1),0)</f>
        <v>0</v>
      </c>
      <c r="Q29" s="136">
        <f>$C29*VLOOKUP($A29,'Non-energy Multiplier'!$A$1:$AQ$44,COLUMN('Non-energy Multiplier'!Q$1),0)</f>
        <v>0</v>
      </c>
      <c r="R29" s="136">
        <f>$C29*VLOOKUP($A29,'Non-energy Multiplier'!$A$1:$AQ$44,COLUMN('Non-energy Multiplier'!R$1),0)</f>
        <v>0</v>
      </c>
      <c r="S29" s="136">
        <f>$C29*VLOOKUP($A29,'Non-energy Multiplier'!$A$1:$AQ$44,COLUMN('Non-energy Multiplier'!S$1),0)</f>
        <v>0</v>
      </c>
      <c r="T29" s="136">
        <f>$C29*VLOOKUP($A29,'Non-energy Multiplier'!$A$1:$AQ$44,COLUMN('Non-energy Multiplier'!T$1),0)</f>
        <v>0</v>
      </c>
      <c r="U29" s="136">
        <f>$C29*VLOOKUP($A29,'Non-energy Multiplier'!$A$1:$AQ$44,COLUMN('Non-energy Multiplier'!U$1),0)</f>
        <v>0</v>
      </c>
      <c r="V29" s="136">
        <f>$C29*VLOOKUP($A29,'Non-energy Multiplier'!$A$1:$AQ$44,COLUMN('Non-energy Multiplier'!V$1),0)</f>
        <v>0</v>
      </c>
      <c r="W29" s="136">
        <f>$C29*VLOOKUP($A29,'Non-energy Multiplier'!$A$1:$AQ$44,COLUMN('Non-energy Multiplier'!W$1),0)</f>
        <v>0</v>
      </c>
      <c r="X29" s="136">
        <f>$C29*VLOOKUP($A29,'Non-energy Multiplier'!$A$1:$AQ$44,COLUMN('Non-energy Multiplier'!X$1),0)</f>
        <v>0</v>
      </c>
      <c r="Y29" s="136">
        <f>$C29*VLOOKUP($A29,'Non-energy Multiplier'!$A$1:$AQ$44,COLUMN('Non-energy Multiplier'!Y$1),0)</f>
        <v>0</v>
      </c>
      <c r="Z29" s="136">
        <f>$C29*VLOOKUP($A29,'Non-energy Multiplier'!$A$1:$AQ$44,COLUMN('Non-energy Multiplier'!Z$1),0)</f>
        <v>0</v>
      </c>
      <c r="AA29" s="136">
        <f>$C29*VLOOKUP($A29,'Non-energy Multiplier'!$A$1:$AQ$44,COLUMN('Non-energy Multiplier'!AA$1),0)</f>
        <v>0</v>
      </c>
      <c r="AB29" s="136">
        <f>$C29*VLOOKUP($A29,'Non-energy Multiplier'!$A$1:$AQ$44,COLUMN('Non-energy Multiplier'!AB$1),0)</f>
        <v>0</v>
      </c>
      <c r="AC29" s="136">
        <f>$C29*VLOOKUP($A29,'Non-energy Multiplier'!$A$1:$AQ$44,COLUMN('Non-energy Multiplier'!AC$1),0)</f>
        <v>0</v>
      </c>
      <c r="AD29" s="136">
        <f>$C29*VLOOKUP($A29,'Non-energy Multiplier'!$A$1:$AQ$44,COLUMN('Non-energy Multiplier'!AD$1),0)</f>
        <v>0</v>
      </c>
      <c r="AE29" s="136">
        <f>$C29*VLOOKUP($A29,'Non-energy Multiplier'!$A$1:$AQ$44,COLUMN('Non-energy Multiplier'!AE$1),0)</f>
        <v>0</v>
      </c>
      <c r="AF29" s="136">
        <f>$C29*VLOOKUP($A29,'Non-energy Multiplier'!$A$1:$AQ$44,COLUMN('Non-energy Multiplier'!AF$1),0)</f>
        <v>0</v>
      </c>
      <c r="AG29" s="136">
        <f>$C29*VLOOKUP($A29,'Non-energy Multiplier'!$A$1:$AQ$44,COLUMN('Non-energy Multiplier'!AG$1),0)</f>
        <v>0</v>
      </c>
      <c r="AH29" s="136">
        <f>$C29*VLOOKUP($A29,'Non-energy Multiplier'!$A$1:$AQ$44,COLUMN('Non-energy Multiplier'!AH$1),0)</f>
        <v>0</v>
      </c>
      <c r="AI29" s="136">
        <f>$C29*VLOOKUP($A29,'Non-energy Multiplier'!$A$1:$AQ$44,COLUMN('Non-energy Multiplier'!AI$1),0)</f>
        <v>0</v>
      </c>
      <c r="AJ29" s="136">
        <f>$C29*VLOOKUP($A29,'Non-energy Multiplier'!$A$1:$AQ$44,COLUMN('Non-energy Multiplier'!AJ$1),0)</f>
        <v>0</v>
      </c>
      <c r="AK29" s="136">
        <f>$C29*VLOOKUP($A29,'Non-energy Multiplier'!$A$1:$AQ$44,COLUMN('Non-energy Multiplier'!AK$1),0)</f>
        <v>0</v>
      </c>
      <c r="AL29" s="136">
        <f>$C29*VLOOKUP($A29,'Non-energy Multiplier'!$A$1:$AQ$44,COLUMN('Non-energy Multiplier'!AL$1),0)</f>
        <v>0</v>
      </c>
      <c r="AM29" s="136">
        <f>$C29*VLOOKUP($A29,'Non-energy Multiplier'!$A$1:$AQ$44,COLUMN('Non-energy Multiplier'!AM$1),0)</f>
        <v>0</v>
      </c>
      <c r="AN29" s="136">
        <f>$C29*VLOOKUP($A29,'Non-energy Multiplier'!$A$1:$AQ$44,COLUMN('Non-energy Multiplier'!AN$1),0)</f>
        <v>0</v>
      </c>
      <c r="AO29" s="136">
        <f>$C29*VLOOKUP($A29,'Non-energy Multiplier'!$A$1:$AQ$44,COLUMN('Non-energy Multiplier'!AO$1),0)</f>
        <v>0</v>
      </c>
      <c r="AP29" s="136">
        <f>$C29*VLOOKUP($A29,'Non-energy Multiplier'!$A$1:$AQ$44,COLUMN('Non-energy Multiplier'!AP$1),0)</f>
        <v>0</v>
      </c>
      <c r="AQ29" s="136">
        <f>$C29*VLOOKUP($A29,'Non-energy Multiplier'!$A$1:$AQ$44,COLUMN('Non-energy Multiplier'!AQ$1),0)</f>
        <v>0</v>
      </c>
      <c r="AR29" s="136" t="str">
        <f>VLOOKUP($A29,'Sector Match'!$A$1:$B$43,2,0)</f>
        <v>other metals 242</v>
      </c>
    </row>
    <row r="30" spans="1:44" x14ac:dyDescent="0.2">
      <c r="A30" s="12" t="s">
        <v>28</v>
      </c>
      <c r="B30" s="136">
        <f>'Non-energy Use 2019'!C142</f>
        <v>0</v>
      </c>
      <c r="C30" s="136">
        <f>'Non-energy Use 2020'!C142</f>
        <v>0</v>
      </c>
      <c r="D30" s="136">
        <f>$C30*VLOOKUP($A30,'Non-energy Multiplier'!$A$1:$AQ$44,COLUMN('Non-energy Multiplier'!D$1),0)</f>
        <v>0</v>
      </c>
      <c r="E30" s="136">
        <f>$C30*VLOOKUP($A30,'Non-energy Multiplier'!$A$1:$AQ$44,COLUMN('Non-energy Multiplier'!E$1),0)</f>
        <v>0</v>
      </c>
      <c r="F30" s="136">
        <f>$C30*VLOOKUP($A30,'Non-energy Multiplier'!$A$1:$AQ$44,COLUMN('Non-energy Multiplier'!F$1),0)</f>
        <v>0</v>
      </c>
      <c r="G30" s="136">
        <f>$C30*VLOOKUP($A30,'Non-energy Multiplier'!$A$1:$AQ$44,COLUMN('Non-energy Multiplier'!G$1),0)</f>
        <v>0</v>
      </c>
      <c r="H30" s="136">
        <f>$C30*VLOOKUP($A30,'Non-energy Multiplier'!$A$1:$AQ$44,COLUMN('Non-energy Multiplier'!H$1),0)</f>
        <v>0</v>
      </c>
      <c r="I30" s="136">
        <f>$C30*VLOOKUP($A30,'Non-energy Multiplier'!$A$1:$AQ$44,COLUMN('Non-energy Multiplier'!I$1),0)</f>
        <v>0</v>
      </c>
      <c r="J30" s="136">
        <f>$C30*VLOOKUP($A30,'Non-energy Multiplier'!$A$1:$AQ$44,COLUMN('Non-energy Multiplier'!J$1),0)</f>
        <v>0</v>
      </c>
      <c r="K30" s="136">
        <f>$C30*VLOOKUP($A30,'Non-energy Multiplier'!$A$1:$AQ$44,COLUMN('Non-energy Multiplier'!K$1),0)</f>
        <v>0</v>
      </c>
      <c r="L30" s="136">
        <f>$C30*VLOOKUP($A30,'Non-energy Multiplier'!$A$1:$AQ$44,COLUMN('Non-energy Multiplier'!L$1),0)</f>
        <v>0</v>
      </c>
      <c r="M30" s="136">
        <f>$C30*VLOOKUP($A30,'Non-energy Multiplier'!$A$1:$AQ$44,COLUMN('Non-energy Multiplier'!M$1),0)</f>
        <v>0</v>
      </c>
      <c r="N30" s="136">
        <f>$C30*VLOOKUP($A30,'Non-energy Multiplier'!$A$1:$AQ$44,COLUMN('Non-energy Multiplier'!N$1),0)</f>
        <v>0</v>
      </c>
      <c r="O30" s="136">
        <f>$C30*VLOOKUP($A30,'Non-energy Multiplier'!$A$1:$AQ$44,COLUMN('Non-energy Multiplier'!O$1),0)</f>
        <v>0</v>
      </c>
      <c r="P30" s="136">
        <f>$C30*VLOOKUP($A30,'Non-energy Multiplier'!$A$1:$AQ$44,COLUMN('Non-energy Multiplier'!P$1),0)</f>
        <v>0</v>
      </c>
      <c r="Q30" s="136">
        <f>$C30*VLOOKUP($A30,'Non-energy Multiplier'!$A$1:$AQ$44,COLUMN('Non-energy Multiplier'!Q$1),0)</f>
        <v>0</v>
      </c>
      <c r="R30" s="136">
        <f>$C30*VLOOKUP($A30,'Non-energy Multiplier'!$A$1:$AQ$44,COLUMN('Non-energy Multiplier'!R$1),0)</f>
        <v>0</v>
      </c>
      <c r="S30" s="136">
        <f>$C30*VLOOKUP($A30,'Non-energy Multiplier'!$A$1:$AQ$44,COLUMN('Non-energy Multiplier'!S$1),0)</f>
        <v>0</v>
      </c>
      <c r="T30" s="136">
        <f>$C30*VLOOKUP($A30,'Non-energy Multiplier'!$A$1:$AQ$44,COLUMN('Non-energy Multiplier'!T$1),0)</f>
        <v>0</v>
      </c>
      <c r="U30" s="136">
        <f>$C30*VLOOKUP($A30,'Non-energy Multiplier'!$A$1:$AQ$44,COLUMN('Non-energy Multiplier'!U$1),0)</f>
        <v>0</v>
      </c>
      <c r="V30" s="136">
        <f>$C30*VLOOKUP($A30,'Non-energy Multiplier'!$A$1:$AQ$44,COLUMN('Non-energy Multiplier'!V$1),0)</f>
        <v>0</v>
      </c>
      <c r="W30" s="136">
        <f>$C30*VLOOKUP($A30,'Non-energy Multiplier'!$A$1:$AQ$44,COLUMN('Non-energy Multiplier'!W$1),0)</f>
        <v>0</v>
      </c>
      <c r="X30" s="136">
        <f>$C30*VLOOKUP($A30,'Non-energy Multiplier'!$A$1:$AQ$44,COLUMN('Non-energy Multiplier'!X$1),0)</f>
        <v>0</v>
      </c>
      <c r="Y30" s="136">
        <f>$C30*VLOOKUP($A30,'Non-energy Multiplier'!$A$1:$AQ$44,COLUMN('Non-energy Multiplier'!Y$1),0)</f>
        <v>0</v>
      </c>
      <c r="Z30" s="136">
        <f>$C30*VLOOKUP($A30,'Non-energy Multiplier'!$A$1:$AQ$44,COLUMN('Non-energy Multiplier'!Z$1),0)</f>
        <v>0</v>
      </c>
      <c r="AA30" s="136">
        <f>$C30*VLOOKUP($A30,'Non-energy Multiplier'!$A$1:$AQ$44,COLUMN('Non-energy Multiplier'!AA$1),0)</f>
        <v>0</v>
      </c>
      <c r="AB30" s="136">
        <f>$C30*VLOOKUP($A30,'Non-energy Multiplier'!$A$1:$AQ$44,COLUMN('Non-energy Multiplier'!AB$1),0)</f>
        <v>0</v>
      </c>
      <c r="AC30" s="136">
        <f>$C30*VLOOKUP($A30,'Non-energy Multiplier'!$A$1:$AQ$44,COLUMN('Non-energy Multiplier'!AC$1),0)</f>
        <v>0</v>
      </c>
      <c r="AD30" s="136">
        <f>$C30*VLOOKUP($A30,'Non-energy Multiplier'!$A$1:$AQ$44,COLUMN('Non-energy Multiplier'!AD$1),0)</f>
        <v>0</v>
      </c>
      <c r="AE30" s="136">
        <f>$C30*VLOOKUP($A30,'Non-energy Multiplier'!$A$1:$AQ$44,COLUMN('Non-energy Multiplier'!AE$1),0)</f>
        <v>0</v>
      </c>
      <c r="AF30" s="136">
        <f>$C30*VLOOKUP($A30,'Non-energy Multiplier'!$A$1:$AQ$44,COLUMN('Non-energy Multiplier'!AF$1),0)</f>
        <v>0</v>
      </c>
      <c r="AG30" s="136">
        <f>$C30*VLOOKUP($A30,'Non-energy Multiplier'!$A$1:$AQ$44,COLUMN('Non-energy Multiplier'!AG$1),0)</f>
        <v>0</v>
      </c>
      <c r="AH30" s="136">
        <f>$C30*VLOOKUP($A30,'Non-energy Multiplier'!$A$1:$AQ$44,COLUMN('Non-energy Multiplier'!AH$1),0)</f>
        <v>0</v>
      </c>
      <c r="AI30" s="136">
        <f>$C30*VLOOKUP($A30,'Non-energy Multiplier'!$A$1:$AQ$44,COLUMN('Non-energy Multiplier'!AI$1),0)</f>
        <v>0</v>
      </c>
      <c r="AJ30" s="136">
        <f>$C30*VLOOKUP($A30,'Non-energy Multiplier'!$A$1:$AQ$44,COLUMN('Non-energy Multiplier'!AJ$1),0)</f>
        <v>0</v>
      </c>
      <c r="AK30" s="136">
        <f>$C30*VLOOKUP($A30,'Non-energy Multiplier'!$A$1:$AQ$44,COLUMN('Non-energy Multiplier'!AK$1),0)</f>
        <v>0</v>
      </c>
      <c r="AL30" s="136">
        <f>$C30*VLOOKUP($A30,'Non-energy Multiplier'!$A$1:$AQ$44,COLUMN('Non-energy Multiplier'!AL$1),0)</f>
        <v>0</v>
      </c>
      <c r="AM30" s="136">
        <f>$C30*VLOOKUP($A30,'Non-energy Multiplier'!$A$1:$AQ$44,COLUMN('Non-energy Multiplier'!AM$1),0)</f>
        <v>0</v>
      </c>
      <c r="AN30" s="136">
        <f>$C30*VLOOKUP($A30,'Non-energy Multiplier'!$A$1:$AQ$44,COLUMN('Non-energy Multiplier'!AN$1),0)</f>
        <v>0</v>
      </c>
      <c r="AO30" s="136">
        <f>$C30*VLOOKUP($A30,'Non-energy Multiplier'!$A$1:$AQ$44,COLUMN('Non-energy Multiplier'!AO$1),0)</f>
        <v>0</v>
      </c>
      <c r="AP30" s="136">
        <f>$C30*VLOOKUP($A30,'Non-energy Multiplier'!$A$1:$AQ$44,COLUMN('Non-energy Multiplier'!AP$1),0)</f>
        <v>0</v>
      </c>
      <c r="AQ30" s="136">
        <f>$C30*VLOOKUP($A30,'Non-energy Multiplier'!$A$1:$AQ$44,COLUMN('Non-energy Multiplier'!AQ$1),0)</f>
        <v>0</v>
      </c>
      <c r="AR30" s="136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6">
        <f>'Non-energy Use 2019'!C143</f>
        <v>0</v>
      </c>
      <c r="C31" s="136">
        <f>'Non-energy Use 2020'!C143</f>
        <v>0</v>
      </c>
      <c r="D31" s="136">
        <f>$C31*VLOOKUP($A31,'Non-energy Multiplier'!$A$1:$AQ$44,COLUMN('Non-energy Multiplier'!D$1),0)</f>
        <v>0</v>
      </c>
      <c r="E31" s="136">
        <f>$C31*VLOOKUP($A31,'Non-energy Multiplier'!$A$1:$AQ$44,COLUMN('Non-energy Multiplier'!E$1),0)</f>
        <v>0</v>
      </c>
      <c r="F31" s="136">
        <f>$C31*VLOOKUP($A31,'Non-energy Multiplier'!$A$1:$AQ$44,COLUMN('Non-energy Multiplier'!F$1),0)</f>
        <v>0</v>
      </c>
      <c r="G31" s="136">
        <f>$C31*VLOOKUP($A31,'Non-energy Multiplier'!$A$1:$AQ$44,COLUMN('Non-energy Multiplier'!G$1),0)</f>
        <v>0</v>
      </c>
      <c r="H31" s="136">
        <f>$C31*VLOOKUP($A31,'Non-energy Multiplier'!$A$1:$AQ$44,COLUMN('Non-energy Multiplier'!H$1),0)</f>
        <v>0</v>
      </c>
      <c r="I31" s="136">
        <f>$C31*VLOOKUP($A31,'Non-energy Multiplier'!$A$1:$AQ$44,COLUMN('Non-energy Multiplier'!I$1),0)</f>
        <v>0</v>
      </c>
      <c r="J31" s="136">
        <f>$C31*VLOOKUP($A31,'Non-energy Multiplier'!$A$1:$AQ$44,COLUMN('Non-energy Multiplier'!J$1),0)</f>
        <v>0</v>
      </c>
      <c r="K31" s="136">
        <f>$C31*VLOOKUP($A31,'Non-energy Multiplier'!$A$1:$AQ$44,COLUMN('Non-energy Multiplier'!K$1),0)</f>
        <v>0</v>
      </c>
      <c r="L31" s="136">
        <f>$C31*VLOOKUP($A31,'Non-energy Multiplier'!$A$1:$AQ$44,COLUMN('Non-energy Multiplier'!L$1),0)</f>
        <v>0</v>
      </c>
      <c r="M31" s="136">
        <f>$C31*VLOOKUP($A31,'Non-energy Multiplier'!$A$1:$AQ$44,COLUMN('Non-energy Multiplier'!M$1),0)</f>
        <v>0</v>
      </c>
      <c r="N31" s="136">
        <f>$C31*VLOOKUP($A31,'Non-energy Multiplier'!$A$1:$AQ$44,COLUMN('Non-energy Multiplier'!N$1),0)</f>
        <v>0</v>
      </c>
      <c r="O31" s="136">
        <f>$C31*VLOOKUP($A31,'Non-energy Multiplier'!$A$1:$AQ$44,COLUMN('Non-energy Multiplier'!O$1),0)</f>
        <v>0</v>
      </c>
      <c r="P31" s="136">
        <f>$C31*VLOOKUP($A31,'Non-energy Multiplier'!$A$1:$AQ$44,COLUMN('Non-energy Multiplier'!P$1),0)</f>
        <v>0</v>
      </c>
      <c r="Q31" s="136">
        <f>$C31*VLOOKUP($A31,'Non-energy Multiplier'!$A$1:$AQ$44,COLUMN('Non-energy Multiplier'!Q$1),0)</f>
        <v>0</v>
      </c>
      <c r="R31" s="136">
        <f>$C31*VLOOKUP($A31,'Non-energy Multiplier'!$A$1:$AQ$44,COLUMN('Non-energy Multiplier'!R$1),0)</f>
        <v>0</v>
      </c>
      <c r="S31" s="136">
        <f>$C31*VLOOKUP($A31,'Non-energy Multiplier'!$A$1:$AQ$44,COLUMN('Non-energy Multiplier'!S$1),0)</f>
        <v>0</v>
      </c>
      <c r="T31" s="136">
        <f>$C31*VLOOKUP($A31,'Non-energy Multiplier'!$A$1:$AQ$44,COLUMN('Non-energy Multiplier'!T$1),0)</f>
        <v>0</v>
      </c>
      <c r="U31" s="136">
        <f>$C31*VLOOKUP($A31,'Non-energy Multiplier'!$A$1:$AQ$44,COLUMN('Non-energy Multiplier'!U$1),0)</f>
        <v>0</v>
      </c>
      <c r="V31" s="136">
        <f>$C31*VLOOKUP($A31,'Non-energy Multiplier'!$A$1:$AQ$44,COLUMN('Non-energy Multiplier'!V$1),0)</f>
        <v>0</v>
      </c>
      <c r="W31" s="136">
        <f>$C31*VLOOKUP($A31,'Non-energy Multiplier'!$A$1:$AQ$44,COLUMN('Non-energy Multiplier'!W$1),0)</f>
        <v>0</v>
      </c>
      <c r="X31" s="136">
        <f>$C31*VLOOKUP($A31,'Non-energy Multiplier'!$A$1:$AQ$44,COLUMN('Non-energy Multiplier'!X$1),0)</f>
        <v>0</v>
      </c>
      <c r="Y31" s="136">
        <f>$C31*VLOOKUP($A31,'Non-energy Multiplier'!$A$1:$AQ$44,COLUMN('Non-energy Multiplier'!Y$1),0)</f>
        <v>0</v>
      </c>
      <c r="Z31" s="136">
        <f>$C31*VLOOKUP($A31,'Non-energy Multiplier'!$A$1:$AQ$44,COLUMN('Non-energy Multiplier'!Z$1),0)</f>
        <v>0</v>
      </c>
      <c r="AA31" s="136">
        <f>$C31*VLOOKUP($A31,'Non-energy Multiplier'!$A$1:$AQ$44,COLUMN('Non-energy Multiplier'!AA$1),0)</f>
        <v>0</v>
      </c>
      <c r="AB31" s="136">
        <f>$C31*VLOOKUP($A31,'Non-energy Multiplier'!$A$1:$AQ$44,COLUMN('Non-energy Multiplier'!AB$1),0)</f>
        <v>0</v>
      </c>
      <c r="AC31" s="136">
        <f>$C31*VLOOKUP($A31,'Non-energy Multiplier'!$A$1:$AQ$44,COLUMN('Non-energy Multiplier'!AC$1),0)</f>
        <v>0</v>
      </c>
      <c r="AD31" s="136">
        <f>$C31*VLOOKUP($A31,'Non-energy Multiplier'!$A$1:$AQ$44,COLUMN('Non-energy Multiplier'!AD$1),0)</f>
        <v>0</v>
      </c>
      <c r="AE31" s="136">
        <f>$C31*VLOOKUP($A31,'Non-energy Multiplier'!$A$1:$AQ$44,COLUMN('Non-energy Multiplier'!AE$1),0)</f>
        <v>0</v>
      </c>
      <c r="AF31" s="136">
        <f>$C31*VLOOKUP($A31,'Non-energy Multiplier'!$A$1:$AQ$44,COLUMN('Non-energy Multiplier'!AF$1),0)</f>
        <v>0</v>
      </c>
      <c r="AG31" s="136">
        <f>$C31*VLOOKUP($A31,'Non-energy Multiplier'!$A$1:$AQ$44,COLUMN('Non-energy Multiplier'!AG$1),0)</f>
        <v>0</v>
      </c>
      <c r="AH31" s="136">
        <f>$C31*VLOOKUP($A31,'Non-energy Multiplier'!$A$1:$AQ$44,COLUMN('Non-energy Multiplier'!AH$1),0)</f>
        <v>0</v>
      </c>
      <c r="AI31" s="136">
        <f>$C31*VLOOKUP($A31,'Non-energy Multiplier'!$A$1:$AQ$44,COLUMN('Non-energy Multiplier'!AI$1),0)</f>
        <v>0</v>
      </c>
      <c r="AJ31" s="136">
        <f>$C31*VLOOKUP($A31,'Non-energy Multiplier'!$A$1:$AQ$44,COLUMN('Non-energy Multiplier'!AJ$1),0)</f>
        <v>0</v>
      </c>
      <c r="AK31" s="136">
        <f>$C31*VLOOKUP($A31,'Non-energy Multiplier'!$A$1:$AQ$44,COLUMN('Non-energy Multiplier'!AK$1),0)</f>
        <v>0</v>
      </c>
      <c r="AL31" s="136">
        <f>$C31*VLOOKUP($A31,'Non-energy Multiplier'!$A$1:$AQ$44,COLUMN('Non-energy Multiplier'!AL$1),0)</f>
        <v>0</v>
      </c>
      <c r="AM31" s="136">
        <f>$C31*VLOOKUP($A31,'Non-energy Multiplier'!$A$1:$AQ$44,COLUMN('Non-energy Multiplier'!AM$1),0)</f>
        <v>0</v>
      </c>
      <c r="AN31" s="136">
        <f>$C31*VLOOKUP($A31,'Non-energy Multiplier'!$A$1:$AQ$44,COLUMN('Non-energy Multiplier'!AN$1),0)</f>
        <v>0</v>
      </c>
      <c r="AO31" s="136">
        <f>$C31*VLOOKUP($A31,'Non-energy Multiplier'!$A$1:$AQ$44,COLUMN('Non-energy Multiplier'!AO$1),0)</f>
        <v>0</v>
      </c>
      <c r="AP31" s="136">
        <f>$C31*VLOOKUP($A31,'Non-energy Multiplier'!$A$1:$AQ$44,COLUMN('Non-energy Multiplier'!AP$1),0)</f>
        <v>0</v>
      </c>
      <c r="AQ31" s="136">
        <f>$C31*VLOOKUP($A31,'Non-energy Multiplier'!$A$1:$AQ$44,COLUMN('Non-energy Multiplier'!AQ$1),0)</f>
        <v>0</v>
      </c>
      <c r="AR31" s="136" t="str">
        <f>VLOOKUP($A31,'Sector Match'!$A$1:$B$43,2,0)</f>
        <v>other manufacturing 31T33</v>
      </c>
    </row>
    <row r="32" spans="1:44" x14ac:dyDescent="0.2">
      <c r="A32" s="12" t="s">
        <v>30</v>
      </c>
      <c r="B32" s="136">
        <f>'Non-energy Use 2019'!C144</f>
        <v>0</v>
      </c>
      <c r="C32" s="136">
        <f>'Non-energy Use 2020'!C144</f>
        <v>0</v>
      </c>
      <c r="D32" s="136">
        <f>$C32*VLOOKUP($A32,'Non-energy Multiplier'!$A$1:$AQ$44,COLUMN('Non-energy Multiplier'!D$1),0)</f>
        <v>0</v>
      </c>
      <c r="E32" s="136">
        <f>$C32*VLOOKUP($A32,'Non-energy Multiplier'!$A$1:$AQ$44,COLUMN('Non-energy Multiplier'!E$1),0)</f>
        <v>0</v>
      </c>
      <c r="F32" s="136">
        <f>$C32*VLOOKUP($A32,'Non-energy Multiplier'!$A$1:$AQ$44,COLUMN('Non-energy Multiplier'!F$1),0)</f>
        <v>0</v>
      </c>
      <c r="G32" s="136">
        <f>$C32*VLOOKUP($A32,'Non-energy Multiplier'!$A$1:$AQ$44,COLUMN('Non-energy Multiplier'!G$1),0)</f>
        <v>0</v>
      </c>
      <c r="H32" s="136">
        <f>$C32*VLOOKUP($A32,'Non-energy Multiplier'!$A$1:$AQ$44,COLUMN('Non-energy Multiplier'!H$1),0)</f>
        <v>0</v>
      </c>
      <c r="I32" s="136">
        <f>$C32*VLOOKUP($A32,'Non-energy Multiplier'!$A$1:$AQ$44,COLUMN('Non-energy Multiplier'!I$1),0)</f>
        <v>0</v>
      </c>
      <c r="J32" s="136">
        <f>$C32*VLOOKUP($A32,'Non-energy Multiplier'!$A$1:$AQ$44,COLUMN('Non-energy Multiplier'!J$1),0)</f>
        <v>0</v>
      </c>
      <c r="K32" s="136">
        <f>$C32*VLOOKUP($A32,'Non-energy Multiplier'!$A$1:$AQ$44,COLUMN('Non-energy Multiplier'!K$1),0)</f>
        <v>0</v>
      </c>
      <c r="L32" s="136">
        <f>$C32*VLOOKUP($A32,'Non-energy Multiplier'!$A$1:$AQ$44,COLUMN('Non-energy Multiplier'!L$1),0)</f>
        <v>0</v>
      </c>
      <c r="M32" s="136">
        <f>$C32*VLOOKUP($A32,'Non-energy Multiplier'!$A$1:$AQ$44,COLUMN('Non-energy Multiplier'!M$1),0)</f>
        <v>0</v>
      </c>
      <c r="N32" s="136">
        <f>$C32*VLOOKUP($A32,'Non-energy Multiplier'!$A$1:$AQ$44,COLUMN('Non-energy Multiplier'!N$1),0)</f>
        <v>0</v>
      </c>
      <c r="O32" s="136">
        <f>$C32*VLOOKUP($A32,'Non-energy Multiplier'!$A$1:$AQ$44,COLUMN('Non-energy Multiplier'!O$1),0)</f>
        <v>0</v>
      </c>
      <c r="P32" s="136">
        <f>$C32*VLOOKUP($A32,'Non-energy Multiplier'!$A$1:$AQ$44,COLUMN('Non-energy Multiplier'!P$1),0)</f>
        <v>0</v>
      </c>
      <c r="Q32" s="136">
        <f>$C32*VLOOKUP($A32,'Non-energy Multiplier'!$A$1:$AQ$44,COLUMN('Non-energy Multiplier'!Q$1),0)</f>
        <v>0</v>
      </c>
      <c r="R32" s="136">
        <f>$C32*VLOOKUP($A32,'Non-energy Multiplier'!$A$1:$AQ$44,COLUMN('Non-energy Multiplier'!R$1),0)</f>
        <v>0</v>
      </c>
      <c r="S32" s="136">
        <f>$C32*VLOOKUP($A32,'Non-energy Multiplier'!$A$1:$AQ$44,COLUMN('Non-energy Multiplier'!S$1),0)</f>
        <v>0</v>
      </c>
      <c r="T32" s="136">
        <f>$C32*VLOOKUP($A32,'Non-energy Multiplier'!$A$1:$AQ$44,COLUMN('Non-energy Multiplier'!T$1),0)</f>
        <v>0</v>
      </c>
      <c r="U32" s="136">
        <f>$C32*VLOOKUP($A32,'Non-energy Multiplier'!$A$1:$AQ$44,COLUMN('Non-energy Multiplier'!U$1),0)</f>
        <v>0</v>
      </c>
      <c r="V32" s="136">
        <f>$C32*VLOOKUP($A32,'Non-energy Multiplier'!$A$1:$AQ$44,COLUMN('Non-energy Multiplier'!V$1),0)</f>
        <v>0</v>
      </c>
      <c r="W32" s="136">
        <f>$C32*VLOOKUP($A32,'Non-energy Multiplier'!$A$1:$AQ$44,COLUMN('Non-energy Multiplier'!W$1),0)</f>
        <v>0</v>
      </c>
      <c r="X32" s="136">
        <f>$C32*VLOOKUP($A32,'Non-energy Multiplier'!$A$1:$AQ$44,COLUMN('Non-energy Multiplier'!X$1),0)</f>
        <v>0</v>
      </c>
      <c r="Y32" s="136">
        <f>$C32*VLOOKUP($A32,'Non-energy Multiplier'!$A$1:$AQ$44,COLUMN('Non-energy Multiplier'!Y$1),0)</f>
        <v>0</v>
      </c>
      <c r="Z32" s="136">
        <f>$C32*VLOOKUP($A32,'Non-energy Multiplier'!$A$1:$AQ$44,COLUMN('Non-energy Multiplier'!Z$1),0)</f>
        <v>0</v>
      </c>
      <c r="AA32" s="136">
        <f>$C32*VLOOKUP($A32,'Non-energy Multiplier'!$A$1:$AQ$44,COLUMN('Non-energy Multiplier'!AA$1),0)</f>
        <v>0</v>
      </c>
      <c r="AB32" s="136">
        <f>$C32*VLOOKUP($A32,'Non-energy Multiplier'!$A$1:$AQ$44,COLUMN('Non-energy Multiplier'!AB$1),0)</f>
        <v>0</v>
      </c>
      <c r="AC32" s="136">
        <f>$C32*VLOOKUP($A32,'Non-energy Multiplier'!$A$1:$AQ$44,COLUMN('Non-energy Multiplier'!AC$1),0)</f>
        <v>0</v>
      </c>
      <c r="AD32" s="136">
        <f>$C32*VLOOKUP($A32,'Non-energy Multiplier'!$A$1:$AQ$44,COLUMN('Non-energy Multiplier'!AD$1),0)</f>
        <v>0</v>
      </c>
      <c r="AE32" s="136">
        <f>$C32*VLOOKUP($A32,'Non-energy Multiplier'!$A$1:$AQ$44,COLUMN('Non-energy Multiplier'!AE$1),0)</f>
        <v>0</v>
      </c>
      <c r="AF32" s="136">
        <f>$C32*VLOOKUP($A32,'Non-energy Multiplier'!$A$1:$AQ$44,COLUMN('Non-energy Multiplier'!AF$1),0)</f>
        <v>0</v>
      </c>
      <c r="AG32" s="136">
        <f>$C32*VLOOKUP($A32,'Non-energy Multiplier'!$A$1:$AQ$44,COLUMN('Non-energy Multiplier'!AG$1),0)</f>
        <v>0</v>
      </c>
      <c r="AH32" s="136">
        <f>$C32*VLOOKUP($A32,'Non-energy Multiplier'!$A$1:$AQ$44,COLUMN('Non-energy Multiplier'!AH$1),0)</f>
        <v>0</v>
      </c>
      <c r="AI32" s="136">
        <f>$C32*VLOOKUP($A32,'Non-energy Multiplier'!$A$1:$AQ$44,COLUMN('Non-energy Multiplier'!AI$1),0)</f>
        <v>0</v>
      </c>
      <c r="AJ32" s="136">
        <f>$C32*VLOOKUP($A32,'Non-energy Multiplier'!$A$1:$AQ$44,COLUMN('Non-energy Multiplier'!AJ$1),0)</f>
        <v>0</v>
      </c>
      <c r="AK32" s="136">
        <f>$C32*VLOOKUP($A32,'Non-energy Multiplier'!$A$1:$AQ$44,COLUMN('Non-energy Multiplier'!AK$1),0)</f>
        <v>0</v>
      </c>
      <c r="AL32" s="136">
        <f>$C32*VLOOKUP($A32,'Non-energy Multiplier'!$A$1:$AQ$44,COLUMN('Non-energy Multiplier'!AL$1),0)</f>
        <v>0</v>
      </c>
      <c r="AM32" s="136">
        <f>$C32*VLOOKUP($A32,'Non-energy Multiplier'!$A$1:$AQ$44,COLUMN('Non-energy Multiplier'!AM$1),0)</f>
        <v>0</v>
      </c>
      <c r="AN32" s="136">
        <f>$C32*VLOOKUP($A32,'Non-energy Multiplier'!$A$1:$AQ$44,COLUMN('Non-energy Multiplier'!AN$1),0)</f>
        <v>0</v>
      </c>
      <c r="AO32" s="136">
        <f>$C32*VLOOKUP($A32,'Non-energy Multiplier'!$A$1:$AQ$44,COLUMN('Non-energy Multiplier'!AO$1),0)</f>
        <v>0</v>
      </c>
      <c r="AP32" s="136">
        <f>$C32*VLOOKUP($A32,'Non-energy Multiplier'!$A$1:$AQ$44,COLUMN('Non-energy Multiplier'!AP$1),0)</f>
        <v>0</v>
      </c>
      <c r="AQ32" s="136">
        <f>$C32*VLOOKUP($A32,'Non-energy Multiplier'!$A$1:$AQ$44,COLUMN('Non-energy Multiplier'!AQ$1),0)</f>
        <v>0</v>
      </c>
      <c r="AR32" s="136" t="str">
        <f>VLOOKUP($A32,'Sector Match'!$A$1:$B$43,2,0)</f>
        <v>glass and glass products 231</v>
      </c>
    </row>
    <row r="33" spans="1:44" x14ac:dyDescent="0.2">
      <c r="A33" s="12" t="s">
        <v>31</v>
      </c>
      <c r="B33" s="136">
        <f>'Non-energy Use 2019'!C145</f>
        <v>0</v>
      </c>
      <c r="C33" s="136">
        <f>'Non-energy Use 2020'!C145</f>
        <v>0</v>
      </c>
      <c r="D33" s="136">
        <f>$C33*VLOOKUP($A33,'Non-energy Multiplier'!$A$1:$AQ$44,COLUMN('Non-energy Multiplier'!D$1),0)</f>
        <v>0</v>
      </c>
      <c r="E33" s="136">
        <f>$C33*VLOOKUP($A33,'Non-energy Multiplier'!$A$1:$AQ$44,COLUMN('Non-energy Multiplier'!E$1),0)</f>
        <v>0</v>
      </c>
      <c r="F33" s="136">
        <f>$C33*VLOOKUP($A33,'Non-energy Multiplier'!$A$1:$AQ$44,COLUMN('Non-energy Multiplier'!F$1),0)</f>
        <v>0</v>
      </c>
      <c r="G33" s="136">
        <f>$C33*VLOOKUP($A33,'Non-energy Multiplier'!$A$1:$AQ$44,COLUMN('Non-energy Multiplier'!G$1),0)</f>
        <v>0</v>
      </c>
      <c r="H33" s="136">
        <f>$C33*VLOOKUP($A33,'Non-energy Multiplier'!$A$1:$AQ$44,COLUMN('Non-energy Multiplier'!H$1),0)</f>
        <v>0</v>
      </c>
      <c r="I33" s="136">
        <f>$C33*VLOOKUP($A33,'Non-energy Multiplier'!$A$1:$AQ$44,COLUMN('Non-energy Multiplier'!I$1),0)</f>
        <v>0</v>
      </c>
      <c r="J33" s="136">
        <f>$C33*VLOOKUP($A33,'Non-energy Multiplier'!$A$1:$AQ$44,COLUMN('Non-energy Multiplier'!J$1),0)</f>
        <v>0</v>
      </c>
      <c r="K33" s="136">
        <f>$C33*VLOOKUP($A33,'Non-energy Multiplier'!$A$1:$AQ$44,COLUMN('Non-energy Multiplier'!K$1),0)</f>
        <v>0</v>
      </c>
      <c r="L33" s="136">
        <f>$C33*VLOOKUP($A33,'Non-energy Multiplier'!$A$1:$AQ$44,COLUMN('Non-energy Multiplier'!L$1),0)</f>
        <v>0</v>
      </c>
      <c r="M33" s="136">
        <f>$C33*VLOOKUP($A33,'Non-energy Multiplier'!$A$1:$AQ$44,COLUMN('Non-energy Multiplier'!M$1),0)</f>
        <v>0</v>
      </c>
      <c r="N33" s="136">
        <f>$C33*VLOOKUP($A33,'Non-energy Multiplier'!$A$1:$AQ$44,COLUMN('Non-energy Multiplier'!N$1),0)</f>
        <v>0</v>
      </c>
      <c r="O33" s="136">
        <f>$C33*VLOOKUP($A33,'Non-energy Multiplier'!$A$1:$AQ$44,COLUMN('Non-energy Multiplier'!O$1),0)</f>
        <v>0</v>
      </c>
      <c r="P33" s="136">
        <f>$C33*VLOOKUP($A33,'Non-energy Multiplier'!$A$1:$AQ$44,COLUMN('Non-energy Multiplier'!P$1),0)</f>
        <v>0</v>
      </c>
      <c r="Q33" s="136">
        <f>$C33*VLOOKUP($A33,'Non-energy Multiplier'!$A$1:$AQ$44,COLUMN('Non-energy Multiplier'!Q$1),0)</f>
        <v>0</v>
      </c>
      <c r="R33" s="136">
        <f>$C33*VLOOKUP($A33,'Non-energy Multiplier'!$A$1:$AQ$44,COLUMN('Non-energy Multiplier'!R$1),0)</f>
        <v>0</v>
      </c>
      <c r="S33" s="136">
        <f>$C33*VLOOKUP($A33,'Non-energy Multiplier'!$A$1:$AQ$44,COLUMN('Non-energy Multiplier'!S$1),0)</f>
        <v>0</v>
      </c>
      <c r="T33" s="136">
        <f>$C33*VLOOKUP($A33,'Non-energy Multiplier'!$A$1:$AQ$44,COLUMN('Non-energy Multiplier'!T$1),0)</f>
        <v>0</v>
      </c>
      <c r="U33" s="136">
        <f>$C33*VLOOKUP($A33,'Non-energy Multiplier'!$A$1:$AQ$44,COLUMN('Non-energy Multiplier'!U$1),0)</f>
        <v>0</v>
      </c>
      <c r="V33" s="136">
        <f>$C33*VLOOKUP($A33,'Non-energy Multiplier'!$A$1:$AQ$44,COLUMN('Non-energy Multiplier'!V$1),0)</f>
        <v>0</v>
      </c>
      <c r="W33" s="136">
        <f>$C33*VLOOKUP($A33,'Non-energy Multiplier'!$A$1:$AQ$44,COLUMN('Non-energy Multiplier'!W$1),0)</f>
        <v>0</v>
      </c>
      <c r="X33" s="136">
        <f>$C33*VLOOKUP($A33,'Non-energy Multiplier'!$A$1:$AQ$44,COLUMN('Non-energy Multiplier'!X$1),0)</f>
        <v>0</v>
      </c>
      <c r="Y33" s="136">
        <f>$C33*VLOOKUP($A33,'Non-energy Multiplier'!$A$1:$AQ$44,COLUMN('Non-energy Multiplier'!Y$1),0)</f>
        <v>0</v>
      </c>
      <c r="Z33" s="136">
        <f>$C33*VLOOKUP($A33,'Non-energy Multiplier'!$A$1:$AQ$44,COLUMN('Non-energy Multiplier'!Z$1),0)</f>
        <v>0</v>
      </c>
      <c r="AA33" s="136">
        <f>$C33*VLOOKUP($A33,'Non-energy Multiplier'!$A$1:$AQ$44,COLUMN('Non-energy Multiplier'!AA$1),0)</f>
        <v>0</v>
      </c>
      <c r="AB33" s="136">
        <f>$C33*VLOOKUP($A33,'Non-energy Multiplier'!$A$1:$AQ$44,COLUMN('Non-energy Multiplier'!AB$1),0)</f>
        <v>0</v>
      </c>
      <c r="AC33" s="136">
        <f>$C33*VLOOKUP($A33,'Non-energy Multiplier'!$A$1:$AQ$44,COLUMN('Non-energy Multiplier'!AC$1),0)</f>
        <v>0</v>
      </c>
      <c r="AD33" s="136">
        <f>$C33*VLOOKUP($A33,'Non-energy Multiplier'!$A$1:$AQ$44,COLUMN('Non-energy Multiplier'!AD$1),0)</f>
        <v>0</v>
      </c>
      <c r="AE33" s="136">
        <f>$C33*VLOOKUP($A33,'Non-energy Multiplier'!$A$1:$AQ$44,COLUMN('Non-energy Multiplier'!AE$1),0)</f>
        <v>0</v>
      </c>
      <c r="AF33" s="136">
        <f>$C33*VLOOKUP($A33,'Non-energy Multiplier'!$A$1:$AQ$44,COLUMN('Non-energy Multiplier'!AF$1),0)</f>
        <v>0</v>
      </c>
      <c r="AG33" s="136">
        <f>$C33*VLOOKUP($A33,'Non-energy Multiplier'!$A$1:$AQ$44,COLUMN('Non-energy Multiplier'!AG$1),0)</f>
        <v>0</v>
      </c>
      <c r="AH33" s="136">
        <f>$C33*VLOOKUP($A33,'Non-energy Multiplier'!$A$1:$AQ$44,COLUMN('Non-energy Multiplier'!AH$1),0)</f>
        <v>0</v>
      </c>
      <c r="AI33" s="136">
        <f>$C33*VLOOKUP($A33,'Non-energy Multiplier'!$A$1:$AQ$44,COLUMN('Non-energy Multiplier'!AI$1),0)</f>
        <v>0</v>
      </c>
      <c r="AJ33" s="136">
        <f>$C33*VLOOKUP($A33,'Non-energy Multiplier'!$A$1:$AQ$44,COLUMN('Non-energy Multiplier'!AJ$1),0)</f>
        <v>0</v>
      </c>
      <c r="AK33" s="136">
        <f>$C33*VLOOKUP($A33,'Non-energy Multiplier'!$A$1:$AQ$44,COLUMN('Non-energy Multiplier'!AK$1),0)</f>
        <v>0</v>
      </c>
      <c r="AL33" s="136">
        <f>$C33*VLOOKUP($A33,'Non-energy Multiplier'!$A$1:$AQ$44,COLUMN('Non-energy Multiplier'!AL$1),0)</f>
        <v>0</v>
      </c>
      <c r="AM33" s="136">
        <f>$C33*VLOOKUP($A33,'Non-energy Multiplier'!$A$1:$AQ$44,COLUMN('Non-energy Multiplier'!AM$1),0)</f>
        <v>0</v>
      </c>
      <c r="AN33" s="136">
        <f>$C33*VLOOKUP($A33,'Non-energy Multiplier'!$A$1:$AQ$44,COLUMN('Non-energy Multiplier'!AN$1),0)</f>
        <v>0</v>
      </c>
      <c r="AO33" s="136">
        <f>$C33*VLOOKUP($A33,'Non-energy Multiplier'!$A$1:$AQ$44,COLUMN('Non-energy Multiplier'!AO$1),0)</f>
        <v>0</v>
      </c>
      <c r="AP33" s="136">
        <f>$C33*VLOOKUP($A33,'Non-energy Multiplier'!$A$1:$AQ$44,COLUMN('Non-energy Multiplier'!AP$1),0)</f>
        <v>0</v>
      </c>
      <c r="AQ33" s="136">
        <f>$C33*VLOOKUP($A33,'Non-energy Multiplier'!$A$1:$AQ$44,COLUMN('Non-energy Multiplier'!AQ$1),0)</f>
        <v>0</v>
      </c>
      <c r="AR33" s="136" t="str">
        <f>VLOOKUP($A33,'Sector Match'!$A$1:$B$43,2,0)</f>
        <v>road vehicles 29</v>
      </c>
    </row>
    <row r="34" spans="1:44" x14ac:dyDescent="0.2">
      <c r="A34" s="12" t="s">
        <v>32</v>
      </c>
      <c r="B34" s="136">
        <f>'Non-energy Use 2019'!C146</f>
        <v>0</v>
      </c>
      <c r="C34" s="136">
        <f>'Non-energy Use 2020'!C146</f>
        <v>0</v>
      </c>
      <c r="D34" s="136">
        <f>$C34*VLOOKUP($A34,'Non-energy Multiplier'!$A$1:$AQ$44,COLUMN('Non-energy Multiplier'!D$1),0)</f>
        <v>0</v>
      </c>
      <c r="E34" s="136">
        <f>$C34*VLOOKUP($A34,'Non-energy Multiplier'!$A$1:$AQ$44,COLUMN('Non-energy Multiplier'!E$1),0)</f>
        <v>0</v>
      </c>
      <c r="F34" s="136">
        <f>$C34*VLOOKUP($A34,'Non-energy Multiplier'!$A$1:$AQ$44,COLUMN('Non-energy Multiplier'!F$1),0)</f>
        <v>0</v>
      </c>
      <c r="G34" s="136">
        <f>$C34*VLOOKUP($A34,'Non-energy Multiplier'!$A$1:$AQ$44,COLUMN('Non-energy Multiplier'!G$1),0)</f>
        <v>0</v>
      </c>
      <c r="H34" s="136">
        <f>$C34*VLOOKUP($A34,'Non-energy Multiplier'!$A$1:$AQ$44,COLUMN('Non-energy Multiplier'!H$1),0)</f>
        <v>0</v>
      </c>
      <c r="I34" s="136">
        <f>$C34*VLOOKUP($A34,'Non-energy Multiplier'!$A$1:$AQ$44,COLUMN('Non-energy Multiplier'!I$1),0)</f>
        <v>0</v>
      </c>
      <c r="J34" s="136">
        <f>$C34*VLOOKUP($A34,'Non-energy Multiplier'!$A$1:$AQ$44,COLUMN('Non-energy Multiplier'!J$1),0)</f>
        <v>0</v>
      </c>
      <c r="K34" s="136">
        <f>$C34*VLOOKUP($A34,'Non-energy Multiplier'!$A$1:$AQ$44,COLUMN('Non-energy Multiplier'!K$1),0)</f>
        <v>0</v>
      </c>
      <c r="L34" s="136">
        <f>$C34*VLOOKUP($A34,'Non-energy Multiplier'!$A$1:$AQ$44,COLUMN('Non-energy Multiplier'!L$1),0)</f>
        <v>0</v>
      </c>
      <c r="M34" s="136">
        <f>$C34*VLOOKUP($A34,'Non-energy Multiplier'!$A$1:$AQ$44,COLUMN('Non-energy Multiplier'!M$1),0)</f>
        <v>0</v>
      </c>
      <c r="N34" s="136">
        <f>$C34*VLOOKUP($A34,'Non-energy Multiplier'!$A$1:$AQ$44,COLUMN('Non-energy Multiplier'!N$1),0)</f>
        <v>0</v>
      </c>
      <c r="O34" s="136">
        <f>$C34*VLOOKUP($A34,'Non-energy Multiplier'!$A$1:$AQ$44,COLUMN('Non-energy Multiplier'!O$1),0)</f>
        <v>0</v>
      </c>
      <c r="P34" s="136">
        <f>$C34*VLOOKUP($A34,'Non-energy Multiplier'!$A$1:$AQ$44,COLUMN('Non-energy Multiplier'!P$1),0)</f>
        <v>0</v>
      </c>
      <c r="Q34" s="136">
        <f>$C34*VLOOKUP($A34,'Non-energy Multiplier'!$A$1:$AQ$44,COLUMN('Non-energy Multiplier'!Q$1),0)</f>
        <v>0</v>
      </c>
      <c r="R34" s="136">
        <f>$C34*VLOOKUP($A34,'Non-energy Multiplier'!$A$1:$AQ$44,COLUMN('Non-energy Multiplier'!R$1),0)</f>
        <v>0</v>
      </c>
      <c r="S34" s="136">
        <f>$C34*VLOOKUP($A34,'Non-energy Multiplier'!$A$1:$AQ$44,COLUMN('Non-energy Multiplier'!S$1),0)</f>
        <v>0</v>
      </c>
      <c r="T34" s="136">
        <f>$C34*VLOOKUP($A34,'Non-energy Multiplier'!$A$1:$AQ$44,COLUMN('Non-energy Multiplier'!T$1),0)</f>
        <v>0</v>
      </c>
      <c r="U34" s="136">
        <f>$C34*VLOOKUP($A34,'Non-energy Multiplier'!$A$1:$AQ$44,COLUMN('Non-energy Multiplier'!U$1),0)</f>
        <v>0</v>
      </c>
      <c r="V34" s="136">
        <f>$C34*VLOOKUP($A34,'Non-energy Multiplier'!$A$1:$AQ$44,COLUMN('Non-energy Multiplier'!V$1),0)</f>
        <v>0</v>
      </c>
      <c r="W34" s="136">
        <f>$C34*VLOOKUP($A34,'Non-energy Multiplier'!$A$1:$AQ$44,COLUMN('Non-energy Multiplier'!W$1),0)</f>
        <v>0</v>
      </c>
      <c r="X34" s="136">
        <f>$C34*VLOOKUP($A34,'Non-energy Multiplier'!$A$1:$AQ$44,COLUMN('Non-energy Multiplier'!X$1),0)</f>
        <v>0</v>
      </c>
      <c r="Y34" s="136">
        <f>$C34*VLOOKUP($A34,'Non-energy Multiplier'!$A$1:$AQ$44,COLUMN('Non-energy Multiplier'!Y$1),0)</f>
        <v>0</v>
      </c>
      <c r="Z34" s="136">
        <f>$C34*VLOOKUP($A34,'Non-energy Multiplier'!$A$1:$AQ$44,COLUMN('Non-energy Multiplier'!Z$1),0)</f>
        <v>0</v>
      </c>
      <c r="AA34" s="136">
        <f>$C34*VLOOKUP($A34,'Non-energy Multiplier'!$A$1:$AQ$44,COLUMN('Non-energy Multiplier'!AA$1),0)</f>
        <v>0</v>
      </c>
      <c r="AB34" s="136">
        <f>$C34*VLOOKUP($A34,'Non-energy Multiplier'!$A$1:$AQ$44,COLUMN('Non-energy Multiplier'!AB$1),0)</f>
        <v>0</v>
      </c>
      <c r="AC34" s="136">
        <f>$C34*VLOOKUP($A34,'Non-energy Multiplier'!$A$1:$AQ$44,COLUMN('Non-energy Multiplier'!AC$1),0)</f>
        <v>0</v>
      </c>
      <c r="AD34" s="136">
        <f>$C34*VLOOKUP($A34,'Non-energy Multiplier'!$A$1:$AQ$44,COLUMN('Non-energy Multiplier'!AD$1),0)</f>
        <v>0</v>
      </c>
      <c r="AE34" s="136">
        <f>$C34*VLOOKUP($A34,'Non-energy Multiplier'!$A$1:$AQ$44,COLUMN('Non-energy Multiplier'!AE$1),0)</f>
        <v>0</v>
      </c>
      <c r="AF34" s="136">
        <f>$C34*VLOOKUP($A34,'Non-energy Multiplier'!$A$1:$AQ$44,COLUMN('Non-energy Multiplier'!AF$1),0)</f>
        <v>0</v>
      </c>
      <c r="AG34" s="136">
        <f>$C34*VLOOKUP($A34,'Non-energy Multiplier'!$A$1:$AQ$44,COLUMN('Non-energy Multiplier'!AG$1),0)</f>
        <v>0</v>
      </c>
      <c r="AH34" s="136">
        <f>$C34*VLOOKUP($A34,'Non-energy Multiplier'!$A$1:$AQ$44,COLUMN('Non-energy Multiplier'!AH$1),0)</f>
        <v>0</v>
      </c>
      <c r="AI34" s="136">
        <f>$C34*VLOOKUP($A34,'Non-energy Multiplier'!$A$1:$AQ$44,COLUMN('Non-energy Multiplier'!AI$1),0)</f>
        <v>0</v>
      </c>
      <c r="AJ34" s="136">
        <f>$C34*VLOOKUP($A34,'Non-energy Multiplier'!$A$1:$AQ$44,COLUMN('Non-energy Multiplier'!AJ$1),0)</f>
        <v>0</v>
      </c>
      <c r="AK34" s="136">
        <f>$C34*VLOOKUP($A34,'Non-energy Multiplier'!$A$1:$AQ$44,COLUMN('Non-energy Multiplier'!AK$1),0)</f>
        <v>0</v>
      </c>
      <c r="AL34" s="136">
        <f>$C34*VLOOKUP($A34,'Non-energy Multiplier'!$A$1:$AQ$44,COLUMN('Non-energy Multiplier'!AL$1),0)</f>
        <v>0</v>
      </c>
      <c r="AM34" s="136">
        <f>$C34*VLOOKUP($A34,'Non-energy Multiplier'!$A$1:$AQ$44,COLUMN('Non-energy Multiplier'!AM$1),0)</f>
        <v>0</v>
      </c>
      <c r="AN34" s="136">
        <f>$C34*VLOOKUP($A34,'Non-energy Multiplier'!$A$1:$AQ$44,COLUMN('Non-energy Multiplier'!AN$1),0)</f>
        <v>0</v>
      </c>
      <c r="AO34" s="136">
        <f>$C34*VLOOKUP($A34,'Non-energy Multiplier'!$A$1:$AQ$44,COLUMN('Non-energy Multiplier'!AO$1),0)</f>
        <v>0</v>
      </c>
      <c r="AP34" s="136">
        <f>$C34*VLOOKUP($A34,'Non-energy Multiplier'!$A$1:$AQ$44,COLUMN('Non-energy Multiplier'!AP$1),0)</f>
        <v>0</v>
      </c>
      <c r="AQ34" s="136">
        <f>$C34*VLOOKUP($A34,'Non-energy Multiplier'!$A$1:$AQ$44,COLUMN('Non-energy Multiplier'!AQ$1),0)</f>
        <v>0</v>
      </c>
      <c r="AR34" s="136" t="str">
        <f>VLOOKUP($A34,'Sector Match'!$A$1:$B$43,2,0)</f>
        <v>nonroad vehicles 30</v>
      </c>
    </row>
    <row r="35" spans="1:44" x14ac:dyDescent="0.2">
      <c r="A35" s="12" t="s">
        <v>33</v>
      </c>
      <c r="B35" s="136">
        <f>'Non-energy Use 2019'!C147</f>
        <v>0</v>
      </c>
      <c r="C35" s="136">
        <f>'Non-energy Use 2020'!C147</f>
        <v>0</v>
      </c>
      <c r="D35" s="136">
        <f>$C35*VLOOKUP($A35,'Non-energy Multiplier'!$A$1:$AQ$44,COLUMN('Non-energy Multiplier'!D$1),0)</f>
        <v>0</v>
      </c>
      <c r="E35" s="136">
        <f>$C35*VLOOKUP($A35,'Non-energy Multiplier'!$A$1:$AQ$44,COLUMN('Non-energy Multiplier'!E$1),0)</f>
        <v>0</v>
      </c>
      <c r="F35" s="136">
        <f>$C35*VLOOKUP($A35,'Non-energy Multiplier'!$A$1:$AQ$44,COLUMN('Non-energy Multiplier'!F$1),0)</f>
        <v>0</v>
      </c>
      <c r="G35" s="136">
        <f>$C35*VLOOKUP($A35,'Non-energy Multiplier'!$A$1:$AQ$44,COLUMN('Non-energy Multiplier'!G$1),0)</f>
        <v>0</v>
      </c>
      <c r="H35" s="136">
        <f>$C35*VLOOKUP($A35,'Non-energy Multiplier'!$A$1:$AQ$44,COLUMN('Non-energy Multiplier'!H$1),0)</f>
        <v>0</v>
      </c>
      <c r="I35" s="136">
        <f>$C35*VLOOKUP($A35,'Non-energy Multiplier'!$A$1:$AQ$44,COLUMN('Non-energy Multiplier'!I$1),0)</f>
        <v>0</v>
      </c>
      <c r="J35" s="136">
        <f>$C35*VLOOKUP($A35,'Non-energy Multiplier'!$A$1:$AQ$44,COLUMN('Non-energy Multiplier'!J$1),0)</f>
        <v>0</v>
      </c>
      <c r="K35" s="136">
        <f>$C35*VLOOKUP($A35,'Non-energy Multiplier'!$A$1:$AQ$44,COLUMN('Non-energy Multiplier'!K$1),0)</f>
        <v>0</v>
      </c>
      <c r="L35" s="136">
        <f>$C35*VLOOKUP($A35,'Non-energy Multiplier'!$A$1:$AQ$44,COLUMN('Non-energy Multiplier'!L$1),0)</f>
        <v>0</v>
      </c>
      <c r="M35" s="136">
        <f>$C35*VLOOKUP($A35,'Non-energy Multiplier'!$A$1:$AQ$44,COLUMN('Non-energy Multiplier'!M$1),0)</f>
        <v>0</v>
      </c>
      <c r="N35" s="136">
        <f>$C35*VLOOKUP($A35,'Non-energy Multiplier'!$A$1:$AQ$44,COLUMN('Non-energy Multiplier'!N$1),0)</f>
        <v>0</v>
      </c>
      <c r="O35" s="136">
        <f>$C35*VLOOKUP($A35,'Non-energy Multiplier'!$A$1:$AQ$44,COLUMN('Non-energy Multiplier'!O$1),0)</f>
        <v>0</v>
      </c>
      <c r="P35" s="136">
        <f>$C35*VLOOKUP($A35,'Non-energy Multiplier'!$A$1:$AQ$44,COLUMN('Non-energy Multiplier'!P$1),0)</f>
        <v>0</v>
      </c>
      <c r="Q35" s="136">
        <f>$C35*VLOOKUP($A35,'Non-energy Multiplier'!$A$1:$AQ$44,COLUMN('Non-energy Multiplier'!Q$1),0)</f>
        <v>0</v>
      </c>
      <c r="R35" s="136">
        <f>$C35*VLOOKUP($A35,'Non-energy Multiplier'!$A$1:$AQ$44,COLUMN('Non-energy Multiplier'!R$1),0)</f>
        <v>0</v>
      </c>
      <c r="S35" s="136">
        <f>$C35*VLOOKUP($A35,'Non-energy Multiplier'!$A$1:$AQ$44,COLUMN('Non-energy Multiplier'!S$1),0)</f>
        <v>0</v>
      </c>
      <c r="T35" s="136">
        <f>$C35*VLOOKUP($A35,'Non-energy Multiplier'!$A$1:$AQ$44,COLUMN('Non-energy Multiplier'!T$1),0)</f>
        <v>0</v>
      </c>
      <c r="U35" s="136">
        <f>$C35*VLOOKUP($A35,'Non-energy Multiplier'!$A$1:$AQ$44,COLUMN('Non-energy Multiplier'!U$1),0)</f>
        <v>0</v>
      </c>
      <c r="V35" s="136">
        <f>$C35*VLOOKUP($A35,'Non-energy Multiplier'!$A$1:$AQ$44,COLUMN('Non-energy Multiplier'!V$1),0)</f>
        <v>0</v>
      </c>
      <c r="W35" s="136">
        <f>$C35*VLOOKUP($A35,'Non-energy Multiplier'!$A$1:$AQ$44,COLUMN('Non-energy Multiplier'!W$1),0)</f>
        <v>0</v>
      </c>
      <c r="X35" s="136">
        <f>$C35*VLOOKUP($A35,'Non-energy Multiplier'!$A$1:$AQ$44,COLUMN('Non-energy Multiplier'!X$1),0)</f>
        <v>0</v>
      </c>
      <c r="Y35" s="136">
        <f>$C35*VLOOKUP($A35,'Non-energy Multiplier'!$A$1:$AQ$44,COLUMN('Non-energy Multiplier'!Y$1),0)</f>
        <v>0</v>
      </c>
      <c r="Z35" s="136">
        <f>$C35*VLOOKUP($A35,'Non-energy Multiplier'!$A$1:$AQ$44,COLUMN('Non-energy Multiplier'!Z$1),0)</f>
        <v>0</v>
      </c>
      <c r="AA35" s="136">
        <f>$C35*VLOOKUP($A35,'Non-energy Multiplier'!$A$1:$AQ$44,COLUMN('Non-energy Multiplier'!AA$1),0)</f>
        <v>0</v>
      </c>
      <c r="AB35" s="136">
        <f>$C35*VLOOKUP($A35,'Non-energy Multiplier'!$A$1:$AQ$44,COLUMN('Non-energy Multiplier'!AB$1),0)</f>
        <v>0</v>
      </c>
      <c r="AC35" s="136">
        <f>$C35*VLOOKUP($A35,'Non-energy Multiplier'!$A$1:$AQ$44,COLUMN('Non-energy Multiplier'!AC$1),0)</f>
        <v>0</v>
      </c>
      <c r="AD35" s="136">
        <f>$C35*VLOOKUP($A35,'Non-energy Multiplier'!$A$1:$AQ$44,COLUMN('Non-energy Multiplier'!AD$1),0)</f>
        <v>0</v>
      </c>
      <c r="AE35" s="136">
        <f>$C35*VLOOKUP($A35,'Non-energy Multiplier'!$A$1:$AQ$44,COLUMN('Non-energy Multiplier'!AE$1),0)</f>
        <v>0</v>
      </c>
      <c r="AF35" s="136">
        <f>$C35*VLOOKUP($A35,'Non-energy Multiplier'!$A$1:$AQ$44,COLUMN('Non-energy Multiplier'!AF$1),0)</f>
        <v>0</v>
      </c>
      <c r="AG35" s="136">
        <f>$C35*VLOOKUP($A35,'Non-energy Multiplier'!$A$1:$AQ$44,COLUMN('Non-energy Multiplier'!AG$1),0)</f>
        <v>0</v>
      </c>
      <c r="AH35" s="136">
        <f>$C35*VLOOKUP($A35,'Non-energy Multiplier'!$A$1:$AQ$44,COLUMN('Non-energy Multiplier'!AH$1),0)</f>
        <v>0</v>
      </c>
      <c r="AI35" s="136">
        <f>$C35*VLOOKUP($A35,'Non-energy Multiplier'!$A$1:$AQ$44,COLUMN('Non-energy Multiplier'!AI$1),0)</f>
        <v>0</v>
      </c>
      <c r="AJ35" s="136">
        <f>$C35*VLOOKUP($A35,'Non-energy Multiplier'!$A$1:$AQ$44,COLUMN('Non-energy Multiplier'!AJ$1),0)</f>
        <v>0</v>
      </c>
      <c r="AK35" s="136">
        <f>$C35*VLOOKUP($A35,'Non-energy Multiplier'!$A$1:$AQ$44,COLUMN('Non-energy Multiplier'!AK$1),0)</f>
        <v>0</v>
      </c>
      <c r="AL35" s="136">
        <f>$C35*VLOOKUP($A35,'Non-energy Multiplier'!$A$1:$AQ$44,COLUMN('Non-energy Multiplier'!AL$1),0)</f>
        <v>0</v>
      </c>
      <c r="AM35" s="136">
        <f>$C35*VLOOKUP($A35,'Non-energy Multiplier'!$A$1:$AQ$44,COLUMN('Non-energy Multiplier'!AM$1),0)</f>
        <v>0</v>
      </c>
      <c r="AN35" s="136">
        <f>$C35*VLOOKUP($A35,'Non-energy Multiplier'!$A$1:$AQ$44,COLUMN('Non-energy Multiplier'!AN$1),0)</f>
        <v>0</v>
      </c>
      <c r="AO35" s="136">
        <f>$C35*VLOOKUP($A35,'Non-energy Multiplier'!$A$1:$AQ$44,COLUMN('Non-energy Multiplier'!AO$1),0)</f>
        <v>0</v>
      </c>
      <c r="AP35" s="136">
        <f>$C35*VLOOKUP($A35,'Non-energy Multiplier'!$A$1:$AQ$44,COLUMN('Non-energy Multiplier'!AP$1),0)</f>
        <v>0</v>
      </c>
      <c r="AQ35" s="136">
        <f>$C35*VLOOKUP($A35,'Non-energy Multiplier'!$A$1:$AQ$44,COLUMN('Non-energy Multiplier'!AQ$1),0)</f>
        <v>0</v>
      </c>
      <c r="AR35" s="136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6">
        <f>'Non-energy Use 2019'!C148</f>
        <v>0</v>
      </c>
      <c r="C36" s="136">
        <f>'Non-energy Use 2020'!C148</f>
        <v>0</v>
      </c>
      <c r="D36" s="136">
        <f>$C36*VLOOKUP($A36,'Non-energy Multiplier'!$A$1:$AQ$44,COLUMN('Non-energy Multiplier'!D$1),0)</f>
        <v>0</v>
      </c>
      <c r="E36" s="136">
        <f>$C36*VLOOKUP($A36,'Non-energy Multiplier'!$A$1:$AQ$44,COLUMN('Non-energy Multiplier'!E$1),0)</f>
        <v>0</v>
      </c>
      <c r="F36" s="136">
        <f>$C36*VLOOKUP($A36,'Non-energy Multiplier'!$A$1:$AQ$44,COLUMN('Non-energy Multiplier'!F$1),0)</f>
        <v>0</v>
      </c>
      <c r="G36" s="136">
        <f>$C36*VLOOKUP($A36,'Non-energy Multiplier'!$A$1:$AQ$44,COLUMN('Non-energy Multiplier'!G$1),0)</f>
        <v>0</v>
      </c>
      <c r="H36" s="136">
        <f>$C36*VLOOKUP($A36,'Non-energy Multiplier'!$A$1:$AQ$44,COLUMN('Non-energy Multiplier'!H$1),0)</f>
        <v>0</v>
      </c>
      <c r="I36" s="136">
        <f>$C36*VLOOKUP($A36,'Non-energy Multiplier'!$A$1:$AQ$44,COLUMN('Non-energy Multiplier'!I$1),0)</f>
        <v>0</v>
      </c>
      <c r="J36" s="136">
        <f>$C36*VLOOKUP($A36,'Non-energy Multiplier'!$A$1:$AQ$44,COLUMN('Non-energy Multiplier'!J$1),0)</f>
        <v>0</v>
      </c>
      <c r="K36" s="136">
        <f>$C36*VLOOKUP($A36,'Non-energy Multiplier'!$A$1:$AQ$44,COLUMN('Non-energy Multiplier'!K$1),0)</f>
        <v>0</v>
      </c>
      <c r="L36" s="136">
        <f>$C36*VLOOKUP($A36,'Non-energy Multiplier'!$A$1:$AQ$44,COLUMN('Non-energy Multiplier'!L$1),0)</f>
        <v>0</v>
      </c>
      <c r="M36" s="136">
        <f>$C36*VLOOKUP($A36,'Non-energy Multiplier'!$A$1:$AQ$44,COLUMN('Non-energy Multiplier'!M$1),0)</f>
        <v>0</v>
      </c>
      <c r="N36" s="136">
        <f>$C36*VLOOKUP($A36,'Non-energy Multiplier'!$A$1:$AQ$44,COLUMN('Non-energy Multiplier'!N$1),0)</f>
        <v>0</v>
      </c>
      <c r="O36" s="136">
        <f>$C36*VLOOKUP($A36,'Non-energy Multiplier'!$A$1:$AQ$44,COLUMN('Non-energy Multiplier'!O$1),0)</f>
        <v>0</v>
      </c>
      <c r="P36" s="136">
        <f>$C36*VLOOKUP($A36,'Non-energy Multiplier'!$A$1:$AQ$44,COLUMN('Non-energy Multiplier'!P$1),0)</f>
        <v>0</v>
      </c>
      <c r="Q36" s="136">
        <f>$C36*VLOOKUP($A36,'Non-energy Multiplier'!$A$1:$AQ$44,COLUMN('Non-energy Multiplier'!Q$1),0)</f>
        <v>0</v>
      </c>
      <c r="R36" s="136">
        <f>$C36*VLOOKUP($A36,'Non-energy Multiplier'!$A$1:$AQ$44,COLUMN('Non-energy Multiplier'!R$1),0)</f>
        <v>0</v>
      </c>
      <c r="S36" s="136">
        <f>$C36*VLOOKUP($A36,'Non-energy Multiplier'!$A$1:$AQ$44,COLUMN('Non-energy Multiplier'!S$1),0)</f>
        <v>0</v>
      </c>
      <c r="T36" s="136">
        <f>$C36*VLOOKUP($A36,'Non-energy Multiplier'!$A$1:$AQ$44,COLUMN('Non-energy Multiplier'!T$1),0)</f>
        <v>0</v>
      </c>
      <c r="U36" s="136">
        <f>$C36*VLOOKUP($A36,'Non-energy Multiplier'!$A$1:$AQ$44,COLUMN('Non-energy Multiplier'!U$1),0)</f>
        <v>0</v>
      </c>
      <c r="V36" s="136">
        <f>$C36*VLOOKUP($A36,'Non-energy Multiplier'!$A$1:$AQ$44,COLUMN('Non-energy Multiplier'!V$1),0)</f>
        <v>0</v>
      </c>
      <c r="W36" s="136">
        <f>$C36*VLOOKUP($A36,'Non-energy Multiplier'!$A$1:$AQ$44,COLUMN('Non-energy Multiplier'!W$1),0)</f>
        <v>0</v>
      </c>
      <c r="X36" s="136">
        <f>$C36*VLOOKUP($A36,'Non-energy Multiplier'!$A$1:$AQ$44,COLUMN('Non-energy Multiplier'!X$1),0)</f>
        <v>0</v>
      </c>
      <c r="Y36" s="136">
        <f>$C36*VLOOKUP($A36,'Non-energy Multiplier'!$A$1:$AQ$44,COLUMN('Non-energy Multiplier'!Y$1),0)</f>
        <v>0</v>
      </c>
      <c r="Z36" s="136">
        <f>$C36*VLOOKUP($A36,'Non-energy Multiplier'!$A$1:$AQ$44,COLUMN('Non-energy Multiplier'!Z$1),0)</f>
        <v>0</v>
      </c>
      <c r="AA36" s="136">
        <f>$C36*VLOOKUP($A36,'Non-energy Multiplier'!$A$1:$AQ$44,COLUMN('Non-energy Multiplier'!AA$1),0)</f>
        <v>0</v>
      </c>
      <c r="AB36" s="136">
        <f>$C36*VLOOKUP($A36,'Non-energy Multiplier'!$A$1:$AQ$44,COLUMN('Non-energy Multiplier'!AB$1),0)</f>
        <v>0</v>
      </c>
      <c r="AC36" s="136">
        <f>$C36*VLOOKUP($A36,'Non-energy Multiplier'!$A$1:$AQ$44,COLUMN('Non-energy Multiplier'!AC$1),0)</f>
        <v>0</v>
      </c>
      <c r="AD36" s="136">
        <f>$C36*VLOOKUP($A36,'Non-energy Multiplier'!$A$1:$AQ$44,COLUMN('Non-energy Multiplier'!AD$1),0)</f>
        <v>0</v>
      </c>
      <c r="AE36" s="136">
        <f>$C36*VLOOKUP($A36,'Non-energy Multiplier'!$A$1:$AQ$44,COLUMN('Non-energy Multiplier'!AE$1),0)</f>
        <v>0</v>
      </c>
      <c r="AF36" s="136">
        <f>$C36*VLOOKUP($A36,'Non-energy Multiplier'!$A$1:$AQ$44,COLUMN('Non-energy Multiplier'!AF$1),0)</f>
        <v>0</v>
      </c>
      <c r="AG36" s="136">
        <f>$C36*VLOOKUP($A36,'Non-energy Multiplier'!$A$1:$AQ$44,COLUMN('Non-energy Multiplier'!AG$1),0)</f>
        <v>0</v>
      </c>
      <c r="AH36" s="136">
        <f>$C36*VLOOKUP($A36,'Non-energy Multiplier'!$A$1:$AQ$44,COLUMN('Non-energy Multiplier'!AH$1),0)</f>
        <v>0</v>
      </c>
      <c r="AI36" s="136">
        <f>$C36*VLOOKUP($A36,'Non-energy Multiplier'!$A$1:$AQ$44,COLUMN('Non-energy Multiplier'!AI$1),0)</f>
        <v>0</v>
      </c>
      <c r="AJ36" s="136">
        <f>$C36*VLOOKUP($A36,'Non-energy Multiplier'!$A$1:$AQ$44,COLUMN('Non-energy Multiplier'!AJ$1),0)</f>
        <v>0</v>
      </c>
      <c r="AK36" s="136">
        <f>$C36*VLOOKUP($A36,'Non-energy Multiplier'!$A$1:$AQ$44,COLUMN('Non-energy Multiplier'!AK$1),0)</f>
        <v>0</v>
      </c>
      <c r="AL36" s="136">
        <f>$C36*VLOOKUP($A36,'Non-energy Multiplier'!$A$1:$AQ$44,COLUMN('Non-energy Multiplier'!AL$1),0)</f>
        <v>0</v>
      </c>
      <c r="AM36" s="136">
        <f>$C36*VLOOKUP($A36,'Non-energy Multiplier'!$A$1:$AQ$44,COLUMN('Non-energy Multiplier'!AM$1),0)</f>
        <v>0</v>
      </c>
      <c r="AN36" s="136">
        <f>$C36*VLOOKUP($A36,'Non-energy Multiplier'!$A$1:$AQ$44,COLUMN('Non-energy Multiplier'!AN$1),0)</f>
        <v>0</v>
      </c>
      <c r="AO36" s="136">
        <f>$C36*VLOOKUP($A36,'Non-energy Multiplier'!$A$1:$AQ$44,COLUMN('Non-energy Multiplier'!AO$1),0)</f>
        <v>0</v>
      </c>
      <c r="AP36" s="136">
        <f>$C36*VLOOKUP($A36,'Non-energy Multiplier'!$A$1:$AQ$44,COLUMN('Non-energy Multiplier'!AP$1),0)</f>
        <v>0</v>
      </c>
      <c r="AQ36" s="136">
        <f>$C36*VLOOKUP($A36,'Non-energy Multiplier'!$A$1:$AQ$44,COLUMN('Non-energy Multiplier'!AQ$1),0)</f>
        <v>0</v>
      </c>
      <c r="AR36" s="136" t="str">
        <f>VLOOKUP($A36,'Sector Match'!$A$1:$B$43,2,0)</f>
        <v>computers and electronics 26</v>
      </c>
    </row>
    <row r="37" spans="1:44" x14ac:dyDescent="0.2">
      <c r="A37" s="12" t="s">
        <v>35</v>
      </c>
      <c r="B37" s="136">
        <f>'Non-energy Use 2019'!C149</f>
        <v>0</v>
      </c>
      <c r="C37" s="136">
        <f>'Non-energy Use 2020'!C149</f>
        <v>0</v>
      </c>
      <c r="D37" s="136">
        <f>$C37*VLOOKUP($A37,'Non-energy Multiplier'!$A$1:$AQ$44,COLUMN('Non-energy Multiplier'!D$1),0)</f>
        <v>0</v>
      </c>
      <c r="E37" s="136">
        <f>$C37*VLOOKUP($A37,'Non-energy Multiplier'!$A$1:$AQ$44,COLUMN('Non-energy Multiplier'!E$1),0)</f>
        <v>0</v>
      </c>
      <c r="F37" s="136">
        <f>$C37*VLOOKUP($A37,'Non-energy Multiplier'!$A$1:$AQ$44,COLUMN('Non-energy Multiplier'!F$1),0)</f>
        <v>0</v>
      </c>
      <c r="G37" s="136">
        <f>$C37*VLOOKUP($A37,'Non-energy Multiplier'!$A$1:$AQ$44,COLUMN('Non-energy Multiplier'!G$1),0)</f>
        <v>0</v>
      </c>
      <c r="H37" s="136">
        <f>$C37*VLOOKUP($A37,'Non-energy Multiplier'!$A$1:$AQ$44,COLUMN('Non-energy Multiplier'!H$1),0)</f>
        <v>0</v>
      </c>
      <c r="I37" s="136">
        <f>$C37*VLOOKUP($A37,'Non-energy Multiplier'!$A$1:$AQ$44,COLUMN('Non-energy Multiplier'!I$1),0)</f>
        <v>0</v>
      </c>
      <c r="J37" s="136">
        <f>$C37*VLOOKUP($A37,'Non-energy Multiplier'!$A$1:$AQ$44,COLUMN('Non-energy Multiplier'!J$1),0)</f>
        <v>0</v>
      </c>
      <c r="K37" s="136">
        <f>$C37*VLOOKUP($A37,'Non-energy Multiplier'!$A$1:$AQ$44,COLUMN('Non-energy Multiplier'!K$1),0)</f>
        <v>0</v>
      </c>
      <c r="L37" s="136">
        <f>$C37*VLOOKUP($A37,'Non-energy Multiplier'!$A$1:$AQ$44,COLUMN('Non-energy Multiplier'!L$1),0)</f>
        <v>0</v>
      </c>
      <c r="M37" s="136">
        <f>$C37*VLOOKUP($A37,'Non-energy Multiplier'!$A$1:$AQ$44,COLUMN('Non-energy Multiplier'!M$1),0)</f>
        <v>0</v>
      </c>
      <c r="N37" s="136">
        <f>$C37*VLOOKUP($A37,'Non-energy Multiplier'!$A$1:$AQ$44,COLUMN('Non-energy Multiplier'!N$1),0)</f>
        <v>0</v>
      </c>
      <c r="O37" s="136">
        <f>$C37*VLOOKUP($A37,'Non-energy Multiplier'!$A$1:$AQ$44,COLUMN('Non-energy Multiplier'!O$1),0)</f>
        <v>0</v>
      </c>
      <c r="P37" s="136">
        <f>$C37*VLOOKUP($A37,'Non-energy Multiplier'!$A$1:$AQ$44,COLUMN('Non-energy Multiplier'!P$1),0)</f>
        <v>0</v>
      </c>
      <c r="Q37" s="136">
        <f>$C37*VLOOKUP($A37,'Non-energy Multiplier'!$A$1:$AQ$44,COLUMN('Non-energy Multiplier'!Q$1),0)</f>
        <v>0</v>
      </c>
      <c r="R37" s="136">
        <f>$C37*VLOOKUP($A37,'Non-energy Multiplier'!$A$1:$AQ$44,COLUMN('Non-energy Multiplier'!R$1),0)</f>
        <v>0</v>
      </c>
      <c r="S37" s="136">
        <f>$C37*VLOOKUP($A37,'Non-energy Multiplier'!$A$1:$AQ$44,COLUMN('Non-energy Multiplier'!S$1),0)</f>
        <v>0</v>
      </c>
      <c r="T37" s="136">
        <f>$C37*VLOOKUP($A37,'Non-energy Multiplier'!$A$1:$AQ$44,COLUMN('Non-energy Multiplier'!T$1),0)</f>
        <v>0</v>
      </c>
      <c r="U37" s="136">
        <f>$C37*VLOOKUP($A37,'Non-energy Multiplier'!$A$1:$AQ$44,COLUMN('Non-energy Multiplier'!U$1),0)</f>
        <v>0</v>
      </c>
      <c r="V37" s="136">
        <f>$C37*VLOOKUP($A37,'Non-energy Multiplier'!$A$1:$AQ$44,COLUMN('Non-energy Multiplier'!V$1),0)</f>
        <v>0</v>
      </c>
      <c r="W37" s="136">
        <f>$C37*VLOOKUP($A37,'Non-energy Multiplier'!$A$1:$AQ$44,COLUMN('Non-energy Multiplier'!W$1),0)</f>
        <v>0</v>
      </c>
      <c r="X37" s="136">
        <f>$C37*VLOOKUP($A37,'Non-energy Multiplier'!$A$1:$AQ$44,COLUMN('Non-energy Multiplier'!X$1),0)</f>
        <v>0</v>
      </c>
      <c r="Y37" s="136">
        <f>$C37*VLOOKUP($A37,'Non-energy Multiplier'!$A$1:$AQ$44,COLUMN('Non-energy Multiplier'!Y$1),0)</f>
        <v>0</v>
      </c>
      <c r="Z37" s="136">
        <f>$C37*VLOOKUP($A37,'Non-energy Multiplier'!$A$1:$AQ$44,COLUMN('Non-energy Multiplier'!Z$1),0)</f>
        <v>0</v>
      </c>
      <c r="AA37" s="136">
        <f>$C37*VLOOKUP($A37,'Non-energy Multiplier'!$A$1:$AQ$44,COLUMN('Non-energy Multiplier'!AA$1),0)</f>
        <v>0</v>
      </c>
      <c r="AB37" s="136">
        <f>$C37*VLOOKUP($A37,'Non-energy Multiplier'!$A$1:$AQ$44,COLUMN('Non-energy Multiplier'!AB$1),0)</f>
        <v>0</v>
      </c>
      <c r="AC37" s="136">
        <f>$C37*VLOOKUP($A37,'Non-energy Multiplier'!$A$1:$AQ$44,COLUMN('Non-energy Multiplier'!AC$1),0)</f>
        <v>0</v>
      </c>
      <c r="AD37" s="136">
        <f>$C37*VLOOKUP($A37,'Non-energy Multiplier'!$A$1:$AQ$44,COLUMN('Non-energy Multiplier'!AD$1),0)</f>
        <v>0</v>
      </c>
      <c r="AE37" s="136">
        <f>$C37*VLOOKUP($A37,'Non-energy Multiplier'!$A$1:$AQ$44,COLUMN('Non-energy Multiplier'!AE$1),0)</f>
        <v>0</v>
      </c>
      <c r="AF37" s="136">
        <f>$C37*VLOOKUP($A37,'Non-energy Multiplier'!$A$1:$AQ$44,COLUMN('Non-energy Multiplier'!AF$1),0)</f>
        <v>0</v>
      </c>
      <c r="AG37" s="136">
        <f>$C37*VLOOKUP($A37,'Non-energy Multiplier'!$A$1:$AQ$44,COLUMN('Non-energy Multiplier'!AG$1),0)</f>
        <v>0</v>
      </c>
      <c r="AH37" s="136">
        <f>$C37*VLOOKUP($A37,'Non-energy Multiplier'!$A$1:$AQ$44,COLUMN('Non-energy Multiplier'!AH$1),0)</f>
        <v>0</v>
      </c>
      <c r="AI37" s="136">
        <f>$C37*VLOOKUP($A37,'Non-energy Multiplier'!$A$1:$AQ$44,COLUMN('Non-energy Multiplier'!AI$1),0)</f>
        <v>0</v>
      </c>
      <c r="AJ37" s="136">
        <f>$C37*VLOOKUP($A37,'Non-energy Multiplier'!$A$1:$AQ$44,COLUMN('Non-energy Multiplier'!AJ$1),0)</f>
        <v>0</v>
      </c>
      <c r="AK37" s="136">
        <f>$C37*VLOOKUP($A37,'Non-energy Multiplier'!$A$1:$AQ$44,COLUMN('Non-energy Multiplier'!AK$1),0)</f>
        <v>0</v>
      </c>
      <c r="AL37" s="136">
        <f>$C37*VLOOKUP($A37,'Non-energy Multiplier'!$A$1:$AQ$44,COLUMN('Non-energy Multiplier'!AL$1),0)</f>
        <v>0</v>
      </c>
      <c r="AM37" s="136">
        <f>$C37*VLOOKUP($A37,'Non-energy Multiplier'!$A$1:$AQ$44,COLUMN('Non-energy Multiplier'!AM$1),0)</f>
        <v>0</v>
      </c>
      <c r="AN37" s="136">
        <f>$C37*VLOOKUP($A37,'Non-energy Multiplier'!$A$1:$AQ$44,COLUMN('Non-energy Multiplier'!AN$1),0)</f>
        <v>0</v>
      </c>
      <c r="AO37" s="136">
        <f>$C37*VLOOKUP($A37,'Non-energy Multiplier'!$A$1:$AQ$44,COLUMN('Non-energy Multiplier'!AO$1),0)</f>
        <v>0</v>
      </c>
      <c r="AP37" s="136">
        <f>$C37*VLOOKUP($A37,'Non-energy Multiplier'!$A$1:$AQ$44,COLUMN('Non-energy Multiplier'!AP$1),0)</f>
        <v>0</v>
      </c>
      <c r="AQ37" s="136">
        <f>$C37*VLOOKUP($A37,'Non-energy Multiplier'!$A$1:$AQ$44,COLUMN('Non-energy Multiplier'!AQ$1),0)</f>
        <v>0</v>
      </c>
      <c r="AR37" s="136" t="str">
        <f>VLOOKUP($A37,'Sector Match'!$A$1:$B$43,2,0)</f>
        <v>computers and electronics 26</v>
      </c>
    </row>
    <row r="38" spans="1:44" x14ac:dyDescent="0.2">
      <c r="A38" s="12" t="s">
        <v>36</v>
      </c>
      <c r="B38" s="136">
        <f>'Non-energy Use 2019'!C150</f>
        <v>0</v>
      </c>
      <c r="C38" s="136">
        <f>'Non-energy Use 2020'!C150</f>
        <v>0</v>
      </c>
      <c r="D38" s="136">
        <f>$C38*VLOOKUP($A38,'Non-energy Multiplier'!$A$1:$AQ$44,COLUMN('Non-energy Multiplier'!D$1),0)</f>
        <v>0</v>
      </c>
      <c r="E38" s="136">
        <f>$C38*VLOOKUP($A38,'Non-energy Multiplier'!$A$1:$AQ$44,COLUMN('Non-energy Multiplier'!E$1),0)</f>
        <v>0</v>
      </c>
      <c r="F38" s="136">
        <f>$C38*VLOOKUP($A38,'Non-energy Multiplier'!$A$1:$AQ$44,COLUMN('Non-energy Multiplier'!F$1),0)</f>
        <v>0</v>
      </c>
      <c r="G38" s="136">
        <f>$C38*VLOOKUP($A38,'Non-energy Multiplier'!$A$1:$AQ$44,COLUMN('Non-energy Multiplier'!G$1),0)</f>
        <v>0</v>
      </c>
      <c r="H38" s="136">
        <f>$C38*VLOOKUP($A38,'Non-energy Multiplier'!$A$1:$AQ$44,COLUMN('Non-energy Multiplier'!H$1),0)</f>
        <v>0</v>
      </c>
      <c r="I38" s="136">
        <f>$C38*VLOOKUP($A38,'Non-energy Multiplier'!$A$1:$AQ$44,COLUMN('Non-energy Multiplier'!I$1),0)</f>
        <v>0</v>
      </c>
      <c r="J38" s="136">
        <f>$C38*VLOOKUP($A38,'Non-energy Multiplier'!$A$1:$AQ$44,COLUMN('Non-energy Multiplier'!J$1),0)</f>
        <v>0</v>
      </c>
      <c r="K38" s="136">
        <f>$C38*VLOOKUP($A38,'Non-energy Multiplier'!$A$1:$AQ$44,COLUMN('Non-energy Multiplier'!K$1),0)</f>
        <v>0</v>
      </c>
      <c r="L38" s="136">
        <f>$C38*VLOOKUP($A38,'Non-energy Multiplier'!$A$1:$AQ$44,COLUMN('Non-energy Multiplier'!L$1),0)</f>
        <v>0</v>
      </c>
      <c r="M38" s="136">
        <f>$C38*VLOOKUP($A38,'Non-energy Multiplier'!$A$1:$AQ$44,COLUMN('Non-energy Multiplier'!M$1),0)</f>
        <v>0</v>
      </c>
      <c r="N38" s="136">
        <f>$C38*VLOOKUP($A38,'Non-energy Multiplier'!$A$1:$AQ$44,COLUMN('Non-energy Multiplier'!N$1),0)</f>
        <v>0</v>
      </c>
      <c r="O38" s="136">
        <f>$C38*VLOOKUP($A38,'Non-energy Multiplier'!$A$1:$AQ$44,COLUMN('Non-energy Multiplier'!O$1),0)</f>
        <v>0</v>
      </c>
      <c r="P38" s="136">
        <f>$C38*VLOOKUP($A38,'Non-energy Multiplier'!$A$1:$AQ$44,COLUMN('Non-energy Multiplier'!P$1),0)</f>
        <v>0</v>
      </c>
      <c r="Q38" s="136">
        <f>$C38*VLOOKUP($A38,'Non-energy Multiplier'!$A$1:$AQ$44,COLUMN('Non-energy Multiplier'!Q$1),0)</f>
        <v>0</v>
      </c>
      <c r="R38" s="136">
        <f>$C38*VLOOKUP($A38,'Non-energy Multiplier'!$A$1:$AQ$44,COLUMN('Non-energy Multiplier'!R$1),0)</f>
        <v>0</v>
      </c>
      <c r="S38" s="136">
        <f>$C38*VLOOKUP($A38,'Non-energy Multiplier'!$A$1:$AQ$44,COLUMN('Non-energy Multiplier'!S$1),0)</f>
        <v>0</v>
      </c>
      <c r="T38" s="136">
        <f>$C38*VLOOKUP($A38,'Non-energy Multiplier'!$A$1:$AQ$44,COLUMN('Non-energy Multiplier'!T$1),0)</f>
        <v>0</v>
      </c>
      <c r="U38" s="136">
        <f>$C38*VLOOKUP($A38,'Non-energy Multiplier'!$A$1:$AQ$44,COLUMN('Non-energy Multiplier'!U$1),0)</f>
        <v>0</v>
      </c>
      <c r="V38" s="136">
        <f>$C38*VLOOKUP($A38,'Non-energy Multiplier'!$A$1:$AQ$44,COLUMN('Non-energy Multiplier'!V$1),0)</f>
        <v>0</v>
      </c>
      <c r="W38" s="136">
        <f>$C38*VLOOKUP($A38,'Non-energy Multiplier'!$A$1:$AQ$44,COLUMN('Non-energy Multiplier'!W$1),0)</f>
        <v>0</v>
      </c>
      <c r="X38" s="136">
        <f>$C38*VLOOKUP($A38,'Non-energy Multiplier'!$A$1:$AQ$44,COLUMN('Non-energy Multiplier'!X$1),0)</f>
        <v>0</v>
      </c>
      <c r="Y38" s="136">
        <f>$C38*VLOOKUP($A38,'Non-energy Multiplier'!$A$1:$AQ$44,COLUMN('Non-energy Multiplier'!Y$1),0)</f>
        <v>0</v>
      </c>
      <c r="Z38" s="136">
        <f>$C38*VLOOKUP($A38,'Non-energy Multiplier'!$A$1:$AQ$44,COLUMN('Non-energy Multiplier'!Z$1),0)</f>
        <v>0</v>
      </c>
      <c r="AA38" s="136">
        <f>$C38*VLOOKUP($A38,'Non-energy Multiplier'!$A$1:$AQ$44,COLUMN('Non-energy Multiplier'!AA$1),0)</f>
        <v>0</v>
      </c>
      <c r="AB38" s="136">
        <f>$C38*VLOOKUP($A38,'Non-energy Multiplier'!$A$1:$AQ$44,COLUMN('Non-energy Multiplier'!AB$1),0)</f>
        <v>0</v>
      </c>
      <c r="AC38" s="136">
        <f>$C38*VLOOKUP($A38,'Non-energy Multiplier'!$A$1:$AQ$44,COLUMN('Non-energy Multiplier'!AC$1),0)</f>
        <v>0</v>
      </c>
      <c r="AD38" s="136">
        <f>$C38*VLOOKUP($A38,'Non-energy Multiplier'!$A$1:$AQ$44,COLUMN('Non-energy Multiplier'!AD$1),0)</f>
        <v>0</v>
      </c>
      <c r="AE38" s="136">
        <f>$C38*VLOOKUP($A38,'Non-energy Multiplier'!$A$1:$AQ$44,COLUMN('Non-energy Multiplier'!AE$1),0)</f>
        <v>0</v>
      </c>
      <c r="AF38" s="136">
        <f>$C38*VLOOKUP($A38,'Non-energy Multiplier'!$A$1:$AQ$44,COLUMN('Non-energy Multiplier'!AF$1),0)</f>
        <v>0</v>
      </c>
      <c r="AG38" s="136">
        <f>$C38*VLOOKUP($A38,'Non-energy Multiplier'!$A$1:$AQ$44,COLUMN('Non-energy Multiplier'!AG$1),0)</f>
        <v>0</v>
      </c>
      <c r="AH38" s="136">
        <f>$C38*VLOOKUP($A38,'Non-energy Multiplier'!$A$1:$AQ$44,COLUMN('Non-energy Multiplier'!AH$1),0)</f>
        <v>0</v>
      </c>
      <c r="AI38" s="136">
        <f>$C38*VLOOKUP($A38,'Non-energy Multiplier'!$A$1:$AQ$44,COLUMN('Non-energy Multiplier'!AI$1),0)</f>
        <v>0</v>
      </c>
      <c r="AJ38" s="136">
        <f>$C38*VLOOKUP($A38,'Non-energy Multiplier'!$A$1:$AQ$44,COLUMN('Non-energy Multiplier'!AJ$1),0)</f>
        <v>0</v>
      </c>
      <c r="AK38" s="136">
        <f>$C38*VLOOKUP($A38,'Non-energy Multiplier'!$A$1:$AQ$44,COLUMN('Non-energy Multiplier'!AK$1),0)</f>
        <v>0</v>
      </c>
      <c r="AL38" s="136">
        <f>$C38*VLOOKUP($A38,'Non-energy Multiplier'!$A$1:$AQ$44,COLUMN('Non-energy Multiplier'!AL$1),0)</f>
        <v>0</v>
      </c>
      <c r="AM38" s="136">
        <f>$C38*VLOOKUP($A38,'Non-energy Multiplier'!$A$1:$AQ$44,COLUMN('Non-energy Multiplier'!AM$1),0)</f>
        <v>0</v>
      </c>
      <c r="AN38" s="136">
        <f>$C38*VLOOKUP($A38,'Non-energy Multiplier'!$A$1:$AQ$44,COLUMN('Non-energy Multiplier'!AN$1),0)</f>
        <v>0</v>
      </c>
      <c r="AO38" s="136">
        <f>$C38*VLOOKUP($A38,'Non-energy Multiplier'!$A$1:$AQ$44,COLUMN('Non-energy Multiplier'!AO$1),0)</f>
        <v>0</v>
      </c>
      <c r="AP38" s="136">
        <f>$C38*VLOOKUP($A38,'Non-energy Multiplier'!$A$1:$AQ$44,COLUMN('Non-energy Multiplier'!AP$1),0)</f>
        <v>0</v>
      </c>
      <c r="AQ38" s="136">
        <f>$C38*VLOOKUP($A38,'Non-energy Multiplier'!$A$1:$AQ$44,COLUMN('Non-energy Multiplier'!AQ$1),0)</f>
        <v>0</v>
      </c>
      <c r="AR38" s="136" t="str">
        <f>VLOOKUP($A38,'Sector Match'!$A$1:$B$43,2,0)</f>
        <v>other machinery 28</v>
      </c>
    </row>
    <row r="39" spans="1:44" x14ac:dyDescent="0.2">
      <c r="A39" s="12" t="s">
        <v>37</v>
      </c>
      <c r="B39" s="136">
        <f>'Non-energy Use 2019'!C151</f>
        <v>0</v>
      </c>
      <c r="C39" s="136">
        <f>'Non-energy Use 2020'!C151</f>
        <v>0</v>
      </c>
      <c r="D39" s="136">
        <f>$C39*VLOOKUP($A39,'Non-energy Multiplier'!$A$1:$AQ$44,COLUMN('Non-energy Multiplier'!D$1),0)</f>
        <v>0</v>
      </c>
      <c r="E39" s="136">
        <f>$C39*VLOOKUP($A39,'Non-energy Multiplier'!$A$1:$AQ$44,COLUMN('Non-energy Multiplier'!E$1),0)</f>
        <v>0</v>
      </c>
      <c r="F39" s="136">
        <f>$C39*VLOOKUP($A39,'Non-energy Multiplier'!$A$1:$AQ$44,COLUMN('Non-energy Multiplier'!F$1),0)</f>
        <v>0</v>
      </c>
      <c r="G39" s="136">
        <f>$C39*VLOOKUP($A39,'Non-energy Multiplier'!$A$1:$AQ$44,COLUMN('Non-energy Multiplier'!G$1),0)</f>
        <v>0</v>
      </c>
      <c r="H39" s="136">
        <f>$C39*VLOOKUP($A39,'Non-energy Multiplier'!$A$1:$AQ$44,COLUMN('Non-energy Multiplier'!H$1),0)</f>
        <v>0</v>
      </c>
      <c r="I39" s="136">
        <f>$C39*VLOOKUP($A39,'Non-energy Multiplier'!$A$1:$AQ$44,COLUMN('Non-energy Multiplier'!I$1),0)</f>
        <v>0</v>
      </c>
      <c r="J39" s="136">
        <f>$C39*VLOOKUP($A39,'Non-energy Multiplier'!$A$1:$AQ$44,COLUMN('Non-energy Multiplier'!J$1),0)</f>
        <v>0</v>
      </c>
      <c r="K39" s="136">
        <f>$C39*VLOOKUP($A39,'Non-energy Multiplier'!$A$1:$AQ$44,COLUMN('Non-energy Multiplier'!K$1),0)</f>
        <v>0</v>
      </c>
      <c r="L39" s="136">
        <f>$C39*VLOOKUP($A39,'Non-energy Multiplier'!$A$1:$AQ$44,COLUMN('Non-energy Multiplier'!L$1),0)</f>
        <v>0</v>
      </c>
      <c r="M39" s="136">
        <f>$C39*VLOOKUP($A39,'Non-energy Multiplier'!$A$1:$AQ$44,COLUMN('Non-energy Multiplier'!M$1),0)</f>
        <v>0</v>
      </c>
      <c r="N39" s="136">
        <f>$C39*VLOOKUP($A39,'Non-energy Multiplier'!$A$1:$AQ$44,COLUMN('Non-energy Multiplier'!N$1),0)</f>
        <v>0</v>
      </c>
      <c r="O39" s="136">
        <f>$C39*VLOOKUP($A39,'Non-energy Multiplier'!$A$1:$AQ$44,COLUMN('Non-energy Multiplier'!O$1),0)</f>
        <v>0</v>
      </c>
      <c r="P39" s="136">
        <f>$C39*VLOOKUP($A39,'Non-energy Multiplier'!$A$1:$AQ$44,COLUMN('Non-energy Multiplier'!P$1),0)</f>
        <v>0</v>
      </c>
      <c r="Q39" s="136">
        <f>$C39*VLOOKUP($A39,'Non-energy Multiplier'!$A$1:$AQ$44,COLUMN('Non-energy Multiplier'!Q$1),0)</f>
        <v>0</v>
      </c>
      <c r="R39" s="136">
        <f>$C39*VLOOKUP($A39,'Non-energy Multiplier'!$A$1:$AQ$44,COLUMN('Non-energy Multiplier'!R$1),0)</f>
        <v>0</v>
      </c>
      <c r="S39" s="136">
        <f>$C39*VLOOKUP($A39,'Non-energy Multiplier'!$A$1:$AQ$44,COLUMN('Non-energy Multiplier'!S$1),0)</f>
        <v>0</v>
      </c>
      <c r="T39" s="136">
        <f>$C39*VLOOKUP($A39,'Non-energy Multiplier'!$A$1:$AQ$44,COLUMN('Non-energy Multiplier'!T$1),0)</f>
        <v>0</v>
      </c>
      <c r="U39" s="136">
        <f>$C39*VLOOKUP($A39,'Non-energy Multiplier'!$A$1:$AQ$44,COLUMN('Non-energy Multiplier'!U$1),0)</f>
        <v>0</v>
      </c>
      <c r="V39" s="136">
        <f>$C39*VLOOKUP($A39,'Non-energy Multiplier'!$A$1:$AQ$44,COLUMN('Non-energy Multiplier'!V$1),0)</f>
        <v>0</v>
      </c>
      <c r="W39" s="136">
        <f>$C39*VLOOKUP($A39,'Non-energy Multiplier'!$A$1:$AQ$44,COLUMN('Non-energy Multiplier'!W$1),0)</f>
        <v>0</v>
      </c>
      <c r="X39" s="136">
        <f>$C39*VLOOKUP($A39,'Non-energy Multiplier'!$A$1:$AQ$44,COLUMN('Non-energy Multiplier'!X$1),0)</f>
        <v>0</v>
      </c>
      <c r="Y39" s="136">
        <f>$C39*VLOOKUP($A39,'Non-energy Multiplier'!$A$1:$AQ$44,COLUMN('Non-energy Multiplier'!Y$1),0)</f>
        <v>0</v>
      </c>
      <c r="Z39" s="136">
        <f>$C39*VLOOKUP($A39,'Non-energy Multiplier'!$A$1:$AQ$44,COLUMN('Non-energy Multiplier'!Z$1),0)</f>
        <v>0</v>
      </c>
      <c r="AA39" s="136">
        <f>$C39*VLOOKUP($A39,'Non-energy Multiplier'!$A$1:$AQ$44,COLUMN('Non-energy Multiplier'!AA$1),0)</f>
        <v>0</v>
      </c>
      <c r="AB39" s="136">
        <f>$C39*VLOOKUP($A39,'Non-energy Multiplier'!$A$1:$AQ$44,COLUMN('Non-energy Multiplier'!AB$1),0)</f>
        <v>0</v>
      </c>
      <c r="AC39" s="136">
        <f>$C39*VLOOKUP($A39,'Non-energy Multiplier'!$A$1:$AQ$44,COLUMN('Non-energy Multiplier'!AC$1),0)</f>
        <v>0</v>
      </c>
      <c r="AD39" s="136">
        <f>$C39*VLOOKUP($A39,'Non-energy Multiplier'!$A$1:$AQ$44,COLUMN('Non-energy Multiplier'!AD$1),0)</f>
        <v>0</v>
      </c>
      <c r="AE39" s="136">
        <f>$C39*VLOOKUP($A39,'Non-energy Multiplier'!$A$1:$AQ$44,COLUMN('Non-energy Multiplier'!AE$1),0)</f>
        <v>0</v>
      </c>
      <c r="AF39" s="136">
        <f>$C39*VLOOKUP($A39,'Non-energy Multiplier'!$A$1:$AQ$44,COLUMN('Non-energy Multiplier'!AF$1),0)</f>
        <v>0</v>
      </c>
      <c r="AG39" s="136">
        <f>$C39*VLOOKUP($A39,'Non-energy Multiplier'!$A$1:$AQ$44,COLUMN('Non-energy Multiplier'!AG$1),0)</f>
        <v>0</v>
      </c>
      <c r="AH39" s="136">
        <f>$C39*VLOOKUP($A39,'Non-energy Multiplier'!$A$1:$AQ$44,COLUMN('Non-energy Multiplier'!AH$1),0)</f>
        <v>0</v>
      </c>
      <c r="AI39" s="136">
        <f>$C39*VLOOKUP($A39,'Non-energy Multiplier'!$A$1:$AQ$44,COLUMN('Non-energy Multiplier'!AI$1),0)</f>
        <v>0</v>
      </c>
      <c r="AJ39" s="136">
        <f>$C39*VLOOKUP($A39,'Non-energy Multiplier'!$A$1:$AQ$44,COLUMN('Non-energy Multiplier'!AJ$1),0)</f>
        <v>0</v>
      </c>
      <c r="AK39" s="136">
        <f>$C39*VLOOKUP($A39,'Non-energy Multiplier'!$A$1:$AQ$44,COLUMN('Non-energy Multiplier'!AK$1),0)</f>
        <v>0</v>
      </c>
      <c r="AL39" s="136">
        <f>$C39*VLOOKUP($A39,'Non-energy Multiplier'!$A$1:$AQ$44,COLUMN('Non-energy Multiplier'!AL$1),0)</f>
        <v>0</v>
      </c>
      <c r="AM39" s="136">
        <f>$C39*VLOOKUP($A39,'Non-energy Multiplier'!$A$1:$AQ$44,COLUMN('Non-energy Multiplier'!AM$1),0)</f>
        <v>0</v>
      </c>
      <c r="AN39" s="136">
        <f>$C39*VLOOKUP($A39,'Non-energy Multiplier'!$A$1:$AQ$44,COLUMN('Non-energy Multiplier'!AN$1),0)</f>
        <v>0</v>
      </c>
      <c r="AO39" s="136">
        <f>$C39*VLOOKUP($A39,'Non-energy Multiplier'!$A$1:$AQ$44,COLUMN('Non-energy Multiplier'!AO$1),0)</f>
        <v>0</v>
      </c>
      <c r="AP39" s="136">
        <f>$C39*VLOOKUP($A39,'Non-energy Multiplier'!$A$1:$AQ$44,COLUMN('Non-energy Multiplier'!AP$1),0)</f>
        <v>0</v>
      </c>
      <c r="AQ39" s="136">
        <f>$C39*VLOOKUP($A39,'Non-energy Multiplier'!$A$1:$AQ$44,COLUMN('Non-energy Multiplier'!AQ$1),0)</f>
        <v>0</v>
      </c>
      <c r="AR39" s="136" t="str">
        <f>VLOOKUP($A39,'Sector Match'!$A$1:$B$43,2,0)</f>
        <v>water and waste 36T39</v>
      </c>
    </row>
    <row r="40" spans="1:44" x14ac:dyDescent="0.2">
      <c r="A40" s="12" t="s">
        <v>38</v>
      </c>
      <c r="B40" s="136">
        <f>'Non-energy Use 2019'!C152</f>
        <v>0</v>
      </c>
      <c r="C40" s="136">
        <f>'Non-energy Use 2020'!C152</f>
        <v>0</v>
      </c>
      <c r="D40" s="136">
        <f>$C40*VLOOKUP($A40,'Non-energy Multiplier'!$A$1:$AQ$44,COLUMN('Non-energy Multiplier'!D$1),0)</f>
        <v>0</v>
      </c>
      <c r="E40" s="136">
        <f>$C40*VLOOKUP($A40,'Non-energy Multiplier'!$A$1:$AQ$44,COLUMN('Non-energy Multiplier'!E$1),0)</f>
        <v>0</v>
      </c>
      <c r="F40" s="136">
        <f>$C40*VLOOKUP($A40,'Non-energy Multiplier'!$A$1:$AQ$44,COLUMN('Non-energy Multiplier'!F$1),0)</f>
        <v>0</v>
      </c>
      <c r="G40" s="136">
        <f>$C40*VLOOKUP($A40,'Non-energy Multiplier'!$A$1:$AQ$44,COLUMN('Non-energy Multiplier'!G$1),0)</f>
        <v>0</v>
      </c>
      <c r="H40" s="136">
        <f>$C40*VLOOKUP($A40,'Non-energy Multiplier'!$A$1:$AQ$44,COLUMN('Non-energy Multiplier'!H$1),0)</f>
        <v>0</v>
      </c>
      <c r="I40" s="136">
        <f>$C40*VLOOKUP($A40,'Non-energy Multiplier'!$A$1:$AQ$44,COLUMN('Non-energy Multiplier'!I$1),0)</f>
        <v>0</v>
      </c>
      <c r="J40" s="136">
        <f>$C40*VLOOKUP($A40,'Non-energy Multiplier'!$A$1:$AQ$44,COLUMN('Non-energy Multiplier'!J$1),0)</f>
        <v>0</v>
      </c>
      <c r="K40" s="136">
        <f>$C40*VLOOKUP($A40,'Non-energy Multiplier'!$A$1:$AQ$44,COLUMN('Non-energy Multiplier'!K$1),0)</f>
        <v>0</v>
      </c>
      <c r="L40" s="136">
        <f>$C40*VLOOKUP($A40,'Non-energy Multiplier'!$A$1:$AQ$44,COLUMN('Non-energy Multiplier'!L$1),0)</f>
        <v>0</v>
      </c>
      <c r="M40" s="136">
        <f>$C40*VLOOKUP($A40,'Non-energy Multiplier'!$A$1:$AQ$44,COLUMN('Non-energy Multiplier'!M$1),0)</f>
        <v>0</v>
      </c>
      <c r="N40" s="136">
        <f>$C40*VLOOKUP($A40,'Non-energy Multiplier'!$A$1:$AQ$44,COLUMN('Non-energy Multiplier'!N$1),0)</f>
        <v>0</v>
      </c>
      <c r="O40" s="136">
        <f>$C40*VLOOKUP($A40,'Non-energy Multiplier'!$A$1:$AQ$44,COLUMN('Non-energy Multiplier'!O$1),0)</f>
        <v>0</v>
      </c>
      <c r="P40" s="136">
        <f>$C40*VLOOKUP($A40,'Non-energy Multiplier'!$A$1:$AQ$44,COLUMN('Non-energy Multiplier'!P$1),0)</f>
        <v>0</v>
      </c>
      <c r="Q40" s="136">
        <f>$C40*VLOOKUP($A40,'Non-energy Multiplier'!$A$1:$AQ$44,COLUMN('Non-energy Multiplier'!Q$1),0)</f>
        <v>0</v>
      </c>
      <c r="R40" s="136">
        <f>$C40*VLOOKUP($A40,'Non-energy Multiplier'!$A$1:$AQ$44,COLUMN('Non-energy Multiplier'!R$1),0)</f>
        <v>0</v>
      </c>
      <c r="S40" s="136">
        <f>$C40*VLOOKUP($A40,'Non-energy Multiplier'!$A$1:$AQ$44,COLUMN('Non-energy Multiplier'!S$1),0)</f>
        <v>0</v>
      </c>
      <c r="T40" s="136">
        <f>$C40*VLOOKUP($A40,'Non-energy Multiplier'!$A$1:$AQ$44,COLUMN('Non-energy Multiplier'!T$1),0)</f>
        <v>0</v>
      </c>
      <c r="U40" s="136">
        <f>$C40*VLOOKUP($A40,'Non-energy Multiplier'!$A$1:$AQ$44,COLUMN('Non-energy Multiplier'!U$1),0)</f>
        <v>0</v>
      </c>
      <c r="V40" s="136">
        <f>$C40*VLOOKUP($A40,'Non-energy Multiplier'!$A$1:$AQ$44,COLUMN('Non-energy Multiplier'!V$1),0)</f>
        <v>0</v>
      </c>
      <c r="W40" s="136">
        <f>$C40*VLOOKUP($A40,'Non-energy Multiplier'!$A$1:$AQ$44,COLUMN('Non-energy Multiplier'!W$1),0)</f>
        <v>0</v>
      </c>
      <c r="X40" s="136">
        <f>$C40*VLOOKUP($A40,'Non-energy Multiplier'!$A$1:$AQ$44,COLUMN('Non-energy Multiplier'!X$1),0)</f>
        <v>0</v>
      </c>
      <c r="Y40" s="136">
        <f>$C40*VLOOKUP($A40,'Non-energy Multiplier'!$A$1:$AQ$44,COLUMN('Non-energy Multiplier'!Y$1),0)</f>
        <v>0</v>
      </c>
      <c r="Z40" s="136">
        <f>$C40*VLOOKUP($A40,'Non-energy Multiplier'!$A$1:$AQ$44,COLUMN('Non-energy Multiplier'!Z$1),0)</f>
        <v>0</v>
      </c>
      <c r="AA40" s="136">
        <f>$C40*VLOOKUP($A40,'Non-energy Multiplier'!$A$1:$AQ$44,COLUMN('Non-energy Multiplier'!AA$1),0)</f>
        <v>0</v>
      </c>
      <c r="AB40" s="136">
        <f>$C40*VLOOKUP($A40,'Non-energy Multiplier'!$A$1:$AQ$44,COLUMN('Non-energy Multiplier'!AB$1),0)</f>
        <v>0</v>
      </c>
      <c r="AC40" s="136">
        <f>$C40*VLOOKUP($A40,'Non-energy Multiplier'!$A$1:$AQ$44,COLUMN('Non-energy Multiplier'!AC$1),0)</f>
        <v>0</v>
      </c>
      <c r="AD40" s="136">
        <f>$C40*VLOOKUP($A40,'Non-energy Multiplier'!$A$1:$AQ$44,COLUMN('Non-energy Multiplier'!AD$1),0)</f>
        <v>0</v>
      </c>
      <c r="AE40" s="136">
        <f>$C40*VLOOKUP($A40,'Non-energy Multiplier'!$A$1:$AQ$44,COLUMN('Non-energy Multiplier'!AE$1),0)</f>
        <v>0</v>
      </c>
      <c r="AF40" s="136">
        <f>$C40*VLOOKUP($A40,'Non-energy Multiplier'!$A$1:$AQ$44,COLUMN('Non-energy Multiplier'!AF$1),0)</f>
        <v>0</v>
      </c>
      <c r="AG40" s="136">
        <f>$C40*VLOOKUP($A40,'Non-energy Multiplier'!$A$1:$AQ$44,COLUMN('Non-energy Multiplier'!AG$1),0)</f>
        <v>0</v>
      </c>
      <c r="AH40" s="136">
        <f>$C40*VLOOKUP($A40,'Non-energy Multiplier'!$A$1:$AQ$44,COLUMN('Non-energy Multiplier'!AH$1),0)</f>
        <v>0</v>
      </c>
      <c r="AI40" s="136">
        <f>$C40*VLOOKUP($A40,'Non-energy Multiplier'!$A$1:$AQ$44,COLUMN('Non-energy Multiplier'!AI$1),0)</f>
        <v>0</v>
      </c>
      <c r="AJ40" s="136">
        <f>$C40*VLOOKUP($A40,'Non-energy Multiplier'!$A$1:$AQ$44,COLUMN('Non-energy Multiplier'!AJ$1),0)</f>
        <v>0</v>
      </c>
      <c r="AK40" s="136">
        <f>$C40*VLOOKUP($A40,'Non-energy Multiplier'!$A$1:$AQ$44,COLUMN('Non-energy Multiplier'!AK$1),0)</f>
        <v>0</v>
      </c>
      <c r="AL40" s="136">
        <f>$C40*VLOOKUP($A40,'Non-energy Multiplier'!$A$1:$AQ$44,COLUMN('Non-energy Multiplier'!AL$1),0)</f>
        <v>0</v>
      </c>
      <c r="AM40" s="136">
        <f>$C40*VLOOKUP($A40,'Non-energy Multiplier'!$A$1:$AQ$44,COLUMN('Non-energy Multiplier'!AM$1),0)</f>
        <v>0</v>
      </c>
      <c r="AN40" s="136">
        <f>$C40*VLOOKUP($A40,'Non-energy Multiplier'!$A$1:$AQ$44,COLUMN('Non-energy Multiplier'!AN$1),0)</f>
        <v>0</v>
      </c>
      <c r="AO40" s="136">
        <f>$C40*VLOOKUP($A40,'Non-energy Multiplier'!$A$1:$AQ$44,COLUMN('Non-energy Multiplier'!AO$1),0)</f>
        <v>0</v>
      </c>
      <c r="AP40" s="136">
        <f>$C40*VLOOKUP($A40,'Non-energy Multiplier'!$A$1:$AQ$44,COLUMN('Non-energy Multiplier'!AP$1),0)</f>
        <v>0</v>
      </c>
      <c r="AQ40" s="136">
        <f>$C40*VLOOKUP($A40,'Non-energy Multiplier'!$A$1:$AQ$44,COLUMN('Non-energy Multiplier'!AQ$1),0)</f>
        <v>0</v>
      </c>
      <c r="AR40" s="136" t="str">
        <f>VLOOKUP($A40,'Sector Match'!$A$1:$B$43,2,0)</f>
        <v>other machinery 28</v>
      </c>
    </row>
    <row r="41" spans="1:44" x14ac:dyDescent="0.2">
      <c r="A41" s="12" t="s">
        <v>39</v>
      </c>
      <c r="B41" s="136">
        <f>'Non-energy Use 2019'!C153</f>
        <v>0</v>
      </c>
      <c r="C41" s="136">
        <f>'Non-energy Use 2020'!C153</f>
        <v>0</v>
      </c>
      <c r="D41" s="136">
        <f>$C41*VLOOKUP($A41,'Non-energy Multiplier'!$A$1:$AQ$44,COLUMN('Non-energy Multiplier'!D$1),0)</f>
        <v>0</v>
      </c>
      <c r="E41" s="136">
        <f>$C41*VLOOKUP($A41,'Non-energy Multiplier'!$A$1:$AQ$44,COLUMN('Non-energy Multiplier'!E$1),0)</f>
        <v>0</v>
      </c>
      <c r="F41" s="136">
        <f>$C41*VLOOKUP($A41,'Non-energy Multiplier'!$A$1:$AQ$44,COLUMN('Non-energy Multiplier'!F$1),0)</f>
        <v>0</v>
      </c>
      <c r="G41" s="136">
        <f>$C41*VLOOKUP($A41,'Non-energy Multiplier'!$A$1:$AQ$44,COLUMN('Non-energy Multiplier'!G$1),0)</f>
        <v>0</v>
      </c>
      <c r="H41" s="136">
        <f>$C41*VLOOKUP($A41,'Non-energy Multiplier'!$A$1:$AQ$44,COLUMN('Non-energy Multiplier'!H$1),0)</f>
        <v>0</v>
      </c>
      <c r="I41" s="136">
        <f>$C41*VLOOKUP($A41,'Non-energy Multiplier'!$A$1:$AQ$44,COLUMN('Non-energy Multiplier'!I$1),0)</f>
        <v>0</v>
      </c>
      <c r="J41" s="136">
        <f>$C41*VLOOKUP($A41,'Non-energy Multiplier'!$A$1:$AQ$44,COLUMN('Non-energy Multiplier'!J$1),0)</f>
        <v>0</v>
      </c>
      <c r="K41" s="136">
        <f>$C41*VLOOKUP($A41,'Non-energy Multiplier'!$A$1:$AQ$44,COLUMN('Non-energy Multiplier'!K$1),0)</f>
        <v>0</v>
      </c>
      <c r="L41" s="136">
        <f>$C41*VLOOKUP($A41,'Non-energy Multiplier'!$A$1:$AQ$44,COLUMN('Non-energy Multiplier'!L$1),0)</f>
        <v>0</v>
      </c>
      <c r="M41" s="136">
        <f>$C41*VLOOKUP($A41,'Non-energy Multiplier'!$A$1:$AQ$44,COLUMN('Non-energy Multiplier'!M$1),0)</f>
        <v>0</v>
      </c>
      <c r="N41" s="136">
        <f>$C41*VLOOKUP($A41,'Non-energy Multiplier'!$A$1:$AQ$44,COLUMN('Non-energy Multiplier'!N$1),0)</f>
        <v>0</v>
      </c>
      <c r="O41" s="136">
        <f>$C41*VLOOKUP($A41,'Non-energy Multiplier'!$A$1:$AQ$44,COLUMN('Non-energy Multiplier'!O$1),0)</f>
        <v>0</v>
      </c>
      <c r="P41" s="136">
        <f>$C41*VLOOKUP($A41,'Non-energy Multiplier'!$A$1:$AQ$44,COLUMN('Non-energy Multiplier'!P$1),0)</f>
        <v>0</v>
      </c>
      <c r="Q41" s="136">
        <f>$C41*VLOOKUP($A41,'Non-energy Multiplier'!$A$1:$AQ$44,COLUMN('Non-energy Multiplier'!Q$1),0)</f>
        <v>0</v>
      </c>
      <c r="R41" s="136">
        <f>$C41*VLOOKUP($A41,'Non-energy Multiplier'!$A$1:$AQ$44,COLUMN('Non-energy Multiplier'!R$1),0)</f>
        <v>0</v>
      </c>
      <c r="S41" s="136">
        <f>$C41*VLOOKUP($A41,'Non-energy Multiplier'!$A$1:$AQ$44,COLUMN('Non-energy Multiplier'!S$1),0)</f>
        <v>0</v>
      </c>
      <c r="T41" s="136">
        <f>$C41*VLOOKUP($A41,'Non-energy Multiplier'!$A$1:$AQ$44,COLUMN('Non-energy Multiplier'!T$1),0)</f>
        <v>0</v>
      </c>
      <c r="U41" s="136">
        <f>$C41*VLOOKUP($A41,'Non-energy Multiplier'!$A$1:$AQ$44,COLUMN('Non-energy Multiplier'!U$1),0)</f>
        <v>0</v>
      </c>
      <c r="V41" s="136">
        <f>$C41*VLOOKUP($A41,'Non-energy Multiplier'!$A$1:$AQ$44,COLUMN('Non-energy Multiplier'!V$1),0)</f>
        <v>0</v>
      </c>
      <c r="W41" s="136">
        <f>$C41*VLOOKUP($A41,'Non-energy Multiplier'!$A$1:$AQ$44,COLUMN('Non-energy Multiplier'!W$1),0)</f>
        <v>0</v>
      </c>
      <c r="X41" s="136">
        <f>$C41*VLOOKUP($A41,'Non-energy Multiplier'!$A$1:$AQ$44,COLUMN('Non-energy Multiplier'!X$1),0)</f>
        <v>0</v>
      </c>
      <c r="Y41" s="136">
        <f>$C41*VLOOKUP($A41,'Non-energy Multiplier'!$A$1:$AQ$44,COLUMN('Non-energy Multiplier'!Y$1),0)</f>
        <v>0</v>
      </c>
      <c r="Z41" s="136">
        <f>$C41*VLOOKUP($A41,'Non-energy Multiplier'!$A$1:$AQ$44,COLUMN('Non-energy Multiplier'!Z$1),0)</f>
        <v>0</v>
      </c>
      <c r="AA41" s="136">
        <f>$C41*VLOOKUP($A41,'Non-energy Multiplier'!$A$1:$AQ$44,COLUMN('Non-energy Multiplier'!AA$1),0)</f>
        <v>0</v>
      </c>
      <c r="AB41" s="136">
        <f>$C41*VLOOKUP($A41,'Non-energy Multiplier'!$A$1:$AQ$44,COLUMN('Non-energy Multiplier'!AB$1),0)</f>
        <v>0</v>
      </c>
      <c r="AC41" s="136">
        <f>$C41*VLOOKUP($A41,'Non-energy Multiplier'!$A$1:$AQ$44,COLUMN('Non-energy Multiplier'!AC$1),0)</f>
        <v>0</v>
      </c>
      <c r="AD41" s="136">
        <f>$C41*VLOOKUP($A41,'Non-energy Multiplier'!$A$1:$AQ$44,COLUMN('Non-energy Multiplier'!AD$1),0)</f>
        <v>0</v>
      </c>
      <c r="AE41" s="136">
        <f>$C41*VLOOKUP($A41,'Non-energy Multiplier'!$A$1:$AQ$44,COLUMN('Non-energy Multiplier'!AE$1),0)</f>
        <v>0</v>
      </c>
      <c r="AF41" s="136">
        <f>$C41*VLOOKUP($A41,'Non-energy Multiplier'!$A$1:$AQ$44,COLUMN('Non-energy Multiplier'!AF$1),0)</f>
        <v>0</v>
      </c>
      <c r="AG41" s="136">
        <f>$C41*VLOOKUP($A41,'Non-energy Multiplier'!$A$1:$AQ$44,COLUMN('Non-energy Multiplier'!AG$1),0)</f>
        <v>0</v>
      </c>
      <c r="AH41" s="136">
        <f>$C41*VLOOKUP($A41,'Non-energy Multiplier'!$A$1:$AQ$44,COLUMN('Non-energy Multiplier'!AH$1),0)</f>
        <v>0</v>
      </c>
      <c r="AI41" s="136">
        <f>$C41*VLOOKUP($A41,'Non-energy Multiplier'!$A$1:$AQ$44,COLUMN('Non-energy Multiplier'!AI$1),0)</f>
        <v>0</v>
      </c>
      <c r="AJ41" s="136">
        <f>$C41*VLOOKUP($A41,'Non-energy Multiplier'!$A$1:$AQ$44,COLUMN('Non-energy Multiplier'!AJ$1),0)</f>
        <v>0</v>
      </c>
      <c r="AK41" s="136">
        <f>$C41*VLOOKUP($A41,'Non-energy Multiplier'!$A$1:$AQ$44,COLUMN('Non-energy Multiplier'!AK$1),0)</f>
        <v>0</v>
      </c>
      <c r="AL41" s="136">
        <f>$C41*VLOOKUP($A41,'Non-energy Multiplier'!$A$1:$AQ$44,COLUMN('Non-energy Multiplier'!AL$1),0)</f>
        <v>0</v>
      </c>
      <c r="AM41" s="136">
        <f>$C41*VLOOKUP($A41,'Non-energy Multiplier'!$A$1:$AQ$44,COLUMN('Non-energy Multiplier'!AM$1),0)</f>
        <v>0</v>
      </c>
      <c r="AN41" s="136">
        <f>$C41*VLOOKUP($A41,'Non-energy Multiplier'!$A$1:$AQ$44,COLUMN('Non-energy Multiplier'!AN$1),0)</f>
        <v>0</v>
      </c>
      <c r="AO41" s="136">
        <f>$C41*VLOOKUP($A41,'Non-energy Multiplier'!$A$1:$AQ$44,COLUMN('Non-energy Multiplier'!AO$1),0)</f>
        <v>0</v>
      </c>
      <c r="AP41" s="136">
        <f>$C41*VLOOKUP($A41,'Non-energy Multiplier'!$A$1:$AQ$44,COLUMN('Non-energy Multiplier'!AP$1),0)</f>
        <v>0</v>
      </c>
      <c r="AQ41" s="136">
        <f>$C41*VLOOKUP($A41,'Non-energy Multiplier'!$A$1:$AQ$44,COLUMN('Non-energy Multiplier'!AQ$1),0)</f>
        <v>0</v>
      </c>
      <c r="AR41" s="136">
        <f>VLOOKUP($A41,'Sector Match'!$A$1:$B$43,2,0)</f>
        <v>0</v>
      </c>
    </row>
    <row r="42" spans="1:44" x14ac:dyDescent="0.2">
      <c r="A42" s="12" t="s">
        <v>40</v>
      </c>
      <c r="B42" s="136">
        <f>'Non-energy Use 2019'!C154</f>
        <v>472083220997258.06</v>
      </c>
      <c r="C42" s="136">
        <f>'Non-energy Use 2020'!C154</f>
        <v>641643647774665.25</v>
      </c>
      <c r="D42" s="136">
        <f>$C42*VLOOKUP($A42,'Non-energy Multiplier'!$A$1:$AQ$44,COLUMN('Non-energy Multiplier'!D$1),0)</f>
        <v>788993627942286.5</v>
      </c>
      <c r="E42" s="136">
        <f>$C42*VLOOKUP($A42,'Non-energy Multiplier'!$A$1:$AQ$44,COLUMN('Non-energy Multiplier'!E$1),0)</f>
        <v>851978511299540.38</v>
      </c>
      <c r="F42" s="136">
        <f>$C42*VLOOKUP($A42,'Non-energy Multiplier'!$A$1:$AQ$44,COLUMN('Non-energy Multiplier'!F$1),0)</f>
        <v>890818184163667.75</v>
      </c>
      <c r="G42" s="136">
        <f>$C42*VLOOKUP($A42,'Non-energy Multiplier'!$A$1:$AQ$44,COLUMN('Non-energy Multiplier'!G$1),0)</f>
        <v>990315849044610.5</v>
      </c>
      <c r="H42" s="136">
        <f>$C42*VLOOKUP($A42,'Non-energy Multiplier'!$A$1:$AQ$44,COLUMN('Non-energy Multiplier'!H$1),0)</f>
        <v>1122632591254692.3</v>
      </c>
      <c r="I42" s="136">
        <f>$C42*VLOOKUP($A42,'Non-energy Multiplier'!$A$1:$AQ$44,COLUMN('Non-energy Multiplier'!I$1),0)</f>
        <v>1254199646689613</v>
      </c>
      <c r="J42" s="136">
        <f>$C42*VLOOKUP($A42,'Non-energy Multiplier'!$A$1:$AQ$44,COLUMN('Non-energy Multiplier'!J$1),0)</f>
        <v>1376163131056749</v>
      </c>
      <c r="K42" s="136">
        <f>$C42*VLOOKUP($A42,'Non-energy Multiplier'!$A$1:$AQ$44,COLUMN('Non-energy Multiplier'!K$1),0)</f>
        <v>1489317516807388</v>
      </c>
      <c r="L42" s="136">
        <f>$C42*VLOOKUP($A42,'Non-energy Multiplier'!$A$1:$AQ$44,COLUMN('Non-energy Multiplier'!L$1),0)</f>
        <v>1596462530181695.8</v>
      </c>
      <c r="M42" s="136">
        <f>$C42*VLOOKUP($A42,'Non-energy Multiplier'!$A$1:$AQ$44,COLUMN('Non-energy Multiplier'!M$1),0)</f>
        <v>1702253100350484</v>
      </c>
      <c r="N42" s="136">
        <f>$C42*VLOOKUP($A42,'Non-energy Multiplier'!$A$1:$AQ$44,COLUMN('Non-energy Multiplier'!N$1),0)</f>
        <v>1811807395158485.5</v>
      </c>
      <c r="O42" s="136">
        <f>$C42*VLOOKUP($A42,'Non-energy Multiplier'!$A$1:$AQ$44,COLUMN('Non-energy Multiplier'!O$1),0)</f>
        <v>1926217530627601.3</v>
      </c>
      <c r="P42" s="136">
        <f>$C42*VLOOKUP($A42,'Non-energy Multiplier'!$A$1:$AQ$44,COLUMN('Non-energy Multiplier'!P$1),0)</f>
        <v>2045387333380767.5</v>
      </c>
      <c r="Q42" s="136">
        <f>$C42*VLOOKUP($A42,'Non-energy Multiplier'!$A$1:$AQ$44,COLUMN('Non-energy Multiplier'!Q$1),0)</f>
        <v>2169173249576379.5</v>
      </c>
      <c r="R42" s="136">
        <f>$C42*VLOOKUP($A42,'Non-energy Multiplier'!$A$1:$AQ$44,COLUMN('Non-energy Multiplier'!R$1),0)</f>
        <v>2297380252682369</v>
      </c>
      <c r="S42" s="136">
        <f>$C42*VLOOKUP($A42,'Non-energy Multiplier'!$A$1:$AQ$44,COLUMN('Non-energy Multiplier'!S$1),0)</f>
        <v>2429756382758991</v>
      </c>
      <c r="T42" s="136">
        <f>$C42*VLOOKUP($A42,'Non-energy Multiplier'!$A$1:$AQ$44,COLUMN('Non-energy Multiplier'!T$1),0)</f>
        <v>2565983741489006.5</v>
      </c>
      <c r="U42" s="136">
        <f>$C42*VLOOKUP($A42,'Non-energy Multiplier'!$A$1:$AQ$44,COLUMN('Non-energy Multiplier'!U$1),0)</f>
        <v>2705678717912499.5</v>
      </c>
      <c r="V42" s="136">
        <f>$C42*VLOOKUP($A42,'Non-energy Multiplier'!$A$1:$AQ$44,COLUMN('Non-energy Multiplier'!V$1),0)</f>
        <v>2848390598624770.5</v>
      </c>
      <c r="W42" s="136">
        <f>$C42*VLOOKUP($A42,'Non-energy Multiplier'!$A$1:$AQ$44,COLUMN('Non-energy Multiplier'!W$1),0)</f>
        <v>2993599450401056.5</v>
      </c>
      <c r="X42" s="136">
        <f>$C42*VLOOKUP($A42,'Non-energy Multiplier'!$A$1:$AQ$44,COLUMN('Non-energy Multiplier'!X$1),0)</f>
        <v>3140714805938571</v>
      </c>
      <c r="Y42" s="136">
        <f>$C42*VLOOKUP($A42,'Non-energy Multiplier'!$A$1:$AQ$44,COLUMN('Non-energy Multiplier'!Y$1),0)</f>
        <v>3289075282650511.5</v>
      </c>
      <c r="Z42" s="136">
        <f>$C42*VLOOKUP($A42,'Non-energy Multiplier'!$A$1:$AQ$44,COLUMN('Non-energy Multiplier'!Z$1),0)</f>
        <v>3437949261183763</v>
      </c>
      <c r="AA42" s="136">
        <f>$C42*VLOOKUP($A42,'Non-energy Multiplier'!$A$1:$AQ$44,COLUMN('Non-energy Multiplier'!AA$1),0)</f>
        <v>3586536743148490.5</v>
      </c>
      <c r="AB42" s="136">
        <f>$C42*VLOOKUP($A42,'Non-energy Multiplier'!$A$1:$AQ$44,COLUMN('Non-energy Multiplier'!AB$1),0)</f>
        <v>3733972496051040</v>
      </c>
      <c r="AC42" s="136">
        <f>$C42*VLOOKUP($A42,'Non-energy Multiplier'!$A$1:$AQ$44,COLUMN('Non-energy Multiplier'!AC$1),0)</f>
        <v>3879330577308075</v>
      </c>
      <c r="AD42" s="136">
        <f>$C42*VLOOKUP($A42,'Non-energy Multiplier'!$A$1:$AQ$44,COLUMN('Non-energy Multiplier'!AD$1),0)</f>
        <v>4021630308302669.5</v>
      </c>
      <c r="AE42" s="136">
        <f>$C42*VLOOKUP($A42,'Non-energy Multiplier'!$A$1:$AQ$44,COLUMN('Non-energy Multiplier'!AE$1),0)</f>
        <v>4159843743681175.5</v>
      </c>
      <c r="AF42" s="136">
        <f>$C42*VLOOKUP($A42,'Non-energy Multiplier'!$A$1:$AQ$44,COLUMN('Non-energy Multiplier'!AF$1),0)</f>
        <v>4292904650610656.5</v>
      </c>
      <c r="AG42" s="136">
        <f>$C42*VLOOKUP($A42,'Non-energy Multiplier'!$A$1:$AQ$44,COLUMN('Non-energy Multiplier'!AG$1),0)</f>
        <v>4419718977843367.5</v>
      </c>
      <c r="AH42" s="136">
        <f>$C42*VLOOKUP($A42,'Non-energy Multiplier'!$A$1:$AQ$44,COLUMN('Non-energy Multiplier'!AH$1),0)</f>
        <v>4539176755699437</v>
      </c>
      <c r="AI42" s="136">
        <f>$C42*VLOOKUP($A42,'Non-energy Multiplier'!$A$1:$AQ$44,COLUMN('Non-energy Multiplier'!AI$1),0)</f>
        <v>4650165326237080</v>
      </c>
      <c r="AJ42" s="136">
        <f>$C42*VLOOKUP($A42,'Non-energy Multiplier'!$A$1:$AQ$44,COLUMN('Non-energy Multiplier'!AJ$1),0)</f>
        <v>4751583758909164</v>
      </c>
      <c r="AK42" s="136">
        <f>$C42*VLOOKUP($A42,'Non-energy Multiplier'!$A$1:$AQ$44,COLUMN('Non-energy Multiplier'!AK$1),0)</f>
        <v>4842358262102833</v>
      </c>
      <c r="AL42" s="136">
        <f>$C42*VLOOKUP($A42,'Non-energy Multiplier'!$A$1:$AQ$44,COLUMN('Non-energy Multiplier'!AL$1),0)</f>
        <v>4921458356516731</v>
      </c>
      <c r="AM42" s="136">
        <f>$C42*VLOOKUP($A42,'Non-energy Multiplier'!$A$1:$AQ$44,COLUMN('Non-energy Multiplier'!AM$1),0)</f>
        <v>4987913533908065</v>
      </c>
      <c r="AN42" s="354">
        <f>$C42*VLOOKUP($A42,'Non-energy Multiplier'!$A$1:$AQ$44,COLUMN('Non-energy Multiplier'!AN$1),0)</f>
        <v>5040830086019476</v>
      </c>
      <c r="AO42" s="354">
        <f>$C42*VLOOKUP($A42,'Non-energy Multiplier'!$A$1:$AQ$44,COLUMN('Non-energy Multiplier'!AO$1),0)</f>
        <v>5079407755220034</v>
      </c>
      <c r="AP42" s="354">
        <f>$C42*VLOOKUP($A42,'Non-energy Multiplier'!$A$1:$AQ$44,COLUMN('Non-energy Multiplier'!AP$1),0)</f>
        <v>5102955832310790</v>
      </c>
      <c r="AQ42" s="354">
        <f>$C42*VLOOKUP($A42,'Non-energy Multiplier'!$A$1:$AQ$44,COLUMN('Non-energy Multiplier'!AQ$1),0)</f>
        <v>5110908309718350</v>
      </c>
      <c r="AR42" s="136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6">
        <f>'Non-energy Use 2019'!C155</f>
        <v>0</v>
      </c>
      <c r="C43" s="136">
        <f>'Non-energy Use 2020'!C155</f>
        <v>0</v>
      </c>
      <c r="D43" s="136">
        <f>$C43*VLOOKUP($A43,'Non-energy Multiplier'!$A$1:$AQ$44,COLUMN('Non-energy Multiplier'!D$1),0)</f>
        <v>0</v>
      </c>
      <c r="E43" s="136">
        <f>$C43*VLOOKUP($A43,'Non-energy Multiplier'!$A$1:$AQ$44,COLUMN('Non-energy Multiplier'!E$1),0)</f>
        <v>0</v>
      </c>
      <c r="F43" s="136">
        <f>$C43*VLOOKUP($A43,'Non-energy Multiplier'!$A$1:$AQ$44,COLUMN('Non-energy Multiplier'!F$1),0)</f>
        <v>0</v>
      </c>
      <c r="G43" s="136">
        <f>$C43*VLOOKUP($A43,'Non-energy Multiplier'!$A$1:$AQ$44,COLUMN('Non-energy Multiplier'!G$1),0)</f>
        <v>0</v>
      </c>
      <c r="H43" s="136">
        <f>$C43*VLOOKUP($A43,'Non-energy Multiplier'!$A$1:$AQ$44,COLUMN('Non-energy Multiplier'!H$1),0)</f>
        <v>0</v>
      </c>
      <c r="I43" s="136">
        <f>$C43*VLOOKUP($A43,'Non-energy Multiplier'!$A$1:$AQ$44,COLUMN('Non-energy Multiplier'!I$1),0)</f>
        <v>0</v>
      </c>
      <c r="J43" s="136">
        <f>$C43*VLOOKUP($A43,'Non-energy Multiplier'!$A$1:$AQ$44,COLUMN('Non-energy Multiplier'!J$1),0)</f>
        <v>0</v>
      </c>
      <c r="K43" s="136">
        <f>$C43*VLOOKUP($A43,'Non-energy Multiplier'!$A$1:$AQ$44,COLUMN('Non-energy Multiplier'!K$1),0)</f>
        <v>0</v>
      </c>
      <c r="L43" s="136">
        <f>$C43*VLOOKUP($A43,'Non-energy Multiplier'!$A$1:$AQ$44,COLUMN('Non-energy Multiplier'!L$1),0)</f>
        <v>0</v>
      </c>
      <c r="M43" s="136">
        <f>$C43*VLOOKUP($A43,'Non-energy Multiplier'!$A$1:$AQ$44,COLUMN('Non-energy Multiplier'!M$1),0)</f>
        <v>0</v>
      </c>
      <c r="N43" s="136">
        <f>$C43*VLOOKUP($A43,'Non-energy Multiplier'!$A$1:$AQ$44,COLUMN('Non-energy Multiplier'!N$1),0)</f>
        <v>0</v>
      </c>
      <c r="O43" s="136">
        <f>$C43*VLOOKUP($A43,'Non-energy Multiplier'!$A$1:$AQ$44,COLUMN('Non-energy Multiplier'!O$1),0)</f>
        <v>0</v>
      </c>
      <c r="P43" s="136">
        <f>$C43*VLOOKUP($A43,'Non-energy Multiplier'!$A$1:$AQ$44,COLUMN('Non-energy Multiplier'!P$1),0)</f>
        <v>0</v>
      </c>
      <c r="Q43" s="136">
        <f>$C43*VLOOKUP($A43,'Non-energy Multiplier'!$A$1:$AQ$44,COLUMN('Non-energy Multiplier'!Q$1),0)</f>
        <v>0</v>
      </c>
      <c r="R43" s="136">
        <f>$C43*VLOOKUP($A43,'Non-energy Multiplier'!$A$1:$AQ$44,COLUMN('Non-energy Multiplier'!R$1),0)</f>
        <v>0</v>
      </c>
      <c r="S43" s="136">
        <f>$C43*VLOOKUP($A43,'Non-energy Multiplier'!$A$1:$AQ$44,COLUMN('Non-energy Multiplier'!S$1),0)</f>
        <v>0</v>
      </c>
      <c r="T43" s="136">
        <f>$C43*VLOOKUP($A43,'Non-energy Multiplier'!$A$1:$AQ$44,COLUMN('Non-energy Multiplier'!T$1),0)</f>
        <v>0</v>
      </c>
      <c r="U43" s="136">
        <f>$C43*VLOOKUP($A43,'Non-energy Multiplier'!$A$1:$AQ$44,COLUMN('Non-energy Multiplier'!U$1),0)</f>
        <v>0</v>
      </c>
      <c r="V43" s="136">
        <f>$C43*VLOOKUP($A43,'Non-energy Multiplier'!$A$1:$AQ$44,COLUMN('Non-energy Multiplier'!V$1),0)</f>
        <v>0</v>
      </c>
      <c r="W43" s="136">
        <f>$C43*VLOOKUP($A43,'Non-energy Multiplier'!$A$1:$AQ$44,COLUMN('Non-energy Multiplier'!W$1),0)</f>
        <v>0</v>
      </c>
      <c r="X43" s="136">
        <f>$C43*VLOOKUP($A43,'Non-energy Multiplier'!$A$1:$AQ$44,COLUMN('Non-energy Multiplier'!X$1),0)</f>
        <v>0</v>
      </c>
      <c r="Y43" s="136">
        <f>$C43*VLOOKUP($A43,'Non-energy Multiplier'!$A$1:$AQ$44,COLUMN('Non-energy Multiplier'!Y$1),0)</f>
        <v>0</v>
      </c>
      <c r="Z43" s="136">
        <f>$C43*VLOOKUP($A43,'Non-energy Multiplier'!$A$1:$AQ$44,COLUMN('Non-energy Multiplier'!Z$1),0)</f>
        <v>0</v>
      </c>
      <c r="AA43" s="136">
        <f>$C43*VLOOKUP($A43,'Non-energy Multiplier'!$A$1:$AQ$44,COLUMN('Non-energy Multiplier'!AA$1),0)</f>
        <v>0</v>
      </c>
      <c r="AB43" s="136">
        <f>$C43*VLOOKUP($A43,'Non-energy Multiplier'!$A$1:$AQ$44,COLUMN('Non-energy Multiplier'!AB$1),0)</f>
        <v>0</v>
      </c>
      <c r="AC43" s="136">
        <f>$C43*VLOOKUP($A43,'Non-energy Multiplier'!$A$1:$AQ$44,COLUMN('Non-energy Multiplier'!AC$1),0)</f>
        <v>0</v>
      </c>
      <c r="AD43" s="136">
        <f>$C43*VLOOKUP($A43,'Non-energy Multiplier'!$A$1:$AQ$44,COLUMN('Non-energy Multiplier'!AD$1),0)</f>
        <v>0</v>
      </c>
      <c r="AE43" s="136">
        <f>$C43*VLOOKUP($A43,'Non-energy Multiplier'!$A$1:$AQ$44,COLUMN('Non-energy Multiplier'!AE$1),0)</f>
        <v>0</v>
      </c>
      <c r="AF43" s="136">
        <f>$C43*VLOOKUP($A43,'Non-energy Multiplier'!$A$1:$AQ$44,COLUMN('Non-energy Multiplier'!AF$1),0)</f>
        <v>0</v>
      </c>
      <c r="AG43" s="136">
        <f>$C43*VLOOKUP($A43,'Non-energy Multiplier'!$A$1:$AQ$44,COLUMN('Non-energy Multiplier'!AG$1),0)</f>
        <v>0</v>
      </c>
      <c r="AH43" s="136">
        <f>$C43*VLOOKUP($A43,'Non-energy Multiplier'!$A$1:$AQ$44,COLUMN('Non-energy Multiplier'!AH$1),0)</f>
        <v>0</v>
      </c>
      <c r="AI43" s="136">
        <f>$C43*VLOOKUP($A43,'Non-energy Multiplier'!$A$1:$AQ$44,COLUMN('Non-energy Multiplier'!AI$1),0)</f>
        <v>0</v>
      </c>
      <c r="AJ43" s="136">
        <f>$C43*VLOOKUP($A43,'Non-energy Multiplier'!$A$1:$AQ$44,COLUMN('Non-energy Multiplier'!AJ$1),0)</f>
        <v>0</v>
      </c>
      <c r="AK43" s="136">
        <f>$C43*VLOOKUP($A43,'Non-energy Multiplier'!$A$1:$AQ$44,COLUMN('Non-energy Multiplier'!AK$1),0)</f>
        <v>0</v>
      </c>
      <c r="AL43" s="136">
        <f>$C43*VLOOKUP($A43,'Non-energy Multiplier'!$A$1:$AQ$44,COLUMN('Non-energy Multiplier'!AL$1),0)</f>
        <v>0</v>
      </c>
      <c r="AM43" s="136">
        <f>$C43*VLOOKUP($A43,'Non-energy Multiplier'!$A$1:$AQ$44,COLUMN('Non-energy Multiplier'!AM$1),0)</f>
        <v>0</v>
      </c>
      <c r="AN43" s="238">
        <f>$C43*VLOOKUP($A43,'Non-energy Multiplier'!$A$1:$AQ$44,COLUMN('Non-energy Multiplier'!AN$1),0)</f>
        <v>0</v>
      </c>
      <c r="AO43" s="238">
        <f>$C43*VLOOKUP($A43,'Non-energy Multiplier'!$A$1:$AQ$44,COLUMN('Non-energy Multiplier'!AO$1),0)</f>
        <v>0</v>
      </c>
      <c r="AP43" s="238">
        <f>$C43*VLOOKUP($A43,'Non-energy Multiplier'!$A$1:$AQ$44,COLUMN('Non-energy Multiplier'!AP$1),0)</f>
        <v>0</v>
      </c>
      <c r="AQ43" s="238">
        <f>$C43*VLOOKUP($A43,'Non-energy Multiplier'!$A$1:$AQ$44,COLUMN('Non-energy Multiplier'!AQ$1),0)</f>
        <v>0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24">
        <f>'Non-energy Use 2019'!C156</f>
        <v>0</v>
      </c>
      <c r="C44" s="224">
        <f>'Non-energy Use 2020'!C156</f>
        <v>0</v>
      </c>
      <c r="D44" s="224">
        <f>$C44*VLOOKUP($A44,'Non-energy Multiplier'!$A$1:$AQ$44,COLUMN('Non-energy Multiplier'!D$1),0)</f>
        <v>0</v>
      </c>
      <c r="E44" s="224">
        <f>$C44*VLOOKUP($A44,'Non-energy Multiplier'!$A$1:$AQ$44,COLUMN('Non-energy Multiplier'!E$1),0)</f>
        <v>0</v>
      </c>
      <c r="F44" s="224">
        <f>$C44*VLOOKUP($A44,'Non-energy Multiplier'!$A$1:$AQ$44,COLUMN('Non-energy Multiplier'!F$1),0)</f>
        <v>0</v>
      </c>
      <c r="G44" s="224">
        <f>$C44*VLOOKUP($A44,'Non-energy Multiplier'!$A$1:$AQ$44,COLUMN('Non-energy Multiplier'!G$1),0)</f>
        <v>0</v>
      </c>
      <c r="H44" s="224">
        <f>$C44*VLOOKUP($A44,'Non-energy Multiplier'!$A$1:$AQ$44,COLUMN('Non-energy Multiplier'!H$1),0)</f>
        <v>0</v>
      </c>
      <c r="I44" s="224">
        <f>$C44*VLOOKUP($A44,'Non-energy Multiplier'!$A$1:$AQ$44,COLUMN('Non-energy Multiplier'!I$1),0)</f>
        <v>0</v>
      </c>
      <c r="J44" s="224">
        <f>$C44*VLOOKUP($A44,'Non-energy Multiplier'!$A$1:$AQ$44,COLUMN('Non-energy Multiplier'!J$1),0)</f>
        <v>0</v>
      </c>
      <c r="K44" s="224">
        <f>$C44*VLOOKUP($A44,'Non-energy Multiplier'!$A$1:$AQ$44,COLUMN('Non-energy Multiplier'!K$1),0)</f>
        <v>0</v>
      </c>
      <c r="L44" s="224">
        <f>$C44*VLOOKUP($A44,'Non-energy Multiplier'!$A$1:$AQ$44,COLUMN('Non-energy Multiplier'!L$1),0)</f>
        <v>0</v>
      </c>
      <c r="M44" s="224">
        <f>$C44*VLOOKUP($A44,'Non-energy Multiplier'!$A$1:$AQ$44,COLUMN('Non-energy Multiplier'!M$1),0)</f>
        <v>0</v>
      </c>
      <c r="N44" s="224">
        <f>$C44*VLOOKUP($A44,'Non-energy Multiplier'!$A$1:$AQ$44,COLUMN('Non-energy Multiplier'!N$1),0)</f>
        <v>0</v>
      </c>
      <c r="O44" s="224">
        <f>$C44*VLOOKUP($A44,'Non-energy Multiplier'!$A$1:$AQ$44,COLUMN('Non-energy Multiplier'!O$1),0)</f>
        <v>0</v>
      </c>
      <c r="P44" s="224">
        <f>$C44*VLOOKUP($A44,'Non-energy Multiplier'!$A$1:$AQ$44,COLUMN('Non-energy Multiplier'!P$1),0)</f>
        <v>0</v>
      </c>
      <c r="Q44" s="224">
        <f>$C44*VLOOKUP($A44,'Non-energy Multiplier'!$A$1:$AQ$44,COLUMN('Non-energy Multiplier'!Q$1),0)</f>
        <v>0</v>
      </c>
      <c r="R44" s="224">
        <f>$C44*VLOOKUP($A44,'Non-energy Multiplier'!$A$1:$AQ$44,COLUMN('Non-energy Multiplier'!R$1),0)</f>
        <v>0</v>
      </c>
      <c r="S44" s="224">
        <f>$C44*VLOOKUP($A44,'Non-energy Multiplier'!$A$1:$AQ$44,COLUMN('Non-energy Multiplier'!S$1),0)</f>
        <v>0</v>
      </c>
      <c r="T44" s="224">
        <f>$C44*VLOOKUP($A44,'Non-energy Multiplier'!$A$1:$AQ$44,COLUMN('Non-energy Multiplier'!T$1),0)</f>
        <v>0</v>
      </c>
      <c r="U44" s="224">
        <f>$C44*VLOOKUP($A44,'Non-energy Multiplier'!$A$1:$AQ$44,COLUMN('Non-energy Multiplier'!U$1),0)</f>
        <v>0</v>
      </c>
      <c r="V44" s="224">
        <f>$C44*VLOOKUP($A44,'Non-energy Multiplier'!$A$1:$AQ$44,COLUMN('Non-energy Multiplier'!V$1),0)</f>
        <v>0</v>
      </c>
      <c r="W44" s="224">
        <f>$C44*VLOOKUP($A44,'Non-energy Multiplier'!$A$1:$AQ$44,COLUMN('Non-energy Multiplier'!W$1),0)</f>
        <v>0</v>
      </c>
      <c r="X44" s="224">
        <f>$C44*VLOOKUP($A44,'Non-energy Multiplier'!$A$1:$AQ$44,COLUMN('Non-energy Multiplier'!X$1),0)</f>
        <v>0</v>
      </c>
      <c r="Y44" s="224">
        <f>$C44*VLOOKUP($A44,'Non-energy Multiplier'!$A$1:$AQ$44,COLUMN('Non-energy Multiplier'!Y$1),0)</f>
        <v>0</v>
      </c>
      <c r="Z44" s="224">
        <f>$C44*VLOOKUP($A44,'Non-energy Multiplier'!$A$1:$AQ$44,COLUMN('Non-energy Multiplier'!Z$1),0)</f>
        <v>0</v>
      </c>
      <c r="AA44" s="224">
        <f>$C44*VLOOKUP($A44,'Non-energy Multiplier'!$A$1:$AQ$44,COLUMN('Non-energy Multiplier'!AA$1),0)</f>
        <v>0</v>
      </c>
      <c r="AB44" s="224">
        <f>$C44*VLOOKUP($A44,'Non-energy Multiplier'!$A$1:$AQ$44,COLUMN('Non-energy Multiplier'!AB$1),0)</f>
        <v>0</v>
      </c>
      <c r="AC44" s="224">
        <f>$C44*VLOOKUP($A44,'Non-energy Multiplier'!$A$1:$AQ$44,COLUMN('Non-energy Multiplier'!AC$1),0)</f>
        <v>0</v>
      </c>
      <c r="AD44" s="224">
        <f>$C44*VLOOKUP($A44,'Non-energy Multiplier'!$A$1:$AQ$44,COLUMN('Non-energy Multiplier'!AD$1),0)</f>
        <v>0</v>
      </c>
      <c r="AE44" s="224">
        <f>$C44*VLOOKUP($A44,'Non-energy Multiplier'!$A$1:$AQ$44,COLUMN('Non-energy Multiplier'!AE$1),0)</f>
        <v>0</v>
      </c>
      <c r="AF44" s="224">
        <f>$C44*VLOOKUP($A44,'Non-energy Multiplier'!$A$1:$AQ$44,COLUMN('Non-energy Multiplier'!AF$1),0)</f>
        <v>0</v>
      </c>
      <c r="AG44" s="224">
        <f>$C44*VLOOKUP($A44,'Non-energy Multiplier'!$A$1:$AQ$44,COLUMN('Non-energy Multiplier'!AG$1),0)</f>
        <v>0</v>
      </c>
      <c r="AH44" s="224">
        <f>$C44*VLOOKUP($A44,'Non-energy Multiplier'!$A$1:$AQ$44,COLUMN('Non-energy Multiplier'!AH$1),0)</f>
        <v>0</v>
      </c>
      <c r="AI44" s="224">
        <f>$C44*VLOOKUP($A44,'Non-energy Multiplier'!$A$1:$AQ$44,COLUMN('Non-energy Multiplier'!AI$1),0)</f>
        <v>0</v>
      </c>
      <c r="AJ44" s="224">
        <f>$C44*VLOOKUP($A44,'Non-energy Multiplier'!$A$1:$AQ$44,COLUMN('Non-energy Multiplier'!AJ$1),0)</f>
        <v>0</v>
      </c>
      <c r="AK44" s="224">
        <f>$C44*VLOOKUP($A44,'Non-energy Multiplier'!$A$1:$AQ$44,COLUMN('Non-energy Multiplier'!AK$1),0)</f>
        <v>0</v>
      </c>
      <c r="AL44" s="224">
        <f>$C44*VLOOKUP($A44,'Non-energy Multiplier'!$A$1:$AQ$44,COLUMN('Non-energy Multiplier'!AL$1),0)</f>
        <v>0</v>
      </c>
      <c r="AM44" s="224">
        <f>$C44*VLOOKUP($A44,'Non-energy Multiplier'!$A$1:$AQ$44,COLUMN('Non-energy Multiplier'!AM$1),0)</f>
        <v>0</v>
      </c>
      <c r="AN44" s="224">
        <f>$C44*VLOOKUP($A44,'Non-energy Multiplier'!$A$1:$AQ$44,COLUMN('Non-energy Multiplier'!AN$1),0)</f>
        <v>0</v>
      </c>
      <c r="AO44" s="224">
        <f>$C44*VLOOKUP($A44,'Non-energy Multiplier'!$A$1:$AQ$44,COLUMN('Non-energy Multiplier'!AO$1),0)</f>
        <v>0</v>
      </c>
      <c r="AP44" s="224">
        <f>$C44*VLOOKUP($A44,'Non-energy Multiplier'!$A$1:$AQ$44,COLUMN('Non-energy Multiplier'!AP$1),0)</f>
        <v>0</v>
      </c>
      <c r="AQ44" s="224">
        <f>$C44*VLOOKUP($A44,'Non-energy Multiplier'!$A$1:$AQ$44,COLUMN('Non-energy Multiplier'!AQ$1),0)</f>
        <v>0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106" t="s">
        <v>339</v>
      </c>
      <c r="B50" s="232">
        <f t="shared" ref="B50:B74" si="0">SUMIFS(B$2:B$44,$AR$2:$AR$44,$A50)</f>
        <v>0</v>
      </c>
      <c r="C50" s="233">
        <f t="shared" ref="C50:AQ56" si="1">SUMIFS(C$2:C$44,$AR$2:$AR$44,$A50)</f>
        <v>0</v>
      </c>
      <c r="D50" s="233">
        <f t="shared" si="1"/>
        <v>0</v>
      </c>
      <c r="E50" s="233">
        <f t="shared" si="1"/>
        <v>0</v>
      </c>
      <c r="F50" s="233">
        <f t="shared" si="1"/>
        <v>0</v>
      </c>
      <c r="G50" s="233">
        <f t="shared" si="1"/>
        <v>0</v>
      </c>
      <c r="H50" s="233">
        <f t="shared" si="1"/>
        <v>0</v>
      </c>
      <c r="I50" s="233">
        <f t="shared" si="1"/>
        <v>0</v>
      </c>
      <c r="J50" s="233">
        <f t="shared" si="1"/>
        <v>0</v>
      </c>
      <c r="K50" s="233">
        <f t="shared" si="1"/>
        <v>0</v>
      </c>
      <c r="L50" s="233">
        <f t="shared" si="1"/>
        <v>0</v>
      </c>
      <c r="M50" s="233">
        <f t="shared" si="1"/>
        <v>0</v>
      </c>
      <c r="N50" s="233">
        <f t="shared" si="1"/>
        <v>0</v>
      </c>
      <c r="O50" s="233">
        <f t="shared" si="1"/>
        <v>0</v>
      </c>
      <c r="P50" s="233">
        <f t="shared" si="1"/>
        <v>0</v>
      </c>
      <c r="Q50" s="233">
        <f t="shared" si="1"/>
        <v>0</v>
      </c>
      <c r="R50" s="233">
        <f t="shared" si="1"/>
        <v>0</v>
      </c>
      <c r="S50" s="233">
        <f t="shared" si="1"/>
        <v>0</v>
      </c>
      <c r="T50" s="233">
        <f t="shared" si="1"/>
        <v>0</v>
      </c>
      <c r="U50" s="233">
        <f t="shared" si="1"/>
        <v>0</v>
      </c>
      <c r="V50" s="233">
        <f t="shared" si="1"/>
        <v>0</v>
      </c>
      <c r="W50" s="233">
        <f t="shared" si="1"/>
        <v>0</v>
      </c>
      <c r="X50" s="233">
        <f t="shared" si="1"/>
        <v>0</v>
      </c>
      <c r="Y50" s="233">
        <f t="shared" si="1"/>
        <v>0</v>
      </c>
      <c r="Z50" s="233">
        <f t="shared" si="1"/>
        <v>0</v>
      </c>
      <c r="AA50" s="233">
        <f t="shared" si="1"/>
        <v>0</v>
      </c>
      <c r="AB50" s="233">
        <f t="shared" si="1"/>
        <v>0</v>
      </c>
      <c r="AC50" s="233">
        <f t="shared" si="1"/>
        <v>0</v>
      </c>
      <c r="AD50" s="233">
        <f t="shared" si="1"/>
        <v>0</v>
      </c>
      <c r="AE50" s="233">
        <f t="shared" si="1"/>
        <v>0</v>
      </c>
      <c r="AF50" s="233">
        <f t="shared" si="1"/>
        <v>0</v>
      </c>
      <c r="AG50" s="233">
        <f t="shared" si="1"/>
        <v>0</v>
      </c>
      <c r="AH50" s="233">
        <f t="shared" si="1"/>
        <v>0</v>
      </c>
      <c r="AI50" s="233">
        <f t="shared" si="1"/>
        <v>0</v>
      </c>
      <c r="AJ50" s="233">
        <f t="shared" si="1"/>
        <v>0</v>
      </c>
      <c r="AK50" s="233">
        <f t="shared" si="1"/>
        <v>0</v>
      </c>
      <c r="AL50" s="233">
        <f t="shared" si="1"/>
        <v>0</v>
      </c>
      <c r="AM50" s="233">
        <f t="shared" si="1"/>
        <v>0</v>
      </c>
      <c r="AN50" s="233">
        <f t="shared" si="1"/>
        <v>0</v>
      </c>
      <c r="AO50" s="233">
        <f t="shared" si="1"/>
        <v>0</v>
      </c>
      <c r="AP50" s="233">
        <f t="shared" si="1"/>
        <v>0</v>
      </c>
      <c r="AQ50" s="234">
        <f t="shared" si="1"/>
        <v>0</v>
      </c>
    </row>
    <row r="51" spans="1:43" x14ac:dyDescent="0.2">
      <c r="A51" s="107" t="s">
        <v>125</v>
      </c>
      <c r="B51" s="235">
        <f t="shared" si="0"/>
        <v>1.7357421957899196E+16</v>
      </c>
      <c r="C51" s="136">
        <f t="shared" si="1"/>
        <v>1.7867702743129666E+16</v>
      </c>
      <c r="D51" s="136">
        <f t="shared" si="1"/>
        <v>1.8893424274257556E+16</v>
      </c>
      <c r="E51" s="136">
        <f t="shared" si="1"/>
        <v>2.0876180626839604E+16</v>
      </c>
      <c r="F51" s="136">
        <f t="shared" si="1"/>
        <v>2.1396673249033968E+16</v>
      </c>
      <c r="G51" s="136">
        <f t="shared" si="1"/>
        <v>2.1917165871228332E+16</v>
      </c>
      <c r="H51" s="136">
        <f t="shared" si="1"/>
        <v>2.2437658493422696E+16</v>
      </c>
      <c r="I51" s="136">
        <f t="shared" si="1"/>
        <v>2.2803987611682656E+16</v>
      </c>
      <c r="J51" s="136">
        <f t="shared" si="1"/>
        <v>2.3170316729942616E+16</v>
      </c>
      <c r="K51" s="136">
        <f t="shared" si="1"/>
        <v>2.353664584820258E+16</v>
      </c>
      <c r="L51" s="136">
        <f t="shared" si="1"/>
        <v>2.390297496646254E+16</v>
      </c>
      <c r="M51" s="136">
        <f t="shared" si="1"/>
        <v>2.4269304084722504E+16</v>
      </c>
      <c r="N51" s="136">
        <f t="shared" si="1"/>
        <v>2.4406677504069992E+16</v>
      </c>
      <c r="O51" s="136">
        <f t="shared" si="1"/>
        <v>2.4544050923417476E+16</v>
      </c>
      <c r="P51" s="136">
        <f t="shared" si="1"/>
        <v>2.468142434276496E+16</v>
      </c>
      <c r="Q51" s="136">
        <f t="shared" si="1"/>
        <v>2.4818797762112448E+16</v>
      </c>
      <c r="R51" s="136">
        <f t="shared" si="1"/>
        <v>2.4956171181459936E+16</v>
      </c>
      <c r="S51" s="136">
        <f t="shared" si="1"/>
        <v>2.472721548254746E+16</v>
      </c>
      <c r="T51" s="136">
        <f t="shared" si="1"/>
        <v>2.4498259783634984E+16</v>
      </c>
      <c r="U51" s="136">
        <f t="shared" si="1"/>
        <v>2.4269304084722504E+16</v>
      </c>
      <c r="V51" s="136">
        <f t="shared" si="1"/>
        <v>2.4040348385810032E+16</v>
      </c>
      <c r="W51" s="136">
        <f t="shared" si="1"/>
        <v>2.3811392686897552E+16</v>
      </c>
      <c r="X51" s="136">
        <f t="shared" si="1"/>
        <v>2.3445063568637592E+16</v>
      </c>
      <c r="Y51" s="136">
        <f t="shared" si="1"/>
        <v>2.3078734450377632E+16</v>
      </c>
      <c r="Z51" s="136">
        <f t="shared" si="1"/>
        <v>2.2712405332117668E+16</v>
      </c>
      <c r="AA51" s="136">
        <f t="shared" si="1"/>
        <v>2.2346076213857708E+16</v>
      </c>
      <c r="AB51" s="136">
        <f t="shared" si="1"/>
        <v>2.1979747095597744E+16</v>
      </c>
      <c r="AC51" s="136">
        <f t="shared" si="1"/>
        <v>2.161341797733778E+16</v>
      </c>
      <c r="AD51" s="136">
        <f t="shared" si="1"/>
        <v>2.124708885907782E+16</v>
      </c>
      <c r="AE51" s="136">
        <f t="shared" si="1"/>
        <v>2.088075974081786E+16</v>
      </c>
      <c r="AF51" s="136">
        <f t="shared" si="1"/>
        <v>2.0514430622557896E+16</v>
      </c>
      <c r="AG51" s="136">
        <f t="shared" si="1"/>
        <v>2.0148101504297932E+16</v>
      </c>
      <c r="AH51" s="136">
        <f t="shared" si="1"/>
        <v>1.9690190106472976E+16</v>
      </c>
      <c r="AI51" s="136">
        <f t="shared" si="1"/>
        <v>1.9232278708648024E+16</v>
      </c>
      <c r="AJ51" s="136">
        <f t="shared" si="1"/>
        <v>1.8774367310823072E+16</v>
      </c>
      <c r="AK51" s="136">
        <f t="shared" si="1"/>
        <v>1.8316455912998116E+16</v>
      </c>
      <c r="AL51" s="136">
        <f t="shared" si="1"/>
        <v>1.7858544515173164E+16</v>
      </c>
      <c r="AM51" s="136">
        <f t="shared" si="1"/>
        <v>1.7492215396913204E+16</v>
      </c>
      <c r="AN51" s="136">
        <f t="shared" si="1"/>
        <v>1.7125886278653244E+16</v>
      </c>
      <c r="AO51" s="136">
        <f t="shared" si="1"/>
        <v>1.6759557160393282E+16</v>
      </c>
      <c r="AP51" s="136">
        <f t="shared" si="1"/>
        <v>1.6393228042133322E+16</v>
      </c>
      <c r="AQ51" s="236">
        <f t="shared" si="1"/>
        <v>1.6026898923873354E+16</v>
      </c>
    </row>
    <row r="52" spans="1:43" x14ac:dyDescent="0.2">
      <c r="A52" s="107" t="s">
        <v>126</v>
      </c>
      <c r="B52" s="235">
        <f t="shared" si="0"/>
        <v>0</v>
      </c>
      <c r="C52" s="136">
        <f t="shared" si="1"/>
        <v>0</v>
      </c>
      <c r="D52" s="136">
        <f t="shared" si="1"/>
        <v>0</v>
      </c>
      <c r="E52" s="136">
        <f t="shared" si="1"/>
        <v>0</v>
      </c>
      <c r="F52" s="136">
        <f t="shared" si="1"/>
        <v>0</v>
      </c>
      <c r="G52" s="136">
        <f t="shared" si="1"/>
        <v>0</v>
      </c>
      <c r="H52" s="136">
        <f t="shared" si="1"/>
        <v>0</v>
      </c>
      <c r="I52" s="136">
        <f t="shared" si="1"/>
        <v>0</v>
      </c>
      <c r="J52" s="136">
        <f t="shared" si="1"/>
        <v>0</v>
      </c>
      <c r="K52" s="136">
        <f t="shared" si="1"/>
        <v>0</v>
      </c>
      <c r="L52" s="136">
        <f t="shared" si="1"/>
        <v>0</v>
      </c>
      <c r="M52" s="136">
        <f t="shared" si="1"/>
        <v>0</v>
      </c>
      <c r="N52" s="136">
        <f t="shared" si="1"/>
        <v>0</v>
      </c>
      <c r="O52" s="136">
        <f t="shared" si="1"/>
        <v>0</v>
      </c>
      <c r="P52" s="136">
        <f t="shared" si="1"/>
        <v>0</v>
      </c>
      <c r="Q52" s="136">
        <f t="shared" si="1"/>
        <v>0</v>
      </c>
      <c r="R52" s="136">
        <f t="shared" si="1"/>
        <v>0</v>
      </c>
      <c r="S52" s="136">
        <f t="shared" si="1"/>
        <v>0</v>
      </c>
      <c r="T52" s="136">
        <f t="shared" si="1"/>
        <v>0</v>
      </c>
      <c r="U52" s="136">
        <f t="shared" si="1"/>
        <v>0</v>
      </c>
      <c r="V52" s="136">
        <f t="shared" si="1"/>
        <v>0</v>
      </c>
      <c r="W52" s="136">
        <f t="shared" si="1"/>
        <v>0</v>
      </c>
      <c r="X52" s="136">
        <f t="shared" si="1"/>
        <v>0</v>
      </c>
      <c r="Y52" s="136">
        <f t="shared" si="1"/>
        <v>0</v>
      </c>
      <c r="Z52" s="136">
        <f t="shared" si="1"/>
        <v>0</v>
      </c>
      <c r="AA52" s="136">
        <f t="shared" si="1"/>
        <v>0</v>
      </c>
      <c r="AB52" s="136">
        <f t="shared" si="1"/>
        <v>0</v>
      </c>
      <c r="AC52" s="136">
        <f t="shared" si="1"/>
        <v>0</v>
      </c>
      <c r="AD52" s="136">
        <f t="shared" si="1"/>
        <v>0</v>
      </c>
      <c r="AE52" s="136">
        <f t="shared" si="1"/>
        <v>0</v>
      </c>
      <c r="AF52" s="136">
        <f t="shared" si="1"/>
        <v>0</v>
      </c>
      <c r="AG52" s="136">
        <f t="shared" si="1"/>
        <v>0</v>
      </c>
      <c r="AH52" s="136">
        <f t="shared" si="1"/>
        <v>0</v>
      </c>
      <c r="AI52" s="136">
        <f t="shared" si="1"/>
        <v>0</v>
      </c>
      <c r="AJ52" s="136">
        <f t="shared" si="1"/>
        <v>0</v>
      </c>
      <c r="AK52" s="136">
        <f t="shared" si="1"/>
        <v>0</v>
      </c>
      <c r="AL52" s="136">
        <f t="shared" si="1"/>
        <v>0</v>
      </c>
      <c r="AM52" s="136">
        <f t="shared" si="1"/>
        <v>0</v>
      </c>
      <c r="AN52" s="136">
        <f t="shared" si="1"/>
        <v>0</v>
      </c>
      <c r="AO52" s="136">
        <f t="shared" si="1"/>
        <v>0</v>
      </c>
      <c r="AP52" s="136">
        <f t="shared" si="1"/>
        <v>0</v>
      </c>
      <c r="AQ52" s="236">
        <f t="shared" si="1"/>
        <v>0</v>
      </c>
    </row>
    <row r="53" spans="1:43" x14ac:dyDescent="0.2">
      <c r="A53" s="107" t="s">
        <v>127</v>
      </c>
      <c r="B53" s="235">
        <f t="shared" si="0"/>
        <v>0</v>
      </c>
      <c r="C53" s="136">
        <f t="shared" si="1"/>
        <v>0</v>
      </c>
      <c r="D53" s="136">
        <f t="shared" si="1"/>
        <v>0</v>
      </c>
      <c r="E53" s="136">
        <f t="shared" si="1"/>
        <v>0</v>
      </c>
      <c r="F53" s="136">
        <f t="shared" si="1"/>
        <v>0</v>
      </c>
      <c r="G53" s="136">
        <f t="shared" si="1"/>
        <v>0</v>
      </c>
      <c r="H53" s="136">
        <f t="shared" si="1"/>
        <v>0</v>
      </c>
      <c r="I53" s="136">
        <f t="shared" si="1"/>
        <v>0</v>
      </c>
      <c r="J53" s="136">
        <f t="shared" si="1"/>
        <v>0</v>
      </c>
      <c r="K53" s="136">
        <f t="shared" si="1"/>
        <v>0</v>
      </c>
      <c r="L53" s="136">
        <f t="shared" si="1"/>
        <v>0</v>
      </c>
      <c r="M53" s="136">
        <f t="shared" si="1"/>
        <v>0</v>
      </c>
      <c r="N53" s="136">
        <f t="shared" si="1"/>
        <v>0</v>
      </c>
      <c r="O53" s="136">
        <f t="shared" si="1"/>
        <v>0</v>
      </c>
      <c r="P53" s="136">
        <f t="shared" si="1"/>
        <v>0</v>
      </c>
      <c r="Q53" s="136">
        <f t="shared" si="1"/>
        <v>0</v>
      </c>
      <c r="R53" s="136">
        <f t="shared" si="1"/>
        <v>0</v>
      </c>
      <c r="S53" s="136">
        <f t="shared" si="1"/>
        <v>0</v>
      </c>
      <c r="T53" s="136">
        <f t="shared" si="1"/>
        <v>0</v>
      </c>
      <c r="U53" s="136">
        <f t="shared" si="1"/>
        <v>0</v>
      </c>
      <c r="V53" s="136">
        <f t="shared" si="1"/>
        <v>0</v>
      </c>
      <c r="W53" s="136">
        <f t="shared" si="1"/>
        <v>0</v>
      </c>
      <c r="X53" s="136">
        <f t="shared" si="1"/>
        <v>0</v>
      </c>
      <c r="Y53" s="136">
        <f t="shared" si="1"/>
        <v>0</v>
      </c>
      <c r="Z53" s="136">
        <f t="shared" si="1"/>
        <v>0</v>
      </c>
      <c r="AA53" s="136">
        <f t="shared" si="1"/>
        <v>0</v>
      </c>
      <c r="AB53" s="136">
        <f t="shared" si="1"/>
        <v>0</v>
      </c>
      <c r="AC53" s="136">
        <f t="shared" si="1"/>
        <v>0</v>
      </c>
      <c r="AD53" s="136">
        <f t="shared" si="1"/>
        <v>0</v>
      </c>
      <c r="AE53" s="136">
        <f t="shared" si="1"/>
        <v>0</v>
      </c>
      <c r="AF53" s="136">
        <f t="shared" si="1"/>
        <v>0</v>
      </c>
      <c r="AG53" s="136">
        <f t="shared" si="1"/>
        <v>0</v>
      </c>
      <c r="AH53" s="136">
        <f t="shared" si="1"/>
        <v>0</v>
      </c>
      <c r="AI53" s="136">
        <f t="shared" si="1"/>
        <v>0</v>
      </c>
      <c r="AJ53" s="136">
        <f t="shared" si="1"/>
        <v>0</v>
      </c>
      <c r="AK53" s="136">
        <f t="shared" si="1"/>
        <v>0</v>
      </c>
      <c r="AL53" s="136">
        <f t="shared" si="1"/>
        <v>0</v>
      </c>
      <c r="AM53" s="136">
        <f t="shared" si="1"/>
        <v>0</v>
      </c>
      <c r="AN53" s="136">
        <f t="shared" si="1"/>
        <v>0</v>
      </c>
      <c r="AO53" s="136">
        <f t="shared" si="1"/>
        <v>0</v>
      </c>
      <c r="AP53" s="136">
        <f t="shared" si="1"/>
        <v>0</v>
      </c>
      <c r="AQ53" s="236">
        <f t="shared" si="1"/>
        <v>0</v>
      </c>
    </row>
    <row r="54" spans="1:43" x14ac:dyDescent="0.2">
      <c r="A54" s="107" t="s">
        <v>128</v>
      </c>
      <c r="B54" s="235">
        <f t="shared" si="0"/>
        <v>0</v>
      </c>
      <c r="C54" s="136">
        <f t="shared" si="1"/>
        <v>0</v>
      </c>
      <c r="D54" s="136">
        <f t="shared" si="1"/>
        <v>0</v>
      </c>
      <c r="E54" s="136">
        <f t="shared" si="1"/>
        <v>0</v>
      </c>
      <c r="F54" s="136">
        <f t="shared" si="1"/>
        <v>0</v>
      </c>
      <c r="G54" s="136">
        <f t="shared" si="1"/>
        <v>0</v>
      </c>
      <c r="H54" s="136">
        <f t="shared" si="1"/>
        <v>0</v>
      </c>
      <c r="I54" s="136">
        <f t="shared" si="1"/>
        <v>0</v>
      </c>
      <c r="J54" s="136">
        <f t="shared" si="1"/>
        <v>0</v>
      </c>
      <c r="K54" s="136">
        <f t="shared" si="1"/>
        <v>0</v>
      </c>
      <c r="L54" s="136">
        <f t="shared" si="1"/>
        <v>0</v>
      </c>
      <c r="M54" s="136">
        <f t="shared" si="1"/>
        <v>0</v>
      </c>
      <c r="N54" s="136">
        <f t="shared" si="1"/>
        <v>0</v>
      </c>
      <c r="O54" s="136">
        <f t="shared" si="1"/>
        <v>0</v>
      </c>
      <c r="P54" s="136">
        <f t="shared" si="1"/>
        <v>0</v>
      </c>
      <c r="Q54" s="136">
        <f t="shared" si="1"/>
        <v>0</v>
      </c>
      <c r="R54" s="136">
        <f t="shared" si="1"/>
        <v>0</v>
      </c>
      <c r="S54" s="136">
        <f t="shared" si="1"/>
        <v>0</v>
      </c>
      <c r="T54" s="136">
        <f t="shared" si="1"/>
        <v>0</v>
      </c>
      <c r="U54" s="136">
        <f t="shared" si="1"/>
        <v>0</v>
      </c>
      <c r="V54" s="136">
        <f t="shared" si="1"/>
        <v>0</v>
      </c>
      <c r="W54" s="136">
        <f t="shared" si="1"/>
        <v>0</v>
      </c>
      <c r="X54" s="136">
        <f t="shared" si="1"/>
        <v>0</v>
      </c>
      <c r="Y54" s="136">
        <f t="shared" si="1"/>
        <v>0</v>
      </c>
      <c r="Z54" s="136">
        <f t="shared" si="1"/>
        <v>0</v>
      </c>
      <c r="AA54" s="136">
        <f t="shared" si="1"/>
        <v>0</v>
      </c>
      <c r="AB54" s="136">
        <f t="shared" si="1"/>
        <v>0</v>
      </c>
      <c r="AC54" s="136">
        <f t="shared" si="1"/>
        <v>0</v>
      </c>
      <c r="AD54" s="136">
        <f t="shared" si="1"/>
        <v>0</v>
      </c>
      <c r="AE54" s="136">
        <f t="shared" si="1"/>
        <v>0</v>
      </c>
      <c r="AF54" s="136">
        <f t="shared" si="1"/>
        <v>0</v>
      </c>
      <c r="AG54" s="136">
        <f t="shared" si="1"/>
        <v>0</v>
      </c>
      <c r="AH54" s="136">
        <f t="shared" si="1"/>
        <v>0</v>
      </c>
      <c r="AI54" s="136">
        <f t="shared" si="1"/>
        <v>0</v>
      </c>
      <c r="AJ54" s="136">
        <f t="shared" si="1"/>
        <v>0</v>
      </c>
      <c r="AK54" s="136">
        <f t="shared" si="1"/>
        <v>0</v>
      </c>
      <c r="AL54" s="136">
        <f t="shared" si="1"/>
        <v>0</v>
      </c>
      <c r="AM54" s="136">
        <f t="shared" si="1"/>
        <v>0</v>
      </c>
      <c r="AN54" s="136">
        <f t="shared" si="1"/>
        <v>0</v>
      </c>
      <c r="AO54" s="136">
        <f t="shared" si="1"/>
        <v>0</v>
      </c>
      <c r="AP54" s="136">
        <f t="shared" si="1"/>
        <v>0</v>
      </c>
      <c r="AQ54" s="236">
        <f t="shared" si="1"/>
        <v>0</v>
      </c>
    </row>
    <row r="55" spans="1:43" x14ac:dyDescent="0.2">
      <c r="A55" s="107" t="s">
        <v>129</v>
      </c>
      <c r="B55" s="235">
        <f t="shared" si="0"/>
        <v>0</v>
      </c>
      <c r="C55" s="136">
        <f t="shared" si="1"/>
        <v>0</v>
      </c>
      <c r="D55" s="136">
        <f t="shared" si="1"/>
        <v>0</v>
      </c>
      <c r="E55" s="136">
        <f t="shared" si="1"/>
        <v>0</v>
      </c>
      <c r="F55" s="136">
        <f t="shared" si="1"/>
        <v>0</v>
      </c>
      <c r="G55" s="136">
        <f t="shared" si="1"/>
        <v>0</v>
      </c>
      <c r="H55" s="136">
        <f t="shared" si="1"/>
        <v>0</v>
      </c>
      <c r="I55" s="136">
        <f t="shared" si="1"/>
        <v>0</v>
      </c>
      <c r="J55" s="136">
        <f t="shared" si="1"/>
        <v>0</v>
      </c>
      <c r="K55" s="136">
        <f t="shared" si="1"/>
        <v>0</v>
      </c>
      <c r="L55" s="136">
        <f t="shared" si="1"/>
        <v>0</v>
      </c>
      <c r="M55" s="136">
        <f t="shared" si="1"/>
        <v>0</v>
      </c>
      <c r="N55" s="136">
        <f t="shared" si="1"/>
        <v>0</v>
      </c>
      <c r="O55" s="136">
        <f t="shared" si="1"/>
        <v>0</v>
      </c>
      <c r="P55" s="136">
        <f t="shared" si="1"/>
        <v>0</v>
      </c>
      <c r="Q55" s="136">
        <f t="shared" si="1"/>
        <v>0</v>
      </c>
      <c r="R55" s="136">
        <f t="shared" si="1"/>
        <v>0</v>
      </c>
      <c r="S55" s="136">
        <f t="shared" si="1"/>
        <v>0</v>
      </c>
      <c r="T55" s="136">
        <f t="shared" si="1"/>
        <v>0</v>
      </c>
      <c r="U55" s="136">
        <f t="shared" si="1"/>
        <v>0</v>
      </c>
      <c r="V55" s="136">
        <f t="shared" si="1"/>
        <v>0</v>
      </c>
      <c r="W55" s="136">
        <f t="shared" si="1"/>
        <v>0</v>
      </c>
      <c r="X55" s="136">
        <f t="shared" si="1"/>
        <v>0</v>
      </c>
      <c r="Y55" s="136">
        <f t="shared" si="1"/>
        <v>0</v>
      </c>
      <c r="Z55" s="136">
        <f t="shared" si="1"/>
        <v>0</v>
      </c>
      <c r="AA55" s="136">
        <f t="shared" si="1"/>
        <v>0</v>
      </c>
      <c r="AB55" s="136">
        <f t="shared" si="1"/>
        <v>0</v>
      </c>
      <c r="AC55" s="136">
        <f t="shared" si="1"/>
        <v>0</v>
      </c>
      <c r="AD55" s="136">
        <f t="shared" si="1"/>
        <v>0</v>
      </c>
      <c r="AE55" s="136">
        <f t="shared" si="1"/>
        <v>0</v>
      </c>
      <c r="AF55" s="136">
        <f t="shared" si="1"/>
        <v>0</v>
      </c>
      <c r="AG55" s="136">
        <f t="shared" si="1"/>
        <v>0</v>
      </c>
      <c r="AH55" s="136">
        <f t="shared" si="1"/>
        <v>0</v>
      </c>
      <c r="AI55" s="136">
        <f t="shared" si="1"/>
        <v>0</v>
      </c>
      <c r="AJ55" s="136">
        <f t="shared" si="1"/>
        <v>0</v>
      </c>
      <c r="AK55" s="136">
        <f t="shared" si="1"/>
        <v>0</v>
      </c>
      <c r="AL55" s="136">
        <f t="shared" si="1"/>
        <v>0</v>
      </c>
      <c r="AM55" s="136">
        <f t="shared" si="1"/>
        <v>0</v>
      </c>
      <c r="AN55" s="136">
        <f t="shared" si="1"/>
        <v>0</v>
      </c>
      <c r="AO55" s="136">
        <f t="shared" si="1"/>
        <v>0</v>
      </c>
      <c r="AP55" s="136">
        <f t="shared" si="1"/>
        <v>0</v>
      </c>
      <c r="AQ55" s="236">
        <f t="shared" si="1"/>
        <v>0</v>
      </c>
    </row>
    <row r="56" spans="1:43" x14ac:dyDescent="0.2">
      <c r="A56" s="107" t="s">
        <v>130</v>
      </c>
      <c r="B56" s="235">
        <f t="shared" si="0"/>
        <v>0</v>
      </c>
      <c r="C56" s="136">
        <f t="shared" si="1"/>
        <v>0</v>
      </c>
      <c r="D56" s="136">
        <f t="shared" si="1"/>
        <v>0</v>
      </c>
      <c r="E56" s="136">
        <f t="shared" si="1"/>
        <v>0</v>
      </c>
      <c r="F56" s="136">
        <f t="shared" si="1"/>
        <v>0</v>
      </c>
      <c r="G56" s="136">
        <f t="shared" si="1"/>
        <v>0</v>
      </c>
      <c r="H56" s="136">
        <f t="shared" si="1"/>
        <v>0</v>
      </c>
      <c r="I56" s="136">
        <f t="shared" si="1"/>
        <v>0</v>
      </c>
      <c r="J56" s="136">
        <f t="shared" si="1"/>
        <v>0</v>
      </c>
      <c r="K56" s="136">
        <f t="shared" si="1"/>
        <v>0</v>
      </c>
      <c r="L56" s="136">
        <f t="shared" ref="L56:AQ63" si="2">SUMIFS(L$2:L$44,$AR$2:$AR$44,$A56)</f>
        <v>0</v>
      </c>
      <c r="M56" s="136">
        <f t="shared" si="2"/>
        <v>0</v>
      </c>
      <c r="N56" s="136">
        <f t="shared" si="2"/>
        <v>0</v>
      </c>
      <c r="O56" s="136">
        <f t="shared" si="2"/>
        <v>0</v>
      </c>
      <c r="P56" s="136">
        <f t="shared" si="2"/>
        <v>0</v>
      </c>
      <c r="Q56" s="136">
        <f t="shared" si="2"/>
        <v>0</v>
      </c>
      <c r="R56" s="136">
        <f t="shared" si="2"/>
        <v>0</v>
      </c>
      <c r="S56" s="136">
        <f t="shared" si="2"/>
        <v>0</v>
      </c>
      <c r="T56" s="136">
        <f t="shared" si="2"/>
        <v>0</v>
      </c>
      <c r="U56" s="136">
        <f t="shared" si="2"/>
        <v>0</v>
      </c>
      <c r="V56" s="136">
        <f t="shared" si="2"/>
        <v>0</v>
      </c>
      <c r="W56" s="136">
        <f t="shared" si="2"/>
        <v>0</v>
      </c>
      <c r="X56" s="136">
        <f t="shared" si="2"/>
        <v>0</v>
      </c>
      <c r="Y56" s="136">
        <f t="shared" si="2"/>
        <v>0</v>
      </c>
      <c r="Z56" s="136">
        <f t="shared" si="2"/>
        <v>0</v>
      </c>
      <c r="AA56" s="136">
        <f t="shared" si="2"/>
        <v>0</v>
      </c>
      <c r="AB56" s="136">
        <f t="shared" si="2"/>
        <v>0</v>
      </c>
      <c r="AC56" s="136">
        <f t="shared" si="2"/>
        <v>0</v>
      </c>
      <c r="AD56" s="136">
        <f t="shared" si="2"/>
        <v>0</v>
      </c>
      <c r="AE56" s="136">
        <f t="shared" si="2"/>
        <v>0</v>
      </c>
      <c r="AF56" s="136">
        <f t="shared" si="2"/>
        <v>0</v>
      </c>
      <c r="AG56" s="136">
        <f t="shared" si="2"/>
        <v>0</v>
      </c>
      <c r="AH56" s="136">
        <f t="shared" si="2"/>
        <v>0</v>
      </c>
      <c r="AI56" s="136">
        <f t="shared" si="2"/>
        <v>0</v>
      </c>
      <c r="AJ56" s="136">
        <f t="shared" si="2"/>
        <v>0</v>
      </c>
      <c r="AK56" s="136">
        <f t="shared" si="2"/>
        <v>0</v>
      </c>
      <c r="AL56" s="136">
        <f t="shared" si="2"/>
        <v>0</v>
      </c>
      <c r="AM56" s="136">
        <f t="shared" si="2"/>
        <v>0</v>
      </c>
      <c r="AN56" s="136">
        <f t="shared" si="2"/>
        <v>0</v>
      </c>
      <c r="AO56" s="136">
        <f t="shared" si="2"/>
        <v>0</v>
      </c>
      <c r="AP56" s="136">
        <f t="shared" si="2"/>
        <v>0</v>
      </c>
      <c r="AQ56" s="236">
        <f t="shared" si="2"/>
        <v>0</v>
      </c>
    </row>
    <row r="57" spans="1:43" x14ac:dyDescent="0.2">
      <c r="A57" s="107" t="s">
        <v>131</v>
      </c>
      <c r="B57" s="235">
        <f t="shared" si="0"/>
        <v>0</v>
      </c>
      <c r="C57" s="136">
        <f t="shared" ref="C57:AP68" si="3">SUMIFS(C$2:C$44,$AR$2:$AR$44,$A57)</f>
        <v>0</v>
      </c>
      <c r="D57" s="136">
        <f t="shared" si="3"/>
        <v>0</v>
      </c>
      <c r="E57" s="136">
        <f t="shared" si="3"/>
        <v>0</v>
      </c>
      <c r="F57" s="136">
        <f t="shared" si="3"/>
        <v>0</v>
      </c>
      <c r="G57" s="136">
        <f t="shared" si="3"/>
        <v>0</v>
      </c>
      <c r="H57" s="136">
        <f t="shared" si="3"/>
        <v>0</v>
      </c>
      <c r="I57" s="136">
        <f t="shared" si="3"/>
        <v>0</v>
      </c>
      <c r="J57" s="136">
        <f t="shared" si="3"/>
        <v>0</v>
      </c>
      <c r="K57" s="136">
        <f t="shared" si="3"/>
        <v>0</v>
      </c>
      <c r="L57" s="136">
        <f t="shared" si="2"/>
        <v>0</v>
      </c>
      <c r="M57" s="136">
        <f t="shared" si="2"/>
        <v>0</v>
      </c>
      <c r="N57" s="136">
        <f t="shared" si="2"/>
        <v>0</v>
      </c>
      <c r="O57" s="136">
        <f t="shared" si="2"/>
        <v>0</v>
      </c>
      <c r="P57" s="136">
        <f t="shared" si="2"/>
        <v>0</v>
      </c>
      <c r="Q57" s="136">
        <f t="shared" si="2"/>
        <v>0</v>
      </c>
      <c r="R57" s="136">
        <f t="shared" si="2"/>
        <v>0</v>
      </c>
      <c r="S57" s="136">
        <f t="shared" si="2"/>
        <v>0</v>
      </c>
      <c r="T57" s="136">
        <f t="shared" si="2"/>
        <v>0</v>
      </c>
      <c r="U57" s="136">
        <f t="shared" si="2"/>
        <v>0</v>
      </c>
      <c r="V57" s="136">
        <f t="shared" si="2"/>
        <v>0</v>
      </c>
      <c r="W57" s="136">
        <f t="shared" si="2"/>
        <v>0</v>
      </c>
      <c r="X57" s="136">
        <f t="shared" si="2"/>
        <v>0</v>
      </c>
      <c r="Y57" s="136">
        <f t="shared" si="2"/>
        <v>0</v>
      </c>
      <c r="Z57" s="136">
        <f t="shared" si="2"/>
        <v>0</v>
      </c>
      <c r="AA57" s="136">
        <f t="shared" si="2"/>
        <v>0</v>
      </c>
      <c r="AB57" s="136">
        <f t="shared" si="2"/>
        <v>0</v>
      </c>
      <c r="AC57" s="136">
        <f t="shared" si="2"/>
        <v>0</v>
      </c>
      <c r="AD57" s="136">
        <f t="shared" si="2"/>
        <v>0</v>
      </c>
      <c r="AE57" s="136">
        <f t="shared" si="2"/>
        <v>0</v>
      </c>
      <c r="AF57" s="136">
        <f t="shared" si="2"/>
        <v>0</v>
      </c>
      <c r="AG57" s="136">
        <f t="shared" si="2"/>
        <v>0</v>
      </c>
      <c r="AH57" s="136">
        <f t="shared" si="2"/>
        <v>0</v>
      </c>
      <c r="AI57" s="136">
        <f t="shared" si="2"/>
        <v>0</v>
      </c>
      <c r="AJ57" s="136">
        <f t="shared" si="2"/>
        <v>0</v>
      </c>
      <c r="AK57" s="136">
        <f t="shared" si="2"/>
        <v>0</v>
      </c>
      <c r="AL57" s="136">
        <f t="shared" si="2"/>
        <v>0</v>
      </c>
      <c r="AM57" s="136">
        <f t="shared" si="2"/>
        <v>0</v>
      </c>
      <c r="AN57" s="136">
        <f t="shared" si="2"/>
        <v>0</v>
      </c>
      <c r="AO57" s="136">
        <f t="shared" si="2"/>
        <v>0</v>
      </c>
      <c r="AP57" s="136">
        <f t="shared" si="2"/>
        <v>0</v>
      </c>
      <c r="AQ57" s="236">
        <f t="shared" si="2"/>
        <v>0</v>
      </c>
    </row>
    <row r="58" spans="1:43" x14ac:dyDescent="0.2">
      <c r="A58" s="107" t="s">
        <v>132</v>
      </c>
      <c r="B58" s="235">
        <f t="shared" si="0"/>
        <v>1.6837557176971724E+16</v>
      </c>
      <c r="C58" s="136">
        <f t="shared" si="3"/>
        <v>1.6806734101822664E+16</v>
      </c>
      <c r="D58" s="136">
        <f t="shared" si="3"/>
        <v>1.6551338007616762E+16</v>
      </c>
      <c r="E58" s="136">
        <f t="shared" si="3"/>
        <v>1.6872368429264184E+16</v>
      </c>
      <c r="F58" s="136">
        <f t="shared" si="3"/>
        <v>1.8209612022862276E+16</v>
      </c>
      <c r="G58" s="136">
        <f t="shared" si="3"/>
        <v>1.9546855616460372E+16</v>
      </c>
      <c r="H58" s="136">
        <f t="shared" si="3"/>
        <v>2.0884099210058468E+16</v>
      </c>
      <c r="I58" s="136">
        <f t="shared" si="3"/>
        <v>2.13481871727858E+16</v>
      </c>
      <c r="J58" s="136">
        <f t="shared" si="3"/>
        <v>2.181227513551314E+16</v>
      </c>
      <c r="K58" s="136">
        <f t="shared" si="3"/>
        <v>2.227636309824048E+16</v>
      </c>
      <c r="L58" s="136">
        <f t="shared" si="2"/>
        <v>2.2740451060967812E+16</v>
      </c>
      <c r="M58" s="136">
        <f t="shared" si="2"/>
        <v>2.3204539023695148E+16</v>
      </c>
      <c r="N58" s="136">
        <f t="shared" si="2"/>
        <v>2.3237689318530464E+16</v>
      </c>
      <c r="O58" s="136">
        <f t="shared" si="2"/>
        <v>2.3270839613365788E+16</v>
      </c>
      <c r="P58" s="136">
        <f t="shared" si="2"/>
        <v>2.3303989908201104E+16</v>
      </c>
      <c r="Q58" s="136">
        <f t="shared" si="2"/>
        <v>2.3337140203036428E+16</v>
      </c>
      <c r="R58" s="136">
        <f t="shared" si="2"/>
        <v>2.3370290497871748E+16</v>
      </c>
      <c r="S58" s="136">
        <f t="shared" si="2"/>
        <v>2.3105097927150944E+16</v>
      </c>
      <c r="T58" s="136">
        <f t="shared" si="2"/>
        <v>2.2839905356430144E+16</v>
      </c>
      <c r="U58" s="136">
        <f t="shared" si="2"/>
        <v>2.257471278570934E+16</v>
      </c>
      <c r="V58" s="136">
        <f t="shared" si="2"/>
        <v>2.2309520214988532E+16</v>
      </c>
      <c r="W58" s="136">
        <f t="shared" si="2"/>
        <v>2.2044327644267736E+16</v>
      </c>
      <c r="X58" s="136">
        <f t="shared" si="2"/>
        <v>2.1547089535007528E+16</v>
      </c>
      <c r="Y58" s="136">
        <f t="shared" si="2"/>
        <v>2.1049851425747324E+16</v>
      </c>
      <c r="Z58" s="136">
        <f t="shared" si="2"/>
        <v>2.055261331648712E+16</v>
      </c>
      <c r="AA58" s="136">
        <f t="shared" si="2"/>
        <v>2.0055375207226912E+16</v>
      </c>
      <c r="AB58" s="136">
        <f t="shared" si="2"/>
        <v>1.9558137097966712E+16</v>
      </c>
      <c r="AC58" s="136">
        <f t="shared" si="2"/>
        <v>1.9060898988706504E+16</v>
      </c>
      <c r="AD58" s="136">
        <f t="shared" si="2"/>
        <v>1.85636608794463E+16</v>
      </c>
      <c r="AE58" s="136">
        <f t="shared" si="2"/>
        <v>1.8066422770186092E+16</v>
      </c>
      <c r="AF58" s="136">
        <f t="shared" si="2"/>
        <v>1.7569184660925886E+16</v>
      </c>
      <c r="AG58" s="136">
        <f t="shared" si="2"/>
        <v>1.7071946551665684E+16</v>
      </c>
      <c r="AH58" s="136">
        <f t="shared" si="2"/>
        <v>1.6641005917724652E+16</v>
      </c>
      <c r="AI58" s="136">
        <f t="shared" si="2"/>
        <v>1.621006528378362E+16</v>
      </c>
      <c r="AJ58" s="136">
        <f t="shared" si="2"/>
        <v>1.5779124649842584E+16</v>
      </c>
      <c r="AK58" s="136">
        <f t="shared" si="2"/>
        <v>1.534818401590155E+16</v>
      </c>
      <c r="AL58" s="136">
        <f t="shared" si="2"/>
        <v>1.4917243381960518E+16</v>
      </c>
      <c r="AM58" s="136">
        <f t="shared" si="2"/>
        <v>1.4464655228762952E+16</v>
      </c>
      <c r="AN58" s="136">
        <f t="shared" si="2"/>
        <v>1.4012067075565384E+16</v>
      </c>
      <c r="AO58" s="136">
        <f t="shared" si="2"/>
        <v>1.3559478922367818E+16</v>
      </c>
      <c r="AP58" s="136">
        <f t="shared" si="2"/>
        <v>1.310689076917025E+16</v>
      </c>
      <c r="AQ58" s="236">
        <f t="shared" si="2"/>
        <v>1.2654302615972684E+16</v>
      </c>
    </row>
    <row r="59" spans="1:43" x14ac:dyDescent="0.2">
      <c r="A59" s="107" t="s">
        <v>133</v>
      </c>
      <c r="B59" s="235">
        <f t="shared" si="0"/>
        <v>1201521794012485.5</v>
      </c>
      <c r="C59" s="136">
        <f t="shared" si="3"/>
        <v>1281822508492033.5</v>
      </c>
      <c r="D59" s="136">
        <f t="shared" si="3"/>
        <v>1367542204458254</v>
      </c>
      <c r="E59" s="136">
        <f t="shared" si="3"/>
        <v>1356366666416292.3</v>
      </c>
      <c r="F59" s="136">
        <f t="shared" si="3"/>
        <v>1481309036054462.5</v>
      </c>
      <c r="G59" s="136">
        <f t="shared" si="3"/>
        <v>1606251405692633</v>
      </c>
      <c r="H59" s="136">
        <f t="shared" si="3"/>
        <v>1731193775330803.3</v>
      </c>
      <c r="I59" s="136">
        <f t="shared" si="3"/>
        <v>1794241459722991.5</v>
      </c>
      <c r="J59" s="136">
        <f t="shared" si="3"/>
        <v>1857289144115179.8</v>
      </c>
      <c r="K59" s="136">
        <f t="shared" si="3"/>
        <v>1920336828507368.3</v>
      </c>
      <c r="L59" s="136">
        <f t="shared" si="2"/>
        <v>1983384512899556.8</v>
      </c>
      <c r="M59" s="136">
        <f t="shared" si="2"/>
        <v>2046432197291745.3</v>
      </c>
      <c r="N59" s="136">
        <f t="shared" si="2"/>
        <v>2082640273815899.5</v>
      </c>
      <c r="O59" s="136">
        <f t="shared" si="2"/>
        <v>2118848350340054</v>
      </c>
      <c r="P59" s="136">
        <f t="shared" si="2"/>
        <v>2155056426864208.3</v>
      </c>
      <c r="Q59" s="136">
        <f t="shared" si="2"/>
        <v>2191264503388362.5</v>
      </c>
      <c r="R59" s="136">
        <f t="shared" si="2"/>
        <v>2227472579912516.8</v>
      </c>
      <c r="S59" s="136">
        <f t="shared" si="2"/>
        <v>2246328674144695.3</v>
      </c>
      <c r="T59" s="136">
        <f t="shared" si="2"/>
        <v>2265184768376874</v>
      </c>
      <c r="U59" s="136">
        <f t="shared" si="2"/>
        <v>2284040862609052.5</v>
      </c>
      <c r="V59" s="136">
        <f t="shared" si="2"/>
        <v>2302896956841231</v>
      </c>
      <c r="W59" s="136">
        <f t="shared" si="2"/>
        <v>2321753051073409.5</v>
      </c>
      <c r="X59" s="136">
        <f t="shared" si="2"/>
        <v>2330285467897832.5</v>
      </c>
      <c r="Y59" s="136">
        <f t="shared" si="2"/>
        <v>2338817884722255.5</v>
      </c>
      <c r="Z59" s="136">
        <f t="shared" si="2"/>
        <v>2347350301546679</v>
      </c>
      <c r="AA59" s="136">
        <f t="shared" si="2"/>
        <v>2355882718371102</v>
      </c>
      <c r="AB59" s="136">
        <f t="shared" si="2"/>
        <v>2364415135195525</v>
      </c>
      <c r="AC59" s="136">
        <f t="shared" si="2"/>
        <v>2364085011925532.5</v>
      </c>
      <c r="AD59" s="136">
        <f t="shared" si="2"/>
        <v>2363754888655540</v>
      </c>
      <c r="AE59" s="136">
        <f t="shared" si="2"/>
        <v>2363424765385547</v>
      </c>
      <c r="AF59" s="136">
        <f t="shared" si="2"/>
        <v>2363094642115554.5</v>
      </c>
      <c r="AG59" s="136">
        <f t="shared" si="2"/>
        <v>2362764518845562</v>
      </c>
      <c r="AH59" s="136">
        <f t="shared" si="2"/>
        <v>2354382513215159.5</v>
      </c>
      <c r="AI59" s="136">
        <f t="shared" si="2"/>
        <v>2346000507584756.5</v>
      </c>
      <c r="AJ59" s="136">
        <f t="shared" si="2"/>
        <v>2337618501954353.5</v>
      </c>
      <c r="AK59" s="136">
        <f t="shared" si="2"/>
        <v>2329236496323951</v>
      </c>
      <c r="AL59" s="136">
        <f t="shared" si="2"/>
        <v>2320854490693548</v>
      </c>
      <c r="AM59" s="136">
        <f t="shared" si="2"/>
        <v>2310992790524569</v>
      </c>
      <c r="AN59" s="136">
        <f t="shared" si="2"/>
        <v>2301131090355590.5</v>
      </c>
      <c r="AO59" s="136">
        <f t="shared" si="2"/>
        <v>2291269390186611.5</v>
      </c>
      <c r="AP59" s="136">
        <f t="shared" si="2"/>
        <v>2281407690017632.5</v>
      </c>
      <c r="AQ59" s="236">
        <f t="shared" si="2"/>
        <v>2271545989848653.5</v>
      </c>
    </row>
    <row r="60" spans="1:43" x14ac:dyDescent="0.2">
      <c r="A60" s="107" t="s">
        <v>134</v>
      </c>
      <c r="B60" s="235">
        <f t="shared" si="0"/>
        <v>0</v>
      </c>
      <c r="C60" s="136">
        <f t="shared" si="3"/>
        <v>0</v>
      </c>
      <c r="D60" s="136">
        <f t="shared" si="3"/>
        <v>0</v>
      </c>
      <c r="E60" s="136">
        <f t="shared" si="3"/>
        <v>0</v>
      </c>
      <c r="F60" s="136">
        <f t="shared" si="3"/>
        <v>0</v>
      </c>
      <c r="G60" s="136">
        <f t="shared" si="3"/>
        <v>0</v>
      </c>
      <c r="H60" s="136">
        <f t="shared" si="3"/>
        <v>0</v>
      </c>
      <c r="I60" s="136">
        <f t="shared" si="3"/>
        <v>0</v>
      </c>
      <c r="J60" s="136">
        <f t="shared" si="3"/>
        <v>0</v>
      </c>
      <c r="K60" s="136">
        <f t="shared" si="3"/>
        <v>0</v>
      </c>
      <c r="L60" s="136">
        <f t="shared" si="2"/>
        <v>0</v>
      </c>
      <c r="M60" s="136">
        <f t="shared" si="2"/>
        <v>0</v>
      </c>
      <c r="N60" s="136">
        <f t="shared" si="2"/>
        <v>0</v>
      </c>
      <c r="O60" s="136">
        <f t="shared" si="2"/>
        <v>0</v>
      </c>
      <c r="P60" s="136">
        <f t="shared" si="2"/>
        <v>0</v>
      </c>
      <c r="Q60" s="136">
        <f t="shared" si="2"/>
        <v>0</v>
      </c>
      <c r="R60" s="136">
        <f t="shared" si="2"/>
        <v>0</v>
      </c>
      <c r="S60" s="136">
        <f t="shared" si="2"/>
        <v>0</v>
      </c>
      <c r="T60" s="136">
        <f t="shared" si="2"/>
        <v>0</v>
      </c>
      <c r="U60" s="136">
        <f t="shared" si="2"/>
        <v>0</v>
      </c>
      <c r="V60" s="136">
        <f t="shared" si="2"/>
        <v>0</v>
      </c>
      <c r="W60" s="136">
        <f t="shared" si="2"/>
        <v>0</v>
      </c>
      <c r="X60" s="136">
        <f t="shared" si="2"/>
        <v>0</v>
      </c>
      <c r="Y60" s="136">
        <f t="shared" si="2"/>
        <v>0</v>
      </c>
      <c r="Z60" s="136">
        <f t="shared" si="2"/>
        <v>0</v>
      </c>
      <c r="AA60" s="136">
        <f t="shared" si="2"/>
        <v>0</v>
      </c>
      <c r="AB60" s="136">
        <f t="shared" si="2"/>
        <v>0</v>
      </c>
      <c r="AC60" s="136">
        <f t="shared" si="2"/>
        <v>0</v>
      </c>
      <c r="AD60" s="136">
        <f t="shared" si="2"/>
        <v>0</v>
      </c>
      <c r="AE60" s="136">
        <f t="shared" si="2"/>
        <v>0</v>
      </c>
      <c r="AF60" s="136">
        <f t="shared" si="2"/>
        <v>0</v>
      </c>
      <c r="AG60" s="136">
        <f t="shared" si="2"/>
        <v>0</v>
      </c>
      <c r="AH60" s="136">
        <f t="shared" si="2"/>
        <v>0</v>
      </c>
      <c r="AI60" s="136">
        <f t="shared" si="2"/>
        <v>0</v>
      </c>
      <c r="AJ60" s="136">
        <f t="shared" si="2"/>
        <v>0</v>
      </c>
      <c r="AK60" s="136">
        <f t="shared" si="2"/>
        <v>0</v>
      </c>
      <c r="AL60" s="136">
        <f t="shared" si="2"/>
        <v>0</v>
      </c>
      <c r="AM60" s="136">
        <f t="shared" si="2"/>
        <v>0</v>
      </c>
      <c r="AN60" s="136">
        <f t="shared" si="2"/>
        <v>0</v>
      </c>
      <c r="AO60" s="136">
        <f t="shared" si="2"/>
        <v>0</v>
      </c>
      <c r="AP60" s="136">
        <f t="shared" si="2"/>
        <v>0</v>
      </c>
      <c r="AQ60" s="236">
        <f t="shared" si="2"/>
        <v>0</v>
      </c>
    </row>
    <row r="61" spans="1:43" x14ac:dyDescent="0.2">
      <c r="A61" s="107" t="s">
        <v>135</v>
      </c>
      <c r="B61" s="235">
        <f t="shared" si="0"/>
        <v>0</v>
      </c>
      <c r="C61" s="136">
        <f t="shared" si="3"/>
        <v>0</v>
      </c>
      <c r="D61" s="136">
        <f t="shared" si="3"/>
        <v>0</v>
      </c>
      <c r="E61" s="136">
        <f t="shared" si="3"/>
        <v>0</v>
      </c>
      <c r="F61" s="136">
        <f t="shared" si="3"/>
        <v>0</v>
      </c>
      <c r="G61" s="136">
        <f t="shared" si="3"/>
        <v>0</v>
      </c>
      <c r="H61" s="136">
        <f t="shared" si="3"/>
        <v>0</v>
      </c>
      <c r="I61" s="136">
        <f t="shared" si="3"/>
        <v>0</v>
      </c>
      <c r="J61" s="136">
        <f t="shared" si="3"/>
        <v>0</v>
      </c>
      <c r="K61" s="136">
        <f t="shared" si="3"/>
        <v>0</v>
      </c>
      <c r="L61" s="136">
        <f t="shared" si="2"/>
        <v>0</v>
      </c>
      <c r="M61" s="136">
        <f t="shared" si="2"/>
        <v>0</v>
      </c>
      <c r="N61" s="136">
        <f t="shared" si="2"/>
        <v>0</v>
      </c>
      <c r="O61" s="136">
        <f t="shared" si="2"/>
        <v>0</v>
      </c>
      <c r="P61" s="136">
        <f t="shared" si="2"/>
        <v>0</v>
      </c>
      <c r="Q61" s="136">
        <f t="shared" si="2"/>
        <v>0</v>
      </c>
      <c r="R61" s="136">
        <f t="shared" si="2"/>
        <v>0</v>
      </c>
      <c r="S61" s="136">
        <f t="shared" si="2"/>
        <v>0</v>
      </c>
      <c r="T61" s="136">
        <f t="shared" si="2"/>
        <v>0</v>
      </c>
      <c r="U61" s="136">
        <f t="shared" si="2"/>
        <v>0</v>
      </c>
      <c r="V61" s="136">
        <f t="shared" si="2"/>
        <v>0</v>
      </c>
      <c r="W61" s="136">
        <f t="shared" si="2"/>
        <v>0</v>
      </c>
      <c r="X61" s="136">
        <f t="shared" si="2"/>
        <v>0</v>
      </c>
      <c r="Y61" s="136">
        <f t="shared" si="2"/>
        <v>0</v>
      </c>
      <c r="Z61" s="136">
        <f t="shared" si="2"/>
        <v>0</v>
      </c>
      <c r="AA61" s="136">
        <f t="shared" si="2"/>
        <v>0</v>
      </c>
      <c r="AB61" s="136">
        <f t="shared" si="2"/>
        <v>0</v>
      </c>
      <c r="AC61" s="136">
        <f t="shared" si="2"/>
        <v>0</v>
      </c>
      <c r="AD61" s="136">
        <f t="shared" si="2"/>
        <v>0</v>
      </c>
      <c r="AE61" s="136">
        <f t="shared" si="2"/>
        <v>0</v>
      </c>
      <c r="AF61" s="136">
        <f t="shared" si="2"/>
        <v>0</v>
      </c>
      <c r="AG61" s="136">
        <f t="shared" si="2"/>
        <v>0</v>
      </c>
      <c r="AH61" s="136">
        <f t="shared" si="2"/>
        <v>0</v>
      </c>
      <c r="AI61" s="136">
        <f t="shared" si="2"/>
        <v>0</v>
      </c>
      <c r="AJ61" s="136">
        <f t="shared" si="2"/>
        <v>0</v>
      </c>
      <c r="AK61" s="136">
        <f t="shared" si="2"/>
        <v>0</v>
      </c>
      <c r="AL61" s="136">
        <f t="shared" si="2"/>
        <v>0</v>
      </c>
      <c r="AM61" s="136">
        <f t="shared" si="2"/>
        <v>0</v>
      </c>
      <c r="AN61" s="136">
        <f t="shared" si="2"/>
        <v>0</v>
      </c>
      <c r="AO61" s="136">
        <f t="shared" si="2"/>
        <v>0</v>
      </c>
      <c r="AP61" s="136">
        <f t="shared" si="2"/>
        <v>0</v>
      </c>
      <c r="AQ61" s="236">
        <f t="shared" si="2"/>
        <v>0</v>
      </c>
    </row>
    <row r="62" spans="1:43" x14ac:dyDescent="0.2">
      <c r="A62" s="107" t="s">
        <v>136</v>
      </c>
      <c r="B62" s="235">
        <f t="shared" si="0"/>
        <v>121747732449548.14</v>
      </c>
      <c r="C62" s="136">
        <f t="shared" si="3"/>
        <v>177668473803430.81</v>
      </c>
      <c r="D62" s="136">
        <f t="shared" si="3"/>
        <v>176835818041693.53</v>
      </c>
      <c r="E62" s="136">
        <f t="shared" si="3"/>
        <v>159069013319286.09</v>
      </c>
      <c r="F62" s="136">
        <f t="shared" si="3"/>
        <v>165926613858334.44</v>
      </c>
      <c r="G62" s="136">
        <f t="shared" si="3"/>
        <v>172784214397382.84</v>
      </c>
      <c r="H62" s="136">
        <f t="shared" si="3"/>
        <v>179641814936431.22</v>
      </c>
      <c r="I62" s="136">
        <f t="shared" si="3"/>
        <v>181919516452914.91</v>
      </c>
      <c r="J62" s="136">
        <f t="shared" si="3"/>
        <v>184197217969398.66</v>
      </c>
      <c r="K62" s="136">
        <f t="shared" si="3"/>
        <v>186474919485882.38</v>
      </c>
      <c r="L62" s="136">
        <f t="shared" si="2"/>
        <v>188752621002366.09</v>
      </c>
      <c r="M62" s="136">
        <f t="shared" si="2"/>
        <v>191030322518849.81</v>
      </c>
      <c r="N62" s="136">
        <f t="shared" si="2"/>
        <v>188868464789568.09</v>
      </c>
      <c r="O62" s="136">
        <f t="shared" si="2"/>
        <v>186706607060286.34</v>
      </c>
      <c r="P62" s="136">
        <f t="shared" si="2"/>
        <v>184544749331004.63</v>
      </c>
      <c r="Q62" s="136">
        <f t="shared" si="2"/>
        <v>182382891601722.94</v>
      </c>
      <c r="R62" s="136">
        <f t="shared" si="2"/>
        <v>180221033872441.22</v>
      </c>
      <c r="S62" s="136">
        <f t="shared" si="2"/>
        <v>177135224004654.63</v>
      </c>
      <c r="T62" s="136">
        <f t="shared" si="2"/>
        <v>174049414136868.09</v>
      </c>
      <c r="U62" s="136">
        <f t="shared" si="2"/>
        <v>170963604269081.56</v>
      </c>
      <c r="V62" s="136">
        <f t="shared" si="2"/>
        <v>167877794401295</v>
      </c>
      <c r="W62" s="136">
        <f t="shared" si="2"/>
        <v>164791984533508.47</v>
      </c>
      <c r="X62" s="136">
        <f t="shared" si="2"/>
        <v>160560048693791.03</v>
      </c>
      <c r="Y62" s="136">
        <f t="shared" si="2"/>
        <v>156328112854073.63</v>
      </c>
      <c r="Z62" s="136">
        <f t="shared" si="2"/>
        <v>152096177014356.19</v>
      </c>
      <c r="AA62" s="136">
        <f t="shared" si="2"/>
        <v>147864241174638.78</v>
      </c>
      <c r="AB62" s="136">
        <f t="shared" si="2"/>
        <v>143632305334921.34</v>
      </c>
      <c r="AC62" s="136">
        <f t="shared" si="2"/>
        <v>140364615124909.42</v>
      </c>
      <c r="AD62" s="136">
        <f t="shared" si="2"/>
        <v>137096924914897.53</v>
      </c>
      <c r="AE62" s="136">
        <f t="shared" si="2"/>
        <v>133829234704885.63</v>
      </c>
      <c r="AF62" s="136">
        <f t="shared" si="2"/>
        <v>130561544494873.72</v>
      </c>
      <c r="AG62" s="136">
        <f t="shared" si="2"/>
        <v>127293854284861.81</v>
      </c>
      <c r="AH62" s="136">
        <f t="shared" si="2"/>
        <v>125328427325183.48</v>
      </c>
      <c r="AI62" s="136">
        <f t="shared" si="2"/>
        <v>123363000365505.13</v>
      </c>
      <c r="AJ62" s="136">
        <f t="shared" si="2"/>
        <v>121397573405826.8</v>
      </c>
      <c r="AK62" s="136">
        <f t="shared" si="2"/>
        <v>119432146446148.45</v>
      </c>
      <c r="AL62" s="136">
        <f t="shared" si="2"/>
        <v>117466719486470.13</v>
      </c>
      <c r="AM62" s="136">
        <f t="shared" si="2"/>
        <v>116485433434896.13</v>
      </c>
      <c r="AN62" s="136">
        <f t="shared" si="2"/>
        <v>115504147383322.13</v>
      </c>
      <c r="AO62" s="136">
        <f t="shared" si="2"/>
        <v>114522861331748.11</v>
      </c>
      <c r="AP62" s="136">
        <f t="shared" si="2"/>
        <v>113541575280174.11</v>
      </c>
      <c r="AQ62" s="236">
        <f t="shared" si="2"/>
        <v>112560289228600.09</v>
      </c>
    </row>
    <row r="63" spans="1:43" x14ac:dyDescent="0.2">
      <c r="A63" s="107" t="s">
        <v>137</v>
      </c>
      <c r="B63" s="235">
        <f t="shared" si="0"/>
        <v>1228870801774143.5</v>
      </c>
      <c r="C63" s="136">
        <f t="shared" si="3"/>
        <v>1379930241592826.5</v>
      </c>
      <c r="D63" s="136">
        <f t="shared" si="3"/>
        <v>1341667087220587.5</v>
      </c>
      <c r="E63" s="136">
        <f t="shared" si="3"/>
        <v>1319267663869301.8</v>
      </c>
      <c r="F63" s="136">
        <f t="shared" si="3"/>
        <v>1423828805208848.3</v>
      </c>
      <c r="G63" s="136">
        <f t="shared" si="3"/>
        <v>1528389946548394.5</v>
      </c>
      <c r="H63" s="136">
        <f t="shared" si="3"/>
        <v>1632951087887940.8</v>
      </c>
      <c r="I63" s="136">
        <f t="shared" si="3"/>
        <v>1669238889841006.3</v>
      </c>
      <c r="J63" s="136">
        <f t="shared" si="3"/>
        <v>1705526691794071.5</v>
      </c>
      <c r="K63" s="136">
        <f t="shared" si="3"/>
        <v>1741814493747137</v>
      </c>
      <c r="L63" s="136">
        <f t="shared" si="2"/>
        <v>1778102295700202.3</v>
      </c>
      <c r="M63" s="136">
        <f t="shared" si="2"/>
        <v>1814390097653267.5</v>
      </c>
      <c r="N63" s="136">
        <f t="shared" si="2"/>
        <v>1816982083507057.8</v>
      </c>
      <c r="O63" s="136">
        <f t="shared" si="2"/>
        <v>1819574069360848.3</v>
      </c>
      <c r="P63" s="136">
        <f t="shared" si="2"/>
        <v>1822166055214638.8</v>
      </c>
      <c r="Q63" s="136">
        <f t="shared" si="2"/>
        <v>1824758041068429.3</v>
      </c>
      <c r="R63" s="136">
        <f t="shared" si="2"/>
        <v>1827350026922219.5</v>
      </c>
      <c r="S63" s="136">
        <f t="shared" si="2"/>
        <v>1806614140091896.5</v>
      </c>
      <c r="T63" s="136">
        <f t="shared" si="2"/>
        <v>1785878253261573.3</v>
      </c>
      <c r="U63" s="136">
        <f t="shared" si="2"/>
        <v>1765142366431250.3</v>
      </c>
      <c r="V63" s="136">
        <f t="shared" si="2"/>
        <v>1744406479600927.5</v>
      </c>
      <c r="W63" s="136">
        <f t="shared" si="2"/>
        <v>1723670592770604.3</v>
      </c>
      <c r="X63" s="136">
        <f t="shared" si="2"/>
        <v>1684790804963748.5</v>
      </c>
      <c r="Y63" s="136">
        <f t="shared" si="2"/>
        <v>1645911017156892.5</v>
      </c>
      <c r="Z63" s="136">
        <f t="shared" si="2"/>
        <v>1607031229350037</v>
      </c>
      <c r="AA63" s="136">
        <f t="shared" si="2"/>
        <v>1568151441543181.3</v>
      </c>
      <c r="AB63" s="136">
        <f t="shared" si="2"/>
        <v>1529271653736325.5</v>
      </c>
      <c r="AC63" s="136">
        <f t="shared" si="2"/>
        <v>1490391865929469.8</v>
      </c>
      <c r="AD63" s="136">
        <f t="shared" si="2"/>
        <v>1451512078122614.3</v>
      </c>
      <c r="AE63" s="136">
        <f t="shared" si="2"/>
        <v>1412632290315758.3</v>
      </c>
      <c r="AF63" s="136">
        <f t="shared" si="2"/>
        <v>1373752502508902.8</v>
      </c>
      <c r="AG63" s="136">
        <f t="shared" si="2"/>
        <v>1334872714702046.8</v>
      </c>
      <c r="AH63" s="136">
        <f t="shared" si="2"/>
        <v>1301176898602771.8</v>
      </c>
      <c r="AI63" s="136">
        <f t="shared" si="2"/>
        <v>1267481082503497</v>
      </c>
      <c r="AJ63" s="136">
        <f t="shared" si="2"/>
        <v>1233785266404222</v>
      </c>
      <c r="AK63" s="136">
        <f t="shared" si="2"/>
        <v>1200089450304947</v>
      </c>
      <c r="AL63" s="136">
        <f t="shared" si="2"/>
        <v>1166393634205672</v>
      </c>
      <c r="AM63" s="136">
        <f t="shared" si="2"/>
        <v>1131005056944933</v>
      </c>
      <c r="AN63" s="136">
        <f t="shared" si="2"/>
        <v>1095616479684193.6</v>
      </c>
      <c r="AO63" s="136">
        <f t="shared" si="2"/>
        <v>1060227902423454.5</v>
      </c>
      <c r="AP63" s="136">
        <f t="shared" si="2"/>
        <v>1024839325162715.3</v>
      </c>
      <c r="AQ63" s="236">
        <f t="shared" ref="AQ63:AQ74" si="4">SUMIFS(AQ$2:AQ$44,$AR$2:$AR$44,$A63)</f>
        <v>989450747901976.25</v>
      </c>
    </row>
    <row r="64" spans="1:43" x14ac:dyDescent="0.2">
      <c r="A64" s="107" t="s">
        <v>138</v>
      </c>
      <c r="B64" s="235">
        <f t="shared" si="0"/>
        <v>0</v>
      </c>
      <c r="C64" s="136">
        <f t="shared" si="3"/>
        <v>0</v>
      </c>
      <c r="D64" s="136">
        <f t="shared" si="3"/>
        <v>0</v>
      </c>
      <c r="E64" s="136">
        <f t="shared" si="3"/>
        <v>0</v>
      </c>
      <c r="F64" s="136">
        <f t="shared" si="3"/>
        <v>0</v>
      </c>
      <c r="G64" s="136">
        <f t="shared" si="3"/>
        <v>0</v>
      </c>
      <c r="H64" s="136">
        <f t="shared" si="3"/>
        <v>0</v>
      </c>
      <c r="I64" s="136">
        <f t="shared" si="3"/>
        <v>0</v>
      </c>
      <c r="J64" s="136">
        <f t="shared" si="3"/>
        <v>0</v>
      </c>
      <c r="K64" s="136">
        <f t="shared" si="3"/>
        <v>0</v>
      </c>
      <c r="L64" s="136">
        <f t="shared" si="3"/>
        <v>0</v>
      </c>
      <c r="M64" s="136">
        <f t="shared" si="3"/>
        <v>0</v>
      </c>
      <c r="N64" s="136">
        <f t="shared" si="3"/>
        <v>0</v>
      </c>
      <c r="O64" s="136">
        <f t="shared" si="3"/>
        <v>0</v>
      </c>
      <c r="P64" s="136">
        <f t="shared" si="3"/>
        <v>0</v>
      </c>
      <c r="Q64" s="136">
        <f t="shared" si="3"/>
        <v>0</v>
      </c>
      <c r="R64" s="136">
        <f t="shared" si="3"/>
        <v>0</v>
      </c>
      <c r="S64" s="136">
        <f t="shared" si="3"/>
        <v>0</v>
      </c>
      <c r="T64" s="136">
        <f t="shared" si="3"/>
        <v>0</v>
      </c>
      <c r="U64" s="136">
        <f t="shared" si="3"/>
        <v>0</v>
      </c>
      <c r="V64" s="136">
        <f t="shared" si="3"/>
        <v>0</v>
      </c>
      <c r="W64" s="136">
        <f t="shared" si="3"/>
        <v>0</v>
      </c>
      <c r="X64" s="136">
        <f t="shared" si="3"/>
        <v>0</v>
      </c>
      <c r="Y64" s="136">
        <f t="shared" si="3"/>
        <v>0</v>
      </c>
      <c r="Z64" s="136">
        <f t="shared" si="3"/>
        <v>0</v>
      </c>
      <c r="AA64" s="136">
        <f t="shared" si="3"/>
        <v>0</v>
      </c>
      <c r="AB64" s="136">
        <f t="shared" si="3"/>
        <v>0</v>
      </c>
      <c r="AC64" s="136">
        <f t="shared" si="3"/>
        <v>0</v>
      </c>
      <c r="AD64" s="136">
        <f t="shared" si="3"/>
        <v>0</v>
      </c>
      <c r="AE64" s="136">
        <f t="shared" si="3"/>
        <v>0</v>
      </c>
      <c r="AF64" s="136">
        <f t="shared" si="3"/>
        <v>0</v>
      </c>
      <c r="AG64" s="136">
        <f t="shared" si="3"/>
        <v>0</v>
      </c>
      <c r="AH64" s="136">
        <f t="shared" si="3"/>
        <v>0</v>
      </c>
      <c r="AI64" s="136">
        <f t="shared" si="3"/>
        <v>0</v>
      </c>
      <c r="AJ64" s="136">
        <f t="shared" si="3"/>
        <v>0</v>
      </c>
      <c r="AK64" s="136">
        <f t="shared" si="3"/>
        <v>0</v>
      </c>
      <c r="AL64" s="136">
        <f t="shared" si="3"/>
        <v>0</v>
      </c>
      <c r="AM64" s="136">
        <f t="shared" si="3"/>
        <v>0</v>
      </c>
      <c r="AN64" s="136">
        <f t="shared" si="3"/>
        <v>0</v>
      </c>
      <c r="AO64" s="136">
        <f t="shared" si="3"/>
        <v>0</v>
      </c>
      <c r="AP64" s="136">
        <f t="shared" si="3"/>
        <v>0</v>
      </c>
      <c r="AQ64" s="236">
        <f t="shared" si="4"/>
        <v>0</v>
      </c>
    </row>
    <row r="65" spans="1:43" x14ac:dyDescent="0.2">
      <c r="A65" s="107" t="s">
        <v>139</v>
      </c>
      <c r="B65" s="235">
        <f t="shared" si="0"/>
        <v>0</v>
      </c>
      <c r="C65" s="136">
        <f t="shared" si="3"/>
        <v>0</v>
      </c>
      <c r="D65" s="136">
        <f t="shared" si="3"/>
        <v>0</v>
      </c>
      <c r="E65" s="136">
        <f t="shared" si="3"/>
        <v>0</v>
      </c>
      <c r="F65" s="136">
        <f t="shared" si="3"/>
        <v>0</v>
      </c>
      <c r="G65" s="136">
        <f t="shared" si="3"/>
        <v>0</v>
      </c>
      <c r="H65" s="136">
        <f t="shared" si="3"/>
        <v>0</v>
      </c>
      <c r="I65" s="136">
        <f t="shared" si="3"/>
        <v>0</v>
      </c>
      <c r="J65" s="136">
        <f t="shared" si="3"/>
        <v>0</v>
      </c>
      <c r="K65" s="136">
        <f t="shared" si="3"/>
        <v>0</v>
      </c>
      <c r="L65" s="136">
        <f t="shared" si="3"/>
        <v>0</v>
      </c>
      <c r="M65" s="136">
        <f t="shared" si="3"/>
        <v>0</v>
      </c>
      <c r="N65" s="136">
        <f t="shared" si="3"/>
        <v>0</v>
      </c>
      <c r="O65" s="136">
        <f t="shared" si="3"/>
        <v>0</v>
      </c>
      <c r="P65" s="136">
        <f t="shared" si="3"/>
        <v>0</v>
      </c>
      <c r="Q65" s="136">
        <f t="shared" si="3"/>
        <v>0</v>
      </c>
      <c r="R65" s="136">
        <f t="shared" si="3"/>
        <v>0</v>
      </c>
      <c r="S65" s="136">
        <f t="shared" si="3"/>
        <v>0</v>
      </c>
      <c r="T65" s="136">
        <f t="shared" si="3"/>
        <v>0</v>
      </c>
      <c r="U65" s="136">
        <f t="shared" si="3"/>
        <v>0</v>
      </c>
      <c r="V65" s="136">
        <f t="shared" si="3"/>
        <v>0</v>
      </c>
      <c r="W65" s="136">
        <f t="shared" si="3"/>
        <v>0</v>
      </c>
      <c r="X65" s="136">
        <f t="shared" si="3"/>
        <v>0</v>
      </c>
      <c r="Y65" s="136">
        <f t="shared" si="3"/>
        <v>0</v>
      </c>
      <c r="Z65" s="136">
        <f t="shared" si="3"/>
        <v>0</v>
      </c>
      <c r="AA65" s="136">
        <f t="shared" si="3"/>
        <v>0</v>
      </c>
      <c r="AB65" s="136">
        <f t="shared" si="3"/>
        <v>0</v>
      </c>
      <c r="AC65" s="136">
        <f t="shared" si="3"/>
        <v>0</v>
      </c>
      <c r="AD65" s="136">
        <f t="shared" si="3"/>
        <v>0</v>
      </c>
      <c r="AE65" s="136">
        <f t="shared" si="3"/>
        <v>0</v>
      </c>
      <c r="AF65" s="136">
        <f t="shared" si="3"/>
        <v>0</v>
      </c>
      <c r="AG65" s="136">
        <f t="shared" si="3"/>
        <v>0</v>
      </c>
      <c r="AH65" s="136">
        <f t="shared" si="3"/>
        <v>0</v>
      </c>
      <c r="AI65" s="136">
        <f t="shared" si="3"/>
        <v>0</v>
      </c>
      <c r="AJ65" s="136">
        <f t="shared" si="3"/>
        <v>0</v>
      </c>
      <c r="AK65" s="136">
        <f t="shared" si="3"/>
        <v>0</v>
      </c>
      <c r="AL65" s="136">
        <f t="shared" si="3"/>
        <v>0</v>
      </c>
      <c r="AM65" s="136">
        <f t="shared" si="3"/>
        <v>0</v>
      </c>
      <c r="AN65" s="136">
        <f t="shared" si="3"/>
        <v>0</v>
      </c>
      <c r="AO65" s="136">
        <f t="shared" si="3"/>
        <v>0</v>
      </c>
      <c r="AP65" s="136">
        <f t="shared" si="3"/>
        <v>0</v>
      </c>
      <c r="AQ65" s="236">
        <f t="shared" si="4"/>
        <v>0</v>
      </c>
    </row>
    <row r="66" spans="1:43" x14ac:dyDescent="0.2">
      <c r="A66" s="107" t="s">
        <v>140</v>
      </c>
      <c r="B66" s="235">
        <f t="shared" si="0"/>
        <v>0</v>
      </c>
      <c r="C66" s="136">
        <f t="shared" si="3"/>
        <v>0</v>
      </c>
      <c r="D66" s="136">
        <f t="shared" si="3"/>
        <v>0</v>
      </c>
      <c r="E66" s="136">
        <f t="shared" si="3"/>
        <v>0</v>
      </c>
      <c r="F66" s="136">
        <f t="shared" si="3"/>
        <v>0</v>
      </c>
      <c r="G66" s="136">
        <f t="shared" si="3"/>
        <v>0</v>
      </c>
      <c r="H66" s="136">
        <f t="shared" si="3"/>
        <v>0</v>
      </c>
      <c r="I66" s="136">
        <f t="shared" si="3"/>
        <v>0</v>
      </c>
      <c r="J66" s="136">
        <f t="shared" si="3"/>
        <v>0</v>
      </c>
      <c r="K66" s="136">
        <f t="shared" si="3"/>
        <v>0</v>
      </c>
      <c r="L66" s="136">
        <f t="shared" si="3"/>
        <v>0</v>
      </c>
      <c r="M66" s="136">
        <f t="shared" si="3"/>
        <v>0</v>
      </c>
      <c r="N66" s="136">
        <f t="shared" si="3"/>
        <v>0</v>
      </c>
      <c r="O66" s="136">
        <f t="shared" si="3"/>
        <v>0</v>
      </c>
      <c r="P66" s="136">
        <f t="shared" si="3"/>
        <v>0</v>
      </c>
      <c r="Q66" s="136">
        <f t="shared" si="3"/>
        <v>0</v>
      </c>
      <c r="R66" s="136">
        <f t="shared" si="3"/>
        <v>0</v>
      </c>
      <c r="S66" s="136">
        <f t="shared" si="3"/>
        <v>0</v>
      </c>
      <c r="T66" s="136">
        <f t="shared" si="3"/>
        <v>0</v>
      </c>
      <c r="U66" s="136">
        <f t="shared" si="3"/>
        <v>0</v>
      </c>
      <c r="V66" s="136">
        <f t="shared" si="3"/>
        <v>0</v>
      </c>
      <c r="W66" s="136">
        <f t="shared" si="3"/>
        <v>0</v>
      </c>
      <c r="X66" s="136">
        <f t="shared" si="3"/>
        <v>0</v>
      </c>
      <c r="Y66" s="136">
        <f t="shared" si="3"/>
        <v>0</v>
      </c>
      <c r="Z66" s="136">
        <f t="shared" si="3"/>
        <v>0</v>
      </c>
      <c r="AA66" s="136">
        <f t="shared" si="3"/>
        <v>0</v>
      </c>
      <c r="AB66" s="136">
        <f t="shared" si="3"/>
        <v>0</v>
      </c>
      <c r="AC66" s="136">
        <f t="shared" si="3"/>
        <v>0</v>
      </c>
      <c r="AD66" s="136">
        <f t="shared" si="3"/>
        <v>0</v>
      </c>
      <c r="AE66" s="136">
        <f t="shared" si="3"/>
        <v>0</v>
      </c>
      <c r="AF66" s="136">
        <f t="shared" si="3"/>
        <v>0</v>
      </c>
      <c r="AG66" s="136">
        <f t="shared" si="3"/>
        <v>0</v>
      </c>
      <c r="AH66" s="136">
        <f t="shared" si="3"/>
        <v>0</v>
      </c>
      <c r="AI66" s="136">
        <f t="shared" si="3"/>
        <v>0</v>
      </c>
      <c r="AJ66" s="136">
        <f t="shared" si="3"/>
        <v>0</v>
      </c>
      <c r="AK66" s="136">
        <f t="shared" si="3"/>
        <v>0</v>
      </c>
      <c r="AL66" s="136">
        <f t="shared" si="3"/>
        <v>0</v>
      </c>
      <c r="AM66" s="136">
        <f t="shared" si="3"/>
        <v>0</v>
      </c>
      <c r="AN66" s="136">
        <f t="shared" si="3"/>
        <v>0</v>
      </c>
      <c r="AO66" s="136">
        <f t="shared" si="3"/>
        <v>0</v>
      </c>
      <c r="AP66" s="136">
        <f t="shared" si="3"/>
        <v>0</v>
      </c>
      <c r="AQ66" s="236">
        <f t="shared" si="4"/>
        <v>0</v>
      </c>
    </row>
    <row r="67" spans="1:43" x14ac:dyDescent="0.2">
      <c r="A67" s="107" t="s">
        <v>141</v>
      </c>
      <c r="B67" s="235">
        <f t="shared" si="0"/>
        <v>0</v>
      </c>
      <c r="C67" s="136">
        <f t="shared" si="3"/>
        <v>0</v>
      </c>
      <c r="D67" s="136">
        <f t="shared" si="3"/>
        <v>0</v>
      </c>
      <c r="E67" s="136">
        <f t="shared" si="3"/>
        <v>0</v>
      </c>
      <c r="F67" s="136">
        <f t="shared" si="3"/>
        <v>0</v>
      </c>
      <c r="G67" s="136">
        <f t="shared" si="3"/>
        <v>0</v>
      </c>
      <c r="H67" s="136">
        <f t="shared" si="3"/>
        <v>0</v>
      </c>
      <c r="I67" s="136">
        <f t="shared" si="3"/>
        <v>0</v>
      </c>
      <c r="J67" s="136">
        <f t="shared" si="3"/>
        <v>0</v>
      </c>
      <c r="K67" s="136">
        <f t="shared" si="3"/>
        <v>0</v>
      </c>
      <c r="L67" s="136">
        <f t="shared" si="3"/>
        <v>0</v>
      </c>
      <c r="M67" s="136">
        <f t="shared" si="3"/>
        <v>0</v>
      </c>
      <c r="N67" s="136">
        <f t="shared" si="3"/>
        <v>0</v>
      </c>
      <c r="O67" s="136">
        <f t="shared" si="3"/>
        <v>0</v>
      </c>
      <c r="P67" s="136">
        <f t="shared" si="3"/>
        <v>0</v>
      </c>
      <c r="Q67" s="136">
        <f t="shared" si="3"/>
        <v>0</v>
      </c>
      <c r="R67" s="136">
        <f t="shared" si="3"/>
        <v>0</v>
      </c>
      <c r="S67" s="136">
        <f t="shared" si="3"/>
        <v>0</v>
      </c>
      <c r="T67" s="136">
        <f t="shared" si="3"/>
        <v>0</v>
      </c>
      <c r="U67" s="136">
        <f t="shared" si="3"/>
        <v>0</v>
      </c>
      <c r="V67" s="136">
        <f t="shared" si="3"/>
        <v>0</v>
      </c>
      <c r="W67" s="136">
        <f t="shared" si="3"/>
        <v>0</v>
      </c>
      <c r="X67" s="136">
        <f t="shared" si="3"/>
        <v>0</v>
      </c>
      <c r="Y67" s="136">
        <f t="shared" si="3"/>
        <v>0</v>
      </c>
      <c r="Z67" s="136">
        <f t="shared" si="3"/>
        <v>0</v>
      </c>
      <c r="AA67" s="136">
        <f t="shared" si="3"/>
        <v>0</v>
      </c>
      <c r="AB67" s="136">
        <f t="shared" si="3"/>
        <v>0</v>
      </c>
      <c r="AC67" s="136">
        <f t="shared" si="3"/>
        <v>0</v>
      </c>
      <c r="AD67" s="136">
        <f t="shared" si="3"/>
        <v>0</v>
      </c>
      <c r="AE67" s="136">
        <f t="shared" si="3"/>
        <v>0</v>
      </c>
      <c r="AF67" s="136">
        <f t="shared" si="3"/>
        <v>0</v>
      </c>
      <c r="AG67" s="136">
        <f t="shared" si="3"/>
        <v>0</v>
      </c>
      <c r="AH67" s="136">
        <f t="shared" si="3"/>
        <v>0</v>
      </c>
      <c r="AI67" s="136">
        <f t="shared" si="3"/>
        <v>0</v>
      </c>
      <c r="AJ67" s="136">
        <f t="shared" si="3"/>
        <v>0</v>
      </c>
      <c r="AK67" s="136">
        <f t="shared" si="3"/>
        <v>0</v>
      </c>
      <c r="AL67" s="136">
        <f t="shared" si="3"/>
        <v>0</v>
      </c>
      <c r="AM67" s="136">
        <f t="shared" si="3"/>
        <v>0</v>
      </c>
      <c r="AN67" s="136">
        <f t="shared" si="3"/>
        <v>0</v>
      </c>
      <c r="AO67" s="136">
        <f t="shared" si="3"/>
        <v>0</v>
      </c>
      <c r="AP67" s="136">
        <f t="shared" si="3"/>
        <v>0</v>
      </c>
      <c r="AQ67" s="236">
        <f t="shared" si="4"/>
        <v>0</v>
      </c>
    </row>
    <row r="68" spans="1:43" x14ac:dyDescent="0.2">
      <c r="A68" s="107" t="s">
        <v>142</v>
      </c>
      <c r="B68" s="235">
        <f t="shared" si="0"/>
        <v>0</v>
      </c>
      <c r="C68" s="136">
        <f t="shared" si="3"/>
        <v>0</v>
      </c>
      <c r="D68" s="136">
        <f t="shared" si="3"/>
        <v>0</v>
      </c>
      <c r="E68" s="136">
        <f t="shared" si="3"/>
        <v>0</v>
      </c>
      <c r="F68" s="136">
        <f t="shared" si="3"/>
        <v>0</v>
      </c>
      <c r="G68" s="136">
        <f t="shared" si="3"/>
        <v>0</v>
      </c>
      <c r="H68" s="136">
        <f t="shared" si="3"/>
        <v>0</v>
      </c>
      <c r="I68" s="136">
        <f t="shared" si="3"/>
        <v>0</v>
      </c>
      <c r="J68" s="136">
        <f t="shared" si="3"/>
        <v>0</v>
      </c>
      <c r="K68" s="136">
        <f t="shared" si="3"/>
        <v>0</v>
      </c>
      <c r="L68" s="136">
        <f t="shared" si="3"/>
        <v>0</v>
      </c>
      <c r="M68" s="136">
        <f t="shared" si="3"/>
        <v>0</v>
      </c>
      <c r="N68" s="136">
        <f t="shared" si="3"/>
        <v>0</v>
      </c>
      <c r="O68" s="136">
        <f t="shared" si="3"/>
        <v>0</v>
      </c>
      <c r="P68" s="136">
        <f t="shared" si="3"/>
        <v>0</v>
      </c>
      <c r="Q68" s="136">
        <f t="shared" si="3"/>
        <v>0</v>
      </c>
      <c r="R68" s="136">
        <f t="shared" si="3"/>
        <v>0</v>
      </c>
      <c r="S68" s="136">
        <f t="shared" si="3"/>
        <v>0</v>
      </c>
      <c r="T68" s="136">
        <f t="shared" si="3"/>
        <v>0</v>
      </c>
      <c r="U68" s="136">
        <f t="shared" si="3"/>
        <v>0</v>
      </c>
      <c r="V68" s="136">
        <f t="shared" si="3"/>
        <v>0</v>
      </c>
      <c r="W68" s="136">
        <f t="shared" si="3"/>
        <v>0</v>
      </c>
      <c r="X68" s="136">
        <f t="shared" si="3"/>
        <v>0</v>
      </c>
      <c r="Y68" s="136">
        <f t="shared" si="3"/>
        <v>0</v>
      </c>
      <c r="Z68" s="136">
        <f t="shared" si="3"/>
        <v>0</v>
      </c>
      <c r="AA68" s="136">
        <f t="shared" si="3"/>
        <v>0</v>
      </c>
      <c r="AB68" s="136">
        <f t="shared" si="3"/>
        <v>0</v>
      </c>
      <c r="AC68" s="136">
        <f t="shared" si="3"/>
        <v>0</v>
      </c>
      <c r="AD68" s="136">
        <f t="shared" si="3"/>
        <v>0</v>
      </c>
      <c r="AE68" s="136">
        <f t="shared" si="3"/>
        <v>0</v>
      </c>
      <c r="AF68" s="136">
        <f t="shared" si="3"/>
        <v>0</v>
      </c>
      <c r="AG68" s="136">
        <f t="shared" si="3"/>
        <v>0</v>
      </c>
      <c r="AH68" s="136">
        <f t="shared" si="3"/>
        <v>0</v>
      </c>
      <c r="AI68" s="136">
        <f t="shared" ref="AI68:AP74" si="5">SUMIFS(AI$2:AI$44,$AR$2:$AR$44,$A68)</f>
        <v>0</v>
      </c>
      <c r="AJ68" s="136">
        <f t="shared" si="5"/>
        <v>0</v>
      </c>
      <c r="AK68" s="136">
        <f t="shared" si="5"/>
        <v>0</v>
      </c>
      <c r="AL68" s="136">
        <f t="shared" si="5"/>
        <v>0</v>
      </c>
      <c r="AM68" s="136">
        <f t="shared" si="5"/>
        <v>0</v>
      </c>
      <c r="AN68" s="136">
        <f t="shared" si="5"/>
        <v>0</v>
      </c>
      <c r="AO68" s="136">
        <f t="shared" si="5"/>
        <v>0</v>
      </c>
      <c r="AP68" s="136">
        <f t="shared" si="5"/>
        <v>0</v>
      </c>
      <c r="AQ68" s="236">
        <f t="shared" si="4"/>
        <v>0</v>
      </c>
    </row>
    <row r="69" spans="1:43" x14ac:dyDescent="0.2">
      <c r="A69" s="107" t="s">
        <v>143</v>
      </c>
      <c r="B69" s="235">
        <f t="shared" si="0"/>
        <v>0</v>
      </c>
      <c r="C69" s="136">
        <f t="shared" ref="C69:AH74" si="6">SUMIFS(C$2:C$44,$AR$2:$AR$44,$A69)</f>
        <v>0</v>
      </c>
      <c r="D69" s="136">
        <f t="shared" si="6"/>
        <v>0</v>
      </c>
      <c r="E69" s="136">
        <f t="shared" si="6"/>
        <v>0</v>
      </c>
      <c r="F69" s="136">
        <f t="shared" si="6"/>
        <v>0</v>
      </c>
      <c r="G69" s="136">
        <f t="shared" si="6"/>
        <v>0</v>
      </c>
      <c r="H69" s="136">
        <f t="shared" si="6"/>
        <v>0</v>
      </c>
      <c r="I69" s="136">
        <f t="shared" si="6"/>
        <v>0</v>
      </c>
      <c r="J69" s="136">
        <f t="shared" si="6"/>
        <v>0</v>
      </c>
      <c r="K69" s="136">
        <f t="shared" si="6"/>
        <v>0</v>
      </c>
      <c r="L69" s="136">
        <f t="shared" si="6"/>
        <v>0</v>
      </c>
      <c r="M69" s="136">
        <f t="shared" si="6"/>
        <v>0</v>
      </c>
      <c r="N69" s="136">
        <f t="shared" si="6"/>
        <v>0</v>
      </c>
      <c r="O69" s="136">
        <f t="shared" si="6"/>
        <v>0</v>
      </c>
      <c r="P69" s="136">
        <f t="shared" si="6"/>
        <v>0</v>
      </c>
      <c r="Q69" s="136">
        <f t="shared" si="6"/>
        <v>0</v>
      </c>
      <c r="R69" s="136">
        <f t="shared" si="6"/>
        <v>0</v>
      </c>
      <c r="S69" s="136">
        <f t="shared" si="6"/>
        <v>0</v>
      </c>
      <c r="T69" s="136">
        <f t="shared" si="6"/>
        <v>0</v>
      </c>
      <c r="U69" s="136">
        <f t="shared" si="6"/>
        <v>0</v>
      </c>
      <c r="V69" s="136">
        <f t="shared" si="6"/>
        <v>0</v>
      </c>
      <c r="W69" s="136">
        <f t="shared" si="6"/>
        <v>0</v>
      </c>
      <c r="X69" s="136">
        <f t="shared" si="6"/>
        <v>0</v>
      </c>
      <c r="Y69" s="136">
        <f t="shared" si="6"/>
        <v>0</v>
      </c>
      <c r="Z69" s="136">
        <f t="shared" si="6"/>
        <v>0</v>
      </c>
      <c r="AA69" s="136">
        <f t="shared" si="6"/>
        <v>0</v>
      </c>
      <c r="AB69" s="136">
        <f t="shared" si="6"/>
        <v>0</v>
      </c>
      <c r="AC69" s="136">
        <f t="shared" si="6"/>
        <v>0</v>
      </c>
      <c r="AD69" s="136">
        <f t="shared" si="6"/>
        <v>0</v>
      </c>
      <c r="AE69" s="136">
        <f t="shared" si="6"/>
        <v>0</v>
      </c>
      <c r="AF69" s="136">
        <f t="shared" si="6"/>
        <v>0</v>
      </c>
      <c r="AG69" s="136">
        <f t="shared" si="6"/>
        <v>0</v>
      </c>
      <c r="AH69" s="136">
        <f t="shared" si="6"/>
        <v>0</v>
      </c>
      <c r="AI69" s="136">
        <f t="shared" si="5"/>
        <v>0</v>
      </c>
      <c r="AJ69" s="136">
        <f t="shared" si="5"/>
        <v>0</v>
      </c>
      <c r="AK69" s="136">
        <f t="shared" si="5"/>
        <v>0</v>
      </c>
      <c r="AL69" s="136">
        <f t="shared" si="5"/>
        <v>0</v>
      </c>
      <c r="AM69" s="136">
        <f t="shared" si="5"/>
        <v>0</v>
      </c>
      <c r="AN69" s="136">
        <f t="shared" si="5"/>
        <v>0</v>
      </c>
      <c r="AO69" s="136">
        <f t="shared" si="5"/>
        <v>0</v>
      </c>
      <c r="AP69" s="136">
        <f t="shared" si="5"/>
        <v>0</v>
      </c>
      <c r="AQ69" s="236">
        <f t="shared" si="4"/>
        <v>0</v>
      </c>
    </row>
    <row r="70" spans="1:43" x14ac:dyDescent="0.2">
      <c r="A70" s="107" t="s">
        <v>144</v>
      </c>
      <c r="B70" s="235">
        <f t="shared" si="0"/>
        <v>0</v>
      </c>
      <c r="C70" s="136">
        <f t="shared" si="6"/>
        <v>0</v>
      </c>
      <c r="D70" s="136">
        <f t="shared" si="6"/>
        <v>0</v>
      </c>
      <c r="E70" s="136">
        <f t="shared" si="6"/>
        <v>0</v>
      </c>
      <c r="F70" s="136">
        <f t="shared" si="6"/>
        <v>0</v>
      </c>
      <c r="G70" s="136">
        <f t="shared" si="6"/>
        <v>0</v>
      </c>
      <c r="H70" s="136">
        <f t="shared" si="6"/>
        <v>0</v>
      </c>
      <c r="I70" s="136">
        <f t="shared" si="6"/>
        <v>0</v>
      </c>
      <c r="J70" s="136">
        <f t="shared" si="6"/>
        <v>0</v>
      </c>
      <c r="K70" s="136">
        <f t="shared" si="6"/>
        <v>0</v>
      </c>
      <c r="L70" s="136">
        <f t="shared" si="6"/>
        <v>0</v>
      </c>
      <c r="M70" s="136">
        <f t="shared" si="6"/>
        <v>0</v>
      </c>
      <c r="N70" s="136">
        <f t="shared" si="6"/>
        <v>0</v>
      </c>
      <c r="O70" s="136">
        <f t="shared" si="6"/>
        <v>0</v>
      </c>
      <c r="P70" s="136">
        <f t="shared" si="6"/>
        <v>0</v>
      </c>
      <c r="Q70" s="136">
        <f t="shared" si="6"/>
        <v>0</v>
      </c>
      <c r="R70" s="136">
        <f t="shared" si="6"/>
        <v>0</v>
      </c>
      <c r="S70" s="136">
        <f t="shared" si="6"/>
        <v>0</v>
      </c>
      <c r="T70" s="136">
        <f t="shared" si="6"/>
        <v>0</v>
      </c>
      <c r="U70" s="136">
        <f t="shared" si="6"/>
        <v>0</v>
      </c>
      <c r="V70" s="136">
        <f t="shared" si="6"/>
        <v>0</v>
      </c>
      <c r="W70" s="136">
        <f t="shared" si="6"/>
        <v>0</v>
      </c>
      <c r="X70" s="136">
        <f t="shared" si="6"/>
        <v>0</v>
      </c>
      <c r="Y70" s="136">
        <f t="shared" si="6"/>
        <v>0</v>
      </c>
      <c r="Z70" s="136">
        <f t="shared" si="6"/>
        <v>0</v>
      </c>
      <c r="AA70" s="136">
        <f t="shared" si="6"/>
        <v>0</v>
      </c>
      <c r="AB70" s="136">
        <f t="shared" si="6"/>
        <v>0</v>
      </c>
      <c r="AC70" s="136">
        <f t="shared" si="6"/>
        <v>0</v>
      </c>
      <c r="AD70" s="136">
        <f t="shared" si="6"/>
        <v>0</v>
      </c>
      <c r="AE70" s="136">
        <f t="shared" si="6"/>
        <v>0</v>
      </c>
      <c r="AF70" s="136">
        <f t="shared" si="6"/>
        <v>0</v>
      </c>
      <c r="AG70" s="136">
        <f t="shared" si="6"/>
        <v>0</v>
      </c>
      <c r="AH70" s="136">
        <f t="shared" si="6"/>
        <v>0</v>
      </c>
      <c r="AI70" s="136">
        <f t="shared" si="5"/>
        <v>0</v>
      </c>
      <c r="AJ70" s="136">
        <f t="shared" si="5"/>
        <v>0</v>
      </c>
      <c r="AK70" s="136">
        <f t="shared" si="5"/>
        <v>0</v>
      </c>
      <c r="AL70" s="136">
        <f t="shared" si="5"/>
        <v>0</v>
      </c>
      <c r="AM70" s="136">
        <f t="shared" si="5"/>
        <v>0</v>
      </c>
      <c r="AN70" s="136">
        <f t="shared" si="5"/>
        <v>0</v>
      </c>
      <c r="AO70" s="136">
        <f t="shared" si="5"/>
        <v>0</v>
      </c>
      <c r="AP70" s="136">
        <f t="shared" si="5"/>
        <v>0</v>
      </c>
      <c r="AQ70" s="236">
        <f t="shared" si="4"/>
        <v>0</v>
      </c>
    </row>
    <row r="71" spans="1:43" x14ac:dyDescent="0.2">
      <c r="A71" s="107" t="s">
        <v>145</v>
      </c>
      <c r="B71" s="235">
        <f t="shared" si="0"/>
        <v>0</v>
      </c>
      <c r="C71" s="136">
        <f t="shared" si="6"/>
        <v>0</v>
      </c>
      <c r="D71" s="136">
        <f t="shared" si="6"/>
        <v>0</v>
      </c>
      <c r="E71" s="136">
        <f t="shared" si="6"/>
        <v>0</v>
      </c>
      <c r="F71" s="136">
        <f t="shared" si="6"/>
        <v>0</v>
      </c>
      <c r="G71" s="136">
        <f t="shared" si="6"/>
        <v>0</v>
      </c>
      <c r="H71" s="136">
        <f t="shared" si="6"/>
        <v>0</v>
      </c>
      <c r="I71" s="136">
        <f t="shared" si="6"/>
        <v>0</v>
      </c>
      <c r="J71" s="136">
        <f t="shared" si="6"/>
        <v>0</v>
      </c>
      <c r="K71" s="136">
        <f t="shared" si="6"/>
        <v>0</v>
      </c>
      <c r="L71" s="136">
        <f t="shared" si="6"/>
        <v>0</v>
      </c>
      <c r="M71" s="136">
        <f t="shared" si="6"/>
        <v>0</v>
      </c>
      <c r="N71" s="136">
        <f t="shared" si="6"/>
        <v>0</v>
      </c>
      <c r="O71" s="136">
        <f t="shared" si="6"/>
        <v>0</v>
      </c>
      <c r="P71" s="136">
        <f t="shared" si="6"/>
        <v>0</v>
      </c>
      <c r="Q71" s="136">
        <f t="shared" si="6"/>
        <v>0</v>
      </c>
      <c r="R71" s="136">
        <f t="shared" si="6"/>
        <v>0</v>
      </c>
      <c r="S71" s="136">
        <f t="shared" si="6"/>
        <v>0</v>
      </c>
      <c r="T71" s="136">
        <f t="shared" si="6"/>
        <v>0</v>
      </c>
      <c r="U71" s="136">
        <f t="shared" si="6"/>
        <v>0</v>
      </c>
      <c r="V71" s="136">
        <f t="shared" si="6"/>
        <v>0</v>
      </c>
      <c r="W71" s="136">
        <f t="shared" si="6"/>
        <v>0</v>
      </c>
      <c r="X71" s="136">
        <f t="shared" si="6"/>
        <v>0</v>
      </c>
      <c r="Y71" s="136">
        <f t="shared" si="6"/>
        <v>0</v>
      </c>
      <c r="Z71" s="136">
        <f t="shared" si="6"/>
        <v>0</v>
      </c>
      <c r="AA71" s="136">
        <f t="shared" si="6"/>
        <v>0</v>
      </c>
      <c r="AB71" s="136">
        <f t="shared" si="6"/>
        <v>0</v>
      </c>
      <c r="AC71" s="136">
        <f t="shared" si="6"/>
        <v>0</v>
      </c>
      <c r="AD71" s="136">
        <f t="shared" si="6"/>
        <v>0</v>
      </c>
      <c r="AE71" s="136">
        <f t="shared" si="6"/>
        <v>0</v>
      </c>
      <c r="AF71" s="136">
        <f t="shared" si="6"/>
        <v>0</v>
      </c>
      <c r="AG71" s="136">
        <f t="shared" si="6"/>
        <v>0</v>
      </c>
      <c r="AH71" s="136">
        <f t="shared" si="6"/>
        <v>0</v>
      </c>
      <c r="AI71" s="136">
        <f t="shared" si="5"/>
        <v>0</v>
      </c>
      <c r="AJ71" s="136">
        <f t="shared" si="5"/>
        <v>0</v>
      </c>
      <c r="AK71" s="136">
        <f t="shared" si="5"/>
        <v>0</v>
      </c>
      <c r="AL71" s="136">
        <f t="shared" si="5"/>
        <v>0</v>
      </c>
      <c r="AM71" s="136">
        <f t="shared" si="5"/>
        <v>0</v>
      </c>
      <c r="AN71" s="136">
        <f t="shared" si="5"/>
        <v>0</v>
      </c>
      <c r="AO71" s="136">
        <f t="shared" si="5"/>
        <v>0</v>
      </c>
      <c r="AP71" s="136">
        <f t="shared" si="5"/>
        <v>0</v>
      </c>
      <c r="AQ71" s="236">
        <f t="shared" si="4"/>
        <v>0</v>
      </c>
    </row>
    <row r="72" spans="1:43" x14ac:dyDescent="0.2">
      <c r="A72" s="107" t="s">
        <v>146</v>
      </c>
      <c r="B72" s="235">
        <f t="shared" si="0"/>
        <v>472083220997258.06</v>
      </c>
      <c r="C72" s="136">
        <f t="shared" si="6"/>
        <v>641643647774665.25</v>
      </c>
      <c r="D72" s="136">
        <f t="shared" si="6"/>
        <v>788993627942286.5</v>
      </c>
      <c r="E72" s="136">
        <f t="shared" si="6"/>
        <v>851978511299540.38</v>
      </c>
      <c r="F72" s="136">
        <f t="shared" si="6"/>
        <v>890818184163667.75</v>
      </c>
      <c r="G72" s="136">
        <f t="shared" si="6"/>
        <v>990315849044610.5</v>
      </c>
      <c r="H72" s="136">
        <f t="shared" si="6"/>
        <v>1122632591254692.3</v>
      </c>
      <c r="I72" s="136">
        <f t="shared" si="6"/>
        <v>1254199646689613</v>
      </c>
      <c r="J72" s="136">
        <f t="shared" si="6"/>
        <v>1376163131056749</v>
      </c>
      <c r="K72" s="136">
        <f t="shared" si="6"/>
        <v>1489317516807388</v>
      </c>
      <c r="L72" s="136">
        <f t="shared" si="6"/>
        <v>1596462530181695.8</v>
      </c>
      <c r="M72" s="136">
        <f t="shared" si="6"/>
        <v>1702253100350484</v>
      </c>
      <c r="N72" s="136">
        <f t="shared" si="6"/>
        <v>1811807395158485.5</v>
      </c>
      <c r="O72" s="136">
        <f t="shared" si="6"/>
        <v>1926217530627601.3</v>
      </c>
      <c r="P72" s="136">
        <f t="shared" si="6"/>
        <v>2045387333380767.5</v>
      </c>
      <c r="Q72" s="136">
        <f t="shared" si="6"/>
        <v>2169173249576379.5</v>
      </c>
      <c r="R72" s="136">
        <f t="shared" si="6"/>
        <v>2297380252682369</v>
      </c>
      <c r="S72" s="136">
        <f t="shared" si="6"/>
        <v>2429756382758991</v>
      </c>
      <c r="T72" s="136">
        <f t="shared" si="6"/>
        <v>2565983741489006.5</v>
      </c>
      <c r="U72" s="136">
        <f t="shared" si="6"/>
        <v>2705678717912499.5</v>
      </c>
      <c r="V72" s="136">
        <f t="shared" si="6"/>
        <v>2848390598624770.5</v>
      </c>
      <c r="W72" s="136">
        <f t="shared" si="6"/>
        <v>2993599450401056.5</v>
      </c>
      <c r="X72" s="136">
        <f t="shared" si="6"/>
        <v>3140714805938571</v>
      </c>
      <c r="Y72" s="136">
        <f t="shared" si="6"/>
        <v>3289075282650511.5</v>
      </c>
      <c r="Z72" s="136">
        <f t="shared" si="6"/>
        <v>3437949261183763</v>
      </c>
      <c r="AA72" s="136">
        <f t="shared" si="6"/>
        <v>3586536743148490.5</v>
      </c>
      <c r="AB72" s="136">
        <f t="shared" si="6"/>
        <v>3733972496051040</v>
      </c>
      <c r="AC72" s="136">
        <f t="shared" si="6"/>
        <v>3879330577308075</v>
      </c>
      <c r="AD72" s="136">
        <f t="shared" si="6"/>
        <v>4021630308302669.5</v>
      </c>
      <c r="AE72" s="136">
        <f t="shared" si="6"/>
        <v>4159843743681175.5</v>
      </c>
      <c r="AF72" s="136">
        <f t="shared" si="6"/>
        <v>4292904650610656.5</v>
      </c>
      <c r="AG72" s="136">
        <f t="shared" si="6"/>
        <v>4419718977843367.5</v>
      </c>
      <c r="AH72" s="136">
        <f t="shared" si="6"/>
        <v>4539176755699437</v>
      </c>
      <c r="AI72" s="136">
        <f t="shared" si="5"/>
        <v>4650165326237080</v>
      </c>
      <c r="AJ72" s="136">
        <f t="shared" si="5"/>
        <v>4751583758909164</v>
      </c>
      <c r="AK72" s="136">
        <f t="shared" si="5"/>
        <v>4842358262102833</v>
      </c>
      <c r="AL72" s="136">
        <f t="shared" si="5"/>
        <v>4921458356516731</v>
      </c>
      <c r="AM72" s="136">
        <f t="shared" si="5"/>
        <v>4987913533908065</v>
      </c>
      <c r="AN72" s="136">
        <f t="shared" si="5"/>
        <v>5040830086019476</v>
      </c>
      <c r="AO72" s="136">
        <f t="shared" si="5"/>
        <v>5079407755220034</v>
      </c>
      <c r="AP72" s="136">
        <f t="shared" si="5"/>
        <v>5102955832310790</v>
      </c>
      <c r="AQ72" s="236">
        <f>SUMIFS(AQ$2:AQ$44,$AR$2:$AR$44,$A72)</f>
        <v>5110908309718350</v>
      </c>
    </row>
    <row r="73" spans="1:43" x14ac:dyDescent="0.2">
      <c r="A73" s="107" t="s">
        <v>147</v>
      </c>
      <c r="B73" s="235">
        <f t="shared" si="0"/>
        <v>0</v>
      </c>
      <c r="C73" s="136">
        <f t="shared" si="6"/>
        <v>0</v>
      </c>
      <c r="D73" s="136">
        <f t="shared" si="6"/>
        <v>0</v>
      </c>
      <c r="E73" s="136">
        <f t="shared" si="6"/>
        <v>0</v>
      </c>
      <c r="F73" s="136">
        <f t="shared" si="6"/>
        <v>0</v>
      </c>
      <c r="G73" s="136">
        <f t="shared" si="6"/>
        <v>0</v>
      </c>
      <c r="H73" s="136">
        <f t="shared" si="6"/>
        <v>0</v>
      </c>
      <c r="I73" s="136">
        <f t="shared" si="6"/>
        <v>0</v>
      </c>
      <c r="J73" s="136">
        <f t="shared" si="6"/>
        <v>0</v>
      </c>
      <c r="K73" s="136">
        <f t="shared" si="6"/>
        <v>0</v>
      </c>
      <c r="L73" s="136">
        <f t="shared" si="6"/>
        <v>0</v>
      </c>
      <c r="M73" s="136">
        <f t="shared" si="6"/>
        <v>0</v>
      </c>
      <c r="N73" s="136">
        <f t="shared" si="6"/>
        <v>0</v>
      </c>
      <c r="O73" s="136">
        <f t="shared" si="6"/>
        <v>0</v>
      </c>
      <c r="P73" s="136">
        <f t="shared" si="6"/>
        <v>0</v>
      </c>
      <c r="Q73" s="136">
        <f t="shared" si="6"/>
        <v>0</v>
      </c>
      <c r="R73" s="136">
        <f t="shared" si="6"/>
        <v>0</v>
      </c>
      <c r="S73" s="136">
        <f t="shared" si="6"/>
        <v>0</v>
      </c>
      <c r="T73" s="136">
        <f t="shared" si="6"/>
        <v>0</v>
      </c>
      <c r="U73" s="136">
        <f t="shared" si="6"/>
        <v>0</v>
      </c>
      <c r="V73" s="136">
        <f t="shared" si="6"/>
        <v>0</v>
      </c>
      <c r="W73" s="136">
        <f t="shared" si="6"/>
        <v>0</v>
      </c>
      <c r="X73" s="136">
        <f t="shared" si="6"/>
        <v>0</v>
      </c>
      <c r="Y73" s="136">
        <f t="shared" si="6"/>
        <v>0</v>
      </c>
      <c r="Z73" s="136">
        <f t="shared" si="6"/>
        <v>0</v>
      </c>
      <c r="AA73" s="136">
        <f t="shared" si="6"/>
        <v>0</v>
      </c>
      <c r="AB73" s="136">
        <f t="shared" si="6"/>
        <v>0</v>
      </c>
      <c r="AC73" s="136">
        <f t="shared" si="6"/>
        <v>0</v>
      </c>
      <c r="AD73" s="136">
        <f t="shared" si="6"/>
        <v>0</v>
      </c>
      <c r="AE73" s="136">
        <f t="shared" si="6"/>
        <v>0</v>
      </c>
      <c r="AF73" s="136">
        <f t="shared" si="6"/>
        <v>0</v>
      </c>
      <c r="AG73" s="136">
        <f t="shared" si="6"/>
        <v>0</v>
      </c>
      <c r="AH73" s="136">
        <f t="shared" si="6"/>
        <v>0</v>
      </c>
      <c r="AI73" s="136">
        <f t="shared" si="5"/>
        <v>0</v>
      </c>
      <c r="AJ73" s="136">
        <f t="shared" si="5"/>
        <v>0</v>
      </c>
      <c r="AK73" s="136">
        <f t="shared" si="5"/>
        <v>0</v>
      </c>
      <c r="AL73" s="136">
        <f t="shared" si="5"/>
        <v>0</v>
      </c>
      <c r="AM73" s="136">
        <f t="shared" si="5"/>
        <v>0</v>
      </c>
      <c r="AN73" s="136">
        <f t="shared" si="5"/>
        <v>0</v>
      </c>
      <c r="AO73" s="136">
        <f t="shared" si="5"/>
        <v>0</v>
      </c>
      <c r="AP73" s="136">
        <f t="shared" si="5"/>
        <v>0</v>
      </c>
      <c r="AQ73" s="236">
        <f t="shared" si="4"/>
        <v>0</v>
      </c>
    </row>
    <row r="74" spans="1:43" x14ac:dyDescent="0.2">
      <c r="A74" s="108" t="s">
        <v>340</v>
      </c>
      <c r="B74" s="237">
        <f t="shared" si="0"/>
        <v>0</v>
      </c>
      <c r="C74" s="238">
        <f t="shared" si="6"/>
        <v>0</v>
      </c>
      <c r="D74" s="238">
        <f t="shared" si="6"/>
        <v>0</v>
      </c>
      <c r="E74" s="238">
        <f t="shared" si="6"/>
        <v>0</v>
      </c>
      <c r="F74" s="238">
        <f t="shared" si="6"/>
        <v>0</v>
      </c>
      <c r="G74" s="238">
        <f t="shared" si="6"/>
        <v>0</v>
      </c>
      <c r="H74" s="238">
        <f t="shared" si="6"/>
        <v>0</v>
      </c>
      <c r="I74" s="238">
        <f t="shared" si="6"/>
        <v>0</v>
      </c>
      <c r="J74" s="238">
        <f t="shared" si="6"/>
        <v>0</v>
      </c>
      <c r="K74" s="238">
        <f t="shared" si="6"/>
        <v>0</v>
      </c>
      <c r="L74" s="238">
        <f t="shared" si="6"/>
        <v>0</v>
      </c>
      <c r="M74" s="238">
        <f t="shared" si="6"/>
        <v>0</v>
      </c>
      <c r="N74" s="238">
        <f t="shared" si="6"/>
        <v>0</v>
      </c>
      <c r="O74" s="238">
        <f t="shared" si="6"/>
        <v>0</v>
      </c>
      <c r="P74" s="238">
        <f t="shared" si="6"/>
        <v>0</v>
      </c>
      <c r="Q74" s="238">
        <f t="shared" si="6"/>
        <v>0</v>
      </c>
      <c r="R74" s="238">
        <f t="shared" si="6"/>
        <v>0</v>
      </c>
      <c r="S74" s="238">
        <f t="shared" si="6"/>
        <v>0</v>
      </c>
      <c r="T74" s="238">
        <f t="shared" si="6"/>
        <v>0</v>
      </c>
      <c r="U74" s="238">
        <f t="shared" si="6"/>
        <v>0</v>
      </c>
      <c r="V74" s="238">
        <f t="shared" si="6"/>
        <v>0</v>
      </c>
      <c r="W74" s="238">
        <f t="shared" si="6"/>
        <v>0</v>
      </c>
      <c r="X74" s="238">
        <f t="shared" si="6"/>
        <v>0</v>
      </c>
      <c r="Y74" s="238">
        <f t="shared" si="6"/>
        <v>0</v>
      </c>
      <c r="Z74" s="238">
        <f t="shared" si="6"/>
        <v>0</v>
      </c>
      <c r="AA74" s="238">
        <f t="shared" si="6"/>
        <v>0</v>
      </c>
      <c r="AB74" s="238">
        <f t="shared" si="6"/>
        <v>0</v>
      </c>
      <c r="AC74" s="238">
        <f t="shared" si="6"/>
        <v>0</v>
      </c>
      <c r="AD74" s="238">
        <f t="shared" si="6"/>
        <v>0</v>
      </c>
      <c r="AE74" s="238">
        <f t="shared" si="6"/>
        <v>0</v>
      </c>
      <c r="AF74" s="238">
        <f t="shared" si="6"/>
        <v>0</v>
      </c>
      <c r="AG74" s="238">
        <f t="shared" si="6"/>
        <v>0</v>
      </c>
      <c r="AH74" s="238">
        <f t="shared" si="6"/>
        <v>0</v>
      </c>
      <c r="AI74" s="238">
        <f t="shared" si="5"/>
        <v>0</v>
      </c>
      <c r="AJ74" s="238">
        <f t="shared" si="5"/>
        <v>0</v>
      </c>
      <c r="AK74" s="238">
        <f t="shared" si="5"/>
        <v>0</v>
      </c>
      <c r="AL74" s="238">
        <f t="shared" si="5"/>
        <v>0</v>
      </c>
      <c r="AM74" s="238">
        <f t="shared" si="5"/>
        <v>0</v>
      </c>
      <c r="AN74" s="238">
        <f t="shared" si="5"/>
        <v>0</v>
      </c>
      <c r="AO74" s="238">
        <f t="shared" si="5"/>
        <v>0</v>
      </c>
      <c r="AP74" s="238">
        <f t="shared" si="5"/>
        <v>0</v>
      </c>
      <c r="AQ74" s="239">
        <f t="shared" si="4"/>
        <v>0</v>
      </c>
    </row>
  </sheetData>
  <phoneticPr fontId="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43C6C-CE19-42F6-B303-84ADE6D55E63}">
  <sheetPr codeName="Sheet16"/>
  <dimension ref="A1:AR74"/>
  <sheetViews>
    <sheetView topLeftCell="A38" workbookViewId="0">
      <selection activeCell="AS70" sqref="AS70"/>
    </sheetView>
    <sheetView workbookViewId="1"/>
  </sheetViews>
  <sheetFormatPr defaultRowHeight="14.25" x14ac:dyDescent="0.2"/>
  <cols>
    <col min="1" max="1" width="27.375" customWidth="1"/>
    <col min="2" max="43" width="9.875" style="136" customWidth="1"/>
    <col min="44" max="4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36" t="s">
        <v>351</v>
      </c>
      <c r="B2" s="224">
        <v>0</v>
      </c>
      <c r="C2" s="224">
        <v>0</v>
      </c>
      <c r="D2" s="224">
        <v>0</v>
      </c>
      <c r="E2" s="224">
        <v>0</v>
      </c>
      <c r="F2" s="224">
        <v>0</v>
      </c>
      <c r="G2" s="224">
        <v>0</v>
      </c>
      <c r="H2" s="224">
        <v>0</v>
      </c>
      <c r="I2" s="224">
        <v>0</v>
      </c>
      <c r="J2" s="224">
        <v>0</v>
      </c>
      <c r="K2" s="224">
        <v>0</v>
      </c>
      <c r="L2" s="224">
        <v>0</v>
      </c>
      <c r="M2" s="224">
        <v>0</v>
      </c>
      <c r="N2" s="224">
        <v>0</v>
      </c>
      <c r="O2" s="224">
        <v>0</v>
      </c>
      <c r="P2" s="224">
        <v>0</v>
      </c>
      <c r="Q2" s="224">
        <v>0</v>
      </c>
      <c r="R2" s="224">
        <v>0</v>
      </c>
      <c r="S2" s="224">
        <v>0</v>
      </c>
      <c r="T2" s="224">
        <v>0</v>
      </c>
      <c r="U2" s="224">
        <v>0</v>
      </c>
      <c r="V2" s="224">
        <v>0</v>
      </c>
      <c r="W2" s="224">
        <v>0</v>
      </c>
      <c r="X2" s="224">
        <v>0</v>
      </c>
      <c r="Y2" s="224">
        <v>0</v>
      </c>
      <c r="Z2" s="224">
        <v>0</v>
      </c>
      <c r="AA2" s="224">
        <v>0</v>
      </c>
      <c r="AB2" s="224">
        <v>0</v>
      </c>
      <c r="AC2" s="224">
        <v>0</v>
      </c>
      <c r="AD2" s="224">
        <v>0</v>
      </c>
      <c r="AE2" s="224">
        <v>0</v>
      </c>
      <c r="AF2" s="224">
        <v>0</v>
      </c>
      <c r="AG2" s="224">
        <v>0</v>
      </c>
      <c r="AH2" s="224">
        <v>0</v>
      </c>
      <c r="AI2" s="224">
        <v>0</v>
      </c>
      <c r="AJ2" s="224">
        <v>0</v>
      </c>
      <c r="AK2" s="224">
        <v>0</v>
      </c>
      <c r="AL2" s="224">
        <v>0</v>
      </c>
      <c r="AM2" s="224">
        <v>0</v>
      </c>
      <c r="AN2" s="224">
        <v>0</v>
      </c>
      <c r="AO2" s="224">
        <v>0</v>
      </c>
      <c r="AP2" s="224">
        <v>0</v>
      </c>
      <c r="AQ2" s="224">
        <v>0</v>
      </c>
      <c r="AR2" s="136" t="str">
        <f>VLOOKUP($A2,'Sector Match'!$A$1:$B$43,2,0)</f>
        <v>agriculture and forestry 01T03</v>
      </c>
    </row>
    <row r="3" spans="1:44" x14ac:dyDescent="0.2">
      <c r="A3" s="36" t="s">
        <v>2</v>
      </c>
      <c r="B3" s="233">
        <f>'Non-energy Use 2019'!D115</f>
        <v>0</v>
      </c>
      <c r="C3" s="233">
        <f>'Non-energy Use 2020'!D115</f>
        <v>0</v>
      </c>
      <c r="D3" s="136">
        <f>$C3*VLOOKUP($A3,'Non-energy Multiplier'!$A$1:$AQ$44,COLUMN('Non-energy Multiplier'!D$1),0)</f>
        <v>0</v>
      </c>
      <c r="E3" s="136">
        <f>$C3*VLOOKUP($A3,'Non-energy Multiplier'!$A$1:$AQ$44,COLUMN('Non-energy Multiplier'!E$1),0)</f>
        <v>0</v>
      </c>
      <c r="F3" s="136">
        <f>$C3*VLOOKUP($A3,'Non-energy Multiplier'!$A$1:$AQ$44,COLUMN('Non-energy Multiplier'!F$1),0)</f>
        <v>0</v>
      </c>
      <c r="G3" s="136">
        <f>$C3*VLOOKUP($A3,'Non-energy Multiplier'!$A$1:$AQ$44,COLUMN('Non-energy Multiplier'!G$1),0)</f>
        <v>0</v>
      </c>
      <c r="H3" s="136">
        <f>$C3*VLOOKUP($A3,'Non-energy Multiplier'!$A$1:$AQ$44,COLUMN('Non-energy Multiplier'!H$1),0)</f>
        <v>0</v>
      </c>
      <c r="I3" s="136">
        <f>$C3*VLOOKUP($A3,'Non-energy Multiplier'!$A$1:$AQ$44,COLUMN('Non-energy Multiplier'!I$1),0)</f>
        <v>0</v>
      </c>
      <c r="J3" s="136">
        <f>$C3*VLOOKUP($A3,'Non-energy Multiplier'!$A$1:$AQ$44,COLUMN('Non-energy Multiplier'!J$1),0)</f>
        <v>0</v>
      </c>
      <c r="K3" s="136">
        <f>$C3*VLOOKUP($A3,'Non-energy Multiplier'!$A$1:$AQ$44,COLUMN('Non-energy Multiplier'!K$1),0)</f>
        <v>0</v>
      </c>
      <c r="L3" s="136">
        <f>$C3*VLOOKUP($A3,'Non-energy Multiplier'!$A$1:$AQ$44,COLUMN('Non-energy Multiplier'!L$1),0)</f>
        <v>0</v>
      </c>
      <c r="M3" s="136">
        <f>$C3*VLOOKUP($A3,'Non-energy Multiplier'!$A$1:$AQ$44,COLUMN('Non-energy Multiplier'!M$1),0)</f>
        <v>0</v>
      </c>
      <c r="N3" s="136">
        <f>$C3*VLOOKUP($A3,'Non-energy Multiplier'!$A$1:$AQ$44,COLUMN('Non-energy Multiplier'!N$1),0)</f>
        <v>0</v>
      </c>
      <c r="O3" s="136">
        <f>$C3*VLOOKUP($A3,'Non-energy Multiplier'!$A$1:$AQ$44,COLUMN('Non-energy Multiplier'!O$1),0)</f>
        <v>0</v>
      </c>
      <c r="P3" s="136">
        <f>$C3*VLOOKUP($A3,'Non-energy Multiplier'!$A$1:$AQ$44,COLUMN('Non-energy Multiplier'!P$1),0)</f>
        <v>0</v>
      </c>
      <c r="Q3" s="136">
        <f>$C3*VLOOKUP($A3,'Non-energy Multiplier'!$A$1:$AQ$44,COLUMN('Non-energy Multiplier'!Q$1),0)</f>
        <v>0</v>
      </c>
      <c r="R3" s="136">
        <f>$C3*VLOOKUP($A3,'Non-energy Multiplier'!$A$1:$AQ$44,COLUMN('Non-energy Multiplier'!R$1),0)</f>
        <v>0</v>
      </c>
      <c r="S3" s="136">
        <f>$C3*VLOOKUP($A3,'Non-energy Multiplier'!$A$1:$AQ$44,COLUMN('Non-energy Multiplier'!S$1),0)</f>
        <v>0</v>
      </c>
      <c r="T3" s="136">
        <f>$C3*VLOOKUP($A3,'Non-energy Multiplier'!$A$1:$AQ$44,COLUMN('Non-energy Multiplier'!T$1),0)</f>
        <v>0</v>
      </c>
      <c r="U3" s="136">
        <f>$C3*VLOOKUP($A3,'Non-energy Multiplier'!$A$1:$AQ$44,COLUMN('Non-energy Multiplier'!U$1),0)</f>
        <v>0</v>
      </c>
      <c r="V3" s="136">
        <f>$C3*VLOOKUP($A3,'Non-energy Multiplier'!$A$1:$AQ$44,COLUMN('Non-energy Multiplier'!V$1),0)</f>
        <v>0</v>
      </c>
      <c r="W3" s="136">
        <f>$C3*VLOOKUP($A3,'Non-energy Multiplier'!$A$1:$AQ$44,COLUMN('Non-energy Multiplier'!W$1),0)</f>
        <v>0</v>
      </c>
      <c r="X3" s="136">
        <f>$C3*VLOOKUP($A3,'Non-energy Multiplier'!$A$1:$AQ$44,COLUMN('Non-energy Multiplier'!X$1),0)</f>
        <v>0</v>
      </c>
      <c r="Y3" s="136">
        <f>$C3*VLOOKUP($A3,'Non-energy Multiplier'!$A$1:$AQ$44,COLUMN('Non-energy Multiplier'!Y$1),0)</f>
        <v>0</v>
      </c>
      <c r="Z3" s="136">
        <f>$C3*VLOOKUP($A3,'Non-energy Multiplier'!$A$1:$AQ$44,COLUMN('Non-energy Multiplier'!Z$1),0)</f>
        <v>0</v>
      </c>
      <c r="AA3" s="136">
        <f>$C3*VLOOKUP($A3,'Non-energy Multiplier'!$A$1:$AQ$44,COLUMN('Non-energy Multiplier'!AA$1),0)</f>
        <v>0</v>
      </c>
      <c r="AB3" s="136">
        <f>$C3*VLOOKUP($A3,'Non-energy Multiplier'!$A$1:$AQ$44,COLUMN('Non-energy Multiplier'!AB$1),0)</f>
        <v>0</v>
      </c>
      <c r="AC3" s="136">
        <f>$C3*VLOOKUP($A3,'Non-energy Multiplier'!$A$1:$AQ$44,COLUMN('Non-energy Multiplier'!AC$1),0)</f>
        <v>0</v>
      </c>
      <c r="AD3" s="136">
        <f>$C3*VLOOKUP($A3,'Non-energy Multiplier'!$A$1:$AQ$44,COLUMN('Non-energy Multiplier'!AD$1),0)</f>
        <v>0</v>
      </c>
      <c r="AE3" s="136">
        <f>$C3*VLOOKUP($A3,'Non-energy Multiplier'!$A$1:$AQ$44,COLUMN('Non-energy Multiplier'!AE$1),0)</f>
        <v>0</v>
      </c>
      <c r="AF3" s="136">
        <f>$C3*VLOOKUP($A3,'Non-energy Multiplier'!$A$1:$AQ$44,COLUMN('Non-energy Multiplier'!AF$1),0)</f>
        <v>0</v>
      </c>
      <c r="AG3" s="136">
        <f>$C3*VLOOKUP($A3,'Non-energy Multiplier'!$A$1:$AQ$44,COLUMN('Non-energy Multiplier'!AG$1),0)</f>
        <v>0</v>
      </c>
      <c r="AH3" s="136">
        <f>$C3*VLOOKUP($A3,'Non-energy Multiplier'!$A$1:$AQ$44,COLUMN('Non-energy Multiplier'!AH$1),0)</f>
        <v>0</v>
      </c>
      <c r="AI3" s="136">
        <f>$C3*VLOOKUP($A3,'Non-energy Multiplier'!$A$1:$AQ$44,COLUMN('Non-energy Multiplier'!AI$1),0)</f>
        <v>0</v>
      </c>
      <c r="AJ3" s="136">
        <f>$C3*VLOOKUP($A3,'Non-energy Multiplier'!$A$1:$AQ$44,COLUMN('Non-energy Multiplier'!AJ$1),0)</f>
        <v>0</v>
      </c>
      <c r="AK3" s="136">
        <f>$C3*VLOOKUP($A3,'Non-energy Multiplier'!$A$1:$AQ$44,COLUMN('Non-energy Multiplier'!AK$1),0)</f>
        <v>0</v>
      </c>
      <c r="AL3" s="136">
        <f>$C3*VLOOKUP($A3,'Non-energy Multiplier'!$A$1:$AQ$44,COLUMN('Non-energy Multiplier'!AL$1),0)</f>
        <v>0</v>
      </c>
      <c r="AM3" s="136">
        <f>$C3*VLOOKUP($A3,'Non-energy Multiplier'!$A$1:$AQ$44,COLUMN('Non-energy Multiplier'!AM$1),0)</f>
        <v>0</v>
      </c>
      <c r="AN3" s="136">
        <f>$C3*VLOOKUP($A3,'Non-energy Multiplier'!$A$1:$AQ$44,COLUMN('Non-energy Multiplier'!AN$1),0)</f>
        <v>0</v>
      </c>
      <c r="AO3" s="136">
        <f>$C3*VLOOKUP($A3,'Non-energy Multiplier'!$A$1:$AQ$44,COLUMN('Non-energy Multiplier'!AO$1),0)</f>
        <v>0</v>
      </c>
      <c r="AP3" s="136">
        <f>$C3*VLOOKUP($A3,'Non-energy Multiplier'!$A$1:$AQ$44,COLUMN('Non-energy Multiplier'!AP$1),0)</f>
        <v>0</v>
      </c>
      <c r="AQ3" s="136">
        <f>$C3*VLOOKUP($A3,'Non-energy Multiplier'!$A$1:$AQ$44,COLUMN('Non-energy Multiplier'!AQ$1),0)</f>
        <v>0</v>
      </c>
      <c r="AR3" s="136" t="str">
        <f>VLOOKUP($A3,'Sector Match'!$A$1:$B$43,2,0)</f>
        <v>coal mining 05</v>
      </c>
    </row>
    <row r="4" spans="1:44" x14ac:dyDescent="0.2">
      <c r="A4" s="12" t="s">
        <v>3</v>
      </c>
      <c r="B4" s="136">
        <f>'Non-energy Use 2019'!D116</f>
        <v>0</v>
      </c>
      <c r="C4" s="136">
        <f>'Non-energy Use 2020'!D116</f>
        <v>0</v>
      </c>
      <c r="D4" s="136">
        <f>$C4*VLOOKUP($A4,'Non-energy Multiplier'!$A$1:$AQ$44,COLUMN('Non-energy Multiplier'!D$1),0)</f>
        <v>0</v>
      </c>
      <c r="E4" s="136">
        <f>$C4*VLOOKUP($A4,'Non-energy Multiplier'!$A$1:$AQ$44,COLUMN('Non-energy Multiplier'!E$1),0)</f>
        <v>0</v>
      </c>
      <c r="F4" s="136">
        <f>$C4*VLOOKUP($A4,'Non-energy Multiplier'!$A$1:$AQ$44,COLUMN('Non-energy Multiplier'!F$1),0)</f>
        <v>0</v>
      </c>
      <c r="G4" s="136">
        <f>$C4*VLOOKUP($A4,'Non-energy Multiplier'!$A$1:$AQ$44,COLUMN('Non-energy Multiplier'!G$1),0)</f>
        <v>0</v>
      </c>
      <c r="H4" s="136">
        <f>$C4*VLOOKUP($A4,'Non-energy Multiplier'!$A$1:$AQ$44,COLUMN('Non-energy Multiplier'!H$1),0)</f>
        <v>0</v>
      </c>
      <c r="I4" s="136">
        <f>$C4*VLOOKUP($A4,'Non-energy Multiplier'!$A$1:$AQ$44,COLUMN('Non-energy Multiplier'!I$1),0)</f>
        <v>0</v>
      </c>
      <c r="J4" s="136">
        <f>$C4*VLOOKUP($A4,'Non-energy Multiplier'!$A$1:$AQ$44,COLUMN('Non-energy Multiplier'!J$1),0)</f>
        <v>0</v>
      </c>
      <c r="K4" s="136">
        <f>$C4*VLOOKUP($A4,'Non-energy Multiplier'!$A$1:$AQ$44,COLUMN('Non-energy Multiplier'!K$1),0)</f>
        <v>0</v>
      </c>
      <c r="L4" s="136">
        <f>$C4*VLOOKUP($A4,'Non-energy Multiplier'!$A$1:$AQ$44,COLUMN('Non-energy Multiplier'!L$1),0)</f>
        <v>0</v>
      </c>
      <c r="M4" s="136">
        <f>$C4*VLOOKUP($A4,'Non-energy Multiplier'!$A$1:$AQ$44,COLUMN('Non-energy Multiplier'!M$1),0)</f>
        <v>0</v>
      </c>
      <c r="N4" s="136">
        <f>$C4*VLOOKUP($A4,'Non-energy Multiplier'!$A$1:$AQ$44,COLUMN('Non-energy Multiplier'!N$1),0)</f>
        <v>0</v>
      </c>
      <c r="O4" s="136">
        <f>$C4*VLOOKUP($A4,'Non-energy Multiplier'!$A$1:$AQ$44,COLUMN('Non-energy Multiplier'!O$1),0)</f>
        <v>0</v>
      </c>
      <c r="P4" s="136">
        <f>$C4*VLOOKUP($A4,'Non-energy Multiplier'!$A$1:$AQ$44,COLUMN('Non-energy Multiplier'!P$1),0)</f>
        <v>0</v>
      </c>
      <c r="Q4" s="136">
        <f>$C4*VLOOKUP($A4,'Non-energy Multiplier'!$A$1:$AQ$44,COLUMN('Non-energy Multiplier'!Q$1),0)</f>
        <v>0</v>
      </c>
      <c r="R4" s="136">
        <f>$C4*VLOOKUP($A4,'Non-energy Multiplier'!$A$1:$AQ$44,COLUMN('Non-energy Multiplier'!R$1),0)</f>
        <v>0</v>
      </c>
      <c r="S4" s="136">
        <f>$C4*VLOOKUP($A4,'Non-energy Multiplier'!$A$1:$AQ$44,COLUMN('Non-energy Multiplier'!S$1),0)</f>
        <v>0</v>
      </c>
      <c r="T4" s="136">
        <f>$C4*VLOOKUP($A4,'Non-energy Multiplier'!$A$1:$AQ$44,COLUMN('Non-energy Multiplier'!T$1),0)</f>
        <v>0</v>
      </c>
      <c r="U4" s="136">
        <f>$C4*VLOOKUP($A4,'Non-energy Multiplier'!$A$1:$AQ$44,COLUMN('Non-energy Multiplier'!U$1),0)</f>
        <v>0</v>
      </c>
      <c r="V4" s="136">
        <f>$C4*VLOOKUP($A4,'Non-energy Multiplier'!$A$1:$AQ$44,COLUMN('Non-energy Multiplier'!V$1),0)</f>
        <v>0</v>
      </c>
      <c r="W4" s="136">
        <f>$C4*VLOOKUP($A4,'Non-energy Multiplier'!$A$1:$AQ$44,COLUMN('Non-energy Multiplier'!W$1),0)</f>
        <v>0</v>
      </c>
      <c r="X4" s="136">
        <f>$C4*VLOOKUP($A4,'Non-energy Multiplier'!$A$1:$AQ$44,COLUMN('Non-energy Multiplier'!X$1),0)</f>
        <v>0</v>
      </c>
      <c r="Y4" s="136">
        <f>$C4*VLOOKUP($A4,'Non-energy Multiplier'!$A$1:$AQ$44,COLUMN('Non-energy Multiplier'!Y$1),0)</f>
        <v>0</v>
      </c>
      <c r="Z4" s="136">
        <f>$C4*VLOOKUP($A4,'Non-energy Multiplier'!$A$1:$AQ$44,COLUMN('Non-energy Multiplier'!Z$1),0)</f>
        <v>0</v>
      </c>
      <c r="AA4" s="136">
        <f>$C4*VLOOKUP($A4,'Non-energy Multiplier'!$A$1:$AQ$44,COLUMN('Non-energy Multiplier'!AA$1),0)</f>
        <v>0</v>
      </c>
      <c r="AB4" s="136">
        <f>$C4*VLOOKUP($A4,'Non-energy Multiplier'!$A$1:$AQ$44,COLUMN('Non-energy Multiplier'!AB$1),0)</f>
        <v>0</v>
      </c>
      <c r="AC4" s="136">
        <f>$C4*VLOOKUP($A4,'Non-energy Multiplier'!$A$1:$AQ$44,COLUMN('Non-energy Multiplier'!AC$1),0)</f>
        <v>0</v>
      </c>
      <c r="AD4" s="136">
        <f>$C4*VLOOKUP($A4,'Non-energy Multiplier'!$A$1:$AQ$44,COLUMN('Non-energy Multiplier'!AD$1),0)</f>
        <v>0</v>
      </c>
      <c r="AE4" s="136">
        <f>$C4*VLOOKUP($A4,'Non-energy Multiplier'!$A$1:$AQ$44,COLUMN('Non-energy Multiplier'!AE$1),0)</f>
        <v>0</v>
      </c>
      <c r="AF4" s="136">
        <f>$C4*VLOOKUP($A4,'Non-energy Multiplier'!$A$1:$AQ$44,COLUMN('Non-energy Multiplier'!AF$1),0)</f>
        <v>0</v>
      </c>
      <c r="AG4" s="136">
        <f>$C4*VLOOKUP($A4,'Non-energy Multiplier'!$A$1:$AQ$44,COLUMN('Non-energy Multiplier'!AG$1),0)</f>
        <v>0</v>
      </c>
      <c r="AH4" s="136">
        <f>$C4*VLOOKUP($A4,'Non-energy Multiplier'!$A$1:$AQ$44,COLUMN('Non-energy Multiplier'!AH$1),0)</f>
        <v>0</v>
      </c>
      <c r="AI4" s="136">
        <f>$C4*VLOOKUP($A4,'Non-energy Multiplier'!$A$1:$AQ$44,COLUMN('Non-energy Multiplier'!AI$1),0)</f>
        <v>0</v>
      </c>
      <c r="AJ4" s="136">
        <f>$C4*VLOOKUP($A4,'Non-energy Multiplier'!$A$1:$AQ$44,COLUMN('Non-energy Multiplier'!AJ$1),0)</f>
        <v>0</v>
      </c>
      <c r="AK4" s="136">
        <f>$C4*VLOOKUP($A4,'Non-energy Multiplier'!$A$1:$AQ$44,COLUMN('Non-energy Multiplier'!AK$1),0)</f>
        <v>0</v>
      </c>
      <c r="AL4" s="136">
        <f>$C4*VLOOKUP($A4,'Non-energy Multiplier'!$A$1:$AQ$44,COLUMN('Non-energy Multiplier'!AL$1),0)</f>
        <v>0</v>
      </c>
      <c r="AM4" s="136">
        <f>$C4*VLOOKUP($A4,'Non-energy Multiplier'!$A$1:$AQ$44,COLUMN('Non-energy Multiplier'!AM$1),0)</f>
        <v>0</v>
      </c>
      <c r="AN4" s="136">
        <f>$C4*VLOOKUP($A4,'Non-energy Multiplier'!$A$1:$AQ$44,COLUMN('Non-energy Multiplier'!AN$1),0)</f>
        <v>0</v>
      </c>
      <c r="AO4" s="136">
        <f>$C4*VLOOKUP($A4,'Non-energy Multiplier'!$A$1:$AQ$44,COLUMN('Non-energy Multiplier'!AO$1),0)</f>
        <v>0</v>
      </c>
      <c r="AP4" s="136">
        <f>$C4*VLOOKUP($A4,'Non-energy Multiplier'!$A$1:$AQ$44,COLUMN('Non-energy Multiplier'!AP$1),0)</f>
        <v>0</v>
      </c>
      <c r="AQ4" s="136">
        <f>$C4*VLOOKUP($A4,'Non-energy Multiplier'!$A$1:$AQ$44,COLUMN('Non-energy Multiplier'!AQ$1),0)</f>
        <v>0</v>
      </c>
      <c r="AR4" s="136" t="str">
        <f>VLOOKUP($A4,'Sector Match'!$A$1:$B$43,2,0)</f>
        <v>oil and gas extraction 06</v>
      </c>
    </row>
    <row r="5" spans="1:44" x14ac:dyDescent="0.2">
      <c r="A5" s="12" t="s">
        <v>4</v>
      </c>
      <c r="B5" s="136">
        <f>'Non-energy Use 2019'!D117</f>
        <v>0</v>
      </c>
      <c r="C5" s="136">
        <f>'Non-energy Use 2020'!D117</f>
        <v>0</v>
      </c>
      <c r="D5" s="136">
        <f>$C5*VLOOKUP($A5,'Non-energy Multiplier'!$A$1:$AQ$44,COLUMN('Non-energy Multiplier'!D$1),0)</f>
        <v>0</v>
      </c>
      <c r="E5" s="136">
        <f>$C5*VLOOKUP($A5,'Non-energy Multiplier'!$A$1:$AQ$44,COLUMN('Non-energy Multiplier'!E$1),0)</f>
        <v>0</v>
      </c>
      <c r="F5" s="136">
        <f>$C5*VLOOKUP($A5,'Non-energy Multiplier'!$A$1:$AQ$44,COLUMN('Non-energy Multiplier'!F$1),0)</f>
        <v>0</v>
      </c>
      <c r="G5" s="136">
        <f>$C5*VLOOKUP($A5,'Non-energy Multiplier'!$A$1:$AQ$44,COLUMN('Non-energy Multiplier'!G$1),0)</f>
        <v>0</v>
      </c>
      <c r="H5" s="136">
        <f>$C5*VLOOKUP($A5,'Non-energy Multiplier'!$A$1:$AQ$44,COLUMN('Non-energy Multiplier'!H$1),0)</f>
        <v>0</v>
      </c>
      <c r="I5" s="136">
        <f>$C5*VLOOKUP($A5,'Non-energy Multiplier'!$A$1:$AQ$44,COLUMN('Non-energy Multiplier'!I$1),0)</f>
        <v>0</v>
      </c>
      <c r="J5" s="136">
        <f>$C5*VLOOKUP($A5,'Non-energy Multiplier'!$A$1:$AQ$44,COLUMN('Non-energy Multiplier'!J$1),0)</f>
        <v>0</v>
      </c>
      <c r="K5" s="136">
        <f>$C5*VLOOKUP($A5,'Non-energy Multiplier'!$A$1:$AQ$44,COLUMN('Non-energy Multiplier'!K$1),0)</f>
        <v>0</v>
      </c>
      <c r="L5" s="136">
        <f>$C5*VLOOKUP($A5,'Non-energy Multiplier'!$A$1:$AQ$44,COLUMN('Non-energy Multiplier'!L$1),0)</f>
        <v>0</v>
      </c>
      <c r="M5" s="136">
        <f>$C5*VLOOKUP($A5,'Non-energy Multiplier'!$A$1:$AQ$44,COLUMN('Non-energy Multiplier'!M$1),0)</f>
        <v>0</v>
      </c>
      <c r="N5" s="136">
        <f>$C5*VLOOKUP($A5,'Non-energy Multiplier'!$A$1:$AQ$44,COLUMN('Non-energy Multiplier'!N$1),0)</f>
        <v>0</v>
      </c>
      <c r="O5" s="136">
        <f>$C5*VLOOKUP($A5,'Non-energy Multiplier'!$A$1:$AQ$44,COLUMN('Non-energy Multiplier'!O$1),0)</f>
        <v>0</v>
      </c>
      <c r="P5" s="136">
        <f>$C5*VLOOKUP($A5,'Non-energy Multiplier'!$A$1:$AQ$44,COLUMN('Non-energy Multiplier'!P$1),0)</f>
        <v>0</v>
      </c>
      <c r="Q5" s="136">
        <f>$C5*VLOOKUP($A5,'Non-energy Multiplier'!$A$1:$AQ$44,COLUMN('Non-energy Multiplier'!Q$1),0)</f>
        <v>0</v>
      </c>
      <c r="R5" s="136">
        <f>$C5*VLOOKUP($A5,'Non-energy Multiplier'!$A$1:$AQ$44,COLUMN('Non-energy Multiplier'!R$1),0)</f>
        <v>0</v>
      </c>
      <c r="S5" s="136">
        <f>$C5*VLOOKUP($A5,'Non-energy Multiplier'!$A$1:$AQ$44,COLUMN('Non-energy Multiplier'!S$1),0)</f>
        <v>0</v>
      </c>
      <c r="T5" s="136">
        <f>$C5*VLOOKUP($A5,'Non-energy Multiplier'!$A$1:$AQ$44,COLUMN('Non-energy Multiplier'!T$1),0)</f>
        <v>0</v>
      </c>
      <c r="U5" s="136">
        <f>$C5*VLOOKUP($A5,'Non-energy Multiplier'!$A$1:$AQ$44,COLUMN('Non-energy Multiplier'!U$1),0)</f>
        <v>0</v>
      </c>
      <c r="V5" s="136">
        <f>$C5*VLOOKUP($A5,'Non-energy Multiplier'!$A$1:$AQ$44,COLUMN('Non-energy Multiplier'!V$1),0)</f>
        <v>0</v>
      </c>
      <c r="W5" s="136">
        <f>$C5*VLOOKUP($A5,'Non-energy Multiplier'!$A$1:$AQ$44,COLUMN('Non-energy Multiplier'!W$1),0)</f>
        <v>0</v>
      </c>
      <c r="X5" s="136">
        <f>$C5*VLOOKUP($A5,'Non-energy Multiplier'!$A$1:$AQ$44,COLUMN('Non-energy Multiplier'!X$1),0)</f>
        <v>0</v>
      </c>
      <c r="Y5" s="136">
        <f>$C5*VLOOKUP($A5,'Non-energy Multiplier'!$A$1:$AQ$44,COLUMN('Non-energy Multiplier'!Y$1),0)</f>
        <v>0</v>
      </c>
      <c r="Z5" s="136">
        <f>$C5*VLOOKUP($A5,'Non-energy Multiplier'!$A$1:$AQ$44,COLUMN('Non-energy Multiplier'!Z$1),0)</f>
        <v>0</v>
      </c>
      <c r="AA5" s="136">
        <f>$C5*VLOOKUP($A5,'Non-energy Multiplier'!$A$1:$AQ$44,COLUMN('Non-energy Multiplier'!AA$1),0)</f>
        <v>0</v>
      </c>
      <c r="AB5" s="136">
        <f>$C5*VLOOKUP($A5,'Non-energy Multiplier'!$A$1:$AQ$44,COLUMN('Non-energy Multiplier'!AB$1),0)</f>
        <v>0</v>
      </c>
      <c r="AC5" s="136">
        <f>$C5*VLOOKUP($A5,'Non-energy Multiplier'!$A$1:$AQ$44,COLUMN('Non-energy Multiplier'!AC$1),0)</f>
        <v>0</v>
      </c>
      <c r="AD5" s="136">
        <f>$C5*VLOOKUP($A5,'Non-energy Multiplier'!$A$1:$AQ$44,COLUMN('Non-energy Multiplier'!AD$1),0)</f>
        <v>0</v>
      </c>
      <c r="AE5" s="136">
        <f>$C5*VLOOKUP($A5,'Non-energy Multiplier'!$A$1:$AQ$44,COLUMN('Non-energy Multiplier'!AE$1),0)</f>
        <v>0</v>
      </c>
      <c r="AF5" s="136">
        <f>$C5*VLOOKUP($A5,'Non-energy Multiplier'!$A$1:$AQ$44,COLUMN('Non-energy Multiplier'!AF$1),0)</f>
        <v>0</v>
      </c>
      <c r="AG5" s="136">
        <f>$C5*VLOOKUP($A5,'Non-energy Multiplier'!$A$1:$AQ$44,COLUMN('Non-energy Multiplier'!AG$1),0)</f>
        <v>0</v>
      </c>
      <c r="AH5" s="136">
        <f>$C5*VLOOKUP($A5,'Non-energy Multiplier'!$A$1:$AQ$44,COLUMN('Non-energy Multiplier'!AH$1),0)</f>
        <v>0</v>
      </c>
      <c r="AI5" s="136">
        <f>$C5*VLOOKUP($A5,'Non-energy Multiplier'!$A$1:$AQ$44,COLUMN('Non-energy Multiplier'!AI$1),0)</f>
        <v>0</v>
      </c>
      <c r="AJ5" s="136">
        <f>$C5*VLOOKUP($A5,'Non-energy Multiplier'!$A$1:$AQ$44,COLUMN('Non-energy Multiplier'!AJ$1),0)</f>
        <v>0</v>
      </c>
      <c r="AK5" s="136">
        <f>$C5*VLOOKUP($A5,'Non-energy Multiplier'!$A$1:$AQ$44,COLUMN('Non-energy Multiplier'!AK$1),0)</f>
        <v>0</v>
      </c>
      <c r="AL5" s="136">
        <f>$C5*VLOOKUP($A5,'Non-energy Multiplier'!$A$1:$AQ$44,COLUMN('Non-energy Multiplier'!AL$1),0)</f>
        <v>0</v>
      </c>
      <c r="AM5" s="136">
        <f>$C5*VLOOKUP($A5,'Non-energy Multiplier'!$A$1:$AQ$44,COLUMN('Non-energy Multiplier'!AM$1),0)</f>
        <v>0</v>
      </c>
      <c r="AN5" s="136">
        <f>$C5*VLOOKUP($A5,'Non-energy Multiplier'!$A$1:$AQ$44,COLUMN('Non-energy Multiplier'!AN$1),0)</f>
        <v>0</v>
      </c>
      <c r="AO5" s="136">
        <f>$C5*VLOOKUP($A5,'Non-energy Multiplier'!$A$1:$AQ$44,COLUMN('Non-energy Multiplier'!AO$1),0)</f>
        <v>0</v>
      </c>
      <c r="AP5" s="136">
        <f>$C5*VLOOKUP($A5,'Non-energy Multiplier'!$A$1:$AQ$44,COLUMN('Non-energy Multiplier'!AP$1),0)</f>
        <v>0</v>
      </c>
      <c r="AQ5" s="136">
        <f>$C5*VLOOKUP($A5,'Non-energy Multiplier'!$A$1:$AQ$44,COLUMN('Non-energy Multiplier'!AQ$1),0)</f>
        <v>0</v>
      </c>
      <c r="AR5" s="136" t="str">
        <f>VLOOKUP($A5,'Sector Match'!$A$1:$B$43,2,0)</f>
        <v>other mining and quarrying 07T08</v>
      </c>
    </row>
    <row r="6" spans="1:44" x14ac:dyDescent="0.2">
      <c r="A6" s="12" t="s">
        <v>5</v>
      </c>
      <c r="B6" s="136">
        <f>'Non-energy Use 2019'!D118</f>
        <v>0</v>
      </c>
      <c r="C6" s="136">
        <f>'Non-energy Use 2020'!D118</f>
        <v>0</v>
      </c>
      <c r="D6" s="136">
        <f>$C6*VLOOKUP($A6,'Non-energy Multiplier'!$A$1:$AQ$44,COLUMN('Non-energy Multiplier'!D$1),0)</f>
        <v>0</v>
      </c>
      <c r="E6" s="136">
        <f>$C6*VLOOKUP($A6,'Non-energy Multiplier'!$A$1:$AQ$44,COLUMN('Non-energy Multiplier'!E$1),0)</f>
        <v>0</v>
      </c>
      <c r="F6" s="136">
        <f>$C6*VLOOKUP($A6,'Non-energy Multiplier'!$A$1:$AQ$44,COLUMN('Non-energy Multiplier'!F$1),0)</f>
        <v>0</v>
      </c>
      <c r="G6" s="136">
        <f>$C6*VLOOKUP($A6,'Non-energy Multiplier'!$A$1:$AQ$44,COLUMN('Non-energy Multiplier'!G$1),0)</f>
        <v>0</v>
      </c>
      <c r="H6" s="136">
        <f>$C6*VLOOKUP($A6,'Non-energy Multiplier'!$A$1:$AQ$44,COLUMN('Non-energy Multiplier'!H$1),0)</f>
        <v>0</v>
      </c>
      <c r="I6" s="136">
        <f>$C6*VLOOKUP($A6,'Non-energy Multiplier'!$A$1:$AQ$44,COLUMN('Non-energy Multiplier'!I$1),0)</f>
        <v>0</v>
      </c>
      <c r="J6" s="136">
        <f>$C6*VLOOKUP($A6,'Non-energy Multiplier'!$A$1:$AQ$44,COLUMN('Non-energy Multiplier'!J$1),0)</f>
        <v>0</v>
      </c>
      <c r="K6" s="136">
        <f>$C6*VLOOKUP($A6,'Non-energy Multiplier'!$A$1:$AQ$44,COLUMN('Non-energy Multiplier'!K$1),0)</f>
        <v>0</v>
      </c>
      <c r="L6" s="136">
        <f>$C6*VLOOKUP($A6,'Non-energy Multiplier'!$A$1:$AQ$44,COLUMN('Non-energy Multiplier'!L$1),0)</f>
        <v>0</v>
      </c>
      <c r="M6" s="136">
        <f>$C6*VLOOKUP($A6,'Non-energy Multiplier'!$A$1:$AQ$44,COLUMN('Non-energy Multiplier'!M$1),0)</f>
        <v>0</v>
      </c>
      <c r="N6" s="136">
        <f>$C6*VLOOKUP($A6,'Non-energy Multiplier'!$A$1:$AQ$44,COLUMN('Non-energy Multiplier'!N$1),0)</f>
        <v>0</v>
      </c>
      <c r="O6" s="136">
        <f>$C6*VLOOKUP($A6,'Non-energy Multiplier'!$A$1:$AQ$44,COLUMN('Non-energy Multiplier'!O$1),0)</f>
        <v>0</v>
      </c>
      <c r="P6" s="136">
        <f>$C6*VLOOKUP($A6,'Non-energy Multiplier'!$A$1:$AQ$44,COLUMN('Non-energy Multiplier'!P$1),0)</f>
        <v>0</v>
      </c>
      <c r="Q6" s="136">
        <f>$C6*VLOOKUP($A6,'Non-energy Multiplier'!$A$1:$AQ$44,COLUMN('Non-energy Multiplier'!Q$1),0)</f>
        <v>0</v>
      </c>
      <c r="R6" s="136">
        <f>$C6*VLOOKUP($A6,'Non-energy Multiplier'!$A$1:$AQ$44,COLUMN('Non-energy Multiplier'!R$1),0)</f>
        <v>0</v>
      </c>
      <c r="S6" s="136">
        <f>$C6*VLOOKUP($A6,'Non-energy Multiplier'!$A$1:$AQ$44,COLUMN('Non-energy Multiplier'!S$1),0)</f>
        <v>0</v>
      </c>
      <c r="T6" s="136">
        <f>$C6*VLOOKUP($A6,'Non-energy Multiplier'!$A$1:$AQ$44,COLUMN('Non-energy Multiplier'!T$1),0)</f>
        <v>0</v>
      </c>
      <c r="U6" s="136">
        <f>$C6*VLOOKUP($A6,'Non-energy Multiplier'!$A$1:$AQ$44,COLUMN('Non-energy Multiplier'!U$1),0)</f>
        <v>0</v>
      </c>
      <c r="V6" s="136">
        <f>$C6*VLOOKUP($A6,'Non-energy Multiplier'!$A$1:$AQ$44,COLUMN('Non-energy Multiplier'!V$1),0)</f>
        <v>0</v>
      </c>
      <c r="W6" s="136">
        <f>$C6*VLOOKUP($A6,'Non-energy Multiplier'!$A$1:$AQ$44,COLUMN('Non-energy Multiplier'!W$1),0)</f>
        <v>0</v>
      </c>
      <c r="X6" s="136">
        <f>$C6*VLOOKUP($A6,'Non-energy Multiplier'!$A$1:$AQ$44,COLUMN('Non-energy Multiplier'!X$1),0)</f>
        <v>0</v>
      </c>
      <c r="Y6" s="136">
        <f>$C6*VLOOKUP($A6,'Non-energy Multiplier'!$A$1:$AQ$44,COLUMN('Non-energy Multiplier'!Y$1),0)</f>
        <v>0</v>
      </c>
      <c r="Z6" s="136">
        <f>$C6*VLOOKUP($A6,'Non-energy Multiplier'!$A$1:$AQ$44,COLUMN('Non-energy Multiplier'!Z$1),0)</f>
        <v>0</v>
      </c>
      <c r="AA6" s="136">
        <f>$C6*VLOOKUP($A6,'Non-energy Multiplier'!$A$1:$AQ$44,COLUMN('Non-energy Multiplier'!AA$1),0)</f>
        <v>0</v>
      </c>
      <c r="AB6" s="136">
        <f>$C6*VLOOKUP($A6,'Non-energy Multiplier'!$A$1:$AQ$44,COLUMN('Non-energy Multiplier'!AB$1),0)</f>
        <v>0</v>
      </c>
      <c r="AC6" s="136">
        <f>$C6*VLOOKUP($A6,'Non-energy Multiplier'!$A$1:$AQ$44,COLUMN('Non-energy Multiplier'!AC$1),0)</f>
        <v>0</v>
      </c>
      <c r="AD6" s="136">
        <f>$C6*VLOOKUP($A6,'Non-energy Multiplier'!$A$1:$AQ$44,COLUMN('Non-energy Multiplier'!AD$1),0)</f>
        <v>0</v>
      </c>
      <c r="AE6" s="136">
        <f>$C6*VLOOKUP($A6,'Non-energy Multiplier'!$A$1:$AQ$44,COLUMN('Non-energy Multiplier'!AE$1),0)</f>
        <v>0</v>
      </c>
      <c r="AF6" s="136">
        <f>$C6*VLOOKUP($A6,'Non-energy Multiplier'!$A$1:$AQ$44,COLUMN('Non-energy Multiplier'!AF$1),0)</f>
        <v>0</v>
      </c>
      <c r="AG6" s="136">
        <f>$C6*VLOOKUP($A6,'Non-energy Multiplier'!$A$1:$AQ$44,COLUMN('Non-energy Multiplier'!AG$1),0)</f>
        <v>0</v>
      </c>
      <c r="AH6" s="136">
        <f>$C6*VLOOKUP($A6,'Non-energy Multiplier'!$A$1:$AQ$44,COLUMN('Non-energy Multiplier'!AH$1),0)</f>
        <v>0</v>
      </c>
      <c r="AI6" s="136">
        <f>$C6*VLOOKUP($A6,'Non-energy Multiplier'!$A$1:$AQ$44,COLUMN('Non-energy Multiplier'!AI$1),0)</f>
        <v>0</v>
      </c>
      <c r="AJ6" s="136">
        <f>$C6*VLOOKUP($A6,'Non-energy Multiplier'!$A$1:$AQ$44,COLUMN('Non-energy Multiplier'!AJ$1),0)</f>
        <v>0</v>
      </c>
      <c r="AK6" s="136">
        <f>$C6*VLOOKUP($A6,'Non-energy Multiplier'!$A$1:$AQ$44,COLUMN('Non-energy Multiplier'!AK$1),0)</f>
        <v>0</v>
      </c>
      <c r="AL6" s="136">
        <f>$C6*VLOOKUP($A6,'Non-energy Multiplier'!$A$1:$AQ$44,COLUMN('Non-energy Multiplier'!AL$1),0)</f>
        <v>0</v>
      </c>
      <c r="AM6" s="136">
        <f>$C6*VLOOKUP($A6,'Non-energy Multiplier'!$A$1:$AQ$44,COLUMN('Non-energy Multiplier'!AM$1),0)</f>
        <v>0</v>
      </c>
      <c r="AN6" s="136">
        <f>$C6*VLOOKUP($A6,'Non-energy Multiplier'!$A$1:$AQ$44,COLUMN('Non-energy Multiplier'!AN$1),0)</f>
        <v>0</v>
      </c>
      <c r="AO6" s="136">
        <f>$C6*VLOOKUP($A6,'Non-energy Multiplier'!$A$1:$AQ$44,COLUMN('Non-energy Multiplier'!AO$1),0)</f>
        <v>0</v>
      </c>
      <c r="AP6" s="136">
        <f>$C6*VLOOKUP($A6,'Non-energy Multiplier'!$A$1:$AQ$44,COLUMN('Non-energy Multiplier'!AP$1),0)</f>
        <v>0</v>
      </c>
      <c r="AQ6" s="136">
        <f>$C6*VLOOKUP($A6,'Non-energy Multiplier'!$A$1:$AQ$44,COLUMN('Non-energy Multiplier'!AQ$1),0)</f>
        <v>0</v>
      </c>
      <c r="AR6" s="136" t="str">
        <f>VLOOKUP($A6,'Sector Match'!$A$1:$B$43,2,0)</f>
        <v>other mining and quarrying 07T08</v>
      </c>
    </row>
    <row r="7" spans="1:44" x14ac:dyDescent="0.2">
      <c r="A7" s="12" t="s">
        <v>6</v>
      </c>
      <c r="B7" s="136">
        <f>'Non-energy Use 2019'!D119</f>
        <v>0</v>
      </c>
      <c r="C7" s="136">
        <f>'Non-energy Use 2020'!D119</f>
        <v>0</v>
      </c>
      <c r="D7" s="136">
        <f>$C7*VLOOKUP($A7,'Non-energy Multiplier'!$A$1:$AQ$44,COLUMN('Non-energy Multiplier'!D$1),0)</f>
        <v>0</v>
      </c>
      <c r="E7" s="136">
        <f>$C7*VLOOKUP($A7,'Non-energy Multiplier'!$A$1:$AQ$44,COLUMN('Non-energy Multiplier'!E$1),0)</f>
        <v>0</v>
      </c>
      <c r="F7" s="136">
        <f>$C7*VLOOKUP($A7,'Non-energy Multiplier'!$A$1:$AQ$44,COLUMN('Non-energy Multiplier'!F$1),0)</f>
        <v>0</v>
      </c>
      <c r="G7" s="136">
        <f>$C7*VLOOKUP($A7,'Non-energy Multiplier'!$A$1:$AQ$44,COLUMN('Non-energy Multiplier'!G$1),0)</f>
        <v>0</v>
      </c>
      <c r="H7" s="136">
        <f>$C7*VLOOKUP($A7,'Non-energy Multiplier'!$A$1:$AQ$44,COLUMN('Non-energy Multiplier'!H$1),0)</f>
        <v>0</v>
      </c>
      <c r="I7" s="136">
        <f>$C7*VLOOKUP($A7,'Non-energy Multiplier'!$A$1:$AQ$44,COLUMN('Non-energy Multiplier'!I$1),0)</f>
        <v>0</v>
      </c>
      <c r="J7" s="136">
        <f>$C7*VLOOKUP($A7,'Non-energy Multiplier'!$A$1:$AQ$44,COLUMN('Non-energy Multiplier'!J$1),0)</f>
        <v>0</v>
      </c>
      <c r="K7" s="136">
        <f>$C7*VLOOKUP($A7,'Non-energy Multiplier'!$A$1:$AQ$44,COLUMN('Non-energy Multiplier'!K$1),0)</f>
        <v>0</v>
      </c>
      <c r="L7" s="136">
        <f>$C7*VLOOKUP($A7,'Non-energy Multiplier'!$A$1:$AQ$44,COLUMN('Non-energy Multiplier'!L$1),0)</f>
        <v>0</v>
      </c>
      <c r="M7" s="136">
        <f>$C7*VLOOKUP($A7,'Non-energy Multiplier'!$A$1:$AQ$44,COLUMN('Non-energy Multiplier'!M$1),0)</f>
        <v>0</v>
      </c>
      <c r="N7" s="136">
        <f>$C7*VLOOKUP($A7,'Non-energy Multiplier'!$A$1:$AQ$44,COLUMN('Non-energy Multiplier'!N$1),0)</f>
        <v>0</v>
      </c>
      <c r="O7" s="136">
        <f>$C7*VLOOKUP($A7,'Non-energy Multiplier'!$A$1:$AQ$44,COLUMN('Non-energy Multiplier'!O$1),0)</f>
        <v>0</v>
      </c>
      <c r="P7" s="136">
        <f>$C7*VLOOKUP($A7,'Non-energy Multiplier'!$A$1:$AQ$44,COLUMN('Non-energy Multiplier'!P$1),0)</f>
        <v>0</v>
      </c>
      <c r="Q7" s="136">
        <f>$C7*VLOOKUP($A7,'Non-energy Multiplier'!$A$1:$AQ$44,COLUMN('Non-energy Multiplier'!Q$1),0)</f>
        <v>0</v>
      </c>
      <c r="R7" s="136">
        <f>$C7*VLOOKUP($A7,'Non-energy Multiplier'!$A$1:$AQ$44,COLUMN('Non-energy Multiplier'!R$1),0)</f>
        <v>0</v>
      </c>
      <c r="S7" s="136">
        <f>$C7*VLOOKUP($A7,'Non-energy Multiplier'!$A$1:$AQ$44,COLUMN('Non-energy Multiplier'!S$1),0)</f>
        <v>0</v>
      </c>
      <c r="T7" s="136">
        <f>$C7*VLOOKUP($A7,'Non-energy Multiplier'!$A$1:$AQ$44,COLUMN('Non-energy Multiplier'!T$1),0)</f>
        <v>0</v>
      </c>
      <c r="U7" s="136">
        <f>$C7*VLOOKUP($A7,'Non-energy Multiplier'!$A$1:$AQ$44,COLUMN('Non-energy Multiplier'!U$1),0)</f>
        <v>0</v>
      </c>
      <c r="V7" s="136">
        <f>$C7*VLOOKUP($A7,'Non-energy Multiplier'!$A$1:$AQ$44,COLUMN('Non-energy Multiplier'!V$1),0)</f>
        <v>0</v>
      </c>
      <c r="W7" s="136">
        <f>$C7*VLOOKUP($A7,'Non-energy Multiplier'!$A$1:$AQ$44,COLUMN('Non-energy Multiplier'!W$1),0)</f>
        <v>0</v>
      </c>
      <c r="X7" s="136">
        <f>$C7*VLOOKUP($A7,'Non-energy Multiplier'!$A$1:$AQ$44,COLUMN('Non-energy Multiplier'!X$1),0)</f>
        <v>0</v>
      </c>
      <c r="Y7" s="136">
        <f>$C7*VLOOKUP($A7,'Non-energy Multiplier'!$A$1:$AQ$44,COLUMN('Non-energy Multiplier'!Y$1),0)</f>
        <v>0</v>
      </c>
      <c r="Z7" s="136">
        <f>$C7*VLOOKUP($A7,'Non-energy Multiplier'!$A$1:$AQ$44,COLUMN('Non-energy Multiplier'!Z$1),0)</f>
        <v>0</v>
      </c>
      <c r="AA7" s="136">
        <f>$C7*VLOOKUP($A7,'Non-energy Multiplier'!$A$1:$AQ$44,COLUMN('Non-energy Multiplier'!AA$1),0)</f>
        <v>0</v>
      </c>
      <c r="AB7" s="136">
        <f>$C7*VLOOKUP($A7,'Non-energy Multiplier'!$A$1:$AQ$44,COLUMN('Non-energy Multiplier'!AB$1),0)</f>
        <v>0</v>
      </c>
      <c r="AC7" s="136">
        <f>$C7*VLOOKUP($A7,'Non-energy Multiplier'!$A$1:$AQ$44,COLUMN('Non-energy Multiplier'!AC$1),0)</f>
        <v>0</v>
      </c>
      <c r="AD7" s="136">
        <f>$C7*VLOOKUP($A7,'Non-energy Multiplier'!$A$1:$AQ$44,COLUMN('Non-energy Multiplier'!AD$1),0)</f>
        <v>0</v>
      </c>
      <c r="AE7" s="136">
        <f>$C7*VLOOKUP($A7,'Non-energy Multiplier'!$A$1:$AQ$44,COLUMN('Non-energy Multiplier'!AE$1),0)</f>
        <v>0</v>
      </c>
      <c r="AF7" s="136">
        <f>$C7*VLOOKUP($A7,'Non-energy Multiplier'!$A$1:$AQ$44,COLUMN('Non-energy Multiplier'!AF$1),0)</f>
        <v>0</v>
      </c>
      <c r="AG7" s="136">
        <f>$C7*VLOOKUP($A7,'Non-energy Multiplier'!$A$1:$AQ$44,COLUMN('Non-energy Multiplier'!AG$1),0)</f>
        <v>0</v>
      </c>
      <c r="AH7" s="136">
        <f>$C7*VLOOKUP($A7,'Non-energy Multiplier'!$A$1:$AQ$44,COLUMN('Non-energy Multiplier'!AH$1),0)</f>
        <v>0</v>
      </c>
      <c r="AI7" s="136">
        <f>$C7*VLOOKUP($A7,'Non-energy Multiplier'!$A$1:$AQ$44,COLUMN('Non-energy Multiplier'!AI$1),0)</f>
        <v>0</v>
      </c>
      <c r="AJ7" s="136">
        <f>$C7*VLOOKUP($A7,'Non-energy Multiplier'!$A$1:$AQ$44,COLUMN('Non-energy Multiplier'!AJ$1),0)</f>
        <v>0</v>
      </c>
      <c r="AK7" s="136">
        <f>$C7*VLOOKUP($A7,'Non-energy Multiplier'!$A$1:$AQ$44,COLUMN('Non-energy Multiplier'!AK$1),0)</f>
        <v>0</v>
      </c>
      <c r="AL7" s="136">
        <f>$C7*VLOOKUP($A7,'Non-energy Multiplier'!$A$1:$AQ$44,COLUMN('Non-energy Multiplier'!AL$1),0)</f>
        <v>0</v>
      </c>
      <c r="AM7" s="136">
        <f>$C7*VLOOKUP($A7,'Non-energy Multiplier'!$A$1:$AQ$44,COLUMN('Non-energy Multiplier'!AM$1),0)</f>
        <v>0</v>
      </c>
      <c r="AN7" s="136">
        <f>$C7*VLOOKUP($A7,'Non-energy Multiplier'!$A$1:$AQ$44,COLUMN('Non-energy Multiplier'!AN$1),0)</f>
        <v>0</v>
      </c>
      <c r="AO7" s="136">
        <f>$C7*VLOOKUP($A7,'Non-energy Multiplier'!$A$1:$AQ$44,COLUMN('Non-energy Multiplier'!AO$1),0)</f>
        <v>0</v>
      </c>
      <c r="AP7" s="136">
        <f>$C7*VLOOKUP($A7,'Non-energy Multiplier'!$A$1:$AQ$44,COLUMN('Non-energy Multiplier'!AP$1),0)</f>
        <v>0</v>
      </c>
      <c r="AQ7" s="136">
        <f>$C7*VLOOKUP($A7,'Non-energy Multiplier'!$A$1:$AQ$44,COLUMN('Non-energy Multiplier'!AQ$1),0)</f>
        <v>0</v>
      </c>
      <c r="AR7" s="136" t="str">
        <f>VLOOKUP($A7,'Sector Match'!$A$1:$B$43,2,0)</f>
        <v>other mining and quarrying 07T08</v>
      </c>
    </row>
    <row r="8" spans="1:44" x14ac:dyDescent="0.2">
      <c r="A8" s="12" t="s">
        <v>7</v>
      </c>
      <c r="B8" s="136">
        <f>'Non-energy Use 2019'!D120</f>
        <v>0</v>
      </c>
      <c r="C8" s="136">
        <f>'Non-energy Use 2020'!D120</f>
        <v>0</v>
      </c>
      <c r="D8" s="136">
        <f>$C8*VLOOKUP($A8,'Non-energy Multiplier'!$A$1:$AQ$44,COLUMN('Non-energy Multiplier'!D$1),0)</f>
        <v>0</v>
      </c>
      <c r="E8" s="136">
        <f>$C8*VLOOKUP($A8,'Non-energy Multiplier'!$A$1:$AQ$44,COLUMN('Non-energy Multiplier'!E$1),0)</f>
        <v>0</v>
      </c>
      <c r="F8" s="136">
        <f>$C8*VLOOKUP($A8,'Non-energy Multiplier'!$A$1:$AQ$44,COLUMN('Non-energy Multiplier'!F$1),0)</f>
        <v>0</v>
      </c>
      <c r="G8" s="136">
        <f>$C8*VLOOKUP($A8,'Non-energy Multiplier'!$A$1:$AQ$44,COLUMN('Non-energy Multiplier'!G$1),0)</f>
        <v>0</v>
      </c>
      <c r="H8" s="136">
        <f>$C8*VLOOKUP($A8,'Non-energy Multiplier'!$A$1:$AQ$44,COLUMN('Non-energy Multiplier'!H$1),0)</f>
        <v>0</v>
      </c>
      <c r="I8" s="136">
        <f>$C8*VLOOKUP($A8,'Non-energy Multiplier'!$A$1:$AQ$44,COLUMN('Non-energy Multiplier'!I$1),0)</f>
        <v>0</v>
      </c>
      <c r="J8" s="136">
        <f>$C8*VLOOKUP($A8,'Non-energy Multiplier'!$A$1:$AQ$44,COLUMN('Non-energy Multiplier'!J$1),0)</f>
        <v>0</v>
      </c>
      <c r="K8" s="136">
        <f>$C8*VLOOKUP($A8,'Non-energy Multiplier'!$A$1:$AQ$44,COLUMN('Non-energy Multiplier'!K$1),0)</f>
        <v>0</v>
      </c>
      <c r="L8" s="136">
        <f>$C8*VLOOKUP($A8,'Non-energy Multiplier'!$A$1:$AQ$44,COLUMN('Non-energy Multiplier'!L$1),0)</f>
        <v>0</v>
      </c>
      <c r="M8" s="136">
        <f>$C8*VLOOKUP($A8,'Non-energy Multiplier'!$A$1:$AQ$44,COLUMN('Non-energy Multiplier'!M$1),0)</f>
        <v>0</v>
      </c>
      <c r="N8" s="136">
        <f>$C8*VLOOKUP($A8,'Non-energy Multiplier'!$A$1:$AQ$44,COLUMN('Non-energy Multiplier'!N$1),0)</f>
        <v>0</v>
      </c>
      <c r="O8" s="136">
        <f>$C8*VLOOKUP($A8,'Non-energy Multiplier'!$A$1:$AQ$44,COLUMN('Non-energy Multiplier'!O$1),0)</f>
        <v>0</v>
      </c>
      <c r="P8" s="136">
        <f>$C8*VLOOKUP($A8,'Non-energy Multiplier'!$A$1:$AQ$44,COLUMN('Non-energy Multiplier'!P$1),0)</f>
        <v>0</v>
      </c>
      <c r="Q8" s="136">
        <f>$C8*VLOOKUP($A8,'Non-energy Multiplier'!$A$1:$AQ$44,COLUMN('Non-energy Multiplier'!Q$1),0)</f>
        <v>0</v>
      </c>
      <c r="R8" s="136">
        <f>$C8*VLOOKUP($A8,'Non-energy Multiplier'!$A$1:$AQ$44,COLUMN('Non-energy Multiplier'!R$1),0)</f>
        <v>0</v>
      </c>
      <c r="S8" s="136">
        <f>$C8*VLOOKUP($A8,'Non-energy Multiplier'!$A$1:$AQ$44,COLUMN('Non-energy Multiplier'!S$1),0)</f>
        <v>0</v>
      </c>
      <c r="T8" s="136">
        <f>$C8*VLOOKUP($A8,'Non-energy Multiplier'!$A$1:$AQ$44,COLUMN('Non-energy Multiplier'!T$1),0)</f>
        <v>0</v>
      </c>
      <c r="U8" s="136">
        <f>$C8*VLOOKUP($A8,'Non-energy Multiplier'!$A$1:$AQ$44,COLUMN('Non-energy Multiplier'!U$1),0)</f>
        <v>0</v>
      </c>
      <c r="V8" s="136">
        <f>$C8*VLOOKUP($A8,'Non-energy Multiplier'!$A$1:$AQ$44,COLUMN('Non-energy Multiplier'!V$1),0)</f>
        <v>0</v>
      </c>
      <c r="W8" s="136">
        <f>$C8*VLOOKUP($A8,'Non-energy Multiplier'!$A$1:$AQ$44,COLUMN('Non-energy Multiplier'!W$1),0)</f>
        <v>0</v>
      </c>
      <c r="X8" s="136">
        <f>$C8*VLOOKUP($A8,'Non-energy Multiplier'!$A$1:$AQ$44,COLUMN('Non-energy Multiplier'!X$1),0)</f>
        <v>0</v>
      </c>
      <c r="Y8" s="136">
        <f>$C8*VLOOKUP($A8,'Non-energy Multiplier'!$A$1:$AQ$44,COLUMN('Non-energy Multiplier'!Y$1),0)</f>
        <v>0</v>
      </c>
      <c r="Z8" s="136">
        <f>$C8*VLOOKUP($A8,'Non-energy Multiplier'!$A$1:$AQ$44,COLUMN('Non-energy Multiplier'!Z$1),0)</f>
        <v>0</v>
      </c>
      <c r="AA8" s="136">
        <f>$C8*VLOOKUP($A8,'Non-energy Multiplier'!$A$1:$AQ$44,COLUMN('Non-energy Multiplier'!AA$1),0)</f>
        <v>0</v>
      </c>
      <c r="AB8" s="136">
        <f>$C8*VLOOKUP($A8,'Non-energy Multiplier'!$A$1:$AQ$44,COLUMN('Non-energy Multiplier'!AB$1),0)</f>
        <v>0</v>
      </c>
      <c r="AC8" s="136">
        <f>$C8*VLOOKUP($A8,'Non-energy Multiplier'!$A$1:$AQ$44,COLUMN('Non-energy Multiplier'!AC$1),0)</f>
        <v>0</v>
      </c>
      <c r="AD8" s="136">
        <f>$C8*VLOOKUP($A8,'Non-energy Multiplier'!$A$1:$AQ$44,COLUMN('Non-energy Multiplier'!AD$1),0)</f>
        <v>0</v>
      </c>
      <c r="AE8" s="136">
        <f>$C8*VLOOKUP($A8,'Non-energy Multiplier'!$A$1:$AQ$44,COLUMN('Non-energy Multiplier'!AE$1),0)</f>
        <v>0</v>
      </c>
      <c r="AF8" s="136">
        <f>$C8*VLOOKUP($A8,'Non-energy Multiplier'!$A$1:$AQ$44,COLUMN('Non-energy Multiplier'!AF$1),0)</f>
        <v>0</v>
      </c>
      <c r="AG8" s="136">
        <f>$C8*VLOOKUP($A8,'Non-energy Multiplier'!$A$1:$AQ$44,COLUMN('Non-energy Multiplier'!AG$1),0)</f>
        <v>0</v>
      </c>
      <c r="AH8" s="136">
        <f>$C8*VLOOKUP($A8,'Non-energy Multiplier'!$A$1:$AQ$44,COLUMN('Non-energy Multiplier'!AH$1),0)</f>
        <v>0</v>
      </c>
      <c r="AI8" s="136">
        <f>$C8*VLOOKUP($A8,'Non-energy Multiplier'!$A$1:$AQ$44,COLUMN('Non-energy Multiplier'!AI$1),0)</f>
        <v>0</v>
      </c>
      <c r="AJ8" s="136">
        <f>$C8*VLOOKUP($A8,'Non-energy Multiplier'!$A$1:$AQ$44,COLUMN('Non-energy Multiplier'!AJ$1),0)</f>
        <v>0</v>
      </c>
      <c r="AK8" s="136">
        <f>$C8*VLOOKUP($A8,'Non-energy Multiplier'!$A$1:$AQ$44,COLUMN('Non-energy Multiplier'!AK$1),0)</f>
        <v>0</v>
      </c>
      <c r="AL8" s="136">
        <f>$C8*VLOOKUP($A8,'Non-energy Multiplier'!$A$1:$AQ$44,COLUMN('Non-energy Multiplier'!AL$1),0)</f>
        <v>0</v>
      </c>
      <c r="AM8" s="136">
        <f>$C8*VLOOKUP($A8,'Non-energy Multiplier'!$A$1:$AQ$44,COLUMN('Non-energy Multiplier'!AM$1),0)</f>
        <v>0</v>
      </c>
      <c r="AN8" s="136">
        <f>$C8*VLOOKUP($A8,'Non-energy Multiplier'!$A$1:$AQ$44,COLUMN('Non-energy Multiplier'!AN$1),0)</f>
        <v>0</v>
      </c>
      <c r="AO8" s="136">
        <f>$C8*VLOOKUP($A8,'Non-energy Multiplier'!$A$1:$AQ$44,COLUMN('Non-energy Multiplier'!AO$1),0)</f>
        <v>0</v>
      </c>
      <c r="AP8" s="136">
        <f>$C8*VLOOKUP($A8,'Non-energy Multiplier'!$A$1:$AQ$44,COLUMN('Non-energy Multiplier'!AP$1),0)</f>
        <v>0</v>
      </c>
      <c r="AQ8" s="136">
        <f>$C8*VLOOKUP($A8,'Non-energy Multiplier'!$A$1:$AQ$44,COLUMN('Non-energy Multiplier'!AQ$1),0)</f>
        <v>0</v>
      </c>
      <c r="AR8" s="136" t="str">
        <f>VLOOKUP($A8,'Sector Match'!$A$1:$B$43,2,0)</f>
        <v>Mining Support Service Activities 09</v>
      </c>
    </row>
    <row r="9" spans="1:44" x14ac:dyDescent="0.2">
      <c r="A9" s="12" t="s">
        <v>8</v>
      </c>
      <c r="B9" s="136">
        <f>'Non-energy Use 2019'!D121</f>
        <v>0</v>
      </c>
      <c r="C9" s="136">
        <f>'Non-energy Use 2020'!D121</f>
        <v>0</v>
      </c>
      <c r="D9" s="136">
        <f>$C9*VLOOKUP($A9,'Non-energy Multiplier'!$A$1:$AQ$44,COLUMN('Non-energy Multiplier'!D$1),0)</f>
        <v>0</v>
      </c>
      <c r="E9" s="136">
        <f>$C9*VLOOKUP($A9,'Non-energy Multiplier'!$A$1:$AQ$44,COLUMN('Non-energy Multiplier'!E$1),0)</f>
        <v>0</v>
      </c>
      <c r="F9" s="136">
        <f>$C9*VLOOKUP($A9,'Non-energy Multiplier'!$A$1:$AQ$44,COLUMN('Non-energy Multiplier'!F$1),0)</f>
        <v>0</v>
      </c>
      <c r="G9" s="136">
        <f>$C9*VLOOKUP($A9,'Non-energy Multiplier'!$A$1:$AQ$44,COLUMN('Non-energy Multiplier'!G$1),0)</f>
        <v>0</v>
      </c>
      <c r="H9" s="136">
        <f>$C9*VLOOKUP($A9,'Non-energy Multiplier'!$A$1:$AQ$44,COLUMN('Non-energy Multiplier'!H$1),0)</f>
        <v>0</v>
      </c>
      <c r="I9" s="136">
        <f>$C9*VLOOKUP($A9,'Non-energy Multiplier'!$A$1:$AQ$44,COLUMN('Non-energy Multiplier'!I$1),0)</f>
        <v>0</v>
      </c>
      <c r="J9" s="136">
        <f>$C9*VLOOKUP($A9,'Non-energy Multiplier'!$A$1:$AQ$44,COLUMN('Non-energy Multiplier'!J$1),0)</f>
        <v>0</v>
      </c>
      <c r="K9" s="136">
        <f>$C9*VLOOKUP($A9,'Non-energy Multiplier'!$A$1:$AQ$44,COLUMN('Non-energy Multiplier'!K$1),0)</f>
        <v>0</v>
      </c>
      <c r="L9" s="136">
        <f>$C9*VLOOKUP($A9,'Non-energy Multiplier'!$A$1:$AQ$44,COLUMN('Non-energy Multiplier'!L$1),0)</f>
        <v>0</v>
      </c>
      <c r="M9" s="136">
        <f>$C9*VLOOKUP($A9,'Non-energy Multiplier'!$A$1:$AQ$44,COLUMN('Non-energy Multiplier'!M$1),0)</f>
        <v>0</v>
      </c>
      <c r="N9" s="136">
        <f>$C9*VLOOKUP($A9,'Non-energy Multiplier'!$A$1:$AQ$44,COLUMN('Non-energy Multiplier'!N$1),0)</f>
        <v>0</v>
      </c>
      <c r="O9" s="136">
        <f>$C9*VLOOKUP($A9,'Non-energy Multiplier'!$A$1:$AQ$44,COLUMN('Non-energy Multiplier'!O$1),0)</f>
        <v>0</v>
      </c>
      <c r="P9" s="136">
        <f>$C9*VLOOKUP($A9,'Non-energy Multiplier'!$A$1:$AQ$44,COLUMN('Non-energy Multiplier'!P$1),0)</f>
        <v>0</v>
      </c>
      <c r="Q9" s="136">
        <f>$C9*VLOOKUP($A9,'Non-energy Multiplier'!$A$1:$AQ$44,COLUMN('Non-energy Multiplier'!Q$1),0)</f>
        <v>0</v>
      </c>
      <c r="R9" s="136">
        <f>$C9*VLOOKUP($A9,'Non-energy Multiplier'!$A$1:$AQ$44,COLUMN('Non-energy Multiplier'!R$1),0)</f>
        <v>0</v>
      </c>
      <c r="S9" s="136">
        <f>$C9*VLOOKUP($A9,'Non-energy Multiplier'!$A$1:$AQ$44,COLUMN('Non-energy Multiplier'!S$1),0)</f>
        <v>0</v>
      </c>
      <c r="T9" s="136">
        <f>$C9*VLOOKUP($A9,'Non-energy Multiplier'!$A$1:$AQ$44,COLUMN('Non-energy Multiplier'!T$1),0)</f>
        <v>0</v>
      </c>
      <c r="U9" s="136">
        <f>$C9*VLOOKUP($A9,'Non-energy Multiplier'!$A$1:$AQ$44,COLUMN('Non-energy Multiplier'!U$1),0)</f>
        <v>0</v>
      </c>
      <c r="V9" s="136">
        <f>$C9*VLOOKUP($A9,'Non-energy Multiplier'!$A$1:$AQ$44,COLUMN('Non-energy Multiplier'!V$1),0)</f>
        <v>0</v>
      </c>
      <c r="W9" s="136">
        <f>$C9*VLOOKUP($A9,'Non-energy Multiplier'!$A$1:$AQ$44,COLUMN('Non-energy Multiplier'!W$1),0)</f>
        <v>0</v>
      </c>
      <c r="X9" s="136">
        <f>$C9*VLOOKUP($A9,'Non-energy Multiplier'!$A$1:$AQ$44,COLUMN('Non-energy Multiplier'!X$1),0)</f>
        <v>0</v>
      </c>
      <c r="Y9" s="136">
        <f>$C9*VLOOKUP($A9,'Non-energy Multiplier'!$A$1:$AQ$44,COLUMN('Non-energy Multiplier'!Y$1),0)</f>
        <v>0</v>
      </c>
      <c r="Z9" s="136">
        <f>$C9*VLOOKUP($A9,'Non-energy Multiplier'!$A$1:$AQ$44,COLUMN('Non-energy Multiplier'!Z$1),0)</f>
        <v>0</v>
      </c>
      <c r="AA9" s="136">
        <f>$C9*VLOOKUP($A9,'Non-energy Multiplier'!$A$1:$AQ$44,COLUMN('Non-energy Multiplier'!AA$1),0)</f>
        <v>0</v>
      </c>
      <c r="AB9" s="136">
        <f>$C9*VLOOKUP($A9,'Non-energy Multiplier'!$A$1:$AQ$44,COLUMN('Non-energy Multiplier'!AB$1),0)</f>
        <v>0</v>
      </c>
      <c r="AC9" s="136">
        <f>$C9*VLOOKUP($A9,'Non-energy Multiplier'!$A$1:$AQ$44,COLUMN('Non-energy Multiplier'!AC$1),0)</f>
        <v>0</v>
      </c>
      <c r="AD9" s="136">
        <f>$C9*VLOOKUP($A9,'Non-energy Multiplier'!$A$1:$AQ$44,COLUMN('Non-energy Multiplier'!AD$1),0)</f>
        <v>0</v>
      </c>
      <c r="AE9" s="136">
        <f>$C9*VLOOKUP($A9,'Non-energy Multiplier'!$A$1:$AQ$44,COLUMN('Non-energy Multiplier'!AE$1),0)</f>
        <v>0</v>
      </c>
      <c r="AF9" s="136">
        <f>$C9*VLOOKUP($A9,'Non-energy Multiplier'!$A$1:$AQ$44,COLUMN('Non-energy Multiplier'!AF$1),0)</f>
        <v>0</v>
      </c>
      <c r="AG9" s="136">
        <f>$C9*VLOOKUP($A9,'Non-energy Multiplier'!$A$1:$AQ$44,COLUMN('Non-energy Multiplier'!AG$1),0)</f>
        <v>0</v>
      </c>
      <c r="AH9" s="136">
        <f>$C9*VLOOKUP($A9,'Non-energy Multiplier'!$A$1:$AQ$44,COLUMN('Non-energy Multiplier'!AH$1),0)</f>
        <v>0</v>
      </c>
      <c r="AI9" s="136">
        <f>$C9*VLOOKUP($A9,'Non-energy Multiplier'!$A$1:$AQ$44,COLUMN('Non-energy Multiplier'!AI$1),0)</f>
        <v>0</v>
      </c>
      <c r="AJ9" s="136">
        <f>$C9*VLOOKUP($A9,'Non-energy Multiplier'!$A$1:$AQ$44,COLUMN('Non-energy Multiplier'!AJ$1),0)</f>
        <v>0</v>
      </c>
      <c r="AK9" s="136">
        <f>$C9*VLOOKUP($A9,'Non-energy Multiplier'!$A$1:$AQ$44,COLUMN('Non-energy Multiplier'!AK$1),0)</f>
        <v>0</v>
      </c>
      <c r="AL9" s="136">
        <f>$C9*VLOOKUP($A9,'Non-energy Multiplier'!$A$1:$AQ$44,COLUMN('Non-energy Multiplier'!AL$1),0)</f>
        <v>0</v>
      </c>
      <c r="AM9" s="136">
        <f>$C9*VLOOKUP($A9,'Non-energy Multiplier'!$A$1:$AQ$44,COLUMN('Non-energy Multiplier'!AM$1),0)</f>
        <v>0</v>
      </c>
      <c r="AN9" s="136">
        <f>$C9*VLOOKUP($A9,'Non-energy Multiplier'!$A$1:$AQ$44,COLUMN('Non-energy Multiplier'!AN$1),0)</f>
        <v>0</v>
      </c>
      <c r="AO9" s="136">
        <f>$C9*VLOOKUP($A9,'Non-energy Multiplier'!$A$1:$AQ$44,COLUMN('Non-energy Multiplier'!AO$1),0)</f>
        <v>0</v>
      </c>
      <c r="AP9" s="136">
        <f>$C9*VLOOKUP($A9,'Non-energy Multiplier'!$A$1:$AQ$44,COLUMN('Non-energy Multiplier'!AP$1),0)</f>
        <v>0</v>
      </c>
      <c r="AQ9" s="136">
        <f>$C9*VLOOKUP($A9,'Non-energy Multiplier'!$A$1:$AQ$44,COLUMN('Non-energy Multiplier'!AQ$1),0)</f>
        <v>0</v>
      </c>
      <c r="AR9" s="136" t="str">
        <f>VLOOKUP($A9,'Sector Match'!$A$1:$B$43,2,0)</f>
        <v>Mining Support Service Activities 09</v>
      </c>
    </row>
    <row r="10" spans="1:44" x14ac:dyDescent="0.2">
      <c r="A10" s="12" t="s">
        <v>9</v>
      </c>
      <c r="B10" s="136">
        <f>'Non-energy Use 2019'!D122</f>
        <v>0</v>
      </c>
      <c r="C10" s="136">
        <f>'Non-energy Use 2020'!D122</f>
        <v>0</v>
      </c>
      <c r="D10" s="136">
        <f>$C10*VLOOKUP($A10,'Non-energy Multiplier'!$A$1:$AQ$44,COLUMN('Non-energy Multiplier'!D$1),0)</f>
        <v>0</v>
      </c>
      <c r="E10" s="136">
        <f>$C10*VLOOKUP($A10,'Non-energy Multiplier'!$A$1:$AQ$44,COLUMN('Non-energy Multiplier'!E$1),0)</f>
        <v>0</v>
      </c>
      <c r="F10" s="136">
        <f>$C10*VLOOKUP($A10,'Non-energy Multiplier'!$A$1:$AQ$44,COLUMN('Non-energy Multiplier'!F$1),0)</f>
        <v>0</v>
      </c>
      <c r="G10" s="136">
        <f>$C10*VLOOKUP($A10,'Non-energy Multiplier'!$A$1:$AQ$44,COLUMN('Non-energy Multiplier'!G$1),0)</f>
        <v>0</v>
      </c>
      <c r="H10" s="136">
        <f>$C10*VLOOKUP($A10,'Non-energy Multiplier'!$A$1:$AQ$44,COLUMN('Non-energy Multiplier'!H$1),0)</f>
        <v>0</v>
      </c>
      <c r="I10" s="136">
        <f>$C10*VLOOKUP($A10,'Non-energy Multiplier'!$A$1:$AQ$44,COLUMN('Non-energy Multiplier'!I$1),0)</f>
        <v>0</v>
      </c>
      <c r="J10" s="136">
        <f>$C10*VLOOKUP($A10,'Non-energy Multiplier'!$A$1:$AQ$44,COLUMN('Non-energy Multiplier'!J$1),0)</f>
        <v>0</v>
      </c>
      <c r="K10" s="136">
        <f>$C10*VLOOKUP($A10,'Non-energy Multiplier'!$A$1:$AQ$44,COLUMN('Non-energy Multiplier'!K$1),0)</f>
        <v>0</v>
      </c>
      <c r="L10" s="136">
        <f>$C10*VLOOKUP($A10,'Non-energy Multiplier'!$A$1:$AQ$44,COLUMN('Non-energy Multiplier'!L$1),0)</f>
        <v>0</v>
      </c>
      <c r="M10" s="136">
        <f>$C10*VLOOKUP($A10,'Non-energy Multiplier'!$A$1:$AQ$44,COLUMN('Non-energy Multiplier'!M$1),0)</f>
        <v>0</v>
      </c>
      <c r="N10" s="136">
        <f>$C10*VLOOKUP($A10,'Non-energy Multiplier'!$A$1:$AQ$44,COLUMN('Non-energy Multiplier'!N$1),0)</f>
        <v>0</v>
      </c>
      <c r="O10" s="136">
        <f>$C10*VLOOKUP($A10,'Non-energy Multiplier'!$A$1:$AQ$44,COLUMN('Non-energy Multiplier'!O$1),0)</f>
        <v>0</v>
      </c>
      <c r="P10" s="136">
        <f>$C10*VLOOKUP($A10,'Non-energy Multiplier'!$A$1:$AQ$44,COLUMN('Non-energy Multiplier'!P$1),0)</f>
        <v>0</v>
      </c>
      <c r="Q10" s="136">
        <f>$C10*VLOOKUP($A10,'Non-energy Multiplier'!$A$1:$AQ$44,COLUMN('Non-energy Multiplier'!Q$1),0)</f>
        <v>0</v>
      </c>
      <c r="R10" s="136">
        <f>$C10*VLOOKUP($A10,'Non-energy Multiplier'!$A$1:$AQ$44,COLUMN('Non-energy Multiplier'!R$1),0)</f>
        <v>0</v>
      </c>
      <c r="S10" s="136">
        <f>$C10*VLOOKUP($A10,'Non-energy Multiplier'!$A$1:$AQ$44,COLUMN('Non-energy Multiplier'!S$1),0)</f>
        <v>0</v>
      </c>
      <c r="T10" s="136">
        <f>$C10*VLOOKUP($A10,'Non-energy Multiplier'!$A$1:$AQ$44,COLUMN('Non-energy Multiplier'!T$1),0)</f>
        <v>0</v>
      </c>
      <c r="U10" s="136">
        <f>$C10*VLOOKUP($A10,'Non-energy Multiplier'!$A$1:$AQ$44,COLUMN('Non-energy Multiplier'!U$1),0)</f>
        <v>0</v>
      </c>
      <c r="V10" s="136">
        <f>$C10*VLOOKUP($A10,'Non-energy Multiplier'!$A$1:$AQ$44,COLUMN('Non-energy Multiplier'!V$1),0)</f>
        <v>0</v>
      </c>
      <c r="W10" s="136">
        <f>$C10*VLOOKUP($A10,'Non-energy Multiplier'!$A$1:$AQ$44,COLUMN('Non-energy Multiplier'!W$1),0)</f>
        <v>0</v>
      </c>
      <c r="X10" s="136">
        <f>$C10*VLOOKUP($A10,'Non-energy Multiplier'!$A$1:$AQ$44,COLUMN('Non-energy Multiplier'!X$1),0)</f>
        <v>0</v>
      </c>
      <c r="Y10" s="136">
        <f>$C10*VLOOKUP($A10,'Non-energy Multiplier'!$A$1:$AQ$44,COLUMN('Non-energy Multiplier'!Y$1),0)</f>
        <v>0</v>
      </c>
      <c r="Z10" s="136">
        <f>$C10*VLOOKUP($A10,'Non-energy Multiplier'!$A$1:$AQ$44,COLUMN('Non-energy Multiplier'!Z$1),0)</f>
        <v>0</v>
      </c>
      <c r="AA10" s="136">
        <f>$C10*VLOOKUP($A10,'Non-energy Multiplier'!$A$1:$AQ$44,COLUMN('Non-energy Multiplier'!AA$1),0)</f>
        <v>0</v>
      </c>
      <c r="AB10" s="136">
        <f>$C10*VLOOKUP($A10,'Non-energy Multiplier'!$A$1:$AQ$44,COLUMN('Non-energy Multiplier'!AB$1),0)</f>
        <v>0</v>
      </c>
      <c r="AC10" s="136">
        <f>$C10*VLOOKUP($A10,'Non-energy Multiplier'!$A$1:$AQ$44,COLUMN('Non-energy Multiplier'!AC$1),0)</f>
        <v>0</v>
      </c>
      <c r="AD10" s="136">
        <f>$C10*VLOOKUP($A10,'Non-energy Multiplier'!$A$1:$AQ$44,COLUMN('Non-energy Multiplier'!AD$1),0)</f>
        <v>0</v>
      </c>
      <c r="AE10" s="136">
        <f>$C10*VLOOKUP($A10,'Non-energy Multiplier'!$A$1:$AQ$44,COLUMN('Non-energy Multiplier'!AE$1),0)</f>
        <v>0</v>
      </c>
      <c r="AF10" s="136">
        <f>$C10*VLOOKUP($A10,'Non-energy Multiplier'!$A$1:$AQ$44,COLUMN('Non-energy Multiplier'!AF$1),0)</f>
        <v>0</v>
      </c>
      <c r="AG10" s="136">
        <f>$C10*VLOOKUP($A10,'Non-energy Multiplier'!$A$1:$AQ$44,COLUMN('Non-energy Multiplier'!AG$1),0)</f>
        <v>0</v>
      </c>
      <c r="AH10" s="136">
        <f>$C10*VLOOKUP($A10,'Non-energy Multiplier'!$A$1:$AQ$44,COLUMN('Non-energy Multiplier'!AH$1),0)</f>
        <v>0</v>
      </c>
      <c r="AI10" s="136">
        <f>$C10*VLOOKUP($A10,'Non-energy Multiplier'!$A$1:$AQ$44,COLUMN('Non-energy Multiplier'!AI$1),0)</f>
        <v>0</v>
      </c>
      <c r="AJ10" s="136">
        <f>$C10*VLOOKUP($A10,'Non-energy Multiplier'!$A$1:$AQ$44,COLUMN('Non-energy Multiplier'!AJ$1),0)</f>
        <v>0</v>
      </c>
      <c r="AK10" s="136">
        <f>$C10*VLOOKUP($A10,'Non-energy Multiplier'!$A$1:$AQ$44,COLUMN('Non-energy Multiplier'!AK$1),0)</f>
        <v>0</v>
      </c>
      <c r="AL10" s="136">
        <f>$C10*VLOOKUP($A10,'Non-energy Multiplier'!$A$1:$AQ$44,COLUMN('Non-energy Multiplier'!AL$1),0)</f>
        <v>0</v>
      </c>
      <c r="AM10" s="136">
        <f>$C10*VLOOKUP($A10,'Non-energy Multiplier'!$A$1:$AQ$44,COLUMN('Non-energy Multiplier'!AM$1),0)</f>
        <v>0</v>
      </c>
      <c r="AN10" s="136">
        <f>$C10*VLOOKUP($A10,'Non-energy Multiplier'!$A$1:$AQ$44,COLUMN('Non-energy Multiplier'!AN$1),0)</f>
        <v>0</v>
      </c>
      <c r="AO10" s="136">
        <f>$C10*VLOOKUP($A10,'Non-energy Multiplier'!$A$1:$AQ$44,COLUMN('Non-energy Multiplier'!AO$1),0)</f>
        <v>0</v>
      </c>
      <c r="AP10" s="136">
        <f>$C10*VLOOKUP($A10,'Non-energy Multiplier'!$A$1:$AQ$44,COLUMN('Non-energy Multiplier'!AP$1),0)</f>
        <v>0</v>
      </c>
      <c r="AQ10" s="136">
        <f>$C10*VLOOKUP($A10,'Non-energy Multiplier'!$A$1:$AQ$44,COLUMN('Non-energy Multiplier'!AQ$1),0)</f>
        <v>0</v>
      </c>
      <c r="AR10" s="136" t="str">
        <f>VLOOKUP($A10,'Sector Match'!$A$1:$B$43,2,0)</f>
        <v>food beverage and tobacco 10T12</v>
      </c>
    </row>
    <row r="11" spans="1:44" x14ac:dyDescent="0.2">
      <c r="A11" s="12" t="s">
        <v>10</v>
      </c>
      <c r="B11" s="136">
        <f>'Non-energy Use 2019'!D123</f>
        <v>0</v>
      </c>
      <c r="C11" s="136">
        <f>'Non-energy Use 2020'!D123</f>
        <v>0</v>
      </c>
      <c r="D11" s="136">
        <f>$C11*VLOOKUP($A11,'Non-energy Multiplier'!$A$1:$AQ$44,COLUMN('Non-energy Multiplier'!D$1),0)</f>
        <v>0</v>
      </c>
      <c r="E11" s="136">
        <f>$C11*VLOOKUP($A11,'Non-energy Multiplier'!$A$1:$AQ$44,COLUMN('Non-energy Multiplier'!E$1),0)</f>
        <v>0</v>
      </c>
      <c r="F11" s="136">
        <f>$C11*VLOOKUP($A11,'Non-energy Multiplier'!$A$1:$AQ$44,COLUMN('Non-energy Multiplier'!F$1),0)</f>
        <v>0</v>
      </c>
      <c r="G11" s="136">
        <f>$C11*VLOOKUP($A11,'Non-energy Multiplier'!$A$1:$AQ$44,COLUMN('Non-energy Multiplier'!G$1),0)</f>
        <v>0</v>
      </c>
      <c r="H11" s="136">
        <f>$C11*VLOOKUP($A11,'Non-energy Multiplier'!$A$1:$AQ$44,COLUMN('Non-energy Multiplier'!H$1),0)</f>
        <v>0</v>
      </c>
      <c r="I11" s="136">
        <f>$C11*VLOOKUP($A11,'Non-energy Multiplier'!$A$1:$AQ$44,COLUMN('Non-energy Multiplier'!I$1),0)</f>
        <v>0</v>
      </c>
      <c r="J11" s="136">
        <f>$C11*VLOOKUP($A11,'Non-energy Multiplier'!$A$1:$AQ$44,COLUMN('Non-energy Multiplier'!J$1),0)</f>
        <v>0</v>
      </c>
      <c r="K11" s="136">
        <f>$C11*VLOOKUP($A11,'Non-energy Multiplier'!$A$1:$AQ$44,COLUMN('Non-energy Multiplier'!K$1),0)</f>
        <v>0</v>
      </c>
      <c r="L11" s="136">
        <f>$C11*VLOOKUP($A11,'Non-energy Multiplier'!$A$1:$AQ$44,COLUMN('Non-energy Multiplier'!L$1),0)</f>
        <v>0</v>
      </c>
      <c r="M11" s="136">
        <f>$C11*VLOOKUP($A11,'Non-energy Multiplier'!$A$1:$AQ$44,COLUMN('Non-energy Multiplier'!M$1),0)</f>
        <v>0</v>
      </c>
      <c r="N11" s="136">
        <f>$C11*VLOOKUP($A11,'Non-energy Multiplier'!$A$1:$AQ$44,COLUMN('Non-energy Multiplier'!N$1),0)</f>
        <v>0</v>
      </c>
      <c r="O11" s="136">
        <f>$C11*VLOOKUP($A11,'Non-energy Multiplier'!$A$1:$AQ$44,COLUMN('Non-energy Multiplier'!O$1),0)</f>
        <v>0</v>
      </c>
      <c r="P11" s="136">
        <f>$C11*VLOOKUP($A11,'Non-energy Multiplier'!$A$1:$AQ$44,COLUMN('Non-energy Multiplier'!P$1),0)</f>
        <v>0</v>
      </c>
      <c r="Q11" s="136">
        <f>$C11*VLOOKUP($A11,'Non-energy Multiplier'!$A$1:$AQ$44,COLUMN('Non-energy Multiplier'!Q$1),0)</f>
        <v>0</v>
      </c>
      <c r="R11" s="136">
        <f>$C11*VLOOKUP($A11,'Non-energy Multiplier'!$A$1:$AQ$44,COLUMN('Non-energy Multiplier'!R$1),0)</f>
        <v>0</v>
      </c>
      <c r="S11" s="136">
        <f>$C11*VLOOKUP($A11,'Non-energy Multiplier'!$A$1:$AQ$44,COLUMN('Non-energy Multiplier'!S$1),0)</f>
        <v>0</v>
      </c>
      <c r="T11" s="136">
        <f>$C11*VLOOKUP($A11,'Non-energy Multiplier'!$A$1:$AQ$44,COLUMN('Non-energy Multiplier'!T$1),0)</f>
        <v>0</v>
      </c>
      <c r="U11" s="136">
        <f>$C11*VLOOKUP($A11,'Non-energy Multiplier'!$A$1:$AQ$44,COLUMN('Non-energy Multiplier'!U$1),0)</f>
        <v>0</v>
      </c>
      <c r="V11" s="136">
        <f>$C11*VLOOKUP($A11,'Non-energy Multiplier'!$A$1:$AQ$44,COLUMN('Non-energy Multiplier'!V$1),0)</f>
        <v>0</v>
      </c>
      <c r="W11" s="136">
        <f>$C11*VLOOKUP($A11,'Non-energy Multiplier'!$A$1:$AQ$44,COLUMN('Non-energy Multiplier'!W$1),0)</f>
        <v>0</v>
      </c>
      <c r="X11" s="136">
        <f>$C11*VLOOKUP($A11,'Non-energy Multiplier'!$A$1:$AQ$44,COLUMN('Non-energy Multiplier'!X$1),0)</f>
        <v>0</v>
      </c>
      <c r="Y11" s="136">
        <f>$C11*VLOOKUP($A11,'Non-energy Multiplier'!$A$1:$AQ$44,COLUMN('Non-energy Multiplier'!Y$1),0)</f>
        <v>0</v>
      </c>
      <c r="Z11" s="136">
        <f>$C11*VLOOKUP($A11,'Non-energy Multiplier'!$A$1:$AQ$44,COLUMN('Non-energy Multiplier'!Z$1),0)</f>
        <v>0</v>
      </c>
      <c r="AA11" s="136">
        <f>$C11*VLOOKUP($A11,'Non-energy Multiplier'!$A$1:$AQ$44,COLUMN('Non-energy Multiplier'!AA$1),0)</f>
        <v>0</v>
      </c>
      <c r="AB11" s="136">
        <f>$C11*VLOOKUP($A11,'Non-energy Multiplier'!$A$1:$AQ$44,COLUMN('Non-energy Multiplier'!AB$1),0)</f>
        <v>0</v>
      </c>
      <c r="AC11" s="136">
        <f>$C11*VLOOKUP($A11,'Non-energy Multiplier'!$A$1:$AQ$44,COLUMN('Non-energy Multiplier'!AC$1),0)</f>
        <v>0</v>
      </c>
      <c r="AD11" s="136">
        <f>$C11*VLOOKUP($A11,'Non-energy Multiplier'!$A$1:$AQ$44,COLUMN('Non-energy Multiplier'!AD$1),0)</f>
        <v>0</v>
      </c>
      <c r="AE11" s="136">
        <f>$C11*VLOOKUP($A11,'Non-energy Multiplier'!$A$1:$AQ$44,COLUMN('Non-energy Multiplier'!AE$1),0)</f>
        <v>0</v>
      </c>
      <c r="AF11" s="136">
        <f>$C11*VLOOKUP($A11,'Non-energy Multiplier'!$A$1:$AQ$44,COLUMN('Non-energy Multiplier'!AF$1),0)</f>
        <v>0</v>
      </c>
      <c r="AG11" s="136">
        <f>$C11*VLOOKUP($A11,'Non-energy Multiplier'!$A$1:$AQ$44,COLUMN('Non-energy Multiplier'!AG$1),0)</f>
        <v>0</v>
      </c>
      <c r="AH11" s="136">
        <f>$C11*VLOOKUP($A11,'Non-energy Multiplier'!$A$1:$AQ$44,COLUMN('Non-energy Multiplier'!AH$1),0)</f>
        <v>0</v>
      </c>
      <c r="AI11" s="136">
        <f>$C11*VLOOKUP($A11,'Non-energy Multiplier'!$A$1:$AQ$44,COLUMN('Non-energy Multiplier'!AI$1),0)</f>
        <v>0</v>
      </c>
      <c r="AJ11" s="136">
        <f>$C11*VLOOKUP($A11,'Non-energy Multiplier'!$A$1:$AQ$44,COLUMN('Non-energy Multiplier'!AJ$1),0)</f>
        <v>0</v>
      </c>
      <c r="AK11" s="136">
        <f>$C11*VLOOKUP($A11,'Non-energy Multiplier'!$A$1:$AQ$44,COLUMN('Non-energy Multiplier'!AK$1),0)</f>
        <v>0</v>
      </c>
      <c r="AL11" s="136">
        <f>$C11*VLOOKUP($A11,'Non-energy Multiplier'!$A$1:$AQ$44,COLUMN('Non-energy Multiplier'!AL$1),0)</f>
        <v>0</v>
      </c>
      <c r="AM11" s="136">
        <f>$C11*VLOOKUP($A11,'Non-energy Multiplier'!$A$1:$AQ$44,COLUMN('Non-energy Multiplier'!AM$1),0)</f>
        <v>0</v>
      </c>
      <c r="AN11" s="136">
        <f>$C11*VLOOKUP($A11,'Non-energy Multiplier'!$A$1:$AQ$44,COLUMN('Non-energy Multiplier'!AN$1),0)</f>
        <v>0</v>
      </c>
      <c r="AO11" s="136">
        <f>$C11*VLOOKUP($A11,'Non-energy Multiplier'!$A$1:$AQ$44,COLUMN('Non-energy Multiplier'!AO$1),0)</f>
        <v>0</v>
      </c>
      <c r="AP11" s="136">
        <f>$C11*VLOOKUP($A11,'Non-energy Multiplier'!$A$1:$AQ$44,COLUMN('Non-energy Multiplier'!AP$1),0)</f>
        <v>0</v>
      </c>
      <c r="AQ11" s="136">
        <f>$C11*VLOOKUP($A11,'Non-energy Multiplier'!$A$1:$AQ$44,COLUMN('Non-energy Multiplier'!AQ$1),0)</f>
        <v>0</v>
      </c>
      <c r="AR11" s="136" t="str">
        <f>VLOOKUP($A11,'Sector Match'!$A$1:$B$43,2,0)</f>
        <v>food beverage and tobacco 10T12</v>
      </c>
    </row>
    <row r="12" spans="1:44" x14ac:dyDescent="0.2">
      <c r="A12" s="12" t="s">
        <v>11</v>
      </c>
      <c r="B12" s="136">
        <f>'Non-energy Use 2019'!D124</f>
        <v>0</v>
      </c>
      <c r="C12" s="136">
        <f>'Non-energy Use 2020'!D124</f>
        <v>0</v>
      </c>
      <c r="D12" s="136">
        <f>$C12*VLOOKUP($A12,'Non-energy Multiplier'!$A$1:$AQ$44,COLUMN('Non-energy Multiplier'!D$1),0)</f>
        <v>0</v>
      </c>
      <c r="E12" s="136">
        <f>$C12*VLOOKUP($A12,'Non-energy Multiplier'!$A$1:$AQ$44,COLUMN('Non-energy Multiplier'!E$1),0)</f>
        <v>0</v>
      </c>
      <c r="F12" s="136">
        <f>$C12*VLOOKUP($A12,'Non-energy Multiplier'!$A$1:$AQ$44,COLUMN('Non-energy Multiplier'!F$1),0)</f>
        <v>0</v>
      </c>
      <c r="G12" s="136">
        <f>$C12*VLOOKUP($A12,'Non-energy Multiplier'!$A$1:$AQ$44,COLUMN('Non-energy Multiplier'!G$1),0)</f>
        <v>0</v>
      </c>
      <c r="H12" s="136">
        <f>$C12*VLOOKUP($A12,'Non-energy Multiplier'!$A$1:$AQ$44,COLUMN('Non-energy Multiplier'!H$1),0)</f>
        <v>0</v>
      </c>
      <c r="I12" s="136">
        <f>$C12*VLOOKUP($A12,'Non-energy Multiplier'!$A$1:$AQ$44,COLUMN('Non-energy Multiplier'!I$1),0)</f>
        <v>0</v>
      </c>
      <c r="J12" s="136">
        <f>$C12*VLOOKUP($A12,'Non-energy Multiplier'!$A$1:$AQ$44,COLUMN('Non-energy Multiplier'!J$1),0)</f>
        <v>0</v>
      </c>
      <c r="K12" s="136">
        <f>$C12*VLOOKUP($A12,'Non-energy Multiplier'!$A$1:$AQ$44,COLUMN('Non-energy Multiplier'!K$1),0)</f>
        <v>0</v>
      </c>
      <c r="L12" s="136">
        <f>$C12*VLOOKUP($A12,'Non-energy Multiplier'!$A$1:$AQ$44,COLUMN('Non-energy Multiplier'!L$1),0)</f>
        <v>0</v>
      </c>
      <c r="M12" s="136">
        <f>$C12*VLOOKUP($A12,'Non-energy Multiplier'!$A$1:$AQ$44,COLUMN('Non-energy Multiplier'!M$1),0)</f>
        <v>0</v>
      </c>
      <c r="N12" s="136">
        <f>$C12*VLOOKUP($A12,'Non-energy Multiplier'!$A$1:$AQ$44,COLUMN('Non-energy Multiplier'!N$1),0)</f>
        <v>0</v>
      </c>
      <c r="O12" s="136">
        <f>$C12*VLOOKUP($A12,'Non-energy Multiplier'!$A$1:$AQ$44,COLUMN('Non-energy Multiplier'!O$1),0)</f>
        <v>0</v>
      </c>
      <c r="P12" s="136">
        <f>$C12*VLOOKUP($A12,'Non-energy Multiplier'!$A$1:$AQ$44,COLUMN('Non-energy Multiplier'!P$1),0)</f>
        <v>0</v>
      </c>
      <c r="Q12" s="136">
        <f>$C12*VLOOKUP($A12,'Non-energy Multiplier'!$A$1:$AQ$44,COLUMN('Non-energy Multiplier'!Q$1),0)</f>
        <v>0</v>
      </c>
      <c r="R12" s="136">
        <f>$C12*VLOOKUP($A12,'Non-energy Multiplier'!$A$1:$AQ$44,COLUMN('Non-energy Multiplier'!R$1),0)</f>
        <v>0</v>
      </c>
      <c r="S12" s="136">
        <f>$C12*VLOOKUP($A12,'Non-energy Multiplier'!$A$1:$AQ$44,COLUMN('Non-energy Multiplier'!S$1),0)</f>
        <v>0</v>
      </c>
      <c r="T12" s="136">
        <f>$C12*VLOOKUP($A12,'Non-energy Multiplier'!$A$1:$AQ$44,COLUMN('Non-energy Multiplier'!T$1),0)</f>
        <v>0</v>
      </c>
      <c r="U12" s="136">
        <f>$C12*VLOOKUP($A12,'Non-energy Multiplier'!$A$1:$AQ$44,COLUMN('Non-energy Multiplier'!U$1),0)</f>
        <v>0</v>
      </c>
      <c r="V12" s="136">
        <f>$C12*VLOOKUP($A12,'Non-energy Multiplier'!$A$1:$AQ$44,COLUMN('Non-energy Multiplier'!V$1),0)</f>
        <v>0</v>
      </c>
      <c r="W12" s="136">
        <f>$C12*VLOOKUP($A12,'Non-energy Multiplier'!$A$1:$AQ$44,COLUMN('Non-energy Multiplier'!W$1),0)</f>
        <v>0</v>
      </c>
      <c r="X12" s="136">
        <f>$C12*VLOOKUP($A12,'Non-energy Multiplier'!$A$1:$AQ$44,COLUMN('Non-energy Multiplier'!X$1),0)</f>
        <v>0</v>
      </c>
      <c r="Y12" s="136">
        <f>$C12*VLOOKUP($A12,'Non-energy Multiplier'!$A$1:$AQ$44,COLUMN('Non-energy Multiplier'!Y$1),0)</f>
        <v>0</v>
      </c>
      <c r="Z12" s="136">
        <f>$C12*VLOOKUP($A12,'Non-energy Multiplier'!$A$1:$AQ$44,COLUMN('Non-energy Multiplier'!Z$1),0)</f>
        <v>0</v>
      </c>
      <c r="AA12" s="136">
        <f>$C12*VLOOKUP($A12,'Non-energy Multiplier'!$A$1:$AQ$44,COLUMN('Non-energy Multiplier'!AA$1),0)</f>
        <v>0</v>
      </c>
      <c r="AB12" s="136">
        <f>$C12*VLOOKUP($A12,'Non-energy Multiplier'!$A$1:$AQ$44,COLUMN('Non-energy Multiplier'!AB$1),0)</f>
        <v>0</v>
      </c>
      <c r="AC12" s="136">
        <f>$C12*VLOOKUP($A12,'Non-energy Multiplier'!$A$1:$AQ$44,COLUMN('Non-energy Multiplier'!AC$1),0)</f>
        <v>0</v>
      </c>
      <c r="AD12" s="136">
        <f>$C12*VLOOKUP($A12,'Non-energy Multiplier'!$A$1:$AQ$44,COLUMN('Non-energy Multiplier'!AD$1),0)</f>
        <v>0</v>
      </c>
      <c r="AE12" s="136">
        <f>$C12*VLOOKUP($A12,'Non-energy Multiplier'!$A$1:$AQ$44,COLUMN('Non-energy Multiplier'!AE$1),0)</f>
        <v>0</v>
      </c>
      <c r="AF12" s="136">
        <f>$C12*VLOOKUP($A12,'Non-energy Multiplier'!$A$1:$AQ$44,COLUMN('Non-energy Multiplier'!AF$1),0)</f>
        <v>0</v>
      </c>
      <c r="AG12" s="136">
        <f>$C12*VLOOKUP($A12,'Non-energy Multiplier'!$A$1:$AQ$44,COLUMN('Non-energy Multiplier'!AG$1),0)</f>
        <v>0</v>
      </c>
      <c r="AH12" s="136">
        <f>$C12*VLOOKUP($A12,'Non-energy Multiplier'!$A$1:$AQ$44,COLUMN('Non-energy Multiplier'!AH$1),0)</f>
        <v>0</v>
      </c>
      <c r="AI12" s="136">
        <f>$C12*VLOOKUP($A12,'Non-energy Multiplier'!$A$1:$AQ$44,COLUMN('Non-energy Multiplier'!AI$1),0)</f>
        <v>0</v>
      </c>
      <c r="AJ12" s="136">
        <f>$C12*VLOOKUP($A12,'Non-energy Multiplier'!$A$1:$AQ$44,COLUMN('Non-energy Multiplier'!AJ$1),0)</f>
        <v>0</v>
      </c>
      <c r="AK12" s="136">
        <f>$C12*VLOOKUP($A12,'Non-energy Multiplier'!$A$1:$AQ$44,COLUMN('Non-energy Multiplier'!AK$1),0)</f>
        <v>0</v>
      </c>
      <c r="AL12" s="136">
        <f>$C12*VLOOKUP($A12,'Non-energy Multiplier'!$A$1:$AQ$44,COLUMN('Non-energy Multiplier'!AL$1),0)</f>
        <v>0</v>
      </c>
      <c r="AM12" s="136">
        <f>$C12*VLOOKUP($A12,'Non-energy Multiplier'!$A$1:$AQ$44,COLUMN('Non-energy Multiplier'!AM$1),0)</f>
        <v>0</v>
      </c>
      <c r="AN12" s="136">
        <f>$C12*VLOOKUP($A12,'Non-energy Multiplier'!$A$1:$AQ$44,COLUMN('Non-energy Multiplier'!AN$1),0)</f>
        <v>0</v>
      </c>
      <c r="AO12" s="136">
        <f>$C12*VLOOKUP($A12,'Non-energy Multiplier'!$A$1:$AQ$44,COLUMN('Non-energy Multiplier'!AO$1),0)</f>
        <v>0</v>
      </c>
      <c r="AP12" s="136">
        <f>$C12*VLOOKUP($A12,'Non-energy Multiplier'!$A$1:$AQ$44,COLUMN('Non-energy Multiplier'!AP$1),0)</f>
        <v>0</v>
      </c>
      <c r="AQ12" s="136">
        <f>$C12*VLOOKUP($A12,'Non-energy Multiplier'!$A$1:$AQ$44,COLUMN('Non-energy Multiplier'!AQ$1),0)</f>
        <v>0</v>
      </c>
      <c r="AR12" s="136" t="str">
        <f>VLOOKUP($A12,'Sector Match'!$A$1:$B$43,2,0)</f>
        <v>food beverage and tobacco 10T12</v>
      </c>
    </row>
    <row r="13" spans="1:44" x14ac:dyDescent="0.2">
      <c r="A13" s="12" t="s">
        <v>12</v>
      </c>
      <c r="B13" s="136">
        <f>'Non-energy Use 2019'!D125</f>
        <v>0</v>
      </c>
      <c r="C13" s="136">
        <f>'Non-energy Use 2020'!D125</f>
        <v>0</v>
      </c>
      <c r="D13" s="136">
        <f>$C13*VLOOKUP($A13,'Non-energy Multiplier'!$A$1:$AQ$44,COLUMN('Non-energy Multiplier'!D$1),0)</f>
        <v>0</v>
      </c>
      <c r="E13" s="136">
        <f>$C13*VLOOKUP($A13,'Non-energy Multiplier'!$A$1:$AQ$44,COLUMN('Non-energy Multiplier'!E$1),0)</f>
        <v>0</v>
      </c>
      <c r="F13" s="136">
        <f>$C13*VLOOKUP($A13,'Non-energy Multiplier'!$A$1:$AQ$44,COLUMN('Non-energy Multiplier'!F$1),0)</f>
        <v>0</v>
      </c>
      <c r="G13" s="136">
        <f>$C13*VLOOKUP($A13,'Non-energy Multiplier'!$A$1:$AQ$44,COLUMN('Non-energy Multiplier'!G$1),0)</f>
        <v>0</v>
      </c>
      <c r="H13" s="136">
        <f>$C13*VLOOKUP($A13,'Non-energy Multiplier'!$A$1:$AQ$44,COLUMN('Non-energy Multiplier'!H$1),0)</f>
        <v>0</v>
      </c>
      <c r="I13" s="136">
        <f>$C13*VLOOKUP($A13,'Non-energy Multiplier'!$A$1:$AQ$44,COLUMN('Non-energy Multiplier'!I$1),0)</f>
        <v>0</v>
      </c>
      <c r="J13" s="136">
        <f>$C13*VLOOKUP($A13,'Non-energy Multiplier'!$A$1:$AQ$44,COLUMN('Non-energy Multiplier'!J$1),0)</f>
        <v>0</v>
      </c>
      <c r="K13" s="136">
        <f>$C13*VLOOKUP($A13,'Non-energy Multiplier'!$A$1:$AQ$44,COLUMN('Non-energy Multiplier'!K$1),0)</f>
        <v>0</v>
      </c>
      <c r="L13" s="136">
        <f>$C13*VLOOKUP($A13,'Non-energy Multiplier'!$A$1:$AQ$44,COLUMN('Non-energy Multiplier'!L$1),0)</f>
        <v>0</v>
      </c>
      <c r="M13" s="136">
        <f>$C13*VLOOKUP($A13,'Non-energy Multiplier'!$A$1:$AQ$44,COLUMN('Non-energy Multiplier'!M$1),0)</f>
        <v>0</v>
      </c>
      <c r="N13" s="136">
        <f>$C13*VLOOKUP($A13,'Non-energy Multiplier'!$A$1:$AQ$44,COLUMN('Non-energy Multiplier'!N$1),0)</f>
        <v>0</v>
      </c>
      <c r="O13" s="136">
        <f>$C13*VLOOKUP($A13,'Non-energy Multiplier'!$A$1:$AQ$44,COLUMN('Non-energy Multiplier'!O$1),0)</f>
        <v>0</v>
      </c>
      <c r="P13" s="136">
        <f>$C13*VLOOKUP($A13,'Non-energy Multiplier'!$A$1:$AQ$44,COLUMN('Non-energy Multiplier'!P$1),0)</f>
        <v>0</v>
      </c>
      <c r="Q13" s="136">
        <f>$C13*VLOOKUP($A13,'Non-energy Multiplier'!$A$1:$AQ$44,COLUMN('Non-energy Multiplier'!Q$1),0)</f>
        <v>0</v>
      </c>
      <c r="R13" s="136">
        <f>$C13*VLOOKUP($A13,'Non-energy Multiplier'!$A$1:$AQ$44,COLUMN('Non-energy Multiplier'!R$1),0)</f>
        <v>0</v>
      </c>
      <c r="S13" s="136">
        <f>$C13*VLOOKUP($A13,'Non-energy Multiplier'!$A$1:$AQ$44,COLUMN('Non-energy Multiplier'!S$1),0)</f>
        <v>0</v>
      </c>
      <c r="T13" s="136">
        <f>$C13*VLOOKUP($A13,'Non-energy Multiplier'!$A$1:$AQ$44,COLUMN('Non-energy Multiplier'!T$1),0)</f>
        <v>0</v>
      </c>
      <c r="U13" s="136">
        <f>$C13*VLOOKUP($A13,'Non-energy Multiplier'!$A$1:$AQ$44,COLUMN('Non-energy Multiplier'!U$1),0)</f>
        <v>0</v>
      </c>
      <c r="V13" s="136">
        <f>$C13*VLOOKUP($A13,'Non-energy Multiplier'!$A$1:$AQ$44,COLUMN('Non-energy Multiplier'!V$1),0)</f>
        <v>0</v>
      </c>
      <c r="W13" s="136">
        <f>$C13*VLOOKUP($A13,'Non-energy Multiplier'!$A$1:$AQ$44,COLUMN('Non-energy Multiplier'!W$1),0)</f>
        <v>0</v>
      </c>
      <c r="X13" s="136">
        <f>$C13*VLOOKUP($A13,'Non-energy Multiplier'!$A$1:$AQ$44,COLUMN('Non-energy Multiplier'!X$1),0)</f>
        <v>0</v>
      </c>
      <c r="Y13" s="136">
        <f>$C13*VLOOKUP($A13,'Non-energy Multiplier'!$A$1:$AQ$44,COLUMN('Non-energy Multiplier'!Y$1),0)</f>
        <v>0</v>
      </c>
      <c r="Z13" s="136">
        <f>$C13*VLOOKUP($A13,'Non-energy Multiplier'!$A$1:$AQ$44,COLUMN('Non-energy Multiplier'!Z$1),0)</f>
        <v>0</v>
      </c>
      <c r="AA13" s="136">
        <f>$C13*VLOOKUP($A13,'Non-energy Multiplier'!$A$1:$AQ$44,COLUMN('Non-energy Multiplier'!AA$1),0)</f>
        <v>0</v>
      </c>
      <c r="AB13" s="136">
        <f>$C13*VLOOKUP($A13,'Non-energy Multiplier'!$A$1:$AQ$44,COLUMN('Non-energy Multiplier'!AB$1),0)</f>
        <v>0</v>
      </c>
      <c r="AC13" s="136">
        <f>$C13*VLOOKUP($A13,'Non-energy Multiplier'!$A$1:$AQ$44,COLUMN('Non-energy Multiplier'!AC$1),0)</f>
        <v>0</v>
      </c>
      <c r="AD13" s="136">
        <f>$C13*VLOOKUP($A13,'Non-energy Multiplier'!$A$1:$AQ$44,COLUMN('Non-energy Multiplier'!AD$1),0)</f>
        <v>0</v>
      </c>
      <c r="AE13" s="136">
        <f>$C13*VLOOKUP($A13,'Non-energy Multiplier'!$A$1:$AQ$44,COLUMN('Non-energy Multiplier'!AE$1),0)</f>
        <v>0</v>
      </c>
      <c r="AF13" s="136">
        <f>$C13*VLOOKUP($A13,'Non-energy Multiplier'!$A$1:$AQ$44,COLUMN('Non-energy Multiplier'!AF$1),0)</f>
        <v>0</v>
      </c>
      <c r="AG13" s="136">
        <f>$C13*VLOOKUP($A13,'Non-energy Multiplier'!$A$1:$AQ$44,COLUMN('Non-energy Multiplier'!AG$1),0)</f>
        <v>0</v>
      </c>
      <c r="AH13" s="136">
        <f>$C13*VLOOKUP($A13,'Non-energy Multiplier'!$A$1:$AQ$44,COLUMN('Non-energy Multiplier'!AH$1),0)</f>
        <v>0</v>
      </c>
      <c r="AI13" s="136">
        <f>$C13*VLOOKUP($A13,'Non-energy Multiplier'!$A$1:$AQ$44,COLUMN('Non-energy Multiplier'!AI$1),0)</f>
        <v>0</v>
      </c>
      <c r="AJ13" s="136">
        <f>$C13*VLOOKUP($A13,'Non-energy Multiplier'!$A$1:$AQ$44,COLUMN('Non-energy Multiplier'!AJ$1),0)</f>
        <v>0</v>
      </c>
      <c r="AK13" s="136">
        <f>$C13*VLOOKUP($A13,'Non-energy Multiplier'!$A$1:$AQ$44,COLUMN('Non-energy Multiplier'!AK$1),0)</f>
        <v>0</v>
      </c>
      <c r="AL13" s="136">
        <f>$C13*VLOOKUP($A13,'Non-energy Multiplier'!$A$1:$AQ$44,COLUMN('Non-energy Multiplier'!AL$1),0)</f>
        <v>0</v>
      </c>
      <c r="AM13" s="136">
        <f>$C13*VLOOKUP($A13,'Non-energy Multiplier'!$A$1:$AQ$44,COLUMN('Non-energy Multiplier'!AM$1),0)</f>
        <v>0</v>
      </c>
      <c r="AN13" s="136">
        <f>$C13*VLOOKUP($A13,'Non-energy Multiplier'!$A$1:$AQ$44,COLUMN('Non-energy Multiplier'!AN$1),0)</f>
        <v>0</v>
      </c>
      <c r="AO13" s="136">
        <f>$C13*VLOOKUP($A13,'Non-energy Multiplier'!$A$1:$AQ$44,COLUMN('Non-energy Multiplier'!AO$1),0)</f>
        <v>0</v>
      </c>
      <c r="AP13" s="136">
        <f>$C13*VLOOKUP($A13,'Non-energy Multiplier'!$A$1:$AQ$44,COLUMN('Non-energy Multiplier'!AP$1),0)</f>
        <v>0</v>
      </c>
      <c r="AQ13" s="136">
        <f>$C13*VLOOKUP($A13,'Non-energy Multiplier'!$A$1:$AQ$44,COLUMN('Non-energy Multiplier'!AQ$1),0)</f>
        <v>0</v>
      </c>
      <c r="AR13" s="136" t="str">
        <f>VLOOKUP($A13,'Sector Match'!$A$1:$B$43,2,0)</f>
        <v>food beverage and tobacco 10T12</v>
      </c>
    </row>
    <row r="14" spans="1:44" x14ac:dyDescent="0.2">
      <c r="A14" s="12" t="s">
        <v>13</v>
      </c>
      <c r="B14" s="136">
        <f>'Non-energy Use 2019'!D126</f>
        <v>0</v>
      </c>
      <c r="C14" s="136">
        <f>'Non-energy Use 2020'!D126</f>
        <v>0</v>
      </c>
      <c r="D14" s="136">
        <f>$C14*VLOOKUP($A14,'Non-energy Multiplier'!$A$1:$AQ$44,COLUMN('Non-energy Multiplier'!D$1),0)</f>
        <v>0</v>
      </c>
      <c r="E14" s="136">
        <f>$C14*VLOOKUP($A14,'Non-energy Multiplier'!$A$1:$AQ$44,COLUMN('Non-energy Multiplier'!E$1),0)</f>
        <v>0</v>
      </c>
      <c r="F14" s="136">
        <f>$C14*VLOOKUP($A14,'Non-energy Multiplier'!$A$1:$AQ$44,COLUMN('Non-energy Multiplier'!F$1),0)</f>
        <v>0</v>
      </c>
      <c r="G14" s="136">
        <f>$C14*VLOOKUP($A14,'Non-energy Multiplier'!$A$1:$AQ$44,COLUMN('Non-energy Multiplier'!G$1),0)</f>
        <v>0</v>
      </c>
      <c r="H14" s="136">
        <f>$C14*VLOOKUP($A14,'Non-energy Multiplier'!$A$1:$AQ$44,COLUMN('Non-energy Multiplier'!H$1),0)</f>
        <v>0</v>
      </c>
      <c r="I14" s="136">
        <f>$C14*VLOOKUP($A14,'Non-energy Multiplier'!$A$1:$AQ$44,COLUMN('Non-energy Multiplier'!I$1),0)</f>
        <v>0</v>
      </c>
      <c r="J14" s="136">
        <f>$C14*VLOOKUP($A14,'Non-energy Multiplier'!$A$1:$AQ$44,COLUMN('Non-energy Multiplier'!J$1),0)</f>
        <v>0</v>
      </c>
      <c r="K14" s="136">
        <f>$C14*VLOOKUP($A14,'Non-energy Multiplier'!$A$1:$AQ$44,COLUMN('Non-energy Multiplier'!K$1),0)</f>
        <v>0</v>
      </c>
      <c r="L14" s="136">
        <f>$C14*VLOOKUP($A14,'Non-energy Multiplier'!$A$1:$AQ$44,COLUMN('Non-energy Multiplier'!L$1),0)</f>
        <v>0</v>
      </c>
      <c r="M14" s="136">
        <f>$C14*VLOOKUP($A14,'Non-energy Multiplier'!$A$1:$AQ$44,COLUMN('Non-energy Multiplier'!M$1),0)</f>
        <v>0</v>
      </c>
      <c r="N14" s="136">
        <f>$C14*VLOOKUP($A14,'Non-energy Multiplier'!$A$1:$AQ$44,COLUMN('Non-energy Multiplier'!N$1),0)</f>
        <v>0</v>
      </c>
      <c r="O14" s="136">
        <f>$C14*VLOOKUP($A14,'Non-energy Multiplier'!$A$1:$AQ$44,COLUMN('Non-energy Multiplier'!O$1),0)</f>
        <v>0</v>
      </c>
      <c r="P14" s="136">
        <f>$C14*VLOOKUP($A14,'Non-energy Multiplier'!$A$1:$AQ$44,COLUMN('Non-energy Multiplier'!P$1),0)</f>
        <v>0</v>
      </c>
      <c r="Q14" s="136">
        <f>$C14*VLOOKUP($A14,'Non-energy Multiplier'!$A$1:$AQ$44,COLUMN('Non-energy Multiplier'!Q$1),0)</f>
        <v>0</v>
      </c>
      <c r="R14" s="136">
        <f>$C14*VLOOKUP($A14,'Non-energy Multiplier'!$A$1:$AQ$44,COLUMN('Non-energy Multiplier'!R$1),0)</f>
        <v>0</v>
      </c>
      <c r="S14" s="136">
        <f>$C14*VLOOKUP($A14,'Non-energy Multiplier'!$A$1:$AQ$44,COLUMN('Non-energy Multiplier'!S$1),0)</f>
        <v>0</v>
      </c>
      <c r="T14" s="136">
        <f>$C14*VLOOKUP($A14,'Non-energy Multiplier'!$A$1:$AQ$44,COLUMN('Non-energy Multiplier'!T$1),0)</f>
        <v>0</v>
      </c>
      <c r="U14" s="136">
        <f>$C14*VLOOKUP($A14,'Non-energy Multiplier'!$A$1:$AQ$44,COLUMN('Non-energy Multiplier'!U$1),0)</f>
        <v>0</v>
      </c>
      <c r="V14" s="136">
        <f>$C14*VLOOKUP($A14,'Non-energy Multiplier'!$A$1:$AQ$44,COLUMN('Non-energy Multiplier'!V$1),0)</f>
        <v>0</v>
      </c>
      <c r="W14" s="136">
        <f>$C14*VLOOKUP($A14,'Non-energy Multiplier'!$A$1:$AQ$44,COLUMN('Non-energy Multiplier'!W$1),0)</f>
        <v>0</v>
      </c>
      <c r="X14" s="136">
        <f>$C14*VLOOKUP($A14,'Non-energy Multiplier'!$A$1:$AQ$44,COLUMN('Non-energy Multiplier'!X$1),0)</f>
        <v>0</v>
      </c>
      <c r="Y14" s="136">
        <f>$C14*VLOOKUP($A14,'Non-energy Multiplier'!$A$1:$AQ$44,COLUMN('Non-energy Multiplier'!Y$1),0)</f>
        <v>0</v>
      </c>
      <c r="Z14" s="136">
        <f>$C14*VLOOKUP($A14,'Non-energy Multiplier'!$A$1:$AQ$44,COLUMN('Non-energy Multiplier'!Z$1),0)</f>
        <v>0</v>
      </c>
      <c r="AA14" s="136">
        <f>$C14*VLOOKUP($A14,'Non-energy Multiplier'!$A$1:$AQ$44,COLUMN('Non-energy Multiplier'!AA$1),0)</f>
        <v>0</v>
      </c>
      <c r="AB14" s="136">
        <f>$C14*VLOOKUP($A14,'Non-energy Multiplier'!$A$1:$AQ$44,COLUMN('Non-energy Multiplier'!AB$1),0)</f>
        <v>0</v>
      </c>
      <c r="AC14" s="136">
        <f>$C14*VLOOKUP($A14,'Non-energy Multiplier'!$A$1:$AQ$44,COLUMN('Non-energy Multiplier'!AC$1),0)</f>
        <v>0</v>
      </c>
      <c r="AD14" s="136">
        <f>$C14*VLOOKUP($A14,'Non-energy Multiplier'!$A$1:$AQ$44,COLUMN('Non-energy Multiplier'!AD$1),0)</f>
        <v>0</v>
      </c>
      <c r="AE14" s="136">
        <f>$C14*VLOOKUP($A14,'Non-energy Multiplier'!$A$1:$AQ$44,COLUMN('Non-energy Multiplier'!AE$1),0)</f>
        <v>0</v>
      </c>
      <c r="AF14" s="136">
        <f>$C14*VLOOKUP($A14,'Non-energy Multiplier'!$A$1:$AQ$44,COLUMN('Non-energy Multiplier'!AF$1),0)</f>
        <v>0</v>
      </c>
      <c r="AG14" s="136">
        <f>$C14*VLOOKUP($A14,'Non-energy Multiplier'!$A$1:$AQ$44,COLUMN('Non-energy Multiplier'!AG$1),0)</f>
        <v>0</v>
      </c>
      <c r="AH14" s="136">
        <f>$C14*VLOOKUP($A14,'Non-energy Multiplier'!$A$1:$AQ$44,COLUMN('Non-energy Multiplier'!AH$1),0)</f>
        <v>0</v>
      </c>
      <c r="AI14" s="136">
        <f>$C14*VLOOKUP($A14,'Non-energy Multiplier'!$A$1:$AQ$44,COLUMN('Non-energy Multiplier'!AI$1),0)</f>
        <v>0</v>
      </c>
      <c r="AJ14" s="136">
        <f>$C14*VLOOKUP($A14,'Non-energy Multiplier'!$A$1:$AQ$44,COLUMN('Non-energy Multiplier'!AJ$1),0)</f>
        <v>0</v>
      </c>
      <c r="AK14" s="136">
        <f>$C14*VLOOKUP($A14,'Non-energy Multiplier'!$A$1:$AQ$44,COLUMN('Non-energy Multiplier'!AK$1),0)</f>
        <v>0</v>
      </c>
      <c r="AL14" s="136">
        <f>$C14*VLOOKUP($A14,'Non-energy Multiplier'!$A$1:$AQ$44,COLUMN('Non-energy Multiplier'!AL$1),0)</f>
        <v>0</v>
      </c>
      <c r="AM14" s="136">
        <f>$C14*VLOOKUP($A14,'Non-energy Multiplier'!$A$1:$AQ$44,COLUMN('Non-energy Multiplier'!AM$1),0)</f>
        <v>0</v>
      </c>
      <c r="AN14" s="136">
        <f>$C14*VLOOKUP($A14,'Non-energy Multiplier'!$A$1:$AQ$44,COLUMN('Non-energy Multiplier'!AN$1),0)</f>
        <v>0</v>
      </c>
      <c r="AO14" s="136">
        <f>$C14*VLOOKUP($A14,'Non-energy Multiplier'!$A$1:$AQ$44,COLUMN('Non-energy Multiplier'!AO$1),0)</f>
        <v>0</v>
      </c>
      <c r="AP14" s="136">
        <f>$C14*VLOOKUP($A14,'Non-energy Multiplier'!$A$1:$AQ$44,COLUMN('Non-energy Multiplier'!AP$1),0)</f>
        <v>0</v>
      </c>
      <c r="AQ14" s="136">
        <f>$C14*VLOOKUP($A14,'Non-energy Multiplier'!$A$1:$AQ$44,COLUMN('Non-energy Multiplier'!AQ$1),0)</f>
        <v>0</v>
      </c>
      <c r="AR14" s="136" t="str">
        <f>VLOOKUP($A14,'Sector Match'!$A$1:$B$43,2,0)</f>
        <v>textiles apparel and leather 13T15</v>
      </c>
    </row>
    <row r="15" spans="1:44" x14ac:dyDescent="0.2">
      <c r="A15" s="12" t="s">
        <v>14</v>
      </c>
      <c r="B15" s="136">
        <f>'Non-energy Use 2019'!D127</f>
        <v>0</v>
      </c>
      <c r="C15" s="136">
        <f>'Non-energy Use 2020'!D127</f>
        <v>0</v>
      </c>
      <c r="D15" s="136">
        <f>$C15*VLOOKUP($A15,'Non-energy Multiplier'!$A$1:$AQ$44,COLUMN('Non-energy Multiplier'!D$1),0)</f>
        <v>0</v>
      </c>
      <c r="E15" s="136">
        <f>$C15*VLOOKUP($A15,'Non-energy Multiplier'!$A$1:$AQ$44,COLUMN('Non-energy Multiplier'!E$1),0)</f>
        <v>0</v>
      </c>
      <c r="F15" s="136">
        <f>$C15*VLOOKUP($A15,'Non-energy Multiplier'!$A$1:$AQ$44,COLUMN('Non-energy Multiplier'!F$1),0)</f>
        <v>0</v>
      </c>
      <c r="G15" s="136">
        <f>$C15*VLOOKUP($A15,'Non-energy Multiplier'!$A$1:$AQ$44,COLUMN('Non-energy Multiplier'!G$1),0)</f>
        <v>0</v>
      </c>
      <c r="H15" s="136">
        <f>$C15*VLOOKUP($A15,'Non-energy Multiplier'!$A$1:$AQ$44,COLUMN('Non-energy Multiplier'!H$1),0)</f>
        <v>0</v>
      </c>
      <c r="I15" s="136">
        <f>$C15*VLOOKUP($A15,'Non-energy Multiplier'!$A$1:$AQ$44,COLUMN('Non-energy Multiplier'!I$1),0)</f>
        <v>0</v>
      </c>
      <c r="J15" s="136">
        <f>$C15*VLOOKUP($A15,'Non-energy Multiplier'!$A$1:$AQ$44,COLUMN('Non-energy Multiplier'!J$1),0)</f>
        <v>0</v>
      </c>
      <c r="K15" s="136">
        <f>$C15*VLOOKUP($A15,'Non-energy Multiplier'!$A$1:$AQ$44,COLUMN('Non-energy Multiplier'!K$1),0)</f>
        <v>0</v>
      </c>
      <c r="L15" s="136">
        <f>$C15*VLOOKUP($A15,'Non-energy Multiplier'!$A$1:$AQ$44,COLUMN('Non-energy Multiplier'!L$1),0)</f>
        <v>0</v>
      </c>
      <c r="M15" s="136">
        <f>$C15*VLOOKUP($A15,'Non-energy Multiplier'!$A$1:$AQ$44,COLUMN('Non-energy Multiplier'!M$1),0)</f>
        <v>0</v>
      </c>
      <c r="N15" s="136">
        <f>$C15*VLOOKUP($A15,'Non-energy Multiplier'!$A$1:$AQ$44,COLUMN('Non-energy Multiplier'!N$1),0)</f>
        <v>0</v>
      </c>
      <c r="O15" s="136">
        <f>$C15*VLOOKUP($A15,'Non-energy Multiplier'!$A$1:$AQ$44,COLUMN('Non-energy Multiplier'!O$1),0)</f>
        <v>0</v>
      </c>
      <c r="P15" s="136">
        <f>$C15*VLOOKUP($A15,'Non-energy Multiplier'!$A$1:$AQ$44,COLUMN('Non-energy Multiplier'!P$1),0)</f>
        <v>0</v>
      </c>
      <c r="Q15" s="136">
        <f>$C15*VLOOKUP($A15,'Non-energy Multiplier'!$A$1:$AQ$44,COLUMN('Non-energy Multiplier'!Q$1),0)</f>
        <v>0</v>
      </c>
      <c r="R15" s="136">
        <f>$C15*VLOOKUP($A15,'Non-energy Multiplier'!$A$1:$AQ$44,COLUMN('Non-energy Multiplier'!R$1),0)</f>
        <v>0</v>
      </c>
      <c r="S15" s="136">
        <f>$C15*VLOOKUP($A15,'Non-energy Multiplier'!$A$1:$AQ$44,COLUMN('Non-energy Multiplier'!S$1),0)</f>
        <v>0</v>
      </c>
      <c r="T15" s="136">
        <f>$C15*VLOOKUP($A15,'Non-energy Multiplier'!$A$1:$AQ$44,COLUMN('Non-energy Multiplier'!T$1),0)</f>
        <v>0</v>
      </c>
      <c r="U15" s="136">
        <f>$C15*VLOOKUP($A15,'Non-energy Multiplier'!$A$1:$AQ$44,COLUMN('Non-energy Multiplier'!U$1),0)</f>
        <v>0</v>
      </c>
      <c r="V15" s="136">
        <f>$C15*VLOOKUP($A15,'Non-energy Multiplier'!$A$1:$AQ$44,COLUMN('Non-energy Multiplier'!V$1),0)</f>
        <v>0</v>
      </c>
      <c r="W15" s="136">
        <f>$C15*VLOOKUP($A15,'Non-energy Multiplier'!$A$1:$AQ$44,COLUMN('Non-energy Multiplier'!W$1),0)</f>
        <v>0</v>
      </c>
      <c r="X15" s="136">
        <f>$C15*VLOOKUP($A15,'Non-energy Multiplier'!$A$1:$AQ$44,COLUMN('Non-energy Multiplier'!X$1),0)</f>
        <v>0</v>
      </c>
      <c r="Y15" s="136">
        <f>$C15*VLOOKUP($A15,'Non-energy Multiplier'!$A$1:$AQ$44,COLUMN('Non-energy Multiplier'!Y$1),0)</f>
        <v>0</v>
      </c>
      <c r="Z15" s="136">
        <f>$C15*VLOOKUP($A15,'Non-energy Multiplier'!$A$1:$AQ$44,COLUMN('Non-energy Multiplier'!Z$1),0)</f>
        <v>0</v>
      </c>
      <c r="AA15" s="136">
        <f>$C15*VLOOKUP($A15,'Non-energy Multiplier'!$A$1:$AQ$44,COLUMN('Non-energy Multiplier'!AA$1),0)</f>
        <v>0</v>
      </c>
      <c r="AB15" s="136">
        <f>$C15*VLOOKUP($A15,'Non-energy Multiplier'!$A$1:$AQ$44,COLUMN('Non-energy Multiplier'!AB$1),0)</f>
        <v>0</v>
      </c>
      <c r="AC15" s="136">
        <f>$C15*VLOOKUP($A15,'Non-energy Multiplier'!$A$1:$AQ$44,COLUMN('Non-energy Multiplier'!AC$1),0)</f>
        <v>0</v>
      </c>
      <c r="AD15" s="136">
        <f>$C15*VLOOKUP($A15,'Non-energy Multiplier'!$A$1:$AQ$44,COLUMN('Non-energy Multiplier'!AD$1),0)</f>
        <v>0</v>
      </c>
      <c r="AE15" s="136">
        <f>$C15*VLOOKUP($A15,'Non-energy Multiplier'!$A$1:$AQ$44,COLUMN('Non-energy Multiplier'!AE$1),0)</f>
        <v>0</v>
      </c>
      <c r="AF15" s="136">
        <f>$C15*VLOOKUP($A15,'Non-energy Multiplier'!$A$1:$AQ$44,COLUMN('Non-energy Multiplier'!AF$1),0)</f>
        <v>0</v>
      </c>
      <c r="AG15" s="136">
        <f>$C15*VLOOKUP($A15,'Non-energy Multiplier'!$A$1:$AQ$44,COLUMN('Non-energy Multiplier'!AG$1),0)</f>
        <v>0</v>
      </c>
      <c r="AH15" s="136">
        <f>$C15*VLOOKUP($A15,'Non-energy Multiplier'!$A$1:$AQ$44,COLUMN('Non-energy Multiplier'!AH$1),0)</f>
        <v>0</v>
      </c>
      <c r="AI15" s="136">
        <f>$C15*VLOOKUP($A15,'Non-energy Multiplier'!$A$1:$AQ$44,COLUMN('Non-energy Multiplier'!AI$1),0)</f>
        <v>0</v>
      </c>
      <c r="AJ15" s="136">
        <f>$C15*VLOOKUP($A15,'Non-energy Multiplier'!$A$1:$AQ$44,COLUMN('Non-energy Multiplier'!AJ$1),0)</f>
        <v>0</v>
      </c>
      <c r="AK15" s="136">
        <f>$C15*VLOOKUP($A15,'Non-energy Multiplier'!$A$1:$AQ$44,COLUMN('Non-energy Multiplier'!AK$1),0)</f>
        <v>0</v>
      </c>
      <c r="AL15" s="136">
        <f>$C15*VLOOKUP($A15,'Non-energy Multiplier'!$A$1:$AQ$44,COLUMN('Non-energy Multiplier'!AL$1),0)</f>
        <v>0</v>
      </c>
      <c r="AM15" s="136">
        <f>$C15*VLOOKUP($A15,'Non-energy Multiplier'!$A$1:$AQ$44,COLUMN('Non-energy Multiplier'!AM$1),0)</f>
        <v>0</v>
      </c>
      <c r="AN15" s="136">
        <f>$C15*VLOOKUP($A15,'Non-energy Multiplier'!$A$1:$AQ$44,COLUMN('Non-energy Multiplier'!AN$1),0)</f>
        <v>0</v>
      </c>
      <c r="AO15" s="136">
        <f>$C15*VLOOKUP($A15,'Non-energy Multiplier'!$A$1:$AQ$44,COLUMN('Non-energy Multiplier'!AO$1),0)</f>
        <v>0</v>
      </c>
      <c r="AP15" s="136">
        <f>$C15*VLOOKUP($A15,'Non-energy Multiplier'!$A$1:$AQ$44,COLUMN('Non-energy Multiplier'!AP$1),0)</f>
        <v>0</v>
      </c>
      <c r="AQ15" s="136">
        <f>$C15*VLOOKUP($A15,'Non-energy Multiplier'!$A$1:$AQ$44,COLUMN('Non-energy Multiplier'!AQ$1),0)</f>
        <v>0</v>
      </c>
      <c r="AR15" s="136" t="str">
        <f>VLOOKUP($A15,'Sector Match'!$A$1:$B$43,2,0)</f>
        <v>textiles apparel and leather 13T15</v>
      </c>
    </row>
    <row r="16" spans="1:44" x14ac:dyDescent="0.2">
      <c r="A16" s="12" t="s">
        <v>15</v>
      </c>
      <c r="B16" s="136">
        <f>'Non-energy Use 2019'!D128</f>
        <v>0</v>
      </c>
      <c r="C16" s="136">
        <f>'Non-energy Use 2020'!D128</f>
        <v>0</v>
      </c>
      <c r="D16" s="136">
        <f>$C16*VLOOKUP($A16,'Non-energy Multiplier'!$A$1:$AQ$44,COLUMN('Non-energy Multiplier'!D$1),0)</f>
        <v>0</v>
      </c>
      <c r="E16" s="136">
        <f>$C16*VLOOKUP($A16,'Non-energy Multiplier'!$A$1:$AQ$44,COLUMN('Non-energy Multiplier'!E$1),0)</f>
        <v>0</v>
      </c>
      <c r="F16" s="136">
        <f>$C16*VLOOKUP($A16,'Non-energy Multiplier'!$A$1:$AQ$44,COLUMN('Non-energy Multiplier'!F$1),0)</f>
        <v>0</v>
      </c>
      <c r="G16" s="136">
        <f>$C16*VLOOKUP($A16,'Non-energy Multiplier'!$A$1:$AQ$44,COLUMN('Non-energy Multiplier'!G$1),0)</f>
        <v>0</v>
      </c>
      <c r="H16" s="136">
        <f>$C16*VLOOKUP($A16,'Non-energy Multiplier'!$A$1:$AQ$44,COLUMN('Non-energy Multiplier'!H$1),0)</f>
        <v>0</v>
      </c>
      <c r="I16" s="136">
        <f>$C16*VLOOKUP($A16,'Non-energy Multiplier'!$A$1:$AQ$44,COLUMN('Non-energy Multiplier'!I$1),0)</f>
        <v>0</v>
      </c>
      <c r="J16" s="136">
        <f>$C16*VLOOKUP($A16,'Non-energy Multiplier'!$A$1:$AQ$44,COLUMN('Non-energy Multiplier'!J$1),0)</f>
        <v>0</v>
      </c>
      <c r="K16" s="136">
        <f>$C16*VLOOKUP($A16,'Non-energy Multiplier'!$A$1:$AQ$44,COLUMN('Non-energy Multiplier'!K$1),0)</f>
        <v>0</v>
      </c>
      <c r="L16" s="136">
        <f>$C16*VLOOKUP($A16,'Non-energy Multiplier'!$A$1:$AQ$44,COLUMN('Non-energy Multiplier'!L$1),0)</f>
        <v>0</v>
      </c>
      <c r="M16" s="136">
        <f>$C16*VLOOKUP($A16,'Non-energy Multiplier'!$A$1:$AQ$44,COLUMN('Non-energy Multiplier'!M$1),0)</f>
        <v>0</v>
      </c>
      <c r="N16" s="136">
        <f>$C16*VLOOKUP($A16,'Non-energy Multiplier'!$A$1:$AQ$44,COLUMN('Non-energy Multiplier'!N$1),0)</f>
        <v>0</v>
      </c>
      <c r="O16" s="136">
        <f>$C16*VLOOKUP($A16,'Non-energy Multiplier'!$A$1:$AQ$44,COLUMN('Non-energy Multiplier'!O$1),0)</f>
        <v>0</v>
      </c>
      <c r="P16" s="136">
        <f>$C16*VLOOKUP($A16,'Non-energy Multiplier'!$A$1:$AQ$44,COLUMN('Non-energy Multiplier'!P$1),0)</f>
        <v>0</v>
      </c>
      <c r="Q16" s="136">
        <f>$C16*VLOOKUP($A16,'Non-energy Multiplier'!$A$1:$AQ$44,COLUMN('Non-energy Multiplier'!Q$1),0)</f>
        <v>0</v>
      </c>
      <c r="R16" s="136">
        <f>$C16*VLOOKUP($A16,'Non-energy Multiplier'!$A$1:$AQ$44,COLUMN('Non-energy Multiplier'!R$1),0)</f>
        <v>0</v>
      </c>
      <c r="S16" s="136">
        <f>$C16*VLOOKUP($A16,'Non-energy Multiplier'!$A$1:$AQ$44,COLUMN('Non-energy Multiplier'!S$1),0)</f>
        <v>0</v>
      </c>
      <c r="T16" s="136">
        <f>$C16*VLOOKUP($A16,'Non-energy Multiplier'!$A$1:$AQ$44,COLUMN('Non-energy Multiplier'!T$1),0)</f>
        <v>0</v>
      </c>
      <c r="U16" s="136">
        <f>$C16*VLOOKUP($A16,'Non-energy Multiplier'!$A$1:$AQ$44,COLUMN('Non-energy Multiplier'!U$1),0)</f>
        <v>0</v>
      </c>
      <c r="V16" s="136">
        <f>$C16*VLOOKUP($A16,'Non-energy Multiplier'!$A$1:$AQ$44,COLUMN('Non-energy Multiplier'!V$1),0)</f>
        <v>0</v>
      </c>
      <c r="W16" s="136">
        <f>$C16*VLOOKUP($A16,'Non-energy Multiplier'!$A$1:$AQ$44,COLUMN('Non-energy Multiplier'!W$1),0)</f>
        <v>0</v>
      </c>
      <c r="X16" s="136">
        <f>$C16*VLOOKUP($A16,'Non-energy Multiplier'!$A$1:$AQ$44,COLUMN('Non-energy Multiplier'!X$1),0)</f>
        <v>0</v>
      </c>
      <c r="Y16" s="136">
        <f>$C16*VLOOKUP($A16,'Non-energy Multiplier'!$A$1:$AQ$44,COLUMN('Non-energy Multiplier'!Y$1),0)</f>
        <v>0</v>
      </c>
      <c r="Z16" s="136">
        <f>$C16*VLOOKUP($A16,'Non-energy Multiplier'!$A$1:$AQ$44,COLUMN('Non-energy Multiplier'!Z$1),0)</f>
        <v>0</v>
      </c>
      <c r="AA16" s="136">
        <f>$C16*VLOOKUP($A16,'Non-energy Multiplier'!$A$1:$AQ$44,COLUMN('Non-energy Multiplier'!AA$1),0)</f>
        <v>0</v>
      </c>
      <c r="AB16" s="136">
        <f>$C16*VLOOKUP($A16,'Non-energy Multiplier'!$A$1:$AQ$44,COLUMN('Non-energy Multiplier'!AB$1),0)</f>
        <v>0</v>
      </c>
      <c r="AC16" s="136">
        <f>$C16*VLOOKUP($A16,'Non-energy Multiplier'!$A$1:$AQ$44,COLUMN('Non-energy Multiplier'!AC$1),0)</f>
        <v>0</v>
      </c>
      <c r="AD16" s="136">
        <f>$C16*VLOOKUP($A16,'Non-energy Multiplier'!$A$1:$AQ$44,COLUMN('Non-energy Multiplier'!AD$1),0)</f>
        <v>0</v>
      </c>
      <c r="AE16" s="136">
        <f>$C16*VLOOKUP($A16,'Non-energy Multiplier'!$A$1:$AQ$44,COLUMN('Non-energy Multiplier'!AE$1),0)</f>
        <v>0</v>
      </c>
      <c r="AF16" s="136">
        <f>$C16*VLOOKUP($A16,'Non-energy Multiplier'!$A$1:$AQ$44,COLUMN('Non-energy Multiplier'!AF$1),0)</f>
        <v>0</v>
      </c>
      <c r="AG16" s="136">
        <f>$C16*VLOOKUP($A16,'Non-energy Multiplier'!$A$1:$AQ$44,COLUMN('Non-energy Multiplier'!AG$1),0)</f>
        <v>0</v>
      </c>
      <c r="AH16" s="136">
        <f>$C16*VLOOKUP($A16,'Non-energy Multiplier'!$A$1:$AQ$44,COLUMN('Non-energy Multiplier'!AH$1),0)</f>
        <v>0</v>
      </c>
      <c r="AI16" s="136">
        <f>$C16*VLOOKUP($A16,'Non-energy Multiplier'!$A$1:$AQ$44,COLUMN('Non-energy Multiplier'!AI$1),0)</f>
        <v>0</v>
      </c>
      <c r="AJ16" s="136">
        <f>$C16*VLOOKUP($A16,'Non-energy Multiplier'!$A$1:$AQ$44,COLUMN('Non-energy Multiplier'!AJ$1),0)</f>
        <v>0</v>
      </c>
      <c r="AK16" s="136">
        <f>$C16*VLOOKUP($A16,'Non-energy Multiplier'!$A$1:$AQ$44,COLUMN('Non-energy Multiplier'!AK$1),0)</f>
        <v>0</v>
      </c>
      <c r="AL16" s="136">
        <f>$C16*VLOOKUP($A16,'Non-energy Multiplier'!$A$1:$AQ$44,COLUMN('Non-energy Multiplier'!AL$1),0)</f>
        <v>0</v>
      </c>
      <c r="AM16" s="136">
        <f>$C16*VLOOKUP($A16,'Non-energy Multiplier'!$A$1:$AQ$44,COLUMN('Non-energy Multiplier'!AM$1),0)</f>
        <v>0</v>
      </c>
      <c r="AN16" s="136">
        <f>$C16*VLOOKUP($A16,'Non-energy Multiplier'!$A$1:$AQ$44,COLUMN('Non-energy Multiplier'!AN$1),0)</f>
        <v>0</v>
      </c>
      <c r="AO16" s="136">
        <f>$C16*VLOOKUP($A16,'Non-energy Multiplier'!$A$1:$AQ$44,COLUMN('Non-energy Multiplier'!AO$1),0)</f>
        <v>0</v>
      </c>
      <c r="AP16" s="136">
        <f>$C16*VLOOKUP($A16,'Non-energy Multiplier'!$A$1:$AQ$44,COLUMN('Non-energy Multiplier'!AP$1),0)</f>
        <v>0</v>
      </c>
      <c r="AQ16" s="136">
        <f>$C16*VLOOKUP($A16,'Non-energy Multiplier'!$A$1:$AQ$44,COLUMN('Non-energy Multiplier'!AQ$1),0)</f>
        <v>0</v>
      </c>
      <c r="AR16" s="136" t="str">
        <f>VLOOKUP($A16,'Sector Match'!$A$1:$B$43,2,0)</f>
        <v>textiles apparel and leather 13T15</v>
      </c>
    </row>
    <row r="17" spans="1:44" x14ac:dyDescent="0.2">
      <c r="A17" s="12" t="s">
        <v>16</v>
      </c>
      <c r="B17" s="136">
        <f>'Non-energy Use 2019'!D129</f>
        <v>0</v>
      </c>
      <c r="C17" s="136">
        <f>'Non-energy Use 2020'!D129</f>
        <v>0</v>
      </c>
      <c r="D17" s="136">
        <f>$C17*VLOOKUP($A17,'Non-energy Multiplier'!$A$1:$AQ$44,COLUMN('Non-energy Multiplier'!D$1),0)</f>
        <v>0</v>
      </c>
      <c r="E17" s="136">
        <f>$C17*VLOOKUP($A17,'Non-energy Multiplier'!$A$1:$AQ$44,COLUMN('Non-energy Multiplier'!E$1),0)</f>
        <v>0</v>
      </c>
      <c r="F17" s="136">
        <f>$C17*VLOOKUP($A17,'Non-energy Multiplier'!$A$1:$AQ$44,COLUMN('Non-energy Multiplier'!F$1),0)</f>
        <v>0</v>
      </c>
      <c r="G17" s="136">
        <f>$C17*VLOOKUP($A17,'Non-energy Multiplier'!$A$1:$AQ$44,COLUMN('Non-energy Multiplier'!G$1),0)</f>
        <v>0</v>
      </c>
      <c r="H17" s="136">
        <f>$C17*VLOOKUP($A17,'Non-energy Multiplier'!$A$1:$AQ$44,COLUMN('Non-energy Multiplier'!H$1),0)</f>
        <v>0</v>
      </c>
      <c r="I17" s="136">
        <f>$C17*VLOOKUP($A17,'Non-energy Multiplier'!$A$1:$AQ$44,COLUMN('Non-energy Multiplier'!I$1),0)</f>
        <v>0</v>
      </c>
      <c r="J17" s="136">
        <f>$C17*VLOOKUP($A17,'Non-energy Multiplier'!$A$1:$AQ$44,COLUMN('Non-energy Multiplier'!J$1),0)</f>
        <v>0</v>
      </c>
      <c r="K17" s="136">
        <f>$C17*VLOOKUP($A17,'Non-energy Multiplier'!$A$1:$AQ$44,COLUMN('Non-energy Multiplier'!K$1),0)</f>
        <v>0</v>
      </c>
      <c r="L17" s="136">
        <f>$C17*VLOOKUP($A17,'Non-energy Multiplier'!$A$1:$AQ$44,COLUMN('Non-energy Multiplier'!L$1),0)</f>
        <v>0</v>
      </c>
      <c r="M17" s="136">
        <f>$C17*VLOOKUP($A17,'Non-energy Multiplier'!$A$1:$AQ$44,COLUMN('Non-energy Multiplier'!M$1),0)</f>
        <v>0</v>
      </c>
      <c r="N17" s="136">
        <f>$C17*VLOOKUP($A17,'Non-energy Multiplier'!$A$1:$AQ$44,COLUMN('Non-energy Multiplier'!N$1),0)</f>
        <v>0</v>
      </c>
      <c r="O17" s="136">
        <f>$C17*VLOOKUP($A17,'Non-energy Multiplier'!$A$1:$AQ$44,COLUMN('Non-energy Multiplier'!O$1),0)</f>
        <v>0</v>
      </c>
      <c r="P17" s="136">
        <f>$C17*VLOOKUP($A17,'Non-energy Multiplier'!$A$1:$AQ$44,COLUMN('Non-energy Multiplier'!P$1),0)</f>
        <v>0</v>
      </c>
      <c r="Q17" s="136">
        <f>$C17*VLOOKUP($A17,'Non-energy Multiplier'!$A$1:$AQ$44,COLUMN('Non-energy Multiplier'!Q$1),0)</f>
        <v>0</v>
      </c>
      <c r="R17" s="136">
        <f>$C17*VLOOKUP($A17,'Non-energy Multiplier'!$A$1:$AQ$44,COLUMN('Non-energy Multiplier'!R$1),0)</f>
        <v>0</v>
      </c>
      <c r="S17" s="136">
        <f>$C17*VLOOKUP($A17,'Non-energy Multiplier'!$A$1:$AQ$44,COLUMN('Non-energy Multiplier'!S$1),0)</f>
        <v>0</v>
      </c>
      <c r="T17" s="136">
        <f>$C17*VLOOKUP($A17,'Non-energy Multiplier'!$A$1:$AQ$44,COLUMN('Non-energy Multiplier'!T$1),0)</f>
        <v>0</v>
      </c>
      <c r="U17" s="136">
        <f>$C17*VLOOKUP($A17,'Non-energy Multiplier'!$A$1:$AQ$44,COLUMN('Non-energy Multiplier'!U$1),0)</f>
        <v>0</v>
      </c>
      <c r="V17" s="136">
        <f>$C17*VLOOKUP($A17,'Non-energy Multiplier'!$A$1:$AQ$44,COLUMN('Non-energy Multiplier'!V$1),0)</f>
        <v>0</v>
      </c>
      <c r="W17" s="136">
        <f>$C17*VLOOKUP($A17,'Non-energy Multiplier'!$A$1:$AQ$44,COLUMN('Non-energy Multiplier'!W$1),0)</f>
        <v>0</v>
      </c>
      <c r="X17" s="136">
        <f>$C17*VLOOKUP($A17,'Non-energy Multiplier'!$A$1:$AQ$44,COLUMN('Non-energy Multiplier'!X$1),0)</f>
        <v>0</v>
      </c>
      <c r="Y17" s="136">
        <f>$C17*VLOOKUP($A17,'Non-energy Multiplier'!$A$1:$AQ$44,COLUMN('Non-energy Multiplier'!Y$1),0)</f>
        <v>0</v>
      </c>
      <c r="Z17" s="136">
        <f>$C17*VLOOKUP($A17,'Non-energy Multiplier'!$A$1:$AQ$44,COLUMN('Non-energy Multiplier'!Z$1),0)</f>
        <v>0</v>
      </c>
      <c r="AA17" s="136">
        <f>$C17*VLOOKUP($A17,'Non-energy Multiplier'!$A$1:$AQ$44,COLUMN('Non-energy Multiplier'!AA$1),0)</f>
        <v>0</v>
      </c>
      <c r="AB17" s="136">
        <f>$C17*VLOOKUP($A17,'Non-energy Multiplier'!$A$1:$AQ$44,COLUMN('Non-energy Multiplier'!AB$1),0)</f>
        <v>0</v>
      </c>
      <c r="AC17" s="136">
        <f>$C17*VLOOKUP($A17,'Non-energy Multiplier'!$A$1:$AQ$44,COLUMN('Non-energy Multiplier'!AC$1),0)</f>
        <v>0</v>
      </c>
      <c r="AD17" s="136">
        <f>$C17*VLOOKUP($A17,'Non-energy Multiplier'!$A$1:$AQ$44,COLUMN('Non-energy Multiplier'!AD$1),0)</f>
        <v>0</v>
      </c>
      <c r="AE17" s="136">
        <f>$C17*VLOOKUP($A17,'Non-energy Multiplier'!$A$1:$AQ$44,COLUMN('Non-energy Multiplier'!AE$1),0)</f>
        <v>0</v>
      </c>
      <c r="AF17" s="136">
        <f>$C17*VLOOKUP($A17,'Non-energy Multiplier'!$A$1:$AQ$44,COLUMN('Non-energy Multiplier'!AF$1),0)</f>
        <v>0</v>
      </c>
      <c r="AG17" s="136">
        <f>$C17*VLOOKUP($A17,'Non-energy Multiplier'!$A$1:$AQ$44,COLUMN('Non-energy Multiplier'!AG$1),0)</f>
        <v>0</v>
      </c>
      <c r="AH17" s="136">
        <f>$C17*VLOOKUP($A17,'Non-energy Multiplier'!$A$1:$AQ$44,COLUMN('Non-energy Multiplier'!AH$1),0)</f>
        <v>0</v>
      </c>
      <c r="AI17" s="136">
        <f>$C17*VLOOKUP($A17,'Non-energy Multiplier'!$A$1:$AQ$44,COLUMN('Non-energy Multiplier'!AI$1),0)</f>
        <v>0</v>
      </c>
      <c r="AJ17" s="136">
        <f>$C17*VLOOKUP($A17,'Non-energy Multiplier'!$A$1:$AQ$44,COLUMN('Non-energy Multiplier'!AJ$1),0)</f>
        <v>0</v>
      </c>
      <c r="AK17" s="136">
        <f>$C17*VLOOKUP($A17,'Non-energy Multiplier'!$A$1:$AQ$44,COLUMN('Non-energy Multiplier'!AK$1),0)</f>
        <v>0</v>
      </c>
      <c r="AL17" s="136">
        <f>$C17*VLOOKUP($A17,'Non-energy Multiplier'!$A$1:$AQ$44,COLUMN('Non-energy Multiplier'!AL$1),0)</f>
        <v>0</v>
      </c>
      <c r="AM17" s="136">
        <f>$C17*VLOOKUP($A17,'Non-energy Multiplier'!$A$1:$AQ$44,COLUMN('Non-energy Multiplier'!AM$1),0)</f>
        <v>0</v>
      </c>
      <c r="AN17" s="136">
        <f>$C17*VLOOKUP($A17,'Non-energy Multiplier'!$A$1:$AQ$44,COLUMN('Non-energy Multiplier'!AN$1),0)</f>
        <v>0</v>
      </c>
      <c r="AO17" s="136">
        <f>$C17*VLOOKUP($A17,'Non-energy Multiplier'!$A$1:$AQ$44,COLUMN('Non-energy Multiplier'!AO$1),0)</f>
        <v>0</v>
      </c>
      <c r="AP17" s="136">
        <f>$C17*VLOOKUP($A17,'Non-energy Multiplier'!$A$1:$AQ$44,COLUMN('Non-energy Multiplier'!AP$1),0)</f>
        <v>0</v>
      </c>
      <c r="AQ17" s="136">
        <f>$C17*VLOOKUP($A17,'Non-energy Multiplier'!$A$1:$AQ$44,COLUMN('Non-energy Multiplier'!AQ$1),0)</f>
        <v>0</v>
      </c>
      <c r="AR17" s="136" t="str">
        <f>VLOOKUP($A17,'Sector Match'!$A$1:$B$43,2,0)</f>
        <v>wood products 16</v>
      </c>
    </row>
    <row r="18" spans="1:44" x14ac:dyDescent="0.2">
      <c r="A18" s="12" t="s">
        <v>17</v>
      </c>
      <c r="B18" s="136">
        <f>'Non-energy Use 2019'!D130</f>
        <v>0</v>
      </c>
      <c r="C18" s="136">
        <f>'Non-energy Use 2020'!D130</f>
        <v>0</v>
      </c>
      <c r="D18" s="136">
        <f>$C18*VLOOKUP($A18,'Non-energy Multiplier'!$A$1:$AQ$44,COLUMN('Non-energy Multiplier'!D$1),0)</f>
        <v>0</v>
      </c>
      <c r="E18" s="136">
        <f>$C18*VLOOKUP($A18,'Non-energy Multiplier'!$A$1:$AQ$44,COLUMN('Non-energy Multiplier'!E$1),0)</f>
        <v>0</v>
      </c>
      <c r="F18" s="136">
        <f>$C18*VLOOKUP($A18,'Non-energy Multiplier'!$A$1:$AQ$44,COLUMN('Non-energy Multiplier'!F$1),0)</f>
        <v>0</v>
      </c>
      <c r="G18" s="136">
        <f>$C18*VLOOKUP($A18,'Non-energy Multiplier'!$A$1:$AQ$44,COLUMN('Non-energy Multiplier'!G$1),0)</f>
        <v>0</v>
      </c>
      <c r="H18" s="136">
        <f>$C18*VLOOKUP($A18,'Non-energy Multiplier'!$A$1:$AQ$44,COLUMN('Non-energy Multiplier'!H$1),0)</f>
        <v>0</v>
      </c>
      <c r="I18" s="136">
        <f>$C18*VLOOKUP($A18,'Non-energy Multiplier'!$A$1:$AQ$44,COLUMN('Non-energy Multiplier'!I$1),0)</f>
        <v>0</v>
      </c>
      <c r="J18" s="136">
        <f>$C18*VLOOKUP($A18,'Non-energy Multiplier'!$A$1:$AQ$44,COLUMN('Non-energy Multiplier'!J$1),0)</f>
        <v>0</v>
      </c>
      <c r="K18" s="136">
        <f>$C18*VLOOKUP($A18,'Non-energy Multiplier'!$A$1:$AQ$44,COLUMN('Non-energy Multiplier'!K$1),0)</f>
        <v>0</v>
      </c>
      <c r="L18" s="136">
        <f>$C18*VLOOKUP($A18,'Non-energy Multiplier'!$A$1:$AQ$44,COLUMN('Non-energy Multiplier'!L$1),0)</f>
        <v>0</v>
      </c>
      <c r="M18" s="136">
        <f>$C18*VLOOKUP($A18,'Non-energy Multiplier'!$A$1:$AQ$44,COLUMN('Non-energy Multiplier'!M$1),0)</f>
        <v>0</v>
      </c>
      <c r="N18" s="136">
        <f>$C18*VLOOKUP($A18,'Non-energy Multiplier'!$A$1:$AQ$44,COLUMN('Non-energy Multiplier'!N$1),0)</f>
        <v>0</v>
      </c>
      <c r="O18" s="136">
        <f>$C18*VLOOKUP($A18,'Non-energy Multiplier'!$A$1:$AQ$44,COLUMN('Non-energy Multiplier'!O$1),0)</f>
        <v>0</v>
      </c>
      <c r="P18" s="136">
        <f>$C18*VLOOKUP($A18,'Non-energy Multiplier'!$A$1:$AQ$44,COLUMN('Non-energy Multiplier'!P$1),0)</f>
        <v>0</v>
      </c>
      <c r="Q18" s="136">
        <f>$C18*VLOOKUP($A18,'Non-energy Multiplier'!$A$1:$AQ$44,COLUMN('Non-energy Multiplier'!Q$1),0)</f>
        <v>0</v>
      </c>
      <c r="R18" s="136">
        <f>$C18*VLOOKUP($A18,'Non-energy Multiplier'!$A$1:$AQ$44,COLUMN('Non-energy Multiplier'!R$1),0)</f>
        <v>0</v>
      </c>
      <c r="S18" s="136">
        <f>$C18*VLOOKUP($A18,'Non-energy Multiplier'!$A$1:$AQ$44,COLUMN('Non-energy Multiplier'!S$1),0)</f>
        <v>0</v>
      </c>
      <c r="T18" s="136">
        <f>$C18*VLOOKUP($A18,'Non-energy Multiplier'!$A$1:$AQ$44,COLUMN('Non-energy Multiplier'!T$1),0)</f>
        <v>0</v>
      </c>
      <c r="U18" s="136">
        <f>$C18*VLOOKUP($A18,'Non-energy Multiplier'!$A$1:$AQ$44,COLUMN('Non-energy Multiplier'!U$1),0)</f>
        <v>0</v>
      </c>
      <c r="V18" s="136">
        <f>$C18*VLOOKUP($A18,'Non-energy Multiplier'!$A$1:$AQ$44,COLUMN('Non-energy Multiplier'!V$1),0)</f>
        <v>0</v>
      </c>
      <c r="W18" s="136">
        <f>$C18*VLOOKUP($A18,'Non-energy Multiplier'!$A$1:$AQ$44,COLUMN('Non-energy Multiplier'!W$1),0)</f>
        <v>0</v>
      </c>
      <c r="X18" s="136">
        <f>$C18*VLOOKUP($A18,'Non-energy Multiplier'!$A$1:$AQ$44,COLUMN('Non-energy Multiplier'!X$1),0)</f>
        <v>0</v>
      </c>
      <c r="Y18" s="136">
        <f>$C18*VLOOKUP($A18,'Non-energy Multiplier'!$A$1:$AQ$44,COLUMN('Non-energy Multiplier'!Y$1),0)</f>
        <v>0</v>
      </c>
      <c r="Z18" s="136">
        <f>$C18*VLOOKUP($A18,'Non-energy Multiplier'!$A$1:$AQ$44,COLUMN('Non-energy Multiplier'!Z$1),0)</f>
        <v>0</v>
      </c>
      <c r="AA18" s="136">
        <f>$C18*VLOOKUP($A18,'Non-energy Multiplier'!$A$1:$AQ$44,COLUMN('Non-energy Multiplier'!AA$1),0)</f>
        <v>0</v>
      </c>
      <c r="AB18" s="136">
        <f>$C18*VLOOKUP($A18,'Non-energy Multiplier'!$A$1:$AQ$44,COLUMN('Non-energy Multiplier'!AB$1),0)</f>
        <v>0</v>
      </c>
      <c r="AC18" s="136">
        <f>$C18*VLOOKUP($A18,'Non-energy Multiplier'!$A$1:$AQ$44,COLUMN('Non-energy Multiplier'!AC$1),0)</f>
        <v>0</v>
      </c>
      <c r="AD18" s="136">
        <f>$C18*VLOOKUP($A18,'Non-energy Multiplier'!$A$1:$AQ$44,COLUMN('Non-energy Multiplier'!AD$1),0)</f>
        <v>0</v>
      </c>
      <c r="AE18" s="136">
        <f>$C18*VLOOKUP($A18,'Non-energy Multiplier'!$A$1:$AQ$44,COLUMN('Non-energy Multiplier'!AE$1),0)</f>
        <v>0</v>
      </c>
      <c r="AF18" s="136">
        <f>$C18*VLOOKUP($A18,'Non-energy Multiplier'!$A$1:$AQ$44,COLUMN('Non-energy Multiplier'!AF$1),0)</f>
        <v>0</v>
      </c>
      <c r="AG18" s="136">
        <f>$C18*VLOOKUP($A18,'Non-energy Multiplier'!$A$1:$AQ$44,COLUMN('Non-energy Multiplier'!AG$1),0)</f>
        <v>0</v>
      </c>
      <c r="AH18" s="136">
        <f>$C18*VLOOKUP($A18,'Non-energy Multiplier'!$A$1:$AQ$44,COLUMN('Non-energy Multiplier'!AH$1),0)</f>
        <v>0</v>
      </c>
      <c r="AI18" s="136">
        <f>$C18*VLOOKUP($A18,'Non-energy Multiplier'!$A$1:$AQ$44,COLUMN('Non-energy Multiplier'!AI$1),0)</f>
        <v>0</v>
      </c>
      <c r="AJ18" s="136">
        <f>$C18*VLOOKUP($A18,'Non-energy Multiplier'!$A$1:$AQ$44,COLUMN('Non-energy Multiplier'!AJ$1),0)</f>
        <v>0</v>
      </c>
      <c r="AK18" s="136">
        <f>$C18*VLOOKUP($A18,'Non-energy Multiplier'!$A$1:$AQ$44,COLUMN('Non-energy Multiplier'!AK$1),0)</f>
        <v>0</v>
      </c>
      <c r="AL18" s="136">
        <f>$C18*VLOOKUP($A18,'Non-energy Multiplier'!$A$1:$AQ$44,COLUMN('Non-energy Multiplier'!AL$1),0)</f>
        <v>0</v>
      </c>
      <c r="AM18" s="136">
        <f>$C18*VLOOKUP($A18,'Non-energy Multiplier'!$A$1:$AQ$44,COLUMN('Non-energy Multiplier'!AM$1),0)</f>
        <v>0</v>
      </c>
      <c r="AN18" s="136">
        <f>$C18*VLOOKUP($A18,'Non-energy Multiplier'!$A$1:$AQ$44,COLUMN('Non-energy Multiplier'!AN$1),0)</f>
        <v>0</v>
      </c>
      <c r="AO18" s="136">
        <f>$C18*VLOOKUP($A18,'Non-energy Multiplier'!$A$1:$AQ$44,COLUMN('Non-energy Multiplier'!AO$1),0)</f>
        <v>0</v>
      </c>
      <c r="AP18" s="136">
        <f>$C18*VLOOKUP($A18,'Non-energy Multiplier'!$A$1:$AQ$44,COLUMN('Non-energy Multiplier'!AP$1),0)</f>
        <v>0</v>
      </c>
      <c r="AQ18" s="136">
        <f>$C18*VLOOKUP($A18,'Non-energy Multiplier'!$A$1:$AQ$44,COLUMN('Non-energy Multiplier'!AQ$1),0)</f>
        <v>0</v>
      </c>
      <c r="AR18" s="136" t="str">
        <f>VLOOKUP($A18,'Sector Match'!$A$1:$B$43,2,0)</f>
        <v>wood products 16</v>
      </c>
    </row>
    <row r="19" spans="1:44" x14ac:dyDescent="0.2">
      <c r="A19" s="12" t="s">
        <v>18</v>
      </c>
      <c r="B19" s="136">
        <f>'Non-energy Use 2019'!D131</f>
        <v>0</v>
      </c>
      <c r="C19" s="136">
        <f>'Non-energy Use 2020'!D131</f>
        <v>0</v>
      </c>
      <c r="D19" s="136">
        <f>$C19*VLOOKUP($A19,'Non-energy Multiplier'!$A$1:$AQ$44,COLUMN('Non-energy Multiplier'!D$1),0)</f>
        <v>0</v>
      </c>
      <c r="E19" s="136">
        <f>$C19*VLOOKUP($A19,'Non-energy Multiplier'!$A$1:$AQ$44,COLUMN('Non-energy Multiplier'!E$1),0)</f>
        <v>0</v>
      </c>
      <c r="F19" s="136">
        <f>$C19*VLOOKUP($A19,'Non-energy Multiplier'!$A$1:$AQ$44,COLUMN('Non-energy Multiplier'!F$1),0)</f>
        <v>0</v>
      </c>
      <c r="G19" s="136">
        <f>$C19*VLOOKUP($A19,'Non-energy Multiplier'!$A$1:$AQ$44,COLUMN('Non-energy Multiplier'!G$1),0)</f>
        <v>0</v>
      </c>
      <c r="H19" s="136">
        <f>$C19*VLOOKUP($A19,'Non-energy Multiplier'!$A$1:$AQ$44,COLUMN('Non-energy Multiplier'!H$1),0)</f>
        <v>0</v>
      </c>
      <c r="I19" s="136">
        <f>$C19*VLOOKUP($A19,'Non-energy Multiplier'!$A$1:$AQ$44,COLUMN('Non-energy Multiplier'!I$1),0)</f>
        <v>0</v>
      </c>
      <c r="J19" s="136">
        <f>$C19*VLOOKUP($A19,'Non-energy Multiplier'!$A$1:$AQ$44,COLUMN('Non-energy Multiplier'!J$1),0)</f>
        <v>0</v>
      </c>
      <c r="K19" s="136">
        <f>$C19*VLOOKUP($A19,'Non-energy Multiplier'!$A$1:$AQ$44,COLUMN('Non-energy Multiplier'!K$1),0)</f>
        <v>0</v>
      </c>
      <c r="L19" s="136">
        <f>$C19*VLOOKUP($A19,'Non-energy Multiplier'!$A$1:$AQ$44,COLUMN('Non-energy Multiplier'!L$1),0)</f>
        <v>0</v>
      </c>
      <c r="M19" s="136">
        <f>$C19*VLOOKUP($A19,'Non-energy Multiplier'!$A$1:$AQ$44,COLUMN('Non-energy Multiplier'!M$1),0)</f>
        <v>0</v>
      </c>
      <c r="N19" s="136">
        <f>$C19*VLOOKUP($A19,'Non-energy Multiplier'!$A$1:$AQ$44,COLUMN('Non-energy Multiplier'!N$1),0)</f>
        <v>0</v>
      </c>
      <c r="O19" s="136">
        <f>$C19*VLOOKUP($A19,'Non-energy Multiplier'!$A$1:$AQ$44,COLUMN('Non-energy Multiplier'!O$1),0)</f>
        <v>0</v>
      </c>
      <c r="P19" s="136">
        <f>$C19*VLOOKUP($A19,'Non-energy Multiplier'!$A$1:$AQ$44,COLUMN('Non-energy Multiplier'!P$1),0)</f>
        <v>0</v>
      </c>
      <c r="Q19" s="136">
        <f>$C19*VLOOKUP($A19,'Non-energy Multiplier'!$A$1:$AQ$44,COLUMN('Non-energy Multiplier'!Q$1),0)</f>
        <v>0</v>
      </c>
      <c r="R19" s="136">
        <f>$C19*VLOOKUP($A19,'Non-energy Multiplier'!$A$1:$AQ$44,COLUMN('Non-energy Multiplier'!R$1),0)</f>
        <v>0</v>
      </c>
      <c r="S19" s="136">
        <f>$C19*VLOOKUP($A19,'Non-energy Multiplier'!$A$1:$AQ$44,COLUMN('Non-energy Multiplier'!S$1),0)</f>
        <v>0</v>
      </c>
      <c r="T19" s="136">
        <f>$C19*VLOOKUP($A19,'Non-energy Multiplier'!$A$1:$AQ$44,COLUMN('Non-energy Multiplier'!T$1),0)</f>
        <v>0</v>
      </c>
      <c r="U19" s="136">
        <f>$C19*VLOOKUP($A19,'Non-energy Multiplier'!$A$1:$AQ$44,COLUMN('Non-energy Multiplier'!U$1),0)</f>
        <v>0</v>
      </c>
      <c r="V19" s="136">
        <f>$C19*VLOOKUP($A19,'Non-energy Multiplier'!$A$1:$AQ$44,COLUMN('Non-energy Multiplier'!V$1),0)</f>
        <v>0</v>
      </c>
      <c r="W19" s="136">
        <f>$C19*VLOOKUP($A19,'Non-energy Multiplier'!$A$1:$AQ$44,COLUMN('Non-energy Multiplier'!W$1),0)</f>
        <v>0</v>
      </c>
      <c r="X19" s="136">
        <f>$C19*VLOOKUP($A19,'Non-energy Multiplier'!$A$1:$AQ$44,COLUMN('Non-energy Multiplier'!X$1),0)</f>
        <v>0</v>
      </c>
      <c r="Y19" s="136">
        <f>$C19*VLOOKUP($A19,'Non-energy Multiplier'!$A$1:$AQ$44,COLUMN('Non-energy Multiplier'!Y$1),0)</f>
        <v>0</v>
      </c>
      <c r="Z19" s="136">
        <f>$C19*VLOOKUP($A19,'Non-energy Multiplier'!$A$1:$AQ$44,COLUMN('Non-energy Multiplier'!Z$1),0)</f>
        <v>0</v>
      </c>
      <c r="AA19" s="136">
        <f>$C19*VLOOKUP($A19,'Non-energy Multiplier'!$A$1:$AQ$44,COLUMN('Non-energy Multiplier'!AA$1),0)</f>
        <v>0</v>
      </c>
      <c r="AB19" s="136">
        <f>$C19*VLOOKUP($A19,'Non-energy Multiplier'!$A$1:$AQ$44,COLUMN('Non-energy Multiplier'!AB$1),0)</f>
        <v>0</v>
      </c>
      <c r="AC19" s="136">
        <f>$C19*VLOOKUP($A19,'Non-energy Multiplier'!$A$1:$AQ$44,COLUMN('Non-energy Multiplier'!AC$1),0)</f>
        <v>0</v>
      </c>
      <c r="AD19" s="136">
        <f>$C19*VLOOKUP($A19,'Non-energy Multiplier'!$A$1:$AQ$44,COLUMN('Non-energy Multiplier'!AD$1),0)</f>
        <v>0</v>
      </c>
      <c r="AE19" s="136">
        <f>$C19*VLOOKUP($A19,'Non-energy Multiplier'!$A$1:$AQ$44,COLUMN('Non-energy Multiplier'!AE$1),0)</f>
        <v>0</v>
      </c>
      <c r="AF19" s="136">
        <f>$C19*VLOOKUP($A19,'Non-energy Multiplier'!$A$1:$AQ$44,COLUMN('Non-energy Multiplier'!AF$1),0)</f>
        <v>0</v>
      </c>
      <c r="AG19" s="136">
        <f>$C19*VLOOKUP($A19,'Non-energy Multiplier'!$A$1:$AQ$44,COLUMN('Non-energy Multiplier'!AG$1),0)</f>
        <v>0</v>
      </c>
      <c r="AH19" s="136">
        <f>$C19*VLOOKUP($A19,'Non-energy Multiplier'!$A$1:$AQ$44,COLUMN('Non-energy Multiplier'!AH$1),0)</f>
        <v>0</v>
      </c>
      <c r="AI19" s="136">
        <f>$C19*VLOOKUP($A19,'Non-energy Multiplier'!$A$1:$AQ$44,COLUMN('Non-energy Multiplier'!AI$1),0)</f>
        <v>0</v>
      </c>
      <c r="AJ19" s="136">
        <f>$C19*VLOOKUP($A19,'Non-energy Multiplier'!$A$1:$AQ$44,COLUMN('Non-energy Multiplier'!AJ$1),0)</f>
        <v>0</v>
      </c>
      <c r="AK19" s="136">
        <f>$C19*VLOOKUP($A19,'Non-energy Multiplier'!$A$1:$AQ$44,COLUMN('Non-energy Multiplier'!AK$1),0)</f>
        <v>0</v>
      </c>
      <c r="AL19" s="136">
        <f>$C19*VLOOKUP($A19,'Non-energy Multiplier'!$A$1:$AQ$44,COLUMN('Non-energy Multiplier'!AL$1),0)</f>
        <v>0</v>
      </c>
      <c r="AM19" s="136">
        <f>$C19*VLOOKUP($A19,'Non-energy Multiplier'!$A$1:$AQ$44,COLUMN('Non-energy Multiplier'!AM$1),0)</f>
        <v>0</v>
      </c>
      <c r="AN19" s="136">
        <f>$C19*VLOOKUP($A19,'Non-energy Multiplier'!$A$1:$AQ$44,COLUMN('Non-energy Multiplier'!AN$1),0)</f>
        <v>0</v>
      </c>
      <c r="AO19" s="136">
        <f>$C19*VLOOKUP($A19,'Non-energy Multiplier'!$A$1:$AQ$44,COLUMN('Non-energy Multiplier'!AO$1),0)</f>
        <v>0</v>
      </c>
      <c r="AP19" s="136">
        <f>$C19*VLOOKUP($A19,'Non-energy Multiplier'!$A$1:$AQ$44,COLUMN('Non-energy Multiplier'!AP$1),0)</f>
        <v>0</v>
      </c>
      <c r="AQ19" s="136">
        <f>$C19*VLOOKUP($A19,'Non-energy Multiplier'!$A$1:$AQ$44,COLUMN('Non-energy Multiplier'!AQ$1),0)</f>
        <v>0</v>
      </c>
      <c r="AR19" s="136" t="str">
        <f>VLOOKUP($A19,'Sector Match'!$A$1:$B$43,2,0)</f>
        <v>pulp paper and printing 17T18</v>
      </c>
    </row>
    <row r="20" spans="1:44" x14ac:dyDescent="0.2">
      <c r="A20" s="12" t="s">
        <v>19</v>
      </c>
      <c r="B20" s="136">
        <f>'Non-energy Use 2019'!D132</f>
        <v>0</v>
      </c>
      <c r="C20" s="136">
        <f>'Non-energy Use 2020'!D132</f>
        <v>0</v>
      </c>
      <c r="D20" s="136">
        <f>$C20*VLOOKUP($A20,'Non-energy Multiplier'!$A$1:$AQ$44,COLUMN('Non-energy Multiplier'!D$1),0)</f>
        <v>0</v>
      </c>
      <c r="E20" s="136">
        <f>$C20*VLOOKUP($A20,'Non-energy Multiplier'!$A$1:$AQ$44,COLUMN('Non-energy Multiplier'!E$1),0)</f>
        <v>0</v>
      </c>
      <c r="F20" s="136">
        <f>$C20*VLOOKUP($A20,'Non-energy Multiplier'!$A$1:$AQ$44,COLUMN('Non-energy Multiplier'!F$1),0)</f>
        <v>0</v>
      </c>
      <c r="G20" s="136">
        <f>$C20*VLOOKUP($A20,'Non-energy Multiplier'!$A$1:$AQ$44,COLUMN('Non-energy Multiplier'!G$1),0)</f>
        <v>0</v>
      </c>
      <c r="H20" s="136">
        <f>$C20*VLOOKUP($A20,'Non-energy Multiplier'!$A$1:$AQ$44,COLUMN('Non-energy Multiplier'!H$1),0)</f>
        <v>0</v>
      </c>
      <c r="I20" s="136">
        <f>$C20*VLOOKUP($A20,'Non-energy Multiplier'!$A$1:$AQ$44,COLUMN('Non-energy Multiplier'!I$1),0)</f>
        <v>0</v>
      </c>
      <c r="J20" s="136">
        <f>$C20*VLOOKUP($A20,'Non-energy Multiplier'!$A$1:$AQ$44,COLUMN('Non-energy Multiplier'!J$1),0)</f>
        <v>0</v>
      </c>
      <c r="K20" s="136">
        <f>$C20*VLOOKUP($A20,'Non-energy Multiplier'!$A$1:$AQ$44,COLUMN('Non-energy Multiplier'!K$1),0)</f>
        <v>0</v>
      </c>
      <c r="L20" s="136">
        <f>$C20*VLOOKUP($A20,'Non-energy Multiplier'!$A$1:$AQ$44,COLUMN('Non-energy Multiplier'!L$1),0)</f>
        <v>0</v>
      </c>
      <c r="M20" s="136">
        <f>$C20*VLOOKUP($A20,'Non-energy Multiplier'!$A$1:$AQ$44,COLUMN('Non-energy Multiplier'!M$1),0)</f>
        <v>0</v>
      </c>
      <c r="N20" s="136">
        <f>$C20*VLOOKUP($A20,'Non-energy Multiplier'!$A$1:$AQ$44,COLUMN('Non-energy Multiplier'!N$1),0)</f>
        <v>0</v>
      </c>
      <c r="O20" s="136">
        <f>$C20*VLOOKUP($A20,'Non-energy Multiplier'!$A$1:$AQ$44,COLUMN('Non-energy Multiplier'!O$1),0)</f>
        <v>0</v>
      </c>
      <c r="P20" s="136">
        <f>$C20*VLOOKUP($A20,'Non-energy Multiplier'!$A$1:$AQ$44,COLUMN('Non-energy Multiplier'!P$1),0)</f>
        <v>0</v>
      </c>
      <c r="Q20" s="136">
        <f>$C20*VLOOKUP($A20,'Non-energy Multiplier'!$A$1:$AQ$44,COLUMN('Non-energy Multiplier'!Q$1),0)</f>
        <v>0</v>
      </c>
      <c r="R20" s="136">
        <f>$C20*VLOOKUP($A20,'Non-energy Multiplier'!$A$1:$AQ$44,COLUMN('Non-energy Multiplier'!R$1),0)</f>
        <v>0</v>
      </c>
      <c r="S20" s="136">
        <f>$C20*VLOOKUP($A20,'Non-energy Multiplier'!$A$1:$AQ$44,COLUMN('Non-energy Multiplier'!S$1),0)</f>
        <v>0</v>
      </c>
      <c r="T20" s="136">
        <f>$C20*VLOOKUP($A20,'Non-energy Multiplier'!$A$1:$AQ$44,COLUMN('Non-energy Multiplier'!T$1),0)</f>
        <v>0</v>
      </c>
      <c r="U20" s="136">
        <f>$C20*VLOOKUP($A20,'Non-energy Multiplier'!$A$1:$AQ$44,COLUMN('Non-energy Multiplier'!U$1),0)</f>
        <v>0</v>
      </c>
      <c r="V20" s="136">
        <f>$C20*VLOOKUP($A20,'Non-energy Multiplier'!$A$1:$AQ$44,COLUMN('Non-energy Multiplier'!V$1),0)</f>
        <v>0</v>
      </c>
      <c r="W20" s="136">
        <f>$C20*VLOOKUP($A20,'Non-energy Multiplier'!$A$1:$AQ$44,COLUMN('Non-energy Multiplier'!W$1),0)</f>
        <v>0</v>
      </c>
      <c r="X20" s="136">
        <f>$C20*VLOOKUP($A20,'Non-energy Multiplier'!$A$1:$AQ$44,COLUMN('Non-energy Multiplier'!X$1),0)</f>
        <v>0</v>
      </c>
      <c r="Y20" s="136">
        <f>$C20*VLOOKUP($A20,'Non-energy Multiplier'!$A$1:$AQ$44,COLUMN('Non-energy Multiplier'!Y$1),0)</f>
        <v>0</v>
      </c>
      <c r="Z20" s="136">
        <f>$C20*VLOOKUP($A20,'Non-energy Multiplier'!$A$1:$AQ$44,COLUMN('Non-energy Multiplier'!Z$1),0)</f>
        <v>0</v>
      </c>
      <c r="AA20" s="136">
        <f>$C20*VLOOKUP($A20,'Non-energy Multiplier'!$A$1:$AQ$44,COLUMN('Non-energy Multiplier'!AA$1),0)</f>
        <v>0</v>
      </c>
      <c r="AB20" s="136">
        <f>$C20*VLOOKUP($A20,'Non-energy Multiplier'!$A$1:$AQ$44,COLUMN('Non-energy Multiplier'!AB$1),0)</f>
        <v>0</v>
      </c>
      <c r="AC20" s="136">
        <f>$C20*VLOOKUP($A20,'Non-energy Multiplier'!$A$1:$AQ$44,COLUMN('Non-energy Multiplier'!AC$1),0)</f>
        <v>0</v>
      </c>
      <c r="AD20" s="136">
        <f>$C20*VLOOKUP($A20,'Non-energy Multiplier'!$A$1:$AQ$44,COLUMN('Non-energy Multiplier'!AD$1),0)</f>
        <v>0</v>
      </c>
      <c r="AE20" s="136">
        <f>$C20*VLOOKUP($A20,'Non-energy Multiplier'!$A$1:$AQ$44,COLUMN('Non-energy Multiplier'!AE$1),0)</f>
        <v>0</v>
      </c>
      <c r="AF20" s="136">
        <f>$C20*VLOOKUP($A20,'Non-energy Multiplier'!$A$1:$AQ$44,COLUMN('Non-energy Multiplier'!AF$1),0)</f>
        <v>0</v>
      </c>
      <c r="AG20" s="136">
        <f>$C20*VLOOKUP($A20,'Non-energy Multiplier'!$A$1:$AQ$44,COLUMN('Non-energy Multiplier'!AG$1),0)</f>
        <v>0</v>
      </c>
      <c r="AH20" s="136">
        <f>$C20*VLOOKUP($A20,'Non-energy Multiplier'!$A$1:$AQ$44,COLUMN('Non-energy Multiplier'!AH$1),0)</f>
        <v>0</v>
      </c>
      <c r="AI20" s="136">
        <f>$C20*VLOOKUP($A20,'Non-energy Multiplier'!$A$1:$AQ$44,COLUMN('Non-energy Multiplier'!AI$1),0)</f>
        <v>0</v>
      </c>
      <c r="AJ20" s="136">
        <f>$C20*VLOOKUP($A20,'Non-energy Multiplier'!$A$1:$AQ$44,COLUMN('Non-energy Multiplier'!AJ$1),0)</f>
        <v>0</v>
      </c>
      <c r="AK20" s="136">
        <f>$C20*VLOOKUP($A20,'Non-energy Multiplier'!$A$1:$AQ$44,COLUMN('Non-energy Multiplier'!AK$1),0)</f>
        <v>0</v>
      </c>
      <c r="AL20" s="136">
        <f>$C20*VLOOKUP($A20,'Non-energy Multiplier'!$A$1:$AQ$44,COLUMN('Non-energy Multiplier'!AL$1),0)</f>
        <v>0</v>
      </c>
      <c r="AM20" s="136">
        <f>$C20*VLOOKUP($A20,'Non-energy Multiplier'!$A$1:$AQ$44,COLUMN('Non-energy Multiplier'!AM$1),0)</f>
        <v>0</v>
      </c>
      <c r="AN20" s="136">
        <f>$C20*VLOOKUP($A20,'Non-energy Multiplier'!$A$1:$AQ$44,COLUMN('Non-energy Multiplier'!AN$1),0)</f>
        <v>0</v>
      </c>
      <c r="AO20" s="136">
        <f>$C20*VLOOKUP($A20,'Non-energy Multiplier'!$A$1:$AQ$44,COLUMN('Non-energy Multiplier'!AO$1),0)</f>
        <v>0</v>
      </c>
      <c r="AP20" s="136">
        <f>$C20*VLOOKUP($A20,'Non-energy Multiplier'!$A$1:$AQ$44,COLUMN('Non-energy Multiplier'!AP$1),0)</f>
        <v>0</v>
      </c>
      <c r="AQ20" s="136">
        <f>$C20*VLOOKUP($A20,'Non-energy Multiplier'!$A$1:$AQ$44,COLUMN('Non-energy Multiplier'!AQ$1),0)</f>
        <v>0</v>
      </c>
      <c r="AR20" s="136" t="str">
        <f>VLOOKUP($A20,'Sector Match'!$A$1:$B$43,2,0)</f>
        <v>pulp paper and printing 17T18</v>
      </c>
    </row>
    <row r="21" spans="1:44" x14ac:dyDescent="0.2">
      <c r="A21" s="12" t="s">
        <v>20</v>
      </c>
      <c r="B21" s="136">
        <f>'Non-energy Use 2019'!D133</f>
        <v>0</v>
      </c>
      <c r="C21" s="136">
        <f>'Non-energy Use 2020'!D133</f>
        <v>0</v>
      </c>
      <c r="D21" s="136">
        <f>$C21*VLOOKUP($A21,'Non-energy Multiplier'!$A$1:$AQ$44,COLUMN('Non-energy Multiplier'!D$1),0)</f>
        <v>0</v>
      </c>
      <c r="E21" s="136">
        <f>$C21*VLOOKUP($A21,'Non-energy Multiplier'!$A$1:$AQ$44,COLUMN('Non-energy Multiplier'!E$1),0)</f>
        <v>0</v>
      </c>
      <c r="F21" s="136">
        <f>$C21*VLOOKUP($A21,'Non-energy Multiplier'!$A$1:$AQ$44,COLUMN('Non-energy Multiplier'!F$1),0)</f>
        <v>0</v>
      </c>
      <c r="G21" s="136">
        <f>$C21*VLOOKUP($A21,'Non-energy Multiplier'!$A$1:$AQ$44,COLUMN('Non-energy Multiplier'!G$1),0)</f>
        <v>0</v>
      </c>
      <c r="H21" s="136">
        <f>$C21*VLOOKUP($A21,'Non-energy Multiplier'!$A$1:$AQ$44,COLUMN('Non-energy Multiplier'!H$1),0)</f>
        <v>0</v>
      </c>
      <c r="I21" s="136">
        <f>$C21*VLOOKUP($A21,'Non-energy Multiplier'!$A$1:$AQ$44,COLUMN('Non-energy Multiplier'!I$1),0)</f>
        <v>0</v>
      </c>
      <c r="J21" s="136">
        <f>$C21*VLOOKUP($A21,'Non-energy Multiplier'!$A$1:$AQ$44,COLUMN('Non-energy Multiplier'!J$1),0)</f>
        <v>0</v>
      </c>
      <c r="K21" s="136">
        <f>$C21*VLOOKUP($A21,'Non-energy Multiplier'!$A$1:$AQ$44,COLUMN('Non-energy Multiplier'!K$1),0)</f>
        <v>0</v>
      </c>
      <c r="L21" s="136">
        <f>$C21*VLOOKUP($A21,'Non-energy Multiplier'!$A$1:$AQ$44,COLUMN('Non-energy Multiplier'!L$1),0)</f>
        <v>0</v>
      </c>
      <c r="M21" s="136">
        <f>$C21*VLOOKUP($A21,'Non-energy Multiplier'!$A$1:$AQ$44,COLUMN('Non-energy Multiplier'!M$1),0)</f>
        <v>0</v>
      </c>
      <c r="N21" s="136">
        <f>$C21*VLOOKUP($A21,'Non-energy Multiplier'!$A$1:$AQ$44,COLUMN('Non-energy Multiplier'!N$1),0)</f>
        <v>0</v>
      </c>
      <c r="O21" s="136">
        <f>$C21*VLOOKUP($A21,'Non-energy Multiplier'!$A$1:$AQ$44,COLUMN('Non-energy Multiplier'!O$1),0)</f>
        <v>0</v>
      </c>
      <c r="P21" s="136">
        <f>$C21*VLOOKUP($A21,'Non-energy Multiplier'!$A$1:$AQ$44,COLUMN('Non-energy Multiplier'!P$1),0)</f>
        <v>0</v>
      </c>
      <c r="Q21" s="136">
        <f>$C21*VLOOKUP($A21,'Non-energy Multiplier'!$A$1:$AQ$44,COLUMN('Non-energy Multiplier'!Q$1),0)</f>
        <v>0</v>
      </c>
      <c r="R21" s="136">
        <f>$C21*VLOOKUP($A21,'Non-energy Multiplier'!$A$1:$AQ$44,COLUMN('Non-energy Multiplier'!R$1),0)</f>
        <v>0</v>
      </c>
      <c r="S21" s="136">
        <f>$C21*VLOOKUP($A21,'Non-energy Multiplier'!$A$1:$AQ$44,COLUMN('Non-energy Multiplier'!S$1),0)</f>
        <v>0</v>
      </c>
      <c r="T21" s="136">
        <f>$C21*VLOOKUP($A21,'Non-energy Multiplier'!$A$1:$AQ$44,COLUMN('Non-energy Multiplier'!T$1),0)</f>
        <v>0</v>
      </c>
      <c r="U21" s="136">
        <f>$C21*VLOOKUP($A21,'Non-energy Multiplier'!$A$1:$AQ$44,COLUMN('Non-energy Multiplier'!U$1),0)</f>
        <v>0</v>
      </c>
      <c r="V21" s="136">
        <f>$C21*VLOOKUP($A21,'Non-energy Multiplier'!$A$1:$AQ$44,COLUMN('Non-energy Multiplier'!V$1),0)</f>
        <v>0</v>
      </c>
      <c r="W21" s="136">
        <f>$C21*VLOOKUP($A21,'Non-energy Multiplier'!$A$1:$AQ$44,COLUMN('Non-energy Multiplier'!W$1),0)</f>
        <v>0</v>
      </c>
      <c r="X21" s="136">
        <f>$C21*VLOOKUP($A21,'Non-energy Multiplier'!$A$1:$AQ$44,COLUMN('Non-energy Multiplier'!X$1),0)</f>
        <v>0</v>
      </c>
      <c r="Y21" s="136">
        <f>$C21*VLOOKUP($A21,'Non-energy Multiplier'!$A$1:$AQ$44,COLUMN('Non-energy Multiplier'!Y$1),0)</f>
        <v>0</v>
      </c>
      <c r="Z21" s="136">
        <f>$C21*VLOOKUP($A21,'Non-energy Multiplier'!$A$1:$AQ$44,COLUMN('Non-energy Multiplier'!Z$1),0)</f>
        <v>0</v>
      </c>
      <c r="AA21" s="136">
        <f>$C21*VLOOKUP($A21,'Non-energy Multiplier'!$A$1:$AQ$44,COLUMN('Non-energy Multiplier'!AA$1),0)</f>
        <v>0</v>
      </c>
      <c r="AB21" s="136">
        <f>$C21*VLOOKUP($A21,'Non-energy Multiplier'!$A$1:$AQ$44,COLUMN('Non-energy Multiplier'!AB$1),0)</f>
        <v>0</v>
      </c>
      <c r="AC21" s="136">
        <f>$C21*VLOOKUP($A21,'Non-energy Multiplier'!$A$1:$AQ$44,COLUMN('Non-energy Multiplier'!AC$1),0)</f>
        <v>0</v>
      </c>
      <c r="AD21" s="136">
        <f>$C21*VLOOKUP($A21,'Non-energy Multiplier'!$A$1:$AQ$44,COLUMN('Non-energy Multiplier'!AD$1),0)</f>
        <v>0</v>
      </c>
      <c r="AE21" s="136">
        <f>$C21*VLOOKUP($A21,'Non-energy Multiplier'!$A$1:$AQ$44,COLUMN('Non-energy Multiplier'!AE$1),0)</f>
        <v>0</v>
      </c>
      <c r="AF21" s="136">
        <f>$C21*VLOOKUP($A21,'Non-energy Multiplier'!$A$1:$AQ$44,COLUMN('Non-energy Multiplier'!AF$1),0)</f>
        <v>0</v>
      </c>
      <c r="AG21" s="136">
        <f>$C21*VLOOKUP($A21,'Non-energy Multiplier'!$A$1:$AQ$44,COLUMN('Non-energy Multiplier'!AG$1),0)</f>
        <v>0</v>
      </c>
      <c r="AH21" s="136">
        <f>$C21*VLOOKUP($A21,'Non-energy Multiplier'!$A$1:$AQ$44,COLUMN('Non-energy Multiplier'!AH$1),0)</f>
        <v>0</v>
      </c>
      <c r="AI21" s="136">
        <f>$C21*VLOOKUP($A21,'Non-energy Multiplier'!$A$1:$AQ$44,COLUMN('Non-energy Multiplier'!AI$1),0)</f>
        <v>0</v>
      </c>
      <c r="AJ21" s="136">
        <f>$C21*VLOOKUP($A21,'Non-energy Multiplier'!$A$1:$AQ$44,COLUMN('Non-energy Multiplier'!AJ$1),0)</f>
        <v>0</v>
      </c>
      <c r="AK21" s="136">
        <f>$C21*VLOOKUP($A21,'Non-energy Multiplier'!$A$1:$AQ$44,COLUMN('Non-energy Multiplier'!AK$1),0)</f>
        <v>0</v>
      </c>
      <c r="AL21" s="136">
        <f>$C21*VLOOKUP($A21,'Non-energy Multiplier'!$A$1:$AQ$44,COLUMN('Non-energy Multiplier'!AL$1),0)</f>
        <v>0</v>
      </c>
      <c r="AM21" s="136">
        <f>$C21*VLOOKUP($A21,'Non-energy Multiplier'!$A$1:$AQ$44,COLUMN('Non-energy Multiplier'!AM$1),0)</f>
        <v>0</v>
      </c>
      <c r="AN21" s="136">
        <f>$C21*VLOOKUP($A21,'Non-energy Multiplier'!$A$1:$AQ$44,COLUMN('Non-energy Multiplier'!AN$1),0)</f>
        <v>0</v>
      </c>
      <c r="AO21" s="136">
        <f>$C21*VLOOKUP($A21,'Non-energy Multiplier'!$A$1:$AQ$44,COLUMN('Non-energy Multiplier'!AO$1),0)</f>
        <v>0</v>
      </c>
      <c r="AP21" s="136">
        <f>$C21*VLOOKUP($A21,'Non-energy Multiplier'!$A$1:$AQ$44,COLUMN('Non-energy Multiplier'!AP$1),0)</f>
        <v>0</v>
      </c>
      <c r="AQ21" s="136">
        <f>$C21*VLOOKUP($A21,'Non-energy Multiplier'!$A$1:$AQ$44,COLUMN('Non-energy Multiplier'!AQ$1),0)</f>
        <v>0</v>
      </c>
      <c r="AR21" s="136" t="str">
        <f>VLOOKUP($A21,'Sector Match'!$A$1:$B$43,2,0)</f>
        <v>pulp paper and printing 17T18</v>
      </c>
    </row>
    <row r="22" spans="1:44" x14ac:dyDescent="0.2">
      <c r="A22" s="12" t="s">
        <v>21</v>
      </c>
      <c r="B22" s="136">
        <f>'Non-energy Use 2019'!D134</f>
        <v>1689618986688647</v>
      </c>
      <c r="C22" s="354">
        <f>'Non-energy Use 2020'!D134</f>
        <v>1940845965433898.5</v>
      </c>
      <c r="D22" s="136">
        <f>$C22*VLOOKUP($A22,'Non-energy Multiplier'!$A$1:$AQ$44,COLUMN('Non-energy Multiplier'!D$1),0)</f>
        <v>1911352758959397</v>
      </c>
      <c r="E22" s="136">
        <f>$C22*VLOOKUP($A22,'Non-energy Multiplier'!$A$1:$AQ$44,COLUMN('Non-energy Multiplier'!E$1),0)</f>
        <v>1948425434403722</v>
      </c>
      <c r="F22" s="136">
        <f>$C22*VLOOKUP($A22,'Non-energy Multiplier'!$A$1:$AQ$44,COLUMN('Non-energy Multiplier'!F$1),0)</f>
        <v>2102850667629475.3</v>
      </c>
      <c r="G22" s="136">
        <f>$C22*VLOOKUP($A22,'Non-energy Multiplier'!$A$1:$AQ$44,COLUMN('Non-energy Multiplier'!G$1),0)</f>
        <v>2257275900855229</v>
      </c>
      <c r="H22" s="136">
        <f>$C22*VLOOKUP($A22,'Non-energy Multiplier'!$A$1:$AQ$44,COLUMN('Non-energy Multiplier'!H$1),0)</f>
        <v>2411701134080983</v>
      </c>
      <c r="I22" s="136">
        <f>$C22*VLOOKUP($A22,'Non-energy Multiplier'!$A$1:$AQ$44,COLUMN('Non-energy Multiplier'!I$1),0)</f>
        <v>2465294131067119.5</v>
      </c>
      <c r="J22" s="136">
        <f>$C22*VLOOKUP($A22,'Non-energy Multiplier'!$A$1:$AQ$44,COLUMN('Non-energy Multiplier'!J$1),0)</f>
        <v>2518887128053256.5</v>
      </c>
      <c r="K22" s="136">
        <f>$C22*VLOOKUP($A22,'Non-energy Multiplier'!$A$1:$AQ$44,COLUMN('Non-energy Multiplier'!K$1),0)</f>
        <v>2572480125039394</v>
      </c>
      <c r="L22" s="136">
        <f>$C22*VLOOKUP($A22,'Non-energy Multiplier'!$A$1:$AQ$44,COLUMN('Non-energy Multiplier'!L$1),0)</f>
        <v>2626073122025530.5</v>
      </c>
      <c r="M22" s="136">
        <f>$C22*VLOOKUP($A22,'Non-energy Multiplier'!$A$1:$AQ$44,COLUMN('Non-energy Multiplier'!M$1),0)</f>
        <v>2679666119011667.5</v>
      </c>
      <c r="N22" s="136">
        <f>$C22*VLOOKUP($A22,'Non-energy Multiplier'!$A$1:$AQ$44,COLUMN('Non-energy Multiplier'!N$1),0)</f>
        <v>2683494323563145</v>
      </c>
      <c r="O22" s="136">
        <f>$C22*VLOOKUP($A22,'Non-energy Multiplier'!$A$1:$AQ$44,COLUMN('Non-energy Multiplier'!O$1),0)</f>
        <v>2687322528114623</v>
      </c>
      <c r="P22" s="136">
        <f>$C22*VLOOKUP($A22,'Non-energy Multiplier'!$A$1:$AQ$44,COLUMN('Non-energy Multiplier'!P$1),0)</f>
        <v>2691150732666100.5</v>
      </c>
      <c r="Q22" s="136">
        <f>$C22*VLOOKUP($A22,'Non-energy Multiplier'!$A$1:$AQ$44,COLUMN('Non-energy Multiplier'!Q$1),0)</f>
        <v>2694978937217579</v>
      </c>
      <c r="R22" s="136">
        <f>$C22*VLOOKUP($A22,'Non-energy Multiplier'!$A$1:$AQ$44,COLUMN('Non-energy Multiplier'!R$1),0)</f>
        <v>2698807141769056.5</v>
      </c>
      <c r="S22" s="136">
        <f>$C22*VLOOKUP($A22,'Non-energy Multiplier'!$A$1:$AQ$44,COLUMN('Non-energy Multiplier'!S$1),0)</f>
        <v>2668182635673568.5</v>
      </c>
      <c r="T22" s="136">
        <f>$C22*VLOOKUP($A22,'Non-energy Multiplier'!$A$1:$AQ$44,COLUMN('Non-energy Multiplier'!T$1),0)</f>
        <v>2637558129578081</v>
      </c>
      <c r="U22" s="136">
        <f>$C22*VLOOKUP($A22,'Non-energy Multiplier'!$A$1:$AQ$44,COLUMN('Non-energy Multiplier'!U$1),0)</f>
        <v>2606933623482592.5</v>
      </c>
      <c r="V22" s="136">
        <f>$C22*VLOOKUP($A22,'Non-energy Multiplier'!$A$1:$AQ$44,COLUMN('Non-energy Multiplier'!V$1),0)</f>
        <v>2576309117387104.5</v>
      </c>
      <c r="W22" s="136">
        <f>$C22*VLOOKUP($A22,'Non-energy Multiplier'!$A$1:$AQ$44,COLUMN('Non-energy Multiplier'!W$1),0)</f>
        <v>2545684611291617</v>
      </c>
      <c r="X22" s="136">
        <f>$C22*VLOOKUP($A22,'Non-energy Multiplier'!$A$1:$AQ$44,COLUMN('Non-energy Multiplier'!X$1),0)</f>
        <v>2488263426880007</v>
      </c>
      <c r="Y22" s="136">
        <f>$C22*VLOOKUP($A22,'Non-energy Multiplier'!$A$1:$AQ$44,COLUMN('Non-energy Multiplier'!Y$1),0)</f>
        <v>2430842242468397</v>
      </c>
      <c r="Z22" s="136">
        <f>$C22*VLOOKUP($A22,'Non-energy Multiplier'!$A$1:$AQ$44,COLUMN('Non-energy Multiplier'!Z$1),0)</f>
        <v>2373421058056787.5</v>
      </c>
      <c r="AA22" s="136">
        <f>$C22*VLOOKUP($A22,'Non-energy Multiplier'!$A$1:$AQ$44,COLUMN('Non-energy Multiplier'!AA$1),0)</f>
        <v>2315999873645178</v>
      </c>
      <c r="AB22" s="136">
        <f>$C22*VLOOKUP($A22,'Non-energy Multiplier'!$A$1:$AQ$44,COLUMN('Non-energy Multiplier'!AB$1),0)</f>
        <v>2258578689233568.5</v>
      </c>
      <c r="AC22" s="136">
        <f>$C22*VLOOKUP($A22,'Non-energy Multiplier'!$A$1:$AQ$44,COLUMN('Non-energy Multiplier'!AC$1),0)</f>
        <v>2201157504821958.8</v>
      </c>
      <c r="AD22" s="136">
        <f>$C22*VLOOKUP($A22,'Non-energy Multiplier'!$A$1:$AQ$44,COLUMN('Non-energy Multiplier'!AD$1),0)</f>
        <v>2143736320410348.8</v>
      </c>
      <c r="AE22" s="136">
        <f>$C22*VLOOKUP($A22,'Non-energy Multiplier'!$A$1:$AQ$44,COLUMN('Non-energy Multiplier'!AE$1),0)</f>
        <v>2086315135998739</v>
      </c>
      <c r="AF22" s="136">
        <f>$C22*VLOOKUP($A22,'Non-energy Multiplier'!$A$1:$AQ$44,COLUMN('Non-energy Multiplier'!AF$1),0)</f>
        <v>2028893951587129</v>
      </c>
      <c r="AG22" s="136">
        <f>$C22*VLOOKUP($A22,'Non-energy Multiplier'!$A$1:$AQ$44,COLUMN('Non-energy Multiplier'!AG$1),0)</f>
        <v>1971472767175519.8</v>
      </c>
      <c r="AH22" s="136">
        <f>$C22*VLOOKUP($A22,'Non-energy Multiplier'!$A$1:$AQ$44,COLUMN('Non-energy Multiplier'!AH$1),0)</f>
        <v>1921707632220759.3</v>
      </c>
      <c r="AI22" s="136">
        <f>$C22*VLOOKUP($A22,'Non-energy Multiplier'!$A$1:$AQ$44,COLUMN('Non-energy Multiplier'!AI$1),0)</f>
        <v>1871942497265998.8</v>
      </c>
      <c r="AJ22" s="136">
        <f>$C22*VLOOKUP($A22,'Non-energy Multiplier'!$A$1:$AQ$44,COLUMN('Non-energy Multiplier'!AJ$1),0)</f>
        <v>1822177362311238</v>
      </c>
      <c r="AK22" s="136">
        <f>$C22*VLOOKUP($A22,'Non-energy Multiplier'!$A$1:$AQ$44,COLUMN('Non-energy Multiplier'!AK$1),0)</f>
        <v>1772412227356477.3</v>
      </c>
      <c r="AL22" s="136">
        <f>$C22*VLOOKUP($A22,'Non-energy Multiplier'!$A$1:$AQ$44,COLUMN('Non-energy Multiplier'!AL$1),0)</f>
        <v>1722647092401717</v>
      </c>
      <c r="AM22" s="136">
        <f>$C22*VLOOKUP($A22,'Non-energy Multiplier'!$A$1:$AQ$44,COLUMN('Non-energy Multiplier'!AM$1),0)</f>
        <v>1670382096370072</v>
      </c>
      <c r="AN22" s="136">
        <f>$C22*VLOOKUP($A22,'Non-energy Multiplier'!$A$1:$AQ$44,COLUMN('Non-energy Multiplier'!AN$1),0)</f>
        <v>1618117100338426.8</v>
      </c>
      <c r="AO22" s="136">
        <f>$C22*VLOOKUP($A22,'Non-energy Multiplier'!$A$1:$AQ$44,COLUMN('Non-energy Multiplier'!AO$1),0)</f>
        <v>1565852104306781.5</v>
      </c>
      <c r="AP22" s="136">
        <f>$C22*VLOOKUP($A22,'Non-energy Multiplier'!$A$1:$AQ$44,COLUMN('Non-energy Multiplier'!AP$1),0)</f>
        <v>1513587108275136.3</v>
      </c>
      <c r="AQ22" s="136">
        <f>$C22*VLOOKUP($A22,'Non-energy Multiplier'!$A$1:$AQ$44,COLUMN('Non-energy Multiplier'!AQ$1),0)</f>
        <v>1461322112243491.3</v>
      </c>
      <c r="AR22" s="136" t="str">
        <f>VLOOKUP($A22,'Sector Match'!$A$1:$B$43,2,0)</f>
        <v>refined petroleum and coke 19</v>
      </c>
    </row>
    <row r="23" spans="1:44" x14ac:dyDescent="0.2">
      <c r="A23" s="12" t="s">
        <v>1</v>
      </c>
      <c r="B23" s="136">
        <f>'Non-energy Use 2019'!D135</f>
        <v>1842069510731576.8</v>
      </c>
      <c r="C23" s="136">
        <f>'Non-energy Use 2020'!D135</f>
        <v>2199803461851209</v>
      </c>
      <c r="D23" s="136">
        <f>$C23*VLOOKUP($A23,'Non-energy Multiplier'!$A$1:$AQ$44,COLUMN('Non-energy Multiplier'!D$1),0)</f>
        <v>2346911569788211.5</v>
      </c>
      <c r="E23" s="136">
        <f>$C23*VLOOKUP($A23,'Non-energy Multiplier'!$A$1:$AQ$44,COLUMN('Non-energy Multiplier'!E$1),0)</f>
        <v>2327732637362006.5</v>
      </c>
      <c r="F23" s="136">
        <f>$C23*VLOOKUP($A23,'Non-energy Multiplier'!$A$1:$AQ$44,COLUMN('Non-energy Multiplier'!F$1),0)</f>
        <v>2542152851893329</v>
      </c>
      <c r="G23" s="136">
        <f>$C23*VLOOKUP($A23,'Non-energy Multiplier'!$A$1:$AQ$44,COLUMN('Non-energy Multiplier'!G$1),0)</f>
        <v>2756573066424652.5</v>
      </c>
      <c r="H23" s="136">
        <f>$C23*VLOOKUP($A23,'Non-energy Multiplier'!$A$1:$AQ$44,COLUMN('Non-energy Multiplier'!H$1),0)</f>
        <v>2970993280955975</v>
      </c>
      <c r="I23" s="136">
        <f>$C23*VLOOKUP($A23,'Non-energy Multiplier'!$A$1:$AQ$44,COLUMN('Non-energy Multiplier'!I$1),0)</f>
        <v>3079192749656833</v>
      </c>
      <c r="J23" s="136">
        <f>$C23*VLOOKUP($A23,'Non-energy Multiplier'!$A$1:$AQ$44,COLUMN('Non-energy Multiplier'!J$1),0)</f>
        <v>3187392218357690</v>
      </c>
      <c r="K23" s="136">
        <f>$C23*VLOOKUP($A23,'Non-energy Multiplier'!$A$1:$AQ$44,COLUMN('Non-energy Multiplier'!K$1),0)</f>
        <v>3295591687058547.5</v>
      </c>
      <c r="L23" s="136">
        <f>$C23*VLOOKUP($A23,'Non-energy Multiplier'!$A$1:$AQ$44,COLUMN('Non-energy Multiplier'!L$1),0)</f>
        <v>3403791155759405</v>
      </c>
      <c r="M23" s="136">
        <f>$C23*VLOOKUP($A23,'Non-energy Multiplier'!$A$1:$AQ$44,COLUMN('Non-energy Multiplier'!M$1),0)</f>
        <v>3511990624460263</v>
      </c>
      <c r="N23" s="136">
        <f>$C23*VLOOKUP($A23,'Non-energy Multiplier'!$A$1:$AQ$44,COLUMN('Non-energy Multiplier'!N$1),0)</f>
        <v>3574129221307427.5</v>
      </c>
      <c r="O23" s="136">
        <f>$C23*VLOOKUP($A23,'Non-energy Multiplier'!$A$1:$AQ$44,COLUMN('Non-energy Multiplier'!O$1),0)</f>
        <v>3636267818154593</v>
      </c>
      <c r="P23" s="136">
        <f>$C23*VLOOKUP($A23,'Non-energy Multiplier'!$A$1:$AQ$44,COLUMN('Non-energy Multiplier'!P$1),0)</f>
        <v>3698406415001758</v>
      </c>
      <c r="Q23" s="136">
        <f>$C23*VLOOKUP($A23,'Non-energy Multiplier'!$A$1:$AQ$44,COLUMN('Non-energy Multiplier'!Q$1),0)</f>
        <v>3760545011848923</v>
      </c>
      <c r="R23" s="136">
        <f>$C23*VLOOKUP($A23,'Non-energy Multiplier'!$A$1:$AQ$44,COLUMN('Non-energy Multiplier'!R$1),0)</f>
        <v>3822683608696087.5</v>
      </c>
      <c r="S23" s="136">
        <f>$C23*VLOOKUP($A23,'Non-energy Multiplier'!$A$1:$AQ$44,COLUMN('Non-energy Multiplier'!S$1),0)</f>
        <v>3855043550181073</v>
      </c>
      <c r="T23" s="136">
        <f>$C23*VLOOKUP($A23,'Non-energy Multiplier'!$A$1:$AQ$44,COLUMN('Non-energy Multiplier'!T$1),0)</f>
        <v>3887403491666058</v>
      </c>
      <c r="U23" s="136">
        <f>$C23*VLOOKUP($A23,'Non-energy Multiplier'!$A$1:$AQ$44,COLUMN('Non-energy Multiplier'!U$1),0)</f>
        <v>3919763433151043</v>
      </c>
      <c r="V23" s="136">
        <f>$C23*VLOOKUP($A23,'Non-energy Multiplier'!$A$1:$AQ$44,COLUMN('Non-energy Multiplier'!V$1),0)</f>
        <v>3952123374636028.5</v>
      </c>
      <c r="W23" s="136">
        <f>$C23*VLOOKUP($A23,'Non-energy Multiplier'!$A$1:$AQ$44,COLUMN('Non-energy Multiplier'!W$1),0)</f>
        <v>3984483316121013</v>
      </c>
      <c r="X23" s="136">
        <f>$C23*VLOOKUP($A23,'Non-energy Multiplier'!$A$1:$AQ$44,COLUMN('Non-energy Multiplier'!X$1),0)</f>
        <v>3999126248308562.5</v>
      </c>
      <c r="Y23" s="136">
        <f>$C23*VLOOKUP($A23,'Non-energy Multiplier'!$A$1:$AQ$44,COLUMN('Non-energy Multiplier'!Y$1),0)</f>
        <v>4013769180496112</v>
      </c>
      <c r="Z23" s="136">
        <f>$C23*VLOOKUP($A23,'Non-energy Multiplier'!$A$1:$AQ$44,COLUMN('Non-energy Multiplier'!Z$1),0)</f>
        <v>4028412112683661.5</v>
      </c>
      <c r="AA23" s="136">
        <f>$C23*VLOOKUP($A23,'Non-energy Multiplier'!$A$1:$AQ$44,COLUMN('Non-energy Multiplier'!AA$1),0)</f>
        <v>4043055044871211</v>
      </c>
      <c r="AB23" s="136">
        <f>$C23*VLOOKUP($A23,'Non-energy Multiplier'!$A$1:$AQ$44,COLUMN('Non-energy Multiplier'!AB$1),0)</f>
        <v>4057697977058760.5</v>
      </c>
      <c r="AC23" s="136">
        <f>$C23*VLOOKUP($A23,'Non-energy Multiplier'!$A$1:$AQ$44,COLUMN('Non-energy Multiplier'!AC$1),0)</f>
        <v>4057131435039599</v>
      </c>
      <c r="AD23" s="136">
        <f>$C23*VLOOKUP($A23,'Non-energy Multiplier'!$A$1:$AQ$44,COLUMN('Non-energy Multiplier'!AD$1),0)</f>
        <v>4056564893020438</v>
      </c>
      <c r="AE23" s="136">
        <f>$C23*VLOOKUP($A23,'Non-energy Multiplier'!$A$1:$AQ$44,COLUMN('Non-energy Multiplier'!AE$1),0)</f>
        <v>4055998351001276.5</v>
      </c>
      <c r="AF23" s="136">
        <f>$C23*VLOOKUP($A23,'Non-energy Multiplier'!$A$1:$AQ$44,COLUMN('Non-energy Multiplier'!AF$1),0)</f>
        <v>4055431808982116</v>
      </c>
      <c r="AG23" s="136">
        <f>$C23*VLOOKUP($A23,'Non-energy Multiplier'!$A$1:$AQ$44,COLUMN('Non-energy Multiplier'!AG$1),0)</f>
        <v>4054865266962955</v>
      </c>
      <c r="AH23" s="136">
        <f>$C23*VLOOKUP($A23,'Non-energy Multiplier'!$A$1:$AQ$44,COLUMN('Non-energy Multiplier'!AH$1),0)</f>
        <v>4040480463387685.5</v>
      </c>
      <c r="AI23" s="136">
        <f>$C23*VLOOKUP($A23,'Non-energy Multiplier'!$A$1:$AQ$44,COLUMN('Non-energy Multiplier'!AI$1),0)</f>
        <v>4026095659812417</v>
      </c>
      <c r="AJ23" s="136">
        <f>$C23*VLOOKUP($A23,'Non-energy Multiplier'!$A$1:$AQ$44,COLUMN('Non-energy Multiplier'!AJ$1),0)</f>
        <v>4011710856237148</v>
      </c>
      <c r="AK23" s="136">
        <f>$C23*VLOOKUP($A23,'Non-energy Multiplier'!$A$1:$AQ$44,COLUMN('Non-energy Multiplier'!AK$1),0)</f>
        <v>3997326052661879</v>
      </c>
      <c r="AL23" s="136">
        <f>$C23*VLOOKUP($A23,'Non-energy Multiplier'!$A$1:$AQ$44,COLUMN('Non-energy Multiplier'!AL$1),0)</f>
        <v>3982941249086610</v>
      </c>
      <c r="AM23" s="136">
        <f>$C23*VLOOKUP($A23,'Non-energy Multiplier'!$A$1:$AQ$44,COLUMN('Non-energy Multiplier'!AM$1),0)</f>
        <v>3966017063384036</v>
      </c>
      <c r="AN23" s="136">
        <f>$C23*VLOOKUP($A23,'Non-energy Multiplier'!$A$1:$AQ$44,COLUMN('Non-energy Multiplier'!AN$1),0)</f>
        <v>3949092877681462</v>
      </c>
      <c r="AO23" s="136">
        <f>$C23*VLOOKUP($A23,'Non-energy Multiplier'!$A$1:$AQ$44,COLUMN('Non-energy Multiplier'!AO$1),0)</f>
        <v>3932168691978887.5</v>
      </c>
      <c r="AP23" s="136">
        <f>$C23*VLOOKUP($A23,'Non-energy Multiplier'!$A$1:$AQ$44,COLUMN('Non-energy Multiplier'!AP$1),0)</f>
        <v>3915244506276314</v>
      </c>
      <c r="AQ23" s="136">
        <f>$C23*VLOOKUP($A23,'Non-energy Multiplier'!$A$1:$AQ$44,COLUMN('Non-energy Multiplier'!AQ$1),0)</f>
        <v>3898320320573739.5</v>
      </c>
      <c r="AR23" s="136" t="str">
        <f>VLOOKUP($A23,'Sector Match'!$A$1:$B$43,2,0)</f>
        <v>chemicals 20</v>
      </c>
    </row>
    <row r="24" spans="1:44" x14ac:dyDescent="0.2">
      <c r="A24" s="12" t="s">
        <v>22</v>
      </c>
      <c r="B24" s="136">
        <f>'Non-energy Use 2019'!D136</f>
        <v>0</v>
      </c>
      <c r="C24" s="136">
        <f>'Non-energy Use 2020'!D136</f>
        <v>0</v>
      </c>
      <c r="D24" s="136">
        <f>$C24*VLOOKUP($A24,'Non-energy Multiplier'!$A$1:$AQ$44,COLUMN('Non-energy Multiplier'!D$1),0)</f>
        <v>0</v>
      </c>
      <c r="E24" s="136">
        <f>$C24*VLOOKUP($A24,'Non-energy Multiplier'!$A$1:$AQ$44,COLUMN('Non-energy Multiplier'!E$1),0)</f>
        <v>0</v>
      </c>
      <c r="F24" s="136">
        <f>$C24*VLOOKUP($A24,'Non-energy Multiplier'!$A$1:$AQ$44,COLUMN('Non-energy Multiplier'!F$1),0)</f>
        <v>0</v>
      </c>
      <c r="G24" s="136">
        <f>$C24*VLOOKUP($A24,'Non-energy Multiplier'!$A$1:$AQ$44,COLUMN('Non-energy Multiplier'!G$1),0)</f>
        <v>0</v>
      </c>
      <c r="H24" s="136">
        <f>$C24*VLOOKUP($A24,'Non-energy Multiplier'!$A$1:$AQ$44,COLUMN('Non-energy Multiplier'!H$1),0)</f>
        <v>0</v>
      </c>
      <c r="I24" s="136">
        <f>$C24*VLOOKUP($A24,'Non-energy Multiplier'!$A$1:$AQ$44,COLUMN('Non-energy Multiplier'!I$1),0)</f>
        <v>0</v>
      </c>
      <c r="J24" s="136">
        <f>$C24*VLOOKUP($A24,'Non-energy Multiplier'!$A$1:$AQ$44,COLUMN('Non-energy Multiplier'!J$1),0)</f>
        <v>0</v>
      </c>
      <c r="K24" s="136">
        <f>$C24*VLOOKUP($A24,'Non-energy Multiplier'!$A$1:$AQ$44,COLUMN('Non-energy Multiplier'!K$1),0)</f>
        <v>0</v>
      </c>
      <c r="L24" s="136">
        <f>$C24*VLOOKUP($A24,'Non-energy Multiplier'!$A$1:$AQ$44,COLUMN('Non-energy Multiplier'!L$1),0)</f>
        <v>0</v>
      </c>
      <c r="M24" s="136">
        <f>$C24*VLOOKUP($A24,'Non-energy Multiplier'!$A$1:$AQ$44,COLUMN('Non-energy Multiplier'!M$1),0)</f>
        <v>0</v>
      </c>
      <c r="N24" s="136">
        <f>$C24*VLOOKUP($A24,'Non-energy Multiplier'!$A$1:$AQ$44,COLUMN('Non-energy Multiplier'!N$1),0)</f>
        <v>0</v>
      </c>
      <c r="O24" s="136">
        <f>$C24*VLOOKUP($A24,'Non-energy Multiplier'!$A$1:$AQ$44,COLUMN('Non-energy Multiplier'!O$1),0)</f>
        <v>0</v>
      </c>
      <c r="P24" s="136">
        <f>$C24*VLOOKUP($A24,'Non-energy Multiplier'!$A$1:$AQ$44,COLUMN('Non-energy Multiplier'!P$1),0)</f>
        <v>0</v>
      </c>
      <c r="Q24" s="136">
        <f>$C24*VLOOKUP($A24,'Non-energy Multiplier'!$A$1:$AQ$44,COLUMN('Non-energy Multiplier'!Q$1),0)</f>
        <v>0</v>
      </c>
      <c r="R24" s="136">
        <f>$C24*VLOOKUP($A24,'Non-energy Multiplier'!$A$1:$AQ$44,COLUMN('Non-energy Multiplier'!R$1),0)</f>
        <v>0</v>
      </c>
      <c r="S24" s="136">
        <f>$C24*VLOOKUP($A24,'Non-energy Multiplier'!$A$1:$AQ$44,COLUMN('Non-energy Multiplier'!S$1),0)</f>
        <v>0</v>
      </c>
      <c r="T24" s="136">
        <f>$C24*VLOOKUP($A24,'Non-energy Multiplier'!$A$1:$AQ$44,COLUMN('Non-energy Multiplier'!T$1),0)</f>
        <v>0</v>
      </c>
      <c r="U24" s="136">
        <f>$C24*VLOOKUP($A24,'Non-energy Multiplier'!$A$1:$AQ$44,COLUMN('Non-energy Multiplier'!U$1),0)</f>
        <v>0</v>
      </c>
      <c r="V24" s="136">
        <f>$C24*VLOOKUP($A24,'Non-energy Multiplier'!$A$1:$AQ$44,COLUMN('Non-energy Multiplier'!V$1),0)</f>
        <v>0</v>
      </c>
      <c r="W24" s="136">
        <f>$C24*VLOOKUP($A24,'Non-energy Multiplier'!$A$1:$AQ$44,COLUMN('Non-energy Multiplier'!W$1),0)</f>
        <v>0</v>
      </c>
      <c r="X24" s="136">
        <f>$C24*VLOOKUP($A24,'Non-energy Multiplier'!$A$1:$AQ$44,COLUMN('Non-energy Multiplier'!X$1),0)</f>
        <v>0</v>
      </c>
      <c r="Y24" s="136">
        <f>$C24*VLOOKUP($A24,'Non-energy Multiplier'!$A$1:$AQ$44,COLUMN('Non-energy Multiplier'!Y$1),0)</f>
        <v>0</v>
      </c>
      <c r="Z24" s="136">
        <f>$C24*VLOOKUP($A24,'Non-energy Multiplier'!$A$1:$AQ$44,COLUMN('Non-energy Multiplier'!Z$1),0)</f>
        <v>0</v>
      </c>
      <c r="AA24" s="136">
        <f>$C24*VLOOKUP($A24,'Non-energy Multiplier'!$A$1:$AQ$44,COLUMN('Non-energy Multiplier'!AA$1),0)</f>
        <v>0</v>
      </c>
      <c r="AB24" s="136">
        <f>$C24*VLOOKUP($A24,'Non-energy Multiplier'!$A$1:$AQ$44,COLUMN('Non-energy Multiplier'!AB$1),0)</f>
        <v>0</v>
      </c>
      <c r="AC24" s="136">
        <f>$C24*VLOOKUP($A24,'Non-energy Multiplier'!$A$1:$AQ$44,COLUMN('Non-energy Multiplier'!AC$1),0)</f>
        <v>0</v>
      </c>
      <c r="AD24" s="136">
        <f>$C24*VLOOKUP($A24,'Non-energy Multiplier'!$A$1:$AQ$44,COLUMN('Non-energy Multiplier'!AD$1),0)</f>
        <v>0</v>
      </c>
      <c r="AE24" s="136">
        <f>$C24*VLOOKUP($A24,'Non-energy Multiplier'!$A$1:$AQ$44,COLUMN('Non-energy Multiplier'!AE$1),0)</f>
        <v>0</v>
      </c>
      <c r="AF24" s="136">
        <f>$C24*VLOOKUP($A24,'Non-energy Multiplier'!$A$1:$AQ$44,COLUMN('Non-energy Multiplier'!AF$1),0)</f>
        <v>0</v>
      </c>
      <c r="AG24" s="136">
        <f>$C24*VLOOKUP($A24,'Non-energy Multiplier'!$A$1:$AQ$44,COLUMN('Non-energy Multiplier'!AG$1),0)</f>
        <v>0</v>
      </c>
      <c r="AH24" s="136">
        <f>$C24*VLOOKUP($A24,'Non-energy Multiplier'!$A$1:$AQ$44,COLUMN('Non-energy Multiplier'!AH$1),0)</f>
        <v>0</v>
      </c>
      <c r="AI24" s="136">
        <f>$C24*VLOOKUP($A24,'Non-energy Multiplier'!$A$1:$AQ$44,COLUMN('Non-energy Multiplier'!AI$1),0)</f>
        <v>0</v>
      </c>
      <c r="AJ24" s="136">
        <f>$C24*VLOOKUP($A24,'Non-energy Multiplier'!$A$1:$AQ$44,COLUMN('Non-energy Multiplier'!AJ$1),0)</f>
        <v>0</v>
      </c>
      <c r="AK24" s="136">
        <f>$C24*VLOOKUP($A24,'Non-energy Multiplier'!$A$1:$AQ$44,COLUMN('Non-energy Multiplier'!AK$1),0)</f>
        <v>0</v>
      </c>
      <c r="AL24" s="136">
        <f>$C24*VLOOKUP($A24,'Non-energy Multiplier'!$A$1:$AQ$44,COLUMN('Non-energy Multiplier'!AL$1),0)</f>
        <v>0</v>
      </c>
      <c r="AM24" s="136">
        <f>$C24*VLOOKUP($A24,'Non-energy Multiplier'!$A$1:$AQ$44,COLUMN('Non-energy Multiplier'!AM$1),0)</f>
        <v>0</v>
      </c>
      <c r="AN24" s="136">
        <f>$C24*VLOOKUP($A24,'Non-energy Multiplier'!$A$1:$AQ$44,COLUMN('Non-energy Multiplier'!AN$1),0)</f>
        <v>0</v>
      </c>
      <c r="AO24" s="136">
        <f>$C24*VLOOKUP($A24,'Non-energy Multiplier'!$A$1:$AQ$44,COLUMN('Non-energy Multiplier'!AO$1),0)</f>
        <v>0</v>
      </c>
      <c r="AP24" s="136">
        <f>$C24*VLOOKUP($A24,'Non-energy Multiplier'!$A$1:$AQ$44,COLUMN('Non-energy Multiplier'!AP$1),0)</f>
        <v>0</v>
      </c>
      <c r="AQ24" s="136">
        <f>$C24*VLOOKUP($A24,'Non-energy Multiplier'!$A$1:$AQ$44,COLUMN('Non-energy Multiplier'!AQ$1),0)</f>
        <v>0</v>
      </c>
      <c r="AR24" s="136">
        <f>VLOOKUP($A24,'Sector Match'!$A$1:$B$43,2,0)</f>
        <v>0</v>
      </c>
    </row>
    <row r="25" spans="1:44" x14ac:dyDescent="0.2">
      <c r="A25" s="12" t="s">
        <v>23</v>
      </c>
      <c r="B25" s="136">
        <f>'Non-energy Use 2019'!D137</f>
        <v>0</v>
      </c>
      <c r="C25" s="136">
        <f>'Non-energy Use 2020'!D137</f>
        <v>0</v>
      </c>
      <c r="D25" s="136">
        <f>$C25*VLOOKUP($A25,'Non-energy Multiplier'!$A$1:$AQ$44,COLUMN('Non-energy Multiplier'!D$1),0)</f>
        <v>0</v>
      </c>
      <c r="E25" s="136">
        <f>$C25*VLOOKUP($A25,'Non-energy Multiplier'!$A$1:$AQ$44,COLUMN('Non-energy Multiplier'!E$1),0)</f>
        <v>0</v>
      </c>
      <c r="F25" s="136">
        <f>$C25*VLOOKUP($A25,'Non-energy Multiplier'!$A$1:$AQ$44,COLUMN('Non-energy Multiplier'!F$1),0)</f>
        <v>0</v>
      </c>
      <c r="G25" s="136">
        <f>$C25*VLOOKUP($A25,'Non-energy Multiplier'!$A$1:$AQ$44,COLUMN('Non-energy Multiplier'!G$1),0)</f>
        <v>0</v>
      </c>
      <c r="H25" s="136">
        <f>$C25*VLOOKUP($A25,'Non-energy Multiplier'!$A$1:$AQ$44,COLUMN('Non-energy Multiplier'!H$1),0)</f>
        <v>0</v>
      </c>
      <c r="I25" s="136">
        <f>$C25*VLOOKUP($A25,'Non-energy Multiplier'!$A$1:$AQ$44,COLUMN('Non-energy Multiplier'!I$1),0)</f>
        <v>0</v>
      </c>
      <c r="J25" s="136">
        <f>$C25*VLOOKUP($A25,'Non-energy Multiplier'!$A$1:$AQ$44,COLUMN('Non-energy Multiplier'!J$1),0)</f>
        <v>0</v>
      </c>
      <c r="K25" s="136">
        <f>$C25*VLOOKUP($A25,'Non-energy Multiplier'!$A$1:$AQ$44,COLUMN('Non-energy Multiplier'!K$1),0)</f>
        <v>0</v>
      </c>
      <c r="L25" s="136">
        <f>$C25*VLOOKUP($A25,'Non-energy Multiplier'!$A$1:$AQ$44,COLUMN('Non-energy Multiplier'!L$1),0)</f>
        <v>0</v>
      </c>
      <c r="M25" s="136">
        <f>$C25*VLOOKUP($A25,'Non-energy Multiplier'!$A$1:$AQ$44,COLUMN('Non-energy Multiplier'!M$1),0)</f>
        <v>0</v>
      </c>
      <c r="N25" s="136">
        <f>$C25*VLOOKUP($A25,'Non-energy Multiplier'!$A$1:$AQ$44,COLUMN('Non-energy Multiplier'!N$1),0)</f>
        <v>0</v>
      </c>
      <c r="O25" s="136">
        <f>$C25*VLOOKUP($A25,'Non-energy Multiplier'!$A$1:$AQ$44,COLUMN('Non-energy Multiplier'!O$1),0)</f>
        <v>0</v>
      </c>
      <c r="P25" s="136">
        <f>$C25*VLOOKUP($A25,'Non-energy Multiplier'!$A$1:$AQ$44,COLUMN('Non-energy Multiplier'!P$1),0)</f>
        <v>0</v>
      </c>
      <c r="Q25" s="136">
        <f>$C25*VLOOKUP($A25,'Non-energy Multiplier'!$A$1:$AQ$44,COLUMN('Non-energy Multiplier'!Q$1),0)</f>
        <v>0</v>
      </c>
      <c r="R25" s="136">
        <f>$C25*VLOOKUP($A25,'Non-energy Multiplier'!$A$1:$AQ$44,COLUMN('Non-energy Multiplier'!R$1),0)</f>
        <v>0</v>
      </c>
      <c r="S25" s="136">
        <f>$C25*VLOOKUP($A25,'Non-energy Multiplier'!$A$1:$AQ$44,COLUMN('Non-energy Multiplier'!S$1),0)</f>
        <v>0</v>
      </c>
      <c r="T25" s="136">
        <f>$C25*VLOOKUP($A25,'Non-energy Multiplier'!$A$1:$AQ$44,COLUMN('Non-energy Multiplier'!T$1),0)</f>
        <v>0</v>
      </c>
      <c r="U25" s="136">
        <f>$C25*VLOOKUP($A25,'Non-energy Multiplier'!$A$1:$AQ$44,COLUMN('Non-energy Multiplier'!U$1),0)</f>
        <v>0</v>
      </c>
      <c r="V25" s="136">
        <f>$C25*VLOOKUP($A25,'Non-energy Multiplier'!$A$1:$AQ$44,COLUMN('Non-energy Multiplier'!V$1),0)</f>
        <v>0</v>
      </c>
      <c r="W25" s="136">
        <f>$C25*VLOOKUP($A25,'Non-energy Multiplier'!$A$1:$AQ$44,COLUMN('Non-energy Multiplier'!W$1),0)</f>
        <v>0</v>
      </c>
      <c r="X25" s="136">
        <f>$C25*VLOOKUP($A25,'Non-energy Multiplier'!$A$1:$AQ$44,COLUMN('Non-energy Multiplier'!X$1),0)</f>
        <v>0</v>
      </c>
      <c r="Y25" s="136">
        <f>$C25*VLOOKUP($A25,'Non-energy Multiplier'!$A$1:$AQ$44,COLUMN('Non-energy Multiplier'!Y$1),0)</f>
        <v>0</v>
      </c>
      <c r="Z25" s="136">
        <f>$C25*VLOOKUP($A25,'Non-energy Multiplier'!$A$1:$AQ$44,COLUMN('Non-energy Multiplier'!Z$1),0)</f>
        <v>0</v>
      </c>
      <c r="AA25" s="136">
        <f>$C25*VLOOKUP($A25,'Non-energy Multiplier'!$A$1:$AQ$44,COLUMN('Non-energy Multiplier'!AA$1),0)</f>
        <v>0</v>
      </c>
      <c r="AB25" s="136">
        <f>$C25*VLOOKUP($A25,'Non-energy Multiplier'!$A$1:$AQ$44,COLUMN('Non-energy Multiplier'!AB$1),0)</f>
        <v>0</v>
      </c>
      <c r="AC25" s="136">
        <f>$C25*VLOOKUP($A25,'Non-energy Multiplier'!$A$1:$AQ$44,COLUMN('Non-energy Multiplier'!AC$1),0)</f>
        <v>0</v>
      </c>
      <c r="AD25" s="136">
        <f>$C25*VLOOKUP($A25,'Non-energy Multiplier'!$A$1:$AQ$44,COLUMN('Non-energy Multiplier'!AD$1),0)</f>
        <v>0</v>
      </c>
      <c r="AE25" s="136">
        <f>$C25*VLOOKUP($A25,'Non-energy Multiplier'!$A$1:$AQ$44,COLUMN('Non-energy Multiplier'!AE$1),0)</f>
        <v>0</v>
      </c>
      <c r="AF25" s="136">
        <f>$C25*VLOOKUP($A25,'Non-energy Multiplier'!$A$1:$AQ$44,COLUMN('Non-energy Multiplier'!AF$1),0)</f>
        <v>0</v>
      </c>
      <c r="AG25" s="136">
        <f>$C25*VLOOKUP($A25,'Non-energy Multiplier'!$A$1:$AQ$44,COLUMN('Non-energy Multiplier'!AG$1),0)</f>
        <v>0</v>
      </c>
      <c r="AH25" s="136">
        <f>$C25*VLOOKUP($A25,'Non-energy Multiplier'!$A$1:$AQ$44,COLUMN('Non-energy Multiplier'!AH$1),0)</f>
        <v>0</v>
      </c>
      <c r="AI25" s="136">
        <f>$C25*VLOOKUP($A25,'Non-energy Multiplier'!$A$1:$AQ$44,COLUMN('Non-energy Multiplier'!AI$1),0)</f>
        <v>0</v>
      </c>
      <c r="AJ25" s="136">
        <f>$C25*VLOOKUP($A25,'Non-energy Multiplier'!$A$1:$AQ$44,COLUMN('Non-energy Multiplier'!AJ$1),0)</f>
        <v>0</v>
      </c>
      <c r="AK25" s="136">
        <f>$C25*VLOOKUP($A25,'Non-energy Multiplier'!$A$1:$AQ$44,COLUMN('Non-energy Multiplier'!AK$1),0)</f>
        <v>0</v>
      </c>
      <c r="AL25" s="136">
        <f>$C25*VLOOKUP($A25,'Non-energy Multiplier'!$A$1:$AQ$44,COLUMN('Non-energy Multiplier'!AL$1),0)</f>
        <v>0</v>
      </c>
      <c r="AM25" s="136">
        <f>$C25*VLOOKUP($A25,'Non-energy Multiplier'!$A$1:$AQ$44,COLUMN('Non-energy Multiplier'!AM$1),0)</f>
        <v>0</v>
      </c>
      <c r="AN25" s="136">
        <f>$C25*VLOOKUP($A25,'Non-energy Multiplier'!$A$1:$AQ$44,COLUMN('Non-energy Multiplier'!AN$1),0)</f>
        <v>0</v>
      </c>
      <c r="AO25" s="136">
        <f>$C25*VLOOKUP($A25,'Non-energy Multiplier'!$A$1:$AQ$44,COLUMN('Non-energy Multiplier'!AO$1),0)</f>
        <v>0</v>
      </c>
      <c r="AP25" s="136">
        <f>$C25*VLOOKUP($A25,'Non-energy Multiplier'!$A$1:$AQ$44,COLUMN('Non-energy Multiplier'!AP$1),0)</f>
        <v>0</v>
      </c>
      <c r="AQ25" s="136">
        <f>$C25*VLOOKUP($A25,'Non-energy Multiplier'!$A$1:$AQ$44,COLUMN('Non-energy Multiplier'!AQ$1),0)</f>
        <v>0</v>
      </c>
      <c r="AR25" s="136" t="str">
        <f>VLOOKUP($A25,'Sector Match'!$A$1:$B$43,2,0)</f>
        <v>chemicals 20</v>
      </c>
    </row>
    <row r="26" spans="1:44" x14ac:dyDescent="0.2">
      <c r="A26" s="12" t="s">
        <v>24</v>
      </c>
      <c r="B26" s="136">
        <f>'Non-energy Use 2019'!D138</f>
        <v>0</v>
      </c>
      <c r="C26" s="136">
        <f>'Non-energy Use 2020'!D138</f>
        <v>0</v>
      </c>
      <c r="D26" s="136">
        <f>$C26*VLOOKUP($A26,'Non-energy Multiplier'!$A$1:$AQ$44,COLUMN('Non-energy Multiplier'!D$1),0)</f>
        <v>0</v>
      </c>
      <c r="E26" s="136">
        <f>$C26*VLOOKUP($A26,'Non-energy Multiplier'!$A$1:$AQ$44,COLUMN('Non-energy Multiplier'!E$1),0)</f>
        <v>0</v>
      </c>
      <c r="F26" s="136">
        <f>$C26*VLOOKUP($A26,'Non-energy Multiplier'!$A$1:$AQ$44,COLUMN('Non-energy Multiplier'!F$1),0)</f>
        <v>0</v>
      </c>
      <c r="G26" s="136">
        <f>$C26*VLOOKUP($A26,'Non-energy Multiplier'!$A$1:$AQ$44,COLUMN('Non-energy Multiplier'!G$1),0)</f>
        <v>0</v>
      </c>
      <c r="H26" s="136">
        <f>$C26*VLOOKUP($A26,'Non-energy Multiplier'!$A$1:$AQ$44,COLUMN('Non-energy Multiplier'!H$1),0)</f>
        <v>0</v>
      </c>
      <c r="I26" s="136">
        <f>$C26*VLOOKUP($A26,'Non-energy Multiplier'!$A$1:$AQ$44,COLUMN('Non-energy Multiplier'!I$1),0)</f>
        <v>0</v>
      </c>
      <c r="J26" s="136">
        <f>$C26*VLOOKUP($A26,'Non-energy Multiplier'!$A$1:$AQ$44,COLUMN('Non-energy Multiplier'!J$1),0)</f>
        <v>0</v>
      </c>
      <c r="K26" s="136">
        <f>$C26*VLOOKUP($A26,'Non-energy Multiplier'!$A$1:$AQ$44,COLUMN('Non-energy Multiplier'!K$1),0)</f>
        <v>0</v>
      </c>
      <c r="L26" s="136">
        <f>$C26*VLOOKUP($A26,'Non-energy Multiplier'!$A$1:$AQ$44,COLUMN('Non-energy Multiplier'!L$1),0)</f>
        <v>0</v>
      </c>
      <c r="M26" s="136">
        <f>$C26*VLOOKUP($A26,'Non-energy Multiplier'!$A$1:$AQ$44,COLUMN('Non-energy Multiplier'!M$1),0)</f>
        <v>0</v>
      </c>
      <c r="N26" s="136">
        <f>$C26*VLOOKUP($A26,'Non-energy Multiplier'!$A$1:$AQ$44,COLUMN('Non-energy Multiplier'!N$1),0)</f>
        <v>0</v>
      </c>
      <c r="O26" s="136">
        <f>$C26*VLOOKUP($A26,'Non-energy Multiplier'!$A$1:$AQ$44,COLUMN('Non-energy Multiplier'!O$1),0)</f>
        <v>0</v>
      </c>
      <c r="P26" s="136">
        <f>$C26*VLOOKUP($A26,'Non-energy Multiplier'!$A$1:$AQ$44,COLUMN('Non-energy Multiplier'!P$1),0)</f>
        <v>0</v>
      </c>
      <c r="Q26" s="136">
        <f>$C26*VLOOKUP($A26,'Non-energy Multiplier'!$A$1:$AQ$44,COLUMN('Non-energy Multiplier'!Q$1),0)</f>
        <v>0</v>
      </c>
      <c r="R26" s="136">
        <f>$C26*VLOOKUP($A26,'Non-energy Multiplier'!$A$1:$AQ$44,COLUMN('Non-energy Multiplier'!R$1),0)</f>
        <v>0</v>
      </c>
      <c r="S26" s="136">
        <f>$C26*VLOOKUP($A26,'Non-energy Multiplier'!$A$1:$AQ$44,COLUMN('Non-energy Multiplier'!S$1),0)</f>
        <v>0</v>
      </c>
      <c r="T26" s="136">
        <f>$C26*VLOOKUP($A26,'Non-energy Multiplier'!$A$1:$AQ$44,COLUMN('Non-energy Multiplier'!T$1),0)</f>
        <v>0</v>
      </c>
      <c r="U26" s="136">
        <f>$C26*VLOOKUP($A26,'Non-energy Multiplier'!$A$1:$AQ$44,COLUMN('Non-energy Multiplier'!U$1),0)</f>
        <v>0</v>
      </c>
      <c r="V26" s="136">
        <f>$C26*VLOOKUP($A26,'Non-energy Multiplier'!$A$1:$AQ$44,COLUMN('Non-energy Multiplier'!V$1),0)</f>
        <v>0</v>
      </c>
      <c r="W26" s="136">
        <f>$C26*VLOOKUP($A26,'Non-energy Multiplier'!$A$1:$AQ$44,COLUMN('Non-energy Multiplier'!W$1),0)</f>
        <v>0</v>
      </c>
      <c r="X26" s="136">
        <f>$C26*VLOOKUP($A26,'Non-energy Multiplier'!$A$1:$AQ$44,COLUMN('Non-energy Multiplier'!X$1),0)</f>
        <v>0</v>
      </c>
      <c r="Y26" s="136">
        <f>$C26*VLOOKUP($A26,'Non-energy Multiplier'!$A$1:$AQ$44,COLUMN('Non-energy Multiplier'!Y$1),0)</f>
        <v>0</v>
      </c>
      <c r="Z26" s="136">
        <f>$C26*VLOOKUP($A26,'Non-energy Multiplier'!$A$1:$AQ$44,COLUMN('Non-energy Multiplier'!Z$1),0)</f>
        <v>0</v>
      </c>
      <c r="AA26" s="136">
        <f>$C26*VLOOKUP($A26,'Non-energy Multiplier'!$A$1:$AQ$44,COLUMN('Non-energy Multiplier'!AA$1),0)</f>
        <v>0</v>
      </c>
      <c r="AB26" s="136">
        <f>$C26*VLOOKUP($A26,'Non-energy Multiplier'!$A$1:$AQ$44,COLUMN('Non-energy Multiplier'!AB$1),0)</f>
        <v>0</v>
      </c>
      <c r="AC26" s="136">
        <f>$C26*VLOOKUP($A26,'Non-energy Multiplier'!$A$1:$AQ$44,COLUMN('Non-energy Multiplier'!AC$1),0)</f>
        <v>0</v>
      </c>
      <c r="AD26" s="136">
        <f>$C26*VLOOKUP($A26,'Non-energy Multiplier'!$A$1:$AQ$44,COLUMN('Non-energy Multiplier'!AD$1),0)</f>
        <v>0</v>
      </c>
      <c r="AE26" s="136">
        <f>$C26*VLOOKUP($A26,'Non-energy Multiplier'!$A$1:$AQ$44,COLUMN('Non-energy Multiplier'!AE$1),0)</f>
        <v>0</v>
      </c>
      <c r="AF26" s="136">
        <f>$C26*VLOOKUP($A26,'Non-energy Multiplier'!$A$1:$AQ$44,COLUMN('Non-energy Multiplier'!AF$1),0)</f>
        <v>0</v>
      </c>
      <c r="AG26" s="136">
        <f>$C26*VLOOKUP($A26,'Non-energy Multiplier'!$A$1:$AQ$44,COLUMN('Non-energy Multiplier'!AG$1),0)</f>
        <v>0</v>
      </c>
      <c r="AH26" s="136">
        <f>$C26*VLOOKUP($A26,'Non-energy Multiplier'!$A$1:$AQ$44,COLUMN('Non-energy Multiplier'!AH$1),0)</f>
        <v>0</v>
      </c>
      <c r="AI26" s="136">
        <f>$C26*VLOOKUP($A26,'Non-energy Multiplier'!$A$1:$AQ$44,COLUMN('Non-energy Multiplier'!AI$1),0)</f>
        <v>0</v>
      </c>
      <c r="AJ26" s="136">
        <f>$C26*VLOOKUP($A26,'Non-energy Multiplier'!$A$1:$AQ$44,COLUMN('Non-energy Multiplier'!AJ$1),0)</f>
        <v>0</v>
      </c>
      <c r="AK26" s="136">
        <f>$C26*VLOOKUP($A26,'Non-energy Multiplier'!$A$1:$AQ$44,COLUMN('Non-energy Multiplier'!AK$1),0)</f>
        <v>0</v>
      </c>
      <c r="AL26" s="136">
        <f>$C26*VLOOKUP($A26,'Non-energy Multiplier'!$A$1:$AQ$44,COLUMN('Non-energy Multiplier'!AL$1),0)</f>
        <v>0</v>
      </c>
      <c r="AM26" s="136">
        <f>$C26*VLOOKUP($A26,'Non-energy Multiplier'!$A$1:$AQ$44,COLUMN('Non-energy Multiplier'!AM$1),0)</f>
        <v>0</v>
      </c>
      <c r="AN26" s="136">
        <f>$C26*VLOOKUP($A26,'Non-energy Multiplier'!$A$1:$AQ$44,COLUMN('Non-energy Multiplier'!AN$1),0)</f>
        <v>0</v>
      </c>
      <c r="AO26" s="136">
        <f>$C26*VLOOKUP($A26,'Non-energy Multiplier'!$A$1:$AQ$44,COLUMN('Non-energy Multiplier'!AO$1),0)</f>
        <v>0</v>
      </c>
      <c r="AP26" s="136">
        <f>$C26*VLOOKUP($A26,'Non-energy Multiplier'!$A$1:$AQ$44,COLUMN('Non-energy Multiplier'!AP$1),0)</f>
        <v>0</v>
      </c>
      <c r="AQ26" s="136">
        <f>$C26*VLOOKUP($A26,'Non-energy Multiplier'!$A$1:$AQ$44,COLUMN('Non-energy Multiplier'!AQ$1),0)</f>
        <v>0</v>
      </c>
      <c r="AR26" s="136" t="str">
        <f>VLOOKUP($A26,'Sector Match'!$A$1:$B$43,2,0)</f>
        <v>rubber and plastic products 22</v>
      </c>
    </row>
    <row r="27" spans="1:44" x14ac:dyDescent="0.2">
      <c r="A27" s="12" t="s">
        <v>25</v>
      </c>
      <c r="B27" s="136">
        <f>'Non-energy Use 2019'!D139</f>
        <v>0</v>
      </c>
      <c r="C27" s="136">
        <f>'Non-energy Use 2020'!D139</f>
        <v>0</v>
      </c>
      <c r="D27" s="136">
        <f>$C27*VLOOKUP($A27,'Non-energy Multiplier'!$A$1:$AQ$44,COLUMN('Non-energy Multiplier'!D$1),0)</f>
        <v>0</v>
      </c>
      <c r="E27" s="136">
        <f>$C27*VLOOKUP($A27,'Non-energy Multiplier'!$A$1:$AQ$44,COLUMN('Non-energy Multiplier'!E$1),0)</f>
        <v>0</v>
      </c>
      <c r="F27" s="136">
        <f>$C27*VLOOKUP($A27,'Non-energy Multiplier'!$A$1:$AQ$44,COLUMN('Non-energy Multiplier'!F$1),0)</f>
        <v>0</v>
      </c>
      <c r="G27" s="136">
        <f>$C27*VLOOKUP($A27,'Non-energy Multiplier'!$A$1:$AQ$44,COLUMN('Non-energy Multiplier'!G$1),0)</f>
        <v>0</v>
      </c>
      <c r="H27" s="136">
        <f>$C27*VLOOKUP($A27,'Non-energy Multiplier'!$A$1:$AQ$44,COLUMN('Non-energy Multiplier'!H$1),0)</f>
        <v>0</v>
      </c>
      <c r="I27" s="136">
        <f>$C27*VLOOKUP($A27,'Non-energy Multiplier'!$A$1:$AQ$44,COLUMN('Non-energy Multiplier'!I$1),0)</f>
        <v>0</v>
      </c>
      <c r="J27" s="136">
        <f>$C27*VLOOKUP($A27,'Non-energy Multiplier'!$A$1:$AQ$44,COLUMN('Non-energy Multiplier'!J$1),0)</f>
        <v>0</v>
      </c>
      <c r="K27" s="136">
        <f>$C27*VLOOKUP($A27,'Non-energy Multiplier'!$A$1:$AQ$44,COLUMN('Non-energy Multiplier'!K$1),0)</f>
        <v>0</v>
      </c>
      <c r="L27" s="136">
        <f>$C27*VLOOKUP($A27,'Non-energy Multiplier'!$A$1:$AQ$44,COLUMN('Non-energy Multiplier'!L$1),0)</f>
        <v>0</v>
      </c>
      <c r="M27" s="136">
        <f>$C27*VLOOKUP($A27,'Non-energy Multiplier'!$A$1:$AQ$44,COLUMN('Non-energy Multiplier'!M$1),0)</f>
        <v>0</v>
      </c>
      <c r="N27" s="136">
        <f>$C27*VLOOKUP($A27,'Non-energy Multiplier'!$A$1:$AQ$44,COLUMN('Non-energy Multiplier'!N$1),0)</f>
        <v>0</v>
      </c>
      <c r="O27" s="136">
        <f>$C27*VLOOKUP($A27,'Non-energy Multiplier'!$A$1:$AQ$44,COLUMN('Non-energy Multiplier'!O$1),0)</f>
        <v>0</v>
      </c>
      <c r="P27" s="136">
        <f>$C27*VLOOKUP($A27,'Non-energy Multiplier'!$A$1:$AQ$44,COLUMN('Non-energy Multiplier'!P$1),0)</f>
        <v>0</v>
      </c>
      <c r="Q27" s="136">
        <f>$C27*VLOOKUP($A27,'Non-energy Multiplier'!$A$1:$AQ$44,COLUMN('Non-energy Multiplier'!Q$1),0)</f>
        <v>0</v>
      </c>
      <c r="R27" s="136">
        <f>$C27*VLOOKUP($A27,'Non-energy Multiplier'!$A$1:$AQ$44,COLUMN('Non-energy Multiplier'!R$1),0)</f>
        <v>0</v>
      </c>
      <c r="S27" s="136">
        <f>$C27*VLOOKUP($A27,'Non-energy Multiplier'!$A$1:$AQ$44,COLUMN('Non-energy Multiplier'!S$1),0)</f>
        <v>0</v>
      </c>
      <c r="T27" s="136">
        <f>$C27*VLOOKUP($A27,'Non-energy Multiplier'!$A$1:$AQ$44,COLUMN('Non-energy Multiplier'!T$1),0)</f>
        <v>0</v>
      </c>
      <c r="U27" s="136">
        <f>$C27*VLOOKUP($A27,'Non-energy Multiplier'!$A$1:$AQ$44,COLUMN('Non-energy Multiplier'!U$1),0)</f>
        <v>0</v>
      </c>
      <c r="V27" s="136">
        <f>$C27*VLOOKUP($A27,'Non-energy Multiplier'!$A$1:$AQ$44,COLUMN('Non-energy Multiplier'!V$1),0)</f>
        <v>0</v>
      </c>
      <c r="W27" s="136">
        <f>$C27*VLOOKUP($A27,'Non-energy Multiplier'!$A$1:$AQ$44,COLUMN('Non-energy Multiplier'!W$1),0)</f>
        <v>0</v>
      </c>
      <c r="X27" s="136">
        <f>$C27*VLOOKUP($A27,'Non-energy Multiplier'!$A$1:$AQ$44,COLUMN('Non-energy Multiplier'!X$1),0)</f>
        <v>0</v>
      </c>
      <c r="Y27" s="136">
        <f>$C27*VLOOKUP($A27,'Non-energy Multiplier'!$A$1:$AQ$44,COLUMN('Non-energy Multiplier'!Y$1),0)</f>
        <v>0</v>
      </c>
      <c r="Z27" s="136">
        <f>$C27*VLOOKUP($A27,'Non-energy Multiplier'!$A$1:$AQ$44,COLUMN('Non-energy Multiplier'!Z$1),0)</f>
        <v>0</v>
      </c>
      <c r="AA27" s="136">
        <f>$C27*VLOOKUP($A27,'Non-energy Multiplier'!$A$1:$AQ$44,COLUMN('Non-energy Multiplier'!AA$1),0)</f>
        <v>0</v>
      </c>
      <c r="AB27" s="136">
        <f>$C27*VLOOKUP($A27,'Non-energy Multiplier'!$A$1:$AQ$44,COLUMN('Non-energy Multiplier'!AB$1),0)</f>
        <v>0</v>
      </c>
      <c r="AC27" s="136">
        <f>$C27*VLOOKUP($A27,'Non-energy Multiplier'!$A$1:$AQ$44,COLUMN('Non-energy Multiplier'!AC$1),0)</f>
        <v>0</v>
      </c>
      <c r="AD27" s="136">
        <f>$C27*VLOOKUP($A27,'Non-energy Multiplier'!$A$1:$AQ$44,COLUMN('Non-energy Multiplier'!AD$1),0)</f>
        <v>0</v>
      </c>
      <c r="AE27" s="136">
        <f>$C27*VLOOKUP($A27,'Non-energy Multiplier'!$A$1:$AQ$44,COLUMN('Non-energy Multiplier'!AE$1),0)</f>
        <v>0</v>
      </c>
      <c r="AF27" s="136">
        <f>$C27*VLOOKUP($A27,'Non-energy Multiplier'!$A$1:$AQ$44,COLUMN('Non-energy Multiplier'!AF$1),0)</f>
        <v>0</v>
      </c>
      <c r="AG27" s="136">
        <f>$C27*VLOOKUP($A27,'Non-energy Multiplier'!$A$1:$AQ$44,COLUMN('Non-energy Multiplier'!AG$1),0)</f>
        <v>0</v>
      </c>
      <c r="AH27" s="136">
        <f>$C27*VLOOKUP($A27,'Non-energy Multiplier'!$A$1:$AQ$44,COLUMN('Non-energy Multiplier'!AH$1),0)</f>
        <v>0</v>
      </c>
      <c r="AI27" s="136">
        <f>$C27*VLOOKUP($A27,'Non-energy Multiplier'!$A$1:$AQ$44,COLUMN('Non-energy Multiplier'!AI$1),0)</f>
        <v>0</v>
      </c>
      <c r="AJ27" s="136">
        <f>$C27*VLOOKUP($A27,'Non-energy Multiplier'!$A$1:$AQ$44,COLUMN('Non-energy Multiplier'!AJ$1),0)</f>
        <v>0</v>
      </c>
      <c r="AK27" s="136">
        <f>$C27*VLOOKUP($A27,'Non-energy Multiplier'!$A$1:$AQ$44,COLUMN('Non-energy Multiplier'!AK$1),0)</f>
        <v>0</v>
      </c>
      <c r="AL27" s="136">
        <f>$C27*VLOOKUP($A27,'Non-energy Multiplier'!$A$1:$AQ$44,COLUMN('Non-energy Multiplier'!AL$1),0)</f>
        <v>0</v>
      </c>
      <c r="AM27" s="136">
        <f>$C27*VLOOKUP($A27,'Non-energy Multiplier'!$A$1:$AQ$44,COLUMN('Non-energy Multiplier'!AM$1),0)</f>
        <v>0</v>
      </c>
      <c r="AN27" s="136">
        <f>$C27*VLOOKUP($A27,'Non-energy Multiplier'!$A$1:$AQ$44,COLUMN('Non-energy Multiplier'!AN$1),0)</f>
        <v>0</v>
      </c>
      <c r="AO27" s="136">
        <f>$C27*VLOOKUP($A27,'Non-energy Multiplier'!$A$1:$AQ$44,COLUMN('Non-energy Multiplier'!AO$1),0)</f>
        <v>0</v>
      </c>
      <c r="AP27" s="136">
        <f>$C27*VLOOKUP($A27,'Non-energy Multiplier'!$A$1:$AQ$44,COLUMN('Non-energy Multiplier'!AP$1),0)</f>
        <v>0</v>
      </c>
      <c r="AQ27" s="136">
        <f>$C27*VLOOKUP($A27,'Non-energy Multiplier'!$A$1:$AQ$44,COLUMN('Non-energy Multiplier'!AQ$1),0)</f>
        <v>0</v>
      </c>
      <c r="AR27" s="136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6">
        <f>'Non-energy Use 2019'!D140</f>
        <v>0</v>
      </c>
      <c r="C28" s="136">
        <f>'Non-energy Use 2020'!D140</f>
        <v>0</v>
      </c>
      <c r="D28" s="136">
        <f>$C28*VLOOKUP($A28,'Non-energy Multiplier'!$A$1:$AQ$44,COLUMN('Non-energy Multiplier'!D$1),0)</f>
        <v>0</v>
      </c>
      <c r="E28" s="136">
        <f>$C28*VLOOKUP($A28,'Non-energy Multiplier'!$A$1:$AQ$44,COLUMN('Non-energy Multiplier'!E$1),0)</f>
        <v>0</v>
      </c>
      <c r="F28" s="136">
        <f>$C28*VLOOKUP($A28,'Non-energy Multiplier'!$A$1:$AQ$44,COLUMN('Non-energy Multiplier'!F$1),0)</f>
        <v>0</v>
      </c>
      <c r="G28" s="136">
        <f>$C28*VLOOKUP($A28,'Non-energy Multiplier'!$A$1:$AQ$44,COLUMN('Non-energy Multiplier'!G$1),0)</f>
        <v>0</v>
      </c>
      <c r="H28" s="136">
        <f>$C28*VLOOKUP($A28,'Non-energy Multiplier'!$A$1:$AQ$44,COLUMN('Non-energy Multiplier'!H$1),0)</f>
        <v>0</v>
      </c>
      <c r="I28" s="136">
        <f>$C28*VLOOKUP($A28,'Non-energy Multiplier'!$A$1:$AQ$44,COLUMN('Non-energy Multiplier'!I$1),0)</f>
        <v>0</v>
      </c>
      <c r="J28" s="136">
        <f>$C28*VLOOKUP($A28,'Non-energy Multiplier'!$A$1:$AQ$44,COLUMN('Non-energy Multiplier'!J$1),0)</f>
        <v>0</v>
      </c>
      <c r="K28" s="136">
        <f>$C28*VLOOKUP($A28,'Non-energy Multiplier'!$A$1:$AQ$44,COLUMN('Non-energy Multiplier'!K$1),0)</f>
        <v>0</v>
      </c>
      <c r="L28" s="136">
        <f>$C28*VLOOKUP($A28,'Non-energy Multiplier'!$A$1:$AQ$44,COLUMN('Non-energy Multiplier'!L$1),0)</f>
        <v>0</v>
      </c>
      <c r="M28" s="136">
        <f>$C28*VLOOKUP($A28,'Non-energy Multiplier'!$A$1:$AQ$44,COLUMN('Non-energy Multiplier'!M$1),0)</f>
        <v>0</v>
      </c>
      <c r="N28" s="136">
        <f>$C28*VLOOKUP($A28,'Non-energy Multiplier'!$A$1:$AQ$44,COLUMN('Non-energy Multiplier'!N$1),0)</f>
        <v>0</v>
      </c>
      <c r="O28" s="136">
        <f>$C28*VLOOKUP($A28,'Non-energy Multiplier'!$A$1:$AQ$44,COLUMN('Non-energy Multiplier'!O$1),0)</f>
        <v>0</v>
      </c>
      <c r="P28" s="136">
        <f>$C28*VLOOKUP($A28,'Non-energy Multiplier'!$A$1:$AQ$44,COLUMN('Non-energy Multiplier'!P$1),0)</f>
        <v>0</v>
      </c>
      <c r="Q28" s="136">
        <f>$C28*VLOOKUP($A28,'Non-energy Multiplier'!$A$1:$AQ$44,COLUMN('Non-energy Multiplier'!Q$1),0)</f>
        <v>0</v>
      </c>
      <c r="R28" s="136">
        <f>$C28*VLOOKUP($A28,'Non-energy Multiplier'!$A$1:$AQ$44,COLUMN('Non-energy Multiplier'!R$1),0)</f>
        <v>0</v>
      </c>
      <c r="S28" s="136">
        <f>$C28*VLOOKUP($A28,'Non-energy Multiplier'!$A$1:$AQ$44,COLUMN('Non-energy Multiplier'!S$1),0)</f>
        <v>0</v>
      </c>
      <c r="T28" s="136">
        <f>$C28*VLOOKUP($A28,'Non-energy Multiplier'!$A$1:$AQ$44,COLUMN('Non-energy Multiplier'!T$1),0)</f>
        <v>0</v>
      </c>
      <c r="U28" s="136">
        <f>$C28*VLOOKUP($A28,'Non-energy Multiplier'!$A$1:$AQ$44,COLUMN('Non-energy Multiplier'!U$1),0)</f>
        <v>0</v>
      </c>
      <c r="V28" s="136">
        <f>$C28*VLOOKUP($A28,'Non-energy Multiplier'!$A$1:$AQ$44,COLUMN('Non-energy Multiplier'!V$1),0)</f>
        <v>0</v>
      </c>
      <c r="W28" s="136">
        <f>$C28*VLOOKUP($A28,'Non-energy Multiplier'!$A$1:$AQ$44,COLUMN('Non-energy Multiplier'!W$1),0)</f>
        <v>0</v>
      </c>
      <c r="X28" s="136">
        <f>$C28*VLOOKUP($A28,'Non-energy Multiplier'!$A$1:$AQ$44,COLUMN('Non-energy Multiplier'!X$1),0)</f>
        <v>0</v>
      </c>
      <c r="Y28" s="136">
        <f>$C28*VLOOKUP($A28,'Non-energy Multiplier'!$A$1:$AQ$44,COLUMN('Non-energy Multiplier'!Y$1),0)</f>
        <v>0</v>
      </c>
      <c r="Z28" s="136">
        <f>$C28*VLOOKUP($A28,'Non-energy Multiplier'!$A$1:$AQ$44,COLUMN('Non-energy Multiplier'!Z$1),0)</f>
        <v>0</v>
      </c>
      <c r="AA28" s="136">
        <f>$C28*VLOOKUP($A28,'Non-energy Multiplier'!$A$1:$AQ$44,COLUMN('Non-energy Multiplier'!AA$1),0)</f>
        <v>0</v>
      </c>
      <c r="AB28" s="136">
        <f>$C28*VLOOKUP($A28,'Non-energy Multiplier'!$A$1:$AQ$44,COLUMN('Non-energy Multiplier'!AB$1),0)</f>
        <v>0</v>
      </c>
      <c r="AC28" s="136">
        <f>$C28*VLOOKUP($A28,'Non-energy Multiplier'!$A$1:$AQ$44,COLUMN('Non-energy Multiplier'!AC$1),0)</f>
        <v>0</v>
      </c>
      <c r="AD28" s="136">
        <f>$C28*VLOOKUP($A28,'Non-energy Multiplier'!$A$1:$AQ$44,COLUMN('Non-energy Multiplier'!AD$1),0)</f>
        <v>0</v>
      </c>
      <c r="AE28" s="136">
        <f>$C28*VLOOKUP($A28,'Non-energy Multiplier'!$A$1:$AQ$44,COLUMN('Non-energy Multiplier'!AE$1),0)</f>
        <v>0</v>
      </c>
      <c r="AF28" s="136">
        <f>$C28*VLOOKUP($A28,'Non-energy Multiplier'!$A$1:$AQ$44,COLUMN('Non-energy Multiplier'!AF$1),0)</f>
        <v>0</v>
      </c>
      <c r="AG28" s="136">
        <f>$C28*VLOOKUP($A28,'Non-energy Multiplier'!$A$1:$AQ$44,COLUMN('Non-energy Multiplier'!AG$1),0)</f>
        <v>0</v>
      </c>
      <c r="AH28" s="136">
        <f>$C28*VLOOKUP($A28,'Non-energy Multiplier'!$A$1:$AQ$44,COLUMN('Non-energy Multiplier'!AH$1),0)</f>
        <v>0</v>
      </c>
      <c r="AI28" s="136">
        <f>$C28*VLOOKUP($A28,'Non-energy Multiplier'!$A$1:$AQ$44,COLUMN('Non-energy Multiplier'!AI$1),0)</f>
        <v>0</v>
      </c>
      <c r="AJ28" s="136">
        <f>$C28*VLOOKUP($A28,'Non-energy Multiplier'!$A$1:$AQ$44,COLUMN('Non-energy Multiplier'!AJ$1),0)</f>
        <v>0</v>
      </c>
      <c r="AK28" s="136">
        <f>$C28*VLOOKUP($A28,'Non-energy Multiplier'!$A$1:$AQ$44,COLUMN('Non-energy Multiplier'!AK$1),0)</f>
        <v>0</v>
      </c>
      <c r="AL28" s="136">
        <f>$C28*VLOOKUP($A28,'Non-energy Multiplier'!$A$1:$AQ$44,COLUMN('Non-energy Multiplier'!AL$1),0)</f>
        <v>0</v>
      </c>
      <c r="AM28" s="136">
        <f>$C28*VLOOKUP($A28,'Non-energy Multiplier'!$A$1:$AQ$44,COLUMN('Non-energy Multiplier'!AM$1),0)</f>
        <v>0</v>
      </c>
      <c r="AN28" s="136">
        <f>$C28*VLOOKUP($A28,'Non-energy Multiplier'!$A$1:$AQ$44,COLUMN('Non-energy Multiplier'!AN$1),0)</f>
        <v>0</v>
      </c>
      <c r="AO28" s="136">
        <f>$C28*VLOOKUP($A28,'Non-energy Multiplier'!$A$1:$AQ$44,COLUMN('Non-energy Multiplier'!AO$1),0)</f>
        <v>0</v>
      </c>
      <c r="AP28" s="136">
        <f>$C28*VLOOKUP($A28,'Non-energy Multiplier'!$A$1:$AQ$44,COLUMN('Non-energy Multiplier'!AP$1),0)</f>
        <v>0</v>
      </c>
      <c r="AQ28" s="136">
        <f>$C28*VLOOKUP($A28,'Non-energy Multiplier'!$A$1:$AQ$44,COLUMN('Non-energy Multiplier'!AQ$1),0)</f>
        <v>0</v>
      </c>
      <c r="AR28" s="136" t="str">
        <f>VLOOKUP($A28,'Sector Match'!$A$1:$B$43,2,0)</f>
        <v>iron and steel 241</v>
      </c>
    </row>
    <row r="29" spans="1:44" x14ac:dyDescent="0.2">
      <c r="A29" s="12" t="s">
        <v>27</v>
      </c>
      <c r="B29" s="136">
        <f>'Non-energy Use 2019'!D141</f>
        <v>0</v>
      </c>
      <c r="C29" s="136">
        <f>'Non-energy Use 2020'!D141</f>
        <v>0</v>
      </c>
      <c r="D29" s="136">
        <f>$C29*VLOOKUP($A29,'Non-energy Multiplier'!$A$1:$AQ$44,COLUMN('Non-energy Multiplier'!D$1),0)</f>
        <v>0</v>
      </c>
      <c r="E29" s="136">
        <f>$C29*VLOOKUP($A29,'Non-energy Multiplier'!$A$1:$AQ$44,COLUMN('Non-energy Multiplier'!E$1),0)</f>
        <v>0</v>
      </c>
      <c r="F29" s="136">
        <f>$C29*VLOOKUP($A29,'Non-energy Multiplier'!$A$1:$AQ$44,COLUMN('Non-energy Multiplier'!F$1),0)</f>
        <v>0</v>
      </c>
      <c r="G29" s="136">
        <f>$C29*VLOOKUP($A29,'Non-energy Multiplier'!$A$1:$AQ$44,COLUMN('Non-energy Multiplier'!G$1),0)</f>
        <v>0</v>
      </c>
      <c r="H29" s="136">
        <f>$C29*VLOOKUP($A29,'Non-energy Multiplier'!$A$1:$AQ$44,COLUMN('Non-energy Multiplier'!H$1),0)</f>
        <v>0</v>
      </c>
      <c r="I29" s="136">
        <f>$C29*VLOOKUP($A29,'Non-energy Multiplier'!$A$1:$AQ$44,COLUMN('Non-energy Multiplier'!I$1),0)</f>
        <v>0</v>
      </c>
      <c r="J29" s="136">
        <f>$C29*VLOOKUP($A29,'Non-energy Multiplier'!$A$1:$AQ$44,COLUMN('Non-energy Multiplier'!J$1),0)</f>
        <v>0</v>
      </c>
      <c r="K29" s="136">
        <f>$C29*VLOOKUP($A29,'Non-energy Multiplier'!$A$1:$AQ$44,COLUMN('Non-energy Multiplier'!K$1),0)</f>
        <v>0</v>
      </c>
      <c r="L29" s="136">
        <f>$C29*VLOOKUP($A29,'Non-energy Multiplier'!$A$1:$AQ$44,COLUMN('Non-energy Multiplier'!L$1),0)</f>
        <v>0</v>
      </c>
      <c r="M29" s="136">
        <f>$C29*VLOOKUP($A29,'Non-energy Multiplier'!$A$1:$AQ$44,COLUMN('Non-energy Multiplier'!M$1),0)</f>
        <v>0</v>
      </c>
      <c r="N29" s="136">
        <f>$C29*VLOOKUP($A29,'Non-energy Multiplier'!$A$1:$AQ$44,COLUMN('Non-energy Multiplier'!N$1),0)</f>
        <v>0</v>
      </c>
      <c r="O29" s="136">
        <f>$C29*VLOOKUP($A29,'Non-energy Multiplier'!$A$1:$AQ$44,COLUMN('Non-energy Multiplier'!O$1),0)</f>
        <v>0</v>
      </c>
      <c r="P29" s="136">
        <f>$C29*VLOOKUP($A29,'Non-energy Multiplier'!$A$1:$AQ$44,COLUMN('Non-energy Multiplier'!P$1),0)</f>
        <v>0</v>
      </c>
      <c r="Q29" s="136">
        <f>$C29*VLOOKUP($A29,'Non-energy Multiplier'!$A$1:$AQ$44,COLUMN('Non-energy Multiplier'!Q$1),0)</f>
        <v>0</v>
      </c>
      <c r="R29" s="136">
        <f>$C29*VLOOKUP($A29,'Non-energy Multiplier'!$A$1:$AQ$44,COLUMN('Non-energy Multiplier'!R$1),0)</f>
        <v>0</v>
      </c>
      <c r="S29" s="136">
        <f>$C29*VLOOKUP($A29,'Non-energy Multiplier'!$A$1:$AQ$44,COLUMN('Non-energy Multiplier'!S$1),0)</f>
        <v>0</v>
      </c>
      <c r="T29" s="136">
        <f>$C29*VLOOKUP($A29,'Non-energy Multiplier'!$A$1:$AQ$44,COLUMN('Non-energy Multiplier'!T$1),0)</f>
        <v>0</v>
      </c>
      <c r="U29" s="136">
        <f>$C29*VLOOKUP($A29,'Non-energy Multiplier'!$A$1:$AQ$44,COLUMN('Non-energy Multiplier'!U$1),0)</f>
        <v>0</v>
      </c>
      <c r="V29" s="136">
        <f>$C29*VLOOKUP($A29,'Non-energy Multiplier'!$A$1:$AQ$44,COLUMN('Non-energy Multiplier'!V$1),0)</f>
        <v>0</v>
      </c>
      <c r="W29" s="136">
        <f>$C29*VLOOKUP($A29,'Non-energy Multiplier'!$A$1:$AQ$44,COLUMN('Non-energy Multiplier'!W$1),0)</f>
        <v>0</v>
      </c>
      <c r="X29" s="136">
        <f>$C29*VLOOKUP($A29,'Non-energy Multiplier'!$A$1:$AQ$44,COLUMN('Non-energy Multiplier'!X$1),0)</f>
        <v>0</v>
      </c>
      <c r="Y29" s="136">
        <f>$C29*VLOOKUP($A29,'Non-energy Multiplier'!$A$1:$AQ$44,COLUMN('Non-energy Multiplier'!Y$1),0)</f>
        <v>0</v>
      </c>
      <c r="Z29" s="136">
        <f>$C29*VLOOKUP($A29,'Non-energy Multiplier'!$A$1:$AQ$44,COLUMN('Non-energy Multiplier'!Z$1),0)</f>
        <v>0</v>
      </c>
      <c r="AA29" s="136">
        <f>$C29*VLOOKUP($A29,'Non-energy Multiplier'!$A$1:$AQ$44,COLUMN('Non-energy Multiplier'!AA$1),0)</f>
        <v>0</v>
      </c>
      <c r="AB29" s="136">
        <f>$C29*VLOOKUP($A29,'Non-energy Multiplier'!$A$1:$AQ$44,COLUMN('Non-energy Multiplier'!AB$1),0)</f>
        <v>0</v>
      </c>
      <c r="AC29" s="136">
        <f>$C29*VLOOKUP($A29,'Non-energy Multiplier'!$A$1:$AQ$44,COLUMN('Non-energy Multiplier'!AC$1),0)</f>
        <v>0</v>
      </c>
      <c r="AD29" s="136">
        <f>$C29*VLOOKUP($A29,'Non-energy Multiplier'!$A$1:$AQ$44,COLUMN('Non-energy Multiplier'!AD$1),0)</f>
        <v>0</v>
      </c>
      <c r="AE29" s="136">
        <f>$C29*VLOOKUP($A29,'Non-energy Multiplier'!$A$1:$AQ$44,COLUMN('Non-energy Multiplier'!AE$1),0)</f>
        <v>0</v>
      </c>
      <c r="AF29" s="136">
        <f>$C29*VLOOKUP($A29,'Non-energy Multiplier'!$A$1:$AQ$44,COLUMN('Non-energy Multiplier'!AF$1),0)</f>
        <v>0</v>
      </c>
      <c r="AG29" s="136">
        <f>$C29*VLOOKUP($A29,'Non-energy Multiplier'!$A$1:$AQ$44,COLUMN('Non-energy Multiplier'!AG$1),0)</f>
        <v>0</v>
      </c>
      <c r="AH29" s="136">
        <f>$C29*VLOOKUP($A29,'Non-energy Multiplier'!$A$1:$AQ$44,COLUMN('Non-energy Multiplier'!AH$1),0)</f>
        <v>0</v>
      </c>
      <c r="AI29" s="136">
        <f>$C29*VLOOKUP($A29,'Non-energy Multiplier'!$A$1:$AQ$44,COLUMN('Non-energy Multiplier'!AI$1),0)</f>
        <v>0</v>
      </c>
      <c r="AJ29" s="136">
        <f>$C29*VLOOKUP($A29,'Non-energy Multiplier'!$A$1:$AQ$44,COLUMN('Non-energy Multiplier'!AJ$1),0)</f>
        <v>0</v>
      </c>
      <c r="AK29" s="136">
        <f>$C29*VLOOKUP($A29,'Non-energy Multiplier'!$A$1:$AQ$44,COLUMN('Non-energy Multiplier'!AK$1),0)</f>
        <v>0</v>
      </c>
      <c r="AL29" s="136">
        <f>$C29*VLOOKUP($A29,'Non-energy Multiplier'!$A$1:$AQ$44,COLUMN('Non-energy Multiplier'!AL$1),0)</f>
        <v>0</v>
      </c>
      <c r="AM29" s="136">
        <f>$C29*VLOOKUP($A29,'Non-energy Multiplier'!$A$1:$AQ$44,COLUMN('Non-energy Multiplier'!AM$1),0)</f>
        <v>0</v>
      </c>
      <c r="AN29" s="136">
        <f>$C29*VLOOKUP($A29,'Non-energy Multiplier'!$A$1:$AQ$44,COLUMN('Non-energy Multiplier'!AN$1),0)</f>
        <v>0</v>
      </c>
      <c r="AO29" s="136">
        <f>$C29*VLOOKUP($A29,'Non-energy Multiplier'!$A$1:$AQ$44,COLUMN('Non-energy Multiplier'!AO$1),0)</f>
        <v>0</v>
      </c>
      <c r="AP29" s="136">
        <f>$C29*VLOOKUP($A29,'Non-energy Multiplier'!$A$1:$AQ$44,COLUMN('Non-energy Multiplier'!AP$1),0)</f>
        <v>0</v>
      </c>
      <c r="AQ29" s="136">
        <f>$C29*VLOOKUP($A29,'Non-energy Multiplier'!$A$1:$AQ$44,COLUMN('Non-energy Multiplier'!AQ$1),0)</f>
        <v>0</v>
      </c>
      <c r="AR29" s="136" t="str">
        <f>VLOOKUP($A29,'Sector Match'!$A$1:$B$43,2,0)</f>
        <v>other metals 242</v>
      </c>
    </row>
    <row r="30" spans="1:44" x14ac:dyDescent="0.2">
      <c r="A30" s="12" t="s">
        <v>28</v>
      </c>
      <c r="B30" s="136">
        <f>'Non-energy Use 2019'!D142</f>
        <v>0</v>
      </c>
      <c r="C30" s="136">
        <f>'Non-energy Use 2020'!D142</f>
        <v>0</v>
      </c>
      <c r="D30" s="136">
        <f>$C30*VLOOKUP($A30,'Non-energy Multiplier'!$A$1:$AQ$44,COLUMN('Non-energy Multiplier'!D$1),0)</f>
        <v>0</v>
      </c>
      <c r="E30" s="136">
        <f>$C30*VLOOKUP($A30,'Non-energy Multiplier'!$A$1:$AQ$44,COLUMN('Non-energy Multiplier'!E$1),0)</f>
        <v>0</v>
      </c>
      <c r="F30" s="136">
        <f>$C30*VLOOKUP($A30,'Non-energy Multiplier'!$A$1:$AQ$44,COLUMN('Non-energy Multiplier'!F$1),0)</f>
        <v>0</v>
      </c>
      <c r="G30" s="136">
        <f>$C30*VLOOKUP($A30,'Non-energy Multiplier'!$A$1:$AQ$44,COLUMN('Non-energy Multiplier'!G$1),0)</f>
        <v>0</v>
      </c>
      <c r="H30" s="136">
        <f>$C30*VLOOKUP($A30,'Non-energy Multiplier'!$A$1:$AQ$44,COLUMN('Non-energy Multiplier'!H$1),0)</f>
        <v>0</v>
      </c>
      <c r="I30" s="136">
        <f>$C30*VLOOKUP($A30,'Non-energy Multiplier'!$A$1:$AQ$44,COLUMN('Non-energy Multiplier'!I$1),0)</f>
        <v>0</v>
      </c>
      <c r="J30" s="136">
        <f>$C30*VLOOKUP($A30,'Non-energy Multiplier'!$A$1:$AQ$44,COLUMN('Non-energy Multiplier'!J$1),0)</f>
        <v>0</v>
      </c>
      <c r="K30" s="136">
        <f>$C30*VLOOKUP($A30,'Non-energy Multiplier'!$A$1:$AQ$44,COLUMN('Non-energy Multiplier'!K$1),0)</f>
        <v>0</v>
      </c>
      <c r="L30" s="136">
        <f>$C30*VLOOKUP($A30,'Non-energy Multiplier'!$A$1:$AQ$44,COLUMN('Non-energy Multiplier'!L$1),0)</f>
        <v>0</v>
      </c>
      <c r="M30" s="136">
        <f>$C30*VLOOKUP($A30,'Non-energy Multiplier'!$A$1:$AQ$44,COLUMN('Non-energy Multiplier'!M$1),0)</f>
        <v>0</v>
      </c>
      <c r="N30" s="136">
        <f>$C30*VLOOKUP($A30,'Non-energy Multiplier'!$A$1:$AQ$44,COLUMN('Non-energy Multiplier'!N$1),0)</f>
        <v>0</v>
      </c>
      <c r="O30" s="136">
        <f>$C30*VLOOKUP($A30,'Non-energy Multiplier'!$A$1:$AQ$44,COLUMN('Non-energy Multiplier'!O$1),0)</f>
        <v>0</v>
      </c>
      <c r="P30" s="136">
        <f>$C30*VLOOKUP($A30,'Non-energy Multiplier'!$A$1:$AQ$44,COLUMN('Non-energy Multiplier'!P$1),0)</f>
        <v>0</v>
      </c>
      <c r="Q30" s="136">
        <f>$C30*VLOOKUP($A30,'Non-energy Multiplier'!$A$1:$AQ$44,COLUMN('Non-energy Multiplier'!Q$1),0)</f>
        <v>0</v>
      </c>
      <c r="R30" s="136">
        <f>$C30*VLOOKUP($A30,'Non-energy Multiplier'!$A$1:$AQ$44,COLUMN('Non-energy Multiplier'!R$1),0)</f>
        <v>0</v>
      </c>
      <c r="S30" s="136">
        <f>$C30*VLOOKUP($A30,'Non-energy Multiplier'!$A$1:$AQ$44,COLUMN('Non-energy Multiplier'!S$1),0)</f>
        <v>0</v>
      </c>
      <c r="T30" s="136">
        <f>$C30*VLOOKUP($A30,'Non-energy Multiplier'!$A$1:$AQ$44,COLUMN('Non-energy Multiplier'!T$1),0)</f>
        <v>0</v>
      </c>
      <c r="U30" s="136">
        <f>$C30*VLOOKUP($A30,'Non-energy Multiplier'!$A$1:$AQ$44,COLUMN('Non-energy Multiplier'!U$1),0)</f>
        <v>0</v>
      </c>
      <c r="V30" s="136">
        <f>$C30*VLOOKUP($A30,'Non-energy Multiplier'!$A$1:$AQ$44,COLUMN('Non-energy Multiplier'!V$1),0)</f>
        <v>0</v>
      </c>
      <c r="W30" s="136">
        <f>$C30*VLOOKUP($A30,'Non-energy Multiplier'!$A$1:$AQ$44,COLUMN('Non-energy Multiplier'!W$1),0)</f>
        <v>0</v>
      </c>
      <c r="X30" s="136">
        <f>$C30*VLOOKUP($A30,'Non-energy Multiplier'!$A$1:$AQ$44,COLUMN('Non-energy Multiplier'!X$1),0)</f>
        <v>0</v>
      </c>
      <c r="Y30" s="136">
        <f>$C30*VLOOKUP($A30,'Non-energy Multiplier'!$A$1:$AQ$44,COLUMN('Non-energy Multiplier'!Y$1),0)</f>
        <v>0</v>
      </c>
      <c r="Z30" s="136">
        <f>$C30*VLOOKUP($A30,'Non-energy Multiplier'!$A$1:$AQ$44,COLUMN('Non-energy Multiplier'!Z$1),0)</f>
        <v>0</v>
      </c>
      <c r="AA30" s="136">
        <f>$C30*VLOOKUP($A30,'Non-energy Multiplier'!$A$1:$AQ$44,COLUMN('Non-energy Multiplier'!AA$1),0)</f>
        <v>0</v>
      </c>
      <c r="AB30" s="136">
        <f>$C30*VLOOKUP($A30,'Non-energy Multiplier'!$A$1:$AQ$44,COLUMN('Non-energy Multiplier'!AB$1),0)</f>
        <v>0</v>
      </c>
      <c r="AC30" s="136">
        <f>$C30*VLOOKUP($A30,'Non-energy Multiplier'!$A$1:$AQ$44,COLUMN('Non-energy Multiplier'!AC$1),0)</f>
        <v>0</v>
      </c>
      <c r="AD30" s="136">
        <f>$C30*VLOOKUP($A30,'Non-energy Multiplier'!$A$1:$AQ$44,COLUMN('Non-energy Multiplier'!AD$1),0)</f>
        <v>0</v>
      </c>
      <c r="AE30" s="136">
        <f>$C30*VLOOKUP($A30,'Non-energy Multiplier'!$A$1:$AQ$44,COLUMN('Non-energy Multiplier'!AE$1),0)</f>
        <v>0</v>
      </c>
      <c r="AF30" s="136">
        <f>$C30*VLOOKUP($A30,'Non-energy Multiplier'!$A$1:$AQ$44,COLUMN('Non-energy Multiplier'!AF$1),0)</f>
        <v>0</v>
      </c>
      <c r="AG30" s="136">
        <f>$C30*VLOOKUP($A30,'Non-energy Multiplier'!$A$1:$AQ$44,COLUMN('Non-energy Multiplier'!AG$1),0)</f>
        <v>0</v>
      </c>
      <c r="AH30" s="136">
        <f>$C30*VLOOKUP($A30,'Non-energy Multiplier'!$A$1:$AQ$44,COLUMN('Non-energy Multiplier'!AH$1),0)</f>
        <v>0</v>
      </c>
      <c r="AI30" s="136">
        <f>$C30*VLOOKUP($A30,'Non-energy Multiplier'!$A$1:$AQ$44,COLUMN('Non-energy Multiplier'!AI$1),0)</f>
        <v>0</v>
      </c>
      <c r="AJ30" s="136">
        <f>$C30*VLOOKUP($A30,'Non-energy Multiplier'!$A$1:$AQ$44,COLUMN('Non-energy Multiplier'!AJ$1),0)</f>
        <v>0</v>
      </c>
      <c r="AK30" s="136">
        <f>$C30*VLOOKUP($A30,'Non-energy Multiplier'!$A$1:$AQ$44,COLUMN('Non-energy Multiplier'!AK$1),0)</f>
        <v>0</v>
      </c>
      <c r="AL30" s="136">
        <f>$C30*VLOOKUP($A30,'Non-energy Multiplier'!$A$1:$AQ$44,COLUMN('Non-energy Multiplier'!AL$1),0)</f>
        <v>0</v>
      </c>
      <c r="AM30" s="136">
        <f>$C30*VLOOKUP($A30,'Non-energy Multiplier'!$A$1:$AQ$44,COLUMN('Non-energy Multiplier'!AM$1),0)</f>
        <v>0</v>
      </c>
      <c r="AN30" s="136">
        <f>$C30*VLOOKUP($A30,'Non-energy Multiplier'!$A$1:$AQ$44,COLUMN('Non-energy Multiplier'!AN$1),0)</f>
        <v>0</v>
      </c>
      <c r="AO30" s="136">
        <f>$C30*VLOOKUP($A30,'Non-energy Multiplier'!$A$1:$AQ$44,COLUMN('Non-energy Multiplier'!AO$1),0)</f>
        <v>0</v>
      </c>
      <c r="AP30" s="136">
        <f>$C30*VLOOKUP($A30,'Non-energy Multiplier'!$A$1:$AQ$44,COLUMN('Non-energy Multiplier'!AP$1),0)</f>
        <v>0</v>
      </c>
      <c r="AQ30" s="136">
        <f>$C30*VLOOKUP($A30,'Non-energy Multiplier'!$A$1:$AQ$44,COLUMN('Non-energy Multiplier'!AQ$1),0)</f>
        <v>0</v>
      </c>
      <c r="AR30" s="136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6">
        <f>'Non-energy Use 2019'!D143</f>
        <v>1106865122024.8147</v>
      </c>
      <c r="C31" s="136">
        <f>'Non-energy Use 2020'!D143</f>
        <v>1350250139032.6428</v>
      </c>
      <c r="D31" s="136">
        <f>$C31*VLOOKUP($A31,'Non-energy Multiplier'!$A$1:$AQ$44,COLUMN('Non-energy Multiplier'!D$1),0)</f>
        <v>1580193390496.7771</v>
      </c>
      <c r="E31" s="136">
        <f>$C31*VLOOKUP($A31,'Non-energy Multiplier'!$A$1:$AQ$44,COLUMN('Non-energy Multiplier'!E$1),0)</f>
        <v>1585948448110.7429</v>
      </c>
      <c r="F31" s="136">
        <f>$C31*VLOOKUP($A31,'Non-energy Multiplier'!$A$1:$AQ$44,COLUMN('Non-energy Multiplier'!F$1),0)</f>
        <v>1608687941070.4355</v>
      </c>
      <c r="G31" s="136">
        <f>$C31*VLOOKUP($A31,'Non-energy Multiplier'!$A$1:$AQ$44,COLUMN('Non-energy Multiplier'!G$1),0)</f>
        <v>1664404257492.0957</v>
      </c>
      <c r="H31" s="136">
        <f>$C31*VLOOKUP($A31,'Non-energy Multiplier'!$A$1:$AQ$44,COLUMN('Non-energy Multiplier'!H$1),0)</f>
        <v>1733837089889.7178</v>
      </c>
      <c r="I31" s="136">
        <f>$C31*VLOOKUP($A31,'Non-energy Multiplier'!$A$1:$AQ$44,COLUMN('Non-energy Multiplier'!I$1),0)</f>
        <v>1799152231919.1404</v>
      </c>
      <c r="J31" s="136">
        <f>$C31*VLOOKUP($A31,'Non-energy Multiplier'!$A$1:$AQ$44,COLUMN('Non-energy Multiplier'!J$1),0)</f>
        <v>1856707104317.5085</v>
      </c>
      <c r="K31" s="136">
        <f>$C31*VLOOKUP($A31,'Non-energy Multiplier'!$A$1:$AQ$44,COLUMN('Non-energy Multiplier'!K$1),0)</f>
        <v>1906908999106.4021</v>
      </c>
      <c r="L31" s="136">
        <f>$C31*VLOOKUP($A31,'Non-energy Multiplier'!$A$1:$AQ$44,COLUMN('Non-energy Multiplier'!L$1),0)</f>
        <v>1950396176096.6389</v>
      </c>
      <c r="M31" s="136">
        <f>$C31*VLOOKUP($A31,'Non-energy Multiplier'!$A$1:$AQ$44,COLUMN('Non-energy Multiplier'!M$1),0)</f>
        <v>1988003855175.7249</v>
      </c>
      <c r="N31" s="136">
        <f>$C31*VLOOKUP($A31,'Non-energy Multiplier'!$A$1:$AQ$44,COLUMN('Non-energy Multiplier'!N$1),0)</f>
        <v>2020653192339.4265</v>
      </c>
      <c r="O31" s="136">
        <f>$C31*VLOOKUP($A31,'Non-energy Multiplier'!$A$1:$AQ$44,COLUMN('Non-energy Multiplier'!O$1),0)</f>
        <v>2049080061167.8298</v>
      </c>
      <c r="P31" s="136">
        <f>$C31*VLOOKUP($A31,'Non-energy Multiplier'!$A$1:$AQ$44,COLUMN('Non-energy Multiplier'!P$1),0)</f>
        <v>2074027512092.8301</v>
      </c>
      <c r="Q31" s="136">
        <f>$C31*VLOOKUP($A31,'Non-energy Multiplier'!$A$1:$AQ$44,COLUMN('Non-energy Multiplier'!Q$1),0)</f>
        <v>2096304616943.408</v>
      </c>
      <c r="R31" s="136">
        <f>$C31*VLOOKUP($A31,'Non-energy Multiplier'!$A$1:$AQ$44,COLUMN('Non-energy Multiplier'!R$1),0)</f>
        <v>2116773614230.2144</v>
      </c>
      <c r="S31" s="136">
        <f>$C31*VLOOKUP($A31,'Non-energy Multiplier'!$A$1:$AQ$44,COLUMN('Non-energy Multiplier'!S$1),0)</f>
        <v>2136183736207.8457</v>
      </c>
      <c r="T31" s="136">
        <f>$C31*VLOOKUP($A31,'Non-energy Multiplier'!$A$1:$AQ$44,COLUMN('Non-energy Multiplier'!T$1),0)</f>
        <v>2154684420241.4053</v>
      </c>
      <c r="U31" s="136">
        <f>$C31*VLOOKUP($A31,'Non-energy Multiplier'!$A$1:$AQ$44,COLUMN('Non-energy Multiplier'!U$1),0)</f>
        <v>2172273448719.8159</v>
      </c>
      <c r="V31" s="136">
        <f>$C31*VLOOKUP($A31,'Non-energy Multiplier'!$A$1:$AQ$44,COLUMN('Non-energy Multiplier'!V$1),0)</f>
        <v>2188950550433.3105</v>
      </c>
      <c r="W31" s="136">
        <f>$C31*VLOOKUP($A31,'Non-energy Multiplier'!$A$1:$AQ$44,COLUMN('Non-energy Multiplier'!W$1),0)</f>
        <v>2204717355342.4067</v>
      </c>
      <c r="X31" s="136">
        <f>$C31*VLOOKUP($A31,'Non-energy Multiplier'!$A$1:$AQ$44,COLUMN('Non-energy Multiplier'!X$1),0)</f>
        <v>2219577344465.0513</v>
      </c>
      <c r="Y31" s="136">
        <f>$C31*VLOOKUP($A31,'Non-energy Multiplier'!$A$1:$AQ$44,COLUMN('Non-energy Multiplier'!Y$1),0)</f>
        <v>2233535795305.1533</v>
      </c>
      <c r="Z31" s="136">
        <f>$C31*VLOOKUP($A31,'Non-energy Multiplier'!$A$1:$AQ$44,COLUMN('Non-energy Multiplier'!Z$1),0)</f>
        <v>2246599723251.3589</v>
      </c>
      <c r="AA31" s="136">
        <f>$C31*VLOOKUP($A31,'Non-energy Multiplier'!$A$1:$AQ$44,COLUMN('Non-energy Multiplier'!AA$1),0)</f>
        <v>2258777819377.4219</v>
      </c>
      <c r="AB31" s="136">
        <f>$C31*VLOOKUP($A31,'Non-energy Multiplier'!$A$1:$AQ$44,COLUMN('Non-energy Multiplier'!AB$1),0)</f>
        <v>2270080385075.6025</v>
      </c>
      <c r="AC31" s="136">
        <f>$C31*VLOOKUP($A31,'Non-energy Multiplier'!$A$1:$AQ$44,COLUMN('Non-energy Multiplier'!AC$1),0)</f>
        <v>2280519263951.4995</v>
      </c>
      <c r="AD31" s="136">
        <f>$C31*VLOOKUP($A31,'Non-energy Multiplier'!$A$1:$AQ$44,COLUMN('Non-energy Multiplier'!AD$1),0)</f>
        <v>2290107771403.8892</v>
      </c>
      <c r="AE31" s="136">
        <f>$C31*VLOOKUP($A31,'Non-energy Multiplier'!$A$1:$AQ$44,COLUMN('Non-energy Multiplier'!AE$1),0)</f>
        <v>2298860622305.4731</v>
      </c>
      <c r="AF31" s="136">
        <f>$C31*VLOOKUP($A31,'Non-energy Multiplier'!$A$1:$AQ$44,COLUMN('Non-energy Multiplier'!AF$1),0)</f>
        <v>2306793857191.0542</v>
      </c>
      <c r="AG31" s="136">
        <f>$C31*VLOOKUP($A31,'Non-energy Multiplier'!$A$1:$AQ$44,COLUMN('Non-energy Multiplier'!AG$1),0)</f>
        <v>2313924767348.4067</v>
      </c>
      <c r="AH31" s="136">
        <f>$C31*VLOOKUP($A31,'Non-energy Multiplier'!$A$1:$AQ$44,COLUMN('Non-energy Multiplier'!AH$1),0)</f>
        <v>2320271819193.8818</v>
      </c>
      <c r="AI31" s="136">
        <f>$C31*VLOOKUP($A31,'Non-energy Multiplier'!$A$1:$AQ$44,COLUMN('Non-energy Multiplier'!AI$1),0)</f>
        <v>2325854578300.4253</v>
      </c>
      <c r="AJ31" s="136">
        <f>$C31*VLOOKUP($A31,'Non-energy Multiplier'!$A$1:$AQ$44,COLUMN('Non-energy Multiplier'!AJ$1),0)</f>
        <v>2330693633429.8052</v>
      </c>
      <c r="AK31" s="136">
        <f>$C31*VLOOKUP($A31,'Non-energy Multiplier'!$A$1:$AQ$44,COLUMN('Non-energy Multiplier'!AK$1),0)</f>
        <v>2334810520903.9644</v>
      </c>
      <c r="AL31" s="136">
        <f>$C31*VLOOKUP($A31,'Non-energy Multiplier'!$A$1:$AQ$44,COLUMN('Non-energy Multiplier'!AL$1),0)</f>
        <v>2338227649632.5938</v>
      </c>
      <c r="AM31" s="136">
        <f>$C31*VLOOKUP($A31,'Non-energy Multiplier'!$A$1:$AQ$44,COLUMN('Non-energy Multiplier'!AM$1),0)</f>
        <v>2340968227095.4561</v>
      </c>
      <c r="AN31" s="136">
        <f>$C31*VLOOKUP($A31,'Non-energy Multiplier'!$A$1:$AQ$44,COLUMN('Non-energy Multiplier'!AN$1),0)</f>
        <v>2343056186558.9692</v>
      </c>
      <c r="AO31" s="136">
        <f>$C31*VLOOKUP($A31,'Non-energy Multiplier'!$A$1:$AQ$44,COLUMN('Non-energy Multiplier'!AO$1),0)</f>
        <v>2344516115786.9326</v>
      </c>
      <c r="AP31" s="136">
        <f>$C31*VLOOKUP($A31,'Non-energy Multiplier'!$A$1:$AQ$44,COLUMN('Non-energy Multiplier'!AP$1),0)</f>
        <v>2345373187485.8291</v>
      </c>
      <c r="AQ31" s="136">
        <f>$C31*VLOOKUP($A31,'Non-energy Multiplier'!$A$1:$AQ$44,COLUMN('Non-energy Multiplier'!AQ$1),0)</f>
        <v>2345653091705.1143</v>
      </c>
      <c r="AR31" s="136" t="str">
        <f>VLOOKUP($A31,'Sector Match'!$A$1:$B$43,2,0)</f>
        <v>other manufacturing 31T33</v>
      </c>
    </row>
    <row r="32" spans="1:44" x14ac:dyDescent="0.2">
      <c r="A32" s="12" t="s">
        <v>30</v>
      </c>
      <c r="B32" s="136">
        <f>'Non-energy Use 2019'!D144</f>
        <v>1095493220086.2036</v>
      </c>
      <c r="C32" s="136">
        <f>'Non-energy Use 2020'!D144</f>
        <v>1384006392508.459</v>
      </c>
      <c r="D32" s="136">
        <f>$C32*VLOOKUP($A32,'Non-energy Multiplier'!$A$1:$AQ$44,COLUMN('Non-energy Multiplier'!D$1),0)</f>
        <v>1622580250571.0459</v>
      </c>
      <c r="E32" s="136">
        <f>$C32*VLOOKUP($A32,'Non-energy Multiplier'!$A$1:$AQ$44,COLUMN('Non-energy Multiplier'!E$1),0)</f>
        <v>1707606588525.7849</v>
      </c>
      <c r="F32" s="136">
        <f>$C32*VLOOKUP($A32,'Non-energy Multiplier'!$A$1:$AQ$44,COLUMN('Non-energy Multiplier'!F$1),0)</f>
        <v>1747121810130.4131</v>
      </c>
      <c r="G32" s="136">
        <f>$C32*VLOOKUP($A32,'Non-energy Multiplier'!$A$1:$AQ$44,COLUMN('Non-energy Multiplier'!G$1),0)</f>
        <v>1844946695682.156</v>
      </c>
      <c r="H32" s="136">
        <f>$C32*VLOOKUP($A32,'Non-energy Multiplier'!$A$1:$AQ$44,COLUMN('Non-energy Multiplier'!H$1),0)</f>
        <v>1968573144755.196</v>
      </c>
      <c r="I32" s="136">
        <f>$C32*VLOOKUP($A32,'Non-energy Multiplier'!$A$1:$AQ$44,COLUMN('Non-energy Multiplier'!I$1),0)</f>
        <v>2085776351764.7849</v>
      </c>
      <c r="J32" s="136">
        <f>$C32*VLOOKUP($A32,'Non-energy Multiplier'!$A$1:$AQ$44,COLUMN('Non-energy Multiplier'!J$1),0)</f>
        <v>2189837355641.7703</v>
      </c>
      <c r="K32" s="136">
        <f>$C32*VLOOKUP($A32,'Non-energy Multiplier'!$A$1:$AQ$44,COLUMN('Non-energy Multiplier'!K$1),0)</f>
        <v>2282038356827.4292</v>
      </c>
      <c r="L32" s="136">
        <f>$C32*VLOOKUP($A32,'Non-energy Multiplier'!$A$1:$AQ$44,COLUMN('Non-energy Multiplier'!L$1),0)</f>
        <v>2364503711509.7915</v>
      </c>
      <c r="M32" s="136">
        <f>$C32*VLOOKUP($A32,'Non-energy Multiplier'!$A$1:$AQ$44,COLUMN('Non-energy Multiplier'!M$1),0)</f>
        <v>2440068744364.4678</v>
      </c>
      <c r="N32" s="136">
        <f>$C32*VLOOKUP($A32,'Non-energy Multiplier'!$A$1:$AQ$44,COLUMN('Non-energy Multiplier'!N$1),0)</f>
        <v>2511638238890.3481</v>
      </c>
      <c r="O32" s="136">
        <f>$C32*VLOOKUP($A32,'Non-energy Multiplier'!$A$1:$AQ$44,COLUMN('Non-energy Multiplier'!O$1),0)</f>
        <v>2580410455961.8228</v>
      </c>
      <c r="P32" s="136">
        <f>$C32*VLOOKUP($A32,'Non-energy Multiplier'!$A$1:$AQ$44,COLUMN('Non-energy Multiplier'!P$1),0)</f>
        <v>2647218814518.8286</v>
      </c>
      <c r="Q32" s="136">
        <f>$C32*VLOOKUP($A32,'Non-energy Multiplier'!$A$1:$AQ$44,COLUMN('Non-energy Multiplier'!Q$1),0)</f>
        <v>2713019335614.1245</v>
      </c>
      <c r="R32" s="136">
        <f>$C32*VLOOKUP($A32,'Non-energy Multiplier'!$A$1:$AQ$44,COLUMN('Non-energy Multiplier'!R$1),0)</f>
        <v>2778885141487.6851</v>
      </c>
      <c r="S32" s="136">
        <f>$C32*VLOOKUP($A32,'Non-energy Multiplier'!$A$1:$AQ$44,COLUMN('Non-energy Multiplier'!S$1),0)</f>
        <v>2845762751486.5669</v>
      </c>
      <c r="T32" s="136">
        <f>$C32*VLOOKUP($A32,'Non-energy Multiplier'!$A$1:$AQ$44,COLUMN('Non-energy Multiplier'!T$1),0)</f>
        <v>2913702240832.2031</v>
      </c>
      <c r="U32" s="136">
        <f>$C32*VLOOKUP($A32,'Non-energy Multiplier'!$A$1:$AQ$44,COLUMN('Non-energy Multiplier'!U$1),0)</f>
        <v>2982504405116.8091</v>
      </c>
      <c r="V32" s="136">
        <f>$C32*VLOOKUP($A32,'Non-energy Multiplier'!$A$1:$AQ$44,COLUMN('Non-energy Multiplier'!V$1),0)</f>
        <v>3051950833401.1235</v>
      </c>
      <c r="W32" s="136">
        <f>$C32*VLOOKUP($A32,'Non-energy Multiplier'!$A$1:$AQ$44,COLUMN('Non-energy Multiplier'!W$1),0)</f>
        <v>3121803406564.9487</v>
      </c>
      <c r="X32" s="136">
        <f>$C32*VLOOKUP($A32,'Non-energy Multiplier'!$A$1:$AQ$44,COLUMN('Non-energy Multiplier'!X$1),0)</f>
        <v>3191803969753.2539</v>
      </c>
      <c r="Y32" s="136">
        <f>$C32*VLOOKUP($A32,'Non-energy Multiplier'!$A$1:$AQ$44,COLUMN('Non-energy Multiplier'!Y$1),0)</f>
        <v>3261674203709.5337</v>
      </c>
      <c r="Z32" s="136">
        <f>$C32*VLOOKUP($A32,'Non-energy Multiplier'!$A$1:$AQ$44,COLUMN('Non-energy Multiplier'!Z$1),0)</f>
        <v>3331115720129.8345</v>
      </c>
      <c r="AA32" s="136">
        <f>$C32*VLOOKUP($A32,'Non-energy Multiplier'!$A$1:$AQ$44,COLUMN('Non-energy Multiplier'!AA$1),0)</f>
        <v>3399810406036.103</v>
      </c>
      <c r="AB32" s="136">
        <f>$C32*VLOOKUP($A32,'Non-energy Multiplier'!$A$1:$AQ$44,COLUMN('Non-energy Multiplier'!AB$1),0)</f>
        <v>3467421041485.5923</v>
      </c>
      <c r="AC32" s="136">
        <f>$C32*VLOOKUP($A32,'Non-energy Multiplier'!$A$1:$AQ$44,COLUMN('Non-energy Multiplier'!AC$1),0)</f>
        <v>3533592213635.2725</v>
      </c>
      <c r="AD32" s="136">
        <f>$C32*VLOOKUP($A32,'Non-energy Multiplier'!$A$1:$AQ$44,COLUMN('Non-energy Multiplier'!AD$1),0)</f>
        <v>3597951548204.4839</v>
      </c>
      <c r="AE32" s="136">
        <f>$C32*VLOOKUP($A32,'Non-energy Multiplier'!$A$1:$AQ$44,COLUMN('Non-energy Multiplier'!AE$1),0)</f>
        <v>3660111276667.9395</v>
      </c>
      <c r="AF32" s="136">
        <f>$C32*VLOOKUP($A32,'Non-energy Multiplier'!$A$1:$AQ$44,COLUMN('Non-energy Multiplier'!AF$1),0)</f>
        <v>3719670154022.2637</v>
      </c>
      <c r="AG32" s="136">
        <f>$C32*VLOOKUP($A32,'Non-energy Multiplier'!$A$1:$AQ$44,COLUMN('Non-energy Multiplier'!AG$1),0)</f>
        <v>3776215737671.3569</v>
      </c>
      <c r="AH32" s="136">
        <f>$C32*VLOOKUP($A32,'Non-energy Multiplier'!$A$1:$AQ$44,COLUMN('Non-energy Multiplier'!AH$1),0)</f>
        <v>3829327032857.3398</v>
      </c>
      <c r="AI32" s="136">
        <f>$C32*VLOOKUP($A32,'Non-energy Multiplier'!$A$1:$AQ$44,COLUMN('Non-energy Multiplier'!AI$1),0)</f>
        <v>3878577504133.8081</v>
      </c>
      <c r="AJ32" s="136">
        <f>$C32*VLOOKUP($A32,'Non-energy Multiplier'!$A$1:$AQ$44,COLUMN('Non-energy Multiplier'!AJ$1),0)</f>
        <v>3923538445671.0278</v>
      </c>
      <c r="AK32" s="136">
        <f>$C32*VLOOKUP($A32,'Non-energy Multiplier'!$A$1:$AQ$44,COLUMN('Non-energy Multiplier'!AK$1),0)</f>
        <v>3963782695758.9907</v>
      </c>
      <c r="AL32" s="136">
        <f>$C32*VLOOKUP($A32,'Non-energy Multiplier'!$A$1:$AQ$44,COLUMN('Non-energy Multiplier'!AL$1),0)</f>
        <v>3998888672826.563</v>
      </c>
      <c r="AM32" s="136">
        <f>$C32*VLOOKUP($A32,'Non-energy Multiplier'!$A$1:$AQ$44,COLUMN('Non-energy Multiplier'!AM$1),0)</f>
        <v>4028444701745.6733</v>
      </c>
      <c r="AN32" s="136">
        <f>$C32*VLOOKUP($A32,'Non-energy Multiplier'!$A$1:$AQ$44,COLUMN('Non-energy Multiplier'!AN$1),0)</f>
        <v>4052053590294.6733</v>
      </c>
      <c r="AO32" s="136">
        <f>$C32*VLOOKUP($A32,'Non-energy Multiplier'!$A$1:$AQ$44,COLUMN('Non-energy Multiplier'!AO$1),0)</f>
        <v>4069337406603.5991</v>
      </c>
      <c r="AP32" s="136">
        <f>$C32*VLOOKUP($A32,'Non-energy Multiplier'!$A$1:$AQ$44,COLUMN('Non-energy Multiplier'!AP$1),0)</f>
        <v>4079942399413.874</v>
      </c>
      <c r="AQ32" s="136">
        <f>$C32*VLOOKUP($A32,'Non-energy Multiplier'!$A$1:$AQ$44,COLUMN('Non-energy Multiplier'!AQ$1),0)</f>
        <v>4083543994304.7949</v>
      </c>
      <c r="AR32" s="136" t="str">
        <f>VLOOKUP($A32,'Sector Match'!$A$1:$B$43,2,0)</f>
        <v>glass and glass products 231</v>
      </c>
    </row>
    <row r="33" spans="1:44" x14ac:dyDescent="0.2">
      <c r="A33" s="12" t="s">
        <v>31</v>
      </c>
      <c r="B33" s="136">
        <f>'Non-energy Use 2019'!D145</f>
        <v>3506336431071.7588</v>
      </c>
      <c r="C33" s="136">
        <f>'Non-energy Use 2020'!D145</f>
        <v>3135580878420.2485</v>
      </c>
      <c r="D33" s="136">
        <f>$C33*VLOOKUP($A33,'Non-energy Multiplier'!$A$1:$AQ$44,COLUMN('Non-energy Multiplier'!D$1),0)</f>
        <v>3250988044362.6816</v>
      </c>
      <c r="E33" s="136">
        <f>$C33*VLOOKUP($A33,'Non-energy Multiplier'!$A$1:$AQ$44,COLUMN('Non-energy Multiplier'!E$1),0)</f>
        <v>3359857823370.4927</v>
      </c>
      <c r="F33" s="136">
        <f>$C33*VLOOKUP($A33,'Non-energy Multiplier'!$A$1:$AQ$44,COLUMN('Non-energy Multiplier'!F$1),0)</f>
        <v>3650916610869.4409</v>
      </c>
      <c r="G33" s="136">
        <f>$C33*VLOOKUP($A33,'Non-energy Multiplier'!$A$1:$AQ$44,COLUMN('Non-energy Multiplier'!G$1),0)</f>
        <v>3941975398368.3877</v>
      </c>
      <c r="H33" s="136">
        <f>$C33*VLOOKUP($A33,'Non-energy Multiplier'!$A$1:$AQ$44,COLUMN('Non-energy Multiplier'!H$1),0)</f>
        <v>4233034185867.3359</v>
      </c>
      <c r="I33" s="136">
        <f>$C33*VLOOKUP($A33,'Non-energy Multiplier'!$A$1:$AQ$44,COLUMN('Non-energy Multiplier'!I$1),0)</f>
        <v>4358457421004.146</v>
      </c>
      <c r="J33" s="136">
        <f>$C33*VLOOKUP($A33,'Non-energy Multiplier'!$A$1:$AQ$44,COLUMN('Non-energy Multiplier'!J$1),0)</f>
        <v>4483880656140.9551</v>
      </c>
      <c r="K33" s="136">
        <f>$C33*VLOOKUP($A33,'Non-energy Multiplier'!$A$1:$AQ$44,COLUMN('Non-energy Multiplier'!K$1),0)</f>
        <v>4609303891277.7656</v>
      </c>
      <c r="L33" s="136">
        <f>$C33*VLOOKUP($A33,'Non-energy Multiplier'!$A$1:$AQ$44,COLUMN('Non-energy Multiplier'!L$1),0)</f>
        <v>4734727126414.5742</v>
      </c>
      <c r="M33" s="136">
        <f>$C33*VLOOKUP($A33,'Non-energy Multiplier'!$A$1:$AQ$44,COLUMN('Non-energy Multiplier'!M$1),0)</f>
        <v>4860150361551.3857</v>
      </c>
      <c r="N33" s="136">
        <f>$C33*VLOOKUP($A33,'Non-energy Multiplier'!$A$1:$AQ$44,COLUMN('Non-energy Multiplier'!N$1),0)</f>
        <v>4922861979119.79</v>
      </c>
      <c r="O33" s="136">
        <f>$C33*VLOOKUP($A33,'Non-energy Multiplier'!$A$1:$AQ$44,COLUMN('Non-energy Multiplier'!O$1),0)</f>
        <v>4985573596688.1943</v>
      </c>
      <c r="P33" s="136">
        <f>$C33*VLOOKUP($A33,'Non-energy Multiplier'!$A$1:$AQ$44,COLUMN('Non-energy Multiplier'!P$1),0)</f>
        <v>5048285214256.5996</v>
      </c>
      <c r="Q33" s="136">
        <f>$C33*VLOOKUP($A33,'Non-energy Multiplier'!$A$1:$AQ$44,COLUMN('Non-energy Multiplier'!Q$1),0)</f>
        <v>5110996831825.0049</v>
      </c>
      <c r="R33" s="136">
        <f>$C33*VLOOKUP($A33,'Non-energy Multiplier'!$A$1:$AQ$44,COLUMN('Non-energy Multiplier'!R$1),0)</f>
        <v>5173708449393.4102</v>
      </c>
      <c r="S33" s="136">
        <f>$C33*VLOOKUP($A33,'Non-energy Multiplier'!$A$1:$AQ$44,COLUMN('Non-energy Multiplier'!S$1),0)</f>
        <v>5158030545001.3086</v>
      </c>
      <c r="T33" s="136">
        <f>$C33*VLOOKUP($A33,'Non-energy Multiplier'!$A$1:$AQ$44,COLUMN('Non-energy Multiplier'!T$1),0)</f>
        <v>5142352640609.208</v>
      </c>
      <c r="U33" s="136">
        <f>$C33*VLOOKUP($A33,'Non-energy Multiplier'!$A$1:$AQ$44,COLUMN('Non-energy Multiplier'!U$1),0)</f>
        <v>5126674736217.1064</v>
      </c>
      <c r="V33" s="136">
        <f>$C33*VLOOKUP($A33,'Non-energy Multiplier'!$A$1:$AQ$44,COLUMN('Non-energy Multiplier'!V$1),0)</f>
        <v>5110996831825.0059</v>
      </c>
      <c r="W33" s="136">
        <f>$C33*VLOOKUP($A33,'Non-energy Multiplier'!$A$1:$AQ$44,COLUMN('Non-energy Multiplier'!W$1),0)</f>
        <v>5095318927432.9043</v>
      </c>
      <c r="X33" s="136">
        <f>$C33*VLOOKUP($A33,'Non-energy Multiplier'!$A$1:$AQ$44,COLUMN('Non-energy Multiplier'!X$1),0)</f>
        <v>5079641023040.8027</v>
      </c>
      <c r="Y33" s="136">
        <f>$C33*VLOOKUP($A33,'Non-energy Multiplier'!$A$1:$AQ$44,COLUMN('Non-energy Multiplier'!Y$1),0)</f>
        <v>5063963118648.7012</v>
      </c>
      <c r="Z33" s="136">
        <f>$C33*VLOOKUP($A33,'Non-energy Multiplier'!$A$1:$AQ$44,COLUMN('Non-energy Multiplier'!Z$1),0)</f>
        <v>5048285214256.6006</v>
      </c>
      <c r="AA33" s="136">
        <f>$C33*VLOOKUP($A33,'Non-energy Multiplier'!$A$1:$AQ$44,COLUMN('Non-energy Multiplier'!AA$1),0)</f>
        <v>5032607309864.5</v>
      </c>
      <c r="AB33" s="136">
        <f>$C33*VLOOKUP($A33,'Non-energy Multiplier'!$A$1:$AQ$44,COLUMN('Non-energy Multiplier'!AB$1),0)</f>
        <v>5016929405472.3975</v>
      </c>
      <c r="AC33" s="136">
        <f>$C33*VLOOKUP($A33,'Non-energy Multiplier'!$A$1:$AQ$44,COLUMN('Non-energy Multiplier'!AC$1),0)</f>
        <v>5001251501080.2959</v>
      </c>
      <c r="AD33" s="136">
        <f>$C33*VLOOKUP($A33,'Non-energy Multiplier'!$A$1:$AQ$44,COLUMN('Non-energy Multiplier'!AD$1),0)</f>
        <v>4985573596688.1953</v>
      </c>
      <c r="AE33" s="136">
        <f>$C33*VLOOKUP($A33,'Non-energy Multiplier'!$A$1:$AQ$44,COLUMN('Non-energy Multiplier'!AE$1),0)</f>
        <v>4969895692296.0947</v>
      </c>
      <c r="AF33" s="136">
        <f>$C33*VLOOKUP($A33,'Non-energy Multiplier'!$A$1:$AQ$44,COLUMN('Non-energy Multiplier'!AF$1),0)</f>
        <v>4954217787903.9932</v>
      </c>
      <c r="AG33" s="136">
        <f>$C33*VLOOKUP($A33,'Non-energy Multiplier'!$A$1:$AQ$44,COLUMN('Non-energy Multiplier'!AG$1),0)</f>
        <v>4938539883511.8916</v>
      </c>
      <c r="AH33" s="136">
        <f>$C33*VLOOKUP($A33,'Non-energy Multiplier'!$A$1:$AQ$44,COLUMN('Non-energy Multiplier'!AH$1),0)</f>
        <v>4932268721755.0508</v>
      </c>
      <c r="AI33" s="136">
        <f>$C33*VLOOKUP($A33,'Non-energy Multiplier'!$A$1:$AQ$44,COLUMN('Non-energy Multiplier'!AI$1),0)</f>
        <v>4925997559998.21</v>
      </c>
      <c r="AJ33" s="136">
        <f>$C33*VLOOKUP($A33,'Non-energy Multiplier'!$A$1:$AQ$44,COLUMN('Non-energy Multiplier'!AJ$1),0)</f>
        <v>4919726398241.3691</v>
      </c>
      <c r="AK33" s="136">
        <f>$C33*VLOOKUP($A33,'Non-energy Multiplier'!$A$1:$AQ$44,COLUMN('Non-energy Multiplier'!AK$1),0)</f>
        <v>4913455236484.5283</v>
      </c>
      <c r="AL33" s="136">
        <f>$C33*VLOOKUP($A33,'Non-energy Multiplier'!$A$1:$AQ$44,COLUMN('Non-energy Multiplier'!AL$1),0)</f>
        <v>4907184074727.6885</v>
      </c>
      <c r="AM33" s="136">
        <f>$C33*VLOOKUP($A33,'Non-energy Multiplier'!$A$1:$AQ$44,COLUMN('Non-energy Multiplier'!AM$1),0)</f>
        <v>4897777332092.4277</v>
      </c>
      <c r="AN33" s="136">
        <f>$C33*VLOOKUP($A33,'Non-energy Multiplier'!$A$1:$AQ$44,COLUMN('Non-energy Multiplier'!AN$1),0)</f>
        <v>4888370589457.167</v>
      </c>
      <c r="AO33" s="136">
        <f>$C33*VLOOKUP($A33,'Non-energy Multiplier'!$A$1:$AQ$44,COLUMN('Non-energy Multiplier'!AO$1),0)</f>
        <v>4878963846821.9063</v>
      </c>
      <c r="AP33" s="136">
        <f>$C33*VLOOKUP($A33,'Non-energy Multiplier'!$A$1:$AQ$44,COLUMN('Non-energy Multiplier'!AP$1),0)</f>
        <v>4869557104186.6455</v>
      </c>
      <c r="AQ33" s="136">
        <f>$C33*VLOOKUP($A33,'Non-energy Multiplier'!$A$1:$AQ$44,COLUMN('Non-energy Multiplier'!AQ$1),0)</f>
        <v>4860150361551.3857</v>
      </c>
      <c r="AR33" s="136" t="str">
        <f>VLOOKUP($A33,'Sector Match'!$A$1:$B$43,2,0)</f>
        <v>road vehicles 29</v>
      </c>
    </row>
    <row r="34" spans="1:44" x14ac:dyDescent="0.2">
      <c r="A34" s="12" t="s">
        <v>32</v>
      </c>
      <c r="B34" s="136">
        <f>'Non-energy Use 2019'!D146</f>
        <v>87184581529.351837</v>
      </c>
      <c r="C34" s="136">
        <f>'Non-energy Use 2020'!D146</f>
        <v>127523624241.97182</v>
      </c>
      <c r="D34" s="136">
        <f>$C34*VLOOKUP($A34,'Non-energy Multiplier'!$A$1:$AQ$44,COLUMN('Non-energy Multiplier'!D$1),0)</f>
        <v>143929437525.08212</v>
      </c>
      <c r="E34" s="136">
        <f>$C34*VLOOKUP($A34,'Non-energy Multiplier'!$A$1:$AQ$44,COLUMN('Non-energy Multiplier'!E$1),0)</f>
        <v>149717120440.47952</v>
      </c>
      <c r="F34" s="136">
        <f>$C34*VLOOKUP($A34,'Non-energy Multiplier'!$A$1:$AQ$44,COLUMN('Non-energy Multiplier'!F$1),0)</f>
        <v>151052102472.97491</v>
      </c>
      <c r="G34" s="136">
        <f>$C34*VLOOKUP($A34,'Non-energy Multiplier'!$A$1:$AQ$44,COLUMN('Non-energy Multiplier'!G$1),0)</f>
        <v>154315968444.76895</v>
      </c>
      <c r="H34" s="136">
        <f>$C34*VLOOKUP($A34,'Non-energy Multiplier'!$A$1:$AQ$44,COLUMN('Non-energy Multiplier'!H$1),0)</f>
        <v>158380240855.27106</v>
      </c>
      <c r="I34" s="136">
        <f>$C34*VLOOKUP($A34,'Non-energy Multiplier'!$A$1:$AQ$44,COLUMN('Non-energy Multiplier'!I$1),0)</f>
        <v>162236338763.30646</v>
      </c>
      <c r="J34" s="136">
        <f>$C34*VLOOKUP($A34,'Non-energy Multiplier'!$A$1:$AQ$44,COLUMN('Non-energy Multiplier'!J$1),0)</f>
        <v>165652553315.77325</v>
      </c>
      <c r="K34" s="136">
        <f>$C34*VLOOKUP($A34,'Non-energy Multiplier'!$A$1:$AQ$44,COLUMN('Non-energy Multiplier'!K$1),0)</f>
        <v>168605044357.35016</v>
      </c>
      <c r="L34" s="136">
        <f>$C34*VLOOKUP($A34,'Non-energy Multiplier'!$A$1:$AQ$44,COLUMN('Non-energy Multiplier'!L$1),0)</f>
        <v>171074389021.26843</v>
      </c>
      <c r="M34" s="136">
        <f>$C34*VLOOKUP($A34,'Non-energy Multiplier'!$A$1:$AQ$44,COLUMN('Non-energy Multiplier'!M$1),0)</f>
        <v>173045778190.09738</v>
      </c>
      <c r="N34" s="136">
        <f>$C34*VLOOKUP($A34,'Non-energy Multiplier'!$A$1:$AQ$44,COLUMN('Non-energy Multiplier'!N$1),0)</f>
        <v>174521085272.83368</v>
      </c>
      <c r="O34" s="136">
        <f>$C34*VLOOKUP($A34,'Non-energy Multiplier'!$A$1:$AQ$44,COLUMN('Non-energy Multiplier'!O$1),0)</f>
        <v>175555299933.13794</v>
      </c>
      <c r="P34" s="136">
        <f>$C34*VLOOKUP($A34,'Non-energy Multiplier'!$A$1:$AQ$44,COLUMN('Non-energy Multiplier'!P$1),0)</f>
        <v>176220781463.65344</v>
      </c>
      <c r="Q34" s="136">
        <f>$C34*VLOOKUP($A34,'Non-energy Multiplier'!$A$1:$AQ$44,COLUMN('Non-energy Multiplier'!Q$1),0)</f>
        <v>176593791977.70898</v>
      </c>
      <c r="R34" s="136">
        <f>$C34*VLOOKUP($A34,'Non-energy Multiplier'!$A$1:$AQ$44,COLUMN('Non-energy Multiplier'!R$1),0)</f>
        <v>176753030021.20346</v>
      </c>
      <c r="S34" s="136">
        <f>$C34*VLOOKUP($A34,'Non-energy Multiplier'!$A$1:$AQ$44,COLUMN('Non-energy Multiplier'!S$1),0)</f>
        <v>176766802224.51303</v>
      </c>
      <c r="T34" s="136">
        <f>$C34*VLOOKUP($A34,'Non-energy Multiplier'!$A$1:$AQ$44,COLUMN('Non-energy Multiplier'!T$1),0)</f>
        <v>176657204249.44119</v>
      </c>
      <c r="U34" s="136">
        <f>$C34*VLOOKUP($A34,'Non-energy Multiplier'!$A$1:$AQ$44,COLUMN('Non-energy Multiplier'!U$1),0)</f>
        <v>176434901769.18716</v>
      </c>
      <c r="V34" s="136">
        <f>$C34*VLOOKUP($A34,'Non-energy Multiplier'!$A$1:$AQ$44,COLUMN('Non-energy Multiplier'!V$1),0)</f>
        <v>176110737511.33966</v>
      </c>
      <c r="W34" s="136">
        <f>$C34*VLOOKUP($A34,'Non-energy Multiplier'!$A$1:$AQ$44,COLUMN('Non-energy Multiplier'!W$1),0)</f>
        <v>175695666615.16647</v>
      </c>
      <c r="X34" s="136">
        <f>$C34*VLOOKUP($A34,'Non-energy Multiplier'!$A$1:$AQ$44,COLUMN('Non-energy Multiplier'!X$1),0)</f>
        <v>175200698192.67227</v>
      </c>
      <c r="Y34" s="136">
        <f>$C34*VLOOKUP($A34,'Non-energy Multiplier'!$A$1:$AQ$44,COLUMN('Non-energy Multiplier'!Y$1),0)</f>
        <v>174636843349.7681</v>
      </c>
      <c r="Z34" s="136">
        <f>$C34*VLOOKUP($A34,'Non-energy Multiplier'!$A$1:$AQ$44,COLUMN('Non-energy Multiplier'!Z$1),0)</f>
        <v>174015069831.44547</v>
      </c>
      <c r="AA34" s="136">
        <f>$C34*VLOOKUP($A34,'Non-energy Multiplier'!$A$1:$AQ$44,COLUMN('Non-energy Multiplier'!AA$1),0)</f>
        <v>173346263372.7648</v>
      </c>
      <c r="AB34" s="136">
        <f>$C34*VLOOKUP($A34,'Non-energy Multiplier'!$A$1:$AQ$44,COLUMN('Non-energy Multiplier'!AB$1),0)</f>
        <v>172641195766.32458</v>
      </c>
      <c r="AC34" s="136">
        <f>$C34*VLOOKUP($A34,'Non-energy Multiplier'!$A$1:$AQ$44,COLUMN('Non-energy Multiplier'!AC$1),0)</f>
        <v>171910499596.97562</v>
      </c>
      <c r="AD34" s="136">
        <f>$C34*VLOOKUP($A34,'Non-energy Multiplier'!$A$1:$AQ$44,COLUMN('Non-energy Multiplier'!AD$1),0)</f>
        <v>171164649546.05695</v>
      </c>
      <c r="AE34" s="136">
        <f>$C34*VLOOKUP($A34,'Non-energy Multiplier'!$A$1:$AQ$44,COLUMN('Non-energy Multiplier'!AE$1),0)</f>
        <v>170413950130.19904</v>
      </c>
      <c r="AF34" s="136">
        <f>$C34*VLOOKUP($A34,'Non-energy Multiplier'!$A$1:$AQ$44,COLUMN('Non-energy Multiplier'!AF$1),0)</f>
        <v>169668529713.65359</v>
      </c>
      <c r="AG34" s="136">
        <f>$C34*VLOOKUP($A34,'Non-energy Multiplier'!$A$1:$AQ$44,COLUMN('Non-energy Multiplier'!AG$1),0)</f>
        <v>168938340617.75748</v>
      </c>
      <c r="AH34" s="136">
        <f>$C34*VLOOKUP($A34,'Non-energy Multiplier'!$A$1:$AQ$44,COLUMN('Non-energy Multiplier'!AH$1),0)</f>
        <v>168233165146.2114</v>
      </c>
      <c r="AI34" s="136">
        <f>$C34*VLOOKUP($A34,'Non-energy Multiplier'!$A$1:$AQ$44,COLUMN('Non-energy Multiplier'!AI$1),0)</f>
        <v>167562627349.87024</v>
      </c>
      <c r="AJ34" s="136">
        <f>$C34*VLOOKUP($A34,'Non-energy Multiplier'!$A$1:$AQ$44,COLUMN('Non-energy Multiplier'!AJ$1),0)</f>
        <v>166936210369.34714</v>
      </c>
      <c r="AK34" s="136">
        <f>$C34*VLOOKUP($A34,'Non-energy Multiplier'!$A$1:$AQ$44,COLUMN('Non-energy Multiplier'!AK$1),0)</f>
        <v>166363279217.47632</v>
      </c>
      <c r="AL34" s="136">
        <f>$C34*VLOOKUP($A34,'Non-energy Multiplier'!$A$1:$AQ$44,COLUMN('Non-energy Multiplier'!AL$1),0)</f>
        <v>165853108896.28305</v>
      </c>
      <c r="AM34" s="136">
        <f>$C34*VLOOKUP($A34,'Non-energy Multiplier'!$A$1:$AQ$44,COLUMN('Non-energy Multiplier'!AM$1),0)</f>
        <v>165414917784.31131</v>
      </c>
      <c r="AN34" s="136">
        <f>$C34*VLOOKUP($A34,'Non-energy Multiplier'!$A$1:$AQ$44,COLUMN('Non-energy Multiplier'!AN$1),0)</f>
        <v>165057906279.86349</v>
      </c>
      <c r="AO34" s="136">
        <f>$C34*VLOOKUP($A34,'Non-energy Multiplier'!$A$1:$AQ$44,COLUMN('Non-energy Multiplier'!AO$1),0)</f>
        <v>164791300743.90106</v>
      </c>
      <c r="AP34" s="136">
        <f>$C34*VLOOKUP($A34,'Non-energy Multiplier'!$A$1:$AQ$44,COLUMN('Non-energy Multiplier'!AP$1),0)</f>
        <v>164624402853.30948</v>
      </c>
      <c r="AQ34" s="136">
        <f>$C34*VLOOKUP($A34,'Non-energy Multiplier'!$A$1:$AQ$44,COLUMN('Non-energy Multiplier'!AQ$1),0)</f>
        <v>164566644551.24841</v>
      </c>
      <c r="AR34" s="136" t="str">
        <f>VLOOKUP($A34,'Sector Match'!$A$1:$B$43,2,0)</f>
        <v>nonroad vehicles 30</v>
      </c>
    </row>
    <row r="35" spans="1:44" x14ac:dyDescent="0.2">
      <c r="A35" s="12" t="s">
        <v>33</v>
      </c>
      <c r="B35" s="136">
        <f>'Non-energy Use 2019'!D147</f>
        <v>0</v>
      </c>
      <c r="C35" s="136">
        <f>'Non-energy Use 2020'!D147</f>
        <v>0</v>
      </c>
      <c r="D35" s="136">
        <f>$C35*VLOOKUP($A35,'Non-energy Multiplier'!$A$1:$AQ$44,COLUMN('Non-energy Multiplier'!D$1),0)</f>
        <v>0</v>
      </c>
      <c r="E35" s="136">
        <f>$C35*VLOOKUP($A35,'Non-energy Multiplier'!$A$1:$AQ$44,COLUMN('Non-energy Multiplier'!E$1),0)</f>
        <v>0</v>
      </c>
      <c r="F35" s="136">
        <f>$C35*VLOOKUP($A35,'Non-energy Multiplier'!$A$1:$AQ$44,COLUMN('Non-energy Multiplier'!F$1),0)</f>
        <v>0</v>
      </c>
      <c r="G35" s="136">
        <f>$C35*VLOOKUP($A35,'Non-energy Multiplier'!$A$1:$AQ$44,COLUMN('Non-energy Multiplier'!G$1),0)</f>
        <v>0</v>
      </c>
      <c r="H35" s="136">
        <f>$C35*VLOOKUP($A35,'Non-energy Multiplier'!$A$1:$AQ$44,COLUMN('Non-energy Multiplier'!H$1),0)</f>
        <v>0</v>
      </c>
      <c r="I35" s="136">
        <f>$C35*VLOOKUP($A35,'Non-energy Multiplier'!$A$1:$AQ$44,COLUMN('Non-energy Multiplier'!I$1),0)</f>
        <v>0</v>
      </c>
      <c r="J35" s="136">
        <f>$C35*VLOOKUP($A35,'Non-energy Multiplier'!$A$1:$AQ$44,COLUMN('Non-energy Multiplier'!J$1),0)</f>
        <v>0</v>
      </c>
      <c r="K35" s="136">
        <f>$C35*VLOOKUP($A35,'Non-energy Multiplier'!$A$1:$AQ$44,COLUMN('Non-energy Multiplier'!K$1),0)</f>
        <v>0</v>
      </c>
      <c r="L35" s="136">
        <f>$C35*VLOOKUP($A35,'Non-energy Multiplier'!$A$1:$AQ$44,COLUMN('Non-energy Multiplier'!L$1),0)</f>
        <v>0</v>
      </c>
      <c r="M35" s="136">
        <f>$C35*VLOOKUP($A35,'Non-energy Multiplier'!$A$1:$AQ$44,COLUMN('Non-energy Multiplier'!M$1),0)</f>
        <v>0</v>
      </c>
      <c r="N35" s="136">
        <f>$C35*VLOOKUP($A35,'Non-energy Multiplier'!$A$1:$AQ$44,COLUMN('Non-energy Multiplier'!N$1),0)</f>
        <v>0</v>
      </c>
      <c r="O35" s="136">
        <f>$C35*VLOOKUP($A35,'Non-energy Multiplier'!$A$1:$AQ$44,COLUMN('Non-energy Multiplier'!O$1),0)</f>
        <v>0</v>
      </c>
      <c r="P35" s="136">
        <f>$C35*VLOOKUP($A35,'Non-energy Multiplier'!$A$1:$AQ$44,COLUMN('Non-energy Multiplier'!P$1),0)</f>
        <v>0</v>
      </c>
      <c r="Q35" s="136">
        <f>$C35*VLOOKUP($A35,'Non-energy Multiplier'!$A$1:$AQ$44,COLUMN('Non-energy Multiplier'!Q$1),0)</f>
        <v>0</v>
      </c>
      <c r="R35" s="136">
        <f>$C35*VLOOKUP($A35,'Non-energy Multiplier'!$A$1:$AQ$44,COLUMN('Non-energy Multiplier'!R$1),0)</f>
        <v>0</v>
      </c>
      <c r="S35" s="136">
        <f>$C35*VLOOKUP($A35,'Non-energy Multiplier'!$A$1:$AQ$44,COLUMN('Non-energy Multiplier'!S$1),0)</f>
        <v>0</v>
      </c>
      <c r="T35" s="136">
        <f>$C35*VLOOKUP($A35,'Non-energy Multiplier'!$A$1:$AQ$44,COLUMN('Non-energy Multiplier'!T$1),0)</f>
        <v>0</v>
      </c>
      <c r="U35" s="136">
        <f>$C35*VLOOKUP($A35,'Non-energy Multiplier'!$A$1:$AQ$44,COLUMN('Non-energy Multiplier'!U$1),0)</f>
        <v>0</v>
      </c>
      <c r="V35" s="136">
        <f>$C35*VLOOKUP($A35,'Non-energy Multiplier'!$A$1:$AQ$44,COLUMN('Non-energy Multiplier'!V$1),0)</f>
        <v>0</v>
      </c>
      <c r="W35" s="136">
        <f>$C35*VLOOKUP($A35,'Non-energy Multiplier'!$A$1:$AQ$44,COLUMN('Non-energy Multiplier'!W$1),0)</f>
        <v>0</v>
      </c>
      <c r="X35" s="136">
        <f>$C35*VLOOKUP($A35,'Non-energy Multiplier'!$A$1:$AQ$44,COLUMN('Non-energy Multiplier'!X$1),0)</f>
        <v>0</v>
      </c>
      <c r="Y35" s="136">
        <f>$C35*VLOOKUP($A35,'Non-energy Multiplier'!$A$1:$AQ$44,COLUMN('Non-energy Multiplier'!Y$1),0)</f>
        <v>0</v>
      </c>
      <c r="Z35" s="136">
        <f>$C35*VLOOKUP($A35,'Non-energy Multiplier'!$A$1:$AQ$44,COLUMN('Non-energy Multiplier'!Z$1),0)</f>
        <v>0</v>
      </c>
      <c r="AA35" s="136">
        <f>$C35*VLOOKUP($A35,'Non-energy Multiplier'!$A$1:$AQ$44,COLUMN('Non-energy Multiplier'!AA$1),0)</f>
        <v>0</v>
      </c>
      <c r="AB35" s="136">
        <f>$C35*VLOOKUP($A35,'Non-energy Multiplier'!$A$1:$AQ$44,COLUMN('Non-energy Multiplier'!AB$1),0)</f>
        <v>0</v>
      </c>
      <c r="AC35" s="136">
        <f>$C35*VLOOKUP($A35,'Non-energy Multiplier'!$A$1:$AQ$44,COLUMN('Non-energy Multiplier'!AC$1),0)</f>
        <v>0</v>
      </c>
      <c r="AD35" s="136">
        <f>$C35*VLOOKUP($A35,'Non-energy Multiplier'!$A$1:$AQ$44,COLUMN('Non-energy Multiplier'!AD$1),0)</f>
        <v>0</v>
      </c>
      <c r="AE35" s="136">
        <f>$C35*VLOOKUP($A35,'Non-energy Multiplier'!$A$1:$AQ$44,COLUMN('Non-energy Multiplier'!AE$1),0)</f>
        <v>0</v>
      </c>
      <c r="AF35" s="136">
        <f>$C35*VLOOKUP($A35,'Non-energy Multiplier'!$A$1:$AQ$44,COLUMN('Non-energy Multiplier'!AF$1),0)</f>
        <v>0</v>
      </c>
      <c r="AG35" s="136">
        <f>$C35*VLOOKUP($A35,'Non-energy Multiplier'!$A$1:$AQ$44,COLUMN('Non-energy Multiplier'!AG$1),0)</f>
        <v>0</v>
      </c>
      <c r="AH35" s="136">
        <f>$C35*VLOOKUP($A35,'Non-energy Multiplier'!$A$1:$AQ$44,COLUMN('Non-energy Multiplier'!AH$1),0)</f>
        <v>0</v>
      </c>
      <c r="AI35" s="136">
        <f>$C35*VLOOKUP($A35,'Non-energy Multiplier'!$A$1:$AQ$44,COLUMN('Non-energy Multiplier'!AI$1),0)</f>
        <v>0</v>
      </c>
      <c r="AJ35" s="136">
        <f>$C35*VLOOKUP($A35,'Non-energy Multiplier'!$A$1:$AQ$44,COLUMN('Non-energy Multiplier'!AJ$1),0)</f>
        <v>0</v>
      </c>
      <c r="AK35" s="136">
        <f>$C35*VLOOKUP($A35,'Non-energy Multiplier'!$A$1:$AQ$44,COLUMN('Non-energy Multiplier'!AK$1),0)</f>
        <v>0</v>
      </c>
      <c r="AL35" s="136">
        <f>$C35*VLOOKUP($A35,'Non-energy Multiplier'!$A$1:$AQ$44,COLUMN('Non-energy Multiplier'!AL$1),0)</f>
        <v>0</v>
      </c>
      <c r="AM35" s="136">
        <f>$C35*VLOOKUP($A35,'Non-energy Multiplier'!$A$1:$AQ$44,COLUMN('Non-energy Multiplier'!AM$1),0)</f>
        <v>0</v>
      </c>
      <c r="AN35" s="136">
        <f>$C35*VLOOKUP($A35,'Non-energy Multiplier'!$A$1:$AQ$44,COLUMN('Non-energy Multiplier'!AN$1),0)</f>
        <v>0</v>
      </c>
      <c r="AO35" s="136">
        <f>$C35*VLOOKUP($A35,'Non-energy Multiplier'!$A$1:$AQ$44,COLUMN('Non-energy Multiplier'!AO$1),0)</f>
        <v>0</v>
      </c>
      <c r="AP35" s="136">
        <f>$C35*VLOOKUP($A35,'Non-energy Multiplier'!$A$1:$AQ$44,COLUMN('Non-energy Multiplier'!AP$1),0)</f>
        <v>0</v>
      </c>
      <c r="AQ35" s="136">
        <f>$C35*VLOOKUP($A35,'Non-energy Multiplier'!$A$1:$AQ$44,COLUMN('Non-energy Multiplier'!AQ$1),0)</f>
        <v>0</v>
      </c>
      <c r="AR35" s="136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6">
        <f>'Non-energy Use 2019'!D148</f>
        <v>0</v>
      </c>
      <c r="C36" s="136">
        <f>'Non-energy Use 2020'!D148</f>
        <v>0</v>
      </c>
      <c r="D36" s="136">
        <f>$C36*VLOOKUP($A36,'Non-energy Multiplier'!$A$1:$AQ$44,COLUMN('Non-energy Multiplier'!D$1),0)</f>
        <v>0</v>
      </c>
      <c r="E36" s="136">
        <f>$C36*VLOOKUP($A36,'Non-energy Multiplier'!$A$1:$AQ$44,COLUMN('Non-energy Multiplier'!E$1),0)</f>
        <v>0</v>
      </c>
      <c r="F36" s="136">
        <f>$C36*VLOOKUP($A36,'Non-energy Multiplier'!$A$1:$AQ$44,COLUMN('Non-energy Multiplier'!F$1),0)</f>
        <v>0</v>
      </c>
      <c r="G36" s="136">
        <f>$C36*VLOOKUP($A36,'Non-energy Multiplier'!$A$1:$AQ$44,COLUMN('Non-energy Multiplier'!G$1),0)</f>
        <v>0</v>
      </c>
      <c r="H36" s="136">
        <f>$C36*VLOOKUP($A36,'Non-energy Multiplier'!$A$1:$AQ$44,COLUMN('Non-energy Multiplier'!H$1),0)</f>
        <v>0</v>
      </c>
      <c r="I36" s="136">
        <f>$C36*VLOOKUP($A36,'Non-energy Multiplier'!$A$1:$AQ$44,COLUMN('Non-energy Multiplier'!I$1),0)</f>
        <v>0</v>
      </c>
      <c r="J36" s="136">
        <f>$C36*VLOOKUP($A36,'Non-energy Multiplier'!$A$1:$AQ$44,COLUMN('Non-energy Multiplier'!J$1),0)</f>
        <v>0</v>
      </c>
      <c r="K36" s="136">
        <f>$C36*VLOOKUP($A36,'Non-energy Multiplier'!$A$1:$AQ$44,COLUMN('Non-energy Multiplier'!K$1),0)</f>
        <v>0</v>
      </c>
      <c r="L36" s="136">
        <f>$C36*VLOOKUP($A36,'Non-energy Multiplier'!$A$1:$AQ$44,COLUMN('Non-energy Multiplier'!L$1),0)</f>
        <v>0</v>
      </c>
      <c r="M36" s="136">
        <f>$C36*VLOOKUP($A36,'Non-energy Multiplier'!$A$1:$AQ$44,COLUMN('Non-energy Multiplier'!M$1),0)</f>
        <v>0</v>
      </c>
      <c r="N36" s="136">
        <f>$C36*VLOOKUP($A36,'Non-energy Multiplier'!$A$1:$AQ$44,COLUMN('Non-energy Multiplier'!N$1),0)</f>
        <v>0</v>
      </c>
      <c r="O36" s="136">
        <f>$C36*VLOOKUP($A36,'Non-energy Multiplier'!$A$1:$AQ$44,COLUMN('Non-energy Multiplier'!O$1),0)</f>
        <v>0</v>
      </c>
      <c r="P36" s="136">
        <f>$C36*VLOOKUP($A36,'Non-energy Multiplier'!$A$1:$AQ$44,COLUMN('Non-energy Multiplier'!P$1),0)</f>
        <v>0</v>
      </c>
      <c r="Q36" s="136">
        <f>$C36*VLOOKUP($A36,'Non-energy Multiplier'!$A$1:$AQ$44,COLUMN('Non-energy Multiplier'!Q$1),0)</f>
        <v>0</v>
      </c>
      <c r="R36" s="136">
        <f>$C36*VLOOKUP($A36,'Non-energy Multiplier'!$A$1:$AQ$44,COLUMN('Non-energy Multiplier'!R$1),0)</f>
        <v>0</v>
      </c>
      <c r="S36" s="136">
        <f>$C36*VLOOKUP($A36,'Non-energy Multiplier'!$A$1:$AQ$44,COLUMN('Non-energy Multiplier'!S$1),0)</f>
        <v>0</v>
      </c>
      <c r="T36" s="136">
        <f>$C36*VLOOKUP($A36,'Non-energy Multiplier'!$A$1:$AQ$44,COLUMN('Non-energy Multiplier'!T$1),0)</f>
        <v>0</v>
      </c>
      <c r="U36" s="136">
        <f>$C36*VLOOKUP($A36,'Non-energy Multiplier'!$A$1:$AQ$44,COLUMN('Non-energy Multiplier'!U$1),0)</f>
        <v>0</v>
      </c>
      <c r="V36" s="136">
        <f>$C36*VLOOKUP($A36,'Non-energy Multiplier'!$A$1:$AQ$44,COLUMN('Non-energy Multiplier'!V$1),0)</f>
        <v>0</v>
      </c>
      <c r="W36" s="136">
        <f>$C36*VLOOKUP($A36,'Non-energy Multiplier'!$A$1:$AQ$44,COLUMN('Non-energy Multiplier'!W$1),0)</f>
        <v>0</v>
      </c>
      <c r="X36" s="136">
        <f>$C36*VLOOKUP($A36,'Non-energy Multiplier'!$A$1:$AQ$44,COLUMN('Non-energy Multiplier'!X$1),0)</f>
        <v>0</v>
      </c>
      <c r="Y36" s="136">
        <f>$C36*VLOOKUP($A36,'Non-energy Multiplier'!$A$1:$AQ$44,COLUMN('Non-energy Multiplier'!Y$1),0)</f>
        <v>0</v>
      </c>
      <c r="Z36" s="136">
        <f>$C36*VLOOKUP($A36,'Non-energy Multiplier'!$A$1:$AQ$44,COLUMN('Non-energy Multiplier'!Z$1),0)</f>
        <v>0</v>
      </c>
      <c r="AA36" s="136">
        <f>$C36*VLOOKUP($A36,'Non-energy Multiplier'!$A$1:$AQ$44,COLUMN('Non-energy Multiplier'!AA$1),0)</f>
        <v>0</v>
      </c>
      <c r="AB36" s="136">
        <f>$C36*VLOOKUP($A36,'Non-energy Multiplier'!$A$1:$AQ$44,COLUMN('Non-energy Multiplier'!AB$1),0)</f>
        <v>0</v>
      </c>
      <c r="AC36" s="136">
        <f>$C36*VLOOKUP($A36,'Non-energy Multiplier'!$A$1:$AQ$44,COLUMN('Non-energy Multiplier'!AC$1),0)</f>
        <v>0</v>
      </c>
      <c r="AD36" s="136">
        <f>$C36*VLOOKUP($A36,'Non-energy Multiplier'!$A$1:$AQ$44,COLUMN('Non-energy Multiplier'!AD$1),0)</f>
        <v>0</v>
      </c>
      <c r="AE36" s="136">
        <f>$C36*VLOOKUP($A36,'Non-energy Multiplier'!$A$1:$AQ$44,COLUMN('Non-energy Multiplier'!AE$1),0)</f>
        <v>0</v>
      </c>
      <c r="AF36" s="136">
        <f>$C36*VLOOKUP($A36,'Non-energy Multiplier'!$A$1:$AQ$44,COLUMN('Non-energy Multiplier'!AF$1),0)</f>
        <v>0</v>
      </c>
      <c r="AG36" s="136">
        <f>$C36*VLOOKUP($A36,'Non-energy Multiplier'!$A$1:$AQ$44,COLUMN('Non-energy Multiplier'!AG$1),0)</f>
        <v>0</v>
      </c>
      <c r="AH36" s="136">
        <f>$C36*VLOOKUP($A36,'Non-energy Multiplier'!$A$1:$AQ$44,COLUMN('Non-energy Multiplier'!AH$1),0)</f>
        <v>0</v>
      </c>
      <c r="AI36" s="136">
        <f>$C36*VLOOKUP($A36,'Non-energy Multiplier'!$A$1:$AQ$44,COLUMN('Non-energy Multiplier'!AI$1),0)</f>
        <v>0</v>
      </c>
      <c r="AJ36" s="136">
        <f>$C36*VLOOKUP($A36,'Non-energy Multiplier'!$A$1:$AQ$44,COLUMN('Non-energy Multiplier'!AJ$1),0)</f>
        <v>0</v>
      </c>
      <c r="AK36" s="136">
        <f>$C36*VLOOKUP($A36,'Non-energy Multiplier'!$A$1:$AQ$44,COLUMN('Non-energy Multiplier'!AK$1),0)</f>
        <v>0</v>
      </c>
      <c r="AL36" s="136">
        <f>$C36*VLOOKUP($A36,'Non-energy Multiplier'!$A$1:$AQ$44,COLUMN('Non-energy Multiplier'!AL$1),0)</f>
        <v>0</v>
      </c>
      <c r="AM36" s="136">
        <f>$C36*VLOOKUP($A36,'Non-energy Multiplier'!$A$1:$AQ$44,COLUMN('Non-energy Multiplier'!AM$1),0)</f>
        <v>0</v>
      </c>
      <c r="AN36" s="136">
        <f>$C36*VLOOKUP($A36,'Non-energy Multiplier'!$A$1:$AQ$44,COLUMN('Non-energy Multiplier'!AN$1),0)</f>
        <v>0</v>
      </c>
      <c r="AO36" s="136">
        <f>$C36*VLOOKUP($A36,'Non-energy Multiplier'!$A$1:$AQ$44,COLUMN('Non-energy Multiplier'!AO$1),0)</f>
        <v>0</v>
      </c>
      <c r="AP36" s="136">
        <f>$C36*VLOOKUP($A36,'Non-energy Multiplier'!$A$1:$AQ$44,COLUMN('Non-energy Multiplier'!AP$1),0)</f>
        <v>0</v>
      </c>
      <c r="AQ36" s="136">
        <f>$C36*VLOOKUP($A36,'Non-energy Multiplier'!$A$1:$AQ$44,COLUMN('Non-energy Multiplier'!AQ$1),0)</f>
        <v>0</v>
      </c>
      <c r="AR36" s="136" t="str">
        <f>VLOOKUP($A36,'Sector Match'!$A$1:$B$43,2,0)</f>
        <v>computers and electronics 26</v>
      </c>
    </row>
    <row r="37" spans="1:44" x14ac:dyDescent="0.2">
      <c r="A37" s="12" t="s">
        <v>35</v>
      </c>
      <c r="B37" s="136">
        <f>'Non-energy Use 2019'!D149</f>
        <v>0</v>
      </c>
      <c r="C37" s="136">
        <f>'Non-energy Use 2020'!D149</f>
        <v>0</v>
      </c>
      <c r="D37" s="136">
        <f>$C37*VLOOKUP($A37,'Non-energy Multiplier'!$A$1:$AQ$44,COLUMN('Non-energy Multiplier'!D$1),0)</f>
        <v>0</v>
      </c>
      <c r="E37" s="136">
        <f>$C37*VLOOKUP($A37,'Non-energy Multiplier'!$A$1:$AQ$44,COLUMN('Non-energy Multiplier'!E$1),0)</f>
        <v>0</v>
      </c>
      <c r="F37" s="136">
        <f>$C37*VLOOKUP($A37,'Non-energy Multiplier'!$A$1:$AQ$44,COLUMN('Non-energy Multiplier'!F$1),0)</f>
        <v>0</v>
      </c>
      <c r="G37" s="136">
        <f>$C37*VLOOKUP($A37,'Non-energy Multiplier'!$A$1:$AQ$44,COLUMN('Non-energy Multiplier'!G$1),0)</f>
        <v>0</v>
      </c>
      <c r="H37" s="136">
        <f>$C37*VLOOKUP($A37,'Non-energy Multiplier'!$A$1:$AQ$44,COLUMN('Non-energy Multiplier'!H$1),0)</f>
        <v>0</v>
      </c>
      <c r="I37" s="136">
        <f>$C37*VLOOKUP($A37,'Non-energy Multiplier'!$A$1:$AQ$44,COLUMN('Non-energy Multiplier'!I$1),0)</f>
        <v>0</v>
      </c>
      <c r="J37" s="136">
        <f>$C37*VLOOKUP($A37,'Non-energy Multiplier'!$A$1:$AQ$44,COLUMN('Non-energy Multiplier'!J$1),0)</f>
        <v>0</v>
      </c>
      <c r="K37" s="136">
        <f>$C37*VLOOKUP($A37,'Non-energy Multiplier'!$A$1:$AQ$44,COLUMN('Non-energy Multiplier'!K$1),0)</f>
        <v>0</v>
      </c>
      <c r="L37" s="136">
        <f>$C37*VLOOKUP($A37,'Non-energy Multiplier'!$A$1:$AQ$44,COLUMN('Non-energy Multiplier'!L$1),0)</f>
        <v>0</v>
      </c>
      <c r="M37" s="136">
        <f>$C37*VLOOKUP($A37,'Non-energy Multiplier'!$A$1:$AQ$44,COLUMN('Non-energy Multiplier'!M$1),0)</f>
        <v>0</v>
      </c>
      <c r="N37" s="136">
        <f>$C37*VLOOKUP($A37,'Non-energy Multiplier'!$A$1:$AQ$44,COLUMN('Non-energy Multiplier'!N$1),0)</f>
        <v>0</v>
      </c>
      <c r="O37" s="136">
        <f>$C37*VLOOKUP($A37,'Non-energy Multiplier'!$A$1:$AQ$44,COLUMN('Non-energy Multiplier'!O$1),0)</f>
        <v>0</v>
      </c>
      <c r="P37" s="136">
        <f>$C37*VLOOKUP($A37,'Non-energy Multiplier'!$A$1:$AQ$44,COLUMN('Non-energy Multiplier'!P$1),0)</f>
        <v>0</v>
      </c>
      <c r="Q37" s="136">
        <f>$C37*VLOOKUP($A37,'Non-energy Multiplier'!$A$1:$AQ$44,COLUMN('Non-energy Multiplier'!Q$1),0)</f>
        <v>0</v>
      </c>
      <c r="R37" s="136">
        <f>$C37*VLOOKUP($A37,'Non-energy Multiplier'!$A$1:$AQ$44,COLUMN('Non-energy Multiplier'!R$1),0)</f>
        <v>0</v>
      </c>
      <c r="S37" s="136">
        <f>$C37*VLOOKUP($A37,'Non-energy Multiplier'!$A$1:$AQ$44,COLUMN('Non-energy Multiplier'!S$1),0)</f>
        <v>0</v>
      </c>
      <c r="T37" s="136">
        <f>$C37*VLOOKUP($A37,'Non-energy Multiplier'!$A$1:$AQ$44,COLUMN('Non-energy Multiplier'!T$1),0)</f>
        <v>0</v>
      </c>
      <c r="U37" s="136">
        <f>$C37*VLOOKUP($A37,'Non-energy Multiplier'!$A$1:$AQ$44,COLUMN('Non-energy Multiplier'!U$1),0)</f>
        <v>0</v>
      </c>
      <c r="V37" s="136">
        <f>$C37*VLOOKUP($A37,'Non-energy Multiplier'!$A$1:$AQ$44,COLUMN('Non-energy Multiplier'!V$1),0)</f>
        <v>0</v>
      </c>
      <c r="W37" s="136">
        <f>$C37*VLOOKUP($A37,'Non-energy Multiplier'!$A$1:$AQ$44,COLUMN('Non-energy Multiplier'!W$1),0)</f>
        <v>0</v>
      </c>
      <c r="X37" s="136">
        <f>$C37*VLOOKUP($A37,'Non-energy Multiplier'!$A$1:$AQ$44,COLUMN('Non-energy Multiplier'!X$1),0)</f>
        <v>0</v>
      </c>
      <c r="Y37" s="136">
        <f>$C37*VLOOKUP($A37,'Non-energy Multiplier'!$A$1:$AQ$44,COLUMN('Non-energy Multiplier'!Y$1),0)</f>
        <v>0</v>
      </c>
      <c r="Z37" s="136">
        <f>$C37*VLOOKUP($A37,'Non-energy Multiplier'!$A$1:$AQ$44,COLUMN('Non-energy Multiplier'!Z$1),0)</f>
        <v>0</v>
      </c>
      <c r="AA37" s="136">
        <f>$C37*VLOOKUP($A37,'Non-energy Multiplier'!$A$1:$AQ$44,COLUMN('Non-energy Multiplier'!AA$1),0)</f>
        <v>0</v>
      </c>
      <c r="AB37" s="136">
        <f>$C37*VLOOKUP($A37,'Non-energy Multiplier'!$A$1:$AQ$44,COLUMN('Non-energy Multiplier'!AB$1),0)</f>
        <v>0</v>
      </c>
      <c r="AC37" s="136">
        <f>$C37*VLOOKUP($A37,'Non-energy Multiplier'!$A$1:$AQ$44,COLUMN('Non-energy Multiplier'!AC$1),0)</f>
        <v>0</v>
      </c>
      <c r="AD37" s="136">
        <f>$C37*VLOOKUP($A37,'Non-energy Multiplier'!$A$1:$AQ$44,COLUMN('Non-energy Multiplier'!AD$1),0)</f>
        <v>0</v>
      </c>
      <c r="AE37" s="136">
        <f>$C37*VLOOKUP($A37,'Non-energy Multiplier'!$A$1:$AQ$44,COLUMN('Non-energy Multiplier'!AE$1),0)</f>
        <v>0</v>
      </c>
      <c r="AF37" s="136">
        <f>$C37*VLOOKUP($A37,'Non-energy Multiplier'!$A$1:$AQ$44,COLUMN('Non-energy Multiplier'!AF$1),0)</f>
        <v>0</v>
      </c>
      <c r="AG37" s="136">
        <f>$C37*VLOOKUP($A37,'Non-energy Multiplier'!$A$1:$AQ$44,COLUMN('Non-energy Multiplier'!AG$1),0)</f>
        <v>0</v>
      </c>
      <c r="AH37" s="136">
        <f>$C37*VLOOKUP($A37,'Non-energy Multiplier'!$A$1:$AQ$44,COLUMN('Non-energy Multiplier'!AH$1),0)</f>
        <v>0</v>
      </c>
      <c r="AI37" s="136">
        <f>$C37*VLOOKUP($A37,'Non-energy Multiplier'!$A$1:$AQ$44,COLUMN('Non-energy Multiplier'!AI$1),0)</f>
        <v>0</v>
      </c>
      <c r="AJ37" s="136">
        <f>$C37*VLOOKUP($A37,'Non-energy Multiplier'!$A$1:$AQ$44,COLUMN('Non-energy Multiplier'!AJ$1),0)</f>
        <v>0</v>
      </c>
      <c r="AK37" s="136">
        <f>$C37*VLOOKUP($A37,'Non-energy Multiplier'!$A$1:$AQ$44,COLUMN('Non-energy Multiplier'!AK$1),0)</f>
        <v>0</v>
      </c>
      <c r="AL37" s="136">
        <f>$C37*VLOOKUP($A37,'Non-energy Multiplier'!$A$1:$AQ$44,COLUMN('Non-energy Multiplier'!AL$1),0)</f>
        <v>0</v>
      </c>
      <c r="AM37" s="136">
        <f>$C37*VLOOKUP($A37,'Non-energy Multiplier'!$A$1:$AQ$44,COLUMN('Non-energy Multiplier'!AM$1),0)</f>
        <v>0</v>
      </c>
      <c r="AN37" s="136">
        <f>$C37*VLOOKUP($A37,'Non-energy Multiplier'!$A$1:$AQ$44,COLUMN('Non-energy Multiplier'!AN$1),0)</f>
        <v>0</v>
      </c>
      <c r="AO37" s="136">
        <f>$C37*VLOOKUP($A37,'Non-energy Multiplier'!$A$1:$AQ$44,COLUMN('Non-energy Multiplier'!AO$1),0)</f>
        <v>0</v>
      </c>
      <c r="AP37" s="136">
        <f>$C37*VLOOKUP($A37,'Non-energy Multiplier'!$A$1:$AQ$44,COLUMN('Non-energy Multiplier'!AP$1),0)</f>
        <v>0</v>
      </c>
      <c r="AQ37" s="136">
        <f>$C37*VLOOKUP($A37,'Non-energy Multiplier'!$A$1:$AQ$44,COLUMN('Non-energy Multiplier'!AQ$1),0)</f>
        <v>0</v>
      </c>
      <c r="AR37" s="136" t="str">
        <f>VLOOKUP($A37,'Sector Match'!$A$1:$B$43,2,0)</f>
        <v>computers and electronics 26</v>
      </c>
    </row>
    <row r="38" spans="1:44" x14ac:dyDescent="0.2">
      <c r="A38" s="12" t="s">
        <v>36</v>
      </c>
      <c r="B38" s="136">
        <f>'Non-energy Use 2019'!D150</f>
        <v>0</v>
      </c>
      <c r="C38" s="136">
        <f>'Non-energy Use 2020'!D150</f>
        <v>0</v>
      </c>
      <c r="D38" s="136">
        <f>$C38*VLOOKUP($A38,'Non-energy Multiplier'!$A$1:$AQ$44,COLUMN('Non-energy Multiplier'!D$1),0)</f>
        <v>0</v>
      </c>
      <c r="E38" s="136">
        <f>$C38*VLOOKUP($A38,'Non-energy Multiplier'!$A$1:$AQ$44,COLUMN('Non-energy Multiplier'!E$1),0)</f>
        <v>0</v>
      </c>
      <c r="F38" s="136">
        <f>$C38*VLOOKUP($A38,'Non-energy Multiplier'!$A$1:$AQ$44,COLUMN('Non-energy Multiplier'!F$1),0)</f>
        <v>0</v>
      </c>
      <c r="G38" s="136">
        <f>$C38*VLOOKUP($A38,'Non-energy Multiplier'!$A$1:$AQ$44,COLUMN('Non-energy Multiplier'!G$1),0)</f>
        <v>0</v>
      </c>
      <c r="H38" s="136">
        <f>$C38*VLOOKUP($A38,'Non-energy Multiplier'!$A$1:$AQ$44,COLUMN('Non-energy Multiplier'!H$1),0)</f>
        <v>0</v>
      </c>
      <c r="I38" s="136">
        <f>$C38*VLOOKUP($A38,'Non-energy Multiplier'!$A$1:$AQ$44,COLUMN('Non-energy Multiplier'!I$1),0)</f>
        <v>0</v>
      </c>
      <c r="J38" s="136">
        <f>$C38*VLOOKUP($A38,'Non-energy Multiplier'!$A$1:$AQ$44,COLUMN('Non-energy Multiplier'!J$1),0)</f>
        <v>0</v>
      </c>
      <c r="K38" s="136">
        <f>$C38*VLOOKUP($A38,'Non-energy Multiplier'!$A$1:$AQ$44,COLUMN('Non-energy Multiplier'!K$1),0)</f>
        <v>0</v>
      </c>
      <c r="L38" s="136">
        <f>$C38*VLOOKUP($A38,'Non-energy Multiplier'!$A$1:$AQ$44,COLUMN('Non-energy Multiplier'!L$1),0)</f>
        <v>0</v>
      </c>
      <c r="M38" s="136">
        <f>$C38*VLOOKUP($A38,'Non-energy Multiplier'!$A$1:$AQ$44,COLUMN('Non-energy Multiplier'!M$1),0)</f>
        <v>0</v>
      </c>
      <c r="N38" s="136">
        <f>$C38*VLOOKUP($A38,'Non-energy Multiplier'!$A$1:$AQ$44,COLUMN('Non-energy Multiplier'!N$1),0)</f>
        <v>0</v>
      </c>
      <c r="O38" s="136">
        <f>$C38*VLOOKUP($A38,'Non-energy Multiplier'!$A$1:$AQ$44,COLUMN('Non-energy Multiplier'!O$1),0)</f>
        <v>0</v>
      </c>
      <c r="P38" s="136">
        <f>$C38*VLOOKUP($A38,'Non-energy Multiplier'!$A$1:$AQ$44,COLUMN('Non-energy Multiplier'!P$1),0)</f>
        <v>0</v>
      </c>
      <c r="Q38" s="136">
        <f>$C38*VLOOKUP($A38,'Non-energy Multiplier'!$A$1:$AQ$44,COLUMN('Non-energy Multiplier'!Q$1),0)</f>
        <v>0</v>
      </c>
      <c r="R38" s="136">
        <f>$C38*VLOOKUP($A38,'Non-energy Multiplier'!$A$1:$AQ$44,COLUMN('Non-energy Multiplier'!R$1),0)</f>
        <v>0</v>
      </c>
      <c r="S38" s="136">
        <f>$C38*VLOOKUP($A38,'Non-energy Multiplier'!$A$1:$AQ$44,COLUMN('Non-energy Multiplier'!S$1),0)</f>
        <v>0</v>
      </c>
      <c r="T38" s="136">
        <f>$C38*VLOOKUP($A38,'Non-energy Multiplier'!$A$1:$AQ$44,COLUMN('Non-energy Multiplier'!T$1),0)</f>
        <v>0</v>
      </c>
      <c r="U38" s="136">
        <f>$C38*VLOOKUP($A38,'Non-energy Multiplier'!$A$1:$AQ$44,COLUMN('Non-energy Multiplier'!U$1),0)</f>
        <v>0</v>
      </c>
      <c r="V38" s="136">
        <f>$C38*VLOOKUP($A38,'Non-energy Multiplier'!$A$1:$AQ$44,COLUMN('Non-energy Multiplier'!V$1),0)</f>
        <v>0</v>
      </c>
      <c r="W38" s="136">
        <f>$C38*VLOOKUP($A38,'Non-energy Multiplier'!$A$1:$AQ$44,COLUMN('Non-energy Multiplier'!W$1),0)</f>
        <v>0</v>
      </c>
      <c r="X38" s="136">
        <f>$C38*VLOOKUP($A38,'Non-energy Multiplier'!$A$1:$AQ$44,COLUMN('Non-energy Multiplier'!X$1),0)</f>
        <v>0</v>
      </c>
      <c r="Y38" s="136">
        <f>$C38*VLOOKUP($A38,'Non-energy Multiplier'!$A$1:$AQ$44,COLUMN('Non-energy Multiplier'!Y$1),0)</f>
        <v>0</v>
      </c>
      <c r="Z38" s="136">
        <f>$C38*VLOOKUP($A38,'Non-energy Multiplier'!$A$1:$AQ$44,COLUMN('Non-energy Multiplier'!Z$1),0)</f>
        <v>0</v>
      </c>
      <c r="AA38" s="136">
        <f>$C38*VLOOKUP($A38,'Non-energy Multiplier'!$A$1:$AQ$44,COLUMN('Non-energy Multiplier'!AA$1),0)</f>
        <v>0</v>
      </c>
      <c r="AB38" s="136">
        <f>$C38*VLOOKUP($A38,'Non-energy Multiplier'!$A$1:$AQ$44,COLUMN('Non-energy Multiplier'!AB$1),0)</f>
        <v>0</v>
      </c>
      <c r="AC38" s="136">
        <f>$C38*VLOOKUP($A38,'Non-energy Multiplier'!$A$1:$AQ$44,COLUMN('Non-energy Multiplier'!AC$1),0)</f>
        <v>0</v>
      </c>
      <c r="AD38" s="136">
        <f>$C38*VLOOKUP($A38,'Non-energy Multiplier'!$A$1:$AQ$44,COLUMN('Non-energy Multiplier'!AD$1),0)</f>
        <v>0</v>
      </c>
      <c r="AE38" s="136">
        <f>$C38*VLOOKUP($A38,'Non-energy Multiplier'!$A$1:$AQ$44,COLUMN('Non-energy Multiplier'!AE$1),0)</f>
        <v>0</v>
      </c>
      <c r="AF38" s="136">
        <f>$C38*VLOOKUP($A38,'Non-energy Multiplier'!$A$1:$AQ$44,COLUMN('Non-energy Multiplier'!AF$1),0)</f>
        <v>0</v>
      </c>
      <c r="AG38" s="136">
        <f>$C38*VLOOKUP($A38,'Non-energy Multiplier'!$A$1:$AQ$44,COLUMN('Non-energy Multiplier'!AG$1),0)</f>
        <v>0</v>
      </c>
      <c r="AH38" s="136">
        <f>$C38*VLOOKUP($A38,'Non-energy Multiplier'!$A$1:$AQ$44,COLUMN('Non-energy Multiplier'!AH$1),0)</f>
        <v>0</v>
      </c>
      <c r="AI38" s="136">
        <f>$C38*VLOOKUP($A38,'Non-energy Multiplier'!$A$1:$AQ$44,COLUMN('Non-energy Multiplier'!AI$1),0)</f>
        <v>0</v>
      </c>
      <c r="AJ38" s="136">
        <f>$C38*VLOOKUP($A38,'Non-energy Multiplier'!$A$1:$AQ$44,COLUMN('Non-energy Multiplier'!AJ$1),0)</f>
        <v>0</v>
      </c>
      <c r="AK38" s="136">
        <f>$C38*VLOOKUP($A38,'Non-energy Multiplier'!$A$1:$AQ$44,COLUMN('Non-energy Multiplier'!AK$1),0)</f>
        <v>0</v>
      </c>
      <c r="AL38" s="136">
        <f>$C38*VLOOKUP($A38,'Non-energy Multiplier'!$A$1:$AQ$44,COLUMN('Non-energy Multiplier'!AL$1),0)</f>
        <v>0</v>
      </c>
      <c r="AM38" s="136">
        <f>$C38*VLOOKUP($A38,'Non-energy Multiplier'!$A$1:$AQ$44,COLUMN('Non-energy Multiplier'!AM$1),0)</f>
        <v>0</v>
      </c>
      <c r="AN38" s="136">
        <f>$C38*VLOOKUP($A38,'Non-energy Multiplier'!$A$1:$AQ$44,COLUMN('Non-energy Multiplier'!AN$1),0)</f>
        <v>0</v>
      </c>
      <c r="AO38" s="136">
        <f>$C38*VLOOKUP($A38,'Non-energy Multiplier'!$A$1:$AQ$44,COLUMN('Non-energy Multiplier'!AO$1),0)</f>
        <v>0</v>
      </c>
      <c r="AP38" s="136">
        <f>$C38*VLOOKUP($A38,'Non-energy Multiplier'!$A$1:$AQ$44,COLUMN('Non-energy Multiplier'!AP$1),0)</f>
        <v>0</v>
      </c>
      <c r="AQ38" s="136">
        <f>$C38*VLOOKUP($A38,'Non-energy Multiplier'!$A$1:$AQ$44,COLUMN('Non-energy Multiplier'!AQ$1),0)</f>
        <v>0</v>
      </c>
      <c r="AR38" s="136" t="str">
        <f>VLOOKUP($A38,'Sector Match'!$A$1:$B$43,2,0)</f>
        <v>other machinery 28</v>
      </c>
    </row>
    <row r="39" spans="1:44" x14ac:dyDescent="0.2">
      <c r="A39" s="12" t="s">
        <v>37</v>
      </c>
      <c r="B39" s="136">
        <f>'Non-energy Use 2019'!D151</f>
        <v>0</v>
      </c>
      <c r="C39" s="136">
        <f>'Non-energy Use 2020'!D151</f>
        <v>0</v>
      </c>
      <c r="D39" s="136">
        <f>$C39*VLOOKUP($A39,'Non-energy Multiplier'!$A$1:$AQ$44,COLUMN('Non-energy Multiplier'!D$1),0)</f>
        <v>0</v>
      </c>
      <c r="E39" s="136">
        <f>$C39*VLOOKUP($A39,'Non-energy Multiplier'!$A$1:$AQ$44,COLUMN('Non-energy Multiplier'!E$1),0)</f>
        <v>0</v>
      </c>
      <c r="F39" s="136">
        <f>$C39*VLOOKUP($A39,'Non-energy Multiplier'!$A$1:$AQ$44,COLUMN('Non-energy Multiplier'!F$1),0)</f>
        <v>0</v>
      </c>
      <c r="G39" s="136">
        <f>$C39*VLOOKUP($A39,'Non-energy Multiplier'!$A$1:$AQ$44,COLUMN('Non-energy Multiplier'!G$1),0)</f>
        <v>0</v>
      </c>
      <c r="H39" s="136">
        <f>$C39*VLOOKUP($A39,'Non-energy Multiplier'!$A$1:$AQ$44,COLUMN('Non-energy Multiplier'!H$1),0)</f>
        <v>0</v>
      </c>
      <c r="I39" s="136">
        <f>$C39*VLOOKUP($A39,'Non-energy Multiplier'!$A$1:$AQ$44,COLUMN('Non-energy Multiplier'!I$1),0)</f>
        <v>0</v>
      </c>
      <c r="J39" s="136">
        <f>$C39*VLOOKUP($A39,'Non-energy Multiplier'!$A$1:$AQ$44,COLUMN('Non-energy Multiplier'!J$1),0)</f>
        <v>0</v>
      </c>
      <c r="K39" s="136">
        <f>$C39*VLOOKUP($A39,'Non-energy Multiplier'!$A$1:$AQ$44,COLUMN('Non-energy Multiplier'!K$1),0)</f>
        <v>0</v>
      </c>
      <c r="L39" s="136">
        <f>$C39*VLOOKUP($A39,'Non-energy Multiplier'!$A$1:$AQ$44,COLUMN('Non-energy Multiplier'!L$1),0)</f>
        <v>0</v>
      </c>
      <c r="M39" s="136">
        <f>$C39*VLOOKUP($A39,'Non-energy Multiplier'!$A$1:$AQ$44,COLUMN('Non-energy Multiplier'!M$1),0)</f>
        <v>0</v>
      </c>
      <c r="N39" s="136">
        <f>$C39*VLOOKUP($A39,'Non-energy Multiplier'!$A$1:$AQ$44,COLUMN('Non-energy Multiplier'!N$1),0)</f>
        <v>0</v>
      </c>
      <c r="O39" s="136">
        <f>$C39*VLOOKUP($A39,'Non-energy Multiplier'!$A$1:$AQ$44,COLUMN('Non-energy Multiplier'!O$1),0)</f>
        <v>0</v>
      </c>
      <c r="P39" s="136">
        <f>$C39*VLOOKUP($A39,'Non-energy Multiplier'!$A$1:$AQ$44,COLUMN('Non-energy Multiplier'!P$1),0)</f>
        <v>0</v>
      </c>
      <c r="Q39" s="136">
        <f>$C39*VLOOKUP($A39,'Non-energy Multiplier'!$A$1:$AQ$44,COLUMN('Non-energy Multiplier'!Q$1),0)</f>
        <v>0</v>
      </c>
      <c r="R39" s="136">
        <f>$C39*VLOOKUP($A39,'Non-energy Multiplier'!$A$1:$AQ$44,COLUMN('Non-energy Multiplier'!R$1),0)</f>
        <v>0</v>
      </c>
      <c r="S39" s="136">
        <f>$C39*VLOOKUP($A39,'Non-energy Multiplier'!$A$1:$AQ$44,COLUMN('Non-energy Multiplier'!S$1),0)</f>
        <v>0</v>
      </c>
      <c r="T39" s="136">
        <f>$C39*VLOOKUP($A39,'Non-energy Multiplier'!$A$1:$AQ$44,COLUMN('Non-energy Multiplier'!T$1),0)</f>
        <v>0</v>
      </c>
      <c r="U39" s="136">
        <f>$C39*VLOOKUP($A39,'Non-energy Multiplier'!$A$1:$AQ$44,COLUMN('Non-energy Multiplier'!U$1),0)</f>
        <v>0</v>
      </c>
      <c r="V39" s="136">
        <f>$C39*VLOOKUP($A39,'Non-energy Multiplier'!$A$1:$AQ$44,COLUMN('Non-energy Multiplier'!V$1),0)</f>
        <v>0</v>
      </c>
      <c r="W39" s="136">
        <f>$C39*VLOOKUP($A39,'Non-energy Multiplier'!$A$1:$AQ$44,COLUMN('Non-energy Multiplier'!W$1),0)</f>
        <v>0</v>
      </c>
      <c r="X39" s="136">
        <f>$C39*VLOOKUP($A39,'Non-energy Multiplier'!$A$1:$AQ$44,COLUMN('Non-energy Multiplier'!X$1),0)</f>
        <v>0</v>
      </c>
      <c r="Y39" s="136">
        <f>$C39*VLOOKUP($A39,'Non-energy Multiplier'!$A$1:$AQ$44,COLUMN('Non-energy Multiplier'!Y$1),0)</f>
        <v>0</v>
      </c>
      <c r="Z39" s="136">
        <f>$C39*VLOOKUP($A39,'Non-energy Multiplier'!$A$1:$AQ$44,COLUMN('Non-energy Multiplier'!Z$1),0)</f>
        <v>0</v>
      </c>
      <c r="AA39" s="136">
        <f>$C39*VLOOKUP($A39,'Non-energy Multiplier'!$A$1:$AQ$44,COLUMN('Non-energy Multiplier'!AA$1),0)</f>
        <v>0</v>
      </c>
      <c r="AB39" s="136">
        <f>$C39*VLOOKUP($A39,'Non-energy Multiplier'!$A$1:$AQ$44,COLUMN('Non-energy Multiplier'!AB$1),0)</f>
        <v>0</v>
      </c>
      <c r="AC39" s="136">
        <f>$C39*VLOOKUP($A39,'Non-energy Multiplier'!$A$1:$AQ$44,COLUMN('Non-energy Multiplier'!AC$1),0)</f>
        <v>0</v>
      </c>
      <c r="AD39" s="136">
        <f>$C39*VLOOKUP($A39,'Non-energy Multiplier'!$A$1:$AQ$44,COLUMN('Non-energy Multiplier'!AD$1),0)</f>
        <v>0</v>
      </c>
      <c r="AE39" s="136">
        <f>$C39*VLOOKUP($A39,'Non-energy Multiplier'!$A$1:$AQ$44,COLUMN('Non-energy Multiplier'!AE$1),0)</f>
        <v>0</v>
      </c>
      <c r="AF39" s="136">
        <f>$C39*VLOOKUP($A39,'Non-energy Multiplier'!$A$1:$AQ$44,COLUMN('Non-energy Multiplier'!AF$1),0)</f>
        <v>0</v>
      </c>
      <c r="AG39" s="136">
        <f>$C39*VLOOKUP($A39,'Non-energy Multiplier'!$A$1:$AQ$44,COLUMN('Non-energy Multiplier'!AG$1),0)</f>
        <v>0</v>
      </c>
      <c r="AH39" s="136">
        <f>$C39*VLOOKUP($A39,'Non-energy Multiplier'!$A$1:$AQ$44,COLUMN('Non-energy Multiplier'!AH$1),0)</f>
        <v>0</v>
      </c>
      <c r="AI39" s="136">
        <f>$C39*VLOOKUP($A39,'Non-energy Multiplier'!$A$1:$AQ$44,COLUMN('Non-energy Multiplier'!AI$1),0)</f>
        <v>0</v>
      </c>
      <c r="AJ39" s="136">
        <f>$C39*VLOOKUP($A39,'Non-energy Multiplier'!$A$1:$AQ$44,COLUMN('Non-energy Multiplier'!AJ$1),0)</f>
        <v>0</v>
      </c>
      <c r="AK39" s="136">
        <f>$C39*VLOOKUP($A39,'Non-energy Multiplier'!$A$1:$AQ$44,COLUMN('Non-energy Multiplier'!AK$1),0)</f>
        <v>0</v>
      </c>
      <c r="AL39" s="136">
        <f>$C39*VLOOKUP($A39,'Non-energy Multiplier'!$A$1:$AQ$44,COLUMN('Non-energy Multiplier'!AL$1),0)</f>
        <v>0</v>
      </c>
      <c r="AM39" s="136">
        <f>$C39*VLOOKUP($A39,'Non-energy Multiplier'!$A$1:$AQ$44,COLUMN('Non-energy Multiplier'!AM$1),0)</f>
        <v>0</v>
      </c>
      <c r="AN39" s="136">
        <f>$C39*VLOOKUP($A39,'Non-energy Multiplier'!$A$1:$AQ$44,COLUMN('Non-energy Multiplier'!AN$1),0)</f>
        <v>0</v>
      </c>
      <c r="AO39" s="136">
        <f>$C39*VLOOKUP($A39,'Non-energy Multiplier'!$A$1:$AQ$44,COLUMN('Non-energy Multiplier'!AO$1),0)</f>
        <v>0</v>
      </c>
      <c r="AP39" s="136">
        <f>$C39*VLOOKUP($A39,'Non-energy Multiplier'!$A$1:$AQ$44,COLUMN('Non-energy Multiplier'!AP$1),0)</f>
        <v>0</v>
      </c>
      <c r="AQ39" s="136">
        <f>$C39*VLOOKUP($A39,'Non-energy Multiplier'!$A$1:$AQ$44,COLUMN('Non-energy Multiplier'!AQ$1),0)</f>
        <v>0</v>
      </c>
      <c r="AR39" s="136" t="str">
        <f>VLOOKUP($A39,'Sector Match'!$A$1:$B$43,2,0)</f>
        <v>water and waste 36T39</v>
      </c>
    </row>
    <row r="40" spans="1:44" x14ac:dyDescent="0.2">
      <c r="A40" s="12" t="s">
        <v>38</v>
      </c>
      <c r="B40" s="136">
        <f>'Non-energy Use 2019'!D152</f>
        <v>0</v>
      </c>
      <c r="C40" s="136">
        <f>'Non-energy Use 2020'!D152</f>
        <v>0</v>
      </c>
      <c r="D40" s="136">
        <f>$C40*VLOOKUP($A40,'Non-energy Multiplier'!$A$1:$AQ$44,COLUMN('Non-energy Multiplier'!D$1),0)</f>
        <v>0</v>
      </c>
      <c r="E40" s="136">
        <f>$C40*VLOOKUP($A40,'Non-energy Multiplier'!$A$1:$AQ$44,COLUMN('Non-energy Multiplier'!E$1),0)</f>
        <v>0</v>
      </c>
      <c r="F40" s="136">
        <f>$C40*VLOOKUP($A40,'Non-energy Multiplier'!$A$1:$AQ$44,COLUMN('Non-energy Multiplier'!F$1),0)</f>
        <v>0</v>
      </c>
      <c r="G40" s="136">
        <f>$C40*VLOOKUP($A40,'Non-energy Multiplier'!$A$1:$AQ$44,COLUMN('Non-energy Multiplier'!G$1),0)</f>
        <v>0</v>
      </c>
      <c r="H40" s="136">
        <f>$C40*VLOOKUP($A40,'Non-energy Multiplier'!$A$1:$AQ$44,COLUMN('Non-energy Multiplier'!H$1),0)</f>
        <v>0</v>
      </c>
      <c r="I40" s="136">
        <f>$C40*VLOOKUP($A40,'Non-energy Multiplier'!$A$1:$AQ$44,COLUMN('Non-energy Multiplier'!I$1),0)</f>
        <v>0</v>
      </c>
      <c r="J40" s="136">
        <f>$C40*VLOOKUP($A40,'Non-energy Multiplier'!$A$1:$AQ$44,COLUMN('Non-energy Multiplier'!J$1),0)</f>
        <v>0</v>
      </c>
      <c r="K40" s="136">
        <f>$C40*VLOOKUP($A40,'Non-energy Multiplier'!$A$1:$AQ$44,COLUMN('Non-energy Multiplier'!K$1),0)</f>
        <v>0</v>
      </c>
      <c r="L40" s="136">
        <f>$C40*VLOOKUP($A40,'Non-energy Multiplier'!$A$1:$AQ$44,COLUMN('Non-energy Multiplier'!L$1),0)</f>
        <v>0</v>
      </c>
      <c r="M40" s="136">
        <f>$C40*VLOOKUP($A40,'Non-energy Multiplier'!$A$1:$AQ$44,COLUMN('Non-energy Multiplier'!M$1),0)</f>
        <v>0</v>
      </c>
      <c r="N40" s="136">
        <f>$C40*VLOOKUP($A40,'Non-energy Multiplier'!$A$1:$AQ$44,COLUMN('Non-energy Multiplier'!N$1),0)</f>
        <v>0</v>
      </c>
      <c r="O40" s="136">
        <f>$C40*VLOOKUP($A40,'Non-energy Multiplier'!$A$1:$AQ$44,COLUMN('Non-energy Multiplier'!O$1),0)</f>
        <v>0</v>
      </c>
      <c r="P40" s="136">
        <f>$C40*VLOOKUP($A40,'Non-energy Multiplier'!$A$1:$AQ$44,COLUMN('Non-energy Multiplier'!P$1),0)</f>
        <v>0</v>
      </c>
      <c r="Q40" s="136">
        <f>$C40*VLOOKUP($A40,'Non-energy Multiplier'!$A$1:$AQ$44,COLUMN('Non-energy Multiplier'!Q$1),0)</f>
        <v>0</v>
      </c>
      <c r="R40" s="136">
        <f>$C40*VLOOKUP($A40,'Non-energy Multiplier'!$A$1:$AQ$44,COLUMN('Non-energy Multiplier'!R$1),0)</f>
        <v>0</v>
      </c>
      <c r="S40" s="136">
        <f>$C40*VLOOKUP($A40,'Non-energy Multiplier'!$A$1:$AQ$44,COLUMN('Non-energy Multiplier'!S$1),0)</f>
        <v>0</v>
      </c>
      <c r="T40" s="136">
        <f>$C40*VLOOKUP($A40,'Non-energy Multiplier'!$A$1:$AQ$44,COLUMN('Non-energy Multiplier'!T$1),0)</f>
        <v>0</v>
      </c>
      <c r="U40" s="136">
        <f>$C40*VLOOKUP($A40,'Non-energy Multiplier'!$A$1:$AQ$44,COLUMN('Non-energy Multiplier'!U$1),0)</f>
        <v>0</v>
      </c>
      <c r="V40" s="136">
        <f>$C40*VLOOKUP($A40,'Non-energy Multiplier'!$A$1:$AQ$44,COLUMN('Non-energy Multiplier'!V$1),0)</f>
        <v>0</v>
      </c>
      <c r="W40" s="136">
        <f>$C40*VLOOKUP($A40,'Non-energy Multiplier'!$A$1:$AQ$44,COLUMN('Non-energy Multiplier'!W$1),0)</f>
        <v>0</v>
      </c>
      <c r="X40" s="136">
        <f>$C40*VLOOKUP($A40,'Non-energy Multiplier'!$A$1:$AQ$44,COLUMN('Non-energy Multiplier'!X$1),0)</f>
        <v>0</v>
      </c>
      <c r="Y40" s="136">
        <f>$C40*VLOOKUP($A40,'Non-energy Multiplier'!$A$1:$AQ$44,COLUMN('Non-energy Multiplier'!Y$1),0)</f>
        <v>0</v>
      </c>
      <c r="Z40" s="136">
        <f>$C40*VLOOKUP($A40,'Non-energy Multiplier'!$A$1:$AQ$44,COLUMN('Non-energy Multiplier'!Z$1),0)</f>
        <v>0</v>
      </c>
      <c r="AA40" s="136">
        <f>$C40*VLOOKUP($A40,'Non-energy Multiplier'!$A$1:$AQ$44,COLUMN('Non-energy Multiplier'!AA$1),0)</f>
        <v>0</v>
      </c>
      <c r="AB40" s="136">
        <f>$C40*VLOOKUP($A40,'Non-energy Multiplier'!$A$1:$AQ$44,COLUMN('Non-energy Multiplier'!AB$1),0)</f>
        <v>0</v>
      </c>
      <c r="AC40" s="136">
        <f>$C40*VLOOKUP($A40,'Non-energy Multiplier'!$A$1:$AQ$44,COLUMN('Non-energy Multiplier'!AC$1),0)</f>
        <v>0</v>
      </c>
      <c r="AD40" s="136">
        <f>$C40*VLOOKUP($A40,'Non-energy Multiplier'!$A$1:$AQ$44,COLUMN('Non-energy Multiplier'!AD$1),0)</f>
        <v>0</v>
      </c>
      <c r="AE40" s="136">
        <f>$C40*VLOOKUP($A40,'Non-energy Multiplier'!$A$1:$AQ$44,COLUMN('Non-energy Multiplier'!AE$1),0)</f>
        <v>0</v>
      </c>
      <c r="AF40" s="136">
        <f>$C40*VLOOKUP($A40,'Non-energy Multiplier'!$A$1:$AQ$44,COLUMN('Non-energy Multiplier'!AF$1),0)</f>
        <v>0</v>
      </c>
      <c r="AG40" s="136">
        <f>$C40*VLOOKUP($A40,'Non-energy Multiplier'!$A$1:$AQ$44,COLUMN('Non-energy Multiplier'!AG$1),0)</f>
        <v>0</v>
      </c>
      <c r="AH40" s="136">
        <f>$C40*VLOOKUP($A40,'Non-energy Multiplier'!$A$1:$AQ$44,COLUMN('Non-energy Multiplier'!AH$1),0)</f>
        <v>0</v>
      </c>
      <c r="AI40" s="136">
        <f>$C40*VLOOKUP($A40,'Non-energy Multiplier'!$A$1:$AQ$44,COLUMN('Non-energy Multiplier'!AI$1),0)</f>
        <v>0</v>
      </c>
      <c r="AJ40" s="136">
        <f>$C40*VLOOKUP($A40,'Non-energy Multiplier'!$A$1:$AQ$44,COLUMN('Non-energy Multiplier'!AJ$1),0)</f>
        <v>0</v>
      </c>
      <c r="AK40" s="136">
        <f>$C40*VLOOKUP($A40,'Non-energy Multiplier'!$A$1:$AQ$44,COLUMN('Non-energy Multiplier'!AK$1),0)</f>
        <v>0</v>
      </c>
      <c r="AL40" s="136">
        <f>$C40*VLOOKUP($A40,'Non-energy Multiplier'!$A$1:$AQ$44,COLUMN('Non-energy Multiplier'!AL$1),0)</f>
        <v>0</v>
      </c>
      <c r="AM40" s="136">
        <f>$C40*VLOOKUP($A40,'Non-energy Multiplier'!$A$1:$AQ$44,COLUMN('Non-energy Multiplier'!AM$1),0)</f>
        <v>0</v>
      </c>
      <c r="AN40" s="136">
        <f>$C40*VLOOKUP($A40,'Non-energy Multiplier'!$A$1:$AQ$44,COLUMN('Non-energy Multiplier'!AN$1),0)</f>
        <v>0</v>
      </c>
      <c r="AO40" s="136">
        <f>$C40*VLOOKUP($A40,'Non-energy Multiplier'!$A$1:$AQ$44,COLUMN('Non-energy Multiplier'!AO$1),0)</f>
        <v>0</v>
      </c>
      <c r="AP40" s="136">
        <f>$C40*VLOOKUP($A40,'Non-energy Multiplier'!$A$1:$AQ$44,COLUMN('Non-energy Multiplier'!AP$1),0)</f>
        <v>0</v>
      </c>
      <c r="AQ40" s="136">
        <f>$C40*VLOOKUP($A40,'Non-energy Multiplier'!$A$1:$AQ$44,COLUMN('Non-energy Multiplier'!AQ$1),0)</f>
        <v>0</v>
      </c>
      <c r="AR40" s="136" t="str">
        <f>VLOOKUP($A40,'Sector Match'!$A$1:$B$43,2,0)</f>
        <v>other machinery 28</v>
      </c>
    </row>
    <row r="41" spans="1:44" x14ac:dyDescent="0.2">
      <c r="A41" s="12" t="s">
        <v>39</v>
      </c>
      <c r="B41" s="136">
        <f>'Non-energy Use 2019'!D153</f>
        <v>0</v>
      </c>
      <c r="C41" s="136">
        <f>'Non-energy Use 2020'!D153</f>
        <v>0</v>
      </c>
      <c r="D41" s="136">
        <f>$C41*VLOOKUP($A41,'Non-energy Multiplier'!$A$1:$AQ$44,COLUMN('Non-energy Multiplier'!D$1),0)</f>
        <v>0</v>
      </c>
      <c r="E41" s="136">
        <f>$C41*VLOOKUP($A41,'Non-energy Multiplier'!$A$1:$AQ$44,COLUMN('Non-energy Multiplier'!E$1),0)</f>
        <v>0</v>
      </c>
      <c r="F41" s="136">
        <f>$C41*VLOOKUP($A41,'Non-energy Multiplier'!$A$1:$AQ$44,COLUMN('Non-energy Multiplier'!F$1),0)</f>
        <v>0</v>
      </c>
      <c r="G41" s="136">
        <f>$C41*VLOOKUP($A41,'Non-energy Multiplier'!$A$1:$AQ$44,COLUMN('Non-energy Multiplier'!G$1),0)</f>
        <v>0</v>
      </c>
      <c r="H41" s="136">
        <f>$C41*VLOOKUP($A41,'Non-energy Multiplier'!$A$1:$AQ$44,COLUMN('Non-energy Multiplier'!H$1),0)</f>
        <v>0</v>
      </c>
      <c r="I41" s="136">
        <f>$C41*VLOOKUP($A41,'Non-energy Multiplier'!$A$1:$AQ$44,COLUMN('Non-energy Multiplier'!I$1),0)</f>
        <v>0</v>
      </c>
      <c r="J41" s="136">
        <f>$C41*VLOOKUP($A41,'Non-energy Multiplier'!$A$1:$AQ$44,COLUMN('Non-energy Multiplier'!J$1),0)</f>
        <v>0</v>
      </c>
      <c r="K41" s="136">
        <f>$C41*VLOOKUP($A41,'Non-energy Multiplier'!$A$1:$AQ$44,COLUMN('Non-energy Multiplier'!K$1),0)</f>
        <v>0</v>
      </c>
      <c r="L41" s="136">
        <f>$C41*VLOOKUP($A41,'Non-energy Multiplier'!$A$1:$AQ$44,COLUMN('Non-energy Multiplier'!L$1),0)</f>
        <v>0</v>
      </c>
      <c r="M41" s="136">
        <f>$C41*VLOOKUP($A41,'Non-energy Multiplier'!$A$1:$AQ$44,COLUMN('Non-energy Multiplier'!M$1),0)</f>
        <v>0</v>
      </c>
      <c r="N41" s="136">
        <f>$C41*VLOOKUP($A41,'Non-energy Multiplier'!$A$1:$AQ$44,COLUMN('Non-energy Multiplier'!N$1),0)</f>
        <v>0</v>
      </c>
      <c r="O41" s="136">
        <f>$C41*VLOOKUP($A41,'Non-energy Multiplier'!$A$1:$AQ$44,COLUMN('Non-energy Multiplier'!O$1),0)</f>
        <v>0</v>
      </c>
      <c r="P41" s="136">
        <f>$C41*VLOOKUP($A41,'Non-energy Multiplier'!$A$1:$AQ$44,COLUMN('Non-energy Multiplier'!P$1),0)</f>
        <v>0</v>
      </c>
      <c r="Q41" s="136">
        <f>$C41*VLOOKUP($A41,'Non-energy Multiplier'!$A$1:$AQ$44,COLUMN('Non-energy Multiplier'!Q$1),0)</f>
        <v>0</v>
      </c>
      <c r="R41" s="136">
        <f>$C41*VLOOKUP($A41,'Non-energy Multiplier'!$A$1:$AQ$44,COLUMN('Non-energy Multiplier'!R$1),0)</f>
        <v>0</v>
      </c>
      <c r="S41" s="136">
        <f>$C41*VLOOKUP($A41,'Non-energy Multiplier'!$A$1:$AQ$44,COLUMN('Non-energy Multiplier'!S$1),0)</f>
        <v>0</v>
      </c>
      <c r="T41" s="136">
        <f>$C41*VLOOKUP($A41,'Non-energy Multiplier'!$A$1:$AQ$44,COLUMN('Non-energy Multiplier'!T$1),0)</f>
        <v>0</v>
      </c>
      <c r="U41" s="136">
        <f>$C41*VLOOKUP($A41,'Non-energy Multiplier'!$A$1:$AQ$44,COLUMN('Non-energy Multiplier'!U$1),0)</f>
        <v>0</v>
      </c>
      <c r="V41" s="136">
        <f>$C41*VLOOKUP($A41,'Non-energy Multiplier'!$A$1:$AQ$44,COLUMN('Non-energy Multiplier'!V$1),0)</f>
        <v>0</v>
      </c>
      <c r="W41" s="136">
        <f>$C41*VLOOKUP($A41,'Non-energy Multiplier'!$A$1:$AQ$44,COLUMN('Non-energy Multiplier'!W$1),0)</f>
        <v>0</v>
      </c>
      <c r="X41" s="136">
        <f>$C41*VLOOKUP($A41,'Non-energy Multiplier'!$A$1:$AQ$44,COLUMN('Non-energy Multiplier'!X$1),0)</f>
        <v>0</v>
      </c>
      <c r="Y41" s="136">
        <f>$C41*VLOOKUP($A41,'Non-energy Multiplier'!$A$1:$AQ$44,COLUMN('Non-energy Multiplier'!Y$1),0)</f>
        <v>0</v>
      </c>
      <c r="Z41" s="136">
        <f>$C41*VLOOKUP($A41,'Non-energy Multiplier'!$A$1:$AQ$44,COLUMN('Non-energy Multiplier'!Z$1),0)</f>
        <v>0</v>
      </c>
      <c r="AA41" s="136">
        <f>$C41*VLOOKUP($A41,'Non-energy Multiplier'!$A$1:$AQ$44,COLUMN('Non-energy Multiplier'!AA$1),0)</f>
        <v>0</v>
      </c>
      <c r="AB41" s="136">
        <f>$C41*VLOOKUP($A41,'Non-energy Multiplier'!$A$1:$AQ$44,COLUMN('Non-energy Multiplier'!AB$1),0)</f>
        <v>0</v>
      </c>
      <c r="AC41" s="136">
        <f>$C41*VLOOKUP($A41,'Non-energy Multiplier'!$A$1:$AQ$44,COLUMN('Non-energy Multiplier'!AC$1),0)</f>
        <v>0</v>
      </c>
      <c r="AD41" s="136">
        <f>$C41*VLOOKUP($A41,'Non-energy Multiplier'!$A$1:$AQ$44,COLUMN('Non-energy Multiplier'!AD$1),0)</f>
        <v>0</v>
      </c>
      <c r="AE41" s="136">
        <f>$C41*VLOOKUP($A41,'Non-energy Multiplier'!$A$1:$AQ$44,COLUMN('Non-energy Multiplier'!AE$1),0)</f>
        <v>0</v>
      </c>
      <c r="AF41" s="136">
        <f>$C41*VLOOKUP($A41,'Non-energy Multiplier'!$A$1:$AQ$44,COLUMN('Non-energy Multiplier'!AF$1),0)</f>
        <v>0</v>
      </c>
      <c r="AG41" s="136">
        <f>$C41*VLOOKUP($A41,'Non-energy Multiplier'!$A$1:$AQ$44,COLUMN('Non-energy Multiplier'!AG$1),0)</f>
        <v>0</v>
      </c>
      <c r="AH41" s="136">
        <f>$C41*VLOOKUP($A41,'Non-energy Multiplier'!$A$1:$AQ$44,COLUMN('Non-energy Multiplier'!AH$1),0)</f>
        <v>0</v>
      </c>
      <c r="AI41" s="136">
        <f>$C41*VLOOKUP($A41,'Non-energy Multiplier'!$A$1:$AQ$44,COLUMN('Non-energy Multiplier'!AI$1),0)</f>
        <v>0</v>
      </c>
      <c r="AJ41" s="136">
        <f>$C41*VLOOKUP($A41,'Non-energy Multiplier'!$A$1:$AQ$44,COLUMN('Non-energy Multiplier'!AJ$1),0)</f>
        <v>0</v>
      </c>
      <c r="AK41" s="136">
        <f>$C41*VLOOKUP($A41,'Non-energy Multiplier'!$A$1:$AQ$44,COLUMN('Non-energy Multiplier'!AK$1),0)</f>
        <v>0</v>
      </c>
      <c r="AL41" s="136">
        <f>$C41*VLOOKUP($A41,'Non-energy Multiplier'!$A$1:$AQ$44,COLUMN('Non-energy Multiplier'!AL$1),0)</f>
        <v>0</v>
      </c>
      <c r="AM41" s="136">
        <f>$C41*VLOOKUP($A41,'Non-energy Multiplier'!$A$1:$AQ$44,COLUMN('Non-energy Multiplier'!AM$1),0)</f>
        <v>0</v>
      </c>
      <c r="AN41" s="136">
        <f>$C41*VLOOKUP($A41,'Non-energy Multiplier'!$A$1:$AQ$44,COLUMN('Non-energy Multiplier'!AN$1),0)</f>
        <v>0</v>
      </c>
      <c r="AO41" s="136">
        <f>$C41*VLOOKUP($A41,'Non-energy Multiplier'!$A$1:$AQ$44,COLUMN('Non-energy Multiplier'!AO$1),0)</f>
        <v>0</v>
      </c>
      <c r="AP41" s="136">
        <f>$C41*VLOOKUP($A41,'Non-energy Multiplier'!$A$1:$AQ$44,COLUMN('Non-energy Multiplier'!AP$1),0)</f>
        <v>0</v>
      </c>
      <c r="AQ41" s="136">
        <f>$C41*VLOOKUP($A41,'Non-energy Multiplier'!$A$1:$AQ$44,COLUMN('Non-energy Multiplier'!AQ$1),0)</f>
        <v>0</v>
      </c>
      <c r="AR41" s="136">
        <f>VLOOKUP($A41,'Sector Match'!$A$1:$B$43,2,0)</f>
        <v>0</v>
      </c>
    </row>
    <row r="42" spans="1:44" x14ac:dyDescent="0.2">
      <c r="A42" s="12" t="s">
        <v>40</v>
      </c>
      <c r="B42" s="136">
        <f>'Non-energy Use 2019'!D154</f>
        <v>1845347902672.6404</v>
      </c>
      <c r="C42" s="136">
        <f>'Non-energy Use 2020'!D154</f>
        <v>84345380673449.672</v>
      </c>
      <c r="D42" s="136">
        <f>$C42*VLOOKUP($A42,'Non-energy Multiplier'!$A$1:$AQ$44,COLUMN('Non-energy Multiplier'!D$1),0)</f>
        <v>103714839426087.22</v>
      </c>
      <c r="E42" s="136">
        <f>$C42*VLOOKUP($A42,'Non-energy Multiplier'!$A$1:$AQ$44,COLUMN('Non-energy Multiplier'!E$1),0)</f>
        <v>111994332228462.88</v>
      </c>
      <c r="F42" s="136">
        <f>$C42*VLOOKUP($A42,'Non-energy Multiplier'!$A$1:$AQ$44,COLUMN('Non-energy Multiplier'!F$1),0)</f>
        <v>117099887320169.38</v>
      </c>
      <c r="G42" s="136">
        <f>$C42*VLOOKUP($A42,'Non-energy Multiplier'!$A$1:$AQ$44,COLUMN('Non-energy Multiplier'!G$1),0)</f>
        <v>130179060549122.84</v>
      </c>
      <c r="H42" s="136">
        <f>$C42*VLOOKUP($A42,'Non-energy Multiplier'!$A$1:$AQ$44,COLUMN('Non-energy Multiplier'!H$1),0)</f>
        <v>147572369171262.22</v>
      </c>
      <c r="I42" s="136">
        <f>$C42*VLOOKUP($A42,'Non-energy Multiplier'!$A$1:$AQ$44,COLUMN('Non-energy Multiplier'!I$1),0)</f>
        <v>164867129920830.72</v>
      </c>
      <c r="J42" s="136">
        <f>$C42*VLOOKUP($A42,'Non-energy Multiplier'!$A$1:$AQ$44,COLUMN('Non-energy Multiplier'!J$1),0)</f>
        <v>180899481449414.81</v>
      </c>
      <c r="K42" s="136">
        <f>$C42*VLOOKUP($A42,'Non-energy Multiplier'!$A$1:$AQ$44,COLUMN('Non-energy Multiplier'!K$1),0)</f>
        <v>195773858799067.5</v>
      </c>
      <c r="L42" s="136">
        <f>$C42*VLOOKUP($A42,'Non-energy Multiplier'!$A$1:$AQ$44,COLUMN('Non-energy Multiplier'!L$1),0)</f>
        <v>209858291757549.09</v>
      </c>
      <c r="M42" s="136">
        <f>$C42*VLOOKUP($A42,'Non-energy Multiplier'!$A$1:$AQ$44,COLUMN('Non-energy Multiplier'!M$1),0)</f>
        <v>223764680363583.13</v>
      </c>
      <c r="N42" s="136">
        <f>$C42*VLOOKUP($A42,'Non-energy Multiplier'!$A$1:$AQ$44,COLUMN('Non-energy Multiplier'!N$1),0)</f>
        <v>238165818334853.59</v>
      </c>
      <c r="O42" s="136">
        <f>$C42*VLOOKUP($A42,'Non-energy Multiplier'!$A$1:$AQ$44,COLUMN('Non-energy Multiplier'!O$1),0)</f>
        <v>253205266574560.06</v>
      </c>
      <c r="P42" s="136">
        <f>$C42*VLOOKUP($A42,'Non-energy Multiplier'!$A$1:$AQ$44,COLUMN('Non-energy Multiplier'!P$1),0)</f>
        <v>268870382893962.31</v>
      </c>
      <c r="Q42" s="136">
        <f>$C42*VLOOKUP($A42,'Non-energy Multiplier'!$A$1:$AQ$44,COLUMN('Non-energy Multiplier'!Q$1),0)</f>
        <v>285142296844550.13</v>
      </c>
      <c r="R42" s="136">
        <f>$C42*VLOOKUP($A42,'Non-energy Multiplier'!$A$1:$AQ$44,COLUMN('Non-energy Multiplier'!R$1),0)</f>
        <v>301995371786506.75</v>
      </c>
      <c r="S42" s="136">
        <f>$C42*VLOOKUP($A42,'Non-energy Multiplier'!$A$1:$AQ$44,COLUMN('Non-energy Multiplier'!S$1),0)</f>
        <v>319396487066170.25</v>
      </c>
      <c r="T42" s="136">
        <f>$C42*VLOOKUP($A42,'Non-energy Multiplier'!$A$1:$AQ$44,COLUMN('Non-energy Multiplier'!T$1),0)</f>
        <v>337303854294181.69</v>
      </c>
      <c r="U42" s="136">
        <f>$C42*VLOOKUP($A42,'Non-energy Multiplier'!$A$1:$AQ$44,COLUMN('Non-energy Multiplier'!U$1),0)</f>
        <v>355667047018791.88</v>
      </c>
      <c r="V42" s="136">
        <f>$C42*VLOOKUP($A42,'Non-energy Multiplier'!$A$1:$AQ$44,COLUMN('Non-energy Multiplier'!V$1),0)</f>
        <v>374426818033508.94</v>
      </c>
      <c r="W42" s="136">
        <f>$C42*VLOOKUP($A42,'Non-energy Multiplier'!$A$1:$AQ$44,COLUMN('Non-energy Multiplier'!W$1),0)</f>
        <v>393514821043750.75</v>
      </c>
      <c r="X42" s="136">
        <f>$C42*VLOOKUP($A42,'Non-energy Multiplier'!$A$1:$AQ$44,COLUMN('Non-energy Multiplier'!X$1),0)</f>
        <v>412853437904926.69</v>
      </c>
      <c r="Y42" s="136">
        <f>$C42*VLOOKUP($A42,'Non-energy Multiplier'!$A$1:$AQ$44,COLUMN('Non-energy Multiplier'!Y$1),0)</f>
        <v>432355728512123</v>
      </c>
      <c r="Z42" s="136">
        <f>$C42*VLOOKUP($A42,'Non-energy Multiplier'!$A$1:$AQ$44,COLUMN('Non-energy Multiplier'!Z$1),0)</f>
        <v>451925519992654.94</v>
      </c>
      <c r="AA42" s="136">
        <f>$C42*VLOOKUP($A42,'Non-energy Multiplier'!$A$1:$AQ$44,COLUMN('Non-energy Multiplier'!AA$1),0)</f>
        <v>471457650908451.94</v>
      </c>
      <c r="AB42" s="136">
        <f>$C42*VLOOKUP($A42,'Non-energy Multiplier'!$A$1:$AQ$44,COLUMN('Non-energy Multiplier'!AB$1),0)</f>
        <v>490838384663973.13</v>
      </c>
      <c r="AC42" s="136">
        <f>$C42*VLOOKUP($A42,'Non-energy Multiplier'!$A$1:$AQ$44,COLUMN('Non-energy Multiplier'!AC$1),0)</f>
        <v>509946004197194.81</v>
      </c>
      <c r="AD42" s="136">
        <f>$C42*VLOOKUP($A42,'Non-energy Multiplier'!$A$1:$AQ$44,COLUMN('Non-energy Multiplier'!AD$1),0)</f>
        <v>528651597281603.63</v>
      </c>
      <c r="AE42" s="136">
        <f>$C42*VLOOKUP($A42,'Non-energy Multiplier'!$A$1:$AQ$44,COLUMN('Non-energy Multiplier'!AE$1),0)</f>
        <v>546820038380671.81</v>
      </c>
      <c r="AF42" s="136">
        <f>$C42*VLOOKUP($A42,'Non-energy Multiplier'!$A$1:$AQ$44,COLUMN('Non-energy Multiplier'!AF$1),0)</f>
        <v>564311168989764.88</v>
      </c>
      <c r="AG42" s="136">
        <f>$C42*VLOOKUP($A42,'Non-energy Multiplier'!$A$1:$AQ$44,COLUMN('Non-energy Multiplier'!AG$1),0)</f>
        <v>580981173816255</v>
      </c>
      <c r="AH42" s="136">
        <f>$C42*VLOOKUP($A42,'Non-energy Multiplier'!$A$1:$AQ$44,COLUMN('Non-energy Multiplier'!AH$1),0)</f>
        <v>596684145056785.5</v>
      </c>
      <c r="AI42" s="136">
        <f>$C42*VLOOKUP($A42,'Non-energy Multiplier'!$A$1:$AQ$44,COLUMN('Non-energy Multiplier'!AI$1),0)</f>
        <v>611273821530426.88</v>
      </c>
      <c r="AJ42" s="136">
        <f>$C42*VLOOKUP($A42,'Non-energy Multiplier'!$A$1:$AQ$44,COLUMN('Non-energy Multiplier'!AJ$1),0)</f>
        <v>624605483646461.13</v>
      </c>
      <c r="AK42" s="136">
        <f>$C42*VLOOKUP($A42,'Non-energy Multiplier'!$A$1:$AQ$44,COLUMN('Non-energy Multiplier'!AK$1),0)</f>
        <v>636537979283045.5</v>
      </c>
      <c r="AL42" s="136">
        <f>$C42*VLOOKUP($A42,'Non-energy Multiplier'!$A$1:$AQ$44,COLUMN('Non-energy Multiplier'!AL$1),0)</f>
        <v>646935849811001</v>
      </c>
      <c r="AM42" s="136">
        <f>$C42*VLOOKUP($A42,'Non-energy Multiplier'!$A$1:$AQ$44,COLUMN('Non-energy Multiplier'!AM$1),0)</f>
        <v>655671519920466.75</v>
      </c>
      <c r="AN42" s="136">
        <f>$C42*VLOOKUP($A42,'Non-energy Multiplier'!$A$1:$AQ$44,COLUMN('Non-energy Multiplier'!AN$1),0)</f>
        <v>662627509818041.25</v>
      </c>
      <c r="AO42" s="136">
        <f>$C42*VLOOKUP($A42,'Non-energy Multiplier'!$A$1:$AQ$44,COLUMN('Non-energy Multiplier'!AO$1),0)</f>
        <v>667698623987877.25</v>
      </c>
      <c r="AP42" s="136">
        <f>$C42*VLOOKUP($A42,'Non-energy Multiplier'!$A$1:$AQ$44,COLUMN('Non-energy Multiplier'!AP$1),0)</f>
        <v>670794067281418.75</v>
      </c>
      <c r="AQ42" s="354">
        <f>$C42*VLOOKUP($A42,'Non-energy Multiplier'!$A$1:$AQ$44,COLUMN('Non-energy Multiplier'!AQ$1),0)</f>
        <v>671839436835943.38</v>
      </c>
      <c r="AR42" s="136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6">
        <f>'Non-energy Use 2019'!D155</f>
        <v>0</v>
      </c>
      <c r="C43" s="136">
        <f>'Non-energy Use 2020'!D155</f>
        <v>0</v>
      </c>
      <c r="D43" s="136">
        <f>$C43*VLOOKUP($A43,'Non-energy Multiplier'!$A$1:$AQ$44,COLUMN('Non-energy Multiplier'!D$1),0)</f>
        <v>0</v>
      </c>
      <c r="E43" s="136">
        <f>$C43*VLOOKUP($A43,'Non-energy Multiplier'!$A$1:$AQ$44,COLUMN('Non-energy Multiplier'!E$1),0)</f>
        <v>0</v>
      </c>
      <c r="F43" s="136">
        <f>$C43*VLOOKUP($A43,'Non-energy Multiplier'!$A$1:$AQ$44,COLUMN('Non-energy Multiplier'!F$1),0)</f>
        <v>0</v>
      </c>
      <c r="G43" s="136">
        <f>$C43*VLOOKUP($A43,'Non-energy Multiplier'!$A$1:$AQ$44,COLUMN('Non-energy Multiplier'!G$1),0)</f>
        <v>0</v>
      </c>
      <c r="H43" s="136">
        <f>$C43*VLOOKUP($A43,'Non-energy Multiplier'!$A$1:$AQ$44,COLUMN('Non-energy Multiplier'!H$1),0)</f>
        <v>0</v>
      </c>
      <c r="I43" s="136">
        <f>$C43*VLOOKUP($A43,'Non-energy Multiplier'!$A$1:$AQ$44,COLUMN('Non-energy Multiplier'!I$1),0)</f>
        <v>0</v>
      </c>
      <c r="J43" s="136">
        <f>$C43*VLOOKUP($A43,'Non-energy Multiplier'!$A$1:$AQ$44,COLUMN('Non-energy Multiplier'!J$1),0)</f>
        <v>0</v>
      </c>
      <c r="K43" s="136">
        <f>$C43*VLOOKUP($A43,'Non-energy Multiplier'!$A$1:$AQ$44,COLUMN('Non-energy Multiplier'!K$1),0)</f>
        <v>0</v>
      </c>
      <c r="L43" s="136">
        <f>$C43*VLOOKUP($A43,'Non-energy Multiplier'!$A$1:$AQ$44,COLUMN('Non-energy Multiplier'!L$1),0)</f>
        <v>0</v>
      </c>
      <c r="M43" s="136">
        <f>$C43*VLOOKUP($A43,'Non-energy Multiplier'!$A$1:$AQ$44,COLUMN('Non-energy Multiplier'!M$1),0)</f>
        <v>0</v>
      </c>
      <c r="N43" s="136">
        <f>$C43*VLOOKUP($A43,'Non-energy Multiplier'!$A$1:$AQ$44,COLUMN('Non-energy Multiplier'!N$1),0)</f>
        <v>0</v>
      </c>
      <c r="O43" s="136">
        <f>$C43*VLOOKUP($A43,'Non-energy Multiplier'!$A$1:$AQ$44,COLUMN('Non-energy Multiplier'!O$1),0)</f>
        <v>0</v>
      </c>
      <c r="P43" s="136">
        <f>$C43*VLOOKUP($A43,'Non-energy Multiplier'!$A$1:$AQ$44,COLUMN('Non-energy Multiplier'!P$1),0)</f>
        <v>0</v>
      </c>
      <c r="Q43" s="136">
        <f>$C43*VLOOKUP($A43,'Non-energy Multiplier'!$A$1:$AQ$44,COLUMN('Non-energy Multiplier'!Q$1),0)</f>
        <v>0</v>
      </c>
      <c r="R43" s="136">
        <f>$C43*VLOOKUP($A43,'Non-energy Multiplier'!$A$1:$AQ$44,COLUMN('Non-energy Multiplier'!R$1),0)</f>
        <v>0</v>
      </c>
      <c r="S43" s="136">
        <f>$C43*VLOOKUP($A43,'Non-energy Multiplier'!$A$1:$AQ$44,COLUMN('Non-energy Multiplier'!S$1),0)</f>
        <v>0</v>
      </c>
      <c r="T43" s="136">
        <f>$C43*VLOOKUP($A43,'Non-energy Multiplier'!$A$1:$AQ$44,COLUMN('Non-energy Multiplier'!T$1),0)</f>
        <v>0</v>
      </c>
      <c r="U43" s="136">
        <f>$C43*VLOOKUP($A43,'Non-energy Multiplier'!$A$1:$AQ$44,COLUMN('Non-energy Multiplier'!U$1),0)</f>
        <v>0</v>
      </c>
      <c r="V43" s="136">
        <f>$C43*VLOOKUP($A43,'Non-energy Multiplier'!$A$1:$AQ$44,COLUMN('Non-energy Multiplier'!V$1),0)</f>
        <v>0</v>
      </c>
      <c r="W43" s="136">
        <f>$C43*VLOOKUP($A43,'Non-energy Multiplier'!$A$1:$AQ$44,COLUMN('Non-energy Multiplier'!W$1),0)</f>
        <v>0</v>
      </c>
      <c r="X43" s="136">
        <f>$C43*VLOOKUP($A43,'Non-energy Multiplier'!$A$1:$AQ$44,COLUMN('Non-energy Multiplier'!X$1),0)</f>
        <v>0</v>
      </c>
      <c r="Y43" s="136">
        <f>$C43*VLOOKUP($A43,'Non-energy Multiplier'!$A$1:$AQ$44,COLUMN('Non-energy Multiplier'!Y$1),0)</f>
        <v>0</v>
      </c>
      <c r="Z43" s="136">
        <f>$C43*VLOOKUP($A43,'Non-energy Multiplier'!$A$1:$AQ$44,COLUMN('Non-energy Multiplier'!Z$1),0)</f>
        <v>0</v>
      </c>
      <c r="AA43" s="136">
        <f>$C43*VLOOKUP($A43,'Non-energy Multiplier'!$A$1:$AQ$44,COLUMN('Non-energy Multiplier'!AA$1),0)</f>
        <v>0</v>
      </c>
      <c r="AB43" s="136">
        <f>$C43*VLOOKUP($A43,'Non-energy Multiplier'!$A$1:$AQ$44,COLUMN('Non-energy Multiplier'!AB$1),0)</f>
        <v>0</v>
      </c>
      <c r="AC43" s="136">
        <f>$C43*VLOOKUP($A43,'Non-energy Multiplier'!$A$1:$AQ$44,COLUMN('Non-energy Multiplier'!AC$1),0)</f>
        <v>0</v>
      </c>
      <c r="AD43" s="136">
        <f>$C43*VLOOKUP($A43,'Non-energy Multiplier'!$A$1:$AQ$44,COLUMN('Non-energy Multiplier'!AD$1),0)</f>
        <v>0</v>
      </c>
      <c r="AE43" s="136">
        <f>$C43*VLOOKUP($A43,'Non-energy Multiplier'!$A$1:$AQ$44,COLUMN('Non-energy Multiplier'!AE$1),0)</f>
        <v>0</v>
      </c>
      <c r="AF43" s="136">
        <f>$C43*VLOOKUP($A43,'Non-energy Multiplier'!$A$1:$AQ$44,COLUMN('Non-energy Multiplier'!AF$1),0)</f>
        <v>0</v>
      </c>
      <c r="AG43" s="136">
        <f>$C43*VLOOKUP($A43,'Non-energy Multiplier'!$A$1:$AQ$44,COLUMN('Non-energy Multiplier'!AG$1),0)</f>
        <v>0</v>
      </c>
      <c r="AH43" s="136">
        <f>$C43*VLOOKUP($A43,'Non-energy Multiplier'!$A$1:$AQ$44,COLUMN('Non-energy Multiplier'!AH$1),0)</f>
        <v>0</v>
      </c>
      <c r="AI43" s="136">
        <f>$C43*VLOOKUP($A43,'Non-energy Multiplier'!$A$1:$AQ$44,COLUMN('Non-energy Multiplier'!AI$1),0)</f>
        <v>0</v>
      </c>
      <c r="AJ43" s="136">
        <f>$C43*VLOOKUP($A43,'Non-energy Multiplier'!$A$1:$AQ$44,COLUMN('Non-energy Multiplier'!AJ$1),0)</f>
        <v>0</v>
      </c>
      <c r="AK43" s="136">
        <f>$C43*VLOOKUP($A43,'Non-energy Multiplier'!$A$1:$AQ$44,COLUMN('Non-energy Multiplier'!AK$1),0)</f>
        <v>0</v>
      </c>
      <c r="AL43" s="136">
        <f>$C43*VLOOKUP($A43,'Non-energy Multiplier'!$A$1:$AQ$44,COLUMN('Non-energy Multiplier'!AL$1),0)</f>
        <v>0</v>
      </c>
      <c r="AM43" s="136">
        <f>$C43*VLOOKUP($A43,'Non-energy Multiplier'!$A$1:$AQ$44,COLUMN('Non-energy Multiplier'!AM$1),0)</f>
        <v>0</v>
      </c>
      <c r="AN43" s="136">
        <f>$C43*VLOOKUP($A43,'Non-energy Multiplier'!$A$1:$AQ$44,COLUMN('Non-energy Multiplier'!AN$1),0)</f>
        <v>0</v>
      </c>
      <c r="AO43" s="136">
        <f>$C43*VLOOKUP($A43,'Non-energy Multiplier'!$A$1:$AQ$44,COLUMN('Non-energy Multiplier'!AO$1),0)</f>
        <v>0</v>
      </c>
      <c r="AP43" s="136">
        <f>$C43*VLOOKUP($A43,'Non-energy Multiplier'!$A$1:$AQ$44,COLUMN('Non-energy Multiplier'!AP$1),0)</f>
        <v>0</v>
      </c>
      <c r="AQ43" s="136">
        <f>$C43*VLOOKUP($A43,'Non-energy Multiplier'!$A$1:$AQ$44,COLUMN('Non-energy Multiplier'!AQ$1),0)</f>
        <v>0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24">
        <f>'Non-energy Use 2019'!D156</f>
        <v>0</v>
      </c>
      <c r="C44" s="224">
        <f>'Non-energy Use 2020'!D156</f>
        <v>0</v>
      </c>
      <c r="D44" s="224">
        <f>$C44*VLOOKUP($A44,'Non-energy Multiplier'!$A$1:$AQ$44,COLUMN('Non-energy Multiplier'!D$1),0)</f>
        <v>0</v>
      </c>
      <c r="E44" s="224">
        <f>$C44*VLOOKUP($A44,'Non-energy Multiplier'!$A$1:$AQ$44,COLUMN('Non-energy Multiplier'!E$1),0)</f>
        <v>0</v>
      </c>
      <c r="F44" s="224">
        <f>$C44*VLOOKUP($A44,'Non-energy Multiplier'!$A$1:$AQ$44,COLUMN('Non-energy Multiplier'!F$1),0)</f>
        <v>0</v>
      </c>
      <c r="G44" s="224">
        <f>$C44*VLOOKUP($A44,'Non-energy Multiplier'!$A$1:$AQ$44,COLUMN('Non-energy Multiplier'!G$1),0)</f>
        <v>0</v>
      </c>
      <c r="H44" s="224">
        <f>$C44*VLOOKUP($A44,'Non-energy Multiplier'!$A$1:$AQ$44,COLUMN('Non-energy Multiplier'!H$1),0)</f>
        <v>0</v>
      </c>
      <c r="I44" s="224">
        <f>$C44*VLOOKUP($A44,'Non-energy Multiplier'!$A$1:$AQ$44,COLUMN('Non-energy Multiplier'!I$1),0)</f>
        <v>0</v>
      </c>
      <c r="J44" s="224">
        <f>$C44*VLOOKUP($A44,'Non-energy Multiplier'!$A$1:$AQ$44,COLUMN('Non-energy Multiplier'!J$1),0)</f>
        <v>0</v>
      </c>
      <c r="K44" s="224">
        <f>$C44*VLOOKUP($A44,'Non-energy Multiplier'!$A$1:$AQ$44,COLUMN('Non-energy Multiplier'!K$1),0)</f>
        <v>0</v>
      </c>
      <c r="L44" s="224">
        <f>$C44*VLOOKUP($A44,'Non-energy Multiplier'!$A$1:$AQ$44,COLUMN('Non-energy Multiplier'!L$1),0)</f>
        <v>0</v>
      </c>
      <c r="M44" s="224">
        <f>$C44*VLOOKUP($A44,'Non-energy Multiplier'!$A$1:$AQ$44,COLUMN('Non-energy Multiplier'!M$1),0)</f>
        <v>0</v>
      </c>
      <c r="N44" s="224">
        <f>$C44*VLOOKUP($A44,'Non-energy Multiplier'!$A$1:$AQ$44,COLUMN('Non-energy Multiplier'!N$1),0)</f>
        <v>0</v>
      </c>
      <c r="O44" s="224">
        <f>$C44*VLOOKUP($A44,'Non-energy Multiplier'!$A$1:$AQ$44,COLUMN('Non-energy Multiplier'!O$1),0)</f>
        <v>0</v>
      </c>
      <c r="P44" s="224">
        <f>$C44*VLOOKUP($A44,'Non-energy Multiplier'!$A$1:$AQ$44,COLUMN('Non-energy Multiplier'!P$1),0)</f>
        <v>0</v>
      </c>
      <c r="Q44" s="224">
        <f>$C44*VLOOKUP($A44,'Non-energy Multiplier'!$A$1:$AQ$44,COLUMN('Non-energy Multiplier'!Q$1),0)</f>
        <v>0</v>
      </c>
      <c r="R44" s="224">
        <f>$C44*VLOOKUP($A44,'Non-energy Multiplier'!$A$1:$AQ$44,COLUMN('Non-energy Multiplier'!R$1),0)</f>
        <v>0</v>
      </c>
      <c r="S44" s="224">
        <f>$C44*VLOOKUP($A44,'Non-energy Multiplier'!$A$1:$AQ$44,COLUMN('Non-energy Multiplier'!S$1),0)</f>
        <v>0</v>
      </c>
      <c r="T44" s="224">
        <f>$C44*VLOOKUP($A44,'Non-energy Multiplier'!$A$1:$AQ$44,COLUMN('Non-energy Multiplier'!T$1),0)</f>
        <v>0</v>
      </c>
      <c r="U44" s="224">
        <f>$C44*VLOOKUP($A44,'Non-energy Multiplier'!$A$1:$AQ$44,COLUMN('Non-energy Multiplier'!U$1),0)</f>
        <v>0</v>
      </c>
      <c r="V44" s="224">
        <f>$C44*VLOOKUP($A44,'Non-energy Multiplier'!$A$1:$AQ$44,COLUMN('Non-energy Multiplier'!V$1),0)</f>
        <v>0</v>
      </c>
      <c r="W44" s="224">
        <f>$C44*VLOOKUP($A44,'Non-energy Multiplier'!$A$1:$AQ$44,COLUMN('Non-energy Multiplier'!W$1),0)</f>
        <v>0</v>
      </c>
      <c r="X44" s="224">
        <f>$C44*VLOOKUP($A44,'Non-energy Multiplier'!$A$1:$AQ$44,COLUMN('Non-energy Multiplier'!X$1),0)</f>
        <v>0</v>
      </c>
      <c r="Y44" s="224">
        <f>$C44*VLOOKUP($A44,'Non-energy Multiplier'!$A$1:$AQ$44,COLUMN('Non-energy Multiplier'!Y$1),0)</f>
        <v>0</v>
      </c>
      <c r="Z44" s="224">
        <f>$C44*VLOOKUP($A44,'Non-energy Multiplier'!$A$1:$AQ$44,COLUMN('Non-energy Multiplier'!Z$1),0)</f>
        <v>0</v>
      </c>
      <c r="AA44" s="224">
        <f>$C44*VLOOKUP($A44,'Non-energy Multiplier'!$A$1:$AQ$44,COLUMN('Non-energy Multiplier'!AA$1),0)</f>
        <v>0</v>
      </c>
      <c r="AB44" s="224">
        <f>$C44*VLOOKUP($A44,'Non-energy Multiplier'!$A$1:$AQ$44,COLUMN('Non-energy Multiplier'!AB$1),0)</f>
        <v>0</v>
      </c>
      <c r="AC44" s="224">
        <f>$C44*VLOOKUP($A44,'Non-energy Multiplier'!$A$1:$AQ$44,COLUMN('Non-energy Multiplier'!AC$1),0)</f>
        <v>0</v>
      </c>
      <c r="AD44" s="224">
        <f>$C44*VLOOKUP($A44,'Non-energy Multiplier'!$A$1:$AQ$44,COLUMN('Non-energy Multiplier'!AD$1),0)</f>
        <v>0</v>
      </c>
      <c r="AE44" s="224">
        <f>$C44*VLOOKUP($A44,'Non-energy Multiplier'!$A$1:$AQ$44,COLUMN('Non-energy Multiplier'!AE$1),0)</f>
        <v>0</v>
      </c>
      <c r="AF44" s="224">
        <f>$C44*VLOOKUP($A44,'Non-energy Multiplier'!$A$1:$AQ$44,COLUMN('Non-energy Multiplier'!AF$1),0)</f>
        <v>0</v>
      </c>
      <c r="AG44" s="224">
        <f>$C44*VLOOKUP($A44,'Non-energy Multiplier'!$A$1:$AQ$44,COLUMN('Non-energy Multiplier'!AG$1),0)</f>
        <v>0</v>
      </c>
      <c r="AH44" s="224">
        <f>$C44*VLOOKUP($A44,'Non-energy Multiplier'!$A$1:$AQ$44,COLUMN('Non-energy Multiplier'!AH$1),0)</f>
        <v>0</v>
      </c>
      <c r="AI44" s="224">
        <f>$C44*VLOOKUP($A44,'Non-energy Multiplier'!$A$1:$AQ$44,COLUMN('Non-energy Multiplier'!AI$1),0)</f>
        <v>0</v>
      </c>
      <c r="AJ44" s="224">
        <f>$C44*VLOOKUP($A44,'Non-energy Multiplier'!$A$1:$AQ$44,COLUMN('Non-energy Multiplier'!AJ$1),0)</f>
        <v>0</v>
      </c>
      <c r="AK44" s="224">
        <f>$C44*VLOOKUP($A44,'Non-energy Multiplier'!$A$1:$AQ$44,COLUMN('Non-energy Multiplier'!AK$1),0)</f>
        <v>0</v>
      </c>
      <c r="AL44" s="224">
        <f>$C44*VLOOKUP($A44,'Non-energy Multiplier'!$A$1:$AQ$44,COLUMN('Non-energy Multiplier'!AL$1),0)</f>
        <v>0</v>
      </c>
      <c r="AM44" s="224">
        <f>$C44*VLOOKUP($A44,'Non-energy Multiplier'!$A$1:$AQ$44,COLUMN('Non-energy Multiplier'!AM$1),0)</f>
        <v>0</v>
      </c>
      <c r="AN44" s="224">
        <f>$C44*VLOOKUP($A44,'Non-energy Multiplier'!$A$1:$AQ$44,COLUMN('Non-energy Multiplier'!AN$1),0)</f>
        <v>0</v>
      </c>
      <c r="AO44" s="224">
        <f>$C44*VLOOKUP($A44,'Non-energy Multiplier'!$A$1:$AQ$44,COLUMN('Non-energy Multiplier'!AO$1),0)</f>
        <v>0</v>
      </c>
      <c r="AP44" s="224">
        <f>$C44*VLOOKUP($A44,'Non-energy Multiplier'!$A$1:$AQ$44,COLUMN('Non-energy Multiplier'!AP$1),0)</f>
        <v>0</v>
      </c>
      <c r="AQ44" s="224">
        <f>$C44*VLOOKUP($A44,'Non-energy Multiplier'!$A$1:$AQ$44,COLUMN('Non-energy Multiplier'!AQ$1),0)</f>
        <v>0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106" t="s">
        <v>339</v>
      </c>
      <c r="B50" s="233">
        <f>SUMIFS(B$2:B$44,$AR$2:$AR$44,$A50)</f>
        <v>0</v>
      </c>
      <c r="C50" s="233">
        <f t="shared" ref="C50:AQ56" si="0">SUMIFS(C$2:C$44,$AR$2:$AR$44,$A50)</f>
        <v>0</v>
      </c>
      <c r="D50" s="233">
        <f t="shared" si="0"/>
        <v>0</v>
      </c>
      <c r="E50" s="233">
        <f t="shared" si="0"/>
        <v>0</v>
      </c>
      <c r="F50" s="233">
        <f t="shared" si="0"/>
        <v>0</v>
      </c>
      <c r="G50" s="233">
        <f t="shared" si="0"/>
        <v>0</v>
      </c>
      <c r="H50" s="233">
        <f t="shared" si="0"/>
        <v>0</v>
      </c>
      <c r="I50" s="233">
        <f t="shared" si="0"/>
        <v>0</v>
      </c>
      <c r="J50" s="233">
        <f t="shared" si="0"/>
        <v>0</v>
      </c>
      <c r="K50" s="233">
        <f t="shared" si="0"/>
        <v>0</v>
      </c>
      <c r="L50" s="233">
        <f t="shared" si="0"/>
        <v>0</v>
      </c>
      <c r="M50" s="233">
        <f t="shared" si="0"/>
        <v>0</v>
      </c>
      <c r="N50" s="233">
        <f t="shared" si="0"/>
        <v>0</v>
      </c>
      <c r="O50" s="233">
        <f t="shared" si="0"/>
        <v>0</v>
      </c>
      <c r="P50" s="233">
        <f t="shared" si="0"/>
        <v>0</v>
      </c>
      <c r="Q50" s="233">
        <f t="shared" si="0"/>
        <v>0</v>
      </c>
      <c r="R50" s="233">
        <f t="shared" si="0"/>
        <v>0</v>
      </c>
      <c r="S50" s="233">
        <f t="shared" si="0"/>
        <v>0</v>
      </c>
      <c r="T50" s="233">
        <f t="shared" si="0"/>
        <v>0</v>
      </c>
      <c r="U50" s="233">
        <f t="shared" si="0"/>
        <v>0</v>
      </c>
      <c r="V50" s="233">
        <f t="shared" si="0"/>
        <v>0</v>
      </c>
      <c r="W50" s="233">
        <f t="shared" si="0"/>
        <v>0</v>
      </c>
      <c r="X50" s="233">
        <f t="shared" si="0"/>
        <v>0</v>
      </c>
      <c r="Y50" s="233">
        <f t="shared" si="0"/>
        <v>0</v>
      </c>
      <c r="Z50" s="233">
        <f t="shared" si="0"/>
        <v>0</v>
      </c>
      <c r="AA50" s="233">
        <f t="shared" si="0"/>
        <v>0</v>
      </c>
      <c r="AB50" s="233">
        <f t="shared" si="0"/>
        <v>0</v>
      </c>
      <c r="AC50" s="233">
        <f t="shared" si="0"/>
        <v>0</v>
      </c>
      <c r="AD50" s="233">
        <f t="shared" si="0"/>
        <v>0</v>
      </c>
      <c r="AE50" s="233">
        <f t="shared" si="0"/>
        <v>0</v>
      </c>
      <c r="AF50" s="233">
        <f t="shared" si="0"/>
        <v>0</v>
      </c>
      <c r="AG50" s="233">
        <f t="shared" si="0"/>
        <v>0</v>
      </c>
      <c r="AH50" s="233">
        <f t="shared" si="0"/>
        <v>0</v>
      </c>
      <c r="AI50" s="233">
        <f t="shared" si="0"/>
        <v>0</v>
      </c>
      <c r="AJ50" s="233">
        <f t="shared" si="0"/>
        <v>0</v>
      </c>
      <c r="AK50" s="233">
        <f t="shared" si="0"/>
        <v>0</v>
      </c>
      <c r="AL50" s="233">
        <f t="shared" si="0"/>
        <v>0</v>
      </c>
      <c r="AM50" s="233">
        <f t="shared" si="0"/>
        <v>0</v>
      </c>
      <c r="AN50" s="233">
        <f t="shared" si="0"/>
        <v>0</v>
      </c>
      <c r="AO50" s="233">
        <f t="shared" si="0"/>
        <v>0</v>
      </c>
      <c r="AP50" s="233">
        <f t="shared" si="0"/>
        <v>0</v>
      </c>
      <c r="AQ50" s="233">
        <f t="shared" si="0"/>
        <v>0</v>
      </c>
    </row>
    <row r="51" spans="1:43" x14ac:dyDescent="0.2">
      <c r="A51" s="107" t="s">
        <v>125</v>
      </c>
      <c r="B51" s="136">
        <f t="shared" ref="B51:Q74" si="1">SUMIFS(B$2:B$44,$AR$2:$AR$44,$A51)</f>
        <v>0</v>
      </c>
      <c r="C51" s="136">
        <f t="shared" si="1"/>
        <v>0</v>
      </c>
      <c r="D51" s="136">
        <f t="shared" si="1"/>
        <v>0</v>
      </c>
      <c r="E51" s="136">
        <f t="shared" si="1"/>
        <v>0</v>
      </c>
      <c r="F51" s="136">
        <f t="shared" si="1"/>
        <v>0</v>
      </c>
      <c r="G51" s="136">
        <f t="shared" si="1"/>
        <v>0</v>
      </c>
      <c r="H51" s="136">
        <f t="shared" si="1"/>
        <v>0</v>
      </c>
      <c r="I51" s="136">
        <f t="shared" si="1"/>
        <v>0</v>
      </c>
      <c r="J51" s="136">
        <f t="shared" si="1"/>
        <v>0</v>
      </c>
      <c r="K51" s="136">
        <f t="shared" si="1"/>
        <v>0</v>
      </c>
      <c r="L51" s="136">
        <f t="shared" si="1"/>
        <v>0</v>
      </c>
      <c r="M51" s="136">
        <f t="shared" si="1"/>
        <v>0</v>
      </c>
      <c r="N51" s="136">
        <f t="shared" si="1"/>
        <v>0</v>
      </c>
      <c r="O51" s="136">
        <f t="shared" si="1"/>
        <v>0</v>
      </c>
      <c r="P51" s="136">
        <f t="shared" si="1"/>
        <v>0</v>
      </c>
      <c r="Q51" s="136">
        <f t="shared" si="1"/>
        <v>0</v>
      </c>
      <c r="R51" s="136">
        <f t="shared" si="0"/>
        <v>0</v>
      </c>
      <c r="S51" s="136">
        <f t="shared" si="0"/>
        <v>0</v>
      </c>
      <c r="T51" s="136">
        <f t="shared" si="0"/>
        <v>0</v>
      </c>
      <c r="U51" s="136">
        <f t="shared" si="0"/>
        <v>0</v>
      </c>
      <c r="V51" s="136">
        <f t="shared" si="0"/>
        <v>0</v>
      </c>
      <c r="W51" s="136">
        <f t="shared" si="0"/>
        <v>0</v>
      </c>
      <c r="X51" s="136">
        <f t="shared" si="0"/>
        <v>0</v>
      </c>
      <c r="Y51" s="136">
        <f t="shared" si="0"/>
        <v>0</v>
      </c>
      <c r="Z51" s="136">
        <f t="shared" si="0"/>
        <v>0</v>
      </c>
      <c r="AA51" s="136">
        <f t="shared" si="0"/>
        <v>0</v>
      </c>
      <c r="AB51" s="136">
        <f t="shared" si="0"/>
        <v>0</v>
      </c>
      <c r="AC51" s="136">
        <f t="shared" si="0"/>
        <v>0</v>
      </c>
      <c r="AD51" s="136">
        <f t="shared" si="0"/>
        <v>0</v>
      </c>
      <c r="AE51" s="136">
        <f t="shared" si="0"/>
        <v>0</v>
      </c>
      <c r="AF51" s="136">
        <f t="shared" si="0"/>
        <v>0</v>
      </c>
      <c r="AG51" s="136">
        <f t="shared" si="0"/>
        <v>0</v>
      </c>
      <c r="AH51" s="136">
        <f t="shared" si="0"/>
        <v>0</v>
      </c>
      <c r="AI51" s="136">
        <f t="shared" si="0"/>
        <v>0</v>
      </c>
      <c r="AJ51" s="136">
        <f t="shared" si="0"/>
        <v>0</v>
      </c>
      <c r="AK51" s="136">
        <f t="shared" si="0"/>
        <v>0</v>
      </c>
      <c r="AL51" s="136">
        <f t="shared" si="0"/>
        <v>0</v>
      </c>
      <c r="AM51" s="136">
        <f t="shared" si="0"/>
        <v>0</v>
      </c>
      <c r="AN51" s="136">
        <f t="shared" si="0"/>
        <v>0</v>
      </c>
      <c r="AO51" s="136">
        <f t="shared" si="0"/>
        <v>0</v>
      </c>
      <c r="AP51" s="136">
        <f t="shared" si="0"/>
        <v>0</v>
      </c>
      <c r="AQ51" s="136">
        <f t="shared" si="0"/>
        <v>0</v>
      </c>
    </row>
    <row r="52" spans="1:43" x14ac:dyDescent="0.2">
      <c r="A52" s="107" t="s">
        <v>126</v>
      </c>
      <c r="B52" s="136">
        <f t="shared" si="1"/>
        <v>0</v>
      </c>
      <c r="C52" s="136">
        <f t="shared" si="0"/>
        <v>0</v>
      </c>
      <c r="D52" s="136">
        <f t="shared" si="0"/>
        <v>0</v>
      </c>
      <c r="E52" s="136">
        <f t="shared" si="0"/>
        <v>0</v>
      </c>
      <c r="F52" s="136">
        <f t="shared" si="0"/>
        <v>0</v>
      </c>
      <c r="G52" s="136">
        <f t="shared" si="0"/>
        <v>0</v>
      </c>
      <c r="H52" s="136">
        <f t="shared" si="0"/>
        <v>0</v>
      </c>
      <c r="I52" s="136">
        <f t="shared" si="0"/>
        <v>0</v>
      </c>
      <c r="J52" s="136">
        <f t="shared" si="0"/>
        <v>0</v>
      </c>
      <c r="K52" s="136">
        <f t="shared" si="0"/>
        <v>0</v>
      </c>
      <c r="L52" s="136">
        <f t="shared" si="0"/>
        <v>0</v>
      </c>
      <c r="M52" s="136">
        <f t="shared" si="0"/>
        <v>0</v>
      </c>
      <c r="N52" s="136">
        <f t="shared" si="0"/>
        <v>0</v>
      </c>
      <c r="O52" s="136">
        <f t="shared" si="0"/>
        <v>0</v>
      </c>
      <c r="P52" s="136">
        <f t="shared" si="0"/>
        <v>0</v>
      </c>
      <c r="Q52" s="136">
        <f t="shared" si="0"/>
        <v>0</v>
      </c>
      <c r="R52" s="136">
        <f t="shared" si="0"/>
        <v>0</v>
      </c>
      <c r="S52" s="136">
        <f t="shared" si="0"/>
        <v>0</v>
      </c>
      <c r="T52" s="136">
        <f t="shared" si="0"/>
        <v>0</v>
      </c>
      <c r="U52" s="136">
        <f t="shared" si="0"/>
        <v>0</v>
      </c>
      <c r="V52" s="136">
        <f t="shared" si="0"/>
        <v>0</v>
      </c>
      <c r="W52" s="136">
        <f t="shared" si="0"/>
        <v>0</v>
      </c>
      <c r="X52" s="136">
        <f t="shared" si="0"/>
        <v>0</v>
      </c>
      <c r="Y52" s="136">
        <f t="shared" si="0"/>
        <v>0</v>
      </c>
      <c r="Z52" s="136">
        <f t="shared" si="0"/>
        <v>0</v>
      </c>
      <c r="AA52" s="136">
        <f t="shared" si="0"/>
        <v>0</v>
      </c>
      <c r="AB52" s="136">
        <f t="shared" si="0"/>
        <v>0</v>
      </c>
      <c r="AC52" s="136">
        <f t="shared" si="0"/>
        <v>0</v>
      </c>
      <c r="AD52" s="136">
        <f t="shared" si="0"/>
        <v>0</v>
      </c>
      <c r="AE52" s="136">
        <f t="shared" si="0"/>
        <v>0</v>
      </c>
      <c r="AF52" s="136">
        <f t="shared" si="0"/>
        <v>0</v>
      </c>
      <c r="AG52" s="136">
        <f t="shared" si="0"/>
        <v>0</v>
      </c>
      <c r="AH52" s="136">
        <f t="shared" si="0"/>
        <v>0</v>
      </c>
      <c r="AI52" s="136">
        <f t="shared" si="0"/>
        <v>0</v>
      </c>
      <c r="AJ52" s="136">
        <f t="shared" si="0"/>
        <v>0</v>
      </c>
      <c r="AK52" s="136">
        <f t="shared" si="0"/>
        <v>0</v>
      </c>
      <c r="AL52" s="136">
        <f t="shared" si="0"/>
        <v>0</v>
      </c>
      <c r="AM52" s="136">
        <f t="shared" si="0"/>
        <v>0</v>
      </c>
      <c r="AN52" s="136">
        <f t="shared" si="0"/>
        <v>0</v>
      </c>
      <c r="AO52" s="136">
        <f t="shared" si="0"/>
        <v>0</v>
      </c>
      <c r="AP52" s="136">
        <f t="shared" si="0"/>
        <v>0</v>
      </c>
      <c r="AQ52" s="136">
        <f t="shared" si="0"/>
        <v>0</v>
      </c>
    </row>
    <row r="53" spans="1:43" x14ac:dyDescent="0.2">
      <c r="A53" s="107" t="s">
        <v>127</v>
      </c>
      <c r="B53" s="136">
        <f t="shared" si="1"/>
        <v>0</v>
      </c>
      <c r="C53" s="136">
        <f t="shared" si="0"/>
        <v>0</v>
      </c>
      <c r="D53" s="136">
        <f t="shared" si="0"/>
        <v>0</v>
      </c>
      <c r="E53" s="136">
        <f t="shared" si="0"/>
        <v>0</v>
      </c>
      <c r="F53" s="136">
        <f t="shared" si="0"/>
        <v>0</v>
      </c>
      <c r="G53" s="136">
        <f t="shared" si="0"/>
        <v>0</v>
      </c>
      <c r="H53" s="136">
        <f t="shared" si="0"/>
        <v>0</v>
      </c>
      <c r="I53" s="136">
        <f t="shared" si="0"/>
        <v>0</v>
      </c>
      <c r="J53" s="136">
        <f t="shared" si="0"/>
        <v>0</v>
      </c>
      <c r="K53" s="136">
        <f t="shared" si="0"/>
        <v>0</v>
      </c>
      <c r="L53" s="136">
        <f t="shared" si="0"/>
        <v>0</v>
      </c>
      <c r="M53" s="136">
        <f t="shared" si="0"/>
        <v>0</v>
      </c>
      <c r="N53" s="136">
        <f t="shared" si="0"/>
        <v>0</v>
      </c>
      <c r="O53" s="136">
        <f t="shared" si="0"/>
        <v>0</v>
      </c>
      <c r="P53" s="136">
        <f t="shared" si="0"/>
        <v>0</v>
      </c>
      <c r="Q53" s="136">
        <f t="shared" si="0"/>
        <v>0</v>
      </c>
      <c r="R53" s="136">
        <f t="shared" si="0"/>
        <v>0</v>
      </c>
      <c r="S53" s="136">
        <f t="shared" si="0"/>
        <v>0</v>
      </c>
      <c r="T53" s="136">
        <f t="shared" si="0"/>
        <v>0</v>
      </c>
      <c r="U53" s="136">
        <f t="shared" si="0"/>
        <v>0</v>
      </c>
      <c r="V53" s="136">
        <f t="shared" si="0"/>
        <v>0</v>
      </c>
      <c r="W53" s="136">
        <f t="shared" si="0"/>
        <v>0</v>
      </c>
      <c r="X53" s="136">
        <f t="shared" si="0"/>
        <v>0</v>
      </c>
      <c r="Y53" s="136">
        <f t="shared" si="0"/>
        <v>0</v>
      </c>
      <c r="Z53" s="136">
        <f t="shared" si="0"/>
        <v>0</v>
      </c>
      <c r="AA53" s="136">
        <f t="shared" si="0"/>
        <v>0</v>
      </c>
      <c r="AB53" s="136">
        <f t="shared" si="0"/>
        <v>0</v>
      </c>
      <c r="AC53" s="136">
        <f t="shared" si="0"/>
        <v>0</v>
      </c>
      <c r="AD53" s="136">
        <f t="shared" si="0"/>
        <v>0</v>
      </c>
      <c r="AE53" s="136">
        <f t="shared" si="0"/>
        <v>0</v>
      </c>
      <c r="AF53" s="136">
        <f t="shared" si="0"/>
        <v>0</v>
      </c>
      <c r="AG53" s="136">
        <f t="shared" si="0"/>
        <v>0</v>
      </c>
      <c r="AH53" s="136">
        <f t="shared" si="0"/>
        <v>0</v>
      </c>
      <c r="AI53" s="136">
        <f t="shared" si="0"/>
        <v>0</v>
      </c>
      <c r="AJ53" s="136">
        <f t="shared" si="0"/>
        <v>0</v>
      </c>
      <c r="AK53" s="136">
        <f t="shared" si="0"/>
        <v>0</v>
      </c>
      <c r="AL53" s="136">
        <f t="shared" si="0"/>
        <v>0</v>
      </c>
      <c r="AM53" s="136">
        <f t="shared" si="0"/>
        <v>0</v>
      </c>
      <c r="AN53" s="136">
        <f t="shared" si="0"/>
        <v>0</v>
      </c>
      <c r="AO53" s="136">
        <f t="shared" si="0"/>
        <v>0</v>
      </c>
      <c r="AP53" s="136">
        <f t="shared" si="0"/>
        <v>0</v>
      </c>
      <c r="AQ53" s="136">
        <f t="shared" si="0"/>
        <v>0</v>
      </c>
    </row>
    <row r="54" spans="1:43" x14ac:dyDescent="0.2">
      <c r="A54" s="107" t="s">
        <v>128</v>
      </c>
      <c r="B54" s="136">
        <f t="shared" si="1"/>
        <v>0</v>
      </c>
      <c r="C54" s="136">
        <f t="shared" si="0"/>
        <v>0</v>
      </c>
      <c r="D54" s="136">
        <f t="shared" si="0"/>
        <v>0</v>
      </c>
      <c r="E54" s="136">
        <f t="shared" si="0"/>
        <v>0</v>
      </c>
      <c r="F54" s="136">
        <f t="shared" si="0"/>
        <v>0</v>
      </c>
      <c r="G54" s="136">
        <f t="shared" si="0"/>
        <v>0</v>
      </c>
      <c r="H54" s="136">
        <f t="shared" si="0"/>
        <v>0</v>
      </c>
      <c r="I54" s="136">
        <f t="shared" si="0"/>
        <v>0</v>
      </c>
      <c r="J54" s="136">
        <f t="shared" si="0"/>
        <v>0</v>
      </c>
      <c r="K54" s="136">
        <f t="shared" si="0"/>
        <v>0</v>
      </c>
      <c r="L54" s="136">
        <f t="shared" si="0"/>
        <v>0</v>
      </c>
      <c r="M54" s="136">
        <f t="shared" si="0"/>
        <v>0</v>
      </c>
      <c r="N54" s="136">
        <f t="shared" si="0"/>
        <v>0</v>
      </c>
      <c r="O54" s="136">
        <f t="shared" si="0"/>
        <v>0</v>
      </c>
      <c r="P54" s="136">
        <f t="shared" si="0"/>
        <v>0</v>
      </c>
      <c r="Q54" s="136">
        <f t="shared" si="0"/>
        <v>0</v>
      </c>
      <c r="R54" s="136">
        <f t="shared" si="0"/>
        <v>0</v>
      </c>
      <c r="S54" s="136">
        <f t="shared" si="0"/>
        <v>0</v>
      </c>
      <c r="T54" s="136">
        <f t="shared" si="0"/>
        <v>0</v>
      </c>
      <c r="U54" s="136">
        <f t="shared" si="0"/>
        <v>0</v>
      </c>
      <c r="V54" s="136">
        <f t="shared" si="0"/>
        <v>0</v>
      </c>
      <c r="W54" s="136">
        <f t="shared" si="0"/>
        <v>0</v>
      </c>
      <c r="X54" s="136">
        <f t="shared" si="0"/>
        <v>0</v>
      </c>
      <c r="Y54" s="136">
        <f t="shared" si="0"/>
        <v>0</v>
      </c>
      <c r="Z54" s="136">
        <f t="shared" si="0"/>
        <v>0</v>
      </c>
      <c r="AA54" s="136">
        <f t="shared" si="0"/>
        <v>0</v>
      </c>
      <c r="AB54" s="136">
        <f t="shared" si="0"/>
        <v>0</v>
      </c>
      <c r="AC54" s="136">
        <f t="shared" si="0"/>
        <v>0</v>
      </c>
      <c r="AD54" s="136">
        <f t="shared" si="0"/>
        <v>0</v>
      </c>
      <c r="AE54" s="136">
        <f t="shared" si="0"/>
        <v>0</v>
      </c>
      <c r="AF54" s="136">
        <f t="shared" si="0"/>
        <v>0</v>
      </c>
      <c r="AG54" s="136">
        <f t="shared" si="0"/>
        <v>0</v>
      </c>
      <c r="AH54" s="136">
        <f t="shared" si="0"/>
        <v>0</v>
      </c>
      <c r="AI54" s="136">
        <f t="shared" si="0"/>
        <v>0</v>
      </c>
      <c r="AJ54" s="136">
        <f t="shared" si="0"/>
        <v>0</v>
      </c>
      <c r="AK54" s="136">
        <f t="shared" si="0"/>
        <v>0</v>
      </c>
      <c r="AL54" s="136">
        <f t="shared" si="0"/>
        <v>0</v>
      </c>
      <c r="AM54" s="136">
        <f t="shared" si="0"/>
        <v>0</v>
      </c>
      <c r="AN54" s="136">
        <f t="shared" si="0"/>
        <v>0</v>
      </c>
      <c r="AO54" s="136">
        <f t="shared" si="0"/>
        <v>0</v>
      </c>
      <c r="AP54" s="136">
        <f t="shared" si="0"/>
        <v>0</v>
      </c>
      <c r="AQ54" s="136">
        <f t="shared" si="0"/>
        <v>0</v>
      </c>
    </row>
    <row r="55" spans="1:43" x14ac:dyDescent="0.2">
      <c r="A55" s="107" t="s">
        <v>129</v>
      </c>
      <c r="B55" s="136">
        <f t="shared" si="1"/>
        <v>0</v>
      </c>
      <c r="C55" s="136">
        <f t="shared" si="0"/>
        <v>0</v>
      </c>
      <c r="D55" s="136">
        <f t="shared" si="0"/>
        <v>0</v>
      </c>
      <c r="E55" s="136">
        <f t="shared" si="0"/>
        <v>0</v>
      </c>
      <c r="F55" s="136">
        <f t="shared" si="0"/>
        <v>0</v>
      </c>
      <c r="G55" s="136">
        <f t="shared" si="0"/>
        <v>0</v>
      </c>
      <c r="H55" s="136">
        <f t="shared" si="0"/>
        <v>0</v>
      </c>
      <c r="I55" s="136">
        <f t="shared" si="0"/>
        <v>0</v>
      </c>
      <c r="J55" s="136">
        <f t="shared" si="0"/>
        <v>0</v>
      </c>
      <c r="K55" s="136">
        <f t="shared" si="0"/>
        <v>0</v>
      </c>
      <c r="L55" s="136">
        <f t="shared" si="0"/>
        <v>0</v>
      </c>
      <c r="M55" s="136">
        <f t="shared" si="0"/>
        <v>0</v>
      </c>
      <c r="N55" s="136">
        <f t="shared" si="0"/>
        <v>0</v>
      </c>
      <c r="O55" s="136">
        <f t="shared" si="0"/>
        <v>0</v>
      </c>
      <c r="P55" s="136">
        <f t="shared" si="0"/>
        <v>0</v>
      </c>
      <c r="Q55" s="136">
        <f t="shared" si="0"/>
        <v>0</v>
      </c>
      <c r="R55" s="136">
        <f t="shared" si="0"/>
        <v>0</v>
      </c>
      <c r="S55" s="136">
        <f t="shared" si="0"/>
        <v>0</v>
      </c>
      <c r="T55" s="136">
        <f t="shared" si="0"/>
        <v>0</v>
      </c>
      <c r="U55" s="136">
        <f t="shared" si="0"/>
        <v>0</v>
      </c>
      <c r="V55" s="136">
        <f t="shared" si="0"/>
        <v>0</v>
      </c>
      <c r="W55" s="136">
        <f t="shared" si="0"/>
        <v>0</v>
      </c>
      <c r="X55" s="136">
        <f t="shared" si="0"/>
        <v>0</v>
      </c>
      <c r="Y55" s="136">
        <f t="shared" si="0"/>
        <v>0</v>
      </c>
      <c r="Z55" s="136">
        <f t="shared" si="0"/>
        <v>0</v>
      </c>
      <c r="AA55" s="136">
        <f t="shared" si="0"/>
        <v>0</v>
      </c>
      <c r="AB55" s="136">
        <f t="shared" si="0"/>
        <v>0</v>
      </c>
      <c r="AC55" s="136">
        <f t="shared" si="0"/>
        <v>0</v>
      </c>
      <c r="AD55" s="136">
        <f t="shared" si="0"/>
        <v>0</v>
      </c>
      <c r="AE55" s="136">
        <f t="shared" si="0"/>
        <v>0</v>
      </c>
      <c r="AF55" s="136">
        <f t="shared" si="0"/>
        <v>0</v>
      </c>
      <c r="AG55" s="136">
        <f t="shared" si="0"/>
        <v>0</v>
      </c>
      <c r="AH55" s="136">
        <f t="shared" si="0"/>
        <v>0</v>
      </c>
      <c r="AI55" s="136">
        <f t="shared" si="0"/>
        <v>0</v>
      </c>
      <c r="AJ55" s="136">
        <f t="shared" si="0"/>
        <v>0</v>
      </c>
      <c r="AK55" s="136">
        <f t="shared" si="0"/>
        <v>0</v>
      </c>
      <c r="AL55" s="136">
        <f t="shared" si="0"/>
        <v>0</v>
      </c>
      <c r="AM55" s="136">
        <f t="shared" si="0"/>
        <v>0</v>
      </c>
      <c r="AN55" s="136">
        <f t="shared" si="0"/>
        <v>0</v>
      </c>
      <c r="AO55" s="136">
        <f t="shared" si="0"/>
        <v>0</v>
      </c>
      <c r="AP55" s="136">
        <f t="shared" si="0"/>
        <v>0</v>
      </c>
      <c r="AQ55" s="136">
        <f t="shared" si="0"/>
        <v>0</v>
      </c>
    </row>
    <row r="56" spans="1:43" x14ac:dyDescent="0.2">
      <c r="A56" s="107" t="s">
        <v>130</v>
      </c>
      <c r="B56" s="136">
        <f t="shared" si="1"/>
        <v>0</v>
      </c>
      <c r="C56" s="136">
        <f t="shared" si="0"/>
        <v>0</v>
      </c>
      <c r="D56" s="136">
        <f t="shared" si="0"/>
        <v>0</v>
      </c>
      <c r="E56" s="136">
        <f t="shared" si="0"/>
        <v>0</v>
      </c>
      <c r="F56" s="136">
        <f t="shared" si="0"/>
        <v>0</v>
      </c>
      <c r="G56" s="136">
        <f t="shared" si="0"/>
        <v>0</v>
      </c>
      <c r="H56" s="136">
        <f t="shared" si="0"/>
        <v>0</v>
      </c>
      <c r="I56" s="136">
        <f t="shared" si="0"/>
        <v>0</v>
      </c>
      <c r="J56" s="136">
        <f t="shared" si="0"/>
        <v>0</v>
      </c>
      <c r="K56" s="136">
        <f t="shared" si="0"/>
        <v>0</v>
      </c>
      <c r="L56" s="136">
        <f t="shared" si="0"/>
        <v>0</v>
      </c>
      <c r="M56" s="136">
        <f t="shared" si="0"/>
        <v>0</v>
      </c>
      <c r="N56" s="136">
        <f t="shared" si="0"/>
        <v>0</v>
      </c>
      <c r="O56" s="136">
        <f t="shared" si="0"/>
        <v>0</v>
      </c>
      <c r="P56" s="136">
        <f t="shared" si="0"/>
        <v>0</v>
      </c>
      <c r="Q56" s="136">
        <f t="shared" si="0"/>
        <v>0</v>
      </c>
      <c r="R56" s="136">
        <f t="shared" si="0"/>
        <v>0</v>
      </c>
      <c r="S56" s="136">
        <f t="shared" si="0"/>
        <v>0</v>
      </c>
      <c r="T56" s="136">
        <f t="shared" si="0"/>
        <v>0</v>
      </c>
      <c r="U56" s="136">
        <f t="shared" si="0"/>
        <v>0</v>
      </c>
      <c r="V56" s="136">
        <f t="shared" si="0"/>
        <v>0</v>
      </c>
      <c r="W56" s="136">
        <f t="shared" si="0"/>
        <v>0</v>
      </c>
      <c r="X56" s="136">
        <f t="shared" si="0"/>
        <v>0</v>
      </c>
      <c r="Y56" s="136">
        <f t="shared" si="0"/>
        <v>0</v>
      </c>
      <c r="Z56" s="136">
        <f t="shared" si="0"/>
        <v>0</v>
      </c>
      <c r="AA56" s="136">
        <f t="shared" ref="C56:AQ62" si="2">SUMIFS(AA$2:AA$44,$AR$2:$AR$44,$A56)</f>
        <v>0</v>
      </c>
      <c r="AB56" s="136">
        <f t="shared" si="2"/>
        <v>0</v>
      </c>
      <c r="AC56" s="136">
        <f t="shared" si="2"/>
        <v>0</v>
      </c>
      <c r="AD56" s="136">
        <f t="shared" si="2"/>
        <v>0</v>
      </c>
      <c r="AE56" s="136">
        <f t="shared" si="2"/>
        <v>0</v>
      </c>
      <c r="AF56" s="136">
        <f t="shared" si="2"/>
        <v>0</v>
      </c>
      <c r="AG56" s="136">
        <f t="shared" si="2"/>
        <v>0</v>
      </c>
      <c r="AH56" s="136">
        <f t="shared" si="2"/>
        <v>0</v>
      </c>
      <c r="AI56" s="136">
        <f t="shared" si="2"/>
        <v>0</v>
      </c>
      <c r="AJ56" s="136">
        <f t="shared" si="2"/>
        <v>0</v>
      </c>
      <c r="AK56" s="136">
        <f t="shared" si="2"/>
        <v>0</v>
      </c>
      <c r="AL56" s="136">
        <f t="shared" si="2"/>
        <v>0</v>
      </c>
      <c r="AM56" s="136">
        <f t="shared" si="2"/>
        <v>0</v>
      </c>
      <c r="AN56" s="136">
        <f t="shared" si="2"/>
        <v>0</v>
      </c>
      <c r="AO56" s="136">
        <f t="shared" si="2"/>
        <v>0</v>
      </c>
      <c r="AP56" s="136">
        <f t="shared" si="2"/>
        <v>0</v>
      </c>
      <c r="AQ56" s="136">
        <f t="shared" si="2"/>
        <v>0</v>
      </c>
    </row>
    <row r="57" spans="1:43" x14ac:dyDescent="0.2">
      <c r="A57" s="107" t="s">
        <v>131</v>
      </c>
      <c r="B57" s="136">
        <f t="shared" si="1"/>
        <v>0</v>
      </c>
      <c r="C57" s="136">
        <f t="shared" si="2"/>
        <v>0</v>
      </c>
      <c r="D57" s="136">
        <f t="shared" si="2"/>
        <v>0</v>
      </c>
      <c r="E57" s="136">
        <f t="shared" si="2"/>
        <v>0</v>
      </c>
      <c r="F57" s="136">
        <f t="shared" si="2"/>
        <v>0</v>
      </c>
      <c r="G57" s="136">
        <f t="shared" si="2"/>
        <v>0</v>
      </c>
      <c r="H57" s="136">
        <f t="shared" si="2"/>
        <v>0</v>
      </c>
      <c r="I57" s="136">
        <f t="shared" si="2"/>
        <v>0</v>
      </c>
      <c r="J57" s="136">
        <f t="shared" si="2"/>
        <v>0</v>
      </c>
      <c r="K57" s="136">
        <f t="shared" si="2"/>
        <v>0</v>
      </c>
      <c r="L57" s="136">
        <f t="shared" si="2"/>
        <v>0</v>
      </c>
      <c r="M57" s="136">
        <f t="shared" si="2"/>
        <v>0</v>
      </c>
      <c r="N57" s="136">
        <f t="shared" si="2"/>
        <v>0</v>
      </c>
      <c r="O57" s="136">
        <f t="shared" si="2"/>
        <v>0</v>
      </c>
      <c r="P57" s="136">
        <f t="shared" si="2"/>
        <v>0</v>
      </c>
      <c r="Q57" s="136">
        <f t="shared" si="2"/>
        <v>0</v>
      </c>
      <c r="R57" s="136">
        <f t="shared" si="2"/>
        <v>0</v>
      </c>
      <c r="S57" s="136">
        <f t="shared" si="2"/>
        <v>0</v>
      </c>
      <c r="T57" s="136">
        <f t="shared" si="2"/>
        <v>0</v>
      </c>
      <c r="U57" s="136">
        <f t="shared" si="2"/>
        <v>0</v>
      </c>
      <c r="V57" s="136">
        <f t="shared" si="2"/>
        <v>0</v>
      </c>
      <c r="W57" s="136">
        <f t="shared" si="2"/>
        <v>0</v>
      </c>
      <c r="X57" s="136">
        <f t="shared" si="2"/>
        <v>0</v>
      </c>
      <c r="Y57" s="136">
        <f t="shared" si="2"/>
        <v>0</v>
      </c>
      <c r="Z57" s="136">
        <f t="shared" si="2"/>
        <v>0</v>
      </c>
      <c r="AA57" s="136">
        <f t="shared" si="2"/>
        <v>0</v>
      </c>
      <c r="AB57" s="136">
        <f t="shared" si="2"/>
        <v>0</v>
      </c>
      <c r="AC57" s="136">
        <f t="shared" si="2"/>
        <v>0</v>
      </c>
      <c r="AD57" s="136">
        <f t="shared" si="2"/>
        <v>0</v>
      </c>
      <c r="AE57" s="136">
        <f t="shared" si="2"/>
        <v>0</v>
      </c>
      <c r="AF57" s="136">
        <f t="shared" si="2"/>
        <v>0</v>
      </c>
      <c r="AG57" s="136">
        <f t="shared" si="2"/>
        <v>0</v>
      </c>
      <c r="AH57" s="136">
        <f t="shared" si="2"/>
        <v>0</v>
      </c>
      <c r="AI57" s="136">
        <f t="shared" si="2"/>
        <v>0</v>
      </c>
      <c r="AJ57" s="136">
        <f t="shared" si="2"/>
        <v>0</v>
      </c>
      <c r="AK57" s="136">
        <f t="shared" si="2"/>
        <v>0</v>
      </c>
      <c r="AL57" s="136">
        <f t="shared" si="2"/>
        <v>0</v>
      </c>
      <c r="AM57" s="136">
        <f t="shared" si="2"/>
        <v>0</v>
      </c>
      <c r="AN57" s="136">
        <f t="shared" si="2"/>
        <v>0</v>
      </c>
      <c r="AO57" s="136">
        <f t="shared" si="2"/>
        <v>0</v>
      </c>
      <c r="AP57" s="136">
        <f t="shared" si="2"/>
        <v>0</v>
      </c>
      <c r="AQ57" s="136">
        <f t="shared" si="2"/>
        <v>0</v>
      </c>
    </row>
    <row r="58" spans="1:43" x14ac:dyDescent="0.2">
      <c r="A58" s="107" t="s">
        <v>132</v>
      </c>
      <c r="B58" s="136">
        <f t="shared" si="1"/>
        <v>1689618986688647</v>
      </c>
      <c r="C58" s="136">
        <f t="shared" si="2"/>
        <v>1940845965433898.5</v>
      </c>
      <c r="D58" s="136">
        <f t="shared" si="2"/>
        <v>1911352758959397</v>
      </c>
      <c r="E58" s="136">
        <f t="shared" si="2"/>
        <v>1948425434403722</v>
      </c>
      <c r="F58" s="136">
        <f t="shared" si="2"/>
        <v>2102850667629475.3</v>
      </c>
      <c r="G58" s="136">
        <f t="shared" si="2"/>
        <v>2257275900855229</v>
      </c>
      <c r="H58" s="136">
        <f t="shared" si="2"/>
        <v>2411701134080983</v>
      </c>
      <c r="I58" s="136">
        <f t="shared" si="2"/>
        <v>2465294131067119.5</v>
      </c>
      <c r="J58" s="136">
        <f t="shared" si="2"/>
        <v>2518887128053256.5</v>
      </c>
      <c r="K58" s="136">
        <f t="shared" si="2"/>
        <v>2572480125039394</v>
      </c>
      <c r="L58" s="136">
        <f t="shared" si="2"/>
        <v>2626073122025530.5</v>
      </c>
      <c r="M58" s="136">
        <f t="shared" si="2"/>
        <v>2679666119011667.5</v>
      </c>
      <c r="N58" s="136">
        <f t="shared" si="2"/>
        <v>2683494323563145</v>
      </c>
      <c r="O58" s="136">
        <f t="shared" si="2"/>
        <v>2687322528114623</v>
      </c>
      <c r="P58" s="136">
        <f t="shared" si="2"/>
        <v>2691150732666100.5</v>
      </c>
      <c r="Q58" s="136">
        <f t="shared" si="2"/>
        <v>2694978937217579</v>
      </c>
      <c r="R58" s="136">
        <f t="shared" si="2"/>
        <v>2698807141769056.5</v>
      </c>
      <c r="S58" s="136">
        <f t="shared" si="2"/>
        <v>2668182635673568.5</v>
      </c>
      <c r="T58" s="136">
        <f t="shared" si="2"/>
        <v>2637558129578081</v>
      </c>
      <c r="U58" s="136">
        <f t="shared" si="2"/>
        <v>2606933623482592.5</v>
      </c>
      <c r="V58" s="136">
        <f t="shared" si="2"/>
        <v>2576309117387104.5</v>
      </c>
      <c r="W58" s="136">
        <f t="shared" si="2"/>
        <v>2545684611291617</v>
      </c>
      <c r="X58" s="136">
        <f t="shared" si="2"/>
        <v>2488263426880007</v>
      </c>
      <c r="Y58" s="136">
        <f t="shared" si="2"/>
        <v>2430842242468397</v>
      </c>
      <c r="Z58" s="136">
        <f t="shared" si="2"/>
        <v>2373421058056787.5</v>
      </c>
      <c r="AA58" s="136">
        <f t="shared" si="2"/>
        <v>2315999873645178</v>
      </c>
      <c r="AB58" s="136">
        <f t="shared" si="2"/>
        <v>2258578689233568.5</v>
      </c>
      <c r="AC58" s="136">
        <f t="shared" si="2"/>
        <v>2201157504821958.8</v>
      </c>
      <c r="AD58" s="136">
        <f t="shared" si="2"/>
        <v>2143736320410348.8</v>
      </c>
      <c r="AE58" s="136">
        <f t="shared" si="2"/>
        <v>2086315135998739</v>
      </c>
      <c r="AF58" s="136">
        <f t="shared" si="2"/>
        <v>2028893951587129</v>
      </c>
      <c r="AG58" s="136">
        <f t="shared" si="2"/>
        <v>1971472767175519.8</v>
      </c>
      <c r="AH58" s="136">
        <f t="shared" si="2"/>
        <v>1921707632220759.3</v>
      </c>
      <c r="AI58" s="136">
        <f t="shared" si="2"/>
        <v>1871942497265998.8</v>
      </c>
      <c r="AJ58" s="136">
        <f t="shared" si="2"/>
        <v>1822177362311238</v>
      </c>
      <c r="AK58" s="136">
        <f t="shared" si="2"/>
        <v>1772412227356477.3</v>
      </c>
      <c r="AL58" s="136">
        <f t="shared" si="2"/>
        <v>1722647092401717</v>
      </c>
      <c r="AM58" s="136">
        <f t="shared" si="2"/>
        <v>1670382096370072</v>
      </c>
      <c r="AN58" s="136">
        <f t="shared" si="2"/>
        <v>1618117100338426.8</v>
      </c>
      <c r="AO58" s="136">
        <f t="shared" si="2"/>
        <v>1565852104306781.5</v>
      </c>
      <c r="AP58" s="136">
        <f t="shared" si="2"/>
        <v>1513587108275136.3</v>
      </c>
      <c r="AQ58" s="136">
        <f t="shared" si="2"/>
        <v>1461322112243491.3</v>
      </c>
    </row>
    <row r="59" spans="1:43" x14ac:dyDescent="0.2">
      <c r="A59" s="107" t="s">
        <v>133</v>
      </c>
      <c r="B59" s="136">
        <f t="shared" si="1"/>
        <v>1842069510731576.8</v>
      </c>
      <c r="C59" s="136">
        <f t="shared" si="2"/>
        <v>2199803461851209</v>
      </c>
      <c r="D59" s="136">
        <f t="shared" si="2"/>
        <v>2346911569788211.5</v>
      </c>
      <c r="E59" s="136">
        <f t="shared" si="2"/>
        <v>2327732637362006.5</v>
      </c>
      <c r="F59" s="136">
        <f t="shared" si="2"/>
        <v>2542152851893329</v>
      </c>
      <c r="G59" s="136">
        <f t="shared" si="2"/>
        <v>2756573066424652.5</v>
      </c>
      <c r="H59" s="136">
        <f t="shared" si="2"/>
        <v>2970993280955975</v>
      </c>
      <c r="I59" s="136">
        <f t="shared" si="2"/>
        <v>3079192749656833</v>
      </c>
      <c r="J59" s="136">
        <f t="shared" si="2"/>
        <v>3187392218357690</v>
      </c>
      <c r="K59" s="136">
        <f t="shared" si="2"/>
        <v>3295591687058547.5</v>
      </c>
      <c r="L59" s="136">
        <f t="shared" si="2"/>
        <v>3403791155759405</v>
      </c>
      <c r="M59" s="136">
        <f t="shared" si="2"/>
        <v>3511990624460263</v>
      </c>
      <c r="N59" s="136">
        <f t="shared" si="2"/>
        <v>3574129221307427.5</v>
      </c>
      <c r="O59" s="136">
        <f t="shared" si="2"/>
        <v>3636267818154593</v>
      </c>
      <c r="P59" s="136">
        <f t="shared" si="2"/>
        <v>3698406415001758</v>
      </c>
      <c r="Q59" s="136">
        <f t="shared" si="2"/>
        <v>3760545011848923</v>
      </c>
      <c r="R59" s="136">
        <f t="shared" si="2"/>
        <v>3822683608696087.5</v>
      </c>
      <c r="S59" s="136">
        <f t="shared" si="2"/>
        <v>3855043550181073</v>
      </c>
      <c r="T59" s="136">
        <f t="shared" si="2"/>
        <v>3887403491666058</v>
      </c>
      <c r="U59" s="136">
        <f t="shared" si="2"/>
        <v>3919763433151043</v>
      </c>
      <c r="V59" s="136">
        <f t="shared" si="2"/>
        <v>3952123374636028.5</v>
      </c>
      <c r="W59" s="136">
        <f t="shared" si="2"/>
        <v>3984483316121013</v>
      </c>
      <c r="X59" s="136">
        <f t="shared" si="2"/>
        <v>3999126248308562.5</v>
      </c>
      <c r="Y59" s="136">
        <f t="shared" si="2"/>
        <v>4013769180496112</v>
      </c>
      <c r="Z59" s="136">
        <f t="shared" si="2"/>
        <v>4028412112683661.5</v>
      </c>
      <c r="AA59" s="136">
        <f t="shared" si="2"/>
        <v>4043055044871211</v>
      </c>
      <c r="AB59" s="136">
        <f t="shared" si="2"/>
        <v>4057697977058760.5</v>
      </c>
      <c r="AC59" s="136">
        <f t="shared" si="2"/>
        <v>4057131435039599</v>
      </c>
      <c r="AD59" s="136">
        <f t="shared" si="2"/>
        <v>4056564893020438</v>
      </c>
      <c r="AE59" s="136">
        <f t="shared" si="2"/>
        <v>4055998351001276.5</v>
      </c>
      <c r="AF59" s="136">
        <f t="shared" si="2"/>
        <v>4055431808982116</v>
      </c>
      <c r="AG59" s="136">
        <f t="shared" si="2"/>
        <v>4054865266962955</v>
      </c>
      <c r="AH59" s="136">
        <f t="shared" si="2"/>
        <v>4040480463387685.5</v>
      </c>
      <c r="AI59" s="136">
        <f t="shared" si="2"/>
        <v>4026095659812417</v>
      </c>
      <c r="AJ59" s="136">
        <f t="shared" si="2"/>
        <v>4011710856237148</v>
      </c>
      <c r="AK59" s="136">
        <f t="shared" si="2"/>
        <v>3997326052661879</v>
      </c>
      <c r="AL59" s="136">
        <f t="shared" si="2"/>
        <v>3982941249086610</v>
      </c>
      <c r="AM59" s="136">
        <f t="shared" si="2"/>
        <v>3966017063384036</v>
      </c>
      <c r="AN59" s="136">
        <f t="shared" si="2"/>
        <v>3949092877681462</v>
      </c>
      <c r="AO59" s="136">
        <f t="shared" si="2"/>
        <v>3932168691978887.5</v>
      </c>
      <c r="AP59" s="136">
        <f t="shared" si="2"/>
        <v>3915244506276314</v>
      </c>
      <c r="AQ59" s="136">
        <f t="shared" si="2"/>
        <v>3898320320573739.5</v>
      </c>
    </row>
    <row r="60" spans="1:43" x14ac:dyDescent="0.2">
      <c r="A60" s="107" t="s">
        <v>134</v>
      </c>
      <c r="B60" s="136">
        <f t="shared" si="1"/>
        <v>0</v>
      </c>
      <c r="C60" s="136">
        <f t="shared" si="2"/>
        <v>0</v>
      </c>
      <c r="D60" s="136">
        <f t="shared" si="2"/>
        <v>0</v>
      </c>
      <c r="E60" s="136">
        <f t="shared" si="2"/>
        <v>0</v>
      </c>
      <c r="F60" s="136">
        <f t="shared" si="2"/>
        <v>0</v>
      </c>
      <c r="G60" s="136">
        <f t="shared" si="2"/>
        <v>0</v>
      </c>
      <c r="H60" s="136">
        <f t="shared" si="2"/>
        <v>0</v>
      </c>
      <c r="I60" s="136">
        <f t="shared" si="2"/>
        <v>0</v>
      </c>
      <c r="J60" s="136">
        <f t="shared" si="2"/>
        <v>0</v>
      </c>
      <c r="K60" s="136">
        <f t="shared" si="2"/>
        <v>0</v>
      </c>
      <c r="L60" s="136">
        <f t="shared" si="2"/>
        <v>0</v>
      </c>
      <c r="M60" s="136">
        <f t="shared" si="2"/>
        <v>0</v>
      </c>
      <c r="N60" s="136">
        <f t="shared" si="2"/>
        <v>0</v>
      </c>
      <c r="O60" s="136">
        <f t="shared" si="2"/>
        <v>0</v>
      </c>
      <c r="P60" s="136">
        <f t="shared" si="2"/>
        <v>0</v>
      </c>
      <c r="Q60" s="136">
        <f t="shared" si="2"/>
        <v>0</v>
      </c>
      <c r="R60" s="136">
        <f t="shared" si="2"/>
        <v>0</v>
      </c>
      <c r="S60" s="136">
        <f t="shared" si="2"/>
        <v>0</v>
      </c>
      <c r="T60" s="136">
        <f t="shared" si="2"/>
        <v>0</v>
      </c>
      <c r="U60" s="136">
        <f t="shared" si="2"/>
        <v>0</v>
      </c>
      <c r="V60" s="136">
        <f t="shared" si="2"/>
        <v>0</v>
      </c>
      <c r="W60" s="136">
        <f t="shared" si="2"/>
        <v>0</v>
      </c>
      <c r="X60" s="136">
        <f t="shared" si="2"/>
        <v>0</v>
      </c>
      <c r="Y60" s="136">
        <f t="shared" si="2"/>
        <v>0</v>
      </c>
      <c r="Z60" s="136">
        <f t="shared" si="2"/>
        <v>0</v>
      </c>
      <c r="AA60" s="136">
        <f t="shared" si="2"/>
        <v>0</v>
      </c>
      <c r="AB60" s="136">
        <f t="shared" si="2"/>
        <v>0</v>
      </c>
      <c r="AC60" s="136">
        <f t="shared" si="2"/>
        <v>0</v>
      </c>
      <c r="AD60" s="136">
        <f t="shared" si="2"/>
        <v>0</v>
      </c>
      <c r="AE60" s="136">
        <f t="shared" si="2"/>
        <v>0</v>
      </c>
      <c r="AF60" s="136">
        <f t="shared" si="2"/>
        <v>0</v>
      </c>
      <c r="AG60" s="136">
        <f t="shared" si="2"/>
        <v>0</v>
      </c>
      <c r="AH60" s="136">
        <f t="shared" si="2"/>
        <v>0</v>
      </c>
      <c r="AI60" s="136">
        <f t="shared" si="2"/>
        <v>0</v>
      </c>
      <c r="AJ60" s="136">
        <f t="shared" si="2"/>
        <v>0</v>
      </c>
      <c r="AK60" s="136">
        <f t="shared" si="2"/>
        <v>0</v>
      </c>
      <c r="AL60" s="136">
        <f t="shared" si="2"/>
        <v>0</v>
      </c>
      <c r="AM60" s="136">
        <f t="shared" si="2"/>
        <v>0</v>
      </c>
      <c r="AN60" s="136">
        <f t="shared" si="2"/>
        <v>0</v>
      </c>
      <c r="AO60" s="136">
        <f t="shared" si="2"/>
        <v>0</v>
      </c>
      <c r="AP60" s="136">
        <f t="shared" si="2"/>
        <v>0</v>
      </c>
      <c r="AQ60" s="136">
        <f t="shared" si="2"/>
        <v>0</v>
      </c>
    </row>
    <row r="61" spans="1:43" x14ac:dyDescent="0.2">
      <c r="A61" s="107" t="s">
        <v>135</v>
      </c>
      <c r="B61" s="136">
        <f t="shared" si="1"/>
        <v>1095493220086.2036</v>
      </c>
      <c r="C61" s="136">
        <f t="shared" si="2"/>
        <v>1384006392508.459</v>
      </c>
      <c r="D61" s="136">
        <f t="shared" si="2"/>
        <v>1622580250571.0459</v>
      </c>
      <c r="E61" s="136">
        <f t="shared" si="2"/>
        <v>1707606588525.7849</v>
      </c>
      <c r="F61" s="136">
        <f t="shared" si="2"/>
        <v>1747121810130.4131</v>
      </c>
      <c r="G61" s="136">
        <f t="shared" si="2"/>
        <v>1844946695682.156</v>
      </c>
      <c r="H61" s="136">
        <f t="shared" si="2"/>
        <v>1968573144755.196</v>
      </c>
      <c r="I61" s="136">
        <f t="shared" si="2"/>
        <v>2085776351764.7849</v>
      </c>
      <c r="J61" s="136">
        <f t="shared" si="2"/>
        <v>2189837355641.7703</v>
      </c>
      <c r="K61" s="136">
        <f t="shared" si="2"/>
        <v>2282038356827.4292</v>
      </c>
      <c r="L61" s="136">
        <f t="shared" si="2"/>
        <v>2364503711509.7915</v>
      </c>
      <c r="M61" s="136">
        <f t="shared" si="2"/>
        <v>2440068744364.4678</v>
      </c>
      <c r="N61" s="136">
        <f t="shared" si="2"/>
        <v>2511638238890.3481</v>
      </c>
      <c r="O61" s="136">
        <f t="shared" si="2"/>
        <v>2580410455961.8228</v>
      </c>
      <c r="P61" s="136">
        <f t="shared" si="2"/>
        <v>2647218814518.8286</v>
      </c>
      <c r="Q61" s="136">
        <f t="shared" si="2"/>
        <v>2713019335614.1245</v>
      </c>
      <c r="R61" s="136">
        <f t="shared" si="2"/>
        <v>2778885141487.6851</v>
      </c>
      <c r="S61" s="136">
        <f t="shared" si="2"/>
        <v>2845762751486.5669</v>
      </c>
      <c r="T61" s="136">
        <f t="shared" si="2"/>
        <v>2913702240832.2031</v>
      </c>
      <c r="U61" s="136">
        <f t="shared" si="2"/>
        <v>2982504405116.8091</v>
      </c>
      <c r="V61" s="136">
        <f t="shared" si="2"/>
        <v>3051950833401.1235</v>
      </c>
      <c r="W61" s="136">
        <f t="shared" si="2"/>
        <v>3121803406564.9487</v>
      </c>
      <c r="X61" s="136">
        <f t="shared" si="2"/>
        <v>3191803969753.2539</v>
      </c>
      <c r="Y61" s="136">
        <f t="shared" si="2"/>
        <v>3261674203709.5337</v>
      </c>
      <c r="Z61" s="136">
        <f t="shared" si="2"/>
        <v>3331115720129.8345</v>
      </c>
      <c r="AA61" s="136">
        <f t="shared" si="2"/>
        <v>3399810406036.103</v>
      </c>
      <c r="AB61" s="136">
        <f t="shared" si="2"/>
        <v>3467421041485.5923</v>
      </c>
      <c r="AC61" s="136">
        <f t="shared" si="2"/>
        <v>3533592213635.2725</v>
      </c>
      <c r="AD61" s="136">
        <f t="shared" si="2"/>
        <v>3597951548204.4839</v>
      </c>
      <c r="AE61" s="136">
        <f t="shared" si="2"/>
        <v>3660111276667.9395</v>
      </c>
      <c r="AF61" s="136">
        <f t="shared" si="2"/>
        <v>3719670154022.2637</v>
      </c>
      <c r="AG61" s="136">
        <f t="shared" si="2"/>
        <v>3776215737671.3569</v>
      </c>
      <c r="AH61" s="136">
        <f t="shared" si="2"/>
        <v>3829327032857.3398</v>
      </c>
      <c r="AI61" s="136">
        <f t="shared" si="2"/>
        <v>3878577504133.8081</v>
      </c>
      <c r="AJ61" s="136">
        <f t="shared" si="2"/>
        <v>3923538445671.0278</v>
      </c>
      <c r="AK61" s="136">
        <f t="shared" si="2"/>
        <v>3963782695758.9907</v>
      </c>
      <c r="AL61" s="136">
        <f t="shared" si="2"/>
        <v>3998888672826.563</v>
      </c>
      <c r="AM61" s="136">
        <f t="shared" si="2"/>
        <v>4028444701745.6733</v>
      </c>
      <c r="AN61" s="136">
        <f t="shared" si="2"/>
        <v>4052053590294.6733</v>
      </c>
      <c r="AO61" s="136">
        <f t="shared" si="2"/>
        <v>4069337406603.5991</v>
      </c>
      <c r="AP61" s="136">
        <f t="shared" si="2"/>
        <v>4079942399413.874</v>
      </c>
      <c r="AQ61" s="136">
        <f t="shared" si="2"/>
        <v>4083543994304.7949</v>
      </c>
    </row>
    <row r="62" spans="1:43" x14ac:dyDescent="0.2">
      <c r="A62" s="107" t="s">
        <v>136</v>
      </c>
      <c r="B62" s="136">
        <f t="shared" si="1"/>
        <v>0</v>
      </c>
      <c r="C62" s="136">
        <f t="shared" si="2"/>
        <v>0</v>
      </c>
      <c r="D62" s="136">
        <f t="shared" si="2"/>
        <v>0</v>
      </c>
      <c r="E62" s="136">
        <f t="shared" si="2"/>
        <v>0</v>
      </c>
      <c r="F62" s="136">
        <f t="shared" si="2"/>
        <v>0</v>
      </c>
      <c r="G62" s="136">
        <f t="shared" si="2"/>
        <v>0</v>
      </c>
      <c r="H62" s="136">
        <f t="shared" si="2"/>
        <v>0</v>
      </c>
      <c r="I62" s="136">
        <f t="shared" si="2"/>
        <v>0</v>
      </c>
      <c r="J62" s="136">
        <f t="shared" si="2"/>
        <v>0</v>
      </c>
      <c r="K62" s="136">
        <f t="shared" si="2"/>
        <v>0</v>
      </c>
      <c r="L62" s="136">
        <f t="shared" si="2"/>
        <v>0</v>
      </c>
      <c r="M62" s="136">
        <f t="shared" si="2"/>
        <v>0</v>
      </c>
      <c r="N62" s="136">
        <f t="shared" si="2"/>
        <v>0</v>
      </c>
      <c r="O62" s="136">
        <f t="shared" si="2"/>
        <v>0</v>
      </c>
      <c r="P62" s="136">
        <f t="shared" si="2"/>
        <v>0</v>
      </c>
      <c r="Q62" s="136">
        <f t="shared" si="2"/>
        <v>0</v>
      </c>
      <c r="R62" s="136">
        <f t="shared" si="2"/>
        <v>0</v>
      </c>
      <c r="S62" s="136">
        <f t="shared" si="2"/>
        <v>0</v>
      </c>
      <c r="T62" s="136">
        <f t="shared" si="2"/>
        <v>0</v>
      </c>
      <c r="U62" s="136">
        <f t="shared" si="2"/>
        <v>0</v>
      </c>
      <c r="V62" s="136">
        <f t="shared" si="2"/>
        <v>0</v>
      </c>
      <c r="W62" s="136">
        <f t="shared" si="2"/>
        <v>0</v>
      </c>
      <c r="X62" s="136">
        <f t="shared" si="2"/>
        <v>0</v>
      </c>
      <c r="Y62" s="136">
        <f t="shared" si="2"/>
        <v>0</v>
      </c>
      <c r="Z62" s="136">
        <f t="shared" si="2"/>
        <v>0</v>
      </c>
      <c r="AA62" s="136">
        <f t="shared" si="2"/>
        <v>0</v>
      </c>
      <c r="AB62" s="136">
        <f t="shared" si="2"/>
        <v>0</v>
      </c>
      <c r="AC62" s="136">
        <f t="shared" si="2"/>
        <v>0</v>
      </c>
      <c r="AD62" s="136">
        <f t="shared" si="2"/>
        <v>0</v>
      </c>
      <c r="AE62" s="136">
        <f t="shared" si="2"/>
        <v>0</v>
      </c>
      <c r="AF62" s="136">
        <f t="shared" si="2"/>
        <v>0</v>
      </c>
      <c r="AG62" s="136">
        <f t="shared" si="2"/>
        <v>0</v>
      </c>
      <c r="AH62" s="136">
        <f t="shared" si="2"/>
        <v>0</v>
      </c>
      <c r="AI62" s="136">
        <f t="shared" si="2"/>
        <v>0</v>
      </c>
      <c r="AJ62" s="136">
        <f t="shared" ref="C62:AQ69" si="3">SUMIFS(AJ$2:AJ$44,$AR$2:$AR$44,$A62)</f>
        <v>0</v>
      </c>
      <c r="AK62" s="136">
        <f t="shared" si="3"/>
        <v>0</v>
      </c>
      <c r="AL62" s="136">
        <f t="shared" si="3"/>
        <v>0</v>
      </c>
      <c r="AM62" s="136">
        <f t="shared" si="3"/>
        <v>0</v>
      </c>
      <c r="AN62" s="136">
        <f t="shared" si="3"/>
        <v>0</v>
      </c>
      <c r="AO62" s="136">
        <f t="shared" si="3"/>
        <v>0</v>
      </c>
      <c r="AP62" s="136">
        <f t="shared" si="3"/>
        <v>0</v>
      </c>
      <c r="AQ62" s="136">
        <f t="shared" si="3"/>
        <v>0</v>
      </c>
    </row>
    <row r="63" spans="1:43" x14ac:dyDescent="0.2">
      <c r="A63" s="107" t="s">
        <v>137</v>
      </c>
      <c r="B63" s="136">
        <f t="shared" si="1"/>
        <v>0</v>
      </c>
      <c r="C63" s="136">
        <f t="shared" si="3"/>
        <v>0</v>
      </c>
      <c r="D63" s="136">
        <f t="shared" si="3"/>
        <v>0</v>
      </c>
      <c r="E63" s="136">
        <f t="shared" si="3"/>
        <v>0</v>
      </c>
      <c r="F63" s="136">
        <f t="shared" si="3"/>
        <v>0</v>
      </c>
      <c r="G63" s="136">
        <f t="shared" si="3"/>
        <v>0</v>
      </c>
      <c r="H63" s="136">
        <f t="shared" si="3"/>
        <v>0</v>
      </c>
      <c r="I63" s="136">
        <f t="shared" si="3"/>
        <v>0</v>
      </c>
      <c r="J63" s="136">
        <f t="shared" si="3"/>
        <v>0</v>
      </c>
      <c r="K63" s="136">
        <f t="shared" si="3"/>
        <v>0</v>
      </c>
      <c r="L63" s="136">
        <f t="shared" si="3"/>
        <v>0</v>
      </c>
      <c r="M63" s="136">
        <f t="shared" si="3"/>
        <v>0</v>
      </c>
      <c r="N63" s="136">
        <f t="shared" si="3"/>
        <v>0</v>
      </c>
      <c r="O63" s="136">
        <f t="shared" si="3"/>
        <v>0</v>
      </c>
      <c r="P63" s="136">
        <f t="shared" si="3"/>
        <v>0</v>
      </c>
      <c r="Q63" s="136">
        <f t="shared" si="3"/>
        <v>0</v>
      </c>
      <c r="R63" s="136">
        <f t="shared" si="3"/>
        <v>0</v>
      </c>
      <c r="S63" s="136">
        <f t="shared" si="3"/>
        <v>0</v>
      </c>
      <c r="T63" s="136">
        <f t="shared" si="3"/>
        <v>0</v>
      </c>
      <c r="U63" s="136">
        <f t="shared" si="3"/>
        <v>0</v>
      </c>
      <c r="V63" s="136">
        <f t="shared" si="3"/>
        <v>0</v>
      </c>
      <c r="W63" s="136">
        <f t="shared" si="3"/>
        <v>0</v>
      </c>
      <c r="X63" s="136">
        <f t="shared" si="3"/>
        <v>0</v>
      </c>
      <c r="Y63" s="136">
        <f t="shared" si="3"/>
        <v>0</v>
      </c>
      <c r="Z63" s="136">
        <f t="shared" si="3"/>
        <v>0</v>
      </c>
      <c r="AA63" s="136">
        <f t="shared" si="3"/>
        <v>0</v>
      </c>
      <c r="AB63" s="136">
        <f t="shared" si="3"/>
        <v>0</v>
      </c>
      <c r="AC63" s="136">
        <f t="shared" si="3"/>
        <v>0</v>
      </c>
      <c r="AD63" s="136">
        <f t="shared" si="3"/>
        <v>0</v>
      </c>
      <c r="AE63" s="136">
        <f t="shared" si="3"/>
        <v>0</v>
      </c>
      <c r="AF63" s="136">
        <f t="shared" si="3"/>
        <v>0</v>
      </c>
      <c r="AG63" s="136">
        <f t="shared" si="3"/>
        <v>0</v>
      </c>
      <c r="AH63" s="136">
        <f t="shared" si="3"/>
        <v>0</v>
      </c>
      <c r="AI63" s="136">
        <f t="shared" si="3"/>
        <v>0</v>
      </c>
      <c r="AJ63" s="136">
        <f t="shared" si="3"/>
        <v>0</v>
      </c>
      <c r="AK63" s="136">
        <f t="shared" si="3"/>
        <v>0</v>
      </c>
      <c r="AL63" s="136">
        <f t="shared" si="3"/>
        <v>0</v>
      </c>
      <c r="AM63" s="136">
        <f t="shared" si="3"/>
        <v>0</v>
      </c>
      <c r="AN63" s="136">
        <f t="shared" si="3"/>
        <v>0</v>
      </c>
      <c r="AO63" s="136">
        <f t="shared" si="3"/>
        <v>0</v>
      </c>
      <c r="AP63" s="136">
        <f t="shared" si="3"/>
        <v>0</v>
      </c>
      <c r="AQ63" s="136">
        <f t="shared" si="3"/>
        <v>0</v>
      </c>
    </row>
    <row r="64" spans="1:43" x14ac:dyDescent="0.2">
      <c r="A64" s="107" t="s">
        <v>138</v>
      </c>
      <c r="B64" s="136">
        <f t="shared" si="1"/>
        <v>0</v>
      </c>
      <c r="C64" s="136">
        <f t="shared" si="3"/>
        <v>0</v>
      </c>
      <c r="D64" s="136">
        <f t="shared" si="3"/>
        <v>0</v>
      </c>
      <c r="E64" s="136">
        <f t="shared" si="3"/>
        <v>0</v>
      </c>
      <c r="F64" s="136">
        <f t="shared" si="3"/>
        <v>0</v>
      </c>
      <c r="G64" s="136">
        <f t="shared" si="3"/>
        <v>0</v>
      </c>
      <c r="H64" s="136">
        <f t="shared" si="3"/>
        <v>0</v>
      </c>
      <c r="I64" s="136">
        <f t="shared" si="3"/>
        <v>0</v>
      </c>
      <c r="J64" s="136">
        <f t="shared" si="3"/>
        <v>0</v>
      </c>
      <c r="K64" s="136">
        <f t="shared" si="3"/>
        <v>0</v>
      </c>
      <c r="L64" s="136">
        <f t="shared" si="3"/>
        <v>0</v>
      </c>
      <c r="M64" s="136">
        <f t="shared" si="3"/>
        <v>0</v>
      </c>
      <c r="N64" s="136">
        <f t="shared" si="3"/>
        <v>0</v>
      </c>
      <c r="O64" s="136">
        <f t="shared" si="3"/>
        <v>0</v>
      </c>
      <c r="P64" s="136">
        <f t="shared" si="3"/>
        <v>0</v>
      </c>
      <c r="Q64" s="136">
        <f t="shared" si="3"/>
        <v>0</v>
      </c>
      <c r="R64" s="136">
        <f t="shared" si="3"/>
        <v>0</v>
      </c>
      <c r="S64" s="136">
        <f t="shared" si="3"/>
        <v>0</v>
      </c>
      <c r="T64" s="136">
        <f t="shared" si="3"/>
        <v>0</v>
      </c>
      <c r="U64" s="136">
        <f t="shared" si="3"/>
        <v>0</v>
      </c>
      <c r="V64" s="136">
        <f t="shared" si="3"/>
        <v>0</v>
      </c>
      <c r="W64" s="136">
        <f t="shared" si="3"/>
        <v>0</v>
      </c>
      <c r="X64" s="136">
        <f t="shared" si="3"/>
        <v>0</v>
      </c>
      <c r="Y64" s="136">
        <f t="shared" si="3"/>
        <v>0</v>
      </c>
      <c r="Z64" s="136">
        <f t="shared" si="3"/>
        <v>0</v>
      </c>
      <c r="AA64" s="136">
        <f t="shared" si="3"/>
        <v>0</v>
      </c>
      <c r="AB64" s="136">
        <f t="shared" si="3"/>
        <v>0</v>
      </c>
      <c r="AC64" s="136">
        <f t="shared" si="3"/>
        <v>0</v>
      </c>
      <c r="AD64" s="136">
        <f t="shared" si="3"/>
        <v>0</v>
      </c>
      <c r="AE64" s="136">
        <f t="shared" si="3"/>
        <v>0</v>
      </c>
      <c r="AF64" s="136">
        <f t="shared" si="3"/>
        <v>0</v>
      </c>
      <c r="AG64" s="136">
        <f t="shared" si="3"/>
        <v>0</v>
      </c>
      <c r="AH64" s="136">
        <f t="shared" si="3"/>
        <v>0</v>
      </c>
      <c r="AI64" s="136">
        <f t="shared" si="3"/>
        <v>0</v>
      </c>
      <c r="AJ64" s="136">
        <f t="shared" si="3"/>
        <v>0</v>
      </c>
      <c r="AK64" s="136">
        <f t="shared" si="3"/>
        <v>0</v>
      </c>
      <c r="AL64" s="136">
        <f t="shared" si="3"/>
        <v>0</v>
      </c>
      <c r="AM64" s="136">
        <f t="shared" si="3"/>
        <v>0</v>
      </c>
      <c r="AN64" s="136">
        <f t="shared" si="3"/>
        <v>0</v>
      </c>
      <c r="AO64" s="136">
        <f t="shared" si="3"/>
        <v>0</v>
      </c>
      <c r="AP64" s="136">
        <f t="shared" si="3"/>
        <v>0</v>
      </c>
      <c r="AQ64" s="136">
        <f t="shared" si="3"/>
        <v>0</v>
      </c>
    </row>
    <row r="65" spans="1:43" x14ac:dyDescent="0.2">
      <c r="A65" s="107" t="s">
        <v>139</v>
      </c>
      <c r="B65" s="136">
        <f t="shared" si="1"/>
        <v>0</v>
      </c>
      <c r="C65" s="136">
        <f t="shared" si="3"/>
        <v>0</v>
      </c>
      <c r="D65" s="136">
        <f t="shared" si="3"/>
        <v>0</v>
      </c>
      <c r="E65" s="136">
        <f t="shared" si="3"/>
        <v>0</v>
      </c>
      <c r="F65" s="136">
        <f t="shared" si="3"/>
        <v>0</v>
      </c>
      <c r="G65" s="136">
        <f t="shared" si="3"/>
        <v>0</v>
      </c>
      <c r="H65" s="136">
        <f t="shared" si="3"/>
        <v>0</v>
      </c>
      <c r="I65" s="136">
        <f t="shared" si="3"/>
        <v>0</v>
      </c>
      <c r="J65" s="136">
        <f t="shared" si="3"/>
        <v>0</v>
      </c>
      <c r="K65" s="136">
        <f t="shared" si="3"/>
        <v>0</v>
      </c>
      <c r="L65" s="136">
        <f t="shared" si="3"/>
        <v>0</v>
      </c>
      <c r="M65" s="136">
        <f t="shared" si="3"/>
        <v>0</v>
      </c>
      <c r="N65" s="136">
        <f t="shared" si="3"/>
        <v>0</v>
      </c>
      <c r="O65" s="136">
        <f t="shared" si="3"/>
        <v>0</v>
      </c>
      <c r="P65" s="136">
        <f t="shared" si="3"/>
        <v>0</v>
      </c>
      <c r="Q65" s="136">
        <f t="shared" si="3"/>
        <v>0</v>
      </c>
      <c r="R65" s="136">
        <f t="shared" si="3"/>
        <v>0</v>
      </c>
      <c r="S65" s="136">
        <f t="shared" si="3"/>
        <v>0</v>
      </c>
      <c r="T65" s="136">
        <f t="shared" si="3"/>
        <v>0</v>
      </c>
      <c r="U65" s="136">
        <f t="shared" si="3"/>
        <v>0</v>
      </c>
      <c r="V65" s="136">
        <f t="shared" si="3"/>
        <v>0</v>
      </c>
      <c r="W65" s="136">
        <f t="shared" si="3"/>
        <v>0</v>
      </c>
      <c r="X65" s="136">
        <f t="shared" si="3"/>
        <v>0</v>
      </c>
      <c r="Y65" s="136">
        <f t="shared" si="3"/>
        <v>0</v>
      </c>
      <c r="Z65" s="136">
        <f t="shared" si="3"/>
        <v>0</v>
      </c>
      <c r="AA65" s="136">
        <f t="shared" si="3"/>
        <v>0</v>
      </c>
      <c r="AB65" s="136">
        <f t="shared" si="3"/>
        <v>0</v>
      </c>
      <c r="AC65" s="136">
        <f t="shared" si="3"/>
        <v>0</v>
      </c>
      <c r="AD65" s="136">
        <f t="shared" si="3"/>
        <v>0</v>
      </c>
      <c r="AE65" s="136">
        <f t="shared" si="3"/>
        <v>0</v>
      </c>
      <c r="AF65" s="136">
        <f t="shared" si="3"/>
        <v>0</v>
      </c>
      <c r="AG65" s="136">
        <f t="shared" si="3"/>
        <v>0</v>
      </c>
      <c r="AH65" s="136">
        <f t="shared" si="3"/>
        <v>0</v>
      </c>
      <c r="AI65" s="136">
        <f t="shared" si="3"/>
        <v>0</v>
      </c>
      <c r="AJ65" s="136">
        <f t="shared" si="3"/>
        <v>0</v>
      </c>
      <c r="AK65" s="136">
        <f t="shared" si="3"/>
        <v>0</v>
      </c>
      <c r="AL65" s="136">
        <f t="shared" si="3"/>
        <v>0</v>
      </c>
      <c r="AM65" s="136">
        <f t="shared" si="3"/>
        <v>0</v>
      </c>
      <c r="AN65" s="136">
        <f t="shared" si="3"/>
        <v>0</v>
      </c>
      <c r="AO65" s="136">
        <f t="shared" si="3"/>
        <v>0</v>
      </c>
      <c r="AP65" s="136">
        <f t="shared" si="3"/>
        <v>0</v>
      </c>
      <c r="AQ65" s="136">
        <f t="shared" si="3"/>
        <v>0</v>
      </c>
    </row>
    <row r="66" spans="1:43" x14ac:dyDescent="0.2">
      <c r="A66" s="107" t="s">
        <v>140</v>
      </c>
      <c r="B66" s="136">
        <f t="shared" si="1"/>
        <v>0</v>
      </c>
      <c r="C66" s="136">
        <f t="shared" si="3"/>
        <v>0</v>
      </c>
      <c r="D66" s="136">
        <f t="shared" si="3"/>
        <v>0</v>
      </c>
      <c r="E66" s="136">
        <f t="shared" si="3"/>
        <v>0</v>
      </c>
      <c r="F66" s="136">
        <f t="shared" si="3"/>
        <v>0</v>
      </c>
      <c r="G66" s="136">
        <f t="shared" si="3"/>
        <v>0</v>
      </c>
      <c r="H66" s="136">
        <f t="shared" si="3"/>
        <v>0</v>
      </c>
      <c r="I66" s="136">
        <f t="shared" si="3"/>
        <v>0</v>
      </c>
      <c r="J66" s="136">
        <f t="shared" si="3"/>
        <v>0</v>
      </c>
      <c r="K66" s="136">
        <f t="shared" si="3"/>
        <v>0</v>
      </c>
      <c r="L66" s="136">
        <f t="shared" si="3"/>
        <v>0</v>
      </c>
      <c r="M66" s="136">
        <f t="shared" si="3"/>
        <v>0</v>
      </c>
      <c r="N66" s="136">
        <f t="shared" si="3"/>
        <v>0</v>
      </c>
      <c r="O66" s="136">
        <f t="shared" si="3"/>
        <v>0</v>
      </c>
      <c r="P66" s="136">
        <f t="shared" si="3"/>
        <v>0</v>
      </c>
      <c r="Q66" s="136">
        <f t="shared" si="3"/>
        <v>0</v>
      </c>
      <c r="R66" s="136">
        <f t="shared" si="3"/>
        <v>0</v>
      </c>
      <c r="S66" s="136">
        <f t="shared" si="3"/>
        <v>0</v>
      </c>
      <c r="T66" s="136">
        <f t="shared" si="3"/>
        <v>0</v>
      </c>
      <c r="U66" s="136">
        <f t="shared" si="3"/>
        <v>0</v>
      </c>
      <c r="V66" s="136">
        <f t="shared" si="3"/>
        <v>0</v>
      </c>
      <c r="W66" s="136">
        <f t="shared" si="3"/>
        <v>0</v>
      </c>
      <c r="X66" s="136">
        <f t="shared" si="3"/>
        <v>0</v>
      </c>
      <c r="Y66" s="136">
        <f t="shared" si="3"/>
        <v>0</v>
      </c>
      <c r="Z66" s="136">
        <f t="shared" si="3"/>
        <v>0</v>
      </c>
      <c r="AA66" s="136">
        <f t="shared" si="3"/>
        <v>0</v>
      </c>
      <c r="AB66" s="136">
        <f t="shared" si="3"/>
        <v>0</v>
      </c>
      <c r="AC66" s="136">
        <f t="shared" si="3"/>
        <v>0</v>
      </c>
      <c r="AD66" s="136">
        <f t="shared" si="3"/>
        <v>0</v>
      </c>
      <c r="AE66" s="136">
        <f t="shared" si="3"/>
        <v>0</v>
      </c>
      <c r="AF66" s="136">
        <f t="shared" si="3"/>
        <v>0</v>
      </c>
      <c r="AG66" s="136">
        <f t="shared" si="3"/>
        <v>0</v>
      </c>
      <c r="AH66" s="136">
        <f t="shared" si="3"/>
        <v>0</v>
      </c>
      <c r="AI66" s="136">
        <f t="shared" si="3"/>
        <v>0</v>
      </c>
      <c r="AJ66" s="136">
        <f t="shared" si="3"/>
        <v>0</v>
      </c>
      <c r="AK66" s="136">
        <f t="shared" si="3"/>
        <v>0</v>
      </c>
      <c r="AL66" s="136">
        <f t="shared" si="3"/>
        <v>0</v>
      </c>
      <c r="AM66" s="136">
        <f t="shared" si="3"/>
        <v>0</v>
      </c>
      <c r="AN66" s="136">
        <f t="shared" si="3"/>
        <v>0</v>
      </c>
      <c r="AO66" s="136">
        <f t="shared" si="3"/>
        <v>0</v>
      </c>
      <c r="AP66" s="136">
        <f t="shared" si="3"/>
        <v>0</v>
      </c>
      <c r="AQ66" s="136">
        <f t="shared" si="3"/>
        <v>0</v>
      </c>
    </row>
    <row r="67" spans="1:43" x14ac:dyDescent="0.2">
      <c r="A67" s="107" t="s">
        <v>141</v>
      </c>
      <c r="B67" s="136">
        <f t="shared" si="1"/>
        <v>0</v>
      </c>
      <c r="C67" s="136">
        <f t="shared" si="3"/>
        <v>0</v>
      </c>
      <c r="D67" s="136">
        <f t="shared" si="3"/>
        <v>0</v>
      </c>
      <c r="E67" s="136">
        <f t="shared" si="3"/>
        <v>0</v>
      </c>
      <c r="F67" s="136">
        <f t="shared" si="3"/>
        <v>0</v>
      </c>
      <c r="G67" s="136">
        <f t="shared" si="3"/>
        <v>0</v>
      </c>
      <c r="H67" s="136">
        <f t="shared" si="3"/>
        <v>0</v>
      </c>
      <c r="I67" s="136">
        <f t="shared" si="3"/>
        <v>0</v>
      </c>
      <c r="J67" s="136">
        <f t="shared" si="3"/>
        <v>0</v>
      </c>
      <c r="K67" s="136">
        <f t="shared" si="3"/>
        <v>0</v>
      </c>
      <c r="L67" s="136">
        <f t="shared" si="3"/>
        <v>0</v>
      </c>
      <c r="M67" s="136">
        <f t="shared" si="3"/>
        <v>0</v>
      </c>
      <c r="N67" s="136">
        <f t="shared" si="3"/>
        <v>0</v>
      </c>
      <c r="O67" s="136">
        <f t="shared" si="3"/>
        <v>0</v>
      </c>
      <c r="P67" s="136">
        <f t="shared" si="3"/>
        <v>0</v>
      </c>
      <c r="Q67" s="136">
        <f t="shared" si="3"/>
        <v>0</v>
      </c>
      <c r="R67" s="136">
        <f t="shared" si="3"/>
        <v>0</v>
      </c>
      <c r="S67" s="136">
        <f t="shared" si="3"/>
        <v>0</v>
      </c>
      <c r="T67" s="136">
        <f t="shared" si="3"/>
        <v>0</v>
      </c>
      <c r="U67" s="136">
        <f t="shared" si="3"/>
        <v>0</v>
      </c>
      <c r="V67" s="136">
        <f t="shared" si="3"/>
        <v>0</v>
      </c>
      <c r="W67" s="136">
        <f t="shared" si="3"/>
        <v>0</v>
      </c>
      <c r="X67" s="136">
        <f t="shared" si="3"/>
        <v>0</v>
      </c>
      <c r="Y67" s="136">
        <f t="shared" si="3"/>
        <v>0</v>
      </c>
      <c r="Z67" s="136">
        <f t="shared" si="3"/>
        <v>0</v>
      </c>
      <c r="AA67" s="136">
        <f t="shared" si="3"/>
        <v>0</v>
      </c>
      <c r="AB67" s="136">
        <f t="shared" si="3"/>
        <v>0</v>
      </c>
      <c r="AC67" s="136">
        <f t="shared" si="3"/>
        <v>0</v>
      </c>
      <c r="AD67" s="136">
        <f t="shared" si="3"/>
        <v>0</v>
      </c>
      <c r="AE67" s="136">
        <f t="shared" si="3"/>
        <v>0</v>
      </c>
      <c r="AF67" s="136">
        <f t="shared" si="3"/>
        <v>0</v>
      </c>
      <c r="AG67" s="136">
        <f t="shared" si="3"/>
        <v>0</v>
      </c>
      <c r="AH67" s="136">
        <f t="shared" si="3"/>
        <v>0</v>
      </c>
      <c r="AI67" s="136">
        <f t="shared" si="3"/>
        <v>0</v>
      </c>
      <c r="AJ67" s="136">
        <f t="shared" si="3"/>
        <v>0</v>
      </c>
      <c r="AK67" s="136">
        <f t="shared" si="3"/>
        <v>0</v>
      </c>
      <c r="AL67" s="136">
        <f t="shared" si="3"/>
        <v>0</v>
      </c>
      <c r="AM67" s="136">
        <f t="shared" si="3"/>
        <v>0</v>
      </c>
      <c r="AN67" s="136">
        <f t="shared" si="3"/>
        <v>0</v>
      </c>
      <c r="AO67" s="136">
        <f t="shared" si="3"/>
        <v>0</v>
      </c>
      <c r="AP67" s="136">
        <f t="shared" si="3"/>
        <v>0</v>
      </c>
      <c r="AQ67" s="136">
        <f t="shared" si="3"/>
        <v>0</v>
      </c>
    </row>
    <row r="68" spans="1:43" x14ac:dyDescent="0.2">
      <c r="A68" s="107" t="s">
        <v>142</v>
      </c>
      <c r="B68" s="136">
        <f t="shared" si="1"/>
        <v>0</v>
      </c>
      <c r="C68" s="136">
        <f t="shared" si="3"/>
        <v>0</v>
      </c>
      <c r="D68" s="136">
        <f t="shared" si="3"/>
        <v>0</v>
      </c>
      <c r="E68" s="136">
        <f t="shared" si="3"/>
        <v>0</v>
      </c>
      <c r="F68" s="136">
        <f t="shared" si="3"/>
        <v>0</v>
      </c>
      <c r="G68" s="136">
        <f t="shared" si="3"/>
        <v>0</v>
      </c>
      <c r="H68" s="136">
        <f t="shared" si="3"/>
        <v>0</v>
      </c>
      <c r="I68" s="136">
        <f t="shared" si="3"/>
        <v>0</v>
      </c>
      <c r="J68" s="136">
        <f t="shared" si="3"/>
        <v>0</v>
      </c>
      <c r="K68" s="136">
        <f t="shared" si="3"/>
        <v>0</v>
      </c>
      <c r="L68" s="136">
        <f t="shared" si="3"/>
        <v>0</v>
      </c>
      <c r="M68" s="136">
        <f t="shared" si="3"/>
        <v>0</v>
      </c>
      <c r="N68" s="136">
        <f t="shared" si="3"/>
        <v>0</v>
      </c>
      <c r="O68" s="136">
        <f t="shared" si="3"/>
        <v>0</v>
      </c>
      <c r="P68" s="136">
        <f t="shared" si="3"/>
        <v>0</v>
      </c>
      <c r="Q68" s="136">
        <f t="shared" si="3"/>
        <v>0</v>
      </c>
      <c r="R68" s="136">
        <f t="shared" si="3"/>
        <v>0</v>
      </c>
      <c r="S68" s="136">
        <f t="shared" si="3"/>
        <v>0</v>
      </c>
      <c r="T68" s="136">
        <f t="shared" si="3"/>
        <v>0</v>
      </c>
      <c r="U68" s="136">
        <f t="shared" si="3"/>
        <v>0</v>
      </c>
      <c r="V68" s="136">
        <f t="shared" si="3"/>
        <v>0</v>
      </c>
      <c r="W68" s="136">
        <f t="shared" si="3"/>
        <v>0</v>
      </c>
      <c r="X68" s="136">
        <f t="shared" si="3"/>
        <v>0</v>
      </c>
      <c r="Y68" s="136">
        <f t="shared" si="3"/>
        <v>0</v>
      </c>
      <c r="Z68" s="136">
        <f t="shared" si="3"/>
        <v>0</v>
      </c>
      <c r="AA68" s="136">
        <f t="shared" si="3"/>
        <v>0</v>
      </c>
      <c r="AB68" s="136">
        <f t="shared" si="3"/>
        <v>0</v>
      </c>
      <c r="AC68" s="136">
        <f t="shared" si="3"/>
        <v>0</v>
      </c>
      <c r="AD68" s="136">
        <f t="shared" si="3"/>
        <v>0</v>
      </c>
      <c r="AE68" s="136">
        <f t="shared" si="3"/>
        <v>0</v>
      </c>
      <c r="AF68" s="136">
        <f t="shared" si="3"/>
        <v>0</v>
      </c>
      <c r="AG68" s="136">
        <f t="shared" si="3"/>
        <v>0</v>
      </c>
      <c r="AH68" s="136">
        <f t="shared" si="3"/>
        <v>0</v>
      </c>
      <c r="AI68" s="136">
        <f t="shared" si="3"/>
        <v>0</v>
      </c>
      <c r="AJ68" s="136">
        <f t="shared" si="3"/>
        <v>0</v>
      </c>
      <c r="AK68" s="136">
        <f t="shared" si="3"/>
        <v>0</v>
      </c>
      <c r="AL68" s="136">
        <f t="shared" si="3"/>
        <v>0</v>
      </c>
      <c r="AM68" s="136">
        <f t="shared" si="3"/>
        <v>0</v>
      </c>
      <c r="AN68" s="136">
        <f t="shared" si="3"/>
        <v>0</v>
      </c>
      <c r="AO68" s="136">
        <f t="shared" si="3"/>
        <v>0</v>
      </c>
      <c r="AP68" s="136">
        <f t="shared" si="3"/>
        <v>0</v>
      </c>
      <c r="AQ68" s="136">
        <f t="shared" si="3"/>
        <v>0</v>
      </c>
    </row>
    <row r="69" spans="1:43" x14ac:dyDescent="0.2">
      <c r="A69" s="107" t="s">
        <v>143</v>
      </c>
      <c r="B69" s="136">
        <f t="shared" si="1"/>
        <v>3506336431071.7588</v>
      </c>
      <c r="C69" s="136">
        <f t="shared" si="3"/>
        <v>3135580878420.2485</v>
      </c>
      <c r="D69" s="136">
        <f t="shared" ref="C69:AQ74" si="4">SUMIFS(D$2:D$44,$AR$2:$AR$44,$A69)</f>
        <v>3250988044362.6816</v>
      </c>
      <c r="E69" s="136">
        <f t="shared" si="4"/>
        <v>3359857823370.4927</v>
      </c>
      <c r="F69" s="136">
        <f t="shared" si="4"/>
        <v>3650916610869.4409</v>
      </c>
      <c r="G69" s="136">
        <f t="shared" si="4"/>
        <v>3941975398368.3877</v>
      </c>
      <c r="H69" s="136">
        <f t="shared" si="4"/>
        <v>4233034185867.3359</v>
      </c>
      <c r="I69" s="136">
        <f t="shared" si="4"/>
        <v>4358457421004.146</v>
      </c>
      <c r="J69" s="136">
        <f t="shared" si="4"/>
        <v>4483880656140.9551</v>
      </c>
      <c r="K69" s="136">
        <f t="shared" si="4"/>
        <v>4609303891277.7656</v>
      </c>
      <c r="L69" s="136">
        <f t="shared" si="4"/>
        <v>4734727126414.5742</v>
      </c>
      <c r="M69" s="136">
        <f t="shared" si="4"/>
        <v>4860150361551.3857</v>
      </c>
      <c r="N69" s="136">
        <f t="shared" si="4"/>
        <v>4922861979119.79</v>
      </c>
      <c r="O69" s="136">
        <f t="shared" si="4"/>
        <v>4985573596688.1943</v>
      </c>
      <c r="P69" s="136">
        <f t="shared" si="4"/>
        <v>5048285214256.5996</v>
      </c>
      <c r="Q69" s="136">
        <f t="shared" si="4"/>
        <v>5110996831825.0049</v>
      </c>
      <c r="R69" s="136">
        <f t="shared" si="4"/>
        <v>5173708449393.4102</v>
      </c>
      <c r="S69" s="136">
        <f t="shared" si="4"/>
        <v>5158030545001.3086</v>
      </c>
      <c r="T69" s="136">
        <f t="shared" si="4"/>
        <v>5142352640609.208</v>
      </c>
      <c r="U69" s="136">
        <f t="shared" si="4"/>
        <v>5126674736217.1064</v>
      </c>
      <c r="V69" s="136">
        <f t="shared" si="4"/>
        <v>5110996831825.0059</v>
      </c>
      <c r="W69" s="136">
        <f t="shared" si="4"/>
        <v>5095318927432.9043</v>
      </c>
      <c r="X69" s="136">
        <f t="shared" si="4"/>
        <v>5079641023040.8027</v>
      </c>
      <c r="Y69" s="136">
        <f t="shared" si="4"/>
        <v>5063963118648.7012</v>
      </c>
      <c r="Z69" s="136">
        <f t="shared" si="4"/>
        <v>5048285214256.6006</v>
      </c>
      <c r="AA69" s="136">
        <f t="shared" si="4"/>
        <v>5032607309864.5</v>
      </c>
      <c r="AB69" s="136">
        <f t="shared" si="4"/>
        <v>5016929405472.3975</v>
      </c>
      <c r="AC69" s="136">
        <f t="shared" si="4"/>
        <v>5001251501080.2959</v>
      </c>
      <c r="AD69" s="136">
        <f t="shared" si="4"/>
        <v>4985573596688.1953</v>
      </c>
      <c r="AE69" s="136">
        <f t="shared" si="4"/>
        <v>4969895692296.0947</v>
      </c>
      <c r="AF69" s="136">
        <f t="shared" si="4"/>
        <v>4954217787903.9932</v>
      </c>
      <c r="AG69" s="136">
        <f t="shared" si="4"/>
        <v>4938539883511.8916</v>
      </c>
      <c r="AH69" s="136">
        <f t="shared" si="4"/>
        <v>4932268721755.0508</v>
      </c>
      <c r="AI69" s="136">
        <f t="shared" si="4"/>
        <v>4925997559998.21</v>
      </c>
      <c r="AJ69" s="136">
        <f t="shared" si="4"/>
        <v>4919726398241.3691</v>
      </c>
      <c r="AK69" s="136">
        <f t="shared" si="4"/>
        <v>4913455236484.5283</v>
      </c>
      <c r="AL69" s="136">
        <f t="shared" si="4"/>
        <v>4907184074727.6885</v>
      </c>
      <c r="AM69" s="136">
        <f t="shared" si="4"/>
        <v>4897777332092.4277</v>
      </c>
      <c r="AN69" s="136">
        <f t="shared" si="4"/>
        <v>4888370589457.167</v>
      </c>
      <c r="AO69" s="136">
        <f t="shared" si="4"/>
        <v>4878963846821.9063</v>
      </c>
      <c r="AP69" s="136">
        <f t="shared" si="4"/>
        <v>4869557104186.6455</v>
      </c>
      <c r="AQ69" s="136">
        <f t="shared" si="4"/>
        <v>4860150361551.3857</v>
      </c>
    </row>
    <row r="70" spans="1:43" x14ac:dyDescent="0.2">
      <c r="A70" s="107" t="s">
        <v>144</v>
      </c>
      <c r="B70" s="136">
        <f t="shared" si="1"/>
        <v>87184581529.351837</v>
      </c>
      <c r="C70" s="136">
        <f t="shared" si="4"/>
        <v>127523624241.97182</v>
      </c>
      <c r="D70" s="136">
        <f t="shared" si="4"/>
        <v>143929437525.08212</v>
      </c>
      <c r="E70" s="136">
        <f t="shared" si="4"/>
        <v>149717120440.47952</v>
      </c>
      <c r="F70" s="136">
        <f t="shared" si="4"/>
        <v>151052102472.97491</v>
      </c>
      <c r="G70" s="136">
        <f t="shared" si="4"/>
        <v>154315968444.76895</v>
      </c>
      <c r="H70" s="136">
        <f t="shared" si="4"/>
        <v>158380240855.27106</v>
      </c>
      <c r="I70" s="136">
        <f t="shared" si="4"/>
        <v>162236338763.30646</v>
      </c>
      <c r="J70" s="136">
        <f t="shared" si="4"/>
        <v>165652553315.77325</v>
      </c>
      <c r="K70" s="136">
        <f t="shared" si="4"/>
        <v>168605044357.35016</v>
      </c>
      <c r="L70" s="136">
        <f t="shared" si="4"/>
        <v>171074389021.26843</v>
      </c>
      <c r="M70" s="136">
        <f t="shared" si="4"/>
        <v>173045778190.09738</v>
      </c>
      <c r="N70" s="136">
        <f t="shared" si="4"/>
        <v>174521085272.83368</v>
      </c>
      <c r="O70" s="136">
        <f t="shared" si="4"/>
        <v>175555299933.13794</v>
      </c>
      <c r="P70" s="136">
        <f t="shared" si="4"/>
        <v>176220781463.65344</v>
      </c>
      <c r="Q70" s="136">
        <f t="shared" si="4"/>
        <v>176593791977.70898</v>
      </c>
      <c r="R70" s="136">
        <f t="shared" si="4"/>
        <v>176753030021.20346</v>
      </c>
      <c r="S70" s="136">
        <f t="shared" si="4"/>
        <v>176766802224.51303</v>
      </c>
      <c r="T70" s="136">
        <f t="shared" si="4"/>
        <v>176657204249.44119</v>
      </c>
      <c r="U70" s="136">
        <f t="shared" si="4"/>
        <v>176434901769.18716</v>
      </c>
      <c r="V70" s="136">
        <f t="shared" si="4"/>
        <v>176110737511.33966</v>
      </c>
      <c r="W70" s="136">
        <f t="shared" si="4"/>
        <v>175695666615.16647</v>
      </c>
      <c r="X70" s="136">
        <f t="shared" si="4"/>
        <v>175200698192.67227</v>
      </c>
      <c r="Y70" s="136">
        <f t="shared" si="4"/>
        <v>174636843349.7681</v>
      </c>
      <c r="Z70" s="136">
        <f t="shared" si="4"/>
        <v>174015069831.44547</v>
      </c>
      <c r="AA70" s="136">
        <f t="shared" si="4"/>
        <v>173346263372.7648</v>
      </c>
      <c r="AB70" s="136">
        <f t="shared" si="4"/>
        <v>172641195766.32458</v>
      </c>
      <c r="AC70" s="136">
        <f t="shared" si="4"/>
        <v>171910499596.97562</v>
      </c>
      <c r="AD70" s="136">
        <f t="shared" si="4"/>
        <v>171164649546.05695</v>
      </c>
      <c r="AE70" s="136">
        <f t="shared" si="4"/>
        <v>170413950130.19904</v>
      </c>
      <c r="AF70" s="136">
        <f t="shared" si="4"/>
        <v>169668529713.65359</v>
      </c>
      <c r="AG70" s="136">
        <f t="shared" si="4"/>
        <v>168938340617.75748</v>
      </c>
      <c r="AH70" s="136">
        <f t="shared" si="4"/>
        <v>168233165146.2114</v>
      </c>
      <c r="AI70" s="136">
        <f t="shared" si="4"/>
        <v>167562627349.87024</v>
      </c>
      <c r="AJ70" s="136">
        <f t="shared" si="4"/>
        <v>166936210369.34714</v>
      </c>
      <c r="AK70" s="136">
        <f t="shared" si="4"/>
        <v>166363279217.47632</v>
      </c>
      <c r="AL70" s="136">
        <f t="shared" si="4"/>
        <v>165853108896.28305</v>
      </c>
      <c r="AM70" s="136">
        <f t="shared" si="4"/>
        <v>165414917784.31131</v>
      </c>
      <c r="AN70" s="136">
        <f t="shared" si="4"/>
        <v>165057906279.86349</v>
      </c>
      <c r="AO70" s="136">
        <f t="shared" si="4"/>
        <v>164791300743.90106</v>
      </c>
      <c r="AP70" s="136">
        <f t="shared" si="4"/>
        <v>164624402853.30948</v>
      </c>
      <c r="AQ70" s="136">
        <f t="shared" si="4"/>
        <v>164566644551.24841</v>
      </c>
    </row>
    <row r="71" spans="1:43" x14ac:dyDescent="0.2">
      <c r="A71" s="107" t="s">
        <v>145</v>
      </c>
      <c r="B71" s="136">
        <f t="shared" si="1"/>
        <v>1106865122024.8147</v>
      </c>
      <c r="C71" s="136">
        <f t="shared" si="4"/>
        <v>1350250139032.6428</v>
      </c>
      <c r="D71" s="136">
        <f t="shared" si="4"/>
        <v>1580193390496.7771</v>
      </c>
      <c r="E71" s="136">
        <f t="shared" si="4"/>
        <v>1585948448110.7429</v>
      </c>
      <c r="F71" s="136">
        <f t="shared" si="4"/>
        <v>1608687941070.4355</v>
      </c>
      <c r="G71" s="136">
        <f t="shared" si="4"/>
        <v>1664404257492.0957</v>
      </c>
      <c r="H71" s="136">
        <f t="shared" si="4"/>
        <v>1733837089889.7178</v>
      </c>
      <c r="I71" s="136">
        <f t="shared" si="4"/>
        <v>1799152231919.1404</v>
      </c>
      <c r="J71" s="136">
        <f t="shared" si="4"/>
        <v>1856707104317.5085</v>
      </c>
      <c r="K71" s="136">
        <f t="shared" si="4"/>
        <v>1906908999106.4021</v>
      </c>
      <c r="L71" s="136">
        <f t="shared" si="4"/>
        <v>1950396176096.6389</v>
      </c>
      <c r="M71" s="136">
        <f t="shared" si="4"/>
        <v>1988003855175.7249</v>
      </c>
      <c r="N71" s="136">
        <f t="shared" si="4"/>
        <v>2020653192339.4265</v>
      </c>
      <c r="O71" s="136">
        <f t="shared" si="4"/>
        <v>2049080061167.8298</v>
      </c>
      <c r="P71" s="136">
        <f t="shared" si="4"/>
        <v>2074027512092.8301</v>
      </c>
      <c r="Q71" s="136">
        <f t="shared" si="4"/>
        <v>2096304616943.408</v>
      </c>
      <c r="R71" s="136">
        <f t="shared" si="4"/>
        <v>2116773614230.2144</v>
      </c>
      <c r="S71" s="136">
        <f t="shared" si="4"/>
        <v>2136183736207.8457</v>
      </c>
      <c r="T71" s="136">
        <f t="shared" si="4"/>
        <v>2154684420241.4053</v>
      </c>
      <c r="U71" s="136">
        <f t="shared" si="4"/>
        <v>2172273448719.8159</v>
      </c>
      <c r="V71" s="136">
        <f t="shared" si="4"/>
        <v>2188950550433.3105</v>
      </c>
      <c r="W71" s="136">
        <f t="shared" si="4"/>
        <v>2204717355342.4067</v>
      </c>
      <c r="X71" s="136">
        <f t="shared" si="4"/>
        <v>2219577344465.0513</v>
      </c>
      <c r="Y71" s="136">
        <f t="shared" si="4"/>
        <v>2233535795305.1533</v>
      </c>
      <c r="Z71" s="136">
        <f t="shared" si="4"/>
        <v>2246599723251.3589</v>
      </c>
      <c r="AA71" s="136">
        <f t="shared" si="4"/>
        <v>2258777819377.4219</v>
      </c>
      <c r="AB71" s="136">
        <f t="shared" si="4"/>
        <v>2270080385075.6025</v>
      </c>
      <c r="AC71" s="136">
        <f t="shared" si="4"/>
        <v>2280519263951.4995</v>
      </c>
      <c r="AD71" s="136">
        <f t="shared" si="4"/>
        <v>2290107771403.8892</v>
      </c>
      <c r="AE71" s="136">
        <f t="shared" si="4"/>
        <v>2298860622305.4731</v>
      </c>
      <c r="AF71" s="136">
        <f t="shared" si="4"/>
        <v>2306793857191.0542</v>
      </c>
      <c r="AG71" s="136">
        <f t="shared" si="4"/>
        <v>2313924767348.4067</v>
      </c>
      <c r="AH71" s="136">
        <f t="shared" si="4"/>
        <v>2320271819193.8818</v>
      </c>
      <c r="AI71" s="136">
        <f t="shared" si="4"/>
        <v>2325854578300.4253</v>
      </c>
      <c r="AJ71" s="136">
        <f t="shared" si="4"/>
        <v>2330693633429.8052</v>
      </c>
      <c r="AK71" s="136">
        <f t="shared" si="4"/>
        <v>2334810520903.9644</v>
      </c>
      <c r="AL71" s="136">
        <f t="shared" si="4"/>
        <v>2338227649632.5938</v>
      </c>
      <c r="AM71" s="136">
        <f t="shared" si="4"/>
        <v>2340968227095.4561</v>
      </c>
      <c r="AN71" s="136">
        <f t="shared" si="4"/>
        <v>2343056186558.9692</v>
      </c>
      <c r="AO71" s="136">
        <f t="shared" si="4"/>
        <v>2344516115786.9326</v>
      </c>
      <c r="AP71" s="136">
        <f t="shared" si="4"/>
        <v>2345373187485.8291</v>
      </c>
      <c r="AQ71" s="136">
        <f t="shared" si="4"/>
        <v>2345653091705.1143</v>
      </c>
    </row>
    <row r="72" spans="1:43" x14ac:dyDescent="0.2">
      <c r="A72" s="107" t="s">
        <v>146</v>
      </c>
      <c r="B72" s="136">
        <f t="shared" si="1"/>
        <v>1845347902672.6404</v>
      </c>
      <c r="C72" s="136">
        <f t="shared" si="4"/>
        <v>84345380673449.672</v>
      </c>
      <c r="D72" s="136">
        <f t="shared" si="4"/>
        <v>103714839426087.22</v>
      </c>
      <c r="E72" s="136">
        <f t="shared" si="4"/>
        <v>111994332228462.88</v>
      </c>
      <c r="F72" s="136">
        <f t="shared" si="4"/>
        <v>117099887320169.38</v>
      </c>
      <c r="G72" s="136">
        <f t="shared" si="4"/>
        <v>130179060549122.84</v>
      </c>
      <c r="H72" s="136">
        <f t="shared" si="4"/>
        <v>147572369171262.22</v>
      </c>
      <c r="I72" s="136">
        <f t="shared" si="4"/>
        <v>164867129920830.72</v>
      </c>
      <c r="J72" s="136">
        <f t="shared" si="4"/>
        <v>180899481449414.81</v>
      </c>
      <c r="K72" s="136">
        <f t="shared" si="4"/>
        <v>195773858799067.5</v>
      </c>
      <c r="L72" s="136">
        <f t="shared" si="4"/>
        <v>209858291757549.09</v>
      </c>
      <c r="M72" s="136">
        <f t="shared" si="4"/>
        <v>223764680363583.13</v>
      </c>
      <c r="N72" s="136">
        <f t="shared" si="4"/>
        <v>238165818334853.59</v>
      </c>
      <c r="O72" s="136">
        <f t="shared" si="4"/>
        <v>253205266574560.06</v>
      </c>
      <c r="P72" s="136">
        <f t="shared" si="4"/>
        <v>268870382893962.31</v>
      </c>
      <c r="Q72" s="136">
        <f t="shared" si="4"/>
        <v>285142296844550.13</v>
      </c>
      <c r="R72" s="136">
        <f t="shared" si="4"/>
        <v>301995371786506.75</v>
      </c>
      <c r="S72" s="136">
        <f t="shared" si="4"/>
        <v>319396487066170.25</v>
      </c>
      <c r="T72" s="136">
        <f t="shared" si="4"/>
        <v>337303854294181.69</v>
      </c>
      <c r="U72" s="136">
        <f t="shared" si="4"/>
        <v>355667047018791.88</v>
      </c>
      <c r="V72" s="136">
        <f t="shared" si="4"/>
        <v>374426818033508.94</v>
      </c>
      <c r="W72" s="136">
        <f t="shared" si="4"/>
        <v>393514821043750.75</v>
      </c>
      <c r="X72" s="136">
        <f t="shared" si="4"/>
        <v>412853437904926.69</v>
      </c>
      <c r="Y72" s="136">
        <f t="shared" si="4"/>
        <v>432355728512123</v>
      </c>
      <c r="Z72" s="136">
        <f t="shared" si="4"/>
        <v>451925519992654.94</v>
      </c>
      <c r="AA72" s="136">
        <f t="shared" si="4"/>
        <v>471457650908451.94</v>
      </c>
      <c r="AB72" s="136">
        <f t="shared" si="4"/>
        <v>490838384663973.13</v>
      </c>
      <c r="AC72" s="136">
        <f t="shared" si="4"/>
        <v>509946004197194.81</v>
      </c>
      <c r="AD72" s="136">
        <f t="shared" si="4"/>
        <v>528651597281603.63</v>
      </c>
      <c r="AE72" s="136">
        <f t="shared" si="4"/>
        <v>546820038380671.81</v>
      </c>
      <c r="AF72" s="136">
        <f t="shared" si="4"/>
        <v>564311168989764.88</v>
      </c>
      <c r="AG72" s="136">
        <f t="shared" si="4"/>
        <v>580981173816255</v>
      </c>
      <c r="AH72" s="136">
        <f t="shared" si="4"/>
        <v>596684145056785.5</v>
      </c>
      <c r="AI72" s="136">
        <f t="shared" si="4"/>
        <v>611273821530426.88</v>
      </c>
      <c r="AJ72" s="136">
        <f t="shared" si="4"/>
        <v>624605483646461.13</v>
      </c>
      <c r="AK72" s="136">
        <f t="shared" si="4"/>
        <v>636537979283045.5</v>
      </c>
      <c r="AL72" s="136">
        <f t="shared" si="4"/>
        <v>646935849811001</v>
      </c>
      <c r="AM72" s="136">
        <f t="shared" si="4"/>
        <v>655671519920466.75</v>
      </c>
      <c r="AN72" s="136">
        <f t="shared" si="4"/>
        <v>662627509818041.25</v>
      </c>
      <c r="AO72" s="136">
        <f t="shared" si="4"/>
        <v>667698623987877.25</v>
      </c>
      <c r="AP72" s="136">
        <f t="shared" si="4"/>
        <v>670794067281418.75</v>
      </c>
      <c r="AQ72" s="136">
        <f t="shared" si="4"/>
        <v>671839436835943.38</v>
      </c>
    </row>
    <row r="73" spans="1:43" x14ac:dyDescent="0.2">
      <c r="A73" s="107" t="s">
        <v>147</v>
      </c>
      <c r="B73" s="136">
        <f t="shared" si="1"/>
        <v>0</v>
      </c>
      <c r="C73" s="136">
        <f t="shared" si="4"/>
        <v>0</v>
      </c>
      <c r="D73" s="136">
        <f t="shared" si="4"/>
        <v>0</v>
      </c>
      <c r="E73" s="136">
        <f t="shared" si="4"/>
        <v>0</v>
      </c>
      <c r="F73" s="136">
        <f t="shared" si="4"/>
        <v>0</v>
      </c>
      <c r="G73" s="136">
        <f t="shared" si="4"/>
        <v>0</v>
      </c>
      <c r="H73" s="136">
        <f t="shared" si="4"/>
        <v>0</v>
      </c>
      <c r="I73" s="136">
        <f t="shared" si="4"/>
        <v>0</v>
      </c>
      <c r="J73" s="136">
        <f t="shared" si="4"/>
        <v>0</v>
      </c>
      <c r="K73" s="136">
        <f t="shared" si="4"/>
        <v>0</v>
      </c>
      <c r="L73" s="136">
        <f t="shared" si="4"/>
        <v>0</v>
      </c>
      <c r="M73" s="136">
        <f t="shared" si="4"/>
        <v>0</v>
      </c>
      <c r="N73" s="136">
        <f t="shared" si="4"/>
        <v>0</v>
      </c>
      <c r="O73" s="136">
        <f t="shared" si="4"/>
        <v>0</v>
      </c>
      <c r="P73" s="136">
        <f t="shared" si="4"/>
        <v>0</v>
      </c>
      <c r="Q73" s="136">
        <f t="shared" si="4"/>
        <v>0</v>
      </c>
      <c r="R73" s="136">
        <f t="shared" si="4"/>
        <v>0</v>
      </c>
      <c r="S73" s="136">
        <f t="shared" si="4"/>
        <v>0</v>
      </c>
      <c r="T73" s="136">
        <f t="shared" si="4"/>
        <v>0</v>
      </c>
      <c r="U73" s="136">
        <f t="shared" si="4"/>
        <v>0</v>
      </c>
      <c r="V73" s="136">
        <f t="shared" si="4"/>
        <v>0</v>
      </c>
      <c r="W73" s="136">
        <f t="shared" si="4"/>
        <v>0</v>
      </c>
      <c r="X73" s="136">
        <f t="shared" si="4"/>
        <v>0</v>
      </c>
      <c r="Y73" s="136">
        <f t="shared" si="4"/>
        <v>0</v>
      </c>
      <c r="Z73" s="136">
        <f t="shared" si="4"/>
        <v>0</v>
      </c>
      <c r="AA73" s="136">
        <f t="shared" si="4"/>
        <v>0</v>
      </c>
      <c r="AB73" s="136">
        <f t="shared" si="4"/>
        <v>0</v>
      </c>
      <c r="AC73" s="136">
        <f t="shared" si="4"/>
        <v>0</v>
      </c>
      <c r="AD73" s="136">
        <f t="shared" si="4"/>
        <v>0</v>
      </c>
      <c r="AE73" s="136">
        <f t="shared" si="4"/>
        <v>0</v>
      </c>
      <c r="AF73" s="136">
        <f t="shared" si="4"/>
        <v>0</v>
      </c>
      <c r="AG73" s="136">
        <f t="shared" si="4"/>
        <v>0</v>
      </c>
      <c r="AH73" s="136">
        <f t="shared" si="4"/>
        <v>0</v>
      </c>
      <c r="AI73" s="136">
        <f t="shared" si="4"/>
        <v>0</v>
      </c>
      <c r="AJ73" s="136">
        <f t="shared" si="4"/>
        <v>0</v>
      </c>
      <c r="AK73" s="136">
        <f t="shared" si="4"/>
        <v>0</v>
      </c>
      <c r="AL73" s="136">
        <f t="shared" si="4"/>
        <v>0</v>
      </c>
      <c r="AM73" s="136">
        <f t="shared" si="4"/>
        <v>0</v>
      </c>
      <c r="AN73" s="136">
        <f t="shared" si="4"/>
        <v>0</v>
      </c>
      <c r="AO73" s="136">
        <f t="shared" si="4"/>
        <v>0</v>
      </c>
      <c r="AP73" s="136">
        <f t="shared" si="4"/>
        <v>0</v>
      </c>
      <c r="AQ73" s="136">
        <f t="shared" si="4"/>
        <v>0</v>
      </c>
    </row>
    <row r="74" spans="1:43" x14ac:dyDescent="0.2">
      <c r="A74" s="108" t="s">
        <v>340</v>
      </c>
      <c r="B74" s="238">
        <f t="shared" si="1"/>
        <v>0</v>
      </c>
      <c r="C74" s="238">
        <f t="shared" si="4"/>
        <v>0</v>
      </c>
      <c r="D74" s="238">
        <f t="shared" si="4"/>
        <v>0</v>
      </c>
      <c r="E74" s="238">
        <f t="shared" si="4"/>
        <v>0</v>
      </c>
      <c r="F74" s="238">
        <f t="shared" si="4"/>
        <v>0</v>
      </c>
      <c r="G74" s="238">
        <f t="shared" si="4"/>
        <v>0</v>
      </c>
      <c r="H74" s="238">
        <f t="shared" si="4"/>
        <v>0</v>
      </c>
      <c r="I74" s="238">
        <f t="shared" si="4"/>
        <v>0</v>
      </c>
      <c r="J74" s="238">
        <f t="shared" si="4"/>
        <v>0</v>
      </c>
      <c r="K74" s="238">
        <f t="shared" si="4"/>
        <v>0</v>
      </c>
      <c r="L74" s="238">
        <f t="shared" si="4"/>
        <v>0</v>
      </c>
      <c r="M74" s="238">
        <f t="shared" si="4"/>
        <v>0</v>
      </c>
      <c r="N74" s="238">
        <f t="shared" si="4"/>
        <v>0</v>
      </c>
      <c r="O74" s="238">
        <f t="shared" si="4"/>
        <v>0</v>
      </c>
      <c r="P74" s="238">
        <f t="shared" si="4"/>
        <v>0</v>
      </c>
      <c r="Q74" s="238">
        <f t="shared" si="4"/>
        <v>0</v>
      </c>
      <c r="R74" s="238">
        <f t="shared" si="4"/>
        <v>0</v>
      </c>
      <c r="S74" s="238">
        <f t="shared" si="4"/>
        <v>0</v>
      </c>
      <c r="T74" s="238">
        <f t="shared" si="4"/>
        <v>0</v>
      </c>
      <c r="U74" s="238">
        <f t="shared" si="4"/>
        <v>0</v>
      </c>
      <c r="V74" s="238">
        <f t="shared" si="4"/>
        <v>0</v>
      </c>
      <c r="W74" s="238">
        <f t="shared" si="4"/>
        <v>0</v>
      </c>
      <c r="X74" s="238">
        <f t="shared" si="4"/>
        <v>0</v>
      </c>
      <c r="Y74" s="238">
        <f t="shared" si="4"/>
        <v>0</v>
      </c>
      <c r="Z74" s="238">
        <f t="shared" si="4"/>
        <v>0</v>
      </c>
      <c r="AA74" s="238">
        <f t="shared" si="4"/>
        <v>0</v>
      </c>
      <c r="AB74" s="238">
        <f t="shared" si="4"/>
        <v>0</v>
      </c>
      <c r="AC74" s="238">
        <f t="shared" si="4"/>
        <v>0</v>
      </c>
      <c r="AD74" s="238">
        <f t="shared" si="4"/>
        <v>0</v>
      </c>
      <c r="AE74" s="238">
        <f t="shared" si="4"/>
        <v>0</v>
      </c>
      <c r="AF74" s="238">
        <f t="shared" si="4"/>
        <v>0</v>
      </c>
      <c r="AG74" s="238">
        <f t="shared" si="4"/>
        <v>0</v>
      </c>
      <c r="AH74" s="238">
        <f t="shared" si="4"/>
        <v>0</v>
      </c>
      <c r="AI74" s="238">
        <f t="shared" si="4"/>
        <v>0</v>
      </c>
      <c r="AJ74" s="238">
        <f t="shared" si="4"/>
        <v>0</v>
      </c>
      <c r="AK74" s="238">
        <f t="shared" si="4"/>
        <v>0</v>
      </c>
      <c r="AL74" s="238">
        <f t="shared" si="4"/>
        <v>0</v>
      </c>
      <c r="AM74" s="238">
        <f t="shared" si="4"/>
        <v>0</v>
      </c>
      <c r="AN74" s="238">
        <f t="shared" si="4"/>
        <v>0</v>
      </c>
      <c r="AO74" s="238">
        <f t="shared" si="4"/>
        <v>0</v>
      </c>
      <c r="AP74" s="238">
        <f t="shared" si="4"/>
        <v>0</v>
      </c>
      <c r="AQ74" s="23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8B399-5778-4F74-B4DB-3B3AD41B97DC}">
  <sheetPr codeName="Sheet17"/>
  <dimension ref="A1:AR74"/>
  <sheetViews>
    <sheetView topLeftCell="A53" workbookViewId="0">
      <selection activeCell="B50" sqref="B50:AQ74"/>
    </sheetView>
    <sheetView workbookViewId="1"/>
  </sheetViews>
  <sheetFormatPr defaultRowHeight="14.25" x14ac:dyDescent="0.2"/>
  <cols>
    <col min="1" max="1" width="27.375" customWidth="1"/>
    <col min="2" max="43" width="9.875" style="136" customWidth="1"/>
    <col min="44" max="4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36" t="s">
        <v>351</v>
      </c>
      <c r="B2" s="224">
        <v>0</v>
      </c>
      <c r="C2" s="224">
        <v>0</v>
      </c>
      <c r="D2" s="224">
        <v>0</v>
      </c>
      <c r="E2" s="224">
        <v>0</v>
      </c>
      <c r="F2" s="224">
        <v>0</v>
      </c>
      <c r="G2" s="224">
        <v>0</v>
      </c>
      <c r="H2" s="224">
        <v>0</v>
      </c>
      <c r="I2" s="224">
        <v>0</v>
      </c>
      <c r="J2" s="224">
        <v>0</v>
      </c>
      <c r="K2" s="224">
        <v>0</v>
      </c>
      <c r="L2" s="224">
        <v>0</v>
      </c>
      <c r="M2" s="224">
        <v>0</v>
      </c>
      <c r="N2" s="224">
        <v>0</v>
      </c>
      <c r="O2" s="224">
        <v>0</v>
      </c>
      <c r="P2" s="224">
        <v>0</v>
      </c>
      <c r="Q2" s="224">
        <v>0</v>
      </c>
      <c r="R2" s="224">
        <v>0</v>
      </c>
      <c r="S2" s="224">
        <v>0</v>
      </c>
      <c r="T2" s="224">
        <v>0</v>
      </c>
      <c r="U2" s="224">
        <v>0</v>
      </c>
      <c r="V2" s="224">
        <v>0</v>
      </c>
      <c r="W2" s="224">
        <v>0</v>
      </c>
      <c r="X2" s="224">
        <v>0</v>
      </c>
      <c r="Y2" s="224">
        <v>0</v>
      </c>
      <c r="Z2" s="224">
        <v>0</v>
      </c>
      <c r="AA2" s="224">
        <v>0</v>
      </c>
      <c r="AB2" s="224">
        <v>0</v>
      </c>
      <c r="AC2" s="224">
        <v>0</v>
      </c>
      <c r="AD2" s="224">
        <v>0</v>
      </c>
      <c r="AE2" s="224">
        <v>0</v>
      </c>
      <c r="AF2" s="224">
        <v>0</v>
      </c>
      <c r="AG2" s="224">
        <v>0</v>
      </c>
      <c r="AH2" s="224">
        <v>0</v>
      </c>
      <c r="AI2" s="224">
        <v>0</v>
      </c>
      <c r="AJ2" s="224">
        <v>0</v>
      </c>
      <c r="AK2" s="224">
        <v>0</v>
      </c>
      <c r="AL2" s="224">
        <v>0</v>
      </c>
      <c r="AM2" s="224">
        <v>0</v>
      </c>
      <c r="AN2" s="224">
        <v>0</v>
      </c>
      <c r="AO2" s="224">
        <v>0</v>
      </c>
      <c r="AP2" s="224">
        <v>0</v>
      </c>
      <c r="AQ2" s="224">
        <v>0</v>
      </c>
      <c r="AR2" s="136" t="str">
        <f>VLOOKUP($A2,'Sector Match'!$A$1:$B$43,2,0)</f>
        <v>agriculture and forestry 01T03</v>
      </c>
    </row>
    <row r="3" spans="1:44" x14ac:dyDescent="0.2">
      <c r="A3" s="36" t="s">
        <v>2</v>
      </c>
      <c r="B3" s="233">
        <f>'Non-energy Use 2019'!E115</f>
        <v>0</v>
      </c>
      <c r="C3" s="233">
        <f>'Non-energy Use 2020'!E115</f>
        <v>0</v>
      </c>
      <c r="D3" s="233">
        <f>$C3*VLOOKUP($A3,'Non-energy Multiplier'!$A$1:$AQ$44,COLUMN('Non-energy Multiplier'!D$1),0)</f>
        <v>0</v>
      </c>
      <c r="E3" s="233">
        <f>$C3*VLOOKUP($A3,'Non-energy Multiplier'!$A$1:$AQ$44,COLUMN('Non-energy Multiplier'!E$1),0)</f>
        <v>0</v>
      </c>
      <c r="F3" s="233">
        <f>$C3*VLOOKUP($A3,'Non-energy Multiplier'!$A$1:$AQ$44,COLUMN('Non-energy Multiplier'!F$1),0)</f>
        <v>0</v>
      </c>
      <c r="G3" s="233">
        <f>$C3*VLOOKUP($A3,'Non-energy Multiplier'!$A$1:$AQ$44,COLUMN('Non-energy Multiplier'!G$1),0)</f>
        <v>0</v>
      </c>
      <c r="H3" s="233">
        <f>$C3*VLOOKUP($A3,'Non-energy Multiplier'!$A$1:$AQ$44,COLUMN('Non-energy Multiplier'!H$1),0)</f>
        <v>0</v>
      </c>
      <c r="I3" s="233">
        <f>$C3*VLOOKUP($A3,'Non-energy Multiplier'!$A$1:$AQ$44,COLUMN('Non-energy Multiplier'!I$1),0)</f>
        <v>0</v>
      </c>
      <c r="J3" s="233">
        <f>$C3*VLOOKUP($A3,'Non-energy Multiplier'!$A$1:$AQ$44,COLUMN('Non-energy Multiplier'!J$1),0)</f>
        <v>0</v>
      </c>
      <c r="K3" s="233">
        <f>$C3*VLOOKUP($A3,'Non-energy Multiplier'!$A$1:$AQ$44,COLUMN('Non-energy Multiplier'!K$1),0)</f>
        <v>0</v>
      </c>
      <c r="L3" s="233">
        <f>$C3*VLOOKUP($A3,'Non-energy Multiplier'!$A$1:$AQ$44,COLUMN('Non-energy Multiplier'!L$1),0)</f>
        <v>0</v>
      </c>
      <c r="M3" s="233">
        <f>$C3*VLOOKUP($A3,'Non-energy Multiplier'!$A$1:$AQ$44,COLUMN('Non-energy Multiplier'!M$1),0)</f>
        <v>0</v>
      </c>
      <c r="N3" s="233">
        <f>$C3*VLOOKUP($A3,'Non-energy Multiplier'!$A$1:$AQ$44,COLUMN('Non-energy Multiplier'!N$1),0)</f>
        <v>0</v>
      </c>
      <c r="O3" s="233">
        <f>$C3*VLOOKUP($A3,'Non-energy Multiplier'!$A$1:$AQ$44,COLUMN('Non-energy Multiplier'!O$1),0)</f>
        <v>0</v>
      </c>
      <c r="P3" s="233">
        <f>$C3*VLOOKUP($A3,'Non-energy Multiplier'!$A$1:$AQ$44,COLUMN('Non-energy Multiplier'!P$1),0)</f>
        <v>0</v>
      </c>
      <c r="Q3" s="233">
        <f>$C3*VLOOKUP($A3,'Non-energy Multiplier'!$A$1:$AQ$44,COLUMN('Non-energy Multiplier'!Q$1),0)</f>
        <v>0</v>
      </c>
      <c r="R3" s="233">
        <f>$C3*VLOOKUP($A3,'Non-energy Multiplier'!$A$1:$AQ$44,COLUMN('Non-energy Multiplier'!R$1),0)</f>
        <v>0</v>
      </c>
      <c r="S3" s="233">
        <f>$C3*VLOOKUP($A3,'Non-energy Multiplier'!$A$1:$AQ$44,COLUMN('Non-energy Multiplier'!S$1),0)</f>
        <v>0</v>
      </c>
      <c r="T3" s="233">
        <f>$C3*VLOOKUP($A3,'Non-energy Multiplier'!$A$1:$AQ$44,COLUMN('Non-energy Multiplier'!T$1),0)</f>
        <v>0</v>
      </c>
      <c r="U3" s="233">
        <f>$C3*VLOOKUP($A3,'Non-energy Multiplier'!$A$1:$AQ$44,COLUMN('Non-energy Multiplier'!U$1),0)</f>
        <v>0</v>
      </c>
      <c r="V3" s="233">
        <f>$C3*VLOOKUP($A3,'Non-energy Multiplier'!$A$1:$AQ$44,COLUMN('Non-energy Multiplier'!V$1),0)</f>
        <v>0</v>
      </c>
      <c r="W3" s="233">
        <f>$C3*VLOOKUP($A3,'Non-energy Multiplier'!$A$1:$AQ$44,COLUMN('Non-energy Multiplier'!W$1),0)</f>
        <v>0</v>
      </c>
      <c r="X3" s="233">
        <f>$C3*VLOOKUP($A3,'Non-energy Multiplier'!$A$1:$AQ$44,COLUMN('Non-energy Multiplier'!X$1),0)</f>
        <v>0</v>
      </c>
      <c r="Y3" s="233">
        <f>$C3*VLOOKUP($A3,'Non-energy Multiplier'!$A$1:$AQ$44,COLUMN('Non-energy Multiplier'!Y$1),0)</f>
        <v>0</v>
      </c>
      <c r="Z3" s="233">
        <f>$C3*VLOOKUP($A3,'Non-energy Multiplier'!$A$1:$AQ$44,COLUMN('Non-energy Multiplier'!Z$1),0)</f>
        <v>0</v>
      </c>
      <c r="AA3" s="233">
        <f>$C3*VLOOKUP($A3,'Non-energy Multiplier'!$A$1:$AQ$44,COLUMN('Non-energy Multiplier'!AA$1),0)</f>
        <v>0</v>
      </c>
      <c r="AB3" s="233">
        <f>$C3*VLOOKUP($A3,'Non-energy Multiplier'!$A$1:$AQ$44,COLUMN('Non-energy Multiplier'!AB$1),0)</f>
        <v>0</v>
      </c>
      <c r="AC3" s="233">
        <f>$C3*VLOOKUP($A3,'Non-energy Multiplier'!$A$1:$AQ$44,COLUMN('Non-energy Multiplier'!AC$1),0)</f>
        <v>0</v>
      </c>
      <c r="AD3" s="233">
        <f>$C3*VLOOKUP($A3,'Non-energy Multiplier'!$A$1:$AQ$44,COLUMN('Non-energy Multiplier'!AD$1),0)</f>
        <v>0</v>
      </c>
      <c r="AE3" s="233">
        <f>$C3*VLOOKUP($A3,'Non-energy Multiplier'!$A$1:$AQ$44,COLUMN('Non-energy Multiplier'!AE$1),0)</f>
        <v>0</v>
      </c>
      <c r="AF3" s="233">
        <f>$C3*VLOOKUP($A3,'Non-energy Multiplier'!$A$1:$AQ$44,COLUMN('Non-energy Multiplier'!AF$1),0)</f>
        <v>0</v>
      </c>
      <c r="AG3" s="233">
        <f>$C3*VLOOKUP($A3,'Non-energy Multiplier'!$A$1:$AQ$44,COLUMN('Non-energy Multiplier'!AG$1),0)</f>
        <v>0</v>
      </c>
      <c r="AH3" s="233">
        <f>$C3*VLOOKUP($A3,'Non-energy Multiplier'!$A$1:$AQ$44,COLUMN('Non-energy Multiplier'!AH$1),0)</f>
        <v>0</v>
      </c>
      <c r="AI3" s="233">
        <f>$C3*VLOOKUP($A3,'Non-energy Multiplier'!$A$1:$AQ$44,COLUMN('Non-energy Multiplier'!AI$1),0)</f>
        <v>0</v>
      </c>
      <c r="AJ3" s="233">
        <f>$C3*VLOOKUP($A3,'Non-energy Multiplier'!$A$1:$AQ$44,COLUMN('Non-energy Multiplier'!AJ$1),0)</f>
        <v>0</v>
      </c>
      <c r="AK3" s="233">
        <f>$C3*VLOOKUP($A3,'Non-energy Multiplier'!$A$1:$AQ$44,COLUMN('Non-energy Multiplier'!AK$1),0)</f>
        <v>0</v>
      </c>
      <c r="AL3" s="233">
        <f>$C3*VLOOKUP($A3,'Non-energy Multiplier'!$A$1:$AQ$44,COLUMN('Non-energy Multiplier'!AL$1),0)</f>
        <v>0</v>
      </c>
      <c r="AM3" s="233">
        <f>$C3*VLOOKUP($A3,'Non-energy Multiplier'!$A$1:$AQ$44,COLUMN('Non-energy Multiplier'!AM$1),0)</f>
        <v>0</v>
      </c>
      <c r="AN3" s="233">
        <f>$C3*VLOOKUP($A3,'Non-energy Multiplier'!$A$1:$AQ$44,COLUMN('Non-energy Multiplier'!AN$1),0)</f>
        <v>0</v>
      </c>
      <c r="AO3" s="233">
        <f>$C3*VLOOKUP($A3,'Non-energy Multiplier'!$A$1:$AQ$44,COLUMN('Non-energy Multiplier'!AO$1),0)</f>
        <v>0</v>
      </c>
      <c r="AP3" s="233">
        <f>$C3*VLOOKUP($A3,'Non-energy Multiplier'!$A$1:$AQ$44,COLUMN('Non-energy Multiplier'!AP$1),0)</f>
        <v>0</v>
      </c>
      <c r="AQ3" s="233">
        <f>$C3*VLOOKUP($A3,'Non-energy Multiplier'!$A$1:$AQ$44,COLUMN('Non-energy Multiplier'!AQ$1),0)</f>
        <v>0</v>
      </c>
      <c r="AR3" s="136" t="str">
        <f>VLOOKUP($A3,'Sector Match'!$A$1:$B$43,2,0)</f>
        <v>coal mining 05</v>
      </c>
    </row>
    <row r="4" spans="1:44" x14ac:dyDescent="0.2">
      <c r="A4" s="12" t="s">
        <v>3</v>
      </c>
      <c r="B4" s="136">
        <f>'Non-energy Use 2019'!E116</f>
        <v>0</v>
      </c>
      <c r="C4" s="136">
        <f>'Non-energy Use 2020'!E116</f>
        <v>0</v>
      </c>
      <c r="D4" s="136">
        <f>$C4*VLOOKUP($A4,'Non-energy Multiplier'!$A$1:$AQ$44,COLUMN('Non-energy Multiplier'!D$1),0)</f>
        <v>0</v>
      </c>
      <c r="E4" s="136">
        <f>$C4*VLOOKUP($A4,'Non-energy Multiplier'!$A$1:$AQ$44,COLUMN('Non-energy Multiplier'!E$1),0)</f>
        <v>0</v>
      </c>
      <c r="F4" s="136">
        <f>$C4*VLOOKUP($A4,'Non-energy Multiplier'!$A$1:$AQ$44,COLUMN('Non-energy Multiplier'!F$1),0)</f>
        <v>0</v>
      </c>
      <c r="G4" s="136">
        <f>$C4*VLOOKUP($A4,'Non-energy Multiplier'!$A$1:$AQ$44,COLUMN('Non-energy Multiplier'!G$1),0)</f>
        <v>0</v>
      </c>
      <c r="H4" s="136">
        <f>$C4*VLOOKUP($A4,'Non-energy Multiplier'!$A$1:$AQ$44,COLUMN('Non-energy Multiplier'!H$1),0)</f>
        <v>0</v>
      </c>
      <c r="I4" s="136">
        <f>$C4*VLOOKUP($A4,'Non-energy Multiplier'!$A$1:$AQ$44,COLUMN('Non-energy Multiplier'!I$1),0)</f>
        <v>0</v>
      </c>
      <c r="J4" s="136">
        <f>$C4*VLOOKUP($A4,'Non-energy Multiplier'!$A$1:$AQ$44,COLUMN('Non-energy Multiplier'!J$1),0)</f>
        <v>0</v>
      </c>
      <c r="K4" s="136">
        <f>$C4*VLOOKUP($A4,'Non-energy Multiplier'!$A$1:$AQ$44,COLUMN('Non-energy Multiplier'!K$1),0)</f>
        <v>0</v>
      </c>
      <c r="L4" s="136">
        <f>$C4*VLOOKUP($A4,'Non-energy Multiplier'!$A$1:$AQ$44,COLUMN('Non-energy Multiplier'!L$1),0)</f>
        <v>0</v>
      </c>
      <c r="M4" s="136">
        <f>$C4*VLOOKUP($A4,'Non-energy Multiplier'!$A$1:$AQ$44,COLUMN('Non-energy Multiplier'!M$1),0)</f>
        <v>0</v>
      </c>
      <c r="N4" s="136">
        <f>$C4*VLOOKUP($A4,'Non-energy Multiplier'!$A$1:$AQ$44,COLUMN('Non-energy Multiplier'!N$1),0)</f>
        <v>0</v>
      </c>
      <c r="O4" s="136">
        <f>$C4*VLOOKUP($A4,'Non-energy Multiplier'!$A$1:$AQ$44,COLUMN('Non-energy Multiplier'!O$1),0)</f>
        <v>0</v>
      </c>
      <c r="P4" s="136">
        <f>$C4*VLOOKUP($A4,'Non-energy Multiplier'!$A$1:$AQ$44,COLUMN('Non-energy Multiplier'!P$1),0)</f>
        <v>0</v>
      </c>
      <c r="Q4" s="136">
        <f>$C4*VLOOKUP($A4,'Non-energy Multiplier'!$A$1:$AQ$44,COLUMN('Non-energy Multiplier'!Q$1),0)</f>
        <v>0</v>
      </c>
      <c r="R4" s="136">
        <f>$C4*VLOOKUP($A4,'Non-energy Multiplier'!$A$1:$AQ$44,COLUMN('Non-energy Multiplier'!R$1),0)</f>
        <v>0</v>
      </c>
      <c r="S4" s="136">
        <f>$C4*VLOOKUP($A4,'Non-energy Multiplier'!$A$1:$AQ$44,COLUMN('Non-energy Multiplier'!S$1),0)</f>
        <v>0</v>
      </c>
      <c r="T4" s="136">
        <f>$C4*VLOOKUP($A4,'Non-energy Multiplier'!$A$1:$AQ$44,COLUMN('Non-energy Multiplier'!T$1),0)</f>
        <v>0</v>
      </c>
      <c r="U4" s="136">
        <f>$C4*VLOOKUP($A4,'Non-energy Multiplier'!$A$1:$AQ$44,COLUMN('Non-energy Multiplier'!U$1),0)</f>
        <v>0</v>
      </c>
      <c r="V4" s="136">
        <f>$C4*VLOOKUP($A4,'Non-energy Multiplier'!$A$1:$AQ$44,COLUMN('Non-energy Multiplier'!V$1),0)</f>
        <v>0</v>
      </c>
      <c r="W4" s="136">
        <f>$C4*VLOOKUP($A4,'Non-energy Multiplier'!$A$1:$AQ$44,COLUMN('Non-energy Multiplier'!W$1),0)</f>
        <v>0</v>
      </c>
      <c r="X4" s="136">
        <f>$C4*VLOOKUP($A4,'Non-energy Multiplier'!$A$1:$AQ$44,COLUMN('Non-energy Multiplier'!X$1),0)</f>
        <v>0</v>
      </c>
      <c r="Y4" s="136">
        <f>$C4*VLOOKUP($A4,'Non-energy Multiplier'!$A$1:$AQ$44,COLUMN('Non-energy Multiplier'!Y$1),0)</f>
        <v>0</v>
      </c>
      <c r="Z4" s="136">
        <f>$C4*VLOOKUP($A4,'Non-energy Multiplier'!$A$1:$AQ$44,COLUMN('Non-energy Multiplier'!Z$1),0)</f>
        <v>0</v>
      </c>
      <c r="AA4" s="136">
        <f>$C4*VLOOKUP($A4,'Non-energy Multiplier'!$A$1:$AQ$44,COLUMN('Non-energy Multiplier'!AA$1),0)</f>
        <v>0</v>
      </c>
      <c r="AB4" s="136">
        <f>$C4*VLOOKUP($A4,'Non-energy Multiplier'!$A$1:$AQ$44,COLUMN('Non-energy Multiplier'!AB$1),0)</f>
        <v>0</v>
      </c>
      <c r="AC4" s="136">
        <f>$C4*VLOOKUP($A4,'Non-energy Multiplier'!$A$1:$AQ$44,COLUMN('Non-energy Multiplier'!AC$1),0)</f>
        <v>0</v>
      </c>
      <c r="AD4" s="136">
        <f>$C4*VLOOKUP($A4,'Non-energy Multiplier'!$A$1:$AQ$44,COLUMN('Non-energy Multiplier'!AD$1),0)</f>
        <v>0</v>
      </c>
      <c r="AE4" s="136">
        <f>$C4*VLOOKUP($A4,'Non-energy Multiplier'!$A$1:$AQ$44,COLUMN('Non-energy Multiplier'!AE$1),0)</f>
        <v>0</v>
      </c>
      <c r="AF4" s="136">
        <f>$C4*VLOOKUP($A4,'Non-energy Multiplier'!$A$1:$AQ$44,COLUMN('Non-energy Multiplier'!AF$1),0)</f>
        <v>0</v>
      </c>
      <c r="AG4" s="136">
        <f>$C4*VLOOKUP($A4,'Non-energy Multiplier'!$A$1:$AQ$44,COLUMN('Non-energy Multiplier'!AG$1),0)</f>
        <v>0</v>
      </c>
      <c r="AH4" s="136">
        <f>$C4*VLOOKUP($A4,'Non-energy Multiplier'!$A$1:$AQ$44,COLUMN('Non-energy Multiplier'!AH$1),0)</f>
        <v>0</v>
      </c>
      <c r="AI4" s="136">
        <f>$C4*VLOOKUP($A4,'Non-energy Multiplier'!$A$1:$AQ$44,COLUMN('Non-energy Multiplier'!AI$1),0)</f>
        <v>0</v>
      </c>
      <c r="AJ4" s="136">
        <f>$C4*VLOOKUP($A4,'Non-energy Multiplier'!$A$1:$AQ$44,COLUMN('Non-energy Multiplier'!AJ$1),0)</f>
        <v>0</v>
      </c>
      <c r="AK4" s="136">
        <f>$C4*VLOOKUP($A4,'Non-energy Multiplier'!$A$1:$AQ$44,COLUMN('Non-energy Multiplier'!AK$1),0)</f>
        <v>0</v>
      </c>
      <c r="AL4" s="136">
        <f>$C4*VLOOKUP($A4,'Non-energy Multiplier'!$A$1:$AQ$44,COLUMN('Non-energy Multiplier'!AL$1),0)</f>
        <v>0</v>
      </c>
      <c r="AM4" s="136">
        <f>$C4*VLOOKUP($A4,'Non-energy Multiplier'!$A$1:$AQ$44,COLUMN('Non-energy Multiplier'!AM$1),0)</f>
        <v>0</v>
      </c>
      <c r="AN4" s="136">
        <f>$C4*VLOOKUP($A4,'Non-energy Multiplier'!$A$1:$AQ$44,COLUMN('Non-energy Multiplier'!AN$1),0)</f>
        <v>0</v>
      </c>
      <c r="AO4" s="136">
        <f>$C4*VLOOKUP($A4,'Non-energy Multiplier'!$A$1:$AQ$44,COLUMN('Non-energy Multiplier'!AO$1),0)</f>
        <v>0</v>
      </c>
      <c r="AP4" s="136">
        <f>$C4*VLOOKUP($A4,'Non-energy Multiplier'!$A$1:$AQ$44,COLUMN('Non-energy Multiplier'!AP$1),0)</f>
        <v>0</v>
      </c>
      <c r="AQ4" s="136">
        <f>$C4*VLOOKUP($A4,'Non-energy Multiplier'!$A$1:$AQ$44,COLUMN('Non-energy Multiplier'!AQ$1),0)</f>
        <v>0</v>
      </c>
      <c r="AR4" s="136" t="str">
        <f>VLOOKUP($A4,'Sector Match'!$A$1:$B$43,2,0)</f>
        <v>oil and gas extraction 06</v>
      </c>
    </row>
    <row r="5" spans="1:44" x14ac:dyDescent="0.2">
      <c r="A5" s="12" t="s">
        <v>4</v>
      </c>
      <c r="B5" s="136">
        <f>'Non-energy Use 2019'!E117</f>
        <v>0</v>
      </c>
      <c r="C5" s="136">
        <f>'Non-energy Use 2020'!E117</f>
        <v>0</v>
      </c>
      <c r="D5" s="136">
        <f>$C5*VLOOKUP($A5,'Non-energy Multiplier'!$A$1:$AQ$44,COLUMN('Non-energy Multiplier'!D$1),0)</f>
        <v>0</v>
      </c>
      <c r="E5" s="136">
        <f>$C5*VLOOKUP($A5,'Non-energy Multiplier'!$A$1:$AQ$44,COLUMN('Non-energy Multiplier'!E$1),0)</f>
        <v>0</v>
      </c>
      <c r="F5" s="136">
        <f>$C5*VLOOKUP($A5,'Non-energy Multiplier'!$A$1:$AQ$44,COLUMN('Non-energy Multiplier'!F$1),0)</f>
        <v>0</v>
      </c>
      <c r="G5" s="136">
        <f>$C5*VLOOKUP($A5,'Non-energy Multiplier'!$A$1:$AQ$44,COLUMN('Non-energy Multiplier'!G$1),0)</f>
        <v>0</v>
      </c>
      <c r="H5" s="136">
        <f>$C5*VLOOKUP($A5,'Non-energy Multiplier'!$A$1:$AQ$44,COLUMN('Non-energy Multiplier'!H$1),0)</f>
        <v>0</v>
      </c>
      <c r="I5" s="136">
        <f>$C5*VLOOKUP($A5,'Non-energy Multiplier'!$A$1:$AQ$44,COLUMN('Non-energy Multiplier'!I$1),0)</f>
        <v>0</v>
      </c>
      <c r="J5" s="136">
        <f>$C5*VLOOKUP($A5,'Non-energy Multiplier'!$A$1:$AQ$44,COLUMN('Non-energy Multiplier'!J$1),0)</f>
        <v>0</v>
      </c>
      <c r="K5" s="136">
        <f>$C5*VLOOKUP($A5,'Non-energy Multiplier'!$A$1:$AQ$44,COLUMN('Non-energy Multiplier'!K$1),0)</f>
        <v>0</v>
      </c>
      <c r="L5" s="136">
        <f>$C5*VLOOKUP($A5,'Non-energy Multiplier'!$A$1:$AQ$44,COLUMN('Non-energy Multiplier'!L$1),0)</f>
        <v>0</v>
      </c>
      <c r="M5" s="136">
        <f>$C5*VLOOKUP($A5,'Non-energy Multiplier'!$A$1:$AQ$44,COLUMN('Non-energy Multiplier'!M$1),0)</f>
        <v>0</v>
      </c>
      <c r="N5" s="136">
        <f>$C5*VLOOKUP($A5,'Non-energy Multiplier'!$A$1:$AQ$44,COLUMN('Non-energy Multiplier'!N$1),0)</f>
        <v>0</v>
      </c>
      <c r="O5" s="136">
        <f>$C5*VLOOKUP($A5,'Non-energy Multiplier'!$A$1:$AQ$44,COLUMN('Non-energy Multiplier'!O$1),0)</f>
        <v>0</v>
      </c>
      <c r="P5" s="136">
        <f>$C5*VLOOKUP($A5,'Non-energy Multiplier'!$A$1:$AQ$44,COLUMN('Non-energy Multiplier'!P$1),0)</f>
        <v>0</v>
      </c>
      <c r="Q5" s="136">
        <f>$C5*VLOOKUP($A5,'Non-energy Multiplier'!$A$1:$AQ$44,COLUMN('Non-energy Multiplier'!Q$1),0)</f>
        <v>0</v>
      </c>
      <c r="R5" s="136">
        <f>$C5*VLOOKUP($A5,'Non-energy Multiplier'!$A$1:$AQ$44,COLUMN('Non-energy Multiplier'!R$1),0)</f>
        <v>0</v>
      </c>
      <c r="S5" s="136">
        <f>$C5*VLOOKUP($A5,'Non-energy Multiplier'!$A$1:$AQ$44,COLUMN('Non-energy Multiplier'!S$1),0)</f>
        <v>0</v>
      </c>
      <c r="T5" s="136">
        <f>$C5*VLOOKUP($A5,'Non-energy Multiplier'!$A$1:$AQ$44,COLUMN('Non-energy Multiplier'!T$1),0)</f>
        <v>0</v>
      </c>
      <c r="U5" s="136">
        <f>$C5*VLOOKUP($A5,'Non-energy Multiplier'!$A$1:$AQ$44,COLUMN('Non-energy Multiplier'!U$1),0)</f>
        <v>0</v>
      </c>
      <c r="V5" s="136">
        <f>$C5*VLOOKUP($A5,'Non-energy Multiplier'!$A$1:$AQ$44,COLUMN('Non-energy Multiplier'!V$1),0)</f>
        <v>0</v>
      </c>
      <c r="W5" s="136">
        <f>$C5*VLOOKUP($A5,'Non-energy Multiplier'!$A$1:$AQ$44,COLUMN('Non-energy Multiplier'!W$1),0)</f>
        <v>0</v>
      </c>
      <c r="X5" s="136">
        <f>$C5*VLOOKUP($A5,'Non-energy Multiplier'!$A$1:$AQ$44,COLUMN('Non-energy Multiplier'!X$1),0)</f>
        <v>0</v>
      </c>
      <c r="Y5" s="136">
        <f>$C5*VLOOKUP($A5,'Non-energy Multiplier'!$A$1:$AQ$44,COLUMN('Non-energy Multiplier'!Y$1),0)</f>
        <v>0</v>
      </c>
      <c r="Z5" s="136">
        <f>$C5*VLOOKUP($A5,'Non-energy Multiplier'!$A$1:$AQ$44,COLUMN('Non-energy Multiplier'!Z$1),0)</f>
        <v>0</v>
      </c>
      <c r="AA5" s="136">
        <f>$C5*VLOOKUP($A5,'Non-energy Multiplier'!$A$1:$AQ$44,COLUMN('Non-energy Multiplier'!AA$1),0)</f>
        <v>0</v>
      </c>
      <c r="AB5" s="136">
        <f>$C5*VLOOKUP($A5,'Non-energy Multiplier'!$A$1:$AQ$44,COLUMN('Non-energy Multiplier'!AB$1),0)</f>
        <v>0</v>
      </c>
      <c r="AC5" s="136">
        <f>$C5*VLOOKUP($A5,'Non-energy Multiplier'!$A$1:$AQ$44,COLUMN('Non-energy Multiplier'!AC$1),0)</f>
        <v>0</v>
      </c>
      <c r="AD5" s="136">
        <f>$C5*VLOOKUP($A5,'Non-energy Multiplier'!$A$1:$AQ$44,COLUMN('Non-energy Multiplier'!AD$1),0)</f>
        <v>0</v>
      </c>
      <c r="AE5" s="136">
        <f>$C5*VLOOKUP($A5,'Non-energy Multiplier'!$A$1:$AQ$44,COLUMN('Non-energy Multiplier'!AE$1),0)</f>
        <v>0</v>
      </c>
      <c r="AF5" s="136">
        <f>$C5*VLOOKUP($A5,'Non-energy Multiplier'!$A$1:$AQ$44,COLUMN('Non-energy Multiplier'!AF$1),0)</f>
        <v>0</v>
      </c>
      <c r="AG5" s="136">
        <f>$C5*VLOOKUP($A5,'Non-energy Multiplier'!$A$1:$AQ$44,COLUMN('Non-energy Multiplier'!AG$1),0)</f>
        <v>0</v>
      </c>
      <c r="AH5" s="136">
        <f>$C5*VLOOKUP($A5,'Non-energy Multiplier'!$A$1:$AQ$44,COLUMN('Non-energy Multiplier'!AH$1),0)</f>
        <v>0</v>
      </c>
      <c r="AI5" s="136">
        <f>$C5*VLOOKUP($A5,'Non-energy Multiplier'!$A$1:$AQ$44,COLUMN('Non-energy Multiplier'!AI$1),0)</f>
        <v>0</v>
      </c>
      <c r="AJ5" s="136">
        <f>$C5*VLOOKUP($A5,'Non-energy Multiplier'!$A$1:$AQ$44,COLUMN('Non-energy Multiplier'!AJ$1),0)</f>
        <v>0</v>
      </c>
      <c r="AK5" s="136">
        <f>$C5*VLOOKUP($A5,'Non-energy Multiplier'!$A$1:$AQ$44,COLUMN('Non-energy Multiplier'!AK$1),0)</f>
        <v>0</v>
      </c>
      <c r="AL5" s="136">
        <f>$C5*VLOOKUP($A5,'Non-energy Multiplier'!$A$1:$AQ$44,COLUMN('Non-energy Multiplier'!AL$1),0)</f>
        <v>0</v>
      </c>
      <c r="AM5" s="136">
        <f>$C5*VLOOKUP($A5,'Non-energy Multiplier'!$A$1:$AQ$44,COLUMN('Non-energy Multiplier'!AM$1),0)</f>
        <v>0</v>
      </c>
      <c r="AN5" s="136">
        <f>$C5*VLOOKUP($A5,'Non-energy Multiplier'!$A$1:$AQ$44,COLUMN('Non-energy Multiplier'!AN$1),0)</f>
        <v>0</v>
      </c>
      <c r="AO5" s="136">
        <f>$C5*VLOOKUP($A5,'Non-energy Multiplier'!$A$1:$AQ$44,COLUMN('Non-energy Multiplier'!AO$1),0)</f>
        <v>0</v>
      </c>
      <c r="AP5" s="136">
        <f>$C5*VLOOKUP($A5,'Non-energy Multiplier'!$A$1:$AQ$44,COLUMN('Non-energy Multiplier'!AP$1),0)</f>
        <v>0</v>
      </c>
      <c r="AQ5" s="136">
        <f>$C5*VLOOKUP($A5,'Non-energy Multiplier'!$A$1:$AQ$44,COLUMN('Non-energy Multiplier'!AQ$1),0)</f>
        <v>0</v>
      </c>
      <c r="AR5" s="136" t="str">
        <f>VLOOKUP($A5,'Sector Match'!$A$1:$B$43,2,0)</f>
        <v>other mining and quarrying 07T08</v>
      </c>
    </row>
    <row r="6" spans="1:44" x14ac:dyDescent="0.2">
      <c r="A6" s="12" t="s">
        <v>5</v>
      </c>
      <c r="B6" s="136">
        <f>'Non-energy Use 2019'!E118</f>
        <v>0</v>
      </c>
      <c r="C6" s="136">
        <f>'Non-energy Use 2020'!E118</f>
        <v>0</v>
      </c>
      <c r="D6" s="136">
        <f>$C6*VLOOKUP($A6,'Non-energy Multiplier'!$A$1:$AQ$44,COLUMN('Non-energy Multiplier'!D$1),0)</f>
        <v>0</v>
      </c>
      <c r="E6" s="136">
        <f>$C6*VLOOKUP($A6,'Non-energy Multiplier'!$A$1:$AQ$44,COLUMN('Non-energy Multiplier'!E$1),0)</f>
        <v>0</v>
      </c>
      <c r="F6" s="136">
        <f>$C6*VLOOKUP($A6,'Non-energy Multiplier'!$A$1:$AQ$44,COLUMN('Non-energy Multiplier'!F$1),0)</f>
        <v>0</v>
      </c>
      <c r="G6" s="136">
        <f>$C6*VLOOKUP($A6,'Non-energy Multiplier'!$A$1:$AQ$44,COLUMN('Non-energy Multiplier'!G$1),0)</f>
        <v>0</v>
      </c>
      <c r="H6" s="136">
        <f>$C6*VLOOKUP($A6,'Non-energy Multiplier'!$A$1:$AQ$44,COLUMN('Non-energy Multiplier'!H$1),0)</f>
        <v>0</v>
      </c>
      <c r="I6" s="136">
        <f>$C6*VLOOKUP($A6,'Non-energy Multiplier'!$A$1:$AQ$44,COLUMN('Non-energy Multiplier'!I$1),0)</f>
        <v>0</v>
      </c>
      <c r="J6" s="136">
        <f>$C6*VLOOKUP($A6,'Non-energy Multiplier'!$A$1:$AQ$44,COLUMN('Non-energy Multiplier'!J$1),0)</f>
        <v>0</v>
      </c>
      <c r="K6" s="136">
        <f>$C6*VLOOKUP($A6,'Non-energy Multiplier'!$A$1:$AQ$44,COLUMN('Non-energy Multiplier'!K$1),0)</f>
        <v>0</v>
      </c>
      <c r="L6" s="136">
        <f>$C6*VLOOKUP($A6,'Non-energy Multiplier'!$A$1:$AQ$44,COLUMN('Non-energy Multiplier'!L$1),0)</f>
        <v>0</v>
      </c>
      <c r="M6" s="136">
        <f>$C6*VLOOKUP($A6,'Non-energy Multiplier'!$A$1:$AQ$44,COLUMN('Non-energy Multiplier'!M$1),0)</f>
        <v>0</v>
      </c>
      <c r="N6" s="136">
        <f>$C6*VLOOKUP($A6,'Non-energy Multiplier'!$A$1:$AQ$44,COLUMN('Non-energy Multiplier'!N$1),0)</f>
        <v>0</v>
      </c>
      <c r="O6" s="136">
        <f>$C6*VLOOKUP($A6,'Non-energy Multiplier'!$A$1:$AQ$44,COLUMN('Non-energy Multiplier'!O$1),0)</f>
        <v>0</v>
      </c>
      <c r="P6" s="136">
        <f>$C6*VLOOKUP($A6,'Non-energy Multiplier'!$A$1:$AQ$44,COLUMN('Non-energy Multiplier'!P$1),0)</f>
        <v>0</v>
      </c>
      <c r="Q6" s="136">
        <f>$C6*VLOOKUP($A6,'Non-energy Multiplier'!$A$1:$AQ$44,COLUMN('Non-energy Multiplier'!Q$1),0)</f>
        <v>0</v>
      </c>
      <c r="R6" s="136">
        <f>$C6*VLOOKUP($A6,'Non-energy Multiplier'!$A$1:$AQ$44,COLUMN('Non-energy Multiplier'!R$1),0)</f>
        <v>0</v>
      </c>
      <c r="S6" s="136">
        <f>$C6*VLOOKUP($A6,'Non-energy Multiplier'!$A$1:$AQ$44,COLUMN('Non-energy Multiplier'!S$1),0)</f>
        <v>0</v>
      </c>
      <c r="T6" s="136">
        <f>$C6*VLOOKUP($A6,'Non-energy Multiplier'!$A$1:$AQ$44,COLUMN('Non-energy Multiplier'!T$1),0)</f>
        <v>0</v>
      </c>
      <c r="U6" s="136">
        <f>$C6*VLOOKUP($A6,'Non-energy Multiplier'!$A$1:$AQ$44,COLUMN('Non-energy Multiplier'!U$1),0)</f>
        <v>0</v>
      </c>
      <c r="V6" s="136">
        <f>$C6*VLOOKUP($A6,'Non-energy Multiplier'!$A$1:$AQ$44,COLUMN('Non-energy Multiplier'!V$1),0)</f>
        <v>0</v>
      </c>
      <c r="W6" s="136">
        <f>$C6*VLOOKUP($A6,'Non-energy Multiplier'!$A$1:$AQ$44,COLUMN('Non-energy Multiplier'!W$1),0)</f>
        <v>0</v>
      </c>
      <c r="X6" s="136">
        <f>$C6*VLOOKUP($A6,'Non-energy Multiplier'!$A$1:$AQ$44,COLUMN('Non-energy Multiplier'!X$1),0)</f>
        <v>0</v>
      </c>
      <c r="Y6" s="136">
        <f>$C6*VLOOKUP($A6,'Non-energy Multiplier'!$A$1:$AQ$44,COLUMN('Non-energy Multiplier'!Y$1),0)</f>
        <v>0</v>
      </c>
      <c r="Z6" s="136">
        <f>$C6*VLOOKUP($A6,'Non-energy Multiplier'!$A$1:$AQ$44,COLUMN('Non-energy Multiplier'!Z$1),0)</f>
        <v>0</v>
      </c>
      <c r="AA6" s="136">
        <f>$C6*VLOOKUP($A6,'Non-energy Multiplier'!$A$1:$AQ$44,COLUMN('Non-energy Multiplier'!AA$1),0)</f>
        <v>0</v>
      </c>
      <c r="AB6" s="136">
        <f>$C6*VLOOKUP($A6,'Non-energy Multiplier'!$A$1:$AQ$44,COLUMN('Non-energy Multiplier'!AB$1),0)</f>
        <v>0</v>
      </c>
      <c r="AC6" s="136">
        <f>$C6*VLOOKUP($A6,'Non-energy Multiplier'!$A$1:$AQ$44,COLUMN('Non-energy Multiplier'!AC$1),0)</f>
        <v>0</v>
      </c>
      <c r="AD6" s="136">
        <f>$C6*VLOOKUP($A6,'Non-energy Multiplier'!$A$1:$AQ$44,COLUMN('Non-energy Multiplier'!AD$1),0)</f>
        <v>0</v>
      </c>
      <c r="AE6" s="136">
        <f>$C6*VLOOKUP($A6,'Non-energy Multiplier'!$A$1:$AQ$44,COLUMN('Non-energy Multiplier'!AE$1),0)</f>
        <v>0</v>
      </c>
      <c r="AF6" s="136">
        <f>$C6*VLOOKUP($A6,'Non-energy Multiplier'!$A$1:$AQ$44,COLUMN('Non-energy Multiplier'!AF$1),0)</f>
        <v>0</v>
      </c>
      <c r="AG6" s="136">
        <f>$C6*VLOOKUP($A6,'Non-energy Multiplier'!$A$1:$AQ$44,COLUMN('Non-energy Multiplier'!AG$1),0)</f>
        <v>0</v>
      </c>
      <c r="AH6" s="136">
        <f>$C6*VLOOKUP($A6,'Non-energy Multiplier'!$A$1:$AQ$44,COLUMN('Non-energy Multiplier'!AH$1),0)</f>
        <v>0</v>
      </c>
      <c r="AI6" s="136">
        <f>$C6*VLOOKUP($A6,'Non-energy Multiplier'!$A$1:$AQ$44,COLUMN('Non-energy Multiplier'!AI$1),0)</f>
        <v>0</v>
      </c>
      <c r="AJ6" s="136">
        <f>$C6*VLOOKUP($A6,'Non-energy Multiplier'!$A$1:$AQ$44,COLUMN('Non-energy Multiplier'!AJ$1),0)</f>
        <v>0</v>
      </c>
      <c r="AK6" s="136">
        <f>$C6*VLOOKUP($A6,'Non-energy Multiplier'!$A$1:$AQ$44,COLUMN('Non-energy Multiplier'!AK$1),0)</f>
        <v>0</v>
      </c>
      <c r="AL6" s="136">
        <f>$C6*VLOOKUP($A6,'Non-energy Multiplier'!$A$1:$AQ$44,COLUMN('Non-energy Multiplier'!AL$1),0)</f>
        <v>0</v>
      </c>
      <c r="AM6" s="136">
        <f>$C6*VLOOKUP($A6,'Non-energy Multiplier'!$A$1:$AQ$44,COLUMN('Non-energy Multiplier'!AM$1),0)</f>
        <v>0</v>
      </c>
      <c r="AN6" s="136">
        <f>$C6*VLOOKUP($A6,'Non-energy Multiplier'!$A$1:$AQ$44,COLUMN('Non-energy Multiplier'!AN$1),0)</f>
        <v>0</v>
      </c>
      <c r="AO6" s="136">
        <f>$C6*VLOOKUP($A6,'Non-energy Multiplier'!$A$1:$AQ$44,COLUMN('Non-energy Multiplier'!AO$1),0)</f>
        <v>0</v>
      </c>
      <c r="AP6" s="136">
        <f>$C6*VLOOKUP($A6,'Non-energy Multiplier'!$A$1:$AQ$44,COLUMN('Non-energy Multiplier'!AP$1),0)</f>
        <v>0</v>
      </c>
      <c r="AQ6" s="136">
        <f>$C6*VLOOKUP($A6,'Non-energy Multiplier'!$A$1:$AQ$44,COLUMN('Non-energy Multiplier'!AQ$1),0)</f>
        <v>0</v>
      </c>
      <c r="AR6" s="136" t="str">
        <f>VLOOKUP($A6,'Sector Match'!$A$1:$B$43,2,0)</f>
        <v>other mining and quarrying 07T08</v>
      </c>
    </row>
    <row r="7" spans="1:44" x14ac:dyDescent="0.2">
      <c r="A7" s="12" t="s">
        <v>6</v>
      </c>
      <c r="B7" s="136">
        <f>'Non-energy Use 2019'!E119</f>
        <v>0</v>
      </c>
      <c r="C7" s="136">
        <f>'Non-energy Use 2020'!E119</f>
        <v>0</v>
      </c>
      <c r="D7" s="136">
        <f>$C7*VLOOKUP($A7,'Non-energy Multiplier'!$A$1:$AQ$44,COLUMN('Non-energy Multiplier'!D$1),0)</f>
        <v>0</v>
      </c>
      <c r="E7" s="136">
        <f>$C7*VLOOKUP($A7,'Non-energy Multiplier'!$A$1:$AQ$44,COLUMN('Non-energy Multiplier'!E$1),0)</f>
        <v>0</v>
      </c>
      <c r="F7" s="136">
        <f>$C7*VLOOKUP($A7,'Non-energy Multiplier'!$A$1:$AQ$44,COLUMN('Non-energy Multiplier'!F$1),0)</f>
        <v>0</v>
      </c>
      <c r="G7" s="136">
        <f>$C7*VLOOKUP($A7,'Non-energy Multiplier'!$A$1:$AQ$44,COLUMN('Non-energy Multiplier'!G$1),0)</f>
        <v>0</v>
      </c>
      <c r="H7" s="136">
        <f>$C7*VLOOKUP($A7,'Non-energy Multiplier'!$A$1:$AQ$44,COLUMN('Non-energy Multiplier'!H$1),0)</f>
        <v>0</v>
      </c>
      <c r="I7" s="136">
        <f>$C7*VLOOKUP($A7,'Non-energy Multiplier'!$A$1:$AQ$44,COLUMN('Non-energy Multiplier'!I$1),0)</f>
        <v>0</v>
      </c>
      <c r="J7" s="136">
        <f>$C7*VLOOKUP($A7,'Non-energy Multiplier'!$A$1:$AQ$44,COLUMN('Non-energy Multiplier'!J$1),0)</f>
        <v>0</v>
      </c>
      <c r="K7" s="136">
        <f>$C7*VLOOKUP($A7,'Non-energy Multiplier'!$A$1:$AQ$44,COLUMN('Non-energy Multiplier'!K$1),0)</f>
        <v>0</v>
      </c>
      <c r="L7" s="136">
        <f>$C7*VLOOKUP($A7,'Non-energy Multiplier'!$A$1:$AQ$44,COLUMN('Non-energy Multiplier'!L$1),0)</f>
        <v>0</v>
      </c>
      <c r="M7" s="136">
        <f>$C7*VLOOKUP($A7,'Non-energy Multiplier'!$A$1:$AQ$44,COLUMN('Non-energy Multiplier'!M$1),0)</f>
        <v>0</v>
      </c>
      <c r="N7" s="136">
        <f>$C7*VLOOKUP($A7,'Non-energy Multiplier'!$A$1:$AQ$44,COLUMN('Non-energy Multiplier'!N$1),0)</f>
        <v>0</v>
      </c>
      <c r="O7" s="136">
        <f>$C7*VLOOKUP($A7,'Non-energy Multiplier'!$A$1:$AQ$44,COLUMN('Non-energy Multiplier'!O$1),0)</f>
        <v>0</v>
      </c>
      <c r="P7" s="136">
        <f>$C7*VLOOKUP($A7,'Non-energy Multiplier'!$A$1:$AQ$44,COLUMN('Non-energy Multiplier'!P$1),0)</f>
        <v>0</v>
      </c>
      <c r="Q7" s="136">
        <f>$C7*VLOOKUP($A7,'Non-energy Multiplier'!$A$1:$AQ$44,COLUMN('Non-energy Multiplier'!Q$1),0)</f>
        <v>0</v>
      </c>
      <c r="R7" s="136">
        <f>$C7*VLOOKUP($A7,'Non-energy Multiplier'!$A$1:$AQ$44,COLUMN('Non-energy Multiplier'!R$1),0)</f>
        <v>0</v>
      </c>
      <c r="S7" s="136">
        <f>$C7*VLOOKUP($A7,'Non-energy Multiplier'!$A$1:$AQ$44,COLUMN('Non-energy Multiplier'!S$1),0)</f>
        <v>0</v>
      </c>
      <c r="T7" s="136">
        <f>$C7*VLOOKUP($A7,'Non-energy Multiplier'!$A$1:$AQ$44,COLUMN('Non-energy Multiplier'!T$1),0)</f>
        <v>0</v>
      </c>
      <c r="U7" s="136">
        <f>$C7*VLOOKUP($A7,'Non-energy Multiplier'!$A$1:$AQ$44,COLUMN('Non-energy Multiplier'!U$1),0)</f>
        <v>0</v>
      </c>
      <c r="V7" s="136">
        <f>$C7*VLOOKUP($A7,'Non-energy Multiplier'!$A$1:$AQ$44,COLUMN('Non-energy Multiplier'!V$1),0)</f>
        <v>0</v>
      </c>
      <c r="W7" s="136">
        <f>$C7*VLOOKUP($A7,'Non-energy Multiplier'!$A$1:$AQ$44,COLUMN('Non-energy Multiplier'!W$1),0)</f>
        <v>0</v>
      </c>
      <c r="X7" s="136">
        <f>$C7*VLOOKUP($A7,'Non-energy Multiplier'!$A$1:$AQ$44,COLUMN('Non-energy Multiplier'!X$1),0)</f>
        <v>0</v>
      </c>
      <c r="Y7" s="136">
        <f>$C7*VLOOKUP($A7,'Non-energy Multiplier'!$A$1:$AQ$44,COLUMN('Non-energy Multiplier'!Y$1),0)</f>
        <v>0</v>
      </c>
      <c r="Z7" s="136">
        <f>$C7*VLOOKUP($A7,'Non-energy Multiplier'!$A$1:$AQ$44,COLUMN('Non-energy Multiplier'!Z$1),0)</f>
        <v>0</v>
      </c>
      <c r="AA7" s="136">
        <f>$C7*VLOOKUP($A7,'Non-energy Multiplier'!$A$1:$AQ$44,COLUMN('Non-energy Multiplier'!AA$1),0)</f>
        <v>0</v>
      </c>
      <c r="AB7" s="136">
        <f>$C7*VLOOKUP($A7,'Non-energy Multiplier'!$A$1:$AQ$44,COLUMN('Non-energy Multiplier'!AB$1),0)</f>
        <v>0</v>
      </c>
      <c r="AC7" s="136">
        <f>$C7*VLOOKUP($A7,'Non-energy Multiplier'!$A$1:$AQ$44,COLUMN('Non-energy Multiplier'!AC$1),0)</f>
        <v>0</v>
      </c>
      <c r="AD7" s="136">
        <f>$C7*VLOOKUP($A7,'Non-energy Multiplier'!$A$1:$AQ$44,COLUMN('Non-energy Multiplier'!AD$1),0)</f>
        <v>0</v>
      </c>
      <c r="AE7" s="136">
        <f>$C7*VLOOKUP($A7,'Non-energy Multiplier'!$A$1:$AQ$44,COLUMN('Non-energy Multiplier'!AE$1),0)</f>
        <v>0</v>
      </c>
      <c r="AF7" s="136">
        <f>$C7*VLOOKUP($A7,'Non-energy Multiplier'!$A$1:$AQ$44,COLUMN('Non-energy Multiplier'!AF$1),0)</f>
        <v>0</v>
      </c>
      <c r="AG7" s="136">
        <f>$C7*VLOOKUP($A7,'Non-energy Multiplier'!$A$1:$AQ$44,COLUMN('Non-energy Multiplier'!AG$1),0)</f>
        <v>0</v>
      </c>
      <c r="AH7" s="136">
        <f>$C7*VLOOKUP($A7,'Non-energy Multiplier'!$A$1:$AQ$44,COLUMN('Non-energy Multiplier'!AH$1),0)</f>
        <v>0</v>
      </c>
      <c r="AI7" s="136">
        <f>$C7*VLOOKUP($A7,'Non-energy Multiplier'!$A$1:$AQ$44,COLUMN('Non-energy Multiplier'!AI$1),0)</f>
        <v>0</v>
      </c>
      <c r="AJ7" s="136">
        <f>$C7*VLOOKUP($A7,'Non-energy Multiplier'!$A$1:$AQ$44,COLUMN('Non-energy Multiplier'!AJ$1),0)</f>
        <v>0</v>
      </c>
      <c r="AK7" s="136">
        <f>$C7*VLOOKUP($A7,'Non-energy Multiplier'!$A$1:$AQ$44,COLUMN('Non-energy Multiplier'!AK$1),0)</f>
        <v>0</v>
      </c>
      <c r="AL7" s="136">
        <f>$C7*VLOOKUP($A7,'Non-energy Multiplier'!$A$1:$AQ$44,COLUMN('Non-energy Multiplier'!AL$1),0)</f>
        <v>0</v>
      </c>
      <c r="AM7" s="136">
        <f>$C7*VLOOKUP($A7,'Non-energy Multiplier'!$A$1:$AQ$44,COLUMN('Non-energy Multiplier'!AM$1),0)</f>
        <v>0</v>
      </c>
      <c r="AN7" s="136">
        <f>$C7*VLOOKUP($A7,'Non-energy Multiplier'!$A$1:$AQ$44,COLUMN('Non-energy Multiplier'!AN$1),0)</f>
        <v>0</v>
      </c>
      <c r="AO7" s="136">
        <f>$C7*VLOOKUP($A7,'Non-energy Multiplier'!$A$1:$AQ$44,COLUMN('Non-energy Multiplier'!AO$1),0)</f>
        <v>0</v>
      </c>
      <c r="AP7" s="136">
        <f>$C7*VLOOKUP($A7,'Non-energy Multiplier'!$A$1:$AQ$44,COLUMN('Non-energy Multiplier'!AP$1),0)</f>
        <v>0</v>
      </c>
      <c r="AQ7" s="136">
        <f>$C7*VLOOKUP($A7,'Non-energy Multiplier'!$A$1:$AQ$44,COLUMN('Non-energy Multiplier'!AQ$1),0)</f>
        <v>0</v>
      </c>
      <c r="AR7" s="136" t="str">
        <f>VLOOKUP($A7,'Sector Match'!$A$1:$B$43,2,0)</f>
        <v>other mining and quarrying 07T08</v>
      </c>
    </row>
    <row r="8" spans="1:44" x14ac:dyDescent="0.2">
      <c r="A8" s="12" t="s">
        <v>7</v>
      </c>
      <c r="B8" s="136">
        <f>'Non-energy Use 2019'!E120</f>
        <v>0</v>
      </c>
      <c r="C8" s="136">
        <f>'Non-energy Use 2020'!E120</f>
        <v>0</v>
      </c>
      <c r="D8" s="136">
        <f>$C8*VLOOKUP($A8,'Non-energy Multiplier'!$A$1:$AQ$44,COLUMN('Non-energy Multiplier'!D$1),0)</f>
        <v>0</v>
      </c>
      <c r="E8" s="136">
        <f>$C8*VLOOKUP($A8,'Non-energy Multiplier'!$A$1:$AQ$44,COLUMN('Non-energy Multiplier'!E$1),0)</f>
        <v>0</v>
      </c>
      <c r="F8" s="136">
        <f>$C8*VLOOKUP($A8,'Non-energy Multiplier'!$A$1:$AQ$44,COLUMN('Non-energy Multiplier'!F$1),0)</f>
        <v>0</v>
      </c>
      <c r="G8" s="136">
        <f>$C8*VLOOKUP($A8,'Non-energy Multiplier'!$A$1:$AQ$44,COLUMN('Non-energy Multiplier'!G$1),0)</f>
        <v>0</v>
      </c>
      <c r="H8" s="136">
        <f>$C8*VLOOKUP($A8,'Non-energy Multiplier'!$A$1:$AQ$44,COLUMN('Non-energy Multiplier'!H$1),0)</f>
        <v>0</v>
      </c>
      <c r="I8" s="136">
        <f>$C8*VLOOKUP($A8,'Non-energy Multiplier'!$A$1:$AQ$44,COLUMN('Non-energy Multiplier'!I$1),0)</f>
        <v>0</v>
      </c>
      <c r="J8" s="136">
        <f>$C8*VLOOKUP($A8,'Non-energy Multiplier'!$A$1:$AQ$44,COLUMN('Non-energy Multiplier'!J$1),0)</f>
        <v>0</v>
      </c>
      <c r="K8" s="136">
        <f>$C8*VLOOKUP($A8,'Non-energy Multiplier'!$A$1:$AQ$44,COLUMN('Non-energy Multiplier'!K$1),0)</f>
        <v>0</v>
      </c>
      <c r="L8" s="136">
        <f>$C8*VLOOKUP($A8,'Non-energy Multiplier'!$A$1:$AQ$44,COLUMN('Non-energy Multiplier'!L$1),0)</f>
        <v>0</v>
      </c>
      <c r="M8" s="136">
        <f>$C8*VLOOKUP($A8,'Non-energy Multiplier'!$A$1:$AQ$44,COLUMN('Non-energy Multiplier'!M$1),0)</f>
        <v>0</v>
      </c>
      <c r="N8" s="136">
        <f>$C8*VLOOKUP($A8,'Non-energy Multiplier'!$A$1:$AQ$44,COLUMN('Non-energy Multiplier'!N$1),0)</f>
        <v>0</v>
      </c>
      <c r="O8" s="136">
        <f>$C8*VLOOKUP($A8,'Non-energy Multiplier'!$A$1:$AQ$44,COLUMN('Non-energy Multiplier'!O$1),0)</f>
        <v>0</v>
      </c>
      <c r="P8" s="136">
        <f>$C8*VLOOKUP($A8,'Non-energy Multiplier'!$A$1:$AQ$44,COLUMN('Non-energy Multiplier'!P$1),0)</f>
        <v>0</v>
      </c>
      <c r="Q8" s="136">
        <f>$C8*VLOOKUP($A8,'Non-energy Multiplier'!$A$1:$AQ$44,COLUMN('Non-energy Multiplier'!Q$1),0)</f>
        <v>0</v>
      </c>
      <c r="R8" s="136">
        <f>$C8*VLOOKUP($A8,'Non-energy Multiplier'!$A$1:$AQ$44,COLUMN('Non-energy Multiplier'!R$1),0)</f>
        <v>0</v>
      </c>
      <c r="S8" s="136">
        <f>$C8*VLOOKUP($A8,'Non-energy Multiplier'!$A$1:$AQ$44,COLUMN('Non-energy Multiplier'!S$1),0)</f>
        <v>0</v>
      </c>
      <c r="T8" s="136">
        <f>$C8*VLOOKUP($A8,'Non-energy Multiplier'!$A$1:$AQ$44,COLUMN('Non-energy Multiplier'!T$1),0)</f>
        <v>0</v>
      </c>
      <c r="U8" s="136">
        <f>$C8*VLOOKUP($A8,'Non-energy Multiplier'!$A$1:$AQ$44,COLUMN('Non-energy Multiplier'!U$1),0)</f>
        <v>0</v>
      </c>
      <c r="V8" s="136">
        <f>$C8*VLOOKUP($A8,'Non-energy Multiplier'!$A$1:$AQ$44,COLUMN('Non-energy Multiplier'!V$1),0)</f>
        <v>0</v>
      </c>
      <c r="W8" s="136">
        <f>$C8*VLOOKUP($A8,'Non-energy Multiplier'!$A$1:$AQ$44,COLUMN('Non-energy Multiplier'!W$1),0)</f>
        <v>0</v>
      </c>
      <c r="X8" s="136">
        <f>$C8*VLOOKUP($A8,'Non-energy Multiplier'!$A$1:$AQ$44,COLUMN('Non-energy Multiplier'!X$1),0)</f>
        <v>0</v>
      </c>
      <c r="Y8" s="136">
        <f>$C8*VLOOKUP($A8,'Non-energy Multiplier'!$A$1:$AQ$44,COLUMN('Non-energy Multiplier'!Y$1),0)</f>
        <v>0</v>
      </c>
      <c r="Z8" s="136">
        <f>$C8*VLOOKUP($A8,'Non-energy Multiplier'!$A$1:$AQ$44,COLUMN('Non-energy Multiplier'!Z$1),0)</f>
        <v>0</v>
      </c>
      <c r="AA8" s="136">
        <f>$C8*VLOOKUP($A8,'Non-energy Multiplier'!$A$1:$AQ$44,COLUMN('Non-energy Multiplier'!AA$1),0)</f>
        <v>0</v>
      </c>
      <c r="AB8" s="136">
        <f>$C8*VLOOKUP($A8,'Non-energy Multiplier'!$A$1:$AQ$44,COLUMN('Non-energy Multiplier'!AB$1),0)</f>
        <v>0</v>
      </c>
      <c r="AC8" s="136">
        <f>$C8*VLOOKUP($A8,'Non-energy Multiplier'!$A$1:$AQ$44,COLUMN('Non-energy Multiplier'!AC$1),0)</f>
        <v>0</v>
      </c>
      <c r="AD8" s="136">
        <f>$C8*VLOOKUP($A8,'Non-energy Multiplier'!$A$1:$AQ$44,COLUMN('Non-energy Multiplier'!AD$1),0)</f>
        <v>0</v>
      </c>
      <c r="AE8" s="136">
        <f>$C8*VLOOKUP($A8,'Non-energy Multiplier'!$A$1:$AQ$44,COLUMN('Non-energy Multiplier'!AE$1),0)</f>
        <v>0</v>
      </c>
      <c r="AF8" s="136">
        <f>$C8*VLOOKUP($A8,'Non-energy Multiplier'!$A$1:$AQ$44,COLUMN('Non-energy Multiplier'!AF$1),0)</f>
        <v>0</v>
      </c>
      <c r="AG8" s="136">
        <f>$C8*VLOOKUP($A8,'Non-energy Multiplier'!$A$1:$AQ$44,COLUMN('Non-energy Multiplier'!AG$1),0)</f>
        <v>0</v>
      </c>
      <c r="AH8" s="136">
        <f>$C8*VLOOKUP($A8,'Non-energy Multiplier'!$A$1:$AQ$44,COLUMN('Non-energy Multiplier'!AH$1),0)</f>
        <v>0</v>
      </c>
      <c r="AI8" s="136">
        <f>$C8*VLOOKUP($A8,'Non-energy Multiplier'!$A$1:$AQ$44,COLUMN('Non-energy Multiplier'!AI$1),0)</f>
        <v>0</v>
      </c>
      <c r="AJ8" s="136">
        <f>$C8*VLOOKUP($A8,'Non-energy Multiplier'!$A$1:$AQ$44,COLUMN('Non-energy Multiplier'!AJ$1),0)</f>
        <v>0</v>
      </c>
      <c r="AK8" s="136">
        <f>$C8*VLOOKUP($A8,'Non-energy Multiplier'!$A$1:$AQ$44,COLUMN('Non-energy Multiplier'!AK$1),0)</f>
        <v>0</v>
      </c>
      <c r="AL8" s="136">
        <f>$C8*VLOOKUP($A8,'Non-energy Multiplier'!$A$1:$AQ$44,COLUMN('Non-energy Multiplier'!AL$1),0)</f>
        <v>0</v>
      </c>
      <c r="AM8" s="136">
        <f>$C8*VLOOKUP($A8,'Non-energy Multiplier'!$A$1:$AQ$44,COLUMN('Non-energy Multiplier'!AM$1),0)</f>
        <v>0</v>
      </c>
      <c r="AN8" s="136">
        <f>$C8*VLOOKUP($A8,'Non-energy Multiplier'!$A$1:$AQ$44,COLUMN('Non-energy Multiplier'!AN$1),0)</f>
        <v>0</v>
      </c>
      <c r="AO8" s="136">
        <f>$C8*VLOOKUP($A8,'Non-energy Multiplier'!$A$1:$AQ$44,COLUMN('Non-energy Multiplier'!AO$1),0)</f>
        <v>0</v>
      </c>
      <c r="AP8" s="136">
        <f>$C8*VLOOKUP($A8,'Non-energy Multiplier'!$A$1:$AQ$44,COLUMN('Non-energy Multiplier'!AP$1),0)</f>
        <v>0</v>
      </c>
      <c r="AQ8" s="136">
        <f>$C8*VLOOKUP($A8,'Non-energy Multiplier'!$A$1:$AQ$44,COLUMN('Non-energy Multiplier'!AQ$1),0)</f>
        <v>0</v>
      </c>
      <c r="AR8" s="136" t="str">
        <f>VLOOKUP($A8,'Sector Match'!$A$1:$B$43,2,0)</f>
        <v>Mining Support Service Activities 09</v>
      </c>
    </row>
    <row r="9" spans="1:44" x14ac:dyDescent="0.2">
      <c r="A9" s="12" t="s">
        <v>8</v>
      </c>
      <c r="B9" s="136">
        <f>'Non-energy Use 2019'!E121</f>
        <v>0</v>
      </c>
      <c r="C9" s="136">
        <f>'Non-energy Use 2020'!E121</f>
        <v>0</v>
      </c>
      <c r="D9" s="136">
        <f>$C9*VLOOKUP($A9,'Non-energy Multiplier'!$A$1:$AQ$44,COLUMN('Non-energy Multiplier'!D$1),0)</f>
        <v>0</v>
      </c>
      <c r="E9" s="136">
        <f>$C9*VLOOKUP($A9,'Non-energy Multiplier'!$A$1:$AQ$44,COLUMN('Non-energy Multiplier'!E$1),0)</f>
        <v>0</v>
      </c>
      <c r="F9" s="136">
        <f>$C9*VLOOKUP($A9,'Non-energy Multiplier'!$A$1:$AQ$44,COLUMN('Non-energy Multiplier'!F$1),0)</f>
        <v>0</v>
      </c>
      <c r="G9" s="136">
        <f>$C9*VLOOKUP($A9,'Non-energy Multiplier'!$A$1:$AQ$44,COLUMN('Non-energy Multiplier'!G$1),0)</f>
        <v>0</v>
      </c>
      <c r="H9" s="136">
        <f>$C9*VLOOKUP($A9,'Non-energy Multiplier'!$A$1:$AQ$44,COLUMN('Non-energy Multiplier'!H$1),0)</f>
        <v>0</v>
      </c>
      <c r="I9" s="136">
        <f>$C9*VLOOKUP($A9,'Non-energy Multiplier'!$A$1:$AQ$44,COLUMN('Non-energy Multiplier'!I$1),0)</f>
        <v>0</v>
      </c>
      <c r="J9" s="136">
        <f>$C9*VLOOKUP($A9,'Non-energy Multiplier'!$A$1:$AQ$44,COLUMN('Non-energy Multiplier'!J$1),0)</f>
        <v>0</v>
      </c>
      <c r="K9" s="136">
        <f>$C9*VLOOKUP($A9,'Non-energy Multiplier'!$A$1:$AQ$44,COLUMN('Non-energy Multiplier'!K$1),0)</f>
        <v>0</v>
      </c>
      <c r="L9" s="136">
        <f>$C9*VLOOKUP($A9,'Non-energy Multiplier'!$A$1:$AQ$44,COLUMN('Non-energy Multiplier'!L$1),0)</f>
        <v>0</v>
      </c>
      <c r="M9" s="136">
        <f>$C9*VLOOKUP($A9,'Non-energy Multiplier'!$A$1:$AQ$44,COLUMN('Non-energy Multiplier'!M$1),0)</f>
        <v>0</v>
      </c>
      <c r="N9" s="136">
        <f>$C9*VLOOKUP($A9,'Non-energy Multiplier'!$A$1:$AQ$44,COLUMN('Non-energy Multiplier'!N$1),0)</f>
        <v>0</v>
      </c>
      <c r="O9" s="136">
        <f>$C9*VLOOKUP($A9,'Non-energy Multiplier'!$A$1:$AQ$44,COLUMN('Non-energy Multiplier'!O$1),0)</f>
        <v>0</v>
      </c>
      <c r="P9" s="136">
        <f>$C9*VLOOKUP($A9,'Non-energy Multiplier'!$A$1:$AQ$44,COLUMN('Non-energy Multiplier'!P$1),0)</f>
        <v>0</v>
      </c>
      <c r="Q9" s="136">
        <f>$C9*VLOOKUP($A9,'Non-energy Multiplier'!$A$1:$AQ$44,COLUMN('Non-energy Multiplier'!Q$1),0)</f>
        <v>0</v>
      </c>
      <c r="R9" s="136">
        <f>$C9*VLOOKUP($A9,'Non-energy Multiplier'!$A$1:$AQ$44,COLUMN('Non-energy Multiplier'!R$1),0)</f>
        <v>0</v>
      </c>
      <c r="S9" s="136">
        <f>$C9*VLOOKUP($A9,'Non-energy Multiplier'!$A$1:$AQ$44,COLUMN('Non-energy Multiplier'!S$1),0)</f>
        <v>0</v>
      </c>
      <c r="T9" s="136">
        <f>$C9*VLOOKUP($A9,'Non-energy Multiplier'!$A$1:$AQ$44,COLUMN('Non-energy Multiplier'!T$1),0)</f>
        <v>0</v>
      </c>
      <c r="U9" s="136">
        <f>$C9*VLOOKUP($A9,'Non-energy Multiplier'!$A$1:$AQ$44,COLUMN('Non-energy Multiplier'!U$1),0)</f>
        <v>0</v>
      </c>
      <c r="V9" s="136">
        <f>$C9*VLOOKUP($A9,'Non-energy Multiplier'!$A$1:$AQ$44,COLUMN('Non-energy Multiplier'!V$1),0)</f>
        <v>0</v>
      </c>
      <c r="W9" s="136">
        <f>$C9*VLOOKUP($A9,'Non-energy Multiplier'!$A$1:$AQ$44,COLUMN('Non-energy Multiplier'!W$1),0)</f>
        <v>0</v>
      </c>
      <c r="X9" s="136">
        <f>$C9*VLOOKUP($A9,'Non-energy Multiplier'!$A$1:$AQ$44,COLUMN('Non-energy Multiplier'!X$1),0)</f>
        <v>0</v>
      </c>
      <c r="Y9" s="136">
        <f>$C9*VLOOKUP($A9,'Non-energy Multiplier'!$A$1:$AQ$44,COLUMN('Non-energy Multiplier'!Y$1),0)</f>
        <v>0</v>
      </c>
      <c r="Z9" s="136">
        <f>$C9*VLOOKUP($A9,'Non-energy Multiplier'!$A$1:$AQ$44,COLUMN('Non-energy Multiplier'!Z$1),0)</f>
        <v>0</v>
      </c>
      <c r="AA9" s="136">
        <f>$C9*VLOOKUP($A9,'Non-energy Multiplier'!$A$1:$AQ$44,COLUMN('Non-energy Multiplier'!AA$1),0)</f>
        <v>0</v>
      </c>
      <c r="AB9" s="136">
        <f>$C9*VLOOKUP($A9,'Non-energy Multiplier'!$A$1:$AQ$44,COLUMN('Non-energy Multiplier'!AB$1),0)</f>
        <v>0</v>
      </c>
      <c r="AC9" s="136">
        <f>$C9*VLOOKUP($A9,'Non-energy Multiplier'!$A$1:$AQ$44,COLUMN('Non-energy Multiplier'!AC$1),0)</f>
        <v>0</v>
      </c>
      <c r="AD9" s="136">
        <f>$C9*VLOOKUP($A9,'Non-energy Multiplier'!$A$1:$AQ$44,COLUMN('Non-energy Multiplier'!AD$1),0)</f>
        <v>0</v>
      </c>
      <c r="AE9" s="136">
        <f>$C9*VLOOKUP($A9,'Non-energy Multiplier'!$A$1:$AQ$44,COLUMN('Non-energy Multiplier'!AE$1),0)</f>
        <v>0</v>
      </c>
      <c r="AF9" s="136">
        <f>$C9*VLOOKUP($A9,'Non-energy Multiplier'!$A$1:$AQ$44,COLUMN('Non-energy Multiplier'!AF$1),0)</f>
        <v>0</v>
      </c>
      <c r="AG9" s="136">
        <f>$C9*VLOOKUP($A9,'Non-energy Multiplier'!$A$1:$AQ$44,COLUMN('Non-energy Multiplier'!AG$1),0)</f>
        <v>0</v>
      </c>
      <c r="AH9" s="136">
        <f>$C9*VLOOKUP($A9,'Non-energy Multiplier'!$A$1:$AQ$44,COLUMN('Non-energy Multiplier'!AH$1),0)</f>
        <v>0</v>
      </c>
      <c r="AI9" s="136">
        <f>$C9*VLOOKUP($A9,'Non-energy Multiplier'!$A$1:$AQ$44,COLUMN('Non-energy Multiplier'!AI$1),0)</f>
        <v>0</v>
      </c>
      <c r="AJ9" s="136">
        <f>$C9*VLOOKUP($A9,'Non-energy Multiplier'!$A$1:$AQ$44,COLUMN('Non-energy Multiplier'!AJ$1),0)</f>
        <v>0</v>
      </c>
      <c r="AK9" s="136">
        <f>$C9*VLOOKUP($A9,'Non-energy Multiplier'!$A$1:$AQ$44,COLUMN('Non-energy Multiplier'!AK$1),0)</f>
        <v>0</v>
      </c>
      <c r="AL9" s="136">
        <f>$C9*VLOOKUP($A9,'Non-energy Multiplier'!$A$1:$AQ$44,COLUMN('Non-energy Multiplier'!AL$1),0)</f>
        <v>0</v>
      </c>
      <c r="AM9" s="136">
        <f>$C9*VLOOKUP($A9,'Non-energy Multiplier'!$A$1:$AQ$44,COLUMN('Non-energy Multiplier'!AM$1),0)</f>
        <v>0</v>
      </c>
      <c r="AN9" s="136">
        <f>$C9*VLOOKUP($A9,'Non-energy Multiplier'!$A$1:$AQ$44,COLUMN('Non-energy Multiplier'!AN$1),0)</f>
        <v>0</v>
      </c>
      <c r="AO9" s="136">
        <f>$C9*VLOOKUP($A9,'Non-energy Multiplier'!$A$1:$AQ$44,COLUMN('Non-energy Multiplier'!AO$1),0)</f>
        <v>0</v>
      </c>
      <c r="AP9" s="136">
        <f>$C9*VLOOKUP($A9,'Non-energy Multiplier'!$A$1:$AQ$44,COLUMN('Non-energy Multiplier'!AP$1),0)</f>
        <v>0</v>
      </c>
      <c r="AQ9" s="136">
        <f>$C9*VLOOKUP($A9,'Non-energy Multiplier'!$A$1:$AQ$44,COLUMN('Non-energy Multiplier'!AQ$1),0)</f>
        <v>0</v>
      </c>
      <c r="AR9" s="136" t="str">
        <f>VLOOKUP($A9,'Sector Match'!$A$1:$B$43,2,0)</f>
        <v>Mining Support Service Activities 09</v>
      </c>
    </row>
    <row r="10" spans="1:44" x14ac:dyDescent="0.2">
      <c r="A10" s="12" t="s">
        <v>9</v>
      </c>
      <c r="B10" s="136">
        <f>'Non-energy Use 2019'!E122</f>
        <v>0</v>
      </c>
      <c r="C10" s="136">
        <f>'Non-energy Use 2020'!E122</f>
        <v>0</v>
      </c>
      <c r="D10" s="136">
        <f>$C10*VLOOKUP($A10,'Non-energy Multiplier'!$A$1:$AQ$44,COLUMN('Non-energy Multiplier'!D$1),0)</f>
        <v>0</v>
      </c>
      <c r="E10" s="136">
        <f>$C10*VLOOKUP($A10,'Non-energy Multiplier'!$A$1:$AQ$44,COLUMN('Non-energy Multiplier'!E$1),0)</f>
        <v>0</v>
      </c>
      <c r="F10" s="136">
        <f>$C10*VLOOKUP($A10,'Non-energy Multiplier'!$A$1:$AQ$44,COLUMN('Non-energy Multiplier'!F$1),0)</f>
        <v>0</v>
      </c>
      <c r="G10" s="136">
        <f>$C10*VLOOKUP($A10,'Non-energy Multiplier'!$A$1:$AQ$44,COLUMN('Non-energy Multiplier'!G$1),0)</f>
        <v>0</v>
      </c>
      <c r="H10" s="136">
        <f>$C10*VLOOKUP($A10,'Non-energy Multiplier'!$A$1:$AQ$44,COLUMN('Non-energy Multiplier'!H$1),0)</f>
        <v>0</v>
      </c>
      <c r="I10" s="136">
        <f>$C10*VLOOKUP($A10,'Non-energy Multiplier'!$A$1:$AQ$44,COLUMN('Non-energy Multiplier'!I$1),0)</f>
        <v>0</v>
      </c>
      <c r="J10" s="136">
        <f>$C10*VLOOKUP($A10,'Non-energy Multiplier'!$A$1:$AQ$44,COLUMN('Non-energy Multiplier'!J$1),0)</f>
        <v>0</v>
      </c>
      <c r="K10" s="136">
        <f>$C10*VLOOKUP($A10,'Non-energy Multiplier'!$A$1:$AQ$44,COLUMN('Non-energy Multiplier'!K$1),0)</f>
        <v>0</v>
      </c>
      <c r="L10" s="136">
        <f>$C10*VLOOKUP($A10,'Non-energy Multiplier'!$A$1:$AQ$44,COLUMN('Non-energy Multiplier'!L$1),0)</f>
        <v>0</v>
      </c>
      <c r="M10" s="136">
        <f>$C10*VLOOKUP($A10,'Non-energy Multiplier'!$A$1:$AQ$44,COLUMN('Non-energy Multiplier'!M$1),0)</f>
        <v>0</v>
      </c>
      <c r="N10" s="136">
        <f>$C10*VLOOKUP($A10,'Non-energy Multiplier'!$A$1:$AQ$44,COLUMN('Non-energy Multiplier'!N$1),0)</f>
        <v>0</v>
      </c>
      <c r="O10" s="136">
        <f>$C10*VLOOKUP($A10,'Non-energy Multiplier'!$A$1:$AQ$44,COLUMN('Non-energy Multiplier'!O$1),0)</f>
        <v>0</v>
      </c>
      <c r="P10" s="136">
        <f>$C10*VLOOKUP($A10,'Non-energy Multiplier'!$A$1:$AQ$44,COLUMN('Non-energy Multiplier'!P$1),0)</f>
        <v>0</v>
      </c>
      <c r="Q10" s="136">
        <f>$C10*VLOOKUP($A10,'Non-energy Multiplier'!$A$1:$AQ$44,COLUMN('Non-energy Multiplier'!Q$1),0)</f>
        <v>0</v>
      </c>
      <c r="R10" s="136">
        <f>$C10*VLOOKUP($A10,'Non-energy Multiplier'!$A$1:$AQ$44,COLUMN('Non-energy Multiplier'!R$1),0)</f>
        <v>0</v>
      </c>
      <c r="S10" s="136">
        <f>$C10*VLOOKUP($A10,'Non-energy Multiplier'!$A$1:$AQ$44,COLUMN('Non-energy Multiplier'!S$1),0)</f>
        <v>0</v>
      </c>
      <c r="T10" s="136">
        <f>$C10*VLOOKUP($A10,'Non-energy Multiplier'!$A$1:$AQ$44,COLUMN('Non-energy Multiplier'!T$1),0)</f>
        <v>0</v>
      </c>
      <c r="U10" s="136">
        <f>$C10*VLOOKUP($A10,'Non-energy Multiplier'!$A$1:$AQ$44,COLUMN('Non-energy Multiplier'!U$1),0)</f>
        <v>0</v>
      </c>
      <c r="V10" s="136">
        <f>$C10*VLOOKUP($A10,'Non-energy Multiplier'!$A$1:$AQ$44,COLUMN('Non-energy Multiplier'!V$1),0)</f>
        <v>0</v>
      </c>
      <c r="W10" s="136">
        <f>$C10*VLOOKUP($A10,'Non-energy Multiplier'!$A$1:$AQ$44,COLUMN('Non-energy Multiplier'!W$1),0)</f>
        <v>0</v>
      </c>
      <c r="X10" s="136">
        <f>$C10*VLOOKUP($A10,'Non-energy Multiplier'!$A$1:$AQ$44,COLUMN('Non-energy Multiplier'!X$1),0)</f>
        <v>0</v>
      </c>
      <c r="Y10" s="136">
        <f>$C10*VLOOKUP($A10,'Non-energy Multiplier'!$A$1:$AQ$44,COLUMN('Non-energy Multiplier'!Y$1),0)</f>
        <v>0</v>
      </c>
      <c r="Z10" s="136">
        <f>$C10*VLOOKUP($A10,'Non-energy Multiplier'!$A$1:$AQ$44,COLUMN('Non-energy Multiplier'!Z$1),0)</f>
        <v>0</v>
      </c>
      <c r="AA10" s="136">
        <f>$C10*VLOOKUP($A10,'Non-energy Multiplier'!$A$1:$AQ$44,COLUMN('Non-energy Multiplier'!AA$1),0)</f>
        <v>0</v>
      </c>
      <c r="AB10" s="136">
        <f>$C10*VLOOKUP($A10,'Non-energy Multiplier'!$A$1:$AQ$44,COLUMN('Non-energy Multiplier'!AB$1),0)</f>
        <v>0</v>
      </c>
      <c r="AC10" s="136">
        <f>$C10*VLOOKUP($A10,'Non-energy Multiplier'!$A$1:$AQ$44,COLUMN('Non-energy Multiplier'!AC$1),0)</f>
        <v>0</v>
      </c>
      <c r="AD10" s="136">
        <f>$C10*VLOOKUP($A10,'Non-energy Multiplier'!$A$1:$AQ$44,COLUMN('Non-energy Multiplier'!AD$1),0)</f>
        <v>0</v>
      </c>
      <c r="AE10" s="136">
        <f>$C10*VLOOKUP($A10,'Non-energy Multiplier'!$A$1:$AQ$44,COLUMN('Non-energy Multiplier'!AE$1),0)</f>
        <v>0</v>
      </c>
      <c r="AF10" s="136">
        <f>$C10*VLOOKUP($A10,'Non-energy Multiplier'!$A$1:$AQ$44,COLUMN('Non-energy Multiplier'!AF$1),0)</f>
        <v>0</v>
      </c>
      <c r="AG10" s="136">
        <f>$C10*VLOOKUP($A10,'Non-energy Multiplier'!$A$1:$AQ$44,COLUMN('Non-energy Multiplier'!AG$1),0)</f>
        <v>0</v>
      </c>
      <c r="AH10" s="136">
        <f>$C10*VLOOKUP($A10,'Non-energy Multiplier'!$A$1:$AQ$44,COLUMN('Non-energy Multiplier'!AH$1),0)</f>
        <v>0</v>
      </c>
      <c r="AI10" s="136">
        <f>$C10*VLOOKUP($A10,'Non-energy Multiplier'!$A$1:$AQ$44,COLUMN('Non-energy Multiplier'!AI$1),0)</f>
        <v>0</v>
      </c>
      <c r="AJ10" s="136">
        <f>$C10*VLOOKUP($A10,'Non-energy Multiplier'!$A$1:$AQ$44,COLUMN('Non-energy Multiplier'!AJ$1),0)</f>
        <v>0</v>
      </c>
      <c r="AK10" s="136">
        <f>$C10*VLOOKUP($A10,'Non-energy Multiplier'!$A$1:$AQ$44,COLUMN('Non-energy Multiplier'!AK$1),0)</f>
        <v>0</v>
      </c>
      <c r="AL10" s="136">
        <f>$C10*VLOOKUP($A10,'Non-energy Multiplier'!$A$1:$AQ$44,COLUMN('Non-energy Multiplier'!AL$1),0)</f>
        <v>0</v>
      </c>
      <c r="AM10" s="136">
        <f>$C10*VLOOKUP($A10,'Non-energy Multiplier'!$A$1:$AQ$44,COLUMN('Non-energy Multiplier'!AM$1),0)</f>
        <v>0</v>
      </c>
      <c r="AN10" s="136">
        <f>$C10*VLOOKUP($A10,'Non-energy Multiplier'!$A$1:$AQ$44,COLUMN('Non-energy Multiplier'!AN$1),0)</f>
        <v>0</v>
      </c>
      <c r="AO10" s="136">
        <f>$C10*VLOOKUP($A10,'Non-energy Multiplier'!$A$1:$AQ$44,COLUMN('Non-energy Multiplier'!AO$1),0)</f>
        <v>0</v>
      </c>
      <c r="AP10" s="136">
        <f>$C10*VLOOKUP($A10,'Non-energy Multiplier'!$A$1:$AQ$44,COLUMN('Non-energy Multiplier'!AP$1),0)</f>
        <v>0</v>
      </c>
      <c r="AQ10" s="136">
        <f>$C10*VLOOKUP($A10,'Non-energy Multiplier'!$A$1:$AQ$44,COLUMN('Non-energy Multiplier'!AQ$1),0)</f>
        <v>0</v>
      </c>
      <c r="AR10" s="136" t="str">
        <f>VLOOKUP($A10,'Sector Match'!$A$1:$B$43,2,0)</f>
        <v>food beverage and tobacco 10T12</v>
      </c>
    </row>
    <row r="11" spans="1:44" x14ac:dyDescent="0.2">
      <c r="A11" s="12" t="s">
        <v>10</v>
      </c>
      <c r="B11" s="136">
        <f>'Non-energy Use 2019'!E123</f>
        <v>0</v>
      </c>
      <c r="C11" s="136">
        <f>'Non-energy Use 2020'!E123</f>
        <v>0</v>
      </c>
      <c r="D11" s="136">
        <f>$C11*VLOOKUP($A11,'Non-energy Multiplier'!$A$1:$AQ$44,COLUMN('Non-energy Multiplier'!D$1),0)</f>
        <v>0</v>
      </c>
      <c r="E11" s="136">
        <f>$C11*VLOOKUP($A11,'Non-energy Multiplier'!$A$1:$AQ$44,COLUMN('Non-energy Multiplier'!E$1),0)</f>
        <v>0</v>
      </c>
      <c r="F11" s="136">
        <f>$C11*VLOOKUP($A11,'Non-energy Multiplier'!$A$1:$AQ$44,COLUMN('Non-energy Multiplier'!F$1),0)</f>
        <v>0</v>
      </c>
      <c r="G11" s="136">
        <f>$C11*VLOOKUP($A11,'Non-energy Multiplier'!$A$1:$AQ$44,COLUMN('Non-energy Multiplier'!G$1),0)</f>
        <v>0</v>
      </c>
      <c r="H11" s="136">
        <f>$C11*VLOOKUP($A11,'Non-energy Multiplier'!$A$1:$AQ$44,COLUMN('Non-energy Multiplier'!H$1),0)</f>
        <v>0</v>
      </c>
      <c r="I11" s="136">
        <f>$C11*VLOOKUP($A11,'Non-energy Multiplier'!$A$1:$AQ$44,COLUMN('Non-energy Multiplier'!I$1),0)</f>
        <v>0</v>
      </c>
      <c r="J11" s="136">
        <f>$C11*VLOOKUP($A11,'Non-energy Multiplier'!$A$1:$AQ$44,COLUMN('Non-energy Multiplier'!J$1),0)</f>
        <v>0</v>
      </c>
      <c r="K11" s="136">
        <f>$C11*VLOOKUP($A11,'Non-energy Multiplier'!$A$1:$AQ$44,COLUMN('Non-energy Multiplier'!K$1),0)</f>
        <v>0</v>
      </c>
      <c r="L11" s="136">
        <f>$C11*VLOOKUP($A11,'Non-energy Multiplier'!$A$1:$AQ$44,COLUMN('Non-energy Multiplier'!L$1),0)</f>
        <v>0</v>
      </c>
      <c r="M11" s="136">
        <f>$C11*VLOOKUP($A11,'Non-energy Multiplier'!$A$1:$AQ$44,COLUMN('Non-energy Multiplier'!M$1),0)</f>
        <v>0</v>
      </c>
      <c r="N11" s="136">
        <f>$C11*VLOOKUP($A11,'Non-energy Multiplier'!$A$1:$AQ$44,COLUMN('Non-energy Multiplier'!N$1),0)</f>
        <v>0</v>
      </c>
      <c r="O11" s="136">
        <f>$C11*VLOOKUP($A11,'Non-energy Multiplier'!$A$1:$AQ$44,COLUMN('Non-energy Multiplier'!O$1),0)</f>
        <v>0</v>
      </c>
      <c r="P11" s="136">
        <f>$C11*VLOOKUP($A11,'Non-energy Multiplier'!$A$1:$AQ$44,COLUMN('Non-energy Multiplier'!P$1),0)</f>
        <v>0</v>
      </c>
      <c r="Q11" s="136">
        <f>$C11*VLOOKUP($A11,'Non-energy Multiplier'!$A$1:$AQ$44,COLUMN('Non-energy Multiplier'!Q$1),0)</f>
        <v>0</v>
      </c>
      <c r="R11" s="136">
        <f>$C11*VLOOKUP($A11,'Non-energy Multiplier'!$A$1:$AQ$44,COLUMN('Non-energy Multiplier'!R$1),0)</f>
        <v>0</v>
      </c>
      <c r="S11" s="136">
        <f>$C11*VLOOKUP($A11,'Non-energy Multiplier'!$A$1:$AQ$44,COLUMN('Non-energy Multiplier'!S$1),0)</f>
        <v>0</v>
      </c>
      <c r="T11" s="136">
        <f>$C11*VLOOKUP($A11,'Non-energy Multiplier'!$A$1:$AQ$44,COLUMN('Non-energy Multiplier'!T$1),0)</f>
        <v>0</v>
      </c>
      <c r="U11" s="136">
        <f>$C11*VLOOKUP($A11,'Non-energy Multiplier'!$A$1:$AQ$44,COLUMN('Non-energy Multiplier'!U$1),0)</f>
        <v>0</v>
      </c>
      <c r="V11" s="136">
        <f>$C11*VLOOKUP($A11,'Non-energy Multiplier'!$A$1:$AQ$44,COLUMN('Non-energy Multiplier'!V$1),0)</f>
        <v>0</v>
      </c>
      <c r="W11" s="136">
        <f>$C11*VLOOKUP($A11,'Non-energy Multiplier'!$A$1:$AQ$44,COLUMN('Non-energy Multiplier'!W$1),0)</f>
        <v>0</v>
      </c>
      <c r="X11" s="136">
        <f>$C11*VLOOKUP($A11,'Non-energy Multiplier'!$A$1:$AQ$44,COLUMN('Non-energy Multiplier'!X$1),0)</f>
        <v>0</v>
      </c>
      <c r="Y11" s="136">
        <f>$C11*VLOOKUP($A11,'Non-energy Multiplier'!$A$1:$AQ$44,COLUMN('Non-energy Multiplier'!Y$1),0)</f>
        <v>0</v>
      </c>
      <c r="Z11" s="136">
        <f>$C11*VLOOKUP($A11,'Non-energy Multiplier'!$A$1:$AQ$44,COLUMN('Non-energy Multiplier'!Z$1),0)</f>
        <v>0</v>
      </c>
      <c r="AA11" s="136">
        <f>$C11*VLOOKUP($A11,'Non-energy Multiplier'!$A$1:$AQ$44,COLUMN('Non-energy Multiplier'!AA$1),0)</f>
        <v>0</v>
      </c>
      <c r="AB11" s="136">
        <f>$C11*VLOOKUP($A11,'Non-energy Multiplier'!$A$1:$AQ$44,COLUMN('Non-energy Multiplier'!AB$1),0)</f>
        <v>0</v>
      </c>
      <c r="AC11" s="136">
        <f>$C11*VLOOKUP($A11,'Non-energy Multiplier'!$A$1:$AQ$44,COLUMN('Non-energy Multiplier'!AC$1),0)</f>
        <v>0</v>
      </c>
      <c r="AD11" s="136">
        <f>$C11*VLOOKUP($A11,'Non-energy Multiplier'!$A$1:$AQ$44,COLUMN('Non-energy Multiplier'!AD$1),0)</f>
        <v>0</v>
      </c>
      <c r="AE11" s="136">
        <f>$C11*VLOOKUP($A11,'Non-energy Multiplier'!$A$1:$AQ$44,COLUMN('Non-energy Multiplier'!AE$1),0)</f>
        <v>0</v>
      </c>
      <c r="AF11" s="136">
        <f>$C11*VLOOKUP($A11,'Non-energy Multiplier'!$A$1:$AQ$44,COLUMN('Non-energy Multiplier'!AF$1),0)</f>
        <v>0</v>
      </c>
      <c r="AG11" s="136">
        <f>$C11*VLOOKUP($A11,'Non-energy Multiplier'!$A$1:$AQ$44,COLUMN('Non-energy Multiplier'!AG$1),0)</f>
        <v>0</v>
      </c>
      <c r="AH11" s="136">
        <f>$C11*VLOOKUP($A11,'Non-energy Multiplier'!$A$1:$AQ$44,COLUMN('Non-energy Multiplier'!AH$1),0)</f>
        <v>0</v>
      </c>
      <c r="AI11" s="136">
        <f>$C11*VLOOKUP($A11,'Non-energy Multiplier'!$A$1:$AQ$44,COLUMN('Non-energy Multiplier'!AI$1),0)</f>
        <v>0</v>
      </c>
      <c r="AJ11" s="136">
        <f>$C11*VLOOKUP($A11,'Non-energy Multiplier'!$A$1:$AQ$44,COLUMN('Non-energy Multiplier'!AJ$1),0)</f>
        <v>0</v>
      </c>
      <c r="AK11" s="136">
        <f>$C11*VLOOKUP($A11,'Non-energy Multiplier'!$A$1:$AQ$44,COLUMN('Non-energy Multiplier'!AK$1),0)</f>
        <v>0</v>
      </c>
      <c r="AL11" s="136">
        <f>$C11*VLOOKUP($A11,'Non-energy Multiplier'!$A$1:$AQ$44,COLUMN('Non-energy Multiplier'!AL$1),0)</f>
        <v>0</v>
      </c>
      <c r="AM11" s="136">
        <f>$C11*VLOOKUP($A11,'Non-energy Multiplier'!$A$1:$AQ$44,COLUMN('Non-energy Multiplier'!AM$1),0)</f>
        <v>0</v>
      </c>
      <c r="AN11" s="136">
        <f>$C11*VLOOKUP($A11,'Non-energy Multiplier'!$A$1:$AQ$44,COLUMN('Non-energy Multiplier'!AN$1),0)</f>
        <v>0</v>
      </c>
      <c r="AO11" s="136">
        <f>$C11*VLOOKUP($A11,'Non-energy Multiplier'!$A$1:$AQ$44,COLUMN('Non-energy Multiplier'!AO$1),0)</f>
        <v>0</v>
      </c>
      <c r="AP11" s="136">
        <f>$C11*VLOOKUP($A11,'Non-energy Multiplier'!$A$1:$AQ$44,COLUMN('Non-energy Multiplier'!AP$1),0)</f>
        <v>0</v>
      </c>
      <c r="AQ11" s="136">
        <f>$C11*VLOOKUP($A11,'Non-energy Multiplier'!$A$1:$AQ$44,COLUMN('Non-energy Multiplier'!AQ$1),0)</f>
        <v>0</v>
      </c>
      <c r="AR11" s="136" t="str">
        <f>VLOOKUP($A11,'Sector Match'!$A$1:$B$43,2,0)</f>
        <v>food beverage and tobacco 10T12</v>
      </c>
    </row>
    <row r="12" spans="1:44" x14ac:dyDescent="0.2">
      <c r="A12" s="12" t="s">
        <v>11</v>
      </c>
      <c r="B12" s="136">
        <f>'Non-energy Use 2019'!E124</f>
        <v>0</v>
      </c>
      <c r="C12" s="136">
        <f>'Non-energy Use 2020'!E124</f>
        <v>0</v>
      </c>
      <c r="D12" s="136">
        <f>$C12*VLOOKUP($A12,'Non-energy Multiplier'!$A$1:$AQ$44,COLUMN('Non-energy Multiplier'!D$1),0)</f>
        <v>0</v>
      </c>
      <c r="E12" s="136">
        <f>$C12*VLOOKUP($A12,'Non-energy Multiplier'!$A$1:$AQ$44,COLUMN('Non-energy Multiplier'!E$1),0)</f>
        <v>0</v>
      </c>
      <c r="F12" s="136">
        <f>$C12*VLOOKUP($A12,'Non-energy Multiplier'!$A$1:$AQ$44,COLUMN('Non-energy Multiplier'!F$1),0)</f>
        <v>0</v>
      </c>
      <c r="G12" s="136">
        <f>$C12*VLOOKUP($A12,'Non-energy Multiplier'!$A$1:$AQ$44,COLUMN('Non-energy Multiplier'!G$1),0)</f>
        <v>0</v>
      </c>
      <c r="H12" s="136">
        <f>$C12*VLOOKUP($A12,'Non-energy Multiplier'!$A$1:$AQ$44,COLUMN('Non-energy Multiplier'!H$1),0)</f>
        <v>0</v>
      </c>
      <c r="I12" s="136">
        <f>$C12*VLOOKUP($A12,'Non-energy Multiplier'!$A$1:$AQ$44,COLUMN('Non-energy Multiplier'!I$1),0)</f>
        <v>0</v>
      </c>
      <c r="J12" s="136">
        <f>$C12*VLOOKUP($A12,'Non-energy Multiplier'!$A$1:$AQ$44,COLUMN('Non-energy Multiplier'!J$1),0)</f>
        <v>0</v>
      </c>
      <c r="K12" s="136">
        <f>$C12*VLOOKUP($A12,'Non-energy Multiplier'!$A$1:$AQ$44,COLUMN('Non-energy Multiplier'!K$1),0)</f>
        <v>0</v>
      </c>
      <c r="L12" s="136">
        <f>$C12*VLOOKUP($A12,'Non-energy Multiplier'!$A$1:$AQ$44,COLUMN('Non-energy Multiplier'!L$1),0)</f>
        <v>0</v>
      </c>
      <c r="M12" s="136">
        <f>$C12*VLOOKUP($A12,'Non-energy Multiplier'!$A$1:$AQ$44,COLUMN('Non-energy Multiplier'!M$1),0)</f>
        <v>0</v>
      </c>
      <c r="N12" s="136">
        <f>$C12*VLOOKUP($A12,'Non-energy Multiplier'!$A$1:$AQ$44,COLUMN('Non-energy Multiplier'!N$1),0)</f>
        <v>0</v>
      </c>
      <c r="O12" s="136">
        <f>$C12*VLOOKUP($A12,'Non-energy Multiplier'!$A$1:$AQ$44,COLUMN('Non-energy Multiplier'!O$1),0)</f>
        <v>0</v>
      </c>
      <c r="P12" s="136">
        <f>$C12*VLOOKUP($A12,'Non-energy Multiplier'!$A$1:$AQ$44,COLUMN('Non-energy Multiplier'!P$1),0)</f>
        <v>0</v>
      </c>
      <c r="Q12" s="136">
        <f>$C12*VLOOKUP($A12,'Non-energy Multiplier'!$A$1:$AQ$44,COLUMN('Non-energy Multiplier'!Q$1),0)</f>
        <v>0</v>
      </c>
      <c r="R12" s="136">
        <f>$C12*VLOOKUP($A12,'Non-energy Multiplier'!$A$1:$AQ$44,COLUMN('Non-energy Multiplier'!R$1),0)</f>
        <v>0</v>
      </c>
      <c r="S12" s="136">
        <f>$C12*VLOOKUP($A12,'Non-energy Multiplier'!$A$1:$AQ$44,COLUMN('Non-energy Multiplier'!S$1),0)</f>
        <v>0</v>
      </c>
      <c r="T12" s="136">
        <f>$C12*VLOOKUP($A12,'Non-energy Multiplier'!$A$1:$AQ$44,COLUMN('Non-energy Multiplier'!T$1),0)</f>
        <v>0</v>
      </c>
      <c r="U12" s="136">
        <f>$C12*VLOOKUP($A12,'Non-energy Multiplier'!$A$1:$AQ$44,COLUMN('Non-energy Multiplier'!U$1),0)</f>
        <v>0</v>
      </c>
      <c r="V12" s="136">
        <f>$C12*VLOOKUP($A12,'Non-energy Multiplier'!$A$1:$AQ$44,COLUMN('Non-energy Multiplier'!V$1),0)</f>
        <v>0</v>
      </c>
      <c r="W12" s="136">
        <f>$C12*VLOOKUP($A12,'Non-energy Multiplier'!$A$1:$AQ$44,COLUMN('Non-energy Multiplier'!W$1),0)</f>
        <v>0</v>
      </c>
      <c r="X12" s="136">
        <f>$C12*VLOOKUP($A12,'Non-energy Multiplier'!$A$1:$AQ$44,COLUMN('Non-energy Multiplier'!X$1),0)</f>
        <v>0</v>
      </c>
      <c r="Y12" s="136">
        <f>$C12*VLOOKUP($A12,'Non-energy Multiplier'!$A$1:$AQ$44,COLUMN('Non-energy Multiplier'!Y$1),0)</f>
        <v>0</v>
      </c>
      <c r="Z12" s="136">
        <f>$C12*VLOOKUP($A12,'Non-energy Multiplier'!$A$1:$AQ$44,COLUMN('Non-energy Multiplier'!Z$1),0)</f>
        <v>0</v>
      </c>
      <c r="AA12" s="136">
        <f>$C12*VLOOKUP($A12,'Non-energy Multiplier'!$A$1:$AQ$44,COLUMN('Non-energy Multiplier'!AA$1),0)</f>
        <v>0</v>
      </c>
      <c r="AB12" s="136">
        <f>$C12*VLOOKUP($A12,'Non-energy Multiplier'!$A$1:$AQ$44,COLUMN('Non-energy Multiplier'!AB$1),0)</f>
        <v>0</v>
      </c>
      <c r="AC12" s="136">
        <f>$C12*VLOOKUP($A12,'Non-energy Multiplier'!$A$1:$AQ$44,COLUMN('Non-energy Multiplier'!AC$1),0)</f>
        <v>0</v>
      </c>
      <c r="AD12" s="136">
        <f>$C12*VLOOKUP($A12,'Non-energy Multiplier'!$A$1:$AQ$44,COLUMN('Non-energy Multiplier'!AD$1),0)</f>
        <v>0</v>
      </c>
      <c r="AE12" s="136">
        <f>$C12*VLOOKUP($A12,'Non-energy Multiplier'!$A$1:$AQ$44,COLUMN('Non-energy Multiplier'!AE$1),0)</f>
        <v>0</v>
      </c>
      <c r="AF12" s="136">
        <f>$C12*VLOOKUP($A12,'Non-energy Multiplier'!$A$1:$AQ$44,COLUMN('Non-energy Multiplier'!AF$1),0)</f>
        <v>0</v>
      </c>
      <c r="AG12" s="136">
        <f>$C12*VLOOKUP($A12,'Non-energy Multiplier'!$A$1:$AQ$44,COLUMN('Non-energy Multiplier'!AG$1),0)</f>
        <v>0</v>
      </c>
      <c r="AH12" s="136">
        <f>$C12*VLOOKUP($A12,'Non-energy Multiplier'!$A$1:$AQ$44,COLUMN('Non-energy Multiplier'!AH$1),0)</f>
        <v>0</v>
      </c>
      <c r="AI12" s="136">
        <f>$C12*VLOOKUP($A12,'Non-energy Multiplier'!$A$1:$AQ$44,COLUMN('Non-energy Multiplier'!AI$1),0)</f>
        <v>0</v>
      </c>
      <c r="AJ12" s="136">
        <f>$C12*VLOOKUP($A12,'Non-energy Multiplier'!$A$1:$AQ$44,COLUMN('Non-energy Multiplier'!AJ$1),0)</f>
        <v>0</v>
      </c>
      <c r="AK12" s="136">
        <f>$C12*VLOOKUP($A12,'Non-energy Multiplier'!$A$1:$AQ$44,COLUMN('Non-energy Multiplier'!AK$1),0)</f>
        <v>0</v>
      </c>
      <c r="AL12" s="136">
        <f>$C12*VLOOKUP($A12,'Non-energy Multiplier'!$A$1:$AQ$44,COLUMN('Non-energy Multiplier'!AL$1),0)</f>
        <v>0</v>
      </c>
      <c r="AM12" s="136">
        <f>$C12*VLOOKUP($A12,'Non-energy Multiplier'!$A$1:$AQ$44,COLUMN('Non-energy Multiplier'!AM$1),0)</f>
        <v>0</v>
      </c>
      <c r="AN12" s="136">
        <f>$C12*VLOOKUP($A12,'Non-energy Multiplier'!$A$1:$AQ$44,COLUMN('Non-energy Multiplier'!AN$1),0)</f>
        <v>0</v>
      </c>
      <c r="AO12" s="136">
        <f>$C12*VLOOKUP($A12,'Non-energy Multiplier'!$A$1:$AQ$44,COLUMN('Non-energy Multiplier'!AO$1),0)</f>
        <v>0</v>
      </c>
      <c r="AP12" s="136">
        <f>$C12*VLOOKUP($A12,'Non-energy Multiplier'!$A$1:$AQ$44,COLUMN('Non-energy Multiplier'!AP$1),0)</f>
        <v>0</v>
      </c>
      <c r="AQ12" s="136">
        <f>$C12*VLOOKUP($A12,'Non-energy Multiplier'!$A$1:$AQ$44,COLUMN('Non-energy Multiplier'!AQ$1),0)</f>
        <v>0</v>
      </c>
      <c r="AR12" s="136" t="str">
        <f>VLOOKUP($A12,'Sector Match'!$A$1:$B$43,2,0)</f>
        <v>food beverage and tobacco 10T12</v>
      </c>
    </row>
    <row r="13" spans="1:44" x14ac:dyDescent="0.2">
      <c r="A13" s="12" t="s">
        <v>12</v>
      </c>
      <c r="B13" s="136">
        <f>'Non-energy Use 2019'!E125</f>
        <v>0</v>
      </c>
      <c r="C13" s="136">
        <f>'Non-energy Use 2020'!E125</f>
        <v>0</v>
      </c>
      <c r="D13" s="136">
        <f>$C13*VLOOKUP($A13,'Non-energy Multiplier'!$A$1:$AQ$44,COLUMN('Non-energy Multiplier'!D$1),0)</f>
        <v>0</v>
      </c>
      <c r="E13" s="136">
        <f>$C13*VLOOKUP($A13,'Non-energy Multiplier'!$A$1:$AQ$44,COLUMN('Non-energy Multiplier'!E$1),0)</f>
        <v>0</v>
      </c>
      <c r="F13" s="136">
        <f>$C13*VLOOKUP($A13,'Non-energy Multiplier'!$A$1:$AQ$44,COLUMN('Non-energy Multiplier'!F$1),0)</f>
        <v>0</v>
      </c>
      <c r="G13" s="136">
        <f>$C13*VLOOKUP($A13,'Non-energy Multiplier'!$A$1:$AQ$44,COLUMN('Non-energy Multiplier'!G$1),0)</f>
        <v>0</v>
      </c>
      <c r="H13" s="136">
        <f>$C13*VLOOKUP($A13,'Non-energy Multiplier'!$A$1:$AQ$44,COLUMN('Non-energy Multiplier'!H$1),0)</f>
        <v>0</v>
      </c>
      <c r="I13" s="136">
        <f>$C13*VLOOKUP($A13,'Non-energy Multiplier'!$A$1:$AQ$44,COLUMN('Non-energy Multiplier'!I$1),0)</f>
        <v>0</v>
      </c>
      <c r="J13" s="136">
        <f>$C13*VLOOKUP($A13,'Non-energy Multiplier'!$A$1:$AQ$44,COLUMN('Non-energy Multiplier'!J$1),0)</f>
        <v>0</v>
      </c>
      <c r="K13" s="136">
        <f>$C13*VLOOKUP($A13,'Non-energy Multiplier'!$A$1:$AQ$44,COLUMN('Non-energy Multiplier'!K$1),0)</f>
        <v>0</v>
      </c>
      <c r="L13" s="136">
        <f>$C13*VLOOKUP($A13,'Non-energy Multiplier'!$A$1:$AQ$44,COLUMN('Non-energy Multiplier'!L$1),0)</f>
        <v>0</v>
      </c>
      <c r="M13" s="136">
        <f>$C13*VLOOKUP($A13,'Non-energy Multiplier'!$A$1:$AQ$44,COLUMN('Non-energy Multiplier'!M$1),0)</f>
        <v>0</v>
      </c>
      <c r="N13" s="136">
        <f>$C13*VLOOKUP($A13,'Non-energy Multiplier'!$A$1:$AQ$44,COLUMN('Non-energy Multiplier'!N$1),0)</f>
        <v>0</v>
      </c>
      <c r="O13" s="136">
        <f>$C13*VLOOKUP($A13,'Non-energy Multiplier'!$A$1:$AQ$44,COLUMN('Non-energy Multiplier'!O$1),0)</f>
        <v>0</v>
      </c>
      <c r="P13" s="136">
        <f>$C13*VLOOKUP($A13,'Non-energy Multiplier'!$A$1:$AQ$44,COLUMN('Non-energy Multiplier'!P$1),0)</f>
        <v>0</v>
      </c>
      <c r="Q13" s="136">
        <f>$C13*VLOOKUP($A13,'Non-energy Multiplier'!$A$1:$AQ$44,COLUMN('Non-energy Multiplier'!Q$1),0)</f>
        <v>0</v>
      </c>
      <c r="R13" s="136">
        <f>$C13*VLOOKUP($A13,'Non-energy Multiplier'!$A$1:$AQ$44,COLUMN('Non-energy Multiplier'!R$1),0)</f>
        <v>0</v>
      </c>
      <c r="S13" s="136">
        <f>$C13*VLOOKUP($A13,'Non-energy Multiplier'!$A$1:$AQ$44,COLUMN('Non-energy Multiplier'!S$1),0)</f>
        <v>0</v>
      </c>
      <c r="T13" s="136">
        <f>$C13*VLOOKUP($A13,'Non-energy Multiplier'!$A$1:$AQ$44,COLUMN('Non-energy Multiplier'!T$1),0)</f>
        <v>0</v>
      </c>
      <c r="U13" s="136">
        <f>$C13*VLOOKUP($A13,'Non-energy Multiplier'!$A$1:$AQ$44,COLUMN('Non-energy Multiplier'!U$1),0)</f>
        <v>0</v>
      </c>
      <c r="V13" s="136">
        <f>$C13*VLOOKUP($A13,'Non-energy Multiplier'!$A$1:$AQ$44,COLUMN('Non-energy Multiplier'!V$1),0)</f>
        <v>0</v>
      </c>
      <c r="W13" s="136">
        <f>$C13*VLOOKUP($A13,'Non-energy Multiplier'!$A$1:$AQ$44,COLUMN('Non-energy Multiplier'!W$1),0)</f>
        <v>0</v>
      </c>
      <c r="X13" s="136">
        <f>$C13*VLOOKUP($A13,'Non-energy Multiplier'!$A$1:$AQ$44,COLUMN('Non-energy Multiplier'!X$1),0)</f>
        <v>0</v>
      </c>
      <c r="Y13" s="136">
        <f>$C13*VLOOKUP($A13,'Non-energy Multiplier'!$A$1:$AQ$44,COLUMN('Non-energy Multiplier'!Y$1),0)</f>
        <v>0</v>
      </c>
      <c r="Z13" s="136">
        <f>$C13*VLOOKUP($A13,'Non-energy Multiplier'!$A$1:$AQ$44,COLUMN('Non-energy Multiplier'!Z$1),0)</f>
        <v>0</v>
      </c>
      <c r="AA13" s="136">
        <f>$C13*VLOOKUP($A13,'Non-energy Multiplier'!$A$1:$AQ$44,COLUMN('Non-energy Multiplier'!AA$1),0)</f>
        <v>0</v>
      </c>
      <c r="AB13" s="136">
        <f>$C13*VLOOKUP($A13,'Non-energy Multiplier'!$A$1:$AQ$44,COLUMN('Non-energy Multiplier'!AB$1),0)</f>
        <v>0</v>
      </c>
      <c r="AC13" s="136">
        <f>$C13*VLOOKUP($A13,'Non-energy Multiplier'!$A$1:$AQ$44,COLUMN('Non-energy Multiplier'!AC$1),0)</f>
        <v>0</v>
      </c>
      <c r="AD13" s="136">
        <f>$C13*VLOOKUP($A13,'Non-energy Multiplier'!$A$1:$AQ$44,COLUMN('Non-energy Multiplier'!AD$1),0)</f>
        <v>0</v>
      </c>
      <c r="AE13" s="136">
        <f>$C13*VLOOKUP($A13,'Non-energy Multiplier'!$A$1:$AQ$44,COLUMN('Non-energy Multiplier'!AE$1),0)</f>
        <v>0</v>
      </c>
      <c r="AF13" s="136">
        <f>$C13*VLOOKUP($A13,'Non-energy Multiplier'!$A$1:$AQ$44,COLUMN('Non-energy Multiplier'!AF$1),0)</f>
        <v>0</v>
      </c>
      <c r="AG13" s="136">
        <f>$C13*VLOOKUP($A13,'Non-energy Multiplier'!$A$1:$AQ$44,COLUMN('Non-energy Multiplier'!AG$1),0)</f>
        <v>0</v>
      </c>
      <c r="AH13" s="136">
        <f>$C13*VLOOKUP($A13,'Non-energy Multiplier'!$A$1:$AQ$44,COLUMN('Non-energy Multiplier'!AH$1),0)</f>
        <v>0</v>
      </c>
      <c r="AI13" s="136">
        <f>$C13*VLOOKUP($A13,'Non-energy Multiplier'!$A$1:$AQ$44,COLUMN('Non-energy Multiplier'!AI$1),0)</f>
        <v>0</v>
      </c>
      <c r="AJ13" s="136">
        <f>$C13*VLOOKUP($A13,'Non-energy Multiplier'!$A$1:$AQ$44,COLUMN('Non-energy Multiplier'!AJ$1),0)</f>
        <v>0</v>
      </c>
      <c r="AK13" s="136">
        <f>$C13*VLOOKUP($A13,'Non-energy Multiplier'!$A$1:$AQ$44,COLUMN('Non-energy Multiplier'!AK$1),0)</f>
        <v>0</v>
      </c>
      <c r="AL13" s="136">
        <f>$C13*VLOOKUP($A13,'Non-energy Multiplier'!$A$1:$AQ$44,COLUMN('Non-energy Multiplier'!AL$1),0)</f>
        <v>0</v>
      </c>
      <c r="AM13" s="136">
        <f>$C13*VLOOKUP($A13,'Non-energy Multiplier'!$A$1:$AQ$44,COLUMN('Non-energy Multiplier'!AM$1),0)</f>
        <v>0</v>
      </c>
      <c r="AN13" s="136">
        <f>$C13*VLOOKUP($A13,'Non-energy Multiplier'!$A$1:$AQ$44,COLUMN('Non-energy Multiplier'!AN$1),0)</f>
        <v>0</v>
      </c>
      <c r="AO13" s="136">
        <f>$C13*VLOOKUP($A13,'Non-energy Multiplier'!$A$1:$AQ$44,COLUMN('Non-energy Multiplier'!AO$1),0)</f>
        <v>0</v>
      </c>
      <c r="AP13" s="136">
        <f>$C13*VLOOKUP($A13,'Non-energy Multiplier'!$A$1:$AQ$44,COLUMN('Non-energy Multiplier'!AP$1),0)</f>
        <v>0</v>
      </c>
      <c r="AQ13" s="136">
        <f>$C13*VLOOKUP($A13,'Non-energy Multiplier'!$A$1:$AQ$44,COLUMN('Non-energy Multiplier'!AQ$1),0)</f>
        <v>0</v>
      </c>
      <c r="AR13" s="136" t="str">
        <f>VLOOKUP($A13,'Sector Match'!$A$1:$B$43,2,0)</f>
        <v>food beverage and tobacco 10T12</v>
      </c>
    </row>
    <row r="14" spans="1:44" x14ac:dyDescent="0.2">
      <c r="A14" s="12" t="s">
        <v>13</v>
      </c>
      <c r="B14" s="136">
        <f>'Non-energy Use 2019'!E126</f>
        <v>0</v>
      </c>
      <c r="C14" s="136">
        <f>'Non-energy Use 2020'!E126</f>
        <v>0</v>
      </c>
      <c r="D14" s="136">
        <f>$C14*VLOOKUP($A14,'Non-energy Multiplier'!$A$1:$AQ$44,COLUMN('Non-energy Multiplier'!D$1),0)</f>
        <v>0</v>
      </c>
      <c r="E14" s="136">
        <f>$C14*VLOOKUP($A14,'Non-energy Multiplier'!$A$1:$AQ$44,COLUMN('Non-energy Multiplier'!E$1),0)</f>
        <v>0</v>
      </c>
      <c r="F14" s="136">
        <f>$C14*VLOOKUP($A14,'Non-energy Multiplier'!$A$1:$AQ$44,COLUMN('Non-energy Multiplier'!F$1),0)</f>
        <v>0</v>
      </c>
      <c r="G14" s="136">
        <f>$C14*VLOOKUP($A14,'Non-energy Multiplier'!$A$1:$AQ$44,COLUMN('Non-energy Multiplier'!G$1),0)</f>
        <v>0</v>
      </c>
      <c r="H14" s="136">
        <f>$C14*VLOOKUP($A14,'Non-energy Multiplier'!$A$1:$AQ$44,COLUMN('Non-energy Multiplier'!H$1),0)</f>
        <v>0</v>
      </c>
      <c r="I14" s="136">
        <f>$C14*VLOOKUP($A14,'Non-energy Multiplier'!$A$1:$AQ$44,COLUMN('Non-energy Multiplier'!I$1),0)</f>
        <v>0</v>
      </c>
      <c r="J14" s="136">
        <f>$C14*VLOOKUP($A14,'Non-energy Multiplier'!$A$1:$AQ$44,COLUMN('Non-energy Multiplier'!J$1),0)</f>
        <v>0</v>
      </c>
      <c r="K14" s="136">
        <f>$C14*VLOOKUP($A14,'Non-energy Multiplier'!$A$1:$AQ$44,COLUMN('Non-energy Multiplier'!K$1),0)</f>
        <v>0</v>
      </c>
      <c r="L14" s="136">
        <f>$C14*VLOOKUP($A14,'Non-energy Multiplier'!$A$1:$AQ$44,COLUMN('Non-energy Multiplier'!L$1),0)</f>
        <v>0</v>
      </c>
      <c r="M14" s="136">
        <f>$C14*VLOOKUP($A14,'Non-energy Multiplier'!$A$1:$AQ$44,COLUMN('Non-energy Multiplier'!M$1),0)</f>
        <v>0</v>
      </c>
      <c r="N14" s="136">
        <f>$C14*VLOOKUP($A14,'Non-energy Multiplier'!$A$1:$AQ$44,COLUMN('Non-energy Multiplier'!N$1),0)</f>
        <v>0</v>
      </c>
      <c r="O14" s="136">
        <f>$C14*VLOOKUP($A14,'Non-energy Multiplier'!$A$1:$AQ$44,COLUMN('Non-energy Multiplier'!O$1),0)</f>
        <v>0</v>
      </c>
      <c r="P14" s="136">
        <f>$C14*VLOOKUP($A14,'Non-energy Multiplier'!$A$1:$AQ$44,COLUMN('Non-energy Multiplier'!P$1),0)</f>
        <v>0</v>
      </c>
      <c r="Q14" s="136">
        <f>$C14*VLOOKUP($A14,'Non-energy Multiplier'!$A$1:$AQ$44,COLUMN('Non-energy Multiplier'!Q$1),0)</f>
        <v>0</v>
      </c>
      <c r="R14" s="136">
        <f>$C14*VLOOKUP($A14,'Non-energy Multiplier'!$A$1:$AQ$44,COLUMN('Non-energy Multiplier'!R$1),0)</f>
        <v>0</v>
      </c>
      <c r="S14" s="136">
        <f>$C14*VLOOKUP($A14,'Non-energy Multiplier'!$A$1:$AQ$44,COLUMN('Non-energy Multiplier'!S$1),0)</f>
        <v>0</v>
      </c>
      <c r="T14" s="136">
        <f>$C14*VLOOKUP($A14,'Non-energy Multiplier'!$A$1:$AQ$44,COLUMN('Non-energy Multiplier'!T$1),0)</f>
        <v>0</v>
      </c>
      <c r="U14" s="136">
        <f>$C14*VLOOKUP($A14,'Non-energy Multiplier'!$A$1:$AQ$44,COLUMN('Non-energy Multiplier'!U$1),0)</f>
        <v>0</v>
      </c>
      <c r="V14" s="136">
        <f>$C14*VLOOKUP($A14,'Non-energy Multiplier'!$A$1:$AQ$44,COLUMN('Non-energy Multiplier'!V$1),0)</f>
        <v>0</v>
      </c>
      <c r="W14" s="136">
        <f>$C14*VLOOKUP($A14,'Non-energy Multiplier'!$A$1:$AQ$44,COLUMN('Non-energy Multiplier'!W$1),0)</f>
        <v>0</v>
      </c>
      <c r="X14" s="136">
        <f>$C14*VLOOKUP($A14,'Non-energy Multiplier'!$A$1:$AQ$44,COLUMN('Non-energy Multiplier'!X$1),0)</f>
        <v>0</v>
      </c>
      <c r="Y14" s="136">
        <f>$C14*VLOOKUP($A14,'Non-energy Multiplier'!$A$1:$AQ$44,COLUMN('Non-energy Multiplier'!Y$1),0)</f>
        <v>0</v>
      </c>
      <c r="Z14" s="136">
        <f>$C14*VLOOKUP($A14,'Non-energy Multiplier'!$A$1:$AQ$44,COLUMN('Non-energy Multiplier'!Z$1),0)</f>
        <v>0</v>
      </c>
      <c r="AA14" s="136">
        <f>$C14*VLOOKUP($A14,'Non-energy Multiplier'!$A$1:$AQ$44,COLUMN('Non-energy Multiplier'!AA$1),0)</f>
        <v>0</v>
      </c>
      <c r="AB14" s="136">
        <f>$C14*VLOOKUP($A14,'Non-energy Multiplier'!$A$1:$AQ$44,COLUMN('Non-energy Multiplier'!AB$1),0)</f>
        <v>0</v>
      </c>
      <c r="AC14" s="136">
        <f>$C14*VLOOKUP($A14,'Non-energy Multiplier'!$A$1:$AQ$44,COLUMN('Non-energy Multiplier'!AC$1),0)</f>
        <v>0</v>
      </c>
      <c r="AD14" s="136">
        <f>$C14*VLOOKUP($A14,'Non-energy Multiplier'!$A$1:$AQ$44,COLUMN('Non-energy Multiplier'!AD$1),0)</f>
        <v>0</v>
      </c>
      <c r="AE14" s="136">
        <f>$C14*VLOOKUP($A14,'Non-energy Multiplier'!$A$1:$AQ$44,COLUMN('Non-energy Multiplier'!AE$1),0)</f>
        <v>0</v>
      </c>
      <c r="AF14" s="136">
        <f>$C14*VLOOKUP($A14,'Non-energy Multiplier'!$A$1:$AQ$44,COLUMN('Non-energy Multiplier'!AF$1),0)</f>
        <v>0</v>
      </c>
      <c r="AG14" s="136">
        <f>$C14*VLOOKUP($A14,'Non-energy Multiplier'!$A$1:$AQ$44,COLUMN('Non-energy Multiplier'!AG$1),0)</f>
        <v>0</v>
      </c>
      <c r="AH14" s="136">
        <f>$C14*VLOOKUP($A14,'Non-energy Multiplier'!$A$1:$AQ$44,COLUMN('Non-energy Multiplier'!AH$1),0)</f>
        <v>0</v>
      </c>
      <c r="AI14" s="136">
        <f>$C14*VLOOKUP($A14,'Non-energy Multiplier'!$A$1:$AQ$44,COLUMN('Non-energy Multiplier'!AI$1),0)</f>
        <v>0</v>
      </c>
      <c r="AJ14" s="136">
        <f>$C14*VLOOKUP($A14,'Non-energy Multiplier'!$A$1:$AQ$44,COLUMN('Non-energy Multiplier'!AJ$1),0)</f>
        <v>0</v>
      </c>
      <c r="AK14" s="136">
        <f>$C14*VLOOKUP($A14,'Non-energy Multiplier'!$A$1:$AQ$44,COLUMN('Non-energy Multiplier'!AK$1),0)</f>
        <v>0</v>
      </c>
      <c r="AL14" s="136">
        <f>$C14*VLOOKUP($A14,'Non-energy Multiplier'!$A$1:$AQ$44,COLUMN('Non-energy Multiplier'!AL$1),0)</f>
        <v>0</v>
      </c>
      <c r="AM14" s="136">
        <f>$C14*VLOOKUP($A14,'Non-energy Multiplier'!$A$1:$AQ$44,COLUMN('Non-energy Multiplier'!AM$1),0)</f>
        <v>0</v>
      </c>
      <c r="AN14" s="136">
        <f>$C14*VLOOKUP($A14,'Non-energy Multiplier'!$A$1:$AQ$44,COLUMN('Non-energy Multiplier'!AN$1),0)</f>
        <v>0</v>
      </c>
      <c r="AO14" s="136">
        <f>$C14*VLOOKUP($A14,'Non-energy Multiplier'!$A$1:$AQ$44,COLUMN('Non-energy Multiplier'!AO$1),0)</f>
        <v>0</v>
      </c>
      <c r="AP14" s="136">
        <f>$C14*VLOOKUP($A14,'Non-energy Multiplier'!$A$1:$AQ$44,COLUMN('Non-energy Multiplier'!AP$1),0)</f>
        <v>0</v>
      </c>
      <c r="AQ14" s="136">
        <f>$C14*VLOOKUP($A14,'Non-energy Multiplier'!$A$1:$AQ$44,COLUMN('Non-energy Multiplier'!AQ$1),0)</f>
        <v>0</v>
      </c>
      <c r="AR14" s="136" t="str">
        <f>VLOOKUP($A14,'Sector Match'!$A$1:$B$43,2,0)</f>
        <v>textiles apparel and leather 13T15</v>
      </c>
    </row>
    <row r="15" spans="1:44" x14ac:dyDescent="0.2">
      <c r="A15" s="12" t="s">
        <v>14</v>
      </c>
      <c r="B15" s="136">
        <f>'Non-energy Use 2019'!E127</f>
        <v>0</v>
      </c>
      <c r="C15" s="136">
        <f>'Non-energy Use 2020'!E127</f>
        <v>0</v>
      </c>
      <c r="D15" s="136">
        <f>$C15*VLOOKUP($A15,'Non-energy Multiplier'!$A$1:$AQ$44,COLUMN('Non-energy Multiplier'!D$1),0)</f>
        <v>0</v>
      </c>
      <c r="E15" s="136">
        <f>$C15*VLOOKUP($A15,'Non-energy Multiplier'!$A$1:$AQ$44,COLUMN('Non-energy Multiplier'!E$1),0)</f>
        <v>0</v>
      </c>
      <c r="F15" s="136">
        <f>$C15*VLOOKUP($A15,'Non-energy Multiplier'!$A$1:$AQ$44,COLUMN('Non-energy Multiplier'!F$1),0)</f>
        <v>0</v>
      </c>
      <c r="G15" s="136">
        <f>$C15*VLOOKUP($A15,'Non-energy Multiplier'!$A$1:$AQ$44,COLUMN('Non-energy Multiplier'!G$1),0)</f>
        <v>0</v>
      </c>
      <c r="H15" s="136">
        <f>$C15*VLOOKUP($A15,'Non-energy Multiplier'!$A$1:$AQ$44,COLUMN('Non-energy Multiplier'!H$1),0)</f>
        <v>0</v>
      </c>
      <c r="I15" s="136">
        <f>$C15*VLOOKUP($A15,'Non-energy Multiplier'!$A$1:$AQ$44,COLUMN('Non-energy Multiplier'!I$1),0)</f>
        <v>0</v>
      </c>
      <c r="J15" s="136">
        <f>$C15*VLOOKUP($A15,'Non-energy Multiplier'!$A$1:$AQ$44,COLUMN('Non-energy Multiplier'!J$1),0)</f>
        <v>0</v>
      </c>
      <c r="K15" s="136">
        <f>$C15*VLOOKUP($A15,'Non-energy Multiplier'!$A$1:$AQ$44,COLUMN('Non-energy Multiplier'!K$1),0)</f>
        <v>0</v>
      </c>
      <c r="L15" s="136">
        <f>$C15*VLOOKUP($A15,'Non-energy Multiplier'!$A$1:$AQ$44,COLUMN('Non-energy Multiplier'!L$1),0)</f>
        <v>0</v>
      </c>
      <c r="M15" s="136">
        <f>$C15*VLOOKUP($A15,'Non-energy Multiplier'!$A$1:$AQ$44,COLUMN('Non-energy Multiplier'!M$1),0)</f>
        <v>0</v>
      </c>
      <c r="N15" s="136">
        <f>$C15*VLOOKUP($A15,'Non-energy Multiplier'!$A$1:$AQ$44,COLUMN('Non-energy Multiplier'!N$1),0)</f>
        <v>0</v>
      </c>
      <c r="O15" s="136">
        <f>$C15*VLOOKUP($A15,'Non-energy Multiplier'!$A$1:$AQ$44,COLUMN('Non-energy Multiplier'!O$1),0)</f>
        <v>0</v>
      </c>
      <c r="P15" s="136">
        <f>$C15*VLOOKUP($A15,'Non-energy Multiplier'!$A$1:$AQ$44,COLUMN('Non-energy Multiplier'!P$1),0)</f>
        <v>0</v>
      </c>
      <c r="Q15" s="136">
        <f>$C15*VLOOKUP($A15,'Non-energy Multiplier'!$A$1:$AQ$44,COLUMN('Non-energy Multiplier'!Q$1),0)</f>
        <v>0</v>
      </c>
      <c r="R15" s="136">
        <f>$C15*VLOOKUP($A15,'Non-energy Multiplier'!$A$1:$AQ$44,COLUMN('Non-energy Multiplier'!R$1),0)</f>
        <v>0</v>
      </c>
      <c r="S15" s="136">
        <f>$C15*VLOOKUP($A15,'Non-energy Multiplier'!$A$1:$AQ$44,COLUMN('Non-energy Multiplier'!S$1),0)</f>
        <v>0</v>
      </c>
      <c r="T15" s="136">
        <f>$C15*VLOOKUP($A15,'Non-energy Multiplier'!$A$1:$AQ$44,COLUMN('Non-energy Multiplier'!T$1),0)</f>
        <v>0</v>
      </c>
      <c r="U15" s="136">
        <f>$C15*VLOOKUP($A15,'Non-energy Multiplier'!$A$1:$AQ$44,COLUMN('Non-energy Multiplier'!U$1),0)</f>
        <v>0</v>
      </c>
      <c r="V15" s="136">
        <f>$C15*VLOOKUP($A15,'Non-energy Multiplier'!$A$1:$AQ$44,COLUMN('Non-energy Multiplier'!V$1),0)</f>
        <v>0</v>
      </c>
      <c r="W15" s="136">
        <f>$C15*VLOOKUP($A15,'Non-energy Multiplier'!$A$1:$AQ$44,COLUMN('Non-energy Multiplier'!W$1),0)</f>
        <v>0</v>
      </c>
      <c r="X15" s="136">
        <f>$C15*VLOOKUP($A15,'Non-energy Multiplier'!$A$1:$AQ$44,COLUMN('Non-energy Multiplier'!X$1),0)</f>
        <v>0</v>
      </c>
      <c r="Y15" s="136">
        <f>$C15*VLOOKUP($A15,'Non-energy Multiplier'!$A$1:$AQ$44,COLUMN('Non-energy Multiplier'!Y$1),0)</f>
        <v>0</v>
      </c>
      <c r="Z15" s="136">
        <f>$C15*VLOOKUP($A15,'Non-energy Multiplier'!$A$1:$AQ$44,COLUMN('Non-energy Multiplier'!Z$1),0)</f>
        <v>0</v>
      </c>
      <c r="AA15" s="136">
        <f>$C15*VLOOKUP($A15,'Non-energy Multiplier'!$A$1:$AQ$44,COLUMN('Non-energy Multiplier'!AA$1),0)</f>
        <v>0</v>
      </c>
      <c r="AB15" s="136">
        <f>$C15*VLOOKUP($A15,'Non-energy Multiplier'!$A$1:$AQ$44,COLUMN('Non-energy Multiplier'!AB$1),0)</f>
        <v>0</v>
      </c>
      <c r="AC15" s="136">
        <f>$C15*VLOOKUP($A15,'Non-energy Multiplier'!$A$1:$AQ$44,COLUMN('Non-energy Multiplier'!AC$1),0)</f>
        <v>0</v>
      </c>
      <c r="AD15" s="136">
        <f>$C15*VLOOKUP($A15,'Non-energy Multiplier'!$A$1:$AQ$44,COLUMN('Non-energy Multiplier'!AD$1),0)</f>
        <v>0</v>
      </c>
      <c r="AE15" s="136">
        <f>$C15*VLOOKUP($A15,'Non-energy Multiplier'!$A$1:$AQ$44,COLUMN('Non-energy Multiplier'!AE$1),0)</f>
        <v>0</v>
      </c>
      <c r="AF15" s="136">
        <f>$C15*VLOOKUP($A15,'Non-energy Multiplier'!$A$1:$AQ$44,COLUMN('Non-energy Multiplier'!AF$1),0)</f>
        <v>0</v>
      </c>
      <c r="AG15" s="136">
        <f>$C15*VLOOKUP($A15,'Non-energy Multiplier'!$A$1:$AQ$44,COLUMN('Non-energy Multiplier'!AG$1),0)</f>
        <v>0</v>
      </c>
      <c r="AH15" s="136">
        <f>$C15*VLOOKUP($A15,'Non-energy Multiplier'!$A$1:$AQ$44,COLUMN('Non-energy Multiplier'!AH$1),0)</f>
        <v>0</v>
      </c>
      <c r="AI15" s="136">
        <f>$C15*VLOOKUP($A15,'Non-energy Multiplier'!$A$1:$AQ$44,COLUMN('Non-energy Multiplier'!AI$1),0)</f>
        <v>0</v>
      </c>
      <c r="AJ15" s="136">
        <f>$C15*VLOOKUP($A15,'Non-energy Multiplier'!$A$1:$AQ$44,COLUMN('Non-energy Multiplier'!AJ$1),0)</f>
        <v>0</v>
      </c>
      <c r="AK15" s="136">
        <f>$C15*VLOOKUP($A15,'Non-energy Multiplier'!$A$1:$AQ$44,COLUMN('Non-energy Multiplier'!AK$1),0)</f>
        <v>0</v>
      </c>
      <c r="AL15" s="136">
        <f>$C15*VLOOKUP($A15,'Non-energy Multiplier'!$A$1:$AQ$44,COLUMN('Non-energy Multiplier'!AL$1),0)</f>
        <v>0</v>
      </c>
      <c r="AM15" s="136">
        <f>$C15*VLOOKUP($A15,'Non-energy Multiplier'!$A$1:$AQ$44,COLUMN('Non-energy Multiplier'!AM$1),0)</f>
        <v>0</v>
      </c>
      <c r="AN15" s="136">
        <f>$C15*VLOOKUP($A15,'Non-energy Multiplier'!$A$1:$AQ$44,COLUMN('Non-energy Multiplier'!AN$1),0)</f>
        <v>0</v>
      </c>
      <c r="AO15" s="136">
        <f>$C15*VLOOKUP($A15,'Non-energy Multiplier'!$A$1:$AQ$44,COLUMN('Non-energy Multiplier'!AO$1),0)</f>
        <v>0</v>
      </c>
      <c r="AP15" s="136">
        <f>$C15*VLOOKUP($A15,'Non-energy Multiplier'!$A$1:$AQ$44,COLUMN('Non-energy Multiplier'!AP$1),0)</f>
        <v>0</v>
      </c>
      <c r="AQ15" s="136">
        <f>$C15*VLOOKUP($A15,'Non-energy Multiplier'!$A$1:$AQ$44,COLUMN('Non-energy Multiplier'!AQ$1),0)</f>
        <v>0</v>
      </c>
      <c r="AR15" s="136" t="str">
        <f>VLOOKUP($A15,'Sector Match'!$A$1:$B$43,2,0)</f>
        <v>textiles apparel and leather 13T15</v>
      </c>
    </row>
    <row r="16" spans="1:44" x14ac:dyDescent="0.2">
      <c r="A16" s="12" t="s">
        <v>15</v>
      </c>
      <c r="B16" s="136">
        <f>'Non-energy Use 2019'!E128</f>
        <v>0</v>
      </c>
      <c r="C16" s="136">
        <f>'Non-energy Use 2020'!E128</f>
        <v>0</v>
      </c>
      <c r="D16" s="136">
        <f>$C16*VLOOKUP($A16,'Non-energy Multiplier'!$A$1:$AQ$44,COLUMN('Non-energy Multiplier'!D$1),0)</f>
        <v>0</v>
      </c>
      <c r="E16" s="136">
        <f>$C16*VLOOKUP($A16,'Non-energy Multiplier'!$A$1:$AQ$44,COLUMN('Non-energy Multiplier'!E$1),0)</f>
        <v>0</v>
      </c>
      <c r="F16" s="136">
        <f>$C16*VLOOKUP($A16,'Non-energy Multiplier'!$A$1:$AQ$44,COLUMN('Non-energy Multiplier'!F$1),0)</f>
        <v>0</v>
      </c>
      <c r="G16" s="136">
        <f>$C16*VLOOKUP($A16,'Non-energy Multiplier'!$A$1:$AQ$44,COLUMN('Non-energy Multiplier'!G$1),0)</f>
        <v>0</v>
      </c>
      <c r="H16" s="136">
        <f>$C16*VLOOKUP($A16,'Non-energy Multiplier'!$A$1:$AQ$44,COLUMN('Non-energy Multiplier'!H$1),0)</f>
        <v>0</v>
      </c>
      <c r="I16" s="136">
        <f>$C16*VLOOKUP($A16,'Non-energy Multiplier'!$A$1:$AQ$44,COLUMN('Non-energy Multiplier'!I$1),0)</f>
        <v>0</v>
      </c>
      <c r="J16" s="136">
        <f>$C16*VLOOKUP($A16,'Non-energy Multiplier'!$A$1:$AQ$44,COLUMN('Non-energy Multiplier'!J$1),0)</f>
        <v>0</v>
      </c>
      <c r="K16" s="136">
        <f>$C16*VLOOKUP($A16,'Non-energy Multiplier'!$A$1:$AQ$44,COLUMN('Non-energy Multiplier'!K$1),0)</f>
        <v>0</v>
      </c>
      <c r="L16" s="136">
        <f>$C16*VLOOKUP($A16,'Non-energy Multiplier'!$A$1:$AQ$44,COLUMN('Non-energy Multiplier'!L$1),0)</f>
        <v>0</v>
      </c>
      <c r="M16" s="136">
        <f>$C16*VLOOKUP($A16,'Non-energy Multiplier'!$A$1:$AQ$44,COLUMN('Non-energy Multiplier'!M$1),0)</f>
        <v>0</v>
      </c>
      <c r="N16" s="136">
        <f>$C16*VLOOKUP($A16,'Non-energy Multiplier'!$A$1:$AQ$44,COLUMN('Non-energy Multiplier'!N$1),0)</f>
        <v>0</v>
      </c>
      <c r="O16" s="136">
        <f>$C16*VLOOKUP($A16,'Non-energy Multiplier'!$A$1:$AQ$44,COLUMN('Non-energy Multiplier'!O$1),0)</f>
        <v>0</v>
      </c>
      <c r="P16" s="136">
        <f>$C16*VLOOKUP($A16,'Non-energy Multiplier'!$A$1:$AQ$44,COLUMN('Non-energy Multiplier'!P$1),0)</f>
        <v>0</v>
      </c>
      <c r="Q16" s="136">
        <f>$C16*VLOOKUP($A16,'Non-energy Multiplier'!$A$1:$AQ$44,COLUMN('Non-energy Multiplier'!Q$1),0)</f>
        <v>0</v>
      </c>
      <c r="R16" s="136">
        <f>$C16*VLOOKUP($A16,'Non-energy Multiplier'!$A$1:$AQ$44,COLUMN('Non-energy Multiplier'!R$1),0)</f>
        <v>0</v>
      </c>
      <c r="S16" s="136">
        <f>$C16*VLOOKUP($A16,'Non-energy Multiplier'!$A$1:$AQ$44,COLUMN('Non-energy Multiplier'!S$1),0)</f>
        <v>0</v>
      </c>
      <c r="T16" s="136">
        <f>$C16*VLOOKUP($A16,'Non-energy Multiplier'!$A$1:$AQ$44,COLUMN('Non-energy Multiplier'!T$1),0)</f>
        <v>0</v>
      </c>
      <c r="U16" s="136">
        <f>$C16*VLOOKUP($A16,'Non-energy Multiplier'!$A$1:$AQ$44,COLUMN('Non-energy Multiplier'!U$1),0)</f>
        <v>0</v>
      </c>
      <c r="V16" s="136">
        <f>$C16*VLOOKUP($A16,'Non-energy Multiplier'!$A$1:$AQ$44,COLUMN('Non-energy Multiplier'!V$1),0)</f>
        <v>0</v>
      </c>
      <c r="W16" s="136">
        <f>$C16*VLOOKUP($A16,'Non-energy Multiplier'!$A$1:$AQ$44,COLUMN('Non-energy Multiplier'!W$1),0)</f>
        <v>0</v>
      </c>
      <c r="X16" s="136">
        <f>$C16*VLOOKUP($A16,'Non-energy Multiplier'!$A$1:$AQ$44,COLUMN('Non-energy Multiplier'!X$1),0)</f>
        <v>0</v>
      </c>
      <c r="Y16" s="136">
        <f>$C16*VLOOKUP($A16,'Non-energy Multiplier'!$A$1:$AQ$44,COLUMN('Non-energy Multiplier'!Y$1),0)</f>
        <v>0</v>
      </c>
      <c r="Z16" s="136">
        <f>$C16*VLOOKUP($A16,'Non-energy Multiplier'!$A$1:$AQ$44,COLUMN('Non-energy Multiplier'!Z$1),0)</f>
        <v>0</v>
      </c>
      <c r="AA16" s="136">
        <f>$C16*VLOOKUP($A16,'Non-energy Multiplier'!$A$1:$AQ$44,COLUMN('Non-energy Multiplier'!AA$1),0)</f>
        <v>0</v>
      </c>
      <c r="AB16" s="136">
        <f>$C16*VLOOKUP($A16,'Non-energy Multiplier'!$A$1:$AQ$44,COLUMN('Non-energy Multiplier'!AB$1),0)</f>
        <v>0</v>
      </c>
      <c r="AC16" s="136">
        <f>$C16*VLOOKUP($A16,'Non-energy Multiplier'!$A$1:$AQ$44,COLUMN('Non-energy Multiplier'!AC$1),0)</f>
        <v>0</v>
      </c>
      <c r="AD16" s="136">
        <f>$C16*VLOOKUP($A16,'Non-energy Multiplier'!$A$1:$AQ$44,COLUMN('Non-energy Multiplier'!AD$1),0)</f>
        <v>0</v>
      </c>
      <c r="AE16" s="136">
        <f>$C16*VLOOKUP($A16,'Non-energy Multiplier'!$A$1:$AQ$44,COLUMN('Non-energy Multiplier'!AE$1),0)</f>
        <v>0</v>
      </c>
      <c r="AF16" s="136">
        <f>$C16*VLOOKUP($A16,'Non-energy Multiplier'!$A$1:$AQ$44,COLUMN('Non-energy Multiplier'!AF$1),0)</f>
        <v>0</v>
      </c>
      <c r="AG16" s="136">
        <f>$C16*VLOOKUP($A16,'Non-energy Multiplier'!$A$1:$AQ$44,COLUMN('Non-energy Multiplier'!AG$1),0)</f>
        <v>0</v>
      </c>
      <c r="AH16" s="136">
        <f>$C16*VLOOKUP($A16,'Non-energy Multiplier'!$A$1:$AQ$44,COLUMN('Non-energy Multiplier'!AH$1),0)</f>
        <v>0</v>
      </c>
      <c r="AI16" s="136">
        <f>$C16*VLOOKUP($A16,'Non-energy Multiplier'!$A$1:$AQ$44,COLUMN('Non-energy Multiplier'!AI$1),0)</f>
        <v>0</v>
      </c>
      <c r="AJ16" s="136">
        <f>$C16*VLOOKUP($A16,'Non-energy Multiplier'!$A$1:$AQ$44,COLUMN('Non-energy Multiplier'!AJ$1),0)</f>
        <v>0</v>
      </c>
      <c r="AK16" s="136">
        <f>$C16*VLOOKUP($A16,'Non-energy Multiplier'!$A$1:$AQ$44,COLUMN('Non-energy Multiplier'!AK$1),0)</f>
        <v>0</v>
      </c>
      <c r="AL16" s="136">
        <f>$C16*VLOOKUP($A16,'Non-energy Multiplier'!$A$1:$AQ$44,COLUMN('Non-energy Multiplier'!AL$1),0)</f>
        <v>0</v>
      </c>
      <c r="AM16" s="136">
        <f>$C16*VLOOKUP($A16,'Non-energy Multiplier'!$A$1:$AQ$44,COLUMN('Non-energy Multiplier'!AM$1),0)</f>
        <v>0</v>
      </c>
      <c r="AN16" s="136">
        <f>$C16*VLOOKUP($A16,'Non-energy Multiplier'!$A$1:$AQ$44,COLUMN('Non-energy Multiplier'!AN$1),0)</f>
        <v>0</v>
      </c>
      <c r="AO16" s="136">
        <f>$C16*VLOOKUP($A16,'Non-energy Multiplier'!$A$1:$AQ$44,COLUMN('Non-energy Multiplier'!AO$1),0)</f>
        <v>0</v>
      </c>
      <c r="AP16" s="136">
        <f>$C16*VLOOKUP($A16,'Non-energy Multiplier'!$A$1:$AQ$44,COLUMN('Non-energy Multiplier'!AP$1),0)</f>
        <v>0</v>
      </c>
      <c r="AQ16" s="136">
        <f>$C16*VLOOKUP($A16,'Non-energy Multiplier'!$A$1:$AQ$44,COLUMN('Non-energy Multiplier'!AQ$1),0)</f>
        <v>0</v>
      </c>
      <c r="AR16" s="136" t="str">
        <f>VLOOKUP($A16,'Sector Match'!$A$1:$B$43,2,0)</f>
        <v>textiles apparel and leather 13T15</v>
      </c>
    </row>
    <row r="17" spans="1:44" x14ac:dyDescent="0.2">
      <c r="A17" s="12" t="s">
        <v>16</v>
      </c>
      <c r="B17" s="136">
        <f>'Non-energy Use 2019'!E129</f>
        <v>0</v>
      </c>
      <c r="C17" s="136">
        <f>'Non-energy Use 2020'!E129</f>
        <v>0</v>
      </c>
      <c r="D17" s="136">
        <f>$C17*VLOOKUP($A17,'Non-energy Multiplier'!$A$1:$AQ$44,COLUMN('Non-energy Multiplier'!D$1),0)</f>
        <v>0</v>
      </c>
      <c r="E17" s="136">
        <f>$C17*VLOOKUP($A17,'Non-energy Multiplier'!$A$1:$AQ$44,COLUMN('Non-energy Multiplier'!E$1),0)</f>
        <v>0</v>
      </c>
      <c r="F17" s="136">
        <f>$C17*VLOOKUP($A17,'Non-energy Multiplier'!$A$1:$AQ$44,COLUMN('Non-energy Multiplier'!F$1),0)</f>
        <v>0</v>
      </c>
      <c r="G17" s="136">
        <f>$C17*VLOOKUP($A17,'Non-energy Multiplier'!$A$1:$AQ$44,COLUMN('Non-energy Multiplier'!G$1),0)</f>
        <v>0</v>
      </c>
      <c r="H17" s="136">
        <f>$C17*VLOOKUP($A17,'Non-energy Multiplier'!$A$1:$AQ$44,COLUMN('Non-energy Multiplier'!H$1),0)</f>
        <v>0</v>
      </c>
      <c r="I17" s="136">
        <f>$C17*VLOOKUP($A17,'Non-energy Multiplier'!$A$1:$AQ$44,COLUMN('Non-energy Multiplier'!I$1),0)</f>
        <v>0</v>
      </c>
      <c r="J17" s="136">
        <f>$C17*VLOOKUP($A17,'Non-energy Multiplier'!$A$1:$AQ$44,COLUMN('Non-energy Multiplier'!J$1),0)</f>
        <v>0</v>
      </c>
      <c r="K17" s="136">
        <f>$C17*VLOOKUP($A17,'Non-energy Multiplier'!$A$1:$AQ$44,COLUMN('Non-energy Multiplier'!K$1),0)</f>
        <v>0</v>
      </c>
      <c r="L17" s="136">
        <f>$C17*VLOOKUP($A17,'Non-energy Multiplier'!$A$1:$AQ$44,COLUMN('Non-energy Multiplier'!L$1),0)</f>
        <v>0</v>
      </c>
      <c r="M17" s="136">
        <f>$C17*VLOOKUP($A17,'Non-energy Multiplier'!$A$1:$AQ$44,COLUMN('Non-energy Multiplier'!M$1),0)</f>
        <v>0</v>
      </c>
      <c r="N17" s="136">
        <f>$C17*VLOOKUP($A17,'Non-energy Multiplier'!$A$1:$AQ$44,COLUMN('Non-energy Multiplier'!N$1),0)</f>
        <v>0</v>
      </c>
      <c r="O17" s="136">
        <f>$C17*VLOOKUP($A17,'Non-energy Multiplier'!$A$1:$AQ$44,COLUMN('Non-energy Multiplier'!O$1),0)</f>
        <v>0</v>
      </c>
      <c r="P17" s="136">
        <f>$C17*VLOOKUP($A17,'Non-energy Multiplier'!$A$1:$AQ$44,COLUMN('Non-energy Multiplier'!P$1),0)</f>
        <v>0</v>
      </c>
      <c r="Q17" s="136">
        <f>$C17*VLOOKUP($A17,'Non-energy Multiplier'!$A$1:$AQ$44,COLUMN('Non-energy Multiplier'!Q$1),0)</f>
        <v>0</v>
      </c>
      <c r="R17" s="136">
        <f>$C17*VLOOKUP($A17,'Non-energy Multiplier'!$A$1:$AQ$44,COLUMN('Non-energy Multiplier'!R$1),0)</f>
        <v>0</v>
      </c>
      <c r="S17" s="136">
        <f>$C17*VLOOKUP($A17,'Non-energy Multiplier'!$A$1:$AQ$44,COLUMN('Non-energy Multiplier'!S$1),0)</f>
        <v>0</v>
      </c>
      <c r="T17" s="136">
        <f>$C17*VLOOKUP($A17,'Non-energy Multiplier'!$A$1:$AQ$44,COLUMN('Non-energy Multiplier'!T$1),0)</f>
        <v>0</v>
      </c>
      <c r="U17" s="136">
        <f>$C17*VLOOKUP($A17,'Non-energy Multiplier'!$A$1:$AQ$44,COLUMN('Non-energy Multiplier'!U$1),0)</f>
        <v>0</v>
      </c>
      <c r="V17" s="136">
        <f>$C17*VLOOKUP($A17,'Non-energy Multiplier'!$A$1:$AQ$44,COLUMN('Non-energy Multiplier'!V$1),0)</f>
        <v>0</v>
      </c>
      <c r="W17" s="136">
        <f>$C17*VLOOKUP($A17,'Non-energy Multiplier'!$A$1:$AQ$44,COLUMN('Non-energy Multiplier'!W$1),0)</f>
        <v>0</v>
      </c>
      <c r="X17" s="136">
        <f>$C17*VLOOKUP($A17,'Non-energy Multiplier'!$A$1:$AQ$44,COLUMN('Non-energy Multiplier'!X$1),0)</f>
        <v>0</v>
      </c>
      <c r="Y17" s="136">
        <f>$C17*VLOOKUP($A17,'Non-energy Multiplier'!$A$1:$AQ$44,COLUMN('Non-energy Multiplier'!Y$1),0)</f>
        <v>0</v>
      </c>
      <c r="Z17" s="136">
        <f>$C17*VLOOKUP($A17,'Non-energy Multiplier'!$A$1:$AQ$44,COLUMN('Non-energy Multiplier'!Z$1),0)</f>
        <v>0</v>
      </c>
      <c r="AA17" s="136">
        <f>$C17*VLOOKUP($A17,'Non-energy Multiplier'!$A$1:$AQ$44,COLUMN('Non-energy Multiplier'!AA$1),0)</f>
        <v>0</v>
      </c>
      <c r="AB17" s="136">
        <f>$C17*VLOOKUP($A17,'Non-energy Multiplier'!$A$1:$AQ$44,COLUMN('Non-energy Multiplier'!AB$1),0)</f>
        <v>0</v>
      </c>
      <c r="AC17" s="136">
        <f>$C17*VLOOKUP($A17,'Non-energy Multiplier'!$A$1:$AQ$44,COLUMN('Non-energy Multiplier'!AC$1),0)</f>
        <v>0</v>
      </c>
      <c r="AD17" s="136">
        <f>$C17*VLOOKUP($A17,'Non-energy Multiplier'!$A$1:$AQ$44,COLUMN('Non-energy Multiplier'!AD$1),0)</f>
        <v>0</v>
      </c>
      <c r="AE17" s="136">
        <f>$C17*VLOOKUP($A17,'Non-energy Multiplier'!$A$1:$AQ$44,COLUMN('Non-energy Multiplier'!AE$1),0)</f>
        <v>0</v>
      </c>
      <c r="AF17" s="136">
        <f>$C17*VLOOKUP($A17,'Non-energy Multiplier'!$A$1:$AQ$44,COLUMN('Non-energy Multiplier'!AF$1),0)</f>
        <v>0</v>
      </c>
      <c r="AG17" s="136">
        <f>$C17*VLOOKUP($A17,'Non-energy Multiplier'!$A$1:$AQ$44,COLUMN('Non-energy Multiplier'!AG$1),0)</f>
        <v>0</v>
      </c>
      <c r="AH17" s="136">
        <f>$C17*VLOOKUP($A17,'Non-energy Multiplier'!$A$1:$AQ$44,COLUMN('Non-energy Multiplier'!AH$1),0)</f>
        <v>0</v>
      </c>
      <c r="AI17" s="136">
        <f>$C17*VLOOKUP($A17,'Non-energy Multiplier'!$A$1:$AQ$44,COLUMN('Non-energy Multiplier'!AI$1),0)</f>
        <v>0</v>
      </c>
      <c r="AJ17" s="136">
        <f>$C17*VLOOKUP($A17,'Non-energy Multiplier'!$A$1:$AQ$44,COLUMN('Non-energy Multiplier'!AJ$1),0)</f>
        <v>0</v>
      </c>
      <c r="AK17" s="136">
        <f>$C17*VLOOKUP($A17,'Non-energy Multiplier'!$A$1:$AQ$44,COLUMN('Non-energy Multiplier'!AK$1),0)</f>
        <v>0</v>
      </c>
      <c r="AL17" s="136">
        <f>$C17*VLOOKUP($A17,'Non-energy Multiplier'!$A$1:$AQ$44,COLUMN('Non-energy Multiplier'!AL$1),0)</f>
        <v>0</v>
      </c>
      <c r="AM17" s="136">
        <f>$C17*VLOOKUP($A17,'Non-energy Multiplier'!$A$1:$AQ$44,COLUMN('Non-energy Multiplier'!AM$1),0)</f>
        <v>0</v>
      </c>
      <c r="AN17" s="136">
        <f>$C17*VLOOKUP($A17,'Non-energy Multiplier'!$A$1:$AQ$44,COLUMN('Non-energy Multiplier'!AN$1),0)</f>
        <v>0</v>
      </c>
      <c r="AO17" s="136">
        <f>$C17*VLOOKUP($A17,'Non-energy Multiplier'!$A$1:$AQ$44,COLUMN('Non-energy Multiplier'!AO$1),0)</f>
        <v>0</v>
      </c>
      <c r="AP17" s="136">
        <f>$C17*VLOOKUP($A17,'Non-energy Multiplier'!$A$1:$AQ$44,COLUMN('Non-energy Multiplier'!AP$1),0)</f>
        <v>0</v>
      </c>
      <c r="AQ17" s="136">
        <f>$C17*VLOOKUP($A17,'Non-energy Multiplier'!$A$1:$AQ$44,COLUMN('Non-energy Multiplier'!AQ$1),0)</f>
        <v>0</v>
      </c>
      <c r="AR17" s="136" t="str">
        <f>VLOOKUP($A17,'Sector Match'!$A$1:$B$43,2,0)</f>
        <v>wood products 16</v>
      </c>
    </row>
    <row r="18" spans="1:44" x14ac:dyDescent="0.2">
      <c r="A18" s="12" t="s">
        <v>17</v>
      </c>
      <c r="B18" s="136">
        <f>'Non-energy Use 2019'!E130</f>
        <v>0</v>
      </c>
      <c r="C18" s="136">
        <f>'Non-energy Use 2020'!E130</f>
        <v>0</v>
      </c>
      <c r="D18" s="136">
        <f>$C18*VLOOKUP($A18,'Non-energy Multiplier'!$A$1:$AQ$44,COLUMN('Non-energy Multiplier'!D$1),0)</f>
        <v>0</v>
      </c>
      <c r="E18" s="136">
        <f>$C18*VLOOKUP($A18,'Non-energy Multiplier'!$A$1:$AQ$44,COLUMN('Non-energy Multiplier'!E$1),0)</f>
        <v>0</v>
      </c>
      <c r="F18" s="136">
        <f>$C18*VLOOKUP($A18,'Non-energy Multiplier'!$A$1:$AQ$44,COLUMN('Non-energy Multiplier'!F$1),0)</f>
        <v>0</v>
      </c>
      <c r="G18" s="136">
        <f>$C18*VLOOKUP($A18,'Non-energy Multiplier'!$A$1:$AQ$44,COLUMN('Non-energy Multiplier'!G$1),0)</f>
        <v>0</v>
      </c>
      <c r="H18" s="136">
        <f>$C18*VLOOKUP($A18,'Non-energy Multiplier'!$A$1:$AQ$44,COLUMN('Non-energy Multiplier'!H$1),0)</f>
        <v>0</v>
      </c>
      <c r="I18" s="136">
        <f>$C18*VLOOKUP($A18,'Non-energy Multiplier'!$A$1:$AQ$44,COLUMN('Non-energy Multiplier'!I$1),0)</f>
        <v>0</v>
      </c>
      <c r="J18" s="136">
        <f>$C18*VLOOKUP($A18,'Non-energy Multiplier'!$A$1:$AQ$44,COLUMN('Non-energy Multiplier'!J$1),0)</f>
        <v>0</v>
      </c>
      <c r="K18" s="136">
        <f>$C18*VLOOKUP($A18,'Non-energy Multiplier'!$A$1:$AQ$44,COLUMN('Non-energy Multiplier'!K$1),0)</f>
        <v>0</v>
      </c>
      <c r="L18" s="136">
        <f>$C18*VLOOKUP($A18,'Non-energy Multiplier'!$A$1:$AQ$44,COLUMN('Non-energy Multiplier'!L$1),0)</f>
        <v>0</v>
      </c>
      <c r="M18" s="136">
        <f>$C18*VLOOKUP($A18,'Non-energy Multiplier'!$A$1:$AQ$44,COLUMN('Non-energy Multiplier'!M$1),0)</f>
        <v>0</v>
      </c>
      <c r="N18" s="136">
        <f>$C18*VLOOKUP($A18,'Non-energy Multiplier'!$A$1:$AQ$44,COLUMN('Non-energy Multiplier'!N$1),0)</f>
        <v>0</v>
      </c>
      <c r="O18" s="136">
        <f>$C18*VLOOKUP($A18,'Non-energy Multiplier'!$A$1:$AQ$44,COLUMN('Non-energy Multiplier'!O$1),0)</f>
        <v>0</v>
      </c>
      <c r="P18" s="136">
        <f>$C18*VLOOKUP($A18,'Non-energy Multiplier'!$A$1:$AQ$44,COLUMN('Non-energy Multiplier'!P$1),0)</f>
        <v>0</v>
      </c>
      <c r="Q18" s="136">
        <f>$C18*VLOOKUP($A18,'Non-energy Multiplier'!$A$1:$AQ$44,COLUMN('Non-energy Multiplier'!Q$1),0)</f>
        <v>0</v>
      </c>
      <c r="R18" s="136">
        <f>$C18*VLOOKUP($A18,'Non-energy Multiplier'!$A$1:$AQ$44,COLUMN('Non-energy Multiplier'!R$1),0)</f>
        <v>0</v>
      </c>
      <c r="S18" s="136">
        <f>$C18*VLOOKUP($A18,'Non-energy Multiplier'!$A$1:$AQ$44,COLUMN('Non-energy Multiplier'!S$1),0)</f>
        <v>0</v>
      </c>
      <c r="T18" s="136">
        <f>$C18*VLOOKUP($A18,'Non-energy Multiplier'!$A$1:$AQ$44,COLUMN('Non-energy Multiplier'!T$1),0)</f>
        <v>0</v>
      </c>
      <c r="U18" s="136">
        <f>$C18*VLOOKUP($A18,'Non-energy Multiplier'!$A$1:$AQ$44,COLUMN('Non-energy Multiplier'!U$1),0)</f>
        <v>0</v>
      </c>
      <c r="V18" s="136">
        <f>$C18*VLOOKUP($A18,'Non-energy Multiplier'!$A$1:$AQ$44,COLUMN('Non-energy Multiplier'!V$1),0)</f>
        <v>0</v>
      </c>
      <c r="W18" s="136">
        <f>$C18*VLOOKUP($A18,'Non-energy Multiplier'!$A$1:$AQ$44,COLUMN('Non-energy Multiplier'!W$1),0)</f>
        <v>0</v>
      </c>
      <c r="X18" s="136">
        <f>$C18*VLOOKUP($A18,'Non-energy Multiplier'!$A$1:$AQ$44,COLUMN('Non-energy Multiplier'!X$1),0)</f>
        <v>0</v>
      </c>
      <c r="Y18" s="136">
        <f>$C18*VLOOKUP($A18,'Non-energy Multiplier'!$A$1:$AQ$44,COLUMN('Non-energy Multiplier'!Y$1),0)</f>
        <v>0</v>
      </c>
      <c r="Z18" s="136">
        <f>$C18*VLOOKUP($A18,'Non-energy Multiplier'!$A$1:$AQ$44,COLUMN('Non-energy Multiplier'!Z$1),0)</f>
        <v>0</v>
      </c>
      <c r="AA18" s="136">
        <f>$C18*VLOOKUP($A18,'Non-energy Multiplier'!$A$1:$AQ$44,COLUMN('Non-energy Multiplier'!AA$1),0)</f>
        <v>0</v>
      </c>
      <c r="AB18" s="136">
        <f>$C18*VLOOKUP($A18,'Non-energy Multiplier'!$A$1:$AQ$44,COLUMN('Non-energy Multiplier'!AB$1),0)</f>
        <v>0</v>
      </c>
      <c r="AC18" s="136">
        <f>$C18*VLOOKUP($A18,'Non-energy Multiplier'!$A$1:$AQ$44,COLUMN('Non-energy Multiplier'!AC$1),0)</f>
        <v>0</v>
      </c>
      <c r="AD18" s="136">
        <f>$C18*VLOOKUP($A18,'Non-energy Multiplier'!$A$1:$AQ$44,COLUMN('Non-energy Multiplier'!AD$1),0)</f>
        <v>0</v>
      </c>
      <c r="AE18" s="136">
        <f>$C18*VLOOKUP($A18,'Non-energy Multiplier'!$A$1:$AQ$44,COLUMN('Non-energy Multiplier'!AE$1),0)</f>
        <v>0</v>
      </c>
      <c r="AF18" s="136">
        <f>$C18*VLOOKUP($A18,'Non-energy Multiplier'!$A$1:$AQ$44,COLUMN('Non-energy Multiplier'!AF$1),0)</f>
        <v>0</v>
      </c>
      <c r="AG18" s="136">
        <f>$C18*VLOOKUP($A18,'Non-energy Multiplier'!$A$1:$AQ$44,COLUMN('Non-energy Multiplier'!AG$1),0)</f>
        <v>0</v>
      </c>
      <c r="AH18" s="136">
        <f>$C18*VLOOKUP($A18,'Non-energy Multiplier'!$A$1:$AQ$44,COLUMN('Non-energy Multiplier'!AH$1),0)</f>
        <v>0</v>
      </c>
      <c r="AI18" s="136">
        <f>$C18*VLOOKUP($A18,'Non-energy Multiplier'!$A$1:$AQ$44,COLUMN('Non-energy Multiplier'!AI$1),0)</f>
        <v>0</v>
      </c>
      <c r="AJ18" s="136">
        <f>$C18*VLOOKUP($A18,'Non-energy Multiplier'!$A$1:$AQ$44,COLUMN('Non-energy Multiplier'!AJ$1),0)</f>
        <v>0</v>
      </c>
      <c r="AK18" s="136">
        <f>$C18*VLOOKUP($A18,'Non-energy Multiplier'!$A$1:$AQ$44,COLUMN('Non-energy Multiplier'!AK$1),0)</f>
        <v>0</v>
      </c>
      <c r="AL18" s="136">
        <f>$C18*VLOOKUP($A18,'Non-energy Multiplier'!$A$1:$AQ$44,COLUMN('Non-energy Multiplier'!AL$1),0)</f>
        <v>0</v>
      </c>
      <c r="AM18" s="136">
        <f>$C18*VLOOKUP($A18,'Non-energy Multiplier'!$A$1:$AQ$44,COLUMN('Non-energy Multiplier'!AM$1),0)</f>
        <v>0</v>
      </c>
      <c r="AN18" s="136">
        <f>$C18*VLOOKUP($A18,'Non-energy Multiplier'!$A$1:$AQ$44,COLUMN('Non-energy Multiplier'!AN$1),0)</f>
        <v>0</v>
      </c>
      <c r="AO18" s="136">
        <f>$C18*VLOOKUP($A18,'Non-energy Multiplier'!$A$1:$AQ$44,COLUMN('Non-energy Multiplier'!AO$1),0)</f>
        <v>0</v>
      </c>
      <c r="AP18" s="136">
        <f>$C18*VLOOKUP($A18,'Non-energy Multiplier'!$A$1:$AQ$44,COLUMN('Non-energy Multiplier'!AP$1),0)</f>
        <v>0</v>
      </c>
      <c r="AQ18" s="136">
        <f>$C18*VLOOKUP($A18,'Non-energy Multiplier'!$A$1:$AQ$44,COLUMN('Non-energy Multiplier'!AQ$1),0)</f>
        <v>0</v>
      </c>
      <c r="AR18" s="136" t="str">
        <f>VLOOKUP($A18,'Sector Match'!$A$1:$B$43,2,0)</f>
        <v>wood products 16</v>
      </c>
    </row>
    <row r="19" spans="1:44" x14ac:dyDescent="0.2">
      <c r="A19" s="12" t="s">
        <v>18</v>
      </c>
      <c r="B19" s="136">
        <f>'Non-energy Use 2019'!E131</f>
        <v>0</v>
      </c>
      <c r="C19" s="136">
        <f>'Non-energy Use 2020'!E131</f>
        <v>0</v>
      </c>
      <c r="D19" s="136">
        <f>$C19*VLOOKUP($A19,'Non-energy Multiplier'!$A$1:$AQ$44,COLUMN('Non-energy Multiplier'!D$1),0)</f>
        <v>0</v>
      </c>
      <c r="E19" s="136">
        <f>$C19*VLOOKUP($A19,'Non-energy Multiplier'!$A$1:$AQ$44,COLUMN('Non-energy Multiplier'!E$1),0)</f>
        <v>0</v>
      </c>
      <c r="F19" s="136">
        <f>$C19*VLOOKUP($A19,'Non-energy Multiplier'!$A$1:$AQ$44,COLUMN('Non-energy Multiplier'!F$1),0)</f>
        <v>0</v>
      </c>
      <c r="G19" s="136">
        <f>$C19*VLOOKUP($A19,'Non-energy Multiplier'!$A$1:$AQ$44,COLUMN('Non-energy Multiplier'!G$1),0)</f>
        <v>0</v>
      </c>
      <c r="H19" s="136">
        <f>$C19*VLOOKUP($A19,'Non-energy Multiplier'!$A$1:$AQ$44,COLUMN('Non-energy Multiplier'!H$1),0)</f>
        <v>0</v>
      </c>
      <c r="I19" s="136">
        <f>$C19*VLOOKUP($A19,'Non-energy Multiplier'!$A$1:$AQ$44,COLUMN('Non-energy Multiplier'!I$1),0)</f>
        <v>0</v>
      </c>
      <c r="J19" s="136">
        <f>$C19*VLOOKUP($A19,'Non-energy Multiplier'!$A$1:$AQ$44,COLUMN('Non-energy Multiplier'!J$1),0)</f>
        <v>0</v>
      </c>
      <c r="K19" s="136">
        <f>$C19*VLOOKUP($A19,'Non-energy Multiplier'!$A$1:$AQ$44,COLUMN('Non-energy Multiplier'!K$1),0)</f>
        <v>0</v>
      </c>
      <c r="L19" s="136">
        <f>$C19*VLOOKUP($A19,'Non-energy Multiplier'!$A$1:$AQ$44,COLUMN('Non-energy Multiplier'!L$1),0)</f>
        <v>0</v>
      </c>
      <c r="M19" s="136">
        <f>$C19*VLOOKUP($A19,'Non-energy Multiplier'!$A$1:$AQ$44,COLUMN('Non-energy Multiplier'!M$1),0)</f>
        <v>0</v>
      </c>
      <c r="N19" s="136">
        <f>$C19*VLOOKUP($A19,'Non-energy Multiplier'!$A$1:$AQ$44,COLUMN('Non-energy Multiplier'!N$1),0)</f>
        <v>0</v>
      </c>
      <c r="O19" s="136">
        <f>$C19*VLOOKUP($A19,'Non-energy Multiplier'!$A$1:$AQ$44,COLUMN('Non-energy Multiplier'!O$1),0)</f>
        <v>0</v>
      </c>
      <c r="P19" s="136">
        <f>$C19*VLOOKUP($A19,'Non-energy Multiplier'!$A$1:$AQ$44,COLUMN('Non-energy Multiplier'!P$1),0)</f>
        <v>0</v>
      </c>
      <c r="Q19" s="136">
        <f>$C19*VLOOKUP($A19,'Non-energy Multiplier'!$A$1:$AQ$44,COLUMN('Non-energy Multiplier'!Q$1),0)</f>
        <v>0</v>
      </c>
      <c r="R19" s="136">
        <f>$C19*VLOOKUP($A19,'Non-energy Multiplier'!$A$1:$AQ$44,COLUMN('Non-energy Multiplier'!R$1),0)</f>
        <v>0</v>
      </c>
      <c r="S19" s="136">
        <f>$C19*VLOOKUP($A19,'Non-energy Multiplier'!$A$1:$AQ$44,COLUMN('Non-energy Multiplier'!S$1),0)</f>
        <v>0</v>
      </c>
      <c r="T19" s="136">
        <f>$C19*VLOOKUP($A19,'Non-energy Multiplier'!$A$1:$AQ$44,COLUMN('Non-energy Multiplier'!T$1),0)</f>
        <v>0</v>
      </c>
      <c r="U19" s="136">
        <f>$C19*VLOOKUP($A19,'Non-energy Multiplier'!$A$1:$AQ$44,COLUMN('Non-energy Multiplier'!U$1),0)</f>
        <v>0</v>
      </c>
      <c r="V19" s="136">
        <f>$C19*VLOOKUP($A19,'Non-energy Multiplier'!$A$1:$AQ$44,COLUMN('Non-energy Multiplier'!V$1),0)</f>
        <v>0</v>
      </c>
      <c r="W19" s="136">
        <f>$C19*VLOOKUP($A19,'Non-energy Multiplier'!$A$1:$AQ$44,COLUMN('Non-energy Multiplier'!W$1),0)</f>
        <v>0</v>
      </c>
      <c r="X19" s="136">
        <f>$C19*VLOOKUP($A19,'Non-energy Multiplier'!$A$1:$AQ$44,COLUMN('Non-energy Multiplier'!X$1),0)</f>
        <v>0</v>
      </c>
      <c r="Y19" s="136">
        <f>$C19*VLOOKUP($A19,'Non-energy Multiplier'!$A$1:$AQ$44,COLUMN('Non-energy Multiplier'!Y$1),0)</f>
        <v>0</v>
      </c>
      <c r="Z19" s="136">
        <f>$C19*VLOOKUP($A19,'Non-energy Multiplier'!$A$1:$AQ$44,COLUMN('Non-energy Multiplier'!Z$1),0)</f>
        <v>0</v>
      </c>
      <c r="AA19" s="136">
        <f>$C19*VLOOKUP($A19,'Non-energy Multiplier'!$A$1:$AQ$44,COLUMN('Non-energy Multiplier'!AA$1),0)</f>
        <v>0</v>
      </c>
      <c r="AB19" s="136">
        <f>$C19*VLOOKUP($A19,'Non-energy Multiplier'!$A$1:$AQ$44,COLUMN('Non-energy Multiplier'!AB$1),0)</f>
        <v>0</v>
      </c>
      <c r="AC19" s="136">
        <f>$C19*VLOOKUP($A19,'Non-energy Multiplier'!$A$1:$AQ$44,COLUMN('Non-energy Multiplier'!AC$1),0)</f>
        <v>0</v>
      </c>
      <c r="AD19" s="136">
        <f>$C19*VLOOKUP($A19,'Non-energy Multiplier'!$A$1:$AQ$44,COLUMN('Non-energy Multiplier'!AD$1),0)</f>
        <v>0</v>
      </c>
      <c r="AE19" s="136">
        <f>$C19*VLOOKUP($A19,'Non-energy Multiplier'!$A$1:$AQ$44,COLUMN('Non-energy Multiplier'!AE$1),0)</f>
        <v>0</v>
      </c>
      <c r="AF19" s="136">
        <f>$C19*VLOOKUP($A19,'Non-energy Multiplier'!$A$1:$AQ$44,COLUMN('Non-energy Multiplier'!AF$1),0)</f>
        <v>0</v>
      </c>
      <c r="AG19" s="136">
        <f>$C19*VLOOKUP($A19,'Non-energy Multiplier'!$A$1:$AQ$44,COLUMN('Non-energy Multiplier'!AG$1),0)</f>
        <v>0</v>
      </c>
      <c r="AH19" s="136">
        <f>$C19*VLOOKUP($A19,'Non-energy Multiplier'!$A$1:$AQ$44,COLUMN('Non-energy Multiplier'!AH$1),0)</f>
        <v>0</v>
      </c>
      <c r="AI19" s="136">
        <f>$C19*VLOOKUP($A19,'Non-energy Multiplier'!$A$1:$AQ$44,COLUMN('Non-energy Multiplier'!AI$1),0)</f>
        <v>0</v>
      </c>
      <c r="AJ19" s="136">
        <f>$C19*VLOOKUP($A19,'Non-energy Multiplier'!$A$1:$AQ$44,COLUMN('Non-energy Multiplier'!AJ$1),0)</f>
        <v>0</v>
      </c>
      <c r="AK19" s="136">
        <f>$C19*VLOOKUP($A19,'Non-energy Multiplier'!$A$1:$AQ$44,COLUMN('Non-energy Multiplier'!AK$1),0)</f>
        <v>0</v>
      </c>
      <c r="AL19" s="136">
        <f>$C19*VLOOKUP($A19,'Non-energy Multiplier'!$A$1:$AQ$44,COLUMN('Non-energy Multiplier'!AL$1),0)</f>
        <v>0</v>
      </c>
      <c r="AM19" s="136">
        <f>$C19*VLOOKUP($A19,'Non-energy Multiplier'!$A$1:$AQ$44,COLUMN('Non-energy Multiplier'!AM$1),0)</f>
        <v>0</v>
      </c>
      <c r="AN19" s="136">
        <f>$C19*VLOOKUP($A19,'Non-energy Multiplier'!$A$1:$AQ$44,COLUMN('Non-energy Multiplier'!AN$1),0)</f>
        <v>0</v>
      </c>
      <c r="AO19" s="136">
        <f>$C19*VLOOKUP($A19,'Non-energy Multiplier'!$A$1:$AQ$44,COLUMN('Non-energy Multiplier'!AO$1),0)</f>
        <v>0</v>
      </c>
      <c r="AP19" s="136">
        <f>$C19*VLOOKUP($A19,'Non-energy Multiplier'!$A$1:$AQ$44,COLUMN('Non-energy Multiplier'!AP$1),0)</f>
        <v>0</v>
      </c>
      <c r="AQ19" s="136">
        <f>$C19*VLOOKUP($A19,'Non-energy Multiplier'!$A$1:$AQ$44,COLUMN('Non-energy Multiplier'!AQ$1),0)</f>
        <v>0</v>
      </c>
      <c r="AR19" s="136" t="str">
        <f>VLOOKUP($A19,'Sector Match'!$A$1:$B$43,2,0)</f>
        <v>pulp paper and printing 17T18</v>
      </c>
    </row>
    <row r="20" spans="1:44" x14ac:dyDescent="0.2">
      <c r="A20" s="12" t="s">
        <v>19</v>
      </c>
      <c r="B20" s="136">
        <f>'Non-energy Use 2019'!E132</f>
        <v>0</v>
      </c>
      <c r="C20" s="136">
        <f>'Non-energy Use 2020'!E132</f>
        <v>0</v>
      </c>
      <c r="D20" s="136">
        <f>$C20*VLOOKUP($A20,'Non-energy Multiplier'!$A$1:$AQ$44,COLUMN('Non-energy Multiplier'!D$1),0)</f>
        <v>0</v>
      </c>
      <c r="E20" s="136">
        <f>$C20*VLOOKUP($A20,'Non-energy Multiplier'!$A$1:$AQ$44,COLUMN('Non-energy Multiplier'!E$1),0)</f>
        <v>0</v>
      </c>
      <c r="F20" s="136">
        <f>$C20*VLOOKUP($A20,'Non-energy Multiplier'!$A$1:$AQ$44,COLUMN('Non-energy Multiplier'!F$1),0)</f>
        <v>0</v>
      </c>
      <c r="G20" s="136">
        <f>$C20*VLOOKUP($A20,'Non-energy Multiplier'!$A$1:$AQ$44,COLUMN('Non-energy Multiplier'!G$1),0)</f>
        <v>0</v>
      </c>
      <c r="H20" s="136">
        <f>$C20*VLOOKUP($A20,'Non-energy Multiplier'!$A$1:$AQ$44,COLUMN('Non-energy Multiplier'!H$1),0)</f>
        <v>0</v>
      </c>
      <c r="I20" s="136">
        <f>$C20*VLOOKUP($A20,'Non-energy Multiplier'!$A$1:$AQ$44,COLUMN('Non-energy Multiplier'!I$1),0)</f>
        <v>0</v>
      </c>
      <c r="J20" s="136">
        <f>$C20*VLOOKUP($A20,'Non-energy Multiplier'!$A$1:$AQ$44,COLUMN('Non-energy Multiplier'!J$1),0)</f>
        <v>0</v>
      </c>
      <c r="K20" s="136">
        <f>$C20*VLOOKUP($A20,'Non-energy Multiplier'!$A$1:$AQ$44,COLUMN('Non-energy Multiplier'!K$1),0)</f>
        <v>0</v>
      </c>
      <c r="L20" s="136">
        <f>$C20*VLOOKUP($A20,'Non-energy Multiplier'!$A$1:$AQ$44,COLUMN('Non-energy Multiplier'!L$1),0)</f>
        <v>0</v>
      </c>
      <c r="M20" s="136">
        <f>$C20*VLOOKUP($A20,'Non-energy Multiplier'!$A$1:$AQ$44,COLUMN('Non-energy Multiplier'!M$1),0)</f>
        <v>0</v>
      </c>
      <c r="N20" s="136">
        <f>$C20*VLOOKUP($A20,'Non-energy Multiplier'!$A$1:$AQ$44,COLUMN('Non-energy Multiplier'!N$1),0)</f>
        <v>0</v>
      </c>
      <c r="O20" s="136">
        <f>$C20*VLOOKUP($A20,'Non-energy Multiplier'!$A$1:$AQ$44,COLUMN('Non-energy Multiplier'!O$1),0)</f>
        <v>0</v>
      </c>
      <c r="P20" s="136">
        <f>$C20*VLOOKUP($A20,'Non-energy Multiplier'!$A$1:$AQ$44,COLUMN('Non-energy Multiplier'!P$1),0)</f>
        <v>0</v>
      </c>
      <c r="Q20" s="136">
        <f>$C20*VLOOKUP($A20,'Non-energy Multiplier'!$A$1:$AQ$44,COLUMN('Non-energy Multiplier'!Q$1),0)</f>
        <v>0</v>
      </c>
      <c r="R20" s="136">
        <f>$C20*VLOOKUP($A20,'Non-energy Multiplier'!$A$1:$AQ$44,COLUMN('Non-energy Multiplier'!R$1),0)</f>
        <v>0</v>
      </c>
      <c r="S20" s="136">
        <f>$C20*VLOOKUP($A20,'Non-energy Multiplier'!$A$1:$AQ$44,COLUMN('Non-energy Multiplier'!S$1),0)</f>
        <v>0</v>
      </c>
      <c r="T20" s="136">
        <f>$C20*VLOOKUP($A20,'Non-energy Multiplier'!$A$1:$AQ$44,COLUMN('Non-energy Multiplier'!T$1),0)</f>
        <v>0</v>
      </c>
      <c r="U20" s="136">
        <f>$C20*VLOOKUP($A20,'Non-energy Multiplier'!$A$1:$AQ$44,COLUMN('Non-energy Multiplier'!U$1),0)</f>
        <v>0</v>
      </c>
      <c r="V20" s="136">
        <f>$C20*VLOOKUP($A20,'Non-energy Multiplier'!$A$1:$AQ$44,COLUMN('Non-energy Multiplier'!V$1),0)</f>
        <v>0</v>
      </c>
      <c r="W20" s="136">
        <f>$C20*VLOOKUP($A20,'Non-energy Multiplier'!$A$1:$AQ$44,COLUMN('Non-energy Multiplier'!W$1),0)</f>
        <v>0</v>
      </c>
      <c r="X20" s="136">
        <f>$C20*VLOOKUP($A20,'Non-energy Multiplier'!$A$1:$AQ$44,COLUMN('Non-energy Multiplier'!X$1),0)</f>
        <v>0</v>
      </c>
      <c r="Y20" s="136">
        <f>$C20*VLOOKUP($A20,'Non-energy Multiplier'!$A$1:$AQ$44,COLUMN('Non-energy Multiplier'!Y$1),0)</f>
        <v>0</v>
      </c>
      <c r="Z20" s="136">
        <f>$C20*VLOOKUP($A20,'Non-energy Multiplier'!$A$1:$AQ$44,COLUMN('Non-energy Multiplier'!Z$1),0)</f>
        <v>0</v>
      </c>
      <c r="AA20" s="136">
        <f>$C20*VLOOKUP($A20,'Non-energy Multiplier'!$A$1:$AQ$44,COLUMN('Non-energy Multiplier'!AA$1),0)</f>
        <v>0</v>
      </c>
      <c r="AB20" s="136">
        <f>$C20*VLOOKUP($A20,'Non-energy Multiplier'!$A$1:$AQ$44,COLUMN('Non-energy Multiplier'!AB$1),0)</f>
        <v>0</v>
      </c>
      <c r="AC20" s="136">
        <f>$C20*VLOOKUP($A20,'Non-energy Multiplier'!$A$1:$AQ$44,COLUMN('Non-energy Multiplier'!AC$1),0)</f>
        <v>0</v>
      </c>
      <c r="AD20" s="136">
        <f>$C20*VLOOKUP($A20,'Non-energy Multiplier'!$A$1:$AQ$44,COLUMN('Non-energy Multiplier'!AD$1),0)</f>
        <v>0</v>
      </c>
      <c r="AE20" s="136">
        <f>$C20*VLOOKUP($A20,'Non-energy Multiplier'!$A$1:$AQ$44,COLUMN('Non-energy Multiplier'!AE$1),0)</f>
        <v>0</v>
      </c>
      <c r="AF20" s="136">
        <f>$C20*VLOOKUP($A20,'Non-energy Multiplier'!$A$1:$AQ$44,COLUMN('Non-energy Multiplier'!AF$1),0)</f>
        <v>0</v>
      </c>
      <c r="AG20" s="136">
        <f>$C20*VLOOKUP($A20,'Non-energy Multiplier'!$A$1:$AQ$44,COLUMN('Non-energy Multiplier'!AG$1),0)</f>
        <v>0</v>
      </c>
      <c r="AH20" s="136">
        <f>$C20*VLOOKUP($A20,'Non-energy Multiplier'!$A$1:$AQ$44,COLUMN('Non-energy Multiplier'!AH$1),0)</f>
        <v>0</v>
      </c>
      <c r="AI20" s="136">
        <f>$C20*VLOOKUP($A20,'Non-energy Multiplier'!$A$1:$AQ$44,COLUMN('Non-energy Multiplier'!AI$1),0)</f>
        <v>0</v>
      </c>
      <c r="AJ20" s="136">
        <f>$C20*VLOOKUP($A20,'Non-energy Multiplier'!$A$1:$AQ$44,COLUMN('Non-energy Multiplier'!AJ$1),0)</f>
        <v>0</v>
      </c>
      <c r="AK20" s="136">
        <f>$C20*VLOOKUP($A20,'Non-energy Multiplier'!$A$1:$AQ$44,COLUMN('Non-energy Multiplier'!AK$1),0)</f>
        <v>0</v>
      </c>
      <c r="AL20" s="136">
        <f>$C20*VLOOKUP($A20,'Non-energy Multiplier'!$A$1:$AQ$44,COLUMN('Non-energy Multiplier'!AL$1),0)</f>
        <v>0</v>
      </c>
      <c r="AM20" s="136">
        <f>$C20*VLOOKUP($A20,'Non-energy Multiplier'!$A$1:$AQ$44,COLUMN('Non-energy Multiplier'!AM$1),0)</f>
        <v>0</v>
      </c>
      <c r="AN20" s="136">
        <f>$C20*VLOOKUP($A20,'Non-energy Multiplier'!$A$1:$AQ$44,COLUMN('Non-energy Multiplier'!AN$1),0)</f>
        <v>0</v>
      </c>
      <c r="AO20" s="136">
        <f>$C20*VLOOKUP($A20,'Non-energy Multiplier'!$A$1:$AQ$44,COLUMN('Non-energy Multiplier'!AO$1),0)</f>
        <v>0</v>
      </c>
      <c r="AP20" s="136">
        <f>$C20*VLOOKUP($A20,'Non-energy Multiplier'!$A$1:$AQ$44,COLUMN('Non-energy Multiplier'!AP$1),0)</f>
        <v>0</v>
      </c>
      <c r="AQ20" s="136">
        <f>$C20*VLOOKUP($A20,'Non-energy Multiplier'!$A$1:$AQ$44,COLUMN('Non-energy Multiplier'!AQ$1),0)</f>
        <v>0</v>
      </c>
      <c r="AR20" s="136" t="str">
        <f>VLOOKUP($A20,'Sector Match'!$A$1:$B$43,2,0)</f>
        <v>pulp paper and printing 17T18</v>
      </c>
    </row>
    <row r="21" spans="1:44" x14ac:dyDescent="0.2">
      <c r="A21" s="12" t="s">
        <v>20</v>
      </c>
      <c r="B21" s="136">
        <f>'Non-energy Use 2019'!E133</f>
        <v>0</v>
      </c>
      <c r="C21" s="136">
        <f>'Non-energy Use 2020'!E133</f>
        <v>0</v>
      </c>
      <c r="D21" s="136">
        <f>$C21*VLOOKUP($A21,'Non-energy Multiplier'!$A$1:$AQ$44,COLUMN('Non-energy Multiplier'!D$1),0)</f>
        <v>0</v>
      </c>
      <c r="E21" s="136">
        <f>$C21*VLOOKUP($A21,'Non-energy Multiplier'!$A$1:$AQ$44,COLUMN('Non-energy Multiplier'!E$1),0)</f>
        <v>0</v>
      </c>
      <c r="F21" s="136">
        <f>$C21*VLOOKUP($A21,'Non-energy Multiplier'!$A$1:$AQ$44,COLUMN('Non-energy Multiplier'!F$1),0)</f>
        <v>0</v>
      </c>
      <c r="G21" s="136">
        <f>$C21*VLOOKUP($A21,'Non-energy Multiplier'!$A$1:$AQ$44,COLUMN('Non-energy Multiplier'!G$1),0)</f>
        <v>0</v>
      </c>
      <c r="H21" s="136">
        <f>$C21*VLOOKUP($A21,'Non-energy Multiplier'!$A$1:$AQ$44,COLUMN('Non-energy Multiplier'!H$1),0)</f>
        <v>0</v>
      </c>
      <c r="I21" s="136">
        <f>$C21*VLOOKUP($A21,'Non-energy Multiplier'!$A$1:$AQ$44,COLUMN('Non-energy Multiplier'!I$1),0)</f>
        <v>0</v>
      </c>
      <c r="J21" s="136">
        <f>$C21*VLOOKUP($A21,'Non-energy Multiplier'!$A$1:$AQ$44,COLUMN('Non-energy Multiplier'!J$1),0)</f>
        <v>0</v>
      </c>
      <c r="K21" s="136">
        <f>$C21*VLOOKUP($A21,'Non-energy Multiplier'!$A$1:$AQ$44,COLUMN('Non-energy Multiplier'!K$1),0)</f>
        <v>0</v>
      </c>
      <c r="L21" s="136">
        <f>$C21*VLOOKUP($A21,'Non-energy Multiplier'!$A$1:$AQ$44,COLUMN('Non-energy Multiplier'!L$1),0)</f>
        <v>0</v>
      </c>
      <c r="M21" s="136">
        <f>$C21*VLOOKUP($A21,'Non-energy Multiplier'!$A$1:$AQ$44,COLUMN('Non-energy Multiplier'!M$1),0)</f>
        <v>0</v>
      </c>
      <c r="N21" s="136">
        <f>$C21*VLOOKUP($A21,'Non-energy Multiplier'!$A$1:$AQ$44,COLUMN('Non-energy Multiplier'!N$1),0)</f>
        <v>0</v>
      </c>
      <c r="O21" s="136">
        <f>$C21*VLOOKUP($A21,'Non-energy Multiplier'!$A$1:$AQ$44,COLUMN('Non-energy Multiplier'!O$1),0)</f>
        <v>0</v>
      </c>
      <c r="P21" s="136">
        <f>$C21*VLOOKUP($A21,'Non-energy Multiplier'!$A$1:$AQ$44,COLUMN('Non-energy Multiplier'!P$1),0)</f>
        <v>0</v>
      </c>
      <c r="Q21" s="136">
        <f>$C21*VLOOKUP($A21,'Non-energy Multiplier'!$A$1:$AQ$44,COLUMN('Non-energy Multiplier'!Q$1),0)</f>
        <v>0</v>
      </c>
      <c r="R21" s="136">
        <f>$C21*VLOOKUP($A21,'Non-energy Multiplier'!$A$1:$AQ$44,COLUMN('Non-energy Multiplier'!R$1),0)</f>
        <v>0</v>
      </c>
      <c r="S21" s="136">
        <f>$C21*VLOOKUP($A21,'Non-energy Multiplier'!$A$1:$AQ$44,COLUMN('Non-energy Multiplier'!S$1),0)</f>
        <v>0</v>
      </c>
      <c r="T21" s="136">
        <f>$C21*VLOOKUP($A21,'Non-energy Multiplier'!$A$1:$AQ$44,COLUMN('Non-energy Multiplier'!T$1),0)</f>
        <v>0</v>
      </c>
      <c r="U21" s="136">
        <f>$C21*VLOOKUP($A21,'Non-energy Multiplier'!$A$1:$AQ$44,COLUMN('Non-energy Multiplier'!U$1),0)</f>
        <v>0</v>
      </c>
      <c r="V21" s="136">
        <f>$C21*VLOOKUP($A21,'Non-energy Multiplier'!$A$1:$AQ$44,COLUMN('Non-energy Multiplier'!V$1),0)</f>
        <v>0</v>
      </c>
      <c r="W21" s="136">
        <f>$C21*VLOOKUP($A21,'Non-energy Multiplier'!$A$1:$AQ$44,COLUMN('Non-energy Multiplier'!W$1),0)</f>
        <v>0</v>
      </c>
      <c r="X21" s="136">
        <f>$C21*VLOOKUP($A21,'Non-energy Multiplier'!$A$1:$AQ$44,COLUMN('Non-energy Multiplier'!X$1),0)</f>
        <v>0</v>
      </c>
      <c r="Y21" s="136">
        <f>$C21*VLOOKUP($A21,'Non-energy Multiplier'!$A$1:$AQ$44,COLUMN('Non-energy Multiplier'!Y$1),0)</f>
        <v>0</v>
      </c>
      <c r="Z21" s="136">
        <f>$C21*VLOOKUP($A21,'Non-energy Multiplier'!$A$1:$AQ$44,COLUMN('Non-energy Multiplier'!Z$1),0)</f>
        <v>0</v>
      </c>
      <c r="AA21" s="136">
        <f>$C21*VLOOKUP($A21,'Non-energy Multiplier'!$A$1:$AQ$44,COLUMN('Non-energy Multiplier'!AA$1),0)</f>
        <v>0</v>
      </c>
      <c r="AB21" s="136">
        <f>$C21*VLOOKUP($A21,'Non-energy Multiplier'!$A$1:$AQ$44,COLUMN('Non-energy Multiplier'!AB$1),0)</f>
        <v>0</v>
      </c>
      <c r="AC21" s="136">
        <f>$C21*VLOOKUP($A21,'Non-energy Multiplier'!$A$1:$AQ$44,COLUMN('Non-energy Multiplier'!AC$1),0)</f>
        <v>0</v>
      </c>
      <c r="AD21" s="136">
        <f>$C21*VLOOKUP($A21,'Non-energy Multiplier'!$A$1:$AQ$44,COLUMN('Non-energy Multiplier'!AD$1),0)</f>
        <v>0</v>
      </c>
      <c r="AE21" s="136">
        <f>$C21*VLOOKUP($A21,'Non-energy Multiplier'!$A$1:$AQ$44,COLUMN('Non-energy Multiplier'!AE$1),0)</f>
        <v>0</v>
      </c>
      <c r="AF21" s="136">
        <f>$C21*VLOOKUP($A21,'Non-energy Multiplier'!$A$1:$AQ$44,COLUMN('Non-energy Multiplier'!AF$1),0)</f>
        <v>0</v>
      </c>
      <c r="AG21" s="136">
        <f>$C21*VLOOKUP($A21,'Non-energy Multiplier'!$A$1:$AQ$44,COLUMN('Non-energy Multiplier'!AG$1),0)</f>
        <v>0</v>
      </c>
      <c r="AH21" s="136">
        <f>$C21*VLOOKUP($A21,'Non-energy Multiplier'!$A$1:$AQ$44,COLUMN('Non-energy Multiplier'!AH$1),0)</f>
        <v>0</v>
      </c>
      <c r="AI21" s="136">
        <f>$C21*VLOOKUP($A21,'Non-energy Multiplier'!$A$1:$AQ$44,COLUMN('Non-energy Multiplier'!AI$1),0)</f>
        <v>0</v>
      </c>
      <c r="AJ21" s="136">
        <f>$C21*VLOOKUP($A21,'Non-energy Multiplier'!$A$1:$AQ$44,COLUMN('Non-energy Multiplier'!AJ$1),0)</f>
        <v>0</v>
      </c>
      <c r="AK21" s="136">
        <f>$C21*VLOOKUP($A21,'Non-energy Multiplier'!$A$1:$AQ$44,COLUMN('Non-energy Multiplier'!AK$1),0)</f>
        <v>0</v>
      </c>
      <c r="AL21" s="136">
        <f>$C21*VLOOKUP($A21,'Non-energy Multiplier'!$A$1:$AQ$44,COLUMN('Non-energy Multiplier'!AL$1),0)</f>
        <v>0</v>
      </c>
      <c r="AM21" s="136">
        <f>$C21*VLOOKUP($A21,'Non-energy Multiplier'!$A$1:$AQ$44,COLUMN('Non-energy Multiplier'!AM$1),0)</f>
        <v>0</v>
      </c>
      <c r="AN21" s="136">
        <f>$C21*VLOOKUP($A21,'Non-energy Multiplier'!$A$1:$AQ$44,COLUMN('Non-energy Multiplier'!AN$1),0)</f>
        <v>0</v>
      </c>
      <c r="AO21" s="136">
        <f>$C21*VLOOKUP($A21,'Non-energy Multiplier'!$A$1:$AQ$44,COLUMN('Non-energy Multiplier'!AO$1),0)</f>
        <v>0</v>
      </c>
      <c r="AP21" s="136">
        <f>$C21*VLOOKUP($A21,'Non-energy Multiplier'!$A$1:$AQ$44,COLUMN('Non-energy Multiplier'!AP$1),0)</f>
        <v>0</v>
      </c>
      <c r="AQ21" s="136">
        <f>$C21*VLOOKUP($A21,'Non-energy Multiplier'!$A$1:$AQ$44,COLUMN('Non-energy Multiplier'!AQ$1),0)</f>
        <v>0</v>
      </c>
      <c r="AR21" s="136" t="str">
        <f>VLOOKUP($A21,'Sector Match'!$A$1:$B$43,2,0)</f>
        <v>pulp paper and printing 17T18</v>
      </c>
    </row>
    <row r="22" spans="1:44" x14ac:dyDescent="0.2">
      <c r="A22" s="12" t="s">
        <v>21</v>
      </c>
      <c r="B22" s="136">
        <f>'Non-energy Use 2019'!E134</f>
        <v>161900639885873.56</v>
      </c>
      <c r="C22" s="136">
        <f>'Non-energy Use 2020'!E134</f>
        <v>198152730222374.94</v>
      </c>
      <c r="D22" s="136">
        <f>$C22*VLOOKUP($A22,'Non-energy Multiplier'!$A$1:$AQ$44,COLUMN('Non-energy Multiplier'!D$1),0)</f>
        <v>195141589982490.84</v>
      </c>
      <c r="E22" s="136">
        <f>$C22*VLOOKUP($A22,'Non-energy Multiplier'!$A$1:$AQ$44,COLUMN('Non-energy Multiplier'!E$1),0)</f>
        <v>198926564157037.84</v>
      </c>
      <c r="F22" s="136">
        <f>$C22*VLOOKUP($A22,'Non-energy Multiplier'!$A$1:$AQ$44,COLUMN('Non-energy Multiplier'!F$1),0)</f>
        <v>214692772358969.53</v>
      </c>
      <c r="G22" s="136">
        <f>$C22*VLOOKUP($A22,'Non-energy Multiplier'!$A$1:$AQ$44,COLUMN('Non-energy Multiplier'!G$1),0)</f>
        <v>230458980560901.28</v>
      </c>
      <c r="H22" s="136">
        <f>$C22*VLOOKUP($A22,'Non-energy Multiplier'!$A$1:$AQ$44,COLUMN('Non-energy Multiplier'!H$1),0)</f>
        <v>246225188762833.09</v>
      </c>
      <c r="I22" s="136">
        <f>$C22*VLOOKUP($A22,'Non-energy Multiplier'!$A$1:$AQ$44,COLUMN('Non-energy Multiplier'!I$1),0)</f>
        <v>251696822711500.59</v>
      </c>
      <c r="J22" s="136">
        <f>$C22*VLOOKUP($A22,'Non-energy Multiplier'!$A$1:$AQ$44,COLUMN('Non-energy Multiplier'!J$1),0)</f>
        <v>257168456660168.13</v>
      </c>
      <c r="K22" s="136">
        <f>$C22*VLOOKUP($A22,'Non-energy Multiplier'!$A$1:$AQ$44,COLUMN('Non-energy Multiplier'!K$1),0)</f>
        <v>262640090608835.72</v>
      </c>
      <c r="L22" s="136">
        <f>$C22*VLOOKUP($A22,'Non-energy Multiplier'!$A$1:$AQ$44,COLUMN('Non-energy Multiplier'!L$1),0)</f>
        <v>268111724557503.22</v>
      </c>
      <c r="M22" s="136">
        <f>$C22*VLOOKUP($A22,'Non-energy Multiplier'!$A$1:$AQ$44,COLUMN('Non-energy Multiplier'!M$1),0)</f>
        <v>273583358506170.78</v>
      </c>
      <c r="N22" s="136">
        <f>$C22*VLOOKUP($A22,'Non-energy Multiplier'!$A$1:$AQ$44,COLUMN('Non-energy Multiplier'!N$1),0)</f>
        <v>273974203115807.47</v>
      </c>
      <c r="O22" s="136">
        <f>$C22*VLOOKUP($A22,'Non-energy Multiplier'!$A$1:$AQ$44,COLUMN('Non-energy Multiplier'!O$1),0)</f>
        <v>274365047725444.25</v>
      </c>
      <c r="P22" s="136">
        <f>$C22*VLOOKUP($A22,'Non-energy Multiplier'!$A$1:$AQ$44,COLUMN('Non-energy Multiplier'!P$1),0)</f>
        <v>274755892335080.97</v>
      </c>
      <c r="Q22" s="136">
        <f>$C22*VLOOKUP($A22,'Non-energy Multiplier'!$A$1:$AQ$44,COLUMN('Non-energy Multiplier'!Q$1),0)</f>
        <v>275146736944717.75</v>
      </c>
      <c r="R22" s="136">
        <f>$C22*VLOOKUP($A22,'Non-energy Multiplier'!$A$1:$AQ$44,COLUMN('Non-energy Multiplier'!R$1),0)</f>
        <v>275537581554354.5</v>
      </c>
      <c r="S22" s="136">
        <f>$C22*VLOOKUP($A22,'Non-energy Multiplier'!$A$1:$AQ$44,COLUMN('Non-energy Multiplier'!S$1),0)</f>
        <v>272410940078107.22</v>
      </c>
      <c r="T22" s="136">
        <f>$C22*VLOOKUP($A22,'Non-energy Multiplier'!$A$1:$AQ$44,COLUMN('Non-energy Multiplier'!T$1),0)</f>
        <v>269284298601860.06</v>
      </c>
      <c r="U22" s="136">
        <f>$C22*VLOOKUP($A22,'Non-energy Multiplier'!$A$1:$AQ$44,COLUMN('Non-energy Multiplier'!U$1),0)</f>
        <v>266157657125612.81</v>
      </c>
      <c r="V22" s="136">
        <f>$C22*VLOOKUP($A22,'Non-energy Multiplier'!$A$1:$AQ$44,COLUMN('Non-energy Multiplier'!V$1),0)</f>
        <v>263031015649365.56</v>
      </c>
      <c r="W22" s="136">
        <f>$C22*VLOOKUP($A22,'Non-energy Multiplier'!$A$1:$AQ$44,COLUMN('Non-energy Multiplier'!W$1),0)</f>
        <v>259904374173118.38</v>
      </c>
      <c r="X22" s="136">
        <f>$C22*VLOOKUP($A22,'Non-energy Multiplier'!$A$1:$AQ$44,COLUMN('Non-energy Multiplier'!X$1),0)</f>
        <v>254041897363311.78</v>
      </c>
      <c r="Y22" s="136">
        <f>$C22*VLOOKUP($A22,'Non-energy Multiplier'!$A$1:$AQ$44,COLUMN('Non-energy Multiplier'!Y$1),0)</f>
        <v>248179420553505.16</v>
      </c>
      <c r="Z22" s="136">
        <f>$C22*VLOOKUP($A22,'Non-energy Multiplier'!$A$1:$AQ$44,COLUMN('Non-energy Multiplier'!Z$1),0)</f>
        <v>242316943743698.59</v>
      </c>
      <c r="AA22" s="136">
        <f>$C22*VLOOKUP($A22,'Non-energy Multiplier'!$A$1:$AQ$44,COLUMN('Non-energy Multiplier'!AA$1),0)</f>
        <v>236454466933891.97</v>
      </c>
      <c r="AB22" s="136">
        <f>$C22*VLOOKUP($A22,'Non-energy Multiplier'!$A$1:$AQ$44,COLUMN('Non-energy Multiplier'!AB$1),0)</f>
        <v>230591990124085.38</v>
      </c>
      <c r="AC22" s="136">
        <f>$C22*VLOOKUP($A22,'Non-energy Multiplier'!$A$1:$AQ$44,COLUMN('Non-energy Multiplier'!AC$1),0)</f>
        <v>224729513314278.78</v>
      </c>
      <c r="AD22" s="136">
        <f>$C22*VLOOKUP($A22,'Non-energy Multiplier'!$A$1:$AQ$44,COLUMN('Non-energy Multiplier'!AD$1),0)</f>
        <v>218867036504472.16</v>
      </c>
      <c r="AE22" s="136">
        <f>$C22*VLOOKUP($A22,'Non-energy Multiplier'!$A$1:$AQ$44,COLUMN('Non-energy Multiplier'!AE$1),0)</f>
        <v>213004559694665.53</v>
      </c>
      <c r="AF22" s="136">
        <f>$C22*VLOOKUP($A22,'Non-energy Multiplier'!$A$1:$AQ$44,COLUMN('Non-energy Multiplier'!AF$1),0)</f>
        <v>207142082884858.91</v>
      </c>
      <c r="AG22" s="136">
        <f>$C22*VLOOKUP($A22,'Non-energy Multiplier'!$A$1:$AQ$44,COLUMN('Non-energy Multiplier'!AG$1),0)</f>
        <v>201279606075052.34</v>
      </c>
      <c r="AH22" s="136">
        <f>$C22*VLOOKUP($A22,'Non-energy Multiplier'!$A$1:$AQ$44,COLUMN('Non-energy Multiplier'!AH$1),0)</f>
        <v>196198781766068</v>
      </c>
      <c r="AI22" s="136">
        <f>$C22*VLOOKUP($A22,'Non-energy Multiplier'!$A$1:$AQ$44,COLUMN('Non-energy Multiplier'!AI$1),0)</f>
        <v>191117957457083.66</v>
      </c>
      <c r="AJ22" s="136">
        <f>$C22*VLOOKUP($A22,'Non-energy Multiplier'!$A$1:$AQ$44,COLUMN('Non-energy Multiplier'!AJ$1),0)</f>
        <v>186037133148099.28</v>
      </c>
      <c r="AK22" s="136">
        <f>$C22*VLOOKUP($A22,'Non-energy Multiplier'!$A$1:$AQ$44,COLUMN('Non-energy Multiplier'!AK$1),0)</f>
        <v>180956308839114.94</v>
      </c>
      <c r="AL22" s="136">
        <f>$C22*VLOOKUP($A22,'Non-energy Multiplier'!$A$1:$AQ$44,COLUMN('Non-energy Multiplier'!AL$1),0)</f>
        <v>175875484530130.59</v>
      </c>
      <c r="AM22" s="136">
        <f>$C22*VLOOKUP($A22,'Non-energy Multiplier'!$A$1:$AQ$44,COLUMN('Non-energy Multiplier'!AM$1),0)</f>
        <v>170539434249387.81</v>
      </c>
      <c r="AN22" s="136">
        <f>$C22*VLOOKUP($A22,'Non-energy Multiplier'!$A$1:$AQ$44,COLUMN('Non-energy Multiplier'!AN$1),0)</f>
        <v>165203383968645.03</v>
      </c>
      <c r="AO22" s="136">
        <f>$C22*VLOOKUP($A22,'Non-energy Multiplier'!$A$1:$AQ$44,COLUMN('Non-energy Multiplier'!AO$1),0)</f>
        <v>159867333687902.22</v>
      </c>
      <c r="AP22" s="136">
        <f>$C22*VLOOKUP($A22,'Non-energy Multiplier'!$A$1:$AQ$44,COLUMN('Non-energy Multiplier'!AP$1),0)</f>
        <v>154531283407159.41</v>
      </c>
      <c r="AQ22" s="136">
        <f>$C22*VLOOKUP($A22,'Non-energy Multiplier'!$A$1:$AQ$44,COLUMN('Non-energy Multiplier'!AQ$1),0)</f>
        <v>149195233126416.63</v>
      </c>
      <c r="AR22" s="136" t="str">
        <f>VLOOKUP($A22,'Sector Match'!$A$1:$B$43,2,0)</f>
        <v>refined petroleum and coke 19</v>
      </c>
    </row>
    <row r="23" spans="1:44" x14ac:dyDescent="0.2">
      <c r="A23" s="12" t="s">
        <v>1</v>
      </c>
      <c r="B23" s="136">
        <f>'Non-energy Use 2019'!E135</f>
        <v>88744627188232.156</v>
      </c>
      <c r="C23" s="136">
        <f>'Non-energy Use 2020'!E135</f>
        <v>74411509245822.109</v>
      </c>
      <c r="D23" s="136">
        <f>$C23*VLOOKUP($A23,'Non-energy Multiplier'!$A$1:$AQ$44,COLUMN('Non-energy Multiplier'!D$1),0)</f>
        <v>79387652125730.922</v>
      </c>
      <c r="E23" s="136">
        <f>$C23*VLOOKUP($A23,'Non-energy Multiplier'!$A$1:$AQ$44,COLUMN('Non-energy Multiplier'!E$1),0)</f>
        <v>78738897210891.141</v>
      </c>
      <c r="F23" s="136">
        <f>$C23*VLOOKUP($A23,'Non-energy Multiplier'!$A$1:$AQ$44,COLUMN('Non-energy Multiplier'!F$1),0)</f>
        <v>85991968702405.984</v>
      </c>
      <c r="G23" s="136">
        <f>$C23*VLOOKUP($A23,'Non-energy Multiplier'!$A$1:$AQ$44,COLUMN('Non-energy Multiplier'!G$1),0)</f>
        <v>93245040193920.859</v>
      </c>
      <c r="H23" s="136">
        <f>$C23*VLOOKUP($A23,'Non-energy Multiplier'!$A$1:$AQ$44,COLUMN('Non-energy Multiplier'!H$1),0)</f>
        <v>100498111685435.7</v>
      </c>
      <c r="I23" s="136">
        <f>$C23*VLOOKUP($A23,'Non-energy Multiplier'!$A$1:$AQ$44,COLUMN('Non-energy Multiplier'!I$1),0)</f>
        <v>104158114001666.03</v>
      </c>
      <c r="J23" s="136">
        <f>$C23*VLOOKUP($A23,'Non-energy Multiplier'!$A$1:$AQ$44,COLUMN('Non-energy Multiplier'!J$1),0)</f>
        <v>107818116317896.33</v>
      </c>
      <c r="K23" s="136">
        <f>$C23*VLOOKUP($A23,'Non-energy Multiplier'!$A$1:$AQ$44,COLUMN('Non-energy Multiplier'!K$1),0)</f>
        <v>111478118634126.66</v>
      </c>
      <c r="L23" s="136">
        <f>$C23*VLOOKUP($A23,'Non-energy Multiplier'!$A$1:$AQ$44,COLUMN('Non-energy Multiplier'!L$1),0)</f>
        <v>115138120950356.98</v>
      </c>
      <c r="M23" s="136">
        <f>$C23*VLOOKUP($A23,'Non-energy Multiplier'!$A$1:$AQ$44,COLUMN('Non-energy Multiplier'!M$1),0)</f>
        <v>118798123266587.31</v>
      </c>
      <c r="N23" s="136">
        <f>$C23*VLOOKUP($A23,'Non-energy Multiplier'!$A$1:$AQ$44,COLUMN('Non-energy Multiplier'!N$1),0)</f>
        <v>120900050485996.31</v>
      </c>
      <c r="O23" s="136">
        <f>$C23*VLOOKUP($A23,'Non-energy Multiplier'!$A$1:$AQ$44,COLUMN('Non-energy Multiplier'!O$1),0)</f>
        <v>123001977705405.34</v>
      </c>
      <c r="P23" s="136">
        <f>$C23*VLOOKUP($A23,'Non-energy Multiplier'!$A$1:$AQ$44,COLUMN('Non-energy Multiplier'!P$1),0)</f>
        <v>125103904924814.34</v>
      </c>
      <c r="Q23" s="136">
        <f>$C23*VLOOKUP($A23,'Non-energy Multiplier'!$A$1:$AQ$44,COLUMN('Non-energy Multiplier'!Q$1),0)</f>
        <v>127205832144223.36</v>
      </c>
      <c r="R23" s="136">
        <f>$C23*VLOOKUP($A23,'Non-energy Multiplier'!$A$1:$AQ$44,COLUMN('Non-energy Multiplier'!R$1),0)</f>
        <v>129307759363632.36</v>
      </c>
      <c r="S23" s="136">
        <f>$C23*VLOOKUP($A23,'Non-energy Multiplier'!$A$1:$AQ$44,COLUMN('Non-energy Multiplier'!S$1),0)</f>
        <v>130402380827214.33</v>
      </c>
      <c r="T23" s="136">
        <f>$C23*VLOOKUP($A23,'Non-energy Multiplier'!$A$1:$AQ$44,COLUMN('Non-energy Multiplier'!T$1),0)</f>
        <v>131497002290796.28</v>
      </c>
      <c r="U23" s="136">
        <f>$C23*VLOOKUP($A23,'Non-energy Multiplier'!$A$1:$AQ$44,COLUMN('Non-energy Multiplier'!U$1),0)</f>
        <v>132591623754378.25</v>
      </c>
      <c r="V23" s="136">
        <f>$C23*VLOOKUP($A23,'Non-energy Multiplier'!$A$1:$AQ$44,COLUMN('Non-energy Multiplier'!V$1),0)</f>
        <v>133686245217960.2</v>
      </c>
      <c r="W23" s="136">
        <f>$C23*VLOOKUP($A23,'Non-energy Multiplier'!$A$1:$AQ$44,COLUMN('Non-energy Multiplier'!W$1),0)</f>
        <v>134780866681542.16</v>
      </c>
      <c r="X23" s="136">
        <f>$C23*VLOOKUP($A23,'Non-energy Multiplier'!$A$1:$AQ$44,COLUMN('Non-energy Multiplier'!X$1),0)</f>
        <v>135276184878260.91</v>
      </c>
      <c r="Y23" s="136">
        <f>$C23*VLOOKUP($A23,'Non-energy Multiplier'!$A$1:$AQ$44,COLUMN('Non-energy Multiplier'!Y$1),0)</f>
        <v>135771503074979.63</v>
      </c>
      <c r="Z23" s="136">
        <f>$C23*VLOOKUP($A23,'Non-energy Multiplier'!$A$1:$AQ$44,COLUMN('Non-energy Multiplier'!Z$1),0)</f>
        <v>136266821271698.38</v>
      </c>
      <c r="AA23" s="136">
        <f>$C23*VLOOKUP($A23,'Non-energy Multiplier'!$A$1:$AQ$44,COLUMN('Non-energy Multiplier'!AA$1),0)</f>
        <v>136762139468417.11</v>
      </c>
      <c r="AB23" s="136">
        <f>$C23*VLOOKUP($A23,'Non-energy Multiplier'!$A$1:$AQ$44,COLUMN('Non-energy Multiplier'!AB$1),0)</f>
        <v>137257457665135.86</v>
      </c>
      <c r="AC23" s="136">
        <f>$C23*VLOOKUP($A23,'Non-energy Multiplier'!$A$1:$AQ$44,COLUMN('Non-energy Multiplier'!AC$1),0)</f>
        <v>137238293568239</v>
      </c>
      <c r="AD23" s="136">
        <f>$C23*VLOOKUP($A23,'Non-energy Multiplier'!$A$1:$AQ$44,COLUMN('Non-energy Multiplier'!AD$1),0)</f>
        <v>137219129471342.14</v>
      </c>
      <c r="AE23" s="136">
        <f>$C23*VLOOKUP($A23,'Non-energy Multiplier'!$A$1:$AQ$44,COLUMN('Non-energy Multiplier'!AE$1),0)</f>
        <v>137199965374445.28</v>
      </c>
      <c r="AF23" s="136">
        <f>$C23*VLOOKUP($A23,'Non-energy Multiplier'!$A$1:$AQ$44,COLUMN('Non-energy Multiplier'!AF$1),0)</f>
        <v>137180801277548.44</v>
      </c>
      <c r="AG23" s="136">
        <f>$C23*VLOOKUP($A23,'Non-energy Multiplier'!$A$1:$AQ$44,COLUMN('Non-energy Multiplier'!AG$1),0)</f>
        <v>137161637180651.58</v>
      </c>
      <c r="AH23" s="136">
        <f>$C23*VLOOKUP($A23,'Non-energy Multiplier'!$A$1:$AQ$44,COLUMN('Non-energy Multiplier'!AH$1),0)</f>
        <v>136675050554708.33</v>
      </c>
      <c r="AI23" s="136">
        <f>$C23*VLOOKUP($A23,'Non-energy Multiplier'!$A$1:$AQ$44,COLUMN('Non-energy Multiplier'!AI$1),0)</f>
        <v>136188463928765.08</v>
      </c>
      <c r="AJ23" s="136">
        <f>$C23*VLOOKUP($A23,'Non-energy Multiplier'!$A$1:$AQ$44,COLUMN('Non-energy Multiplier'!AJ$1),0)</f>
        <v>135701877302821.83</v>
      </c>
      <c r="AK23" s="136">
        <f>$C23*VLOOKUP($A23,'Non-energy Multiplier'!$A$1:$AQ$44,COLUMN('Non-energy Multiplier'!AK$1),0)</f>
        <v>135215290676878.59</v>
      </c>
      <c r="AL23" s="136">
        <f>$C23*VLOOKUP($A23,'Non-energy Multiplier'!$A$1:$AQ$44,COLUMN('Non-energy Multiplier'!AL$1),0)</f>
        <v>134728704050935.33</v>
      </c>
      <c r="AM23" s="136">
        <f>$C23*VLOOKUP($A23,'Non-energy Multiplier'!$A$1:$AQ$44,COLUMN('Non-energy Multiplier'!AM$1),0)</f>
        <v>134156219180025.39</v>
      </c>
      <c r="AN23" s="136">
        <f>$C23*VLOOKUP($A23,'Non-energy Multiplier'!$A$1:$AQ$44,COLUMN('Non-energy Multiplier'!AN$1),0)</f>
        <v>133583734309115.48</v>
      </c>
      <c r="AO23" s="136">
        <f>$C23*VLOOKUP($A23,'Non-energy Multiplier'!$A$1:$AQ$44,COLUMN('Non-energy Multiplier'!AO$1),0)</f>
        <v>133011249438205.55</v>
      </c>
      <c r="AP23" s="136">
        <f>$C23*VLOOKUP($A23,'Non-energy Multiplier'!$A$1:$AQ$44,COLUMN('Non-energy Multiplier'!AP$1),0)</f>
        <v>132438764567295.63</v>
      </c>
      <c r="AQ23" s="136">
        <f>$C23*VLOOKUP($A23,'Non-energy Multiplier'!$A$1:$AQ$44,COLUMN('Non-energy Multiplier'!AQ$1),0)</f>
        <v>131866279696385.69</v>
      </c>
      <c r="AR23" s="136" t="str">
        <f>VLOOKUP($A23,'Sector Match'!$A$1:$B$43,2,0)</f>
        <v>chemicals 20</v>
      </c>
    </row>
    <row r="24" spans="1:44" x14ac:dyDescent="0.2">
      <c r="A24" s="12" t="s">
        <v>22</v>
      </c>
      <c r="B24" s="136">
        <f>'Non-energy Use 2019'!E136</f>
        <v>0</v>
      </c>
      <c r="C24" s="136">
        <f>'Non-energy Use 2020'!E136</f>
        <v>0</v>
      </c>
      <c r="D24" s="136">
        <f>$C24*VLOOKUP($A24,'Non-energy Multiplier'!$A$1:$AQ$44,COLUMN('Non-energy Multiplier'!D$1),0)</f>
        <v>0</v>
      </c>
      <c r="E24" s="136">
        <f>$C24*VLOOKUP($A24,'Non-energy Multiplier'!$A$1:$AQ$44,COLUMN('Non-energy Multiplier'!E$1),0)</f>
        <v>0</v>
      </c>
      <c r="F24" s="136">
        <f>$C24*VLOOKUP($A24,'Non-energy Multiplier'!$A$1:$AQ$44,COLUMN('Non-energy Multiplier'!F$1),0)</f>
        <v>0</v>
      </c>
      <c r="G24" s="136">
        <f>$C24*VLOOKUP($A24,'Non-energy Multiplier'!$A$1:$AQ$44,COLUMN('Non-energy Multiplier'!G$1),0)</f>
        <v>0</v>
      </c>
      <c r="H24" s="136">
        <f>$C24*VLOOKUP($A24,'Non-energy Multiplier'!$A$1:$AQ$44,COLUMN('Non-energy Multiplier'!H$1),0)</f>
        <v>0</v>
      </c>
      <c r="I24" s="136">
        <f>$C24*VLOOKUP($A24,'Non-energy Multiplier'!$A$1:$AQ$44,COLUMN('Non-energy Multiplier'!I$1),0)</f>
        <v>0</v>
      </c>
      <c r="J24" s="136">
        <f>$C24*VLOOKUP($A24,'Non-energy Multiplier'!$A$1:$AQ$44,COLUMN('Non-energy Multiplier'!J$1),0)</f>
        <v>0</v>
      </c>
      <c r="K24" s="136">
        <f>$C24*VLOOKUP($A24,'Non-energy Multiplier'!$A$1:$AQ$44,COLUMN('Non-energy Multiplier'!K$1),0)</f>
        <v>0</v>
      </c>
      <c r="L24" s="136">
        <f>$C24*VLOOKUP($A24,'Non-energy Multiplier'!$A$1:$AQ$44,COLUMN('Non-energy Multiplier'!L$1),0)</f>
        <v>0</v>
      </c>
      <c r="M24" s="136">
        <f>$C24*VLOOKUP($A24,'Non-energy Multiplier'!$A$1:$AQ$44,COLUMN('Non-energy Multiplier'!M$1),0)</f>
        <v>0</v>
      </c>
      <c r="N24" s="136">
        <f>$C24*VLOOKUP($A24,'Non-energy Multiplier'!$A$1:$AQ$44,COLUMN('Non-energy Multiplier'!N$1),0)</f>
        <v>0</v>
      </c>
      <c r="O24" s="136">
        <f>$C24*VLOOKUP($A24,'Non-energy Multiplier'!$A$1:$AQ$44,COLUMN('Non-energy Multiplier'!O$1),0)</f>
        <v>0</v>
      </c>
      <c r="P24" s="136">
        <f>$C24*VLOOKUP($A24,'Non-energy Multiplier'!$A$1:$AQ$44,COLUMN('Non-energy Multiplier'!P$1),0)</f>
        <v>0</v>
      </c>
      <c r="Q24" s="136">
        <f>$C24*VLOOKUP($A24,'Non-energy Multiplier'!$A$1:$AQ$44,COLUMN('Non-energy Multiplier'!Q$1),0)</f>
        <v>0</v>
      </c>
      <c r="R24" s="136">
        <f>$C24*VLOOKUP($A24,'Non-energy Multiplier'!$A$1:$AQ$44,COLUMN('Non-energy Multiplier'!R$1),0)</f>
        <v>0</v>
      </c>
      <c r="S24" s="136">
        <f>$C24*VLOOKUP($A24,'Non-energy Multiplier'!$A$1:$AQ$44,COLUMN('Non-energy Multiplier'!S$1),0)</f>
        <v>0</v>
      </c>
      <c r="T24" s="136">
        <f>$C24*VLOOKUP($A24,'Non-energy Multiplier'!$A$1:$AQ$44,COLUMN('Non-energy Multiplier'!T$1),0)</f>
        <v>0</v>
      </c>
      <c r="U24" s="136">
        <f>$C24*VLOOKUP($A24,'Non-energy Multiplier'!$A$1:$AQ$44,COLUMN('Non-energy Multiplier'!U$1),0)</f>
        <v>0</v>
      </c>
      <c r="V24" s="136">
        <f>$C24*VLOOKUP($A24,'Non-energy Multiplier'!$A$1:$AQ$44,COLUMN('Non-energy Multiplier'!V$1),0)</f>
        <v>0</v>
      </c>
      <c r="W24" s="136">
        <f>$C24*VLOOKUP($A24,'Non-energy Multiplier'!$A$1:$AQ$44,COLUMN('Non-energy Multiplier'!W$1),0)</f>
        <v>0</v>
      </c>
      <c r="X24" s="136">
        <f>$C24*VLOOKUP($A24,'Non-energy Multiplier'!$A$1:$AQ$44,COLUMN('Non-energy Multiplier'!X$1),0)</f>
        <v>0</v>
      </c>
      <c r="Y24" s="136">
        <f>$C24*VLOOKUP($A24,'Non-energy Multiplier'!$A$1:$AQ$44,COLUMN('Non-energy Multiplier'!Y$1),0)</f>
        <v>0</v>
      </c>
      <c r="Z24" s="136">
        <f>$C24*VLOOKUP($A24,'Non-energy Multiplier'!$A$1:$AQ$44,COLUMN('Non-energy Multiplier'!Z$1),0)</f>
        <v>0</v>
      </c>
      <c r="AA24" s="136">
        <f>$C24*VLOOKUP($A24,'Non-energy Multiplier'!$A$1:$AQ$44,COLUMN('Non-energy Multiplier'!AA$1),0)</f>
        <v>0</v>
      </c>
      <c r="AB24" s="136">
        <f>$C24*VLOOKUP($A24,'Non-energy Multiplier'!$A$1:$AQ$44,COLUMN('Non-energy Multiplier'!AB$1),0)</f>
        <v>0</v>
      </c>
      <c r="AC24" s="136">
        <f>$C24*VLOOKUP($A24,'Non-energy Multiplier'!$A$1:$AQ$44,COLUMN('Non-energy Multiplier'!AC$1),0)</f>
        <v>0</v>
      </c>
      <c r="AD24" s="136">
        <f>$C24*VLOOKUP($A24,'Non-energy Multiplier'!$A$1:$AQ$44,COLUMN('Non-energy Multiplier'!AD$1),0)</f>
        <v>0</v>
      </c>
      <c r="AE24" s="136">
        <f>$C24*VLOOKUP($A24,'Non-energy Multiplier'!$A$1:$AQ$44,COLUMN('Non-energy Multiplier'!AE$1),0)</f>
        <v>0</v>
      </c>
      <c r="AF24" s="136">
        <f>$C24*VLOOKUP($A24,'Non-energy Multiplier'!$A$1:$AQ$44,COLUMN('Non-energy Multiplier'!AF$1),0)</f>
        <v>0</v>
      </c>
      <c r="AG24" s="136">
        <f>$C24*VLOOKUP($A24,'Non-energy Multiplier'!$A$1:$AQ$44,COLUMN('Non-energy Multiplier'!AG$1),0)</f>
        <v>0</v>
      </c>
      <c r="AH24" s="136">
        <f>$C24*VLOOKUP($A24,'Non-energy Multiplier'!$A$1:$AQ$44,COLUMN('Non-energy Multiplier'!AH$1),0)</f>
        <v>0</v>
      </c>
      <c r="AI24" s="136">
        <f>$C24*VLOOKUP($A24,'Non-energy Multiplier'!$A$1:$AQ$44,COLUMN('Non-energy Multiplier'!AI$1),0)</f>
        <v>0</v>
      </c>
      <c r="AJ24" s="136">
        <f>$C24*VLOOKUP($A24,'Non-energy Multiplier'!$A$1:$AQ$44,COLUMN('Non-energy Multiplier'!AJ$1),0)</f>
        <v>0</v>
      </c>
      <c r="AK24" s="136">
        <f>$C24*VLOOKUP($A24,'Non-energy Multiplier'!$A$1:$AQ$44,COLUMN('Non-energy Multiplier'!AK$1),0)</f>
        <v>0</v>
      </c>
      <c r="AL24" s="136">
        <f>$C24*VLOOKUP($A24,'Non-energy Multiplier'!$A$1:$AQ$44,COLUMN('Non-energy Multiplier'!AL$1),0)</f>
        <v>0</v>
      </c>
      <c r="AM24" s="136">
        <f>$C24*VLOOKUP($A24,'Non-energy Multiplier'!$A$1:$AQ$44,COLUMN('Non-energy Multiplier'!AM$1),0)</f>
        <v>0</v>
      </c>
      <c r="AN24" s="136">
        <f>$C24*VLOOKUP($A24,'Non-energy Multiplier'!$A$1:$AQ$44,COLUMN('Non-energy Multiplier'!AN$1),0)</f>
        <v>0</v>
      </c>
      <c r="AO24" s="136">
        <f>$C24*VLOOKUP($A24,'Non-energy Multiplier'!$A$1:$AQ$44,COLUMN('Non-energy Multiplier'!AO$1),0)</f>
        <v>0</v>
      </c>
      <c r="AP24" s="136">
        <f>$C24*VLOOKUP($A24,'Non-energy Multiplier'!$A$1:$AQ$44,COLUMN('Non-energy Multiplier'!AP$1),0)</f>
        <v>0</v>
      </c>
      <c r="AQ24" s="136">
        <f>$C24*VLOOKUP($A24,'Non-energy Multiplier'!$A$1:$AQ$44,COLUMN('Non-energy Multiplier'!AQ$1),0)</f>
        <v>0</v>
      </c>
      <c r="AR24" s="136">
        <f>VLOOKUP($A24,'Sector Match'!$A$1:$B$43,2,0)</f>
        <v>0</v>
      </c>
    </row>
    <row r="25" spans="1:44" x14ac:dyDescent="0.2">
      <c r="A25" s="12" t="s">
        <v>23</v>
      </c>
      <c r="B25" s="136">
        <f>'Non-energy Use 2019'!E137</f>
        <v>0</v>
      </c>
      <c r="C25" s="136">
        <f>'Non-energy Use 2020'!E137</f>
        <v>0</v>
      </c>
      <c r="D25" s="136">
        <f>$C25*VLOOKUP($A25,'Non-energy Multiplier'!$A$1:$AQ$44,COLUMN('Non-energy Multiplier'!D$1),0)</f>
        <v>0</v>
      </c>
      <c r="E25" s="136">
        <f>$C25*VLOOKUP($A25,'Non-energy Multiplier'!$A$1:$AQ$44,COLUMN('Non-energy Multiplier'!E$1),0)</f>
        <v>0</v>
      </c>
      <c r="F25" s="136">
        <f>$C25*VLOOKUP($A25,'Non-energy Multiplier'!$A$1:$AQ$44,COLUMN('Non-energy Multiplier'!F$1),0)</f>
        <v>0</v>
      </c>
      <c r="G25" s="136">
        <f>$C25*VLOOKUP($A25,'Non-energy Multiplier'!$A$1:$AQ$44,COLUMN('Non-energy Multiplier'!G$1),0)</f>
        <v>0</v>
      </c>
      <c r="H25" s="136">
        <f>$C25*VLOOKUP($A25,'Non-energy Multiplier'!$A$1:$AQ$44,COLUMN('Non-energy Multiplier'!H$1),0)</f>
        <v>0</v>
      </c>
      <c r="I25" s="136">
        <f>$C25*VLOOKUP($A25,'Non-energy Multiplier'!$A$1:$AQ$44,COLUMN('Non-energy Multiplier'!I$1),0)</f>
        <v>0</v>
      </c>
      <c r="J25" s="136">
        <f>$C25*VLOOKUP($A25,'Non-energy Multiplier'!$A$1:$AQ$44,COLUMN('Non-energy Multiplier'!J$1),0)</f>
        <v>0</v>
      </c>
      <c r="K25" s="136">
        <f>$C25*VLOOKUP($A25,'Non-energy Multiplier'!$A$1:$AQ$44,COLUMN('Non-energy Multiplier'!K$1),0)</f>
        <v>0</v>
      </c>
      <c r="L25" s="136">
        <f>$C25*VLOOKUP($A25,'Non-energy Multiplier'!$A$1:$AQ$44,COLUMN('Non-energy Multiplier'!L$1),0)</f>
        <v>0</v>
      </c>
      <c r="M25" s="136">
        <f>$C25*VLOOKUP($A25,'Non-energy Multiplier'!$A$1:$AQ$44,COLUMN('Non-energy Multiplier'!M$1),0)</f>
        <v>0</v>
      </c>
      <c r="N25" s="136">
        <f>$C25*VLOOKUP($A25,'Non-energy Multiplier'!$A$1:$AQ$44,COLUMN('Non-energy Multiplier'!N$1),0)</f>
        <v>0</v>
      </c>
      <c r="O25" s="136">
        <f>$C25*VLOOKUP($A25,'Non-energy Multiplier'!$A$1:$AQ$44,COLUMN('Non-energy Multiplier'!O$1),0)</f>
        <v>0</v>
      </c>
      <c r="P25" s="136">
        <f>$C25*VLOOKUP($A25,'Non-energy Multiplier'!$A$1:$AQ$44,COLUMN('Non-energy Multiplier'!P$1),0)</f>
        <v>0</v>
      </c>
      <c r="Q25" s="136">
        <f>$C25*VLOOKUP($A25,'Non-energy Multiplier'!$A$1:$AQ$44,COLUMN('Non-energy Multiplier'!Q$1),0)</f>
        <v>0</v>
      </c>
      <c r="R25" s="136">
        <f>$C25*VLOOKUP($A25,'Non-energy Multiplier'!$A$1:$AQ$44,COLUMN('Non-energy Multiplier'!R$1),0)</f>
        <v>0</v>
      </c>
      <c r="S25" s="136">
        <f>$C25*VLOOKUP($A25,'Non-energy Multiplier'!$A$1:$AQ$44,COLUMN('Non-energy Multiplier'!S$1),0)</f>
        <v>0</v>
      </c>
      <c r="T25" s="136">
        <f>$C25*VLOOKUP($A25,'Non-energy Multiplier'!$A$1:$AQ$44,COLUMN('Non-energy Multiplier'!T$1),0)</f>
        <v>0</v>
      </c>
      <c r="U25" s="136">
        <f>$C25*VLOOKUP($A25,'Non-energy Multiplier'!$A$1:$AQ$44,COLUMN('Non-energy Multiplier'!U$1),0)</f>
        <v>0</v>
      </c>
      <c r="V25" s="136">
        <f>$C25*VLOOKUP($A25,'Non-energy Multiplier'!$A$1:$AQ$44,COLUMN('Non-energy Multiplier'!V$1),0)</f>
        <v>0</v>
      </c>
      <c r="W25" s="136">
        <f>$C25*VLOOKUP($A25,'Non-energy Multiplier'!$A$1:$AQ$44,COLUMN('Non-energy Multiplier'!W$1),0)</f>
        <v>0</v>
      </c>
      <c r="X25" s="136">
        <f>$C25*VLOOKUP($A25,'Non-energy Multiplier'!$A$1:$AQ$44,COLUMN('Non-energy Multiplier'!X$1),0)</f>
        <v>0</v>
      </c>
      <c r="Y25" s="136">
        <f>$C25*VLOOKUP($A25,'Non-energy Multiplier'!$A$1:$AQ$44,COLUMN('Non-energy Multiplier'!Y$1),0)</f>
        <v>0</v>
      </c>
      <c r="Z25" s="136">
        <f>$C25*VLOOKUP($A25,'Non-energy Multiplier'!$A$1:$AQ$44,COLUMN('Non-energy Multiplier'!Z$1),0)</f>
        <v>0</v>
      </c>
      <c r="AA25" s="136">
        <f>$C25*VLOOKUP($A25,'Non-energy Multiplier'!$A$1:$AQ$44,COLUMN('Non-energy Multiplier'!AA$1),0)</f>
        <v>0</v>
      </c>
      <c r="AB25" s="136">
        <f>$C25*VLOOKUP($A25,'Non-energy Multiplier'!$A$1:$AQ$44,COLUMN('Non-energy Multiplier'!AB$1),0)</f>
        <v>0</v>
      </c>
      <c r="AC25" s="136">
        <f>$C25*VLOOKUP($A25,'Non-energy Multiplier'!$A$1:$AQ$44,COLUMN('Non-energy Multiplier'!AC$1),0)</f>
        <v>0</v>
      </c>
      <c r="AD25" s="136">
        <f>$C25*VLOOKUP($A25,'Non-energy Multiplier'!$A$1:$AQ$44,COLUMN('Non-energy Multiplier'!AD$1),0)</f>
        <v>0</v>
      </c>
      <c r="AE25" s="136">
        <f>$C25*VLOOKUP($A25,'Non-energy Multiplier'!$A$1:$AQ$44,COLUMN('Non-energy Multiplier'!AE$1),0)</f>
        <v>0</v>
      </c>
      <c r="AF25" s="136">
        <f>$C25*VLOOKUP($A25,'Non-energy Multiplier'!$A$1:$AQ$44,COLUMN('Non-energy Multiplier'!AF$1),0)</f>
        <v>0</v>
      </c>
      <c r="AG25" s="136">
        <f>$C25*VLOOKUP($A25,'Non-energy Multiplier'!$A$1:$AQ$44,COLUMN('Non-energy Multiplier'!AG$1),0)</f>
        <v>0</v>
      </c>
      <c r="AH25" s="136">
        <f>$C25*VLOOKUP($A25,'Non-energy Multiplier'!$A$1:$AQ$44,COLUMN('Non-energy Multiplier'!AH$1),0)</f>
        <v>0</v>
      </c>
      <c r="AI25" s="136">
        <f>$C25*VLOOKUP($A25,'Non-energy Multiplier'!$A$1:$AQ$44,COLUMN('Non-energy Multiplier'!AI$1),0)</f>
        <v>0</v>
      </c>
      <c r="AJ25" s="136">
        <f>$C25*VLOOKUP($A25,'Non-energy Multiplier'!$A$1:$AQ$44,COLUMN('Non-energy Multiplier'!AJ$1),0)</f>
        <v>0</v>
      </c>
      <c r="AK25" s="136">
        <f>$C25*VLOOKUP($A25,'Non-energy Multiplier'!$A$1:$AQ$44,COLUMN('Non-energy Multiplier'!AK$1),0)</f>
        <v>0</v>
      </c>
      <c r="AL25" s="136">
        <f>$C25*VLOOKUP($A25,'Non-energy Multiplier'!$A$1:$AQ$44,COLUMN('Non-energy Multiplier'!AL$1),0)</f>
        <v>0</v>
      </c>
      <c r="AM25" s="136">
        <f>$C25*VLOOKUP($A25,'Non-energy Multiplier'!$A$1:$AQ$44,COLUMN('Non-energy Multiplier'!AM$1),0)</f>
        <v>0</v>
      </c>
      <c r="AN25" s="136">
        <f>$C25*VLOOKUP($A25,'Non-energy Multiplier'!$A$1:$AQ$44,COLUMN('Non-energy Multiplier'!AN$1),0)</f>
        <v>0</v>
      </c>
      <c r="AO25" s="136">
        <f>$C25*VLOOKUP($A25,'Non-energy Multiplier'!$A$1:$AQ$44,COLUMN('Non-energy Multiplier'!AO$1),0)</f>
        <v>0</v>
      </c>
      <c r="AP25" s="136">
        <f>$C25*VLOOKUP($A25,'Non-energy Multiplier'!$A$1:$AQ$44,COLUMN('Non-energy Multiplier'!AP$1),0)</f>
        <v>0</v>
      </c>
      <c r="AQ25" s="136">
        <f>$C25*VLOOKUP($A25,'Non-energy Multiplier'!$A$1:$AQ$44,COLUMN('Non-energy Multiplier'!AQ$1),0)</f>
        <v>0</v>
      </c>
      <c r="AR25" s="136" t="str">
        <f>VLOOKUP($A25,'Sector Match'!$A$1:$B$43,2,0)</f>
        <v>chemicals 20</v>
      </c>
    </row>
    <row r="26" spans="1:44" x14ac:dyDescent="0.2">
      <c r="A26" s="12" t="s">
        <v>24</v>
      </c>
      <c r="B26" s="136">
        <f>'Non-energy Use 2019'!E138</f>
        <v>438668816298.15338</v>
      </c>
      <c r="C26" s="136">
        <f>'Non-energy Use 2020'!E138</f>
        <v>456613519227.62939</v>
      </c>
      <c r="D26" s="136">
        <f>$C26*VLOOKUP($A26,'Non-energy Multiplier'!$A$1:$AQ$44,COLUMN('Non-energy Multiplier'!D$1),0)</f>
        <v>505372643539.72504</v>
      </c>
      <c r="E26" s="136">
        <f>$C26*VLOOKUP($A26,'Non-energy Multiplier'!$A$1:$AQ$44,COLUMN('Non-energy Multiplier'!E$1),0)</f>
        <v>504132966402.92603</v>
      </c>
      <c r="F26" s="136">
        <f>$C26*VLOOKUP($A26,'Non-energy Multiplier'!$A$1:$AQ$44,COLUMN('Non-energy Multiplier'!F$1),0)</f>
        <v>511461221951.30444</v>
      </c>
      <c r="G26" s="136">
        <f>$C26*VLOOKUP($A26,'Non-energy Multiplier'!$A$1:$AQ$44,COLUMN('Non-energy Multiplier'!G$1),0)</f>
        <v>529400386945.25067</v>
      </c>
      <c r="H26" s="136">
        <f>$C26*VLOOKUP($A26,'Non-energy Multiplier'!$A$1:$AQ$44,COLUMN('Non-energy Multiplier'!H$1),0)</f>
        <v>551712439440.57483</v>
      </c>
      <c r="I26" s="136">
        <f>$C26*VLOOKUP($A26,'Non-energy Multiplier'!$A$1:$AQ$44,COLUMN('Non-energy Multiplier'!I$1),0)</f>
        <v>572550293926.7218</v>
      </c>
      <c r="J26" s="136">
        <f>$C26*VLOOKUP($A26,'Non-energy Multiplier'!$A$1:$AQ$44,COLUMN('Non-energy Multiplier'!J$1),0)</f>
        <v>590406967675.34705</v>
      </c>
      <c r="K26" s="136">
        <f>$C26*VLOOKUP($A26,'Non-energy Multiplier'!$A$1:$AQ$44,COLUMN('Non-energy Multiplier'!K$1),0)</f>
        <v>604996983356.20862</v>
      </c>
      <c r="L26" s="136">
        <f>$C26*VLOOKUP($A26,'Non-energy Multiplier'!$A$1:$AQ$44,COLUMN('Non-energy Multiplier'!L$1),0)</f>
        <v>616092303535.60669</v>
      </c>
      <c r="M26" s="136">
        <f>$C26*VLOOKUP($A26,'Non-energy Multiplier'!$A$1:$AQ$44,COLUMN('Non-energy Multiplier'!M$1),0)</f>
        <v>623528248216.22717</v>
      </c>
      <c r="N26" s="136">
        <f>$C26*VLOOKUP($A26,'Non-energy Multiplier'!$A$1:$AQ$44,COLUMN('Non-energy Multiplier'!N$1),0)</f>
        <v>627331327039.43408</v>
      </c>
      <c r="O26" s="136">
        <f>$C26*VLOOKUP($A26,'Non-energy Multiplier'!$A$1:$AQ$44,COLUMN('Non-energy Multiplier'!O$1),0)</f>
        <v>628093276823.57581</v>
      </c>
      <c r="P26" s="136">
        <f>$C26*VLOOKUP($A26,'Non-energy Multiplier'!$A$1:$AQ$44,COLUMN('Non-energy Multiplier'!P$1),0)</f>
        <v>626583935741.06055</v>
      </c>
      <c r="Q26" s="136">
        <f>$C26*VLOOKUP($A26,'Non-energy Multiplier'!$A$1:$AQ$44,COLUMN('Non-energy Multiplier'!Q$1),0)</f>
        <v>623596868138.1803</v>
      </c>
      <c r="R26" s="136">
        <f>$C26*VLOOKUP($A26,'Non-energy Multiplier'!$A$1:$AQ$44,COLUMN('Non-energy Multiplier'!R$1),0)</f>
        <v>619925879711.31006</v>
      </c>
      <c r="S26" s="136">
        <f>$C26*VLOOKUP($A26,'Non-energy Multiplier'!$A$1:$AQ$44,COLUMN('Non-energy Multiplier'!S$1),0)</f>
        <v>616224306606.0752</v>
      </c>
      <c r="T26" s="136">
        <f>$C26*VLOOKUP($A26,'Non-energy Multiplier'!$A$1:$AQ$44,COLUMN('Non-energy Multiplier'!T$1),0)</f>
        <v>612625199500.44128</v>
      </c>
      <c r="U26" s="136">
        <f>$C26*VLOOKUP($A26,'Non-energy Multiplier'!$A$1:$AQ$44,COLUMN('Non-energy Multiplier'!U$1),0)</f>
        <v>609132890461.48853</v>
      </c>
      <c r="V26" s="136">
        <f>$C26*VLOOKUP($A26,'Non-energy Multiplier'!$A$1:$AQ$44,COLUMN('Non-energy Multiplier'!V$1),0)</f>
        <v>605751629338.55774</v>
      </c>
      <c r="W26" s="136">
        <f>$C26*VLOOKUP($A26,'Non-energy Multiplier'!$A$1:$AQ$44,COLUMN('Non-energy Multiplier'!W$1),0)</f>
        <v>602485592982.89844</v>
      </c>
      <c r="X26" s="136">
        <f>$C26*VLOOKUP($A26,'Non-energy Multiplier'!$A$1:$AQ$44,COLUMN('Non-energy Multiplier'!X$1),0)</f>
        <v>599338894765.98914</v>
      </c>
      <c r="Y26" s="136">
        <f>$C26*VLOOKUP($A26,'Non-energy Multiplier'!$A$1:$AQ$44,COLUMN('Non-energy Multiplier'!Y$1),0)</f>
        <v>596315594393.89001</v>
      </c>
      <c r="Z26" s="136">
        <f>$C26*VLOOKUP($A26,'Non-energy Multiplier'!$A$1:$AQ$44,COLUMN('Non-energy Multiplier'!Z$1),0)</f>
        <v>593419708017.27295</v>
      </c>
      <c r="AA26" s="136">
        <f>$C26*VLOOKUP($A26,'Non-energy Multiplier'!$A$1:$AQ$44,COLUMN('Non-energy Multiplier'!AA$1),0)</f>
        <v>590655218639.16418</v>
      </c>
      <c r="AB26" s="136">
        <f>$C26*VLOOKUP($A26,'Non-energy Multiplier'!$A$1:$AQ$44,COLUMN('Non-energy Multiplier'!AB$1),0)</f>
        <v>588026086824.84253</v>
      </c>
      <c r="AC26" s="136">
        <f>$C26*VLOOKUP($A26,'Non-energy Multiplier'!$A$1:$AQ$44,COLUMN('Non-energy Multiplier'!AC$1),0)</f>
        <v>585536261720.85352</v>
      </c>
      <c r="AD26" s="136">
        <f>$C26*VLOOKUP($A26,'Non-energy Multiplier'!$A$1:$AQ$44,COLUMN('Non-energy Multiplier'!AD$1),0)</f>
        <v>583189692392.69873</v>
      </c>
      <c r="AE26" s="136">
        <f>$C26*VLOOKUP($A26,'Non-energy Multiplier'!$A$1:$AQ$44,COLUMN('Non-energy Multiplier'!AE$1),0)</f>
        <v>580990339493.43982</v>
      </c>
      <c r="AF26" s="136">
        <f>$C26*VLOOKUP($A26,'Non-energy Multiplier'!$A$1:$AQ$44,COLUMN('Non-energy Multiplier'!AF$1),0)</f>
        <v>578942187278.21509</v>
      </c>
      <c r="AG26" s="136">
        <f>$C26*VLOOKUP($A26,'Non-energy Multiplier'!$A$1:$AQ$44,COLUMN('Non-energy Multiplier'!AG$1),0)</f>
        <v>577049255982.56409</v>
      </c>
      <c r="AH26" s="136">
        <f>$C26*VLOOKUP($A26,'Non-energy Multiplier'!$A$1:$AQ$44,COLUMN('Non-energy Multiplier'!AH$1),0)</f>
        <v>575315614585.45251</v>
      </c>
      <c r="AI26" s="136">
        <f>$C26*VLOOKUP($A26,'Non-energy Multiplier'!$A$1:$AQ$44,COLUMN('Non-energy Multiplier'!AI$1),0)</f>
        <v>573745393981.02393</v>
      </c>
      <c r="AJ26" s="136">
        <f>$C26*VLOOKUP($A26,'Non-energy Multiplier'!$A$1:$AQ$44,COLUMN('Non-energy Multiplier'!AJ$1),0)</f>
        <v>572342800586.36194</v>
      </c>
      <c r="AK26" s="136">
        <f>$C26*VLOOKUP($A26,'Non-energy Multiplier'!$A$1:$AQ$44,COLUMN('Non-energy Multiplier'!AK$1),0)</f>
        <v>571112130415.99463</v>
      </c>
      <c r="AL26" s="136">
        <f>$C26*VLOOKUP($A26,'Non-energy Multiplier'!$A$1:$AQ$44,COLUMN('Non-energy Multiplier'!AL$1),0)</f>
        <v>570057783657.48657</v>
      </c>
      <c r="AM26" s="136">
        <f>$C26*VLOOKUP($A26,'Non-energy Multiplier'!$A$1:$AQ$44,COLUMN('Non-energy Multiplier'!AM$1),0)</f>
        <v>569184279786.26941</v>
      </c>
      <c r="AN26" s="136">
        <f>$C26*VLOOKUP($A26,'Non-energy Multiplier'!$A$1:$AQ$44,COLUMN('Non-energy Multiplier'!AN$1),0)</f>
        <v>568496273261.89502</v>
      </c>
      <c r="AO26" s="136">
        <f>$C26*VLOOKUP($A26,'Non-energy Multiplier'!$A$1:$AQ$44,COLUMN('Non-energy Multiplier'!AO$1),0)</f>
        <v>567998569852.15991</v>
      </c>
      <c r="AP26" s="136">
        <f>$C26*VLOOKUP($A26,'Non-energy Multiplier'!$A$1:$AQ$44,COLUMN('Non-energy Multiplier'!AP$1),0)</f>
        <v>567696143636.10059</v>
      </c>
      <c r="AQ26" s="136">
        <f>$C26*VLOOKUP($A26,'Non-energy Multiplier'!$A$1:$AQ$44,COLUMN('Non-energy Multiplier'!AQ$1),0)</f>
        <v>567594154741.72742</v>
      </c>
      <c r="AR26" s="136" t="str">
        <f>VLOOKUP($A26,'Sector Match'!$A$1:$B$43,2,0)</f>
        <v>rubber and plastic products 22</v>
      </c>
    </row>
    <row r="27" spans="1:44" x14ac:dyDescent="0.2">
      <c r="A27" s="12" t="s">
        <v>25</v>
      </c>
      <c r="B27" s="136">
        <f>'Non-energy Use 2019'!E139</f>
        <v>2887006988359.896</v>
      </c>
      <c r="C27" s="136">
        <f>'Non-energy Use 2020'!E139</f>
        <v>1977489873209.8369</v>
      </c>
      <c r="D27" s="136">
        <f>$C27*VLOOKUP($A27,'Non-energy Multiplier'!$A$1:$AQ$44,COLUMN('Non-energy Multiplier'!D$1),0)</f>
        <v>1968222228244.7146</v>
      </c>
      <c r="E27" s="136">
        <f>$C27*VLOOKUP($A27,'Non-energy Multiplier'!$A$1:$AQ$44,COLUMN('Non-energy Multiplier'!E$1),0)</f>
        <v>1770473715716.1011</v>
      </c>
      <c r="F27" s="136">
        <f>$C27*VLOOKUP($A27,'Non-energy Multiplier'!$A$1:$AQ$44,COLUMN('Non-energy Multiplier'!F$1),0)</f>
        <v>1846800344353.0415</v>
      </c>
      <c r="G27" s="136">
        <f>$C27*VLOOKUP($A27,'Non-energy Multiplier'!$A$1:$AQ$44,COLUMN('Non-energy Multiplier'!G$1),0)</f>
        <v>1923126972989.9824</v>
      </c>
      <c r="H27" s="136">
        <f>$C27*VLOOKUP($A27,'Non-energy Multiplier'!$A$1:$AQ$44,COLUMN('Non-energy Multiplier'!H$1),0)</f>
        <v>1999453601626.9229</v>
      </c>
      <c r="I27" s="136">
        <f>$C27*VLOOKUP($A27,'Non-energy Multiplier'!$A$1:$AQ$44,COLUMN('Non-energy Multiplier'!I$1),0)</f>
        <v>2024804929223.8745</v>
      </c>
      <c r="J27" s="136">
        <f>$C27*VLOOKUP($A27,'Non-energy Multiplier'!$A$1:$AQ$44,COLUMN('Non-energy Multiplier'!J$1),0)</f>
        <v>2050156256820.8267</v>
      </c>
      <c r="K27" s="136">
        <f>$C27*VLOOKUP($A27,'Non-energy Multiplier'!$A$1:$AQ$44,COLUMN('Non-energy Multiplier'!K$1),0)</f>
        <v>2075507584417.7788</v>
      </c>
      <c r="L27" s="136">
        <f>$C27*VLOOKUP($A27,'Non-energy Multiplier'!$A$1:$AQ$44,COLUMN('Non-energy Multiplier'!L$1),0)</f>
        <v>2100858912014.7305</v>
      </c>
      <c r="M27" s="136">
        <f>$C27*VLOOKUP($A27,'Non-energy Multiplier'!$A$1:$AQ$44,COLUMN('Non-energy Multiplier'!M$1),0)</f>
        <v>2126210239611.6826</v>
      </c>
      <c r="N27" s="136">
        <f>$C27*VLOOKUP($A27,'Non-energy Multiplier'!$A$1:$AQ$44,COLUMN('Non-energy Multiplier'!N$1),0)</f>
        <v>2102148279290.5464</v>
      </c>
      <c r="O27" s="136">
        <f>$C27*VLOOKUP($A27,'Non-energy Multiplier'!$A$1:$AQ$44,COLUMN('Non-energy Multiplier'!O$1),0)</f>
        <v>2078086318969.4094</v>
      </c>
      <c r="P27" s="136">
        <f>$C27*VLOOKUP($A27,'Non-energy Multiplier'!$A$1:$AQ$44,COLUMN('Non-energy Multiplier'!P$1),0)</f>
        <v>2054024358648.2732</v>
      </c>
      <c r="Q27" s="136">
        <f>$C27*VLOOKUP($A27,'Non-energy Multiplier'!$A$1:$AQ$44,COLUMN('Non-energy Multiplier'!Q$1),0)</f>
        <v>2029962398327.1367</v>
      </c>
      <c r="R27" s="136">
        <f>$C27*VLOOKUP($A27,'Non-energy Multiplier'!$A$1:$AQ$44,COLUMN('Non-energy Multiplier'!R$1),0)</f>
        <v>2005900438006.0005</v>
      </c>
      <c r="S27" s="136">
        <f>$C27*VLOOKUP($A27,'Non-energy Multiplier'!$A$1:$AQ$44,COLUMN('Non-energy Multiplier'!S$1),0)</f>
        <v>1971554683615.4368</v>
      </c>
      <c r="T27" s="136">
        <f>$C27*VLOOKUP($A27,'Non-energy Multiplier'!$A$1:$AQ$44,COLUMN('Non-energy Multiplier'!T$1),0)</f>
        <v>1937208929224.8733</v>
      </c>
      <c r="U27" s="136">
        <f>$C27*VLOOKUP($A27,'Non-energy Multiplier'!$A$1:$AQ$44,COLUMN('Non-energy Multiplier'!U$1),0)</f>
        <v>1902863174834.3101</v>
      </c>
      <c r="V27" s="136">
        <f>$C27*VLOOKUP($A27,'Non-energy Multiplier'!$A$1:$AQ$44,COLUMN('Non-energy Multiplier'!V$1),0)</f>
        <v>1868517420443.7468</v>
      </c>
      <c r="W27" s="136">
        <f>$C27*VLOOKUP($A27,'Non-energy Multiplier'!$A$1:$AQ$44,COLUMN('Non-energy Multiplier'!W$1),0)</f>
        <v>1834171666053.1833</v>
      </c>
      <c r="X27" s="136">
        <f>$C27*VLOOKUP($A27,'Non-energy Multiplier'!$A$1:$AQ$44,COLUMN('Non-energy Multiplier'!X$1),0)</f>
        <v>1787069273107.6917</v>
      </c>
      <c r="Y27" s="136">
        <f>$C27*VLOOKUP($A27,'Non-energy Multiplier'!$A$1:$AQ$44,COLUMN('Non-energy Multiplier'!Y$1),0)</f>
        <v>1739966880162.2002</v>
      </c>
      <c r="Z27" s="136">
        <f>$C27*VLOOKUP($A27,'Non-energy Multiplier'!$A$1:$AQ$44,COLUMN('Non-energy Multiplier'!Z$1),0)</f>
        <v>1692864487216.7085</v>
      </c>
      <c r="AA27" s="136">
        <f>$C27*VLOOKUP($A27,'Non-energy Multiplier'!$A$1:$AQ$44,COLUMN('Non-energy Multiplier'!AA$1),0)</f>
        <v>1645762094271.217</v>
      </c>
      <c r="AB27" s="136">
        <f>$C27*VLOOKUP($A27,'Non-energy Multiplier'!$A$1:$AQ$44,COLUMN('Non-energy Multiplier'!AB$1),0)</f>
        <v>1598659701325.7256</v>
      </c>
      <c r="AC27" s="136">
        <f>$C27*VLOOKUP($A27,'Non-energy Multiplier'!$A$1:$AQ$44,COLUMN('Non-energy Multiplier'!AC$1),0)</f>
        <v>1562289578023.8574</v>
      </c>
      <c r="AD27" s="136">
        <f>$C27*VLOOKUP($A27,'Non-energy Multiplier'!$A$1:$AQ$44,COLUMN('Non-energy Multiplier'!AD$1),0)</f>
        <v>1525919454721.9897</v>
      </c>
      <c r="AE27" s="136">
        <f>$C27*VLOOKUP($A27,'Non-energy Multiplier'!$A$1:$AQ$44,COLUMN('Non-energy Multiplier'!AE$1),0)</f>
        <v>1489549331420.1216</v>
      </c>
      <c r="AF27" s="136">
        <f>$C27*VLOOKUP($A27,'Non-energy Multiplier'!$A$1:$AQ$44,COLUMN('Non-energy Multiplier'!AF$1),0)</f>
        <v>1453179208118.2539</v>
      </c>
      <c r="AG27" s="136">
        <f>$C27*VLOOKUP($A27,'Non-energy Multiplier'!$A$1:$AQ$44,COLUMN('Non-energy Multiplier'!AG$1),0)</f>
        <v>1416809084816.386</v>
      </c>
      <c r="AH27" s="136">
        <f>$C27*VLOOKUP($A27,'Non-energy Multiplier'!$A$1:$AQ$44,COLUMN('Non-energy Multiplier'!AH$1),0)</f>
        <v>1394933442919.4585</v>
      </c>
      <c r="AI27" s="136">
        <f>$C27*VLOOKUP($A27,'Non-energy Multiplier'!$A$1:$AQ$44,COLUMN('Non-energy Multiplier'!AI$1),0)</f>
        <v>1373057801022.5308</v>
      </c>
      <c r="AJ27" s="136">
        <f>$C27*VLOOKUP($A27,'Non-energy Multiplier'!$A$1:$AQ$44,COLUMN('Non-energy Multiplier'!AJ$1),0)</f>
        <v>1351182159125.6033</v>
      </c>
      <c r="AK27" s="136">
        <f>$C27*VLOOKUP($A27,'Non-energy Multiplier'!$A$1:$AQ$44,COLUMN('Non-energy Multiplier'!AK$1),0)</f>
        <v>1329306517228.6755</v>
      </c>
      <c r="AL27" s="136">
        <f>$C27*VLOOKUP($A27,'Non-energy Multiplier'!$A$1:$AQ$44,COLUMN('Non-energy Multiplier'!AL$1),0)</f>
        <v>1307430875331.748</v>
      </c>
      <c r="AM27" s="136">
        <f>$C27*VLOOKUP($A27,'Non-energy Multiplier'!$A$1:$AQ$44,COLUMN('Non-energy Multiplier'!AM$1),0)</f>
        <v>1296508941979.3145</v>
      </c>
      <c r="AN27" s="136">
        <f>$C27*VLOOKUP($A27,'Non-energy Multiplier'!$A$1:$AQ$44,COLUMN('Non-energy Multiplier'!AN$1),0)</f>
        <v>1285587008626.8809</v>
      </c>
      <c r="AO27" s="136">
        <f>$C27*VLOOKUP($A27,'Non-energy Multiplier'!$A$1:$AQ$44,COLUMN('Non-energy Multiplier'!AO$1),0)</f>
        <v>1274665075274.4473</v>
      </c>
      <c r="AP27" s="136">
        <f>$C27*VLOOKUP($A27,'Non-energy Multiplier'!$A$1:$AQ$44,COLUMN('Non-energy Multiplier'!AP$1),0)</f>
        <v>1263743141922.0139</v>
      </c>
      <c r="AQ27" s="136">
        <f>$C27*VLOOKUP($A27,'Non-energy Multiplier'!$A$1:$AQ$44,COLUMN('Non-energy Multiplier'!AQ$1),0)</f>
        <v>1252821208569.5801</v>
      </c>
      <c r="AR27" s="136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6">
        <f>'Non-energy Use 2019'!E140</f>
        <v>39520206225377.844</v>
      </c>
      <c r="C28" s="136">
        <f>'Non-energy Use 2020'!E140</f>
        <v>39290669866076.844</v>
      </c>
      <c r="D28" s="136">
        <f>$C28*VLOOKUP($A28,'Non-energy Multiplier'!$A$1:$AQ$44,COLUMN('Non-energy Multiplier'!D$1),0)</f>
        <v>38201205398120.078</v>
      </c>
      <c r="E28" s="136">
        <f>$C28*VLOOKUP($A28,'Non-energy Multiplier'!$A$1:$AQ$44,COLUMN('Non-energy Multiplier'!E$1),0)</f>
        <v>37563427978973.164</v>
      </c>
      <c r="F28" s="136">
        <f>$C28*VLOOKUP($A28,'Non-energy Multiplier'!$A$1:$AQ$44,COLUMN('Non-energy Multiplier'!F$1),0)</f>
        <v>40540590998786.547</v>
      </c>
      <c r="G28" s="136">
        <f>$C28*VLOOKUP($A28,'Non-energy Multiplier'!$A$1:$AQ$44,COLUMN('Non-energy Multiplier'!G$1),0)</f>
        <v>43517754018599.93</v>
      </c>
      <c r="H28" s="136">
        <f>$C28*VLOOKUP($A28,'Non-energy Multiplier'!$A$1:$AQ$44,COLUMN('Non-energy Multiplier'!H$1),0)</f>
        <v>46494917038413.32</v>
      </c>
      <c r="I28" s="136">
        <f>$C28*VLOOKUP($A28,'Non-energy Multiplier'!$A$1:$AQ$44,COLUMN('Non-energy Multiplier'!I$1),0)</f>
        <v>47528137417044.727</v>
      </c>
      <c r="J28" s="136">
        <f>$C28*VLOOKUP($A28,'Non-energy Multiplier'!$A$1:$AQ$44,COLUMN('Non-energy Multiplier'!J$1),0)</f>
        <v>48561357795676.133</v>
      </c>
      <c r="K28" s="136">
        <f>$C28*VLOOKUP($A28,'Non-energy Multiplier'!$A$1:$AQ$44,COLUMN('Non-energy Multiplier'!K$1),0)</f>
        <v>49594578174307.539</v>
      </c>
      <c r="L28" s="136">
        <f>$C28*VLOOKUP($A28,'Non-energy Multiplier'!$A$1:$AQ$44,COLUMN('Non-energy Multiplier'!L$1),0)</f>
        <v>50627798552938.953</v>
      </c>
      <c r="M28" s="136">
        <f>$C28*VLOOKUP($A28,'Non-energy Multiplier'!$A$1:$AQ$44,COLUMN('Non-energy Multiplier'!M$1),0)</f>
        <v>51661018931570.352</v>
      </c>
      <c r="N28" s="136">
        <f>$C28*VLOOKUP($A28,'Non-energy Multiplier'!$A$1:$AQ$44,COLUMN('Non-energy Multiplier'!N$1),0)</f>
        <v>51734820387186.883</v>
      </c>
      <c r="O28" s="136">
        <f>$C28*VLOOKUP($A28,'Non-energy Multiplier'!$A$1:$AQ$44,COLUMN('Non-energy Multiplier'!O$1),0)</f>
        <v>51808621842803.414</v>
      </c>
      <c r="P28" s="136">
        <f>$C28*VLOOKUP($A28,'Non-energy Multiplier'!$A$1:$AQ$44,COLUMN('Non-energy Multiplier'!P$1),0)</f>
        <v>51882423298419.938</v>
      </c>
      <c r="Q28" s="136">
        <f>$C28*VLOOKUP($A28,'Non-energy Multiplier'!$A$1:$AQ$44,COLUMN('Non-energy Multiplier'!Q$1),0)</f>
        <v>51956224754036.469</v>
      </c>
      <c r="R28" s="136">
        <f>$C28*VLOOKUP($A28,'Non-energy Multiplier'!$A$1:$AQ$44,COLUMN('Non-energy Multiplier'!R$1),0)</f>
        <v>52030026209653</v>
      </c>
      <c r="S28" s="136">
        <f>$C28*VLOOKUP($A28,'Non-energy Multiplier'!$A$1:$AQ$44,COLUMN('Non-energy Multiplier'!S$1),0)</f>
        <v>51439614564720.766</v>
      </c>
      <c r="T28" s="136">
        <f>$C28*VLOOKUP($A28,'Non-energy Multiplier'!$A$1:$AQ$44,COLUMN('Non-energy Multiplier'!T$1),0)</f>
        <v>50849202919788.531</v>
      </c>
      <c r="U28" s="136">
        <f>$C28*VLOOKUP($A28,'Non-energy Multiplier'!$A$1:$AQ$44,COLUMN('Non-energy Multiplier'!U$1),0)</f>
        <v>50258791274856.297</v>
      </c>
      <c r="V28" s="136">
        <f>$C28*VLOOKUP($A28,'Non-energy Multiplier'!$A$1:$AQ$44,COLUMN('Non-energy Multiplier'!V$1),0)</f>
        <v>49668379629924.07</v>
      </c>
      <c r="W28" s="136">
        <f>$C28*VLOOKUP($A28,'Non-energy Multiplier'!$A$1:$AQ$44,COLUMN('Non-energy Multiplier'!W$1),0)</f>
        <v>49077967984991.836</v>
      </c>
      <c r="X28" s="136">
        <f>$C28*VLOOKUP($A28,'Non-energy Multiplier'!$A$1:$AQ$44,COLUMN('Non-energy Multiplier'!X$1),0)</f>
        <v>47970946150743.898</v>
      </c>
      <c r="Y28" s="136">
        <f>$C28*VLOOKUP($A28,'Non-energy Multiplier'!$A$1:$AQ$44,COLUMN('Non-energy Multiplier'!Y$1),0)</f>
        <v>46863924316495.961</v>
      </c>
      <c r="Z28" s="136">
        <f>$C28*VLOOKUP($A28,'Non-energy Multiplier'!$A$1:$AQ$44,COLUMN('Non-energy Multiplier'!Z$1),0)</f>
        <v>45756902482248.031</v>
      </c>
      <c r="AA28" s="136">
        <f>$C28*VLOOKUP($A28,'Non-energy Multiplier'!$A$1:$AQ$44,COLUMN('Non-energy Multiplier'!AA$1),0)</f>
        <v>44649880648000.094</v>
      </c>
      <c r="AB28" s="136">
        <f>$C28*VLOOKUP($A28,'Non-energy Multiplier'!$A$1:$AQ$44,COLUMN('Non-energy Multiplier'!AB$1),0)</f>
        <v>43542858813752.156</v>
      </c>
      <c r="AC28" s="136">
        <f>$C28*VLOOKUP($A28,'Non-energy Multiplier'!$A$1:$AQ$44,COLUMN('Non-energy Multiplier'!AC$1),0)</f>
        <v>42435836979504.219</v>
      </c>
      <c r="AD28" s="136">
        <f>$C28*VLOOKUP($A28,'Non-energy Multiplier'!$A$1:$AQ$44,COLUMN('Non-energy Multiplier'!AD$1),0)</f>
        <v>41328815145256.289</v>
      </c>
      <c r="AE28" s="136">
        <f>$C28*VLOOKUP($A28,'Non-energy Multiplier'!$A$1:$AQ$44,COLUMN('Non-energy Multiplier'!AE$1),0)</f>
        <v>40221793311008.344</v>
      </c>
      <c r="AF28" s="136">
        <f>$C28*VLOOKUP($A28,'Non-energy Multiplier'!$A$1:$AQ$44,COLUMN('Non-energy Multiplier'!AF$1),0)</f>
        <v>39114771476760.414</v>
      </c>
      <c r="AG28" s="136">
        <f>$C28*VLOOKUP($A28,'Non-energy Multiplier'!$A$1:$AQ$44,COLUMN('Non-energy Multiplier'!AG$1),0)</f>
        <v>38007749642512.477</v>
      </c>
      <c r="AH28" s="136">
        <f>$C28*VLOOKUP($A28,'Non-energy Multiplier'!$A$1:$AQ$44,COLUMN('Non-energy Multiplier'!AH$1),0)</f>
        <v>37048330719497.594</v>
      </c>
      <c r="AI28" s="136">
        <f>$C28*VLOOKUP($A28,'Non-energy Multiplier'!$A$1:$AQ$44,COLUMN('Non-energy Multiplier'!AI$1),0)</f>
        <v>36088911796482.719</v>
      </c>
      <c r="AJ28" s="136">
        <f>$C28*VLOOKUP($A28,'Non-energy Multiplier'!$A$1:$AQ$44,COLUMN('Non-energy Multiplier'!AJ$1),0)</f>
        <v>35129492873467.84</v>
      </c>
      <c r="AK28" s="136">
        <f>$C28*VLOOKUP($A28,'Non-energy Multiplier'!$A$1:$AQ$44,COLUMN('Non-energy Multiplier'!AK$1),0)</f>
        <v>34170073950452.961</v>
      </c>
      <c r="AL28" s="136">
        <f>$C28*VLOOKUP($A28,'Non-energy Multiplier'!$A$1:$AQ$44,COLUMN('Non-energy Multiplier'!AL$1),0)</f>
        <v>33210655027438.086</v>
      </c>
      <c r="AM28" s="136">
        <f>$C28*VLOOKUP($A28,'Non-energy Multiplier'!$A$1:$AQ$44,COLUMN('Non-energy Multiplier'!AM$1),0)</f>
        <v>32203038218796.441</v>
      </c>
      <c r="AN28" s="136">
        <f>$C28*VLOOKUP($A28,'Non-energy Multiplier'!$A$1:$AQ$44,COLUMN('Non-energy Multiplier'!AN$1),0)</f>
        <v>31195421410154.793</v>
      </c>
      <c r="AO28" s="136">
        <f>$C28*VLOOKUP($A28,'Non-energy Multiplier'!$A$1:$AQ$44,COLUMN('Non-energy Multiplier'!AO$1),0)</f>
        <v>30187804601513.152</v>
      </c>
      <c r="AP28" s="136">
        <f>$C28*VLOOKUP($A28,'Non-energy Multiplier'!$A$1:$AQ$44,COLUMN('Non-energy Multiplier'!AP$1),0)</f>
        <v>29180187792871.504</v>
      </c>
      <c r="AQ28" s="136">
        <f>$C28*VLOOKUP($A28,'Non-energy Multiplier'!$A$1:$AQ$44,COLUMN('Non-energy Multiplier'!AQ$1),0)</f>
        <v>28172570984229.867</v>
      </c>
      <c r="AR28" s="136" t="str">
        <f>VLOOKUP($A28,'Sector Match'!$A$1:$B$43,2,0)</f>
        <v>iron and steel 241</v>
      </c>
    </row>
    <row r="29" spans="1:44" x14ac:dyDescent="0.2">
      <c r="A29" s="12" t="s">
        <v>27</v>
      </c>
      <c r="B29" s="136">
        <f>'Non-energy Use 2019'!E141</f>
        <v>0</v>
      </c>
      <c r="C29" s="136">
        <f>'Non-energy Use 2020'!E141</f>
        <v>0</v>
      </c>
      <c r="D29" s="136">
        <f>$C29*VLOOKUP($A29,'Non-energy Multiplier'!$A$1:$AQ$44,COLUMN('Non-energy Multiplier'!D$1),0)</f>
        <v>0</v>
      </c>
      <c r="E29" s="136">
        <f>$C29*VLOOKUP($A29,'Non-energy Multiplier'!$A$1:$AQ$44,COLUMN('Non-energy Multiplier'!E$1),0)</f>
        <v>0</v>
      </c>
      <c r="F29" s="136">
        <f>$C29*VLOOKUP($A29,'Non-energy Multiplier'!$A$1:$AQ$44,COLUMN('Non-energy Multiplier'!F$1),0)</f>
        <v>0</v>
      </c>
      <c r="G29" s="136">
        <f>$C29*VLOOKUP($A29,'Non-energy Multiplier'!$A$1:$AQ$44,COLUMN('Non-energy Multiplier'!G$1),0)</f>
        <v>0</v>
      </c>
      <c r="H29" s="136">
        <f>$C29*VLOOKUP($A29,'Non-energy Multiplier'!$A$1:$AQ$44,COLUMN('Non-energy Multiplier'!H$1),0)</f>
        <v>0</v>
      </c>
      <c r="I29" s="136">
        <f>$C29*VLOOKUP($A29,'Non-energy Multiplier'!$A$1:$AQ$44,COLUMN('Non-energy Multiplier'!I$1),0)</f>
        <v>0</v>
      </c>
      <c r="J29" s="136">
        <f>$C29*VLOOKUP($A29,'Non-energy Multiplier'!$A$1:$AQ$44,COLUMN('Non-energy Multiplier'!J$1),0)</f>
        <v>0</v>
      </c>
      <c r="K29" s="136">
        <f>$C29*VLOOKUP($A29,'Non-energy Multiplier'!$A$1:$AQ$44,COLUMN('Non-energy Multiplier'!K$1),0)</f>
        <v>0</v>
      </c>
      <c r="L29" s="136">
        <f>$C29*VLOOKUP($A29,'Non-energy Multiplier'!$A$1:$AQ$44,COLUMN('Non-energy Multiplier'!L$1),0)</f>
        <v>0</v>
      </c>
      <c r="M29" s="136">
        <f>$C29*VLOOKUP($A29,'Non-energy Multiplier'!$A$1:$AQ$44,COLUMN('Non-energy Multiplier'!M$1),0)</f>
        <v>0</v>
      </c>
      <c r="N29" s="136">
        <f>$C29*VLOOKUP($A29,'Non-energy Multiplier'!$A$1:$AQ$44,COLUMN('Non-energy Multiplier'!N$1),0)</f>
        <v>0</v>
      </c>
      <c r="O29" s="136">
        <f>$C29*VLOOKUP($A29,'Non-energy Multiplier'!$A$1:$AQ$44,COLUMN('Non-energy Multiplier'!O$1),0)</f>
        <v>0</v>
      </c>
      <c r="P29" s="136">
        <f>$C29*VLOOKUP($A29,'Non-energy Multiplier'!$A$1:$AQ$44,COLUMN('Non-energy Multiplier'!P$1),0)</f>
        <v>0</v>
      </c>
      <c r="Q29" s="136">
        <f>$C29*VLOOKUP($A29,'Non-energy Multiplier'!$A$1:$AQ$44,COLUMN('Non-energy Multiplier'!Q$1),0)</f>
        <v>0</v>
      </c>
      <c r="R29" s="136">
        <f>$C29*VLOOKUP($A29,'Non-energy Multiplier'!$A$1:$AQ$44,COLUMN('Non-energy Multiplier'!R$1),0)</f>
        <v>0</v>
      </c>
      <c r="S29" s="136">
        <f>$C29*VLOOKUP($A29,'Non-energy Multiplier'!$A$1:$AQ$44,COLUMN('Non-energy Multiplier'!S$1),0)</f>
        <v>0</v>
      </c>
      <c r="T29" s="136">
        <f>$C29*VLOOKUP($A29,'Non-energy Multiplier'!$A$1:$AQ$44,COLUMN('Non-energy Multiplier'!T$1),0)</f>
        <v>0</v>
      </c>
      <c r="U29" s="136">
        <f>$C29*VLOOKUP($A29,'Non-energy Multiplier'!$A$1:$AQ$44,COLUMN('Non-energy Multiplier'!U$1),0)</f>
        <v>0</v>
      </c>
      <c r="V29" s="136">
        <f>$C29*VLOOKUP($A29,'Non-energy Multiplier'!$A$1:$AQ$44,COLUMN('Non-energy Multiplier'!V$1),0)</f>
        <v>0</v>
      </c>
      <c r="W29" s="136">
        <f>$C29*VLOOKUP($A29,'Non-energy Multiplier'!$A$1:$AQ$44,COLUMN('Non-energy Multiplier'!W$1),0)</f>
        <v>0</v>
      </c>
      <c r="X29" s="136">
        <f>$C29*VLOOKUP($A29,'Non-energy Multiplier'!$A$1:$AQ$44,COLUMN('Non-energy Multiplier'!X$1),0)</f>
        <v>0</v>
      </c>
      <c r="Y29" s="136">
        <f>$C29*VLOOKUP($A29,'Non-energy Multiplier'!$A$1:$AQ$44,COLUMN('Non-energy Multiplier'!Y$1),0)</f>
        <v>0</v>
      </c>
      <c r="Z29" s="136">
        <f>$C29*VLOOKUP($A29,'Non-energy Multiplier'!$A$1:$AQ$44,COLUMN('Non-energy Multiplier'!Z$1),0)</f>
        <v>0</v>
      </c>
      <c r="AA29" s="136">
        <f>$C29*VLOOKUP($A29,'Non-energy Multiplier'!$A$1:$AQ$44,COLUMN('Non-energy Multiplier'!AA$1),0)</f>
        <v>0</v>
      </c>
      <c r="AB29" s="136">
        <f>$C29*VLOOKUP($A29,'Non-energy Multiplier'!$A$1:$AQ$44,COLUMN('Non-energy Multiplier'!AB$1),0)</f>
        <v>0</v>
      </c>
      <c r="AC29" s="136">
        <f>$C29*VLOOKUP($A29,'Non-energy Multiplier'!$A$1:$AQ$44,COLUMN('Non-energy Multiplier'!AC$1),0)</f>
        <v>0</v>
      </c>
      <c r="AD29" s="136">
        <f>$C29*VLOOKUP($A29,'Non-energy Multiplier'!$A$1:$AQ$44,COLUMN('Non-energy Multiplier'!AD$1),0)</f>
        <v>0</v>
      </c>
      <c r="AE29" s="136">
        <f>$C29*VLOOKUP($A29,'Non-energy Multiplier'!$A$1:$AQ$44,COLUMN('Non-energy Multiplier'!AE$1),0)</f>
        <v>0</v>
      </c>
      <c r="AF29" s="136">
        <f>$C29*VLOOKUP($A29,'Non-energy Multiplier'!$A$1:$AQ$44,COLUMN('Non-energy Multiplier'!AF$1),0)</f>
        <v>0</v>
      </c>
      <c r="AG29" s="136">
        <f>$C29*VLOOKUP($A29,'Non-energy Multiplier'!$A$1:$AQ$44,COLUMN('Non-energy Multiplier'!AG$1),0)</f>
        <v>0</v>
      </c>
      <c r="AH29" s="136">
        <f>$C29*VLOOKUP($A29,'Non-energy Multiplier'!$A$1:$AQ$44,COLUMN('Non-energy Multiplier'!AH$1),0)</f>
        <v>0</v>
      </c>
      <c r="AI29" s="136">
        <f>$C29*VLOOKUP($A29,'Non-energy Multiplier'!$A$1:$AQ$44,COLUMN('Non-energy Multiplier'!AI$1),0)</f>
        <v>0</v>
      </c>
      <c r="AJ29" s="136">
        <f>$C29*VLOOKUP($A29,'Non-energy Multiplier'!$A$1:$AQ$44,COLUMN('Non-energy Multiplier'!AJ$1),0)</f>
        <v>0</v>
      </c>
      <c r="AK29" s="136">
        <f>$C29*VLOOKUP($A29,'Non-energy Multiplier'!$A$1:$AQ$44,COLUMN('Non-energy Multiplier'!AK$1),0)</f>
        <v>0</v>
      </c>
      <c r="AL29" s="136">
        <f>$C29*VLOOKUP($A29,'Non-energy Multiplier'!$A$1:$AQ$44,COLUMN('Non-energy Multiplier'!AL$1),0)</f>
        <v>0</v>
      </c>
      <c r="AM29" s="136">
        <f>$C29*VLOOKUP($A29,'Non-energy Multiplier'!$A$1:$AQ$44,COLUMN('Non-energy Multiplier'!AM$1),0)</f>
        <v>0</v>
      </c>
      <c r="AN29" s="136">
        <f>$C29*VLOOKUP($A29,'Non-energy Multiplier'!$A$1:$AQ$44,COLUMN('Non-energy Multiplier'!AN$1),0)</f>
        <v>0</v>
      </c>
      <c r="AO29" s="136">
        <f>$C29*VLOOKUP($A29,'Non-energy Multiplier'!$A$1:$AQ$44,COLUMN('Non-energy Multiplier'!AO$1),0)</f>
        <v>0</v>
      </c>
      <c r="AP29" s="136">
        <f>$C29*VLOOKUP($A29,'Non-energy Multiplier'!$A$1:$AQ$44,COLUMN('Non-energy Multiplier'!AP$1),0)</f>
        <v>0</v>
      </c>
      <c r="AQ29" s="136">
        <f>$C29*VLOOKUP($A29,'Non-energy Multiplier'!$A$1:$AQ$44,COLUMN('Non-energy Multiplier'!AQ$1),0)</f>
        <v>0</v>
      </c>
      <c r="AR29" s="136" t="str">
        <f>VLOOKUP($A29,'Sector Match'!$A$1:$B$43,2,0)</f>
        <v>other metals 242</v>
      </c>
    </row>
    <row r="30" spans="1:44" x14ac:dyDescent="0.2">
      <c r="A30" s="12" t="s">
        <v>28</v>
      </c>
      <c r="B30" s="136">
        <f>'Non-energy Use 2019'!E142</f>
        <v>0</v>
      </c>
      <c r="C30" s="136">
        <f>'Non-energy Use 2020'!E142</f>
        <v>0</v>
      </c>
      <c r="D30" s="136">
        <f>$C30*VLOOKUP($A30,'Non-energy Multiplier'!$A$1:$AQ$44,COLUMN('Non-energy Multiplier'!D$1),0)</f>
        <v>0</v>
      </c>
      <c r="E30" s="136">
        <f>$C30*VLOOKUP($A30,'Non-energy Multiplier'!$A$1:$AQ$44,COLUMN('Non-energy Multiplier'!E$1),0)</f>
        <v>0</v>
      </c>
      <c r="F30" s="136">
        <f>$C30*VLOOKUP($A30,'Non-energy Multiplier'!$A$1:$AQ$44,COLUMN('Non-energy Multiplier'!F$1),0)</f>
        <v>0</v>
      </c>
      <c r="G30" s="136">
        <f>$C30*VLOOKUP($A30,'Non-energy Multiplier'!$A$1:$AQ$44,COLUMN('Non-energy Multiplier'!G$1),0)</f>
        <v>0</v>
      </c>
      <c r="H30" s="136">
        <f>$C30*VLOOKUP($A30,'Non-energy Multiplier'!$A$1:$AQ$44,COLUMN('Non-energy Multiplier'!H$1),0)</f>
        <v>0</v>
      </c>
      <c r="I30" s="136">
        <f>$C30*VLOOKUP($A30,'Non-energy Multiplier'!$A$1:$AQ$44,COLUMN('Non-energy Multiplier'!I$1),0)</f>
        <v>0</v>
      </c>
      <c r="J30" s="136">
        <f>$C30*VLOOKUP($A30,'Non-energy Multiplier'!$A$1:$AQ$44,COLUMN('Non-energy Multiplier'!J$1),0)</f>
        <v>0</v>
      </c>
      <c r="K30" s="136">
        <f>$C30*VLOOKUP($A30,'Non-energy Multiplier'!$A$1:$AQ$44,COLUMN('Non-energy Multiplier'!K$1),0)</f>
        <v>0</v>
      </c>
      <c r="L30" s="136">
        <f>$C30*VLOOKUP($A30,'Non-energy Multiplier'!$A$1:$AQ$44,COLUMN('Non-energy Multiplier'!L$1),0)</f>
        <v>0</v>
      </c>
      <c r="M30" s="136">
        <f>$C30*VLOOKUP($A30,'Non-energy Multiplier'!$A$1:$AQ$44,COLUMN('Non-energy Multiplier'!M$1),0)</f>
        <v>0</v>
      </c>
      <c r="N30" s="136">
        <f>$C30*VLOOKUP($A30,'Non-energy Multiplier'!$A$1:$AQ$44,COLUMN('Non-energy Multiplier'!N$1),0)</f>
        <v>0</v>
      </c>
      <c r="O30" s="136">
        <f>$C30*VLOOKUP($A30,'Non-energy Multiplier'!$A$1:$AQ$44,COLUMN('Non-energy Multiplier'!O$1),0)</f>
        <v>0</v>
      </c>
      <c r="P30" s="136">
        <f>$C30*VLOOKUP($A30,'Non-energy Multiplier'!$A$1:$AQ$44,COLUMN('Non-energy Multiplier'!P$1),0)</f>
        <v>0</v>
      </c>
      <c r="Q30" s="136">
        <f>$C30*VLOOKUP($A30,'Non-energy Multiplier'!$A$1:$AQ$44,COLUMN('Non-energy Multiplier'!Q$1),0)</f>
        <v>0</v>
      </c>
      <c r="R30" s="136">
        <f>$C30*VLOOKUP($A30,'Non-energy Multiplier'!$A$1:$AQ$44,COLUMN('Non-energy Multiplier'!R$1),0)</f>
        <v>0</v>
      </c>
      <c r="S30" s="136">
        <f>$C30*VLOOKUP($A30,'Non-energy Multiplier'!$A$1:$AQ$44,COLUMN('Non-energy Multiplier'!S$1),0)</f>
        <v>0</v>
      </c>
      <c r="T30" s="136">
        <f>$C30*VLOOKUP($A30,'Non-energy Multiplier'!$A$1:$AQ$44,COLUMN('Non-energy Multiplier'!T$1),0)</f>
        <v>0</v>
      </c>
      <c r="U30" s="136">
        <f>$C30*VLOOKUP($A30,'Non-energy Multiplier'!$A$1:$AQ$44,COLUMN('Non-energy Multiplier'!U$1),0)</f>
        <v>0</v>
      </c>
      <c r="V30" s="136">
        <f>$C30*VLOOKUP($A30,'Non-energy Multiplier'!$A$1:$AQ$44,COLUMN('Non-energy Multiplier'!V$1),0)</f>
        <v>0</v>
      </c>
      <c r="W30" s="136">
        <f>$C30*VLOOKUP($A30,'Non-energy Multiplier'!$A$1:$AQ$44,COLUMN('Non-energy Multiplier'!W$1),0)</f>
        <v>0</v>
      </c>
      <c r="X30" s="136">
        <f>$C30*VLOOKUP($A30,'Non-energy Multiplier'!$A$1:$AQ$44,COLUMN('Non-energy Multiplier'!X$1),0)</f>
        <v>0</v>
      </c>
      <c r="Y30" s="136">
        <f>$C30*VLOOKUP($A30,'Non-energy Multiplier'!$A$1:$AQ$44,COLUMN('Non-energy Multiplier'!Y$1),0)</f>
        <v>0</v>
      </c>
      <c r="Z30" s="136">
        <f>$C30*VLOOKUP($A30,'Non-energy Multiplier'!$A$1:$AQ$44,COLUMN('Non-energy Multiplier'!Z$1),0)</f>
        <v>0</v>
      </c>
      <c r="AA30" s="136">
        <f>$C30*VLOOKUP($A30,'Non-energy Multiplier'!$A$1:$AQ$44,COLUMN('Non-energy Multiplier'!AA$1),0)</f>
        <v>0</v>
      </c>
      <c r="AB30" s="136">
        <f>$C30*VLOOKUP($A30,'Non-energy Multiplier'!$A$1:$AQ$44,COLUMN('Non-energy Multiplier'!AB$1),0)</f>
        <v>0</v>
      </c>
      <c r="AC30" s="136">
        <f>$C30*VLOOKUP($A30,'Non-energy Multiplier'!$A$1:$AQ$44,COLUMN('Non-energy Multiplier'!AC$1),0)</f>
        <v>0</v>
      </c>
      <c r="AD30" s="136">
        <f>$C30*VLOOKUP($A30,'Non-energy Multiplier'!$A$1:$AQ$44,COLUMN('Non-energy Multiplier'!AD$1),0)</f>
        <v>0</v>
      </c>
      <c r="AE30" s="136">
        <f>$C30*VLOOKUP($A30,'Non-energy Multiplier'!$A$1:$AQ$44,COLUMN('Non-energy Multiplier'!AE$1),0)</f>
        <v>0</v>
      </c>
      <c r="AF30" s="136">
        <f>$C30*VLOOKUP($A30,'Non-energy Multiplier'!$A$1:$AQ$44,COLUMN('Non-energy Multiplier'!AF$1),0)</f>
        <v>0</v>
      </c>
      <c r="AG30" s="136">
        <f>$C30*VLOOKUP($A30,'Non-energy Multiplier'!$A$1:$AQ$44,COLUMN('Non-energy Multiplier'!AG$1),0)</f>
        <v>0</v>
      </c>
      <c r="AH30" s="136">
        <f>$C30*VLOOKUP($A30,'Non-energy Multiplier'!$A$1:$AQ$44,COLUMN('Non-energy Multiplier'!AH$1),0)</f>
        <v>0</v>
      </c>
      <c r="AI30" s="136">
        <f>$C30*VLOOKUP($A30,'Non-energy Multiplier'!$A$1:$AQ$44,COLUMN('Non-energy Multiplier'!AI$1),0)</f>
        <v>0</v>
      </c>
      <c r="AJ30" s="136">
        <f>$C30*VLOOKUP($A30,'Non-energy Multiplier'!$A$1:$AQ$44,COLUMN('Non-energy Multiplier'!AJ$1),0)</f>
        <v>0</v>
      </c>
      <c r="AK30" s="136">
        <f>$C30*VLOOKUP($A30,'Non-energy Multiplier'!$A$1:$AQ$44,COLUMN('Non-energy Multiplier'!AK$1),0)</f>
        <v>0</v>
      </c>
      <c r="AL30" s="136">
        <f>$C30*VLOOKUP($A30,'Non-energy Multiplier'!$A$1:$AQ$44,COLUMN('Non-energy Multiplier'!AL$1),0)</f>
        <v>0</v>
      </c>
      <c r="AM30" s="136">
        <f>$C30*VLOOKUP($A30,'Non-energy Multiplier'!$A$1:$AQ$44,COLUMN('Non-energy Multiplier'!AM$1),0)</f>
        <v>0</v>
      </c>
      <c r="AN30" s="136">
        <f>$C30*VLOOKUP($A30,'Non-energy Multiplier'!$A$1:$AQ$44,COLUMN('Non-energy Multiplier'!AN$1),0)</f>
        <v>0</v>
      </c>
      <c r="AO30" s="136">
        <f>$C30*VLOOKUP($A30,'Non-energy Multiplier'!$A$1:$AQ$44,COLUMN('Non-energy Multiplier'!AO$1),0)</f>
        <v>0</v>
      </c>
      <c r="AP30" s="136">
        <f>$C30*VLOOKUP($A30,'Non-energy Multiplier'!$A$1:$AQ$44,COLUMN('Non-energy Multiplier'!AP$1),0)</f>
        <v>0</v>
      </c>
      <c r="AQ30" s="136">
        <f>$C30*VLOOKUP($A30,'Non-energy Multiplier'!$A$1:$AQ$44,COLUMN('Non-energy Multiplier'!AQ$1),0)</f>
        <v>0</v>
      </c>
      <c r="AR30" s="136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6">
        <f>'Non-energy Use 2019'!E143</f>
        <v>151122920264.12634</v>
      </c>
      <c r="C31" s="136">
        <f>'Non-energy Use 2020'!E143</f>
        <v>220592916879.8793</v>
      </c>
      <c r="D31" s="136">
        <f>$C31*VLOOKUP($A31,'Non-energy Multiplier'!$A$1:$AQ$44,COLUMN('Non-energy Multiplier'!D$1),0)</f>
        <v>258159180412.0993</v>
      </c>
      <c r="E31" s="136">
        <f>$C31*VLOOKUP($A31,'Non-energy Multiplier'!$A$1:$AQ$44,COLUMN('Non-energy Multiplier'!E$1),0)</f>
        <v>259099395050.24478</v>
      </c>
      <c r="F31" s="136">
        <f>$C31*VLOOKUP($A31,'Non-energy Multiplier'!$A$1:$AQ$44,COLUMN('Non-energy Multiplier'!F$1),0)</f>
        <v>262814388987.54724</v>
      </c>
      <c r="G31" s="136">
        <f>$C31*VLOOKUP($A31,'Non-energy Multiplier'!$A$1:$AQ$44,COLUMN('Non-energy Multiplier'!G$1),0)</f>
        <v>271916868892.53857</v>
      </c>
      <c r="H31" s="136">
        <f>$C31*VLOOKUP($A31,'Non-energy Multiplier'!$A$1:$AQ$44,COLUMN('Non-energy Multiplier'!H$1),0)</f>
        <v>283260241933.62286</v>
      </c>
      <c r="I31" s="136">
        <f>$C31*VLOOKUP($A31,'Non-energy Multiplier'!$A$1:$AQ$44,COLUMN('Non-energy Multiplier'!I$1),0)</f>
        <v>293930900117.75476</v>
      </c>
      <c r="J31" s="136">
        <f>$C31*VLOOKUP($A31,'Non-energy Multiplier'!$A$1:$AQ$44,COLUMN('Non-energy Multiplier'!J$1),0)</f>
        <v>303333748387.11414</v>
      </c>
      <c r="K31" s="136">
        <f>$C31*VLOOKUP($A31,'Non-energy Multiplier'!$A$1:$AQ$44,COLUMN('Non-energy Multiplier'!K$1),0)</f>
        <v>311535326808.95581</v>
      </c>
      <c r="L31" s="136">
        <f>$C31*VLOOKUP($A31,'Non-energy Multiplier'!$A$1:$AQ$44,COLUMN('Non-energy Multiplier'!L$1),0)</f>
        <v>318639909094.7392</v>
      </c>
      <c r="M31" s="136">
        <f>$C31*VLOOKUP($A31,'Non-energy Multiplier'!$A$1:$AQ$44,COLUMN('Non-energy Multiplier'!M$1),0)</f>
        <v>324783946695.86212</v>
      </c>
      <c r="N31" s="136">
        <f>$C31*VLOOKUP($A31,'Non-energy Multiplier'!$A$1:$AQ$44,COLUMN('Non-energy Multiplier'!N$1),0)</f>
        <v>330117930608.12854</v>
      </c>
      <c r="O31" s="136">
        <f>$C31*VLOOKUP($A31,'Non-energy Multiplier'!$A$1:$AQ$44,COLUMN('Non-energy Multiplier'!O$1),0)</f>
        <v>334762081888.95105</v>
      </c>
      <c r="P31" s="136">
        <f>$C31*VLOOKUP($A31,'Non-energy Multiplier'!$A$1:$AQ$44,COLUMN('Non-energy Multiplier'!P$1),0)</f>
        <v>338837794091.5849</v>
      </c>
      <c r="Q31" s="136">
        <f>$C31*VLOOKUP($A31,'Non-energy Multiplier'!$A$1:$AQ$44,COLUMN('Non-energy Multiplier'!Q$1),0)</f>
        <v>342477246809.69275</v>
      </c>
      <c r="R31" s="136">
        <f>$C31*VLOOKUP($A31,'Non-energy Multiplier'!$A$1:$AQ$44,COLUMN('Non-energy Multiplier'!R$1),0)</f>
        <v>345821305578.19464</v>
      </c>
      <c r="S31" s="136">
        <f>$C31*VLOOKUP($A31,'Non-energy Multiplier'!$A$1:$AQ$44,COLUMN('Non-energy Multiplier'!S$1),0)</f>
        <v>348992373886.40271</v>
      </c>
      <c r="T31" s="136">
        <f>$C31*VLOOKUP($A31,'Non-energy Multiplier'!$A$1:$AQ$44,COLUMN('Non-energy Multiplier'!T$1),0)</f>
        <v>352014865599.05658</v>
      </c>
      <c r="U31" s="136">
        <f>$C31*VLOOKUP($A31,'Non-energy Multiplier'!$A$1:$AQ$44,COLUMN('Non-energy Multiplier'!U$1),0)</f>
        <v>354888418420.84381</v>
      </c>
      <c r="V31" s="136">
        <f>$C31*VLOOKUP($A31,'Non-energy Multiplier'!$A$1:$AQ$44,COLUMN('Non-energy Multiplier'!V$1),0)</f>
        <v>357612988043.71228</v>
      </c>
      <c r="W31" s="136">
        <f>$C31*VLOOKUP($A31,'Non-energy Multiplier'!$A$1:$AQ$44,COLUMN('Non-energy Multiplier'!W$1),0)</f>
        <v>360188840757.39191</v>
      </c>
      <c r="X31" s="136">
        <f>$C31*VLOOKUP($A31,'Non-energy Multiplier'!$A$1:$AQ$44,COLUMN('Non-energy Multiplier'!X$1),0)</f>
        <v>362616545262.36298</v>
      </c>
      <c r="Y31" s="136">
        <f>$C31*VLOOKUP($A31,'Non-energy Multiplier'!$A$1:$AQ$44,COLUMN('Non-energy Multiplier'!Y$1),0)</f>
        <v>364896963754.4126</v>
      </c>
      <c r="Z31" s="136">
        <f>$C31*VLOOKUP($A31,'Non-energy Multiplier'!$A$1:$AQ$44,COLUMN('Non-energy Multiplier'!Z$1),0)</f>
        <v>367031242350.84113</v>
      </c>
      <c r="AA31" s="136">
        <f>$C31*VLOOKUP($A31,'Non-energy Multiplier'!$A$1:$AQ$44,COLUMN('Non-energy Multiplier'!AA$1),0)</f>
        <v>369020800928.79199</v>
      </c>
      <c r="AB31" s="136">
        <f>$C31*VLOOKUP($A31,'Non-energy Multiplier'!$A$1:$AQ$44,COLUMN('Non-energy Multiplier'!AB$1),0)</f>
        <v>370867322446.18616</v>
      </c>
      <c r="AC31" s="136">
        <f>$C31*VLOOKUP($A31,'Non-energy Multiplier'!$A$1:$AQ$44,COLUMN('Non-energy Multiplier'!AC$1),0)</f>
        <v>372572741815.25183</v>
      </c>
      <c r="AD31" s="136">
        <f>$C31*VLOOKUP($A31,'Non-energy Multiplier'!$A$1:$AQ$44,COLUMN('Non-energy Multiplier'!AD$1),0)</f>
        <v>374139234397.85022</v>
      </c>
      <c r="AE31" s="136">
        <f>$C31*VLOOKUP($A31,'Non-energy Multiplier'!$A$1:$AQ$44,COLUMN('Non-energy Multiplier'!AE$1),0)</f>
        <v>375569204190.54236</v>
      </c>
      <c r="AF31" s="136">
        <f>$C31*VLOOKUP($A31,'Non-energy Multiplier'!$A$1:$AQ$44,COLUMN('Non-energy Multiplier'!AF$1),0)</f>
        <v>376865271765.81201</v>
      </c>
      <c r="AG31" s="136">
        <f>$C31*VLOOKUP($A31,'Non-energy Multiplier'!$A$1:$AQ$44,COLUMN('Non-energy Multiplier'!AG$1),0)</f>
        <v>378030262034.01941</v>
      </c>
      <c r="AH31" s="136">
        <f>$C31*VLOOKUP($A31,'Non-energy Multiplier'!$A$1:$AQ$44,COLUMN('Non-energy Multiplier'!AH$1),0)</f>
        <v>379067191888.50122</v>
      </c>
      <c r="AI31" s="136">
        <f>$C31*VLOOKUP($A31,'Non-energy Multiplier'!$A$1:$AQ$44,COLUMN('Non-energy Multiplier'!AI$1),0)</f>
        <v>379979257793.88409</v>
      </c>
      <c r="AJ31" s="136">
        <f>$C31*VLOOKUP($A31,'Non-energy Multiplier'!$A$1:$AQ$44,COLUMN('Non-energy Multiplier'!AJ$1),0)</f>
        <v>380769823375.08606</v>
      </c>
      <c r="AK31" s="136">
        <f>$C31*VLOOKUP($A31,'Non-energy Multiplier'!$A$1:$AQ$44,COLUMN('Non-energy Multiplier'!AK$1),0)</f>
        <v>381442407061.72192</v>
      </c>
      <c r="AL31" s="136">
        <f>$C31*VLOOKUP($A31,'Non-energy Multiplier'!$A$1:$AQ$44,COLUMN('Non-energy Multiplier'!AL$1),0)</f>
        <v>382000669839.71533</v>
      </c>
      <c r="AM31" s="136">
        <f>$C31*VLOOKUP($A31,'Non-energy Multiplier'!$A$1:$AQ$44,COLUMN('Non-energy Multiplier'!AM$1),0)</f>
        <v>382448403158.89215</v>
      </c>
      <c r="AN31" s="136">
        <f>$C31*VLOOKUP($A31,'Non-energy Multiplier'!$A$1:$AQ$44,COLUMN('Non-energy Multiplier'!AN$1),0)</f>
        <v>382789517042.21552</v>
      </c>
      <c r="AO31" s="136">
        <f>$C31*VLOOKUP($A31,'Non-energy Multiplier'!$A$1:$AQ$44,COLUMN('Non-energy Multiplier'!AO$1),0)</f>
        <v>383028028439.12256</v>
      </c>
      <c r="AP31" s="136">
        <f>$C31*VLOOKUP($A31,'Non-energy Multiplier'!$A$1:$AQ$44,COLUMN('Non-energy Multiplier'!AP$1),0)</f>
        <v>383168049862.24219</v>
      </c>
      <c r="AQ31" s="136">
        <f>$C31*VLOOKUP($A31,'Non-energy Multiplier'!$A$1:$AQ$44,COLUMN('Non-energy Multiplier'!AQ$1),0)</f>
        <v>383213778343.5022</v>
      </c>
      <c r="AR31" s="136" t="str">
        <f>VLOOKUP($A31,'Sector Match'!$A$1:$B$43,2,0)</f>
        <v>other manufacturing 31T33</v>
      </c>
    </row>
    <row r="32" spans="1:44" x14ac:dyDescent="0.2">
      <c r="A32" s="12" t="s">
        <v>30</v>
      </c>
      <c r="B32" s="136">
        <f>'Non-energy Use 2019'!E144</f>
        <v>71830030002.084747</v>
      </c>
      <c r="C32" s="136">
        <f>'Non-energy Use 2020'!E144</f>
        <v>134806782537.70404</v>
      </c>
      <c r="D32" s="136">
        <f>$C32*VLOOKUP($A32,'Non-energy Multiplier'!$A$1:$AQ$44,COLUMN('Non-energy Multiplier'!D$1),0)</f>
        <v>158044662345.99954</v>
      </c>
      <c r="E32" s="136">
        <f>$C32*VLOOKUP($A32,'Non-energy Multiplier'!$A$1:$AQ$44,COLUMN('Non-energy Multiplier'!E$1),0)</f>
        <v>166326507800.38879</v>
      </c>
      <c r="F32" s="136">
        <f>$C32*VLOOKUP($A32,'Non-energy Multiplier'!$A$1:$AQ$44,COLUMN('Non-energy Multiplier'!F$1),0)</f>
        <v>170175420576.09457</v>
      </c>
      <c r="G32" s="136">
        <f>$C32*VLOOKUP($A32,'Non-energy Multiplier'!$A$1:$AQ$44,COLUMN('Non-energy Multiplier'!G$1),0)</f>
        <v>179703886734.00577</v>
      </c>
      <c r="H32" s="136">
        <f>$C32*VLOOKUP($A32,'Non-energy Multiplier'!$A$1:$AQ$44,COLUMN('Non-energy Multiplier'!H$1),0)</f>
        <v>191745510187.7038</v>
      </c>
      <c r="I32" s="136">
        <f>$C32*VLOOKUP($A32,'Non-energy Multiplier'!$A$1:$AQ$44,COLUMN('Non-energy Multiplier'!I$1),0)</f>
        <v>203161488701.66617</v>
      </c>
      <c r="J32" s="136">
        <f>$C32*VLOOKUP($A32,'Non-energy Multiplier'!$A$1:$AQ$44,COLUMN('Non-energy Multiplier'!J$1),0)</f>
        <v>213297373330.69199</v>
      </c>
      <c r="K32" s="136">
        <f>$C32*VLOOKUP($A32,'Non-energy Multiplier'!$A$1:$AQ$44,COLUMN('Non-energy Multiplier'!K$1),0)</f>
        <v>222278054622.24734</v>
      </c>
      <c r="L32" s="136">
        <f>$C32*VLOOKUP($A32,'Non-energy Multiplier'!$A$1:$AQ$44,COLUMN('Non-energy Multiplier'!L$1),0)</f>
        <v>230310451868.19565</v>
      </c>
      <c r="M32" s="136">
        <f>$C32*VLOOKUP($A32,'Non-energy Multiplier'!$A$1:$AQ$44,COLUMN('Non-energy Multiplier'!M$1),0)</f>
        <v>237670735033.52975</v>
      </c>
      <c r="N32" s="136">
        <f>$C32*VLOOKUP($A32,'Non-energy Multiplier'!$A$1:$AQ$44,COLUMN('Non-energy Multiplier'!N$1),0)</f>
        <v>244641839601.4769</v>
      </c>
      <c r="O32" s="136">
        <f>$C32*VLOOKUP($A32,'Non-energy Multiplier'!$A$1:$AQ$44,COLUMN('Non-energy Multiplier'!O$1),0)</f>
        <v>251340480129.13141</v>
      </c>
      <c r="P32" s="136">
        <f>$C32*VLOOKUP($A32,'Non-energy Multiplier'!$A$1:$AQ$44,COLUMN('Non-energy Multiplier'!P$1),0)</f>
        <v>257847834367.12146</v>
      </c>
      <c r="Q32" s="136">
        <f>$C32*VLOOKUP($A32,'Non-energy Multiplier'!$A$1:$AQ$44,COLUMN('Non-energy Multiplier'!Q$1),0)</f>
        <v>264257021915.80319</v>
      </c>
      <c r="R32" s="136">
        <f>$C32*VLOOKUP($A32,'Non-energy Multiplier'!$A$1:$AQ$44,COLUMN('Non-energy Multiplier'!R$1),0)</f>
        <v>270672568416.9827</v>
      </c>
      <c r="S32" s="136">
        <f>$C32*VLOOKUP($A32,'Non-energy Multiplier'!$A$1:$AQ$44,COLUMN('Non-energy Multiplier'!S$1),0)</f>
        <v>277186667973.57526</v>
      </c>
      <c r="T32" s="136">
        <f>$C32*VLOOKUP($A32,'Non-energy Multiplier'!$A$1:$AQ$44,COLUMN('Non-energy Multiplier'!T$1),0)</f>
        <v>283804198077.13214</v>
      </c>
      <c r="U32" s="136">
        <f>$C32*VLOOKUP($A32,'Non-energy Multiplier'!$A$1:$AQ$44,COLUMN('Non-energy Multiplier'!U$1),0)</f>
        <v>290505755562.01312</v>
      </c>
      <c r="V32" s="136">
        <f>$C32*VLOOKUP($A32,'Non-energy Multiplier'!$A$1:$AQ$44,COLUMN('Non-energy Multiplier'!V$1),0)</f>
        <v>297270066483.13245</v>
      </c>
      <c r="W32" s="136">
        <f>$C32*VLOOKUP($A32,'Non-energy Multiplier'!$A$1:$AQ$44,COLUMN('Non-energy Multiplier'!W$1),0)</f>
        <v>304073937253.64789</v>
      </c>
      <c r="X32" s="136">
        <f>$C32*VLOOKUP($A32,'Non-energy Multiplier'!$A$1:$AQ$44,COLUMN('Non-energy Multiplier'!X$1),0)</f>
        <v>310892222740.13269</v>
      </c>
      <c r="Y32" s="136">
        <f>$C32*VLOOKUP($A32,'Non-energy Multiplier'!$A$1:$AQ$44,COLUMN('Non-energy Multiplier'!Y$1),0)</f>
        <v>317697813730.02051</v>
      </c>
      <c r="Z32" s="136">
        <f>$C32*VLOOKUP($A32,'Non-energy Multiplier'!$A$1:$AQ$44,COLUMN('Non-energy Multiplier'!Z$1),0)</f>
        <v>324461646219.40167</v>
      </c>
      <c r="AA32" s="136">
        <f>$C32*VLOOKUP($A32,'Non-energy Multiplier'!$A$1:$AQ$44,COLUMN('Non-energy Multiplier'!AA$1),0)</f>
        <v>331152734956.12195</v>
      </c>
      <c r="AB32" s="136">
        <f>$C32*VLOOKUP($A32,'Non-energy Multiplier'!$A$1:$AQ$44,COLUMN('Non-energy Multiplier'!AB$1),0)</f>
        <v>337738233606.71405</v>
      </c>
      <c r="AC32" s="136">
        <f>$C32*VLOOKUP($A32,'Non-energy Multiplier'!$A$1:$AQ$44,COLUMN('Non-energy Multiplier'!AC$1),0)</f>
        <v>344183523789.28265</v>
      </c>
      <c r="AD32" s="136">
        <f>$C32*VLOOKUP($A32,'Non-energy Multiplier'!$A$1:$AQ$44,COLUMN('Non-energy Multiplier'!AD$1),0)</f>
        <v>350452335022.02411</v>
      </c>
      <c r="AE32" s="136">
        <f>$C32*VLOOKUP($A32,'Non-energy Multiplier'!$A$1:$AQ$44,COLUMN('Non-energy Multiplier'!AE$1),0)</f>
        <v>356506897372.98846</v>
      </c>
      <c r="AF32" s="136">
        <f>$C32*VLOOKUP($A32,'Non-energy Multiplier'!$A$1:$AQ$44,COLUMN('Non-energy Multiplier'!AF$1),0)</f>
        <v>362308128256.85889</v>
      </c>
      <c r="AG32" s="136">
        <f>$C32*VLOOKUP($A32,'Non-energy Multiplier'!$A$1:$AQ$44,COLUMN('Non-energy Multiplier'!AG$1),0)</f>
        <v>367815854405.89423</v>
      </c>
      <c r="AH32" s="136">
        <f>$C32*VLOOKUP($A32,'Non-energy Multiplier'!$A$1:$AQ$44,COLUMN('Non-energy Multiplier'!AH$1),0)</f>
        <v>372989069543.61902</v>
      </c>
      <c r="AI32" s="136">
        <f>$C32*VLOOKUP($A32,'Non-energy Multiplier'!$A$1:$AQ$44,COLUMN('Non-energy Multiplier'!AI$1),0)</f>
        <v>377786227712.24048</v>
      </c>
      <c r="AJ32" s="136">
        <f>$C32*VLOOKUP($A32,'Non-energy Multiplier'!$A$1:$AQ$44,COLUMN('Non-energy Multiplier'!AJ$1),0)</f>
        <v>382165571551.47882</v>
      </c>
      <c r="AK32" s="136">
        <f>$C32*VLOOKUP($A32,'Non-energy Multiplier'!$A$1:$AQ$44,COLUMN('Non-energy Multiplier'!AK$1),0)</f>
        <v>386085494103.40289</v>
      </c>
      <c r="AL32" s="136">
        <f>$C32*VLOOKUP($A32,'Non-energy Multiplier'!$A$1:$AQ$44,COLUMN('Non-energy Multiplier'!AL$1),0)</f>
        <v>389504931933.99292</v>
      </c>
      <c r="AM32" s="136">
        <f>$C32*VLOOKUP($A32,'Non-energy Multiplier'!$A$1:$AQ$44,COLUMN('Non-energy Multiplier'!AM$1),0)</f>
        <v>392383786529.42224</v>
      </c>
      <c r="AN32" s="136">
        <f>$C32*VLOOKUP($A32,'Non-energy Multiplier'!$A$1:$AQ$44,COLUMN('Non-energy Multiplier'!AN$1),0)</f>
        <v>394683370058.66705</v>
      </c>
      <c r="AO32" s="136">
        <f>$C32*VLOOKUP($A32,'Non-energy Multiplier'!$A$1:$AQ$44,COLUMN('Non-energy Multiplier'!AO$1),0)</f>
        <v>396366870712.41473</v>
      </c>
      <c r="AP32" s="136">
        <f>$C32*VLOOKUP($A32,'Non-energy Multiplier'!$A$1:$AQ$44,COLUMN('Non-energy Multiplier'!AP$1),0)</f>
        <v>397399831952.57025</v>
      </c>
      <c r="AQ32" s="136">
        <f>$C32*VLOOKUP($A32,'Non-energy Multiplier'!$A$1:$AQ$44,COLUMN('Non-energy Multiplier'!AQ$1),0)</f>
        <v>397750639161.17657</v>
      </c>
      <c r="AR32" s="136" t="str">
        <f>VLOOKUP($A32,'Sector Match'!$A$1:$B$43,2,0)</f>
        <v>glass and glass products 231</v>
      </c>
    </row>
    <row r="33" spans="1:44" x14ac:dyDescent="0.2">
      <c r="A33" s="12" t="s">
        <v>31</v>
      </c>
      <c r="B33" s="136">
        <f>'Non-energy Use 2019'!E145</f>
        <v>0</v>
      </c>
      <c r="C33" s="136">
        <f>'Non-energy Use 2020'!E145</f>
        <v>0</v>
      </c>
      <c r="D33" s="136">
        <f>$C33*VLOOKUP($A33,'Non-energy Multiplier'!$A$1:$AQ$44,COLUMN('Non-energy Multiplier'!D$1),0)</f>
        <v>0</v>
      </c>
      <c r="E33" s="136">
        <f>$C33*VLOOKUP($A33,'Non-energy Multiplier'!$A$1:$AQ$44,COLUMN('Non-energy Multiplier'!E$1),0)</f>
        <v>0</v>
      </c>
      <c r="F33" s="136">
        <f>$C33*VLOOKUP($A33,'Non-energy Multiplier'!$A$1:$AQ$44,COLUMN('Non-energy Multiplier'!F$1),0)</f>
        <v>0</v>
      </c>
      <c r="G33" s="136">
        <f>$C33*VLOOKUP($A33,'Non-energy Multiplier'!$A$1:$AQ$44,COLUMN('Non-energy Multiplier'!G$1),0)</f>
        <v>0</v>
      </c>
      <c r="H33" s="136">
        <f>$C33*VLOOKUP($A33,'Non-energy Multiplier'!$A$1:$AQ$44,COLUMN('Non-energy Multiplier'!H$1),0)</f>
        <v>0</v>
      </c>
      <c r="I33" s="136">
        <f>$C33*VLOOKUP($A33,'Non-energy Multiplier'!$A$1:$AQ$44,COLUMN('Non-energy Multiplier'!I$1),0)</f>
        <v>0</v>
      </c>
      <c r="J33" s="136">
        <f>$C33*VLOOKUP($A33,'Non-energy Multiplier'!$A$1:$AQ$44,COLUMN('Non-energy Multiplier'!J$1),0)</f>
        <v>0</v>
      </c>
      <c r="K33" s="136">
        <f>$C33*VLOOKUP($A33,'Non-energy Multiplier'!$A$1:$AQ$44,COLUMN('Non-energy Multiplier'!K$1),0)</f>
        <v>0</v>
      </c>
      <c r="L33" s="136">
        <f>$C33*VLOOKUP($A33,'Non-energy Multiplier'!$A$1:$AQ$44,COLUMN('Non-energy Multiplier'!L$1),0)</f>
        <v>0</v>
      </c>
      <c r="M33" s="136">
        <f>$C33*VLOOKUP($A33,'Non-energy Multiplier'!$A$1:$AQ$44,COLUMN('Non-energy Multiplier'!M$1),0)</f>
        <v>0</v>
      </c>
      <c r="N33" s="136">
        <f>$C33*VLOOKUP($A33,'Non-energy Multiplier'!$A$1:$AQ$44,COLUMN('Non-energy Multiplier'!N$1),0)</f>
        <v>0</v>
      </c>
      <c r="O33" s="136">
        <f>$C33*VLOOKUP($A33,'Non-energy Multiplier'!$A$1:$AQ$44,COLUMN('Non-energy Multiplier'!O$1),0)</f>
        <v>0</v>
      </c>
      <c r="P33" s="136">
        <f>$C33*VLOOKUP($A33,'Non-energy Multiplier'!$A$1:$AQ$44,COLUMN('Non-energy Multiplier'!P$1),0)</f>
        <v>0</v>
      </c>
      <c r="Q33" s="136">
        <f>$C33*VLOOKUP($A33,'Non-energy Multiplier'!$A$1:$AQ$44,COLUMN('Non-energy Multiplier'!Q$1),0)</f>
        <v>0</v>
      </c>
      <c r="R33" s="136">
        <f>$C33*VLOOKUP($A33,'Non-energy Multiplier'!$A$1:$AQ$44,COLUMN('Non-energy Multiplier'!R$1),0)</f>
        <v>0</v>
      </c>
      <c r="S33" s="136">
        <f>$C33*VLOOKUP($A33,'Non-energy Multiplier'!$A$1:$AQ$44,COLUMN('Non-energy Multiplier'!S$1),0)</f>
        <v>0</v>
      </c>
      <c r="T33" s="136">
        <f>$C33*VLOOKUP($A33,'Non-energy Multiplier'!$A$1:$AQ$44,COLUMN('Non-energy Multiplier'!T$1),0)</f>
        <v>0</v>
      </c>
      <c r="U33" s="136">
        <f>$C33*VLOOKUP($A33,'Non-energy Multiplier'!$A$1:$AQ$44,COLUMN('Non-energy Multiplier'!U$1),0)</f>
        <v>0</v>
      </c>
      <c r="V33" s="136">
        <f>$C33*VLOOKUP($A33,'Non-energy Multiplier'!$A$1:$AQ$44,COLUMN('Non-energy Multiplier'!V$1),0)</f>
        <v>0</v>
      </c>
      <c r="W33" s="136">
        <f>$C33*VLOOKUP($A33,'Non-energy Multiplier'!$A$1:$AQ$44,COLUMN('Non-energy Multiplier'!W$1),0)</f>
        <v>0</v>
      </c>
      <c r="X33" s="136">
        <f>$C33*VLOOKUP($A33,'Non-energy Multiplier'!$A$1:$AQ$44,COLUMN('Non-energy Multiplier'!X$1),0)</f>
        <v>0</v>
      </c>
      <c r="Y33" s="136">
        <f>$C33*VLOOKUP($A33,'Non-energy Multiplier'!$A$1:$AQ$44,COLUMN('Non-energy Multiplier'!Y$1),0)</f>
        <v>0</v>
      </c>
      <c r="Z33" s="136">
        <f>$C33*VLOOKUP($A33,'Non-energy Multiplier'!$A$1:$AQ$44,COLUMN('Non-energy Multiplier'!Z$1),0)</f>
        <v>0</v>
      </c>
      <c r="AA33" s="136">
        <f>$C33*VLOOKUP($A33,'Non-energy Multiplier'!$A$1:$AQ$44,COLUMN('Non-energy Multiplier'!AA$1),0)</f>
        <v>0</v>
      </c>
      <c r="AB33" s="136">
        <f>$C33*VLOOKUP($A33,'Non-energy Multiplier'!$A$1:$AQ$44,COLUMN('Non-energy Multiplier'!AB$1),0)</f>
        <v>0</v>
      </c>
      <c r="AC33" s="136">
        <f>$C33*VLOOKUP($A33,'Non-energy Multiplier'!$A$1:$AQ$44,COLUMN('Non-energy Multiplier'!AC$1),0)</f>
        <v>0</v>
      </c>
      <c r="AD33" s="136">
        <f>$C33*VLOOKUP($A33,'Non-energy Multiplier'!$A$1:$AQ$44,COLUMN('Non-energy Multiplier'!AD$1),0)</f>
        <v>0</v>
      </c>
      <c r="AE33" s="136">
        <f>$C33*VLOOKUP($A33,'Non-energy Multiplier'!$A$1:$AQ$44,COLUMN('Non-energy Multiplier'!AE$1),0)</f>
        <v>0</v>
      </c>
      <c r="AF33" s="136">
        <f>$C33*VLOOKUP($A33,'Non-energy Multiplier'!$A$1:$AQ$44,COLUMN('Non-energy Multiplier'!AF$1),0)</f>
        <v>0</v>
      </c>
      <c r="AG33" s="136">
        <f>$C33*VLOOKUP($A33,'Non-energy Multiplier'!$A$1:$AQ$44,COLUMN('Non-energy Multiplier'!AG$1),0)</f>
        <v>0</v>
      </c>
      <c r="AH33" s="136">
        <f>$C33*VLOOKUP($A33,'Non-energy Multiplier'!$A$1:$AQ$44,COLUMN('Non-energy Multiplier'!AH$1),0)</f>
        <v>0</v>
      </c>
      <c r="AI33" s="136">
        <f>$C33*VLOOKUP($A33,'Non-energy Multiplier'!$A$1:$AQ$44,COLUMN('Non-energy Multiplier'!AI$1),0)</f>
        <v>0</v>
      </c>
      <c r="AJ33" s="136">
        <f>$C33*VLOOKUP($A33,'Non-energy Multiplier'!$A$1:$AQ$44,COLUMN('Non-energy Multiplier'!AJ$1),0)</f>
        <v>0</v>
      </c>
      <c r="AK33" s="136">
        <f>$C33*VLOOKUP($A33,'Non-energy Multiplier'!$A$1:$AQ$44,COLUMN('Non-energy Multiplier'!AK$1),0)</f>
        <v>0</v>
      </c>
      <c r="AL33" s="136">
        <f>$C33*VLOOKUP($A33,'Non-energy Multiplier'!$A$1:$AQ$44,COLUMN('Non-energy Multiplier'!AL$1),0)</f>
        <v>0</v>
      </c>
      <c r="AM33" s="136">
        <f>$C33*VLOOKUP($A33,'Non-energy Multiplier'!$A$1:$AQ$44,COLUMN('Non-energy Multiplier'!AM$1),0)</f>
        <v>0</v>
      </c>
      <c r="AN33" s="136">
        <f>$C33*VLOOKUP($A33,'Non-energy Multiplier'!$A$1:$AQ$44,COLUMN('Non-energy Multiplier'!AN$1),0)</f>
        <v>0</v>
      </c>
      <c r="AO33" s="136">
        <f>$C33*VLOOKUP($A33,'Non-energy Multiplier'!$A$1:$AQ$44,COLUMN('Non-energy Multiplier'!AO$1),0)</f>
        <v>0</v>
      </c>
      <c r="AP33" s="136">
        <f>$C33*VLOOKUP($A33,'Non-energy Multiplier'!$A$1:$AQ$44,COLUMN('Non-energy Multiplier'!AP$1),0)</f>
        <v>0</v>
      </c>
      <c r="AQ33" s="136">
        <f>$C33*VLOOKUP($A33,'Non-energy Multiplier'!$A$1:$AQ$44,COLUMN('Non-energy Multiplier'!AQ$1),0)</f>
        <v>0</v>
      </c>
      <c r="AR33" s="136" t="str">
        <f>VLOOKUP($A33,'Sector Match'!$A$1:$B$43,2,0)</f>
        <v>road vehicles 29</v>
      </c>
    </row>
    <row r="34" spans="1:44" x14ac:dyDescent="0.2">
      <c r="A34" s="12" t="s">
        <v>32</v>
      </c>
      <c r="B34" s="136">
        <f>'Non-energy Use 2019'!E146</f>
        <v>0</v>
      </c>
      <c r="C34" s="136">
        <f>'Non-energy Use 2020'!E146</f>
        <v>0</v>
      </c>
      <c r="D34" s="136">
        <f>$C34*VLOOKUP($A34,'Non-energy Multiplier'!$A$1:$AQ$44,COLUMN('Non-energy Multiplier'!D$1),0)</f>
        <v>0</v>
      </c>
      <c r="E34" s="136">
        <f>$C34*VLOOKUP($A34,'Non-energy Multiplier'!$A$1:$AQ$44,COLUMN('Non-energy Multiplier'!E$1),0)</f>
        <v>0</v>
      </c>
      <c r="F34" s="136">
        <f>$C34*VLOOKUP($A34,'Non-energy Multiplier'!$A$1:$AQ$44,COLUMN('Non-energy Multiplier'!F$1),0)</f>
        <v>0</v>
      </c>
      <c r="G34" s="136">
        <f>$C34*VLOOKUP($A34,'Non-energy Multiplier'!$A$1:$AQ$44,COLUMN('Non-energy Multiplier'!G$1),0)</f>
        <v>0</v>
      </c>
      <c r="H34" s="136">
        <f>$C34*VLOOKUP($A34,'Non-energy Multiplier'!$A$1:$AQ$44,COLUMN('Non-energy Multiplier'!H$1),0)</f>
        <v>0</v>
      </c>
      <c r="I34" s="136">
        <f>$C34*VLOOKUP($A34,'Non-energy Multiplier'!$A$1:$AQ$44,COLUMN('Non-energy Multiplier'!I$1),0)</f>
        <v>0</v>
      </c>
      <c r="J34" s="136">
        <f>$C34*VLOOKUP($A34,'Non-energy Multiplier'!$A$1:$AQ$44,COLUMN('Non-energy Multiplier'!J$1),0)</f>
        <v>0</v>
      </c>
      <c r="K34" s="136">
        <f>$C34*VLOOKUP($A34,'Non-energy Multiplier'!$A$1:$AQ$44,COLUMN('Non-energy Multiplier'!K$1),0)</f>
        <v>0</v>
      </c>
      <c r="L34" s="136">
        <f>$C34*VLOOKUP($A34,'Non-energy Multiplier'!$A$1:$AQ$44,COLUMN('Non-energy Multiplier'!L$1),0)</f>
        <v>0</v>
      </c>
      <c r="M34" s="136">
        <f>$C34*VLOOKUP($A34,'Non-energy Multiplier'!$A$1:$AQ$44,COLUMN('Non-energy Multiplier'!M$1),0)</f>
        <v>0</v>
      </c>
      <c r="N34" s="136">
        <f>$C34*VLOOKUP($A34,'Non-energy Multiplier'!$A$1:$AQ$44,COLUMN('Non-energy Multiplier'!N$1),0)</f>
        <v>0</v>
      </c>
      <c r="O34" s="136">
        <f>$C34*VLOOKUP($A34,'Non-energy Multiplier'!$A$1:$AQ$44,COLUMN('Non-energy Multiplier'!O$1),0)</f>
        <v>0</v>
      </c>
      <c r="P34" s="136">
        <f>$C34*VLOOKUP($A34,'Non-energy Multiplier'!$A$1:$AQ$44,COLUMN('Non-energy Multiplier'!P$1),0)</f>
        <v>0</v>
      </c>
      <c r="Q34" s="136">
        <f>$C34*VLOOKUP($A34,'Non-energy Multiplier'!$A$1:$AQ$44,COLUMN('Non-energy Multiplier'!Q$1),0)</f>
        <v>0</v>
      </c>
      <c r="R34" s="136">
        <f>$C34*VLOOKUP($A34,'Non-energy Multiplier'!$A$1:$AQ$44,COLUMN('Non-energy Multiplier'!R$1),0)</f>
        <v>0</v>
      </c>
      <c r="S34" s="136">
        <f>$C34*VLOOKUP($A34,'Non-energy Multiplier'!$A$1:$AQ$44,COLUMN('Non-energy Multiplier'!S$1),0)</f>
        <v>0</v>
      </c>
      <c r="T34" s="136">
        <f>$C34*VLOOKUP($A34,'Non-energy Multiplier'!$A$1:$AQ$44,COLUMN('Non-energy Multiplier'!T$1),0)</f>
        <v>0</v>
      </c>
      <c r="U34" s="136">
        <f>$C34*VLOOKUP($A34,'Non-energy Multiplier'!$A$1:$AQ$44,COLUMN('Non-energy Multiplier'!U$1),0)</f>
        <v>0</v>
      </c>
      <c r="V34" s="136">
        <f>$C34*VLOOKUP($A34,'Non-energy Multiplier'!$A$1:$AQ$44,COLUMN('Non-energy Multiplier'!V$1),0)</f>
        <v>0</v>
      </c>
      <c r="W34" s="136">
        <f>$C34*VLOOKUP($A34,'Non-energy Multiplier'!$A$1:$AQ$44,COLUMN('Non-energy Multiplier'!W$1),0)</f>
        <v>0</v>
      </c>
      <c r="X34" s="136">
        <f>$C34*VLOOKUP($A34,'Non-energy Multiplier'!$A$1:$AQ$44,COLUMN('Non-energy Multiplier'!X$1),0)</f>
        <v>0</v>
      </c>
      <c r="Y34" s="136">
        <f>$C34*VLOOKUP($A34,'Non-energy Multiplier'!$A$1:$AQ$44,COLUMN('Non-energy Multiplier'!Y$1),0)</f>
        <v>0</v>
      </c>
      <c r="Z34" s="136">
        <f>$C34*VLOOKUP($A34,'Non-energy Multiplier'!$A$1:$AQ$44,COLUMN('Non-energy Multiplier'!Z$1),0)</f>
        <v>0</v>
      </c>
      <c r="AA34" s="136">
        <f>$C34*VLOOKUP($A34,'Non-energy Multiplier'!$A$1:$AQ$44,COLUMN('Non-energy Multiplier'!AA$1),0)</f>
        <v>0</v>
      </c>
      <c r="AB34" s="136">
        <f>$C34*VLOOKUP($A34,'Non-energy Multiplier'!$A$1:$AQ$44,COLUMN('Non-energy Multiplier'!AB$1),0)</f>
        <v>0</v>
      </c>
      <c r="AC34" s="136">
        <f>$C34*VLOOKUP($A34,'Non-energy Multiplier'!$A$1:$AQ$44,COLUMN('Non-energy Multiplier'!AC$1),0)</f>
        <v>0</v>
      </c>
      <c r="AD34" s="136">
        <f>$C34*VLOOKUP($A34,'Non-energy Multiplier'!$A$1:$AQ$44,COLUMN('Non-energy Multiplier'!AD$1),0)</f>
        <v>0</v>
      </c>
      <c r="AE34" s="136">
        <f>$C34*VLOOKUP($A34,'Non-energy Multiplier'!$A$1:$AQ$44,COLUMN('Non-energy Multiplier'!AE$1),0)</f>
        <v>0</v>
      </c>
      <c r="AF34" s="136">
        <f>$C34*VLOOKUP($A34,'Non-energy Multiplier'!$A$1:$AQ$44,COLUMN('Non-energy Multiplier'!AF$1),0)</f>
        <v>0</v>
      </c>
      <c r="AG34" s="136">
        <f>$C34*VLOOKUP($A34,'Non-energy Multiplier'!$A$1:$AQ$44,COLUMN('Non-energy Multiplier'!AG$1),0)</f>
        <v>0</v>
      </c>
      <c r="AH34" s="136">
        <f>$C34*VLOOKUP($A34,'Non-energy Multiplier'!$A$1:$AQ$44,COLUMN('Non-energy Multiplier'!AH$1),0)</f>
        <v>0</v>
      </c>
      <c r="AI34" s="136">
        <f>$C34*VLOOKUP($A34,'Non-energy Multiplier'!$A$1:$AQ$44,COLUMN('Non-energy Multiplier'!AI$1),0)</f>
        <v>0</v>
      </c>
      <c r="AJ34" s="136">
        <f>$C34*VLOOKUP($A34,'Non-energy Multiplier'!$A$1:$AQ$44,COLUMN('Non-energy Multiplier'!AJ$1),0)</f>
        <v>0</v>
      </c>
      <c r="AK34" s="136">
        <f>$C34*VLOOKUP($A34,'Non-energy Multiplier'!$A$1:$AQ$44,COLUMN('Non-energy Multiplier'!AK$1),0)</f>
        <v>0</v>
      </c>
      <c r="AL34" s="136">
        <f>$C34*VLOOKUP($A34,'Non-energy Multiplier'!$A$1:$AQ$44,COLUMN('Non-energy Multiplier'!AL$1),0)</f>
        <v>0</v>
      </c>
      <c r="AM34" s="136">
        <f>$C34*VLOOKUP($A34,'Non-energy Multiplier'!$A$1:$AQ$44,COLUMN('Non-energy Multiplier'!AM$1),0)</f>
        <v>0</v>
      </c>
      <c r="AN34" s="136">
        <f>$C34*VLOOKUP($A34,'Non-energy Multiplier'!$A$1:$AQ$44,COLUMN('Non-energy Multiplier'!AN$1),0)</f>
        <v>0</v>
      </c>
      <c r="AO34" s="136">
        <f>$C34*VLOOKUP($A34,'Non-energy Multiplier'!$A$1:$AQ$44,COLUMN('Non-energy Multiplier'!AO$1),0)</f>
        <v>0</v>
      </c>
      <c r="AP34" s="136">
        <f>$C34*VLOOKUP($A34,'Non-energy Multiplier'!$A$1:$AQ$44,COLUMN('Non-energy Multiplier'!AP$1),0)</f>
        <v>0</v>
      </c>
      <c r="AQ34" s="136">
        <f>$C34*VLOOKUP($A34,'Non-energy Multiplier'!$A$1:$AQ$44,COLUMN('Non-energy Multiplier'!AQ$1),0)</f>
        <v>0</v>
      </c>
      <c r="AR34" s="136" t="str">
        <f>VLOOKUP($A34,'Sector Match'!$A$1:$B$43,2,0)</f>
        <v>nonroad vehicles 30</v>
      </c>
    </row>
    <row r="35" spans="1:44" x14ac:dyDescent="0.2">
      <c r="A35" s="12" t="s">
        <v>33</v>
      </c>
      <c r="B35" s="136">
        <f>'Non-energy Use 2019'!E147</f>
        <v>0</v>
      </c>
      <c r="C35" s="136">
        <f>'Non-energy Use 2020'!E147</f>
        <v>0</v>
      </c>
      <c r="D35" s="136">
        <f>$C35*VLOOKUP($A35,'Non-energy Multiplier'!$A$1:$AQ$44,COLUMN('Non-energy Multiplier'!D$1),0)</f>
        <v>0</v>
      </c>
      <c r="E35" s="136">
        <f>$C35*VLOOKUP($A35,'Non-energy Multiplier'!$A$1:$AQ$44,COLUMN('Non-energy Multiplier'!E$1),0)</f>
        <v>0</v>
      </c>
      <c r="F35" s="136">
        <f>$C35*VLOOKUP($A35,'Non-energy Multiplier'!$A$1:$AQ$44,COLUMN('Non-energy Multiplier'!F$1),0)</f>
        <v>0</v>
      </c>
      <c r="G35" s="136">
        <f>$C35*VLOOKUP($A35,'Non-energy Multiplier'!$A$1:$AQ$44,COLUMN('Non-energy Multiplier'!G$1),0)</f>
        <v>0</v>
      </c>
      <c r="H35" s="136">
        <f>$C35*VLOOKUP($A35,'Non-energy Multiplier'!$A$1:$AQ$44,COLUMN('Non-energy Multiplier'!H$1),0)</f>
        <v>0</v>
      </c>
      <c r="I35" s="136">
        <f>$C35*VLOOKUP($A35,'Non-energy Multiplier'!$A$1:$AQ$44,COLUMN('Non-energy Multiplier'!I$1),0)</f>
        <v>0</v>
      </c>
      <c r="J35" s="136">
        <f>$C35*VLOOKUP($A35,'Non-energy Multiplier'!$A$1:$AQ$44,COLUMN('Non-energy Multiplier'!J$1),0)</f>
        <v>0</v>
      </c>
      <c r="K35" s="136">
        <f>$C35*VLOOKUP($A35,'Non-energy Multiplier'!$A$1:$AQ$44,COLUMN('Non-energy Multiplier'!K$1),0)</f>
        <v>0</v>
      </c>
      <c r="L35" s="136">
        <f>$C35*VLOOKUP($A35,'Non-energy Multiplier'!$A$1:$AQ$44,COLUMN('Non-energy Multiplier'!L$1),0)</f>
        <v>0</v>
      </c>
      <c r="M35" s="136">
        <f>$C35*VLOOKUP($A35,'Non-energy Multiplier'!$A$1:$AQ$44,COLUMN('Non-energy Multiplier'!M$1),0)</f>
        <v>0</v>
      </c>
      <c r="N35" s="136">
        <f>$C35*VLOOKUP($A35,'Non-energy Multiplier'!$A$1:$AQ$44,COLUMN('Non-energy Multiplier'!N$1),0)</f>
        <v>0</v>
      </c>
      <c r="O35" s="136">
        <f>$C35*VLOOKUP($A35,'Non-energy Multiplier'!$A$1:$AQ$44,COLUMN('Non-energy Multiplier'!O$1),0)</f>
        <v>0</v>
      </c>
      <c r="P35" s="136">
        <f>$C35*VLOOKUP($A35,'Non-energy Multiplier'!$A$1:$AQ$44,COLUMN('Non-energy Multiplier'!P$1),0)</f>
        <v>0</v>
      </c>
      <c r="Q35" s="136">
        <f>$C35*VLOOKUP($A35,'Non-energy Multiplier'!$A$1:$AQ$44,COLUMN('Non-energy Multiplier'!Q$1),0)</f>
        <v>0</v>
      </c>
      <c r="R35" s="136">
        <f>$C35*VLOOKUP($A35,'Non-energy Multiplier'!$A$1:$AQ$44,COLUMN('Non-energy Multiplier'!R$1),0)</f>
        <v>0</v>
      </c>
      <c r="S35" s="136">
        <f>$C35*VLOOKUP($A35,'Non-energy Multiplier'!$A$1:$AQ$44,COLUMN('Non-energy Multiplier'!S$1),0)</f>
        <v>0</v>
      </c>
      <c r="T35" s="136">
        <f>$C35*VLOOKUP($A35,'Non-energy Multiplier'!$A$1:$AQ$44,COLUMN('Non-energy Multiplier'!T$1),0)</f>
        <v>0</v>
      </c>
      <c r="U35" s="136">
        <f>$C35*VLOOKUP($A35,'Non-energy Multiplier'!$A$1:$AQ$44,COLUMN('Non-energy Multiplier'!U$1),0)</f>
        <v>0</v>
      </c>
      <c r="V35" s="136">
        <f>$C35*VLOOKUP($A35,'Non-energy Multiplier'!$A$1:$AQ$44,COLUMN('Non-energy Multiplier'!V$1),0)</f>
        <v>0</v>
      </c>
      <c r="W35" s="136">
        <f>$C35*VLOOKUP($A35,'Non-energy Multiplier'!$A$1:$AQ$44,COLUMN('Non-energy Multiplier'!W$1),0)</f>
        <v>0</v>
      </c>
      <c r="X35" s="136">
        <f>$C35*VLOOKUP($A35,'Non-energy Multiplier'!$A$1:$AQ$44,COLUMN('Non-energy Multiplier'!X$1),0)</f>
        <v>0</v>
      </c>
      <c r="Y35" s="136">
        <f>$C35*VLOOKUP($A35,'Non-energy Multiplier'!$A$1:$AQ$44,COLUMN('Non-energy Multiplier'!Y$1),0)</f>
        <v>0</v>
      </c>
      <c r="Z35" s="136">
        <f>$C35*VLOOKUP($A35,'Non-energy Multiplier'!$A$1:$AQ$44,COLUMN('Non-energy Multiplier'!Z$1),0)</f>
        <v>0</v>
      </c>
      <c r="AA35" s="136">
        <f>$C35*VLOOKUP($A35,'Non-energy Multiplier'!$A$1:$AQ$44,COLUMN('Non-energy Multiplier'!AA$1),0)</f>
        <v>0</v>
      </c>
      <c r="AB35" s="136">
        <f>$C35*VLOOKUP($A35,'Non-energy Multiplier'!$A$1:$AQ$44,COLUMN('Non-energy Multiplier'!AB$1),0)</f>
        <v>0</v>
      </c>
      <c r="AC35" s="136">
        <f>$C35*VLOOKUP($A35,'Non-energy Multiplier'!$A$1:$AQ$44,COLUMN('Non-energy Multiplier'!AC$1),0)</f>
        <v>0</v>
      </c>
      <c r="AD35" s="136">
        <f>$C35*VLOOKUP($A35,'Non-energy Multiplier'!$A$1:$AQ$44,COLUMN('Non-energy Multiplier'!AD$1),0)</f>
        <v>0</v>
      </c>
      <c r="AE35" s="136">
        <f>$C35*VLOOKUP($A35,'Non-energy Multiplier'!$A$1:$AQ$44,COLUMN('Non-energy Multiplier'!AE$1),0)</f>
        <v>0</v>
      </c>
      <c r="AF35" s="136">
        <f>$C35*VLOOKUP($A35,'Non-energy Multiplier'!$A$1:$AQ$44,COLUMN('Non-energy Multiplier'!AF$1),0)</f>
        <v>0</v>
      </c>
      <c r="AG35" s="136">
        <f>$C35*VLOOKUP($A35,'Non-energy Multiplier'!$A$1:$AQ$44,COLUMN('Non-energy Multiplier'!AG$1),0)</f>
        <v>0</v>
      </c>
      <c r="AH35" s="136">
        <f>$C35*VLOOKUP($A35,'Non-energy Multiplier'!$A$1:$AQ$44,COLUMN('Non-energy Multiplier'!AH$1),0)</f>
        <v>0</v>
      </c>
      <c r="AI35" s="136">
        <f>$C35*VLOOKUP($A35,'Non-energy Multiplier'!$A$1:$AQ$44,COLUMN('Non-energy Multiplier'!AI$1),0)</f>
        <v>0</v>
      </c>
      <c r="AJ35" s="136">
        <f>$C35*VLOOKUP($A35,'Non-energy Multiplier'!$A$1:$AQ$44,COLUMN('Non-energy Multiplier'!AJ$1),0)</f>
        <v>0</v>
      </c>
      <c r="AK35" s="136">
        <f>$C35*VLOOKUP($A35,'Non-energy Multiplier'!$A$1:$AQ$44,COLUMN('Non-energy Multiplier'!AK$1),0)</f>
        <v>0</v>
      </c>
      <c r="AL35" s="136">
        <f>$C35*VLOOKUP($A35,'Non-energy Multiplier'!$A$1:$AQ$44,COLUMN('Non-energy Multiplier'!AL$1),0)</f>
        <v>0</v>
      </c>
      <c r="AM35" s="136">
        <f>$C35*VLOOKUP($A35,'Non-energy Multiplier'!$A$1:$AQ$44,COLUMN('Non-energy Multiplier'!AM$1),0)</f>
        <v>0</v>
      </c>
      <c r="AN35" s="136">
        <f>$C35*VLOOKUP($A35,'Non-energy Multiplier'!$A$1:$AQ$44,COLUMN('Non-energy Multiplier'!AN$1),0)</f>
        <v>0</v>
      </c>
      <c r="AO35" s="136">
        <f>$C35*VLOOKUP($A35,'Non-energy Multiplier'!$A$1:$AQ$44,COLUMN('Non-energy Multiplier'!AO$1),0)</f>
        <v>0</v>
      </c>
      <c r="AP35" s="136">
        <f>$C35*VLOOKUP($A35,'Non-energy Multiplier'!$A$1:$AQ$44,COLUMN('Non-energy Multiplier'!AP$1),0)</f>
        <v>0</v>
      </c>
      <c r="AQ35" s="136">
        <f>$C35*VLOOKUP($A35,'Non-energy Multiplier'!$A$1:$AQ$44,COLUMN('Non-energy Multiplier'!AQ$1),0)</f>
        <v>0</v>
      </c>
      <c r="AR35" s="136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6">
        <f>'Non-energy Use 2019'!E148</f>
        <v>0</v>
      </c>
      <c r="C36" s="136">
        <f>'Non-energy Use 2020'!E148</f>
        <v>0</v>
      </c>
      <c r="D36" s="136">
        <f>$C36*VLOOKUP($A36,'Non-energy Multiplier'!$A$1:$AQ$44,COLUMN('Non-energy Multiplier'!D$1),0)</f>
        <v>0</v>
      </c>
      <c r="E36" s="136">
        <f>$C36*VLOOKUP($A36,'Non-energy Multiplier'!$A$1:$AQ$44,COLUMN('Non-energy Multiplier'!E$1),0)</f>
        <v>0</v>
      </c>
      <c r="F36" s="136">
        <f>$C36*VLOOKUP($A36,'Non-energy Multiplier'!$A$1:$AQ$44,COLUMN('Non-energy Multiplier'!F$1),0)</f>
        <v>0</v>
      </c>
      <c r="G36" s="136">
        <f>$C36*VLOOKUP($A36,'Non-energy Multiplier'!$A$1:$AQ$44,COLUMN('Non-energy Multiplier'!G$1),0)</f>
        <v>0</v>
      </c>
      <c r="H36" s="136">
        <f>$C36*VLOOKUP($A36,'Non-energy Multiplier'!$A$1:$AQ$44,COLUMN('Non-energy Multiplier'!H$1),0)</f>
        <v>0</v>
      </c>
      <c r="I36" s="136">
        <f>$C36*VLOOKUP($A36,'Non-energy Multiplier'!$A$1:$AQ$44,COLUMN('Non-energy Multiplier'!I$1),0)</f>
        <v>0</v>
      </c>
      <c r="J36" s="136">
        <f>$C36*VLOOKUP($A36,'Non-energy Multiplier'!$A$1:$AQ$44,COLUMN('Non-energy Multiplier'!J$1),0)</f>
        <v>0</v>
      </c>
      <c r="K36" s="136">
        <f>$C36*VLOOKUP($A36,'Non-energy Multiplier'!$A$1:$AQ$44,COLUMN('Non-energy Multiplier'!K$1),0)</f>
        <v>0</v>
      </c>
      <c r="L36" s="136">
        <f>$C36*VLOOKUP($A36,'Non-energy Multiplier'!$A$1:$AQ$44,COLUMN('Non-energy Multiplier'!L$1),0)</f>
        <v>0</v>
      </c>
      <c r="M36" s="136">
        <f>$C36*VLOOKUP($A36,'Non-energy Multiplier'!$A$1:$AQ$44,COLUMN('Non-energy Multiplier'!M$1),0)</f>
        <v>0</v>
      </c>
      <c r="N36" s="136">
        <f>$C36*VLOOKUP($A36,'Non-energy Multiplier'!$A$1:$AQ$44,COLUMN('Non-energy Multiplier'!N$1),0)</f>
        <v>0</v>
      </c>
      <c r="O36" s="136">
        <f>$C36*VLOOKUP($A36,'Non-energy Multiplier'!$A$1:$AQ$44,COLUMN('Non-energy Multiplier'!O$1),0)</f>
        <v>0</v>
      </c>
      <c r="P36" s="136">
        <f>$C36*VLOOKUP($A36,'Non-energy Multiplier'!$A$1:$AQ$44,COLUMN('Non-energy Multiplier'!P$1),0)</f>
        <v>0</v>
      </c>
      <c r="Q36" s="136">
        <f>$C36*VLOOKUP($A36,'Non-energy Multiplier'!$A$1:$AQ$44,COLUMN('Non-energy Multiplier'!Q$1),0)</f>
        <v>0</v>
      </c>
      <c r="R36" s="136">
        <f>$C36*VLOOKUP($A36,'Non-energy Multiplier'!$A$1:$AQ$44,COLUMN('Non-energy Multiplier'!R$1),0)</f>
        <v>0</v>
      </c>
      <c r="S36" s="136">
        <f>$C36*VLOOKUP($A36,'Non-energy Multiplier'!$A$1:$AQ$44,COLUMN('Non-energy Multiplier'!S$1),0)</f>
        <v>0</v>
      </c>
      <c r="T36" s="136">
        <f>$C36*VLOOKUP($A36,'Non-energy Multiplier'!$A$1:$AQ$44,COLUMN('Non-energy Multiplier'!T$1),0)</f>
        <v>0</v>
      </c>
      <c r="U36" s="136">
        <f>$C36*VLOOKUP($A36,'Non-energy Multiplier'!$A$1:$AQ$44,COLUMN('Non-energy Multiplier'!U$1),0)</f>
        <v>0</v>
      </c>
      <c r="V36" s="136">
        <f>$C36*VLOOKUP($A36,'Non-energy Multiplier'!$A$1:$AQ$44,COLUMN('Non-energy Multiplier'!V$1),0)</f>
        <v>0</v>
      </c>
      <c r="W36" s="136">
        <f>$C36*VLOOKUP($A36,'Non-energy Multiplier'!$A$1:$AQ$44,COLUMN('Non-energy Multiplier'!W$1),0)</f>
        <v>0</v>
      </c>
      <c r="X36" s="136">
        <f>$C36*VLOOKUP($A36,'Non-energy Multiplier'!$A$1:$AQ$44,COLUMN('Non-energy Multiplier'!X$1),0)</f>
        <v>0</v>
      </c>
      <c r="Y36" s="136">
        <f>$C36*VLOOKUP($A36,'Non-energy Multiplier'!$A$1:$AQ$44,COLUMN('Non-energy Multiplier'!Y$1),0)</f>
        <v>0</v>
      </c>
      <c r="Z36" s="136">
        <f>$C36*VLOOKUP($A36,'Non-energy Multiplier'!$A$1:$AQ$44,COLUMN('Non-energy Multiplier'!Z$1),0)</f>
        <v>0</v>
      </c>
      <c r="AA36" s="136">
        <f>$C36*VLOOKUP($A36,'Non-energy Multiplier'!$A$1:$AQ$44,COLUMN('Non-energy Multiplier'!AA$1),0)</f>
        <v>0</v>
      </c>
      <c r="AB36" s="136">
        <f>$C36*VLOOKUP($A36,'Non-energy Multiplier'!$A$1:$AQ$44,COLUMN('Non-energy Multiplier'!AB$1),0)</f>
        <v>0</v>
      </c>
      <c r="AC36" s="136">
        <f>$C36*VLOOKUP($A36,'Non-energy Multiplier'!$A$1:$AQ$44,COLUMN('Non-energy Multiplier'!AC$1),0)</f>
        <v>0</v>
      </c>
      <c r="AD36" s="136">
        <f>$C36*VLOOKUP($A36,'Non-energy Multiplier'!$A$1:$AQ$44,COLUMN('Non-energy Multiplier'!AD$1),0)</f>
        <v>0</v>
      </c>
      <c r="AE36" s="136">
        <f>$C36*VLOOKUP($A36,'Non-energy Multiplier'!$A$1:$AQ$44,COLUMN('Non-energy Multiplier'!AE$1),0)</f>
        <v>0</v>
      </c>
      <c r="AF36" s="136">
        <f>$C36*VLOOKUP($A36,'Non-energy Multiplier'!$A$1:$AQ$44,COLUMN('Non-energy Multiplier'!AF$1),0)</f>
        <v>0</v>
      </c>
      <c r="AG36" s="136">
        <f>$C36*VLOOKUP($A36,'Non-energy Multiplier'!$A$1:$AQ$44,COLUMN('Non-energy Multiplier'!AG$1),0)</f>
        <v>0</v>
      </c>
      <c r="AH36" s="136">
        <f>$C36*VLOOKUP($A36,'Non-energy Multiplier'!$A$1:$AQ$44,COLUMN('Non-energy Multiplier'!AH$1),0)</f>
        <v>0</v>
      </c>
      <c r="AI36" s="136">
        <f>$C36*VLOOKUP($A36,'Non-energy Multiplier'!$A$1:$AQ$44,COLUMN('Non-energy Multiplier'!AI$1),0)</f>
        <v>0</v>
      </c>
      <c r="AJ36" s="136">
        <f>$C36*VLOOKUP($A36,'Non-energy Multiplier'!$A$1:$AQ$44,COLUMN('Non-energy Multiplier'!AJ$1),0)</f>
        <v>0</v>
      </c>
      <c r="AK36" s="136">
        <f>$C36*VLOOKUP($A36,'Non-energy Multiplier'!$A$1:$AQ$44,COLUMN('Non-energy Multiplier'!AK$1),0)</f>
        <v>0</v>
      </c>
      <c r="AL36" s="136">
        <f>$C36*VLOOKUP($A36,'Non-energy Multiplier'!$A$1:$AQ$44,COLUMN('Non-energy Multiplier'!AL$1),0)</f>
        <v>0</v>
      </c>
      <c r="AM36" s="136">
        <f>$C36*VLOOKUP($A36,'Non-energy Multiplier'!$A$1:$AQ$44,COLUMN('Non-energy Multiplier'!AM$1),0)</f>
        <v>0</v>
      </c>
      <c r="AN36" s="136">
        <f>$C36*VLOOKUP($A36,'Non-energy Multiplier'!$A$1:$AQ$44,COLUMN('Non-energy Multiplier'!AN$1),0)</f>
        <v>0</v>
      </c>
      <c r="AO36" s="136">
        <f>$C36*VLOOKUP($A36,'Non-energy Multiplier'!$A$1:$AQ$44,COLUMN('Non-energy Multiplier'!AO$1),0)</f>
        <v>0</v>
      </c>
      <c r="AP36" s="136">
        <f>$C36*VLOOKUP($A36,'Non-energy Multiplier'!$A$1:$AQ$44,COLUMN('Non-energy Multiplier'!AP$1),0)</f>
        <v>0</v>
      </c>
      <c r="AQ36" s="136">
        <f>$C36*VLOOKUP($A36,'Non-energy Multiplier'!$A$1:$AQ$44,COLUMN('Non-energy Multiplier'!AQ$1),0)</f>
        <v>0</v>
      </c>
      <c r="AR36" s="136" t="str">
        <f>VLOOKUP($A36,'Sector Match'!$A$1:$B$43,2,0)</f>
        <v>computers and electronics 26</v>
      </c>
    </row>
    <row r="37" spans="1:44" x14ac:dyDescent="0.2">
      <c r="A37" s="12" t="s">
        <v>35</v>
      </c>
      <c r="B37" s="136">
        <f>'Non-energy Use 2019'!E149</f>
        <v>0</v>
      </c>
      <c r="C37" s="136">
        <f>'Non-energy Use 2020'!E149</f>
        <v>0</v>
      </c>
      <c r="D37" s="136">
        <f>$C37*VLOOKUP($A37,'Non-energy Multiplier'!$A$1:$AQ$44,COLUMN('Non-energy Multiplier'!D$1),0)</f>
        <v>0</v>
      </c>
      <c r="E37" s="136">
        <f>$C37*VLOOKUP($A37,'Non-energy Multiplier'!$A$1:$AQ$44,COLUMN('Non-energy Multiplier'!E$1),0)</f>
        <v>0</v>
      </c>
      <c r="F37" s="136">
        <f>$C37*VLOOKUP($A37,'Non-energy Multiplier'!$A$1:$AQ$44,COLUMN('Non-energy Multiplier'!F$1),0)</f>
        <v>0</v>
      </c>
      <c r="G37" s="136">
        <f>$C37*VLOOKUP($A37,'Non-energy Multiplier'!$A$1:$AQ$44,COLUMN('Non-energy Multiplier'!G$1),0)</f>
        <v>0</v>
      </c>
      <c r="H37" s="136">
        <f>$C37*VLOOKUP($A37,'Non-energy Multiplier'!$A$1:$AQ$44,COLUMN('Non-energy Multiplier'!H$1),0)</f>
        <v>0</v>
      </c>
      <c r="I37" s="136">
        <f>$C37*VLOOKUP($A37,'Non-energy Multiplier'!$A$1:$AQ$44,COLUMN('Non-energy Multiplier'!I$1),0)</f>
        <v>0</v>
      </c>
      <c r="J37" s="136">
        <f>$C37*VLOOKUP($A37,'Non-energy Multiplier'!$A$1:$AQ$44,COLUMN('Non-energy Multiplier'!J$1),0)</f>
        <v>0</v>
      </c>
      <c r="K37" s="136">
        <f>$C37*VLOOKUP($A37,'Non-energy Multiplier'!$A$1:$AQ$44,COLUMN('Non-energy Multiplier'!K$1),0)</f>
        <v>0</v>
      </c>
      <c r="L37" s="136">
        <f>$C37*VLOOKUP($A37,'Non-energy Multiplier'!$A$1:$AQ$44,COLUMN('Non-energy Multiplier'!L$1),0)</f>
        <v>0</v>
      </c>
      <c r="M37" s="136">
        <f>$C37*VLOOKUP($A37,'Non-energy Multiplier'!$A$1:$AQ$44,COLUMN('Non-energy Multiplier'!M$1),0)</f>
        <v>0</v>
      </c>
      <c r="N37" s="136">
        <f>$C37*VLOOKUP($A37,'Non-energy Multiplier'!$A$1:$AQ$44,COLUMN('Non-energy Multiplier'!N$1),0)</f>
        <v>0</v>
      </c>
      <c r="O37" s="136">
        <f>$C37*VLOOKUP($A37,'Non-energy Multiplier'!$A$1:$AQ$44,COLUMN('Non-energy Multiplier'!O$1),0)</f>
        <v>0</v>
      </c>
      <c r="P37" s="136">
        <f>$C37*VLOOKUP($A37,'Non-energy Multiplier'!$A$1:$AQ$44,COLUMN('Non-energy Multiplier'!P$1),0)</f>
        <v>0</v>
      </c>
      <c r="Q37" s="136">
        <f>$C37*VLOOKUP($A37,'Non-energy Multiplier'!$A$1:$AQ$44,COLUMN('Non-energy Multiplier'!Q$1),0)</f>
        <v>0</v>
      </c>
      <c r="R37" s="136">
        <f>$C37*VLOOKUP($A37,'Non-energy Multiplier'!$A$1:$AQ$44,COLUMN('Non-energy Multiplier'!R$1),0)</f>
        <v>0</v>
      </c>
      <c r="S37" s="136">
        <f>$C37*VLOOKUP($A37,'Non-energy Multiplier'!$A$1:$AQ$44,COLUMN('Non-energy Multiplier'!S$1),0)</f>
        <v>0</v>
      </c>
      <c r="T37" s="136">
        <f>$C37*VLOOKUP($A37,'Non-energy Multiplier'!$A$1:$AQ$44,COLUMN('Non-energy Multiplier'!T$1),0)</f>
        <v>0</v>
      </c>
      <c r="U37" s="136">
        <f>$C37*VLOOKUP($A37,'Non-energy Multiplier'!$A$1:$AQ$44,COLUMN('Non-energy Multiplier'!U$1),0)</f>
        <v>0</v>
      </c>
      <c r="V37" s="136">
        <f>$C37*VLOOKUP($A37,'Non-energy Multiplier'!$A$1:$AQ$44,COLUMN('Non-energy Multiplier'!V$1),0)</f>
        <v>0</v>
      </c>
      <c r="W37" s="136">
        <f>$C37*VLOOKUP($A37,'Non-energy Multiplier'!$A$1:$AQ$44,COLUMN('Non-energy Multiplier'!W$1),0)</f>
        <v>0</v>
      </c>
      <c r="X37" s="136">
        <f>$C37*VLOOKUP($A37,'Non-energy Multiplier'!$A$1:$AQ$44,COLUMN('Non-energy Multiplier'!X$1),0)</f>
        <v>0</v>
      </c>
      <c r="Y37" s="136">
        <f>$C37*VLOOKUP($A37,'Non-energy Multiplier'!$A$1:$AQ$44,COLUMN('Non-energy Multiplier'!Y$1),0)</f>
        <v>0</v>
      </c>
      <c r="Z37" s="136">
        <f>$C37*VLOOKUP($A37,'Non-energy Multiplier'!$A$1:$AQ$44,COLUMN('Non-energy Multiplier'!Z$1),0)</f>
        <v>0</v>
      </c>
      <c r="AA37" s="136">
        <f>$C37*VLOOKUP($A37,'Non-energy Multiplier'!$A$1:$AQ$44,COLUMN('Non-energy Multiplier'!AA$1),0)</f>
        <v>0</v>
      </c>
      <c r="AB37" s="136">
        <f>$C37*VLOOKUP($A37,'Non-energy Multiplier'!$A$1:$AQ$44,COLUMN('Non-energy Multiplier'!AB$1),0)</f>
        <v>0</v>
      </c>
      <c r="AC37" s="136">
        <f>$C37*VLOOKUP($A37,'Non-energy Multiplier'!$A$1:$AQ$44,COLUMN('Non-energy Multiplier'!AC$1),0)</f>
        <v>0</v>
      </c>
      <c r="AD37" s="136">
        <f>$C37*VLOOKUP($A37,'Non-energy Multiplier'!$A$1:$AQ$44,COLUMN('Non-energy Multiplier'!AD$1),0)</f>
        <v>0</v>
      </c>
      <c r="AE37" s="136">
        <f>$C37*VLOOKUP($A37,'Non-energy Multiplier'!$A$1:$AQ$44,COLUMN('Non-energy Multiplier'!AE$1),0)</f>
        <v>0</v>
      </c>
      <c r="AF37" s="136">
        <f>$C37*VLOOKUP($A37,'Non-energy Multiplier'!$A$1:$AQ$44,COLUMN('Non-energy Multiplier'!AF$1),0)</f>
        <v>0</v>
      </c>
      <c r="AG37" s="136">
        <f>$C37*VLOOKUP($A37,'Non-energy Multiplier'!$A$1:$AQ$44,COLUMN('Non-energy Multiplier'!AG$1),0)</f>
        <v>0</v>
      </c>
      <c r="AH37" s="136">
        <f>$C37*VLOOKUP($A37,'Non-energy Multiplier'!$A$1:$AQ$44,COLUMN('Non-energy Multiplier'!AH$1),0)</f>
        <v>0</v>
      </c>
      <c r="AI37" s="136">
        <f>$C37*VLOOKUP($A37,'Non-energy Multiplier'!$A$1:$AQ$44,COLUMN('Non-energy Multiplier'!AI$1),0)</f>
        <v>0</v>
      </c>
      <c r="AJ37" s="136">
        <f>$C37*VLOOKUP($A37,'Non-energy Multiplier'!$A$1:$AQ$44,COLUMN('Non-energy Multiplier'!AJ$1),0)</f>
        <v>0</v>
      </c>
      <c r="AK37" s="136">
        <f>$C37*VLOOKUP($A37,'Non-energy Multiplier'!$A$1:$AQ$44,COLUMN('Non-energy Multiplier'!AK$1),0)</f>
        <v>0</v>
      </c>
      <c r="AL37" s="136">
        <f>$C37*VLOOKUP($A37,'Non-energy Multiplier'!$A$1:$AQ$44,COLUMN('Non-energy Multiplier'!AL$1),0)</f>
        <v>0</v>
      </c>
      <c r="AM37" s="136">
        <f>$C37*VLOOKUP($A37,'Non-energy Multiplier'!$A$1:$AQ$44,COLUMN('Non-energy Multiplier'!AM$1),0)</f>
        <v>0</v>
      </c>
      <c r="AN37" s="136">
        <f>$C37*VLOOKUP($A37,'Non-energy Multiplier'!$A$1:$AQ$44,COLUMN('Non-energy Multiplier'!AN$1),0)</f>
        <v>0</v>
      </c>
      <c r="AO37" s="136">
        <f>$C37*VLOOKUP($A37,'Non-energy Multiplier'!$A$1:$AQ$44,COLUMN('Non-energy Multiplier'!AO$1),0)</f>
        <v>0</v>
      </c>
      <c r="AP37" s="136">
        <f>$C37*VLOOKUP($A37,'Non-energy Multiplier'!$A$1:$AQ$44,COLUMN('Non-energy Multiplier'!AP$1),0)</f>
        <v>0</v>
      </c>
      <c r="AQ37" s="136">
        <f>$C37*VLOOKUP($A37,'Non-energy Multiplier'!$A$1:$AQ$44,COLUMN('Non-energy Multiplier'!AQ$1),0)</f>
        <v>0</v>
      </c>
      <c r="AR37" s="136" t="str">
        <f>VLOOKUP($A37,'Sector Match'!$A$1:$B$43,2,0)</f>
        <v>computers and electronics 26</v>
      </c>
    </row>
    <row r="38" spans="1:44" x14ac:dyDescent="0.2">
      <c r="A38" s="12" t="s">
        <v>36</v>
      </c>
      <c r="B38" s="136">
        <f>'Non-energy Use 2019'!E150</f>
        <v>0</v>
      </c>
      <c r="C38" s="136">
        <f>'Non-energy Use 2020'!E150</f>
        <v>0</v>
      </c>
      <c r="D38" s="136">
        <f>$C38*VLOOKUP($A38,'Non-energy Multiplier'!$A$1:$AQ$44,COLUMN('Non-energy Multiplier'!D$1),0)</f>
        <v>0</v>
      </c>
      <c r="E38" s="136">
        <f>$C38*VLOOKUP($A38,'Non-energy Multiplier'!$A$1:$AQ$44,COLUMN('Non-energy Multiplier'!E$1),0)</f>
        <v>0</v>
      </c>
      <c r="F38" s="136">
        <f>$C38*VLOOKUP($A38,'Non-energy Multiplier'!$A$1:$AQ$44,COLUMN('Non-energy Multiplier'!F$1),0)</f>
        <v>0</v>
      </c>
      <c r="G38" s="136">
        <f>$C38*VLOOKUP($A38,'Non-energy Multiplier'!$A$1:$AQ$44,COLUMN('Non-energy Multiplier'!G$1),0)</f>
        <v>0</v>
      </c>
      <c r="H38" s="136">
        <f>$C38*VLOOKUP($A38,'Non-energy Multiplier'!$A$1:$AQ$44,COLUMN('Non-energy Multiplier'!H$1),0)</f>
        <v>0</v>
      </c>
      <c r="I38" s="136">
        <f>$C38*VLOOKUP($A38,'Non-energy Multiplier'!$A$1:$AQ$44,COLUMN('Non-energy Multiplier'!I$1),0)</f>
        <v>0</v>
      </c>
      <c r="J38" s="136">
        <f>$C38*VLOOKUP($A38,'Non-energy Multiplier'!$A$1:$AQ$44,COLUMN('Non-energy Multiplier'!J$1),0)</f>
        <v>0</v>
      </c>
      <c r="K38" s="136">
        <f>$C38*VLOOKUP($A38,'Non-energy Multiplier'!$A$1:$AQ$44,COLUMN('Non-energy Multiplier'!K$1),0)</f>
        <v>0</v>
      </c>
      <c r="L38" s="136">
        <f>$C38*VLOOKUP($A38,'Non-energy Multiplier'!$A$1:$AQ$44,COLUMN('Non-energy Multiplier'!L$1),0)</f>
        <v>0</v>
      </c>
      <c r="M38" s="136">
        <f>$C38*VLOOKUP($A38,'Non-energy Multiplier'!$A$1:$AQ$44,COLUMN('Non-energy Multiplier'!M$1),0)</f>
        <v>0</v>
      </c>
      <c r="N38" s="136">
        <f>$C38*VLOOKUP($A38,'Non-energy Multiplier'!$A$1:$AQ$44,COLUMN('Non-energy Multiplier'!N$1),0)</f>
        <v>0</v>
      </c>
      <c r="O38" s="136">
        <f>$C38*VLOOKUP($A38,'Non-energy Multiplier'!$A$1:$AQ$44,COLUMN('Non-energy Multiplier'!O$1),0)</f>
        <v>0</v>
      </c>
      <c r="P38" s="136">
        <f>$C38*VLOOKUP($A38,'Non-energy Multiplier'!$A$1:$AQ$44,COLUMN('Non-energy Multiplier'!P$1),0)</f>
        <v>0</v>
      </c>
      <c r="Q38" s="136">
        <f>$C38*VLOOKUP($A38,'Non-energy Multiplier'!$A$1:$AQ$44,COLUMN('Non-energy Multiplier'!Q$1),0)</f>
        <v>0</v>
      </c>
      <c r="R38" s="136">
        <f>$C38*VLOOKUP($A38,'Non-energy Multiplier'!$A$1:$AQ$44,COLUMN('Non-energy Multiplier'!R$1),0)</f>
        <v>0</v>
      </c>
      <c r="S38" s="136">
        <f>$C38*VLOOKUP($A38,'Non-energy Multiplier'!$A$1:$AQ$44,COLUMN('Non-energy Multiplier'!S$1),0)</f>
        <v>0</v>
      </c>
      <c r="T38" s="136">
        <f>$C38*VLOOKUP($A38,'Non-energy Multiplier'!$A$1:$AQ$44,COLUMN('Non-energy Multiplier'!T$1),0)</f>
        <v>0</v>
      </c>
      <c r="U38" s="136">
        <f>$C38*VLOOKUP($A38,'Non-energy Multiplier'!$A$1:$AQ$44,COLUMN('Non-energy Multiplier'!U$1),0)</f>
        <v>0</v>
      </c>
      <c r="V38" s="136">
        <f>$C38*VLOOKUP($A38,'Non-energy Multiplier'!$A$1:$AQ$44,COLUMN('Non-energy Multiplier'!V$1),0)</f>
        <v>0</v>
      </c>
      <c r="W38" s="136">
        <f>$C38*VLOOKUP($A38,'Non-energy Multiplier'!$A$1:$AQ$44,COLUMN('Non-energy Multiplier'!W$1),0)</f>
        <v>0</v>
      </c>
      <c r="X38" s="136">
        <f>$C38*VLOOKUP($A38,'Non-energy Multiplier'!$A$1:$AQ$44,COLUMN('Non-energy Multiplier'!X$1),0)</f>
        <v>0</v>
      </c>
      <c r="Y38" s="136">
        <f>$C38*VLOOKUP($A38,'Non-energy Multiplier'!$A$1:$AQ$44,COLUMN('Non-energy Multiplier'!Y$1),0)</f>
        <v>0</v>
      </c>
      <c r="Z38" s="136">
        <f>$C38*VLOOKUP($A38,'Non-energy Multiplier'!$A$1:$AQ$44,COLUMN('Non-energy Multiplier'!Z$1),0)</f>
        <v>0</v>
      </c>
      <c r="AA38" s="136">
        <f>$C38*VLOOKUP($A38,'Non-energy Multiplier'!$A$1:$AQ$44,COLUMN('Non-energy Multiplier'!AA$1),0)</f>
        <v>0</v>
      </c>
      <c r="AB38" s="136">
        <f>$C38*VLOOKUP($A38,'Non-energy Multiplier'!$A$1:$AQ$44,COLUMN('Non-energy Multiplier'!AB$1),0)</f>
        <v>0</v>
      </c>
      <c r="AC38" s="136">
        <f>$C38*VLOOKUP($A38,'Non-energy Multiplier'!$A$1:$AQ$44,COLUMN('Non-energy Multiplier'!AC$1),0)</f>
        <v>0</v>
      </c>
      <c r="AD38" s="136">
        <f>$C38*VLOOKUP($A38,'Non-energy Multiplier'!$A$1:$AQ$44,COLUMN('Non-energy Multiplier'!AD$1),0)</f>
        <v>0</v>
      </c>
      <c r="AE38" s="136">
        <f>$C38*VLOOKUP($A38,'Non-energy Multiplier'!$A$1:$AQ$44,COLUMN('Non-energy Multiplier'!AE$1),0)</f>
        <v>0</v>
      </c>
      <c r="AF38" s="136">
        <f>$C38*VLOOKUP($A38,'Non-energy Multiplier'!$A$1:$AQ$44,COLUMN('Non-energy Multiplier'!AF$1),0)</f>
        <v>0</v>
      </c>
      <c r="AG38" s="136">
        <f>$C38*VLOOKUP($A38,'Non-energy Multiplier'!$A$1:$AQ$44,COLUMN('Non-energy Multiplier'!AG$1),0)</f>
        <v>0</v>
      </c>
      <c r="AH38" s="136">
        <f>$C38*VLOOKUP($A38,'Non-energy Multiplier'!$A$1:$AQ$44,COLUMN('Non-energy Multiplier'!AH$1),0)</f>
        <v>0</v>
      </c>
      <c r="AI38" s="136">
        <f>$C38*VLOOKUP($A38,'Non-energy Multiplier'!$A$1:$AQ$44,COLUMN('Non-energy Multiplier'!AI$1),0)</f>
        <v>0</v>
      </c>
      <c r="AJ38" s="136">
        <f>$C38*VLOOKUP($A38,'Non-energy Multiplier'!$A$1:$AQ$44,COLUMN('Non-energy Multiplier'!AJ$1),0)</f>
        <v>0</v>
      </c>
      <c r="AK38" s="136">
        <f>$C38*VLOOKUP($A38,'Non-energy Multiplier'!$A$1:$AQ$44,COLUMN('Non-energy Multiplier'!AK$1),0)</f>
        <v>0</v>
      </c>
      <c r="AL38" s="136">
        <f>$C38*VLOOKUP($A38,'Non-energy Multiplier'!$A$1:$AQ$44,COLUMN('Non-energy Multiplier'!AL$1),0)</f>
        <v>0</v>
      </c>
      <c r="AM38" s="136">
        <f>$C38*VLOOKUP($A38,'Non-energy Multiplier'!$A$1:$AQ$44,COLUMN('Non-energy Multiplier'!AM$1),0)</f>
        <v>0</v>
      </c>
      <c r="AN38" s="136">
        <f>$C38*VLOOKUP($A38,'Non-energy Multiplier'!$A$1:$AQ$44,COLUMN('Non-energy Multiplier'!AN$1),0)</f>
        <v>0</v>
      </c>
      <c r="AO38" s="136">
        <f>$C38*VLOOKUP($A38,'Non-energy Multiplier'!$A$1:$AQ$44,COLUMN('Non-energy Multiplier'!AO$1),0)</f>
        <v>0</v>
      </c>
      <c r="AP38" s="136">
        <f>$C38*VLOOKUP($A38,'Non-energy Multiplier'!$A$1:$AQ$44,COLUMN('Non-energy Multiplier'!AP$1),0)</f>
        <v>0</v>
      </c>
      <c r="AQ38" s="136">
        <f>$C38*VLOOKUP($A38,'Non-energy Multiplier'!$A$1:$AQ$44,COLUMN('Non-energy Multiplier'!AQ$1),0)</f>
        <v>0</v>
      </c>
      <c r="AR38" s="136" t="str">
        <f>VLOOKUP($A38,'Sector Match'!$A$1:$B$43,2,0)</f>
        <v>other machinery 28</v>
      </c>
    </row>
    <row r="39" spans="1:44" x14ac:dyDescent="0.2">
      <c r="A39" s="12" t="s">
        <v>37</v>
      </c>
      <c r="B39" s="136">
        <f>'Non-energy Use 2019'!E151</f>
        <v>0</v>
      </c>
      <c r="C39" s="136">
        <f>'Non-energy Use 2020'!E151</f>
        <v>0</v>
      </c>
      <c r="D39" s="136">
        <f>$C39*VLOOKUP($A39,'Non-energy Multiplier'!$A$1:$AQ$44,COLUMN('Non-energy Multiplier'!D$1),0)</f>
        <v>0</v>
      </c>
      <c r="E39" s="136">
        <f>$C39*VLOOKUP($A39,'Non-energy Multiplier'!$A$1:$AQ$44,COLUMN('Non-energy Multiplier'!E$1),0)</f>
        <v>0</v>
      </c>
      <c r="F39" s="136">
        <f>$C39*VLOOKUP($A39,'Non-energy Multiplier'!$A$1:$AQ$44,COLUMN('Non-energy Multiplier'!F$1),0)</f>
        <v>0</v>
      </c>
      <c r="G39" s="136">
        <f>$C39*VLOOKUP($A39,'Non-energy Multiplier'!$A$1:$AQ$44,COLUMN('Non-energy Multiplier'!G$1),0)</f>
        <v>0</v>
      </c>
      <c r="H39" s="136">
        <f>$C39*VLOOKUP($A39,'Non-energy Multiplier'!$A$1:$AQ$44,COLUMN('Non-energy Multiplier'!H$1),0)</f>
        <v>0</v>
      </c>
      <c r="I39" s="136">
        <f>$C39*VLOOKUP($A39,'Non-energy Multiplier'!$A$1:$AQ$44,COLUMN('Non-energy Multiplier'!I$1),0)</f>
        <v>0</v>
      </c>
      <c r="J39" s="136">
        <f>$C39*VLOOKUP($A39,'Non-energy Multiplier'!$A$1:$AQ$44,COLUMN('Non-energy Multiplier'!J$1),0)</f>
        <v>0</v>
      </c>
      <c r="K39" s="136">
        <f>$C39*VLOOKUP($A39,'Non-energy Multiplier'!$A$1:$AQ$44,COLUMN('Non-energy Multiplier'!K$1),0)</f>
        <v>0</v>
      </c>
      <c r="L39" s="136">
        <f>$C39*VLOOKUP($A39,'Non-energy Multiplier'!$A$1:$AQ$44,COLUMN('Non-energy Multiplier'!L$1),0)</f>
        <v>0</v>
      </c>
      <c r="M39" s="136">
        <f>$C39*VLOOKUP($A39,'Non-energy Multiplier'!$A$1:$AQ$44,COLUMN('Non-energy Multiplier'!M$1),0)</f>
        <v>0</v>
      </c>
      <c r="N39" s="136">
        <f>$C39*VLOOKUP($A39,'Non-energy Multiplier'!$A$1:$AQ$44,COLUMN('Non-energy Multiplier'!N$1),0)</f>
        <v>0</v>
      </c>
      <c r="O39" s="136">
        <f>$C39*VLOOKUP($A39,'Non-energy Multiplier'!$A$1:$AQ$44,COLUMN('Non-energy Multiplier'!O$1),0)</f>
        <v>0</v>
      </c>
      <c r="P39" s="136">
        <f>$C39*VLOOKUP($A39,'Non-energy Multiplier'!$A$1:$AQ$44,COLUMN('Non-energy Multiplier'!P$1),0)</f>
        <v>0</v>
      </c>
      <c r="Q39" s="136">
        <f>$C39*VLOOKUP($A39,'Non-energy Multiplier'!$A$1:$AQ$44,COLUMN('Non-energy Multiplier'!Q$1),0)</f>
        <v>0</v>
      </c>
      <c r="R39" s="136">
        <f>$C39*VLOOKUP($A39,'Non-energy Multiplier'!$A$1:$AQ$44,COLUMN('Non-energy Multiplier'!R$1),0)</f>
        <v>0</v>
      </c>
      <c r="S39" s="136">
        <f>$C39*VLOOKUP($A39,'Non-energy Multiplier'!$A$1:$AQ$44,COLUMN('Non-energy Multiplier'!S$1),0)</f>
        <v>0</v>
      </c>
      <c r="T39" s="136">
        <f>$C39*VLOOKUP($A39,'Non-energy Multiplier'!$A$1:$AQ$44,COLUMN('Non-energy Multiplier'!T$1),0)</f>
        <v>0</v>
      </c>
      <c r="U39" s="136">
        <f>$C39*VLOOKUP($A39,'Non-energy Multiplier'!$A$1:$AQ$44,COLUMN('Non-energy Multiplier'!U$1),0)</f>
        <v>0</v>
      </c>
      <c r="V39" s="136">
        <f>$C39*VLOOKUP($A39,'Non-energy Multiplier'!$A$1:$AQ$44,COLUMN('Non-energy Multiplier'!V$1),0)</f>
        <v>0</v>
      </c>
      <c r="W39" s="136">
        <f>$C39*VLOOKUP($A39,'Non-energy Multiplier'!$A$1:$AQ$44,COLUMN('Non-energy Multiplier'!W$1),0)</f>
        <v>0</v>
      </c>
      <c r="X39" s="136">
        <f>$C39*VLOOKUP($A39,'Non-energy Multiplier'!$A$1:$AQ$44,COLUMN('Non-energy Multiplier'!X$1),0)</f>
        <v>0</v>
      </c>
      <c r="Y39" s="136">
        <f>$C39*VLOOKUP($A39,'Non-energy Multiplier'!$A$1:$AQ$44,COLUMN('Non-energy Multiplier'!Y$1),0)</f>
        <v>0</v>
      </c>
      <c r="Z39" s="136">
        <f>$C39*VLOOKUP($A39,'Non-energy Multiplier'!$A$1:$AQ$44,COLUMN('Non-energy Multiplier'!Z$1),0)</f>
        <v>0</v>
      </c>
      <c r="AA39" s="136">
        <f>$C39*VLOOKUP($A39,'Non-energy Multiplier'!$A$1:$AQ$44,COLUMN('Non-energy Multiplier'!AA$1),0)</f>
        <v>0</v>
      </c>
      <c r="AB39" s="136">
        <f>$C39*VLOOKUP($A39,'Non-energy Multiplier'!$A$1:$AQ$44,COLUMN('Non-energy Multiplier'!AB$1),0)</f>
        <v>0</v>
      </c>
      <c r="AC39" s="136">
        <f>$C39*VLOOKUP($A39,'Non-energy Multiplier'!$A$1:$AQ$44,COLUMN('Non-energy Multiplier'!AC$1),0)</f>
        <v>0</v>
      </c>
      <c r="AD39" s="136">
        <f>$C39*VLOOKUP($A39,'Non-energy Multiplier'!$A$1:$AQ$44,COLUMN('Non-energy Multiplier'!AD$1),0)</f>
        <v>0</v>
      </c>
      <c r="AE39" s="136">
        <f>$C39*VLOOKUP($A39,'Non-energy Multiplier'!$A$1:$AQ$44,COLUMN('Non-energy Multiplier'!AE$1),0)</f>
        <v>0</v>
      </c>
      <c r="AF39" s="136">
        <f>$C39*VLOOKUP($A39,'Non-energy Multiplier'!$A$1:$AQ$44,COLUMN('Non-energy Multiplier'!AF$1),0)</f>
        <v>0</v>
      </c>
      <c r="AG39" s="136">
        <f>$C39*VLOOKUP($A39,'Non-energy Multiplier'!$A$1:$AQ$44,COLUMN('Non-energy Multiplier'!AG$1),0)</f>
        <v>0</v>
      </c>
      <c r="AH39" s="136">
        <f>$C39*VLOOKUP($A39,'Non-energy Multiplier'!$A$1:$AQ$44,COLUMN('Non-energy Multiplier'!AH$1),0)</f>
        <v>0</v>
      </c>
      <c r="AI39" s="136">
        <f>$C39*VLOOKUP($A39,'Non-energy Multiplier'!$A$1:$AQ$44,COLUMN('Non-energy Multiplier'!AI$1),0)</f>
        <v>0</v>
      </c>
      <c r="AJ39" s="136">
        <f>$C39*VLOOKUP($A39,'Non-energy Multiplier'!$A$1:$AQ$44,COLUMN('Non-energy Multiplier'!AJ$1),0)</f>
        <v>0</v>
      </c>
      <c r="AK39" s="136">
        <f>$C39*VLOOKUP($A39,'Non-energy Multiplier'!$A$1:$AQ$44,COLUMN('Non-energy Multiplier'!AK$1),0)</f>
        <v>0</v>
      </c>
      <c r="AL39" s="136">
        <f>$C39*VLOOKUP($A39,'Non-energy Multiplier'!$A$1:$AQ$44,COLUMN('Non-energy Multiplier'!AL$1),0)</f>
        <v>0</v>
      </c>
      <c r="AM39" s="136">
        <f>$C39*VLOOKUP($A39,'Non-energy Multiplier'!$A$1:$AQ$44,COLUMN('Non-energy Multiplier'!AM$1),0)</f>
        <v>0</v>
      </c>
      <c r="AN39" s="136">
        <f>$C39*VLOOKUP($A39,'Non-energy Multiplier'!$A$1:$AQ$44,COLUMN('Non-energy Multiplier'!AN$1),0)</f>
        <v>0</v>
      </c>
      <c r="AO39" s="136">
        <f>$C39*VLOOKUP($A39,'Non-energy Multiplier'!$A$1:$AQ$44,COLUMN('Non-energy Multiplier'!AO$1),0)</f>
        <v>0</v>
      </c>
      <c r="AP39" s="136">
        <f>$C39*VLOOKUP($A39,'Non-energy Multiplier'!$A$1:$AQ$44,COLUMN('Non-energy Multiplier'!AP$1),0)</f>
        <v>0</v>
      </c>
      <c r="AQ39" s="136">
        <f>$C39*VLOOKUP($A39,'Non-energy Multiplier'!$A$1:$AQ$44,COLUMN('Non-energy Multiplier'!AQ$1),0)</f>
        <v>0</v>
      </c>
      <c r="AR39" s="136" t="str">
        <f>VLOOKUP($A39,'Sector Match'!$A$1:$B$43,2,0)</f>
        <v>water and waste 36T39</v>
      </c>
    </row>
    <row r="40" spans="1:44" x14ac:dyDescent="0.2">
      <c r="A40" s="12" t="s">
        <v>38</v>
      </c>
      <c r="B40" s="136">
        <f>'Non-energy Use 2019'!E152</f>
        <v>0</v>
      </c>
      <c r="C40" s="136">
        <f>'Non-energy Use 2020'!E152</f>
        <v>0</v>
      </c>
      <c r="D40" s="136">
        <f>$C40*VLOOKUP($A40,'Non-energy Multiplier'!$A$1:$AQ$44,COLUMN('Non-energy Multiplier'!D$1),0)</f>
        <v>0</v>
      </c>
      <c r="E40" s="136">
        <f>$C40*VLOOKUP($A40,'Non-energy Multiplier'!$A$1:$AQ$44,COLUMN('Non-energy Multiplier'!E$1),0)</f>
        <v>0</v>
      </c>
      <c r="F40" s="136">
        <f>$C40*VLOOKUP($A40,'Non-energy Multiplier'!$A$1:$AQ$44,COLUMN('Non-energy Multiplier'!F$1),0)</f>
        <v>0</v>
      </c>
      <c r="G40" s="136">
        <f>$C40*VLOOKUP($A40,'Non-energy Multiplier'!$A$1:$AQ$44,COLUMN('Non-energy Multiplier'!G$1),0)</f>
        <v>0</v>
      </c>
      <c r="H40" s="136">
        <f>$C40*VLOOKUP($A40,'Non-energy Multiplier'!$A$1:$AQ$44,COLUMN('Non-energy Multiplier'!H$1),0)</f>
        <v>0</v>
      </c>
      <c r="I40" s="136">
        <f>$C40*VLOOKUP($A40,'Non-energy Multiplier'!$A$1:$AQ$44,COLUMN('Non-energy Multiplier'!I$1),0)</f>
        <v>0</v>
      </c>
      <c r="J40" s="136">
        <f>$C40*VLOOKUP($A40,'Non-energy Multiplier'!$A$1:$AQ$44,COLUMN('Non-energy Multiplier'!J$1),0)</f>
        <v>0</v>
      </c>
      <c r="K40" s="136">
        <f>$C40*VLOOKUP($A40,'Non-energy Multiplier'!$A$1:$AQ$44,COLUMN('Non-energy Multiplier'!K$1),0)</f>
        <v>0</v>
      </c>
      <c r="L40" s="136">
        <f>$C40*VLOOKUP($A40,'Non-energy Multiplier'!$A$1:$AQ$44,COLUMN('Non-energy Multiplier'!L$1),0)</f>
        <v>0</v>
      </c>
      <c r="M40" s="136">
        <f>$C40*VLOOKUP($A40,'Non-energy Multiplier'!$A$1:$AQ$44,COLUMN('Non-energy Multiplier'!M$1),0)</f>
        <v>0</v>
      </c>
      <c r="N40" s="136">
        <f>$C40*VLOOKUP($A40,'Non-energy Multiplier'!$A$1:$AQ$44,COLUMN('Non-energy Multiplier'!N$1),0)</f>
        <v>0</v>
      </c>
      <c r="O40" s="136">
        <f>$C40*VLOOKUP($A40,'Non-energy Multiplier'!$A$1:$AQ$44,COLUMN('Non-energy Multiplier'!O$1),0)</f>
        <v>0</v>
      </c>
      <c r="P40" s="136">
        <f>$C40*VLOOKUP($A40,'Non-energy Multiplier'!$A$1:$AQ$44,COLUMN('Non-energy Multiplier'!P$1),0)</f>
        <v>0</v>
      </c>
      <c r="Q40" s="136">
        <f>$C40*VLOOKUP($A40,'Non-energy Multiplier'!$A$1:$AQ$44,COLUMN('Non-energy Multiplier'!Q$1),0)</f>
        <v>0</v>
      </c>
      <c r="R40" s="136">
        <f>$C40*VLOOKUP($A40,'Non-energy Multiplier'!$A$1:$AQ$44,COLUMN('Non-energy Multiplier'!R$1),0)</f>
        <v>0</v>
      </c>
      <c r="S40" s="136">
        <f>$C40*VLOOKUP($A40,'Non-energy Multiplier'!$A$1:$AQ$44,COLUMN('Non-energy Multiplier'!S$1),0)</f>
        <v>0</v>
      </c>
      <c r="T40" s="136">
        <f>$C40*VLOOKUP($A40,'Non-energy Multiplier'!$A$1:$AQ$44,COLUMN('Non-energy Multiplier'!T$1),0)</f>
        <v>0</v>
      </c>
      <c r="U40" s="136">
        <f>$C40*VLOOKUP($A40,'Non-energy Multiplier'!$A$1:$AQ$44,COLUMN('Non-energy Multiplier'!U$1),0)</f>
        <v>0</v>
      </c>
      <c r="V40" s="136">
        <f>$C40*VLOOKUP($A40,'Non-energy Multiplier'!$A$1:$AQ$44,COLUMN('Non-energy Multiplier'!V$1),0)</f>
        <v>0</v>
      </c>
      <c r="W40" s="136">
        <f>$C40*VLOOKUP($A40,'Non-energy Multiplier'!$A$1:$AQ$44,COLUMN('Non-energy Multiplier'!W$1),0)</f>
        <v>0</v>
      </c>
      <c r="X40" s="136">
        <f>$C40*VLOOKUP($A40,'Non-energy Multiplier'!$A$1:$AQ$44,COLUMN('Non-energy Multiplier'!X$1),0)</f>
        <v>0</v>
      </c>
      <c r="Y40" s="136">
        <f>$C40*VLOOKUP($A40,'Non-energy Multiplier'!$A$1:$AQ$44,COLUMN('Non-energy Multiplier'!Y$1),0)</f>
        <v>0</v>
      </c>
      <c r="Z40" s="136">
        <f>$C40*VLOOKUP($A40,'Non-energy Multiplier'!$A$1:$AQ$44,COLUMN('Non-energy Multiplier'!Z$1),0)</f>
        <v>0</v>
      </c>
      <c r="AA40" s="136">
        <f>$C40*VLOOKUP($A40,'Non-energy Multiplier'!$A$1:$AQ$44,COLUMN('Non-energy Multiplier'!AA$1),0)</f>
        <v>0</v>
      </c>
      <c r="AB40" s="136">
        <f>$C40*VLOOKUP($A40,'Non-energy Multiplier'!$A$1:$AQ$44,COLUMN('Non-energy Multiplier'!AB$1),0)</f>
        <v>0</v>
      </c>
      <c r="AC40" s="136">
        <f>$C40*VLOOKUP($A40,'Non-energy Multiplier'!$A$1:$AQ$44,COLUMN('Non-energy Multiplier'!AC$1),0)</f>
        <v>0</v>
      </c>
      <c r="AD40" s="136">
        <f>$C40*VLOOKUP($A40,'Non-energy Multiplier'!$A$1:$AQ$44,COLUMN('Non-energy Multiplier'!AD$1),0)</f>
        <v>0</v>
      </c>
      <c r="AE40" s="136">
        <f>$C40*VLOOKUP($A40,'Non-energy Multiplier'!$A$1:$AQ$44,COLUMN('Non-energy Multiplier'!AE$1),0)</f>
        <v>0</v>
      </c>
      <c r="AF40" s="136">
        <f>$C40*VLOOKUP($A40,'Non-energy Multiplier'!$A$1:$AQ$44,COLUMN('Non-energy Multiplier'!AF$1),0)</f>
        <v>0</v>
      </c>
      <c r="AG40" s="136">
        <f>$C40*VLOOKUP($A40,'Non-energy Multiplier'!$A$1:$AQ$44,COLUMN('Non-energy Multiplier'!AG$1),0)</f>
        <v>0</v>
      </c>
      <c r="AH40" s="136">
        <f>$C40*VLOOKUP($A40,'Non-energy Multiplier'!$A$1:$AQ$44,COLUMN('Non-energy Multiplier'!AH$1),0)</f>
        <v>0</v>
      </c>
      <c r="AI40" s="136">
        <f>$C40*VLOOKUP($A40,'Non-energy Multiplier'!$A$1:$AQ$44,COLUMN('Non-energy Multiplier'!AI$1),0)</f>
        <v>0</v>
      </c>
      <c r="AJ40" s="136">
        <f>$C40*VLOOKUP($A40,'Non-energy Multiplier'!$A$1:$AQ$44,COLUMN('Non-energy Multiplier'!AJ$1),0)</f>
        <v>0</v>
      </c>
      <c r="AK40" s="136">
        <f>$C40*VLOOKUP($A40,'Non-energy Multiplier'!$A$1:$AQ$44,COLUMN('Non-energy Multiplier'!AK$1),0)</f>
        <v>0</v>
      </c>
      <c r="AL40" s="136">
        <f>$C40*VLOOKUP($A40,'Non-energy Multiplier'!$A$1:$AQ$44,COLUMN('Non-energy Multiplier'!AL$1),0)</f>
        <v>0</v>
      </c>
      <c r="AM40" s="136">
        <f>$C40*VLOOKUP($A40,'Non-energy Multiplier'!$A$1:$AQ$44,COLUMN('Non-energy Multiplier'!AM$1),0)</f>
        <v>0</v>
      </c>
      <c r="AN40" s="136">
        <f>$C40*VLOOKUP($A40,'Non-energy Multiplier'!$A$1:$AQ$44,COLUMN('Non-energy Multiplier'!AN$1),0)</f>
        <v>0</v>
      </c>
      <c r="AO40" s="136">
        <f>$C40*VLOOKUP($A40,'Non-energy Multiplier'!$A$1:$AQ$44,COLUMN('Non-energy Multiplier'!AO$1),0)</f>
        <v>0</v>
      </c>
      <c r="AP40" s="136">
        <f>$C40*VLOOKUP($A40,'Non-energy Multiplier'!$A$1:$AQ$44,COLUMN('Non-energy Multiplier'!AP$1),0)</f>
        <v>0</v>
      </c>
      <c r="AQ40" s="136">
        <f>$C40*VLOOKUP($A40,'Non-energy Multiplier'!$A$1:$AQ$44,COLUMN('Non-energy Multiplier'!AQ$1),0)</f>
        <v>0</v>
      </c>
      <c r="AR40" s="136" t="str">
        <f>VLOOKUP($A40,'Sector Match'!$A$1:$B$43,2,0)</f>
        <v>other machinery 28</v>
      </c>
    </row>
    <row r="41" spans="1:44" x14ac:dyDescent="0.2">
      <c r="A41" s="12" t="s">
        <v>39</v>
      </c>
      <c r="B41" s="136">
        <f>'Non-energy Use 2019'!E153</f>
        <v>0</v>
      </c>
      <c r="C41" s="136">
        <f>'Non-energy Use 2020'!E153</f>
        <v>0</v>
      </c>
      <c r="D41" s="136">
        <f>$C41*VLOOKUP($A41,'Non-energy Multiplier'!$A$1:$AQ$44,COLUMN('Non-energy Multiplier'!D$1),0)</f>
        <v>0</v>
      </c>
      <c r="E41" s="136">
        <f>$C41*VLOOKUP($A41,'Non-energy Multiplier'!$A$1:$AQ$44,COLUMN('Non-energy Multiplier'!E$1),0)</f>
        <v>0</v>
      </c>
      <c r="F41" s="136">
        <f>$C41*VLOOKUP($A41,'Non-energy Multiplier'!$A$1:$AQ$44,COLUMN('Non-energy Multiplier'!F$1),0)</f>
        <v>0</v>
      </c>
      <c r="G41" s="136">
        <f>$C41*VLOOKUP($A41,'Non-energy Multiplier'!$A$1:$AQ$44,COLUMN('Non-energy Multiplier'!G$1),0)</f>
        <v>0</v>
      </c>
      <c r="H41" s="136">
        <f>$C41*VLOOKUP($A41,'Non-energy Multiplier'!$A$1:$AQ$44,COLUMN('Non-energy Multiplier'!H$1),0)</f>
        <v>0</v>
      </c>
      <c r="I41" s="136">
        <f>$C41*VLOOKUP($A41,'Non-energy Multiplier'!$A$1:$AQ$44,COLUMN('Non-energy Multiplier'!I$1),0)</f>
        <v>0</v>
      </c>
      <c r="J41" s="136">
        <f>$C41*VLOOKUP($A41,'Non-energy Multiplier'!$A$1:$AQ$44,COLUMN('Non-energy Multiplier'!J$1),0)</f>
        <v>0</v>
      </c>
      <c r="K41" s="136">
        <f>$C41*VLOOKUP($A41,'Non-energy Multiplier'!$A$1:$AQ$44,COLUMN('Non-energy Multiplier'!K$1),0)</f>
        <v>0</v>
      </c>
      <c r="L41" s="136">
        <f>$C41*VLOOKUP($A41,'Non-energy Multiplier'!$A$1:$AQ$44,COLUMN('Non-energy Multiplier'!L$1),0)</f>
        <v>0</v>
      </c>
      <c r="M41" s="136">
        <f>$C41*VLOOKUP($A41,'Non-energy Multiplier'!$A$1:$AQ$44,COLUMN('Non-energy Multiplier'!M$1),0)</f>
        <v>0</v>
      </c>
      <c r="N41" s="136">
        <f>$C41*VLOOKUP($A41,'Non-energy Multiplier'!$A$1:$AQ$44,COLUMN('Non-energy Multiplier'!N$1),0)</f>
        <v>0</v>
      </c>
      <c r="O41" s="136">
        <f>$C41*VLOOKUP($A41,'Non-energy Multiplier'!$A$1:$AQ$44,COLUMN('Non-energy Multiplier'!O$1),0)</f>
        <v>0</v>
      </c>
      <c r="P41" s="136">
        <f>$C41*VLOOKUP($A41,'Non-energy Multiplier'!$A$1:$AQ$44,COLUMN('Non-energy Multiplier'!P$1),0)</f>
        <v>0</v>
      </c>
      <c r="Q41" s="136">
        <f>$C41*VLOOKUP($A41,'Non-energy Multiplier'!$A$1:$AQ$44,COLUMN('Non-energy Multiplier'!Q$1),0)</f>
        <v>0</v>
      </c>
      <c r="R41" s="136">
        <f>$C41*VLOOKUP($A41,'Non-energy Multiplier'!$A$1:$AQ$44,COLUMN('Non-energy Multiplier'!R$1),0)</f>
        <v>0</v>
      </c>
      <c r="S41" s="136">
        <f>$C41*VLOOKUP($A41,'Non-energy Multiplier'!$A$1:$AQ$44,COLUMN('Non-energy Multiplier'!S$1),0)</f>
        <v>0</v>
      </c>
      <c r="T41" s="136">
        <f>$C41*VLOOKUP($A41,'Non-energy Multiplier'!$A$1:$AQ$44,COLUMN('Non-energy Multiplier'!T$1),0)</f>
        <v>0</v>
      </c>
      <c r="U41" s="136">
        <f>$C41*VLOOKUP($A41,'Non-energy Multiplier'!$A$1:$AQ$44,COLUMN('Non-energy Multiplier'!U$1),0)</f>
        <v>0</v>
      </c>
      <c r="V41" s="136">
        <f>$C41*VLOOKUP($A41,'Non-energy Multiplier'!$A$1:$AQ$44,COLUMN('Non-energy Multiplier'!V$1),0)</f>
        <v>0</v>
      </c>
      <c r="W41" s="136">
        <f>$C41*VLOOKUP($A41,'Non-energy Multiplier'!$A$1:$AQ$44,COLUMN('Non-energy Multiplier'!W$1),0)</f>
        <v>0</v>
      </c>
      <c r="X41" s="136">
        <f>$C41*VLOOKUP($A41,'Non-energy Multiplier'!$A$1:$AQ$44,COLUMN('Non-energy Multiplier'!X$1),0)</f>
        <v>0</v>
      </c>
      <c r="Y41" s="136">
        <f>$C41*VLOOKUP($A41,'Non-energy Multiplier'!$A$1:$AQ$44,COLUMN('Non-energy Multiplier'!Y$1),0)</f>
        <v>0</v>
      </c>
      <c r="Z41" s="136">
        <f>$C41*VLOOKUP($A41,'Non-energy Multiplier'!$A$1:$AQ$44,COLUMN('Non-energy Multiplier'!Z$1),0)</f>
        <v>0</v>
      </c>
      <c r="AA41" s="136">
        <f>$C41*VLOOKUP($A41,'Non-energy Multiplier'!$A$1:$AQ$44,COLUMN('Non-energy Multiplier'!AA$1),0)</f>
        <v>0</v>
      </c>
      <c r="AB41" s="136">
        <f>$C41*VLOOKUP($A41,'Non-energy Multiplier'!$A$1:$AQ$44,COLUMN('Non-energy Multiplier'!AB$1),0)</f>
        <v>0</v>
      </c>
      <c r="AC41" s="136">
        <f>$C41*VLOOKUP($A41,'Non-energy Multiplier'!$A$1:$AQ$44,COLUMN('Non-energy Multiplier'!AC$1),0)</f>
        <v>0</v>
      </c>
      <c r="AD41" s="136">
        <f>$C41*VLOOKUP($A41,'Non-energy Multiplier'!$A$1:$AQ$44,COLUMN('Non-energy Multiplier'!AD$1),0)</f>
        <v>0</v>
      </c>
      <c r="AE41" s="136">
        <f>$C41*VLOOKUP($A41,'Non-energy Multiplier'!$A$1:$AQ$44,COLUMN('Non-energy Multiplier'!AE$1),0)</f>
        <v>0</v>
      </c>
      <c r="AF41" s="136">
        <f>$C41*VLOOKUP($A41,'Non-energy Multiplier'!$A$1:$AQ$44,COLUMN('Non-energy Multiplier'!AF$1),0)</f>
        <v>0</v>
      </c>
      <c r="AG41" s="136">
        <f>$C41*VLOOKUP($A41,'Non-energy Multiplier'!$A$1:$AQ$44,COLUMN('Non-energy Multiplier'!AG$1),0)</f>
        <v>0</v>
      </c>
      <c r="AH41" s="136">
        <f>$C41*VLOOKUP($A41,'Non-energy Multiplier'!$A$1:$AQ$44,COLUMN('Non-energy Multiplier'!AH$1),0)</f>
        <v>0</v>
      </c>
      <c r="AI41" s="136">
        <f>$C41*VLOOKUP($A41,'Non-energy Multiplier'!$A$1:$AQ$44,COLUMN('Non-energy Multiplier'!AI$1),0)</f>
        <v>0</v>
      </c>
      <c r="AJ41" s="136">
        <f>$C41*VLOOKUP($A41,'Non-energy Multiplier'!$A$1:$AQ$44,COLUMN('Non-energy Multiplier'!AJ$1),0)</f>
        <v>0</v>
      </c>
      <c r="AK41" s="136">
        <f>$C41*VLOOKUP($A41,'Non-energy Multiplier'!$A$1:$AQ$44,COLUMN('Non-energy Multiplier'!AK$1),0)</f>
        <v>0</v>
      </c>
      <c r="AL41" s="136">
        <f>$C41*VLOOKUP($A41,'Non-energy Multiplier'!$A$1:$AQ$44,COLUMN('Non-energy Multiplier'!AL$1),0)</f>
        <v>0</v>
      </c>
      <c r="AM41" s="136">
        <f>$C41*VLOOKUP($A41,'Non-energy Multiplier'!$A$1:$AQ$44,COLUMN('Non-energy Multiplier'!AM$1),0)</f>
        <v>0</v>
      </c>
      <c r="AN41" s="136">
        <f>$C41*VLOOKUP($A41,'Non-energy Multiplier'!$A$1:$AQ$44,COLUMN('Non-energy Multiplier'!AN$1),0)</f>
        <v>0</v>
      </c>
      <c r="AO41" s="136">
        <f>$C41*VLOOKUP($A41,'Non-energy Multiplier'!$A$1:$AQ$44,COLUMN('Non-energy Multiplier'!AO$1),0)</f>
        <v>0</v>
      </c>
      <c r="AP41" s="136">
        <f>$C41*VLOOKUP($A41,'Non-energy Multiplier'!$A$1:$AQ$44,COLUMN('Non-energy Multiplier'!AP$1),0)</f>
        <v>0</v>
      </c>
      <c r="AQ41" s="136">
        <f>$C41*VLOOKUP($A41,'Non-energy Multiplier'!$A$1:$AQ$44,COLUMN('Non-energy Multiplier'!AQ$1),0)</f>
        <v>0</v>
      </c>
      <c r="AR41" s="136">
        <f>VLOOKUP($A41,'Sector Match'!$A$1:$B$43,2,0)</f>
        <v>0</v>
      </c>
    </row>
    <row r="42" spans="1:44" x14ac:dyDescent="0.2">
      <c r="A42" s="12" t="s">
        <v>40</v>
      </c>
      <c r="B42" s="136">
        <f>'Non-energy Use 2019'!E154</f>
        <v>0</v>
      </c>
      <c r="C42" s="136">
        <f>'Non-energy Use 2020'!E154</f>
        <v>2102195727363.6272</v>
      </c>
      <c r="D42" s="136">
        <f>$C42*VLOOKUP($A42,'Non-energy Multiplier'!$A$1:$AQ$44,COLUMN('Non-energy Multiplier'!D$1),0)</f>
        <v>2584953563133.9751</v>
      </c>
      <c r="E42" s="136">
        <f>$C42*VLOOKUP($A42,'Non-energy Multiplier'!$A$1:$AQ$44,COLUMN('Non-energy Multiplier'!E$1),0)</f>
        <v>2791308840150.0024</v>
      </c>
      <c r="F42" s="136">
        <f>$C42*VLOOKUP($A42,'Non-energy Multiplier'!$A$1:$AQ$44,COLUMN('Non-energy Multiplier'!F$1),0)</f>
        <v>2918557967653.0044</v>
      </c>
      <c r="G42" s="136">
        <f>$C42*VLOOKUP($A42,'Non-energy Multiplier'!$A$1:$AQ$44,COLUMN('Non-energy Multiplier'!G$1),0)</f>
        <v>3244538855519.334</v>
      </c>
      <c r="H42" s="136">
        <f>$C42*VLOOKUP($A42,'Non-energy Multiplier'!$A$1:$AQ$44,COLUMN('Non-energy Multiplier'!H$1),0)</f>
        <v>3678043794121.0049</v>
      </c>
      <c r="I42" s="136">
        <f>$C42*VLOOKUP($A42,'Non-energy Multiplier'!$A$1:$AQ$44,COLUMN('Non-energy Multiplier'!I$1),0)</f>
        <v>4109092558893.0576</v>
      </c>
      <c r="J42" s="136">
        <f>$C42*VLOOKUP($A42,'Non-energy Multiplier'!$A$1:$AQ$44,COLUMN('Non-energy Multiplier'!J$1),0)</f>
        <v>4508677463411.6084</v>
      </c>
      <c r="K42" s="136">
        <f>$C42*VLOOKUP($A42,'Non-energy Multiplier'!$A$1:$AQ$44,COLUMN('Non-energy Multiplier'!K$1),0)</f>
        <v>4879401411326.3643</v>
      </c>
      <c r="L42" s="136">
        <f>$C42*VLOOKUP($A42,'Non-energy Multiplier'!$A$1:$AQ$44,COLUMN('Non-energy Multiplier'!L$1),0)</f>
        <v>5230437052534.627</v>
      </c>
      <c r="M42" s="136">
        <f>$C42*VLOOKUP($A42,'Non-energy Multiplier'!$A$1:$AQ$44,COLUMN('Non-energy Multiplier'!M$1),0)</f>
        <v>5577035176548.6113</v>
      </c>
      <c r="N42" s="136">
        <f>$C42*VLOOKUP($A42,'Non-energy Multiplier'!$A$1:$AQ$44,COLUMN('Non-energy Multiplier'!N$1),0)</f>
        <v>5935964266329.915</v>
      </c>
      <c r="O42" s="136">
        <f>$C42*VLOOKUP($A42,'Non-energy Multiplier'!$A$1:$AQ$44,COLUMN('Non-energy Multiplier'!O$1),0)</f>
        <v>6310802385252.1689</v>
      </c>
      <c r="P42" s="136">
        <f>$C42*VLOOKUP($A42,'Non-energy Multiplier'!$A$1:$AQ$44,COLUMN('Non-energy Multiplier'!P$1),0)</f>
        <v>6701234443681.04</v>
      </c>
      <c r="Q42" s="136">
        <f>$C42*VLOOKUP($A42,'Non-energy Multiplier'!$A$1:$AQ$44,COLUMN('Non-energy Multiplier'!Q$1),0)</f>
        <v>7106790120943.1855</v>
      </c>
      <c r="R42" s="136">
        <f>$C42*VLOOKUP($A42,'Non-energy Multiplier'!$A$1:$AQ$44,COLUMN('Non-energy Multiplier'!R$1),0)</f>
        <v>7526830458102.6621</v>
      </c>
      <c r="S42" s="136">
        <f>$C42*VLOOKUP($A42,'Non-energy Multiplier'!$A$1:$AQ$44,COLUMN('Non-energy Multiplier'!S$1),0)</f>
        <v>7960529967194.8701</v>
      </c>
      <c r="T42" s="136">
        <f>$C42*VLOOKUP($A42,'Non-energy Multiplier'!$A$1:$AQ$44,COLUMN('Non-energy Multiplier'!T$1),0)</f>
        <v>8406847128543.6582</v>
      </c>
      <c r="U42" s="136">
        <f>$C42*VLOOKUP($A42,'Non-energy Multiplier'!$A$1:$AQ$44,COLUMN('Non-energy Multiplier'!U$1),0)</f>
        <v>8864525130328.7871</v>
      </c>
      <c r="V42" s="136">
        <f>$C42*VLOOKUP($A42,'Non-energy Multiplier'!$A$1:$AQ$44,COLUMN('Non-energy Multiplier'!V$1),0)</f>
        <v>9332087315223.5449</v>
      </c>
      <c r="W42" s="136">
        <f>$C42*VLOOKUP($A42,'Non-energy Multiplier'!$A$1:$AQ$44,COLUMN('Non-energy Multiplier'!W$1),0)</f>
        <v>9807830243308.5859</v>
      </c>
      <c r="X42" s="136">
        <f>$C42*VLOOKUP($A42,'Non-energy Multiplier'!$A$1:$AQ$44,COLUMN('Non-energy Multiplier'!X$1),0)</f>
        <v>10289819386212.332</v>
      </c>
      <c r="Y42" s="136">
        <f>$C42*VLOOKUP($A42,'Non-energy Multiplier'!$A$1:$AQ$44,COLUMN('Non-energy Multiplier'!Y$1),0)</f>
        <v>10775887878178.451</v>
      </c>
      <c r="Z42" s="136">
        <f>$C42*VLOOKUP($A42,'Non-energy Multiplier'!$A$1:$AQ$44,COLUMN('Non-energy Multiplier'!Z$1),0)</f>
        <v>11263638739070.84</v>
      </c>
      <c r="AA42" s="136">
        <f>$C42*VLOOKUP($A42,'Non-energy Multiplier'!$A$1:$AQ$44,COLUMN('Non-energy Multiplier'!AA$1),0)</f>
        <v>11750450960791.248</v>
      </c>
      <c r="AB42" s="136">
        <f>$C42*VLOOKUP($A42,'Non-energy Multiplier'!$A$1:$AQ$44,COLUMN('Non-energy Multiplier'!AB$1),0)</f>
        <v>12233489810918.264</v>
      </c>
      <c r="AC42" s="136">
        <f>$C42*VLOOKUP($A42,'Non-energy Multiplier'!$A$1:$AQ$44,COLUMN('Non-energy Multiplier'!AC$1),0)</f>
        <v>12709721654584.275</v>
      </c>
      <c r="AD42" s="136">
        <f>$C42*VLOOKUP($A42,'Non-energy Multiplier'!$A$1:$AQ$44,COLUMN('Non-energy Multiplier'!AD$1),0)</f>
        <v>13175933527076.598</v>
      </c>
      <c r="AE42" s="136">
        <f>$C42*VLOOKUP($A42,'Non-energy Multiplier'!$A$1:$AQ$44,COLUMN('Non-energy Multiplier'!AE$1),0)</f>
        <v>13628757605246.199</v>
      </c>
      <c r="AF42" s="136">
        <f>$C42*VLOOKUP($A42,'Non-energy Multiplier'!$A$1:$AQ$44,COLUMN('Non-energy Multiplier'!AF$1),0)</f>
        <v>14064700625949.986</v>
      </c>
      <c r="AG42" s="136">
        <f>$C42*VLOOKUP($A42,'Non-energy Multiplier'!$A$1:$AQ$44,COLUMN('Non-energy Multiplier'!AG$1),0)</f>
        <v>14480178185498.303</v>
      </c>
      <c r="AH42" s="136">
        <f>$C42*VLOOKUP($A42,'Non-energy Multiplier'!$A$1:$AQ$44,COLUMN('Non-energy Multiplier'!AH$1),0)</f>
        <v>14871553727172.137</v>
      </c>
      <c r="AI42" s="136">
        <f>$C42*VLOOKUP($A42,'Non-energy Multiplier'!$A$1:$AQ$44,COLUMN('Non-energy Multiplier'!AI$1),0)</f>
        <v>15235181886789.432</v>
      </c>
      <c r="AJ42" s="136">
        <f>$C42*VLOOKUP($A42,'Non-energy Multiplier'!$A$1:$AQ$44,COLUMN('Non-energy Multiplier'!AJ$1),0)</f>
        <v>15567455722240.916</v>
      </c>
      <c r="AK42" s="136">
        <f>$C42*VLOOKUP($A42,'Non-energy Multiplier'!$A$1:$AQ$44,COLUMN('Non-energy Multiplier'!AK$1),0)</f>
        <v>15864857205804.424</v>
      </c>
      <c r="AL42" s="136">
        <f>$C42*VLOOKUP($A42,'Non-energy Multiplier'!$A$1:$AQ$44,COLUMN('Non-energy Multiplier'!AL$1),0)</f>
        <v>16124010212442.391</v>
      </c>
      <c r="AM42" s="136">
        <f>$C42*VLOOKUP($A42,'Non-energy Multiplier'!$A$1:$AQ$44,COLUMN('Non-energy Multiplier'!AM$1),0)</f>
        <v>16341735098300.398</v>
      </c>
      <c r="AN42" s="136">
        <f>$C42*VLOOKUP($A42,'Non-energy Multiplier'!$A$1:$AQ$44,COLUMN('Non-energy Multiplier'!AN$1),0)</f>
        <v>16515103836760.176</v>
      </c>
      <c r="AO42" s="136">
        <f>$C42*VLOOKUP($A42,'Non-energy Multiplier'!$A$1:$AQ$44,COLUMN('Non-energy Multiplier'!AO$1),0)</f>
        <v>16641494570380.496</v>
      </c>
      <c r="AP42" s="136">
        <f>$C42*VLOOKUP($A42,'Non-energy Multiplier'!$A$1:$AQ$44,COLUMN('Non-energy Multiplier'!AP$1),0)</f>
        <v>16718644351601.742</v>
      </c>
      <c r="AQ42" s="136">
        <f>$C42*VLOOKUP($A42,'Non-energy Multiplier'!$A$1:$AQ$44,COLUMN('Non-energy Multiplier'!AQ$1),0)</f>
        <v>16744698788649.641</v>
      </c>
      <c r="AR42" s="136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6">
        <f>'Non-energy Use 2019'!E155</f>
        <v>0</v>
      </c>
      <c r="C43" s="136">
        <f>'Non-energy Use 2020'!E155</f>
        <v>0</v>
      </c>
      <c r="D43" s="136">
        <f>$C43*VLOOKUP($A43,'Non-energy Multiplier'!$A$1:$AQ$44,COLUMN('Non-energy Multiplier'!D$1),0)</f>
        <v>0</v>
      </c>
      <c r="E43" s="136">
        <f>$C43*VLOOKUP($A43,'Non-energy Multiplier'!$A$1:$AQ$44,COLUMN('Non-energy Multiplier'!E$1),0)</f>
        <v>0</v>
      </c>
      <c r="F43" s="136">
        <f>$C43*VLOOKUP($A43,'Non-energy Multiplier'!$A$1:$AQ$44,COLUMN('Non-energy Multiplier'!F$1),0)</f>
        <v>0</v>
      </c>
      <c r="G43" s="136">
        <f>$C43*VLOOKUP($A43,'Non-energy Multiplier'!$A$1:$AQ$44,COLUMN('Non-energy Multiplier'!G$1),0)</f>
        <v>0</v>
      </c>
      <c r="H43" s="136">
        <f>$C43*VLOOKUP($A43,'Non-energy Multiplier'!$A$1:$AQ$44,COLUMN('Non-energy Multiplier'!H$1),0)</f>
        <v>0</v>
      </c>
      <c r="I43" s="136">
        <f>$C43*VLOOKUP($A43,'Non-energy Multiplier'!$A$1:$AQ$44,COLUMN('Non-energy Multiplier'!I$1),0)</f>
        <v>0</v>
      </c>
      <c r="J43" s="136">
        <f>$C43*VLOOKUP($A43,'Non-energy Multiplier'!$A$1:$AQ$44,COLUMN('Non-energy Multiplier'!J$1),0)</f>
        <v>0</v>
      </c>
      <c r="K43" s="136">
        <f>$C43*VLOOKUP($A43,'Non-energy Multiplier'!$A$1:$AQ$44,COLUMN('Non-energy Multiplier'!K$1),0)</f>
        <v>0</v>
      </c>
      <c r="L43" s="136">
        <f>$C43*VLOOKUP($A43,'Non-energy Multiplier'!$A$1:$AQ$44,COLUMN('Non-energy Multiplier'!L$1),0)</f>
        <v>0</v>
      </c>
      <c r="M43" s="136">
        <f>$C43*VLOOKUP($A43,'Non-energy Multiplier'!$A$1:$AQ$44,COLUMN('Non-energy Multiplier'!M$1),0)</f>
        <v>0</v>
      </c>
      <c r="N43" s="136">
        <f>$C43*VLOOKUP($A43,'Non-energy Multiplier'!$A$1:$AQ$44,COLUMN('Non-energy Multiplier'!N$1),0)</f>
        <v>0</v>
      </c>
      <c r="O43" s="136">
        <f>$C43*VLOOKUP($A43,'Non-energy Multiplier'!$A$1:$AQ$44,COLUMN('Non-energy Multiplier'!O$1),0)</f>
        <v>0</v>
      </c>
      <c r="P43" s="136">
        <f>$C43*VLOOKUP($A43,'Non-energy Multiplier'!$A$1:$AQ$44,COLUMN('Non-energy Multiplier'!P$1),0)</f>
        <v>0</v>
      </c>
      <c r="Q43" s="136">
        <f>$C43*VLOOKUP($A43,'Non-energy Multiplier'!$A$1:$AQ$44,COLUMN('Non-energy Multiplier'!Q$1),0)</f>
        <v>0</v>
      </c>
      <c r="R43" s="136">
        <f>$C43*VLOOKUP($A43,'Non-energy Multiplier'!$A$1:$AQ$44,COLUMN('Non-energy Multiplier'!R$1),0)</f>
        <v>0</v>
      </c>
      <c r="S43" s="136">
        <f>$C43*VLOOKUP($A43,'Non-energy Multiplier'!$A$1:$AQ$44,COLUMN('Non-energy Multiplier'!S$1),0)</f>
        <v>0</v>
      </c>
      <c r="T43" s="136">
        <f>$C43*VLOOKUP($A43,'Non-energy Multiplier'!$A$1:$AQ$44,COLUMN('Non-energy Multiplier'!T$1),0)</f>
        <v>0</v>
      </c>
      <c r="U43" s="136">
        <f>$C43*VLOOKUP($A43,'Non-energy Multiplier'!$A$1:$AQ$44,COLUMN('Non-energy Multiplier'!U$1),0)</f>
        <v>0</v>
      </c>
      <c r="V43" s="136">
        <f>$C43*VLOOKUP($A43,'Non-energy Multiplier'!$A$1:$AQ$44,COLUMN('Non-energy Multiplier'!V$1),0)</f>
        <v>0</v>
      </c>
      <c r="W43" s="136">
        <f>$C43*VLOOKUP($A43,'Non-energy Multiplier'!$A$1:$AQ$44,COLUMN('Non-energy Multiplier'!W$1),0)</f>
        <v>0</v>
      </c>
      <c r="X43" s="136">
        <f>$C43*VLOOKUP($A43,'Non-energy Multiplier'!$A$1:$AQ$44,COLUMN('Non-energy Multiplier'!X$1),0)</f>
        <v>0</v>
      </c>
      <c r="Y43" s="136">
        <f>$C43*VLOOKUP($A43,'Non-energy Multiplier'!$A$1:$AQ$44,COLUMN('Non-energy Multiplier'!Y$1),0)</f>
        <v>0</v>
      </c>
      <c r="Z43" s="136">
        <f>$C43*VLOOKUP($A43,'Non-energy Multiplier'!$A$1:$AQ$44,COLUMN('Non-energy Multiplier'!Z$1),0)</f>
        <v>0</v>
      </c>
      <c r="AA43" s="136">
        <f>$C43*VLOOKUP($A43,'Non-energy Multiplier'!$A$1:$AQ$44,COLUMN('Non-energy Multiplier'!AA$1),0)</f>
        <v>0</v>
      </c>
      <c r="AB43" s="136">
        <f>$C43*VLOOKUP($A43,'Non-energy Multiplier'!$A$1:$AQ$44,COLUMN('Non-energy Multiplier'!AB$1),0)</f>
        <v>0</v>
      </c>
      <c r="AC43" s="136">
        <f>$C43*VLOOKUP($A43,'Non-energy Multiplier'!$A$1:$AQ$44,COLUMN('Non-energy Multiplier'!AC$1),0)</f>
        <v>0</v>
      </c>
      <c r="AD43" s="136">
        <f>$C43*VLOOKUP($A43,'Non-energy Multiplier'!$A$1:$AQ$44,COLUMN('Non-energy Multiplier'!AD$1),0)</f>
        <v>0</v>
      </c>
      <c r="AE43" s="136">
        <f>$C43*VLOOKUP($A43,'Non-energy Multiplier'!$A$1:$AQ$44,COLUMN('Non-energy Multiplier'!AE$1),0)</f>
        <v>0</v>
      </c>
      <c r="AF43" s="136">
        <f>$C43*VLOOKUP($A43,'Non-energy Multiplier'!$A$1:$AQ$44,COLUMN('Non-energy Multiplier'!AF$1),0)</f>
        <v>0</v>
      </c>
      <c r="AG43" s="136">
        <f>$C43*VLOOKUP($A43,'Non-energy Multiplier'!$A$1:$AQ$44,COLUMN('Non-energy Multiplier'!AG$1),0)</f>
        <v>0</v>
      </c>
      <c r="AH43" s="136">
        <f>$C43*VLOOKUP($A43,'Non-energy Multiplier'!$A$1:$AQ$44,COLUMN('Non-energy Multiplier'!AH$1),0)</f>
        <v>0</v>
      </c>
      <c r="AI43" s="136">
        <f>$C43*VLOOKUP($A43,'Non-energy Multiplier'!$A$1:$AQ$44,COLUMN('Non-energy Multiplier'!AI$1),0)</f>
        <v>0</v>
      </c>
      <c r="AJ43" s="136">
        <f>$C43*VLOOKUP($A43,'Non-energy Multiplier'!$A$1:$AQ$44,COLUMN('Non-energy Multiplier'!AJ$1),0)</f>
        <v>0</v>
      </c>
      <c r="AK43" s="136">
        <f>$C43*VLOOKUP($A43,'Non-energy Multiplier'!$A$1:$AQ$44,COLUMN('Non-energy Multiplier'!AK$1),0)</f>
        <v>0</v>
      </c>
      <c r="AL43" s="136">
        <f>$C43*VLOOKUP($A43,'Non-energy Multiplier'!$A$1:$AQ$44,COLUMN('Non-energy Multiplier'!AL$1),0)</f>
        <v>0</v>
      </c>
      <c r="AM43" s="136">
        <f>$C43*VLOOKUP($A43,'Non-energy Multiplier'!$A$1:$AQ$44,COLUMN('Non-energy Multiplier'!AM$1),0)</f>
        <v>0</v>
      </c>
      <c r="AN43" s="136">
        <f>$C43*VLOOKUP($A43,'Non-energy Multiplier'!$A$1:$AQ$44,COLUMN('Non-energy Multiplier'!AN$1),0)</f>
        <v>0</v>
      </c>
      <c r="AO43" s="136">
        <f>$C43*VLOOKUP($A43,'Non-energy Multiplier'!$A$1:$AQ$44,COLUMN('Non-energy Multiplier'!AO$1),0)</f>
        <v>0</v>
      </c>
      <c r="AP43" s="136">
        <f>$C43*VLOOKUP($A43,'Non-energy Multiplier'!$A$1:$AQ$44,COLUMN('Non-energy Multiplier'!AP$1),0)</f>
        <v>0</v>
      </c>
      <c r="AQ43" s="136">
        <f>$C43*VLOOKUP($A43,'Non-energy Multiplier'!$A$1:$AQ$44,COLUMN('Non-energy Multiplier'!AQ$1),0)</f>
        <v>0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24">
        <f>'Non-energy Use 2019'!E156</f>
        <v>0</v>
      </c>
      <c r="C44" s="224">
        <f>'Non-energy Use 2020'!E156</f>
        <v>0</v>
      </c>
      <c r="D44" s="224">
        <f>$C44*VLOOKUP($A44,'Non-energy Multiplier'!$A$1:$AQ$44,COLUMN('Non-energy Multiplier'!D$1),0)</f>
        <v>0</v>
      </c>
      <c r="E44" s="224">
        <f>$C44*VLOOKUP($A44,'Non-energy Multiplier'!$A$1:$AQ$44,COLUMN('Non-energy Multiplier'!E$1),0)</f>
        <v>0</v>
      </c>
      <c r="F44" s="224">
        <f>$C44*VLOOKUP($A44,'Non-energy Multiplier'!$A$1:$AQ$44,COLUMN('Non-energy Multiplier'!F$1),0)</f>
        <v>0</v>
      </c>
      <c r="G44" s="224">
        <f>$C44*VLOOKUP($A44,'Non-energy Multiplier'!$A$1:$AQ$44,COLUMN('Non-energy Multiplier'!G$1),0)</f>
        <v>0</v>
      </c>
      <c r="H44" s="224">
        <f>$C44*VLOOKUP($A44,'Non-energy Multiplier'!$A$1:$AQ$44,COLUMN('Non-energy Multiplier'!H$1),0)</f>
        <v>0</v>
      </c>
      <c r="I44" s="224">
        <f>$C44*VLOOKUP($A44,'Non-energy Multiplier'!$A$1:$AQ$44,COLUMN('Non-energy Multiplier'!I$1),0)</f>
        <v>0</v>
      </c>
      <c r="J44" s="224">
        <f>$C44*VLOOKUP($A44,'Non-energy Multiplier'!$A$1:$AQ$44,COLUMN('Non-energy Multiplier'!J$1),0)</f>
        <v>0</v>
      </c>
      <c r="K44" s="224">
        <f>$C44*VLOOKUP($A44,'Non-energy Multiplier'!$A$1:$AQ$44,COLUMN('Non-energy Multiplier'!K$1),0)</f>
        <v>0</v>
      </c>
      <c r="L44" s="224">
        <f>$C44*VLOOKUP($A44,'Non-energy Multiplier'!$A$1:$AQ$44,COLUMN('Non-energy Multiplier'!L$1),0)</f>
        <v>0</v>
      </c>
      <c r="M44" s="224">
        <f>$C44*VLOOKUP($A44,'Non-energy Multiplier'!$A$1:$AQ$44,COLUMN('Non-energy Multiplier'!M$1),0)</f>
        <v>0</v>
      </c>
      <c r="N44" s="224">
        <f>$C44*VLOOKUP($A44,'Non-energy Multiplier'!$A$1:$AQ$44,COLUMN('Non-energy Multiplier'!N$1),0)</f>
        <v>0</v>
      </c>
      <c r="O44" s="224">
        <f>$C44*VLOOKUP($A44,'Non-energy Multiplier'!$A$1:$AQ$44,COLUMN('Non-energy Multiplier'!O$1),0)</f>
        <v>0</v>
      </c>
      <c r="P44" s="224">
        <f>$C44*VLOOKUP($A44,'Non-energy Multiplier'!$A$1:$AQ$44,COLUMN('Non-energy Multiplier'!P$1),0)</f>
        <v>0</v>
      </c>
      <c r="Q44" s="224">
        <f>$C44*VLOOKUP($A44,'Non-energy Multiplier'!$A$1:$AQ$44,COLUMN('Non-energy Multiplier'!Q$1),0)</f>
        <v>0</v>
      </c>
      <c r="R44" s="224">
        <f>$C44*VLOOKUP($A44,'Non-energy Multiplier'!$A$1:$AQ$44,COLUMN('Non-energy Multiplier'!R$1),0)</f>
        <v>0</v>
      </c>
      <c r="S44" s="224">
        <f>$C44*VLOOKUP($A44,'Non-energy Multiplier'!$A$1:$AQ$44,COLUMN('Non-energy Multiplier'!S$1),0)</f>
        <v>0</v>
      </c>
      <c r="T44" s="224">
        <f>$C44*VLOOKUP($A44,'Non-energy Multiplier'!$A$1:$AQ$44,COLUMN('Non-energy Multiplier'!T$1),0)</f>
        <v>0</v>
      </c>
      <c r="U44" s="224">
        <f>$C44*VLOOKUP($A44,'Non-energy Multiplier'!$A$1:$AQ$44,COLUMN('Non-energy Multiplier'!U$1),0)</f>
        <v>0</v>
      </c>
      <c r="V44" s="224">
        <f>$C44*VLOOKUP($A44,'Non-energy Multiplier'!$A$1:$AQ$44,COLUMN('Non-energy Multiplier'!V$1),0)</f>
        <v>0</v>
      </c>
      <c r="W44" s="224">
        <f>$C44*VLOOKUP($A44,'Non-energy Multiplier'!$A$1:$AQ$44,COLUMN('Non-energy Multiplier'!W$1),0)</f>
        <v>0</v>
      </c>
      <c r="X44" s="224">
        <f>$C44*VLOOKUP($A44,'Non-energy Multiplier'!$A$1:$AQ$44,COLUMN('Non-energy Multiplier'!X$1),0)</f>
        <v>0</v>
      </c>
      <c r="Y44" s="224">
        <f>$C44*VLOOKUP($A44,'Non-energy Multiplier'!$A$1:$AQ$44,COLUMN('Non-energy Multiplier'!Y$1),0)</f>
        <v>0</v>
      </c>
      <c r="Z44" s="224">
        <f>$C44*VLOOKUP($A44,'Non-energy Multiplier'!$A$1:$AQ$44,COLUMN('Non-energy Multiplier'!Z$1),0)</f>
        <v>0</v>
      </c>
      <c r="AA44" s="224">
        <f>$C44*VLOOKUP($A44,'Non-energy Multiplier'!$A$1:$AQ$44,COLUMN('Non-energy Multiplier'!AA$1),0)</f>
        <v>0</v>
      </c>
      <c r="AB44" s="224">
        <f>$C44*VLOOKUP($A44,'Non-energy Multiplier'!$A$1:$AQ$44,COLUMN('Non-energy Multiplier'!AB$1),0)</f>
        <v>0</v>
      </c>
      <c r="AC44" s="224">
        <f>$C44*VLOOKUP($A44,'Non-energy Multiplier'!$A$1:$AQ$44,COLUMN('Non-energy Multiplier'!AC$1),0)</f>
        <v>0</v>
      </c>
      <c r="AD44" s="224">
        <f>$C44*VLOOKUP($A44,'Non-energy Multiplier'!$A$1:$AQ$44,COLUMN('Non-energy Multiplier'!AD$1),0)</f>
        <v>0</v>
      </c>
      <c r="AE44" s="224">
        <f>$C44*VLOOKUP($A44,'Non-energy Multiplier'!$A$1:$AQ$44,COLUMN('Non-energy Multiplier'!AE$1),0)</f>
        <v>0</v>
      </c>
      <c r="AF44" s="224">
        <f>$C44*VLOOKUP($A44,'Non-energy Multiplier'!$A$1:$AQ$44,COLUMN('Non-energy Multiplier'!AF$1),0)</f>
        <v>0</v>
      </c>
      <c r="AG44" s="224">
        <f>$C44*VLOOKUP($A44,'Non-energy Multiplier'!$A$1:$AQ$44,COLUMN('Non-energy Multiplier'!AG$1),0)</f>
        <v>0</v>
      </c>
      <c r="AH44" s="224">
        <f>$C44*VLOOKUP($A44,'Non-energy Multiplier'!$A$1:$AQ$44,COLUMN('Non-energy Multiplier'!AH$1),0)</f>
        <v>0</v>
      </c>
      <c r="AI44" s="224">
        <f>$C44*VLOOKUP($A44,'Non-energy Multiplier'!$A$1:$AQ$44,COLUMN('Non-energy Multiplier'!AI$1),0)</f>
        <v>0</v>
      </c>
      <c r="AJ44" s="224">
        <f>$C44*VLOOKUP($A44,'Non-energy Multiplier'!$A$1:$AQ$44,COLUMN('Non-energy Multiplier'!AJ$1),0)</f>
        <v>0</v>
      </c>
      <c r="AK44" s="224">
        <f>$C44*VLOOKUP($A44,'Non-energy Multiplier'!$A$1:$AQ$44,COLUMN('Non-energy Multiplier'!AK$1),0)</f>
        <v>0</v>
      </c>
      <c r="AL44" s="224">
        <f>$C44*VLOOKUP($A44,'Non-energy Multiplier'!$A$1:$AQ$44,COLUMN('Non-energy Multiplier'!AL$1),0)</f>
        <v>0</v>
      </c>
      <c r="AM44" s="224">
        <f>$C44*VLOOKUP($A44,'Non-energy Multiplier'!$A$1:$AQ$44,COLUMN('Non-energy Multiplier'!AM$1),0)</f>
        <v>0</v>
      </c>
      <c r="AN44" s="224">
        <f>$C44*VLOOKUP($A44,'Non-energy Multiplier'!$A$1:$AQ$44,COLUMN('Non-energy Multiplier'!AN$1),0)</f>
        <v>0</v>
      </c>
      <c r="AO44" s="224">
        <f>$C44*VLOOKUP($A44,'Non-energy Multiplier'!$A$1:$AQ$44,COLUMN('Non-energy Multiplier'!AO$1),0)</f>
        <v>0</v>
      </c>
      <c r="AP44" s="224">
        <f>$C44*VLOOKUP($A44,'Non-energy Multiplier'!$A$1:$AQ$44,COLUMN('Non-energy Multiplier'!AP$1),0)</f>
        <v>0</v>
      </c>
      <c r="AQ44" s="224">
        <f>$C44*VLOOKUP($A44,'Non-energy Multiplier'!$A$1:$AQ$44,COLUMN('Non-energy Multiplier'!AQ$1),0)</f>
        <v>0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106" t="s">
        <v>339</v>
      </c>
      <c r="B50" s="233">
        <f t="shared" ref="B50:B74" si="0">SUMIFS(B$2:B$44,$AR$2:$AR$44,$A50)</f>
        <v>0</v>
      </c>
      <c r="C50" s="233">
        <f t="shared" ref="C50:AQ56" si="1">SUMIFS(C$2:C$44,$AR$2:$AR$44,$A50)</f>
        <v>0</v>
      </c>
      <c r="D50" s="233">
        <f t="shared" si="1"/>
        <v>0</v>
      </c>
      <c r="E50" s="233">
        <f t="shared" si="1"/>
        <v>0</v>
      </c>
      <c r="F50" s="233">
        <f t="shared" si="1"/>
        <v>0</v>
      </c>
      <c r="G50" s="233">
        <f t="shared" si="1"/>
        <v>0</v>
      </c>
      <c r="H50" s="233">
        <f t="shared" si="1"/>
        <v>0</v>
      </c>
      <c r="I50" s="233">
        <f t="shared" si="1"/>
        <v>0</v>
      </c>
      <c r="J50" s="233">
        <f t="shared" si="1"/>
        <v>0</v>
      </c>
      <c r="K50" s="233">
        <f t="shared" si="1"/>
        <v>0</v>
      </c>
      <c r="L50" s="233">
        <f t="shared" si="1"/>
        <v>0</v>
      </c>
      <c r="M50" s="233">
        <f t="shared" si="1"/>
        <v>0</v>
      </c>
      <c r="N50" s="233">
        <f t="shared" si="1"/>
        <v>0</v>
      </c>
      <c r="O50" s="233">
        <f t="shared" si="1"/>
        <v>0</v>
      </c>
      <c r="P50" s="233">
        <f t="shared" si="1"/>
        <v>0</v>
      </c>
      <c r="Q50" s="233">
        <f t="shared" si="1"/>
        <v>0</v>
      </c>
      <c r="R50" s="233">
        <f t="shared" si="1"/>
        <v>0</v>
      </c>
      <c r="S50" s="233">
        <f t="shared" si="1"/>
        <v>0</v>
      </c>
      <c r="T50" s="233">
        <f t="shared" si="1"/>
        <v>0</v>
      </c>
      <c r="U50" s="233">
        <f t="shared" si="1"/>
        <v>0</v>
      </c>
      <c r="V50" s="233">
        <f t="shared" si="1"/>
        <v>0</v>
      </c>
      <c r="W50" s="233">
        <f t="shared" si="1"/>
        <v>0</v>
      </c>
      <c r="X50" s="233">
        <f t="shared" si="1"/>
        <v>0</v>
      </c>
      <c r="Y50" s="233">
        <f t="shared" si="1"/>
        <v>0</v>
      </c>
      <c r="Z50" s="233">
        <f t="shared" si="1"/>
        <v>0</v>
      </c>
      <c r="AA50" s="233">
        <f t="shared" si="1"/>
        <v>0</v>
      </c>
      <c r="AB50" s="233">
        <f t="shared" si="1"/>
        <v>0</v>
      </c>
      <c r="AC50" s="233">
        <f t="shared" si="1"/>
        <v>0</v>
      </c>
      <c r="AD50" s="233">
        <f t="shared" si="1"/>
        <v>0</v>
      </c>
      <c r="AE50" s="233">
        <f t="shared" si="1"/>
        <v>0</v>
      </c>
      <c r="AF50" s="233">
        <f t="shared" si="1"/>
        <v>0</v>
      </c>
      <c r="AG50" s="233">
        <f t="shared" si="1"/>
        <v>0</v>
      </c>
      <c r="AH50" s="233">
        <f t="shared" si="1"/>
        <v>0</v>
      </c>
      <c r="AI50" s="233">
        <f t="shared" si="1"/>
        <v>0</v>
      </c>
      <c r="AJ50" s="233">
        <f t="shared" si="1"/>
        <v>0</v>
      </c>
      <c r="AK50" s="233">
        <f t="shared" si="1"/>
        <v>0</v>
      </c>
      <c r="AL50" s="233">
        <f t="shared" si="1"/>
        <v>0</v>
      </c>
      <c r="AM50" s="233">
        <f t="shared" si="1"/>
        <v>0</v>
      </c>
      <c r="AN50" s="233">
        <f t="shared" si="1"/>
        <v>0</v>
      </c>
      <c r="AO50" s="233">
        <f t="shared" si="1"/>
        <v>0</v>
      </c>
      <c r="AP50" s="233">
        <f t="shared" si="1"/>
        <v>0</v>
      </c>
      <c r="AQ50" s="233">
        <f t="shared" si="1"/>
        <v>0</v>
      </c>
    </row>
    <row r="51" spans="1:43" x14ac:dyDescent="0.2">
      <c r="A51" s="107" t="s">
        <v>125</v>
      </c>
      <c r="B51" s="136">
        <f t="shared" si="0"/>
        <v>0</v>
      </c>
      <c r="C51" s="136">
        <f t="shared" si="1"/>
        <v>0</v>
      </c>
      <c r="D51" s="136">
        <f t="shared" si="1"/>
        <v>0</v>
      </c>
      <c r="E51" s="136">
        <f t="shared" si="1"/>
        <v>0</v>
      </c>
      <c r="F51" s="136">
        <f t="shared" si="1"/>
        <v>0</v>
      </c>
      <c r="G51" s="136">
        <f t="shared" si="1"/>
        <v>0</v>
      </c>
      <c r="H51" s="136">
        <f t="shared" si="1"/>
        <v>0</v>
      </c>
      <c r="I51" s="136">
        <f t="shared" si="1"/>
        <v>0</v>
      </c>
      <c r="J51" s="136">
        <f t="shared" si="1"/>
        <v>0</v>
      </c>
      <c r="K51" s="136">
        <f t="shared" si="1"/>
        <v>0</v>
      </c>
      <c r="L51" s="136">
        <f t="shared" si="1"/>
        <v>0</v>
      </c>
      <c r="M51" s="136">
        <f t="shared" si="1"/>
        <v>0</v>
      </c>
      <c r="N51" s="136">
        <f t="shared" si="1"/>
        <v>0</v>
      </c>
      <c r="O51" s="136">
        <f t="shared" si="1"/>
        <v>0</v>
      </c>
      <c r="P51" s="136">
        <f t="shared" si="1"/>
        <v>0</v>
      </c>
      <c r="Q51" s="136">
        <f t="shared" si="1"/>
        <v>0</v>
      </c>
      <c r="R51" s="136">
        <f t="shared" si="1"/>
        <v>0</v>
      </c>
      <c r="S51" s="136">
        <f t="shared" si="1"/>
        <v>0</v>
      </c>
      <c r="T51" s="136">
        <f t="shared" si="1"/>
        <v>0</v>
      </c>
      <c r="U51" s="136">
        <f t="shared" si="1"/>
        <v>0</v>
      </c>
      <c r="V51" s="136">
        <f t="shared" si="1"/>
        <v>0</v>
      </c>
      <c r="W51" s="136">
        <f t="shared" si="1"/>
        <v>0</v>
      </c>
      <c r="X51" s="136">
        <f t="shared" si="1"/>
        <v>0</v>
      </c>
      <c r="Y51" s="136">
        <f t="shared" si="1"/>
        <v>0</v>
      </c>
      <c r="Z51" s="136">
        <f t="shared" si="1"/>
        <v>0</v>
      </c>
      <c r="AA51" s="136">
        <f t="shared" si="1"/>
        <v>0</v>
      </c>
      <c r="AB51" s="136">
        <f t="shared" si="1"/>
        <v>0</v>
      </c>
      <c r="AC51" s="136">
        <f t="shared" si="1"/>
        <v>0</v>
      </c>
      <c r="AD51" s="136">
        <f t="shared" si="1"/>
        <v>0</v>
      </c>
      <c r="AE51" s="136">
        <f t="shared" si="1"/>
        <v>0</v>
      </c>
      <c r="AF51" s="136">
        <f t="shared" si="1"/>
        <v>0</v>
      </c>
      <c r="AG51" s="136">
        <f t="shared" si="1"/>
        <v>0</v>
      </c>
      <c r="AH51" s="136">
        <f t="shared" si="1"/>
        <v>0</v>
      </c>
      <c r="AI51" s="136">
        <f t="shared" si="1"/>
        <v>0</v>
      </c>
      <c r="AJ51" s="136">
        <f t="shared" si="1"/>
        <v>0</v>
      </c>
      <c r="AK51" s="136">
        <f t="shared" si="1"/>
        <v>0</v>
      </c>
      <c r="AL51" s="136">
        <f t="shared" si="1"/>
        <v>0</v>
      </c>
      <c r="AM51" s="136">
        <f t="shared" si="1"/>
        <v>0</v>
      </c>
      <c r="AN51" s="136">
        <f t="shared" si="1"/>
        <v>0</v>
      </c>
      <c r="AO51" s="136">
        <f t="shared" si="1"/>
        <v>0</v>
      </c>
      <c r="AP51" s="136">
        <f t="shared" si="1"/>
        <v>0</v>
      </c>
      <c r="AQ51" s="136">
        <f t="shared" si="1"/>
        <v>0</v>
      </c>
    </row>
    <row r="52" spans="1:43" x14ac:dyDescent="0.2">
      <c r="A52" s="107" t="s">
        <v>126</v>
      </c>
      <c r="B52" s="136">
        <f t="shared" si="0"/>
        <v>0</v>
      </c>
      <c r="C52" s="136">
        <f t="shared" si="1"/>
        <v>0</v>
      </c>
      <c r="D52" s="136">
        <f t="shared" si="1"/>
        <v>0</v>
      </c>
      <c r="E52" s="136">
        <f t="shared" si="1"/>
        <v>0</v>
      </c>
      <c r="F52" s="136">
        <f t="shared" si="1"/>
        <v>0</v>
      </c>
      <c r="G52" s="136">
        <f t="shared" si="1"/>
        <v>0</v>
      </c>
      <c r="H52" s="136">
        <f t="shared" si="1"/>
        <v>0</v>
      </c>
      <c r="I52" s="136">
        <f t="shared" si="1"/>
        <v>0</v>
      </c>
      <c r="J52" s="136">
        <f t="shared" si="1"/>
        <v>0</v>
      </c>
      <c r="K52" s="136">
        <f t="shared" si="1"/>
        <v>0</v>
      </c>
      <c r="L52" s="136">
        <f t="shared" si="1"/>
        <v>0</v>
      </c>
      <c r="M52" s="136">
        <f t="shared" si="1"/>
        <v>0</v>
      </c>
      <c r="N52" s="136">
        <f t="shared" si="1"/>
        <v>0</v>
      </c>
      <c r="O52" s="136">
        <f t="shared" si="1"/>
        <v>0</v>
      </c>
      <c r="P52" s="136">
        <f t="shared" si="1"/>
        <v>0</v>
      </c>
      <c r="Q52" s="136">
        <f t="shared" si="1"/>
        <v>0</v>
      </c>
      <c r="R52" s="136">
        <f t="shared" si="1"/>
        <v>0</v>
      </c>
      <c r="S52" s="136">
        <f t="shared" si="1"/>
        <v>0</v>
      </c>
      <c r="T52" s="136">
        <f t="shared" si="1"/>
        <v>0</v>
      </c>
      <c r="U52" s="136">
        <f t="shared" si="1"/>
        <v>0</v>
      </c>
      <c r="V52" s="136">
        <f t="shared" si="1"/>
        <v>0</v>
      </c>
      <c r="W52" s="136">
        <f t="shared" si="1"/>
        <v>0</v>
      </c>
      <c r="X52" s="136">
        <f t="shared" si="1"/>
        <v>0</v>
      </c>
      <c r="Y52" s="136">
        <f t="shared" si="1"/>
        <v>0</v>
      </c>
      <c r="Z52" s="136">
        <f t="shared" si="1"/>
        <v>0</v>
      </c>
      <c r="AA52" s="136">
        <f t="shared" si="1"/>
        <v>0</v>
      </c>
      <c r="AB52" s="136">
        <f t="shared" si="1"/>
        <v>0</v>
      </c>
      <c r="AC52" s="136">
        <f t="shared" si="1"/>
        <v>0</v>
      </c>
      <c r="AD52" s="136">
        <f t="shared" si="1"/>
        <v>0</v>
      </c>
      <c r="AE52" s="136">
        <f t="shared" si="1"/>
        <v>0</v>
      </c>
      <c r="AF52" s="136">
        <f t="shared" si="1"/>
        <v>0</v>
      </c>
      <c r="AG52" s="136">
        <f t="shared" si="1"/>
        <v>0</v>
      </c>
      <c r="AH52" s="136">
        <f t="shared" si="1"/>
        <v>0</v>
      </c>
      <c r="AI52" s="136">
        <f t="shared" si="1"/>
        <v>0</v>
      </c>
      <c r="AJ52" s="136">
        <f t="shared" si="1"/>
        <v>0</v>
      </c>
      <c r="AK52" s="136">
        <f t="shared" si="1"/>
        <v>0</v>
      </c>
      <c r="AL52" s="136">
        <f t="shared" si="1"/>
        <v>0</v>
      </c>
      <c r="AM52" s="136">
        <f t="shared" si="1"/>
        <v>0</v>
      </c>
      <c r="AN52" s="136">
        <f t="shared" si="1"/>
        <v>0</v>
      </c>
      <c r="AO52" s="136">
        <f t="shared" si="1"/>
        <v>0</v>
      </c>
      <c r="AP52" s="136">
        <f t="shared" si="1"/>
        <v>0</v>
      </c>
      <c r="AQ52" s="136">
        <f t="shared" si="1"/>
        <v>0</v>
      </c>
    </row>
    <row r="53" spans="1:43" x14ac:dyDescent="0.2">
      <c r="A53" s="107" t="s">
        <v>127</v>
      </c>
      <c r="B53" s="136">
        <f t="shared" si="0"/>
        <v>0</v>
      </c>
      <c r="C53" s="136">
        <f t="shared" si="1"/>
        <v>0</v>
      </c>
      <c r="D53" s="136">
        <f t="shared" si="1"/>
        <v>0</v>
      </c>
      <c r="E53" s="136">
        <f t="shared" si="1"/>
        <v>0</v>
      </c>
      <c r="F53" s="136">
        <f t="shared" si="1"/>
        <v>0</v>
      </c>
      <c r="G53" s="136">
        <f t="shared" si="1"/>
        <v>0</v>
      </c>
      <c r="H53" s="136">
        <f t="shared" si="1"/>
        <v>0</v>
      </c>
      <c r="I53" s="136">
        <f t="shared" si="1"/>
        <v>0</v>
      </c>
      <c r="J53" s="136">
        <f t="shared" si="1"/>
        <v>0</v>
      </c>
      <c r="K53" s="136">
        <f t="shared" si="1"/>
        <v>0</v>
      </c>
      <c r="L53" s="136">
        <f t="shared" si="1"/>
        <v>0</v>
      </c>
      <c r="M53" s="136">
        <f t="shared" si="1"/>
        <v>0</v>
      </c>
      <c r="N53" s="136">
        <f t="shared" si="1"/>
        <v>0</v>
      </c>
      <c r="O53" s="136">
        <f t="shared" si="1"/>
        <v>0</v>
      </c>
      <c r="P53" s="136">
        <f t="shared" si="1"/>
        <v>0</v>
      </c>
      <c r="Q53" s="136">
        <f t="shared" si="1"/>
        <v>0</v>
      </c>
      <c r="R53" s="136">
        <f t="shared" si="1"/>
        <v>0</v>
      </c>
      <c r="S53" s="136">
        <f t="shared" si="1"/>
        <v>0</v>
      </c>
      <c r="T53" s="136">
        <f t="shared" si="1"/>
        <v>0</v>
      </c>
      <c r="U53" s="136">
        <f t="shared" si="1"/>
        <v>0</v>
      </c>
      <c r="V53" s="136">
        <f t="shared" si="1"/>
        <v>0</v>
      </c>
      <c r="W53" s="136">
        <f t="shared" si="1"/>
        <v>0</v>
      </c>
      <c r="X53" s="136">
        <f t="shared" si="1"/>
        <v>0</v>
      </c>
      <c r="Y53" s="136">
        <f t="shared" si="1"/>
        <v>0</v>
      </c>
      <c r="Z53" s="136">
        <f t="shared" si="1"/>
        <v>0</v>
      </c>
      <c r="AA53" s="136">
        <f t="shared" si="1"/>
        <v>0</v>
      </c>
      <c r="AB53" s="136">
        <f t="shared" si="1"/>
        <v>0</v>
      </c>
      <c r="AC53" s="136">
        <f t="shared" si="1"/>
        <v>0</v>
      </c>
      <c r="AD53" s="136">
        <f t="shared" si="1"/>
        <v>0</v>
      </c>
      <c r="AE53" s="136">
        <f t="shared" si="1"/>
        <v>0</v>
      </c>
      <c r="AF53" s="136">
        <f t="shared" si="1"/>
        <v>0</v>
      </c>
      <c r="AG53" s="136">
        <f t="shared" si="1"/>
        <v>0</v>
      </c>
      <c r="AH53" s="136">
        <f t="shared" si="1"/>
        <v>0</v>
      </c>
      <c r="AI53" s="136">
        <f t="shared" si="1"/>
        <v>0</v>
      </c>
      <c r="AJ53" s="136">
        <f t="shared" si="1"/>
        <v>0</v>
      </c>
      <c r="AK53" s="136">
        <f t="shared" si="1"/>
        <v>0</v>
      </c>
      <c r="AL53" s="136">
        <f t="shared" si="1"/>
        <v>0</v>
      </c>
      <c r="AM53" s="136">
        <f t="shared" si="1"/>
        <v>0</v>
      </c>
      <c r="AN53" s="136">
        <f t="shared" si="1"/>
        <v>0</v>
      </c>
      <c r="AO53" s="136">
        <f t="shared" si="1"/>
        <v>0</v>
      </c>
      <c r="AP53" s="136">
        <f t="shared" si="1"/>
        <v>0</v>
      </c>
      <c r="AQ53" s="136">
        <f t="shared" si="1"/>
        <v>0</v>
      </c>
    </row>
    <row r="54" spans="1:43" x14ac:dyDescent="0.2">
      <c r="A54" s="107" t="s">
        <v>128</v>
      </c>
      <c r="B54" s="136">
        <f t="shared" si="0"/>
        <v>0</v>
      </c>
      <c r="C54" s="136">
        <f t="shared" si="1"/>
        <v>0</v>
      </c>
      <c r="D54" s="136">
        <f t="shared" si="1"/>
        <v>0</v>
      </c>
      <c r="E54" s="136">
        <f t="shared" si="1"/>
        <v>0</v>
      </c>
      <c r="F54" s="136">
        <f t="shared" si="1"/>
        <v>0</v>
      </c>
      <c r="G54" s="136">
        <f t="shared" si="1"/>
        <v>0</v>
      </c>
      <c r="H54" s="136">
        <f t="shared" si="1"/>
        <v>0</v>
      </c>
      <c r="I54" s="136">
        <f t="shared" si="1"/>
        <v>0</v>
      </c>
      <c r="J54" s="136">
        <f t="shared" si="1"/>
        <v>0</v>
      </c>
      <c r="K54" s="136">
        <f t="shared" si="1"/>
        <v>0</v>
      </c>
      <c r="L54" s="136">
        <f t="shared" si="1"/>
        <v>0</v>
      </c>
      <c r="M54" s="136">
        <f t="shared" si="1"/>
        <v>0</v>
      </c>
      <c r="N54" s="136">
        <f t="shared" si="1"/>
        <v>0</v>
      </c>
      <c r="O54" s="136">
        <f t="shared" si="1"/>
        <v>0</v>
      </c>
      <c r="P54" s="136">
        <f t="shared" si="1"/>
        <v>0</v>
      </c>
      <c r="Q54" s="136">
        <f t="shared" si="1"/>
        <v>0</v>
      </c>
      <c r="R54" s="136">
        <f t="shared" si="1"/>
        <v>0</v>
      </c>
      <c r="S54" s="136">
        <f t="shared" si="1"/>
        <v>0</v>
      </c>
      <c r="T54" s="136">
        <f t="shared" si="1"/>
        <v>0</v>
      </c>
      <c r="U54" s="136">
        <f t="shared" si="1"/>
        <v>0</v>
      </c>
      <c r="V54" s="136">
        <f t="shared" si="1"/>
        <v>0</v>
      </c>
      <c r="W54" s="136">
        <f t="shared" si="1"/>
        <v>0</v>
      </c>
      <c r="X54" s="136">
        <f t="shared" si="1"/>
        <v>0</v>
      </c>
      <c r="Y54" s="136">
        <f t="shared" si="1"/>
        <v>0</v>
      </c>
      <c r="Z54" s="136">
        <f t="shared" si="1"/>
        <v>0</v>
      </c>
      <c r="AA54" s="136">
        <f t="shared" si="1"/>
        <v>0</v>
      </c>
      <c r="AB54" s="136">
        <f t="shared" si="1"/>
        <v>0</v>
      </c>
      <c r="AC54" s="136">
        <f t="shared" si="1"/>
        <v>0</v>
      </c>
      <c r="AD54" s="136">
        <f t="shared" si="1"/>
        <v>0</v>
      </c>
      <c r="AE54" s="136">
        <f t="shared" si="1"/>
        <v>0</v>
      </c>
      <c r="AF54" s="136">
        <f t="shared" si="1"/>
        <v>0</v>
      </c>
      <c r="AG54" s="136">
        <f t="shared" si="1"/>
        <v>0</v>
      </c>
      <c r="AH54" s="136">
        <f t="shared" si="1"/>
        <v>0</v>
      </c>
      <c r="AI54" s="136">
        <f t="shared" si="1"/>
        <v>0</v>
      </c>
      <c r="AJ54" s="136">
        <f t="shared" si="1"/>
        <v>0</v>
      </c>
      <c r="AK54" s="136">
        <f t="shared" si="1"/>
        <v>0</v>
      </c>
      <c r="AL54" s="136">
        <f t="shared" si="1"/>
        <v>0</v>
      </c>
      <c r="AM54" s="136">
        <f t="shared" si="1"/>
        <v>0</v>
      </c>
      <c r="AN54" s="136">
        <f t="shared" si="1"/>
        <v>0</v>
      </c>
      <c r="AO54" s="136">
        <f t="shared" si="1"/>
        <v>0</v>
      </c>
      <c r="AP54" s="136">
        <f t="shared" si="1"/>
        <v>0</v>
      </c>
      <c r="AQ54" s="136">
        <f t="shared" si="1"/>
        <v>0</v>
      </c>
    </row>
    <row r="55" spans="1:43" x14ac:dyDescent="0.2">
      <c r="A55" s="107" t="s">
        <v>129</v>
      </c>
      <c r="B55" s="136">
        <f t="shared" si="0"/>
        <v>0</v>
      </c>
      <c r="C55" s="136">
        <f t="shared" si="1"/>
        <v>0</v>
      </c>
      <c r="D55" s="136">
        <f t="shared" si="1"/>
        <v>0</v>
      </c>
      <c r="E55" s="136">
        <f t="shared" si="1"/>
        <v>0</v>
      </c>
      <c r="F55" s="136">
        <f t="shared" si="1"/>
        <v>0</v>
      </c>
      <c r="G55" s="136">
        <f t="shared" si="1"/>
        <v>0</v>
      </c>
      <c r="H55" s="136">
        <f t="shared" si="1"/>
        <v>0</v>
      </c>
      <c r="I55" s="136">
        <f t="shared" si="1"/>
        <v>0</v>
      </c>
      <c r="J55" s="136">
        <f t="shared" si="1"/>
        <v>0</v>
      </c>
      <c r="K55" s="136">
        <f t="shared" si="1"/>
        <v>0</v>
      </c>
      <c r="L55" s="136">
        <f t="shared" si="1"/>
        <v>0</v>
      </c>
      <c r="M55" s="136">
        <f t="shared" si="1"/>
        <v>0</v>
      </c>
      <c r="N55" s="136">
        <f t="shared" si="1"/>
        <v>0</v>
      </c>
      <c r="O55" s="136">
        <f t="shared" si="1"/>
        <v>0</v>
      </c>
      <c r="P55" s="136">
        <f t="shared" si="1"/>
        <v>0</v>
      </c>
      <c r="Q55" s="136">
        <f t="shared" si="1"/>
        <v>0</v>
      </c>
      <c r="R55" s="136">
        <f t="shared" si="1"/>
        <v>0</v>
      </c>
      <c r="S55" s="136">
        <f t="shared" si="1"/>
        <v>0</v>
      </c>
      <c r="T55" s="136">
        <f t="shared" si="1"/>
        <v>0</v>
      </c>
      <c r="U55" s="136">
        <f t="shared" si="1"/>
        <v>0</v>
      </c>
      <c r="V55" s="136">
        <f t="shared" si="1"/>
        <v>0</v>
      </c>
      <c r="W55" s="136">
        <f t="shared" si="1"/>
        <v>0</v>
      </c>
      <c r="X55" s="136">
        <f t="shared" si="1"/>
        <v>0</v>
      </c>
      <c r="Y55" s="136">
        <f t="shared" si="1"/>
        <v>0</v>
      </c>
      <c r="Z55" s="136">
        <f t="shared" si="1"/>
        <v>0</v>
      </c>
      <c r="AA55" s="136">
        <f t="shared" si="1"/>
        <v>0</v>
      </c>
      <c r="AB55" s="136">
        <f t="shared" si="1"/>
        <v>0</v>
      </c>
      <c r="AC55" s="136">
        <f t="shared" si="1"/>
        <v>0</v>
      </c>
      <c r="AD55" s="136">
        <f t="shared" si="1"/>
        <v>0</v>
      </c>
      <c r="AE55" s="136">
        <f t="shared" si="1"/>
        <v>0</v>
      </c>
      <c r="AF55" s="136">
        <f t="shared" si="1"/>
        <v>0</v>
      </c>
      <c r="AG55" s="136">
        <f t="shared" si="1"/>
        <v>0</v>
      </c>
      <c r="AH55" s="136">
        <f t="shared" si="1"/>
        <v>0</v>
      </c>
      <c r="AI55" s="136">
        <f t="shared" si="1"/>
        <v>0</v>
      </c>
      <c r="AJ55" s="136">
        <f t="shared" si="1"/>
        <v>0</v>
      </c>
      <c r="AK55" s="136">
        <f t="shared" si="1"/>
        <v>0</v>
      </c>
      <c r="AL55" s="136">
        <f t="shared" si="1"/>
        <v>0</v>
      </c>
      <c r="AM55" s="136">
        <f t="shared" si="1"/>
        <v>0</v>
      </c>
      <c r="AN55" s="136">
        <f t="shared" si="1"/>
        <v>0</v>
      </c>
      <c r="AO55" s="136">
        <f t="shared" si="1"/>
        <v>0</v>
      </c>
      <c r="AP55" s="136">
        <f t="shared" si="1"/>
        <v>0</v>
      </c>
      <c r="AQ55" s="136">
        <f t="shared" si="1"/>
        <v>0</v>
      </c>
    </row>
    <row r="56" spans="1:43" x14ac:dyDescent="0.2">
      <c r="A56" s="107" t="s">
        <v>130</v>
      </c>
      <c r="B56" s="136">
        <f t="shared" si="0"/>
        <v>0</v>
      </c>
      <c r="C56" s="136">
        <f t="shared" si="1"/>
        <v>0</v>
      </c>
      <c r="D56" s="136">
        <f t="shared" si="1"/>
        <v>0</v>
      </c>
      <c r="E56" s="136">
        <f t="shared" si="1"/>
        <v>0</v>
      </c>
      <c r="F56" s="136">
        <f t="shared" si="1"/>
        <v>0</v>
      </c>
      <c r="G56" s="136">
        <f t="shared" si="1"/>
        <v>0</v>
      </c>
      <c r="H56" s="136">
        <f t="shared" si="1"/>
        <v>0</v>
      </c>
      <c r="I56" s="136">
        <f t="shared" si="1"/>
        <v>0</v>
      </c>
      <c r="J56" s="136">
        <f t="shared" si="1"/>
        <v>0</v>
      </c>
      <c r="K56" s="136">
        <f t="shared" si="1"/>
        <v>0</v>
      </c>
      <c r="L56" s="136">
        <f t="shared" ref="L56:AQ63" si="2">SUMIFS(L$2:L$44,$AR$2:$AR$44,$A56)</f>
        <v>0</v>
      </c>
      <c r="M56" s="136">
        <f t="shared" si="2"/>
        <v>0</v>
      </c>
      <c r="N56" s="136">
        <f t="shared" si="2"/>
        <v>0</v>
      </c>
      <c r="O56" s="136">
        <f t="shared" si="2"/>
        <v>0</v>
      </c>
      <c r="P56" s="136">
        <f t="shared" si="2"/>
        <v>0</v>
      </c>
      <c r="Q56" s="136">
        <f t="shared" si="2"/>
        <v>0</v>
      </c>
      <c r="R56" s="136">
        <f t="shared" si="2"/>
        <v>0</v>
      </c>
      <c r="S56" s="136">
        <f t="shared" si="2"/>
        <v>0</v>
      </c>
      <c r="T56" s="136">
        <f t="shared" si="2"/>
        <v>0</v>
      </c>
      <c r="U56" s="136">
        <f t="shared" si="2"/>
        <v>0</v>
      </c>
      <c r="V56" s="136">
        <f t="shared" si="2"/>
        <v>0</v>
      </c>
      <c r="W56" s="136">
        <f t="shared" si="2"/>
        <v>0</v>
      </c>
      <c r="X56" s="136">
        <f t="shared" si="2"/>
        <v>0</v>
      </c>
      <c r="Y56" s="136">
        <f t="shared" si="2"/>
        <v>0</v>
      </c>
      <c r="Z56" s="136">
        <f t="shared" si="2"/>
        <v>0</v>
      </c>
      <c r="AA56" s="136">
        <f t="shared" si="2"/>
        <v>0</v>
      </c>
      <c r="AB56" s="136">
        <f t="shared" si="2"/>
        <v>0</v>
      </c>
      <c r="AC56" s="136">
        <f t="shared" si="2"/>
        <v>0</v>
      </c>
      <c r="AD56" s="136">
        <f t="shared" si="2"/>
        <v>0</v>
      </c>
      <c r="AE56" s="136">
        <f t="shared" si="2"/>
        <v>0</v>
      </c>
      <c r="AF56" s="136">
        <f t="shared" si="2"/>
        <v>0</v>
      </c>
      <c r="AG56" s="136">
        <f t="shared" si="2"/>
        <v>0</v>
      </c>
      <c r="AH56" s="136">
        <f t="shared" si="2"/>
        <v>0</v>
      </c>
      <c r="AI56" s="136">
        <f t="shared" si="2"/>
        <v>0</v>
      </c>
      <c r="AJ56" s="136">
        <f t="shared" si="2"/>
        <v>0</v>
      </c>
      <c r="AK56" s="136">
        <f t="shared" si="2"/>
        <v>0</v>
      </c>
      <c r="AL56" s="136">
        <f t="shared" si="2"/>
        <v>0</v>
      </c>
      <c r="AM56" s="136">
        <f t="shared" si="2"/>
        <v>0</v>
      </c>
      <c r="AN56" s="136">
        <f t="shared" si="2"/>
        <v>0</v>
      </c>
      <c r="AO56" s="136">
        <f t="shared" si="2"/>
        <v>0</v>
      </c>
      <c r="AP56" s="136">
        <f t="shared" si="2"/>
        <v>0</v>
      </c>
      <c r="AQ56" s="136">
        <f t="shared" si="2"/>
        <v>0</v>
      </c>
    </row>
    <row r="57" spans="1:43" x14ac:dyDescent="0.2">
      <c r="A57" s="107" t="s">
        <v>131</v>
      </c>
      <c r="B57" s="136">
        <f t="shared" si="0"/>
        <v>0</v>
      </c>
      <c r="C57" s="136">
        <f t="shared" ref="C57:AP68" si="3">SUMIFS(C$2:C$44,$AR$2:$AR$44,$A57)</f>
        <v>0</v>
      </c>
      <c r="D57" s="136">
        <f t="shared" si="3"/>
        <v>0</v>
      </c>
      <c r="E57" s="136">
        <f t="shared" si="3"/>
        <v>0</v>
      </c>
      <c r="F57" s="136">
        <f t="shared" si="3"/>
        <v>0</v>
      </c>
      <c r="G57" s="136">
        <f t="shared" si="3"/>
        <v>0</v>
      </c>
      <c r="H57" s="136">
        <f t="shared" si="3"/>
        <v>0</v>
      </c>
      <c r="I57" s="136">
        <f t="shared" si="3"/>
        <v>0</v>
      </c>
      <c r="J57" s="136">
        <f t="shared" si="3"/>
        <v>0</v>
      </c>
      <c r="K57" s="136">
        <f t="shared" si="3"/>
        <v>0</v>
      </c>
      <c r="L57" s="136">
        <f t="shared" si="2"/>
        <v>0</v>
      </c>
      <c r="M57" s="136">
        <f t="shared" si="2"/>
        <v>0</v>
      </c>
      <c r="N57" s="136">
        <f t="shared" si="2"/>
        <v>0</v>
      </c>
      <c r="O57" s="136">
        <f t="shared" si="2"/>
        <v>0</v>
      </c>
      <c r="P57" s="136">
        <f t="shared" si="2"/>
        <v>0</v>
      </c>
      <c r="Q57" s="136">
        <f t="shared" si="2"/>
        <v>0</v>
      </c>
      <c r="R57" s="136">
        <f t="shared" si="2"/>
        <v>0</v>
      </c>
      <c r="S57" s="136">
        <f t="shared" si="2"/>
        <v>0</v>
      </c>
      <c r="T57" s="136">
        <f t="shared" si="2"/>
        <v>0</v>
      </c>
      <c r="U57" s="136">
        <f t="shared" si="2"/>
        <v>0</v>
      </c>
      <c r="V57" s="136">
        <f t="shared" si="2"/>
        <v>0</v>
      </c>
      <c r="W57" s="136">
        <f t="shared" si="2"/>
        <v>0</v>
      </c>
      <c r="X57" s="136">
        <f t="shared" si="2"/>
        <v>0</v>
      </c>
      <c r="Y57" s="136">
        <f t="shared" si="2"/>
        <v>0</v>
      </c>
      <c r="Z57" s="136">
        <f t="shared" si="2"/>
        <v>0</v>
      </c>
      <c r="AA57" s="136">
        <f t="shared" si="2"/>
        <v>0</v>
      </c>
      <c r="AB57" s="136">
        <f t="shared" si="2"/>
        <v>0</v>
      </c>
      <c r="AC57" s="136">
        <f t="shared" si="2"/>
        <v>0</v>
      </c>
      <c r="AD57" s="136">
        <f t="shared" si="2"/>
        <v>0</v>
      </c>
      <c r="AE57" s="136">
        <f t="shared" si="2"/>
        <v>0</v>
      </c>
      <c r="AF57" s="136">
        <f t="shared" si="2"/>
        <v>0</v>
      </c>
      <c r="AG57" s="136">
        <f t="shared" si="2"/>
        <v>0</v>
      </c>
      <c r="AH57" s="136">
        <f t="shared" si="2"/>
        <v>0</v>
      </c>
      <c r="AI57" s="136">
        <f t="shared" si="2"/>
        <v>0</v>
      </c>
      <c r="AJ57" s="136">
        <f t="shared" si="2"/>
        <v>0</v>
      </c>
      <c r="AK57" s="136">
        <f t="shared" si="2"/>
        <v>0</v>
      </c>
      <c r="AL57" s="136">
        <f t="shared" si="2"/>
        <v>0</v>
      </c>
      <c r="AM57" s="136">
        <f t="shared" si="2"/>
        <v>0</v>
      </c>
      <c r="AN57" s="136">
        <f t="shared" si="2"/>
        <v>0</v>
      </c>
      <c r="AO57" s="136">
        <f t="shared" si="2"/>
        <v>0</v>
      </c>
      <c r="AP57" s="136">
        <f t="shared" si="2"/>
        <v>0</v>
      </c>
      <c r="AQ57" s="136">
        <f t="shared" si="2"/>
        <v>0</v>
      </c>
    </row>
    <row r="58" spans="1:43" x14ac:dyDescent="0.2">
      <c r="A58" s="107" t="s">
        <v>132</v>
      </c>
      <c r="B58" s="136">
        <f t="shared" si="0"/>
        <v>161900639885873.56</v>
      </c>
      <c r="C58" s="136">
        <f t="shared" si="3"/>
        <v>198152730222374.94</v>
      </c>
      <c r="D58" s="136">
        <f t="shared" si="3"/>
        <v>195141589982490.84</v>
      </c>
      <c r="E58" s="136">
        <f t="shared" si="3"/>
        <v>198926564157037.84</v>
      </c>
      <c r="F58" s="136">
        <f t="shared" si="3"/>
        <v>214692772358969.53</v>
      </c>
      <c r="G58" s="136">
        <f t="shared" si="3"/>
        <v>230458980560901.28</v>
      </c>
      <c r="H58" s="136">
        <f t="shared" si="3"/>
        <v>246225188762833.09</v>
      </c>
      <c r="I58" s="136">
        <f t="shared" si="3"/>
        <v>251696822711500.59</v>
      </c>
      <c r="J58" s="136">
        <f t="shared" si="3"/>
        <v>257168456660168.13</v>
      </c>
      <c r="K58" s="136">
        <f t="shared" si="3"/>
        <v>262640090608835.72</v>
      </c>
      <c r="L58" s="136">
        <f t="shared" si="2"/>
        <v>268111724557503.22</v>
      </c>
      <c r="M58" s="136">
        <f t="shared" si="2"/>
        <v>273583358506170.78</v>
      </c>
      <c r="N58" s="136">
        <f t="shared" si="2"/>
        <v>273974203115807.47</v>
      </c>
      <c r="O58" s="136">
        <f t="shared" si="2"/>
        <v>274365047725444.25</v>
      </c>
      <c r="P58" s="136">
        <f t="shared" si="2"/>
        <v>274755892335080.97</v>
      </c>
      <c r="Q58" s="136">
        <f t="shared" si="2"/>
        <v>275146736944717.75</v>
      </c>
      <c r="R58" s="136">
        <f t="shared" si="2"/>
        <v>275537581554354.5</v>
      </c>
      <c r="S58" s="136">
        <f t="shared" si="2"/>
        <v>272410940078107.22</v>
      </c>
      <c r="T58" s="136">
        <f t="shared" si="2"/>
        <v>269284298601860.06</v>
      </c>
      <c r="U58" s="136">
        <f t="shared" si="2"/>
        <v>266157657125612.81</v>
      </c>
      <c r="V58" s="136">
        <f t="shared" si="2"/>
        <v>263031015649365.56</v>
      </c>
      <c r="W58" s="136">
        <f t="shared" si="2"/>
        <v>259904374173118.38</v>
      </c>
      <c r="X58" s="136">
        <f t="shared" si="2"/>
        <v>254041897363311.78</v>
      </c>
      <c r="Y58" s="136">
        <f t="shared" si="2"/>
        <v>248179420553505.16</v>
      </c>
      <c r="Z58" s="136">
        <f t="shared" si="2"/>
        <v>242316943743698.59</v>
      </c>
      <c r="AA58" s="136">
        <f t="shared" si="2"/>
        <v>236454466933891.97</v>
      </c>
      <c r="AB58" s="136">
        <f t="shared" si="2"/>
        <v>230591990124085.38</v>
      </c>
      <c r="AC58" s="136">
        <f t="shared" si="2"/>
        <v>224729513314278.78</v>
      </c>
      <c r="AD58" s="136">
        <f t="shared" si="2"/>
        <v>218867036504472.16</v>
      </c>
      <c r="AE58" s="136">
        <f t="shared" si="2"/>
        <v>213004559694665.53</v>
      </c>
      <c r="AF58" s="136">
        <f t="shared" si="2"/>
        <v>207142082884858.91</v>
      </c>
      <c r="AG58" s="136">
        <f t="shared" si="2"/>
        <v>201279606075052.34</v>
      </c>
      <c r="AH58" s="136">
        <f t="shared" si="2"/>
        <v>196198781766068</v>
      </c>
      <c r="AI58" s="136">
        <f t="shared" si="2"/>
        <v>191117957457083.66</v>
      </c>
      <c r="AJ58" s="136">
        <f t="shared" si="2"/>
        <v>186037133148099.28</v>
      </c>
      <c r="AK58" s="136">
        <f t="shared" si="2"/>
        <v>180956308839114.94</v>
      </c>
      <c r="AL58" s="136">
        <f t="shared" si="2"/>
        <v>175875484530130.59</v>
      </c>
      <c r="AM58" s="136">
        <f t="shared" si="2"/>
        <v>170539434249387.81</v>
      </c>
      <c r="AN58" s="136">
        <f t="shared" si="2"/>
        <v>165203383968645.03</v>
      </c>
      <c r="AO58" s="136">
        <f t="shared" si="2"/>
        <v>159867333687902.22</v>
      </c>
      <c r="AP58" s="136">
        <f t="shared" si="2"/>
        <v>154531283407159.41</v>
      </c>
      <c r="AQ58" s="136">
        <f t="shared" si="2"/>
        <v>149195233126416.63</v>
      </c>
    </row>
    <row r="59" spans="1:43" x14ac:dyDescent="0.2">
      <c r="A59" s="107" t="s">
        <v>133</v>
      </c>
      <c r="B59" s="136">
        <f t="shared" si="0"/>
        <v>88744627188232.156</v>
      </c>
      <c r="C59" s="136">
        <f t="shared" si="3"/>
        <v>74411509245822.109</v>
      </c>
      <c r="D59" s="136">
        <f t="shared" si="3"/>
        <v>79387652125730.922</v>
      </c>
      <c r="E59" s="136">
        <f t="shared" si="3"/>
        <v>78738897210891.141</v>
      </c>
      <c r="F59" s="136">
        <f t="shared" si="3"/>
        <v>85991968702405.984</v>
      </c>
      <c r="G59" s="136">
        <f t="shared" si="3"/>
        <v>93245040193920.859</v>
      </c>
      <c r="H59" s="136">
        <f t="shared" si="3"/>
        <v>100498111685435.7</v>
      </c>
      <c r="I59" s="136">
        <f t="shared" si="3"/>
        <v>104158114001666.03</v>
      </c>
      <c r="J59" s="136">
        <f t="shared" si="3"/>
        <v>107818116317896.33</v>
      </c>
      <c r="K59" s="136">
        <f t="shared" si="3"/>
        <v>111478118634126.66</v>
      </c>
      <c r="L59" s="136">
        <f t="shared" si="2"/>
        <v>115138120950356.98</v>
      </c>
      <c r="M59" s="136">
        <f t="shared" si="2"/>
        <v>118798123266587.31</v>
      </c>
      <c r="N59" s="136">
        <f t="shared" si="2"/>
        <v>120900050485996.31</v>
      </c>
      <c r="O59" s="136">
        <f t="shared" si="2"/>
        <v>123001977705405.34</v>
      </c>
      <c r="P59" s="136">
        <f t="shared" si="2"/>
        <v>125103904924814.34</v>
      </c>
      <c r="Q59" s="136">
        <f t="shared" si="2"/>
        <v>127205832144223.36</v>
      </c>
      <c r="R59" s="136">
        <f t="shared" si="2"/>
        <v>129307759363632.36</v>
      </c>
      <c r="S59" s="136">
        <f t="shared" si="2"/>
        <v>130402380827214.33</v>
      </c>
      <c r="T59" s="136">
        <f t="shared" si="2"/>
        <v>131497002290796.28</v>
      </c>
      <c r="U59" s="136">
        <f t="shared" si="2"/>
        <v>132591623754378.25</v>
      </c>
      <c r="V59" s="136">
        <f t="shared" si="2"/>
        <v>133686245217960.2</v>
      </c>
      <c r="W59" s="136">
        <f t="shared" si="2"/>
        <v>134780866681542.16</v>
      </c>
      <c r="X59" s="136">
        <f t="shared" si="2"/>
        <v>135276184878260.91</v>
      </c>
      <c r="Y59" s="136">
        <f t="shared" si="2"/>
        <v>135771503074979.63</v>
      </c>
      <c r="Z59" s="136">
        <f t="shared" si="2"/>
        <v>136266821271698.38</v>
      </c>
      <c r="AA59" s="136">
        <f t="shared" si="2"/>
        <v>136762139468417.11</v>
      </c>
      <c r="AB59" s="136">
        <f t="shared" si="2"/>
        <v>137257457665135.86</v>
      </c>
      <c r="AC59" s="136">
        <f t="shared" si="2"/>
        <v>137238293568239</v>
      </c>
      <c r="AD59" s="136">
        <f t="shared" si="2"/>
        <v>137219129471342.14</v>
      </c>
      <c r="AE59" s="136">
        <f t="shared" si="2"/>
        <v>137199965374445.28</v>
      </c>
      <c r="AF59" s="136">
        <f t="shared" si="2"/>
        <v>137180801277548.44</v>
      </c>
      <c r="AG59" s="136">
        <f t="shared" si="2"/>
        <v>137161637180651.58</v>
      </c>
      <c r="AH59" s="136">
        <f t="shared" si="2"/>
        <v>136675050554708.33</v>
      </c>
      <c r="AI59" s="136">
        <f t="shared" si="2"/>
        <v>136188463928765.08</v>
      </c>
      <c r="AJ59" s="136">
        <f t="shared" si="2"/>
        <v>135701877302821.83</v>
      </c>
      <c r="AK59" s="136">
        <f t="shared" si="2"/>
        <v>135215290676878.59</v>
      </c>
      <c r="AL59" s="136">
        <f t="shared" si="2"/>
        <v>134728704050935.33</v>
      </c>
      <c r="AM59" s="136">
        <f t="shared" si="2"/>
        <v>134156219180025.39</v>
      </c>
      <c r="AN59" s="136">
        <f t="shared" si="2"/>
        <v>133583734309115.48</v>
      </c>
      <c r="AO59" s="136">
        <f t="shared" si="2"/>
        <v>133011249438205.55</v>
      </c>
      <c r="AP59" s="136">
        <f t="shared" si="2"/>
        <v>132438764567295.63</v>
      </c>
      <c r="AQ59" s="136">
        <f t="shared" si="2"/>
        <v>131866279696385.69</v>
      </c>
    </row>
    <row r="60" spans="1:43" x14ac:dyDescent="0.2">
      <c r="A60" s="107" t="s">
        <v>134</v>
      </c>
      <c r="B60" s="136">
        <f t="shared" si="0"/>
        <v>438668816298.15338</v>
      </c>
      <c r="C60" s="136">
        <f t="shared" si="3"/>
        <v>456613519227.62939</v>
      </c>
      <c r="D60" s="136">
        <f t="shared" si="3"/>
        <v>505372643539.72504</v>
      </c>
      <c r="E60" s="136">
        <f t="shared" si="3"/>
        <v>504132966402.92603</v>
      </c>
      <c r="F60" s="136">
        <f t="shared" si="3"/>
        <v>511461221951.30444</v>
      </c>
      <c r="G60" s="136">
        <f t="shared" si="3"/>
        <v>529400386945.25067</v>
      </c>
      <c r="H60" s="136">
        <f t="shared" si="3"/>
        <v>551712439440.57483</v>
      </c>
      <c r="I60" s="136">
        <f t="shared" si="3"/>
        <v>572550293926.7218</v>
      </c>
      <c r="J60" s="136">
        <f t="shared" si="3"/>
        <v>590406967675.34705</v>
      </c>
      <c r="K60" s="136">
        <f t="shared" si="3"/>
        <v>604996983356.20862</v>
      </c>
      <c r="L60" s="136">
        <f t="shared" si="2"/>
        <v>616092303535.60669</v>
      </c>
      <c r="M60" s="136">
        <f t="shared" si="2"/>
        <v>623528248216.22717</v>
      </c>
      <c r="N60" s="136">
        <f t="shared" si="2"/>
        <v>627331327039.43408</v>
      </c>
      <c r="O60" s="136">
        <f t="shared" si="2"/>
        <v>628093276823.57581</v>
      </c>
      <c r="P60" s="136">
        <f t="shared" si="2"/>
        <v>626583935741.06055</v>
      </c>
      <c r="Q60" s="136">
        <f t="shared" si="2"/>
        <v>623596868138.1803</v>
      </c>
      <c r="R60" s="136">
        <f t="shared" si="2"/>
        <v>619925879711.31006</v>
      </c>
      <c r="S60" s="136">
        <f t="shared" si="2"/>
        <v>616224306606.0752</v>
      </c>
      <c r="T60" s="136">
        <f t="shared" si="2"/>
        <v>612625199500.44128</v>
      </c>
      <c r="U60" s="136">
        <f t="shared" si="2"/>
        <v>609132890461.48853</v>
      </c>
      <c r="V60" s="136">
        <f t="shared" si="2"/>
        <v>605751629338.55774</v>
      </c>
      <c r="W60" s="136">
        <f t="shared" si="2"/>
        <v>602485592982.89844</v>
      </c>
      <c r="X60" s="136">
        <f t="shared" si="2"/>
        <v>599338894765.98914</v>
      </c>
      <c r="Y60" s="136">
        <f t="shared" si="2"/>
        <v>596315594393.89001</v>
      </c>
      <c r="Z60" s="136">
        <f t="shared" si="2"/>
        <v>593419708017.27295</v>
      </c>
      <c r="AA60" s="136">
        <f t="shared" si="2"/>
        <v>590655218639.16418</v>
      </c>
      <c r="AB60" s="136">
        <f t="shared" si="2"/>
        <v>588026086824.84253</v>
      </c>
      <c r="AC60" s="136">
        <f t="shared" si="2"/>
        <v>585536261720.85352</v>
      </c>
      <c r="AD60" s="136">
        <f t="shared" si="2"/>
        <v>583189692392.69873</v>
      </c>
      <c r="AE60" s="136">
        <f t="shared" si="2"/>
        <v>580990339493.43982</v>
      </c>
      <c r="AF60" s="136">
        <f t="shared" si="2"/>
        <v>578942187278.21509</v>
      </c>
      <c r="AG60" s="136">
        <f t="shared" si="2"/>
        <v>577049255982.56409</v>
      </c>
      <c r="AH60" s="136">
        <f t="shared" si="2"/>
        <v>575315614585.45251</v>
      </c>
      <c r="AI60" s="136">
        <f t="shared" si="2"/>
        <v>573745393981.02393</v>
      </c>
      <c r="AJ60" s="136">
        <f t="shared" si="2"/>
        <v>572342800586.36194</v>
      </c>
      <c r="AK60" s="136">
        <f t="shared" si="2"/>
        <v>571112130415.99463</v>
      </c>
      <c r="AL60" s="136">
        <f t="shared" si="2"/>
        <v>570057783657.48657</v>
      </c>
      <c r="AM60" s="136">
        <f t="shared" si="2"/>
        <v>569184279786.26941</v>
      </c>
      <c r="AN60" s="136">
        <f t="shared" si="2"/>
        <v>568496273261.89502</v>
      </c>
      <c r="AO60" s="136">
        <f t="shared" si="2"/>
        <v>567998569852.15991</v>
      </c>
      <c r="AP60" s="136">
        <f t="shared" si="2"/>
        <v>567696143636.10059</v>
      </c>
      <c r="AQ60" s="136">
        <f t="shared" si="2"/>
        <v>567594154741.72742</v>
      </c>
    </row>
    <row r="61" spans="1:43" x14ac:dyDescent="0.2">
      <c r="A61" s="107" t="s">
        <v>135</v>
      </c>
      <c r="B61" s="136">
        <f t="shared" si="0"/>
        <v>71830030002.084747</v>
      </c>
      <c r="C61" s="136">
        <f t="shared" si="3"/>
        <v>134806782537.70404</v>
      </c>
      <c r="D61" s="136">
        <f t="shared" si="3"/>
        <v>158044662345.99954</v>
      </c>
      <c r="E61" s="136">
        <f t="shared" si="3"/>
        <v>166326507800.38879</v>
      </c>
      <c r="F61" s="136">
        <f t="shared" si="3"/>
        <v>170175420576.09457</v>
      </c>
      <c r="G61" s="136">
        <f t="shared" si="3"/>
        <v>179703886734.00577</v>
      </c>
      <c r="H61" s="136">
        <f t="shared" si="3"/>
        <v>191745510187.7038</v>
      </c>
      <c r="I61" s="136">
        <f t="shared" si="3"/>
        <v>203161488701.66617</v>
      </c>
      <c r="J61" s="136">
        <f t="shared" si="3"/>
        <v>213297373330.69199</v>
      </c>
      <c r="K61" s="136">
        <f t="shared" si="3"/>
        <v>222278054622.24734</v>
      </c>
      <c r="L61" s="136">
        <f t="shared" si="2"/>
        <v>230310451868.19565</v>
      </c>
      <c r="M61" s="136">
        <f t="shared" si="2"/>
        <v>237670735033.52975</v>
      </c>
      <c r="N61" s="136">
        <f t="shared" si="2"/>
        <v>244641839601.4769</v>
      </c>
      <c r="O61" s="136">
        <f t="shared" si="2"/>
        <v>251340480129.13141</v>
      </c>
      <c r="P61" s="136">
        <f t="shared" si="2"/>
        <v>257847834367.12146</v>
      </c>
      <c r="Q61" s="136">
        <f t="shared" si="2"/>
        <v>264257021915.80319</v>
      </c>
      <c r="R61" s="136">
        <f t="shared" si="2"/>
        <v>270672568416.9827</v>
      </c>
      <c r="S61" s="136">
        <f t="shared" si="2"/>
        <v>277186667973.57526</v>
      </c>
      <c r="T61" s="136">
        <f t="shared" si="2"/>
        <v>283804198077.13214</v>
      </c>
      <c r="U61" s="136">
        <f t="shared" si="2"/>
        <v>290505755562.01312</v>
      </c>
      <c r="V61" s="136">
        <f t="shared" si="2"/>
        <v>297270066483.13245</v>
      </c>
      <c r="W61" s="136">
        <f t="shared" si="2"/>
        <v>304073937253.64789</v>
      </c>
      <c r="X61" s="136">
        <f t="shared" si="2"/>
        <v>310892222740.13269</v>
      </c>
      <c r="Y61" s="136">
        <f t="shared" si="2"/>
        <v>317697813730.02051</v>
      </c>
      <c r="Z61" s="136">
        <f t="shared" si="2"/>
        <v>324461646219.40167</v>
      </c>
      <c r="AA61" s="136">
        <f t="shared" si="2"/>
        <v>331152734956.12195</v>
      </c>
      <c r="AB61" s="136">
        <f t="shared" si="2"/>
        <v>337738233606.71405</v>
      </c>
      <c r="AC61" s="136">
        <f t="shared" si="2"/>
        <v>344183523789.28265</v>
      </c>
      <c r="AD61" s="136">
        <f t="shared" si="2"/>
        <v>350452335022.02411</v>
      </c>
      <c r="AE61" s="136">
        <f t="shared" si="2"/>
        <v>356506897372.98846</v>
      </c>
      <c r="AF61" s="136">
        <f t="shared" si="2"/>
        <v>362308128256.85889</v>
      </c>
      <c r="AG61" s="136">
        <f t="shared" si="2"/>
        <v>367815854405.89423</v>
      </c>
      <c r="AH61" s="136">
        <f t="shared" si="2"/>
        <v>372989069543.61902</v>
      </c>
      <c r="AI61" s="136">
        <f t="shared" si="2"/>
        <v>377786227712.24048</v>
      </c>
      <c r="AJ61" s="136">
        <f t="shared" si="2"/>
        <v>382165571551.47882</v>
      </c>
      <c r="AK61" s="136">
        <f t="shared" si="2"/>
        <v>386085494103.40289</v>
      </c>
      <c r="AL61" s="136">
        <f t="shared" si="2"/>
        <v>389504931933.99292</v>
      </c>
      <c r="AM61" s="136">
        <f t="shared" si="2"/>
        <v>392383786529.42224</v>
      </c>
      <c r="AN61" s="136">
        <f t="shared" si="2"/>
        <v>394683370058.66705</v>
      </c>
      <c r="AO61" s="136">
        <f t="shared" si="2"/>
        <v>396366870712.41473</v>
      </c>
      <c r="AP61" s="136">
        <f t="shared" si="2"/>
        <v>397399831952.57025</v>
      </c>
      <c r="AQ61" s="136">
        <f t="shared" si="2"/>
        <v>397750639161.17657</v>
      </c>
    </row>
    <row r="62" spans="1:43" x14ac:dyDescent="0.2">
      <c r="A62" s="107" t="s">
        <v>136</v>
      </c>
      <c r="B62" s="136">
        <f t="shared" si="0"/>
        <v>2887006988359.896</v>
      </c>
      <c r="C62" s="136">
        <f t="shared" si="3"/>
        <v>1977489873209.8369</v>
      </c>
      <c r="D62" s="136">
        <f t="shared" si="3"/>
        <v>1968222228244.7146</v>
      </c>
      <c r="E62" s="136">
        <f t="shared" si="3"/>
        <v>1770473715716.1011</v>
      </c>
      <c r="F62" s="136">
        <f t="shared" si="3"/>
        <v>1846800344353.0415</v>
      </c>
      <c r="G62" s="136">
        <f t="shared" si="3"/>
        <v>1923126972989.9824</v>
      </c>
      <c r="H62" s="136">
        <f t="shared" si="3"/>
        <v>1999453601626.9229</v>
      </c>
      <c r="I62" s="136">
        <f t="shared" si="3"/>
        <v>2024804929223.8745</v>
      </c>
      <c r="J62" s="136">
        <f t="shared" si="3"/>
        <v>2050156256820.8267</v>
      </c>
      <c r="K62" s="136">
        <f t="shared" si="3"/>
        <v>2075507584417.7788</v>
      </c>
      <c r="L62" s="136">
        <f t="shared" si="2"/>
        <v>2100858912014.7305</v>
      </c>
      <c r="M62" s="136">
        <f t="shared" si="2"/>
        <v>2126210239611.6826</v>
      </c>
      <c r="N62" s="136">
        <f t="shared" si="2"/>
        <v>2102148279290.5464</v>
      </c>
      <c r="O62" s="136">
        <f t="shared" si="2"/>
        <v>2078086318969.4094</v>
      </c>
      <c r="P62" s="136">
        <f t="shared" si="2"/>
        <v>2054024358648.2732</v>
      </c>
      <c r="Q62" s="136">
        <f t="shared" si="2"/>
        <v>2029962398327.1367</v>
      </c>
      <c r="R62" s="136">
        <f t="shared" si="2"/>
        <v>2005900438006.0005</v>
      </c>
      <c r="S62" s="136">
        <f t="shared" si="2"/>
        <v>1971554683615.4368</v>
      </c>
      <c r="T62" s="136">
        <f t="shared" si="2"/>
        <v>1937208929224.8733</v>
      </c>
      <c r="U62" s="136">
        <f t="shared" si="2"/>
        <v>1902863174834.3101</v>
      </c>
      <c r="V62" s="136">
        <f t="shared" si="2"/>
        <v>1868517420443.7468</v>
      </c>
      <c r="W62" s="136">
        <f t="shared" si="2"/>
        <v>1834171666053.1833</v>
      </c>
      <c r="X62" s="136">
        <f t="shared" si="2"/>
        <v>1787069273107.6917</v>
      </c>
      <c r="Y62" s="136">
        <f t="shared" si="2"/>
        <v>1739966880162.2002</v>
      </c>
      <c r="Z62" s="136">
        <f t="shared" si="2"/>
        <v>1692864487216.7085</v>
      </c>
      <c r="AA62" s="136">
        <f t="shared" si="2"/>
        <v>1645762094271.217</v>
      </c>
      <c r="AB62" s="136">
        <f t="shared" si="2"/>
        <v>1598659701325.7256</v>
      </c>
      <c r="AC62" s="136">
        <f t="shared" si="2"/>
        <v>1562289578023.8574</v>
      </c>
      <c r="AD62" s="136">
        <f t="shared" si="2"/>
        <v>1525919454721.9897</v>
      </c>
      <c r="AE62" s="136">
        <f t="shared" si="2"/>
        <v>1489549331420.1216</v>
      </c>
      <c r="AF62" s="136">
        <f t="shared" si="2"/>
        <v>1453179208118.2539</v>
      </c>
      <c r="AG62" s="136">
        <f t="shared" si="2"/>
        <v>1416809084816.386</v>
      </c>
      <c r="AH62" s="136">
        <f t="shared" si="2"/>
        <v>1394933442919.4585</v>
      </c>
      <c r="AI62" s="136">
        <f t="shared" si="2"/>
        <v>1373057801022.5308</v>
      </c>
      <c r="AJ62" s="136">
        <f t="shared" si="2"/>
        <v>1351182159125.6033</v>
      </c>
      <c r="AK62" s="136">
        <f t="shared" si="2"/>
        <v>1329306517228.6755</v>
      </c>
      <c r="AL62" s="136">
        <f t="shared" si="2"/>
        <v>1307430875331.748</v>
      </c>
      <c r="AM62" s="136">
        <f t="shared" si="2"/>
        <v>1296508941979.3145</v>
      </c>
      <c r="AN62" s="136">
        <f t="shared" si="2"/>
        <v>1285587008626.8809</v>
      </c>
      <c r="AO62" s="136">
        <f t="shared" si="2"/>
        <v>1274665075274.4473</v>
      </c>
      <c r="AP62" s="136">
        <f t="shared" si="2"/>
        <v>1263743141922.0139</v>
      </c>
      <c r="AQ62" s="136">
        <f t="shared" si="2"/>
        <v>1252821208569.5801</v>
      </c>
    </row>
    <row r="63" spans="1:43" x14ac:dyDescent="0.2">
      <c r="A63" s="107" t="s">
        <v>137</v>
      </c>
      <c r="B63" s="136">
        <f t="shared" si="0"/>
        <v>39520206225377.844</v>
      </c>
      <c r="C63" s="136">
        <f t="shared" si="3"/>
        <v>39290669866076.844</v>
      </c>
      <c r="D63" s="136">
        <f t="shared" si="3"/>
        <v>38201205398120.078</v>
      </c>
      <c r="E63" s="136">
        <f t="shared" si="3"/>
        <v>37563427978973.164</v>
      </c>
      <c r="F63" s="136">
        <f t="shared" si="3"/>
        <v>40540590998786.547</v>
      </c>
      <c r="G63" s="136">
        <f t="shared" si="3"/>
        <v>43517754018599.93</v>
      </c>
      <c r="H63" s="136">
        <f t="shared" si="3"/>
        <v>46494917038413.32</v>
      </c>
      <c r="I63" s="136">
        <f t="shared" si="3"/>
        <v>47528137417044.727</v>
      </c>
      <c r="J63" s="136">
        <f t="shared" si="3"/>
        <v>48561357795676.133</v>
      </c>
      <c r="K63" s="136">
        <f t="shared" si="3"/>
        <v>49594578174307.539</v>
      </c>
      <c r="L63" s="136">
        <f t="shared" si="2"/>
        <v>50627798552938.953</v>
      </c>
      <c r="M63" s="136">
        <f t="shared" si="2"/>
        <v>51661018931570.352</v>
      </c>
      <c r="N63" s="136">
        <f t="shared" si="2"/>
        <v>51734820387186.883</v>
      </c>
      <c r="O63" s="136">
        <f t="shared" si="2"/>
        <v>51808621842803.414</v>
      </c>
      <c r="P63" s="136">
        <f t="shared" si="2"/>
        <v>51882423298419.938</v>
      </c>
      <c r="Q63" s="136">
        <f t="shared" si="2"/>
        <v>51956224754036.469</v>
      </c>
      <c r="R63" s="136">
        <f t="shared" si="2"/>
        <v>52030026209653</v>
      </c>
      <c r="S63" s="136">
        <f t="shared" si="2"/>
        <v>51439614564720.766</v>
      </c>
      <c r="T63" s="136">
        <f t="shared" si="2"/>
        <v>50849202919788.531</v>
      </c>
      <c r="U63" s="136">
        <f t="shared" si="2"/>
        <v>50258791274856.297</v>
      </c>
      <c r="V63" s="136">
        <f t="shared" si="2"/>
        <v>49668379629924.07</v>
      </c>
      <c r="W63" s="136">
        <f t="shared" si="2"/>
        <v>49077967984991.836</v>
      </c>
      <c r="X63" s="136">
        <f t="shared" si="2"/>
        <v>47970946150743.898</v>
      </c>
      <c r="Y63" s="136">
        <f t="shared" si="2"/>
        <v>46863924316495.961</v>
      </c>
      <c r="Z63" s="136">
        <f t="shared" si="2"/>
        <v>45756902482248.031</v>
      </c>
      <c r="AA63" s="136">
        <f t="shared" si="2"/>
        <v>44649880648000.094</v>
      </c>
      <c r="AB63" s="136">
        <f t="shared" si="2"/>
        <v>43542858813752.156</v>
      </c>
      <c r="AC63" s="136">
        <f t="shared" si="2"/>
        <v>42435836979504.219</v>
      </c>
      <c r="AD63" s="136">
        <f t="shared" si="2"/>
        <v>41328815145256.289</v>
      </c>
      <c r="AE63" s="136">
        <f t="shared" si="2"/>
        <v>40221793311008.344</v>
      </c>
      <c r="AF63" s="136">
        <f t="shared" si="2"/>
        <v>39114771476760.414</v>
      </c>
      <c r="AG63" s="136">
        <f t="shared" si="2"/>
        <v>38007749642512.477</v>
      </c>
      <c r="AH63" s="136">
        <f t="shared" si="2"/>
        <v>37048330719497.594</v>
      </c>
      <c r="AI63" s="136">
        <f t="shared" si="2"/>
        <v>36088911796482.719</v>
      </c>
      <c r="AJ63" s="136">
        <f t="shared" si="2"/>
        <v>35129492873467.84</v>
      </c>
      <c r="AK63" s="136">
        <f t="shared" si="2"/>
        <v>34170073950452.961</v>
      </c>
      <c r="AL63" s="136">
        <f t="shared" si="2"/>
        <v>33210655027438.086</v>
      </c>
      <c r="AM63" s="136">
        <f t="shared" si="2"/>
        <v>32203038218796.441</v>
      </c>
      <c r="AN63" s="136">
        <f t="shared" si="2"/>
        <v>31195421410154.793</v>
      </c>
      <c r="AO63" s="136">
        <f t="shared" si="2"/>
        <v>30187804601513.152</v>
      </c>
      <c r="AP63" s="136">
        <f t="shared" si="2"/>
        <v>29180187792871.504</v>
      </c>
      <c r="AQ63" s="136">
        <f t="shared" ref="AQ63:AQ74" si="4">SUMIFS(AQ$2:AQ$44,$AR$2:$AR$44,$A63)</f>
        <v>28172570984229.867</v>
      </c>
    </row>
    <row r="64" spans="1:43" x14ac:dyDescent="0.2">
      <c r="A64" s="107" t="s">
        <v>138</v>
      </c>
      <c r="B64" s="136">
        <f t="shared" si="0"/>
        <v>0</v>
      </c>
      <c r="C64" s="136">
        <f t="shared" si="3"/>
        <v>0</v>
      </c>
      <c r="D64" s="136">
        <f t="shared" si="3"/>
        <v>0</v>
      </c>
      <c r="E64" s="136">
        <f t="shared" si="3"/>
        <v>0</v>
      </c>
      <c r="F64" s="136">
        <f t="shared" si="3"/>
        <v>0</v>
      </c>
      <c r="G64" s="136">
        <f t="shared" si="3"/>
        <v>0</v>
      </c>
      <c r="H64" s="136">
        <f t="shared" si="3"/>
        <v>0</v>
      </c>
      <c r="I64" s="136">
        <f t="shared" si="3"/>
        <v>0</v>
      </c>
      <c r="J64" s="136">
        <f t="shared" si="3"/>
        <v>0</v>
      </c>
      <c r="K64" s="136">
        <f t="shared" si="3"/>
        <v>0</v>
      </c>
      <c r="L64" s="136">
        <f t="shared" si="3"/>
        <v>0</v>
      </c>
      <c r="M64" s="136">
        <f t="shared" si="3"/>
        <v>0</v>
      </c>
      <c r="N64" s="136">
        <f t="shared" si="3"/>
        <v>0</v>
      </c>
      <c r="O64" s="136">
        <f t="shared" si="3"/>
        <v>0</v>
      </c>
      <c r="P64" s="136">
        <f t="shared" si="3"/>
        <v>0</v>
      </c>
      <c r="Q64" s="136">
        <f t="shared" si="3"/>
        <v>0</v>
      </c>
      <c r="R64" s="136">
        <f t="shared" si="3"/>
        <v>0</v>
      </c>
      <c r="S64" s="136">
        <f t="shared" si="3"/>
        <v>0</v>
      </c>
      <c r="T64" s="136">
        <f t="shared" si="3"/>
        <v>0</v>
      </c>
      <c r="U64" s="136">
        <f t="shared" si="3"/>
        <v>0</v>
      </c>
      <c r="V64" s="136">
        <f t="shared" si="3"/>
        <v>0</v>
      </c>
      <c r="W64" s="136">
        <f t="shared" si="3"/>
        <v>0</v>
      </c>
      <c r="X64" s="136">
        <f t="shared" si="3"/>
        <v>0</v>
      </c>
      <c r="Y64" s="136">
        <f t="shared" si="3"/>
        <v>0</v>
      </c>
      <c r="Z64" s="136">
        <f t="shared" si="3"/>
        <v>0</v>
      </c>
      <c r="AA64" s="136">
        <f t="shared" si="3"/>
        <v>0</v>
      </c>
      <c r="AB64" s="136">
        <f t="shared" si="3"/>
        <v>0</v>
      </c>
      <c r="AC64" s="136">
        <f t="shared" si="3"/>
        <v>0</v>
      </c>
      <c r="AD64" s="136">
        <f t="shared" si="3"/>
        <v>0</v>
      </c>
      <c r="AE64" s="136">
        <f t="shared" si="3"/>
        <v>0</v>
      </c>
      <c r="AF64" s="136">
        <f t="shared" si="3"/>
        <v>0</v>
      </c>
      <c r="AG64" s="136">
        <f t="shared" si="3"/>
        <v>0</v>
      </c>
      <c r="AH64" s="136">
        <f t="shared" si="3"/>
        <v>0</v>
      </c>
      <c r="AI64" s="136">
        <f t="shared" si="3"/>
        <v>0</v>
      </c>
      <c r="AJ64" s="136">
        <f t="shared" si="3"/>
        <v>0</v>
      </c>
      <c r="AK64" s="136">
        <f t="shared" si="3"/>
        <v>0</v>
      </c>
      <c r="AL64" s="136">
        <f t="shared" si="3"/>
        <v>0</v>
      </c>
      <c r="AM64" s="136">
        <f t="shared" si="3"/>
        <v>0</v>
      </c>
      <c r="AN64" s="136">
        <f t="shared" si="3"/>
        <v>0</v>
      </c>
      <c r="AO64" s="136">
        <f t="shared" si="3"/>
        <v>0</v>
      </c>
      <c r="AP64" s="136">
        <f t="shared" si="3"/>
        <v>0</v>
      </c>
      <c r="AQ64" s="136">
        <f t="shared" si="4"/>
        <v>0</v>
      </c>
    </row>
    <row r="65" spans="1:43" x14ac:dyDescent="0.2">
      <c r="A65" s="107" t="s">
        <v>139</v>
      </c>
      <c r="B65" s="136">
        <f t="shared" si="0"/>
        <v>0</v>
      </c>
      <c r="C65" s="136">
        <f t="shared" si="3"/>
        <v>0</v>
      </c>
      <c r="D65" s="136">
        <f t="shared" si="3"/>
        <v>0</v>
      </c>
      <c r="E65" s="136">
        <f t="shared" si="3"/>
        <v>0</v>
      </c>
      <c r="F65" s="136">
        <f t="shared" si="3"/>
        <v>0</v>
      </c>
      <c r="G65" s="136">
        <f t="shared" si="3"/>
        <v>0</v>
      </c>
      <c r="H65" s="136">
        <f t="shared" si="3"/>
        <v>0</v>
      </c>
      <c r="I65" s="136">
        <f t="shared" si="3"/>
        <v>0</v>
      </c>
      <c r="J65" s="136">
        <f t="shared" si="3"/>
        <v>0</v>
      </c>
      <c r="K65" s="136">
        <f t="shared" si="3"/>
        <v>0</v>
      </c>
      <c r="L65" s="136">
        <f t="shared" si="3"/>
        <v>0</v>
      </c>
      <c r="M65" s="136">
        <f t="shared" si="3"/>
        <v>0</v>
      </c>
      <c r="N65" s="136">
        <f t="shared" si="3"/>
        <v>0</v>
      </c>
      <c r="O65" s="136">
        <f t="shared" si="3"/>
        <v>0</v>
      </c>
      <c r="P65" s="136">
        <f t="shared" si="3"/>
        <v>0</v>
      </c>
      <c r="Q65" s="136">
        <f t="shared" si="3"/>
        <v>0</v>
      </c>
      <c r="R65" s="136">
        <f t="shared" si="3"/>
        <v>0</v>
      </c>
      <c r="S65" s="136">
        <f t="shared" si="3"/>
        <v>0</v>
      </c>
      <c r="T65" s="136">
        <f t="shared" si="3"/>
        <v>0</v>
      </c>
      <c r="U65" s="136">
        <f t="shared" si="3"/>
        <v>0</v>
      </c>
      <c r="V65" s="136">
        <f t="shared" si="3"/>
        <v>0</v>
      </c>
      <c r="W65" s="136">
        <f t="shared" si="3"/>
        <v>0</v>
      </c>
      <c r="X65" s="136">
        <f t="shared" si="3"/>
        <v>0</v>
      </c>
      <c r="Y65" s="136">
        <f t="shared" si="3"/>
        <v>0</v>
      </c>
      <c r="Z65" s="136">
        <f t="shared" si="3"/>
        <v>0</v>
      </c>
      <c r="AA65" s="136">
        <f t="shared" si="3"/>
        <v>0</v>
      </c>
      <c r="AB65" s="136">
        <f t="shared" si="3"/>
        <v>0</v>
      </c>
      <c r="AC65" s="136">
        <f t="shared" si="3"/>
        <v>0</v>
      </c>
      <c r="AD65" s="136">
        <f t="shared" si="3"/>
        <v>0</v>
      </c>
      <c r="AE65" s="136">
        <f t="shared" si="3"/>
        <v>0</v>
      </c>
      <c r="AF65" s="136">
        <f t="shared" si="3"/>
        <v>0</v>
      </c>
      <c r="AG65" s="136">
        <f t="shared" si="3"/>
        <v>0</v>
      </c>
      <c r="AH65" s="136">
        <f t="shared" si="3"/>
        <v>0</v>
      </c>
      <c r="AI65" s="136">
        <f t="shared" si="3"/>
        <v>0</v>
      </c>
      <c r="AJ65" s="136">
        <f t="shared" si="3"/>
        <v>0</v>
      </c>
      <c r="AK65" s="136">
        <f t="shared" si="3"/>
        <v>0</v>
      </c>
      <c r="AL65" s="136">
        <f t="shared" si="3"/>
        <v>0</v>
      </c>
      <c r="AM65" s="136">
        <f t="shared" si="3"/>
        <v>0</v>
      </c>
      <c r="AN65" s="136">
        <f t="shared" si="3"/>
        <v>0</v>
      </c>
      <c r="AO65" s="136">
        <f t="shared" si="3"/>
        <v>0</v>
      </c>
      <c r="AP65" s="136">
        <f t="shared" si="3"/>
        <v>0</v>
      </c>
      <c r="AQ65" s="136">
        <f t="shared" si="4"/>
        <v>0</v>
      </c>
    </row>
    <row r="66" spans="1:43" x14ac:dyDescent="0.2">
      <c r="A66" s="107" t="s">
        <v>140</v>
      </c>
      <c r="B66" s="136">
        <f t="shared" si="0"/>
        <v>0</v>
      </c>
      <c r="C66" s="136">
        <f t="shared" si="3"/>
        <v>0</v>
      </c>
      <c r="D66" s="136">
        <f t="shared" si="3"/>
        <v>0</v>
      </c>
      <c r="E66" s="136">
        <f t="shared" si="3"/>
        <v>0</v>
      </c>
      <c r="F66" s="136">
        <f t="shared" si="3"/>
        <v>0</v>
      </c>
      <c r="G66" s="136">
        <f t="shared" si="3"/>
        <v>0</v>
      </c>
      <c r="H66" s="136">
        <f t="shared" si="3"/>
        <v>0</v>
      </c>
      <c r="I66" s="136">
        <f t="shared" si="3"/>
        <v>0</v>
      </c>
      <c r="J66" s="136">
        <f t="shared" si="3"/>
        <v>0</v>
      </c>
      <c r="K66" s="136">
        <f t="shared" si="3"/>
        <v>0</v>
      </c>
      <c r="L66" s="136">
        <f t="shared" si="3"/>
        <v>0</v>
      </c>
      <c r="M66" s="136">
        <f t="shared" si="3"/>
        <v>0</v>
      </c>
      <c r="N66" s="136">
        <f t="shared" si="3"/>
        <v>0</v>
      </c>
      <c r="O66" s="136">
        <f t="shared" si="3"/>
        <v>0</v>
      </c>
      <c r="P66" s="136">
        <f t="shared" si="3"/>
        <v>0</v>
      </c>
      <c r="Q66" s="136">
        <f t="shared" si="3"/>
        <v>0</v>
      </c>
      <c r="R66" s="136">
        <f t="shared" si="3"/>
        <v>0</v>
      </c>
      <c r="S66" s="136">
        <f t="shared" si="3"/>
        <v>0</v>
      </c>
      <c r="T66" s="136">
        <f t="shared" si="3"/>
        <v>0</v>
      </c>
      <c r="U66" s="136">
        <f t="shared" si="3"/>
        <v>0</v>
      </c>
      <c r="V66" s="136">
        <f t="shared" si="3"/>
        <v>0</v>
      </c>
      <c r="W66" s="136">
        <f t="shared" si="3"/>
        <v>0</v>
      </c>
      <c r="X66" s="136">
        <f t="shared" si="3"/>
        <v>0</v>
      </c>
      <c r="Y66" s="136">
        <f t="shared" si="3"/>
        <v>0</v>
      </c>
      <c r="Z66" s="136">
        <f t="shared" si="3"/>
        <v>0</v>
      </c>
      <c r="AA66" s="136">
        <f t="shared" si="3"/>
        <v>0</v>
      </c>
      <c r="AB66" s="136">
        <f t="shared" si="3"/>
        <v>0</v>
      </c>
      <c r="AC66" s="136">
        <f t="shared" si="3"/>
        <v>0</v>
      </c>
      <c r="AD66" s="136">
        <f t="shared" si="3"/>
        <v>0</v>
      </c>
      <c r="AE66" s="136">
        <f t="shared" si="3"/>
        <v>0</v>
      </c>
      <c r="AF66" s="136">
        <f t="shared" si="3"/>
        <v>0</v>
      </c>
      <c r="AG66" s="136">
        <f t="shared" si="3"/>
        <v>0</v>
      </c>
      <c r="AH66" s="136">
        <f t="shared" si="3"/>
        <v>0</v>
      </c>
      <c r="AI66" s="136">
        <f t="shared" si="3"/>
        <v>0</v>
      </c>
      <c r="AJ66" s="136">
        <f t="shared" si="3"/>
        <v>0</v>
      </c>
      <c r="AK66" s="136">
        <f t="shared" si="3"/>
        <v>0</v>
      </c>
      <c r="AL66" s="136">
        <f t="shared" si="3"/>
        <v>0</v>
      </c>
      <c r="AM66" s="136">
        <f t="shared" si="3"/>
        <v>0</v>
      </c>
      <c r="AN66" s="136">
        <f t="shared" si="3"/>
        <v>0</v>
      </c>
      <c r="AO66" s="136">
        <f t="shared" si="3"/>
        <v>0</v>
      </c>
      <c r="AP66" s="136">
        <f t="shared" si="3"/>
        <v>0</v>
      </c>
      <c r="AQ66" s="136">
        <f t="shared" si="4"/>
        <v>0</v>
      </c>
    </row>
    <row r="67" spans="1:43" x14ac:dyDescent="0.2">
      <c r="A67" s="107" t="s">
        <v>141</v>
      </c>
      <c r="B67" s="136">
        <f t="shared" si="0"/>
        <v>0</v>
      </c>
      <c r="C67" s="136">
        <f t="shared" si="3"/>
        <v>0</v>
      </c>
      <c r="D67" s="136">
        <f t="shared" si="3"/>
        <v>0</v>
      </c>
      <c r="E67" s="136">
        <f t="shared" si="3"/>
        <v>0</v>
      </c>
      <c r="F67" s="136">
        <f t="shared" si="3"/>
        <v>0</v>
      </c>
      <c r="G67" s="136">
        <f t="shared" si="3"/>
        <v>0</v>
      </c>
      <c r="H67" s="136">
        <f t="shared" si="3"/>
        <v>0</v>
      </c>
      <c r="I67" s="136">
        <f t="shared" si="3"/>
        <v>0</v>
      </c>
      <c r="J67" s="136">
        <f t="shared" si="3"/>
        <v>0</v>
      </c>
      <c r="K67" s="136">
        <f t="shared" si="3"/>
        <v>0</v>
      </c>
      <c r="L67" s="136">
        <f t="shared" si="3"/>
        <v>0</v>
      </c>
      <c r="M67" s="136">
        <f t="shared" si="3"/>
        <v>0</v>
      </c>
      <c r="N67" s="136">
        <f t="shared" si="3"/>
        <v>0</v>
      </c>
      <c r="O67" s="136">
        <f t="shared" si="3"/>
        <v>0</v>
      </c>
      <c r="P67" s="136">
        <f t="shared" si="3"/>
        <v>0</v>
      </c>
      <c r="Q67" s="136">
        <f t="shared" si="3"/>
        <v>0</v>
      </c>
      <c r="R67" s="136">
        <f t="shared" si="3"/>
        <v>0</v>
      </c>
      <c r="S67" s="136">
        <f t="shared" si="3"/>
        <v>0</v>
      </c>
      <c r="T67" s="136">
        <f t="shared" si="3"/>
        <v>0</v>
      </c>
      <c r="U67" s="136">
        <f t="shared" si="3"/>
        <v>0</v>
      </c>
      <c r="V67" s="136">
        <f t="shared" si="3"/>
        <v>0</v>
      </c>
      <c r="W67" s="136">
        <f t="shared" si="3"/>
        <v>0</v>
      </c>
      <c r="X67" s="136">
        <f t="shared" si="3"/>
        <v>0</v>
      </c>
      <c r="Y67" s="136">
        <f t="shared" si="3"/>
        <v>0</v>
      </c>
      <c r="Z67" s="136">
        <f t="shared" si="3"/>
        <v>0</v>
      </c>
      <c r="AA67" s="136">
        <f t="shared" si="3"/>
        <v>0</v>
      </c>
      <c r="AB67" s="136">
        <f t="shared" si="3"/>
        <v>0</v>
      </c>
      <c r="AC67" s="136">
        <f t="shared" si="3"/>
        <v>0</v>
      </c>
      <c r="AD67" s="136">
        <f t="shared" si="3"/>
        <v>0</v>
      </c>
      <c r="AE67" s="136">
        <f t="shared" si="3"/>
        <v>0</v>
      </c>
      <c r="AF67" s="136">
        <f t="shared" si="3"/>
        <v>0</v>
      </c>
      <c r="AG67" s="136">
        <f t="shared" si="3"/>
        <v>0</v>
      </c>
      <c r="AH67" s="136">
        <f t="shared" si="3"/>
        <v>0</v>
      </c>
      <c r="AI67" s="136">
        <f t="shared" si="3"/>
        <v>0</v>
      </c>
      <c r="AJ67" s="136">
        <f t="shared" si="3"/>
        <v>0</v>
      </c>
      <c r="AK67" s="136">
        <f t="shared" si="3"/>
        <v>0</v>
      </c>
      <c r="AL67" s="136">
        <f t="shared" si="3"/>
        <v>0</v>
      </c>
      <c r="AM67" s="136">
        <f t="shared" si="3"/>
        <v>0</v>
      </c>
      <c r="AN67" s="136">
        <f t="shared" si="3"/>
        <v>0</v>
      </c>
      <c r="AO67" s="136">
        <f t="shared" si="3"/>
        <v>0</v>
      </c>
      <c r="AP67" s="136">
        <f t="shared" si="3"/>
        <v>0</v>
      </c>
      <c r="AQ67" s="136">
        <f t="shared" si="4"/>
        <v>0</v>
      </c>
    </row>
    <row r="68" spans="1:43" x14ac:dyDescent="0.2">
      <c r="A68" s="107" t="s">
        <v>142</v>
      </c>
      <c r="B68" s="136">
        <f t="shared" si="0"/>
        <v>0</v>
      </c>
      <c r="C68" s="136">
        <f t="shared" si="3"/>
        <v>0</v>
      </c>
      <c r="D68" s="136">
        <f t="shared" si="3"/>
        <v>0</v>
      </c>
      <c r="E68" s="136">
        <f t="shared" si="3"/>
        <v>0</v>
      </c>
      <c r="F68" s="136">
        <f t="shared" si="3"/>
        <v>0</v>
      </c>
      <c r="G68" s="136">
        <f t="shared" si="3"/>
        <v>0</v>
      </c>
      <c r="H68" s="136">
        <f t="shared" si="3"/>
        <v>0</v>
      </c>
      <c r="I68" s="136">
        <f t="shared" si="3"/>
        <v>0</v>
      </c>
      <c r="J68" s="136">
        <f t="shared" si="3"/>
        <v>0</v>
      </c>
      <c r="K68" s="136">
        <f t="shared" si="3"/>
        <v>0</v>
      </c>
      <c r="L68" s="136">
        <f t="shared" si="3"/>
        <v>0</v>
      </c>
      <c r="M68" s="136">
        <f t="shared" si="3"/>
        <v>0</v>
      </c>
      <c r="N68" s="136">
        <f t="shared" si="3"/>
        <v>0</v>
      </c>
      <c r="O68" s="136">
        <f t="shared" si="3"/>
        <v>0</v>
      </c>
      <c r="P68" s="136">
        <f t="shared" si="3"/>
        <v>0</v>
      </c>
      <c r="Q68" s="136">
        <f t="shared" si="3"/>
        <v>0</v>
      </c>
      <c r="R68" s="136">
        <f t="shared" si="3"/>
        <v>0</v>
      </c>
      <c r="S68" s="136">
        <f t="shared" si="3"/>
        <v>0</v>
      </c>
      <c r="T68" s="136">
        <f t="shared" si="3"/>
        <v>0</v>
      </c>
      <c r="U68" s="136">
        <f t="shared" si="3"/>
        <v>0</v>
      </c>
      <c r="V68" s="136">
        <f t="shared" si="3"/>
        <v>0</v>
      </c>
      <c r="W68" s="136">
        <f t="shared" si="3"/>
        <v>0</v>
      </c>
      <c r="X68" s="136">
        <f t="shared" si="3"/>
        <v>0</v>
      </c>
      <c r="Y68" s="136">
        <f t="shared" si="3"/>
        <v>0</v>
      </c>
      <c r="Z68" s="136">
        <f t="shared" si="3"/>
        <v>0</v>
      </c>
      <c r="AA68" s="136">
        <f t="shared" si="3"/>
        <v>0</v>
      </c>
      <c r="AB68" s="136">
        <f t="shared" si="3"/>
        <v>0</v>
      </c>
      <c r="AC68" s="136">
        <f t="shared" si="3"/>
        <v>0</v>
      </c>
      <c r="AD68" s="136">
        <f t="shared" si="3"/>
        <v>0</v>
      </c>
      <c r="AE68" s="136">
        <f t="shared" si="3"/>
        <v>0</v>
      </c>
      <c r="AF68" s="136">
        <f t="shared" si="3"/>
        <v>0</v>
      </c>
      <c r="AG68" s="136">
        <f t="shared" si="3"/>
        <v>0</v>
      </c>
      <c r="AH68" s="136">
        <f t="shared" si="3"/>
        <v>0</v>
      </c>
      <c r="AI68" s="136">
        <f t="shared" ref="AI68:AP74" si="5">SUMIFS(AI$2:AI$44,$AR$2:$AR$44,$A68)</f>
        <v>0</v>
      </c>
      <c r="AJ68" s="136">
        <f t="shared" si="5"/>
        <v>0</v>
      </c>
      <c r="AK68" s="136">
        <f t="shared" si="5"/>
        <v>0</v>
      </c>
      <c r="AL68" s="136">
        <f t="shared" si="5"/>
        <v>0</v>
      </c>
      <c r="AM68" s="136">
        <f t="shared" si="5"/>
        <v>0</v>
      </c>
      <c r="AN68" s="136">
        <f t="shared" si="5"/>
        <v>0</v>
      </c>
      <c r="AO68" s="136">
        <f t="shared" si="5"/>
        <v>0</v>
      </c>
      <c r="AP68" s="136">
        <f t="shared" si="5"/>
        <v>0</v>
      </c>
      <c r="AQ68" s="136">
        <f t="shared" si="4"/>
        <v>0</v>
      </c>
    </row>
    <row r="69" spans="1:43" x14ac:dyDescent="0.2">
      <c r="A69" s="107" t="s">
        <v>143</v>
      </c>
      <c r="B69" s="136">
        <f t="shared" si="0"/>
        <v>0</v>
      </c>
      <c r="C69" s="136">
        <f t="shared" ref="C69:AH74" si="6">SUMIFS(C$2:C$44,$AR$2:$AR$44,$A69)</f>
        <v>0</v>
      </c>
      <c r="D69" s="136">
        <f t="shared" si="6"/>
        <v>0</v>
      </c>
      <c r="E69" s="136">
        <f t="shared" si="6"/>
        <v>0</v>
      </c>
      <c r="F69" s="136">
        <f t="shared" si="6"/>
        <v>0</v>
      </c>
      <c r="G69" s="136">
        <f t="shared" si="6"/>
        <v>0</v>
      </c>
      <c r="H69" s="136">
        <f t="shared" si="6"/>
        <v>0</v>
      </c>
      <c r="I69" s="136">
        <f t="shared" si="6"/>
        <v>0</v>
      </c>
      <c r="J69" s="136">
        <f t="shared" si="6"/>
        <v>0</v>
      </c>
      <c r="K69" s="136">
        <f t="shared" si="6"/>
        <v>0</v>
      </c>
      <c r="L69" s="136">
        <f t="shared" si="6"/>
        <v>0</v>
      </c>
      <c r="M69" s="136">
        <f t="shared" si="6"/>
        <v>0</v>
      </c>
      <c r="N69" s="136">
        <f t="shared" si="6"/>
        <v>0</v>
      </c>
      <c r="O69" s="136">
        <f t="shared" si="6"/>
        <v>0</v>
      </c>
      <c r="P69" s="136">
        <f t="shared" si="6"/>
        <v>0</v>
      </c>
      <c r="Q69" s="136">
        <f t="shared" si="6"/>
        <v>0</v>
      </c>
      <c r="R69" s="136">
        <f t="shared" si="6"/>
        <v>0</v>
      </c>
      <c r="S69" s="136">
        <f t="shared" si="6"/>
        <v>0</v>
      </c>
      <c r="T69" s="136">
        <f t="shared" si="6"/>
        <v>0</v>
      </c>
      <c r="U69" s="136">
        <f t="shared" si="6"/>
        <v>0</v>
      </c>
      <c r="V69" s="136">
        <f t="shared" si="6"/>
        <v>0</v>
      </c>
      <c r="W69" s="136">
        <f t="shared" si="6"/>
        <v>0</v>
      </c>
      <c r="X69" s="136">
        <f t="shared" si="6"/>
        <v>0</v>
      </c>
      <c r="Y69" s="136">
        <f t="shared" si="6"/>
        <v>0</v>
      </c>
      <c r="Z69" s="136">
        <f t="shared" si="6"/>
        <v>0</v>
      </c>
      <c r="AA69" s="136">
        <f t="shared" si="6"/>
        <v>0</v>
      </c>
      <c r="AB69" s="136">
        <f t="shared" si="6"/>
        <v>0</v>
      </c>
      <c r="AC69" s="136">
        <f t="shared" si="6"/>
        <v>0</v>
      </c>
      <c r="AD69" s="136">
        <f t="shared" si="6"/>
        <v>0</v>
      </c>
      <c r="AE69" s="136">
        <f t="shared" si="6"/>
        <v>0</v>
      </c>
      <c r="AF69" s="136">
        <f t="shared" si="6"/>
        <v>0</v>
      </c>
      <c r="AG69" s="136">
        <f t="shared" si="6"/>
        <v>0</v>
      </c>
      <c r="AH69" s="136">
        <f t="shared" si="6"/>
        <v>0</v>
      </c>
      <c r="AI69" s="136">
        <f t="shared" si="5"/>
        <v>0</v>
      </c>
      <c r="AJ69" s="136">
        <f t="shared" si="5"/>
        <v>0</v>
      </c>
      <c r="AK69" s="136">
        <f t="shared" si="5"/>
        <v>0</v>
      </c>
      <c r="AL69" s="136">
        <f t="shared" si="5"/>
        <v>0</v>
      </c>
      <c r="AM69" s="136">
        <f t="shared" si="5"/>
        <v>0</v>
      </c>
      <c r="AN69" s="136">
        <f t="shared" si="5"/>
        <v>0</v>
      </c>
      <c r="AO69" s="136">
        <f t="shared" si="5"/>
        <v>0</v>
      </c>
      <c r="AP69" s="136">
        <f t="shared" si="5"/>
        <v>0</v>
      </c>
      <c r="AQ69" s="136">
        <f t="shared" si="4"/>
        <v>0</v>
      </c>
    </row>
    <row r="70" spans="1:43" x14ac:dyDescent="0.2">
      <c r="A70" s="107" t="s">
        <v>144</v>
      </c>
      <c r="B70" s="136">
        <f t="shared" si="0"/>
        <v>0</v>
      </c>
      <c r="C70" s="136">
        <f t="shared" si="6"/>
        <v>0</v>
      </c>
      <c r="D70" s="136">
        <f t="shared" si="6"/>
        <v>0</v>
      </c>
      <c r="E70" s="136">
        <f t="shared" si="6"/>
        <v>0</v>
      </c>
      <c r="F70" s="136">
        <f t="shared" si="6"/>
        <v>0</v>
      </c>
      <c r="G70" s="136">
        <f t="shared" si="6"/>
        <v>0</v>
      </c>
      <c r="H70" s="136">
        <f t="shared" si="6"/>
        <v>0</v>
      </c>
      <c r="I70" s="136">
        <f t="shared" si="6"/>
        <v>0</v>
      </c>
      <c r="J70" s="136">
        <f t="shared" si="6"/>
        <v>0</v>
      </c>
      <c r="K70" s="136">
        <f t="shared" si="6"/>
        <v>0</v>
      </c>
      <c r="L70" s="136">
        <f t="shared" si="6"/>
        <v>0</v>
      </c>
      <c r="M70" s="136">
        <f t="shared" si="6"/>
        <v>0</v>
      </c>
      <c r="N70" s="136">
        <f t="shared" si="6"/>
        <v>0</v>
      </c>
      <c r="O70" s="136">
        <f t="shared" si="6"/>
        <v>0</v>
      </c>
      <c r="P70" s="136">
        <f t="shared" si="6"/>
        <v>0</v>
      </c>
      <c r="Q70" s="136">
        <f t="shared" si="6"/>
        <v>0</v>
      </c>
      <c r="R70" s="136">
        <f t="shared" si="6"/>
        <v>0</v>
      </c>
      <c r="S70" s="136">
        <f t="shared" si="6"/>
        <v>0</v>
      </c>
      <c r="T70" s="136">
        <f t="shared" si="6"/>
        <v>0</v>
      </c>
      <c r="U70" s="136">
        <f t="shared" si="6"/>
        <v>0</v>
      </c>
      <c r="V70" s="136">
        <f t="shared" si="6"/>
        <v>0</v>
      </c>
      <c r="W70" s="136">
        <f t="shared" si="6"/>
        <v>0</v>
      </c>
      <c r="X70" s="136">
        <f t="shared" si="6"/>
        <v>0</v>
      </c>
      <c r="Y70" s="136">
        <f t="shared" si="6"/>
        <v>0</v>
      </c>
      <c r="Z70" s="136">
        <f t="shared" si="6"/>
        <v>0</v>
      </c>
      <c r="AA70" s="136">
        <f t="shared" si="6"/>
        <v>0</v>
      </c>
      <c r="AB70" s="136">
        <f t="shared" si="6"/>
        <v>0</v>
      </c>
      <c r="AC70" s="136">
        <f t="shared" si="6"/>
        <v>0</v>
      </c>
      <c r="AD70" s="136">
        <f t="shared" si="6"/>
        <v>0</v>
      </c>
      <c r="AE70" s="136">
        <f t="shared" si="6"/>
        <v>0</v>
      </c>
      <c r="AF70" s="136">
        <f t="shared" si="6"/>
        <v>0</v>
      </c>
      <c r="AG70" s="136">
        <f t="shared" si="6"/>
        <v>0</v>
      </c>
      <c r="AH70" s="136">
        <f t="shared" si="6"/>
        <v>0</v>
      </c>
      <c r="AI70" s="136">
        <f t="shared" si="5"/>
        <v>0</v>
      </c>
      <c r="AJ70" s="136">
        <f t="shared" si="5"/>
        <v>0</v>
      </c>
      <c r="AK70" s="136">
        <f t="shared" si="5"/>
        <v>0</v>
      </c>
      <c r="AL70" s="136">
        <f t="shared" si="5"/>
        <v>0</v>
      </c>
      <c r="AM70" s="136">
        <f t="shared" si="5"/>
        <v>0</v>
      </c>
      <c r="AN70" s="136">
        <f t="shared" si="5"/>
        <v>0</v>
      </c>
      <c r="AO70" s="136">
        <f t="shared" si="5"/>
        <v>0</v>
      </c>
      <c r="AP70" s="136">
        <f t="shared" si="5"/>
        <v>0</v>
      </c>
      <c r="AQ70" s="136">
        <f t="shared" si="4"/>
        <v>0</v>
      </c>
    </row>
    <row r="71" spans="1:43" x14ac:dyDescent="0.2">
      <c r="A71" s="107" t="s">
        <v>145</v>
      </c>
      <c r="B71" s="136">
        <f t="shared" si="0"/>
        <v>151122920264.12634</v>
      </c>
      <c r="C71" s="136">
        <f t="shared" si="6"/>
        <v>220592916879.8793</v>
      </c>
      <c r="D71" s="136">
        <f t="shared" si="6"/>
        <v>258159180412.0993</v>
      </c>
      <c r="E71" s="136">
        <f t="shared" si="6"/>
        <v>259099395050.24478</v>
      </c>
      <c r="F71" s="136">
        <f t="shared" si="6"/>
        <v>262814388987.54724</v>
      </c>
      <c r="G71" s="136">
        <f t="shared" si="6"/>
        <v>271916868892.53857</v>
      </c>
      <c r="H71" s="136">
        <f t="shared" si="6"/>
        <v>283260241933.62286</v>
      </c>
      <c r="I71" s="136">
        <f t="shared" si="6"/>
        <v>293930900117.75476</v>
      </c>
      <c r="J71" s="136">
        <f t="shared" si="6"/>
        <v>303333748387.11414</v>
      </c>
      <c r="K71" s="136">
        <f t="shared" si="6"/>
        <v>311535326808.95581</v>
      </c>
      <c r="L71" s="136">
        <f t="shared" si="6"/>
        <v>318639909094.7392</v>
      </c>
      <c r="M71" s="136">
        <f t="shared" si="6"/>
        <v>324783946695.86212</v>
      </c>
      <c r="N71" s="136">
        <f t="shared" si="6"/>
        <v>330117930608.12854</v>
      </c>
      <c r="O71" s="136">
        <f t="shared" si="6"/>
        <v>334762081888.95105</v>
      </c>
      <c r="P71" s="136">
        <f t="shared" si="6"/>
        <v>338837794091.5849</v>
      </c>
      <c r="Q71" s="136">
        <f t="shared" si="6"/>
        <v>342477246809.69275</v>
      </c>
      <c r="R71" s="136">
        <f t="shared" si="6"/>
        <v>345821305578.19464</v>
      </c>
      <c r="S71" s="136">
        <f t="shared" si="6"/>
        <v>348992373886.40271</v>
      </c>
      <c r="T71" s="136">
        <f t="shared" si="6"/>
        <v>352014865599.05658</v>
      </c>
      <c r="U71" s="136">
        <f t="shared" si="6"/>
        <v>354888418420.84381</v>
      </c>
      <c r="V71" s="136">
        <f t="shared" si="6"/>
        <v>357612988043.71228</v>
      </c>
      <c r="W71" s="136">
        <f t="shared" si="6"/>
        <v>360188840757.39191</v>
      </c>
      <c r="X71" s="136">
        <f t="shared" si="6"/>
        <v>362616545262.36298</v>
      </c>
      <c r="Y71" s="136">
        <f t="shared" si="6"/>
        <v>364896963754.4126</v>
      </c>
      <c r="Z71" s="136">
        <f t="shared" si="6"/>
        <v>367031242350.84113</v>
      </c>
      <c r="AA71" s="136">
        <f t="shared" si="6"/>
        <v>369020800928.79199</v>
      </c>
      <c r="AB71" s="136">
        <f t="shared" si="6"/>
        <v>370867322446.18616</v>
      </c>
      <c r="AC71" s="136">
        <f t="shared" si="6"/>
        <v>372572741815.25183</v>
      </c>
      <c r="AD71" s="136">
        <f t="shared" si="6"/>
        <v>374139234397.85022</v>
      </c>
      <c r="AE71" s="136">
        <f t="shared" si="6"/>
        <v>375569204190.54236</v>
      </c>
      <c r="AF71" s="136">
        <f t="shared" si="6"/>
        <v>376865271765.81201</v>
      </c>
      <c r="AG71" s="136">
        <f t="shared" si="6"/>
        <v>378030262034.01941</v>
      </c>
      <c r="AH71" s="136">
        <f t="shared" si="6"/>
        <v>379067191888.50122</v>
      </c>
      <c r="AI71" s="136">
        <f t="shared" si="5"/>
        <v>379979257793.88409</v>
      </c>
      <c r="AJ71" s="136">
        <f t="shared" si="5"/>
        <v>380769823375.08606</v>
      </c>
      <c r="AK71" s="136">
        <f t="shared" si="5"/>
        <v>381442407061.72192</v>
      </c>
      <c r="AL71" s="136">
        <f t="shared" si="5"/>
        <v>382000669839.71533</v>
      </c>
      <c r="AM71" s="136">
        <f t="shared" si="5"/>
        <v>382448403158.89215</v>
      </c>
      <c r="AN71" s="136">
        <f t="shared" si="5"/>
        <v>382789517042.21552</v>
      </c>
      <c r="AO71" s="136">
        <f t="shared" si="5"/>
        <v>383028028439.12256</v>
      </c>
      <c r="AP71" s="136">
        <f t="shared" si="5"/>
        <v>383168049862.24219</v>
      </c>
      <c r="AQ71" s="136">
        <f t="shared" si="4"/>
        <v>383213778343.5022</v>
      </c>
    </row>
    <row r="72" spans="1:43" x14ac:dyDescent="0.2">
      <c r="A72" s="107" t="s">
        <v>146</v>
      </c>
      <c r="B72" s="136">
        <f t="shared" si="0"/>
        <v>0</v>
      </c>
      <c r="C72" s="136">
        <f t="shared" si="6"/>
        <v>2102195727363.6272</v>
      </c>
      <c r="D72" s="136">
        <f t="shared" si="6"/>
        <v>2584953563133.9751</v>
      </c>
      <c r="E72" s="136">
        <f t="shared" si="6"/>
        <v>2791308840150.0024</v>
      </c>
      <c r="F72" s="136">
        <f t="shared" si="6"/>
        <v>2918557967653.0044</v>
      </c>
      <c r="G72" s="136">
        <f t="shared" si="6"/>
        <v>3244538855519.334</v>
      </c>
      <c r="H72" s="136">
        <f t="shared" si="6"/>
        <v>3678043794121.0049</v>
      </c>
      <c r="I72" s="136">
        <f t="shared" si="6"/>
        <v>4109092558893.0576</v>
      </c>
      <c r="J72" s="136">
        <f t="shared" si="6"/>
        <v>4508677463411.6084</v>
      </c>
      <c r="K72" s="136">
        <f t="shared" si="6"/>
        <v>4879401411326.3643</v>
      </c>
      <c r="L72" s="136">
        <f t="shared" si="6"/>
        <v>5230437052534.627</v>
      </c>
      <c r="M72" s="136">
        <f t="shared" si="6"/>
        <v>5577035176548.6113</v>
      </c>
      <c r="N72" s="136">
        <f t="shared" si="6"/>
        <v>5935964266329.915</v>
      </c>
      <c r="O72" s="136">
        <f t="shared" si="6"/>
        <v>6310802385252.1689</v>
      </c>
      <c r="P72" s="136">
        <f t="shared" si="6"/>
        <v>6701234443681.04</v>
      </c>
      <c r="Q72" s="136">
        <f t="shared" si="6"/>
        <v>7106790120943.1855</v>
      </c>
      <c r="R72" s="136">
        <f t="shared" si="6"/>
        <v>7526830458102.6621</v>
      </c>
      <c r="S72" s="136">
        <f t="shared" si="6"/>
        <v>7960529967194.8701</v>
      </c>
      <c r="T72" s="136">
        <f t="shared" si="6"/>
        <v>8406847128543.6582</v>
      </c>
      <c r="U72" s="136">
        <f t="shared" si="6"/>
        <v>8864525130328.7871</v>
      </c>
      <c r="V72" s="136">
        <f t="shared" si="6"/>
        <v>9332087315223.5449</v>
      </c>
      <c r="W72" s="136">
        <f t="shared" si="6"/>
        <v>9807830243308.5859</v>
      </c>
      <c r="X72" s="136">
        <f t="shared" si="6"/>
        <v>10289819386212.332</v>
      </c>
      <c r="Y72" s="136">
        <f t="shared" si="6"/>
        <v>10775887878178.451</v>
      </c>
      <c r="Z72" s="136">
        <f t="shared" si="6"/>
        <v>11263638739070.84</v>
      </c>
      <c r="AA72" s="136">
        <f t="shared" si="6"/>
        <v>11750450960791.248</v>
      </c>
      <c r="AB72" s="136">
        <f t="shared" si="6"/>
        <v>12233489810918.264</v>
      </c>
      <c r="AC72" s="136">
        <f t="shared" si="6"/>
        <v>12709721654584.275</v>
      </c>
      <c r="AD72" s="136">
        <f t="shared" si="6"/>
        <v>13175933527076.598</v>
      </c>
      <c r="AE72" s="136">
        <f t="shared" si="6"/>
        <v>13628757605246.199</v>
      </c>
      <c r="AF72" s="136">
        <f t="shared" si="6"/>
        <v>14064700625949.986</v>
      </c>
      <c r="AG72" s="136">
        <f t="shared" si="6"/>
        <v>14480178185498.303</v>
      </c>
      <c r="AH72" s="136">
        <f t="shared" si="6"/>
        <v>14871553727172.137</v>
      </c>
      <c r="AI72" s="136">
        <f t="shared" si="5"/>
        <v>15235181886789.432</v>
      </c>
      <c r="AJ72" s="136">
        <f t="shared" si="5"/>
        <v>15567455722240.916</v>
      </c>
      <c r="AK72" s="136">
        <f t="shared" si="5"/>
        <v>15864857205804.424</v>
      </c>
      <c r="AL72" s="136">
        <f t="shared" si="5"/>
        <v>16124010212442.391</v>
      </c>
      <c r="AM72" s="136">
        <f t="shared" si="5"/>
        <v>16341735098300.398</v>
      </c>
      <c r="AN72" s="136">
        <f t="shared" si="5"/>
        <v>16515103836760.176</v>
      </c>
      <c r="AO72" s="136">
        <f t="shared" si="5"/>
        <v>16641494570380.496</v>
      </c>
      <c r="AP72" s="136">
        <f t="shared" si="5"/>
        <v>16718644351601.742</v>
      </c>
      <c r="AQ72" s="136">
        <f t="shared" si="4"/>
        <v>16744698788649.641</v>
      </c>
    </row>
    <row r="73" spans="1:43" x14ac:dyDescent="0.2">
      <c r="A73" s="107" t="s">
        <v>147</v>
      </c>
      <c r="B73" s="136">
        <f t="shared" si="0"/>
        <v>0</v>
      </c>
      <c r="C73" s="136">
        <f t="shared" si="6"/>
        <v>0</v>
      </c>
      <c r="D73" s="136">
        <f t="shared" si="6"/>
        <v>0</v>
      </c>
      <c r="E73" s="136">
        <f t="shared" si="6"/>
        <v>0</v>
      </c>
      <c r="F73" s="136">
        <f t="shared" si="6"/>
        <v>0</v>
      </c>
      <c r="G73" s="136">
        <f t="shared" si="6"/>
        <v>0</v>
      </c>
      <c r="H73" s="136">
        <f t="shared" si="6"/>
        <v>0</v>
      </c>
      <c r="I73" s="136">
        <f t="shared" si="6"/>
        <v>0</v>
      </c>
      <c r="J73" s="136">
        <f t="shared" si="6"/>
        <v>0</v>
      </c>
      <c r="K73" s="136">
        <f t="shared" si="6"/>
        <v>0</v>
      </c>
      <c r="L73" s="136">
        <f t="shared" si="6"/>
        <v>0</v>
      </c>
      <c r="M73" s="136">
        <f t="shared" si="6"/>
        <v>0</v>
      </c>
      <c r="N73" s="136">
        <f t="shared" si="6"/>
        <v>0</v>
      </c>
      <c r="O73" s="136">
        <f t="shared" si="6"/>
        <v>0</v>
      </c>
      <c r="P73" s="136">
        <f t="shared" si="6"/>
        <v>0</v>
      </c>
      <c r="Q73" s="136">
        <f t="shared" si="6"/>
        <v>0</v>
      </c>
      <c r="R73" s="136">
        <f t="shared" si="6"/>
        <v>0</v>
      </c>
      <c r="S73" s="136">
        <f t="shared" si="6"/>
        <v>0</v>
      </c>
      <c r="T73" s="136">
        <f t="shared" si="6"/>
        <v>0</v>
      </c>
      <c r="U73" s="136">
        <f t="shared" si="6"/>
        <v>0</v>
      </c>
      <c r="V73" s="136">
        <f t="shared" si="6"/>
        <v>0</v>
      </c>
      <c r="W73" s="136">
        <f t="shared" si="6"/>
        <v>0</v>
      </c>
      <c r="X73" s="136">
        <f t="shared" si="6"/>
        <v>0</v>
      </c>
      <c r="Y73" s="136">
        <f t="shared" si="6"/>
        <v>0</v>
      </c>
      <c r="Z73" s="136">
        <f t="shared" si="6"/>
        <v>0</v>
      </c>
      <c r="AA73" s="136">
        <f t="shared" si="6"/>
        <v>0</v>
      </c>
      <c r="AB73" s="136">
        <f t="shared" si="6"/>
        <v>0</v>
      </c>
      <c r="AC73" s="136">
        <f t="shared" si="6"/>
        <v>0</v>
      </c>
      <c r="AD73" s="136">
        <f t="shared" si="6"/>
        <v>0</v>
      </c>
      <c r="AE73" s="136">
        <f t="shared" si="6"/>
        <v>0</v>
      </c>
      <c r="AF73" s="136">
        <f t="shared" si="6"/>
        <v>0</v>
      </c>
      <c r="AG73" s="136">
        <f t="shared" si="6"/>
        <v>0</v>
      </c>
      <c r="AH73" s="136">
        <f t="shared" si="6"/>
        <v>0</v>
      </c>
      <c r="AI73" s="136">
        <f t="shared" si="5"/>
        <v>0</v>
      </c>
      <c r="AJ73" s="136">
        <f t="shared" si="5"/>
        <v>0</v>
      </c>
      <c r="AK73" s="136">
        <f t="shared" si="5"/>
        <v>0</v>
      </c>
      <c r="AL73" s="136">
        <f t="shared" si="5"/>
        <v>0</v>
      </c>
      <c r="AM73" s="136">
        <f t="shared" si="5"/>
        <v>0</v>
      </c>
      <c r="AN73" s="136">
        <f t="shared" si="5"/>
        <v>0</v>
      </c>
      <c r="AO73" s="136">
        <f t="shared" si="5"/>
        <v>0</v>
      </c>
      <c r="AP73" s="136">
        <f t="shared" si="5"/>
        <v>0</v>
      </c>
      <c r="AQ73" s="136">
        <f t="shared" si="4"/>
        <v>0</v>
      </c>
    </row>
    <row r="74" spans="1:43" x14ac:dyDescent="0.2">
      <c r="A74" s="108" t="s">
        <v>340</v>
      </c>
      <c r="B74" s="238">
        <f t="shared" si="0"/>
        <v>0</v>
      </c>
      <c r="C74" s="238">
        <f t="shared" si="6"/>
        <v>0</v>
      </c>
      <c r="D74" s="238">
        <f t="shared" si="6"/>
        <v>0</v>
      </c>
      <c r="E74" s="238">
        <f t="shared" si="6"/>
        <v>0</v>
      </c>
      <c r="F74" s="238">
        <f t="shared" si="6"/>
        <v>0</v>
      </c>
      <c r="G74" s="238">
        <f t="shared" si="6"/>
        <v>0</v>
      </c>
      <c r="H74" s="238">
        <f t="shared" si="6"/>
        <v>0</v>
      </c>
      <c r="I74" s="238">
        <f t="shared" si="6"/>
        <v>0</v>
      </c>
      <c r="J74" s="238">
        <f t="shared" si="6"/>
        <v>0</v>
      </c>
      <c r="K74" s="238">
        <f t="shared" si="6"/>
        <v>0</v>
      </c>
      <c r="L74" s="238">
        <f t="shared" si="6"/>
        <v>0</v>
      </c>
      <c r="M74" s="238">
        <f t="shared" si="6"/>
        <v>0</v>
      </c>
      <c r="N74" s="238">
        <f t="shared" si="6"/>
        <v>0</v>
      </c>
      <c r="O74" s="238">
        <f t="shared" si="6"/>
        <v>0</v>
      </c>
      <c r="P74" s="238">
        <f t="shared" si="6"/>
        <v>0</v>
      </c>
      <c r="Q74" s="238">
        <f t="shared" si="6"/>
        <v>0</v>
      </c>
      <c r="R74" s="238">
        <f t="shared" si="6"/>
        <v>0</v>
      </c>
      <c r="S74" s="238">
        <f t="shared" si="6"/>
        <v>0</v>
      </c>
      <c r="T74" s="238">
        <f t="shared" si="6"/>
        <v>0</v>
      </c>
      <c r="U74" s="238">
        <f t="shared" si="6"/>
        <v>0</v>
      </c>
      <c r="V74" s="238">
        <f t="shared" si="6"/>
        <v>0</v>
      </c>
      <c r="W74" s="238">
        <f t="shared" si="6"/>
        <v>0</v>
      </c>
      <c r="X74" s="238">
        <f t="shared" si="6"/>
        <v>0</v>
      </c>
      <c r="Y74" s="238">
        <f t="shared" si="6"/>
        <v>0</v>
      </c>
      <c r="Z74" s="238">
        <f t="shared" si="6"/>
        <v>0</v>
      </c>
      <c r="AA74" s="238">
        <f t="shared" si="6"/>
        <v>0</v>
      </c>
      <c r="AB74" s="238">
        <f t="shared" si="6"/>
        <v>0</v>
      </c>
      <c r="AC74" s="238">
        <f t="shared" si="6"/>
        <v>0</v>
      </c>
      <c r="AD74" s="238">
        <f t="shared" si="6"/>
        <v>0</v>
      </c>
      <c r="AE74" s="238">
        <f t="shared" si="6"/>
        <v>0</v>
      </c>
      <c r="AF74" s="238">
        <f t="shared" si="6"/>
        <v>0</v>
      </c>
      <c r="AG74" s="238">
        <f t="shared" si="6"/>
        <v>0</v>
      </c>
      <c r="AH74" s="238">
        <f t="shared" si="6"/>
        <v>0</v>
      </c>
      <c r="AI74" s="238">
        <f t="shared" si="5"/>
        <v>0</v>
      </c>
      <c r="AJ74" s="238">
        <f t="shared" si="5"/>
        <v>0</v>
      </c>
      <c r="AK74" s="238">
        <f t="shared" si="5"/>
        <v>0</v>
      </c>
      <c r="AL74" s="238">
        <f t="shared" si="5"/>
        <v>0</v>
      </c>
      <c r="AM74" s="238">
        <f t="shared" si="5"/>
        <v>0</v>
      </c>
      <c r="AN74" s="238">
        <f t="shared" si="5"/>
        <v>0</v>
      </c>
      <c r="AO74" s="238">
        <f t="shared" si="5"/>
        <v>0</v>
      </c>
      <c r="AP74" s="238">
        <f t="shared" si="5"/>
        <v>0</v>
      </c>
      <c r="AQ74" s="238">
        <f t="shared" si="4"/>
        <v>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624D-EECA-4917-B3C8-763FF83E5513}">
  <sheetPr codeName="Sheet18"/>
  <dimension ref="A1:AR74"/>
  <sheetViews>
    <sheetView topLeftCell="A32" workbookViewId="0">
      <selection activeCell="B50" sqref="B50:AQ74"/>
    </sheetView>
    <sheetView workbookViewId="1"/>
  </sheetViews>
  <sheetFormatPr defaultRowHeight="14.25" x14ac:dyDescent="0.2"/>
  <cols>
    <col min="1" max="1" width="27.375" customWidth="1"/>
    <col min="2" max="43" width="9.875" style="136" customWidth="1"/>
    <col min="44" max="4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36" t="s">
        <v>351</v>
      </c>
      <c r="B2" s="224">
        <v>0</v>
      </c>
      <c r="C2" s="224">
        <v>0</v>
      </c>
      <c r="D2" s="224">
        <v>0</v>
      </c>
      <c r="E2" s="224">
        <v>0</v>
      </c>
      <c r="F2" s="224">
        <v>0</v>
      </c>
      <c r="G2" s="224">
        <v>0</v>
      </c>
      <c r="H2" s="224">
        <v>0</v>
      </c>
      <c r="I2" s="224">
        <v>0</v>
      </c>
      <c r="J2" s="224">
        <v>0</v>
      </c>
      <c r="K2" s="224">
        <v>0</v>
      </c>
      <c r="L2" s="224">
        <v>0</v>
      </c>
      <c r="M2" s="224">
        <v>0</v>
      </c>
      <c r="N2" s="224">
        <v>0</v>
      </c>
      <c r="O2" s="224">
        <v>0</v>
      </c>
      <c r="P2" s="224">
        <v>0</v>
      </c>
      <c r="Q2" s="224">
        <v>0</v>
      </c>
      <c r="R2" s="224">
        <v>0</v>
      </c>
      <c r="S2" s="224">
        <v>0</v>
      </c>
      <c r="T2" s="224">
        <v>0</v>
      </c>
      <c r="U2" s="224">
        <v>0</v>
      </c>
      <c r="V2" s="224">
        <v>0</v>
      </c>
      <c r="W2" s="224">
        <v>0</v>
      </c>
      <c r="X2" s="224">
        <v>0</v>
      </c>
      <c r="Y2" s="224">
        <v>0</v>
      </c>
      <c r="Z2" s="224">
        <v>0</v>
      </c>
      <c r="AA2" s="224">
        <v>0</v>
      </c>
      <c r="AB2" s="224">
        <v>0</v>
      </c>
      <c r="AC2" s="224">
        <v>0</v>
      </c>
      <c r="AD2" s="224">
        <v>0</v>
      </c>
      <c r="AE2" s="224">
        <v>0</v>
      </c>
      <c r="AF2" s="224">
        <v>0</v>
      </c>
      <c r="AG2" s="224">
        <v>0</v>
      </c>
      <c r="AH2" s="224">
        <v>0</v>
      </c>
      <c r="AI2" s="224">
        <v>0</v>
      </c>
      <c r="AJ2" s="224">
        <v>0</v>
      </c>
      <c r="AK2" s="224">
        <v>0</v>
      </c>
      <c r="AL2" s="224">
        <v>0</v>
      </c>
      <c r="AM2" s="224">
        <v>0</v>
      </c>
      <c r="AN2" s="224">
        <v>0</v>
      </c>
      <c r="AO2" s="224">
        <v>0</v>
      </c>
      <c r="AP2" s="224">
        <v>0</v>
      </c>
      <c r="AQ2" s="224">
        <v>0</v>
      </c>
      <c r="AR2" s="136" t="str">
        <f>VLOOKUP($A2,'Sector Match'!$A$1:$B$43,2,0)</f>
        <v>agriculture and forestry 01T03</v>
      </c>
    </row>
    <row r="3" spans="1:44" x14ac:dyDescent="0.2">
      <c r="A3" s="36" t="s">
        <v>2</v>
      </c>
      <c r="B3" s="233">
        <f>'Non-energy Use 2019'!F115</f>
        <v>0</v>
      </c>
      <c r="C3" s="394">
        <f>'Non-energy Use 2020'!F115</f>
        <v>0</v>
      </c>
      <c r="D3" s="394">
        <f>$C3*VLOOKUP($A3,'Non-energy Multiplier'!$A$1:$AQ$44,COLUMN('Non-energy Multiplier'!D$1),0)</f>
        <v>0</v>
      </c>
      <c r="E3" s="394">
        <f>$C3*VLOOKUP($A3,'Non-energy Multiplier'!$A$1:$AQ$44,COLUMN('Non-energy Multiplier'!E$1),0)</f>
        <v>0</v>
      </c>
      <c r="F3" s="394">
        <f>$C3*VLOOKUP($A3,'Non-energy Multiplier'!$A$1:$AQ$44,COLUMN('Non-energy Multiplier'!F$1),0)</f>
        <v>0</v>
      </c>
      <c r="G3" s="394">
        <f>$C3*VLOOKUP($A3,'Non-energy Multiplier'!$A$1:$AQ$44,COLUMN('Non-energy Multiplier'!G$1),0)</f>
        <v>0</v>
      </c>
      <c r="H3" s="394">
        <f>$C3*VLOOKUP($A3,'Non-energy Multiplier'!$A$1:$AQ$44,COLUMN('Non-energy Multiplier'!H$1),0)</f>
        <v>0</v>
      </c>
      <c r="I3" s="394">
        <f>$C3*VLOOKUP($A3,'Non-energy Multiplier'!$A$1:$AQ$44,COLUMN('Non-energy Multiplier'!I$1),0)</f>
        <v>0</v>
      </c>
      <c r="J3" s="394">
        <f>$C3*VLOOKUP($A3,'Non-energy Multiplier'!$A$1:$AQ$44,COLUMN('Non-energy Multiplier'!J$1),0)</f>
        <v>0</v>
      </c>
      <c r="K3" s="394">
        <f>$C3*VLOOKUP($A3,'Non-energy Multiplier'!$A$1:$AQ$44,COLUMN('Non-energy Multiplier'!K$1),0)</f>
        <v>0</v>
      </c>
      <c r="L3" s="394">
        <f>$C3*VLOOKUP($A3,'Non-energy Multiplier'!$A$1:$AQ$44,COLUMN('Non-energy Multiplier'!L$1),0)</f>
        <v>0</v>
      </c>
      <c r="M3" s="394">
        <f>$C3*VLOOKUP($A3,'Non-energy Multiplier'!$A$1:$AQ$44,COLUMN('Non-energy Multiplier'!M$1),0)</f>
        <v>0</v>
      </c>
      <c r="N3" s="394">
        <f>$C3*VLOOKUP($A3,'Non-energy Multiplier'!$A$1:$AQ$44,COLUMN('Non-energy Multiplier'!N$1),0)</f>
        <v>0</v>
      </c>
      <c r="O3" s="394">
        <f>$C3*VLOOKUP($A3,'Non-energy Multiplier'!$A$1:$AQ$44,COLUMN('Non-energy Multiplier'!O$1),0)</f>
        <v>0</v>
      </c>
      <c r="P3" s="394">
        <f>$C3*VLOOKUP($A3,'Non-energy Multiplier'!$A$1:$AQ$44,COLUMN('Non-energy Multiplier'!P$1),0)</f>
        <v>0</v>
      </c>
      <c r="Q3" s="394">
        <f>$C3*VLOOKUP($A3,'Non-energy Multiplier'!$A$1:$AQ$44,COLUMN('Non-energy Multiplier'!Q$1),0)</f>
        <v>0</v>
      </c>
      <c r="R3" s="394">
        <f>$C3*VLOOKUP($A3,'Non-energy Multiplier'!$A$1:$AQ$44,COLUMN('Non-energy Multiplier'!R$1),0)</f>
        <v>0</v>
      </c>
      <c r="S3" s="394">
        <f>$C3*VLOOKUP($A3,'Non-energy Multiplier'!$A$1:$AQ$44,COLUMN('Non-energy Multiplier'!S$1),0)</f>
        <v>0</v>
      </c>
      <c r="T3" s="394">
        <f>$C3*VLOOKUP($A3,'Non-energy Multiplier'!$A$1:$AQ$44,COLUMN('Non-energy Multiplier'!T$1),0)</f>
        <v>0</v>
      </c>
      <c r="U3" s="394">
        <f>$C3*VLOOKUP($A3,'Non-energy Multiplier'!$A$1:$AQ$44,COLUMN('Non-energy Multiplier'!U$1),0)</f>
        <v>0</v>
      </c>
      <c r="V3" s="394">
        <f>$C3*VLOOKUP($A3,'Non-energy Multiplier'!$A$1:$AQ$44,COLUMN('Non-energy Multiplier'!V$1),0)</f>
        <v>0</v>
      </c>
      <c r="W3" s="394">
        <f>$C3*VLOOKUP($A3,'Non-energy Multiplier'!$A$1:$AQ$44,COLUMN('Non-energy Multiplier'!W$1),0)</f>
        <v>0</v>
      </c>
      <c r="X3" s="394">
        <f>$C3*VLOOKUP($A3,'Non-energy Multiplier'!$A$1:$AQ$44,COLUMN('Non-energy Multiplier'!X$1),0)</f>
        <v>0</v>
      </c>
      <c r="Y3" s="394">
        <f>$C3*VLOOKUP($A3,'Non-energy Multiplier'!$A$1:$AQ$44,COLUMN('Non-energy Multiplier'!Y$1),0)</f>
        <v>0</v>
      </c>
      <c r="Z3" s="394">
        <f>$C3*VLOOKUP($A3,'Non-energy Multiplier'!$A$1:$AQ$44,COLUMN('Non-energy Multiplier'!Z$1),0)</f>
        <v>0</v>
      </c>
      <c r="AA3" s="394">
        <f>$C3*VLOOKUP($A3,'Non-energy Multiplier'!$A$1:$AQ$44,COLUMN('Non-energy Multiplier'!AA$1),0)</f>
        <v>0</v>
      </c>
      <c r="AB3" s="394">
        <f>$C3*VLOOKUP($A3,'Non-energy Multiplier'!$A$1:$AQ$44,COLUMN('Non-energy Multiplier'!AB$1),0)</f>
        <v>0</v>
      </c>
      <c r="AC3" s="394">
        <f>$C3*VLOOKUP($A3,'Non-energy Multiplier'!$A$1:$AQ$44,COLUMN('Non-energy Multiplier'!AC$1),0)</f>
        <v>0</v>
      </c>
      <c r="AD3" s="394">
        <f>$C3*VLOOKUP($A3,'Non-energy Multiplier'!$A$1:$AQ$44,COLUMN('Non-energy Multiplier'!AD$1),0)</f>
        <v>0</v>
      </c>
      <c r="AE3" s="394">
        <f>$C3*VLOOKUP($A3,'Non-energy Multiplier'!$A$1:$AQ$44,COLUMN('Non-energy Multiplier'!AE$1),0)</f>
        <v>0</v>
      </c>
      <c r="AF3" s="394">
        <f>$C3*VLOOKUP($A3,'Non-energy Multiplier'!$A$1:$AQ$44,COLUMN('Non-energy Multiplier'!AF$1),0)</f>
        <v>0</v>
      </c>
      <c r="AG3" s="394">
        <f>$C3*VLOOKUP($A3,'Non-energy Multiplier'!$A$1:$AQ$44,COLUMN('Non-energy Multiplier'!AG$1),0)</f>
        <v>0</v>
      </c>
      <c r="AH3" s="394">
        <f>$C3*VLOOKUP($A3,'Non-energy Multiplier'!$A$1:$AQ$44,COLUMN('Non-energy Multiplier'!AH$1),0)</f>
        <v>0</v>
      </c>
      <c r="AI3" s="394">
        <f>$C3*VLOOKUP($A3,'Non-energy Multiplier'!$A$1:$AQ$44,COLUMN('Non-energy Multiplier'!AI$1),0)</f>
        <v>0</v>
      </c>
      <c r="AJ3" s="394">
        <f>$C3*VLOOKUP($A3,'Non-energy Multiplier'!$A$1:$AQ$44,COLUMN('Non-energy Multiplier'!AJ$1),0)</f>
        <v>0</v>
      </c>
      <c r="AK3" s="394">
        <f>$C3*VLOOKUP($A3,'Non-energy Multiplier'!$A$1:$AQ$44,COLUMN('Non-energy Multiplier'!AK$1),0)</f>
        <v>0</v>
      </c>
      <c r="AL3" s="394">
        <f>$C3*VLOOKUP($A3,'Non-energy Multiplier'!$A$1:$AQ$44,COLUMN('Non-energy Multiplier'!AL$1),0)</f>
        <v>0</v>
      </c>
      <c r="AM3" s="394">
        <f>$C3*VLOOKUP($A3,'Non-energy Multiplier'!$A$1:$AQ$44,COLUMN('Non-energy Multiplier'!AM$1),0)</f>
        <v>0</v>
      </c>
      <c r="AN3" s="394">
        <f>$C3*VLOOKUP($A3,'Non-energy Multiplier'!$A$1:$AQ$44,COLUMN('Non-energy Multiplier'!AN$1),0)</f>
        <v>0</v>
      </c>
      <c r="AO3" s="394">
        <f>$C3*VLOOKUP($A3,'Non-energy Multiplier'!$A$1:$AQ$44,COLUMN('Non-energy Multiplier'!AO$1),0)</f>
        <v>0</v>
      </c>
      <c r="AP3" s="394">
        <f>$C3*VLOOKUP($A3,'Non-energy Multiplier'!$A$1:$AQ$44,COLUMN('Non-energy Multiplier'!AP$1),0)</f>
        <v>0</v>
      </c>
      <c r="AQ3" s="394">
        <f>$C3*VLOOKUP($A3,'Non-energy Multiplier'!$A$1:$AQ$44,COLUMN('Non-energy Multiplier'!AQ$1),0)</f>
        <v>0</v>
      </c>
      <c r="AR3" s="136" t="str">
        <f>VLOOKUP($A3,'Sector Match'!$A$1:$B$43,2,0)</f>
        <v>coal mining 05</v>
      </c>
    </row>
    <row r="4" spans="1:44" x14ac:dyDescent="0.2">
      <c r="A4" s="12" t="s">
        <v>3</v>
      </c>
      <c r="B4" s="136">
        <f>'Non-energy Use 2019'!F116</f>
        <v>0</v>
      </c>
      <c r="C4" s="136">
        <f>'Non-energy Use 2020'!F116</f>
        <v>0</v>
      </c>
      <c r="D4" s="136">
        <f>$C4*VLOOKUP($A4,'Non-energy Multiplier'!$A$1:$AQ$44,COLUMN('Non-energy Multiplier'!D$1),0)</f>
        <v>0</v>
      </c>
      <c r="E4" s="136">
        <f>$C4*VLOOKUP($A4,'Non-energy Multiplier'!$A$1:$AQ$44,COLUMN('Non-energy Multiplier'!E$1),0)</f>
        <v>0</v>
      </c>
      <c r="F4" s="136">
        <f>$C4*VLOOKUP($A4,'Non-energy Multiplier'!$A$1:$AQ$44,COLUMN('Non-energy Multiplier'!F$1),0)</f>
        <v>0</v>
      </c>
      <c r="G4" s="136">
        <f>$C4*VLOOKUP($A4,'Non-energy Multiplier'!$A$1:$AQ$44,COLUMN('Non-energy Multiplier'!G$1),0)</f>
        <v>0</v>
      </c>
      <c r="H4" s="136">
        <f>$C4*VLOOKUP($A4,'Non-energy Multiplier'!$A$1:$AQ$44,COLUMN('Non-energy Multiplier'!H$1),0)</f>
        <v>0</v>
      </c>
      <c r="I4" s="136">
        <f>$C4*VLOOKUP($A4,'Non-energy Multiplier'!$A$1:$AQ$44,COLUMN('Non-energy Multiplier'!I$1),0)</f>
        <v>0</v>
      </c>
      <c r="J4" s="136">
        <f>$C4*VLOOKUP($A4,'Non-energy Multiplier'!$A$1:$AQ$44,COLUMN('Non-energy Multiplier'!J$1),0)</f>
        <v>0</v>
      </c>
      <c r="K4" s="136">
        <f>$C4*VLOOKUP($A4,'Non-energy Multiplier'!$A$1:$AQ$44,COLUMN('Non-energy Multiplier'!K$1),0)</f>
        <v>0</v>
      </c>
      <c r="L4" s="136">
        <f>$C4*VLOOKUP($A4,'Non-energy Multiplier'!$A$1:$AQ$44,COLUMN('Non-energy Multiplier'!L$1),0)</f>
        <v>0</v>
      </c>
      <c r="M4" s="136">
        <f>$C4*VLOOKUP($A4,'Non-energy Multiplier'!$A$1:$AQ$44,COLUMN('Non-energy Multiplier'!M$1),0)</f>
        <v>0</v>
      </c>
      <c r="N4" s="136">
        <f>$C4*VLOOKUP($A4,'Non-energy Multiplier'!$A$1:$AQ$44,COLUMN('Non-energy Multiplier'!N$1),0)</f>
        <v>0</v>
      </c>
      <c r="O4" s="136">
        <f>$C4*VLOOKUP($A4,'Non-energy Multiplier'!$A$1:$AQ$44,COLUMN('Non-energy Multiplier'!O$1),0)</f>
        <v>0</v>
      </c>
      <c r="P4" s="136">
        <f>$C4*VLOOKUP($A4,'Non-energy Multiplier'!$A$1:$AQ$44,COLUMN('Non-energy Multiplier'!P$1),0)</f>
        <v>0</v>
      </c>
      <c r="Q4" s="136">
        <f>$C4*VLOOKUP($A4,'Non-energy Multiplier'!$A$1:$AQ$44,COLUMN('Non-energy Multiplier'!Q$1),0)</f>
        <v>0</v>
      </c>
      <c r="R4" s="136">
        <f>$C4*VLOOKUP($A4,'Non-energy Multiplier'!$A$1:$AQ$44,COLUMN('Non-energy Multiplier'!R$1),0)</f>
        <v>0</v>
      </c>
      <c r="S4" s="136">
        <f>$C4*VLOOKUP($A4,'Non-energy Multiplier'!$A$1:$AQ$44,COLUMN('Non-energy Multiplier'!S$1),0)</f>
        <v>0</v>
      </c>
      <c r="T4" s="136">
        <f>$C4*VLOOKUP($A4,'Non-energy Multiplier'!$A$1:$AQ$44,COLUMN('Non-energy Multiplier'!T$1),0)</f>
        <v>0</v>
      </c>
      <c r="U4" s="136">
        <f>$C4*VLOOKUP($A4,'Non-energy Multiplier'!$A$1:$AQ$44,COLUMN('Non-energy Multiplier'!U$1),0)</f>
        <v>0</v>
      </c>
      <c r="V4" s="136">
        <f>$C4*VLOOKUP($A4,'Non-energy Multiplier'!$A$1:$AQ$44,COLUMN('Non-energy Multiplier'!V$1),0)</f>
        <v>0</v>
      </c>
      <c r="W4" s="136">
        <f>$C4*VLOOKUP($A4,'Non-energy Multiplier'!$A$1:$AQ$44,COLUMN('Non-energy Multiplier'!W$1),0)</f>
        <v>0</v>
      </c>
      <c r="X4" s="136">
        <f>$C4*VLOOKUP($A4,'Non-energy Multiplier'!$A$1:$AQ$44,COLUMN('Non-energy Multiplier'!X$1),0)</f>
        <v>0</v>
      </c>
      <c r="Y4" s="136">
        <f>$C4*VLOOKUP($A4,'Non-energy Multiplier'!$A$1:$AQ$44,COLUMN('Non-energy Multiplier'!Y$1),0)</f>
        <v>0</v>
      </c>
      <c r="Z4" s="136">
        <f>$C4*VLOOKUP($A4,'Non-energy Multiplier'!$A$1:$AQ$44,COLUMN('Non-energy Multiplier'!Z$1),0)</f>
        <v>0</v>
      </c>
      <c r="AA4" s="136">
        <f>$C4*VLOOKUP($A4,'Non-energy Multiplier'!$A$1:$AQ$44,COLUMN('Non-energy Multiplier'!AA$1),0)</f>
        <v>0</v>
      </c>
      <c r="AB4" s="136">
        <f>$C4*VLOOKUP($A4,'Non-energy Multiplier'!$A$1:$AQ$44,COLUMN('Non-energy Multiplier'!AB$1),0)</f>
        <v>0</v>
      </c>
      <c r="AC4" s="136">
        <f>$C4*VLOOKUP($A4,'Non-energy Multiplier'!$A$1:$AQ$44,COLUMN('Non-energy Multiplier'!AC$1),0)</f>
        <v>0</v>
      </c>
      <c r="AD4" s="136">
        <f>$C4*VLOOKUP($A4,'Non-energy Multiplier'!$A$1:$AQ$44,COLUMN('Non-energy Multiplier'!AD$1),0)</f>
        <v>0</v>
      </c>
      <c r="AE4" s="136">
        <f>$C4*VLOOKUP($A4,'Non-energy Multiplier'!$A$1:$AQ$44,COLUMN('Non-energy Multiplier'!AE$1),0)</f>
        <v>0</v>
      </c>
      <c r="AF4" s="136">
        <f>$C4*VLOOKUP($A4,'Non-energy Multiplier'!$A$1:$AQ$44,COLUMN('Non-energy Multiplier'!AF$1),0)</f>
        <v>0</v>
      </c>
      <c r="AG4" s="136">
        <f>$C4*VLOOKUP($A4,'Non-energy Multiplier'!$A$1:$AQ$44,COLUMN('Non-energy Multiplier'!AG$1),0)</f>
        <v>0</v>
      </c>
      <c r="AH4" s="136">
        <f>$C4*VLOOKUP($A4,'Non-energy Multiplier'!$A$1:$AQ$44,COLUMN('Non-energy Multiplier'!AH$1),0)</f>
        <v>0</v>
      </c>
      <c r="AI4" s="136">
        <f>$C4*VLOOKUP($A4,'Non-energy Multiplier'!$A$1:$AQ$44,COLUMN('Non-energy Multiplier'!AI$1),0)</f>
        <v>0</v>
      </c>
      <c r="AJ4" s="136">
        <f>$C4*VLOOKUP($A4,'Non-energy Multiplier'!$A$1:$AQ$44,COLUMN('Non-energy Multiplier'!AJ$1),0)</f>
        <v>0</v>
      </c>
      <c r="AK4" s="136">
        <f>$C4*VLOOKUP($A4,'Non-energy Multiplier'!$A$1:$AQ$44,COLUMN('Non-energy Multiplier'!AK$1),0)</f>
        <v>0</v>
      </c>
      <c r="AL4" s="136">
        <f>$C4*VLOOKUP($A4,'Non-energy Multiplier'!$A$1:$AQ$44,COLUMN('Non-energy Multiplier'!AL$1),0)</f>
        <v>0</v>
      </c>
      <c r="AM4" s="136">
        <f>$C4*VLOOKUP($A4,'Non-energy Multiplier'!$A$1:$AQ$44,COLUMN('Non-energy Multiplier'!AM$1),0)</f>
        <v>0</v>
      </c>
      <c r="AN4" s="136">
        <f>$C4*VLOOKUP($A4,'Non-energy Multiplier'!$A$1:$AQ$44,COLUMN('Non-energy Multiplier'!AN$1),0)</f>
        <v>0</v>
      </c>
      <c r="AO4" s="136">
        <f>$C4*VLOOKUP($A4,'Non-energy Multiplier'!$A$1:$AQ$44,COLUMN('Non-energy Multiplier'!AO$1),0)</f>
        <v>0</v>
      </c>
      <c r="AP4" s="136">
        <f>$C4*VLOOKUP($A4,'Non-energy Multiplier'!$A$1:$AQ$44,COLUMN('Non-energy Multiplier'!AP$1),0)</f>
        <v>0</v>
      </c>
      <c r="AQ4" s="136">
        <f>$C4*VLOOKUP($A4,'Non-energy Multiplier'!$A$1:$AQ$44,COLUMN('Non-energy Multiplier'!AQ$1),0)</f>
        <v>0</v>
      </c>
      <c r="AR4" s="136" t="str">
        <f>VLOOKUP($A4,'Sector Match'!$A$1:$B$43,2,0)</f>
        <v>oil and gas extraction 06</v>
      </c>
    </row>
    <row r="5" spans="1:44" x14ac:dyDescent="0.2">
      <c r="A5" s="12" t="s">
        <v>4</v>
      </c>
      <c r="B5" s="136">
        <f>'Non-energy Use 2019'!F117</f>
        <v>0</v>
      </c>
      <c r="C5" s="136">
        <f>'Non-energy Use 2020'!F117</f>
        <v>0</v>
      </c>
      <c r="D5" s="136">
        <f>$C5*VLOOKUP($A5,'Non-energy Multiplier'!$A$1:$AQ$44,COLUMN('Non-energy Multiplier'!D$1),0)</f>
        <v>0</v>
      </c>
      <c r="E5" s="136">
        <f>$C5*VLOOKUP($A5,'Non-energy Multiplier'!$A$1:$AQ$44,COLUMN('Non-energy Multiplier'!E$1),0)</f>
        <v>0</v>
      </c>
      <c r="F5" s="136">
        <f>$C5*VLOOKUP($A5,'Non-energy Multiplier'!$A$1:$AQ$44,COLUMN('Non-energy Multiplier'!F$1),0)</f>
        <v>0</v>
      </c>
      <c r="G5" s="136">
        <f>$C5*VLOOKUP($A5,'Non-energy Multiplier'!$A$1:$AQ$44,COLUMN('Non-energy Multiplier'!G$1),0)</f>
        <v>0</v>
      </c>
      <c r="H5" s="136">
        <f>$C5*VLOOKUP($A5,'Non-energy Multiplier'!$A$1:$AQ$44,COLUMN('Non-energy Multiplier'!H$1),0)</f>
        <v>0</v>
      </c>
      <c r="I5" s="136">
        <f>$C5*VLOOKUP($A5,'Non-energy Multiplier'!$A$1:$AQ$44,COLUMN('Non-energy Multiplier'!I$1),0)</f>
        <v>0</v>
      </c>
      <c r="J5" s="136">
        <f>$C5*VLOOKUP($A5,'Non-energy Multiplier'!$A$1:$AQ$44,COLUMN('Non-energy Multiplier'!J$1),0)</f>
        <v>0</v>
      </c>
      <c r="K5" s="136">
        <f>$C5*VLOOKUP($A5,'Non-energy Multiplier'!$A$1:$AQ$44,COLUMN('Non-energy Multiplier'!K$1),0)</f>
        <v>0</v>
      </c>
      <c r="L5" s="136">
        <f>$C5*VLOOKUP($A5,'Non-energy Multiplier'!$A$1:$AQ$44,COLUMN('Non-energy Multiplier'!L$1),0)</f>
        <v>0</v>
      </c>
      <c r="M5" s="136">
        <f>$C5*VLOOKUP($A5,'Non-energy Multiplier'!$A$1:$AQ$44,COLUMN('Non-energy Multiplier'!M$1),0)</f>
        <v>0</v>
      </c>
      <c r="N5" s="136">
        <f>$C5*VLOOKUP($A5,'Non-energy Multiplier'!$A$1:$AQ$44,COLUMN('Non-energy Multiplier'!N$1),0)</f>
        <v>0</v>
      </c>
      <c r="O5" s="136">
        <f>$C5*VLOOKUP($A5,'Non-energy Multiplier'!$A$1:$AQ$44,COLUMN('Non-energy Multiplier'!O$1),0)</f>
        <v>0</v>
      </c>
      <c r="P5" s="136">
        <f>$C5*VLOOKUP($A5,'Non-energy Multiplier'!$A$1:$AQ$44,COLUMN('Non-energy Multiplier'!P$1),0)</f>
        <v>0</v>
      </c>
      <c r="Q5" s="136">
        <f>$C5*VLOOKUP($A5,'Non-energy Multiplier'!$A$1:$AQ$44,COLUMN('Non-energy Multiplier'!Q$1),0)</f>
        <v>0</v>
      </c>
      <c r="R5" s="136">
        <f>$C5*VLOOKUP($A5,'Non-energy Multiplier'!$A$1:$AQ$44,COLUMN('Non-energy Multiplier'!R$1),0)</f>
        <v>0</v>
      </c>
      <c r="S5" s="136">
        <f>$C5*VLOOKUP($A5,'Non-energy Multiplier'!$A$1:$AQ$44,COLUMN('Non-energy Multiplier'!S$1),0)</f>
        <v>0</v>
      </c>
      <c r="T5" s="136">
        <f>$C5*VLOOKUP($A5,'Non-energy Multiplier'!$A$1:$AQ$44,COLUMN('Non-energy Multiplier'!T$1),0)</f>
        <v>0</v>
      </c>
      <c r="U5" s="136">
        <f>$C5*VLOOKUP($A5,'Non-energy Multiplier'!$A$1:$AQ$44,COLUMN('Non-energy Multiplier'!U$1),0)</f>
        <v>0</v>
      </c>
      <c r="V5" s="136">
        <f>$C5*VLOOKUP($A5,'Non-energy Multiplier'!$A$1:$AQ$44,COLUMN('Non-energy Multiplier'!V$1),0)</f>
        <v>0</v>
      </c>
      <c r="W5" s="136">
        <f>$C5*VLOOKUP($A5,'Non-energy Multiplier'!$A$1:$AQ$44,COLUMN('Non-energy Multiplier'!W$1),0)</f>
        <v>0</v>
      </c>
      <c r="X5" s="136">
        <f>$C5*VLOOKUP($A5,'Non-energy Multiplier'!$A$1:$AQ$44,COLUMN('Non-energy Multiplier'!X$1),0)</f>
        <v>0</v>
      </c>
      <c r="Y5" s="136">
        <f>$C5*VLOOKUP($A5,'Non-energy Multiplier'!$A$1:$AQ$44,COLUMN('Non-energy Multiplier'!Y$1),0)</f>
        <v>0</v>
      </c>
      <c r="Z5" s="136">
        <f>$C5*VLOOKUP($A5,'Non-energy Multiplier'!$A$1:$AQ$44,COLUMN('Non-energy Multiplier'!Z$1),0)</f>
        <v>0</v>
      </c>
      <c r="AA5" s="136">
        <f>$C5*VLOOKUP($A5,'Non-energy Multiplier'!$A$1:$AQ$44,COLUMN('Non-energy Multiplier'!AA$1),0)</f>
        <v>0</v>
      </c>
      <c r="AB5" s="136">
        <f>$C5*VLOOKUP($A5,'Non-energy Multiplier'!$A$1:$AQ$44,COLUMN('Non-energy Multiplier'!AB$1),0)</f>
        <v>0</v>
      </c>
      <c r="AC5" s="136">
        <f>$C5*VLOOKUP($A5,'Non-energy Multiplier'!$A$1:$AQ$44,COLUMN('Non-energy Multiplier'!AC$1),0)</f>
        <v>0</v>
      </c>
      <c r="AD5" s="136">
        <f>$C5*VLOOKUP($A5,'Non-energy Multiplier'!$A$1:$AQ$44,COLUMN('Non-energy Multiplier'!AD$1),0)</f>
        <v>0</v>
      </c>
      <c r="AE5" s="136">
        <f>$C5*VLOOKUP($A5,'Non-energy Multiplier'!$A$1:$AQ$44,COLUMN('Non-energy Multiplier'!AE$1),0)</f>
        <v>0</v>
      </c>
      <c r="AF5" s="136">
        <f>$C5*VLOOKUP($A5,'Non-energy Multiplier'!$A$1:$AQ$44,COLUMN('Non-energy Multiplier'!AF$1),0)</f>
        <v>0</v>
      </c>
      <c r="AG5" s="136">
        <f>$C5*VLOOKUP($A5,'Non-energy Multiplier'!$A$1:$AQ$44,COLUMN('Non-energy Multiplier'!AG$1),0)</f>
        <v>0</v>
      </c>
      <c r="AH5" s="136">
        <f>$C5*VLOOKUP($A5,'Non-energy Multiplier'!$A$1:$AQ$44,COLUMN('Non-energy Multiplier'!AH$1),0)</f>
        <v>0</v>
      </c>
      <c r="AI5" s="136">
        <f>$C5*VLOOKUP($A5,'Non-energy Multiplier'!$A$1:$AQ$44,COLUMN('Non-energy Multiplier'!AI$1),0)</f>
        <v>0</v>
      </c>
      <c r="AJ5" s="136">
        <f>$C5*VLOOKUP($A5,'Non-energy Multiplier'!$A$1:$AQ$44,COLUMN('Non-energy Multiplier'!AJ$1),0)</f>
        <v>0</v>
      </c>
      <c r="AK5" s="136">
        <f>$C5*VLOOKUP($A5,'Non-energy Multiplier'!$A$1:$AQ$44,COLUMN('Non-energy Multiplier'!AK$1),0)</f>
        <v>0</v>
      </c>
      <c r="AL5" s="136">
        <f>$C5*VLOOKUP($A5,'Non-energy Multiplier'!$A$1:$AQ$44,COLUMN('Non-energy Multiplier'!AL$1),0)</f>
        <v>0</v>
      </c>
      <c r="AM5" s="136">
        <f>$C5*VLOOKUP($A5,'Non-energy Multiplier'!$A$1:$AQ$44,COLUMN('Non-energy Multiplier'!AM$1),0)</f>
        <v>0</v>
      </c>
      <c r="AN5" s="136">
        <f>$C5*VLOOKUP($A5,'Non-energy Multiplier'!$A$1:$AQ$44,COLUMN('Non-energy Multiplier'!AN$1),0)</f>
        <v>0</v>
      </c>
      <c r="AO5" s="136">
        <f>$C5*VLOOKUP($A5,'Non-energy Multiplier'!$A$1:$AQ$44,COLUMN('Non-energy Multiplier'!AO$1),0)</f>
        <v>0</v>
      </c>
      <c r="AP5" s="136">
        <f>$C5*VLOOKUP($A5,'Non-energy Multiplier'!$A$1:$AQ$44,COLUMN('Non-energy Multiplier'!AP$1),0)</f>
        <v>0</v>
      </c>
      <c r="AQ5" s="136">
        <f>$C5*VLOOKUP($A5,'Non-energy Multiplier'!$A$1:$AQ$44,COLUMN('Non-energy Multiplier'!AQ$1),0)</f>
        <v>0</v>
      </c>
      <c r="AR5" s="136" t="str">
        <f>VLOOKUP($A5,'Sector Match'!$A$1:$B$43,2,0)</f>
        <v>other mining and quarrying 07T08</v>
      </c>
    </row>
    <row r="6" spans="1:44" x14ac:dyDescent="0.2">
      <c r="A6" s="12" t="s">
        <v>5</v>
      </c>
      <c r="B6" s="136">
        <f>'Non-energy Use 2019'!F118</f>
        <v>0</v>
      </c>
      <c r="C6" s="136">
        <f>'Non-energy Use 2020'!F118</f>
        <v>0</v>
      </c>
      <c r="D6" s="136">
        <f>$C6*VLOOKUP($A6,'Non-energy Multiplier'!$A$1:$AQ$44,COLUMN('Non-energy Multiplier'!D$1),0)</f>
        <v>0</v>
      </c>
      <c r="E6" s="136">
        <f>$C6*VLOOKUP($A6,'Non-energy Multiplier'!$A$1:$AQ$44,COLUMN('Non-energy Multiplier'!E$1),0)</f>
        <v>0</v>
      </c>
      <c r="F6" s="136">
        <f>$C6*VLOOKUP($A6,'Non-energy Multiplier'!$A$1:$AQ$44,COLUMN('Non-energy Multiplier'!F$1),0)</f>
        <v>0</v>
      </c>
      <c r="G6" s="136">
        <f>$C6*VLOOKUP($A6,'Non-energy Multiplier'!$A$1:$AQ$44,COLUMN('Non-energy Multiplier'!G$1),0)</f>
        <v>0</v>
      </c>
      <c r="H6" s="136">
        <f>$C6*VLOOKUP($A6,'Non-energy Multiplier'!$A$1:$AQ$44,COLUMN('Non-energy Multiplier'!H$1),0)</f>
        <v>0</v>
      </c>
      <c r="I6" s="136">
        <f>$C6*VLOOKUP($A6,'Non-energy Multiplier'!$A$1:$AQ$44,COLUMN('Non-energy Multiplier'!I$1),0)</f>
        <v>0</v>
      </c>
      <c r="J6" s="136">
        <f>$C6*VLOOKUP($A6,'Non-energy Multiplier'!$A$1:$AQ$44,COLUMN('Non-energy Multiplier'!J$1),0)</f>
        <v>0</v>
      </c>
      <c r="K6" s="136">
        <f>$C6*VLOOKUP($A6,'Non-energy Multiplier'!$A$1:$AQ$44,COLUMN('Non-energy Multiplier'!K$1),0)</f>
        <v>0</v>
      </c>
      <c r="L6" s="136">
        <f>$C6*VLOOKUP($A6,'Non-energy Multiplier'!$A$1:$AQ$44,COLUMN('Non-energy Multiplier'!L$1),0)</f>
        <v>0</v>
      </c>
      <c r="M6" s="136">
        <f>$C6*VLOOKUP($A6,'Non-energy Multiplier'!$A$1:$AQ$44,COLUMN('Non-energy Multiplier'!M$1),0)</f>
        <v>0</v>
      </c>
      <c r="N6" s="136">
        <f>$C6*VLOOKUP($A6,'Non-energy Multiplier'!$A$1:$AQ$44,COLUMN('Non-energy Multiplier'!N$1),0)</f>
        <v>0</v>
      </c>
      <c r="O6" s="136">
        <f>$C6*VLOOKUP($A6,'Non-energy Multiplier'!$A$1:$AQ$44,COLUMN('Non-energy Multiplier'!O$1),0)</f>
        <v>0</v>
      </c>
      <c r="P6" s="136">
        <f>$C6*VLOOKUP($A6,'Non-energy Multiplier'!$A$1:$AQ$44,COLUMN('Non-energy Multiplier'!P$1),0)</f>
        <v>0</v>
      </c>
      <c r="Q6" s="136">
        <f>$C6*VLOOKUP($A6,'Non-energy Multiplier'!$A$1:$AQ$44,COLUMN('Non-energy Multiplier'!Q$1),0)</f>
        <v>0</v>
      </c>
      <c r="R6" s="136">
        <f>$C6*VLOOKUP($A6,'Non-energy Multiplier'!$A$1:$AQ$44,COLUMN('Non-energy Multiplier'!R$1),0)</f>
        <v>0</v>
      </c>
      <c r="S6" s="136">
        <f>$C6*VLOOKUP($A6,'Non-energy Multiplier'!$A$1:$AQ$44,COLUMN('Non-energy Multiplier'!S$1),0)</f>
        <v>0</v>
      </c>
      <c r="T6" s="136">
        <f>$C6*VLOOKUP($A6,'Non-energy Multiplier'!$A$1:$AQ$44,COLUMN('Non-energy Multiplier'!T$1),0)</f>
        <v>0</v>
      </c>
      <c r="U6" s="136">
        <f>$C6*VLOOKUP($A6,'Non-energy Multiplier'!$A$1:$AQ$44,COLUMN('Non-energy Multiplier'!U$1),0)</f>
        <v>0</v>
      </c>
      <c r="V6" s="136">
        <f>$C6*VLOOKUP($A6,'Non-energy Multiplier'!$A$1:$AQ$44,COLUMN('Non-energy Multiplier'!V$1),0)</f>
        <v>0</v>
      </c>
      <c r="W6" s="136">
        <f>$C6*VLOOKUP($A6,'Non-energy Multiplier'!$A$1:$AQ$44,COLUMN('Non-energy Multiplier'!W$1),0)</f>
        <v>0</v>
      </c>
      <c r="X6" s="136">
        <f>$C6*VLOOKUP($A6,'Non-energy Multiplier'!$A$1:$AQ$44,COLUMN('Non-energy Multiplier'!X$1),0)</f>
        <v>0</v>
      </c>
      <c r="Y6" s="136">
        <f>$C6*VLOOKUP($A6,'Non-energy Multiplier'!$A$1:$AQ$44,COLUMN('Non-energy Multiplier'!Y$1),0)</f>
        <v>0</v>
      </c>
      <c r="Z6" s="136">
        <f>$C6*VLOOKUP($A6,'Non-energy Multiplier'!$A$1:$AQ$44,COLUMN('Non-energy Multiplier'!Z$1),0)</f>
        <v>0</v>
      </c>
      <c r="AA6" s="136">
        <f>$C6*VLOOKUP($A6,'Non-energy Multiplier'!$A$1:$AQ$44,COLUMN('Non-energy Multiplier'!AA$1),0)</f>
        <v>0</v>
      </c>
      <c r="AB6" s="136">
        <f>$C6*VLOOKUP($A6,'Non-energy Multiplier'!$A$1:$AQ$44,COLUMN('Non-energy Multiplier'!AB$1),0)</f>
        <v>0</v>
      </c>
      <c r="AC6" s="136">
        <f>$C6*VLOOKUP($A6,'Non-energy Multiplier'!$A$1:$AQ$44,COLUMN('Non-energy Multiplier'!AC$1),0)</f>
        <v>0</v>
      </c>
      <c r="AD6" s="136">
        <f>$C6*VLOOKUP($A6,'Non-energy Multiplier'!$A$1:$AQ$44,COLUMN('Non-energy Multiplier'!AD$1),0)</f>
        <v>0</v>
      </c>
      <c r="AE6" s="136">
        <f>$C6*VLOOKUP($A6,'Non-energy Multiplier'!$A$1:$AQ$44,COLUMN('Non-energy Multiplier'!AE$1),0)</f>
        <v>0</v>
      </c>
      <c r="AF6" s="136">
        <f>$C6*VLOOKUP($A6,'Non-energy Multiplier'!$A$1:$AQ$44,COLUMN('Non-energy Multiplier'!AF$1),0)</f>
        <v>0</v>
      </c>
      <c r="AG6" s="136">
        <f>$C6*VLOOKUP($A6,'Non-energy Multiplier'!$A$1:$AQ$44,COLUMN('Non-energy Multiplier'!AG$1),0)</f>
        <v>0</v>
      </c>
      <c r="AH6" s="136">
        <f>$C6*VLOOKUP($A6,'Non-energy Multiplier'!$A$1:$AQ$44,COLUMN('Non-energy Multiplier'!AH$1),0)</f>
        <v>0</v>
      </c>
      <c r="AI6" s="136">
        <f>$C6*VLOOKUP($A6,'Non-energy Multiplier'!$A$1:$AQ$44,COLUMN('Non-energy Multiplier'!AI$1),0)</f>
        <v>0</v>
      </c>
      <c r="AJ6" s="136">
        <f>$C6*VLOOKUP($A6,'Non-energy Multiplier'!$A$1:$AQ$44,COLUMN('Non-energy Multiplier'!AJ$1),0)</f>
        <v>0</v>
      </c>
      <c r="AK6" s="136">
        <f>$C6*VLOOKUP($A6,'Non-energy Multiplier'!$A$1:$AQ$44,COLUMN('Non-energy Multiplier'!AK$1),0)</f>
        <v>0</v>
      </c>
      <c r="AL6" s="136">
        <f>$C6*VLOOKUP($A6,'Non-energy Multiplier'!$A$1:$AQ$44,COLUMN('Non-energy Multiplier'!AL$1),0)</f>
        <v>0</v>
      </c>
      <c r="AM6" s="136">
        <f>$C6*VLOOKUP($A6,'Non-energy Multiplier'!$A$1:$AQ$44,COLUMN('Non-energy Multiplier'!AM$1),0)</f>
        <v>0</v>
      </c>
      <c r="AN6" s="136">
        <f>$C6*VLOOKUP($A6,'Non-energy Multiplier'!$A$1:$AQ$44,COLUMN('Non-energy Multiplier'!AN$1),0)</f>
        <v>0</v>
      </c>
      <c r="AO6" s="136">
        <f>$C6*VLOOKUP($A6,'Non-energy Multiplier'!$A$1:$AQ$44,COLUMN('Non-energy Multiplier'!AO$1),0)</f>
        <v>0</v>
      </c>
      <c r="AP6" s="136">
        <f>$C6*VLOOKUP($A6,'Non-energy Multiplier'!$A$1:$AQ$44,COLUMN('Non-energy Multiplier'!AP$1),0)</f>
        <v>0</v>
      </c>
      <c r="AQ6" s="136">
        <f>$C6*VLOOKUP($A6,'Non-energy Multiplier'!$A$1:$AQ$44,COLUMN('Non-energy Multiplier'!AQ$1),0)</f>
        <v>0</v>
      </c>
      <c r="AR6" s="136" t="str">
        <f>VLOOKUP($A6,'Sector Match'!$A$1:$B$43,2,0)</f>
        <v>other mining and quarrying 07T08</v>
      </c>
    </row>
    <row r="7" spans="1:44" x14ac:dyDescent="0.2">
      <c r="A7" s="12" t="s">
        <v>6</v>
      </c>
      <c r="B7" s="136">
        <f>'Non-energy Use 2019'!F119</f>
        <v>0</v>
      </c>
      <c r="C7" s="136">
        <f>'Non-energy Use 2020'!F119</f>
        <v>0</v>
      </c>
      <c r="D7" s="136">
        <f>$C7*VLOOKUP($A7,'Non-energy Multiplier'!$A$1:$AQ$44,COLUMN('Non-energy Multiplier'!D$1),0)</f>
        <v>0</v>
      </c>
      <c r="E7" s="136">
        <f>$C7*VLOOKUP($A7,'Non-energy Multiplier'!$A$1:$AQ$44,COLUMN('Non-energy Multiplier'!E$1),0)</f>
        <v>0</v>
      </c>
      <c r="F7" s="136">
        <f>$C7*VLOOKUP($A7,'Non-energy Multiplier'!$A$1:$AQ$44,COLUMN('Non-energy Multiplier'!F$1),0)</f>
        <v>0</v>
      </c>
      <c r="G7" s="136">
        <f>$C7*VLOOKUP($A7,'Non-energy Multiplier'!$A$1:$AQ$44,COLUMN('Non-energy Multiplier'!G$1),0)</f>
        <v>0</v>
      </c>
      <c r="H7" s="136">
        <f>$C7*VLOOKUP($A7,'Non-energy Multiplier'!$A$1:$AQ$44,COLUMN('Non-energy Multiplier'!H$1),0)</f>
        <v>0</v>
      </c>
      <c r="I7" s="136">
        <f>$C7*VLOOKUP($A7,'Non-energy Multiplier'!$A$1:$AQ$44,COLUMN('Non-energy Multiplier'!I$1),0)</f>
        <v>0</v>
      </c>
      <c r="J7" s="136">
        <f>$C7*VLOOKUP($A7,'Non-energy Multiplier'!$A$1:$AQ$44,COLUMN('Non-energy Multiplier'!J$1),0)</f>
        <v>0</v>
      </c>
      <c r="K7" s="136">
        <f>$C7*VLOOKUP($A7,'Non-energy Multiplier'!$A$1:$AQ$44,COLUMN('Non-energy Multiplier'!K$1),0)</f>
        <v>0</v>
      </c>
      <c r="L7" s="136">
        <f>$C7*VLOOKUP($A7,'Non-energy Multiplier'!$A$1:$AQ$44,COLUMN('Non-energy Multiplier'!L$1),0)</f>
        <v>0</v>
      </c>
      <c r="M7" s="136">
        <f>$C7*VLOOKUP($A7,'Non-energy Multiplier'!$A$1:$AQ$44,COLUMN('Non-energy Multiplier'!M$1),0)</f>
        <v>0</v>
      </c>
      <c r="N7" s="136">
        <f>$C7*VLOOKUP($A7,'Non-energy Multiplier'!$A$1:$AQ$44,COLUMN('Non-energy Multiplier'!N$1),0)</f>
        <v>0</v>
      </c>
      <c r="O7" s="136">
        <f>$C7*VLOOKUP($A7,'Non-energy Multiplier'!$A$1:$AQ$44,COLUMN('Non-energy Multiplier'!O$1),0)</f>
        <v>0</v>
      </c>
      <c r="P7" s="136">
        <f>$C7*VLOOKUP($A7,'Non-energy Multiplier'!$A$1:$AQ$44,COLUMN('Non-energy Multiplier'!P$1),0)</f>
        <v>0</v>
      </c>
      <c r="Q7" s="136">
        <f>$C7*VLOOKUP($A7,'Non-energy Multiplier'!$A$1:$AQ$44,COLUMN('Non-energy Multiplier'!Q$1),0)</f>
        <v>0</v>
      </c>
      <c r="R7" s="136">
        <f>$C7*VLOOKUP($A7,'Non-energy Multiplier'!$A$1:$AQ$44,COLUMN('Non-energy Multiplier'!R$1),0)</f>
        <v>0</v>
      </c>
      <c r="S7" s="136">
        <f>$C7*VLOOKUP($A7,'Non-energy Multiplier'!$A$1:$AQ$44,COLUMN('Non-energy Multiplier'!S$1),0)</f>
        <v>0</v>
      </c>
      <c r="T7" s="136">
        <f>$C7*VLOOKUP($A7,'Non-energy Multiplier'!$A$1:$AQ$44,COLUMN('Non-energy Multiplier'!T$1),0)</f>
        <v>0</v>
      </c>
      <c r="U7" s="136">
        <f>$C7*VLOOKUP($A7,'Non-energy Multiplier'!$A$1:$AQ$44,COLUMN('Non-energy Multiplier'!U$1),0)</f>
        <v>0</v>
      </c>
      <c r="V7" s="136">
        <f>$C7*VLOOKUP($A7,'Non-energy Multiplier'!$A$1:$AQ$44,COLUMN('Non-energy Multiplier'!V$1),0)</f>
        <v>0</v>
      </c>
      <c r="W7" s="136">
        <f>$C7*VLOOKUP($A7,'Non-energy Multiplier'!$A$1:$AQ$44,COLUMN('Non-energy Multiplier'!W$1),0)</f>
        <v>0</v>
      </c>
      <c r="X7" s="136">
        <f>$C7*VLOOKUP($A7,'Non-energy Multiplier'!$A$1:$AQ$44,COLUMN('Non-energy Multiplier'!X$1),0)</f>
        <v>0</v>
      </c>
      <c r="Y7" s="136">
        <f>$C7*VLOOKUP($A7,'Non-energy Multiplier'!$A$1:$AQ$44,COLUMN('Non-energy Multiplier'!Y$1),0)</f>
        <v>0</v>
      </c>
      <c r="Z7" s="136">
        <f>$C7*VLOOKUP($A7,'Non-energy Multiplier'!$A$1:$AQ$44,COLUMN('Non-energy Multiplier'!Z$1),0)</f>
        <v>0</v>
      </c>
      <c r="AA7" s="136">
        <f>$C7*VLOOKUP($A7,'Non-energy Multiplier'!$A$1:$AQ$44,COLUMN('Non-energy Multiplier'!AA$1),0)</f>
        <v>0</v>
      </c>
      <c r="AB7" s="136">
        <f>$C7*VLOOKUP($A7,'Non-energy Multiplier'!$A$1:$AQ$44,COLUMN('Non-energy Multiplier'!AB$1),0)</f>
        <v>0</v>
      </c>
      <c r="AC7" s="136">
        <f>$C7*VLOOKUP($A7,'Non-energy Multiplier'!$A$1:$AQ$44,COLUMN('Non-energy Multiplier'!AC$1),0)</f>
        <v>0</v>
      </c>
      <c r="AD7" s="136">
        <f>$C7*VLOOKUP($A7,'Non-energy Multiplier'!$A$1:$AQ$44,COLUMN('Non-energy Multiplier'!AD$1),0)</f>
        <v>0</v>
      </c>
      <c r="AE7" s="136">
        <f>$C7*VLOOKUP($A7,'Non-energy Multiplier'!$A$1:$AQ$44,COLUMN('Non-energy Multiplier'!AE$1),0)</f>
        <v>0</v>
      </c>
      <c r="AF7" s="136">
        <f>$C7*VLOOKUP($A7,'Non-energy Multiplier'!$A$1:$AQ$44,COLUMN('Non-energy Multiplier'!AF$1),0)</f>
        <v>0</v>
      </c>
      <c r="AG7" s="136">
        <f>$C7*VLOOKUP($A7,'Non-energy Multiplier'!$A$1:$AQ$44,COLUMN('Non-energy Multiplier'!AG$1),0)</f>
        <v>0</v>
      </c>
      <c r="AH7" s="136">
        <f>$C7*VLOOKUP($A7,'Non-energy Multiplier'!$A$1:$AQ$44,COLUMN('Non-energy Multiplier'!AH$1),0)</f>
        <v>0</v>
      </c>
      <c r="AI7" s="136">
        <f>$C7*VLOOKUP($A7,'Non-energy Multiplier'!$A$1:$AQ$44,COLUMN('Non-energy Multiplier'!AI$1),0)</f>
        <v>0</v>
      </c>
      <c r="AJ7" s="136">
        <f>$C7*VLOOKUP($A7,'Non-energy Multiplier'!$A$1:$AQ$44,COLUMN('Non-energy Multiplier'!AJ$1),0)</f>
        <v>0</v>
      </c>
      <c r="AK7" s="136">
        <f>$C7*VLOOKUP($A7,'Non-energy Multiplier'!$A$1:$AQ$44,COLUMN('Non-energy Multiplier'!AK$1),0)</f>
        <v>0</v>
      </c>
      <c r="AL7" s="136">
        <f>$C7*VLOOKUP($A7,'Non-energy Multiplier'!$A$1:$AQ$44,COLUMN('Non-energy Multiplier'!AL$1),0)</f>
        <v>0</v>
      </c>
      <c r="AM7" s="136">
        <f>$C7*VLOOKUP($A7,'Non-energy Multiplier'!$A$1:$AQ$44,COLUMN('Non-energy Multiplier'!AM$1),0)</f>
        <v>0</v>
      </c>
      <c r="AN7" s="136">
        <f>$C7*VLOOKUP($A7,'Non-energy Multiplier'!$A$1:$AQ$44,COLUMN('Non-energy Multiplier'!AN$1),0)</f>
        <v>0</v>
      </c>
      <c r="AO7" s="136">
        <f>$C7*VLOOKUP($A7,'Non-energy Multiplier'!$A$1:$AQ$44,COLUMN('Non-energy Multiplier'!AO$1),0)</f>
        <v>0</v>
      </c>
      <c r="AP7" s="136">
        <f>$C7*VLOOKUP($A7,'Non-energy Multiplier'!$A$1:$AQ$44,COLUMN('Non-energy Multiplier'!AP$1),0)</f>
        <v>0</v>
      </c>
      <c r="AQ7" s="136">
        <f>$C7*VLOOKUP($A7,'Non-energy Multiplier'!$A$1:$AQ$44,COLUMN('Non-energy Multiplier'!AQ$1),0)</f>
        <v>0</v>
      </c>
      <c r="AR7" s="136" t="str">
        <f>VLOOKUP($A7,'Sector Match'!$A$1:$B$43,2,0)</f>
        <v>other mining and quarrying 07T08</v>
      </c>
    </row>
    <row r="8" spans="1:44" x14ac:dyDescent="0.2">
      <c r="A8" s="12" t="s">
        <v>7</v>
      </c>
      <c r="B8" s="136">
        <f>'Non-energy Use 2019'!F120</f>
        <v>0</v>
      </c>
      <c r="C8" s="136">
        <f>'Non-energy Use 2020'!F120</f>
        <v>0</v>
      </c>
      <c r="D8" s="136">
        <f>$C8*VLOOKUP($A8,'Non-energy Multiplier'!$A$1:$AQ$44,COLUMN('Non-energy Multiplier'!D$1),0)</f>
        <v>0</v>
      </c>
      <c r="E8" s="136">
        <f>$C8*VLOOKUP($A8,'Non-energy Multiplier'!$A$1:$AQ$44,COLUMN('Non-energy Multiplier'!E$1),0)</f>
        <v>0</v>
      </c>
      <c r="F8" s="136">
        <f>$C8*VLOOKUP($A8,'Non-energy Multiplier'!$A$1:$AQ$44,COLUMN('Non-energy Multiplier'!F$1),0)</f>
        <v>0</v>
      </c>
      <c r="G8" s="136">
        <f>$C8*VLOOKUP($A8,'Non-energy Multiplier'!$A$1:$AQ$44,COLUMN('Non-energy Multiplier'!G$1),0)</f>
        <v>0</v>
      </c>
      <c r="H8" s="136">
        <f>$C8*VLOOKUP($A8,'Non-energy Multiplier'!$A$1:$AQ$44,COLUMN('Non-energy Multiplier'!H$1),0)</f>
        <v>0</v>
      </c>
      <c r="I8" s="136">
        <f>$C8*VLOOKUP($A8,'Non-energy Multiplier'!$A$1:$AQ$44,COLUMN('Non-energy Multiplier'!I$1),0)</f>
        <v>0</v>
      </c>
      <c r="J8" s="136">
        <f>$C8*VLOOKUP($A8,'Non-energy Multiplier'!$A$1:$AQ$44,COLUMN('Non-energy Multiplier'!J$1),0)</f>
        <v>0</v>
      </c>
      <c r="K8" s="136">
        <f>$C8*VLOOKUP($A8,'Non-energy Multiplier'!$A$1:$AQ$44,COLUMN('Non-energy Multiplier'!K$1),0)</f>
        <v>0</v>
      </c>
      <c r="L8" s="136">
        <f>$C8*VLOOKUP($A8,'Non-energy Multiplier'!$A$1:$AQ$44,COLUMN('Non-energy Multiplier'!L$1),0)</f>
        <v>0</v>
      </c>
      <c r="M8" s="136">
        <f>$C8*VLOOKUP($A8,'Non-energy Multiplier'!$A$1:$AQ$44,COLUMN('Non-energy Multiplier'!M$1),0)</f>
        <v>0</v>
      </c>
      <c r="N8" s="136">
        <f>$C8*VLOOKUP($A8,'Non-energy Multiplier'!$A$1:$AQ$44,COLUMN('Non-energy Multiplier'!N$1),0)</f>
        <v>0</v>
      </c>
      <c r="O8" s="136">
        <f>$C8*VLOOKUP($A8,'Non-energy Multiplier'!$A$1:$AQ$44,COLUMN('Non-energy Multiplier'!O$1),0)</f>
        <v>0</v>
      </c>
      <c r="P8" s="136">
        <f>$C8*VLOOKUP($A8,'Non-energy Multiplier'!$A$1:$AQ$44,COLUMN('Non-energy Multiplier'!P$1),0)</f>
        <v>0</v>
      </c>
      <c r="Q8" s="136">
        <f>$C8*VLOOKUP($A8,'Non-energy Multiplier'!$A$1:$AQ$44,COLUMN('Non-energy Multiplier'!Q$1),0)</f>
        <v>0</v>
      </c>
      <c r="R8" s="136">
        <f>$C8*VLOOKUP($A8,'Non-energy Multiplier'!$A$1:$AQ$44,COLUMN('Non-energy Multiplier'!R$1),0)</f>
        <v>0</v>
      </c>
      <c r="S8" s="136">
        <f>$C8*VLOOKUP($A8,'Non-energy Multiplier'!$A$1:$AQ$44,COLUMN('Non-energy Multiplier'!S$1),0)</f>
        <v>0</v>
      </c>
      <c r="T8" s="136">
        <f>$C8*VLOOKUP($A8,'Non-energy Multiplier'!$A$1:$AQ$44,COLUMN('Non-energy Multiplier'!T$1),0)</f>
        <v>0</v>
      </c>
      <c r="U8" s="136">
        <f>$C8*VLOOKUP($A8,'Non-energy Multiplier'!$A$1:$AQ$44,COLUMN('Non-energy Multiplier'!U$1),0)</f>
        <v>0</v>
      </c>
      <c r="V8" s="136">
        <f>$C8*VLOOKUP($A8,'Non-energy Multiplier'!$A$1:$AQ$44,COLUMN('Non-energy Multiplier'!V$1),0)</f>
        <v>0</v>
      </c>
      <c r="W8" s="136">
        <f>$C8*VLOOKUP($A8,'Non-energy Multiplier'!$A$1:$AQ$44,COLUMN('Non-energy Multiplier'!W$1),0)</f>
        <v>0</v>
      </c>
      <c r="X8" s="136">
        <f>$C8*VLOOKUP($A8,'Non-energy Multiplier'!$A$1:$AQ$44,COLUMN('Non-energy Multiplier'!X$1),0)</f>
        <v>0</v>
      </c>
      <c r="Y8" s="136">
        <f>$C8*VLOOKUP($A8,'Non-energy Multiplier'!$A$1:$AQ$44,COLUMN('Non-energy Multiplier'!Y$1),0)</f>
        <v>0</v>
      </c>
      <c r="Z8" s="136">
        <f>$C8*VLOOKUP($A8,'Non-energy Multiplier'!$A$1:$AQ$44,COLUMN('Non-energy Multiplier'!Z$1),0)</f>
        <v>0</v>
      </c>
      <c r="AA8" s="136">
        <f>$C8*VLOOKUP($A8,'Non-energy Multiplier'!$A$1:$AQ$44,COLUMN('Non-energy Multiplier'!AA$1),0)</f>
        <v>0</v>
      </c>
      <c r="AB8" s="136">
        <f>$C8*VLOOKUP($A8,'Non-energy Multiplier'!$A$1:$AQ$44,COLUMN('Non-energy Multiplier'!AB$1),0)</f>
        <v>0</v>
      </c>
      <c r="AC8" s="136">
        <f>$C8*VLOOKUP($A8,'Non-energy Multiplier'!$A$1:$AQ$44,COLUMN('Non-energy Multiplier'!AC$1),0)</f>
        <v>0</v>
      </c>
      <c r="AD8" s="136">
        <f>$C8*VLOOKUP($A8,'Non-energy Multiplier'!$A$1:$AQ$44,COLUMN('Non-energy Multiplier'!AD$1),0)</f>
        <v>0</v>
      </c>
      <c r="AE8" s="136">
        <f>$C8*VLOOKUP($A8,'Non-energy Multiplier'!$A$1:$AQ$44,COLUMN('Non-energy Multiplier'!AE$1),0)</f>
        <v>0</v>
      </c>
      <c r="AF8" s="136">
        <f>$C8*VLOOKUP($A8,'Non-energy Multiplier'!$A$1:$AQ$44,COLUMN('Non-energy Multiplier'!AF$1),0)</f>
        <v>0</v>
      </c>
      <c r="AG8" s="136">
        <f>$C8*VLOOKUP($A8,'Non-energy Multiplier'!$A$1:$AQ$44,COLUMN('Non-energy Multiplier'!AG$1),0)</f>
        <v>0</v>
      </c>
      <c r="AH8" s="136">
        <f>$C8*VLOOKUP($A8,'Non-energy Multiplier'!$A$1:$AQ$44,COLUMN('Non-energy Multiplier'!AH$1),0)</f>
        <v>0</v>
      </c>
      <c r="AI8" s="136">
        <f>$C8*VLOOKUP($A8,'Non-energy Multiplier'!$A$1:$AQ$44,COLUMN('Non-energy Multiplier'!AI$1),0)</f>
        <v>0</v>
      </c>
      <c r="AJ8" s="136">
        <f>$C8*VLOOKUP($A8,'Non-energy Multiplier'!$A$1:$AQ$44,COLUMN('Non-energy Multiplier'!AJ$1),0)</f>
        <v>0</v>
      </c>
      <c r="AK8" s="136">
        <f>$C8*VLOOKUP($A8,'Non-energy Multiplier'!$A$1:$AQ$44,COLUMN('Non-energy Multiplier'!AK$1),0)</f>
        <v>0</v>
      </c>
      <c r="AL8" s="136">
        <f>$C8*VLOOKUP($A8,'Non-energy Multiplier'!$A$1:$AQ$44,COLUMN('Non-energy Multiplier'!AL$1),0)</f>
        <v>0</v>
      </c>
      <c r="AM8" s="136">
        <f>$C8*VLOOKUP($A8,'Non-energy Multiplier'!$A$1:$AQ$44,COLUMN('Non-energy Multiplier'!AM$1),0)</f>
        <v>0</v>
      </c>
      <c r="AN8" s="136">
        <f>$C8*VLOOKUP($A8,'Non-energy Multiplier'!$A$1:$AQ$44,COLUMN('Non-energy Multiplier'!AN$1),0)</f>
        <v>0</v>
      </c>
      <c r="AO8" s="136">
        <f>$C8*VLOOKUP($A8,'Non-energy Multiplier'!$A$1:$AQ$44,COLUMN('Non-energy Multiplier'!AO$1),0)</f>
        <v>0</v>
      </c>
      <c r="AP8" s="136">
        <f>$C8*VLOOKUP($A8,'Non-energy Multiplier'!$A$1:$AQ$44,COLUMN('Non-energy Multiplier'!AP$1),0)</f>
        <v>0</v>
      </c>
      <c r="AQ8" s="136">
        <f>$C8*VLOOKUP($A8,'Non-energy Multiplier'!$A$1:$AQ$44,COLUMN('Non-energy Multiplier'!AQ$1),0)</f>
        <v>0</v>
      </c>
      <c r="AR8" s="136" t="str">
        <f>VLOOKUP($A8,'Sector Match'!$A$1:$B$43,2,0)</f>
        <v>Mining Support Service Activities 09</v>
      </c>
    </row>
    <row r="9" spans="1:44" x14ac:dyDescent="0.2">
      <c r="A9" s="12" t="s">
        <v>8</v>
      </c>
      <c r="B9" s="136">
        <f>'Non-energy Use 2019'!F121</f>
        <v>0</v>
      </c>
      <c r="C9" s="136">
        <f>'Non-energy Use 2020'!F121</f>
        <v>0</v>
      </c>
      <c r="D9" s="136">
        <f>$C9*VLOOKUP($A9,'Non-energy Multiplier'!$A$1:$AQ$44,COLUMN('Non-energy Multiplier'!D$1),0)</f>
        <v>0</v>
      </c>
      <c r="E9" s="136">
        <f>$C9*VLOOKUP($A9,'Non-energy Multiplier'!$A$1:$AQ$44,COLUMN('Non-energy Multiplier'!E$1),0)</f>
        <v>0</v>
      </c>
      <c r="F9" s="136">
        <f>$C9*VLOOKUP($A9,'Non-energy Multiplier'!$A$1:$AQ$44,COLUMN('Non-energy Multiplier'!F$1),0)</f>
        <v>0</v>
      </c>
      <c r="G9" s="136">
        <f>$C9*VLOOKUP($A9,'Non-energy Multiplier'!$A$1:$AQ$44,COLUMN('Non-energy Multiplier'!G$1),0)</f>
        <v>0</v>
      </c>
      <c r="H9" s="136">
        <f>$C9*VLOOKUP($A9,'Non-energy Multiplier'!$A$1:$AQ$44,COLUMN('Non-energy Multiplier'!H$1),0)</f>
        <v>0</v>
      </c>
      <c r="I9" s="136">
        <f>$C9*VLOOKUP($A9,'Non-energy Multiplier'!$A$1:$AQ$44,COLUMN('Non-energy Multiplier'!I$1),0)</f>
        <v>0</v>
      </c>
      <c r="J9" s="136">
        <f>$C9*VLOOKUP($A9,'Non-energy Multiplier'!$A$1:$AQ$44,COLUMN('Non-energy Multiplier'!J$1),0)</f>
        <v>0</v>
      </c>
      <c r="K9" s="136">
        <f>$C9*VLOOKUP($A9,'Non-energy Multiplier'!$A$1:$AQ$44,COLUMN('Non-energy Multiplier'!K$1),0)</f>
        <v>0</v>
      </c>
      <c r="L9" s="136">
        <f>$C9*VLOOKUP($A9,'Non-energy Multiplier'!$A$1:$AQ$44,COLUMN('Non-energy Multiplier'!L$1),0)</f>
        <v>0</v>
      </c>
      <c r="M9" s="136">
        <f>$C9*VLOOKUP($A9,'Non-energy Multiplier'!$A$1:$AQ$44,COLUMN('Non-energy Multiplier'!M$1),0)</f>
        <v>0</v>
      </c>
      <c r="N9" s="136">
        <f>$C9*VLOOKUP($A9,'Non-energy Multiplier'!$A$1:$AQ$44,COLUMN('Non-energy Multiplier'!N$1),0)</f>
        <v>0</v>
      </c>
      <c r="O9" s="136">
        <f>$C9*VLOOKUP($A9,'Non-energy Multiplier'!$A$1:$AQ$44,COLUMN('Non-energy Multiplier'!O$1),0)</f>
        <v>0</v>
      </c>
      <c r="P9" s="136">
        <f>$C9*VLOOKUP($A9,'Non-energy Multiplier'!$A$1:$AQ$44,COLUMN('Non-energy Multiplier'!P$1),0)</f>
        <v>0</v>
      </c>
      <c r="Q9" s="136">
        <f>$C9*VLOOKUP($A9,'Non-energy Multiplier'!$A$1:$AQ$44,COLUMN('Non-energy Multiplier'!Q$1),0)</f>
        <v>0</v>
      </c>
      <c r="R9" s="136">
        <f>$C9*VLOOKUP($A9,'Non-energy Multiplier'!$A$1:$AQ$44,COLUMN('Non-energy Multiplier'!R$1),0)</f>
        <v>0</v>
      </c>
      <c r="S9" s="136">
        <f>$C9*VLOOKUP($A9,'Non-energy Multiplier'!$A$1:$AQ$44,COLUMN('Non-energy Multiplier'!S$1),0)</f>
        <v>0</v>
      </c>
      <c r="T9" s="136">
        <f>$C9*VLOOKUP($A9,'Non-energy Multiplier'!$A$1:$AQ$44,COLUMN('Non-energy Multiplier'!T$1),0)</f>
        <v>0</v>
      </c>
      <c r="U9" s="136">
        <f>$C9*VLOOKUP($A9,'Non-energy Multiplier'!$A$1:$AQ$44,COLUMN('Non-energy Multiplier'!U$1),0)</f>
        <v>0</v>
      </c>
      <c r="V9" s="136">
        <f>$C9*VLOOKUP($A9,'Non-energy Multiplier'!$A$1:$AQ$44,COLUMN('Non-energy Multiplier'!V$1),0)</f>
        <v>0</v>
      </c>
      <c r="W9" s="136">
        <f>$C9*VLOOKUP($A9,'Non-energy Multiplier'!$A$1:$AQ$44,COLUMN('Non-energy Multiplier'!W$1),0)</f>
        <v>0</v>
      </c>
      <c r="X9" s="136">
        <f>$C9*VLOOKUP($A9,'Non-energy Multiplier'!$A$1:$AQ$44,COLUMN('Non-energy Multiplier'!X$1),0)</f>
        <v>0</v>
      </c>
      <c r="Y9" s="136">
        <f>$C9*VLOOKUP($A9,'Non-energy Multiplier'!$A$1:$AQ$44,COLUMN('Non-energy Multiplier'!Y$1),0)</f>
        <v>0</v>
      </c>
      <c r="Z9" s="136">
        <f>$C9*VLOOKUP($A9,'Non-energy Multiplier'!$A$1:$AQ$44,COLUMN('Non-energy Multiplier'!Z$1),0)</f>
        <v>0</v>
      </c>
      <c r="AA9" s="136">
        <f>$C9*VLOOKUP($A9,'Non-energy Multiplier'!$A$1:$AQ$44,COLUMN('Non-energy Multiplier'!AA$1),0)</f>
        <v>0</v>
      </c>
      <c r="AB9" s="136">
        <f>$C9*VLOOKUP($A9,'Non-energy Multiplier'!$A$1:$AQ$44,COLUMN('Non-energy Multiplier'!AB$1),0)</f>
        <v>0</v>
      </c>
      <c r="AC9" s="136">
        <f>$C9*VLOOKUP($A9,'Non-energy Multiplier'!$A$1:$AQ$44,COLUMN('Non-energy Multiplier'!AC$1),0)</f>
        <v>0</v>
      </c>
      <c r="AD9" s="136">
        <f>$C9*VLOOKUP($A9,'Non-energy Multiplier'!$A$1:$AQ$44,COLUMN('Non-energy Multiplier'!AD$1),0)</f>
        <v>0</v>
      </c>
      <c r="AE9" s="136">
        <f>$C9*VLOOKUP($A9,'Non-energy Multiplier'!$A$1:$AQ$44,COLUMN('Non-energy Multiplier'!AE$1),0)</f>
        <v>0</v>
      </c>
      <c r="AF9" s="136">
        <f>$C9*VLOOKUP($A9,'Non-energy Multiplier'!$A$1:$AQ$44,COLUMN('Non-energy Multiplier'!AF$1),0)</f>
        <v>0</v>
      </c>
      <c r="AG9" s="136">
        <f>$C9*VLOOKUP($A9,'Non-energy Multiplier'!$A$1:$AQ$44,COLUMN('Non-energy Multiplier'!AG$1),0)</f>
        <v>0</v>
      </c>
      <c r="AH9" s="136">
        <f>$C9*VLOOKUP($A9,'Non-energy Multiplier'!$A$1:$AQ$44,COLUMN('Non-energy Multiplier'!AH$1),0)</f>
        <v>0</v>
      </c>
      <c r="AI9" s="136">
        <f>$C9*VLOOKUP($A9,'Non-energy Multiplier'!$A$1:$AQ$44,COLUMN('Non-energy Multiplier'!AI$1),0)</f>
        <v>0</v>
      </c>
      <c r="AJ9" s="136">
        <f>$C9*VLOOKUP($A9,'Non-energy Multiplier'!$A$1:$AQ$44,COLUMN('Non-energy Multiplier'!AJ$1),0)</f>
        <v>0</v>
      </c>
      <c r="AK9" s="136">
        <f>$C9*VLOOKUP($A9,'Non-energy Multiplier'!$A$1:$AQ$44,COLUMN('Non-energy Multiplier'!AK$1),0)</f>
        <v>0</v>
      </c>
      <c r="AL9" s="136">
        <f>$C9*VLOOKUP($A9,'Non-energy Multiplier'!$A$1:$AQ$44,COLUMN('Non-energy Multiplier'!AL$1),0)</f>
        <v>0</v>
      </c>
      <c r="AM9" s="136">
        <f>$C9*VLOOKUP($A9,'Non-energy Multiplier'!$A$1:$AQ$44,COLUMN('Non-energy Multiplier'!AM$1),0)</f>
        <v>0</v>
      </c>
      <c r="AN9" s="136">
        <f>$C9*VLOOKUP($A9,'Non-energy Multiplier'!$A$1:$AQ$44,COLUMN('Non-energy Multiplier'!AN$1),0)</f>
        <v>0</v>
      </c>
      <c r="AO9" s="136">
        <f>$C9*VLOOKUP($A9,'Non-energy Multiplier'!$A$1:$AQ$44,COLUMN('Non-energy Multiplier'!AO$1),0)</f>
        <v>0</v>
      </c>
      <c r="AP9" s="136">
        <f>$C9*VLOOKUP($A9,'Non-energy Multiplier'!$A$1:$AQ$44,COLUMN('Non-energy Multiplier'!AP$1),0)</f>
        <v>0</v>
      </c>
      <c r="AQ9" s="136">
        <f>$C9*VLOOKUP($A9,'Non-energy Multiplier'!$A$1:$AQ$44,COLUMN('Non-energy Multiplier'!AQ$1),0)</f>
        <v>0</v>
      </c>
      <c r="AR9" s="136" t="str">
        <f>VLOOKUP($A9,'Sector Match'!$A$1:$B$43,2,0)</f>
        <v>Mining Support Service Activities 09</v>
      </c>
    </row>
    <row r="10" spans="1:44" x14ac:dyDescent="0.2">
      <c r="A10" s="12" t="s">
        <v>9</v>
      </c>
      <c r="B10" s="136">
        <f>'Non-energy Use 2019'!F122</f>
        <v>0</v>
      </c>
      <c r="C10" s="136">
        <f>'Non-energy Use 2020'!F122</f>
        <v>0</v>
      </c>
      <c r="D10" s="136">
        <f>$C10*VLOOKUP($A10,'Non-energy Multiplier'!$A$1:$AQ$44,COLUMN('Non-energy Multiplier'!D$1),0)</f>
        <v>0</v>
      </c>
      <c r="E10" s="136">
        <f>$C10*VLOOKUP($A10,'Non-energy Multiplier'!$A$1:$AQ$44,COLUMN('Non-energy Multiplier'!E$1),0)</f>
        <v>0</v>
      </c>
      <c r="F10" s="136">
        <f>$C10*VLOOKUP($A10,'Non-energy Multiplier'!$A$1:$AQ$44,COLUMN('Non-energy Multiplier'!F$1),0)</f>
        <v>0</v>
      </c>
      <c r="G10" s="136">
        <f>$C10*VLOOKUP($A10,'Non-energy Multiplier'!$A$1:$AQ$44,COLUMN('Non-energy Multiplier'!G$1),0)</f>
        <v>0</v>
      </c>
      <c r="H10" s="136">
        <f>$C10*VLOOKUP($A10,'Non-energy Multiplier'!$A$1:$AQ$44,COLUMN('Non-energy Multiplier'!H$1),0)</f>
        <v>0</v>
      </c>
      <c r="I10" s="136">
        <f>$C10*VLOOKUP($A10,'Non-energy Multiplier'!$A$1:$AQ$44,COLUMN('Non-energy Multiplier'!I$1),0)</f>
        <v>0</v>
      </c>
      <c r="J10" s="136">
        <f>$C10*VLOOKUP($A10,'Non-energy Multiplier'!$A$1:$AQ$44,COLUMN('Non-energy Multiplier'!J$1),0)</f>
        <v>0</v>
      </c>
      <c r="K10" s="136">
        <f>$C10*VLOOKUP($A10,'Non-energy Multiplier'!$A$1:$AQ$44,COLUMN('Non-energy Multiplier'!K$1),0)</f>
        <v>0</v>
      </c>
      <c r="L10" s="136">
        <f>$C10*VLOOKUP($A10,'Non-energy Multiplier'!$A$1:$AQ$44,COLUMN('Non-energy Multiplier'!L$1),0)</f>
        <v>0</v>
      </c>
      <c r="M10" s="136">
        <f>$C10*VLOOKUP($A10,'Non-energy Multiplier'!$A$1:$AQ$44,COLUMN('Non-energy Multiplier'!M$1),0)</f>
        <v>0</v>
      </c>
      <c r="N10" s="136">
        <f>$C10*VLOOKUP($A10,'Non-energy Multiplier'!$A$1:$AQ$44,COLUMN('Non-energy Multiplier'!N$1),0)</f>
        <v>0</v>
      </c>
      <c r="O10" s="136">
        <f>$C10*VLOOKUP($A10,'Non-energy Multiplier'!$A$1:$AQ$44,COLUMN('Non-energy Multiplier'!O$1),0)</f>
        <v>0</v>
      </c>
      <c r="P10" s="136">
        <f>$C10*VLOOKUP($A10,'Non-energy Multiplier'!$A$1:$AQ$44,COLUMN('Non-energy Multiplier'!P$1),0)</f>
        <v>0</v>
      </c>
      <c r="Q10" s="136">
        <f>$C10*VLOOKUP($A10,'Non-energy Multiplier'!$A$1:$AQ$44,COLUMN('Non-energy Multiplier'!Q$1),0)</f>
        <v>0</v>
      </c>
      <c r="R10" s="136">
        <f>$C10*VLOOKUP($A10,'Non-energy Multiplier'!$A$1:$AQ$44,COLUMN('Non-energy Multiplier'!R$1),0)</f>
        <v>0</v>
      </c>
      <c r="S10" s="136">
        <f>$C10*VLOOKUP($A10,'Non-energy Multiplier'!$A$1:$AQ$44,COLUMN('Non-energy Multiplier'!S$1),0)</f>
        <v>0</v>
      </c>
      <c r="T10" s="136">
        <f>$C10*VLOOKUP($A10,'Non-energy Multiplier'!$A$1:$AQ$44,COLUMN('Non-energy Multiplier'!T$1),0)</f>
        <v>0</v>
      </c>
      <c r="U10" s="136">
        <f>$C10*VLOOKUP($A10,'Non-energy Multiplier'!$A$1:$AQ$44,COLUMN('Non-energy Multiplier'!U$1),0)</f>
        <v>0</v>
      </c>
      <c r="V10" s="136">
        <f>$C10*VLOOKUP($A10,'Non-energy Multiplier'!$A$1:$AQ$44,COLUMN('Non-energy Multiplier'!V$1),0)</f>
        <v>0</v>
      </c>
      <c r="W10" s="136">
        <f>$C10*VLOOKUP($A10,'Non-energy Multiplier'!$A$1:$AQ$44,COLUMN('Non-energy Multiplier'!W$1),0)</f>
        <v>0</v>
      </c>
      <c r="X10" s="136">
        <f>$C10*VLOOKUP($A10,'Non-energy Multiplier'!$A$1:$AQ$44,COLUMN('Non-energy Multiplier'!X$1),0)</f>
        <v>0</v>
      </c>
      <c r="Y10" s="136">
        <f>$C10*VLOOKUP($A10,'Non-energy Multiplier'!$A$1:$AQ$44,COLUMN('Non-energy Multiplier'!Y$1),0)</f>
        <v>0</v>
      </c>
      <c r="Z10" s="136">
        <f>$C10*VLOOKUP($A10,'Non-energy Multiplier'!$A$1:$AQ$44,COLUMN('Non-energy Multiplier'!Z$1),0)</f>
        <v>0</v>
      </c>
      <c r="AA10" s="136">
        <f>$C10*VLOOKUP($A10,'Non-energy Multiplier'!$A$1:$AQ$44,COLUMN('Non-energy Multiplier'!AA$1),0)</f>
        <v>0</v>
      </c>
      <c r="AB10" s="136">
        <f>$C10*VLOOKUP($A10,'Non-energy Multiplier'!$A$1:$AQ$44,COLUMN('Non-energy Multiplier'!AB$1),0)</f>
        <v>0</v>
      </c>
      <c r="AC10" s="136">
        <f>$C10*VLOOKUP($A10,'Non-energy Multiplier'!$A$1:$AQ$44,COLUMN('Non-energy Multiplier'!AC$1),0)</f>
        <v>0</v>
      </c>
      <c r="AD10" s="136">
        <f>$C10*VLOOKUP($A10,'Non-energy Multiplier'!$A$1:$AQ$44,COLUMN('Non-energy Multiplier'!AD$1),0)</f>
        <v>0</v>
      </c>
      <c r="AE10" s="136">
        <f>$C10*VLOOKUP($A10,'Non-energy Multiplier'!$A$1:$AQ$44,COLUMN('Non-energy Multiplier'!AE$1),0)</f>
        <v>0</v>
      </c>
      <c r="AF10" s="136">
        <f>$C10*VLOOKUP($A10,'Non-energy Multiplier'!$A$1:$AQ$44,COLUMN('Non-energy Multiplier'!AF$1),0)</f>
        <v>0</v>
      </c>
      <c r="AG10" s="136">
        <f>$C10*VLOOKUP($A10,'Non-energy Multiplier'!$A$1:$AQ$44,COLUMN('Non-energy Multiplier'!AG$1),0)</f>
        <v>0</v>
      </c>
      <c r="AH10" s="136">
        <f>$C10*VLOOKUP($A10,'Non-energy Multiplier'!$A$1:$AQ$44,COLUMN('Non-energy Multiplier'!AH$1),0)</f>
        <v>0</v>
      </c>
      <c r="AI10" s="136">
        <f>$C10*VLOOKUP($A10,'Non-energy Multiplier'!$A$1:$AQ$44,COLUMN('Non-energy Multiplier'!AI$1),0)</f>
        <v>0</v>
      </c>
      <c r="AJ10" s="136">
        <f>$C10*VLOOKUP($A10,'Non-energy Multiplier'!$A$1:$AQ$44,COLUMN('Non-energy Multiplier'!AJ$1),0)</f>
        <v>0</v>
      </c>
      <c r="AK10" s="136">
        <f>$C10*VLOOKUP($A10,'Non-energy Multiplier'!$A$1:$AQ$44,COLUMN('Non-energy Multiplier'!AK$1),0)</f>
        <v>0</v>
      </c>
      <c r="AL10" s="136">
        <f>$C10*VLOOKUP($A10,'Non-energy Multiplier'!$A$1:$AQ$44,COLUMN('Non-energy Multiplier'!AL$1),0)</f>
        <v>0</v>
      </c>
      <c r="AM10" s="136">
        <f>$C10*VLOOKUP($A10,'Non-energy Multiplier'!$A$1:$AQ$44,COLUMN('Non-energy Multiplier'!AM$1),0)</f>
        <v>0</v>
      </c>
      <c r="AN10" s="136">
        <f>$C10*VLOOKUP($A10,'Non-energy Multiplier'!$A$1:$AQ$44,COLUMN('Non-energy Multiplier'!AN$1),0)</f>
        <v>0</v>
      </c>
      <c r="AO10" s="136">
        <f>$C10*VLOOKUP($A10,'Non-energy Multiplier'!$A$1:$AQ$44,COLUMN('Non-energy Multiplier'!AO$1),0)</f>
        <v>0</v>
      </c>
      <c r="AP10" s="136">
        <f>$C10*VLOOKUP($A10,'Non-energy Multiplier'!$A$1:$AQ$44,COLUMN('Non-energy Multiplier'!AP$1),0)</f>
        <v>0</v>
      </c>
      <c r="AQ10" s="136">
        <f>$C10*VLOOKUP($A10,'Non-energy Multiplier'!$A$1:$AQ$44,COLUMN('Non-energy Multiplier'!AQ$1),0)</f>
        <v>0</v>
      </c>
      <c r="AR10" s="136" t="str">
        <f>VLOOKUP($A10,'Sector Match'!$A$1:$B$43,2,0)</f>
        <v>food beverage and tobacco 10T12</v>
      </c>
    </row>
    <row r="11" spans="1:44" x14ac:dyDescent="0.2">
      <c r="A11" s="12" t="s">
        <v>10</v>
      </c>
      <c r="B11" s="136">
        <f>'Non-energy Use 2019'!F123</f>
        <v>0</v>
      </c>
      <c r="C11" s="136">
        <f>'Non-energy Use 2020'!F123</f>
        <v>0</v>
      </c>
      <c r="D11" s="136">
        <f>$C11*VLOOKUP($A11,'Non-energy Multiplier'!$A$1:$AQ$44,COLUMN('Non-energy Multiplier'!D$1),0)</f>
        <v>0</v>
      </c>
      <c r="E11" s="136">
        <f>$C11*VLOOKUP($A11,'Non-energy Multiplier'!$A$1:$AQ$44,COLUMN('Non-energy Multiplier'!E$1),0)</f>
        <v>0</v>
      </c>
      <c r="F11" s="136">
        <f>$C11*VLOOKUP($A11,'Non-energy Multiplier'!$A$1:$AQ$44,COLUMN('Non-energy Multiplier'!F$1),0)</f>
        <v>0</v>
      </c>
      <c r="G11" s="136">
        <f>$C11*VLOOKUP($A11,'Non-energy Multiplier'!$A$1:$AQ$44,COLUMN('Non-energy Multiplier'!G$1),0)</f>
        <v>0</v>
      </c>
      <c r="H11" s="136">
        <f>$C11*VLOOKUP($A11,'Non-energy Multiplier'!$A$1:$AQ$44,COLUMN('Non-energy Multiplier'!H$1),0)</f>
        <v>0</v>
      </c>
      <c r="I11" s="136">
        <f>$C11*VLOOKUP($A11,'Non-energy Multiplier'!$A$1:$AQ$44,COLUMN('Non-energy Multiplier'!I$1),0)</f>
        <v>0</v>
      </c>
      <c r="J11" s="136">
        <f>$C11*VLOOKUP($A11,'Non-energy Multiplier'!$A$1:$AQ$44,COLUMN('Non-energy Multiplier'!J$1),0)</f>
        <v>0</v>
      </c>
      <c r="K11" s="136">
        <f>$C11*VLOOKUP($A11,'Non-energy Multiplier'!$A$1:$AQ$44,COLUMN('Non-energy Multiplier'!K$1),0)</f>
        <v>0</v>
      </c>
      <c r="L11" s="136">
        <f>$C11*VLOOKUP($A11,'Non-energy Multiplier'!$A$1:$AQ$44,COLUMN('Non-energy Multiplier'!L$1),0)</f>
        <v>0</v>
      </c>
      <c r="M11" s="136">
        <f>$C11*VLOOKUP($A11,'Non-energy Multiplier'!$A$1:$AQ$44,COLUMN('Non-energy Multiplier'!M$1),0)</f>
        <v>0</v>
      </c>
      <c r="N11" s="136">
        <f>$C11*VLOOKUP($A11,'Non-energy Multiplier'!$A$1:$AQ$44,COLUMN('Non-energy Multiplier'!N$1),0)</f>
        <v>0</v>
      </c>
      <c r="O11" s="136">
        <f>$C11*VLOOKUP($A11,'Non-energy Multiplier'!$A$1:$AQ$44,COLUMN('Non-energy Multiplier'!O$1),0)</f>
        <v>0</v>
      </c>
      <c r="P11" s="136">
        <f>$C11*VLOOKUP($A11,'Non-energy Multiplier'!$A$1:$AQ$44,COLUMN('Non-energy Multiplier'!P$1),0)</f>
        <v>0</v>
      </c>
      <c r="Q11" s="136">
        <f>$C11*VLOOKUP($A11,'Non-energy Multiplier'!$A$1:$AQ$44,COLUMN('Non-energy Multiplier'!Q$1),0)</f>
        <v>0</v>
      </c>
      <c r="R11" s="136">
        <f>$C11*VLOOKUP($A11,'Non-energy Multiplier'!$A$1:$AQ$44,COLUMN('Non-energy Multiplier'!R$1),0)</f>
        <v>0</v>
      </c>
      <c r="S11" s="136">
        <f>$C11*VLOOKUP($A11,'Non-energy Multiplier'!$A$1:$AQ$44,COLUMN('Non-energy Multiplier'!S$1),0)</f>
        <v>0</v>
      </c>
      <c r="T11" s="136">
        <f>$C11*VLOOKUP($A11,'Non-energy Multiplier'!$A$1:$AQ$44,COLUMN('Non-energy Multiplier'!T$1),0)</f>
        <v>0</v>
      </c>
      <c r="U11" s="136">
        <f>$C11*VLOOKUP($A11,'Non-energy Multiplier'!$A$1:$AQ$44,COLUMN('Non-energy Multiplier'!U$1),0)</f>
        <v>0</v>
      </c>
      <c r="V11" s="136">
        <f>$C11*VLOOKUP($A11,'Non-energy Multiplier'!$A$1:$AQ$44,COLUMN('Non-energy Multiplier'!V$1),0)</f>
        <v>0</v>
      </c>
      <c r="W11" s="136">
        <f>$C11*VLOOKUP($A11,'Non-energy Multiplier'!$A$1:$AQ$44,COLUMN('Non-energy Multiplier'!W$1),0)</f>
        <v>0</v>
      </c>
      <c r="X11" s="136">
        <f>$C11*VLOOKUP($A11,'Non-energy Multiplier'!$A$1:$AQ$44,COLUMN('Non-energy Multiplier'!X$1),0)</f>
        <v>0</v>
      </c>
      <c r="Y11" s="136">
        <f>$C11*VLOOKUP($A11,'Non-energy Multiplier'!$A$1:$AQ$44,COLUMN('Non-energy Multiplier'!Y$1),0)</f>
        <v>0</v>
      </c>
      <c r="Z11" s="136">
        <f>$C11*VLOOKUP($A11,'Non-energy Multiplier'!$A$1:$AQ$44,COLUMN('Non-energy Multiplier'!Z$1),0)</f>
        <v>0</v>
      </c>
      <c r="AA11" s="136">
        <f>$C11*VLOOKUP($A11,'Non-energy Multiplier'!$A$1:$AQ$44,COLUMN('Non-energy Multiplier'!AA$1),0)</f>
        <v>0</v>
      </c>
      <c r="AB11" s="136">
        <f>$C11*VLOOKUP($A11,'Non-energy Multiplier'!$A$1:$AQ$44,COLUMN('Non-energy Multiplier'!AB$1),0)</f>
        <v>0</v>
      </c>
      <c r="AC11" s="136">
        <f>$C11*VLOOKUP($A11,'Non-energy Multiplier'!$A$1:$AQ$44,COLUMN('Non-energy Multiplier'!AC$1),0)</f>
        <v>0</v>
      </c>
      <c r="AD11" s="136">
        <f>$C11*VLOOKUP($A11,'Non-energy Multiplier'!$A$1:$AQ$44,COLUMN('Non-energy Multiplier'!AD$1),0)</f>
        <v>0</v>
      </c>
      <c r="AE11" s="136">
        <f>$C11*VLOOKUP($A11,'Non-energy Multiplier'!$A$1:$AQ$44,COLUMN('Non-energy Multiplier'!AE$1),0)</f>
        <v>0</v>
      </c>
      <c r="AF11" s="136">
        <f>$C11*VLOOKUP($A11,'Non-energy Multiplier'!$A$1:$AQ$44,COLUMN('Non-energy Multiplier'!AF$1),0)</f>
        <v>0</v>
      </c>
      <c r="AG11" s="136">
        <f>$C11*VLOOKUP($A11,'Non-energy Multiplier'!$A$1:$AQ$44,COLUMN('Non-energy Multiplier'!AG$1),0)</f>
        <v>0</v>
      </c>
      <c r="AH11" s="136">
        <f>$C11*VLOOKUP($A11,'Non-energy Multiplier'!$A$1:$AQ$44,COLUMN('Non-energy Multiplier'!AH$1),0)</f>
        <v>0</v>
      </c>
      <c r="AI11" s="136">
        <f>$C11*VLOOKUP($A11,'Non-energy Multiplier'!$A$1:$AQ$44,COLUMN('Non-energy Multiplier'!AI$1),0)</f>
        <v>0</v>
      </c>
      <c r="AJ11" s="136">
        <f>$C11*VLOOKUP($A11,'Non-energy Multiplier'!$A$1:$AQ$44,COLUMN('Non-energy Multiplier'!AJ$1),0)</f>
        <v>0</v>
      </c>
      <c r="AK11" s="136">
        <f>$C11*VLOOKUP($A11,'Non-energy Multiplier'!$A$1:$AQ$44,COLUMN('Non-energy Multiplier'!AK$1),0)</f>
        <v>0</v>
      </c>
      <c r="AL11" s="136">
        <f>$C11*VLOOKUP($A11,'Non-energy Multiplier'!$A$1:$AQ$44,COLUMN('Non-energy Multiplier'!AL$1),0)</f>
        <v>0</v>
      </c>
      <c r="AM11" s="136">
        <f>$C11*VLOOKUP($A11,'Non-energy Multiplier'!$A$1:$AQ$44,COLUMN('Non-energy Multiplier'!AM$1),0)</f>
        <v>0</v>
      </c>
      <c r="AN11" s="136">
        <f>$C11*VLOOKUP($A11,'Non-energy Multiplier'!$A$1:$AQ$44,COLUMN('Non-energy Multiplier'!AN$1),0)</f>
        <v>0</v>
      </c>
      <c r="AO11" s="136">
        <f>$C11*VLOOKUP($A11,'Non-energy Multiplier'!$A$1:$AQ$44,COLUMN('Non-energy Multiplier'!AO$1),0)</f>
        <v>0</v>
      </c>
      <c r="AP11" s="136">
        <f>$C11*VLOOKUP($A11,'Non-energy Multiplier'!$A$1:$AQ$44,COLUMN('Non-energy Multiplier'!AP$1),0)</f>
        <v>0</v>
      </c>
      <c r="AQ11" s="136">
        <f>$C11*VLOOKUP($A11,'Non-energy Multiplier'!$A$1:$AQ$44,COLUMN('Non-energy Multiplier'!AQ$1),0)</f>
        <v>0</v>
      </c>
      <c r="AR11" s="136" t="str">
        <f>VLOOKUP($A11,'Sector Match'!$A$1:$B$43,2,0)</f>
        <v>food beverage and tobacco 10T12</v>
      </c>
    </row>
    <row r="12" spans="1:44" x14ac:dyDescent="0.2">
      <c r="A12" s="12" t="s">
        <v>11</v>
      </c>
      <c r="B12" s="136">
        <f>'Non-energy Use 2019'!F124</f>
        <v>0</v>
      </c>
      <c r="C12" s="136">
        <f>'Non-energy Use 2020'!F124</f>
        <v>0</v>
      </c>
      <c r="D12" s="136">
        <f>$C12*VLOOKUP($A12,'Non-energy Multiplier'!$A$1:$AQ$44,COLUMN('Non-energy Multiplier'!D$1),0)</f>
        <v>0</v>
      </c>
      <c r="E12" s="136">
        <f>$C12*VLOOKUP($A12,'Non-energy Multiplier'!$A$1:$AQ$44,COLUMN('Non-energy Multiplier'!E$1),0)</f>
        <v>0</v>
      </c>
      <c r="F12" s="136">
        <f>$C12*VLOOKUP($A12,'Non-energy Multiplier'!$A$1:$AQ$44,COLUMN('Non-energy Multiplier'!F$1),0)</f>
        <v>0</v>
      </c>
      <c r="G12" s="136">
        <f>$C12*VLOOKUP($A12,'Non-energy Multiplier'!$A$1:$AQ$44,COLUMN('Non-energy Multiplier'!G$1),0)</f>
        <v>0</v>
      </c>
      <c r="H12" s="136">
        <f>$C12*VLOOKUP($A12,'Non-energy Multiplier'!$A$1:$AQ$44,COLUMN('Non-energy Multiplier'!H$1),0)</f>
        <v>0</v>
      </c>
      <c r="I12" s="136">
        <f>$C12*VLOOKUP($A12,'Non-energy Multiplier'!$A$1:$AQ$44,COLUMN('Non-energy Multiplier'!I$1),0)</f>
        <v>0</v>
      </c>
      <c r="J12" s="136">
        <f>$C12*VLOOKUP($A12,'Non-energy Multiplier'!$A$1:$AQ$44,COLUMN('Non-energy Multiplier'!J$1),0)</f>
        <v>0</v>
      </c>
      <c r="K12" s="136">
        <f>$C12*VLOOKUP($A12,'Non-energy Multiplier'!$A$1:$AQ$44,COLUMN('Non-energy Multiplier'!K$1),0)</f>
        <v>0</v>
      </c>
      <c r="L12" s="136">
        <f>$C12*VLOOKUP($A12,'Non-energy Multiplier'!$A$1:$AQ$44,COLUMN('Non-energy Multiplier'!L$1),0)</f>
        <v>0</v>
      </c>
      <c r="M12" s="136">
        <f>$C12*VLOOKUP($A12,'Non-energy Multiplier'!$A$1:$AQ$44,COLUMN('Non-energy Multiplier'!M$1),0)</f>
        <v>0</v>
      </c>
      <c r="N12" s="136">
        <f>$C12*VLOOKUP($A12,'Non-energy Multiplier'!$A$1:$AQ$44,COLUMN('Non-energy Multiplier'!N$1),0)</f>
        <v>0</v>
      </c>
      <c r="O12" s="136">
        <f>$C12*VLOOKUP($A12,'Non-energy Multiplier'!$A$1:$AQ$44,COLUMN('Non-energy Multiplier'!O$1),0)</f>
        <v>0</v>
      </c>
      <c r="P12" s="136">
        <f>$C12*VLOOKUP($A12,'Non-energy Multiplier'!$A$1:$AQ$44,COLUMN('Non-energy Multiplier'!P$1),0)</f>
        <v>0</v>
      </c>
      <c r="Q12" s="136">
        <f>$C12*VLOOKUP($A12,'Non-energy Multiplier'!$A$1:$AQ$44,COLUMN('Non-energy Multiplier'!Q$1),0)</f>
        <v>0</v>
      </c>
      <c r="R12" s="136">
        <f>$C12*VLOOKUP($A12,'Non-energy Multiplier'!$A$1:$AQ$44,COLUMN('Non-energy Multiplier'!R$1),0)</f>
        <v>0</v>
      </c>
      <c r="S12" s="136">
        <f>$C12*VLOOKUP($A12,'Non-energy Multiplier'!$A$1:$AQ$44,COLUMN('Non-energy Multiplier'!S$1),0)</f>
        <v>0</v>
      </c>
      <c r="T12" s="136">
        <f>$C12*VLOOKUP($A12,'Non-energy Multiplier'!$A$1:$AQ$44,COLUMN('Non-energy Multiplier'!T$1),0)</f>
        <v>0</v>
      </c>
      <c r="U12" s="136">
        <f>$C12*VLOOKUP($A12,'Non-energy Multiplier'!$A$1:$AQ$44,COLUMN('Non-energy Multiplier'!U$1),0)</f>
        <v>0</v>
      </c>
      <c r="V12" s="136">
        <f>$C12*VLOOKUP($A12,'Non-energy Multiplier'!$A$1:$AQ$44,COLUMN('Non-energy Multiplier'!V$1),0)</f>
        <v>0</v>
      </c>
      <c r="W12" s="136">
        <f>$C12*VLOOKUP($A12,'Non-energy Multiplier'!$A$1:$AQ$44,COLUMN('Non-energy Multiplier'!W$1),0)</f>
        <v>0</v>
      </c>
      <c r="X12" s="136">
        <f>$C12*VLOOKUP($A12,'Non-energy Multiplier'!$A$1:$AQ$44,COLUMN('Non-energy Multiplier'!X$1),0)</f>
        <v>0</v>
      </c>
      <c r="Y12" s="136">
        <f>$C12*VLOOKUP($A12,'Non-energy Multiplier'!$A$1:$AQ$44,COLUMN('Non-energy Multiplier'!Y$1),0)</f>
        <v>0</v>
      </c>
      <c r="Z12" s="136">
        <f>$C12*VLOOKUP($A12,'Non-energy Multiplier'!$A$1:$AQ$44,COLUMN('Non-energy Multiplier'!Z$1),0)</f>
        <v>0</v>
      </c>
      <c r="AA12" s="136">
        <f>$C12*VLOOKUP($A12,'Non-energy Multiplier'!$A$1:$AQ$44,COLUMN('Non-energy Multiplier'!AA$1),0)</f>
        <v>0</v>
      </c>
      <c r="AB12" s="136">
        <f>$C12*VLOOKUP($A12,'Non-energy Multiplier'!$A$1:$AQ$44,COLUMN('Non-energy Multiplier'!AB$1),0)</f>
        <v>0</v>
      </c>
      <c r="AC12" s="136">
        <f>$C12*VLOOKUP($A12,'Non-energy Multiplier'!$A$1:$AQ$44,COLUMN('Non-energy Multiplier'!AC$1),0)</f>
        <v>0</v>
      </c>
      <c r="AD12" s="136">
        <f>$C12*VLOOKUP($A12,'Non-energy Multiplier'!$A$1:$AQ$44,COLUMN('Non-energy Multiplier'!AD$1),0)</f>
        <v>0</v>
      </c>
      <c r="AE12" s="136">
        <f>$C12*VLOOKUP($A12,'Non-energy Multiplier'!$A$1:$AQ$44,COLUMN('Non-energy Multiplier'!AE$1),0)</f>
        <v>0</v>
      </c>
      <c r="AF12" s="136">
        <f>$C12*VLOOKUP($A12,'Non-energy Multiplier'!$A$1:$AQ$44,COLUMN('Non-energy Multiplier'!AF$1),0)</f>
        <v>0</v>
      </c>
      <c r="AG12" s="136">
        <f>$C12*VLOOKUP($A12,'Non-energy Multiplier'!$A$1:$AQ$44,COLUMN('Non-energy Multiplier'!AG$1),0)</f>
        <v>0</v>
      </c>
      <c r="AH12" s="136">
        <f>$C12*VLOOKUP($A12,'Non-energy Multiplier'!$A$1:$AQ$44,COLUMN('Non-energy Multiplier'!AH$1),0)</f>
        <v>0</v>
      </c>
      <c r="AI12" s="136">
        <f>$C12*VLOOKUP($A12,'Non-energy Multiplier'!$A$1:$AQ$44,COLUMN('Non-energy Multiplier'!AI$1),0)</f>
        <v>0</v>
      </c>
      <c r="AJ12" s="136">
        <f>$C12*VLOOKUP($A12,'Non-energy Multiplier'!$A$1:$AQ$44,COLUMN('Non-energy Multiplier'!AJ$1),0)</f>
        <v>0</v>
      </c>
      <c r="AK12" s="136">
        <f>$C12*VLOOKUP($A12,'Non-energy Multiplier'!$A$1:$AQ$44,COLUMN('Non-energy Multiplier'!AK$1),0)</f>
        <v>0</v>
      </c>
      <c r="AL12" s="136">
        <f>$C12*VLOOKUP($A12,'Non-energy Multiplier'!$A$1:$AQ$44,COLUMN('Non-energy Multiplier'!AL$1),0)</f>
        <v>0</v>
      </c>
      <c r="AM12" s="136">
        <f>$C12*VLOOKUP($A12,'Non-energy Multiplier'!$A$1:$AQ$44,COLUMN('Non-energy Multiplier'!AM$1),0)</f>
        <v>0</v>
      </c>
      <c r="AN12" s="136">
        <f>$C12*VLOOKUP($A12,'Non-energy Multiplier'!$A$1:$AQ$44,COLUMN('Non-energy Multiplier'!AN$1),0)</f>
        <v>0</v>
      </c>
      <c r="AO12" s="136">
        <f>$C12*VLOOKUP($A12,'Non-energy Multiplier'!$A$1:$AQ$44,COLUMN('Non-energy Multiplier'!AO$1),0)</f>
        <v>0</v>
      </c>
      <c r="AP12" s="136">
        <f>$C12*VLOOKUP($A12,'Non-energy Multiplier'!$A$1:$AQ$44,COLUMN('Non-energy Multiplier'!AP$1),0)</f>
        <v>0</v>
      </c>
      <c r="AQ12" s="136">
        <f>$C12*VLOOKUP($A12,'Non-energy Multiplier'!$A$1:$AQ$44,COLUMN('Non-energy Multiplier'!AQ$1),0)</f>
        <v>0</v>
      </c>
      <c r="AR12" s="136" t="str">
        <f>VLOOKUP($A12,'Sector Match'!$A$1:$B$43,2,0)</f>
        <v>food beverage and tobacco 10T12</v>
      </c>
    </row>
    <row r="13" spans="1:44" x14ac:dyDescent="0.2">
      <c r="A13" s="12" t="s">
        <v>12</v>
      </c>
      <c r="B13" s="136">
        <f>'Non-energy Use 2019'!F125</f>
        <v>0</v>
      </c>
      <c r="C13" s="136">
        <f>'Non-energy Use 2020'!F125</f>
        <v>0</v>
      </c>
      <c r="D13" s="136">
        <f>$C13*VLOOKUP($A13,'Non-energy Multiplier'!$A$1:$AQ$44,COLUMN('Non-energy Multiplier'!D$1),0)</f>
        <v>0</v>
      </c>
      <c r="E13" s="136">
        <f>$C13*VLOOKUP($A13,'Non-energy Multiplier'!$A$1:$AQ$44,COLUMN('Non-energy Multiplier'!E$1),0)</f>
        <v>0</v>
      </c>
      <c r="F13" s="136">
        <f>$C13*VLOOKUP($A13,'Non-energy Multiplier'!$A$1:$AQ$44,COLUMN('Non-energy Multiplier'!F$1),0)</f>
        <v>0</v>
      </c>
      <c r="G13" s="136">
        <f>$C13*VLOOKUP($A13,'Non-energy Multiplier'!$A$1:$AQ$44,COLUMN('Non-energy Multiplier'!G$1),0)</f>
        <v>0</v>
      </c>
      <c r="H13" s="136">
        <f>$C13*VLOOKUP($A13,'Non-energy Multiplier'!$A$1:$AQ$44,COLUMN('Non-energy Multiplier'!H$1),0)</f>
        <v>0</v>
      </c>
      <c r="I13" s="136">
        <f>$C13*VLOOKUP($A13,'Non-energy Multiplier'!$A$1:$AQ$44,COLUMN('Non-energy Multiplier'!I$1),0)</f>
        <v>0</v>
      </c>
      <c r="J13" s="136">
        <f>$C13*VLOOKUP($A13,'Non-energy Multiplier'!$A$1:$AQ$44,COLUMN('Non-energy Multiplier'!J$1),0)</f>
        <v>0</v>
      </c>
      <c r="K13" s="136">
        <f>$C13*VLOOKUP($A13,'Non-energy Multiplier'!$A$1:$AQ$44,COLUMN('Non-energy Multiplier'!K$1),0)</f>
        <v>0</v>
      </c>
      <c r="L13" s="136">
        <f>$C13*VLOOKUP($A13,'Non-energy Multiplier'!$A$1:$AQ$44,COLUMN('Non-energy Multiplier'!L$1),0)</f>
        <v>0</v>
      </c>
      <c r="M13" s="136">
        <f>$C13*VLOOKUP($A13,'Non-energy Multiplier'!$A$1:$AQ$44,COLUMN('Non-energy Multiplier'!M$1),0)</f>
        <v>0</v>
      </c>
      <c r="N13" s="136">
        <f>$C13*VLOOKUP($A13,'Non-energy Multiplier'!$A$1:$AQ$44,COLUMN('Non-energy Multiplier'!N$1),0)</f>
        <v>0</v>
      </c>
      <c r="O13" s="136">
        <f>$C13*VLOOKUP($A13,'Non-energy Multiplier'!$A$1:$AQ$44,COLUMN('Non-energy Multiplier'!O$1),0)</f>
        <v>0</v>
      </c>
      <c r="P13" s="136">
        <f>$C13*VLOOKUP($A13,'Non-energy Multiplier'!$A$1:$AQ$44,COLUMN('Non-energy Multiplier'!P$1),0)</f>
        <v>0</v>
      </c>
      <c r="Q13" s="136">
        <f>$C13*VLOOKUP($A13,'Non-energy Multiplier'!$A$1:$AQ$44,COLUMN('Non-energy Multiplier'!Q$1),0)</f>
        <v>0</v>
      </c>
      <c r="R13" s="136">
        <f>$C13*VLOOKUP($A13,'Non-energy Multiplier'!$A$1:$AQ$44,COLUMN('Non-energy Multiplier'!R$1),0)</f>
        <v>0</v>
      </c>
      <c r="S13" s="136">
        <f>$C13*VLOOKUP($A13,'Non-energy Multiplier'!$A$1:$AQ$44,COLUMN('Non-energy Multiplier'!S$1),0)</f>
        <v>0</v>
      </c>
      <c r="T13" s="136">
        <f>$C13*VLOOKUP($A13,'Non-energy Multiplier'!$A$1:$AQ$44,COLUMN('Non-energy Multiplier'!T$1),0)</f>
        <v>0</v>
      </c>
      <c r="U13" s="136">
        <f>$C13*VLOOKUP($A13,'Non-energy Multiplier'!$A$1:$AQ$44,COLUMN('Non-energy Multiplier'!U$1),0)</f>
        <v>0</v>
      </c>
      <c r="V13" s="136">
        <f>$C13*VLOOKUP($A13,'Non-energy Multiplier'!$A$1:$AQ$44,COLUMN('Non-energy Multiplier'!V$1),0)</f>
        <v>0</v>
      </c>
      <c r="W13" s="136">
        <f>$C13*VLOOKUP($A13,'Non-energy Multiplier'!$A$1:$AQ$44,COLUMN('Non-energy Multiplier'!W$1),0)</f>
        <v>0</v>
      </c>
      <c r="X13" s="136">
        <f>$C13*VLOOKUP($A13,'Non-energy Multiplier'!$A$1:$AQ$44,COLUMN('Non-energy Multiplier'!X$1),0)</f>
        <v>0</v>
      </c>
      <c r="Y13" s="136">
        <f>$C13*VLOOKUP($A13,'Non-energy Multiplier'!$A$1:$AQ$44,COLUMN('Non-energy Multiplier'!Y$1),0)</f>
        <v>0</v>
      </c>
      <c r="Z13" s="136">
        <f>$C13*VLOOKUP($A13,'Non-energy Multiplier'!$A$1:$AQ$44,COLUMN('Non-energy Multiplier'!Z$1),0)</f>
        <v>0</v>
      </c>
      <c r="AA13" s="136">
        <f>$C13*VLOOKUP($A13,'Non-energy Multiplier'!$A$1:$AQ$44,COLUMN('Non-energy Multiplier'!AA$1),0)</f>
        <v>0</v>
      </c>
      <c r="AB13" s="136">
        <f>$C13*VLOOKUP($A13,'Non-energy Multiplier'!$A$1:$AQ$44,COLUMN('Non-energy Multiplier'!AB$1),0)</f>
        <v>0</v>
      </c>
      <c r="AC13" s="136">
        <f>$C13*VLOOKUP($A13,'Non-energy Multiplier'!$A$1:$AQ$44,COLUMN('Non-energy Multiplier'!AC$1),0)</f>
        <v>0</v>
      </c>
      <c r="AD13" s="136">
        <f>$C13*VLOOKUP($A13,'Non-energy Multiplier'!$A$1:$AQ$44,COLUMN('Non-energy Multiplier'!AD$1),0)</f>
        <v>0</v>
      </c>
      <c r="AE13" s="136">
        <f>$C13*VLOOKUP($A13,'Non-energy Multiplier'!$A$1:$AQ$44,COLUMN('Non-energy Multiplier'!AE$1),0)</f>
        <v>0</v>
      </c>
      <c r="AF13" s="136">
        <f>$C13*VLOOKUP($A13,'Non-energy Multiplier'!$A$1:$AQ$44,COLUMN('Non-energy Multiplier'!AF$1),0)</f>
        <v>0</v>
      </c>
      <c r="AG13" s="136">
        <f>$C13*VLOOKUP($A13,'Non-energy Multiplier'!$A$1:$AQ$44,COLUMN('Non-energy Multiplier'!AG$1),0)</f>
        <v>0</v>
      </c>
      <c r="AH13" s="136">
        <f>$C13*VLOOKUP($A13,'Non-energy Multiplier'!$A$1:$AQ$44,COLUMN('Non-energy Multiplier'!AH$1),0)</f>
        <v>0</v>
      </c>
      <c r="AI13" s="136">
        <f>$C13*VLOOKUP($A13,'Non-energy Multiplier'!$A$1:$AQ$44,COLUMN('Non-energy Multiplier'!AI$1),0)</f>
        <v>0</v>
      </c>
      <c r="AJ13" s="136">
        <f>$C13*VLOOKUP($A13,'Non-energy Multiplier'!$A$1:$AQ$44,COLUMN('Non-energy Multiplier'!AJ$1),0)</f>
        <v>0</v>
      </c>
      <c r="AK13" s="136">
        <f>$C13*VLOOKUP($A13,'Non-energy Multiplier'!$A$1:$AQ$44,COLUMN('Non-energy Multiplier'!AK$1),0)</f>
        <v>0</v>
      </c>
      <c r="AL13" s="136">
        <f>$C13*VLOOKUP($A13,'Non-energy Multiplier'!$A$1:$AQ$44,COLUMN('Non-energy Multiplier'!AL$1),0)</f>
        <v>0</v>
      </c>
      <c r="AM13" s="136">
        <f>$C13*VLOOKUP($A13,'Non-energy Multiplier'!$A$1:$AQ$44,COLUMN('Non-energy Multiplier'!AM$1),0)</f>
        <v>0</v>
      </c>
      <c r="AN13" s="136">
        <f>$C13*VLOOKUP($A13,'Non-energy Multiplier'!$A$1:$AQ$44,COLUMN('Non-energy Multiplier'!AN$1),0)</f>
        <v>0</v>
      </c>
      <c r="AO13" s="136">
        <f>$C13*VLOOKUP($A13,'Non-energy Multiplier'!$A$1:$AQ$44,COLUMN('Non-energy Multiplier'!AO$1),0)</f>
        <v>0</v>
      </c>
      <c r="AP13" s="136">
        <f>$C13*VLOOKUP($A13,'Non-energy Multiplier'!$A$1:$AQ$44,COLUMN('Non-energy Multiplier'!AP$1),0)</f>
        <v>0</v>
      </c>
      <c r="AQ13" s="136">
        <f>$C13*VLOOKUP($A13,'Non-energy Multiplier'!$A$1:$AQ$44,COLUMN('Non-energy Multiplier'!AQ$1),0)</f>
        <v>0</v>
      </c>
      <c r="AR13" s="136" t="str">
        <f>VLOOKUP($A13,'Sector Match'!$A$1:$B$43,2,0)</f>
        <v>food beverage and tobacco 10T12</v>
      </c>
    </row>
    <row r="14" spans="1:44" x14ac:dyDescent="0.2">
      <c r="A14" s="12" t="s">
        <v>13</v>
      </c>
      <c r="B14" s="136">
        <f>'Non-energy Use 2019'!F126</f>
        <v>0</v>
      </c>
      <c r="C14" s="136">
        <f>'Non-energy Use 2020'!F126</f>
        <v>0</v>
      </c>
      <c r="D14" s="136">
        <f>$C14*VLOOKUP($A14,'Non-energy Multiplier'!$A$1:$AQ$44,COLUMN('Non-energy Multiplier'!D$1),0)</f>
        <v>0</v>
      </c>
      <c r="E14" s="136">
        <f>$C14*VLOOKUP($A14,'Non-energy Multiplier'!$A$1:$AQ$44,COLUMN('Non-energy Multiplier'!E$1),0)</f>
        <v>0</v>
      </c>
      <c r="F14" s="136">
        <f>$C14*VLOOKUP($A14,'Non-energy Multiplier'!$A$1:$AQ$44,COLUMN('Non-energy Multiplier'!F$1),0)</f>
        <v>0</v>
      </c>
      <c r="G14" s="136">
        <f>$C14*VLOOKUP($A14,'Non-energy Multiplier'!$A$1:$AQ$44,COLUMN('Non-energy Multiplier'!G$1),0)</f>
        <v>0</v>
      </c>
      <c r="H14" s="136">
        <f>$C14*VLOOKUP($A14,'Non-energy Multiplier'!$A$1:$AQ$44,COLUMN('Non-energy Multiplier'!H$1),0)</f>
        <v>0</v>
      </c>
      <c r="I14" s="136">
        <f>$C14*VLOOKUP($A14,'Non-energy Multiplier'!$A$1:$AQ$44,COLUMN('Non-energy Multiplier'!I$1),0)</f>
        <v>0</v>
      </c>
      <c r="J14" s="136">
        <f>$C14*VLOOKUP($A14,'Non-energy Multiplier'!$A$1:$AQ$44,COLUMN('Non-energy Multiplier'!J$1),0)</f>
        <v>0</v>
      </c>
      <c r="K14" s="136">
        <f>$C14*VLOOKUP($A14,'Non-energy Multiplier'!$A$1:$AQ$44,COLUMN('Non-energy Multiplier'!K$1),0)</f>
        <v>0</v>
      </c>
      <c r="L14" s="136">
        <f>$C14*VLOOKUP($A14,'Non-energy Multiplier'!$A$1:$AQ$44,COLUMN('Non-energy Multiplier'!L$1),0)</f>
        <v>0</v>
      </c>
      <c r="M14" s="136">
        <f>$C14*VLOOKUP($A14,'Non-energy Multiplier'!$A$1:$AQ$44,COLUMN('Non-energy Multiplier'!M$1),0)</f>
        <v>0</v>
      </c>
      <c r="N14" s="136">
        <f>$C14*VLOOKUP($A14,'Non-energy Multiplier'!$A$1:$AQ$44,COLUMN('Non-energy Multiplier'!N$1),0)</f>
        <v>0</v>
      </c>
      <c r="O14" s="136">
        <f>$C14*VLOOKUP($A14,'Non-energy Multiplier'!$A$1:$AQ$44,COLUMN('Non-energy Multiplier'!O$1),0)</f>
        <v>0</v>
      </c>
      <c r="P14" s="136">
        <f>$C14*VLOOKUP($A14,'Non-energy Multiplier'!$A$1:$AQ$44,COLUMN('Non-energy Multiplier'!P$1),0)</f>
        <v>0</v>
      </c>
      <c r="Q14" s="136">
        <f>$C14*VLOOKUP($A14,'Non-energy Multiplier'!$A$1:$AQ$44,COLUMN('Non-energy Multiplier'!Q$1),0)</f>
        <v>0</v>
      </c>
      <c r="R14" s="136">
        <f>$C14*VLOOKUP($A14,'Non-energy Multiplier'!$A$1:$AQ$44,COLUMN('Non-energy Multiplier'!R$1),0)</f>
        <v>0</v>
      </c>
      <c r="S14" s="136">
        <f>$C14*VLOOKUP($A14,'Non-energy Multiplier'!$A$1:$AQ$44,COLUMN('Non-energy Multiplier'!S$1),0)</f>
        <v>0</v>
      </c>
      <c r="T14" s="136">
        <f>$C14*VLOOKUP($A14,'Non-energy Multiplier'!$A$1:$AQ$44,COLUMN('Non-energy Multiplier'!T$1),0)</f>
        <v>0</v>
      </c>
      <c r="U14" s="136">
        <f>$C14*VLOOKUP($A14,'Non-energy Multiplier'!$A$1:$AQ$44,COLUMN('Non-energy Multiplier'!U$1),0)</f>
        <v>0</v>
      </c>
      <c r="V14" s="136">
        <f>$C14*VLOOKUP($A14,'Non-energy Multiplier'!$A$1:$AQ$44,COLUMN('Non-energy Multiplier'!V$1),0)</f>
        <v>0</v>
      </c>
      <c r="W14" s="136">
        <f>$C14*VLOOKUP($A14,'Non-energy Multiplier'!$A$1:$AQ$44,COLUMN('Non-energy Multiplier'!W$1),0)</f>
        <v>0</v>
      </c>
      <c r="X14" s="136">
        <f>$C14*VLOOKUP($A14,'Non-energy Multiplier'!$A$1:$AQ$44,COLUMN('Non-energy Multiplier'!X$1),0)</f>
        <v>0</v>
      </c>
      <c r="Y14" s="136">
        <f>$C14*VLOOKUP($A14,'Non-energy Multiplier'!$A$1:$AQ$44,COLUMN('Non-energy Multiplier'!Y$1),0)</f>
        <v>0</v>
      </c>
      <c r="Z14" s="136">
        <f>$C14*VLOOKUP($A14,'Non-energy Multiplier'!$A$1:$AQ$44,COLUMN('Non-energy Multiplier'!Z$1),0)</f>
        <v>0</v>
      </c>
      <c r="AA14" s="136">
        <f>$C14*VLOOKUP($A14,'Non-energy Multiplier'!$A$1:$AQ$44,COLUMN('Non-energy Multiplier'!AA$1),0)</f>
        <v>0</v>
      </c>
      <c r="AB14" s="136">
        <f>$C14*VLOOKUP($A14,'Non-energy Multiplier'!$A$1:$AQ$44,COLUMN('Non-energy Multiplier'!AB$1),0)</f>
        <v>0</v>
      </c>
      <c r="AC14" s="136">
        <f>$C14*VLOOKUP($A14,'Non-energy Multiplier'!$A$1:$AQ$44,COLUMN('Non-energy Multiplier'!AC$1),0)</f>
        <v>0</v>
      </c>
      <c r="AD14" s="136">
        <f>$C14*VLOOKUP($A14,'Non-energy Multiplier'!$A$1:$AQ$44,COLUMN('Non-energy Multiplier'!AD$1),0)</f>
        <v>0</v>
      </c>
      <c r="AE14" s="136">
        <f>$C14*VLOOKUP($A14,'Non-energy Multiplier'!$A$1:$AQ$44,COLUMN('Non-energy Multiplier'!AE$1),0)</f>
        <v>0</v>
      </c>
      <c r="AF14" s="136">
        <f>$C14*VLOOKUP($A14,'Non-energy Multiplier'!$A$1:$AQ$44,COLUMN('Non-energy Multiplier'!AF$1),0)</f>
        <v>0</v>
      </c>
      <c r="AG14" s="136">
        <f>$C14*VLOOKUP($A14,'Non-energy Multiplier'!$A$1:$AQ$44,COLUMN('Non-energy Multiplier'!AG$1),0)</f>
        <v>0</v>
      </c>
      <c r="AH14" s="136">
        <f>$C14*VLOOKUP($A14,'Non-energy Multiplier'!$A$1:$AQ$44,COLUMN('Non-energy Multiplier'!AH$1),0)</f>
        <v>0</v>
      </c>
      <c r="AI14" s="136">
        <f>$C14*VLOOKUP($A14,'Non-energy Multiplier'!$A$1:$AQ$44,COLUMN('Non-energy Multiplier'!AI$1),0)</f>
        <v>0</v>
      </c>
      <c r="AJ14" s="136">
        <f>$C14*VLOOKUP($A14,'Non-energy Multiplier'!$A$1:$AQ$44,COLUMN('Non-energy Multiplier'!AJ$1),0)</f>
        <v>0</v>
      </c>
      <c r="AK14" s="136">
        <f>$C14*VLOOKUP($A14,'Non-energy Multiplier'!$A$1:$AQ$44,COLUMN('Non-energy Multiplier'!AK$1),0)</f>
        <v>0</v>
      </c>
      <c r="AL14" s="136">
        <f>$C14*VLOOKUP($A14,'Non-energy Multiplier'!$A$1:$AQ$44,COLUMN('Non-energy Multiplier'!AL$1),0)</f>
        <v>0</v>
      </c>
      <c r="AM14" s="136">
        <f>$C14*VLOOKUP($A14,'Non-energy Multiplier'!$A$1:$AQ$44,COLUMN('Non-energy Multiplier'!AM$1),0)</f>
        <v>0</v>
      </c>
      <c r="AN14" s="136">
        <f>$C14*VLOOKUP($A14,'Non-energy Multiplier'!$A$1:$AQ$44,COLUMN('Non-energy Multiplier'!AN$1),0)</f>
        <v>0</v>
      </c>
      <c r="AO14" s="136">
        <f>$C14*VLOOKUP($A14,'Non-energy Multiplier'!$A$1:$AQ$44,COLUMN('Non-energy Multiplier'!AO$1),0)</f>
        <v>0</v>
      </c>
      <c r="AP14" s="136">
        <f>$C14*VLOOKUP($A14,'Non-energy Multiplier'!$A$1:$AQ$44,COLUMN('Non-energy Multiplier'!AP$1),0)</f>
        <v>0</v>
      </c>
      <c r="AQ14" s="136">
        <f>$C14*VLOOKUP($A14,'Non-energy Multiplier'!$A$1:$AQ$44,COLUMN('Non-energy Multiplier'!AQ$1),0)</f>
        <v>0</v>
      </c>
      <c r="AR14" s="136" t="str">
        <f>VLOOKUP($A14,'Sector Match'!$A$1:$B$43,2,0)</f>
        <v>textiles apparel and leather 13T15</v>
      </c>
    </row>
    <row r="15" spans="1:44" x14ac:dyDescent="0.2">
      <c r="A15" s="12" t="s">
        <v>14</v>
      </c>
      <c r="B15" s="136">
        <f>'Non-energy Use 2019'!F127</f>
        <v>0</v>
      </c>
      <c r="C15" s="136">
        <f>'Non-energy Use 2020'!F127</f>
        <v>0</v>
      </c>
      <c r="D15" s="136">
        <f>$C15*VLOOKUP($A15,'Non-energy Multiplier'!$A$1:$AQ$44,COLUMN('Non-energy Multiplier'!D$1),0)</f>
        <v>0</v>
      </c>
      <c r="E15" s="136">
        <f>$C15*VLOOKUP($A15,'Non-energy Multiplier'!$A$1:$AQ$44,COLUMN('Non-energy Multiplier'!E$1),0)</f>
        <v>0</v>
      </c>
      <c r="F15" s="136">
        <f>$C15*VLOOKUP($A15,'Non-energy Multiplier'!$A$1:$AQ$44,COLUMN('Non-energy Multiplier'!F$1),0)</f>
        <v>0</v>
      </c>
      <c r="G15" s="136">
        <f>$C15*VLOOKUP($A15,'Non-energy Multiplier'!$A$1:$AQ$44,COLUMN('Non-energy Multiplier'!G$1),0)</f>
        <v>0</v>
      </c>
      <c r="H15" s="136">
        <f>$C15*VLOOKUP($A15,'Non-energy Multiplier'!$A$1:$AQ$44,COLUMN('Non-energy Multiplier'!H$1),0)</f>
        <v>0</v>
      </c>
      <c r="I15" s="136">
        <f>$C15*VLOOKUP($A15,'Non-energy Multiplier'!$A$1:$AQ$44,COLUMN('Non-energy Multiplier'!I$1),0)</f>
        <v>0</v>
      </c>
      <c r="J15" s="136">
        <f>$C15*VLOOKUP($A15,'Non-energy Multiplier'!$A$1:$AQ$44,COLUMN('Non-energy Multiplier'!J$1),0)</f>
        <v>0</v>
      </c>
      <c r="K15" s="136">
        <f>$C15*VLOOKUP($A15,'Non-energy Multiplier'!$A$1:$AQ$44,COLUMN('Non-energy Multiplier'!K$1),0)</f>
        <v>0</v>
      </c>
      <c r="L15" s="136">
        <f>$C15*VLOOKUP($A15,'Non-energy Multiplier'!$A$1:$AQ$44,COLUMN('Non-energy Multiplier'!L$1),0)</f>
        <v>0</v>
      </c>
      <c r="M15" s="136">
        <f>$C15*VLOOKUP($A15,'Non-energy Multiplier'!$A$1:$AQ$44,COLUMN('Non-energy Multiplier'!M$1),0)</f>
        <v>0</v>
      </c>
      <c r="N15" s="136">
        <f>$C15*VLOOKUP($A15,'Non-energy Multiplier'!$A$1:$AQ$44,COLUMN('Non-energy Multiplier'!N$1),0)</f>
        <v>0</v>
      </c>
      <c r="O15" s="136">
        <f>$C15*VLOOKUP($A15,'Non-energy Multiplier'!$A$1:$AQ$44,COLUMN('Non-energy Multiplier'!O$1),0)</f>
        <v>0</v>
      </c>
      <c r="P15" s="136">
        <f>$C15*VLOOKUP($A15,'Non-energy Multiplier'!$A$1:$AQ$44,COLUMN('Non-energy Multiplier'!P$1),0)</f>
        <v>0</v>
      </c>
      <c r="Q15" s="136">
        <f>$C15*VLOOKUP($A15,'Non-energy Multiplier'!$A$1:$AQ$44,COLUMN('Non-energy Multiplier'!Q$1),0)</f>
        <v>0</v>
      </c>
      <c r="R15" s="136">
        <f>$C15*VLOOKUP($A15,'Non-energy Multiplier'!$A$1:$AQ$44,COLUMN('Non-energy Multiplier'!R$1),0)</f>
        <v>0</v>
      </c>
      <c r="S15" s="136">
        <f>$C15*VLOOKUP($A15,'Non-energy Multiplier'!$A$1:$AQ$44,COLUMN('Non-energy Multiplier'!S$1),0)</f>
        <v>0</v>
      </c>
      <c r="T15" s="136">
        <f>$C15*VLOOKUP($A15,'Non-energy Multiplier'!$A$1:$AQ$44,COLUMN('Non-energy Multiplier'!T$1),0)</f>
        <v>0</v>
      </c>
      <c r="U15" s="136">
        <f>$C15*VLOOKUP($A15,'Non-energy Multiplier'!$A$1:$AQ$44,COLUMN('Non-energy Multiplier'!U$1),0)</f>
        <v>0</v>
      </c>
      <c r="V15" s="136">
        <f>$C15*VLOOKUP($A15,'Non-energy Multiplier'!$A$1:$AQ$44,COLUMN('Non-energy Multiplier'!V$1),0)</f>
        <v>0</v>
      </c>
      <c r="W15" s="136">
        <f>$C15*VLOOKUP($A15,'Non-energy Multiplier'!$A$1:$AQ$44,COLUMN('Non-energy Multiplier'!W$1),0)</f>
        <v>0</v>
      </c>
      <c r="X15" s="136">
        <f>$C15*VLOOKUP($A15,'Non-energy Multiplier'!$A$1:$AQ$44,COLUMN('Non-energy Multiplier'!X$1),0)</f>
        <v>0</v>
      </c>
      <c r="Y15" s="136">
        <f>$C15*VLOOKUP($A15,'Non-energy Multiplier'!$A$1:$AQ$44,COLUMN('Non-energy Multiplier'!Y$1),0)</f>
        <v>0</v>
      </c>
      <c r="Z15" s="136">
        <f>$C15*VLOOKUP($A15,'Non-energy Multiplier'!$A$1:$AQ$44,COLUMN('Non-energy Multiplier'!Z$1),0)</f>
        <v>0</v>
      </c>
      <c r="AA15" s="136">
        <f>$C15*VLOOKUP($A15,'Non-energy Multiplier'!$A$1:$AQ$44,COLUMN('Non-energy Multiplier'!AA$1),0)</f>
        <v>0</v>
      </c>
      <c r="AB15" s="136">
        <f>$C15*VLOOKUP($A15,'Non-energy Multiplier'!$A$1:$AQ$44,COLUMN('Non-energy Multiplier'!AB$1),0)</f>
        <v>0</v>
      </c>
      <c r="AC15" s="136">
        <f>$C15*VLOOKUP($A15,'Non-energy Multiplier'!$A$1:$AQ$44,COLUMN('Non-energy Multiplier'!AC$1),0)</f>
        <v>0</v>
      </c>
      <c r="AD15" s="136">
        <f>$C15*VLOOKUP($A15,'Non-energy Multiplier'!$A$1:$AQ$44,COLUMN('Non-energy Multiplier'!AD$1),0)</f>
        <v>0</v>
      </c>
      <c r="AE15" s="136">
        <f>$C15*VLOOKUP($A15,'Non-energy Multiplier'!$A$1:$AQ$44,COLUMN('Non-energy Multiplier'!AE$1),0)</f>
        <v>0</v>
      </c>
      <c r="AF15" s="136">
        <f>$C15*VLOOKUP($A15,'Non-energy Multiplier'!$A$1:$AQ$44,COLUMN('Non-energy Multiplier'!AF$1),0)</f>
        <v>0</v>
      </c>
      <c r="AG15" s="136">
        <f>$C15*VLOOKUP($A15,'Non-energy Multiplier'!$A$1:$AQ$44,COLUMN('Non-energy Multiplier'!AG$1),0)</f>
        <v>0</v>
      </c>
      <c r="AH15" s="136">
        <f>$C15*VLOOKUP($A15,'Non-energy Multiplier'!$A$1:$AQ$44,COLUMN('Non-energy Multiplier'!AH$1),0)</f>
        <v>0</v>
      </c>
      <c r="AI15" s="136">
        <f>$C15*VLOOKUP($A15,'Non-energy Multiplier'!$A$1:$AQ$44,COLUMN('Non-energy Multiplier'!AI$1),0)</f>
        <v>0</v>
      </c>
      <c r="AJ15" s="136">
        <f>$C15*VLOOKUP($A15,'Non-energy Multiplier'!$A$1:$AQ$44,COLUMN('Non-energy Multiplier'!AJ$1),0)</f>
        <v>0</v>
      </c>
      <c r="AK15" s="136">
        <f>$C15*VLOOKUP($A15,'Non-energy Multiplier'!$A$1:$AQ$44,COLUMN('Non-energy Multiplier'!AK$1),0)</f>
        <v>0</v>
      </c>
      <c r="AL15" s="136">
        <f>$C15*VLOOKUP($A15,'Non-energy Multiplier'!$A$1:$AQ$44,COLUMN('Non-energy Multiplier'!AL$1),0)</f>
        <v>0</v>
      </c>
      <c r="AM15" s="136">
        <f>$C15*VLOOKUP($A15,'Non-energy Multiplier'!$A$1:$AQ$44,COLUMN('Non-energy Multiplier'!AM$1),0)</f>
        <v>0</v>
      </c>
      <c r="AN15" s="136">
        <f>$C15*VLOOKUP($A15,'Non-energy Multiplier'!$A$1:$AQ$44,COLUMN('Non-energy Multiplier'!AN$1),0)</f>
        <v>0</v>
      </c>
      <c r="AO15" s="136">
        <f>$C15*VLOOKUP($A15,'Non-energy Multiplier'!$A$1:$AQ$44,COLUMN('Non-energy Multiplier'!AO$1),0)</f>
        <v>0</v>
      </c>
      <c r="AP15" s="136">
        <f>$C15*VLOOKUP($A15,'Non-energy Multiplier'!$A$1:$AQ$44,COLUMN('Non-energy Multiplier'!AP$1),0)</f>
        <v>0</v>
      </c>
      <c r="AQ15" s="136">
        <f>$C15*VLOOKUP($A15,'Non-energy Multiplier'!$A$1:$AQ$44,COLUMN('Non-energy Multiplier'!AQ$1),0)</f>
        <v>0</v>
      </c>
      <c r="AR15" s="136" t="str">
        <f>VLOOKUP($A15,'Sector Match'!$A$1:$B$43,2,0)</f>
        <v>textiles apparel and leather 13T15</v>
      </c>
    </row>
    <row r="16" spans="1:44" x14ac:dyDescent="0.2">
      <c r="A16" s="12" t="s">
        <v>15</v>
      </c>
      <c r="B16" s="136">
        <f>'Non-energy Use 2019'!F128</f>
        <v>0</v>
      </c>
      <c r="C16" s="136">
        <f>'Non-energy Use 2020'!F128</f>
        <v>0</v>
      </c>
      <c r="D16" s="136">
        <f>$C16*VLOOKUP($A16,'Non-energy Multiplier'!$A$1:$AQ$44,COLUMN('Non-energy Multiplier'!D$1),0)</f>
        <v>0</v>
      </c>
      <c r="E16" s="136">
        <f>$C16*VLOOKUP($A16,'Non-energy Multiplier'!$A$1:$AQ$44,COLUMN('Non-energy Multiplier'!E$1),0)</f>
        <v>0</v>
      </c>
      <c r="F16" s="136">
        <f>$C16*VLOOKUP($A16,'Non-energy Multiplier'!$A$1:$AQ$44,COLUMN('Non-energy Multiplier'!F$1),0)</f>
        <v>0</v>
      </c>
      <c r="G16" s="136">
        <f>$C16*VLOOKUP($A16,'Non-energy Multiplier'!$A$1:$AQ$44,COLUMN('Non-energy Multiplier'!G$1),0)</f>
        <v>0</v>
      </c>
      <c r="H16" s="136">
        <f>$C16*VLOOKUP($A16,'Non-energy Multiplier'!$A$1:$AQ$44,COLUMN('Non-energy Multiplier'!H$1),0)</f>
        <v>0</v>
      </c>
      <c r="I16" s="136">
        <f>$C16*VLOOKUP($A16,'Non-energy Multiplier'!$A$1:$AQ$44,COLUMN('Non-energy Multiplier'!I$1),0)</f>
        <v>0</v>
      </c>
      <c r="J16" s="136">
        <f>$C16*VLOOKUP($A16,'Non-energy Multiplier'!$A$1:$AQ$44,COLUMN('Non-energy Multiplier'!J$1),0)</f>
        <v>0</v>
      </c>
      <c r="K16" s="136">
        <f>$C16*VLOOKUP($A16,'Non-energy Multiplier'!$A$1:$AQ$44,COLUMN('Non-energy Multiplier'!K$1),0)</f>
        <v>0</v>
      </c>
      <c r="L16" s="136">
        <f>$C16*VLOOKUP($A16,'Non-energy Multiplier'!$A$1:$AQ$44,COLUMN('Non-energy Multiplier'!L$1),0)</f>
        <v>0</v>
      </c>
      <c r="M16" s="136">
        <f>$C16*VLOOKUP($A16,'Non-energy Multiplier'!$A$1:$AQ$44,COLUMN('Non-energy Multiplier'!M$1),0)</f>
        <v>0</v>
      </c>
      <c r="N16" s="136">
        <f>$C16*VLOOKUP($A16,'Non-energy Multiplier'!$A$1:$AQ$44,COLUMN('Non-energy Multiplier'!N$1),0)</f>
        <v>0</v>
      </c>
      <c r="O16" s="136">
        <f>$C16*VLOOKUP($A16,'Non-energy Multiplier'!$A$1:$AQ$44,COLUMN('Non-energy Multiplier'!O$1),0)</f>
        <v>0</v>
      </c>
      <c r="P16" s="136">
        <f>$C16*VLOOKUP($A16,'Non-energy Multiplier'!$A$1:$AQ$44,COLUMN('Non-energy Multiplier'!P$1),0)</f>
        <v>0</v>
      </c>
      <c r="Q16" s="136">
        <f>$C16*VLOOKUP($A16,'Non-energy Multiplier'!$A$1:$AQ$44,COLUMN('Non-energy Multiplier'!Q$1),0)</f>
        <v>0</v>
      </c>
      <c r="R16" s="136">
        <f>$C16*VLOOKUP($A16,'Non-energy Multiplier'!$A$1:$AQ$44,COLUMN('Non-energy Multiplier'!R$1),0)</f>
        <v>0</v>
      </c>
      <c r="S16" s="136">
        <f>$C16*VLOOKUP($A16,'Non-energy Multiplier'!$A$1:$AQ$44,COLUMN('Non-energy Multiplier'!S$1),0)</f>
        <v>0</v>
      </c>
      <c r="T16" s="136">
        <f>$C16*VLOOKUP($A16,'Non-energy Multiplier'!$A$1:$AQ$44,COLUMN('Non-energy Multiplier'!T$1),0)</f>
        <v>0</v>
      </c>
      <c r="U16" s="136">
        <f>$C16*VLOOKUP($A16,'Non-energy Multiplier'!$A$1:$AQ$44,COLUMN('Non-energy Multiplier'!U$1),0)</f>
        <v>0</v>
      </c>
      <c r="V16" s="136">
        <f>$C16*VLOOKUP($A16,'Non-energy Multiplier'!$A$1:$AQ$44,COLUMN('Non-energy Multiplier'!V$1),0)</f>
        <v>0</v>
      </c>
      <c r="W16" s="136">
        <f>$C16*VLOOKUP($A16,'Non-energy Multiplier'!$A$1:$AQ$44,COLUMN('Non-energy Multiplier'!W$1),0)</f>
        <v>0</v>
      </c>
      <c r="X16" s="136">
        <f>$C16*VLOOKUP($A16,'Non-energy Multiplier'!$A$1:$AQ$44,COLUMN('Non-energy Multiplier'!X$1),0)</f>
        <v>0</v>
      </c>
      <c r="Y16" s="136">
        <f>$C16*VLOOKUP($A16,'Non-energy Multiplier'!$A$1:$AQ$44,COLUMN('Non-energy Multiplier'!Y$1),0)</f>
        <v>0</v>
      </c>
      <c r="Z16" s="136">
        <f>$C16*VLOOKUP($A16,'Non-energy Multiplier'!$A$1:$AQ$44,COLUMN('Non-energy Multiplier'!Z$1),0)</f>
        <v>0</v>
      </c>
      <c r="AA16" s="136">
        <f>$C16*VLOOKUP($A16,'Non-energy Multiplier'!$A$1:$AQ$44,COLUMN('Non-energy Multiplier'!AA$1),0)</f>
        <v>0</v>
      </c>
      <c r="AB16" s="136">
        <f>$C16*VLOOKUP($A16,'Non-energy Multiplier'!$A$1:$AQ$44,COLUMN('Non-energy Multiplier'!AB$1),0)</f>
        <v>0</v>
      </c>
      <c r="AC16" s="136">
        <f>$C16*VLOOKUP($A16,'Non-energy Multiplier'!$A$1:$AQ$44,COLUMN('Non-energy Multiplier'!AC$1),0)</f>
        <v>0</v>
      </c>
      <c r="AD16" s="136">
        <f>$C16*VLOOKUP($A16,'Non-energy Multiplier'!$A$1:$AQ$44,COLUMN('Non-energy Multiplier'!AD$1),0)</f>
        <v>0</v>
      </c>
      <c r="AE16" s="136">
        <f>$C16*VLOOKUP($A16,'Non-energy Multiplier'!$A$1:$AQ$44,COLUMN('Non-energy Multiplier'!AE$1),0)</f>
        <v>0</v>
      </c>
      <c r="AF16" s="136">
        <f>$C16*VLOOKUP($A16,'Non-energy Multiplier'!$A$1:$AQ$44,COLUMN('Non-energy Multiplier'!AF$1),0)</f>
        <v>0</v>
      </c>
      <c r="AG16" s="136">
        <f>$C16*VLOOKUP($A16,'Non-energy Multiplier'!$A$1:$AQ$44,COLUMN('Non-energy Multiplier'!AG$1),0)</f>
        <v>0</v>
      </c>
      <c r="AH16" s="136">
        <f>$C16*VLOOKUP($A16,'Non-energy Multiplier'!$A$1:$AQ$44,COLUMN('Non-energy Multiplier'!AH$1),0)</f>
        <v>0</v>
      </c>
      <c r="AI16" s="136">
        <f>$C16*VLOOKUP($A16,'Non-energy Multiplier'!$A$1:$AQ$44,COLUMN('Non-energy Multiplier'!AI$1),0)</f>
        <v>0</v>
      </c>
      <c r="AJ16" s="136">
        <f>$C16*VLOOKUP($A16,'Non-energy Multiplier'!$A$1:$AQ$44,COLUMN('Non-energy Multiplier'!AJ$1),0)</f>
        <v>0</v>
      </c>
      <c r="AK16" s="136">
        <f>$C16*VLOOKUP($A16,'Non-energy Multiplier'!$A$1:$AQ$44,COLUMN('Non-energy Multiplier'!AK$1),0)</f>
        <v>0</v>
      </c>
      <c r="AL16" s="136">
        <f>$C16*VLOOKUP($A16,'Non-energy Multiplier'!$A$1:$AQ$44,COLUMN('Non-energy Multiplier'!AL$1),0)</f>
        <v>0</v>
      </c>
      <c r="AM16" s="136">
        <f>$C16*VLOOKUP($A16,'Non-energy Multiplier'!$A$1:$AQ$44,COLUMN('Non-energy Multiplier'!AM$1),0)</f>
        <v>0</v>
      </c>
      <c r="AN16" s="136">
        <f>$C16*VLOOKUP($A16,'Non-energy Multiplier'!$A$1:$AQ$44,COLUMN('Non-energy Multiplier'!AN$1),0)</f>
        <v>0</v>
      </c>
      <c r="AO16" s="136">
        <f>$C16*VLOOKUP($A16,'Non-energy Multiplier'!$A$1:$AQ$44,COLUMN('Non-energy Multiplier'!AO$1),0)</f>
        <v>0</v>
      </c>
      <c r="AP16" s="136">
        <f>$C16*VLOOKUP($A16,'Non-energy Multiplier'!$A$1:$AQ$44,COLUMN('Non-energy Multiplier'!AP$1),0)</f>
        <v>0</v>
      </c>
      <c r="AQ16" s="136">
        <f>$C16*VLOOKUP($A16,'Non-energy Multiplier'!$A$1:$AQ$44,COLUMN('Non-energy Multiplier'!AQ$1),0)</f>
        <v>0</v>
      </c>
      <c r="AR16" s="136" t="str">
        <f>VLOOKUP($A16,'Sector Match'!$A$1:$B$43,2,0)</f>
        <v>textiles apparel and leather 13T15</v>
      </c>
    </row>
    <row r="17" spans="1:44" x14ac:dyDescent="0.2">
      <c r="A17" s="12" t="s">
        <v>16</v>
      </c>
      <c r="B17" s="136">
        <f>'Non-energy Use 2019'!F129</f>
        <v>0</v>
      </c>
      <c r="C17" s="136">
        <f>'Non-energy Use 2020'!F129</f>
        <v>0</v>
      </c>
      <c r="D17" s="136">
        <f>$C17*VLOOKUP($A17,'Non-energy Multiplier'!$A$1:$AQ$44,COLUMN('Non-energy Multiplier'!D$1),0)</f>
        <v>0</v>
      </c>
      <c r="E17" s="136">
        <f>$C17*VLOOKUP($A17,'Non-energy Multiplier'!$A$1:$AQ$44,COLUMN('Non-energy Multiplier'!E$1),0)</f>
        <v>0</v>
      </c>
      <c r="F17" s="136">
        <f>$C17*VLOOKUP($A17,'Non-energy Multiplier'!$A$1:$AQ$44,COLUMN('Non-energy Multiplier'!F$1),0)</f>
        <v>0</v>
      </c>
      <c r="G17" s="136">
        <f>$C17*VLOOKUP($A17,'Non-energy Multiplier'!$A$1:$AQ$44,COLUMN('Non-energy Multiplier'!G$1),0)</f>
        <v>0</v>
      </c>
      <c r="H17" s="136">
        <f>$C17*VLOOKUP($A17,'Non-energy Multiplier'!$A$1:$AQ$44,COLUMN('Non-energy Multiplier'!H$1),0)</f>
        <v>0</v>
      </c>
      <c r="I17" s="136">
        <f>$C17*VLOOKUP($A17,'Non-energy Multiplier'!$A$1:$AQ$44,COLUMN('Non-energy Multiplier'!I$1),0)</f>
        <v>0</v>
      </c>
      <c r="J17" s="136">
        <f>$C17*VLOOKUP($A17,'Non-energy Multiplier'!$A$1:$AQ$44,COLUMN('Non-energy Multiplier'!J$1),0)</f>
        <v>0</v>
      </c>
      <c r="K17" s="136">
        <f>$C17*VLOOKUP($A17,'Non-energy Multiplier'!$A$1:$AQ$44,COLUMN('Non-energy Multiplier'!K$1),0)</f>
        <v>0</v>
      </c>
      <c r="L17" s="136">
        <f>$C17*VLOOKUP($A17,'Non-energy Multiplier'!$A$1:$AQ$44,COLUMN('Non-energy Multiplier'!L$1),0)</f>
        <v>0</v>
      </c>
      <c r="M17" s="136">
        <f>$C17*VLOOKUP($A17,'Non-energy Multiplier'!$A$1:$AQ$44,COLUMN('Non-energy Multiplier'!M$1),0)</f>
        <v>0</v>
      </c>
      <c r="N17" s="136">
        <f>$C17*VLOOKUP($A17,'Non-energy Multiplier'!$A$1:$AQ$44,COLUMN('Non-energy Multiplier'!N$1),0)</f>
        <v>0</v>
      </c>
      <c r="O17" s="136">
        <f>$C17*VLOOKUP($A17,'Non-energy Multiplier'!$A$1:$AQ$44,COLUMN('Non-energy Multiplier'!O$1),0)</f>
        <v>0</v>
      </c>
      <c r="P17" s="136">
        <f>$C17*VLOOKUP($A17,'Non-energy Multiplier'!$A$1:$AQ$44,COLUMN('Non-energy Multiplier'!P$1),0)</f>
        <v>0</v>
      </c>
      <c r="Q17" s="136">
        <f>$C17*VLOOKUP($A17,'Non-energy Multiplier'!$A$1:$AQ$44,COLUMN('Non-energy Multiplier'!Q$1),0)</f>
        <v>0</v>
      </c>
      <c r="R17" s="136">
        <f>$C17*VLOOKUP($A17,'Non-energy Multiplier'!$A$1:$AQ$44,COLUMN('Non-energy Multiplier'!R$1),0)</f>
        <v>0</v>
      </c>
      <c r="S17" s="136">
        <f>$C17*VLOOKUP($A17,'Non-energy Multiplier'!$A$1:$AQ$44,COLUMN('Non-energy Multiplier'!S$1),0)</f>
        <v>0</v>
      </c>
      <c r="T17" s="136">
        <f>$C17*VLOOKUP($A17,'Non-energy Multiplier'!$A$1:$AQ$44,COLUMN('Non-energy Multiplier'!T$1),0)</f>
        <v>0</v>
      </c>
      <c r="U17" s="136">
        <f>$C17*VLOOKUP($A17,'Non-energy Multiplier'!$A$1:$AQ$44,COLUMN('Non-energy Multiplier'!U$1),0)</f>
        <v>0</v>
      </c>
      <c r="V17" s="136">
        <f>$C17*VLOOKUP($A17,'Non-energy Multiplier'!$A$1:$AQ$44,COLUMN('Non-energy Multiplier'!V$1),0)</f>
        <v>0</v>
      </c>
      <c r="W17" s="136">
        <f>$C17*VLOOKUP($A17,'Non-energy Multiplier'!$A$1:$AQ$44,COLUMN('Non-energy Multiplier'!W$1),0)</f>
        <v>0</v>
      </c>
      <c r="X17" s="136">
        <f>$C17*VLOOKUP($A17,'Non-energy Multiplier'!$A$1:$AQ$44,COLUMN('Non-energy Multiplier'!X$1),0)</f>
        <v>0</v>
      </c>
      <c r="Y17" s="136">
        <f>$C17*VLOOKUP($A17,'Non-energy Multiplier'!$A$1:$AQ$44,COLUMN('Non-energy Multiplier'!Y$1),0)</f>
        <v>0</v>
      </c>
      <c r="Z17" s="136">
        <f>$C17*VLOOKUP($A17,'Non-energy Multiplier'!$A$1:$AQ$44,COLUMN('Non-energy Multiplier'!Z$1),0)</f>
        <v>0</v>
      </c>
      <c r="AA17" s="136">
        <f>$C17*VLOOKUP($A17,'Non-energy Multiplier'!$A$1:$AQ$44,COLUMN('Non-energy Multiplier'!AA$1),0)</f>
        <v>0</v>
      </c>
      <c r="AB17" s="136">
        <f>$C17*VLOOKUP($A17,'Non-energy Multiplier'!$A$1:$AQ$44,COLUMN('Non-energy Multiplier'!AB$1),0)</f>
        <v>0</v>
      </c>
      <c r="AC17" s="136">
        <f>$C17*VLOOKUP($A17,'Non-energy Multiplier'!$A$1:$AQ$44,COLUMN('Non-energy Multiplier'!AC$1),0)</f>
        <v>0</v>
      </c>
      <c r="AD17" s="136">
        <f>$C17*VLOOKUP($A17,'Non-energy Multiplier'!$A$1:$AQ$44,COLUMN('Non-energy Multiplier'!AD$1),0)</f>
        <v>0</v>
      </c>
      <c r="AE17" s="136">
        <f>$C17*VLOOKUP($A17,'Non-energy Multiplier'!$A$1:$AQ$44,COLUMN('Non-energy Multiplier'!AE$1),0)</f>
        <v>0</v>
      </c>
      <c r="AF17" s="136">
        <f>$C17*VLOOKUP($A17,'Non-energy Multiplier'!$A$1:$AQ$44,COLUMN('Non-energy Multiplier'!AF$1),0)</f>
        <v>0</v>
      </c>
      <c r="AG17" s="136">
        <f>$C17*VLOOKUP($A17,'Non-energy Multiplier'!$A$1:$AQ$44,COLUMN('Non-energy Multiplier'!AG$1),0)</f>
        <v>0</v>
      </c>
      <c r="AH17" s="136">
        <f>$C17*VLOOKUP($A17,'Non-energy Multiplier'!$A$1:$AQ$44,COLUMN('Non-energy Multiplier'!AH$1),0)</f>
        <v>0</v>
      </c>
      <c r="AI17" s="136">
        <f>$C17*VLOOKUP($A17,'Non-energy Multiplier'!$A$1:$AQ$44,COLUMN('Non-energy Multiplier'!AI$1),0)</f>
        <v>0</v>
      </c>
      <c r="AJ17" s="136">
        <f>$C17*VLOOKUP($A17,'Non-energy Multiplier'!$A$1:$AQ$44,COLUMN('Non-energy Multiplier'!AJ$1),0)</f>
        <v>0</v>
      </c>
      <c r="AK17" s="136">
        <f>$C17*VLOOKUP($A17,'Non-energy Multiplier'!$A$1:$AQ$44,COLUMN('Non-energy Multiplier'!AK$1),0)</f>
        <v>0</v>
      </c>
      <c r="AL17" s="136">
        <f>$C17*VLOOKUP($A17,'Non-energy Multiplier'!$A$1:$AQ$44,COLUMN('Non-energy Multiplier'!AL$1),0)</f>
        <v>0</v>
      </c>
      <c r="AM17" s="136">
        <f>$C17*VLOOKUP($A17,'Non-energy Multiplier'!$A$1:$AQ$44,COLUMN('Non-energy Multiplier'!AM$1),0)</f>
        <v>0</v>
      </c>
      <c r="AN17" s="136">
        <f>$C17*VLOOKUP($A17,'Non-energy Multiplier'!$A$1:$AQ$44,COLUMN('Non-energy Multiplier'!AN$1),0)</f>
        <v>0</v>
      </c>
      <c r="AO17" s="136">
        <f>$C17*VLOOKUP($A17,'Non-energy Multiplier'!$A$1:$AQ$44,COLUMN('Non-energy Multiplier'!AO$1),0)</f>
        <v>0</v>
      </c>
      <c r="AP17" s="136">
        <f>$C17*VLOOKUP($A17,'Non-energy Multiplier'!$A$1:$AQ$44,COLUMN('Non-energy Multiplier'!AP$1),0)</f>
        <v>0</v>
      </c>
      <c r="AQ17" s="136">
        <f>$C17*VLOOKUP($A17,'Non-energy Multiplier'!$A$1:$AQ$44,COLUMN('Non-energy Multiplier'!AQ$1),0)</f>
        <v>0</v>
      </c>
      <c r="AR17" s="136" t="str">
        <f>VLOOKUP($A17,'Sector Match'!$A$1:$B$43,2,0)</f>
        <v>wood products 16</v>
      </c>
    </row>
    <row r="18" spans="1:44" x14ac:dyDescent="0.2">
      <c r="A18" s="12" t="s">
        <v>17</v>
      </c>
      <c r="B18" s="136">
        <f>'Non-energy Use 2019'!F130</f>
        <v>0</v>
      </c>
      <c r="C18" s="136">
        <f>'Non-energy Use 2020'!F130</f>
        <v>0</v>
      </c>
      <c r="D18" s="136">
        <f>$C18*VLOOKUP($A18,'Non-energy Multiplier'!$A$1:$AQ$44,COLUMN('Non-energy Multiplier'!D$1),0)</f>
        <v>0</v>
      </c>
      <c r="E18" s="136">
        <f>$C18*VLOOKUP($A18,'Non-energy Multiplier'!$A$1:$AQ$44,COLUMN('Non-energy Multiplier'!E$1),0)</f>
        <v>0</v>
      </c>
      <c r="F18" s="136">
        <f>$C18*VLOOKUP($A18,'Non-energy Multiplier'!$A$1:$AQ$44,COLUMN('Non-energy Multiplier'!F$1),0)</f>
        <v>0</v>
      </c>
      <c r="G18" s="136">
        <f>$C18*VLOOKUP($A18,'Non-energy Multiplier'!$A$1:$AQ$44,COLUMN('Non-energy Multiplier'!G$1),0)</f>
        <v>0</v>
      </c>
      <c r="H18" s="136">
        <f>$C18*VLOOKUP($A18,'Non-energy Multiplier'!$A$1:$AQ$44,COLUMN('Non-energy Multiplier'!H$1),0)</f>
        <v>0</v>
      </c>
      <c r="I18" s="136">
        <f>$C18*VLOOKUP($A18,'Non-energy Multiplier'!$A$1:$AQ$44,COLUMN('Non-energy Multiplier'!I$1),0)</f>
        <v>0</v>
      </c>
      <c r="J18" s="136">
        <f>$C18*VLOOKUP($A18,'Non-energy Multiplier'!$A$1:$AQ$44,COLUMN('Non-energy Multiplier'!J$1),0)</f>
        <v>0</v>
      </c>
      <c r="K18" s="136">
        <f>$C18*VLOOKUP($A18,'Non-energy Multiplier'!$A$1:$AQ$44,COLUMN('Non-energy Multiplier'!K$1),0)</f>
        <v>0</v>
      </c>
      <c r="L18" s="136">
        <f>$C18*VLOOKUP($A18,'Non-energy Multiplier'!$A$1:$AQ$44,COLUMN('Non-energy Multiplier'!L$1),0)</f>
        <v>0</v>
      </c>
      <c r="M18" s="136">
        <f>$C18*VLOOKUP($A18,'Non-energy Multiplier'!$A$1:$AQ$44,COLUMN('Non-energy Multiplier'!M$1),0)</f>
        <v>0</v>
      </c>
      <c r="N18" s="136">
        <f>$C18*VLOOKUP($A18,'Non-energy Multiplier'!$A$1:$AQ$44,COLUMN('Non-energy Multiplier'!N$1),0)</f>
        <v>0</v>
      </c>
      <c r="O18" s="136">
        <f>$C18*VLOOKUP($A18,'Non-energy Multiplier'!$A$1:$AQ$44,COLUMN('Non-energy Multiplier'!O$1),0)</f>
        <v>0</v>
      </c>
      <c r="P18" s="136">
        <f>$C18*VLOOKUP($A18,'Non-energy Multiplier'!$A$1:$AQ$44,COLUMN('Non-energy Multiplier'!P$1),0)</f>
        <v>0</v>
      </c>
      <c r="Q18" s="136">
        <f>$C18*VLOOKUP($A18,'Non-energy Multiplier'!$A$1:$AQ$44,COLUMN('Non-energy Multiplier'!Q$1),0)</f>
        <v>0</v>
      </c>
      <c r="R18" s="136">
        <f>$C18*VLOOKUP($A18,'Non-energy Multiplier'!$A$1:$AQ$44,COLUMN('Non-energy Multiplier'!R$1),0)</f>
        <v>0</v>
      </c>
      <c r="S18" s="136">
        <f>$C18*VLOOKUP($A18,'Non-energy Multiplier'!$A$1:$AQ$44,COLUMN('Non-energy Multiplier'!S$1),0)</f>
        <v>0</v>
      </c>
      <c r="T18" s="136">
        <f>$C18*VLOOKUP($A18,'Non-energy Multiplier'!$A$1:$AQ$44,COLUMN('Non-energy Multiplier'!T$1),0)</f>
        <v>0</v>
      </c>
      <c r="U18" s="136">
        <f>$C18*VLOOKUP($A18,'Non-energy Multiplier'!$A$1:$AQ$44,COLUMN('Non-energy Multiplier'!U$1),0)</f>
        <v>0</v>
      </c>
      <c r="V18" s="136">
        <f>$C18*VLOOKUP($A18,'Non-energy Multiplier'!$A$1:$AQ$44,COLUMN('Non-energy Multiplier'!V$1),0)</f>
        <v>0</v>
      </c>
      <c r="W18" s="136">
        <f>$C18*VLOOKUP($A18,'Non-energy Multiplier'!$A$1:$AQ$44,COLUMN('Non-energy Multiplier'!W$1),0)</f>
        <v>0</v>
      </c>
      <c r="X18" s="136">
        <f>$C18*VLOOKUP($A18,'Non-energy Multiplier'!$A$1:$AQ$44,COLUMN('Non-energy Multiplier'!X$1),0)</f>
        <v>0</v>
      </c>
      <c r="Y18" s="136">
        <f>$C18*VLOOKUP($A18,'Non-energy Multiplier'!$A$1:$AQ$44,COLUMN('Non-energy Multiplier'!Y$1),0)</f>
        <v>0</v>
      </c>
      <c r="Z18" s="136">
        <f>$C18*VLOOKUP($A18,'Non-energy Multiplier'!$A$1:$AQ$44,COLUMN('Non-energy Multiplier'!Z$1),0)</f>
        <v>0</v>
      </c>
      <c r="AA18" s="136">
        <f>$C18*VLOOKUP($A18,'Non-energy Multiplier'!$A$1:$AQ$44,COLUMN('Non-energy Multiplier'!AA$1),0)</f>
        <v>0</v>
      </c>
      <c r="AB18" s="136">
        <f>$C18*VLOOKUP($A18,'Non-energy Multiplier'!$A$1:$AQ$44,COLUMN('Non-energy Multiplier'!AB$1),0)</f>
        <v>0</v>
      </c>
      <c r="AC18" s="136">
        <f>$C18*VLOOKUP($A18,'Non-energy Multiplier'!$A$1:$AQ$44,COLUMN('Non-energy Multiplier'!AC$1),0)</f>
        <v>0</v>
      </c>
      <c r="AD18" s="136">
        <f>$C18*VLOOKUP($A18,'Non-energy Multiplier'!$A$1:$AQ$44,COLUMN('Non-energy Multiplier'!AD$1),0)</f>
        <v>0</v>
      </c>
      <c r="AE18" s="136">
        <f>$C18*VLOOKUP($A18,'Non-energy Multiplier'!$A$1:$AQ$44,COLUMN('Non-energy Multiplier'!AE$1),0)</f>
        <v>0</v>
      </c>
      <c r="AF18" s="136">
        <f>$C18*VLOOKUP($A18,'Non-energy Multiplier'!$A$1:$AQ$44,COLUMN('Non-energy Multiplier'!AF$1),0)</f>
        <v>0</v>
      </c>
      <c r="AG18" s="136">
        <f>$C18*VLOOKUP($A18,'Non-energy Multiplier'!$A$1:$AQ$44,COLUMN('Non-energy Multiplier'!AG$1),0)</f>
        <v>0</v>
      </c>
      <c r="AH18" s="136">
        <f>$C18*VLOOKUP($A18,'Non-energy Multiplier'!$A$1:$AQ$44,COLUMN('Non-energy Multiplier'!AH$1),0)</f>
        <v>0</v>
      </c>
      <c r="AI18" s="136">
        <f>$C18*VLOOKUP($A18,'Non-energy Multiplier'!$A$1:$AQ$44,COLUMN('Non-energy Multiplier'!AI$1),0)</f>
        <v>0</v>
      </c>
      <c r="AJ18" s="136">
        <f>$C18*VLOOKUP($A18,'Non-energy Multiplier'!$A$1:$AQ$44,COLUMN('Non-energy Multiplier'!AJ$1),0)</f>
        <v>0</v>
      </c>
      <c r="AK18" s="136">
        <f>$C18*VLOOKUP($A18,'Non-energy Multiplier'!$A$1:$AQ$44,COLUMN('Non-energy Multiplier'!AK$1),0)</f>
        <v>0</v>
      </c>
      <c r="AL18" s="136">
        <f>$C18*VLOOKUP($A18,'Non-energy Multiplier'!$A$1:$AQ$44,COLUMN('Non-energy Multiplier'!AL$1),0)</f>
        <v>0</v>
      </c>
      <c r="AM18" s="136">
        <f>$C18*VLOOKUP($A18,'Non-energy Multiplier'!$A$1:$AQ$44,COLUMN('Non-energy Multiplier'!AM$1),0)</f>
        <v>0</v>
      </c>
      <c r="AN18" s="136">
        <f>$C18*VLOOKUP($A18,'Non-energy Multiplier'!$A$1:$AQ$44,COLUMN('Non-energy Multiplier'!AN$1),0)</f>
        <v>0</v>
      </c>
      <c r="AO18" s="136">
        <f>$C18*VLOOKUP($A18,'Non-energy Multiplier'!$A$1:$AQ$44,COLUMN('Non-energy Multiplier'!AO$1),0)</f>
        <v>0</v>
      </c>
      <c r="AP18" s="136">
        <f>$C18*VLOOKUP($A18,'Non-energy Multiplier'!$A$1:$AQ$44,COLUMN('Non-energy Multiplier'!AP$1),0)</f>
        <v>0</v>
      </c>
      <c r="AQ18" s="136">
        <f>$C18*VLOOKUP($A18,'Non-energy Multiplier'!$A$1:$AQ$44,COLUMN('Non-energy Multiplier'!AQ$1),0)</f>
        <v>0</v>
      </c>
      <c r="AR18" s="136" t="str">
        <f>VLOOKUP($A18,'Sector Match'!$A$1:$B$43,2,0)</f>
        <v>wood products 16</v>
      </c>
    </row>
    <row r="19" spans="1:44" x14ac:dyDescent="0.2">
      <c r="A19" s="12" t="s">
        <v>18</v>
      </c>
      <c r="B19" s="136">
        <f>'Non-energy Use 2019'!F131</f>
        <v>0</v>
      </c>
      <c r="C19" s="136">
        <f>'Non-energy Use 2020'!F131</f>
        <v>0</v>
      </c>
      <c r="D19" s="136">
        <f>$C19*VLOOKUP($A19,'Non-energy Multiplier'!$A$1:$AQ$44,COLUMN('Non-energy Multiplier'!D$1),0)</f>
        <v>0</v>
      </c>
      <c r="E19" s="136">
        <f>$C19*VLOOKUP($A19,'Non-energy Multiplier'!$A$1:$AQ$44,COLUMN('Non-energy Multiplier'!E$1),0)</f>
        <v>0</v>
      </c>
      <c r="F19" s="136">
        <f>$C19*VLOOKUP($A19,'Non-energy Multiplier'!$A$1:$AQ$44,COLUMN('Non-energy Multiplier'!F$1),0)</f>
        <v>0</v>
      </c>
      <c r="G19" s="136">
        <f>$C19*VLOOKUP($A19,'Non-energy Multiplier'!$A$1:$AQ$44,COLUMN('Non-energy Multiplier'!G$1),0)</f>
        <v>0</v>
      </c>
      <c r="H19" s="136">
        <f>$C19*VLOOKUP($A19,'Non-energy Multiplier'!$A$1:$AQ$44,COLUMN('Non-energy Multiplier'!H$1),0)</f>
        <v>0</v>
      </c>
      <c r="I19" s="136">
        <f>$C19*VLOOKUP($A19,'Non-energy Multiplier'!$A$1:$AQ$44,COLUMN('Non-energy Multiplier'!I$1),0)</f>
        <v>0</v>
      </c>
      <c r="J19" s="136">
        <f>$C19*VLOOKUP($A19,'Non-energy Multiplier'!$A$1:$AQ$44,COLUMN('Non-energy Multiplier'!J$1),0)</f>
        <v>0</v>
      </c>
      <c r="K19" s="136">
        <f>$C19*VLOOKUP($A19,'Non-energy Multiplier'!$A$1:$AQ$44,COLUMN('Non-energy Multiplier'!K$1),0)</f>
        <v>0</v>
      </c>
      <c r="L19" s="136">
        <f>$C19*VLOOKUP($A19,'Non-energy Multiplier'!$A$1:$AQ$44,COLUMN('Non-energy Multiplier'!L$1),0)</f>
        <v>0</v>
      </c>
      <c r="M19" s="136">
        <f>$C19*VLOOKUP($A19,'Non-energy Multiplier'!$A$1:$AQ$44,COLUMN('Non-energy Multiplier'!M$1),0)</f>
        <v>0</v>
      </c>
      <c r="N19" s="136">
        <f>$C19*VLOOKUP($A19,'Non-energy Multiplier'!$A$1:$AQ$44,COLUMN('Non-energy Multiplier'!N$1),0)</f>
        <v>0</v>
      </c>
      <c r="O19" s="136">
        <f>$C19*VLOOKUP($A19,'Non-energy Multiplier'!$A$1:$AQ$44,COLUMN('Non-energy Multiplier'!O$1),0)</f>
        <v>0</v>
      </c>
      <c r="P19" s="136">
        <f>$C19*VLOOKUP($A19,'Non-energy Multiplier'!$A$1:$AQ$44,COLUMN('Non-energy Multiplier'!P$1),0)</f>
        <v>0</v>
      </c>
      <c r="Q19" s="136">
        <f>$C19*VLOOKUP($A19,'Non-energy Multiplier'!$A$1:$AQ$44,COLUMN('Non-energy Multiplier'!Q$1),0)</f>
        <v>0</v>
      </c>
      <c r="R19" s="136">
        <f>$C19*VLOOKUP($A19,'Non-energy Multiplier'!$A$1:$AQ$44,COLUMN('Non-energy Multiplier'!R$1),0)</f>
        <v>0</v>
      </c>
      <c r="S19" s="136">
        <f>$C19*VLOOKUP($A19,'Non-energy Multiplier'!$A$1:$AQ$44,COLUMN('Non-energy Multiplier'!S$1),0)</f>
        <v>0</v>
      </c>
      <c r="T19" s="136">
        <f>$C19*VLOOKUP($A19,'Non-energy Multiplier'!$A$1:$AQ$44,COLUMN('Non-energy Multiplier'!T$1),0)</f>
        <v>0</v>
      </c>
      <c r="U19" s="136">
        <f>$C19*VLOOKUP($A19,'Non-energy Multiplier'!$A$1:$AQ$44,COLUMN('Non-energy Multiplier'!U$1),0)</f>
        <v>0</v>
      </c>
      <c r="V19" s="136">
        <f>$C19*VLOOKUP($A19,'Non-energy Multiplier'!$A$1:$AQ$44,COLUMN('Non-energy Multiplier'!V$1),0)</f>
        <v>0</v>
      </c>
      <c r="W19" s="136">
        <f>$C19*VLOOKUP($A19,'Non-energy Multiplier'!$A$1:$AQ$44,COLUMN('Non-energy Multiplier'!W$1),0)</f>
        <v>0</v>
      </c>
      <c r="X19" s="136">
        <f>$C19*VLOOKUP($A19,'Non-energy Multiplier'!$A$1:$AQ$44,COLUMN('Non-energy Multiplier'!X$1),0)</f>
        <v>0</v>
      </c>
      <c r="Y19" s="136">
        <f>$C19*VLOOKUP($A19,'Non-energy Multiplier'!$A$1:$AQ$44,COLUMN('Non-energy Multiplier'!Y$1),0)</f>
        <v>0</v>
      </c>
      <c r="Z19" s="136">
        <f>$C19*VLOOKUP($A19,'Non-energy Multiplier'!$A$1:$AQ$44,COLUMN('Non-energy Multiplier'!Z$1),0)</f>
        <v>0</v>
      </c>
      <c r="AA19" s="136">
        <f>$C19*VLOOKUP($A19,'Non-energy Multiplier'!$A$1:$AQ$44,COLUMN('Non-energy Multiplier'!AA$1),0)</f>
        <v>0</v>
      </c>
      <c r="AB19" s="136">
        <f>$C19*VLOOKUP($A19,'Non-energy Multiplier'!$A$1:$AQ$44,COLUMN('Non-energy Multiplier'!AB$1),0)</f>
        <v>0</v>
      </c>
      <c r="AC19" s="136">
        <f>$C19*VLOOKUP($A19,'Non-energy Multiplier'!$A$1:$AQ$44,COLUMN('Non-energy Multiplier'!AC$1),0)</f>
        <v>0</v>
      </c>
      <c r="AD19" s="136">
        <f>$C19*VLOOKUP($A19,'Non-energy Multiplier'!$A$1:$AQ$44,COLUMN('Non-energy Multiplier'!AD$1),0)</f>
        <v>0</v>
      </c>
      <c r="AE19" s="136">
        <f>$C19*VLOOKUP($A19,'Non-energy Multiplier'!$A$1:$AQ$44,COLUMN('Non-energy Multiplier'!AE$1),0)</f>
        <v>0</v>
      </c>
      <c r="AF19" s="136">
        <f>$C19*VLOOKUP($A19,'Non-energy Multiplier'!$A$1:$AQ$44,COLUMN('Non-energy Multiplier'!AF$1),0)</f>
        <v>0</v>
      </c>
      <c r="AG19" s="136">
        <f>$C19*VLOOKUP($A19,'Non-energy Multiplier'!$A$1:$AQ$44,COLUMN('Non-energy Multiplier'!AG$1),0)</f>
        <v>0</v>
      </c>
      <c r="AH19" s="136">
        <f>$C19*VLOOKUP($A19,'Non-energy Multiplier'!$A$1:$AQ$44,COLUMN('Non-energy Multiplier'!AH$1),0)</f>
        <v>0</v>
      </c>
      <c r="AI19" s="136">
        <f>$C19*VLOOKUP($A19,'Non-energy Multiplier'!$A$1:$AQ$44,COLUMN('Non-energy Multiplier'!AI$1),0)</f>
        <v>0</v>
      </c>
      <c r="AJ19" s="136">
        <f>$C19*VLOOKUP($A19,'Non-energy Multiplier'!$A$1:$AQ$44,COLUMN('Non-energy Multiplier'!AJ$1),0)</f>
        <v>0</v>
      </c>
      <c r="AK19" s="136">
        <f>$C19*VLOOKUP($A19,'Non-energy Multiplier'!$A$1:$AQ$44,COLUMN('Non-energy Multiplier'!AK$1),0)</f>
        <v>0</v>
      </c>
      <c r="AL19" s="136">
        <f>$C19*VLOOKUP($A19,'Non-energy Multiplier'!$A$1:$AQ$44,COLUMN('Non-energy Multiplier'!AL$1),0)</f>
        <v>0</v>
      </c>
      <c r="AM19" s="136">
        <f>$C19*VLOOKUP($A19,'Non-energy Multiplier'!$A$1:$AQ$44,COLUMN('Non-energy Multiplier'!AM$1),0)</f>
        <v>0</v>
      </c>
      <c r="AN19" s="136">
        <f>$C19*VLOOKUP($A19,'Non-energy Multiplier'!$A$1:$AQ$44,COLUMN('Non-energy Multiplier'!AN$1),0)</f>
        <v>0</v>
      </c>
      <c r="AO19" s="136">
        <f>$C19*VLOOKUP($A19,'Non-energy Multiplier'!$A$1:$AQ$44,COLUMN('Non-energy Multiplier'!AO$1),0)</f>
        <v>0</v>
      </c>
      <c r="AP19" s="136">
        <f>$C19*VLOOKUP($A19,'Non-energy Multiplier'!$A$1:$AQ$44,COLUMN('Non-energy Multiplier'!AP$1),0)</f>
        <v>0</v>
      </c>
      <c r="AQ19" s="136">
        <f>$C19*VLOOKUP($A19,'Non-energy Multiplier'!$A$1:$AQ$44,COLUMN('Non-energy Multiplier'!AQ$1),0)</f>
        <v>0</v>
      </c>
      <c r="AR19" s="136" t="str">
        <f>VLOOKUP($A19,'Sector Match'!$A$1:$B$43,2,0)</f>
        <v>pulp paper and printing 17T18</v>
      </c>
    </row>
    <row r="20" spans="1:44" x14ac:dyDescent="0.2">
      <c r="A20" s="12" t="s">
        <v>19</v>
      </c>
      <c r="B20" s="136">
        <f>'Non-energy Use 2019'!F132</f>
        <v>0</v>
      </c>
      <c r="C20" s="136">
        <f>'Non-energy Use 2020'!F132</f>
        <v>0</v>
      </c>
      <c r="D20" s="136">
        <f>$C20*VLOOKUP($A20,'Non-energy Multiplier'!$A$1:$AQ$44,COLUMN('Non-energy Multiplier'!D$1),0)</f>
        <v>0</v>
      </c>
      <c r="E20" s="136">
        <f>$C20*VLOOKUP($A20,'Non-energy Multiplier'!$A$1:$AQ$44,COLUMN('Non-energy Multiplier'!E$1),0)</f>
        <v>0</v>
      </c>
      <c r="F20" s="136">
        <f>$C20*VLOOKUP($A20,'Non-energy Multiplier'!$A$1:$AQ$44,COLUMN('Non-energy Multiplier'!F$1),0)</f>
        <v>0</v>
      </c>
      <c r="G20" s="136">
        <f>$C20*VLOOKUP($A20,'Non-energy Multiplier'!$A$1:$AQ$44,COLUMN('Non-energy Multiplier'!G$1),0)</f>
        <v>0</v>
      </c>
      <c r="H20" s="136">
        <f>$C20*VLOOKUP($A20,'Non-energy Multiplier'!$A$1:$AQ$44,COLUMN('Non-energy Multiplier'!H$1),0)</f>
        <v>0</v>
      </c>
      <c r="I20" s="136">
        <f>$C20*VLOOKUP($A20,'Non-energy Multiplier'!$A$1:$AQ$44,COLUMN('Non-energy Multiplier'!I$1),0)</f>
        <v>0</v>
      </c>
      <c r="J20" s="136">
        <f>$C20*VLOOKUP($A20,'Non-energy Multiplier'!$A$1:$AQ$44,COLUMN('Non-energy Multiplier'!J$1),0)</f>
        <v>0</v>
      </c>
      <c r="K20" s="136">
        <f>$C20*VLOOKUP($A20,'Non-energy Multiplier'!$A$1:$AQ$44,COLUMN('Non-energy Multiplier'!K$1),0)</f>
        <v>0</v>
      </c>
      <c r="L20" s="136">
        <f>$C20*VLOOKUP($A20,'Non-energy Multiplier'!$A$1:$AQ$44,COLUMN('Non-energy Multiplier'!L$1),0)</f>
        <v>0</v>
      </c>
      <c r="M20" s="136">
        <f>$C20*VLOOKUP($A20,'Non-energy Multiplier'!$A$1:$AQ$44,COLUMN('Non-energy Multiplier'!M$1),0)</f>
        <v>0</v>
      </c>
      <c r="N20" s="136">
        <f>$C20*VLOOKUP($A20,'Non-energy Multiplier'!$A$1:$AQ$44,COLUMN('Non-energy Multiplier'!N$1),0)</f>
        <v>0</v>
      </c>
      <c r="O20" s="136">
        <f>$C20*VLOOKUP($A20,'Non-energy Multiplier'!$A$1:$AQ$44,COLUMN('Non-energy Multiplier'!O$1),0)</f>
        <v>0</v>
      </c>
      <c r="P20" s="136">
        <f>$C20*VLOOKUP($A20,'Non-energy Multiplier'!$A$1:$AQ$44,COLUMN('Non-energy Multiplier'!P$1),0)</f>
        <v>0</v>
      </c>
      <c r="Q20" s="136">
        <f>$C20*VLOOKUP($A20,'Non-energy Multiplier'!$A$1:$AQ$44,COLUMN('Non-energy Multiplier'!Q$1),0)</f>
        <v>0</v>
      </c>
      <c r="R20" s="136">
        <f>$C20*VLOOKUP($A20,'Non-energy Multiplier'!$A$1:$AQ$44,COLUMN('Non-energy Multiplier'!R$1),0)</f>
        <v>0</v>
      </c>
      <c r="S20" s="136">
        <f>$C20*VLOOKUP($A20,'Non-energy Multiplier'!$A$1:$AQ$44,COLUMN('Non-energy Multiplier'!S$1),0)</f>
        <v>0</v>
      </c>
      <c r="T20" s="136">
        <f>$C20*VLOOKUP($A20,'Non-energy Multiplier'!$A$1:$AQ$44,COLUMN('Non-energy Multiplier'!T$1),0)</f>
        <v>0</v>
      </c>
      <c r="U20" s="136">
        <f>$C20*VLOOKUP($A20,'Non-energy Multiplier'!$A$1:$AQ$44,COLUMN('Non-energy Multiplier'!U$1),0)</f>
        <v>0</v>
      </c>
      <c r="V20" s="136">
        <f>$C20*VLOOKUP($A20,'Non-energy Multiplier'!$A$1:$AQ$44,COLUMN('Non-energy Multiplier'!V$1),0)</f>
        <v>0</v>
      </c>
      <c r="W20" s="136">
        <f>$C20*VLOOKUP($A20,'Non-energy Multiplier'!$A$1:$AQ$44,COLUMN('Non-energy Multiplier'!W$1),0)</f>
        <v>0</v>
      </c>
      <c r="X20" s="136">
        <f>$C20*VLOOKUP($A20,'Non-energy Multiplier'!$A$1:$AQ$44,COLUMN('Non-energy Multiplier'!X$1),0)</f>
        <v>0</v>
      </c>
      <c r="Y20" s="136">
        <f>$C20*VLOOKUP($A20,'Non-energy Multiplier'!$A$1:$AQ$44,COLUMN('Non-energy Multiplier'!Y$1),0)</f>
        <v>0</v>
      </c>
      <c r="Z20" s="136">
        <f>$C20*VLOOKUP($A20,'Non-energy Multiplier'!$A$1:$AQ$44,COLUMN('Non-energy Multiplier'!Z$1),0)</f>
        <v>0</v>
      </c>
      <c r="AA20" s="136">
        <f>$C20*VLOOKUP($A20,'Non-energy Multiplier'!$A$1:$AQ$44,COLUMN('Non-energy Multiplier'!AA$1),0)</f>
        <v>0</v>
      </c>
      <c r="AB20" s="136">
        <f>$C20*VLOOKUP($A20,'Non-energy Multiplier'!$A$1:$AQ$44,COLUMN('Non-energy Multiplier'!AB$1),0)</f>
        <v>0</v>
      </c>
      <c r="AC20" s="136">
        <f>$C20*VLOOKUP($A20,'Non-energy Multiplier'!$A$1:$AQ$44,COLUMN('Non-energy Multiplier'!AC$1),0)</f>
        <v>0</v>
      </c>
      <c r="AD20" s="136">
        <f>$C20*VLOOKUP($A20,'Non-energy Multiplier'!$A$1:$AQ$44,COLUMN('Non-energy Multiplier'!AD$1),0)</f>
        <v>0</v>
      </c>
      <c r="AE20" s="136">
        <f>$C20*VLOOKUP($A20,'Non-energy Multiplier'!$A$1:$AQ$44,COLUMN('Non-energy Multiplier'!AE$1),0)</f>
        <v>0</v>
      </c>
      <c r="AF20" s="136">
        <f>$C20*VLOOKUP($A20,'Non-energy Multiplier'!$A$1:$AQ$44,COLUMN('Non-energy Multiplier'!AF$1),0)</f>
        <v>0</v>
      </c>
      <c r="AG20" s="136">
        <f>$C20*VLOOKUP($A20,'Non-energy Multiplier'!$A$1:$AQ$44,COLUMN('Non-energy Multiplier'!AG$1),0)</f>
        <v>0</v>
      </c>
      <c r="AH20" s="136">
        <f>$C20*VLOOKUP($A20,'Non-energy Multiplier'!$A$1:$AQ$44,COLUMN('Non-energy Multiplier'!AH$1),0)</f>
        <v>0</v>
      </c>
      <c r="AI20" s="136">
        <f>$C20*VLOOKUP($A20,'Non-energy Multiplier'!$A$1:$AQ$44,COLUMN('Non-energy Multiplier'!AI$1),0)</f>
        <v>0</v>
      </c>
      <c r="AJ20" s="136">
        <f>$C20*VLOOKUP($A20,'Non-energy Multiplier'!$A$1:$AQ$44,COLUMN('Non-energy Multiplier'!AJ$1),0)</f>
        <v>0</v>
      </c>
      <c r="AK20" s="136">
        <f>$C20*VLOOKUP($A20,'Non-energy Multiplier'!$A$1:$AQ$44,COLUMN('Non-energy Multiplier'!AK$1),0)</f>
        <v>0</v>
      </c>
      <c r="AL20" s="136">
        <f>$C20*VLOOKUP($A20,'Non-energy Multiplier'!$A$1:$AQ$44,COLUMN('Non-energy Multiplier'!AL$1),0)</f>
        <v>0</v>
      </c>
      <c r="AM20" s="136">
        <f>$C20*VLOOKUP($A20,'Non-energy Multiplier'!$A$1:$AQ$44,COLUMN('Non-energy Multiplier'!AM$1),0)</f>
        <v>0</v>
      </c>
      <c r="AN20" s="136">
        <f>$C20*VLOOKUP($A20,'Non-energy Multiplier'!$A$1:$AQ$44,COLUMN('Non-energy Multiplier'!AN$1),0)</f>
        <v>0</v>
      </c>
      <c r="AO20" s="136">
        <f>$C20*VLOOKUP($A20,'Non-energy Multiplier'!$A$1:$AQ$44,COLUMN('Non-energy Multiplier'!AO$1),0)</f>
        <v>0</v>
      </c>
      <c r="AP20" s="136">
        <f>$C20*VLOOKUP($A20,'Non-energy Multiplier'!$A$1:$AQ$44,COLUMN('Non-energy Multiplier'!AP$1),0)</f>
        <v>0</v>
      </c>
      <c r="AQ20" s="136">
        <f>$C20*VLOOKUP($A20,'Non-energy Multiplier'!$A$1:$AQ$44,COLUMN('Non-energy Multiplier'!AQ$1),0)</f>
        <v>0</v>
      </c>
      <c r="AR20" s="136" t="str">
        <f>VLOOKUP($A20,'Sector Match'!$A$1:$B$43,2,0)</f>
        <v>pulp paper and printing 17T18</v>
      </c>
    </row>
    <row r="21" spans="1:44" x14ac:dyDescent="0.2">
      <c r="A21" s="12" t="s">
        <v>20</v>
      </c>
      <c r="B21" s="136">
        <f>'Non-energy Use 2019'!F133</f>
        <v>0</v>
      </c>
      <c r="C21" s="136">
        <f>'Non-energy Use 2020'!F133</f>
        <v>0</v>
      </c>
      <c r="D21" s="136">
        <f>$C21*VLOOKUP($A21,'Non-energy Multiplier'!$A$1:$AQ$44,COLUMN('Non-energy Multiplier'!D$1),0)</f>
        <v>0</v>
      </c>
      <c r="E21" s="136">
        <f>$C21*VLOOKUP($A21,'Non-energy Multiplier'!$A$1:$AQ$44,COLUMN('Non-energy Multiplier'!E$1),0)</f>
        <v>0</v>
      </c>
      <c r="F21" s="136">
        <f>$C21*VLOOKUP($A21,'Non-energy Multiplier'!$A$1:$AQ$44,COLUMN('Non-energy Multiplier'!F$1),0)</f>
        <v>0</v>
      </c>
      <c r="G21" s="136">
        <f>$C21*VLOOKUP($A21,'Non-energy Multiplier'!$A$1:$AQ$44,COLUMN('Non-energy Multiplier'!G$1),0)</f>
        <v>0</v>
      </c>
      <c r="H21" s="136">
        <f>$C21*VLOOKUP($A21,'Non-energy Multiplier'!$A$1:$AQ$44,COLUMN('Non-energy Multiplier'!H$1),0)</f>
        <v>0</v>
      </c>
      <c r="I21" s="136">
        <f>$C21*VLOOKUP($A21,'Non-energy Multiplier'!$A$1:$AQ$44,COLUMN('Non-energy Multiplier'!I$1),0)</f>
        <v>0</v>
      </c>
      <c r="J21" s="136">
        <f>$C21*VLOOKUP($A21,'Non-energy Multiplier'!$A$1:$AQ$44,COLUMN('Non-energy Multiplier'!J$1),0)</f>
        <v>0</v>
      </c>
      <c r="K21" s="136">
        <f>$C21*VLOOKUP($A21,'Non-energy Multiplier'!$A$1:$AQ$44,COLUMN('Non-energy Multiplier'!K$1),0)</f>
        <v>0</v>
      </c>
      <c r="L21" s="136">
        <f>$C21*VLOOKUP($A21,'Non-energy Multiplier'!$A$1:$AQ$44,COLUMN('Non-energy Multiplier'!L$1),0)</f>
        <v>0</v>
      </c>
      <c r="M21" s="136">
        <f>$C21*VLOOKUP($A21,'Non-energy Multiplier'!$A$1:$AQ$44,COLUMN('Non-energy Multiplier'!M$1),0)</f>
        <v>0</v>
      </c>
      <c r="N21" s="136">
        <f>$C21*VLOOKUP($A21,'Non-energy Multiplier'!$A$1:$AQ$44,COLUMN('Non-energy Multiplier'!N$1),0)</f>
        <v>0</v>
      </c>
      <c r="O21" s="136">
        <f>$C21*VLOOKUP($A21,'Non-energy Multiplier'!$A$1:$AQ$44,COLUMN('Non-energy Multiplier'!O$1),0)</f>
        <v>0</v>
      </c>
      <c r="P21" s="136">
        <f>$C21*VLOOKUP($A21,'Non-energy Multiplier'!$A$1:$AQ$44,COLUMN('Non-energy Multiplier'!P$1),0)</f>
        <v>0</v>
      </c>
      <c r="Q21" s="136">
        <f>$C21*VLOOKUP($A21,'Non-energy Multiplier'!$A$1:$AQ$44,COLUMN('Non-energy Multiplier'!Q$1),0)</f>
        <v>0</v>
      </c>
      <c r="R21" s="136">
        <f>$C21*VLOOKUP($A21,'Non-energy Multiplier'!$A$1:$AQ$44,COLUMN('Non-energy Multiplier'!R$1),0)</f>
        <v>0</v>
      </c>
      <c r="S21" s="136">
        <f>$C21*VLOOKUP($A21,'Non-energy Multiplier'!$A$1:$AQ$44,COLUMN('Non-energy Multiplier'!S$1),0)</f>
        <v>0</v>
      </c>
      <c r="T21" s="136">
        <f>$C21*VLOOKUP($A21,'Non-energy Multiplier'!$A$1:$AQ$44,COLUMN('Non-energy Multiplier'!T$1),0)</f>
        <v>0</v>
      </c>
      <c r="U21" s="136">
        <f>$C21*VLOOKUP($A21,'Non-energy Multiplier'!$A$1:$AQ$44,COLUMN('Non-energy Multiplier'!U$1),0)</f>
        <v>0</v>
      </c>
      <c r="V21" s="136">
        <f>$C21*VLOOKUP($A21,'Non-energy Multiplier'!$A$1:$AQ$44,COLUMN('Non-energy Multiplier'!V$1),0)</f>
        <v>0</v>
      </c>
      <c r="W21" s="136">
        <f>$C21*VLOOKUP($A21,'Non-energy Multiplier'!$A$1:$AQ$44,COLUMN('Non-energy Multiplier'!W$1),0)</f>
        <v>0</v>
      </c>
      <c r="X21" s="136">
        <f>$C21*VLOOKUP($A21,'Non-energy Multiplier'!$A$1:$AQ$44,COLUMN('Non-energy Multiplier'!X$1),0)</f>
        <v>0</v>
      </c>
      <c r="Y21" s="136">
        <f>$C21*VLOOKUP($A21,'Non-energy Multiplier'!$A$1:$AQ$44,COLUMN('Non-energy Multiplier'!Y$1),0)</f>
        <v>0</v>
      </c>
      <c r="Z21" s="136">
        <f>$C21*VLOOKUP($A21,'Non-energy Multiplier'!$A$1:$AQ$44,COLUMN('Non-energy Multiplier'!Z$1),0)</f>
        <v>0</v>
      </c>
      <c r="AA21" s="136">
        <f>$C21*VLOOKUP($A21,'Non-energy Multiplier'!$A$1:$AQ$44,COLUMN('Non-energy Multiplier'!AA$1),0)</f>
        <v>0</v>
      </c>
      <c r="AB21" s="136">
        <f>$C21*VLOOKUP($A21,'Non-energy Multiplier'!$A$1:$AQ$44,COLUMN('Non-energy Multiplier'!AB$1),0)</f>
        <v>0</v>
      </c>
      <c r="AC21" s="136">
        <f>$C21*VLOOKUP($A21,'Non-energy Multiplier'!$A$1:$AQ$44,COLUMN('Non-energy Multiplier'!AC$1),0)</f>
        <v>0</v>
      </c>
      <c r="AD21" s="136">
        <f>$C21*VLOOKUP($A21,'Non-energy Multiplier'!$A$1:$AQ$44,COLUMN('Non-energy Multiplier'!AD$1),0)</f>
        <v>0</v>
      </c>
      <c r="AE21" s="136">
        <f>$C21*VLOOKUP($A21,'Non-energy Multiplier'!$A$1:$AQ$44,COLUMN('Non-energy Multiplier'!AE$1),0)</f>
        <v>0</v>
      </c>
      <c r="AF21" s="136">
        <f>$C21*VLOOKUP($A21,'Non-energy Multiplier'!$A$1:$AQ$44,COLUMN('Non-energy Multiplier'!AF$1),0)</f>
        <v>0</v>
      </c>
      <c r="AG21" s="136">
        <f>$C21*VLOOKUP($A21,'Non-energy Multiplier'!$A$1:$AQ$44,COLUMN('Non-energy Multiplier'!AG$1),0)</f>
        <v>0</v>
      </c>
      <c r="AH21" s="136">
        <f>$C21*VLOOKUP($A21,'Non-energy Multiplier'!$A$1:$AQ$44,COLUMN('Non-energy Multiplier'!AH$1),0)</f>
        <v>0</v>
      </c>
      <c r="AI21" s="136">
        <f>$C21*VLOOKUP($A21,'Non-energy Multiplier'!$A$1:$AQ$44,COLUMN('Non-energy Multiplier'!AI$1),0)</f>
        <v>0</v>
      </c>
      <c r="AJ21" s="136">
        <f>$C21*VLOOKUP($A21,'Non-energy Multiplier'!$A$1:$AQ$44,COLUMN('Non-energy Multiplier'!AJ$1),0)</f>
        <v>0</v>
      </c>
      <c r="AK21" s="136">
        <f>$C21*VLOOKUP($A21,'Non-energy Multiplier'!$A$1:$AQ$44,COLUMN('Non-energy Multiplier'!AK$1),0)</f>
        <v>0</v>
      </c>
      <c r="AL21" s="136">
        <f>$C21*VLOOKUP($A21,'Non-energy Multiplier'!$A$1:$AQ$44,COLUMN('Non-energy Multiplier'!AL$1),0)</f>
        <v>0</v>
      </c>
      <c r="AM21" s="136">
        <f>$C21*VLOOKUP($A21,'Non-energy Multiplier'!$A$1:$AQ$44,COLUMN('Non-energy Multiplier'!AM$1),0)</f>
        <v>0</v>
      </c>
      <c r="AN21" s="136">
        <f>$C21*VLOOKUP($A21,'Non-energy Multiplier'!$A$1:$AQ$44,COLUMN('Non-energy Multiplier'!AN$1),0)</f>
        <v>0</v>
      </c>
      <c r="AO21" s="136">
        <f>$C21*VLOOKUP($A21,'Non-energy Multiplier'!$A$1:$AQ$44,COLUMN('Non-energy Multiplier'!AO$1),0)</f>
        <v>0</v>
      </c>
      <c r="AP21" s="136">
        <f>$C21*VLOOKUP($A21,'Non-energy Multiplier'!$A$1:$AQ$44,COLUMN('Non-energy Multiplier'!AP$1),0)</f>
        <v>0</v>
      </c>
      <c r="AQ21" s="136">
        <f>$C21*VLOOKUP($A21,'Non-energy Multiplier'!$A$1:$AQ$44,COLUMN('Non-energy Multiplier'!AQ$1),0)</f>
        <v>0</v>
      </c>
      <c r="AR21" s="136" t="str">
        <f>VLOOKUP($A21,'Sector Match'!$A$1:$B$43,2,0)</f>
        <v>pulp paper and printing 17T18</v>
      </c>
    </row>
    <row r="22" spans="1:44" x14ac:dyDescent="0.2">
      <c r="A22" s="12" t="s">
        <v>21</v>
      </c>
      <c r="B22" s="136">
        <f>'Non-energy Use 2019'!F134</f>
        <v>2.6511894558757244E+16</v>
      </c>
      <c r="C22" s="136">
        <f>'Non-energy Use 2020'!F134</f>
        <v>2.7356889750244024E+16</v>
      </c>
      <c r="D22" s="136">
        <f>$C22*VLOOKUP($A22,'Non-energy Multiplier'!$A$1:$AQ$44,COLUMN('Non-energy Multiplier'!D$1),0)</f>
        <v>2.694117288642596E+16</v>
      </c>
      <c r="E22" s="136">
        <f>$C22*VLOOKUP($A22,'Non-energy Multiplier'!$A$1:$AQ$44,COLUMN('Non-energy Multiplier'!E$1),0)</f>
        <v>2.7463724965745788E+16</v>
      </c>
      <c r="F22" s="136">
        <f>$C22*VLOOKUP($A22,'Non-energy Multiplier'!$A$1:$AQ$44,COLUMN('Non-energy Multiplier'!F$1),0)</f>
        <v>2.9640401608432468E+16</v>
      </c>
      <c r="G22" s="136">
        <f>$C22*VLOOKUP($A22,'Non-energy Multiplier'!$A$1:$AQ$44,COLUMN('Non-energy Multiplier'!G$1),0)</f>
        <v>3.1817078251119156E+16</v>
      </c>
      <c r="H22" s="136">
        <f>$C22*VLOOKUP($A22,'Non-energy Multiplier'!$A$1:$AQ$44,COLUMN('Non-energy Multiplier'!H$1),0)</f>
        <v>3.3993754893805852E+16</v>
      </c>
      <c r="I22" s="136">
        <f>$C22*VLOOKUP($A22,'Non-energy Multiplier'!$A$1:$AQ$44,COLUMN('Non-energy Multiplier'!I$1),0)</f>
        <v>3.4749166573066612E+16</v>
      </c>
      <c r="J22" s="136">
        <f>$C22*VLOOKUP($A22,'Non-energy Multiplier'!$A$1:$AQ$44,COLUMN('Non-energy Multiplier'!J$1),0)</f>
        <v>3.5504578252327384E+16</v>
      </c>
      <c r="K22" s="136">
        <f>$C22*VLOOKUP($A22,'Non-energy Multiplier'!$A$1:$AQ$44,COLUMN('Non-energy Multiplier'!K$1),0)</f>
        <v>3.625998993158816E+16</v>
      </c>
      <c r="L22" s="136">
        <f>$C22*VLOOKUP($A22,'Non-energy Multiplier'!$A$1:$AQ$44,COLUMN('Non-energy Multiplier'!L$1),0)</f>
        <v>3.701540161084892E+16</v>
      </c>
      <c r="M22" s="136">
        <f>$C22*VLOOKUP($A22,'Non-energy Multiplier'!$A$1:$AQ$44,COLUMN('Non-energy Multiplier'!M$1),0)</f>
        <v>3.7770813290109688E+16</v>
      </c>
      <c r="N22" s="136">
        <f>$C22*VLOOKUP($A22,'Non-energy Multiplier'!$A$1:$AQ$44,COLUMN('Non-energy Multiplier'!N$1),0)</f>
        <v>3.7824773146647168E+16</v>
      </c>
      <c r="O22" s="136">
        <f>$C22*VLOOKUP($A22,'Non-energy Multiplier'!$A$1:$AQ$44,COLUMN('Non-energy Multiplier'!O$1),0)</f>
        <v>3.7878733003184648E+16</v>
      </c>
      <c r="P22" s="136">
        <f>$C22*VLOOKUP($A22,'Non-energy Multiplier'!$A$1:$AQ$44,COLUMN('Non-energy Multiplier'!P$1),0)</f>
        <v>3.7932692859722128E+16</v>
      </c>
      <c r="Q22" s="136">
        <f>$C22*VLOOKUP($A22,'Non-energy Multiplier'!$A$1:$AQ$44,COLUMN('Non-energy Multiplier'!Q$1),0)</f>
        <v>3.7986652716259616E+16</v>
      </c>
      <c r="R22" s="136">
        <f>$C22*VLOOKUP($A22,'Non-energy Multiplier'!$A$1:$AQ$44,COLUMN('Non-energy Multiplier'!R$1),0)</f>
        <v>3.8040612572797096E+16</v>
      </c>
      <c r="S22" s="136">
        <f>$C22*VLOOKUP($A22,'Non-energy Multiplier'!$A$1:$AQ$44,COLUMN('Non-energy Multiplier'!S$1),0)</f>
        <v>3.7608949652693776E+16</v>
      </c>
      <c r="T22" s="136">
        <f>$C22*VLOOKUP($A22,'Non-energy Multiplier'!$A$1:$AQ$44,COLUMN('Non-energy Multiplier'!T$1),0)</f>
        <v>3.7177286732590464E+16</v>
      </c>
      <c r="U22" s="136">
        <f>$C22*VLOOKUP($A22,'Non-energy Multiplier'!$A$1:$AQ$44,COLUMN('Non-energy Multiplier'!U$1),0)</f>
        <v>3.6745623812487136E+16</v>
      </c>
      <c r="V22" s="136">
        <f>$C22*VLOOKUP($A22,'Non-energy Multiplier'!$A$1:$AQ$44,COLUMN('Non-energy Multiplier'!V$1),0)</f>
        <v>3.6313960892383816E+16</v>
      </c>
      <c r="W22" s="136">
        <f>$C22*VLOOKUP($A22,'Non-energy Multiplier'!$A$1:$AQ$44,COLUMN('Non-energy Multiplier'!W$1),0)</f>
        <v>3.5882297972280504E+16</v>
      </c>
      <c r="X22" s="136">
        <f>$C22*VLOOKUP($A22,'Non-energy Multiplier'!$A$1:$AQ$44,COLUMN('Non-energy Multiplier'!X$1),0)</f>
        <v>3.5072926677879172E+16</v>
      </c>
      <c r="Y22" s="136">
        <f>$C22*VLOOKUP($A22,'Non-energy Multiplier'!$A$1:$AQ$44,COLUMN('Non-energy Multiplier'!Y$1),0)</f>
        <v>3.4263555383477836E+16</v>
      </c>
      <c r="Z22" s="136">
        <f>$C22*VLOOKUP($A22,'Non-energy Multiplier'!$A$1:$AQ$44,COLUMN('Non-energy Multiplier'!Z$1),0)</f>
        <v>3.3454184089076508E+16</v>
      </c>
      <c r="AA22" s="136">
        <f>$C22*VLOOKUP($A22,'Non-energy Multiplier'!$A$1:$AQ$44,COLUMN('Non-energy Multiplier'!AA$1),0)</f>
        <v>3.2644812794675176E+16</v>
      </c>
      <c r="AB22" s="136">
        <f>$C22*VLOOKUP($A22,'Non-energy Multiplier'!$A$1:$AQ$44,COLUMN('Non-energy Multiplier'!AB$1),0)</f>
        <v>3.1835441500273848E+16</v>
      </c>
      <c r="AC22" s="136">
        <f>$C22*VLOOKUP($A22,'Non-energy Multiplier'!$A$1:$AQ$44,COLUMN('Non-energy Multiplier'!AC$1),0)</f>
        <v>3.1026070205872512E+16</v>
      </c>
      <c r="AD22" s="136">
        <f>$C22*VLOOKUP($A22,'Non-energy Multiplier'!$A$1:$AQ$44,COLUMN('Non-energy Multiplier'!AD$1),0)</f>
        <v>3.021669891147118E+16</v>
      </c>
      <c r="AE22" s="136">
        <f>$C22*VLOOKUP($A22,'Non-energy Multiplier'!$A$1:$AQ$44,COLUMN('Non-energy Multiplier'!AE$1),0)</f>
        <v>2.9407327617069844E+16</v>
      </c>
      <c r="AF22" s="136">
        <f>$C22*VLOOKUP($A22,'Non-energy Multiplier'!$A$1:$AQ$44,COLUMN('Non-energy Multiplier'!AF$1),0)</f>
        <v>2.8597956322668512E+16</v>
      </c>
      <c r="AG22" s="136">
        <f>$C22*VLOOKUP($A22,'Non-energy Multiplier'!$A$1:$AQ$44,COLUMN('Non-energy Multiplier'!AG$1),0)</f>
        <v>2.7788585028267184E+16</v>
      </c>
      <c r="AH22" s="136">
        <f>$C22*VLOOKUP($A22,'Non-energy Multiplier'!$A$1:$AQ$44,COLUMN('Non-energy Multiplier'!AH$1),0)</f>
        <v>2.7087128377605556E+16</v>
      </c>
      <c r="AI22" s="136">
        <f>$C22*VLOOKUP($A22,'Non-energy Multiplier'!$A$1:$AQ$44,COLUMN('Non-energy Multiplier'!AI$1),0)</f>
        <v>2.6385671726943924E+16</v>
      </c>
      <c r="AJ22" s="136">
        <f>$C22*VLOOKUP($A22,'Non-energy Multiplier'!$A$1:$AQ$44,COLUMN('Non-energy Multiplier'!AJ$1),0)</f>
        <v>2.5684215076282292E+16</v>
      </c>
      <c r="AK22" s="136">
        <f>$C22*VLOOKUP($A22,'Non-energy Multiplier'!$A$1:$AQ$44,COLUMN('Non-energy Multiplier'!AK$1),0)</f>
        <v>2.4982758425620664E+16</v>
      </c>
      <c r="AL22" s="136">
        <f>$C22*VLOOKUP($A22,'Non-energy Multiplier'!$A$1:$AQ$44,COLUMN('Non-energy Multiplier'!AL$1),0)</f>
        <v>2.4281301774959036E+16</v>
      </c>
      <c r="AM22" s="136">
        <f>$C22*VLOOKUP($A22,'Non-energy Multiplier'!$A$1:$AQ$44,COLUMN('Non-energy Multiplier'!AM$1),0)</f>
        <v>2.354460872476378E+16</v>
      </c>
      <c r="AN22" s="136">
        <f>$C22*VLOOKUP($A22,'Non-energy Multiplier'!$A$1:$AQ$44,COLUMN('Non-energy Multiplier'!AN$1),0)</f>
        <v>2.280791567456852E+16</v>
      </c>
      <c r="AO22" s="136">
        <f>$C22*VLOOKUP($A22,'Non-energy Multiplier'!$A$1:$AQ$44,COLUMN('Non-energy Multiplier'!AO$1),0)</f>
        <v>2.2071222624373264E+16</v>
      </c>
      <c r="AP22" s="136">
        <f>$C22*VLOOKUP($A22,'Non-energy Multiplier'!$A$1:$AQ$44,COLUMN('Non-energy Multiplier'!AP$1),0)</f>
        <v>2.1334529574178004E+16</v>
      </c>
      <c r="AQ22" s="136">
        <f>$C22*VLOOKUP($A22,'Non-energy Multiplier'!$A$1:$AQ$44,COLUMN('Non-energy Multiplier'!AQ$1),0)</f>
        <v>2.0597836523982748E+16</v>
      </c>
      <c r="AR22" s="136" t="str">
        <f>VLOOKUP($A22,'Sector Match'!$A$1:$B$43,2,0)</f>
        <v>refined petroleum and coke 19</v>
      </c>
    </row>
    <row r="23" spans="1:44" x14ac:dyDescent="0.2">
      <c r="A23" s="12" t="s">
        <v>1</v>
      </c>
      <c r="B23" s="136">
        <f>'Non-energy Use 2019'!F135</f>
        <v>0</v>
      </c>
      <c r="C23" s="136">
        <f>'Non-energy Use 2020'!F135</f>
        <v>0</v>
      </c>
      <c r="D23" s="136">
        <f>$C23*VLOOKUP($A23,'Non-energy Multiplier'!$A$1:$AQ$44,COLUMN('Non-energy Multiplier'!D$1),0)</f>
        <v>0</v>
      </c>
      <c r="E23" s="136">
        <f>$C23*VLOOKUP($A23,'Non-energy Multiplier'!$A$1:$AQ$44,COLUMN('Non-energy Multiplier'!E$1),0)</f>
        <v>0</v>
      </c>
      <c r="F23" s="136">
        <f>$C23*VLOOKUP($A23,'Non-energy Multiplier'!$A$1:$AQ$44,COLUMN('Non-energy Multiplier'!F$1),0)</f>
        <v>0</v>
      </c>
      <c r="G23" s="136">
        <f>$C23*VLOOKUP($A23,'Non-energy Multiplier'!$A$1:$AQ$44,COLUMN('Non-energy Multiplier'!G$1),0)</f>
        <v>0</v>
      </c>
      <c r="H23" s="136">
        <f>$C23*VLOOKUP($A23,'Non-energy Multiplier'!$A$1:$AQ$44,COLUMN('Non-energy Multiplier'!H$1),0)</f>
        <v>0</v>
      </c>
      <c r="I23" s="136">
        <f>$C23*VLOOKUP($A23,'Non-energy Multiplier'!$A$1:$AQ$44,COLUMN('Non-energy Multiplier'!I$1),0)</f>
        <v>0</v>
      </c>
      <c r="J23" s="136">
        <f>$C23*VLOOKUP($A23,'Non-energy Multiplier'!$A$1:$AQ$44,COLUMN('Non-energy Multiplier'!J$1),0)</f>
        <v>0</v>
      </c>
      <c r="K23" s="136">
        <f>$C23*VLOOKUP($A23,'Non-energy Multiplier'!$A$1:$AQ$44,COLUMN('Non-energy Multiplier'!K$1),0)</f>
        <v>0</v>
      </c>
      <c r="L23" s="136">
        <f>$C23*VLOOKUP($A23,'Non-energy Multiplier'!$A$1:$AQ$44,COLUMN('Non-energy Multiplier'!L$1),0)</f>
        <v>0</v>
      </c>
      <c r="M23" s="136">
        <f>$C23*VLOOKUP($A23,'Non-energy Multiplier'!$A$1:$AQ$44,COLUMN('Non-energy Multiplier'!M$1),0)</f>
        <v>0</v>
      </c>
      <c r="N23" s="136">
        <f>$C23*VLOOKUP($A23,'Non-energy Multiplier'!$A$1:$AQ$44,COLUMN('Non-energy Multiplier'!N$1),0)</f>
        <v>0</v>
      </c>
      <c r="O23" s="136">
        <f>$C23*VLOOKUP($A23,'Non-energy Multiplier'!$A$1:$AQ$44,COLUMN('Non-energy Multiplier'!O$1),0)</f>
        <v>0</v>
      </c>
      <c r="P23" s="136">
        <f>$C23*VLOOKUP($A23,'Non-energy Multiplier'!$A$1:$AQ$44,COLUMN('Non-energy Multiplier'!P$1),0)</f>
        <v>0</v>
      </c>
      <c r="Q23" s="136">
        <f>$C23*VLOOKUP($A23,'Non-energy Multiplier'!$A$1:$AQ$44,COLUMN('Non-energy Multiplier'!Q$1),0)</f>
        <v>0</v>
      </c>
      <c r="R23" s="136">
        <f>$C23*VLOOKUP($A23,'Non-energy Multiplier'!$A$1:$AQ$44,COLUMN('Non-energy Multiplier'!R$1),0)</f>
        <v>0</v>
      </c>
      <c r="S23" s="136">
        <f>$C23*VLOOKUP($A23,'Non-energy Multiplier'!$A$1:$AQ$44,COLUMN('Non-energy Multiplier'!S$1),0)</f>
        <v>0</v>
      </c>
      <c r="T23" s="136">
        <f>$C23*VLOOKUP($A23,'Non-energy Multiplier'!$A$1:$AQ$44,COLUMN('Non-energy Multiplier'!T$1),0)</f>
        <v>0</v>
      </c>
      <c r="U23" s="136">
        <f>$C23*VLOOKUP($A23,'Non-energy Multiplier'!$A$1:$AQ$44,COLUMN('Non-energy Multiplier'!U$1),0)</f>
        <v>0</v>
      </c>
      <c r="V23" s="136">
        <f>$C23*VLOOKUP($A23,'Non-energy Multiplier'!$A$1:$AQ$44,COLUMN('Non-energy Multiplier'!V$1),0)</f>
        <v>0</v>
      </c>
      <c r="W23" s="136">
        <f>$C23*VLOOKUP($A23,'Non-energy Multiplier'!$A$1:$AQ$44,COLUMN('Non-energy Multiplier'!W$1),0)</f>
        <v>0</v>
      </c>
      <c r="X23" s="136">
        <f>$C23*VLOOKUP($A23,'Non-energy Multiplier'!$A$1:$AQ$44,COLUMN('Non-energy Multiplier'!X$1),0)</f>
        <v>0</v>
      </c>
      <c r="Y23" s="136">
        <f>$C23*VLOOKUP($A23,'Non-energy Multiplier'!$A$1:$AQ$44,COLUMN('Non-energy Multiplier'!Y$1),0)</f>
        <v>0</v>
      </c>
      <c r="Z23" s="136">
        <f>$C23*VLOOKUP($A23,'Non-energy Multiplier'!$A$1:$AQ$44,COLUMN('Non-energy Multiplier'!Z$1),0)</f>
        <v>0</v>
      </c>
      <c r="AA23" s="136">
        <f>$C23*VLOOKUP($A23,'Non-energy Multiplier'!$A$1:$AQ$44,COLUMN('Non-energy Multiplier'!AA$1),0)</f>
        <v>0</v>
      </c>
      <c r="AB23" s="136">
        <f>$C23*VLOOKUP($A23,'Non-energy Multiplier'!$A$1:$AQ$44,COLUMN('Non-energy Multiplier'!AB$1),0)</f>
        <v>0</v>
      </c>
      <c r="AC23" s="136">
        <f>$C23*VLOOKUP($A23,'Non-energy Multiplier'!$A$1:$AQ$44,COLUMN('Non-energy Multiplier'!AC$1),0)</f>
        <v>0</v>
      </c>
      <c r="AD23" s="136">
        <f>$C23*VLOOKUP($A23,'Non-energy Multiplier'!$A$1:$AQ$44,COLUMN('Non-energy Multiplier'!AD$1),0)</f>
        <v>0</v>
      </c>
      <c r="AE23" s="136">
        <f>$C23*VLOOKUP($A23,'Non-energy Multiplier'!$A$1:$AQ$44,COLUMN('Non-energy Multiplier'!AE$1),0)</f>
        <v>0</v>
      </c>
      <c r="AF23" s="136">
        <f>$C23*VLOOKUP($A23,'Non-energy Multiplier'!$A$1:$AQ$44,COLUMN('Non-energy Multiplier'!AF$1),0)</f>
        <v>0</v>
      </c>
      <c r="AG23" s="136">
        <f>$C23*VLOOKUP($A23,'Non-energy Multiplier'!$A$1:$AQ$44,COLUMN('Non-energy Multiplier'!AG$1),0)</f>
        <v>0</v>
      </c>
      <c r="AH23" s="136">
        <f>$C23*VLOOKUP($A23,'Non-energy Multiplier'!$A$1:$AQ$44,COLUMN('Non-energy Multiplier'!AH$1),0)</f>
        <v>0</v>
      </c>
      <c r="AI23" s="136">
        <f>$C23*VLOOKUP($A23,'Non-energy Multiplier'!$A$1:$AQ$44,COLUMN('Non-energy Multiplier'!AI$1),0)</f>
        <v>0</v>
      </c>
      <c r="AJ23" s="136">
        <f>$C23*VLOOKUP($A23,'Non-energy Multiplier'!$A$1:$AQ$44,COLUMN('Non-energy Multiplier'!AJ$1),0)</f>
        <v>0</v>
      </c>
      <c r="AK23" s="136">
        <f>$C23*VLOOKUP($A23,'Non-energy Multiplier'!$A$1:$AQ$44,COLUMN('Non-energy Multiplier'!AK$1),0)</f>
        <v>0</v>
      </c>
      <c r="AL23" s="136">
        <f>$C23*VLOOKUP($A23,'Non-energy Multiplier'!$A$1:$AQ$44,COLUMN('Non-energy Multiplier'!AL$1),0)</f>
        <v>0</v>
      </c>
      <c r="AM23" s="136">
        <f>$C23*VLOOKUP($A23,'Non-energy Multiplier'!$A$1:$AQ$44,COLUMN('Non-energy Multiplier'!AM$1),0)</f>
        <v>0</v>
      </c>
      <c r="AN23" s="136">
        <f>$C23*VLOOKUP($A23,'Non-energy Multiplier'!$A$1:$AQ$44,COLUMN('Non-energy Multiplier'!AN$1),0)</f>
        <v>0</v>
      </c>
      <c r="AO23" s="136">
        <f>$C23*VLOOKUP($A23,'Non-energy Multiplier'!$A$1:$AQ$44,COLUMN('Non-energy Multiplier'!AO$1),0)</f>
        <v>0</v>
      </c>
      <c r="AP23" s="136">
        <f>$C23*VLOOKUP($A23,'Non-energy Multiplier'!$A$1:$AQ$44,COLUMN('Non-energy Multiplier'!AP$1),0)</f>
        <v>0</v>
      </c>
      <c r="AQ23" s="136">
        <f>$C23*VLOOKUP($A23,'Non-energy Multiplier'!$A$1:$AQ$44,COLUMN('Non-energy Multiplier'!AQ$1),0)</f>
        <v>0</v>
      </c>
      <c r="AR23" s="136" t="str">
        <f>VLOOKUP($A23,'Sector Match'!$A$1:$B$43,2,0)</f>
        <v>chemicals 20</v>
      </c>
    </row>
    <row r="24" spans="1:44" x14ac:dyDescent="0.2">
      <c r="A24" s="12" t="s">
        <v>22</v>
      </c>
      <c r="B24" s="136">
        <f>'Non-energy Use 2019'!F136</f>
        <v>0</v>
      </c>
      <c r="C24" s="136">
        <f>'Non-energy Use 2020'!F136</f>
        <v>0</v>
      </c>
      <c r="D24" s="136">
        <f>$C24*VLOOKUP($A24,'Non-energy Multiplier'!$A$1:$AQ$44,COLUMN('Non-energy Multiplier'!D$1),0)</f>
        <v>0</v>
      </c>
      <c r="E24" s="136">
        <f>$C24*VLOOKUP($A24,'Non-energy Multiplier'!$A$1:$AQ$44,COLUMN('Non-energy Multiplier'!E$1),0)</f>
        <v>0</v>
      </c>
      <c r="F24" s="136">
        <f>$C24*VLOOKUP($A24,'Non-energy Multiplier'!$A$1:$AQ$44,COLUMN('Non-energy Multiplier'!F$1),0)</f>
        <v>0</v>
      </c>
      <c r="G24" s="136">
        <f>$C24*VLOOKUP($A24,'Non-energy Multiplier'!$A$1:$AQ$44,COLUMN('Non-energy Multiplier'!G$1),0)</f>
        <v>0</v>
      </c>
      <c r="H24" s="136">
        <f>$C24*VLOOKUP($A24,'Non-energy Multiplier'!$A$1:$AQ$44,COLUMN('Non-energy Multiplier'!H$1),0)</f>
        <v>0</v>
      </c>
      <c r="I24" s="136">
        <f>$C24*VLOOKUP($A24,'Non-energy Multiplier'!$A$1:$AQ$44,COLUMN('Non-energy Multiplier'!I$1),0)</f>
        <v>0</v>
      </c>
      <c r="J24" s="136">
        <f>$C24*VLOOKUP($A24,'Non-energy Multiplier'!$A$1:$AQ$44,COLUMN('Non-energy Multiplier'!J$1),0)</f>
        <v>0</v>
      </c>
      <c r="K24" s="136">
        <f>$C24*VLOOKUP($A24,'Non-energy Multiplier'!$A$1:$AQ$44,COLUMN('Non-energy Multiplier'!K$1),0)</f>
        <v>0</v>
      </c>
      <c r="L24" s="136">
        <f>$C24*VLOOKUP($A24,'Non-energy Multiplier'!$A$1:$AQ$44,COLUMN('Non-energy Multiplier'!L$1),0)</f>
        <v>0</v>
      </c>
      <c r="M24" s="136">
        <f>$C24*VLOOKUP($A24,'Non-energy Multiplier'!$A$1:$AQ$44,COLUMN('Non-energy Multiplier'!M$1),0)</f>
        <v>0</v>
      </c>
      <c r="N24" s="136">
        <f>$C24*VLOOKUP($A24,'Non-energy Multiplier'!$A$1:$AQ$44,COLUMN('Non-energy Multiplier'!N$1),0)</f>
        <v>0</v>
      </c>
      <c r="O24" s="136">
        <f>$C24*VLOOKUP($A24,'Non-energy Multiplier'!$A$1:$AQ$44,COLUMN('Non-energy Multiplier'!O$1),0)</f>
        <v>0</v>
      </c>
      <c r="P24" s="136">
        <f>$C24*VLOOKUP($A24,'Non-energy Multiplier'!$A$1:$AQ$44,COLUMN('Non-energy Multiplier'!P$1),0)</f>
        <v>0</v>
      </c>
      <c r="Q24" s="136">
        <f>$C24*VLOOKUP($A24,'Non-energy Multiplier'!$A$1:$AQ$44,COLUMN('Non-energy Multiplier'!Q$1),0)</f>
        <v>0</v>
      </c>
      <c r="R24" s="136">
        <f>$C24*VLOOKUP($A24,'Non-energy Multiplier'!$A$1:$AQ$44,COLUMN('Non-energy Multiplier'!R$1),0)</f>
        <v>0</v>
      </c>
      <c r="S24" s="136">
        <f>$C24*VLOOKUP($A24,'Non-energy Multiplier'!$A$1:$AQ$44,COLUMN('Non-energy Multiplier'!S$1),0)</f>
        <v>0</v>
      </c>
      <c r="T24" s="136">
        <f>$C24*VLOOKUP($A24,'Non-energy Multiplier'!$A$1:$AQ$44,COLUMN('Non-energy Multiplier'!T$1),0)</f>
        <v>0</v>
      </c>
      <c r="U24" s="136">
        <f>$C24*VLOOKUP($A24,'Non-energy Multiplier'!$A$1:$AQ$44,COLUMN('Non-energy Multiplier'!U$1),0)</f>
        <v>0</v>
      </c>
      <c r="V24" s="136">
        <f>$C24*VLOOKUP($A24,'Non-energy Multiplier'!$A$1:$AQ$44,COLUMN('Non-energy Multiplier'!V$1),0)</f>
        <v>0</v>
      </c>
      <c r="W24" s="136">
        <f>$C24*VLOOKUP($A24,'Non-energy Multiplier'!$A$1:$AQ$44,COLUMN('Non-energy Multiplier'!W$1),0)</f>
        <v>0</v>
      </c>
      <c r="X24" s="136">
        <f>$C24*VLOOKUP($A24,'Non-energy Multiplier'!$A$1:$AQ$44,COLUMN('Non-energy Multiplier'!X$1),0)</f>
        <v>0</v>
      </c>
      <c r="Y24" s="136">
        <f>$C24*VLOOKUP($A24,'Non-energy Multiplier'!$A$1:$AQ$44,COLUMN('Non-energy Multiplier'!Y$1),0)</f>
        <v>0</v>
      </c>
      <c r="Z24" s="136">
        <f>$C24*VLOOKUP($A24,'Non-energy Multiplier'!$A$1:$AQ$44,COLUMN('Non-energy Multiplier'!Z$1),0)</f>
        <v>0</v>
      </c>
      <c r="AA24" s="136">
        <f>$C24*VLOOKUP($A24,'Non-energy Multiplier'!$A$1:$AQ$44,COLUMN('Non-energy Multiplier'!AA$1),0)</f>
        <v>0</v>
      </c>
      <c r="AB24" s="136">
        <f>$C24*VLOOKUP($A24,'Non-energy Multiplier'!$A$1:$AQ$44,COLUMN('Non-energy Multiplier'!AB$1),0)</f>
        <v>0</v>
      </c>
      <c r="AC24" s="136">
        <f>$C24*VLOOKUP($A24,'Non-energy Multiplier'!$A$1:$AQ$44,COLUMN('Non-energy Multiplier'!AC$1),0)</f>
        <v>0</v>
      </c>
      <c r="AD24" s="136">
        <f>$C24*VLOOKUP($A24,'Non-energy Multiplier'!$A$1:$AQ$44,COLUMN('Non-energy Multiplier'!AD$1),0)</f>
        <v>0</v>
      </c>
      <c r="AE24" s="136">
        <f>$C24*VLOOKUP($A24,'Non-energy Multiplier'!$A$1:$AQ$44,COLUMN('Non-energy Multiplier'!AE$1),0)</f>
        <v>0</v>
      </c>
      <c r="AF24" s="136">
        <f>$C24*VLOOKUP($A24,'Non-energy Multiplier'!$A$1:$AQ$44,COLUMN('Non-energy Multiplier'!AF$1),0)</f>
        <v>0</v>
      </c>
      <c r="AG24" s="136">
        <f>$C24*VLOOKUP($A24,'Non-energy Multiplier'!$A$1:$AQ$44,COLUMN('Non-energy Multiplier'!AG$1),0)</f>
        <v>0</v>
      </c>
      <c r="AH24" s="136">
        <f>$C24*VLOOKUP($A24,'Non-energy Multiplier'!$A$1:$AQ$44,COLUMN('Non-energy Multiplier'!AH$1),0)</f>
        <v>0</v>
      </c>
      <c r="AI24" s="136">
        <f>$C24*VLOOKUP($A24,'Non-energy Multiplier'!$A$1:$AQ$44,COLUMN('Non-energy Multiplier'!AI$1),0)</f>
        <v>0</v>
      </c>
      <c r="AJ24" s="136">
        <f>$C24*VLOOKUP($A24,'Non-energy Multiplier'!$A$1:$AQ$44,COLUMN('Non-energy Multiplier'!AJ$1),0)</f>
        <v>0</v>
      </c>
      <c r="AK24" s="136">
        <f>$C24*VLOOKUP($A24,'Non-energy Multiplier'!$A$1:$AQ$44,COLUMN('Non-energy Multiplier'!AK$1),0)</f>
        <v>0</v>
      </c>
      <c r="AL24" s="136">
        <f>$C24*VLOOKUP($A24,'Non-energy Multiplier'!$A$1:$AQ$44,COLUMN('Non-energy Multiplier'!AL$1),0)</f>
        <v>0</v>
      </c>
      <c r="AM24" s="136">
        <f>$C24*VLOOKUP($A24,'Non-energy Multiplier'!$A$1:$AQ$44,COLUMN('Non-energy Multiplier'!AM$1),0)</f>
        <v>0</v>
      </c>
      <c r="AN24" s="136">
        <f>$C24*VLOOKUP($A24,'Non-energy Multiplier'!$A$1:$AQ$44,COLUMN('Non-energy Multiplier'!AN$1),0)</f>
        <v>0</v>
      </c>
      <c r="AO24" s="136">
        <f>$C24*VLOOKUP($A24,'Non-energy Multiplier'!$A$1:$AQ$44,COLUMN('Non-energy Multiplier'!AO$1),0)</f>
        <v>0</v>
      </c>
      <c r="AP24" s="136">
        <f>$C24*VLOOKUP($A24,'Non-energy Multiplier'!$A$1:$AQ$44,COLUMN('Non-energy Multiplier'!AP$1),0)</f>
        <v>0</v>
      </c>
      <c r="AQ24" s="136">
        <f>$C24*VLOOKUP($A24,'Non-energy Multiplier'!$A$1:$AQ$44,COLUMN('Non-energy Multiplier'!AQ$1),0)</f>
        <v>0</v>
      </c>
      <c r="AR24" s="136">
        <f>VLOOKUP($A24,'Sector Match'!$A$1:$B$43,2,0)</f>
        <v>0</v>
      </c>
    </row>
    <row r="25" spans="1:44" x14ac:dyDescent="0.2">
      <c r="A25" s="12" t="s">
        <v>23</v>
      </c>
      <c r="B25" s="136">
        <f>'Non-energy Use 2019'!F137</f>
        <v>0</v>
      </c>
      <c r="C25" s="136">
        <f>'Non-energy Use 2020'!F137</f>
        <v>0</v>
      </c>
      <c r="D25" s="136">
        <f>$C25*VLOOKUP($A25,'Non-energy Multiplier'!$A$1:$AQ$44,COLUMN('Non-energy Multiplier'!D$1),0)</f>
        <v>0</v>
      </c>
      <c r="E25" s="136">
        <f>$C25*VLOOKUP($A25,'Non-energy Multiplier'!$A$1:$AQ$44,COLUMN('Non-energy Multiplier'!E$1),0)</f>
        <v>0</v>
      </c>
      <c r="F25" s="136">
        <f>$C25*VLOOKUP($A25,'Non-energy Multiplier'!$A$1:$AQ$44,COLUMN('Non-energy Multiplier'!F$1),0)</f>
        <v>0</v>
      </c>
      <c r="G25" s="136">
        <f>$C25*VLOOKUP($A25,'Non-energy Multiplier'!$A$1:$AQ$44,COLUMN('Non-energy Multiplier'!G$1),0)</f>
        <v>0</v>
      </c>
      <c r="H25" s="136">
        <f>$C25*VLOOKUP($A25,'Non-energy Multiplier'!$A$1:$AQ$44,COLUMN('Non-energy Multiplier'!H$1),0)</f>
        <v>0</v>
      </c>
      <c r="I25" s="136">
        <f>$C25*VLOOKUP($A25,'Non-energy Multiplier'!$A$1:$AQ$44,COLUMN('Non-energy Multiplier'!I$1),0)</f>
        <v>0</v>
      </c>
      <c r="J25" s="136">
        <f>$C25*VLOOKUP($A25,'Non-energy Multiplier'!$A$1:$AQ$44,COLUMN('Non-energy Multiplier'!J$1),0)</f>
        <v>0</v>
      </c>
      <c r="K25" s="136">
        <f>$C25*VLOOKUP($A25,'Non-energy Multiplier'!$A$1:$AQ$44,COLUMN('Non-energy Multiplier'!K$1),0)</f>
        <v>0</v>
      </c>
      <c r="L25" s="136">
        <f>$C25*VLOOKUP($A25,'Non-energy Multiplier'!$A$1:$AQ$44,COLUMN('Non-energy Multiplier'!L$1),0)</f>
        <v>0</v>
      </c>
      <c r="M25" s="136">
        <f>$C25*VLOOKUP($A25,'Non-energy Multiplier'!$A$1:$AQ$44,COLUMN('Non-energy Multiplier'!M$1),0)</f>
        <v>0</v>
      </c>
      <c r="N25" s="136">
        <f>$C25*VLOOKUP($A25,'Non-energy Multiplier'!$A$1:$AQ$44,COLUMN('Non-energy Multiplier'!N$1),0)</f>
        <v>0</v>
      </c>
      <c r="O25" s="136">
        <f>$C25*VLOOKUP($A25,'Non-energy Multiplier'!$A$1:$AQ$44,COLUMN('Non-energy Multiplier'!O$1),0)</f>
        <v>0</v>
      </c>
      <c r="P25" s="136">
        <f>$C25*VLOOKUP($A25,'Non-energy Multiplier'!$A$1:$AQ$44,COLUMN('Non-energy Multiplier'!P$1),0)</f>
        <v>0</v>
      </c>
      <c r="Q25" s="136">
        <f>$C25*VLOOKUP($A25,'Non-energy Multiplier'!$A$1:$AQ$44,COLUMN('Non-energy Multiplier'!Q$1),0)</f>
        <v>0</v>
      </c>
      <c r="R25" s="136">
        <f>$C25*VLOOKUP($A25,'Non-energy Multiplier'!$A$1:$AQ$44,COLUMN('Non-energy Multiplier'!R$1),0)</f>
        <v>0</v>
      </c>
      <c r="S25" s="136">
        <f>$C25*VLOOKUP($A25,'Non-energy Multiplier'!$A$1:$AQ$44,COLUMN('Non-energy Multiplier'!S$1),0)</f>
        <v>0</v>
      </c>
      <c r="T25" s="136">
        <f>$C25*VLOOKUP($A25,'Non-energy Multiplier'!$A$1:$AQ$44,COLUMN('Non-energy Multiplier'!T$1),0)</f>
        <v>0</v>
      </c>
      <c r="U25" s="136">
        <f>$C25*VLOOKUP($A25,'Non-energy Multiplier'!$A$1:$AQ$44,COLUMN('Non-energy Multiplier'!U$1),0)</f>
        <v>0</v>
      </c>
      <c r="V25" s="136">
        <f>$C25*VLOOKUP($A25,'Non-energy Multiplier'!$A$1:$AQ$44,COLUMN('Non-energy Multiplier'!V$1),0)</f>
        <v>0</v>
      </c>
      <c r="W25" s="136">
        <f>$C25*VLOOKUP($A25,'Non-energy Multiplier'!$A$1:$AQ$44,COLUMN('Non-energy Multiplier'!W$1),0)</f>
        <v>0</v>
      </c>
      <c r="X25" s="136">
        <f>$C25*VLOOKUP($A25,'Non-energy Multiplier'!$A$1:$AQ$44,COLUMN('Non-energy Multiplier'!X$1),0)</f>
        <v>0</v>
      </c>
      <c r="Y25" s="136">
        <f>$C25*VLOOKUP($A25,'Non-energy Multiplier'!$A$1:$AQ$44,COLUMN('Non-energy Multiplier'!Y$1),0)</f>
        <v>0</v>
      </c>
      <c r="Z25" s="136">
        <f>$C25*VLOOKUP($A25,'Non-energy Multiplier'!$A$1:$AQ$44,COLUMN('Non-energy Multiplier'!Z$1),0)</f>
        <v>0</v>
      </c>
      <c r="AA25" s="136">
        <f>$C25*VLOOKUP($A25,'Non-energy Multiplier'!$A$1:$AQ$44,COLUMN('Non-energy Multiplier'!AA$1),0)</f>
        <v>0</v>
      </c>
      <c r="AB25" s="136">
        <f>$C25*VLOOKUP($A25,'Non-energy Multiplier'!$A$1:$AQ$44,COLUMN('Non-energy Multiplier'!AB$1),0)</f>
        <v>0</v>
      </c>
      <c r="AC25" s="136">
        <f>$C25*VLOOKUP($A25,'Non-energy Multiplier'!$A$1:$AQ$44,COLUMN('Non-energy Multiplier'!AC$1),0)</f>
        <v>0</v>
      </c>
      <c r="AD25" s="136">
        <f>$C25*VLOOKUP($A25,'Non-energy Multiplier'!$A$1:$AQ$44,COLUMN('Non-energy Multiplier'!AD$1),0)</f>
        <v>0</v>
      </c>
      <c r="AE25" s="136">
        <f>$C25*VLOOKUP($A25,'Non-energy Multiplier'!$A$1:$AQ$44,COLUMN('Non-energy Multiplier'!AE$1),0)</f>
        <v>0</v>
      </c>
      <c r="AF25" s="136">
        <f>$C25*VLOOKUP($A25,'Non-energy Multiplier'!$A$1:$AQ$44,COLUMN('Non-energy Multiplier'!AF$1),0)</f>
        <v>0</v>
      </c>
      <c r="AG25" s="136">
        <f>$C25*VLOOKUP($A25,'Non-energy Multiplier'!$A$1:$AQ$44,COLUMN('Non-energy Multiplier'!AG$1),0)</f>
        <v>0</v>
      </c>
      <c r="AH25" s="136">
        <f>$C25*VLOOKUP($A25,'Non-energy Multiplier'!$A$1:$AQ$44,COLUMN('Non-energy Multiplier'!AH$1),0)</f>
        <v>0</v>
      </c>
      <c r="AI25" s="136">
        <f>$C25*VLOOKUP($A25,'Non-energy Multiplier'!$A$1:$AQ$44,COLUMN('Non-energy Multiplier'!AI$1),0)</f>
        <v>0</v>
      </c>
      <c r="AJ25" s="136">
        <f>$C25*VLOOKUP($A25,'Non-energy Multiplier'!$A$1:$AQ$44,COLUMN('Non-energy Multiplier'!AJ$1),0)</f>
        <v>0</v>
      </c>
      <c r="AK25" s="136">
        <f>$C25*VLOOKUP($A25,'Non-energy Multiplier'!$A$1:$AQ$44,COLUMN('Non-energy Multiplier'!AK$1),0)</f>
        <v>0</v>
      </c>
      <c r="AL25" s="136">
        <f>$C25*VLOOKUP($A25,'Non-energy Multiplier'!$A$1:$AQ$44,COLUMN('Non-energy Multiplier'!AL$1),0)</f>
        <v>0</v>
      </c>
      <c r="AM25" s="136">
        <f>$C25*VLOOKUP($A25,'Non-energy Multiplier'!$A$1:$AQ$44,COLUMN('Non-energy Multiplier'!AM$1),0)</f>
        <v>0</v>
      </c>
      <c r="AN25" s="136">
        <f>$C25*VLOOKUP($A25,'Non-energy Multiplier'!$A$1:$AQ$44,COLUMN('Non-energy Multiplier'!AN$1),0)</f>
        <v>0</v>
      </c>
      <c r="AO25" s="136">
        <f>$C25*VLOOKUP($A25,'Non-energy Multiplier'!$A$1:$AQ$44,COLUMN('Non-energy Multiplier'!AO$1),0)</f>
        <v>0</v>
      </c>
      <c r="AP25" s="136">
        <f>$C25*VLOOKUP($A25,'Non-energy Multiplier'!$A$1:$AQ$44,COLUMN('Non-energy Multiplier'!AP$1),0)</f>
        <v>0</v>
      </c>
      <c r="AQ25" s="136">
        <f>$C25*VLOOKUP($A25,'Non-energy Multiplier'!$A$1:$AQ$44,COLUMN('Non-energy Multiplier'!AQ$1),0)</f>
        <v>0</v>
      </c>
      <c r="AR25" s="136" t="str">
        <f>VLOOKUP($A25,'Sector Match'!$A$1:$B$43,2,0)</f>
        <v>chemicals 20</v>
      </c>
    </row>
    <row r="26" spans="1:44" x14ac:dyDescent="0.2">
      <c r="A26" s="12" t="s">
        <v>24</v>
      </c>
      <c r="B26" s="136">
        <f>'Non-energy Use 2019'!F138</f>
        <v>0</v>
      </c>
      <c r="C26" s="136">
        <f>'Non-energy Use 2020'!F138</f>
        <v>0</v>
      </c>
      <c r="D26" s="136">
        <f>$C26*VLOOKUP($A26,'Non-energy Multiplier'!$A$1:$AQ$44,COLUMN('Non-energy Multiplier'!D$1),0)</f>
        <v>0</v>
      </c>
      <c r="E26" s="136">
        <f>$C26*VLOOKUP($A26,'Non-energy Multiplier'!$A$1:$AQ$44,COLUMN('Non-energy Multiplier'!E$1),0)</f>
        <v>0</v>
      </c>
      <c r="F26" s="136">
        <f>$C26*VLOOKUP($A26,'Non-energy Multiplier'!$A$1:$AQ$44,COLUMN('Non-energy Multiplier'!F$1),0)</f>
        <v>0</v>
      </c>
      <c r="G26" s="136">
        <f>$C26*VLOOKUP($A26,'Non-energy Multiplier'!$A$1:$AQ$44,COLUMN('Non-energy Multiplier'!G$1),0)</f>
        <v>0</v>
      </c>
      <c r="H26" s="136">
        <f>$C26*VLOOKUP($A26,'Non-energy Multiplier'!$A$1:$AQ$44,COLUMN('Non-energy Multiplier'!H$1),0)</f>
        <v>0</v>
      </c>
      <c r="I26" s="136">
        <f>$C26*VLOOKUP($A26,'Non-energy Multiplier'!$A$1:$AQ$44,COLUMN('Non-energy Multiplier'!I$1),0)</f>
        <v>0</v>
      </c>
      <c r="J26" s="136">
        <f>$C26*VLOOKUP($A26,'Non-energy Multiplier'!$A$1:$AQ$44,COLUMN('Non-energy Multiplier'!J$1),0)</f>
        <v>0</v>
      </c>
      <c r="K26" s="136">
        <f>$C26*VLOOKUP($A26,'Non-energy Multiplier'!$A$1:$AQ$44,COLUMN('Non-energy Multiplier'!K$1),0)</f>
        <v>0</v>
      </c>
      <c r="L26" s="136">
        <f>$C26*VLOOKUP($A26,'Non-energy Multiplier'!$A$1:$AQ$44,COLUMN('Non-energy Multiplier'!L$1),0)</f>
        <v>0</v>
      </c>
      <c r="M26" s="136">
        <f>$C26*VLOOKUP($A26,'Non-energy Multiplier'!$A$1:$AQ$44,COLUMN('Non-energy Multiplier'!M$1),0)</f>
        <v>0</v>
      </c>
      <c r="N26" s="136">
        <f>$C26*VLOOKUP($A26,'Non-energy Multiplier'!$A$1:$AQ$44,COLUMN('Non-energy Multiplier'!N$1),0)</f>
        <v>0</v>
      </c>
      <c r="O26" s="136">
        <f>$C26*VLOOKUP($A26,'Non-energy Multiplier'!$A$1:$AQ$44,COLUMN('Non-energy Multiplier'!O$1),0)</f>
        <v>0</v>
      </c>
      <c r="P26" s="136">
        <f>$C26*VLOOKUP($A26,'Non-energy Multiplier'!$A$1:$AQ$44,COLUMN('Non-energy Multiplier'!P$1),0)</f>
        <v>0</v>
      </c>
      <c r="Q26" s="136">
        <f>$C26*VLOOKUP($A26,'Non-energy Multiplier'!$A$1:$AQ$44,COLUMN('Non-energy Multiplier'!Q$1),0)</f>
        <v>0</v>
      </c>
      <c r="R26" s="136">
        <f>$C26*VLOOKUP($A26,'Non-energy Multiplier'!$A$1:$AQ$44,COLUMN('Non-energy Multiplier'!R$1),0)</f>
        <v>0</v>
      </c>
      <c r="S26" s="136">
        <f>$C26*VLOOKUP($A26,'Non-energy Multiplier'!$A$1:$AQ$44,COLUMN('Non-energy Multiplier'!S$1),0)</f>
        <v>0</v>
      </c>
      <c r="T26" s="136">
        <f>$C26*VLOOKUP($A26,'Non-energy Multiplier'!$A$1:$AQ$44,COLUMN('Non-energy Multiplier'!T$1),0)</f>
        <v>0</v>
      </c>
      <c r="U26" s="136">
        <f>$C26*VLOOKUP($A26,'Non-energy Multiplier'!$A$1:$AQ$44,COLUMN('Non-energy Multiplier'!U$1),0)</f>
        <v>0</v>
      </c>
      <c r="V26" s="136">
        <f>$C26*VLOOKUP($A26,'Non-energy Multiplier'!$A$1:$AQ$44,COLUMN('Non-energy Multiplier'!V$1),0)</f>
        <v>0</v>
      </c>
      <c r="W26" s="136">
        <f>$C26*VLOOKUP($A26,'Non-energy Multiplier'!$A$1:$AQ$44,COLUMN('Non-energy Multiplier'!W$1),0)</f>
        <v>0</v>
      </c>
      <c r="X26" s="136">
        <f>$C26*VLOOKUP($A26,'Non-energy Multiplier'!$A$1:$AQ$44,COLUMN('Non-energy Multiplier'!X$1),0)</f>
        <v>0</v>
      </c>
      <c r="Y26" s="136">
        <f>$C26*VLOOKUP($A26,'Non-energy Multiplier'!$A$1:$AQ$44,COLUMN('Non-energy Multiplier'!Y$1),0)</f>
        <v>0</v>
      </c>
      <c r="Z26" s="136">
        <f>$C26*VLOOKUP($A26,'Non-energy Multiplier'!$A$1:$AQ$44,COLUMN('Non-energy Multiplier'!Z$1),0)</f>
        <v>0</v>
      </c>
      <c r="AA26" s="136">
        <f>$C26*VLOOKUP($A26,'Non-energy Multiplier'!$A$1:$AQ$44,COLUMN('Non-energy Multiplier'!AA$1),0)</f>
        <v>0</v>
      </c>
      <c r="AB26" s="136">
        <f>$C26*VLOOKUP($A26,'Non-energy Multiplier'!$A$1:$AQ$44,COLUMN('Non-energy Multiplier'!AB$1),0)</f>
        <v>0</v>
      </c>
      <c r="AC26" s="136">
        <f>$C26*VLOOKUP($A26,'Non-energy Multiplier'!$A$1:$AQ$44,COLUMN('Non-energy Multiplier'!AC$1),0)</f>
        <v>0</v>
      </c>
      <c r="AD26" s="136">
        <f>$C26*VLOOKUP($A26,'Non-energy Multiplier'!$A$1:$AQ$44,COLUMN('Non-energy Multiplier'!AD$1),0)</f>
        <v>0</v>
      </c>
      <c r="AE26" s="136">
        <f>$C26*VLOOKUP($A26,'Non-energy Multiplier'!$A$1:$AQ$44,COLUMN('Non-energy Multiplier'!AE$1),0)</f>
        <v>0</v>
      </c>
      <c r="AF26" s="136">
        <f>$C26*VLOOKUP($A26,'Non-energy Multiplier'!$A$1:$AQ$44,COLUMN('Non-energy Multiplier'!AF$1),0)</f>
        <v>0</v>
      </c>
      <c r="AG26" s="136">
        <f>$C26*VLOOKUP($A26,'Non-energy Multiplier'!$A$1:$AQ$44,COLUMN('Non-energy Multiplier'!AG$1),0)</f>
        <v>0</v>
      </c>
      <c r="AH26" s="136">
        <f>$C26*VLOOKUP($A26,'Non-energy Multiplier'!$A$1:$AQ$44,COLUMN('Non-energy Multiplier'!AH$1),0)</f>
        <v>0</v>
      </c>
      <c r="AI26" s="136">
        <f>$C26*VLOOKUP($A26,'Non-energy Multiplier'!$A$1:$AQ$44,COLUMN('Non-energy Multiplier'!AI$1),0)</f>
        <v>0</v>
      </c>
      <c r="AJ26" s="136">
        <f>$C26*VLOOKUP($A26,'Non-energy Multiplier'!$A$1:$AQ$44,COLUMN('Non-energy Multiplier'!AJ$1),0)</f>
        <v>0</v>
      </c>
      <c r="AK26" s="136">
        <f>$C26*VLOOKUP($A26,'Non-energy Multiplier'!$A$1:$AQ$44,COLUMN('Non-energy Multiplier'!AK$1),0)</f>
        <v>0</v>
      </c>
      <c r="AL26" s="136">
        <f>$C26*VLOOKUP($A26,'Non-energy Multiplier'!$A$1:$AQ$44,COLUMN('Non-energy Multiplier'!AL$1),0)</f>
        <v>0</v>
      </c>
      <c r="AM26" s="136">
        <f>$C26*VLOOKUP($A26,'Non-energy Multiplier'!$A$1:$AQ$44,COLUMN('Non-energy Multiplier'!AM$1),0)</f>
        <v>0</v>
      </c>
      <c r="AN26" s="136">
        <f>$C26*VLOOKUP($A26,'Non-energy Multiplier'!$A$1:$AQ$44,COLUMN('Non-energy Multiplier'!AN$1),0)</f>
        <v>0</v>
      </c>
      <c r="AO26" s="136">
        <f>$C26*VLOOKUP($A26,'Non-energy Multiplier'!$A$1:$AQ$44,COLUMN('Non-energy Multiplier'!AO$1),0)</f>
        <v>0</v>
      </c>
      <c r="AP26" s="136">
        <f>$C26*VLOOKUP($A26,'Non-energy Multiplier'!$A$1:$AQ$44,COLUMN('Non-energy Multiplier'!AP$1),0)</f>
        <v>0</v>
      </c>
      <c r="AQ26" s="136">
        <f>$C26*VLOOKUP($A26,'Non-energy Multiplier'!$A$1:$AQ$44,COLUMN('Non-energy Multiplier'!AQ$1),0)</f>
        <v>0</v>
      </c>
      <c r="AR26" s="136" t="str">
        <f>VLOOKUP($A26,'Sector Match'!$A$1:$B$43,2,0)</f>
        <v>rubber and plastic products 22</v>
      </c>
    </row>
    <row r="27" spans="1:44" x14ac:dyDescent="0.2">
      <c r="A27" s="12" t="s">
        <v>25</v>
      </c>
      <c r="B27" s="136">
        <f>'Non-energy Use 2019'!F139</f>
        <v>0</v>
      </c>
      <c r="C27" s="136">
        <f>'Non-energy Use 2020'!F139</f>
        <v>0</v>
      </c>
      <c r="D27" s="136">
        <f>$C27*VLOOKUP($A27,'Non-energy Multiplier'!$A$1:$AQ$44,COLUMN('Non-energy Multiplier'!D$1),0)</f>
        <v>0</v>
      </c>
      <c r="E27" s="136">
        <f>$C27*VLOOKUP($A27,'Non-energy Multiplier'!$A$1:$AQ$44,COLUMN('Non-energy Multiplier'!E$1),0)</f>
        <v>0</v>
      </c>
      <c r="F27" s="136">
        <f>$C27*VLOOKUP($A27,'Non-energy Multiplier'!$A$1:$AQ$44,COLUMN('Non-energy Multiplier'!F$1),0)</f>
        <v>0</v>
      </c>
      <c r="G27" s="136">
        <f>$C27*VLOOKUP($A27,'Non-energy Multiplier'!$A$1:$AQ$44,COLUMN('Non-energy Multiplier'!G$1),0)</f>
        <v>0</v>
      </c>
      <c r="H27" s="136">
        <f>$C27*VLOOKUP($A27,'Non-energy Multiplier'!$A$1:$AQ$44,COLUMN('Non-energy Multiplier'!H$1),0)</f>
        <v>0</v>
      </c>
      <c r="I27" s="136">
        <f>$C27*VLOOKUP($A27,'Non-energy Multiplier'!$A$1:$AQ$44,COLUMN('Non-energy Multiplier'!I$1),0)</f>
        <v>0</v>
      </c>
      <c r="J27" s="136">
        <f>$C27*VLOOKUP($A27,'Non-energy Multiplier'!$A$1:$AQ$44,COLUMN('Non-energy Multiplier'!J$1),0)</f>
        <v>0</v>
      </c>
      <c r="K27" s="136">
        <f>$C27*VLOOKUP($A27,'Non-energy Multiplier'!$A$1:$AQ$44,COLUMN('Non-energy Multiplier'!K$1),0)</f>
        <v>0</v>
      </c>
      <c r="L27" s="136">
        <f>$C27*VLOOKUP($A27,'Non-energy Multiplier'!$A$1:$AQ$44,COLUMN('Non-energy Multiplier'!L$1),0)</f>
        <v>0</v>
      </c>
      <c r="M27" s="136">
        <f>$C27*VLOOKUP($A27,'Non-energy Multiplier'!$A$1:$AQ$44,COLUMN('Non-energy Multiplier'!M$1),0)</f>
        <v>0</v>
      </c>
      <c r="N27" s="136">
        <f>$C27*VLOOKUP($A27,'Non-energy Multiplier'!$A$1:$AQ$44,COLUMN('Non-energy Multiplier'!N$1),0)</f>
        <v>0</v>
      </c>
      <c r="O27" s="136">
        <f>$C27*VLOOKUP($A27,'Non-energy Multiplier'!$A$1:$AQ$44,COLUMN('Non-energy Multiplier'!O$1),0)</f>
        <v>0</v>
      </c>
      <c r="P27" s="136">
        <f>$C27*VLOOKUP($A27,'Non-energy Multiplier'!$A$1:$AQ$44,COLUMN('Non-energy Multiplier'!P$1),0)</f>
        <v>0</v>
      </c>
      <c r="Q27" s="136">
        <f>$C27*VLOOKUP($A27,'Non-energy Multiplier'!$A$1:$AQ$44,COLUMN('Non-energy Multiplier'!Q$1),0)</f>
        <v>0</v>
      </c>
      <c r="R27" s="136">
        <f>$C27*VLOOKUP($A27,'Non-energy Multiplier'!$A$1:$AQ$44,COLUMN('Non-energy Multiplier'!R$1),0)</f>
        <v>0</v>
      </c>
      <c r="S27" s="136">
        <f>$C27*VLOOKUP($A27,'Non-energy Multiplier'!$A$1:$AQ$44,COLUMN('Non-energy Multiplier'!S$1),0)</f>
        <v>0</v>
      </c>
      <c r="T27" s="136">
        <f>$C27*VLOOKUP($A27,'Non-energy Multiplier'!$A$1:$AQ$44,COLUMN('Non-energy Multiplier'!T$1),0)</f>
        <v>0</v>
      </c>
      <c r="U27" s="136">
        <f>$C27*VLOOKUP($A27,'Non-energy Multiplier'!$A$1:$AQ$44,COLUMN('Non-energy Multiplier'!U$1),0)</f>
        <v>0</v>
      </c>
      <c r="V27" s="136">
        <f>$C27*VLOOKUP($A27,'Non-energy Multiplier'!$A$1:$AQ$44,COLUMN('Non-energy Multiplier'!V$1),0)</f>
        <v>0</v>
      </c>
      <c r="W27" s="136">
        <f>$C27*VLOOKUP($A27,'Non-energy Multiplier'!$A$1:$AQ$44,COLUMN('Non-energy Multiplier'!W$1),0)</f>
        <v>0</v>
      </c>
      <c r="X27" s="136">
        <f>$C27*VLOOKUP($A27,'Non-energy Multiplier'!$A$1:$AQ$44,COLUMN('Non-energy Multiplier'!X$1),0)</f>
        <v>0</v>
      </c>
      <c r="Y27" s="136">
        <f>$C27*VLOOKUP($A27,'Non-energy Multiplier'!$A$1:$AQ$44,COLUMN('Non-energy Multiplier'!Y$1),0)</f>
        <v>0</v>
      </c>
      <c r="Z27" s="136">
        <f>$C27*VLOOKUP($A27,'Non-energy Multiplier'!$A$1:$AQ$44,COLUMN('Non-energy Multiplier'!Z$1),0)</f>
        <v>0</v>
      </c>
      <c r="AA27" s="136">
        <f>$C27*VLOOKUP($A27,'Non-energy Multiplier'!$A$1:$AQ$44,COLUMN('Non-energy Multiplier'!AA$1),0)</f>
        <v>0</v>
      </c>
      <c r="AB27" s="136">
        <f>$C27*VLOOKUP($A27,'Non-energy Multiplier'!$A$1:$AQ$44,COLUMN('Non-energy Multiplier'!AB$1),0)</f>
        <v>0</v>
      </c>
      <c r="AC27" s="136">
        <f>$C27*VLOOKUP($A27,'Non-energy Multiplier'!$A$1:$AQ$44,COLUMN('Non-energy Multiplier'!AC$1),0)</f>
        <v>0</v>
      </c>
      <c r="AD27" s="136">
        <f>$C27*VLOOKUP($A27,'Non-energy Multiplier'!$A$1:$AQ$44,COLUMN('Non-energy Multiplier'!AD$1),0)</f>
        <v>0</v>
      </c>
      <c r="AE27" s="136">
        <f>$C27*VLOOKUP($A27,'Non-energy Multiplier'!$A$1:$AQ$44,COLUMN('Non-energy Multiplier'!AE$1),0)</f>
        <v>0</v>
      </c>
      <c r="AF27" s="136">
        <f>$C27*VLOOKUP($A27,'Non-energy Multiplier'!$A$1:$AQ$44,COLUMN('Non-energy Multiplier'!AF$1),0)</f>
        <v>0</v>
      </c>
      <c r="AG27" s="136">
        <f>$C27*VLOOKUP($A27,'Non-energy Multiplier'!$A$1:$AQ$44,COLUMN('Non-energy Multiplier'!AG$1),0)</f>
        <v>0</v>
      </c>
      <c r="AH27" s="136">
        <f>$C27*VLOOKUP($A27,'Non-energy Multiplier'!$A$1:$AQ$44,COLUMN('Non-energy Multiplier'!AH$1),0)</f>
        <v>0</v>
      </c>
      <c r="AI27" s="136">
        <f>$C27*VLOOKUP($A27,'Non-energy Multiplier'!$A$1:$AQ$44,COLUMN('Non-energy Multiplier'!AI$1),0)</f>
        <v>0</v>
      </c>
      <c r="AJ27" s="136">
        <f>$C27*VLOOKUP($A27,'Non-energy Multiplier'!$A$1:$AQ$44,COLUMN('Non-energy Multiplier'!AJ$1),0)</f>
        <v>0</v>
      </c>
      <c r="AK27" s="136">
        <f>$C27*VLOOKUP($A27,'Non-energy Multiplier'!$A$1:$AQ$44,COLUMN('Non-energy Multiplier'!AK$1),0)</f>
        <v>0</v>
      </c>
      <c r="AL27" s="136">
        <f>$C27*VLOOKUP($A27,'Non-energy Multiplier'!$A$1:$AQ$44,COLUMN('Non-energy Multiplier'!AL$1),0)</f>
        <v>0</v>
      </c>
      <c r="AM27" s="136">
        <f>$C27*VLOOKUP($A27,'Non-energy Multiplier'!$A$1:$AQ$44,COLUMN('Non-energy Multiplier'!AM$1),0)</f>
        <v>0</v>
      </c>
      <c r="AN27" s="136">
        <f>$C27*VLOOKUP($A27,'Non-energy Multiplier'!$A$1:$AQ$44,COLUMN('Non-energy Multiplier'!AN$1),0)</f>
        <v>0</v>
      </c>
      <c r="AO27" s="136">
        <f>$C27*VLOOKUP($A27,'Non-energy Multiplier'!$A$1:$AQ$44,COLUMN('Non-energy Multiplier'!AO$1),0)</f>
        <v>0</v>
      </c>
      <c r="AP27" s="136">
        <f>$C27*VLOOKUP($A27,'Non-energy Multiplier'!$A$1:$AQ$44,COLUMN('Non-energy Multiplier'!AP$1),0)</f>
        <v>0</v>
      </c>
      <c r="AQ27" s="136">
        <f>$C27*VLOOKUP($A27,'Non-energy Multiplier'!$A$1:$AQ$44,COLUMN('Non-energy Multiplier'!AQ$1),0)</f>
        <v>0</v>
      </c>
      <c r="AR27" s="136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6">
        <f>'Non-energy Use 2019'!F140</f>
        <v>0</v>
      </c>
      <c r="C28" s="136">
        <f>'Non-energy Use 2020'!F140</f>
        <v>0</v>
      </c>
      <c r="D28" s="136">
        <f>$C28*VLOOKUP($A28,'Non-energy Multiplier'!$A$1:$AQ$44,COLUMN('Non-energy Multiplier'!D$1),0)</f>
        <v>0</v>
      </c>
      <c r="E28" s="136">
        <f>$C28*VLOOKUP($A28,'Non-energy Multiplier'!$A$1:$AQ$44,COLUMN('Non-energy Multiplier'!E$1),0)</f>
        <v>0</v>
      </c>
      <c r="F28" s="136">
        <f>$C28*VLOOKUP($A28,'Non-energy Multiplier'!$A$1:$AQ$44,COLUMN('Non-energy Multiplier'!F$1),0)</f>
        <v>0</v>
      </c>
      <c r="G28" s="136">
        <f>$C28*VLOOKUP($A28,'Non-energy Multiplier'!$A$1:$AQ$44,COLUMN('Non-energy Multiplier'!G$1),0)</f>
        <v>0</v>
      </c>
      <c r="H28" s="136">
        <f>$C28*VLOOKUP($A28,'Non-energy Multiplier'!$A$1:$AQ$44,COLUMN('Non-energy Multiplier'!H$1),0)</f>
        <v>0</v>
      </c>
      <c r="I28" s="136">
        <f>$C28*VLOOKUP($A28,'Non-energy Multiplier'!$A$1:$AQ$44,COLUMN('Non-energy Multiplier'!I$1),0)</f>
        <v>0</v>
      </c>
      <c r="J28" s="136">
        <f>$C28*VLOOKUP($A28,'Non-energy Multiplier'!$A$1:$AQ$44,COLUMN('Non-energy Multiplier'!J$1),0)</f>
        <v>0</v>
      </c>
      <c r="K28" s="136">
        <f>$C28*VLOOKUP($A28,'Non-energy Multiplier'!$A$1:$AQ$44,COLUMN('Non-energy Multiplier'!K$1),0)</f>
        <v>0</v>
      </c>
      <c r="L28" s="136">
        <f>$C28*VLOOKUP($A28,'Non-energy Multiplier'!$A$1:$AQ$44,COLUMN('Non-energy Multiplier'!L$1),0)</f>
        <v>0</v>
      </c>
      <c r="M28" s="136">
        <f>$C28*VLOOKUP($A28,'Non-energy Multiplier'!$A$1:$AQ$44,COLUMN('Non-energy Multiplier'!M$1),0)</f>
        <v>0</v>
      </c>
      <c r="N28" s="136">
        <f>$C28*VLOOKUP($A28,'Non-energy Multiplier'!$A$1:$AQ$44,COLUMN('Non-energy Multiplier'!N$1),0)</f>
        <v>0</v>
      </c>
      <c r="O28" s="136">
        <f>$C28*VLOOKUP($A28,'Non-energy Multiplier'!$A$1:$AQ$44,COLUMN('Non-energy Multiplier'!O$1),0)</f>
        <v>0</v>
      </c>
      <c r="P28" s="136">
        <f>$C28*VLOOKUP($A28,'Non-energy Multiplier'!$A$1:$AQ$44,COLUMN('Non-energy Multiplier'!P$1),0)</f>
        <v>0</v>
      </c>
      <c r="Q28" s="136">
        <f>$C28*VLOOKUP($A28,'Non-energy Multiplier'!$A$1:$AQ$44,COLUMN('Non-energy Multiplier'!Q$1),0)</f>
        <v>0</v>
      </c>
      <c r="R28" s="136">
        <f>$C28*VLOOKUP($A28,'Non-energy Multiplier'!$A$1:$AQ$44,COLUMN('Non-energy Multiplier'!R$1),0)</f>
        <v>0</v>
      </c>
      <c r="S28" s="136">
        <f>$C28*VLOOKUP($A28,'Non-energy Multiplier'!$A$1:$AQ$44,COLUMN('Non-energy Multiplier'!S$1),0)</f>
        <v>0</v>
      </c>
      <c r="T28" s="136">
        <f>$C28*VLOOKUP($A28,'Non-energy Multiplier'!$A$1:$AQ$44,COLUMN('Non-energy Multiplier'!T$1),0)</f>
        <v>0</v>
      </c>
      <c r="U28" s="136">
        <f>$C28*VLOOKUP($A28,'Non-energy Multiplier'!$A$1:$AQ$44,COLUMN('Non-energy Multiplier'!U$1),0)</f>
        <v>0</v>
      </c>
      <c r="V28" s="136">
        <f>$C28*VLOOKUP($A28,'Non-energy Multiplier'!$A$1:$AQ$44,COLUMN('Non-energy Multiplier'!V$1),0)</f>
        <v>0</v>
      </c>
      <c r="W28" s="136">
        <f>$C28*VLOOKUP($A28,'Non-energy Multiplier'!$A$1:$AQ$44,COLUMN('Non-energy Multiplier'!W$1),0)</f>
        <v>0</v>
      </c>
      <c r="X28" s="136">
        <f>$C28*VLOOKUP($A28,'Non-energy Multiplier'!$A$1:$AQ$44,COLUMN('Non-energy Multiplier'!X$1),0)</f>
        <v>0</v>
      </c>
      <c r="Y28" s="136">
        <f>$C28*VLOOKUP($A28,'Non-energy Multiplier'!$A$1:$AQ$44,COLUMN('Non-energy Multiplier'!Y$1),0)</f>
        <v>0</v>
      </c>
      <c r="Z28" s="136">
        <f>$C28*VLOOKUP($A28,'Non-energy Multiplier'!$A$1:$AQ$44,COLUMN('Non-energy Multiplier'!Z$1),0)</f>
        <v>0</v>
      </c>
      <c r="AA28" s="136">
        <f>$C28*VLOOKUP($A28,'Non-energy Multiplier'!$A$1:$AQ$44,COLUMN('Non-energy Multiplier'!AA$1),0)</f>
        <v>0</v>
      </c>
      <c r="AB28" s="136">
        <f>$C28*VLOOKUP($A28,'Non-energy Multiplier'!$A$1:$AQ$44,COLUMN('Non-energy Multiplier'!AB$1),0)</f>
        <v>0</v>
      </c>
      <c r="AC28" s="136">
        <f>$C28*VLOOKUP($A28,'Non-energy Multiplier'!$A$1:$AQ$44,COLUMN('Non-energy Multiplier'!AC$1),0)</f>
        <v>0</v>
      </c>
      <c r="AD28" s="136">
        <f>$C28*VLOOKUP($A28,'Non-energy Multiplier'!$A$1:$AQ$44,COLUMN('Non-energy Multiplier'!AD$1),0)</f>
        <v>0</v>
      </c>
      <c r="AE28" s="136">
        <f>$C28*VLOOKUP($A28,'Non-energy Multiplier'!$A$1:$AQ$44,COLUMN('Non-energy Multiplier'!AE$1),0)</f>
        <v>0</v>
      </c>
      <c r="AF28" s="136">
        <f>$C28*VLOOKUP($A28,'Non-energy Multiplier'!$A$1:$AQ$44,COLUMN('Non-energy Multiplier'!AF$1),0)</f>
        <v>0</v>
      </c>
      <c r="AG28" s="136">
        <f>$C28*VLOOKUP($A28,'Non-energy Multiplier'!$A$1:$AQ$44,COLUMN('Non-energy Multiplier'!AG$1),0)</f>
        <v>0</v>
      </c>
      <c r="AH28" s="136">
        <f>$C28*VLOOKUP($A28,'Non-energy Multiplier'!$A$1:$AQ$44,COLUMN('Non-energy Multiplier'!AH$1),0)</f>
        <v>0</v>
      </c>
      <c r="AI28" s="136">
        <f>$C28*VLOOKUP($A28,'Non-energy Multiplier'!$A$1:$AQ$44,COLUMN('Non-energy Multiplier'!AI$1),0)</f>
        <v>0</v>
      </c>
      <c r="AJ28" s="136">
        <f>$C28*VLOOKUP($A28,'Non-energy Multiplier'!$A$1:$AQ$44,COLUMN('Non-energy Multiplier'!AJ$1),0)</f>
        <v>0</v>
      </c>
      <c r="AK28" s="136">
        <f>$C28*VLOOKUP($A28,'Non-energy Multiplier'!$A$1:$AQ$44,COLUMN('Non-energy Multiplier'!AK$1),0)</f>
        <v>0</v>
      </c>
      <c r="AL28" s="136">
        <f>$C28*VLOOKUP($A28,'Non-energy Multiplier'!$A$1:$AQ$44,COLUMN('Non-energy Multiplier'!AL$1),0)</f>
        <v>0</v>
      </c>
      <c r="AM28" s="136">
        <f>$C28*VLOOKUP($A28,'Non-energy Multiplier'!$A$1:$AQ$44,COLUMN('Non-energy Multiplier'!AM$1),0)</f>
        <v>0</v>
      </c>
      <c r="AN28" s="136">
        <f>$C28*VLOOKUP($A28,'Non-energy Multiplier'!$A$1:$AQ$44,COLUMN('Non-energy Multiplier'!AN$1),0)</f>
        <v>0</v>
      </c>
      <c r="AO28" s="136">
        <f>$C28*VLOOKUP($A28,'Non-energy Multiplier'!$A$1:$AQ$44,COLUMN('Non-energy Multiplier'!AO$1),0)</f>
        <v>0</v>
      </c>
      <c r="AP28" s="136">
        <f>$C28*VLOOKUP($A28,'Non-energy Multiplier'!$A$1:$AQ$44,COLUMN('Non-energy Multiplier'!AP$1),0)</f>
        <v>0</v>
      </c>
      <c r="AQ28" s="136">
        <f>$C28*VLOOKUP($A28,'Non-energy Multiplier'!$A$1:$AQ$44,COLUMN('Non-energy Multiplier'!AQ$1),0)</f>
        <v>0</v>
      </c>
      <c r="AR28" s="136" t="str">
        <f>VLOOKUP($A28,'Sector Match'!$A$1:$B$43,2,0)</f>
        <v>iron and steel 241</v>
      </c>
    </row>
    <row r="29" spans="1:44" x14ac:dyDescent="0.2">
      <c r="A29" s="12" t="s">
        <v>27</v>
      </c>
      <c r="B29" s="136">
        <f>'Non-energy Use 2019'!F141</f>
        <v>0</v>
      </c>
      <c r="C29" s="136">
        <f>'Non-energy Use 2020'!F141</f>
        <v>0</v>
      </c>
      <c r="D29" s="136">
        <f>$C29*VLOOKUP($A29,'Non-energy Multiplier'!$A$1:$AQ$44,COLUMN('Non-energy Multiplier'!D$1),0)</f>
        <v>0</v>
      </c>
      <c r="E29" s="136">
        <f>$C29*VLOOKUP($A29,'Non-energy Multiplier'!$A$1:$AQ$44,COLUMN('Non-energy Multiplier'!E$1),0)</f>
        <v>0</v>
      </c>
      <c r="F29" s="136">
        <f>$C29*VLOOKUP($A29,'Non-energy Multiplier'!$A$1:$AQ$44,COLUMN('Non-energy Multiplier'!F$1),0)</f>
        <v>0</v>
      </c>
      <c r="G29" s="136">
        <f>$C29*VLOOKUP($A29,'Non-energy Multiplier'!$A$1:$AQ$44,COLUMN('Non-energy Multiplier'!G$1),0)</f>
        <v>0</v>
      </c>
      <c r="H29" s="136">
        <f>$C29*VLOOKUP($A29,'Non-energy Multiplier'!$A$1:$AQ$44,COLUMN('Non-energy Multiplier'!H$1),0)</f>
        <v>0</v>
      </c>
      <c r="I29" s="136">
        <f>$C29*VLOOKUP($A29,'Non-energy Multiplier'!$A$1:$AQ$44,COLUMN('Non-energy Multiplier'!I$1),0)</f>
        <v>0</v>
      </c>
      <c r="J29" s="136">
        <f>$C29*VLOOKUP($A29,'Non-energy Multiplier'!$A$1:$AQ$44,COLUMN('Non-energy Multiplier'!J$1),0)</f>
        <v>0</v>
      </c>
      <c r="K29" s="136">
        <f>$C29*VLOOKUP($A29,'Non-energy Multiplier'!$A$1:$AQ$44,COLUMN('Non-energy Multiplier'!K$1),0)</f>
        <v>0</v>
      </c>
      <c r="L29" s="136">
        <f>$C29*VLOOKUP($A29,'Non-energy Multiplier'!$A$1:$AQ$44,COLUMN('Non-energy Multiplier'!L$1),0)</f>
        <v>0</v>
      </c>
      <c r="M29" s="136">
        <f>$C29*VLOOKUP($A29,'Non-energy Multiplier'!$A$1:$AQ$44,COLUMN('Non-energy Multiplier'!M$1),0)</f>
        <v>0</v>
      </c>
      <c r="N29" s="136">
        <f>$C29*VLOOKUP($A29,'Non-energy Multiplier'!$A$1:$AQ$44,COLUMN('Non-energy Multiplier'!N$1),0)</f>
        <v>0</v>
      </c>
      <c r="O29" s="136">
        <f>$C29*VLOOKUP($A29,'Non-energy Multiplier'!$A$1:$AQ$44,COLUMN('Non-energy Multiplier'!O$1),0)</f>
        <v>0</v>
      </c>
      <c r="P29" s="136">
        <f>$C29*VLOOKUP($A29,'Non-energy Multiplier'!$A$1:$AQ$44,COLUMN('Non-energy Multiplier'!P$1),0)</f>
        <v>0</v>
      </c>
      <c r="Q29" s="136">
        <f>$C29*VLOOKUP($A29,'Non-energy Multiplier'!$A$1:$AQ$44,COLUMN('Non-energy Multiplier'!Q$1),0)</f>
        <v>0</v>
      </c>
      <c r="R29" s="136">
        <f>$C29*VLOOKUP($A29,'Non-energy Multiplier'!$A$1:$AQ$44,COLUMN('Non-energy Multiplier'!R$1),0)</f>
        <v>0</v>
      </c>
      <c r="S29" s="136">
        <f>$C29*VLOOKUP($A29,'Non-energy Multiplier'!$A$1:$AQ$44,COLUMN('Non-energy Multiplier'!S$1),0)</f>
        <v>0</v>
      </c>
      <c r="T29" s="136">
        <f>$C29*VLOOKUP($A29,'Non-energy Multiplier'!$A$1:$AQ$44,COLUMN('Non-energy Multiplier'!T$1),0)</f>
        <v>0</v>
      </c>
      <c r="U29" s="136">
        <f>$C29*VLOOKUP($A29,'Non-energy Multiplier'!$A$1:$AQ$44,COLUMN('Non-energy Multiplier'!U$1),0)</f>
        <v>0</v>
      </c>
      <c r="V29" s="136">
        <f>$C29*VLOOKUP($A29,'Non-energy Multiplier'!$A$1:$AQ$44,COLUMN('Non-energy Multiplier'!V$1),0)</f>
        <v>0</v>
      </c>
      <c r="W29" s="136">
        <f>$C29*VLOOKUP($A29,'Non-energy Multiplier'!$A$1:$AQ$44,COLUMN('Non-energy Multiplier'!W$1),0)</f>
        <v>0</v>
      </c>
      <c r="X29" s="136">
        <f>$C29*VLOOKUP($A29,'Non-energy Multiplier'!$A$1:$AQ$44,COLUMN('Non-energy Multiplier'!X$1),0)</f>
        <v>0</v>
      </c>
      <c r="Y29" s="136">
        <f>$C29*VLOOKUP($A29,'Non-energy Multiplier'!$A$1:$AQ$44,COLUMN('Non-energy Multiplier'!Y$1),0)</f>
        <v>0</v>
      </c>
      <c r="Z29" s="136">
        <f>$C29*VLOOKUP($A29,'Non-energy Multiplier'!$A$1:$AQ$44,COLUMN('Non-energy Multiplier'!Z$1),0)</f>
        <v>0</v>
      </c>
      <c r="AA29" s="136">
        <f>$C29*VLOOKUP($A29,'Non-energy Multiplier'!$A$1:$AQ$44,COLUMN('Non-energy Multiplier'!AA$1),0)</f>
        <v>0</v>
      </c>
      <c r="AB29" s="136">
        <f>$C29*VLOOKUP($A29,'Non-energy Multiplier'!$A$1:$AQ$44,COLUMN('Non-energy Multiplier'!AB$1),0)</f>
        <v>0</v>
      </c>
      <c r="AC29" s="136">
        <f>$C29*VLOOKUP($A29,'Non-energy Multiplier'!$A$1:$AQ$44,COLUMN('Non-energy Multiplier'!AC$1),0)</f>
        <v>0</v>
      </c>
      <c r="AD29" s="136">
        <f>$C29*VLOOKUP($A29,'Non-energy Multiplier'!$A$1:$AQ$44,COLUMN('Non-energy Multiplier'!AD$1),0)</f>
        <v>0</v>
      </c>
      <c r="AE29" s="136">
        <f>$C29*VLOOKUP($A29,'Non-energy Multiplier'!$A$1:$AQ$44,COLUMN('Non-energy Multiplier'!AE$1),0)</f>
        <v>0</v>
      </c>
      <c r="AF29" s="136">
        <f>$C29*VLOOKUP($A29,'Non-energy Multiplier'!$A$1:$AQ$44,COLUMN('Non-energy Multiplier'!AF$1),0)</f>
        <v>0</v>
      </c>
      <c r="AG29" s="136">
        <f>$C29*VLOOKUP($A29,'Non-energy Multiplier'!$A$1:$AQ$44,COLUMN('Non-energy Multiplier'!AG$1),0)</f>
        <v>0</v>
      </c>
      <c r="AH29" s="136">
        <f>$C29*VLOOKUP($A29,'Non-energy Multiplier'!$A$1:$AQ$44,COLUMN('Non-energy Multiplier'!AH$1),0)</f>
        <v>0</v>
      </c>
      <c r="AI29" s="136">
        <f>$C29*VLOOKUP($A29,'Non-energy Multiplier'!$A$1:$AQ$44,COLUMN('Non-energy Multiplier'!AI$1),0)</f>
        <v>0</v>
      </c>
      <c r="AJ29" s="136">
        <f>$C29*VLOOKUP($A29,'Non-energy Multiplier'!$A$1:$AQ$44,COLUMN('Non-energy Multiplier'!AJ$1),0)</f>
        <v>0</v>
      </c>
      <c r="AK29" s="136">
        <f>$C29*VLOOKUP($A29,'Non-energy Multiplier'!$A$1:$AQ$44,COLUMN('Non-energy Multiplier'!AK$1),0)</f>
        <v>0</v>
      </c>
      <c r="AL29" s="136">
        <f>$C29*VLOOKUP($A29,'Non-energy Multiplier'!$A$1:$AQ$44,COLUMN('Non-energy Multiplier'!AL$1),0)</f>
        <v>0</v>
      </c>
      <c r="AM29" s="136">
        <f>$C29*VLOOKUP($A29,'Non-energy Multiplier'!$A$1:$AQ$44,COLUMN('Non-energy Multiplier'!AM$1),0)</f>
        <v>0</v>
      </c>
      <c r="AN29" s="136">
        <f>$C29*VLOOKUP($A29,'Non-energy Multiplier'!$A$1:$AQ$44,COLUMN('Non-energy Multiplier'!AN$1),0)</f>
        <v>0</v>
      </c>
      <c r="AO29" s="136">
        <f>$C29*VLOOKUP($A29,'Non-energy Multiplier'!$A$1:$AQ$44,COLUMN('Non-energy Multiplier'!AO$1),0)</f>
        <v>0</v>
      </c>
      <c r="AP29" s="136">
        <f>$C29*VLOOKUP($A29,'Non-energy Multiplier'!$A$1:$AQ$44,COLUMN('Non-energy Multiplier'!AP$1),0)</f>
        <v>0</v>
      </c>
      <c r="AQ29" s="136">
        <f>$C29*VLOOKUP($A29,'Non-energy Multiplier'!$A$1:$AQ$44,COLUMN('Non-energy Multiplier'!AQ$1),0)</f>
        <v>0</v>
      </c>
      <c r="AR29" s="136" t="str">
        <f>VLOOKUP($A29,'Sector Match'!$A$1:$B$43,2,0)</f>
        <v>other metals 242</v>
      </c>
    </row>
    <row r="30" spans="1:44" x14ac:dyDescent="0.2">
      <c r="A30" s="12" t="s">
        <v>28</v>
      </c>
      <c r="B30" s="136">
        <f>'Non-energy Use 2019'!F142</f>
        <v>0</v>
      </c>
      <c r="C30" s="136">
        <f>'Non-energy Use 2020'!F142</f>
        <v>0</v>
      </c>
      <c r="D30" s="136">
        <f>$C30*VLOOKUP($A30,'Non-energy Multiplier'!$A$1:$AQ$44,COLUMN('Non-energy Multiplier'!D$1),0)</f>
        <v>0</v>
      </c>
      <c r="E30" s="136">
        <f>$C30*VLOOKUP($A30,'Non-energy Multiplier'!$A$1:$AQ$44,COLUMN('Non-energy Multiplier'!E$1),0)</f>
        <v>0</v>
      </c>
      <c r="F30" s="136">
        <f>$C30*VLOOKUP($A30,'Non-energy Multiplier'!$A$1:$AQ$44,COLUMN('Non-energy Multiplier'!F$1),0)</f>
        <v>0</v>
      </c>
      <c r="G30" s="136">
        <f>$C30*VLOOKUP($A30,'Non-energy Multiplier'!$A$1:$AQ$44,COLUMN('Non-energy Multiplier'!G$1),0)</f>
        <v>0</v>
      </c>
      <c r="H30" s="136">
        <f>$C30*VLOOKUP($A30,'Non-energy Multiplier'!$A$1:$AQ$44,COLUMN('Non-energy Multiplier'!H$1),0)</f>
        <v>0</v>
      </c>
      <c r="I30" s="136">
        <f>$C30*VLOOKUP($A30,'Non-energy Multiplier'!$A$1:$AQ$44,COLUMN('Non-energy Multiplier'!I$1),0)</f>
        <v>0</v>
      </c>
      <c r="J30" s="136">
        <f>$C30*VLOOKUP($A30,'Non-energy Multiplier'!$A$1:$AQ$44,COLUMN('Non-energy Multiplier'!J$1),0)</f>
        <v>0</v>
      </c>
      <c r="K30" s="136">
        <f>$C30*VLOOKUP($A30,'Non-energy Multiplier'!$A$1:$AQ$44,COLUMN('Non-energy Multiplier'!K$1),0)</f>
        <v>0</v>
      </c>
      <c r="L30" s="136">
        <f>$C30*VLOOKUP($A30,'Non-energy Multiplier'!$A$1:$AQ$44,COLUMN('Non-energy Multiplier'!L$1),0)</f>
        <v>0</v>
      </c>
      <c r="M30" s="136">
        <f>$C30*VLOOKUP($A30,'Non-energy Multiplier'!$A$1:$AQ$44,COLUMN('Non-energy Multiplier'!M$1),0)</f>
        <v>0</v>
      </c>
      <c r="N30" s="136">
        <f>$C30*VLOOKUP($A30,'Non-energy Multiplier'!$A$1:$AQ$44,COLUMN('Non-energy Multiplier'!N$1),0)</f>
        <v>0</v>
      </c>
      <c r="O30" s="136">
        <f>$C30*VLOOKUP($A30,'Non-energy Multiplier'!$A$1:$AQ$44,COLUMN('Non-energy Multiplier'!O$1),0)</f>
        <v>0</v>
      </c>
      <c r="P30" s="136">
        <f>$C30*VLOOKUP($A30,'Non-energy Multiplier'!$A$1:$AQ$44,COLUMN('Non-energy Multiplier'!P$1),0)</f>
        <v>0</v>
      </c>
      <c r="Q30" s="136">
        <f>$C30*VLOOKUP($A30,'Non-energy Multiplier'!$A$1:$AQ$44,COLUMN('Non-energy Multiplier'!Q$1),0)</f>
        <v>0</v>
      </c>
      <c r="R30" s="136">
        <f>$C30*VLOOKUP($A30,'Non-energy Multiplier'!$A$1:$AQ$44,COLUMN('Non-energy Multiplier'!R$1),0)</f>
        <v>0</v>
      </c>
      <c r="S30" s="136">
        <f>$C30*VLOOKUP($A30,'Non-energy Multiplier'!$A$1:$AQ$44,COLUMN('Non-energy Multiplier'!S$1),0)</f>
        <v>0</v>
      </c>
      <c r="T30" s="136">
        <f>$C30*VLOOKUP($A30,'Non-energy Multiplier'!$A$1:$AQ$44,COLUMN('Non-energy Multiplier'!T$1),0)</f>
        <v>0</v>
      </c>
      <c r="U30" s="136">
        <f>$C30*VLOOKUP($A30,'Non-energy Multiplier'!$A$1:$AQ$44,COLUMN('Non-energy Multiplier'!U$1),0)</f>
        <v>0</v>
      </c>
      <c r="V30" s="136">
        <f>$C30*VLOOKUP($A30,'Non-energy Multiplier'!$A$1:$AQ$44,COLUMN('Non-energy Multiplier'!V$1),0)</f>
        <v>0</v>
      </c>
      <c r="W30" s="136">
        <f>$C30*VLOOKUP($A30,'Non-energy Multiplier'!$A$1:$AQ$44,COLUMN('Non-energy Multiplier'!W$1),0)</f>
        <v>0</v>
      </c>
      <c r="X30" s="136">
        <f>$C30*VLOOKUP($A30,'Non-energy Multiplier'!$A$1:$AQ$44,COLUMN('Non-energy Multiplier'!X$1),0)</f>
        <v>0</v>
      </c>
      <c r="Y30" s="136">
        <f>$C30*VLOOKUP($A30,'Non-energy Multiplier'!$A$1:$AQ$44,COLUMN('Non-energy Multiplier'!Y$1),0)</f>
        <v>0</v>
      </c>
      <c r="Z30" s="136">
        <f>$C30*VLOOKUP($A30,'Non-energy Multiplier'!$A$1:$AQ$44,COLUMN('Non-energy Multiplier'!Z$1),0)</f>
        <v>0</v>
      </c>
      <c r="AA30" s="136">
        <f>$C30*VLOOKUP($A30,'Non-energy Multiplier'!$A$1:$AQ$44,COLUMN('Non-energy Multiplier'!AA$1),0)</f>
        <v>0</v>
      </c>
      <c r="AB30" s="136">
        <f>$C30*VLOOKUP($A30,'Non-energy Multiplier'!$A$1:$AQ$44,COLUMN('Non-energy Multiplier'!AB$1),0)</f>
        <v>0</v>
      </c>
      <c r="AC30" s="136">
        <f>$C30*VLOOKUP($A30,'Non-energy Multiplier'!$A$1:$AQ$44,COLUMN('Non-energy Multiplier'!AC$1),0)</f>
        <v>0</v>
      </c>
      <c r="AD30" s="136">
        <f>$C30*VLOOKUP($A30,'Non-energy Multiplier'!$A$1:$AQ$44,COLUMN('Non-energy Multiplier'!AD$1),0)</f>
        <v>0</v>
      </c>
      <c r="AE30" s="136">
        <f>$C30*VLOOKUP($A30,'Non-energy Multiplier'!$A$1:$AQ$44,COLUMN('Non-energy Multiplier'!AE$1),0)</f>
        <v>0</v>
      </c>
      <c r="AF30" s="136">
        <f>$C30*VLOOKUP($A30,'Non-energy Multiplier'!$A$1:$AQ$44,COLUMN('Non-energy Multiplier'!AF$1),0)</f>
        <v>0</v>
      </c>
      <c r="AG30" s="136">
        <f>$C30*VLOOKUP($A30,'Non-energy Multiplier'!$A$1:$AQ$44,COLUMN('Non-energy Multiplier'!AG$1),0)</f>
        <v>0</v>
      </c>
      <c r="AH30" s="136">
        <f>$C30*VLOOKUP($A30,'Non-energy Multiplier'!$A$1:$AQ$44,COLUMN('Non-energy Multiplier'!AH$1),0)</f>
        <v>0</v>
      </c>
      <c r="AI30" s="136">
        <f>$C30*VLOOKUP($A30,'Non-energy Multiplier'!$A$1:$AQ$44,COLUMN('Non-energy Multiplier'!AI$1),0)</f>
        <v>0</v>
      </c>
      <c r="AJ30" s="136">
        <f>$C30*VLOOKUP($A30,'Non-energy Multiplier'!$A$1:$AQ$44,COLUMN('Non-energy Multiplier'!AJ$1),0)</f>
        <v>0</v>
      </c>
      <c r="AK30" s="136">
        <f>$C30*VLOOKUP($A30,'Non-energy Multiplier'!$A$1:$AQ$44,COLUMN('Non-energy Multiplier'!AK$1),0)</f>
        <v>0</v>
      </c>
      <c r="AL30" s="136">
        <f>$C30*VLOOKUP($A30,'Non-energy Multiplier'!$A$1:$AQ$44,COLUMN('Non-energy Multiplier'!AL$1),0)</f>
        <v>0</v>
      </c>
      <c r="AM30" s="136">
        <f>$C30*VLOOKUP($A30,'Non-energy Multiplier'!$A$1:$AQ$44,COLUMN('Non-energy Multiplier'!AM$1),0)</f>
        <v>0</v>
      </c>
      <c r="AN30" s="136">
        <f>$C30*VLOOKUP($A30,'Non-energy Multiplier'!$A$1:$AQ$44,COLUMN('Non-energy Multiplier'!AN$1),0)</f>
        <v>0</v>
      </c>
      <c r="AO30" s="136">
        <f>$C30*VLOOKUP($A30,'Non-energy Multiplier'!$A$1:$AQ$44,COLUMN('Non-energy Multiplier'!AO$1),0)</f>
        <v>0</v>
      </c>
      <c r="AP30" s="136">
        <f>$C30*VLOOKUP($A30,'Non-energy Multiplier'!$A$1:$AQ$44,COLUMN('Non-energy Multiplier'!AP$1),0)</f>
        <v>0</v>
      </c>
      <c r="AQ30" s="136">
        <f>$C30*VLOOKUP($A30,'Non-energy Multiplier'!$A$1:$AQ$44,COLUMN('Non-energy Multiplier'!AQ$1),0)</f>
        <v>0</v>
      </c>
      <c r="AR30" s="136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6">
        <f>'Non-energy Use 2019'!F143</f>
        <v>0</v>
      </c>
      <c r="C31" s="136">
        <f>'Non-energy Use 2020'!F143</f>
        <v>0</v>
      </c>
      <c r="D31" s="136">
        <f>$C31*VLOOKUP($A31,'Non-energy Multiplier'!$A$1:$AQ$44,COLUMN('Non-energy Multiplier'!D$1),0)</f>
        <v>0</v>
      </c>
      <c r="E31" s="136">
        <f>$C31*VLOOKUP($A31,'Non-energy Multiplier'!$A$1:$AQ$44,COLUMN('Non-energy Multiplier'!E$1),0)</f>
        <v>0</v>
      </c>
      <c r="F31" s="136">
        <f>$C31*VLOOKUP($A31,'Non-energy Multiplier'!$A$1:$AQ$44,COLUMN('Non-energy Multiplier'!F$1),0)</f>
        <v>0</v>
      </c>
      <c r="G31" s="136">
        <f>$C31*VLOOKUP($A31,'Non-energy Multiplier'!$A$1:$AQ$44,COLUMN('Non-energy Multiplier'!G$1),0)</f>
        <v>0</v>
      </c>
      <c r="H31" s="136">
        <f>$C31*VLOOKUP($A31,'Non-energy Multiplier'!$A$1:$AQ$44,COLUMN('Non-energy Multiplier'!H$1),0)</f>
        <v>0</v>
      </c>
      <c r="I31" s="136">
        <f>$C31*VLOOKUP($A31,'Non-energy Multiplier'!$A$1:$AQ$44,COLUMN('Non-energy Multiplier'!I$1),0)</f>
        <v>0</v>
      </c>
      <c r="J31" s="136">
        <f>$C31*VLOOKUP($A31,'Non-energy Multiplier'!$A$1:$AQ$44,COLUMN('Non-energy Multiplier'!J$1),0)</f>
        <v>0</v>
      </c>
      <c r="K31" s="136">
        <f>$C31*VLOOKUP($A31,'Non-energy Multiplier'!$A$1:$AQ$44,COLUMN('Non-energy Multiplier'!K$1),0)</f>
        <v>0</v>
      </c>
      <c r="L31" s="136">
        <f>$C31*VLOOKUP($A31,'Non-energy Multiplier'!$A$1:$AQ$44,COLUMN('Non-energy Multiplier'!L$1),0)</f>
        <v>0</v>
      </c>
      <c r="M31" s="136">
        <f>$C31*VLOOKUP($A31,'Non-energy Multiplier'!$A$1:$AQ$44,COLUMN('Non-energy Multiplier'!M$1),0)</f>
        <v>0</v>
      </c>
      <c r="N31" s="136">
        <f>$C31*VLOOKUP($A31,'Non-energy Multiplier'!$A$1:$AQ$44,COLUMN('Non-energy Multiplier'!N$1),0)</f>
        <v>0</v>
      </c>
      <c r="O31" s="136">
        <f>$C31*VLOOKUP($A31,'Non-energy Multiplier'!$A$1:$AQ$44,COLUMN('Non-energy Multiplier'!O$1),0)</f>
        <v>0</v>
      </c>
      <c r="P31" s="136">
        <f>$C31*VLOOKUP($A31,'Non-energy Multiplier'!$A$1:$AQ$44,COLUMN('Non-energy Multiplier'!P$1),0)</f>
        <v>0</v>
      </c>
      <c r="Q31" s="136">
        <f>$C31*VLOOKUP($A31,'Non-energy Multiplier'!$A$1:$AQ$44,COLUMN('Non-energy Multiplier'!Q$1),0)</f>
        <v>0</v>
      </c>
      <c r="R31" s="136">
        <f>$C31*VLOOKUP($A31,'Non-energy Multiplier'!$A$1:$AQ$44,COLUMN('Non-energy Multiplier'!R$1),0)</f>
        <v>0</v>
      </c>
      <c r="S31" s="136">
        <f>$C31*VLOOKUP($A31,'Non-energy Multiplier'!$A$1:$AQ$44,COLUMN('Non-energy Multiplier'!S$1),0)</f>
        <v>0</v>
      </c>
      <c r="T31" s="136">
        <f>$C31*VLOOKUP($A31,'Non-energy Multiplier'!$A$1:$AQ$44,COLUMN('Non-energy Multiplier'!T$1),0)</f>
        <v>0</v>
      </c>
      <c r="U31" s="136">
        <f>$C31*VLOOKUP($A31,'Non-energy Multiplier'!$A$1:$AQ$44,COLUMN('Non-energy Multiplier'!U$1),0)</f>
        <v>0</v>
      </c>
      <c r="V31" s="136">
        <f>$C31*VLOOKUP($A31,'Non-energy Multiplier'!$A$1:$AQ$44,COLUMN('Non-energy Multiplier'!V$1),0)</f>
        <v>0</v>
      </c>
      <c r="W31" s="136">
        <f>$C31*VLOOKUP($A31,'Non-energy Multiplier'!$A$1:$AQ$44,COLUMN('Non-energy Multiplier'!W$1),0)</f>
        <v>0</v>
      </c>
      <c r="X31" s="136">
        <f>$C31*VLOOKUP($A31,'Non-energy Multiplier'!$A$1:$AQ$44,COLUMN('Non-energy Multiplier'!X$1),0)</f>
        <v>0</v>
      </c>
      <c r="Y31" s="136">
        <f>$C31*VLOOKUP($A31,'Non-energy Multiplier'!$A$1:$AQ$44,COLUMN('Non-energy Multiplier'!Y$1),0)</f>
        <v>0</v>
      </c>
      <c r="Z31" s="136">
        <f>$C31*VLOOKUP($A31,'Non-energy Multiplier'!$A$1:$AQ$44,COLUMN('Non-energy Multiplier'!Z$1),0)</f>
        <v>0</v>
      </c>
      <c r="AA31" s="136">
        <f>$C31*VLOOKUP($A31,'Non-energy Multiplier'!$A$1:$AQ$44,COLUMN('Non-energy Multiplier'!AA$1),0)</f>
        <v>0</v>
      </c>
      <c r="AB31" s="136">
        <f>$C31*VLOOKUP($A31,'Non-energy Multiplier'!$A$1:$AQ$44,COLUMN('Non-energy Multiplier'!AB$1),0)</f>
        <v>0</v>
      </c>
      <c r="AC31" s="136">
        <f>$C31*VLOOKUP($A31,'Non-energy Multiplier'!$A$1:$AQ$44,COLUMN('Non-energy Multiplier'!AC$1),0)</f>
        <v>0</v>
      </c>
      <c r="AD31" s="136">
        <f>$C31*VLOOKUP($A31,'Non-energy Multiplier'!$A$1:$AQ$44,COLUMN('Non-energy Multiplier'!AD$1),0)</f>
        <v>0</v>
      </c>
      <c r="AE31" s="136">
        <f>$C31*VLOOKUP($A31,'Non-energy Multiplier'!$A$1:$AQ$44,COLUMN('Non-energy Multiplier'!AE$1),0)</f>
        <v>0</v>
      </c>
      <c r="AF31" s="136">
        <f>$C31*VLOOKUP($A31,'Non-energy Multiplier'!$A$1:$AQ$44,COLUMN('Non-energy Multiplier'!AF$1),0)</f>
        <v>0</v>
      </c>
      <c r="AG31" s="136">
        <f>$C31*VLOOKUP($A31,'Non-energy Multiplier'!$A$1:$AQ$44,COLUMN('Non-energy Multiplier'!AG$1),0)</f>
        <v>0</v>
      </c>
      <c r="AH31" s="136">
        <f>$C31*VLOOKUP($A31,'Non-energy Multiplier'!$A$1:$AQ$44,COLUMN('Non-energy Multiplier'!AH$1),0)</f>
        <v>0</v>
      </c>
      <c r="AI31" s="136">
        <f>$C31*VLOOKUP($A31,'Non-energy Multiplier'!$A$1:$AQ$44,COLUMN('Non-energy Multiplier'!AI$1),0)</f>
        <v>0</v>
      </c>
      <c r="AJ31" s="136">
        <f>$C31*VLOOKUP($A31,'Non-energy Multiplier'!$A$1:$AQ$44,COLUMN('Non-energy Multiplier'!AJ$1),0)</f>
        <v>0</v>
      </c>
      <c r="AK31" s="136">
        <f>$C31*VLOOKUP($A31,'Non-energy Multiplier'!$A$1:$AQ$44,COLUMN('Non-energy Multiplier'!AK$1),0)</f>
        <v>0</v>
      </c>
      <c r="AL31" s="136">
        <f>$C31*VLOOKUP($A31,'Non-energy Multiplier'!$A$1:$AQ$44,COLUMN('Non-energy Multiplier'!AL$1),0)</f>
        <v>0</v>
      </c>
      <c r="AM31" s="136">
        <f>$C31*VLOOKUP($A31,'Non-energy Multiplier'!$A$1:$AQ$44,COLUMN('Non-energy Multiplier'!AM$1),0)</f>
        <v>0</v>
      </c>
      <c r="AN31" s="136">
        <f>$C31*VLOOKUP($A31,'Non-energy Multiplier'!$A$1:$AQ$44,COLUMN('Non-energy Multiplier'!AN$1),0)</f>
        <v>0</v>
      </c>
      <c r="AO31" s="136">
        <f>$C31*VLOOKUP($A31,'Non-energy Multiplier'!$A$1:$AQ$44,COLUMN('Non-energy Multiplier'!AO$1),0)</f>
        <v>0</v>
      </c>
      <c r="AP31" s="136">
        <f>$C31*VLOOKUP($A31,'Non-energy Multiplier'!$A$1:$AQ$44,COLUMN('Non-energy Multiplier'!AP$1),0)</f>
        <v>0</v>
      </c>
      <c r="AQ31" s="136">
        <f>$C31*VLOOKUP($A31,'Non-energy Multiplier'!$A$1:$AQ$44,COLUMN('Non-energy Multiplier'!AQ$1),0)</f>
        <v>0</v>
      </c>
      <c r="AR31" s="136" t="str">
        <f>VLOOKUP($A31,'Sector Match'!$A$1:$B$43,2,0)</f>
        <v>other manufacturing 31T33</v>
      </c>
    </row>
    <row r="32" spans="1:44" x14ac:dyDescent="0.2">
      <c r="A32" s="12" t="s">
        <v>30</v>
      </c>
      <c r="B32" s="136">
        <f>'Non-energy Use 2019'!F144</f>
        <v>0</v>
      </c>
      <c r="C32" s="136">
        <f>'Non-energy Use 2020'!F144</f>
        <v>0</v>
      </c>
      <c r="D32" s="136">
        <f>$C32*VLOOKUP($A32,'Non-energy Multiplier'!$A$1:$AQ$44,COLUMN('Non-energy Multiplier'!D$1),0)</f>
        <v>0</v>
      </c>
      <c r="E32" s="136">
        <f>$C32*VLOOKUP($A32,'Non-energy Multiplier'!$A$1:$AQ$44,COLUMN('Non-energy Multiplier'!E$1),0)</f>
        <v>0</v>
      </c>
      <c r="F32" s="136">
        <f>$C32*VLOOKUP($A32,'Non-energy Multiplier'!$A$1:$AQ$44,COLUMN('Non-energy Multiplier'!F$1),0)</f>
        <v>0</v>
      </c>
      <c r="G32" s="136">
        <f>$C32*VLOOKUP($A32,'Non-energy Multiplier'!$A$1:$AQ$44,COLUMN('Non-energy Multiplier'!G$1),0)</f>
        <v>0</v>
      </c>
      <c r="H32" s="136">
        <f>$C32*VLOOKUP($A32,'Non-energy Multiplier'!$A$1:$AQ$44,COLUMN('Non-energy Multiplier'!H$1),0)</f>
        <v>0</v>
      </c>
      <c r="I32" s="136">
        <f>$C32*VLOOKUP($A32,'Non-energy Multiplier'!$A$1:$AQ$44,COLUMN('Non-energy Multiplier'!I$1),0)</f>
        <v>0</v>
      </c>
      <c r="J32" s="136">
        <f>$C32*VLOOKUP($A32,'Non-energy Multiplier'!$A$1:$AQ$44,COLUMN('Non-energy Multiplier'!J$1),0)</f>
        <v>0</v>
      </c>
      <c r="K32" s="136">
        <f>$C32*VLOOKUP($A32,'Non-energy Multiplier'!$A$1:$AQ$44,COLUMN('Non-energy Multiplier'!K$1),0)</f>
        <v>0</v>
      </c>
      <c r="L32" s="136">
        <f>$C32*VLOOKUP($A32,'Non-energy Multiplier'!$A$1:$AQ$44,COLUMN('Non-energy Multiplier'!L$1),0)</f>
        <v>0</v>
      </c>
      <c r="M32" s="136">
        <f>$C32*VLOOKUP($A32,'Non-energy Multiplier'!$A$1:$AQ$44,COLUMN('Non-energy Multiplier'!M$1),0)</f>
        <v>0</v>
      </c>
      <c r="N32" s="136">
        <f>$C32*VLOOKUP($A32,'Non-energy Multiplier'!$A$1:$AQ$44,COLUMN('Non-energy Multiplier'!N$1),0)</f>
        <v>0</v>
      </c>
      <c r="O32" s="136">
        <f>$C32*VLOOKUP($A32,'Non-energy Multiplier'!$A$1:$AQ$44,COLUMN('Non-energy Multiplier'!O$1),0)</f>
        <v>0</v>
      </c>
      <c r="P32" s="136">
        <f>$C32*VLOOKUP($A32,'Non-energy Multiplier'!$A$1:$AQ$44,COLUMN('Non-energy Multiplier'!P$1),0)</f>
        <v>0</v>
      </c>
      <c r="Q32" s="136">
        <f>$C32*VLOOKUP($A32,'Non-energy Multiplier'!$A$1:$AQ$44,COLUMN('Non-energy Multiplier'!Q$1),0)</f>
        <v>0</v>
      </c>
      <c r="R32" s="136">
        <f>$C32*VLOOKUP($A32,'Non-energy Multiplier'!$A$1:$AQ$44,COLUMN('Non-energy Multiplier'!R$1),0)</f>
        <v>0</v>
      </c>
      <c r="S32" s="136">
        <f>$C32*VLOOKUP($A32,'Non-energy Multiplier'!$A$1:$AQ$44,COLUMN('Non-energy Multiplier'!S$1),0)</f>
        <v>0</v>
      </c>
      <c r="T32" s="136">
        <f>$C32*VLOOKUP($A32,'Non-energy Multiplier'!$A$1:$AQ$44,COLUMN('Non-energy Multiplier'!T$1),0)</f>
        <v>0</v>
      </c>
      <c r="U32" s="136">
        <f>$C32*VLOOKUP($A32,'Non-energy Multiplier'!$A$1:$AQ$44,COLUMN('Non-energy Multiplier'!U$1),0)</f>
        <v>0</v>
      </c>
      <c r="V32" s="136">
        <f>$C32*VLOOKUP($A32,'Non-energy Multiplier'!$A$1:$AQ$44,COLUMN('Non-energy Multiplier'!V$1),0)</f>
        <v>0</v>
      </c>
      <c r="W32" s="136">
        <f>$C32*VLOOKUP($A32,'Non-energy Multiplier'!$A$1:$AQ$44,COLUMN('Non-energy Multiplier'!W$1),0)</f>
        <v>0</v>
      </c>
      <c r="X32" s="136">
        <f>$C32*VLOOKUP($A32,'Non-energy Multiplier'!$A$1:$AQ$44,COLUMN('Non-energy Multiplier'!X$1),0)</f>
        <v>0</v>
      </c>
      <c r="Y32" s="136">
        <f>$C32*VLOOKUP($A32,'Non-energy Multiplier'!$A$1:$AQ$44,COLUMN('Non-energy Multiplier'!Y$1),0)</f>
        <v>0</v>
      </c>
      <c r="Z32" s="136">
        <f>$C32*VLOOKUP($A32,'Non-energy Multiplier'!$A$1:$AQ$44,COLUMN('Non-energy Multiplier'!Z$1),0)</f>
        <v>0</v>
      </c>
      <c r="AA32" s="136">
        <f>$C32*VLOOKUP($A32,'Non-energy Multiplier'!$A$1:$AQ$44,COLUMN('Non-energy Multiplier'!AA$1),0)</f>
        <v>0</v>
      </c>
      <c r="AB32" s="136">
        <f>$C32*VLOOKUP($A32,'Non-energy Multiplier'!$A$1:$AQ$44,COLUMN('Non-energy Multiplier'!AB$1),0)</f>
        <v>0</v>
      </c>
      <c r="AC32" s="136">
        <f>$C32*VLOOKUP($A32,'Non-energy Multiplier'!$A$1:$AQ$44,COLUMN('Non-energy Multiplier'!AC$1),0)</f>
        <v>0</v>
      </c>
      <c r="AD32" s="136">
        <f>$C32*VLOOKUP($A32,'Non-energy Multiplier'!$A$1:$AQ$44,COLUMN('Non-energy Multiplier'!AD$1),0)</f>
        <v>0</v>
      </c>
      <c r="AE32" s="136">
        <f>$C32*VLOOKUP($A32,'Non-energy Multiplier'!$A$1:$AQ$44,COLUMN('Non-energy Multiplier'!AE$1),0)</f>
        <v>0</v>
      </c>
      <c r="AF32" s="136">
        <f>$C32*VLOOKUP($A32,'Non-energy Multiplier'!$A$1:$AQ$44,COLUMN('Non-energy Multiplier'!AF$1),0)</f>
        <v>0</v>
      </c>
      <c r="AG32" s="136">
        <f>$C32*VLOOKUP($A32,'Non-energy Multiplier'!$A$1:$AQ$44,COLUMN('Non-energy Multiplier'!AG$1),0)</f>
        <v>0</v>
      </c>
      <c r="AH32" s="136">
        <f>$C32*VLOOKUP($A32,'Non-energy Multiplier'!$A$1:$AQ$44,COLUMN('Non-energy Multiplier'!AH$1),0)</f>
        <v>0</v>
      </c>
      <c r="AI32" s="136">
        <f>$C32*VLOOKUP($A32,'Non-energy Multiplier'!$A$1:$AQ$44,COLUMN('Non-energy Multiplier'!AI$1),0)</f>
        <v>0</v>
      </c>
      <c r="AJ32" s="136">
        <f>$C32*VLOOKUP($A32,'Non-energy Multiplier'!$A$1:$AQ$44,COLUMN('Non-energy Multiplier'!AJ$1),0)</f>
        <v>0</v>
      </c>
      <c r="AK32" s="136">
        <f>$C32*VLOOKUP($A32,'Non-energy Multiplier'!$A$1:$AQ$44,COLUMN('Non-energy Multiplier'!AK$1),0)</f>
        <v>0</v>
      </c>
      <c r="AL32" s="136">
        <f>$C32*VLOOKUP($A32,'Non-energy Multiplier'!$A$1:$AQ$44,COLUMN('Non-energy Multiplier'!AL$1),0)</f>
        <v>0</v>
      </c>
      <c r="AM32" s="136">
        <f>$C32*VLOOKUP($A32,'Non-energy Multiplier'!$A$1:$AQ$44,COLUMN('Non-energy Multiplier'!AM$1),0)</f>
        <v>0</v>
      </c>
      <c r="AN32" s="136">
        <f>$C32*VLOOKUP($A32,'Non-energy Multiplier'!$A$1:$AQ$44,COLUMN('Non-energy Multiplier'!AN$1),0)</f>
        <v>0</v>
      </c>
      <c r="AO32" s="136">
        <f>$C32*VLOOKUP($A32,'Non-energy Multiplier'!$A$1:$AQ$44,COLUMN('Non-energy Multiplier'!AO$1),0)</f>
        <v>0</v>
      </c>
      <c r="AP32" s="136">
        <f>$C32*VLOOKUP($A32,'Non-energy Multiplier'!$A$1:$AQ$44,COLUMN('Non-energy Multiplier'!AP$1),0)</f>
        <v>0</v>
      </c>
      <c r="AQ32" s="136">
        <f>$C32*VLOOKUP($A32,'Non-energy Multiplier'!$A$1:$AQ$44,COLUMN('Non-energy Multiplier'!AQ$1),0)</f>
        <v>0</v>
      </c>
      <c r="AR32" s="136" t="str">
        <f>VLOOKUP($A32,'Sector Match'!$A$1:$B$43,2,0)</f>
        <v>glass and glass products 231</v>
      </c>
    </row>
    <row r="33" spans="1:44" x14ac:dyDescent="0.2">
      <c r="A33" s="12" t="s">
        <v>31</v>
      </c>
      <c r="B33" s="136">
        <f>'Non-energy Use 2019'!F145</f>
        <v>0</v>
      </c>
      <c r="C33" s="136">
        <f>'Non-energy Use 2020'!F145</f>
        <v>0</v>
      </c>
      <c r="D33" s="136">
        <f>$C33*VLOOKUP($A33,'Non-energy Multiplier'!$A$1:$AQ$44,COLUMN('Non-energy Multiplier'!D$1),0)</f>
        <v>0</v>
      </c>
      <c r="E33" s="136">
        <f>$C33*VLOOKUP($A33,'Non-energy Multiplier'!$A$1:$AQ$44,COLUMN('Non-energy Multiplier'!E$1),0)</f>
        <v>0</v>
      </c>
      <c r="F33" s="136">
        <f>$C33*VLOOKUP($A33,'Non-energy Multiplier'!$A$1:$AQ$44,COLUMN('Non-energy Multiplier'!F$1),0)</f>
        <v>0</v>
      </c>
      <c r="G33" s="136">
        <f>$C33*VLOOKUP($A33,'Non-energy Multiplier'!$A$1:$AQ$44,COLUMN('Non-energy Multiplier'!G$1),0)</f>
        <v>0</v>
      </c>
      <c r="H33" s="136">
        <f>$C33*VLOOKUP($A33,'Non-energy Multiplier'!$A$1:$AQ$44,COLUMN('Non-energy Multiplier'!H$1),0)</f>
        <v>0</v>
      </c>
      <c r="I33" s="136">
        <f>$C33*VLOOKUP($A33,'Non-energy Multiplier'!$A$1:$AQ$44,COLUMN('Non-energy Multiplier'!I$1),0)</f>
        <v>0</v>
      </c>
      <c r="J33" s="136">
        <f>$C33*VLOOKUP($A33,'Non-energy Multiplier'!$A$1:$AQ$44,COLUMN('Non-energy Multiplier'!J$1),0)</f>
        <v>0</v>
      </c>
      <c r="K33" s="136">
        <f>$C33*VLOOKUP($A33,'Non-energy Multiplier'!$A$1:$AQ$44,COLUMN('Non-energy Multiplier'!K$1),0)</f>
        <v>0</v>
      </c>
      <c r="L33" s="136">
        <f>$C33*VLOOKUP($A33,'Non-energy Multiplier'!$A$1:$AQ$44,COLUMN('Non-energy Multiplier'!L$1),0)</f>
        <v>0</v>
      </c>
      <c r="M33" s="136">
        <f>$C33*VLOOKUP($A33,'Non-energy Multiplier'!$A$1:$AQ$44,COLUMN('Non-energy Multiplier'!M$1),0)</f>
        <v>0</v>
      </c>
      <c r="N33" s="136">
        <f>$C33*VLOOKUP($A33,'Non-energy Multiplier'!$A$1:$AQ$44,COLUMN('Non-energy Multiplier'!N$1),0)</f>
        <v>0</v>
      </c>
      <c r="O33" s="136">
        <f>$C33*VLOOKUP($A33,'Non-energy Multiplier'!$A$1:$AQ$44,COLUMN('Non-energy Multiplier'!O$1),0)</f>
        <v>0</v>
      </c>
      <c r="P33" s="136">
        <f>$C33*VLOOKUP($A33,'Non-energy Multiplier'!$A$1:$AQ$44,COLUMN('Non-energy Multiplier'!P$1),0)</f>
        <v>0</v>
      </c>
      <c r="Q33" s="136">
        <f>$C33*VLOOKUP($A33,'Non-energy Multiplier'!$A$1:$AQ$44,COLUMN('Non-energy Multiplier'!Q$1),0)</f>
        <v>0</v>
      </c>
      <c r="R33" s="136">
        <f>$C33*VLOOKUP($A33,'Non-energy Multiplier'!$A$1:$AQ$44,COLUMN('Non-energy Multiplier'!R$1),0)</f>
        <v>0</v>
      </c>
      <c r="S33" s="136">
        <f>$C33*VLOOKUP($A33,'Non-energy Multiplier'!$A$1:$AQ$44,COLUMN('Non-energy Multiplier'!S$1),0)</f>
        <v>0</v>
      </c>
      <c r="T33" s="136">
        <f>$C33*VLOOKUP($A33,'Non-energy Multiplier'!$A$1:$AQ$44,COLUMN('Non-energy Multiplier'!T$1),0)</f>
        <v>0</v>
      </c>
      <c r="U33" s="136">
        <f>$C33*VLOOKUP($A33,'Non-energy Multiplier'!$A$1:$AQ$44,COLUMN('Non-energy Multiplier'!U$1),0)</f>
        <v>0</v>
      </c>
      <c r="V33" s="136">
        <f>$C33*VLOOKUP($A33,'Non-energy Multiplier'!$A$1:$AQ$44,COLUMN('Non-energy Multiplier'!V$1),0)</f>
        <v>0</v>
      </c>
      <c r="W33" s="136">
        <f>$C33*VLOOKUP($A33,'Non-energy Multiplier'!$A$1:$AQ$44,COLUMN('Non-energy Multiplier'!W$1),0)</f>
        <v>0</v>
      </c>
      <c r="X33" s="136">
        <f>$C33*VLOOKUP($A33,'Non-energy Multiplier'!$A$1:$AQ$44,COLUMN('Non-energy Multiplier'!X$1),0)</f>
        <v>0</v>
      </c>
      <c r="Y33" s="136">
        <f>$C33*VLOOKUP($A33,'Non-energy Multiplier'!$A$1:$AQ$44,COLUMN('Non-energy Multiplier'!Y$1),0)</f>
        <v>0</v>
      </c>
      <c r="Z33" s="136">
        <f>$C33*VLOOKUP($A33,'Non-energy Multiplier'!$A$1:$AQ$44,COLUMN('Non-energy Multiplier'!Z$1),0)</f>
        <v>0</v>
      </c>
      <c r="AA33" s="136">
        <f>$C33*VLOOKUP($A33,'Non-energy Multiplier'!$A$1:$AQ$44,COLUMN('Non-energy Multiplier'!AA$1),0)</f>
        <v>0</v>
      </c>
      <c r="AB33" s="136">
        <f>$C33*VLOOKUP($A33,'Non-energy Multiplier'!$A$1:$AQ$44,COLUMN('Non-energy Multiplier'!AB$1),0)</f>
        <v>0</v>
      </c>
      <c r="AC33" s="136">
        <f>$C33*VLOOKUP($A33,'Non-energy Multiplier'!$A$1:$AQ$44,COLUMN('Non-energy Multiplier'!AC$1),0)</f>
        <v>0</v>
      </c>
      <c r="AD33" s="136">
        <f>$C33*VLOOKUP($A33,'Non-energy Multiplier'!$A$1:$AQ$44,COLUMN('Non-energy Multiplier'!AD$1),0)</f>
        <v>0</v>
      </c>
      <c r="AE33" s="136">
        <f>$C33*VLOOKUP($A33,'Non-energy Multiplier'!$A$1:$AQ$44,COLUMN('Non-energy Multiplier'!AE$1),0)</f>
        <v>0</v>
      </c>
      <c r="AF33" s="136">
        <f>$C33*VLOOKUP($A33,'Non-energy Multiplier'!$A$1:$AQ$44,COLUMN('Non-energy Multiplier'!AF$1),0)</f>
        <v>0</v>
      </c>
      <c r="AG33" s="136">
        <f>$C33*VLOOKUP($A33,'Non-energy Multiplier'!$A$1:$AQ$44,COLUMN('Non-energy Multiplier'!AG$1),0)</f>
        <v>0</v>
      </c>
      <c r="AH33" s="136">
        <f>$C33*VLOOKUP($A33,'Non-energy Multiplier'!$A$1:$AQ$44,COLUMN('Non-energy Multiplier'!AH$1),0)</f>
        <v>0</v>
      </c>
      <c r="AI33" s="136">
        <f>$C33*VLOOKUP($A33,'Non-energy Multiplier'!$A$1:$AQ$44,COLUMN('Non-energy Multiplier'!AI$1),0)</f>
        <v>0</v>
      </c>
      <c r="AJ33" s="136">
        <f>$C33*VLOOKUP($A33,'Non-energy Multiplier'!$A$1:$AQ$44,COLUMN('Non-energy Multiplier'!AJ$1),0)</f>
        <v>0</v>
      </c>
      <c r="AK33" s="136">
        <f>$C33*VLOOKUP($A33,'Non-energy Multiplier'!$A$1:$AQ$44,COLUMN('Non-energy Multiplier'!AK$1),0)</f>
        <v>0</v>
      </c>
      <c r="AL33" s="136">
        <f>$C33*VLOOKUP($A33,'Non-energy Multiplier'!$A$1:$AQ$44,COLUMN('Non-energy Multiplier'!AL$1),0)</f>
        <v>0</v>
      </c>
      <c r="AM33" s="136">
        <f>$C33*VLOOKUP($A33,'Non-energy Multiplier'!$A$1:$AQ$44,COLUMN('Non-energy Multiplier'!AM$1),0)</f>
        <v>0</v>
      </c>
      <c r="AN33" s="136">
        <f>$C33*VLOOKUP($A33,'Non-energy Multiplier'!$A$1:$AQ$44,COLUMN('Non-energy Multiplier'!AN$1),0)</f>
        <v>0</v>
      </c>
      <c r="AO33" s="136">
        <f>$C33*VLOOKUP($A33,'Non-energy Multiplier'!$A$1:$AQ$44,COLUMN('Non-energy Multiplier'!AO$1),0)</f>
        <v>0</v>
      </c>
      <c r="AP33" s="136">
        <f>$C33*VLOOKUP($A33,'Non-energy Multiplier'!$A$1:$AQ$44,COLUMN('Non-energy Multiplier'!AP$1),0)</f>
        <v>0</v>
      </c>
      <c r="AQ33" s="136">
        <f>$C33*VLOOKUP($A33,'Non-energy Multiplier'!$A$1:$AQ$44,COLUMN('Non-energy Multiplier'!AQ$1),0)</f>
        <v>0</v>
      </c>
      <c r="AR33" s="136" t="str">
        <f>VLOOKUP($A33,'Sector Match'!$A$1:$B$43,2,0)</f>
        <v>road vehicles 29</v>
      </c>
    </row>
    <row r="34" spans="1:44" x14ac:dyDescent="0.2">
      <c r="A34" s="12" t="s">
        <v>32</v>
      </c>
      <c r="B34" s="136">
        <f>'Non-energy Use 2019'!F146</f>
        <v>0</v>
      </c>
      <c r="C34" s="136">
        <f>'Non-energy Use 2020'!F146</f>
        <v>0</v>
      </c>
      <c r="D34" s="136">
        <f>$C34*VLOOKUP($A34,'Non-energy Multiplier'!$A$1:$AQ$44,COLUMN('Non-energy Multiplier'!D$1),0)</f>
        <v>0</v>
      </c>
      <c r="E34" s="136">
        <f>$C34*VLOOKUP($A34,'Non-energy Multiplier'!$A$1:$AQ$44,COLUMN('Non-energy Multiplier'!E$1),0)</f>
        <v>0</v>
      </c>
      <c r="F34" s="136">
        <f>$C34*VLOOKUP($A34,'Non-energy Multiplier'!$A$1:$AQ$44,COLUMN('Non-energy Multiplier'!F$1),0)</f>
        <v>0</v>
      </c>
      <c r="G34" s="136">
        <f>$C34*VLOOKUP($A34,'Non-energy Multiplier'!$A$1:$AQ$44,COLUMN('Non-energy Multiplier'!G$1),0)</f>
        <v>0</v>
      </c>
      <c r="H34" s="136">
        <f>$C34*VLOOKUP($A34,'Non-energy Multiplier'!$A$1:$AQ$44,COLUMN('Non-energy Multiplier'!H$1),0)</f>
        <v>0</v>
      </c>
      <c r="I34" s="136">
        <f>$C34*VLOOKUP($A34,'Non-energy Multiplier'!$A$1:$AQ$44,COLUMN('Non-energy Multiplier'!I$1),0)</f>
        <v>0</v>
      </c>
      <c r="J34" s="136">
        <f>$C34*VLOOKUP($A34,'Non-energy Multiplier'!$A$1:$AQ$44,COLUMN('Non-energy Multiplier'!J$1),0)</f>
        <v>0</v>
      </c>
      <c r="K34" s="136">
        <f>$C34*VLOOKUP($A34,'Non-energy Multiplier'!$A$1:$AQ$44,COLUMN('Non-energy Multiplier'!K$1),0)</f>
        <v>0</v>
      </c>
      <c r="L34" s="136">
        <f>$C34*VLOOKUP($A34,'Non-energy Multiplier'!$A$1:$AQ$44,COLUMN('Non-energy Multiplier'!L$1),0)</f>
        <v>0</v>
      </c>
      <c r="M34" s="136">
        <f>$C34*VLOOKUP($A34,'Non-energy Multiplier'!$A$1:$AQ$44,COLUMN('Non-energy Multiplier'!M$1),0)</f>
        <v>0</v>
      </c>
      <c r="N34" s="136">
        <f>$C34*VLOOKUP($A34,'Non-energy Multiplier'!$A$1:$AQ$44,COLUMN('Non-energy Multiplier'!N$1),0)</f>
        <v>0</v>
      </c>
      <c r="O34" s="136">
        <f>$C34*VLOOKUP($A34,'Non-energy Multiplier'!$A$1:$AQ$44,COLUMN('Non-energy Multiplier'!O$1),0)</f>
        <v>0</v>
      </c>
      <c r="P34" s="136">
        <f>$C34*VLOOKUP($A34,'Non-energy Multiplier'!$A$1:$AQ$44,COLUMN('Non-energy Multiplier'!P$1),0)</f>
        <v>0</v>
      </c>
      <c r="Q34" s="136">
        <f>$C34*VLOOKUP($A34,'Non-energy Multiplier'!$A$1:$AQ$44,COLUMN('Non-energy Multiplier'!Q$1),0)</f>
        <v>0</v>
      </c>
      <c r="R34" s="136">
        <f>$C34*VLOOKUP($A34,'Non-energy Multiplier'!$A$1:$AQ$44,COLUMN('Non-energy Multiplier'!R$1),0)</f>
        <v>0</v>
      </c>
      <c r="S34" s="136">
        <f>$C34*VLOOKUP($A34,'Non-energy Multiplier'!$A$1:$AQ$44,COLUMN('Non-energy Multiplier'!S$1),0)</f>
        <v>0</v>
      </c>
      <c r="T34" s="136">
        <f>$C34*VLOOKUP($A34,'Non-energy Multiplier'!$A$1:$AQ$44,COLUMN('Non-energy Multiplier'!T$1),0)</f>
        <v>0</v>
      </c>
      <c r="U34" s="136">
        <f>$C34*VLOOKUP($A34,'Non-energy Multiplier'!$A$1:$AQ$44,COLUMN('Non-energy Multiplier'!U$1),0)</f>
        <v>0</v>
      </c>
      <c r="V34" s="136">
        <f>$C34*VLOOKUP($A34,'Non-energy Multiplier'!$A$1:$AQ$44,COLUMN('Non-energy Multiplier'!V$1),0)</f>
        <v>0</v>
      </c>
      <c r="W34" s="136">
        <f>$C34*VLOOKUP($A34,'Non-energy Multiplier'!$A$1:$AQ$44,COLUMN('Non-energy Multiplier'!W$1),0)</f>
        <v>0</v>
      </c>
      <c r="X34" s="136">
        <f>$C34*VLOOKUP($A34,'Non-energy Multiplier'!$A$1:$AQ$44,COLUMN('Non-energy Multiplier'!X$1),0)</f>
        <v>0</v>
      </c>
      <c r="Y34" s="136">
        <f>$C34*VLOOKUP($A34,'Non-energy Multiplier'!$A$1:$AQ$44,COLUMN('Non-energy Multiplier'!Y$1),0)</f>
        <v>0</v>
      </c>
      <c r="Z34" s="136">
        <f>$C34*VLOOKUP($A34,'Non-energy Multiplier'!$A$1:$AQ$44,COLUMN('Non-energy Multiplier'!Z$1),0)</f>
        <v>0</v>
      </c>
      <c r="AA34" s="136">
        <f>$C34*VLOOKUP($A34,'Non-energy Multiplier'!$A$1:$AQ$44,COLUMN('Non-energy Multiplier'!AA$1),0)</f>
        <v>0</v>
      </c>
      <c r="AB34" s="136">
        <f>$C34*VLOOKUP($A34,'Non-energy Multiplier'!$A$1:$AQ$44,COLUMN('Non-energy Multiplier'!AB$1),0)</f>
        <v>0</v>
      </c>
      <c r="AC34" s="136">
        <f>$C34*VLOOKUP($A34,'Non-energy Multiplier'!$A$1:$AQ$44,COLUMN('Non-energy Multiplier'!AC$1),0)</f>
        <v>0</v>
      </c>
      <c r="AD34" s="136">
        <f>$C34*VLOOKUP($A34,'Non-energy Multiplier'!$A$1:$AQ$44,COLUMN('Non-energy Multiplier'!AD$1),0)</f>
        <v>0</v>
      </c>
      <c r="AE34" s="136">
        <f>$C34*VLOOKUP($A34,'Non-energy Multiplier'!$A$1:$AQ$44,COLUMN('Non-energy Multiplier'!AE$1),0)</f>
        <v>0</v>
      </c>
      <c r="AF34" s="136">
        <f>$C34*VLOOKUP($A34,'Non-energy Multiplier'!$A$1:$AQ$44,COLUMN('Non-energy Multiplier'!AF$1),0)</f>
        <v>0</v>
      </c>
      <c r="AG34" s="136">
        <f>$C34*VLOOKUP($A34,'Non-energy Multiplier'!$A$1:$AQ$44,COLUMN('Non-energy Multiplier'!AG$1),0)</f>
        <v>0</v>
      </c>
      <c r="AH34" s="136">
        <f>$C34*VLOOKUP($A34,'Non-energy Multiplier'!$A$1:$AQ$44,COLUMN('Non-energy Multiplier'!AH$1),0)</f>
        <v>0</v>
      </c>
      <c r="AI34" s="136">
        <f>$C34*VLOOKUP($A34,'Non-energy Multiplier'!$A$1:$AQ$44,COLUMN('Non-energy Multiplier'!AI$1),0)</f>
        <v>0</v>
      </c>
      <c r="AJ34" s="136">
        <f>$C34*VLOOKUP($A34,'Non-energy Multiplier'!$A$1:$AQ$44,COLUMN('Non-energy Multiplier'!AJ$1),0)</f>
        <v>0</v>
      </c>
      <c r="AK34" s="136">
        <f>$C34*VLOOKUP($A34,'Non-energy Multiplier'!$A$1:$AQ$44,COLUMN('Non-energy Multiplier'!AK$1),0)</f>
        <v>0</v>
      </c>
      <c r="AL34" s="136">
        <f>$C34*VLOOKUP($A34,'Non-energy Multiplier'!$A$1:$AQ$44,COLUMN('Non-energy Multiplier'!AL$1),0)</f>
        <v>0</v>
      </c>
      <c r="AM34" s="136">
        <f>$C34*VLOOKUP($A34,'Non-energy Multiplier'!$A$1:$AQ$44,COLUMN('Non-energy Multiplier'!AM$1),0)</f>
        <v>0</v>
      </c>
      <c r="AN34" s="136">
        <f>$C34*VLOOKUP($A34,'Non-energy Multiplier'!$A$1:$AQ$44,COLUMN('Non-energy Multiplier'!AN$1),0)</f>
        <v>0</v>
      </c>
      <c r="AO34" s="136">
        <f>$C34*VLOOKUP($A34,'Non-energy Multiplier'!$A$1:$AQ$44,COLUMN('Non-energy Multiplier'!AO$1),0)</f>
        <v>0</v>
      </c>
      <c r="AP34" s="136">
        <f>$C34*VLOOKUP($A34,'Non-energy Multiplier'!$A$1:$AQ$44,COLUMN('Non-energy Multiplier'!AP$1),0)</f>
        <v>0</v>
      </c>
      <c r="AQ34" s="136">
        <f>$C34*VLOOKUP($A34,'Non-energy Multiplier'!$A$1:$AQ$44,COLUMN('Non-energy Multiplier'!AQ$1),0)</f>
        <v>0</v>
      </c>
      <c r="AR34" s="136" t="str">
        <f>VLOOKUP($A34,'Sector Match'!$A$1:$B$43,2,0)</f>
        <v>nonroad vehicles 30</v>
      </c>
    </row>
    <row r="35" spans="1:44" x14ac:dyDescent="0.2">
      <c r="A35" s="12" t="s">
        <v>33</v>
      </c>
      <c r="B35" s="136">
        <f>'Non-energy Use 2019'!F147</f>
        <v>0</v>
      </c>
      <c r="C35" s="136">
        <f>'Non-energy Use 2020'!F147</f>
        <v>0</v>
      </c>
      <c r="D35" s="136">
        <f>$C35*VLOOKUP($A35,'Non-energy Multiplier'!$A$1:$AQ$44,COLUMN('Non-energy Multiplier'!D$1),0)</f>
        <v>0</v>
      </c>
      <c r="E35" s="136">
        <f>$C35*VLOOKUP($A35,'Non-energy Multiplier'!$A$1:$AQ$44,COLUMN('Non-energy Multiplier'!E$1),0)</f>
        <v>0</v>
      </c>
      <c r="F35" s="136">
        <f>$C35*VLOOKUP($A35,'Non-energy Multiplier'!$A$1:$AQ$44,COLUMN('Non-energy Multiplier'!F$1),0)</f>
        <v>0</v>
      </c>
      <c r="G35" s="136">
        <f>$C35*VLOOKUP($A35,'Non-energy Multiplier'!$A$1:$AQ$44,COLUMN('Non-energy Multiplier'!G$1),0)</f>
        <v>0</v>
      </c>
      <c r="H35" s="136">
        <f>$C35*VLOOKUP($A35,'Non-energy Multiplier'!$A$1:$AQ$44,COLUMN('Non-energy Multiplier'!H$1),0)</f>
        <v>0</v>
      </c>
      <c r="I35" s="136">
        <f>$C35*VLOOKUP($A35,'Non-energy Multiplier'!$A$1:$AQ$44,COLUMN('Non-energy Multiplier'!I$1),0)</f>
        <v>0</v>
      </c>
      <c r="J35" s="136">
        <f>$C35*VLOOKUP($A35,'Non-energy Multiplier'!$A$1:$AQ$44,COLUMN('Non-energy Multiplier'!J$1),0)</f>
        <v>0</v>
      </c>
      <c r="K35" s="136">
        <f>$C35*VLOOKUP($A35,'Non-energy Multiplier'!$A$1:$AQ$44,COLUMN('Non-energy Multiplier'!K$1),0)</f>
        <v>0</v>
      </c>
      <c r="L35" s="136">
        <f>$C35*VLOOKUP($A35,'Non-energy Multiplier'!$A$1:$AQ$44,COLUMN('Non-energy Multiplier'!L$1),0)</f>
        <v>0</v>
      </c>
      <c r="M35" s="136">
        <f>$C35*VLOOKUP($A35,'Non-energy Multiplier'!$A$1:$AQ$44,COLUMN('Non-energy Multiplier'!M$1),0)</f>
        <v>0</v>
      </c>
      <c r="N35" s="136">
        <f>$C35*VLOOKUP($A35,'Non-energy Multiplier'!$A$1:$AQ$44,COLUMN('Non-energy Multiplier'!N$1),0)</f>
        <v>0</v>
      </c>
      <c r="O35" s="136">
        <f>$C35*VLOOKUP($A35,'Non-energy Multiplier'!$A$1:$AQ$44,COLUMN('Non-energy Multiplier'!O$1),0)</f>
        <v>0</v>
      </c>
      <c r="P35" s="136">
        <f>$C35*VLOOKUP($A35,'Non-energy Multiplier'!$A$1:$AQ$44,COLUMN('Non-energy Multiplier'!P$1),0)</f>
        <v>0</v>
      </c>
      <c r="Q35" s="136">
        <f>$C35*VLOOKUP($A35,'Non-energy Multiplier'!$A$1:$AQ$44,COLUMN('Non-energy Multiplier'!Q$1),0)</f>
        <v>0</v>
      </c>
      <c r="R35" s="136">
        <f>$C35*VLOOKUP($A35,'Non-energy Multiplier'!$A$1:$AQ$44,COLUMN('Non-energy Multiplier'!R$1),0)</f>
        <v>0</v>
      </c>
      <c r="S35" s="136">
        <f>$C35*VLOOKUP($A35,'Non-energy Multiplier'!$A$1:$AQ$44,COLUMN('Non-energy Multiplier'!S$1),0)</f>
        <v>0</v>
      </c>
      <c r="T35" s="136">
        <f>$C35*VLOOKUP($A35,'Non-energy Multiplier'!$A$1:$AQ$44,COLUMN('Non-energy Multiplier'!T$1),0)</f>
        <v>0</v>
      </c>
      <c r="U35" s="136">
        <f>$C35*VLOOKUP($A35,'Non-energy Multiplier'!$A$1:$AQ$44,COLUMN('Non-energy Multiplier'!U$1),0)</f>
        <v>0</v>
      </c>
      <c r="V35" s="136">
        <f>$C35*VLOOKUP($A35,'Non-energy Multiplier'!$A$1:$AQ$44,COLUMN('Non-energy Multiplier'!V$1),0)</f>
        <v>0</v>
      </c>
      <c r="W35" s="136">
        <f>$C35*VLOOKUP($A35,'Non-energy Multiplier'!$A$1:$AQ$44,COLUMN('Non-energy Multiplier'!W$1),0)</f>
        <v>0</v>
      </c>
      <c r="X35" s="136">
        <f>$C35*VLOOKUP($A35,'Non-energy Multiplier'!$A$1:$AQ$44,COLUMN('Non-energy Multiplier'!X$1),0)</f>
        <v>0</v>
      </c>
      <c r="Y35" s="136">
        <f>$C35*VLOOKUP($A35,'Non-energy Multiplier'!$A$1:$AQ$44,COLUMN('Non-energy Multiplier'!Y$1),0)</f>
        <v>0</v>
      </c>
      <c r="Z35" s="136">
        <f>$C35*VLOOKUP($A35,'Non-energy Multiplier'!$A$1:$AQ$44,COLUMN('Non-energy Multiplier'!Z$1),0)</f>
        <v>0</v>
      </c>
      <c r="AA35" s="136">
        <f>$C35*VLOOKUP($A35,'Non-energy Multiplier'!$A$1:$AQ$44,COLUMN('Non-energy Multiplier'!AA$1),0)</f>
        <v>0</v>
      </c>
      <c r="AB35" s="136">
        <f>$C35*VLOOKUP($A35,'Non-energy Multiplier'!$A$1:$AQ$44,COLUMN('Non-energy Multiplier'!AB$1),0)</f>
        <v>0</v>
      </c>
      <c r="AC35" s="136">
        <f>$C35*VLOOKUP($A35,'Non-energy Multiplier'!$A$1:$AQ$44,COLUMN('Non-energy Multiplier'!AC$1),0)</f>
        <v>0</v>
      </c>
      <c r="AD35" s="136">
        <f>$C35*VLOOKUP($A35,'Non-energy Multiplier'!$A$1:$AQ$44,COLUMN('Non-energy Multiplier'!AD$1),0)</f>
        <v>0</v>
      </c>
      <c r="AE35" s="136">
        <f>$C35*VLOOKUP($A35,'Non-energy Multiplier'!$A$1:$AQ$44,COLUMN('Non-energy Multiplier'!AE$1),0)</f>
        <v>0</v>
      </c>
      <c r="AF35" s="136">
        <f>$C35*VLOOKUP($A35,'Non-energy Multiplier'!$A$1:$AQ$44,COLUMN('Non-energy Multiplier'!AF$1),0)</f>
        <v>0</v>
      </c>
      <c r="AG35" s="136">
        <f>$C35*VLOOKUP($A35,'Non-energy Multiplier'!$A$1:$AQ$44,COLUMN('Non-energy Multiplier'!AG$1),0)</f>
        <v>0</v>
      </c>
      <c r="AH35" s="136">
        <f>$C35*VLOOKUP($A35,'Non-energy Multiplier'!$A$1:$AQ$44,COLUMN('Non-energy Multiplier'!AH$1),0)</f>
        <v>0</v>
      </c>
      <c r="AI35" s="136">
        <f>$C35*VLOOKUP($A35,'Non-energy Multiplier'!$A$1:$AQ$44,COLUMN('Non-energy Multiplier'!AI$1),0)</f>
        <v>0</v>
      </c>
      <c r="AJ35" s="136">
        <f>$C35*VLOOKUP($A35,'Non-energy Multiplier'!$A$1:$AQ$44,COLUMN('Non-energy Multiplier'!AJ$1),0)</f>
        <v>0</v>
      </c>
      <c r="AK35" s="136">
        <f>$C35*VLOOKUP($A35,'Non-energy Multiplier'!$A$1:$AQ$44,COLUMN('Non-energy Multiplier'!AK$1),0)</f>
        <v>0</v>
      </c>
      <c r="AL35" s="136">
        <f>$C35*VLOOKUP($A35,'Non-energy Multiplier'!$A$1:$AQ$44,COLUMN('Non-energy Multiplier'!AL$1),0)</f>
        <v>0</v>
      </c>
      <c r="AM35" s="136">
        <f>$C35*VLOOKUP($A35,'Non-energy Multiplier'!$A$1:$AQ$44,COLUMN('Non-energy Multiplier'!AM$1),0)</f>
        <v>0</v>
      </c>
      <c r="AN35" s="136">
        <f>$C35*VLOOKUP($A35,'Non-energy Multiplier'!$A$1:$AQ$44,COLUMN('Non-energy Multiplier'!AN$1),0)</f>
        <v>0</v>
      </c>
      <c r="AO35" s="136">
        <f>$C35*VLOOKUP($A35,'Non-energy Multiplier'!$A$1:$AQ$44,COLUMN('Non-energy Multiplier'!AO$1),0)</f>
        <v>0</v>
      </c>
      <c r="AP35" s="136">
        <f>$C35*VLOOKUP($A35,'Non-energy Multiplier'!$A$1:$AQ$44,COLUMN('Non-energy Multiplier'!AP$1),0)</f>
        <v>0</v>
      </c>
      <c r="AQ35" s="136">
        <f>$C35*VLOOKUP($A35,'Non-energy Multiplier'!$A$1:$AQ$44,COLUMN('Non-energy Multiplier'!AQ$1),0)</f>
        <v>0</v>
      </c>
      <c r="AR35" s="136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6">
        <f>'Non-energy Use 2019'!F148</f>
        <v>0</v>
      </c>
      <c r="C36" s="136">
        <f>'Non-energy Use 2020'!F148</f>
        <v>0</v>
      </c>
      <c r="D36" s="136">
        <f>$C36*VLOOKUP($A36,'Non-energy Multiplier'!$A$1:$AQ$44,COLUMN('Non-energy Multiplier'!D$1),0)</f>
        <v>0</v>
      </c>
      <c r="E36" s="136">
        <f>$C36*VLOOKUP($A36,'Non-energy Multiplier'!$A$1:$AQ$44,COLUMN('Non-energy Multiplier'!E$1),0)</f>
        <v>0</v>
      </c>
      <c r="F36" s="136">
        <f>$C36*VLOOKUP($A36,'Non-energy Multiplier'!$A$1:$AQ$44,COLUMN('Non-energy Multiplier'!F$1),0)</f>
        <v>0</v>
      </c>
      <c r="G36" s="136">
        <f>$C36*VLOOKUP($A36,'Non-energy Multiplier'!$A$1:$AQ$44,COLUMN('Non-energy Multiplier'!G$1),0)</f>
        <v>0</v>
      </c>
      <c r="H36" s="136">
        <f>$C36*VLOOKUP($A36,'Non-energy Multiplier'!$A$1:$AQ$44,COLUMN('Non-energy Multiplier'!H$1),0)</f>
        <v>0</v>
      </c>
      <c r="I36" s="136">
        <f>$C36*VLOOKUP($A36,'Non-energy Multiplier'!$A$1:$AQ$44,COLUMN('Non-energy Multiplier'!I$1),0)</f>
        <v>0</v>
      </c>
      <c r="J36" s="136">
        <f>$C36*VLOOKUP($A36,'Non-energy Multiplier'!$A$1:$AQ$44,COLUMN('Non-energy Multiplier'!J$1),0)</f>
        <v>0</v>
      </c>
      <c r="K36" s="136">
        <f>$C36*VLOOKUP($A36,'Non-energy Multiplier'!$A$1:$AQ$44,COLUMN('Non-energy Multiplier'!K$1),0)</f>
        <v>0</v>
      </c>
      <c r="L36" s="136">
        <f>$C36*VLOOKUP($A36,'Non-energy Multiplier'!$A$1:$AQ$44,COLUMN('Non-energy Multiplier'!L$1),0)</f>
        <v>0</v>
      </c>
      <c r="M36" s="136">
        <f>$C36*VLOOKUP($A36,'Non-energy Multiplier'!$A$1:$AQ$44,COLUMN('Non-energy Multiplier'!M$1),0)</f>
        <v>0</v>
      </c>
      <c r="N36" s="136">
        <f>$C36*VLOOKUP($A36,'Non-energy Multiplier'!$A$1:$AQ$44,COLUMN('Non-energy Multiplier'!N$1),0)</f>
        <v>0</v>
      </c>
      <c r="O36" s="136">
        <f>$C36*VLOOKUP($A36,'Non-energy Multiplier'!$A$1:$AQ$44,COLUMN('Non-energy Multiplier'!O$1),0)</f>
        <v>0</v>
      </c>
      <c r="P36" s="136">
        <f>$C36*VLOOKUP($A36,'Non-energy Multiplier'!$A$1:$AQ$44,COLUMN('Non-energy Multiplier'!P$1),0)</f>
        <v>0</v>
      </c>
      <c r="Q36" s="136">
        <f>$C36*VLOOKUP($A36,'Non-energy Multiplier'!$A$1:$AQ$44,COLUMN('Non-energy Multiplier'!Q$1),0)</f>
        <v>0</v>
      </c>
      <c r="R36" s="136">
        <f>$C36*VLOOKUP($A36,'Non-energy Multiplier'!$A$1:$AQ$44,COLUMN('Non-energy Multiplier'!R$1),0)</f>
        <v>0</v>
      </c>
      <c r="S36" s="136">
        <f>$C36*VLOOKUP($A36,'Non-energy Multiplier'!$A$1:$AQ$44,COLUMN('Non-energy Multiplier'!S$1),0)</f>
        <v>0</v>
      </c>
      <c r="T36" s="136">
        <f>$C36*VLOOKUP($A36,'Non-energy Multiplier'!$A$1:$AQ$44,COLUMN('Non-energy Multiplier'!T$1),0)</f>
        <v>0</v>
      </c>
      <c r="U36" s="136">
        <f>$C36*VLOOKUP($A36,'Non-energy Multiplier'!$A$1:$AQ$44,COLUMN('Non-energy Multiplier'!U$1),0)</f>
        <v>0</v>
      </c>
      <c r="V36" s="136">
        <f>$C36*VLOOKUP($A36,'Non-energy Multiplier'!$A$1:$AQ$44,COLUMN('Non-energy Multiplier'!V$1),0)</f>
        <v>0</v>
      </c>
      <c r="W36" s="136">
        <f>$C36*VLOOKUP($A36,'Non-energy Multiplier'!$A$1:$AQ$44,COLUMN('Non-energy Multiplier'!W$1),0)</f>
        <v>0</v>
      </c>
      <c r="X36" s="136">
        <f>$C36*VLOOKUP($A36,'Non-energy Multiplier'!$A$1:$AQ$44,COLUMN('Non-energy Multiplier'!X$1),0)</f>
        <v>0</v>
      </c>
      <c r="Y36" s="136">
        <f>$C36*VLOOKUP($A36,'Non-energy Multiplier'!$A$1:$AQ$44,COLUMN('Non-energy Multiplier'!Y$1),0)</f>
        <v>0</v>
      </c>
      <c r="Z36" s="136">
        <f>$C36*VLOOKUP($A36,'Non-energy Multiplier'!$A$1:$AQ$44,COLUMN('Non-energy Multiplier'!Z$1),0)</f>
        <v>0</v>
      </c>
      <c r="AA36" s="136">
        <f>$C36*VLOOKUP($A36,'Non-energy Multiplier'!$A$1:$AQ$44,COLUMN('Non-energy Multiplier'!AA$1),0)</f>
        <v>0</v>
      </c>
      <c r="AB36" s="136">
        <f>$C36*VLOOKUP($A36,'Non-energy Multiplier'!$A$1:$AQ$44,COLUMN('Non-energy Multiplier'!AB$1),0)</f>
        <v>0</v>
      </c>
      <c r="AC36" s="136">
        <f>$C36*VLOOKUP($A36,'Non-energy Multiplier'!$A$1:$AQ$44,COLUMN('Non-energy Multiplier'!AC$1),0)</f>
        <v>0</v>
      </c>
      <c r="AD36" s="136">
        <f>$C36*VLOOKUP($A36,'Non-energy Multiplier'!$A$1:$AQ$44,COLUMN('Non-energy Multiplier'!AD$1),0)</f>
        <v>0</v>
      </c>
      <c r="AE36" s="136">
        <f>$C36*VLOOKUP($A36,'Non-energy Multiplier'!$A$1:$AQ$44,COLUMN('Non-energy Multiplier'!AE$1),0)</f>
        <v>0</v>
      </c>
      <c r="AF36" s="136">
        <f>$C36*VLOOKUP($A36,'Non-energy Multiplier'!$A$1:$AQ$44,COLUMN('Non-energy Multiplier'!AF$1),0)</f>
        <v>0</v>
      </c>
      <c r="AG36" s="136">
        <f>$C36*VLOOKUP($A36,'Non-energy Multiplier'!$A$1:$AQ$44,COLUMN('Non-energy Multiplier'!AG$1),0)</f>
        <v>0</v>
      </c>
      <c r="AH36" s="136">
        <f>$C36*VLOOKUP($A36,'Non-energy Multiplier'!$A$1:$AQ$44,COLUMN('Non-energy Multiplier'!AH$1),0)</f>
        <v>0</v>
      </c>
      <c r="AI36" s="136">
        <f>$C36*VLOOKUP($A36,'Non-energy Multiplier'!$A$1:$AQ$44,COLUMN('Non-energy Multiplier'!AI$1),0)</f>
        <v>0</v>
      </c>
      <c r="AJ36" s="136">
        <f>$C36*VLOOKUP($A36,'Non-energy Multiplier'!$A$1:$AQ$44,COLUMN('Non-energy Multiplier'!AJ$1),0)</f>
        <v>0</v>
      </c>
      <c r="AK36" s="136">
        <f>$C36*VLOOKUP($A36,'Non-energy Multiplier'!$A$1:$AQ$44,COLUMN('Non-energy Multiplier'!AK$1),0)</f>
        <v>0</v>
      </c>
      <c r="AL36" s="136">
        <f>$C36*VLOOKUP($A36,'Non-energy Multiplier'!$A$1:$AQ$44,COLUMN('Non-energy Multiplier'!AL$1),0)</f>
        <v>0</v>
      </c>
      <c r="AM36" s="136">
        <f>$C36*VLOOKUP($A36,'Non-energy Multiplier'!$A$1:$AQ$44,COLUMN('Non-energy Multiplier'!AM$1),0)</f>
        <v>0</v>
      </c>
      <c r="AN36" s="136">
        <f>$C36*VLOOKUP($A36,'Non-energy Multiplier'!$A$1:$AQ$44,COLUMN('Non-energy Multiplier'!AN$1),0)</f>
        <v>0</v>
      </c>
      <c r="AO36" s="136">
        <f>$C36*VLOOKUP($A36,'Non-energy Multiplier'!$A$1:$AQ$44,COLUMN('Non-energy Multiplier'!AO$1),0)</f>
        <v>0</v>
      </c>
      <c r="AP36" s="136">
        <f>$C36*VLOOKUP($A36,'Non-energy Multiplier'!$A$1:$AQ$44,COLUMN('Non-energy Multiplier'!AP$1),0)</f>
        <v>0</v>
      </c>
      <c r="AQ36" s="136">
        <f>$C36*VLOOKUP($A36,'Non-energy Multiplier'!$A$1:$AQ$44,COLUMN('Non-energy Multiplier'!AQ$1),0)</f>
        <v>0</v>
      </c>
      <c r="AR36" s="136" t="str">
        <f>VLOOKUP($A36,'Sector Match'!$A$1:$B$43,2,0)</f>
        <v>computers and electronics 26</v>
      </c>
    </row>
    <row r="37" spans="1:44" x14ac:dyDescent="0.2">
      <c r="A37" s="12" t="s">
        <v>35</v>
      </c>
      <c r="B37" s="136">
        <f>'Non-energy Use 2019'!F149</f>
        <v>0</v>
      </c>
      <c r="C37" s="136">
        <f>'Non-energy Use 2020'!F149</f>
        <v>0</v>
      </c>
      <c r="D37" s="136">
        <f>$C37*VLOOKUP($A37,'Non-energy Multiplier'!$A$1:$AQ$44,COLUMN('Non-energy Multiplier'!D$1),0)</f>
        <v>0</v>
      </c>
      <c r="E37" s="136">
        <f>$C37*VLOOKUP($A37,'Non-energy Multiplier'!$A$1:$AQ$44,COLUMN('Non-energy Multiplier'!E$1),0)</f>
        <v>0</v>
      </c>
      <c r="F37" s="136">
        <f>$C37*VLOOKUP($A37,'Non-energy Multiplier'!$A$1:$AQ$44,COLUMN('Non-energy Multiplier'!F$1),0)</f>
        <v>0</v>
      </c>
      <c r="G37" s="136">
        <f>$C37*VLOOKUP($A37,'Non-energy Multiplier'!$A$1:$AQ$44,COLUMN('Non-energy Multiplier'!G$1),0)</f>
        <v>0</v>
      </c>
      <c r="H37" s="136">
        <f>$C37*VLOOKUP($A37,'Non-energy Multiplier'!$A$1:$AQ$44,COLUMN('Non-energy Multiplier'!H$1),0)</f>
        <v>0</v>
      </c>
      <c r="I37" s="136">
        <f>$C37*VLOOKUP($A37,'Non-energy Multiplier'!$A$1:$AQ$44,COLUMN('Non-energy Multiplier'!I$1),0)</f>
        <v>0</v>
      </c>
      <c r="J37" s="136">
        <f>$C37*VLOOKUP($A37,'Non-energy Multiplier'!$A$1:$AQ$44,COLUMN('Non-energy Multiplier'!J$1),0)</f>
        <v>0</v>
      </c>
      <c r="K37" s="136">
        <f>$C37*VLOOKUP($A37,'Non-energy Multiplier'!$A$1:$AQ$44,COLUMN('Non-energy Multiplier'!K$1),0)</f>
        <v>0</v>
      </c>
      <c r="L37" s="136">
        <f>$C37*VLOOKUP($A37,'Non-energy Multiplier'!$A$1:$AQ$44,COLUMN('Non-energy Multiplier'!L$1),0)</f>
        <v>0</v>
      </c>
      <c r="M37" s="136">
        <f>$C37*VLOOKUP($A37,'Non-energy Multiplier'!$A$1:$AQ$44,COLUMN('Non-energy Multiplier'!M$1),0)</f>
        <v>0</v>
      </c>
      <c r="N37" s="136">
        <f>$C37*VLOOKUP($A37,'Non-energy Multiplier'!$A$1:$AQ$44,COLUMN('Non-energy Multiplier'!N$1),0)</f>
        <v>0</v>
      </c>
      <c r="O37" s="136">
        <f>$C37*VLOOKUP($A37,'Non-energy Multiplier'!$A$1:$AQ$44,COLUMN('Non-energy Multiplier'!O$1),0)</f>
        <v>0</v>
      </c>
      <c r="P37" s="136">
        <f>$C37*VLOOKUP($A37,'Non-energy Multiplier'!$A$1:$AQ$44,COLUMN('Non-energy Multiplier'!P$1),0)</f>
        <v>0</v>
      </c>
      <c r="Q37" s="136">
        <f>$C37*VLOOKUP($A37,'Non-energy Multiplier'!$A$1:$AQ$44,COLUMN('Non-energy Multiplier'!Q$1),0)</f>
        <v>0</v>
      </c>
      <c r="R37" s="136">
        <f>$C37*VLOOKUP($A37,'Non-energy Multiplier'!$A$1:$AQ$44,COLUMN('Non-energy Multiplier'!R$1),0)</f>
        <v>0</v>
      </c>
      <c r="S37" s="136">
        <f>$C37*VLOOKUP($A37,'Non-energy Multiplier'!$A$1:$AQ$44,COLUMN('Non-energy Multiplier'!S$1),0)</f>
        <v>0</v>
      </c>
      <c r="T37" s="136">
        <f>$C37*VLOOKUP($A37,'Non-energy Multiplier'!$A$1:$AQ$44,COLUMN('Non-energy Multiplier'!T$1),0)</f>
        <v>0</v>
      </c>
      <c r="U37" s="136">
        <f>$C37*VLOOKUP($A37,'Non-energy Multiplier'!$A$1:$AQ$44,COLUMN('Non-energy Multiplier'!U$1),0)</f>
        <v>0</v>
      </c>
      <c r="V37" s="136">
        <f>$C37*VLOOKUP($A37,'Non-energy Multiplier'!$A$1:$AQ$44,COLUMN('Non-energy Multiplier'!V$1),0)</f>
        <v>0</v>
      </c>
      <c r="W37" s="136">
        <f>$C37*VLOOKUP($A37,'Non-energy Multiplier'!$A$1:$AQ$44,COLUMN('Non-energy Multiplier'!W$1),0)</f>
        <v>0</v>
      </c>
      <c r="X37" s="136">
        <f>$C37*VLOOKUP($A37,'Non-energy Multiplier'!$A$1:$AQ$44,COLUMN('Non-energy Multiplier'!X$1),0)</f>
        <v>0</v>
      </c>
      <c r="Y37" s="136">
        <f>$C37*VLOOKUP($A37,'Non-energy Multiplier'!$A$1:$AQ$44,COLUMN('Non-energy Multiplier'!Y$1),0)</f>
        <v>0</v>
      </c>
      <c r="Z37" s="136">
        <f>$C37*VLOOKUP($A37,'Non-energy Multiplier'!$A$1:$AQ$44,COLUMN('Non-energy Multiplier'!Z$1),0)</f>
        <v>0</v>
      </c>
      <c r="AA37" s="136">
        <f>$C37*VLOOKUP($A37,'Non-energy Multiplier'!$A$1:$AQ$44,COLUMN('Non-energy Multiplier'!AA$1),0)</f>
        <v>0</v>
      </c>
      <c r="AB37" s="136">
        <f>$C37*VLOOKUP($A37,'Non-energy Multiplier'!$A$1:$AQ$44,COLUMN('Non-energy Multiplier'!AB$1),0)</f>
        <v>0</v>
      </c>
      <c r="AC37" s="136">
        <f>$C37*VLOOKUP($A37,'Non-energy Multiplier'!$A$1:$AQ$44,COLUMN('Non-energy Multiplier'!AC$1),0)</f>
        <v>0</v>
      </c>
      <c r="AD37" s="136">
        <f>$C37*VLOOKUP($A37,'Non-energy Multiplier'!$A$1:$AQ$44,COLUMN('Non-energy Multiplier'!AD$1),0)</f>
        <v>0</v>
      </c>
      <c r="AE37" s="136">
        <f>$C37*VLOOKUP($A37,'Non-energy Multiplier'!$A$1:$AQ$44,COLUMN('Non-energy Multiplier'!AE$1),0)</f>
        <v>0</v>
      </c>
      <c r="AF37" s="136">
        <f>$C37*VLOOKUP($A37,'Non-energy Multiplier'!$A$1:$AQ$44,COLUMN('Non-energy Multiplier'!AF$1),0)</f>
        <v>0</v>
      </c>
      <c r="AG37" s="136">
        <f>$C37*VLOOKUP($A37,'Non-energy Multiplier'!$A$1:$AQ$44,COLUMN('Non-energy Multiplier'!AG$1),0)</f>
        <v>0</v>
      </c>
      <c r="AH37" s="136">
        <f>$C37*VLOOKUP($A37,'Non-energy Multiplier'!$A$1:$AQ$44,COLUMN('Non-energy Multiplier'!AH$1),0)</f>
        <v>0</v>
      </c>
      <c r="AI37" s="136">
        <f>$C37*VLOOKUP($A37,'Non-energy Multiplier'!$A$1:$AQ$44,COLUMN('Non-energy Multiplier'!AI$1),0)</f>
        <v>0</v>
      </c>
      <c r="AJ37" s="136">
        <f>$C37*VLOOKUP($A37,'Non-energy Multiplier'!$A$1:$AQ$44,COLUMN('Non-energy Multiplier'!AJ$1),0)</f>
        <v>0</v>
      </c>
      <c r="AK37" s="136">
        <f>$C37*VLOOKUP($A37,'Non-energy Multiplier'!$A$1:$AQ$44,COLUMN('Non-energy Multiplier'!AK$1),0)</f>
        <v>0</v>
      </c>
      <c r="AL37" s="136">
        <f>$C37*VLOOKUP($A37,'Non-energy Multiplier'!$A$1:$AQ$44,COLUMN('Non-energy Multiplier'!AL$1),0)</f>
        <v>0</v>
      </c>
      <c r="AM37" s="136">
        <f>$C37*VLOOKUP($A37,'Non-energy Multiplier'!$A$1:$AQ$44,COLUMN('Non-energy Multiplier'!AM$1),0)</f>
        <v>0</v>
      </c>
      <c r="AN37" s="136">
        <f>$C37*VLOOKUP($A37,'Non-energy Multiplier'!$A$1:$AQ$44,COLUMN('Non-energy Multiplier'!AN$1),0)</f>
        <v>0</v>
      </c>
      <c r="AO37" s="136">
        <f>$C37*VLOOKUP($A37,'Non-energy Multiplier'!$A$1:$AQ$44,COLUMN('Non-energy Multiplier'!AO$1),0)</f>
        <v>0</v>
      </c>
      <c r="AP37" s="136">
        <f>$C37*VLOOKUP($A37,'Non-energy Multiplier'!$A$1:$AQ$44,COLUMN('Non-energy Multiplier'!AP$1),0)</f>
        <v>0</v>
      </c>
      <c r="AQ37" s="136">
        <f>$C37*VLOOKUP($A37,'Non-energy Multiplier'!$A$1:$AQ$44,COLUMN('Non-energy Multiplier'!AQ$1),0)</f>
        <v>0</v>
      </c>
      <c r="AR37" s="136" t="str">
        <f>VLOOKUP($A37,'Sector Match'!$A$1:$B$43,2,0)</f>
        <v>computers and electronics 26</v>
      </c>
    </row>
    <row r="38" spans="1:44" x14ac:dyDescent="0.2">
      <c r="A38" s="12" t="s">
        <v>36</v>
      </c>
      <c r="B38" s="136">
        <f>'Non-energy Use 2019'!F150</f>
        <v>0</v>
      </c>
      <c r="C38" s="136">
        <f>'Non-energy Use 2020'!F150</f>
        <v>0</v>
      </c>
      <c r="D38" s="136">
        <f>$C38*VLOOKUP($A38,'Non-energy Multiplier'!$A$1:$AQ$44,COLUMN('Non-energy Multiplier'!D$1),0)</f>
        <v>0</v>
      </c>
      <c r="E38" s="136">
        <f>$C38*VLOOKUP($A38,'Non-energy Multiplier'!$A$1:$AQ$44,COLUMN('Non-energy Multiplier'!E$1),0)</f>
        <v>0</v>
      </c>
      <c r="F38" s="136">
        <f>$C38*VLOOKUP($A38,'Non-energy Multiplier'!$A$1:$AQ$44,COLUMN('Non-energy Multiplier'!F$1),0)</f>
        <v>0</v>
      </c>
      <c r="G38" s="136">
        <f>$C38*VLOOKUP($A38,'Non-energy Multiplier'!$A$1:$AQ$44,COLUMN('Non-energy Multiplier'!G$1),0)</f>
        <v>0</v>
      </c>
      <c r="H38" s="136">
        <f>$C38*VLOOKUP($A38,'Non-energy Multiplier'!$A$1:$AQ$44,COLUMN('Non-energy Multiplier'!H$1),0)</f>
        <v>0</v>
      </c>
      <c r="I38" s="136">
        <f>$C38*VLOOKUP($A38,'Non-energy Multiplier'!$A$1:$AQ$44,COLUMN('Non-energy Multiplier'!I$1),0)</f>
        <v>0</v>
      </c>
      <c r="J38" s="136">
        <f>$C38*VLOOKUP($A38,'Non-energy Multiplier'!$A$1:$AQ$44,COLUMN('Non-energy Multiplier'!J$1),0)</f>
        <v>0</v>
      </c>
      <c r="K38" s="136">
        <f>$C38*VLOOKUP($A38,'Non-energy Multiplier'!$A$1:$AQ$44,COLUMN('Non-energy Multiplier'!K$1),0)</f>
        <v>0</v>
      </c>
      <c r="L38" s="136">
        <f>$C38*VLOOKUP($A38,'Non-energy Multiplier'!$A$1:$AQ$44,COLUMN('Non-energy Multiplier'!L$1),0)</f>
        <v>0</v>
      </c>
      <c r="M38" s="136">
        <f>$C38*VLOOKUP($A38,'Non-energy Multiplier'!$A$1:$AQ$44,COLUMN('Non-energy Multiplier'!M$1),0)</f>
        <v>0</v>
      </c>
      <c r="N38" s="136">
        <f>$C38*VLOOKUP($A38,'Non-energy Multiplier'!$A$1:$AQ$44,COLUMN('Non-energy Multiplier'!N$1),0)</f>
        <v>0</v>
      </c>
      <c r="O38" s="136">
        <f>$C38*VLOOKUP($A38,'Non-energy Multiplier'!$A$1:$AQ$44,COLUMN('Non-energy Multiplier'!O$1),0)</f>
        <v>0</v>
      </c>
      <c r="P38" s="136">
        <f>$C38*VLOOKUP($A38,'Non-energy Multiplier'!$A$1:$AQ$44,COLUMN('Non-energy Multiplier'!P$1),0)</f>
        <v>0</v>
      </c>
      <c r="Q38" s="136">
        <f>$C38*VLOOKUP($A38,'Non-energy Multiplier'!$A$1:$AQ$44,COLUMN('Non-energy Multiplier'!Q$1),0)</f>
        <v>0</v>
      </c>
      <c r="R38" s="136">
        <f>$C38*VLOOKUP($A38,'Non-energy Multiplier'!$A$1:$AQ$44,COLUMN('Non-energy Multiplier'!R$1),0)</f>
        <v>0</v>
      </c>
      <c r="S38" s="136">
        <f>$C38*VLOOKUP($A38,'Non-energy Multiplier'!$A$1:$AQ$44,COLUMN('Non-energy Multiplier'!S$1),0)</f>
        <v>0</v>
      </c>
      <c r="T38" s="136">
        <f>$C38*VLOOKUP($A38,'Non-energy Multiplier'!$A$1:$AQ$44,COLUMN('Non-energy Multiplier'!T$1),0)</f>
        <v>0</v>
      </c>
      <c r="U38" s="136">
        <f>$C38*VLOOKUP($A38,'Non-energy Multiplier'!$A$1:$AQ$44,COLUMN('Non-energy Multiplier'!U$1),0)</f>
        <v>0</v>
      </c>
      <c r="V38" s="136">
        <f>$C38*VLOOKUP($A38,'Non-energy Multiplier'!$A$1:$AQ$44,COLUMN('Non-energy Multiplier'!V$1),0)</f>
        <v>0</v>
      </c>
      <c r="W38" s="136">
        <f>$C38*VLOOKUP($A38,'Non-energy Multiplier'!$A$1:$AQ$44,COLUMN('Non-energy Multiplier'!W$1),0)</f>
        <v>0</v>
      </c>
      <c r="X38" s="136">
        <f>$C38*VLOOKUP($A38,'Non-energy Multiplier'!$A$1:$AQ$44,COLUMN('Non-energy Multiplier'!X$1),0)</f>
        <v>0</v>
      </c>
      <c r="Y38" s="136">
        <f>$C38*VLOOKUP($A38,'Non-energy Multiplier'!$A$1:$AQ$44,COLUMN('Non-energy Multiplier'!Y$1),0)</f>
        <v>0</v>
      </c>
      <c r="Z38" s="136">
        <f>$C38*VLOOKUP($A38,'Non-energy Multiplier'!$A$1:$AQ$44,COLUMN('Non-energy Multiplier'!Z$1),0)</f>
        <v>0</v>
      </c>
      <c r="AA38" s="136">
        <f>$C38*VLOOKUP($A38,'Non-energy Multiplier'!$A$1:$AQ$44,COLUMN('Non-energy Multiplier'!AA$1),0)</f>
        <v>0</v>
      </c>
      <c r="AB38" s="136">
        <f>$C38*VLOOKUP($A38,'Non-energy Multiplier'!$A$1:$AQ$44,COLUMN('Non-energy Multiplier'!AB$1),0)</f>
        <v>0</v>
      </c>
      <c r="AC38" s="136">
        <f>$C38*VLOOKUP($A38,'Non-energy Multiplier'!$A$1:$AQ$44,COLUMN('Non-energy Multiplier'!AC$1),0)</f>
        <v>0</v>
      </c>
      <c r="AD38" s="136">
        <f>$C38*VLOOKUP($A38,'Non-energy Multiplier'!$A$1:$AQ$44,COLUMN('Non-energy Multiplier'!AD$1),0)</f>
        <v>0</v>
      </c>
      <c r="AE38" s="136">
        <f>$C38*VLOOKUP($A38,'Non-energy Multiplier'!$A$1:$AQ$44,COLUMN('Non-energy Multiplier'!AE$1),0)</f>
        <v>0</v>
      </c>
      <c r="AF38" s="136">
        <f>$C38*VLOOKUP($A38,'Non-energy Multiplier'!$A$1:$AQ$44,COLUMN('Non-energy Multiplier'!AF$1),0)</f>
        <v>0</v>
      </c>
      <c r="AG38" s="136">
        <f>$C38*VLOOKUP($A38,'Non-energy Multiplier'!$A$1:$AQ$44,COLUMN('Non-energy Multiplier'!AG$1),0)</f>
        <v>0</v>
      </c>
      <c r="AH38" s="136">
        <f>$C38*VLOOKUP($A38,'Non-energy Multiplier'!$A$1:$AQ$44,COLUMN('Non-energy Multiplier'!AH$1),0)</f>
        <v>0</v>
      </c>
      <c r="AI38" s="136">
        <f>$C38*VLOOKUP($A38,'Non-energy Multiplier'!$A$1:$AQ$44,COLUMN('Non-energy Multiplier'!AI$1),0)</f>
        <v>0</v>
      </c>
      <c r="AJ38" s="136">
        <f>$C38*VLOOKUP($A38,'Non-energy Multiplier'!$A$1:$AQ$44,COLUMN('Non-energy Multiplier'!AJ$1),0)</f>
        <v>0</v>
      </c>
      <c r="AK38" s="136">
        <f>$C38*VLOOKUP($A38,'Non-energy Multiplier'!$A$1:$AQ$44,COLUMN('Non-energy Multiplier'!AK$1),0)</f>
        <v>0</v>
      </c>
      <c r="AL38" s="136">
        <f>$C38*VLOOKUP($A38,'Non-energy Multiplier'!$A$1:$AQ$44,COLUMN('Non-energy Multiplier'!AL$1),0)</f>
        <v>0</v>
      </c>
      <c r="AM38" s="136">
        <f>$C38*VLOOKUP($A38,'Non-energy Multiplier'!$A$1:$AQ$44,COLUMN('Non-energy Multiplier'!AM$1),0)</f>
        <v>0</v>
      </c>
      <c r="AN38" s="136">
        <f>$C38*VLOOKUP($A38,'Non-energy Multiplier'!$A$1:$AQ$44,COLUMN('Non-energy Multiplier'!AN$1),0)</f>
        <v>0</v>
      </c>
      <c r="AO38" s="136">
        <f>$C38*VLOOKUP($A38,'Non-energy Multiplier'!$A$1:$AQ$44,COLUMN('Non-energy Multiplier'!AO$1),0)</f>
        <v>0</v>
      </c>
      <c r="AP38" s="136">
        <f>$C38*VLOOKUP($A38,'Non-energy Multiplier'!$A$1:$AQ$44,COLUMN('Non-energy Multiplier'!AP$1),0)</f>
        <v>0</v>
      </c>
      <c r="AQ38" s="136">
        <f>$C38*VLOOKUP($A38,'Non-energy Multiplier'!$A$1:$AQ$44,COLUMN('Non-energy Multiplier'!AQ$1),0)</f>
        <v>0</v>
      </c>
      <c r="AR38" s="136" t="str">
        <f>VLOOKUP($A38,'Sector Match'!$A$1:$B$43,2,0)</f>
        <v>other machinery 28</v>
      </c>
    </row>
    <row r="39" spans="1:44" x14ac:dyDescent="0.2">
      <c r="A39" s="12" t="s">
        <v>37</v>
      </c>
      <c r="B39" s="136">
        <f>'Non-energy Use 2019'!F151</f>
        <v>0</v>
      </c>
      <c r="C39" s="136">
        <f>'Non-energy Use 2020'!F151</f>
        <v>0</v>
      </c>
      <c r="D39" s="136">
        <f>$C39*VLOOKUP($A39,'Non-energy Multiplier'!$A$1:$AQ$44,COLUMN('Non-energy Multiplier'!D$1),0)</f>
        <v>0</v>
      </c>
      <c r="E39" s="136">
        <f>$C39*VLOOKUP($A39,'Non-energy Multiplier'!$A$1:$AQ$44,COLUMN('Non-energy Multiplier'!E$1),0)</f>
        <v>0</v>
      </c>
      <c r="F39" s="136">
        <f>$C39*VLOOKUP($A39,'Non-energy Multiplier'!$A$1:$AQ$44,COLUMN('Non-energy Multiplier'!F$1),0)</f>
        <v>0</v>
      </c>
      <c r="G39" s="136">
        <f>$C39*VLOOKUP($A39,'Non-energy Multiplier'!$A$1:$AQ$44,COLUMN('Non-energy Multiplier'!G$1),0)</f>
        <v>0</v>
      </c>
      <c r="H39" s="136">
        <f>$C39*VLOOKUP($A39,'Non-energy Multiplier'!$A$1:$AQ$44,COLUMN('Non-energy Multiplier'!H$1),0)</f>
        <v>0</v>
      </c>
      <c r="I39" s="136">
        <f>$C39*VLOOKUP($A39,'Non-energy Multiplier'!$A$1:$AQ$44,COLUMN('Non-energy Multiplier'!I$1),0)</f>
        <v>0</v>
      </c>
      <c r="J39" s="136">
        <f>$C39*VLOOKUP($A39,'Non-energy Multiplier'!$A$1:$AQ$44,COLUMN('Non-energy Multiplier'!J$1),0)</f>
        <v>0</v>
      </c>
      <c r="K39" s="136">
        <f>$C39*VLOOKUP($A39,'Non-energy Multiplier'!$A$1:$AQ$44,COLUMN('Non-energy Multiplier'!K$1),0)</f>
        <v>0</v>
      </c>
      <c r="L39" s="136">
        <f>$C39*VLOOKUP($A39,'Non-energy Multiplier'!$A$1:$AQ$44,COLUMN('Non-energy Multiplier'!L$1),0)</f>
        <v>0</v>
      </c>
      <c r="M39" s="136">
        <f>$C39*VLOOKUP($A39,'Non-energy Multiplier'!$A$1:$AQ$44,COLUMN('Non-energy Multiplier'!M$1),0)</f>
        <v>0</v>
      </c>
      <c r="N39" s="136">
        <f>$C39*VLOOKUP($A39,'Non-energy Multiplier'!$A$1:$AQ$44,COLUMN('Non-energy Multiplier'!N$1),0)</f>
        <v>0</v>
      </c>
      <c r="O39" s="136">
        <f>$C39*VLOOKUP($A39,'Non-energy Multiplier'!$A$1:$AQ$44,COLUMN('Non-energy Multiplier'!O$1),0)</f>
        <v>0</v>
      </c>
      <c r="P39" s="136">
        <f>$C39*VLOOKUP($A39,'Non-energy Multiplier'!$A$1:$AQ$44,COLUMN('Non-energy Multiplier'!P$1),0)</f>
        <v>0</v>
      </c>
      <c r="Q39" s="136">
        <f>$C39*VLOOKUP($A39,'Non-energy Multiplier'!$A$1:$AQ$44,COLUMN('Non-energy Multiplier'!Q$1),0)</f>
        <v>0</v>
      </c>
      <c r="R39" s="136">
        <f>$C39*VLOOKUP($A39,'Non-energy Multiplier'!$A$1:$AQ$44,COLUMN('Non-energy Multiplier'!R$1),0)</f>
        <v>0</v>
      </c>
      <c r="S39" s="136">
        <f>$C39*VLOOKUP($A39,'Non-energy Multiplier'!$A$1:$AQ$44,COLUMN('Non-energy Multiplier'!S$1),0)</f>
        <v>0</v>
      </c>
      <c r="T39" s="136">
        <f>$C39*VLOOKUP($A39,'Non-energy Multiplier'!$A$1:$AQ$44,COLUMN('Non-energy Multiplier'!T$1),0)</f>
        <v>0</v>
      </c>
      <c r="U39" s="136">
        <f>$C39*VLOOKUP($A39,'Non-energy Multiplier'!$A$1:$AQ$44,COLUMN('Non-energy Multiplier'!U$1),0)</f>
        <v>0</v>
      </c>
      <c r="V39" s="136">
        <f>$C39*VLOOKUP($A39,'Non-energy Multiplier'!$A$1:$AQ$44,COLUMN('Non-energy Multiplier'!V$1),0)</f>
        <v>0</v>
      </c>
      <c r="W39" s="136">
        <f>$C39*VLOOKUP($A39,'Non-energy Multiplier'!$A$1:$AQ$44,COLUMN('Non-energy Multiplier'!W$1),0)</f>
        <v>0</v>
      </c>
      <c r="X39" s="136">
        <f>$C39*VLOOKUP($A39,'Non-energy Multiplier'!$A$1:$AQ$44,COLUMN('Non-energy Multiplier'!X$1),0)</f>
        <v>0</v>
      </c>
      <c r="Y39" s="136">
        <f>$C39*VLOOKUP($A39,'Non-energy Multiplier'!$A$1:$AQ$44,COLUMN('Non-energy Multiplier'!Y$1),0)</f>
        <v>0</v>
      </c>
      <c r="Z39" s="136">
        <f>$C39*VLOOKUP($A39,'Non-energy Multiplier'!$A$1:$AQ$44,COLUMN('Non-energy Multiplier'!Z$1),0)</f>
        <v>0</v>
      </c>
      <c r="AA39" s="136">
        <f>$C39*VLOOKUP($A39,'Non-energy Multiplier'!$A$1:$AQ$44,COLUMN('Non-energy Multiplier'!AA$1),0)</f>
        <v>0</v>
      </c>
      <c r="AB39" s="136">
        <f>$C39*VLOOKUP($A39,'Non-energy Multiplier'!$A$1:$AQ$44,COLUMN('Non-energy Multiplier'!AB$1),0)</f>
        <v>0</v>
      </c>
      <c r="AC39" s="136">
        <f>$C39*VLOOKUP($A39,'Non-energy Multiplier'!$A$1:$AQ$44,COLUMN('Non-energy Multiplier'!AC$1),0)</f>
        <v>0</v>
      </c>
      <c r="AD39" s="136">
        <f>$C39*VLOOKUP($A39,'Non-energy Multiplier'!$A$1:$AQ$44,COLUMN('Non-energy Multiplier'!AD$1),0)</f>
        <v>0</v>
      </c>
      <c r="AE39" s="136">
        <f>$C39*VLOOKUP($A39,'Non-energy Multiplier'!$A$1:$AQ$44,COLUMN('Non-energy Multiplier'!AE$1),0)</f>
        <v>0</v>
      </c>
      <c r="AF39" s="136">
        <f>$C39*VLOOKUP($A39,'Non-energy Multiplier'!$A$1:$AQ$44,COLUMN('Non-energy Multiplier'!AF$1),0)</f>
        <v>0</v>
      </c>
      <c r="AG39" s="136">
        <f>$C39*VLOOKUP($A39,'Non-energy Multiplier'!$A$1:$AQ$44,COLUMN('Non-energy Multiplier'!AG$1),0)</f>
        <v>0</v>
      </c>
      <c r="AH39" s="136">
        <f>$C39*VLOOKUP($A39,'Non-energy Multiplier'!$A$1:$AQ$44,COLUMN('Non-energy Multiplier'!AH$1),0)</f>
        <v>0</v>
      </c>
      <c r="AI39" s="136">
        <f>$C39*VLOOKUP($A39,'Non-energy Multiplier'!$A$1:$AQ$44,COLUMN('Non-energy Multiplier'!AI$1),0)</f>
        <v>0</v>
      </c>
      <c r="AJ39" s="136">
        <f>$C39*VLOOKUP($A39,'Non-energy Multiplier'!$A$1:$AQ$44,COLUMN('Non-energy Multiplier'!AJ$1),0)</f>
        <v>0</v>
      </c>
      <c r="AK39" s="136">
        <f>$C39*VLOOKUP($A39,'Non-energy Multiplier'!$A$1:$AQ$44,COLUMN('Non-energy Multiplier'!AK$1),0)</f>
        <v>0</v>
      </c>
      <c r="AL39" s="136">
        <f>$C39*VLOOKUP($A39,'Non-energy Multiplier'!$A$1:$AQ$44,COLUMN('Non-energy Multiplier'!AL$1),0)</f>
        <v>0</v>
      </c>
      <c r="AM39" s="136">
        <f>$C39*VLOOKUP($A39,'Non-energy Multiplier'!$A$1:$AQ$44,COLUMN('Non-energy Multiplier'!AM$1),0)</f>
        <v>0</v>
      </c>
      <c r="AN39" s="136">
        <f>$C39*VLOOKUP($A39,'Non-energy Multiplier'!$A$1:$AQ$44,COLUMN('Non-energy Multiplier'!AN$1),0)</f>
        <v>0</v>
      </c>
      <c r="AO39" s="136">
        <f>$C39*VLOOKUP($A39,'Non-energy Multiplier'!$A$1:$AQ$44,COLUMN('Non-energy Multiplier'!AO$1),0)</f>
        <v>0</v>
      </c>
      <c r="AP39" s="136">
        <f>$C39*VLOOKUP($A39,'Non-energy Multiplier'!$A$1:$AQ$44,COLUMN('Non-energy Multiplier'!AP$1),0)</f>
        <v>0</v>
      </c>
      <c r="AQ39" s="136">
        <f>$C39*VLOOKUP($A39,'Non-energy Multiplier'!$A$1:$AQ$44,COLUMN('Non-energy Multiplier'!AQ$1),0)</f>
        <v>0</v>
      </c>
      <c r="AR39" s="136" t="str">
        <f>VLOOKUP($A39,'Sector Match'!$A$1:$B$43,2,0)</f>
        <v>water and waste 36T39</v>
      </c>
    </row>
    <row r="40" spans="1:44" x14ac:dyDescent="0.2">
      <c r="A40" s="12" t="s">
        <v>38</v>
      </c>
      <c r="B40" s="136">
        <f>'Non-energy Use 2019'!F152</f>
        <v>0</v>
      </c>
      <c r="C40" s="136">
        <f>'Non-energy Use 2020'!F152</f>
        <v>0</v>
      </c>
      <c r="D40" s="136">
        <f>$C40*VLOOKUP($A40,'Non-energy Multiplier'!$A$1:$AQ$44,COLUMN('Non-energy Multiplier'!D$1),0)</f>
        <v>0</v>
      </c>
      <c r="E40" s="136">
        <f>$C40*VLOOKUP($A40,'Non-energy Multiplier'!$A$1:$AQ$44,COLUMN('Non-energy Multiplier'!E$1),0)</f>
        <v>0</v>
      </c>
      <c r="F40" s="136">
        <f>$C40*VLOOKUP($A40,'Non-energy Multiplier'!$A$1:$AQ$44,COLUMN('Non-energy Multiplier'!F$1),0)</f>
        <v>0</v>
      </c>
      <c r="G40" s="136">
        <f>$C40*VLOOKUP($A40,'Non-energy Multiplier'!$A$1:$AQ$44,COLUMN('Non-energy Multiplier'!G$1),0)</f>
        <v>0</v>
      </c>
      <c r="H40" s="136">
        <f>$C40*VLOOKUP($A40,'Non-energy Multiplier'!$A$1:$AQ$44,COLUMN('Non-energy Multiplier'!H$1),0)</f>
        <v>0</v>
      </c>
      <c r="I40" s="136">
        <f>$C40*VLOOKUP($A40,'Non-energy Multiplier'!$A$1:$AQ$44,COLUMN('Non-energy Multiplier'!I$1),0)</f>
        <v>0</v>
      </c>
      <c r="J40" s="136">
        <f>$C40*VLOOKUP($A40,'Non-energy Multiplier'!$A$1:$AQ$44,COLUMN('Non-energy Multiplier'!J$1),0)</f>
        <v>0</v>
      </c>
      <c r="K40" s="136">
        <f>$C40*VLOOKUP($A40,'Non-energy Multiplier'!$A$1:$AQ$44,COLUMN('Non-energy Multiplier'!K$1),0)</f>
        <v>0</v>
      </c>
      <c r="L40" s="136">
        <f>$C40*VLOOKUP($A40,'Non-energy Multiplier'!$A$1:$AQ$44,COLUMN('Non-energy Multiplier'!L$1),0)</f>
        <v>0</v>
      </c>
      <c r="M40" s="136">
        <f>$C40*VLOOKUP($A40,'Non-energy Multiplier'!$A$1:$AQ$44,COLUMN('Non-energy Multiplier'!M$1),0)</f>
        <v>0</v>
      </c>
      <c r="N40" s="136">
        <f>$C40*VLOOKUP($A40,'Non-energy Multiplier'!$A$1:$AQ$44,COLUMN('Non-energy Multiplier'!N$1),0)</f>
        <v>0</v>
      </c>
      <c r="O40" s="136">
        <f>$C40*VLOOKUP($A40,'Non-energy Multiplier'!$A$1:$AQ$44,COLUMN('Non-energy Multiplier'!O$1),0)</f>
        <v>0</v>
      </c>
      <c r="P40" s="136">
        <f>$C40*VLOOKUP($A40,'Non-energy Multiplier'!$A$1:$AQ$44,COLUMN('Non-energy Multiplier'!P$1),0)</f>
        <v>0</v>
      </c>
      <c r="Q40" s="136">
        <f>$C40*VLOOKUP($A40,'Non-energy Multiplier'!$A$1:$AQ$44,COLUMN('Non-energy Multiplier'!Q$1),0)</f>
        <v>0</v>
      </c>
      <c r="R40" s="136">
        <f>$C40*VLOOKUP($A40,'Non-energy Multiplier'!$A$1:$AQ$44,COLUMN('Non-energy Multiplier'!R$1),0)</f>
        <v>0</v>
      </c>
      <c r="S40" s="136">
        <f>$C40*VLOOKUP($A40,'Non-energy Multiplier'!$A$1:$AQ$44,COLUMN('Non-energy Multiplier'!S$1),0)</f>
        <v>0</v>
      </c>
      <c r="T40" s="136">
        <f>$C40*VLOOKUP($A40,'Non-energy Multiplier'!$A$1:$AQ$44,COLUMN('Non-energy Multiplier'!T$1),0)</f>
        <v>0</v>
      </c>
      <c r="U40" s="136">
        <f>$C40*VLOOKUP($A40,'Non-energy Multiplier'!$A$1:$AQ$44,COLUMN('Non-energy Multiplier'!U$1),0)</f>
        <v>0</v>
      </c>
      <c r="V40" s="136">
        <f>$C40*VLOOKUP($A40,'Non-energy Multiplier'!$A$1:$AQ$44,COLUMN('Non-energy Multiplier'!V$1),0)</f>
        <v>0</v>
      </c>
      <c r="W40" s="136">
        <f>$C40*VLOOKUP($A40,'Non-energy Multiplier'!$A$1:$AQ$44,COLUMN('Non-energy Multiplier'!W$1),0)</f>
        <v>0</v>
      </c>
      <c r="X40" s="136">
        <f>$C40*VLOOKUP($A40,'Non-energy Multiplier'!$A$1:$AQ$44,COLUMN('Non-energy Multiplier'!X$1),0)</f>
        <v>0</v>
      </c>
      <c r="Y40" s="136">
        <f>$C40*VLOOKUP($A40,'Non-energy Multiplier'!$A$1:$AQ$44,COLUMN('Non-energy Multiplier'!Y$1),0)</f>
        <v>0</v>
      </c>
      <c r="Z40" s="136">
        <f>$C40*VLOOKUP($A40,'Non-energy Multiplier'!$A$1:$AQ$44,COLUMN('Non-energy Multiplier'!Z$1),0)</f>
        <v>0</v>
      </c>
      <c r="AA40" s="136">
        <f>$C40*VLOOKUP($A40,'Non-energy Multiplier'!$A$1:$AQ$44,COLUMN('Non-energy Multiplier'!AA$1),0)</f>
        <v>0</v>
      </c>
      <c r="AB40" s="136">
        <f>$C40*VLOOKUP($A40,'Non-energy Multiplier'!$A$1:$AQ$44,COLUMN('Non-energy Multiplier'!AB$1),0)</f>
        <v>0</v>
      </c>
      <c r="AC40" s="136">
        <f>$C40*VLOOKUP($A40,'Non-energy Multiplier'!$A$1:$AQ$44,COLUMN('Non-energy Multiplier'!AC$1),0)</f>
        <v>0</v>
      </c>
      <c r="AD40" s="136">
        <f>$C40*VLOOKUP($A40,'Non-energy Multiplier'!$A$1:$AQ$44,COLUMN('Non-energy Multiplier'!AD$1),0)</f>
        <v>0</v>
      </c>
      <c r="AE40" s="136">
        <f>$C40*VLOOKUP($A40,'Non-energy Multiplier'!$A$1:$AQ$44,COLUMN('Non-energy Multiplier'!AE$1),0)</f>
        <v>0</v>
      </c>
      <c r="AF40" s="136">
        <f>$C40*VLOOKUP($A40,'Non-energy Multiplier'!$A$1:$AQ$44,COLUMN('Non-energy Multiplier'!AF$1),0)</f>
        <v>0</v>
      </c>
      <c r="AG40" s="136">
        <f>$C40*VLOOKUP($A40,'Non-energy Multiplier'!$A$1:$AQ$44,COLUMN('Non-energy Multiplier'!AG$1),0)</f>
        <v>0</v>
      </c>
      <c r="AH40" s="136">
        <f>$C40*VLOOKUP($A40,'Non-energy Multiplier'!$A$1:$AQ$44,COLUMN('Non-energy Multiplier'!AH$1),0)</f>
        <v>0</v>
      </c>
      <c r="AI40" s="136">
        <f>$C40*VLOOKUP($A40,'Non-energy Multiplier'!$A$1:$AQ$44,COLUMN('Non-energy Multiplier'!AI$1),0)</f>
        <v>0</v>
      </c>
      <c r="AJ40" s="136">
        <f>$C40*VLOOKUP($A40,'Non-energy Multiplier'!$A$1:$AQ$44,COLUMN('Non-energy Multiplier'!AJ$1),0)</f>
        <v>0</v>
      </c>
      <c r="AK40" s="136">
        <f>$C40*VLOOKUP($A40,'Non-energy Multiplier'!$A$1:$AQ$44,COLUMN('Non-energy Multiplier'!AK$1),0)</f>
        <v>0</v>
      </c>
      <c r="AL40" s="136">
        <f>$C40*VLOOKUP($A40,'Non-energy Multiplier'!$A$1:$AQ$44,COLUMN('Non-energy Multiplier'!AL$1),0)</f>
        <v>0</v>
      </c>
      <c r="AM40" s="136">
        <f>$C40*VLOOKUP($A40,'Non-energy Multiplier'!$A$1:$AQ$44,COLUMN('Non-energy Multiplier'!AM$1),0)</f>
        <v>0</v>
      </c>
      <c r="AN40" s="136">
        <f>$C40*VLOOKUP($A40,'Non-energy Multiplier'!$A$1:$AQ$44,COLUMN('Non-energy Multiplier'!AN$1),0)</f>
        <v>0</v>
      </c>
      <c r="AO40" s="136">
        <f>$C40*VLOOKUP($A40,'Non-energy Multiplier'!$A$1:$AQ$44,COLUMN('Non-energy Multiplier'!AO$1),0)</f>
        <v>0</v>
      </c>
      <c r="AP40" s="136">
        <f>$C40*VLOOKUP($A40,'Non-energy Multiplier'!$A$1:$AQ$44,COLUMN('Non-energy Multiplier'!AP$1),0)</f>
        <v>0</v>
      </c>
      <c r="AQ40" s="136">
        <f>$C40*VLOOKUP($A40,'Non-energy Multiplier'!$A$1:$AQ$44,COLUMN('Non-energy Multiplier'!AQ$1),0)</f>
        <v>0</v>
      </c>
      <c r="AR40" s="136" t="str">
        <f>VLOOKUP($A40,'Sector Match'!$A$1:$B$43,2,0)</f>
        <v>other machinery 28</v>
      </c>
    </row>
    <row r="41" spans="1:44" x14ac:dyDescent="0.2">
      <c r="A41" s="12" t="s">
        <v>39</v>
      </c>
      <c r="B41" s="136">
        <f>'Non-energy Use 2019'!F153</f>
        <v>0</v>
      </c>
      <c r="C41" s="136">
        <f>'Non-energy Use 2020'!F153</f>
        <v>0</v>
      </c>
      <c r="D41" s="136">
        <f>$C41*VLOOKUP($A41,'Non-energy Multiplier'!$A$1:$AQ$44,COLUMN('Non-energy Multiplier'!D$1),0)</f>
        <v>0</v>
      </c>
      <c r="E41" s="136">
        <f>$C41*VLOOKUP($A41,'Non-energy Multiplier'!$A$1:$AQ$44,COLUMN('Non-energy Multiplier'!E$1),0)</f>
        <v>0</v>
      </c>
      <c r="F41" s="136">
        <f>$C41*VLOOKUP($A41,'Non-energy Multiplier'!$A$1:$AQ$44,COLUMN('Non-energy Multiplier'!F$1),0)</f>
        <v>0</v>
      </c>
      <c r="G41" s="136">
        <f>$C41*VLOOKUP($A41,'Non-energy Multiplier'!$A$1:$AQ$44,COLUMN('Non-energy Multiplier'!G$1),0)</f>
        <v>0</v>
      </c>
      <c r="H41" s="136">
        <f>$C41*VLOOKUP($A41,'Non-energy Multiplier'!$A$1:$AQ$44,COLUMN('Non-energy Multiplier'!H$1),0)</f>
        <v>0</v>
      </c>
      <c r="I41" s="136">
        <f>$C41*VLOOKUP($A41,'Non-energy Multiplier'!$A$1:$AQ$44,COLUMN('Non-energy Multiplier'!I$1),0)</f>
        <v>0</v>
      </c>
      <c r="J41" s="136">
        <f>$C41*VLOOKUP($A41,'Non-energy Multiplier'!$A$1:$AQ$44,COLUMN('Non-energy Multiplier'!J$1),0)</f>
        <v>0</v>
      </c>
      <c r="K41" s="136">
        <f>$C41*VLOOKUP($A41,'Non-energy Multiplier'!$A$1:$AQ$44,COLUMN('Non-energy Multiplier'!K$1),0)</f>
        <v>0</v>
      </c>
      <c r="L41" s="136">
        <f>$C41*VLOOKUP($A41,'Non-energy Multiplier'!$A$1:$AQ$44,COLUMN('Non-energy Multiplier'!L$1),0)</f>
        <v>0</v>
      </c>
      <c r="M41" s="136">
        <f>$C41*VLOOKUP($A41,'Non-energy Multiplier'!$A$1:$AQ$44,COLUMN('Non-energy Multiplier'!M$1),0)</f>
        <v>0</v>
      </c>
      <c r="N41" s="136">
        <f>$C41*VLOOKUP($A41,'Non-energy Multiplier'!$A$1:$AQ$44,COLUMN('Non-energy Multiplier'!N$1),0)</f>
        <v>0</v>
      </c>
      <c r="O41" s="136">
        <f>$C41*VLOOKUP($A41,'Non-energy Multiplier'!$A$1:$AQ$44,COLUMN('Non-energy Multiplier'!O$1),0)</f>
        <v>0</v>
      </c>
      <c r="P41" s="136">
        <f>$C41*VLOOKUP($A41,'Non-energy Multiplier'!$A$1:$AQ$44,COLUMN('Non-energy Multiplier'!P$1),0)</f>
        <v>0</v>
      </c>
      <c r="Q41" s="136">
        <f>$C41*VLOOKUP($A41,'Non-energy Multiplier'!$A$1:$AQ$44,COLUMN('Non-energy Multiplier'!Q$1),0)</f>
        <v>0</v>
      </c>
      <c r="R41" s="136">
        <f>$C41*VLOOKUP($A41,'Non-energy Multiplier'!$A$1:$AQ$44,COLUMN('Non-energy Multiplier'!R$1),0)</f>
        <v>0</v>
      </c>
      <c r="S41" s="136">
        <f>$C41*VLOOKUP($A41,'Non-energy Multiplier'!$A$1:$AQ$44,COLUMN('Non-energy Multiplier'!S$1),0)</f>
        <v>0</v>
      </c>
      <c r="T41" s="136">
        <f>$C41*VLOOKUP($A41,'Non-energy Multiplier'!$A$1:$AQ$44,COLUMN('Non-energy Multiplier'!T$1),0)</f>
        <v>0</v>
      </c>
      <c r="U41" s="136">
        <f>$C41*VLOOKUP($A41,'Non-energy Multiplier'!$A$1:$AQ$44,COLUMN('Non-energy Multiplier'!U$1),0)</f>
        <v>0</v>
      </c>
      <c r="V41" s="136">
        <f>$C41*VLOOKUP($A41,'Non-energy Multiplier'!$A$1:$AQ$44,COLUMN('Non-energy Multiplier'!V$1),0)</f>
        <v>0</v>
      </c>
      <c r="W41" s="136">
        <f>$C41*VLOOKUP($A41,'Non-energy Multiplier'!$A$1:$AQ$44,COLUMN('Non-energy Multiplier'!W$1),0)</f>
        <v>0</v>
      </c>
      <c r="X41" s="136">
        <f>$C41*VLOOKUP($A41,'Non-energy Multiplier'!$A$1:$AQ$44,COLUMN('Non-energy Multiplier'!X$1),0)</f>
        <v>0</v>
      </c>
      <c r="Y41" s="136">
        <f>$C41*VLOOKUP($A41,'Non-energy Multiplier'!$A$1:$AQ$44,COLUMN('Non-energy Multiplier'!Y$1),0)</f>
        <v>0</v>
      </c>
      <c r="Z41" s="136">
        <f>$C41*VLOOKUP($A41,'Non-energy Multiplier'!$A$1:$AQ$44,COLUMN('Non-energy Multiplier'!Z$1),0)</f>
        <v>0</v>
      </c>
      <c r="AA41" s="136">
        <f>$C41*VLOOKUP($A41,'Non-energy Multiplier'!$A$1:$AQ$44,COLUMN('Non-energy Multiplier'!AA$1),0)</f>
        <v>0</v>
      </c>
      <c r="AB41" s="136">
        <f>$C41*VLOOKUP($A41,'Non-energy Multiplier'!$A$1:$AQ$44,COLUMN('Non-energy Multiplier'!AB$1),0)</f>
        <v>0</v>
      </c>
      <c r="AC41" s="136">
        <f>$C41*VLOOKUP($A41,'Non-energy Multiplier'!$A$1:$AQ$44,COLUMN('Non-energy Multiplier'!AC$1),0)</f>
        <v>0</v>
      </c>
      <c r="AD41" s="136">
        <f>$C41*VLOOKUP($A41,'Non-energy Multiplier'!$A$1:$AQ$44,COLUMN('Non-energy Multiplier'!AD$1),0)</f>
        <v>0</v>
      </c>
      <c r="AE41" s="136">
        <f>$C41*VLOOKUP($A41,'Non-energy Multiplier'!$A$1:$AQ$44,COLUMN('Non-energy Multiplier'!AE$1),0)</f>
        <v>0</v>
      </c>
      <c r="AF41" s="136">
        <f>$C41*VLOOKUP($A41,'Non-energy Multiplier'!$A$1:$AQ$44,COLUMN('Non-energy Multiplier'!AF$1),0)</f>
        <v>0</v>
      </c>
      <c r="AG41" s="136">
        <f>$C41*VLOOKUP($A41,'Non-energy Multiplier'!$A$1:$AQ$44,COLUMN('Non-energy Multiplier'!AG$1),0)</f>
        <v>0</v>
      </c>
      <c r="AH41" s="136">
        <f>$C41*VLOOKUP($A41,'Non-energy Multiplier'!$A$1:$AQ$44,COLUMN('Non-energy Multiplier'!AH$1),0)</f>
        <v>0</v>
      </c>
      <c r="AI41" s="136">
        <f>$C41*VLOOKUP($A41,'Non-energy Multiplier'!$A$1:$AQ$44,COLUMN('Non-energy Multiplier'!AI$1),0)</f>
        <v>0</v>
      </c>
      <c r="AJ41" s="136">
        <f>$C41*VLOOKUP($A41,'Non-energy Multiplier'!$A$1:$AQ$44,COLUMN('Non-energy Multiplier'!AJ$1),0)</f>
        <v>0</v>
      </c>
      <c r="AK41" s="136">
        <f>$C41*VLOOKUP($A41,'Non-energy Multiplier'!$A$1:$AQ$44,COLUMN('Non-energy Multiplier'!AK$1),0)</f>
        <v>0</v>
      </c>
      <c r="AL41" s="136">
        <f>$C41*VLOOKUP($A41,'Non-energy Multiplier'!$A$1:$AQ$44,COLUMN('Non-energy Multiplier'!AL$1),0)</f>
        <v>0</v>
      </c>
      <c r="AM41" s="136">
        <f>$C41*VLOOKUP($A41,'Non-energy Multiplier'!$A$1:$AQ$44,COLUMN('Non-energy Multiplier'!AM$1),0)</f>
        <v>0</v>
      </c>
      <c r="AN41" s="136">
        <f>$C41*VLOOKUP($A41,'Non-energy Multiplier'!$A$1:$AQ$44,COLUMN('Non-energy Multiplier'!AN$1),0)</f>
        <v>0</v>
      </c>
      <c r="AO41" s="136">
        <f>$C41*VLOOKUP($A41,'Non-energy Multiplier'!$A$1:$AQ$44,COLUMN('Non-energy Multiplier'!AO$1),0)</f>
        <v>0</v>
      </c>
      <c r="AP41" s="136">
        <f>$C41*VLOOKUP($A41,'Non-energy Multiplier'!$A$1:$AQ$44,COLUMN('Non-energy Multiplier'!AP$1),0)</f>
        <v>0</v>
      </c>
      <c r="AQ41" s="136">
        <f>$C41*VLOOKUP($A41,'Non-energy Multiplier'!$A$1:$AQ$44,COLUMN('Non-energy Multiplier'!AQ$1),0)</f>
        <v>0</v>
      </c>
      <c r="AR41" s="136">
        <f>VLOOKUP($A41,'Sector Match'!$A$1:$B$43,2,0)</f>
        <v>0</v>
      </c>
    </row>
    <row r="42" spans="1:44" x14ac:dyDescent="0.2">
      <c r="A42" s="12" t="s">
        <v>40</v>
      </c>
      <c r="B42" s="136">
        <f>'Non-energy Use 2019'!F154</f>
        <v>0</v>
      </c>
      <c r="C42" s="136">
        <f>'Non-energy Use 2020'!F154</f>
        <v>0</v>
      </c>
      <c r="D42" s="136">
        <f>$C42*VLOOKUP($A42,'Non-energy Multiplier'!$A$1:$AQ$44,COLUMN('Non-energy Multiplier'!D$1),0)</f>
        <v>0</v>
      </c>
      <c r="E42" s="136">
        <f>$C42*VLOOKUP($A42,'Non-energy Multiplier'!$A$1:$AQ$44,COLUMN('Non-energy Multiplier'!E$1),0)</f>
        <v>0</v>
      </c>
      <c r="F42" s="136">
        <f>$C42*VLOOKUP($A42,'Non-energy Multiplier'!$A$1:$AQ$44,COLUMN('Non-energy Multiplier'!F$1),0)</f>
        <v>0</v>
      </c>
      <c r="G42" s="136">
        <f>$C42*VLOOKUP($A42,'Non-energy Multiplier'!$A$1:$AQ$44,COLUMN('Non-energy Multiplier'!G$1),0)</f>
        <v>0</v>
      </c>
      <c r="H42" s="136">
        <f>$C42*VLOOKUP($A42,'Non-energy Multiplier'!$A$1:$AQ$44,COLUMN('Non-energy Multiplier'!H$1),0)</f>
        <v>0</v>
      </c>
      <c r="I42" s="136">
        <f>$C42*VLOOKUP($A42,'Non-energy Multiplier'!$A$1:$AQ$44,COLUMN('Non-energy Multiplier'!I$1),0)</f>
        <v>0</v>
      </c>
      <c r="J42" s="136">
        <f>$C42*VLOOKUP($A42,'Non-energy Multiplier'!$A$1:$AQ$44,COLUMN('Non-energy Multiplier'!J$1),0)</f>
        <v>0</v>
      </c>
      <c r="K42" s="136">
        <f>$C42*VLOOKUP($A42,'Non-energy Multiplier'!$A$1:$AQ$44,COLUMN('Non-energy Multiplier'!K$1),0)</f>
        <v>0</v>
      </c>
      <c r="L42" s="136">
        <f>$C42*VLOOKUP($A42,'Non-energy Multiplier'!$A$1:$AQ$44,COLUMN('Non-energy Multiplier'!L$1),0)</f>
        <v>0</v>
      </c>
      <c r="M42" s="136">
        <f>$C42*VLOOKUP($A42,'Non-energy Multiplier'!$A$1:$AQ$44,COLUMN('Non-energy Multiplier'!M$1),0)</f>
        <v>0</v>
      </c>
      <c r="N42" s="136">
        <f>$C42*VLOOKUP($A42,'Non-energy Multiplier'!$A$1:$AQ$44,COLUMN('Non-energy Multiplier'!N$1),0)</f>
        <v>0</v>
      </c>
      <c r="O42" s="136">
        <f>$C42*VLOOKUP($A42,'Non-energy Multiplier'!$A$1:$AQ$44,COLUMN('Non-energy Multiplier'!O$1),0)</f>
        <v>0</v>
      </c>
      <c r="P42" s="136">
        <f>$C42*VLOOKUP($A42,'Non-energy Multiplier'!$A$1:$AQ$44,COLUMN('Non-energy Multiplier'!P$1),0)</f>
        <v>0</v>
      </c>
      <c r="Q42" s="136">
        <f>$C42*VLOOKUP($A42,'Non-energy Multiplier'!$A$1:$AQ$44,COLUMN('Non-energy Multiplier'!Q$1),0)</f>
        <v>0</v>
      </c>
      <c r="R42" s="136">
        <f>$C42*VLOOKUP($A42,'Non-energy Multiplier'!$A$1:$AQ$44,COLUMN('Non-energy Multiplier'!R$1),0)</f>
        <v>0</v>
      </c>
      <c r="S42" s="136">
        <f>$C42*VLOOKUP($A42,'Non-energy Multiplier'!$A$1:$AQ$44,COLUMN('Non-energy Multiplier'!S$1),0)</f>
        <v>0</v>
      </c>
      <c r="T42" s="136">
        <f>$C42*VLOOKUP($A42,'Non-energy Multiplier'!$A$1:$AQ$44,COLUMN('Non-energy Multiplier'!T$1),0)</f>
        <v>0</v>
      </c>
      <c r="U42" s="136">
        <f>$C42*VLOOKUP($A42,'Non-energy Multiplier'!$A$1:$AQ$44,COLUMN('Non-energy Multiplier'!U$1),0)</f>
        <v>0</v>
      </c>
      <c r="V42" s="136">
        <f>$C42*VLOOKUP($A42,'Non-energy Multiplier'!$A$1:$AQ$44,COLUMN('Non-energy Multiplier'!V$1),0)</f>
        <v>0</v>
      </c>
      <c r="W42" s="136">
        <f>$C42*VLOOKUP($A42,'Non-energy Multiplier'!$A$1:$AQ$44,COLUMN('Non-energy Multiplier'!W$1),0)</f>
        <v>0</v>
      </c>
      <c r="X42" s="136">
        <f>$C42*VLOOKUP($A42,'Non-energy Multiplier'!$A$1:$AQ$44,COLUMN('Non-energy Multiplier'!X$1),0)</f>
        <v>0</v>
      </c>
      <c r="Y42" s="136">
        <f>$C42*VLOOKUP($A42,'Non-energy Multiplier'!$A$1:$AQ$44,COLUMN('Non-energy Multiplier'!Y$1),0)</f>
        <v>0</v>
      </c>
      <c r="Z42" s="136">
        <f>$C42*VLOOKUP($A42,'Non-energy Multiplier'!$A$1:$AQ$44,COLUMN('Non-energy Multiplier'!Z$1),0)</f>
        <v>0</v>
      </c>
      <c r="AA42" s="136">
        <f>$C42*VLOOKUP($A42,'Non-energy Multiplier'!$A$1:$AQ$44,COLUMN('Non-energy Multiplier'!AA$1),0)</f>
        <v>0</v>
      </c>
      <c r="AB42" s="136">
        <f>$C42*VLOOKUP($A42,'Non-energy Multiplier'!$A$1:$AQ$44,COLUMN('Non-energy Multiplier'!AB$1),0)</f>
        <v>0</v>
      </c>
      <c r="AC42" s="136">
        <f>$C42*VLOOKUP($A42,'Non-energy Multiplier'!$A$1:$AQ$44,COLUMN('Non-energy Multiplier'!AC$1),0)</f>
        <v>0</v>
      </c>
      <c r="AD42" s="136">
        <f>$C42*VLOOKUP($A42,'Non-energy Multiplier'!$A$1:$AQ$44,COLUMN('Non-energy Multiplier'!AD$1),0)</f>
        <v>0</v>
      </c>
      <c r="AE42" s="136">
        <f>$C42*VLOOKUP($A42,'Non-energy Multiplier'!$A$1:$AQ$44,COLUMN('Non-energy Multiplier'!AE$1),0)</f>
        <v>0</v>
      </c>
      <c r="AF42" s="136">
        <f>$C42*VLOOKUP($A42,'Non-energy Multiplier'!$A$1:$AQ$44,COLUMN('Non-energy Multiplier'!AF$1),0)</f>
        <v>0</v>
      </c>
      <c r="AG42" s="136">
        <f>$C42*VLOOKUP($A42,'Non-energy Multiplier'!$A$1:$AQ$44,COLUMN('Non-energy Multiplier'!AG$1),0)</f>
        <v>0</v>
      </c>
      <c r="AH42" s="136">
        <f>$C42*VLOOKUP($A42,'Non-energy Multiplier'!$A$1:$AQ$44,COLUMN('Non-energy Multiplier'!AH$1),0)</f>
        <v>0</v>
      </c>
      <c r="AI42" s="136">
        <f>$C42*VLOOKUP($A42,'Non-energy Multiplier'!$A$1:$AQ$44,COLUMN('Non-energy Multiplier'!AI$1),0)</f>
        <v>0</v>
      </c>
      <c r="AJ42" s="136">
        <f>$C42*VLOOKUP($A42,'Non-energy Multiplier'!$A$1:$AQ$44,COLUMN('Non-energy Multiplier'!AJ$1),0)</f>
        <v>0</v>
      </c>
      <c r="AK42" s="136">
        <f>$C42*VLOOKUP($A42,'Non-energy Multiplier'!$A$1:$AQ$44,COLUMN('Non-energy Multiplier'!AK$1),0)</f>
        <v>0</v>
      </c>
      <c r="AL42" s="136">
        <f>$C42*VLOOKUP($A42,'Non-energy Multiplier'!$A$1:$AQ$44,COLUMN('Non-energy Multiplier'!AL$1),0)</f>
        <v>0</v>
      </c>
      <c r="AM42" s="136">
        <f>$C42*VLOOKUP($A42,'Non-energy Multiplier'!$A$1:$AQ$44,COLUMN('Non-energy Multiplier'!AM$1),0)</f>
        <v>0</v>
      </c>
      <c r="AN42" s="136">
        <f>$C42*VLOOKUP($A42,'Non-energy Multiplier'!$A$1:$AQ$44,COLUMN('Non-energy Multiplier'!AN$1),0)</f>
        <v>0</v>
      </c>
      <c r="AO42" s="136">
        <f>$C42*VLOOKUP($A42,'Non-energy Multiplier'!$A$1:$AQ$44,COLUMN('Non-energy Multiplier'!AO$1),0)</f>
        <v>0</v>
      </c>
      <c r="AP42" s="136">
        <f>$C42*VLOOKUP($A42,'Non-energy Multiplier'!$A$1:$AQ$44,COLUMN('Non-energy Multiplier'!AP$1),0)</f>
        <v>0</v>
      </c>
      <c r="AQ42" s="136">
        <f>$C42*VLOOKUP($A42,'Non-energy Multiplier'!$A$1:$AQ$44,COLUMN('Non-energy Multiplier'!AQ$1),0)</f>
        <v>0</v>
      </c>
      <c r="AR42" s="136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6">
        <f>'Non-energy Use 2019'!F155</f>
        <v>0</v>
      </c>
      <c r="C43" s="136">
        <f>'Non-energy Use 2020'!F155</f>
        <v>0</v>
      </c>
      <c r="D43" s="136">
        <f>$C43*VLOOKUP($A43,'Non-energy Multiplier'!$A$1:$AQ$44,COLUMN('Non-energy Multiplier'!D$1),0)</f>
        <v>0</v>
      </c>
      <c r="E43" s="136">
        <f>$C43*VLOOKUP($A43,'Non-energy Multiplier'!$A$1:$AQ$44,COLUMN('Non-energy Multiplier'!E$1),0)</f>
        <v>0</v>
      </c>
      <c r="F43" s="136">
        <f>$C43*VLOOKUP($A43,'Non-energy Multiplier'!$A$1:$AQ$44,COLUMN('Non-energy Multiplier'!F$1),0)</f>
        <v>0</v>
      </c>
      <c r="G43" s="136">
        <f>$C43*VLOOKUP($A43,'Non-energy Multiplier'!$A$1:$AQ$44,COLUMN('Non-energy Multiplier'!G$1),0)</f>
        <v>0</v>
      </c>
      <c r="H43" s="136">
        <f>$C43*VLOOKUP($A43,'Non-energy Multiplier'!$A$1:$AQ$44,COLUMN('Non-energy Multiplier'!H$1),0)</f>
        <v>0</v>
      </c>
      <c r="I43" s="136">
        <f>$C43*VLOOKUP($A43,'Non-energy Multiplier'!$A$1:$AQ$44,COLUMN('Non-energy Multiplier'!I$1),0)</f>
        <v>0</v>
      </c>
      <c r="J43" s="136">
        <f>$C43*VLOOKUP($A43,'Non-energy Multiplier'!$A$1:$AQ$44,COLUMN('Non-energy Multiplier'!J$1),0)</f>
        <v>0</v>
      </c>
      <c r="K43" s="136">
        <f>$C43*VLOOKUP($A43,'Non-energy Multiplier'!$A$1:$AQ$44,COLUMN('Non-energy Multiplier'!K$1),0)</f>
        <v>0</v>
      </c>
      <c r="L43" s="136">
        <f>$C43*VLOOKUP($A43,'Non-energy Multiplier'!$A$1:$AQ$44,COLUMN('Non-energy Multiplier'!L$1),0)</f>
        <v>0</v>
      </c>
      <c r="M43" s="136">
        <f>$C43*VLOOKUP($A43,'Non-energy Multiplier'!$A$1:$AQ$44,COLUMN('Non-energy Multiplier'!M$1),0)</f>
        <v>0</v>
      </c>
      <c r="N43" s="136">
        <f>$C43*VLOOKUP($A43,'Non-energy Multiplier'!$A$1:$AQ$44,COLUMN('Non-energy Multiplier'!N$1),0)</f>
        <v>0</v>
      </c>
      <c r="O43" s="136">
        <f>$C43*VLOOKUP($A43,'Non-energy Multiplier'!$A$1:$AQ$44,COLUMN('Non-energy Multiplier'!O$1),0)</f>
        <v>0</v>
      </c>
      <c r="P43" s="136">
        <f>$C43*VLOOKUP($A43,'Non-energy Multiplier'!$A$1:$AQ$44,COLUMN('Non-energy Multiplier'!P$1),0)</f>
        <v>0</v>
      </c>
      <c r="Q43" s="136">
        <f>$C43*VLOOKUP($A43,'Non-energy Multiplier'!$A$1:$AQ$44,COLUMN('Non-energy Multiplier'!Q$1),0)</f>
        <v>0</v>
      </c>
      <c r="R43" s="136">
        <f>$C43*VLOOKUP($A43,'Non-energy Multiplier'!$A$1:$AQ$44,COLUMN('Non-energy Multiplier'!R$1),0)</f>
        <v>0</v>
      </c>
      <c r="S43" s="136">
        <f>$C43*VLOOKUP($A43,'Non-energy Multiplier'!$A$1:$AQ$44,COLUMN('Non-energy Multiplier'!S$1),0)</f>
        <v>0</v>
      </c>
      <c r="T43" s="136">
        <f>$C43*VLOOKUP($A43,'Non-energy Multiplier'!$A$1:$AQ$44,COLUMN('Non-energy Multiplier'!T$1),0)</f>
        <v>0</v>
      </c>
      <c r="U43" s="136">
        <f>$C43*VLOOKUP($A43,'Non-energy Multiplier'!$A$1:$AQ$44,COLUMN('Non-energy Multiplier'!U$1),0)</f>
        <v>0</v>
      </c>
      <c r="V43" s="136">
        <f>$C43*VLOOKUP($A43,'Non-energy Multiplier'!$A$1:$AQ$44,COLUMN('Non-energy Multiplier'!V$1),0)</f>
        <v>0</v>
      </c>
      <c r="W43" s="136">
        <f>$C43*VLOOKUP($A43,'Non-energy Multiplier'!$A$1:$AQ$44,COLUMN('Non-energy Multiplier'!W$1),0)</f>
        <v>0</v>
      </c>
      <c r="X43" s="136">
        <f>$C43*VLOOKUP($A43,'Non-energy Multiplier'!$A$1:$AQ$44,COLUMN('Non-energy Multiplier'!X$1),0)</f>
        <v>0</v>
      </c>
      <c r="Y43" s="136">
        <f>$C43*VLOOKUP($A43,'Non-energy Multiplier'!$A$1:$AQ$44,COLUMN('Non-energy Multiplier'!Y$1),0)</f>
        <v>0</v>
      </c>
      <c r="Z43" s="136">
        <f>$C43*VLOOKUP($A43,'Non-energy Multiplier'!$A$1:$AQ$44,COLUMN('Non-energy Multiplier'!Z$1),0)</f>
        <v>0</v>
      </c>
      <c r="AA43" s="136">
        <f>$C43*VLOOKUP($A43,'Non-energy Multiplier'!$A$1:$AQ$44,COLUMN('Non-energy Multiplier'!AA$1),0)</f>
        <v>0</v>
      </c>
      <c r="AB43" s="136">
        <f>$C43*VLOOKUP($A43,'Non-energy Multiplier'!$A$1:$AQ$44,COLUMN('Non-energy Multiplier'!AB$1),0)</f>
        <v>0</v>
      </c>
      <c r="AC43" s="136">
        <f>$C43*VLOOKUP($A43,'Non-energy Multiplier'!$A$1:$AQ$44,COLUMN('Non-energy Multiplier'!AC$1),0)</f>
        <v>0</v>
      </c>
      <c r="AD43" s="136">
        <f>$C43*VLOOKUP($A43,'Non-energy Multiplier'!$A$1:$AQ$44,COLUMN('Non-energy Multiplier'!AD$1),0)</f>
        <v>0</v>
      </c>
      <c r="AE43" s="136">
        <f>$C43*VLOOKUP($A43,'Non-energy Multiplier'!$A$1:$AQ$44,COLUMN('Non-energy Multiplier'!AE$1),0)</f>
        <v>0</v>
      </c>
      <c r="AF43" s="136">
        <f>$C43*VLOOKUP($A43,'Non-energy Multiplier'!$A$1:$AQ$44,COLUMN('Non-energy Multiplier'!AF$1),0)</f>
        <v>0</v>
      </c>
      <c r="AG43" s="136">
        <f>$C43*VLOOKUP($A43,'Non-energy Multiplier'!$A$1:$AQ$44,COLUMN('Non-energy Multiplier'!AG$1),0)</f>
        <v>0</v>
      </c>
      <c r="AH43" s="136">
        <f>$C43*VLOOKUP($A43,'Non-energy Multiplier'!$A$1:$AQ$44,COLUMN('Non-energy Multiplier'!AH$1),0)</f>
        <v>0</v>
      </c>
      <c r="AI43" s="136">
        <f>$C43*VLOOKUP($A43,'Non-energy Multiplier'!$A$1:$AQ$44,COLUMN('Non-energy Multiplier'!AI$1),0)</f>
        <v>0</v>
      </c>
      <c r="AJ43" s="136">
        <f>$C43*VLOOKUP($A43,'Non-energy Multiplier'!$A$1:$AQ$44,COLUMN('Non-energy Multiplier'!AJ$1),0)</f>
        <v>0</v>
      </c>
      <c r="AK43" s="136">
        <f>$C43*VLOOKUP($A43,'Non-energy Multiplier'!$A$1:$AQ$44,COLUMN('Non-energy Multiplier'!AK$1),0)</f>
        <v>0</v>
      </c>
      <c r="AL43" s="136">
        <f>$C43*VLOOKUP($A43,'Non-energy Multiplier'!$A$1:$AQ$44,COLUMN('Non-energy Multiplier'!AL$1),0)</f>
        <v>0</v>
      </c>
      <c r="AM43" s="136">
        <f>$C43*VLOOKUP($A43,'Non-energy Multiplier'!$A$1:$AQ$44,COLUMN('Non-energy Multiplier'!AM$1),0)</f>
        <v>0</v>
      </c>
      <c r="AN43" s="136">
        <f>$C43*VLOOKUP($A43,'Non-energy Multiplier'!$A$1:$AQ$44,COLUMN('Non-energy Multiplier'!AN$1),0)</f>
        <v>0</v>
      </c>
      <c r="AO43" s="136">
        <f>$C43*VLOOKUP($A43,'Non-energy Multiplier'!$A$1:$AQ$44,COLUMN('Non-energy Multiplier'!AO$1),0)</f>
        <v>0</v>
      </c>
      <c r="AP43" s="136">
        <f>$C43*VLOOKUP($A43,'Non-energy Multiplier'!$A$1:$AQ$44,COLUMN('Non-energy Multiplier'!AP$1),0)</f>
        <v>0</v>
      </c>
      <c r="AQ43" s="136">
        <f>$C43*VLOOKUP($A43,'Non-energy Multiplier'!$A$1:$AQ$44,COLUMN('Non-energy Multiplier'!AQ$1),0)</f>
        <v>0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24">
        <f>'Non-energy Use 2019'!F156</f>
        <v>0</v>
      </c>
      <c r="C44" s="224">
        <f>'Non-energy Use 2020'!F156</f>
        <v>0</v>
      </c>
      <c r="D44" s="224">
        <f>$C44*VLOOKUP($A44,'Non-energy Multiplier'!$A$1:$AQ$44,COLUMN('Non-energy Multiplier'!D$1),0)</f>
        <v>0</v>
      </c>
      <c r="E44" s="224">
        <f>$C44*VLOOKUP($A44,'Non-energy Multiplier'!$A$1:$AQ$44,COLUMN('Non-energy Multiplier'!E$1),0)</f>
        <v>0</v>
      </c>
      <c r="F44" s="224">
        <f>$C44*VLOOKUP($A44,'Non-energy Multiplier'!$A$1:$AQ$44,COLUMN('Non-energy Multiplier'!F$1),0)</f>
        <v>0</v>
      </c>
      <c r="G44" s="224">
        <f>$C44*VLOOKUP($A44,'Non-energy Multiplier'!$A$1:$AQ$44,COLUMN('Non-energy Multiplier'!G$1),0)</f>
        <v>0</v>
      </c>
      <c r="H44" s="224">
        <f>$C44*VLOOKUP($A44,'Non-energy Multiplier'!$A$1:$AQ$44,COLUMN('Non-energy Multiplier'!H$1),0)</f>
        <v>0</v>
      </c>
      <c r="I44" s="224">
        <f>$C44*VLOOKUP($A44,'Non-energy Multiplier'!$A$1:$AQ$44,COLUMN('Non-energy Multiplier'!I$1),0)</f>
        <v>0</v>
      </c>
      <c r="J44" s="224">
        <f>$C44*VLOOKUP($A44,'Non-energy Multiplier'!$A$1:$AQ$44,COLUMN('Non-energy Multiplier'!J$1),0)</f>
        <v>0</v>
      </c>
      <c r="K44" s="224">
        <f>$C44*VLOOKUP($A44,'Non-energy Multiplier'!$A$1:$AQ$44,COLUMN('Non-energy Multiplier'!K$1),0)</f>
        <v>0</v>
      </c>
      <c r="L44" s="224">
        <f>$C44*VLOOKUP($A44,'Non-energy Multiplier'!$A$1:$AQ$44,COLUMN('Non-energy Multiplier'!L$1),0)</f>
        <v>0</v>
      </c>
      <c r="M44" s="224">
        <f>$C44*VLOOKUP($A44,'Non-energy Multiplier'!$A$1:$AQ$44,COLUMN('Non-energy Multiplier'!M$1),0)</f>
        <v>0</v>
      </c>
      <c r="N44" s="224">
        <f>$C44*VLOOKUP($A44,'Non-energy Multiplier'!$A$1:$AQ$44,COLUMN('Non-energy Multiplier'!N$1),0)</f>
        <v>0</v>
      </c>
      <c r="O44" s="224">
        <f>$C44*VLOOKUP($A44,'Non-energy Multiplier'!$A$1:$AQ$44,COLUMN('Non-energy Multiplier'!O$1),0)</f>
        <v>0</v>
      </c>
      <c r="P44" s="224">
        <f>$C44*VLOOKUP($A44,'Non-energy Multiplier'!$A$1:$AQ$44,COLUMN('Non-energy Multiplier'!P$1),0)</f>
        <v>0</v>
      </c>
      <c r="Q44" s="224">
        <f>$C44*VLOOKUP($A44,'Non-energy Multiplier'!$A$1:$AQ$44,COLUMN('Non-energy Multiplier'!Q$1),0)</f>
        <v>0</v>
      </c>
      <c r="R44" s="224">
        <f>$C44*VLOOKUP($A44,'Non-energy Multiplier'!$A$1:$AQ$44,COLUMN('Non-energy Multiplier'!R$1),0)</f>
        <v>0</v>
      </c>
      <c r="S44" s="224">
        <f>$C44*VLOOKUP($A44,'Non-energy Multiplier'!$A$1:$AQ$44,COLUMN('Non-energy Multiplier'!S$1),0)</f>
        <v>0</v>
      </c>
      <c r="T44" s="224">
        <f>$C44*VLOOKUP($A44,'Non-energy Multiplier'!$A$1:$AQ$44,COLUMN('Non-energy Multiplier'!T$1),0)</f>
        <v>0</v>
      </c>
      <c r="U44" s="224">
        <f>$C44*VLOOKUP($A44,'Non-energy Multiplier'!$A$1:$AQ$44,COLUMN('Non-energy Multiplier'!U$1),0)</f>
        <v>0</v>
      </c>
      <c r="V44" s="224">
        <f>$C44*VLOOKUP($A44,'Non-energy Multiplier'!$A$1:$AQ$44,COLUMN('Non-energy Multiplier'!V$1),0)</f>
        <v>0</v>
      </c>
      <c r="W44" s="224">
        <f>$C44*VLOOKUP($A44,'Non-energy Multiplier'!$A$1:$AQ$44,COLUMN('Non-energy Multiplier'!W$1),0)</f>
        <v>0</v>
      </c>
      <c r="X44" s="224">
        <f>$C44*VLOOKUP($A44,'Non-energy Multiplier'!$A$1:$AQ$44,COLUMN('Non-energy Multiplier'!X$1),0)</f>
        <v>0</v>
      </c>
      <c r="Y44" s="224">
        <f>$C44*VLOOKUP($A44,'Non-energy Multiplier'!$A$1:$AQ$44,COLUMN('Non-energy Multiplier'!Y$1),0)</f>
        <v>0</v>
      </c>
      <c r="Z44" s="224">
        <f>$C44*VLOOKUP($A44,'Non-energy Multiplier'!$A$1:$AQ$44,COLUMN('Non-energy Multiplier'!Z$1),0)</f>
        <v>0</v>
      </c>
      <c r="AA44" s="224">
        <f>$C44*VLOOKUP($A44,'Non-energy Multiplier'!$A$1:$AQ$44,COLUMN('Non-energy Multiplier'!AA$1),0)</f>
        <v>0</v>
      </c>
      <c r="AB44" s="224">
        <f>$C44*VLOOKUP($A44,'Non-energy Multiplier'!$A$1:$AQ$44,COLUMN('Non-energy Multiplier'!AB$1),0)</f>
        <v>0</v>
      </c>
      <c r="AC44" s="224">
        <f>$C44*VLOOKUP($A44,'Non-energy Multiplier'!$A$1:$AQ$44,COLUMN('Non-energy Multiplier'!AC$1),0)</f>
        <v>0</v>
      </c>
      <c r="AD44" s="224">
        <f>$C44*VLOOKUP($A44,'Non-energy Multiplier'!$A$1:$AQ$44,COLUMN('Non-energy Multiplier'!AD$1),0)</f>
        <v>0</v>
      </c>
      <c r="AE44" s="224">
        <f>$C44*VLOOKUP($A44,'Non-energy Multiplier'!$A$1:$AQ$44,COLUMN('Non-energy Multiplier'!AE$1),0)</f>
        <v>0</v>
      </c>
      <c r="AF44" s="224">
        <f>$C44*VLOOKUP($A44,'Non-energy Multiplier'!$A$1:$AQ$44,COLUMN('Non-energy Multiplier'!AF$1),0)</f>
        <v>0</v>
      </c>
      <c r="AG44" s="224">
        <f>$C44*VLOOKUP($A44,'Non-energy Multiplier'!$A$1:$AQ$44,COLUMN('Non-energy Multiplier'!AG$1),0)</f>
        <v>0</v>
      </c>
      <c r="AH44" s="224">
        <f>$C44*VLOOKUP($A44,'Non-energy Multiplier'!$A$1:$AQ$44,COLUMN('Non-energy Multiplier'!AH$1),0)</f>
        <v>0</v>
      </c>
      <c r="AI44" s="224">
        <f>$C44*VLOOKUP($A44,'Non-energy Multiplier'!$A$1:$AQ$44,COLUMN('Non-energy Multiplier'!AI$1),0)</f>
        <v>0</v>
      </c>
      <c r="AJ44" s="224">
        <f>$C44*VLOOKUP($A44,'Non-energy Multiplier'!$A$1:$AQ$44,COLUMN('Non-energy Multiplier'!AJ$1),0)</f>
        <v>0</v>
      </c>
      <c r="AK44" s="224">
        <f>$C44*VLOOKUP($A44,'Non-energy Multiplier'!$A$1:$AQ$44,COLUMN('Non-energy Multiplier'!AK$1),0)</f>
        <v>0</v>
      </c>
      <c r="AL44" s="224">
        <f>$C44*VLOOKUP($A44,'Non-energy Multiplier'!$A$1:$AQ$44,COLUMN('Non-energy Multiplier'!AL$1),0)</f>
        <v>0</v>
      </c>
      <c r="AM44" s="224">
        <f>$C44*VLOOKUP($A44,'Non-energy Multiplier'!$A$1:$AQ$44,COLUMN('Non-energy Multiplier'!AM$1),0)</f>
        <v>0</v>
      </c>
      <c r="AN44" s="224">
        <f>$C44*VLOOKUP($A44,'Non-energy Multiplier'!$A$1:$AQ$44,COLUMN('Non-energy Multiplier'!AN$1),0)</f>
        <v>0</v>
      </c>
      <c r="AO44" s="224">
        <f>$C44*VLOOKUP($A44,'Non-energy Multiplier'!$A$1:$AQ$44,COLUMN('Non-energy Multiplier'!AO$1),0)</f>
        <v>0</v>
      </c>
      <c r="AP44" s="224">
        <f>$C44*VLOOKUP($A44,'Non-energy Multiplier'!$A$1:$AQ$44,COLUMN('Non-energy Multiplier'!AP$1),0)</f>
        <v>0</v>
      </c>
      <c r="AQ44" s="224">
        <f>$C44*VLOOKUP($A44,'Non-energy Multiplier'!$A$1:$AQ$44,COLUMN('Non-energy Multiplier'!AQ$1),0)</f>
        <v>0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106" t="s">
        <v>339</v>
      </c>
      <c r="B50" s="233">
        <f t="shared" ref="B50:B74" si="0">SUMIFS(B$2:B$44,$AR$2:$AR$44,$A50)</f>
        <v>0</v>
      </c>
      <c r="C50" s="233">
        <f t="shared" ref="C50:AQ56" si="1">SUMIFS(C$2:C$44,$AR$2:$AR$44,$A50)</f>
        <v>0</v>
      </c>
      <c r="D50" s="233">
        <f t="shared" si="1"/>
        <v>0</v>
      </c>
      <c r="E50" s="233">
        <f t="shared" si="1"/>
        <v>0</v>
      </c>
      <c r="F50" s="233">
        <f t="shared" si="1"/>
        <v>0</v>
      </c>
      <c r="G50" s="233">
        <f t="shared" si="1"/>
        <v>0</v>
      </c>
      <c r="H50" s="233">
        <f t="shared" si="1"/>
        <v>0</v>
      </c>
      <c r="I50" s="233">
        <f t="shared" si="1"/>
        <v>0</v>
      </c>
      <c r="J50" s="233">
        <f t="shared" si="1"/>
        <v>0</v>
      </c>
      <c r="K50" s="233">
        <f t="shared" si="1"/>
        <v>0</v>
      </c>
      <c r="L50" s="233">
        <f t="shared" si="1"/>
        <v>0</v>
      </c>
      <c r="M50" s="233">
        <f t="shared" si="1"/>
        <v>0</v>
      </c>
      <c r="N50" s="233">
        <f t="shared" si="1"/>
        <v>0</v>
      </c>
      <c r="O50" s="233">
        <f t="shared" si="1"/>
        <v>0</v>
      </c>
      <c r="P50" s="233">
        <f t="shared" si="1"/>
        <v>0</v>
      </c>
      <c r="Q50" s="233">
        <f t="shared" si="1"/>
        <v>0</v>
      </c>
      <c r="R50" s="233">
        <f t="shared" si="1"/>
        <v>0</v>
      </c>
      <c r="S50" s="233">
        <f t="shared" si="1"/>
        <v>0</v>
      </c>
      <c r="T50" s="233">
        <f t="shared" si="1"/>
        <v>0</v>
      </c>
      <c r="U50" s="233">
        <f t="shared" si="1"/>
        <v>0</v>
      </c>
      <c r="V50" s="233">
        <f t="shared" si="1"/>
        <v>0</v>
      </c>
      <c r="W50" s="233">
        <f t="shared" si="1"/>
        <v>0</v>
      </c>
      <c r="X50" s="233">
        <f t="shared" si="1"/>
        <v>0</v>
      </c>
      <c r="Y50" s="233">
        <f t="shared" si="1"/>
        <v>0</v>
      </c>
      <c r="Z50" s="233">
        <f t="shared" si="1"/>
        <v>0</v>
      </c>
      <c r="AA50" s="233">
        <f t="shared" si="1"/>
        <v>0</v>
      </c>
      <c r="AB50" s="233">
        <f t="shared" si="1"/>
        <v>0</v>
      </c>
      <c r="AC50" s="233">
        <f t="shared" si="1"/>
        <v>0</v>
      </c>
      <c r="AD50" s="233">
        <f t="shared" si="1"/>
        <v>0</v>
      </c>
      <c r="AE50" s="233">
        <f t="shared" si="1"/>
        <v>0</v>
      </c>
      <c r="AF50" s="233">
        <f t="shared" si="1"/>
        <v>0</v>
      </c>
      <c r="AG50" s="233">
        <f t="shared" si="1"/>
        <v>0</v>
      </c>
      <c r="AH50" s="233">
        <f t="shared" si="1"/>
        <v>0</v>
      </c>
      <c r="AI50" s="233">
        <f t="shared" si="1"/>
        <v>0</v>
      </c>
      <c r="AJ50" s="233">
        <f t="shared" si="1"/>
        <v>0</v>
      </c>
      <c r="AK50" s="233">
        <f t="shared" si="1"/>
        <v>0</v>
      </c>
      <c r="AL50" s="233">
        <f t="shared" si="1"/>
        <v>0</v>
      </c>
      <c r="AM50" s="233">
        <f t="shared" si="1"/>
        <v>0</v>
      </c>
      <c r="AN50" s="233">
        <f t="shared" si="1"/>
        <v>0</v>
      </c>
      <c r="AO50" s="233">
        <f t="shared" si="1"/>
        <v>0</v>
      </c>
      <c r="AP50" s="233">
        <f t="shared" si="1"/>
        <v>0</v>
      </c>
      <c r="AQ50" s="233">
        <f t="shared" si="1"/>
        <v>0</v>
      </c>
    </row>
    <row r="51" spans="1:43" x14ac:dyDescent="0.2">
      <c r="A51" s="107" t="s">
        <v>125</v>
      </c>
      <c r="B51" s="136">
        <f t="shared" si="0"/>
        <v>0</v>
      </c>
      <c r="C51" s="136">
        <f t="shared" si="1"/>
        <v>0</v>
      </c>
      <c r="D51" s="136">
        <f t="shared" si="1"/>
        <v>0</v>
      </c>
      <c r="E51" s="136">
        <f t="shared" si="1"/>
        <v>0</v>
      </c>
      <c r="F51" s="136">
        <f t="shared" si="1"/>
        <v>0</v>
      </c>
      <c r="G51" s="136">
        <f t="shared" si="1"/>
        <v>0</v>
      </c>
      <c r="H51" s="136">
        <f t="shared" si="1"/>
        <v>0</v>
      </c>
      <c r="I51" s="136">
        <f t="shared" si="1"/>
        <v>0</v>
      </c>
      <c r="J51" s="136">
        <f t="shared" si="1"/>
        <v>0</v>
      </c>
      <c r="K51" s="136">
        <f t="shared" si="1"/>
        <v>0</v>
      </c>
      <c r="L51" s="136">
        <f t="shared" si="1"/>
        <v>0</v>
      </c>
      <c r="M51" s="136">
        <f t="shared" si="1"/>
        <v>0</v>
      </c>
      <c r="N51" s="136">
        <f t="shared" si="1"/>
        <v>0</v>
      </c>
      <c r="O51" s="136">
        <f t="shared" si="1"/>
        <v>0</v>
      </c>
      <c r="P51" s="136">
        <f t="shared" si="1"/>
        <v>0</v>
      </c>
      <c r="Q51" s="136">
        <f t="shared" si="1"/>
        <v>0</v>
      </c>
      <c r="R51" s="136">
        <f t="shared" si="1"/>
        <v>0</v>
      </c>
      <c r="S51" s="136">
        <f t="shared" si="1"/>
        <v>0</v>
      </c>
      <c r="T51" s="136">
        <f t="shared" si="1"/>
        <v>0</v>
      </c>
      <c r="U51" s="136">
        <f t="shared" si="1"/>
        <v>0</v>
      </c>
      <c r="V51" s="136">
        <f t="shared" si="1"/>
        <v>0</v>
      </c>
      <c r="W51" s="136">
        <f t="shared" si="1"/>
        <v>0</v>
      </c>
      <c r="X51" s="136">
        <f t="shared" si="1"/>
        <v>0</v>
      </c>
      <c r="Y51" s="136">
        <f t="shared" si="1"/>
        <v>0</v>
      </c>
      <c r="Z51" s="136">
        <f t="shared" si="1"/>
        <v>0</v>
      </c>
      <c r="AA51" s="136">
        <f t="shared" si="1"/>
        <v>0</v>
      </c>
      <c r="AB51" s="136">
        <f t="shared" si="1"/>
        <v>0</v>
      </c>
      <c r="AC51" s="136">
        <f t="shared" si="1"/>
        <v>0</v>
      </c>
      <c r="AD51" s="136">
        <f t="shared" si="1"/>
        <v>0</v>
      </c>
      <c r="AE51" s="136">
        <f t="shared" si="1"/>
        <v>0</v>
      </c>
      <c r="AF51" s="136">
        <f t="shared" si="1"/>
        <v>0</v>
      </c>
      <c r="AG51" s="136">
        <f t="shared" si="1"/>
        <v>0</v>
      </c>
      <c r="AH51" s="136">
        <f t="shared" si="1"/>
        <v>0</v>
      </c>
      <c r="AI51" s="136">
        <f t="shared" si="1"/>
        <v>0</v>
      </c>
      <c r="AJ51" s="136">
        <f t="shared" si="1"/>
        <v>0</v>
      </c>
      <c r="AK51" s="136">
        <f t="shared" si="1"/>
        <v>0</v>
      </c>
      <c r="AL51" s="136">
        <f t="shared" si="1"/>
        <v>0</v>
      </c>
      <c r="AM51" s="136">
        <f t="shared" si="1"/>
        <v>0</v>
      </c>
      <c r="AN51" s="136">
        <f t="shared" si="1"/>
        <v>0</v>
      </c>
      <c r="AO51" s="136">
        <f t="shared" si="1"/>
        <v>0</v>
      </c>
      <c r="AP51" s="136">
        <f t="shared" si="1"/>
        <v>0</v>
      </c>
      <c r="AQ51" s="136">
        <f t="shared" si="1"/>
        <v>0</v>
      </c>
    </row>
    <row r="52" spans="1:43" x14ac:dyDescent="0.2">
      <c r="A52" s="107" t="s">
        <v>126</v>
      </c>
      <c r="B52" s="136">
        <f t="shared" si="0"/>
        <v>0</v>
      </c>
      <c r="C52" s="136">
        <f t="shared" si="1"/>
        <v>0</v>
      </c>
      <c r="D52" s="136">
        <f t="shared" si="1"/>
        <v>0</v>
      </c>
      <c r="E52" s="136">
        <f t="shared" si="1"/>
        <v>0</v>
      </c>
      <c r="F52" s="136">
        <f t="shared" si="1"/>
        <v>0</v>
      </c>
      <c r="G52" s="136">
        <f t="shared" si="1"/>
        <v>0</v>
      </c>
      <c r="H52" s="136">
        <f t="shared" si="1"/>
        <v>0</v>
      </c>
      <c r="I52" s="136">
        <f t="shared" si="1"/>
        <v>0</v>
      </c>
      <c r="J52" s="136">
        <f t="shared" si="1"/>
        <v>0</v>
      </c>
      <c r="K52" s="136">
        <f t="shared" si="1"/>
        <v>0</v>
      </c>
      <c r="L52" s="136">
        <f t="shared" si="1"/>
        <v>0</v>
      </c>
      <c r="M52" s="136">
        <f t="shared" si="1"/>
        <v>0</v>
      </c>
      <c r="N52" s="136">
        <f t="shared" si="1"/>
        <v>0</v>
      </c>
      <c r="O52" s="136">
        <f t="shared" si="1"/>
        <v>0</v>
      </c>
      <c r="P52" s="136">
        <f t="shared" si="1"/>
        <v>0</v>
      </c>
      <c r="Q52" s="136">
        <f t="shared" si="1"/>
        <v>0</v>
      </c>
      <c r="R52" s="136">
        <f t="shared" si="1"/>
        <v>0</v>
      </c>
      <c r="S52" s="136">
        <f t="shared" si="1"/>
        <v>0</v>
      </c>
      <c r="T52" s="136">
        <f t="shared" si="1"/>
        <v>0</v>
      </c>
      <c r="U52" s="136">
        <f t="shared" si="1"/>
        <v>0</v>
      </c>
      <c r="V52" s="136">
        <f t="shared" si="1"/>
        <v>0</v>
      </c>
      <c r="W52" s="136">
        <f t="shared" si="1"/>
        <v>0</v>
      </c>
      <c r="X52" s="136">
        <f t="shared" si="1"/>
        <v>0</v>
      </c>
      <c r="Y52" s="136">
        <f t="shared" si="1"/>
        <v>0</v>
      </c>
      <c r="Z52" s="136">
        <f t="shared" si="1"/>
        <v>0</v>
      </c>
      <c r="AA52" s="136">
        <f t="shared" si="1"/>
        <v>0</v>
      </c>
      <c r="AB52" s="136">
        <f t="shared" si="1"/>
        <v>0</v>
      </c>
      <c r="AC52" s="136">
        <f t="shared" si="1"/>
        <v>0</v>
      </c>
      <c r="AD52" s="136">
        <f t="shared" si="1"/>
        <v>0</v>
      </c>
      <c r="AE52" s="136">
        <f t="shared" si="1"/>
        <v>0</v>
      </c>
      <c r="AF52" s="136">
        <f t="shared" si="1"/>
        <v>0</v>
      </c>
      <c r="AG52" s="136">
        <f t="shared" si="1"/>
        <v>0</v>
      </c>
      <c r="AH52" s="136">
        <f t="shared" si="1"/>
        <v>0</v>
      </c>
      <c r="AI52" s="136">
        <f t="shared" si="1"/>
        <v>0</v>
      </c>
      <c r="AJ52" s="136">
        <f t="shared" si="1"/>
        <v>0</v>
      </c>
      <c r="AK52" s="136">
        <f t="shared" si="1"/>
        <v>0</v>
      </c>
      <c r="AL52" s="136">
        <f t="shared" si="1"/>
        <v>0</v>
      </c>
      <c r="AM52" s="136">
        <f t="shared" si="1"/>
        <v>0</v>
      </c>
      <c r="AN52" s="136">
        <f t="shared" si="1"/>
        <v>0</v>
      </c>
      <c r="AO52" s="136">
        <f t="shared" si="1"/>
        <v>0</v>
      </c>
      <c r="AP52" s="136">
        <f t="shared" si="1"/>
        <v>0</v>
      </c>
      <c r="AQ52" s="136">
        <f t="shared" si="1"/>
        <v>0</v>
      </c>
    </row>
    <row r="53" spans="1:43" x14ac:dyDescent="0.2">
      <c r="A53" s="107" t="s">
        <v>127</v>
      </c>
      <c r="B53" s="136">
        <f t="shared" si="0"/>
        <v>0</v>
      </c>
      <c r="C53" s="136">
        <f t="shared" si="1"/>
        <v>0</v>
      </c>
      <c r="D53" s="136">
        <f t="shared" si="1"/>
        <v>0</v>
      </c>
      <c r="E53" s="136">
        <f t="shared" si="1"/>
        <v>0</v>
      </c>
      <c r="F53" s="136">
        <f t="shared" si="1"/>
        <v>0</v>
      </c>
      <c r="G53" s="136">
        <f t="shared" si="1"/>
        <v>0</v>
      </c>
      <c r="H53" s="136">
        <f t="shared" si="1"/>
        <v>0</v>
      </c>
      <c r="I53" s="136">
        <f t="shared" si="1"/>
        <v>0</v>
      </c>
      <c r="J53" s="136">
        <f t="shared" si="1"/>
        <v>0</v>
      </c>
      <c r="K53" s="136">
        <f t="shared" si="1"/>
        <v>0</v>
      </c>
      <c r="L53" s="136">
        <f t="shared" si="1"/>
        <v>0</v>
      </c>
      <c r="M53" s="136">
        <f t="shared" si="1"/>
        <v>0</v>
      </c>
      <c r="N53" s="136">
        <f t="shared" si="1"/>
        <v>0</v>
      </c>
      <c r="O53" s="136">
        <f t="shared" si="1"/>
        <v>0</v>
      </c>
      <c r="P53" s="136">
        <f t="shared" si="1"/>
        <v>0</v>
      </c>
      <c r="Q53" s="136">
        <f t="shared" si="1"/>
        <v>0</v>
      </c>
      <c r="R53" s="136">
        <f t="shared" si="1"/>
        <v>0</v>
      </c>
      <c r="S53" s="136">
        <f t="shared" si="1"/>
        <v>0</v>
      </c>
      <c r="T53" s="136">
        <f t="shared" si="1"/>
        <v>0</v>
      </c>
      <c r="U53" s="136">
        <f t="shared" si="1"/>
        <v>0</v>
      </c>
      <c r="V53" s="136">
        <f t="shared" si="1"/>
        <v>0</v>
      </c>
      <c r="W53" s="136">
        <f t="shared" si="1"/>
        <v>0</v>
      </c>
      <c r="X53" s="136">
        <f t="shared" si="1"/>
        <v>0</v>
      </c>
      <c r="Y53" s="136">
        <f t="shared" si="1"/>
        <v>0</v>
      </c>
      <c r="Z53" s="136">
        <f t="shared" si="1"/>
        <v>0</v>
      </c>
      <c r="AA53" s="136">
        <f t="shared" si="1"/>
        <v>0</v>
      </c>
      <c r="AB53" s="136">
        <f t="shared" si="1"/>
        <v>0</v>
      </c>
      <c r="AC53" s="136">
        <f t="shared" si="1"/>
        <v>0</v>
      </c>
      <c r="AD53" s="136">
        <f t="shared" si="1"/>
        <v>0</v>
      </c>
      <c r="AE53" s="136">
        <f t="shared" si="1"/>
        <v>0</v>
      </c>
      <c r="AF53" s="136">
        <f t="shared" si="1"/>
        <v>0</v>
      </c>
      <c r="AG53" s="136">
        <f t="shared" si="1"/>
        <v>0</v>
      </c>
      <c r="AH53" s="136">
        <f t="shared" si="1"/>
        <v>0</v>
      </c>
      <c r="AI53" s="136">
        <f t="shared" si="1"/>
        <v>0</v>
      </c>
      <c r="AJ53" s="136">
        <f t="shared" si="1"/>
        <v>0</v>
      </c>
      <c r="AK53" s="136">
        <f t="shared" si="1"/>
        <v>0</v>
      </c>
      <c r="AL53" s="136">
        <f t="shared" si="1"/>
        <v>0</v>
      </c>
      <c r="AM53" s="136">
        <f t="shared" si="1"/>
        <v>0</v>
      </c>
      <c r="AN53" s="136">
        <f t="shared" si="1"/>
        <v>0</v>
      </c>
      <c r="AO53" s="136">
        <f t="shared" si="1"/>
        <v>0</v>
      </c>
      <c r="AP53" s="136">
        <f t="shared" si="1"/>
        <v>0</v>
      </c>
      <c r="AQ53" s="136">
        <f t="shared" si="1"/>
        <v>0</v>
      </c>
    </row>
    <row r="54" spans="1:43" x14ac:dyDescent="0.2">
      <c r="A54" s="107" t="s">
        <v>128</v>
      </c>
      <c r="B54" s="136">
        <f t="shared" si="0"/>
        <v>0</v>
      </c>
      <c r="C54" s="136">
        <f t="shared" si="1"/>
        <v>0</v>
      </c>
      <c r="D54" s="136">
        <f t="shared" si="1"/>
        <v>0</v>
      </c>
      <c r="E54" s="136">
        <f t="shared" si="1"/>
        <v>0</v>
      </c>
      <c r="F54" s="136">
        <f t="shared" si="1"/>
        <v>0</v>
      </c>
      <c r="G54" s="136">
        <f t="shared" si="1"/>
        <v>0</v>
      </c>
      <c r="H54" s="136">
        <f t="shared" si="1"/>
        <v>0</v>
      </c>
      <c r="I54" s="136">
        <f t="shared" si="1"/>
        <v>0</v>
      </c>
      <c r="J54" s="136">
        <f t="shared" si="1"/>
        <v>0</v>
      </c>
      <c r="K54" s="136">
        <f t="shared" si="1"/>
        <v>0</v>
      </c>
      <c r="L54" s="136">
        <f t="shared" si="1"/>
        <v>0</v>
      </c>
      <c r="M54" s="136">
        <f t="shared" si="1"/>
        <v>0</v>
      </c>
      <c r="N54" s="136">
        <f t="shared" si="1"/>
        <v>0</v>
      </c>
      <c r="O54" s="136">
        <f t="shared" si="1"/>
        <v>0</v>
      </c>
      <c r="P54" s="136">
        <f t="shared" si="1"/>
        <v>0</v>
      </c>
      <c r="Q54" s="136">
        <f t="shared" si="1"/>
        <v>0</v>
      </c>
      <c r="R54" s="136">
        <f t="shared" si="1"/>
        <v>0</v>
      </c>
      <c r="S54" s="136">
        <f t="shared" si="1"/>
        <v>0</v>
      </c>
      <c r="T54" s="136">
        <f t="shared" si="1"/>
        <v>0</v>
      </c>
      <c r="U54" s="136">
        <f t="shared" si="1"/>
        <v>0</v>
      </c>
      <c r="V54" s="136">
        <f t="shared" si="1"/>
        <v>0</v>
      </c>
      <c r="W54" s="136">
        <f t="shared" si="1"/>
        <v>0</v>
      </c>
      <c r="X54" s="136">
        <f t="shared" si="1"/>
        <v>0</v>
      </c>
      <c r="Y54" s="136">
        <f t="shared" si="1"/>
        <v>0</v>
      </c>
      <c r="Z54" s="136">
        <f t="shared" si="1"/>
        <v>0</v>
      </c>
      <c r="AA54" s="136">
        <f t="shared" si="1"/>
        <v>0</v>
      </c>
      <c r="AB54" s="136">
        <f t="shared" si="1"/>
        <v>0</v>
      </c>
      <c r="AC54" s="136">
        <f t="shared" si="1"/>
        <v>0</v>
      </c>
      <c r="AD54" s="136">
        <f t="shared" si="1"/>
        <v>0</v>
      </c>
      <c r="AE54" s="136">
        <f t="shared" si="1"/>
        <v>0</v>
      </c>
      <c r="AF54" s="136">
        <f t="shared" si="1"/>
        <v>0</v>
      </c>
      <c r="AG54" s="136">
        <f t="shared" si="1"/>
        <v>0</v>
      </c>
      <c r="AH54" s="136">
        <f t="shared" si="1"/>
        <v>0</v>
      </c>
      <c r="AI54" s="136">
        <f t="shared" si="1"/>
        <v>0</v>
      </c>
      <c r="AJ54" s="136">
        <f t="shared" si="1"/>
        <v>0</v>
      </c>
      <c r="AK54" s="136">
        <f t="shared" si="1"/>
        <v>0</v>
      </c>
      <c r="AL54" s="136">
        <f t="shared" si="1"/>
        <v>0</v>
      </c>
      <c r="AM54" s="136">
        <f t="shared" si="1"/>
        <v>0</v>
      </c>
      <c r="AN54" s="136">
        <f t="shared" si="1"/>
        <v>0</v>
      </c>
      <c r="AO54" s="136">
        <f t="shared" si="1"/>
        <v>0</v>
      </c>
      <c r="AP54" s="136">
        <f t="shared" si="1"/>
        <v>0</v>
      </c>
      <c r="AQ54" s="136">
        <f t="shared" si="1"/>
        <v>0</v>
      </c>
    </row>
    <row r="55" spans="1:43" x14ac:dyDescent="0.2">
      <c r="A55" s="107" t="s">
        <v>129</v>
      </c>
      <c r="B55" s="136">
        <f t="shared" si="0"/>
        <v>0</v>
      </c>
      <c r="C55" s="136">
        <f t="shared" si="1"/>
        <v>0</v>
      </c>
      <c r="D55" s="136">
        <f t="shared" si="1"/>
        <v>0</v>
      </c>
      <c r="E55" s="136">
        <f t="shared" si="1"/>
        <v>0</v>
      </c>
      <c r="F55" s="136">
        <f t="shared" si="1"/>
        <v>0</v>
      </c>
      <c r="G55" s="136">
        <f t="shared" si="1"/>
        <v>0</v>
      </c>
      <c r="H55" s="136">
        <f t="shared" si="1"/>
        <v>0</v>
      </c>
      <c r="I55" s="136">
        <f t="shared" si="1"/>
        <v>0</v>
      </c>
      <c r="J55" s="136">
        <f t="shared" si="1"/>
        <v>0</v>
      </c>
      <c r="K55" s="136">
        <f t="shared" si="1"/>
        <v>0</v>
      </c>
      <c r="L55" s="136">
        <f t="shared" si="1"/>
        <v>0</v>
      </c>
      <c r="M55" s="136">
        <f t="shared" si="1"/>
        <v>0</v>
      </c>
      <c r="N55" s="136">
        <f t="shared" si="1"/>
        <v>0</v>
      </c>
      <c r="O55" s="136">
        <f t="shared" si="1"/>
        <v>0</v>
      </c>
      <c r="P55" s="136">
        <f t="shared" si="1"/>
        <v>0</v>
      </c>
      <c r="Q55" s="136">
        <f t="shared" si="1"/>
        <v>0</v>
      </c>
      <c r="R55" s="136">
        <f t="shared" si="1"/>
        <v>0</v>
      </c>
      <c r="S55" s="136">
        <f t="shared" si="1"/>
        <v>0</v>
      </c>
      <c r="T55" s="136">
        <f t="shared" si="1"/>
        <v>0</v>
      </c>
      <c r="U55" s="136">
        <f t="shared" si="1"/>
        <v>0</v>
      </c>
      <c r="V55" s="136">
        <f t="shared" si="1"/>
        <v>0</v>
      </c>
      <c r="W55" s="136">
        <f t="shared" si="1"/>
        <v>0</v>
      </c>
      <c r="X55" s="136">
        <f t="shared" si="1"/>
        <v>0</v>
      </c>
      <c r="Y55" s="136">
        <f t="shared" si="1"/>
        <v>0</v>
      </c>
      <c r="Z55" s="136">
        <f t="shared" si="1"/>
        <v>0</v>
      </c>
      <c r="AA55" s="136">
        <f t="shared" si="1"/>
        <v>0</v>
      </c>
      <c r="AB55" s="136">
        <f t="shared" si="1"/>
        <v>0</v>
      </c>
      <c r="AC55" s="136">
        <f t="shared" si="1"/>
        <v>0</v>
      </c>
      <c r="AD55" s="136">
        <f t="shared" si="1"/>
        <v>0</v>
      </c>
      <c r="AE55" s="136">
        <f t="shared" si="1"/>
        <v>0</v>
      </c>
      <c r="AF55" s="136">
        <f t="shared" si="1"/>
        <v>0</v>
      </c>
      <c r="AG55" s="136">
        <f t="shared" si="1"/>
        <v>0</v>
      </c>
      <c r="AH55" s="136">
        <f t="shared" si="1"/>
        <v>0</v>
      </c>
      <c r="AI55" s="136">
        <f t="shared" si="1"/>
        <v>0</v>
      </c>
      <c r="AJ55" s="136">
        <f t="shared" si="1"/>
        <v>0</v>
      </c>
      <c r="AK55" s="136">
        <f t="shared" si="1"/>
        <v>0</v>
      </c>
      <c r="AL55" s="136">
        <f t="shared" si="1"/>
        <v>0</v>
      </c>
      <c r="AM55" s="136">
        <f t="shared" si="1"/>
        <v>0</v>
      </c>
      <c r="AN55" s="136">
        <f t="shared" si="1"/>
        <v>0</v>
      </c>
      <c r="AO55" s="136">
        <f t="shared" si="1"/>
        <v>0</v>
      </c>
      <c r="AP55" s="136">
        <f t="shared" si="1"/>
        <v>0</v>
      </c>
      <c r="AQ55" s="136">
        <f t="shared" si="1"/>
        <v>0</v>
      </c>
    </row>
    <row r="56" spans="1:43" x14ac:dyDescent="0.2">
      <c r="A56" s="107" t="s">
        <v>130</v>
      </c>
      <c r="B56" s="136">
        <f t="shared" si="0"/>
        <v>0</v>
      </c>
      <c r="C56" s="136">
        <f t="shared" si="1"/>
        <v>0</v>
      </c>
      <c r="D56" s="136">
        <f t="shared" si="1"/>
        <v>0</v>
      </c>
      <c r="E56" s="136">
        <f t="shared" si="1"/>
        <v>0</v>
      </c>
      <c r="F56" s="136">
        <f t="shared" si="1"/>
        <v>0</v>
      </c>
      <c r="G56" s="136">
        <f t="shared" si="1"/>
        <v>0</v>
      </c>
      <c r="H56" s="136">
        <f t="shared" si="1"/>
        <v>0</v>
      </c>
      <c r="I56" s="136">
        <f t="shared" si="1"/>
        <v>0</v>
      </c>
      <c r="J56" s="136">
        <f t="shared" si="1"/>
        <v>0</v>
      </c>
      <c r="K56" s="136">
        <f t="shared" si="1"/>
        <v>0</v>
      </c>
      <c r="L56" s="136">
        <f t="shared" ref="L56:AQ63" si="2">SUMIFS(L$2:L$44,$AR$2:$AR$44,$A56)</f>
        <v>0</v>
      </c>
      <c r="M56" s="136">
        <f t="shared" si="2"/>
        <v>0</v>
      </c>
      <c r="N56" s="136">
        <f t="shared" si="2"/>
        <v>0</v>
      </c>
      <c r="O56" s="136">
        <f t="shared" si="2"/>
        <v>0</v>
      </c>
      <c r="P56" s="136">
        <f t="shared" si="2"/>
        <v>0</v>
      </c>
      <c r="Q56" s="136">
        <f t="shared" si="2"/>
        <v>0</v>
      </c>
      <c r="R56" s="136">
        <f t="shared" si="2"/>
        <v>0</v>
      </c>
      <c r="S56" s="136">
        <f t="shared" si="2"/>
        <v>0</v>
      </c>
      <c r="T56" s="136">
        <f t="shared" si="2"/>
        <v>0</v>
      </c>
      <c r="U56" s="136">
        <f t="shared" si="2"/>
        <v>0</v>
      </c>
      <c r="V56" s="136">
        <f t="shared" si="2"/>
        <v>0</v>
      </c>
      <c r="W56" s="136">
        <f t="shared" si="2"/>
        <v>0</v>
      </c>
      <c r="X56" s="136">
        <f t="shared" si="2"/>
        <v>0</v>
      </c>
      <c r="Y56" s="136">
        <f t="shared" si="2"/>
        <v>0</v>
      </c>
      <c r="Z56" s="136">
        <f t="shared" si="2"/>
        <v>0</v>
      </c>
      <c r="AA56" s="136">
        <f t="shared" si="2"/>
        <v>0</v>
      </c>
      <c r="AB56" s="136">
        <f t="shared" si="2"/>
        <v>0</v>
      </c>
      <c r="AC56" s="136">
        <f t="shared" si="2"/>
        <v>0</v>
      </c>
      <c r="AD56" s="136">
        <f t="shared" si="2"/>
        <v>0</v>
      </c>
      <c r="AE56" s="136">
        <f t="shared" si="2"/>
        <v>0</v>
      </c>
      <c r="AF56" s="136">
        <f t="shared" si="2"/>
        <v>0</v>
      </c>
      <c r="AG56" s="136">
        <f t="shared" si="2"/>
        <v>0</v>
      </c>
      <c r="AH56" s="136">
        <f t="shared" si="2"/>
        <v>0</v>
      </c>
      <c r="AI56" s="136">
        <f t="shared" si="2"/>
        <v>0</v>
      </c>
      <c r="AJ56" s="136">
        <f t="shared" si="2"/>
        <v>0</v>
      </c>
      <c r="AK56" s="136">
        <f t="shared" si="2"/>
        <v>0</v>
      </c>
      <c r="AL56" s="136">
        <f t="shared" si="2"/>
        <v>0</v>
      </c>
      <c r="AM56" s="136">
        <f t="shared" si="2"/>
        <v>0</v>
      </c>
      <c r="AN56" s="136">
        <f t="shared" si="2"/>
        <v>0</v>
      </c>
      <c r="AO56" s="136">
        <f t="shared" si="2"/>
        <v>0</v>
      </c>
      <c r="AP56" s="136">
        <f t="shared" si="2"/>
        <v>0</v>
      </c>
      <c r="AQ56" s="136">
        <f t="shared" si="2"/>
        <v>0</v>
      </c>
    </row>
    <row r="57" spans="1:43" x14ac:dyDescent="0.2">
      <c r="A57" s="107" t="s">
        <v>131</v>
      </c>
      <c r="B57" s="136">
        <f t="shared" si="0"/>
        <v>0</v>
      </c>
      <c r="C57" s="136">
        <f t="shared" ref="C57:AP68" si="3">SUMIFS(C$2:C$44,$AR$2:$AR$44,$A57)</f>
        <v>0</v>
      </c>
      <c r="D57" s="136">
        <f t="shared" si="3"/>
        <v>0</v>
      </c>
      <c r="E57" s="136">
        <f t="shared" si="3"/>
        <v>0</v>
      </c>
      <c r="F57" s="136">
        <f t="shared" si="3"/>
        <v>0</v>
      </c>
      <c r="G57" s="136">
        <f t="shared" si="3"/>
        <v>0</v>
      </c>
      <c r="H57" s="136">
        <f t="shared" si="3"/>
        <v>0</v>
      </c>
      <c r="I57" s="136">
        <f t="shared" si="3"/>
        <v>0</v>
      </c>
      <c r="J57" s="136">
        <f t="shared" si="3"/>
        <v>0</v>
      </c>
      <c r="K57" s="136">
        <f t="shared" si="3"/>
        <v>0</v>
      </c>
      <c r="L57" s="136">
        <f t="shared" si="2"/>
        <v>0</v>
      </c>
      <c r="M57" s="136">
        <f t="shared" si="2"/>
        <v>0</v>
      </c>
      <c r="N57" s="136">
        <f t="shared" si="2"/>
        <v>0</v>
      </c>
      <c r="O57" s="136">
        <f t="shared" si="2"/>
        <v>0</v>
      </c>
      <c r="P57" s="136">
        <f t="shared" si="2"/>
        <v>0</v>
      </c>
      <c r="Q57" s="136">
        <f t="shared" si="2"/>
        <v>0</v>
      </c>
      <c r="R57" s="136">
        <f t="shared" si="2"/>
        <v>0</v>
      </c>
      <c r="S57" s="136">
        <f t="shared" si="2"/>
        <v>0</v>
      </c>
      <c r="T57" s="136">
        <f t="shared" si="2"/>
        <v>0</v>
      </c>
      <c r="U57" s="136">
        <f t="shared" si="2"/>
        <v>0</v>
      </c>
      <c r="V57" s="136">
        <f t="shared" si="2"/>
        <v>0</v>
      </c>
      <c r="W57" s="136">
        <f t="shared" si="2"/>
        <v>0</v>
      </c>
      <c r="X57" s="136">
        <f t="shared" si="2"/>
        <v>0</v>
      </c>
      <c r="Y57" s="136">
        <f t="shared" si="2"/>
        <v>0</v>
      </c>
      <c r="Z57" s="136">
        <f t="shared" si="2"/>
        <v>0</v>
      </c>
      <c r="AA57" s="136">
        <f t="shared" si="2"/>
        <v>0</v>
      </c>
      <c r="AB57" s="136">
        <f t="shared" si="2"/>
        <v>0</v>
      </c>
      <c r="AC57" s="136">
        <f t="shared" si="2"/>
        <v>0</v>
      </c>
      <c r="AD57" s="136">
        <f t="shared" si="2"/>
        <v>0</v>
      </c>
      <c r="AE57" s="136">
        <f t="shared" si="2"/>
        <v>0</v>
      </c>
      <c r="AF57" s="136">
        <f t="shared" si="2"/>
        <v>0</v>
      </c>
      <c r="AG57" s="136">
        <f t="shared" si="2"/>
        <v>0</v>
      </c>
      <c r="AH57" s="136">
        <f t="shared" si="2"/>
        <v>0</v>
      </c>
      <c r="AI57" s="136">
        <f t="shared" si="2"/>
        <v>0</v>
      </c>
      <c r="AJ57" s="136">
        <f t="shared" si="2"/>
        <v>0</v>
      </c>
      <c r="AK57" s="136">
        <f t="shared" si="2"/>
        <v>0</v>
      </c>
      <c r="AL57" s="136">
        <f t="shared" si="2"/>
        <v>0</v>
      </c>
      <c r="AM57" s="136">
        <f t="shared" si="2"/>
        <v>0</v>
      </c>
      <c r="AN57" s="136">
        <f t="shared" si="2"/>
        <v>0</v>
      </c>
      <c r="AO57" s="136">
        <f t="shared" si="2"/>
        <v>0</v>
      </c>
      <c r="AP57" s="136">
        <f t="shared" si="2"/>
        <v>0</v>
      </c>
      <c r="AQ57" s="136">
        <f t="shared" si="2"/>
        <v>0</v>
      </c>
    </row>
    <row r="58" spans="1:43" x14ac:dyDescent="0.2">
      <c r="A58" s="107" t="s">
        <v>132</v>
      </c>
      <c r="B58" s="136">
        <f t="shared" si="0"/>
        <v>2.6511894558757244E+16</v>
      </c>
      <c r="C58" s="136">
        <f t="shared" si="3"/>
        <v>2.7356889750244024E+16</v>
      </c>
      <c r="D58" s="136">
        <f t="shared" si="3"/>
        <v>2.694117288642596E+16</v>
      </c>
      <c r="E58" s="136">
        <f t="shared" si="3"/>
        <v>2.7463724965745788E+16</v>
      </c>
      <c r="F58" s="136">
        <f t="shared" si="3"/>
        <v>2.9640401608432468E+16</v>
      </c>
      <c r="G58" s="136">
        <f t="shared" si="3"/>
        <v>3.1817078251119156E+16</v>
      </c>
      <c r="H58" s="136">
        <f t="shared" si="3"/>
        <v>3.3993754893805852E+16</v>
      </c>
      <c r="I58" s="136">
        <f t="shared" si="3"/>
        <v>3.4749166573066612E+16</v>
      </c>
      <c r="J58" s="136">
        <f t="shared" si="3"/>
        <v>3.5504578252327384E+16</v>
      </c>
      <c r="K58" s="136">
        <f t="shared" si="3"/>
        <v>3.625998993158816E+16</v>
      </c>
      <c r="L58" s="136">
        <f t="shared" si="2"/>
        <v>3.701540161084892E+16</v>
      </c>
      <c r="M58" s="136">
        <f t="shared" si="2"/>
        <v>3.7770813290109688E+16</v>
      </c>
      <c r="N58" s="136">
        <f t="shared" si="2"/>
        <v>3.7824773146647168E+16</v>
      </c>
      <c r="O58" s="136">
        <f t="shared" si="2"/>
        <v>3.7878733003184648E+16</v>
      </c>
      <c r="P58" s="136">
        <f t="shared" si="2"/>
        <v>3.7932692859722128E+16</v>
      </c>
      <c r="Q58" s="136">
        <f t="shared" si="2"/>
        <v>3.7986652716259616E+16</v>
      </c>
      <c r="R58" s="136">
        <f t="shared" si="2"/>
        <v>3.8040612572797096E+16</v>
      </c>
      <c r="S58" s="136">
        <f t="shared" si="2"/>
        <v>3.7608949652693776E+16</v>
      </c>
      <c r="T58" s="136">
        <f t="shared" si="2"/>
        <v>3.7177286732590464E+16</v>
      </c>
      <c r="U58" s="136">
        <f t="shared" si="2"/>
        <v>3.6745623812487136E+16</v>
      </c>
      <c r="V58" s="136">
        <f t="shared" si="2"/>
        <v>3.6313960892383816E+16</v>
      </c>
      <c r="W58" s="136">
        <f t="shared" si="2"/>
        <v>3.5882297972280504E+16</v>
      </c>
      <c r="X58" s="136">
        <f t="shared" si="2"/>
        <v>3.5072926677879172E+16</v>
      </c>
      <c r="Y58" s="136">
        <f t="shared" si="2"/>
        <v>3.4263555383477836E+16</v>
      </c>
      <c r="Z58" s="136">
        <f t="shared" si="2"/>
        <v>3.3454184089076508E+16</v>
      </c>
      <c r="AA58" s="136">
        <f t="shared" si="2"/>
        <v>3.2644812794675176E+16</v>
      </c>
      <c r="AB58" s="136">
        <f t="shared" si="2"/>
        <v>3.1835441500273848E+16</v>
      </c>
      <c r="AC58" s="136">
        <f t="shared" si="2"/>
        <v>3.1026070205872512E+16</v>
      </c>
      <c r="AD58" s="136">
        <f t="shared" si="2"/>
        <v>3.021669891147118E+16</v>
      </c>
      <c r="AE58" s="136">
        <f t="shared" si="2"/>
        <v>2.9407327617069844E+16</v>
      </c>
      <c r="AF58" s="136">
        <f t="shared" si="2"/>
        <v>2.8597956322668512E+16</v>
      </c>
      <c r="AG58" s="136">
        <f t="shared" si="2"/>
        <v>2.7788585028267184E+16</v>
      </c>
      <c r="AH58" s="136">
        <f t="shared" si="2"/>
        <v>2.7087128377605556E+16</v>
      </c>
      <c r="AI58" s="136">
        <f t="shared" si="2"/>
        <v>2.6385671726943924E+16</v>
      </c>
      <c r="AJ58" s="136">
        <f t="shared" si="2"/>
        <v>2.5684215076282292E+16</v>
      </c>
      <c r="AK58" s="136">
        <f t="shared" si="2"/>
        <v>2.4982758425620664E+16</v>
      </c>
      <c r="AL58" s="136">
        <f t="shared" si="2"/>
        <v>2.4281301774959036E+16</v>
      </c>
      <c r="AM58" s="136">
        <f t="shared" si="2"/>
        <v>2.354460872476378E+16</v>
      </c>
      <c r="AN58" s="136">
        <f t="shared" si="2"/>
        <v>2.280791567456852E+16</v>
      </c>
      <c r="AO58" s="136">
        <f t="shared" si="2"/>
        <v>2.2071222624373264E+16</v>
      </c>
      <c r="AP58" s="136">
        <f t="shared" si="2"/>
        <v>2.1334529574178004E+16</v>
      </c>
      <c r="AQ58" s="136">
        <f t="shared" si="2"/>
        <v>2.0597836523982748E+16</v>
      </c>
    </row>
    <row r="59" spans="1:43" x14ac:dyDescent="0.2">
      <c r="A59" s="107" t="s">
        <v>133</v>
      </c>
      <c r="B59" s="136">
        <f t="shared" si="0"/>
        <v>0</v>
      </c>
      <c r="C59" s="136">
        <f t="shared" si="3"/>
        <v>0</v>
      </c>
      <c r="D59" s="136">
        <f t="shared" si="3"/>
        <v>0</v>
      </c>
      <c r="E59" s="136">
        <f t="shared" si="3"/>
        <v>0</v>
      </c>
      <c r="F59" s="136">
        <f t="shared" si="3"/>
        <v>0</v>
      </c>
      <c r="G59" s="136">
        <f t="shared" si="3"/>
        <v>0</v>
      </c>
      <c r="H59" s="136">
        <f t="shared" si="3"/>
        <v>0</v>
      </c>
      <c r="I59" s="136">
        <f t="shared" si="3"/>
        <v>0</v>
      </c>
      <c r="J59" s="136">
        <f t="shared" si="3"/>
        <v>0</v>
      </c>
      <c r="K59" s="136">
        <f t="shared" si="3"/>
        <v>0</v>
      </c>
      <c r="L59" s="136">
        <f t="shared" si="2"/>
        <v>0</v>
      </c>
      <c r="M59" s="136">
        <f t="shared" si="2"/>
        <v>0</v>
      </c>
      <c r="N59" s="136">
        <f t="shared" si="2"/>
        <v>0</v>
      </c>
      <c r="O59" s="136">
        <f t="shared" si="2"/>
        <v>0</v>
      </c>
      <c r="P59" s="136">
        <f t="shared" si="2"/>
        <v>0</v>
      </c>
      <c r="Q59" s="136">
        <f t="shared" si="2"/>
        <v>0</v>
      </c>
      <c r="R59" s="136">
        <f t="shared" si="2"/>
        <v>0</v>
      </c>
      <c r="S59" s="136">
        <f t="shared" si="2"/>
        <v>0</v>
      </c>
      <c r="T59" s="136">
        <f t="shared" si="2"/>
        <v>0</v>
      </c>
      <c r="U59" s="136">
        <f t="shared" si="2"/>
        <v>0</v>
      </c>
      <c r="V59" s="136">
        <f t="shared" si="2"/>
        <v>0</v>
      </c>
      <c r="W59" s="136">
        <f t="shared" si="2"/>
        <v>0</v>
      </c>
      <c r="X59" s="136">
        <f t="shared" si="2"/>
        <v>0</v>
      </c>
      <c r="Y59" s="136">
        <f t="shared" si="2"/>
        <v>0</v>
      </c>
      <c r="Z59" s="136">
        <f t="shared" si="2"/>
        <v>0</v>
      </c>
      <c r="AA59" s="136">
        <f t="shared" si="2"/>
        <v>0</v>
      </c>
      <c r="AB59" s="136">
        <f t="shared" si="2"/>
        <v>0</v>
      </c>
      <c r="AC59" s="136">
        <f t="shared" si="2"/>
        <v>0</v>
      </c>
      <c r="AD59" s="136">
        <f t="shared" si="2"/>
        <v>0</v>
      </c>
      <c r="AE59" s="136">
        <f t="shared" si="2"/>
        <v>0</v>
      </c>
      <c r="AF59" s="136">
        <f t="shared" si="2"/>
        <v>0</v>
      </c>
      <c r="AG59" s="136">
        <f t="shared" si="2"/>
        <v>0</v>
      </c>
      <c r="AH59" s="136">
        <f t="shared" si="2"/>
        <v>0</v>
      </c>
      <c r="AI59" s="136">
        <f t="shared" si="2"/>
        <v>0</v>
      </c>
      <c r="AJ59" s="136">
        <f t="shared" si="2"/>
        <v>0</v>
      </c>
      <c r="AK59" s="136">
        <f t="shared" si="2"/>
        <v>0</v>
      </c>
      <c r="AL59" s="136">
        <f t="shared" si="2"/>
        <v>0</v>
      </c>
      <c r="AM59" s="136">
        <f t="shared" si="2"/>
        <v>0</v>
      </c>
      <c r="AN59" s="136">
        <f t="shared" si="2"/>
        <v>0</v>
      </c>
      <c r="AO59" s="136">
        <f t="shared" si="2"/>
        <v>0</v>
      </c>
      <c r="AP59" s="136">
        <f t="shared" si="2"/>
        <v>0</v>
      </c>
      <c r="AQ59" s="136">
        <f t="shared" si="2"/>
        <v>0</v>
      </c>
    </row>
    <row r="60" spans="1:43" x14ac:dyDescent="0.2">
      <c r="A60" s="107" t="s">
        <v>134</v>
      </c>
      <c r="B60" s="136">
        <f t="shared" si="0"/>
        <v>0</v>
      </c>
      <c r="C60" s="136">
        <f t="shared" si="3"/>
        <v>0</v>
      </c>
      <c r="D60" s="136">
        <f t="shared" si="3"/>
        <v>0</v>
      </c>
      <c r="E60" s="136">
        <f t="shared" si="3"/>
        <v>0</v>
      </c>
      <c r="F60" s="136">
        <f t="shared" si="3"/>
        <v>0</v>
      </c>
      <c r="G60" s="136">
        <f t="shared" si="3"/>
        <v>0</v>
      </c>
      <c r="H60" s="136">
        <f t="shared" si="3"/>
        <v>0</v>
      </c>
      <c r="I60" s="136">
        <f t="shared" si="3"/>
        <v>0</v>
      </c>
      <c r="J60" s="136">
        <f t="shared" si="3"/>
        <v>0</v>
      </c>
      <c r="K60" s="136">
        <f t="shared" si="3"/>
        <v>0</v>
      </c>
      <c r="L60" s="136">
        <f t="shared" si="2"/>
        <v>0</v>
      </c>
      <c r="M60" s="136">
        <f t="shared" si="2"/>
        <v>0</v>
      </c>
      <c r="N60" s="136">
        <f t="shared" si="2"/>
        <v>0</v>
      </c>
      <c r="O60" s="136">
        <f t="shared" si="2"/>
        <v>0</v>
      </c>
      <c r="P60" s="136">
        <f t="shared" si="2"/>
        <v>0</v>
      </c>
      <c r="Q60" s="136">
        <f t="shared" si="2"/>
        <v>0</v>
      </c>
      <c r="R60" s="136">
        <f t="shared" si="2"/>
        <v>0</v>
      </c>
      <c r="S60" s="136">
        <f t="shared" si="2"/>
        <v>0</v>
      </c>
      <c r="T60" s="136">
        <f t="shared" si="2"/>
        <v>0</v>
      </c>
      <c r="U60" s="136">
        <f t="shared" si="2"/>
        <v>0</v>
      </c>
      <c r="V60" s="136">
        <f t="shared" si="2"/>
        <v>0</v>
      </c>
      <c r="W60" s="136">
        <f t="shared" si="2"/>
        <v>0</v>
      </c>
      <c r="X60" s="136">
        <f t="shared" si="2"/>
        <v>0</v>
      </c>
      <c r="Y60" s="136">
        <f t="shared" si="2"/>
        <v>0</v>
      </c>
      <c r="Z60" s="136">
        <f t="shared" si="2"/>
        <v>0</v>
      </c>
      <c r="AA60" s="136">
        <f t="shared" si="2"/>
        <v>0</v>
      </c>
      <c r="AB60" s="136">
        <f t="shared" si="2"/>
        <v>0</v>
      </c>
      <c r="AC60" s="136">
        <f t="shared" si="2"/>
        <v>0</v>
      </c>
      <c r="AD60" s="136">
        <f t="shared" si="2"/>
        <v>0</v>
      </c>
      <c r="AE60" s="136">
        <f t="shared" si="2"/>
        <v>0</v>
      </c>
      <c r="AF60" s="136">
        <f t="shared" si="2"/>
        <v>0</v>
      </c>
      <c r="AG60" s="136">
        <f t="shared" si="2"/>
        <v>0</v>
      </c>
      <c r="AH60" s="136">
        <f t="shared" si="2"/>
        <v>0</v>
      </c>
      <c r="AI60" s="136">
        <f t="shared" si="2"/>
        <v>0</v>
      </c>
      <c r="AJ60" s="136">
        <f t="shared" si="2"/>
        <v>0</v>
      </c>
      <c r="AK60" s="136">
        <f t="shared" si="2"/>
        <v>0</v>
      </c>
      <c r="AL60" s="136">
        <f t="shared" si="2"/>
        <v>0</v>
      </c>
      <c r="AM60" s="136">
        <f t="shared" si="2"/>
        <v>0</v>
      </c>
      <c r="AN60" s="136">
        <f t="shared" si="2"/>
        <v>0</v>
      </c>
      <c r="AO60" s="136">
        <f t="shared" si="2"/>
        <v>0</v>
      </c>
      <c r="AP60" s="136">
        <f t="shared" si="2"/>
        <v>0</v>
      </c>
      <c r="AQ60" s="136">
        <f t="shared" si="2"/>
        <v>0</v>
      </c>
    </row>
    <row r="61" spans="1:43" x14ac:dyDescent="0.2">
      <c r="A61" s="107" t="s">
        <v>135</v>
      </c>
      <c r="B61" s="136">
        <f t="shared" si="0"/>
        <v>0</v>
      </c>
      <c r="C61" s="136">
        <f t="shared" si="3"/>
        <v>0</v>
      </c>
      <c r="D61" s="136">
        <f t="shared" si="3"/>
        <v>0</v>
      </c>
      <c r="E61" s="136">
        <f t="shared" si="3"/>
        <v>0</v>
      </c>
      <c r="F61" s="136">
        <f t="shared" si="3"/>
        <v>0</v>
      </c>
      <c r="G61" s="136">
        <f t="shared" si="3"/>
        <v>0</v>
      </c>
      <c r="H61" s="136">
        <f t="shared" si="3"/>
        <v>0</v>
      </c>
      <c r="I61" s="136">
        <f t="shared" si="3"/>
        <v>0</v>
      </c>
      <c r="J61" s="136">
        <f t="shared" si="3"/>
        <v>0</v>
      </c>
      <c r="K61" s="136">
        <f t="shared" si="3"/>
        <v>0</v>
      </c>
      <c r="L61" s="136">
        <f t="shared" si="2"/>
        <v>0</v>
      </c>
      <c r="M61" s="136">
        <f t="shared" si="2"/>
        <v>0</v>
      </c>
      <c r="N61" s="136">
        <f t="shared" si="2"/>
        <v>0</v>
      </c>
      <c r="O61" s="136">
        <f t="shared" si="2"/>
        <v>0</v>
      </c>
      <c r="P61" s="136">
        <f t="shared" si="2"/>
        <v>0</v>
      </c>
      <c r="Q61" s="136">
        <f t="shared" si="2"/>
        <v>0</v>
      </c>
      <c r="R61" s="136">
        <f t="shared" si="2"/>
        <v>0</v>
      </c>
      <c r="S61" s="136">
        <f t="shared" si="2"/>
        <v>0</v>
      </c>
      <c r="T61" s="136">
        <f t="shared" si="2"/>
        <v>0</v>
      </c>
      <c r="U61" s="136">
        <f t="shared" si="2"/>
        <v>0</v>
      </c>
      <c r="V61" s="136">
        <f t="shared" si="2"/>
        <v>0</v>
      </c>
      <c r="W61" s="136">
        <f t="shared" si="2"/>
        <v>0</v>
      </c>
      <c r="X61" s="136">
        <f t="shared" si="2"/>
        <v>0</v>
      </c>
      <c r="Y61" s="136">
        <f t="shared" si="2"/>
        <v>0</v>
      </c>
      <c r="Z61" s="136">
        <f t="shared" si="2"/>
        <v>0</v>
      </c>
      <c r="AA61" s="136">
        <f t="shared" si="2"/>
        <v>0</v>
      </c>
      <c r="AB61" s="136">
        <f t="shared" si="2"/>
        <v>0</v>
      </c>
      <c r="AC61" s="136">
        <f t="shared" si="2"/>
        <v>0</v>
      </c>
      <c r="AD61" s="136">
        <f t="shared" si="2"/>
        <v>0</v>
      </c>
      <c r="AE61" s="136">
        <f t="shared" si="2"/>
        <v>0</v>
      </c>
      <c r="AF61" s="136">
        <f t="shared" si="2"/>
        <v>0</v>
      </c>
      <c r="AG61" s="136">
        <f t="shared" si="2"/>
        <v>0</v>
      </c>
      <c r="AH61" s="136">
        <f t="shared" si="2"/>
        <v>0</v>
      </c>
      <c r="AI61" s="136">
        <f t="shared" si="2"/>
        <v>0</v>
      </c>
      <c r="AJ61" s="136">
        <f t="shared" si="2"/>
        <v>0</v>
      </c>
      <c r="AK61" s="136">
        <f t="shared" si="2"/>
        <v>0</v>
      </c>
      <c r="AL61" s="136">
        <f t="shared" si="2"/>
        <v>0</v>
      </c>
      <c r="AM61" s="136">
        <f t="shared" si="2"/>
        <v>0</v>
      </c>
      <c r="AN61" s="136">
        <f t="shared" si="2"/>
        <v>0</v>
      </c>
      <c r="AO61" s="136">
        <f t="shared" si="2"/>
        <v>0</v>
      </c>
      <c r="AP61" s="136">
        <f t="shared" si="2"/>
        <v>0</v>
      </c>
      <c r="AQ61" s="136">
        <f t="shared" si="2"/>
        <v>0</v>
      </c>
    </row>
    <row r="62" spans="1:43" x14ac:dyDescent="0.2">
      <c r="A62" s="107" t="s">
        <v>136</v>
      </c>
      <c r="B62" s="136">
        <f t="shared" si="0"/>
        <v>0</v>
      </c>
      <c r="C62" s="136">
        <f t="shared" si="3"/>
        <v>0</v>
      </c>
      <c r="D62" s="136">
        <f t="shared" si="3"/>
        <v>0</v>
      </c>
      <c r="E62" s="136">
        <f t="shared" si="3"/>
        <v>0</v>
      </c>
      <c r="F62" s="136">
        <f t="shared" si="3"/>
        <v>0</v>
      </c>
      <c r="G62" s="136">
        <f t="shared" si="3"/>
        <v>0</v>
      </c>
      <c r="H62" s="136">
        <f t="shared" si="3"/>
        <v>0</v>
      </c>
      <c r="I62" s="136">
        <f t="shared" si="3"/>
        <v>0</v>
      </c>
      <c r="J62" s="136">
        <f t="shared" si="3"/>
        <v>0</v>
      </c>
      <c r="K62" s="136">
        <f t="shared" si="3"/>
        <v>0</v>
      </c>
      <c r="L62" s="136">
        <f t="shared" si="2"/>
        <v>0</v>
      </c>
      <c r="M62" s="136">
        <f t="shared" si="2"/>
        <v>0</v>
      </c>
      <c r="N62" s="136">
        <f t="shared" si="2"/>
        <v>0</v>
      </c>
      <c r="O62" s="136">
        <f t="shared" si="2"/>
        <v>0</v>
      </c>
      <c r="P62" s="136">
        <f t="shared" si="2"/>
        <v>0</v>
      </c>
      <c r="Q62" s="136">
        <f t="shared" si="2"/>
        <v>0</v>
      </c>
      <c r="R62" s="136">
        <f t="shared" si="2"/>
        <v>0</v>
      </c>
      <c r="S62" s="136">
        <f t="shared" si="2"/>
        <v>0</v>
      </c>
      <c r="T62" s="136">
        <f t="shared" si="2"/>
        <v>0</v>
      </c>
      <c r="U62" s="136">
        <f t="shared" si="2"/>
        <v>0</v>
      </c>
      <c r="V62" s="136">
        <f t="shared" si="2"/>
        <v>0</v>
      </c>
      <c r="W62" s="136">
        <f t="shared" si="2"/>
        <v>0</v>
      </c>
      <c r="X62" s="136">
        <f t="shared" si="2"/>
        <v>0</v>
      </c>
      <c r="Y62" s="136">
        <f t="shared" si="2"/>
        <v>0</v>
      </c>
      <c r="Z62" s="136">
        <f t="shared" si="2"/>
        <v>0</v>
      </c>
      <c r="AA62" s="136">
        <f t="shared" si="2"/>
        <v>0</v>
      </c>
      <c r="AB62" s="136">
        <f t="shared" si="2"/>
        <v>0</v>
      </c>
      <c r="AC62" s="136">
        <f t="shared" si="2"/>
        <v>0</v>
      </c>
      <c r="AD62" s="136">
        <f t="shared" si="2"/>
        <v>0</v>
      </c>
      <c r="AE62" s="136">
        <f t="shared" si="2"/>
        <v>0</v>
      </c>
      <c r="AF62" s="136">
        <f t="shared" si="2"/>
        <v>0</v>
      </c>
      <c r="AG62" s="136">
        <f t="shared" si="2"/>
        <v>0</v>
      </c>
      <c r="AH62" s="136">
        <f t="shared" si="2"/>
        <v>0</v>
      </c>
      <c r="AI62" s="136">
        <f t="shared" si="2"/>
        <v>0</v>
      </c>
      <c r="AJ62" s="136">
        <f t="shared" si="2"/>
        <v>0</v>
      </c>
      <c r="AK62" s="136">
        <f t="shared" si="2"/>
        <v>0</v>
      </c>
      <c r="AL62" s="136">
        <f t="shared" si="2"/>
        <v>0</v>
      </c>
      <c r="AM62" s="136">
        <f t="shared" si="2"/>
        <v>0</v>
      </c>
      <c r="AN62" s="136">
        <f t="shared" si="2"/>
        <v>0</v>
      </c>
      <c r="AO62" s="136">
        <f t="shared" si="2"/>
        <v>0</v>
      </c>
      <c r="AP62" s="136">
        <f t="shared" si="2"/>
        <v>0</v>
      </c>
      <c r="AQ62" s="136">
        <f t="shared" si="2"/>
        <v>0</v>
      </c>
    </row>
    <row r="63" spans="1:43" x14ac:dyDescent="0.2">
      <c r="A63" s="107" t="s">
        <v>137</v>
      </c>
      <c r="B63" s="136">
        <f t="shared" si="0"/>
        <v>0</v>
      </c>
      <c r="C63" s="136">
        <f t="shared" si="3"/>
        <v>0</v>
      </c>
      <c r="D63" s="136">
        <f t="shared" si="3"/>
        <v>0</v>
      </c>
      <c r="E63" s="136">
        <f t="shared" si="3"/>
        <v>0</v>
      </c>
      <c r="F63" s="136">
        <f t="shared" si="3"/>
        <v>0</v>
      </c>
      <c r="G63" s="136">
        <f t="shared" si="3"/>
        <v>0</v>
      </c>
      <c r="H63" s="136">
        <f t="shared" si="3"/>
        <v>0</v>
      </c>
      <c r="I63" s="136">
        <f t="shared" si="3"/>
        <v>0</v>
      </c>
      <c r="J63" s="136">
        <f t="shared" si="3"/>
        <v>0</v>
      </c>
      <c r="K63" s="136">
        <f t="shared" si="3"/>
        <v>0</v>
      </c>
      <c r="L63" s="136">
        <f t="shared" si="2"/>
        <v>0</v>
      </c>
      <c r="M63" s="136">
        <f t="shared" si="2"/>
        <v>0</v>
      </c>
      <c r="N63" s="136">
        <f t="shared" si="2"/>
        <v>0</v>
      </c>
      <c r="O63" s="136">
        <f t="shared" si="2"/>
        <v>0</v>
      </c>
      <c r="P63" s="136">
        <f t="shared" si="2"/>
        <v>0</v>
      </c>
      <c r="Q63" s="136">
        <f t="shared" si="2"/>
        <v>0</v>
      </c>
      <c r="R63" s="136">
        <f t="shared" si="2"/>
        <v>0</v>
      </c>
      <c r="S63" s="136">
        <f t="shared" si="2"/>
        <v>0</v>
      </c>
      <c r="T63" s="136">
        <f t="shared" si="2"/>
        <v>0</v>
      </c>
      <c r="U63" s="136">
        <f t="shared" si="2"/>
        <v>0</v>
      </c>
      <c r="V63" s="136">
        <f t="shared" si="2"/>
        <v>0</v>
      </c>
      <c r="W63" s="136">
        <f t="shared" si="2"/>
        <v>0</v>
      </c>
      <c r="X63" s="136">
        <f t="shared" si="2"/>
        <v>0</v>
      </c>
      <c r="Y63" s="136">
        <f t="shared" si="2"/>
        <v>0</v>
      </c>
      <c r="Z63" s="136">
        <f t="shared" si="2"/>
        <v>0</v>
      </c>
      <c r="AA63" s="136">
        <f t="shared" si="2"/>
        <v>0</v>
      </c>
      <c r="AB63" s="136">
        <f t="shared" si="2"/>
        <v>0</v>
      </c>
      <c r="AC63" s="136">
        <f t="shared" si="2"/>
        <v>0</v>
      </c>
      <c r="AD63" s="136">
        <f t="shared" si="2"/>
        <v>0</v>
      </c>
      <c r="AE63" s="136">
        <f t="shared" si="2"/>
        <v>0</v>
      </c>
      <c r="AF63" s="136">
        <f t="shared" si="2"/>
        <v>0</v>
      </c>
      <c r="AG63" s="136">
        <f t="shared" si="2"/>
        <v>0</v>
      </c>
      <c r="AH63" s="136">
        <f t="shared" si="2"/>
        <v>0</v>
      </c>
      <c r="AI63" s="136">
        <f t="shared" si="2"/>
        <v>0</v>
      </c>
      <c r="AJ63" s="136">
        <f t="shared" si="2"/>
        <v>0</v>
      </c>
      <c r="AK63" s="136">
        <f t="shared" si="2"/>
        <v>0</v>
      </c>
      <c r="AL63" s="136">
        <f t="shared" si="2"/>
        <v>0</v>
      </c>
      <c r="AM63" s="136">
        <f t="shared" si="2"/>
        <v>0</v>
      </c>
      <c r="AN63" s="136">
        <f t="shared" si="2"/>
        <v>0</v>
      </c>
      <c r="AO63" s="136">
        <f t="shared" si="2"/>
        <v>0</v>
      </c>
      <c r="AP63" s="136">
        <f t="shared" si="2"/>
        <v>0</v>
      </c>
      <c r="AQ63" s="136">
        <f t="shared" ref="AQ63:AQ74" si="4">SUMIFS(AQ$2:AQ$44,$AR$2:$AR$44,$A63)</f>
        <v>0</v>
      </c>
    </row>
    <row r="64" spans="1:43" x14ac:dyDescent="0.2">
      <c r="A64" s="107" t="s">
        <v>138</v>
      </c>
      <c r="B64" s="136">
        <f t="shared" si="0"/>
        <v>0</v>
      </c>
      <c r="C64" s="136">
        <f t="shared" si="3"/>
        <v>0</v>
      </c>
      <c r="D64" s="136">
        <f t="shared" si="3"/>
        <v>0</v>
      </c>
      <c r="E64" s="136">
        <f t="shared" si="3"/>
        <v>0</v>
      </c>
      <c r="F64" s="136">
        <f t="shared" si="3"/>
        <v>0</v>
      </c>
      <c r="G64" s="136">
        <f t="shared" si="3"/>
        <v>0</v>
      </c>
      <c r="H64" s="136">
        <f t="shared" si="3"/>
        <v>0</v>
      </c>
      <c r="I64" s="136">
        <f t="shared" si="3"/>
        <v>0</v>
      </c>
      <c r="J64" s="136">
        <f t="shared" si="3"/>
        <v>0</v>
      </c>
      <c r="K64" s="136">
        <f t="shared" si="3"/>
        <v>0</v>
      </c>
      <c r="L64" s="136">
        <f t="shared" si="3"/>
        <v>0</v>
      </c>
      <c r="M64" s="136">
        <f t="shared" si="3"/>
        <v>0</v>
      </c>
      <c r="N64" s="136">
        <f t="shared" si="3"/>
        <v>0</v>
      </c>
      <c r="O64" s="136">
        <f t="shared" si="3"/>
        <v>0</v>
      </c>
      <c r="P64" s="136">
        <f t="shared" si="3"/>
        <v>0</v>
      </c>
      <c r="Q64" s="136">
        <f t="shared" si="3"/>
        <v>0</v>
      </c>
      <c r="R64" s="136">
        <f t="shared" si="3"/>
        <v>0</v>
      </c>
      <c r="S64" s="136">
        <f t="shared" si="3"/>
        <v>0</v>
      </c>
      <c r="T64" s="136">
        <f t="shared" si="3"/>
        <v>0</v>
      </c>
      <c r="U64" s="136">
        <f t="shared" si="3"/>
        <v>0</v>
      </c>
      <c r="V64" s="136">
        <f t="shared" si="3"/>
        <v>0</v>
      </c>
      <c r="W64" s="136">
        <f t="shared" si="3"/>
        <v>0</v>
      </c>
      <c r="X64" s="136">
        <f t="shared" si="3"/>
        <v>0</v>
      </c>
      <c r="Y64" s="136">
        <f t="shared" si="3"/>
        <v>0</v>
      </c>
      <c r="Z64" s="136">
        <f t="shared" si="3"/>
        <v>0</v>
      </c>
      <c r="AA64" s="136">
        <f t="shared" si="3"/>
        <v>0</v>
      </c>
      <c r="AB64" s="136">
        <f t="shared" si="3"/>
        <v>0</v>
      </c>
      <c r="AC64" s="136">
        <f t="shared" si="3"/>
        <v>0</v>
      </c>
      <c r="AD64" s="136">
        <f t="shared" si="3"/>
        <v>0</v>
      </c>
      <c r="AE64" s="136">
        <f t="shared" si="3"/>
        <v>0</v>
      </c>
      <c r="AF64" s="136">
        <f t="shared" si="3"/>
        <v>0</v>
      </c>
      <c r="AG64" s="136">
        <f t="shared" si="3"/>
        <v>0</v>
      </c>
      <c r="AH64" s="136">
        <f t="shared" si="3"/>
        <v>0</v>
      </c>
      <c r="AI64" s="136">
        <f t="shared" si="3"/>
        <v>0</v>
      </c>
      <c r="AJ64" s="136">
        <f t="shared" si="3"/>
        <v>0</v>
      </c>
      <c r="AK64" s="136">
        <f t="shared" si="3"/>
        <v>0</v>
      </c>
      <c r="AL64" s="136">
        <f t="shared" si="3"/>
        <v>0</v>
      </c>
      <c r="AM64" s="136">
        <f t="shared" si="3"/>
        <v>0</v>
      </c>
      <c r="AN64" s="136">
        <f t="shared" si="3"/>
        <v>0</v>
      </c>
      <c r="AO64" s="136">
        <f t="shared" si="3"/>
        <v>0</v>
      </c>
      <c r="AP64" s="136">
        <f t="shared" si="3"/>
        <v>0</v>
      </c>
      <c r="AQ64" s="136">
        <f t="shared" si="4"/>
        <v>0</v>
      </c>
    </row>
    <row r="65" spans="1:43" x14ac:dyDescent="0.2">
      <c r="A65" s="107" t="s">
        <v>139</v>
      </c>
      <c r="B65" s="136">
        <f t="shared" si="0"/>
        <v>0</v>
      </c>
      <c r="C65" s="136">
        <f t="shared" si="3"/>
        <v>0</v>
      </c>
      <c r="D65" s="136">
        <f t="shared" si="3"/>
        <v>0</v>
      </c>
      <c r="E65" s="136">
        <f t="shared" si="3"/>
        <v>0</v>
      </c>
      <c r="F65" s="136">
        <f t="shared" si="3"/>
        <v>0</v>
      </c>
      <c r="G65" s="136">
        <f t="shared" si="3"/>
        <v>0</v>
      </c>
      <c r="H65" s="136">
        <f t="shared" si="3"/>
        <v>0</v>
      </c>
      <c r="I65" s="136">
        <f t="shared" si="3"/>
        <v>0</v>
      </c>
      <c r="J65" s="136">
        <f t="shared" si="3"/>
        <v>0</v>
      </c>
      <c r="K65" s="136">
        <f t="shared" si="3"/>
        <v>0</v>
      </c>
      <c r="L65" s="136">
        <f t="shared" si="3"/>
        <v>0</v>
      </c>
      <c r="M65" s="136">
        <f t="shared" si="3"/>
        <v>0</v>
      </c>
      <c r="N65" s="136">
        <f t="shared" si="3"/>
        <v>0</v>
      </c>
      <c r="O65" s="136">
        <f t="shared" si="3"/>
        <v>0</v>
      </c>
      <c r="P65" s="136">
        <f t="shared" si="3"/>
        <v>0</v>
      </c>
      <c r="Q65" s="136">
        <f t="shared" si="3"/>
        <v>0</v>
      </c>
      <c r="R65" s="136">
        <f t="shared" si="3"/>
        <v>0</v>
      </c>
      <c r="S65" s="136">
        <f t="shared" si="3"/>
        <v>0</v>
      </c>
      <c r="T65" s="136">
        <f t="shared" si="3"/>
        <v>0</v>
      </c>
      <c r="U65" s="136">
        <f t="shared" si="3"/>
        <v>0</v>
      </c>
      <c r="V65" s="136">
        <f t="shared" si="3"/>
        <v>0</v>
      </c>
      <c r="W65" s="136">
        <f t="shared" si="3"/>
        <v>0</v>
      </c>
      <c r="X65" s="136">
        <f t="shared" si="3"/>
        <v>0</v>
      </c>
      <c r="Y65" s="136">
        <f t="shared" si="3"/>
        <v>0</v>
      </c>
      <c r="Z65" s="136">
        <f t="shared" si="3"/>
        <v>0</v>
      </c>
      <c r="AA65" s="136">
        <f t="shared" si="3"/>
        <v>0</v>
      </c>
      <c r="AB65" s="136">
        <f t="shared" si="3"/>
        <v>0</v>
      </c>
      <c r="AC65" s="136">
        <f t="shared" si="3"/>
        <v>0</v>
      </c>
      <c r="AD65" s="136">
        <f t="shared" si="3"/>
        <v>0</v>
      </c>
      <c r="AE65" s="136">
        <f t="shared" si="3"/>
        <v>0</v>
      </c>
      <c r="AF65" s="136">
        <f t="shared" si="3"/>
        <v>0</v>
      </c>
      <c r="AG65" s="136">
        <f t="shared" si="3"/>
        <v>0</v>
      </c>
      <c r="AH65" s="136">
        <f t="shared" si="3"/>
        <v>0</v>
      </c>
      <c r="AI65" s="136">
        <f t="shared" si="3"/>
        <v>0</v>
      </c>
      <c r="AJ65" s="136">
        <f t="shared" si="3"/>
        <v>0</v>
      </c>
      <c r="AK65" s="136">
        <f t="shared" si="3"/>
        <v>0</v>
      </c>
      <c r="AL65" s="136">
        <f t="shared" si="3"/>
        <v>0</v>
      </c>
      <c r="AM65" s="136">
        <f t="shared" si="3"/>
        <v>0</v>
      </c>
      <c r="AN65" s="136">
        <f t="shared" si="3"/>
        <v>0</v>
      </c>
      <c r="AO65" s="136">
        <f t="shared" si="3"/>
        <v>0</v>
      </c>
      <c r="AP65" s="136">
        <f t="shared" si="3"/>
        <v>0</v>
      </c>
      <c r="AQ65" s="136">
        <f t="shared" si="4"/>
        <v>0</v>
      </c>
    </row>
    <row r="66" spans="1:43" x14ac:dyDescent="0.2">
      <c r="A66" s="107" t="s">
        <v>140</v>
      </c>
      <c r="B66" s="136">
        <f t="shared" si="0"/>
        <v>0</v>
      </c>
      <c r="C66" s="136">
        <f t="shared" si="3"/>
        <v>0</v>
      </c>
      <c r="D66" s="136">
        <f t="shared" si="3"/>
        <v>0</v>
      </c>
      <c r="E66" s="136">
        <f t="shared" si="3"/>
        <v>0</v>
      </c>
      <c r="F66" s="136">
        <f t="shared" si="3"/>
        <v>0</v>
      </c>
      <c r="G66" s="136">
        <f t="shared" si="3"/>
        <v>0</v>
      </c>
      <c r="H66" s="136">
        <f t="shared" si="3"/>
        <v>0</v>
      </c>
      <c r="I66" s="136">
        <f t="shared" si="3"/>
        <v>0</v>
      </c>
      <c r="J66" s="136">
        <f t="shared" si="3"/>
        <v>0</v>
      </c>
      <c r="K66" s="136">
        <f t="shared" si="3"/>
        <v>0</v>
      </c>
      <c r="L66" s="136">
        <f t="shared" si="3"/>
        <v>0</v>
      </c>
      <c r="M66" s="136">
        <f t="shared" si="3"/>
        <v>0</v>
      </c>
      <c r="N66" s="136">
        <f t="shared" si="3"/>
        <v>0</v>
      </c>
      <c r="O66" s="136">
        <f t="shared" si="3"/>
        <v>0</v>
      </c>
      <c r="P66" s="136">
        <f t="shared" si="3"/>
        <v>0</v>
      </c>
      <c r="Q66" s="136">
        <f t="shared" si="3"/>
        <v>0</v>
      </c>
      <c r="R66" s="136">
        <f t="shared" si="3"/>
        <v>0</v>
      </c>
      <c r="S66" s="136">
        <f t="shared" si="3"/>
        <v>0</v>
      </c>
      <c r="T66" s="136">
        <f t="shared" si="3"/>
        <v>0</v>
      </c>
      <c r="U66" s="136">
        <f t="shared" si="3"/>
        <v>0</v>
      </c>
      <c r="V66" s="136">
        <f t="shared" si="3"/>
        <v>0</v>
      </c>
      <c r="W66" s="136">
        <f t="shared" si="3"/>
        <v>0</v>
      </c>
      <c r="X66" s="136">
        <f t="shared" si="3"/>
        <v>0</v>
      </c>
      <c r="Y66" s="136">
        <f t="shared" si="3"/>
        <v>0</v>
      </c>
      <c r="Z66" s="136">
        <f t="shared" si="3"/>
        <v>0</v>
      </c>
      <c r="AA66" s="136">
        <f t="shared" si="3"/>
        <v>0</v>
      </c>
      <c r="AB66" s="136">
        <f t="shared" si="3"/>
        <v>0</v>
      </c>
      <c r="AC66" s="136">
        <f t="shared" si="3"/>
        <v>0</v>
      </c>
      <c r="AD66" s="136">
        <f t="shared" si="3"/>
        <v>0</v>
      </c>
      <c r="AE66" s="136">
        <f t="shared" si="3"/>
        <v>0</v>
      </c>
      <c r="AF66" s="136">
        <f t="shared" si="3"/>
        <v>0</v>
      </c>
      <c r="AG66" s="136">
        <f t="shared" si="3"/>
        <v>0</v>
      </c>
      <c r="AH66" s="136">
        <f t="shared" si="3"/>
        <v>0</v>
      </c>
      <c r="AI66" s="136">
        <f t="shared" si="3"/>
        <v>0</v>
      </c>
      <c r="AJ66" s="136">
        <f t="shared" si="3"/>
        <v>0</v>
      </c>
      <c r="AK66" s="136">
        <f t="shared" si="3"/>
        <v>0</v>
      </c>
      <c r="AL66" s="136">
        <f t="shared" si="3"/>
        <v>0</v>
      </c>
      <c r="AM66" s="136">
        <f t="shared" si="3"/>
        <v>0</v>
      </c>
      <c r="AN66" s="136">
        <f t="shared" si="3"/>
        <v>0</v>
      </c>
      <c r="AO66" s="136">
        <f t="shared" si="3"/>
        <v>0</v>
      </c>
      <c r="AP66" s="136">
        <f t="shared" si="3"/>
        <v>0</v>
      </c>
      <c r="AQ66" s="136">
        <f t="shared" si="4"/>
        <v>0</v>
      </c>
    </row>
    <row r="67" spans="1:43" x14ac:dyDescent="0.2">
      <c r="A67" s="107" t="s">
        <v>141</v>
      </c>
      <c r="B67" s="136">
        <f t="shared" si="0"/>
        <v>0</v>
      </c>
      <c r="C67" s="136">
        <f t="shared" si="3"/>
        <v>0</v>
      </c>
      <c r="D67" s="136">
        <f t="shared" si="3"/>
        <v>0</v>
      </c>
      <c r="E67" s="136">
        <f t="shared" si="3"/>
        <v>0</v>
      </c>
      <c r="F67" s="136">
        <f t="shared" si="3"/>
        <v>0</v>
      </c>
      <c r="G67" s="136">
        <f t="shared" si="3"/>
        <v>0</v>
      </c>
      <c r="H67" s="136">
        <f t="shared" si="3"/>
        <v>0</v>
      </c>
      <c r="I67" s="136">
        <f t="shared" si="3"/>
        <v>0</v>
      </c>
      <c r="J67" s="136">
        <f t="shared" si="3"/>
        <v>0</v>
      </c>
      <c r="K67" s="136">
        <f t="shared" si="3"/>
        <v>0</v>
      </c>
      <c r="L67" s="136">
        <f t="shared" si="3"/>
        <v>0</v>
      </c>
      <c r="M67" s="136">
        <f t="shared" si="3"/>
        <v>0</v>
      </c>
      <c r="N67" s="136">
        <f t="shared" si="3"/>
        <v>0</v>
      </c>
      <c r="O67" s="136">
        <f t="shared" si="3"/>
        <v>0</v>
      </c>
      <c r="P67" s="136">
        <f t="shared" si="3"/>
        <v>0</v>
      </c>
      <c r="Q67" s="136">
        <f t="shared" si="3"/>
        <v>0</v>
      </c>
      <c r="R67" s="136">
        <f t="shared" si="3"/>
        <v>0</v>
      </c>
      <c r="S67" s="136">
        <f t="shared" si="3"/>
        <v>0</v>
      </c>
      <c r="T67" s="136">
        <f t="shared" si="3"/>
        <v>0</v>
      </c>
      <c r="U67" s="136">
        <f t="shared" si="3"/>
        <v>0</v>
      </c>
      <c r="V67" s="136">
        <f t="shared" si="3"/>
        <v>0</v>
      </c>
      <c r="W67" s="136">
        <f t="shared" si="3"/>
        <v>0</v>
      </c>
      <c r="X67" s="136">
        <f t="shared" si="3"/>
        <v>0</v>
      </c>
      <c r="Y67" s="136">
        <f t="shared" si="3"/>
        <v>0</v>
      </c>
      <c r="Z67" s="136">
        <f t="shared" si="3"/>
        <v>0</v>
      </c>
      <c r="AA67" s="136">
        <f t="shared" si="3"/>
        <v>0</v>
      </c>
      <c r="AB67" s="136">
        <f t="shared" si="3"/>
        <v>0</v>
      </c>
      <c r="AC67" s="136">
        <f t="shared" si="3"/>
        <v>0</v>
      </c>
      <c r="AD67" s="136">
        <f t="shared" si="3"/>
        <v>0</v>
      </c>
      <c r="AE67" s="136">
        <f t="shared" si="3"/>
        <v>0</v>
      </c>
      <c r="AF67" s="136">
        <f t="shared" si="3"/>
        <v>0</v>
      </c>
      <c r="AG67" s="136">
        <f t="shared" si="3"/>
        <v>0</v>
      </c>
      <c r="AH67" s="136">
        <f t="shared" si="3"/>
        <v>0</v>
      </c>
      <c r="AI67" s="136">
        <f t="shared" si="3"/>
        <v>0</v>
      </c>
      <c r="AJ67" s="136">
        <f t="shared" si="3"/>
        <v>0</v>
      </c>
      <c r="AK67" s="136">
        <f t="shared" si="3"/>
        <v>0</v>
      </c>
      <c r="AL67" s="136">
        <f t="shared" si="3"/>
        <v>0</v>
      </c>
      <c r="AM67" s="136">
        <f t="shared" si="3"/>
        <v>0</v>
      </c>
      <c r="AN67" s="136">
        <f t="shared" si="3"/>
        <v>0</v>
      </c>
      <c r="AO67" s="136">
        <f t="shared" si="3"/>
        <v>0</v>
      </c>
      <c r="AP67" s="136">
        <f t="shared" si="3"/>
        <v>0</v>
      </c>
      <c r="AQ67" s="136">
        <f t="shared" si="4"/>
        <v>0</v>
      </c>
    </row>
    <row r="68" spans="1:43" x14ac:dyDescent="0.2">
      <c r="A68" s="107" t="s">
        <v>142</v>
      </c>
      <c r="B68" s="136">
        <f t="shared" si="0"/>
        <v>0</v>
      </c>
      <c r="C68" s="136">
        <f t="shared" si="3"/>
        <v>0</v>
      </c>
      <c r="D68" s="136">
        <f t="shared" si="3"/>
        <v>0</v>
      </c>
      <c r="E68" s="136">
        <f t="shared" si="3"/>
        <v>0</v>
      </c>
      <c r="F68" s="136">
        <f t="shared" si="3"/>
        <v>0</v>
      </c>
      <c r="G68" s="136">
        <f t="shared" si="3"/>
        <v>0</v>
      </c>
      <c r="H68" s="136">
        <f t="shared" si="3"/>
        <v>0</v>
      </c>
      <c r="I68" s="136">
        <f t="shared" si="3"/>
        <v>0</v>
      </c>
      <c r="J68" s="136">
        <f t="shared" si="3"/>
        <v>0</v>
      </c>
      <c r="K68" s="136">
        <f t="shared" si="3"/>
        <v>0</v>
      </c>
      <c r="L68" s="136">
        <f t="shared" si="3"/>
        <v>0</v>
      </c>
      <c r="M68" s="136">
        <f t="shared" si="3"/>
        <v>0</v>
      </c>
      <c r="N68" s="136">
        <f t="shared" si="3"/>
        <v>0</v>
      </c>
      <c r="O68" s="136">
        <f t="shared" si="3"/>
        <v>0</v>
      </c>
      <c r="P68" s="136">
        <f t="shared" si="3"/>
        <v>0</v>
      </c>
      <c r="Q68" s="136">
        <f t="shared" si="3"/>
        <v>0</v>
      </c>
      <c r="R68" s="136">
        <f t="shared" si="3"/>
        <v>0</v>
      </c>
      <c r="S68" s="136">
        <f t="shared" si="3"/>
        <v>0</v>
      </c>
      <c r="T68" s="136">
        <f t="shared" si="3"/>
        <v>0</v>
      </c>
      <c r="U68" s="136">
        <f t="shared" si="3"/>
        <v>0</v>
      </c>
      <c r="V68" s="136">
        <f t="shared" si="3"/>
        <v>0</v>
      </c>
      <c r="W68" s="136">
        <f t="shared" si="3"/>
        <v>0</v>
      </c>
      <c r="X68" s="136">
        <f t="shared" si="3"/>
        <v>0</v>
      </c>
      <c r="Y68" s="136">
        <f t="shared" si="3"/>
        <v>0</v>
      </c>
      <c r="Z68" s="136">
        <f t="shared" si="3"/>
        <v>0</v>
      </c>
      <c r="AA68" s="136">
        <f t="shared" si="3"/>
        <v>0</v>
      </c>
      <c r="AB68" s="136">
        <f t="shared" si="3"/>
        <v>0</v>
      </c>
      <c r="AC68" s="136">
        <f t="shared" si="3"/>
        <v>0</v>
      </c>
      <c r="AD68" s="136">
        <f t="shared" si="3"/>
        <v>0</v>
      </c>
      <c r="AE68" s="136">
        <f t="shared" si="3"/>
        <v>0</v>
      </c>
      <c r="AF68" s="136">
        <f t="shared" si="3"/>
        <v>0</v>
      </c>
      <c r="AG68" s="136">
        <f t="shared" si="3"/>
        <v>0</v>
      </c>
      <c r="AH68" s="136">
        <f t="shared" si="3"/>
        <v>0</v>
      </c>
      <c r="AI68" s="136">
        <f t="shared" ref="AI68:AP74" si="5">SUMIFS(AI$2:AI$44,$AR$2:$AR$44,$A68)</f>
        <v>0</v>
      </c>
      <c r="AJ68" s="136">
        <f t="shared" si="5"/>
        <v>0</v>
      </c>
      <c r="AK68" s="136">
        <f t="shared" si="5"/>
        <v>0</v>
      </c>
      <c r="AL68" s="136">
        <f t="shared" si="5"/>
        <v>0</v>
      </c>
      <c r="AM68" s="136">
        <f t="shared" si="5"/>
        <v>0</v>
      </c>
      <c r="AN68" s="136">
        <f t="shared" si="5"/>
        <v>0</v>
      </c>
      <c r="AO68" s="136">
        <f t="shared" si="5"/>
        <v>0</v>
      </c>
      <c r="AP68" s="136">
        <f t="shared" si="5"/>
        <v>0</v>
      </c>
      <c r="AQ68" s="136">
        <f t="shared" si="4"/>
        <v>0</v>
      </c>
    </row>
    <row r="69" spans="1:43" x14ac:dyDescent="0.2">
      <c r="A69" s="107" t="s">
        <v>143</v>
      </c>
      <c r="B69" s="136">
        <f t="shared" si="0"/>
        <v>0</v>
      </c>
      <c r="C69" s="136">
        <f t="shared" ref="C69:AH74" si="6">SUMIFS(C$2:C$44,$AR$2:$AR$44,$A69)</f>
        <v>0</v>
      </c>
      <c r="D69" s="136">
        <f t="shared" si="6"/>
        <v>0</v>
      </c>
      <c r="E69" s="136">
        <f t="shared" si="6"/>
        <v>0</v>
      </c>
      <c r="F69" s="136">
        <f t="shared" si="6"/>
        <v>0</v>
      </c>
      <c r="G69" s="136">
        <f t="shared" si="6"/>
        <v>0</v>
      </c>
      <c r="H69" s="136">
        <f t="shared" si="6"/>
        <v>0</v>
      </c>
      <c r="I69" s="136">
        <f t="shared" si="6"/>
        <v>0</v>
      </c>
      <c r="J69" s="136">
        <f t="shared" si="6"/>
        <v>0</v>
      </c>
      <c r="K69" s="136">
        <f t="shared" si="6"/>
        <v>0</v>
      </c>
      <c r="L69" s="136">
        <f t="shared" si="6"/>
        <v>0</v>
      </c>
      <c r="M69" s="136">
        <f t="shared" si="6"/>
        <v>0</v>
      </c>
      <c r="N69" s="136">
        <f t="shared" si="6"/>
        <v>0</v>
      </c>
      <c r="O69" s="136">
        <f t="shared" si="6"/>
        <v>0</v>
      </c>
      <c r="P69" s="136">
        <f t="shared" si="6"/>
        <v>0</v>
      </c>
      <c r="Q69" s="136">
        <f t="shared" si="6"/>
        <v>0</v>
      </c>
      <c r="R69" s="136">
        <f t="shared" si="6"/>
        <v>0</v>
      </c>
      <c r="S69" s="136">
        <f t="shared" si="6"/>
        <v>0</v>
      </c>
      <c r="T69" s="136">
        <f t="shared" si="6"/>
        <v>0</v>
      </c>
      <c r="U69" s="136">
        <f t="shared" si="6"/>
        <v>0</v>
      </c>
      <c r="V69" s="136">
        <f t="shared" si="6"/>
        <v>0</v>
      </c>
      <c r="W69" s="136">
        <f t="shared" si="6"/>
        <v>0</v>
      </c>
      <c r="X69" s="136">
        <f t="shared" si="6"/>
        <v>0</v>
      </c>
      <c r="Y69" s="136">
        <f t="shared" si="6"/>
        <v>0</v>
      </c>
      <c r="Z69" s="136">
        <f t="shared" si="6"/>
        <v>0</v>
      </c>
      <c r="AA69" s="136">
        <f t="shared" si="6"/>
        <v>0</v>
      </c>
      <c r="AB69" s="136">
        <f t="shared" si="6"/>
        <v>0</v>
      </c>
      <c r="AC69" s="136">
        <f t="shared" si="6"/>
        <v>0</v>
      </c>
      <c r="AD69" s="136">
        <f t="shared" si="6"/>
        <v>0</v>
      </c>
      <c r="AE69" s="136">
        <f t="shared" si="6"/>
        <v>0</v>
      </c>
      <c r="AF69" s="136">
        <f t="shared" si="6"/>
        <v>0</v>
      </c>
      <c r="AG69" s="136">
        <f t="shared" si="6"/>
        <v>0</v>
      </c>
      <c r="AH69" s="136">
        <f t="shared" si="6"/>
        <v>0</v>
      </c>
      <c r="AI69" s="136">
        <f t="shared" si="5"/>
        <v>0</v>
      </c>
      <c r="AJ69" s="136">
        <f t="shared" si="5"/>
        <v>0</v>
      </c>
      <c r="AK69" s="136">
        <f t="shared" si="5"/>
        <v>0</v>
      </c>
      <c r="AL69" s="136">
        <f t="shared" si="5"/>
        <v>0</v>
      </c>
      <c r="AM69" s="136">
        <f t="shared" si="5"/>
        <v>0</v>
      </c>
      <c r="AN69" s="136">
        <f t="shared" si="5"/>
        <v>0</v>
      </c>
      <c r="AO69" s="136">
        <f t="shared" si="5"/>
        <v>0</v>
      </c>
      <c r="AP69" s="136">
        <f t="shared" si="5"/>
        <v>0</v>
      </c>
      <c r="AQ69" s="136">
        <f t="shared" si="4"/>
        <v>0</v>
      </c>
    </row>
    <row r="70" spans="1:43" x14ac:dyDescent="0.2">
      <c r="A70" s="107" t="s">
        <v>144</v>
      </c>
      <c r="B70" s="136">
        <f t="shared" si="0"/>
        <v>0</v>
      </c>
      <c r="C70" s="136">
        <f t="shared" si="6"/>
        <v>0</v>
      </c>
      <c r="D70" s="136">
        <f t="shared" si="6"/>
        <v>0</v>
      </c>
      <c r="E70" s="136">
        <f t="shared" si="6"/>
        <v>0</v>
      </c>
      <c r="F70" s="136">
        <f t="shared" si="6"/>
        <v>0</v>
      </c>
      <c r="G70" s="136">
        <f t="shared" si="6"/>
        <v>0</v>
      </c>
      <c r="H70" s="136">
        <f t="shared" si="6"/>
        <v>0</v>
      </c>
      <c r="I70" s="136">
        <f t="shared" si="6"/>
        <v>0</v>
      </c>
      <c r="J70" s="136">
        <f t="shared" si="6"/>
        <v>0</v>
      </c>
      <c r="K70" s="136">
        <f t="shared" si="6"/>
        <v>0</v>
      </c>
      <c r="L70" s="136">
        <f t="shared" si="6"/>
        <v>0</v>
      </c>
      <c r="M70" s="136">
        <f t="shared" si="6"/>
        <v>0</v>
      </c>
      <c r="N70" s="136">
        <f t="shared" si="6"/>
        <v>0</v>
      </c>
      <c r="O70" s="136">
        <f t="shared" si="6"/>
        <v>0</v>
      </c>
      <c r="P70" s="136">
        <f t="shared" si="6"/>
        <v>0</v>
      </c>
      <c r="Q70" s="136">
        <f t="shared" si="6"/>
        <v>0</v>
      </c>
      <c r="R70" s="136">
        <f t="shared" si="6"/>
        <v>0</v>
      </c>
      <c r="S70" s="136">
        <f t="shared" si="6"/>
        <v>0</v>
      </c>
      <c r="T70" s="136">
        <f t="shared" si="6"/>
        <v>0</v>
      </c>
      <c r="U70" s="136">
        <f t="shared" si="6"/>
        <v>0</v>
      </c>
      <c r="V70" s="136">
        <f t="shared" si="6"/>
        <v>0</v>
      </c>
      <c r="W70" s="136">
        <f t="shared" si="6"/>
        <v>0</v>
      </c>
      <c r="X70" s="136">
        <f t="shared" si="6"/>
        <v>0</v>
      </c>
      <c r="Y70" s="136">
        <f t="shared" si="6"/>
        <v>0</v>
      </c>
      <c r="Z70" s="136">
        <f t="shared" si="6"/>
        <v>0</v>
      </c>
      <c r="AA70" s="136">
        <f t="shared" si="6"/>
        <v>0</v>
      </c>
      <c r="AB70" s="136">
        <f t="shared" si="6"/>
        <v>0</v>
      </c>
      <c r="AC70" s="136">
        <f t="shared" si="6"/>
        <v>0</v>
      </c>
      <c r="AD70" s="136">
        <f t="shared" si="6"/>
        <v>0</v>
      </c>
      <c r="AE70" s="136">
        <f t="shared" si="6"/>
        <v>0</v>
      </c>
      <c r="AF70" s="136">
        <f t="shared" si="6"/>
        <v>0</v>
      </c>
      <c r="AG70" s="136">
        <f t="shared" si="6"/>
        <v>0</v>
      </c>
      <c r="AH70" s="136">
        <f t="shared" si="6"/>
        <v>0</v>
      </c>
      <c r="AI70" s="136">
        <f t="shared" si="5"/>
        <v>0</v>
      </c>
      <c r="AJ70" s="136">
        <f t="shared" si="5"/>
        <v>0</v>
      </c>
      <c r="AK70" s="136">
        <f t="shared" si="5"/>
        <v>0</v>
      </c>
      <c r="AL70" s="136">
        <f t="shared" si="5"/>
        <v>0</v>
      </c>
      <c r="AM70" s="136">
        <f t="shared" si="5"/>
        <v>0</v>
      </c>
      <c r="AN70" s="136">
        <f t="shared" si="5"/>
        <v>0</v>
      </c>
      <c r="AO70" s="136">
        <f t="shared" si="5"/>
        <v>0</v>
      </c>
      <c r="AP70" s="136">
        <f t="shared" si="5"/>
        <v>0</v>
      </c>
      <c r="AQ70" s="136">
        <f t="shared" si="4"/>
        <v>0</v>
      </c>
    </row>
    <row r="71" spans="1:43" x14ac:dyDescent="0.2">
      <c r="A71" s="107" t="s">
        <v>145</v>
      </c>
      <c r="B71" s="136">
        <f t="shared" si="0"/>
        <v>0</v>
      </c>
      <c r="C71" s="136">
        <f t="shared" si="6"/>
        <v>0</v>
      </c>
      <c r="D71" s="136">
        <f t="shared" si="6"/>
        <v>0</v>
      </c>
      <c r="E71" s="136">
        <f t="shared" si="6"/>
        <v>0</v>
      </c>
      <c r="F71" s="136">
        <f t="shared" si="6"/>
        <v>0</v>
      </c>
      <c r="G71" s="136">
        <f t="shared" si="6"/>
        <v>0</v>
      </c>
      <c r="H71" s="136">
        <f t="shared" si="6"/>
        <v>0</v>
      </c>
      <c r="I71" s="136">
        <f t="shared" si="6"/>
        <v>0</v>
      </c>
      <c r="J71" s="136">
        <f t="shared" si="6"/>
        <v>0</v>
      </c>
      <c r="K71" s="136">
        <f t="shared" si="6"/>
        <v>0</v>
      </c>
      <c r="L71" s="136">
        <f t="shared" si="6"/>
        <v>0</v>
      </c>
      <c r="M71" s="136">
        <f t="shared" si="6"/>
        <v>0</v>
      </c>
      <c r="N71" s="136">
        <f t="shared" si="6"/>
        <v>0</v>
      </c>
      <c r="O71" s="136">
        <f t="shared" si="6"/>
        <v>0</v>
      </c>
      <c r="P71" s="136">
        <f t="shared" si="6"/>
        <v>0</v>
      </c>
      <c r="Q71" s="136">
        <f t="shared" si="6"/>
        <v>0</v>
      </c>
      <c r="R71" s="136">
        <f t="shared" si="6"/>
        <v>0</v>
      </c>
      <c r="S71" s="136">
        <f t="shared" si="6"/>
        <v>0</v>
      </c>
      <c r="T71" s="136">
        <f t="shared" si="6"/>
        <v>0</v>
      </c>
      <c r="U71" s="136">
        <f t="shared" si="6"/>
        <v>0</v>
      </c>
      <c r="V71" s="136">
        <f t="shared" si="6"/>
        <v>0</v>
      </c>
      <c r="W71" s="136">
        <f t="shared" si="6"/>
        <v>0</v>
      </c>
      <c r="X71" s="136">
        <f t="shared" si="6"/>
        <v>0</v>
      </c>
      <c r="Y71" s="136">
        <f t="shared" si="6"/>
        <v>0</v>
      </c>
      <c r="Z71" s="136">
        <f t="shared" si="6"/>
        <v>0</v>
      </c>
      <c r="AA71" s="136">
        <f t="shared" si="6"/>
        <v>0</v>
      </c>
      <c r="AB71" s="136">
        <f t="shared" si="6"/>
        <v>0</v>
      </c>
      <c r="AC71" s="136">
        <f t="shared" si="6"/>
        <v>0</v>
      </c>
      <c r="AD71" s="136">
        <f t="shared" si="6"/>
        <v>0</v>
      </c>
      <c r="AE71" s="136">
        <f t="shared" si="6"/>
        <v>0</v>
      </c>
      <c r="AF71" s="136">
        <f t="shared" si="6"/>
        <v>0</v>
      </c>
      <c r="AG71" s="136">
        <f t="shared" si="6"/>
        <v>0</v>
      </c>
      <c r="AH71" s="136">
        <f t="shared" si="6"/>
        <v>0</v>
      </c>
      <c r="AI71" s="136">
        <f t="shared" si="5"/>
        <v>0</v>
      </c>
      <c r="AJ71" s="136">
        <f t="shared" si="5"/>
        <v>0</v>
      </c>
      <c r="AK71" s="136">
        <f t="shared" si="5"/>
        <v>0</v>
      </c>
      <c r="AL71" s="136">
        <f t="shared" si="5"/>
        <v>0</v>
      </c>
      <c r="AM71" s="136">
        <f t="shared" si="5"/>
        <v>0</v>
      </c>
      <c r="AN71" s="136">
        <f t="shared" si="5"/>
        <v>0</v>
      </c>
      <c r="AO71" s="136">
        <f t="shared" si="5"/>
        <v>0</v>
      </c>
      <c r="AP71" s="136">
        <f t="shared" si="5"/>
        <v>0</v>
      </c>
      <c r="AQ71" s="136">
        <f t="shared" si="4"/>
        <v>0</v>
      </c>
    </row>
    <row r="72" spans="1:43" x14ac:dyDescent="0.2">
      <c r="A72" s="107" t="s">
        <v>146</v>
      </c>
      <c r="B72" s="136">
        <f t="shared" si="0"/>
        <v>0</v>
      </c>
      <c r="C72" s="136">
        <f t="shared" si="6"/>
        <v>0</v>
      </c>
      <c r="D72" s="136">
        <f t="shared" si="6"/>
        <v>0</v>
      </c>
      <c r="E72" s="136">
        <f t="shared" si="6"/>
        <v>0</v>
      </c>
      <c r="F72" s="136">
        <f t="shared" si="6"/>
        <v>0</v>
      </c>
      <c r="G72" s="136">
        <f t="shared" si="6"/>
        <v>0</v>
      </c>
      <c r="H72" s="136">
        <f t="shared" si="6"/>
        <v>0</v>
      </c>
      <c r="I72" s="136">
        <f t="shared" si="6"/>
        <v>0</v>
      </c>
      <c r="J72" s="136">
        <f t="shared" si="6"/>
        <v>0</v>
      </c>
      <c r="K72" s="136">
        <f t="shared" si="6"/>
        <v>0</v>
      </c>
      <c r="L72" s="136">
        <f t="shared" si="6"/>
        <v>0</v>
      </c>
      <c r="M72" s="136">
        <f t="shared" si="6"/>
        <v>0</v>
      </c>
      <c r="N72" s="136">
        <f t="shared" si="6"/>
        <v>0</v>
      </c>
      <c r="O72" s="136">
        <f t="shared" si="6"/>
        <v>0</v>
      </c>
      <c r="P72" s="136">
        <f t="shared" si="6"/>
        <v>0</v>
      </c>
      <c r="Q72" s="136">
        <f t="shared" si="6"/>
        <v>0</v>
      </c>
      <c r="R72" s="136">
        <f t="shared" si="6"/>
        <v>0</v>
      </c>
      <c r="S72" s="136">
        <f t="shared" si="6"/>
        <v>0</v>
      </c>
      <c r="T72" s="136">
        <f t="shared" si="6"/>
        <v>0</v>
      </c>
      <c r="U72" s="136">
        <f t="shared" si="6"/>
        <v>0</v>
      </c>
      <c r="V72" s="136">
        <f t="shared" si="6"/>
        <v>0</v>
      </c>
      <c r="W72" s="136">
        <f t="shared" si="6"/>
        <v>0</v>
      </c>
      <c r="X72" s="136">
        <f t="shared" si="6"/>
        <v>0</v>
      </c>
      <c r="Y72" s="136">
        <f t="shared" si="6"/>
        <v>0</v>
      </c>
      <c r="Z72" s="136">
        <f t="shared" si="6"/>
        <v>0</v>
      </c>
      <c r="AA72" s="136">
        <f t="shared" si="6"/>
        <v>0</v>
      </c>
      <c r="AB72" s="136">
        <f t="shared" si="6"/>
        <v>0</v>
      </c>
      <c r="AC72" s="136">
        <f t="shared" si="6"/>
        <v>0</v>
      </c>
      <c r="AD72" s="136">
        <f t="shared" si="6"/>
        <v>0</v>
      </c>
      <c r="AE72" s="136">
        <f t="shared" si="6"/>
        <v>0</v>
      </c>
      <c r="AF72" s="136">
        <f t="shared" si="6"/>
        <v>0</v>
      </c>
      <c r="AG72" s="136">
        <f t="shared" si="6"/>
        <v>0</v>
      </c>
      <c r="AH72" s="136">
        <f t="shared" si="6"/>
        <v>0</v>
      </c>
      <c r="AI72" s="136">
        <f t="shared" si="5"/>
        <v>0</v>
      </c>
      <c r="AJ72" s="136">
        <f t="shared" si="5"/>
        <v>0</v>
      </c>
      <c r="AK72" s="136">
        <f t="shared" si="5"/>
        <v>0</v>
      </c>
      <c r="AL72" s="136">
        <f t="shared" si="5"/>
        <v>0</v>
      </c>
      <c r="AM72" s="136">
        <f t="shared" si="5"/>
        <v>0</v>
      </c>
      <c r="AN72" s="136">
        <f t="shared" si="5"/>
        <v>0</v>
      </c>
      <c r="AO72" s="136">
        <f t="shared" si="5"/>
        <v>0</v>
      </c>
      <c r="AP72" s="136">
        <f t="shared" si="5"/>
        <v>0</v>
      </c>
      <c r="AQ72" s="136">
        <f t="shared" si="4"/>
        <v>0</v>
      </c>
    </row>
    <row r="73" spans="1:43" x14ac:dyDescent="0.2">
      <c r="A73" s="107" t="s">
        <v>147</v>
      </c>
      <c r="B73" s="136">
        <f t="shared" si="0"/>
        <v>0</v>
      </c>
      <c r="C73" s="136">
        <f t="shared" si="6"/>
        <v>0</v>
      </c>
      <c r="D73" s="136">
        <f t="shared" si="6"/>
        <v>0</v>
      </c>
      <c r="E73" s="136">
        <f t="shared" si="6"/>
        <v>0</v>
      </c>
      <c r="F73" s="136">
        <f t="shared" si="6"/>
        <v>0</v>
      </c>
      <c r="G73" s="136">
        <f t="shared" si="6"/>
        <v>0</v>
      </c>
      <c r="H73" s="136">
        <f t="shared" si="6"/>
        <v>0</v>
      </c>
      <c r="I73" s="136">
        <f t="shared" si="6"/>
        <v>0</v>
      </c>
      <c r="J73" s="136">
        <f t="shared" si="6"/>
        <v>0</v>
      </c>
      <c r="K73" s="136">
        <f t="shared" si="6"/>
        <v>0</v>
      </c>
      <c r="L73" s="136">
        <f t="shared" si="6"/>
        <v>0</v>
      </c>
      <c r="M73" s="136">
        <f t="shared" si="6"/>
        <v>0</v>
      </c>
      <c r="N73" s="136">
        <f t="shared" si="6"/>
        <v>0</v>
      </c>
      <c r="O73" s="136">
        <f t="shared" si="6"/>
        <v>0</v>
      </c>
      <c r="P73" s="136">
        <f t="shared" si="6"/>
        <v>0</v>
      </c>
      <c r="Q73" s="136">
        <f t="shared" si="6"/>
        <v>0</v>
      </c>
      <c r="R73" s="136">
        <f t="shared" si="6"/>
        <v>0</v>
      </c>
      <c r="S73" s="136">
        <f t="shared" si="6"/>
        <v>0</v>
      </c>
      <c r="T73" s="136">
        <f t="shared" si="6"/>
        <v>0</v>
      </c>
      <c r="U73" s="136">
        <f t="shared" si="6"/>
        <v>0</v>
      </c>
      <c r="V73" s="136">
        <f t="shared" si="6"/>
        <v>0</v>
      </c>
      <c r="W73" s="136">
        <f t="shared" si="6"/>
        <v>0</v>
      </c>
      <c r="X73" s="136">
        <f t="shared" si="6"/>
        <v>0</v>
      </c>
      <c r="Y73" s="136">
        <f t="shared" si="6"/>
        <v>0</v>
      </c>
      <c r="Z73" s="136">
        <f t="shared" si="6"/>
        <v>0</v>
      </c>
      <c r="AA73" s="136">
        <f t="shared" si="6"/>
        <v>0</v>
      </c>
      <c r="AB73" s="136">
        <f t="shared" si="6"/>
        <v>0</v>
      </c>
      <c r="AC73" s="136">
        <f t="shared" si="6"/>
        <v>0</v>
      </c>
      <c r="AD73" s="136">
        <f t="shared" si="6"/>
        <v>0</v>
      </c>
      <c r="AE73" s="136">
        <f t="shared" si="6"/>
        <v>0</v>
      </c>
      <c r="AF73" s="136">
        <f t="shared" si="6"/>
        <v>0</v>
      </c>
      <c r="AG73" s="136">
        <f t="shared" si="6"/>
        <v>0</v>
      </c>
      <c r="AH73" s="136">
        <f t="shared" si="6"/>
        <v>0</v>
      </c>
      <c r="AI73" s="136">
        <f t="shared" si="5"/>
        <v>0</v>
      </c>
      <c r="AJ73" s="136">
        <f t="shared" si="5"/>
        <v>0</v>
      </c>
      <c r="AK73" s="136">
        <f t="shared" si="5"/>
        <v>0</v>
      </c>
      <c r="AL73" s="136">
        <f t="shared" si="5"/>
        <v>0</v>
      </c>
      <c r="AM73" s="136">
        <f t="shared" si="5"/>
        <v>0</v>
      </c>
      <c r="AN73" s="136">
        <f t="shared" si="5"/>
        <v>0</v>
      </c>
      <c r="AO73" s="136">
        <f t="shared" si="5"/>
        <v>0</v>
      </c>
      <c r="AP73" s="136">
        <f t="shared" si="5"/>
        <v>0</v>
      </c>
      <c r="AQ73" s="136">
        <f t="shared" si="4"/>
        <v>0</v>
      </c>
    </row>
    <row r="74" spans="1:43" x14ac:dyDescent="0.2">
      <c r="A74" s="108" t="s">
        <v>340</v>
      </c>
      <c r="B74" s="238">
        <f t="shared" si="0"/>
        <v>0</v>
      </c>
      <c r="C74" s="238">
        <f t="shared" si="6"/>
        <v>0</v>
      </c>
      <c r="D74" s="238">
        <f t="shared" si="6"/>
        <v>0</v>
      </c>
      <c r="E74" s="238">
        <f t="shared" si="6"/>
        <v>0</v>
      </c>
      <c r="F74" s="238">
        <f t="shared" si="6"/>
        <v>0</v>
      </c>
      <c r="G74" s="238">
        <f t="shared" si="6"/>
        <v>0</v>
      </c>
      <c r="H74" s="238">
        <f t="shared" si="6"/>
        <v>0</v>
      </c>
      <c r="I74" s="238">
        <f t="shared" si="6"/>
        <v>0</v>
      </c>
      <c r="J74" s="238">
        <f t="shared" si="6"/>
        <v>0</v>
      </c>
      <c r="K74" s="238">
        <f t="shared" si="6"/>
        <v>0</v>
      </c>
      <c r="L74" s="238">
        <f t="shared" si="6"/>
        <v>0</v>
      </c>
      <c r="M74" s="238">
        <f t="shared" si="6"/>
        <v>0</v>
      </c>
      <c r="N74" s="238">
        <f t="shared" si="6"/>
        <v>0</v>
      </c>
      <c r="O74" s="238">
        <f t="shared" si="6"/>
        <v>0</v>
      </c>
      <c r="P74" s="238">
        <f t="shared" si="6"/>
        <v>0</v>
      </c>
      <c r="Q74" s="238">
        <f t="shared" si="6"/>
        <v>0</v>
      </c>
      <c r="R74" s="238">
        <f t="shared" si="6"/>
        <v>0</v>
      </c>
      <c r="S74" s="238">
        <f t="shared" si="6"/>
        <v>0</v>
      </c>
      <c r="T74" s="238">
        <f t="shared" si="6"/>
        <v>0</v>
      </c>
      <c r="U74" s="238">
        <f t="shared" si="6"/>
        <v>0</v>
      </c>
      <c r="V74" s="238">
        <f t="shared" si="6"/>
        <v>0</v>
      </c>
      <c r="W74" s="238">
        <f t="shared" si="6"/>
        <v>0</v>
      </c>
      <c r="X74" s="238">
        <f t="shared" si="6"/>
        <v>0</v>
      </c>
      <c r="Y74" s="238">
        <f t="shared" si="6"/>
        <v>0</v>
      </c>
      <c r="Z74" s="238">
        <f t="shared" si="6"/>
        <v>0</v>
      </c>
      <c r="AA74" s="238">
        <f t="shared" si="6"/>
        <v>0</v>
      </c>
      <c r="AB74" s="238">
        <f t="shared" si="6"/>
        <v>0</v>
      </c>
      <c r="AC74" s="238">
        <f t="shared" si="6"/>
        <v>0</v>
      </c>
      <c r="AD74" s="238">
        <f t="shared" si="6"/>
        <v>0</v>
      </c>
      <c r="AE74" s="238">
        <f t="shared" si="6"/>
        <v>0</v>
      </c>
      <c r="AF74" s="238">
        <f t="shared" si="6"/>
        <v>0</v>
      </c>
      <c r="AG74" s="238">
        <f t="shared" si="6"/>
        <v>0</v>
      </c>
      <c r="AH74" s="238">
        <f t="shared" si="6"/>
        <v>0</v>
      </c>
      <c r="AI74" s="238">
        <f t="shared" si="5"/>
        <v>0</v>
      </c>
      <c r="AJ74" s="238">
        <f t="shared" si="5"/>
        <v>0</v>
      </c>
      <c r="AK74" s="238">
        <f t="shared" si="5"/>
        <v>0</v>
      </c>
      <c r="AL74" s="238">
        <f t="shared" si="5"/>
        <v>0</v>
      </c>
      <c r="AM74" s="238">
        <f t="shared" si="5"/>
        <v>0</v>
      </c>
      <c r="AN74" s="238">
        <f t="shared" si="5"/>
        <v>0</v>
      </c>
      <c r="AO74" s="238">
        <f t="shared" si="5"/>
        <v>0</v>
      </c>
      <c r="AP74" s="238">
        <f t="shared" si="5"/>
        <v>0</v>
      </c>
      <c r="AQ74" s="23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B17A-E051-43BE-8E70-E2F387D42160}">
  <sheetPr codeName="Sheet19"/>
  <dimension ref="A1:AR74"/>
  <sheetViews>
    <sheetView topLeftCell="A39" workbookViewId="0">
      <selection activeCell="B50" sqref="B50:AQ74"/>
    </sheetView>
    <sheetView workbookViewId="1"/>
  </sheetViews>
  <sheetFormatPr defaultRowHeight="14.25" x14ac:dyDescent="0.2"/>
  <cols>
    <col min="1" max="1" width="27.375" customWidth="1"/>
    <col min="2" max="43" width="9.875" style="136" customWidth="1"/>
    <col min="44" max="4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36" t="s">
        <v>351</v>
      </c>
      <c r="B2" s="224">
        <v>0</v>
      </c>
      <c r="C2" s="224">
        <v>0</v>
      </c>
      <c r="D2" s="224">
        <v>0</v>
      </c>
      <c r="E2" s="224">
        <v>0</v>
      </c>
      <c r="F2" s="224">
        <v>0</v>
      </c>
      <c r="G2" s="224">
        <v>0</v>
      </c>
      <c r="H2" s="224">
        <v>0</v>
      </c>
      <c r="I2" s="224">
        <v>0</v>
      </c>
      <c r="J2" s="224">
        <v>0</v>
      </c>
      <c r="K2" s="224">
        <v>0</v>
      </c>
      <c r="L2" s="224">
        <v>0</v>
      </c>
      <c r="M2" s="224">
        <v>0</v>
      </c>
      <c r="N2" s="224">
        <v>0</v>
      </c>
      <c r="O2" s="224">
        <v>0</v>
      </c>
      <c r="P2" s="224">
        <v>0</v>
      </c>
      <c r="Q2" s="224">
        <v>0</v>
      </c>
      <c r="R2" s="224">
        <v>0</v>
      </c>
      <c r="S2" s="224">
        <v>0</v>
      </c>
      <c r="T2" s="224">
        <v>0</v>
      </c>
      <c r="U2" s="224">
        <v>0</v>
      </c>
      <c r="V2" s="224">
        <v>0</v>
      </c>
      <c r="W2" s="224">
        <v>0</v>
      </c>
      <c r="X2" s="224">
        <v>0</v>
      </c>
      <c r="Y2" s="224">
        <v>0</v>
      </c>
      <c r="Z2" s="224">
        <v>0</v>
      </c>
      <c r="AA2" s="224">
        <v>0</v>
      </c>
      <c r="AB2" s="224">
        <v>0</v>
      </c>
      <c r="AC2" s="224">
        <v>0</v>
      </c>
      <c r="AD2" s="224">
        <v>0</v>
      </c>
      <c r="AE2" s="224">
        <v>0</v>
      </c>
      <c r="AF2" s="224">
        <v>0</v>
      </c>
      <c r="AG2" s="224">
        <v>0</v>
      </c>
      <c r="AH2" s="224">
        <v>0</v>
      </c>
      <c r="AI2" s="224">
        <v>0</v>
      </c>
      <c r="AJ2" s="224">
        <v>0</v>
      </c>
      <c r="AK2" s="224">
        <v>0</v>
      </c>
      <c r="AL2" s="224">
        <v>0</v>
      </c>
      <c r="AM2" s="224">
        <v>0</v>
      </c>
      <c r="AN2" s="224">
        <v>0</v>
      </c>
      <c r="AO2" s="224">
        <v>0</v>
      </c>
      <c r="AP2" s="224">
        <v>0</v>
      </c>
      <c r="AQ2" s="224">
        <v>0</v>
      </c>
      <c r="AR2" s="136" t="str">
        <f>VLOOKUP($A2,'Sector Match'!$A$1:$B$43,2,0)</f>
        <v>agriculture and forestry 01T03</v>
      </c>
    </row>
    <row r="3" spans="1:44" x14ac:dyDescent="0.2">
      <c r="A3" s="36" t="s">
        <v>2</v>
      </c>
      <c r="B3" s="233">
        <f>'Non-energy Use 2019'!G115</f>
        <v>0</v>
      </c>
      <c r="C3" s="394">
        <f>'Non-energy Use 2020'!G115</f>
        <v>0</v>
      </c>
      <c r="D3" s="393">
        <f>$C3*VLOOKUP($A3,'Non-energy Multiplier'!$A$1:$AQ$44,COLUMN('Non-energy Multiplier'!D$1),0)</f>
        <v>0</v>
      </c>
      <c r="E3" s="233">
        <f>$C3*VLOOKUP($A3,'Non-energy Multiplier'!$A$1:$AQ$44,COLUMN('Non-energy Multiplier'!E$1),0)</f>
        <v>0</v>
      </c>
      <c r="F3" s="233">
        <f>$C3*VLOOKUP($A3,'Non-energy Multiplier'!$A$1:$AQ$44,COLUMN('Non-energy Multiplier'!F$1),0)</f>
        <v>0</v>
      </c>
      <c r="G3" s="233">
        <f>$C3*VLOOKUP($A3,'Non-energy Multiplier'!$A$1:$AQ$44,COLUMN('Non-energy Multiplier'!G$1),0)</f>
        <v>0</v>
      </c>
      <c r="H3" s="233">
        <f>$C3*VLOOKUP($A3,'Non-energy Multiplier'!$A$1:$AQ$44,COLUMN('Non-energy Multiplier'!H$1),0)</f>
        <v>0</v>
      </c>
      <c r="I3" s="233">
        <f>$C3*VLOOKUP($A3,'Non-energy Multiplier'!$A$1:$AQ$44,COLUMN('Non-energy Multiplier'!I$1),0)</f>
        <v>0</v>
      </c>
      <c r="J3" s="233">
        <f>$C3*VLOOKUP($A3,'Non-energy Multiplier'!$A$1:$AQ$44,COLUMN('Non-energy Multiplier'!J$1),0)</f>
        <v>0</v>
      </c>
      <c r="K3" s="233">
        <f>$C3*VLOOKUP($A3,'Non-energy Multiplier'!$A$1:$AQ$44,COLUMN('Non-energy Multiplier'!K$1),0)</f>
        <v>0</v>
      </c>
      <c r="L3" s="233">
        <f>$C3*VLOOKUP($A3,'Non-energy Multiplier'!$A$1:$AQ$44,COLUMN('Non-energy Multiplier'!L$1),0)</f>
        <v>0</v>
      </c>
      <c r="M3" s="233">
        <f>$C3*VLOOKUP($A3,'Non-energy Multiplier'!$A$1:$AQ$44,COLUMN('Non-energy Multiplier'!M$1),0)</f>
        <v>0</v>
      </c>
      <c r="N3" s="233">
        <f>$C3*VLOOKUP($A3,'Non-energy Multiplier'!$A$1:$AQ$44,COLUMN('Non-energy Multiplier'!N$1),0)</f>
        <v>0</v>
      </c>
      <c r="O3" s="233">
        <f>$C3*VLOOKUP($A3,'Non-energy Multiplier'!$A$1:$AQ$44,COLUMN('Non-energy Multiplier'!O$1),0)</f>
        <v>0</v>
      </c>
      <c r="P3" s="233">
        <f>$C3*VLOOKUP($A3,'Non-energy Multiplier'!$A$1:$AQ$44,COLUMN('Non-energy Multiplier'!P$1),0)</f>
        <v>0</v>
      </c>
      <c r="Q3" s="233">
        <f>$C3*VLOOKUP($A3,'Non-energy Multiplier'!$A$1:$AQ$44,COLUMN('Non-energy Multiplier'!Q$1),0)</f>
        <v>0</v>
      </c>
      <c r="R3" s="233">
        <f>$C3*VLOOKUP($A3,'Non-energy Multiplier'!$A$1:$AQ$44,COLUMN('Non-energy Multiplier'!R$1),0)</f>
        <v>0</v>
      </c>
      <c r="S3" s="233">
        <f>$C3*VLOOKUP($A3,'Non-energy Multiplier'!$A$1:$AQ$44,COLUMN('Non-energy Multiplier'!S$1),0)</f>
        <v>0</v>
      </c>
      <c r="T3" s="233">
        <f>$C3*VLOOKUP($A3,'Non-energy Multiplier'!$A$1:$AQ$44,COLUMN('Non-energy Multiplier'!T$1),0)</f>
        <v>0</v>
      </c>
      <c r="U3" s="233">
        <f>$C3*VLOOKUP($A3,'Non-energy Multiplier'!$A$1:$AQ$44,COLUMN('Non-energy Multiplier'!U$1),0)</f>
        <v>0</v>
      </c>
      <c r="V3" s="233">
        <f>$C3*VLOOKUP($A3,'Non-energy Multiplier'!$A$1:$AQ$44,COLUMN('Non-energy Multiplier'!V$1),0)</f>
        <v>0</v>
      </c>
      <c r="W3" s="233">
        <f>$C3*VLOOKUP($A3,'Non-energy Multiplier'!$A$1:$AQ$44,COLUMN('Non-energy Multiplier'!W$1),0)</f>
        <v>0</v>
      </c>
      <c r="X3" s="233">
        <f>$C3*VLOOKUP($A3,'Non-energy Multiplier'!$A$1:$AQ$44,COLUMN('Non-energy Multiplier'!X$1),0)</f>
        <v>0</v>
      </c>
      <c r="Y3" s="233">
        <f>$C3*VLOOKUP($A3,'Non-energy Multiplier'!$A$1:$AQ$44,COLUMN('Non-energy Multiplier'!Y$1),0)</f>
        <v>0</v>
      </c>
      <c r="Z3" s="233">
        <f>$C3*VLOOKUP($A3,'Non-energy Multiplier'!$A$1:$AQ$44,COLUMN('Non-energy Multiplier'!Z$1),0)</f>
        <v>0</v>
      </c>
      <c r="AA3" s="233">
        <f>$C3*VLOOKUP($A3,'Non-energy Multiplier'!$A$1:$AQ$44,COLUMN('Non-energy Multiplier'!AA$1),0)</f>
        <v>0</v>
      </c>
      <c r="AB3" s="233">
        <f>$C3*VLOOKUP($A3,'Non-energy Multiplier'!$A$1:$AQ$44,COLUMN('Non-energy Multiplier'!AB$1),0)</f>
        <v>0</v>
      </c>
      <c r="AC3" s="233">
        <f>$C3*VLOOKUP($A3,'Non-energy Multiplier'!$A$1:$AQ$44,COLUMN('Non-energy Multiplier'!AC$1),0)</f>
        <v>0</v>
      </c>
      <c r="AD3" s="233">
        <f>$C3*VLOOKUP($A3,'Non-energy Multiplier'!$A$1:$AQ$44,COLUMN('Non-energy Multiplier'!AD$1),0)</f>
        <v>0</v>
      </c>
      <c r="AE3" s="233">
        <f>$C3*VLOOKUP($A3,'Non-energy Multiplier'!$A$1:$AQ$44,COLUMN('Non-energy Multiplier'!AE$1),0)</f>
        <v>0</v>
      </c>
      <c r="AF3" s="233">
        <f>$C3*VLOOKUP($A3,'Non-energy Multiplier'!$A$1:$AQ$44,COLUMN('Non-energy Multiplier'!AF$1),0)</f>
        <v>0</v>
      </c>
      <c r="AG3" s="233">
        <f>$C3*VLOOKUP($A3,'Non-energy Multiplier'!$A$1:$AQ$44,COLUMN('Non-energy Multiplier'!AG$1),0)</f>
        <v>0</v>
      </c>
      <c r="AH3" s="233">
        <f>$C3*VLOOKUP($A3,'Non-energy Multiplier'!$A$1:$AQ$44,COLUMN('Non-energy Multiplier'!AH$1),0)</f>
        <v>0</v>
      </c>
      <c r="AI3" s="233">
        <f>$C3*VLOOKUP($A3,'Non-energy Multiplier'!$A$1:$AQ$44,COLUMN('Non-energy Multiplier'!AI$1),0)</f>
        <v>0</v>
      </c>
      <c r="AJ3" s="233">
        <f>$C3*VLOOKUP($A3,'Non-energy Multiplier'!$A$1:$AQ$44,COLUMN('Non-energy Multiplier'!AJ$1),0)</f>
        <v>0</v>
      </c>
      <c r="AK3" s="233">
        <f>$C3*VLOOKUP($A3,'Non-energy Multiplier'!$A$1:$AQ$44,COLUMN('Non-energy Multiplier'!AK$1),0)</f>
        <v>0</v>
      </c>
      <c r="AL3" s="233">
        <f>$C3*VLOOKUP($A3,'Non-energy Multiplier'!$A$1:$AQ$44,COLUMN('Non-energy Multiplier'!AL$1),0)</f>
        <v>0</v>
      </c>
      <c r="AM3" s="233">
        <f>$C3*VLOOKUP($A3,'Non-energy Multiplier'!$A$1:$AQ$44,COLUMN('Non-energy Multiplier'!AM$1),0)</f>
        <v>0</v>
      </c>
      <c r="AN3" s="233">
        <f>$C3*VLOOKUP($A3,'Non-energy Multiplier'!$A$1:$AQ$44,COLUMN('Non-energy Multiplier'!AN$1),0)</f>
        <v>0</v>
      </c>
      <c r="AO3" s="233">
        <f>$C3*VLOOKUP($A3,'Non-energy Multiplier'!$A$1:$AQ$44,COLUMN('Non-energy Multiplier'!AO$1),0)</f>
        <v>0</v>
      </c>
      <c r="AP3" s="233">
        <f>$C3*VLOOKUP($A3,'Non-energy Multiplier'!$A$1:$AQ$44,COLUMN('Non-energy Multiplier'!AP$1),0)</f>
        <v>0</v>
      </c>
      <c r="AQ3" s="233">
        <f>$C3*VLOOKUP($A3,'Non-energy Multiplier'!$A$1:$AQ$44,COLUMN('Non-energy Multiplier'!AQ$1),0)</f>
        <v>0</v>
      </c>
      <c r="AR3" s="136" t="str">
        <f>VLOOKUP($A3,'Sector Match'!$A$1:$B$43,2,0)</f>
        <v>coal mining 05</v>
      </c>
    </row>
    <row r="4" spans="1:44" x14ac:dyDescent="0.2">
      <c r="A4" s="12" t="s">
        <v>3</v>
      </c>
      <c r="B4" s="136">
        <f>'Non-energy Use 2019'!G116</f>
        <v>0</v>
      </c>
      <c r="C4" s="136">
        <f>'Non-energy Use 2020'!G116</f>
        <v>0</v>
      </c>
      <c r="D4" s="136">
        <f>$C4*VLOOKUP($A4,'Non-energy Multiplier'!$A$1:$AQ$44,COLUMN('Non-energy Multiplier'!D$1),0)</f>
        <v>0</v>
      </c>
      <c r="E4" s="136">
        <f>$C4*VLOOKUP($A4,'Non-energy Multiplier'!$A$1:$AQ$44,COLUMN('Non-energy Multiplier'!E$1),0)</f>
        <v>0</v>
      </c>
      <c r="F4" s="136">
        <f>$C4*VLOOKUP($A4,'Non-energy Multiplier'!$A$1:$AQ$44,COLUMN('Non-energy Multiplier'!F$1),0)</f>
        <v>0</v>
      </c>
      <c r="G4" s="136">
        <f>$C4*VLOOKUP($A4,'Non-energy Multiplier'!$A$1:$AQ$44,COLUMN('Non-energy Multiplier'!G$1),0)</f>
        <v>0</v>
      </c>
      <c r="H4" s="136">
        <f>$C4*VLOOKUP($A4,'Non-energy Multiplier'!$A$1:$AQ$44,COLUMN('Non-energy Multiplier'!H$1),0)</f>
        <v>0</v>
      </c>
      <c r="I4" s="136">
        <f>$C4*VLOOKUP($A4,'Non-energy Multiplier'!$A$1:$AQ$44,COLUMN('Non-energy Multiplier'!I$1),0)</f>
        <v>0</v>
      </c>
      <c r="J4" s="136">
        <f>$C4*VLOOKUP($A4,'Non-energy Multiplier'!$A$1:$AQ$44,COLUMN('Non-energy Multiplier'!J$1),0)</f>
        <v>0</v>
      </c>
      <c r="K4" s="136">
        <f>$C4*VLOOKUP($A4,'Non-energy Multiplier'!$A$1:$AQ$44,COLUMN('Non-energy Multiplier'!K$1),0)</f>
        <v>0</v>
      </c>
      <c r="L4" s="136">
        <f>$C4*VLOOKUP($A4,'Non-energy Multiplier'!$A$1:$AQ$44,COLUMN('Non-energy Multiplier'!L$1),0)</f>
        <v>0</v>
      </c>
      <c r="M4" s="136">
        <f>$C4*VLOOKUP($A4,'Non-energy Multiplier'!$A$1:$AQ$44,COLUMN('Non-energy Multiplier'!M$1),0)</f>
        <v>0</v>
      </c>
      <c r="N4" s="136">
        <f>$C4*VLOOKUP($A4,'Non-energy Multiplier'!$A$1:$AQ$44,COLUMN('Non-energy Multiplier'!N$1),0)</f>
        <v>0</v>
      </c>
      <c r="O4" s="136">
        <f>$C4*VLOOKUP($A4,'Non-energy Multiplier'!$A$1:$AQ$44,COLUMN('Non-energy Multiplier'!O$1),0)</f>
        <v>0</v>
      </c>
      <c r="P4" s="136">
        <f>$C4*VLOOKUP($A4,'Non-energy Multiplier'!$A$1:$AQ$44,COLUMN('Non-energy Multiplier'!P$1),0)</f>
        <v>0</v>
      </c>
      <c r="Q4" s="136">
        <f>$C4*VLOOKUP($A4,'Non-energy Multiplier'!$A$1:$AQ$44,COLUMN('Non-energy Multiplier'!Q$1),0)</f>
        <v>0</v>
      </c>
      <c r="R4" s="136">
        <f>$C4*VLOOKUP($A4,'Non-energy Multiplier'!$A$1:$AQ$44,COLUMN('Non-energy Multiplier'!R$1),0)</f>
        <v>0</v>
      </c>
      <c r="S4" s="136">
        <f>$C4*VLOOKUP($A4,'Non-energy Multiplier'!$A$1:$AQ$44,COLUMN('Non-energy Multiplier'!S$1),0)</f>
        <v>0</v>
      </c>
      <c r="T4" s="136">
        <f>$C4*VLOOKUP($A4,'Non-energy Multiplier'!$A$1:$AQ$44,COLUMN('Non-energy Multiplier'!T$1),0)</f>
        <v>0</v>
      </c>
      <c r="U4" s="136">
        <f>$C4*VLOOKUP($A4,'Non-energy Multiplier'!$A$1:$AQ$44,COLUMN('Non-energy Multiplier'!U$1),0)</f>
        <v>0</v>
      </c>
      <c r="V4" s="136">
        <f>$C4*VLOOKUP($A4,'Non-energy Multiplier'!$A$1:$AQ$44,COLUMN('Non-energy Multiplier'!V$1),0)</f>
        <v>0</v>
      </c>
      <c r="W4" s="136">
        <f>$C4*VLOOKUP($A4,'Non-energy Multiplier'!$A$1:$AQ$44,COLUMN('Non-energy Multiplier'!W$1),0)</f>
        <v>0</v>
      </c>
      <c r="X4" s="136">
        <f>$C4*VLOOKUP($A4,'Non-energy Multiplier'!$A$1:$AQ$44,COLUMN('Non-energy Multiplier'!X$1),0)</f>
        <v>0</v>
      </c>
      <c r="Y4" s="136">
        <f>$C4*VLOOKUP($A4,'Non-energy Multiplier'!$A$1:$AQ$44,COLUMN('Non-energy Multiplier'!Y$1),0)</f>
        <v>0</v>
      </c>
      <c r="Z4" s="136">
        <f>$C4*VLOOKUP($A4,'Non-energy Multiplier'!$A$1:$AQ$44,COLUMN('Non-energy Multiplier'!Z$1),0)</f>
        <v>0</v>
      </c>
      <c r="AA4" s="136">
        <f>$C4*VLOOKUP($A4,'Non-energy Multiplier'!$A$1:$AQ$44,COLUMN('Non-energy Multiplier'!AA$1),0)</f>
        <v>0</v>
      </c>
      <c r="AB4" s="136">
        <f>$C4*VLOOKUP($A4,'Non-energy Multiplier'!$A$1:$AQ$44,COLUMN('Non-energy Multiplier'!AB$1),0)</f>
        <v>0</v>
      </c>
      <c r="AC4" s="136">
        <f>$C4*VLOOKUP($A4,'Non-energy Multiplier'!$A$1:$AQ$44,COLUMN('Non-energy Multiplier'!AC$1),0)</f>
        <v>0</v>
      </c>
      <c r="AD4" s="136">
        <f>$C4*VLOOKUP($A4,'Non-energy Multiplier'!$A$1:$AQ$44,COLUMN('Non-energy Multiplier'!AD$1),0)</f>
        <v>0</v>
      </c>
      <c r="AE4" s="136">
        <f>$C4*VLOOKUP($A4,'Non-energy Multiplier'!$A$1:$AQ$44,COLUMN('Non-energy Multiplier'!AE$1),0)</f>
        <v>0</v>
      </c>
      <c r="AF4" s="136">
        <f>$C4*VLOOKUP($A4,'Non-energy Multiplier'!$A$1:$AQ$44,COLUMN('Non-energy Multiplier'!AF$1),0)</f>
        <v>0</v>
      </c>
      <c r="AG4" s="136">
        <f>$C4*VLOOKUP($A4,'Non-energy Multiplier'!$A$1:$AQ$44,COLUMN('Non-energy Multiplier'!AG$1),0)</f>
        <v>0</v>
      </c>
      <c r="AH4" s="136">
        <f>$C4*VLOOKUP($A4,'Non-energy Multiplier'!$A$1:$AQ$44,COLUMN('Non-energy Multiplier'!AH$1),0)</f>
        <v>0</v>
      </c>
      <c r="AI4" s="136">
        <f>$C4*VLOOKUP($A4,'Non-energy Multiplier'!$A$1:$AQ$44,COLUMN('Non-energy Multiplier'!AI$1),0)</f>
        <v>0</v>
      </c>
      <c r="AJ4" s="136">
        <f>$C4*VLOOKUP($A4,'Non-energy Multiplier'!$A$1:$AQ$44,COLUMN('Non-energy Multiplier'!AJ$1),0)</f>
        <v>0</v>
      </c>
      <c r="AK4" s="136">
        <f>$C4*VLOOKUP($A4,'Non-energy Multiplier'!$A$1:$AQ$44,COLUMN('Non-energy Multiplier'!AK$1),0)</f>
        <v>0</v>
      </c>
      <c r="AL4" s="136">
        <f>$C4*VLOOKUP($A4,'Non-energy Multiplier'!$A$1:$AQ$44,COLUMN('Non-energy Multiplier'!AL$1),0)</f>
        <v>0</v>
      </c>
      <c r="AM4" s="136">
        <f>$C4*VLOOKUP($A4,'Non-energy Multiplier'!$A$1:$AQ$44,COLUMN('Non-energy Multiplier'!AM$1),0)</f>
        <v>0</v>
      </c>
      <c r="AN4" s="136">
        <f>$C4*VLOOKUP($A4,'Non-energy Multiplier'!$A$1:$AQ$44,COLUMN('Non-energy Multiplier'!AN$1),0)</f>
        <v>0</v>
      </c>
      <c r="AO4" s="136">
        <f>$C4*VLOOKUP($A4,'Non-energy Multiplier'!$A$1:$AQ$44,COLUMN('Non-energy Multiplier'!AO$1),0)</f>
        <v>0</v>
      </c>
      <c r="AP4" s="136">
        <f>$C4*VLOOKUP($A4,'Non-energy Multiplier'!$A$1:$AQ$44,COLUMN('Non-energy Multiplier'!AP$1),0)</f>
        <v>0</v>
      </c>
      <c r="AQ4" s="136">
        <f>$C4*VLOOKUP($A4,'Non-energy Multiplier'!$A$1:$AQ$44,COLUMN('Non-energy Multiplier'!AQ$1),0)</f>
        <v>0</v>
      </c>
      <c r="AR4" s="136" t="str">
        <f>VLOOKUP($A4,'Sector Match'!$A$1:$B$43,2,0)</f>
        <v>oil and gas extraction 06</v>
      </c>
    </row>
    <row r="5" spans="1:44" x14ac:dyDescent="0.2">
      <c r="A5" s="12" t="s">
        <v>4</v>
      </c>
      <c r="B5" s="136">
        <f>'Non-energy Use 2019'!G117</f>
        <v>0</v>
      </c>
      <c r="C5" s="136">
        <f>'Non-energy Use 2020'!G117</f>
        <v>0</v>
      </c>
      <c r="D5" s="136">
        <f>$C5*VLOOKUP($A5,'Non-energy Multiplier'!$A$1:$AQ$44,COLUMN('Non-energy Multiplier'!D$1),0)</f>
        <v>0</v>
      </c>
      <c r="E5" s="136">
        <f>$C5*VLOOKUP($A5,'Non-energy Multiplier'!$A$1:$AQ$44,COLUMN('Non-energy Multiplier'!E$1),0)</f>
        <v>0</v>
      </c>
      <c r="F5" s="136">
        <f>$C5*VLOOKUP($A5,'Non-energy Multiplier'!$A$1:$AQ$44,COLUMN('Non-energy Multiplier'!F$1),0)</f>
        <v>0</v>
      </c>
      <c r="G5" s="136">
        <f>$C5*VLOOKUP($A5,'Non-energy Multiplier'!$A$1:$AQ$44,COLUMN('Non-energy Multiplier'!G$1),0)</f>
        <v>0</v>
      </c>
      <c r="H5" s="136">
        <f>$C5*VLOOKUP($A5,'Non-energy Multiplier'!$A$1:$AQ$44,COLUMN('Non-energy Multiplier'!H$1),0)</f>
        <v>0</v>
      </c>
      <c r="I5" s="136">
        <f>$C5*VLOOKUP($A5,'Non-energy Multiplier'!$A$1:$AQ$44,COLUMN('Non-energy Multiplier'!I$1),0)</f>
        <v>0</v>
      </c>
      <c r="J5" s="136">
        <f>$C5*VLOOKUP($A5,'Non-energy Multiplier'!$A$1:$AQ$44,COLUMN('Non-energy Multiplier'!J$1),0)</f>
        <v>0</v>
      </c>
      <c r="K5" s="136">
        <f>$C5*VLOOKUP($A5,'Non-energy Multiplier'!$A$1:$AQ$44,COLUMN('Non-energy Multiplier'!K$1),0)</f>
        <v>0</v>
      </c>
      <c r="L5" s="136">
        <f>$C5*VLOOKUP($A5,'Non-energy Multiplier'!$A$1:$AQ$44,COLUMN('Non-energy Multiplier'!L$1),0)</f>
        <v>0</v>
      </c>
      <c r="M5" s="136">
        <f>$C5*VLOOKUP($A5,'Non-energy Multiplier'!$A$1:$AQ$44,COLUMN('Non-energy Multiplier'!M$1),0)</f>
        <v>0</v>
      </c>
      <c r="N5" s="136">
        <f>$C5*VLOOKUP($A5,'Non-energy Multiplier'!$A$1:$AQ$44,COLUMN('Non-energy Multiplier'!N$1),0)</f>
        <v>0</v>
      </c>
      <c r="O5" s="136">
        <f>$C5*VLOOKUP($A5,'Non-energy Multiplier'!$A$1:$AQ$44,COLUMN('Non-energy Multiplier'!O$1),0)</f>
        <v>0</v>
      </c>
      <c r="P5" s="136">
        <f>$C5*VLOOKUP($A5,'Non-energy Multiplier'!$A$1:$AQ$44,COLUMN('Non-energy Multiplier'!P$1),0)</f>
        <v>0</v>
      </c>
      <c r="Q5" s="136">
        <f>$C5*VLOOKUP($A5,'Non-energy Multiplier'!$A$1:$AQ$44,COLUMN('Non-energy Multiplier'!Q$1),0)</f>
        <v>0</v>
      </c>
      <c r="R5" s="136">
        <f>$C5*VLOOKUP($A5,'Non-energy Multiplier'!$A$1:$AQ$44,COLUMN('Non-energy Multiplier'!R$1),0)</f>
        <v>0</v>
      </c>
      <c r="S5" s="136">
        <f>$C5*VLOOKUP($A5,'Non-energy Multiplier'!$A$1:$AQ$44,COLUMN('Non-energy Multiplier'!S$1),0)</f>
        <v>0</v>
      </c>
      <c r="T5" s="136">
        <f>$C5*VLOOKUP($A5,'Non-energy Multiplier'!$A$1:$AQ$44,COLUMN('Non-energy Multiplier'!T$1),0)</f>
        <v>0</v>
      </c>
      <c r="U5" s="136">
        <f>$C5*VLOOKUP($A5,'Non-energy Multiplier'!$A$1:$AQ$44,COLUMN('Non-energy Multiplier'!U$1),0)</f>
        <v>0</v>
      </c>
      <c r="V5" s="136">
        <f>$C5*VLOOKUP($A5,'Non-energy Multiplier'!$A$1:$AQ$44,COLUMN('Non-energy Multiplier'!V$1),0)</f>
        <v>0</v>
      </c>
      <c r="W5" s="136">
        <f>$C5*VLOOKUP($A5,'Non-energy Multiplier'!$A$1:$AQ$44,COLUMN('Non-energy Multiplier'!W$1),0)</f>
        <v>0</v>
      </c>
      <c r="X5" s="136">
        <f>$C5*VLOOKUP($A5,'Non-energy Multiplier'!$A$1:$AQ$44,COLUMN('Non-energy Multiplier'!X$1),0)</f>
        <v>0</v>
      </c>
      <c r="Y5" s="136">
        <f>$C5*VLOOKUP($A5,'Non-energy Multiplier'!$A$1:$AQ$44,COLUMN('Non-energy Multiplier'!Y$1),0)</f>
        <v>0</v>
      </c>
      <c r="Z5" s="136">
        <f>$C5*VLOOKUP($A5,'Non-energy Multiplier'!$A$1:$AQ$44,COLUMN('Non-energy Multiplier'!Z$1),0)</f>
        <v>0</v>
      </c>
      <c r="AA5" s="136">
        <f>$C5*VLOOKUP($A5,'Non-energy Multiplier'!$A$1:$AQ$44,COLUMN('Non-energy Multiplier'!AA$1),0)</f>
        <v>0</v>
      </c>
      <c r="AB5" s="136">
        <f>$C5*VLOOKUP($A5,'Non-energy Multiplier'!$A$1:$AQ$44,COLUMN('Non-energy Multiplier'!AB$1),0)</f>
        <v>0</v>
      </c>
      <c r="AC5" s="136">
        <f>$C5*VLOOKUP($A5,'Non-energy Multiplier'!$A$1:$AQ$44,COLUMN('Non-energy Multiplier'!AC$1),0)</f>
        <v>0</v>
      </c>
      <c r="AD5" s="136">
        <f>$C5*VLOOKUP($A5,'Non-energy Multiplier'!$A$1:$AQ$44,COLUMN('Non-energy Multiplier'!AD$1),0)</f>
        <v>0</v>
      </c>
      <c r="AE5" s="136">
        <f>$C5*VLOOKUP($A5,'Non-energy Multiplier'!$A$1:$AQ$44,COLUMN('Non-energy Multiplier'!AE$1),0)</f>
        <v>0</v>
      </c>
      <c r="AF5" s="136">
        <f>$C5*VLOOKUP($A5,'Non-energy Multiplier'!$A$1:$AQ$44,COLUMN('Non-energy Multiplier'!AF$1),0)</f>
        <v>0</v>
      </c>
      <c r="AG5" s="136">
        <f>$C5*VLOOKUP($A5,'Non-energy Multiplier'!$A$1:$AQ$44,COLUMN('Non-energy Multiplier'!AG$1),0)</f>
        <v>0</v>
      </c>
      <c r="AH5" s="136">
        <f>$C5*VLOOKUP($A5,'Non-energy Multiplier'!$A$1:$AQ$44,COLUMN('Non-energy Multiplier'!AH$1),0)</f>
        <v>0</v>
      </c>
      <c r="AI5" s="136">
        <f>$C5*VLOOKUP($A5,'Non-energy Multiplier'!$A$1:$AQ$44,COLUMN('Non-energy Multiplier'!AI$1),0)</f>
        <v>0</v>
      </c>
      <c r="AJ5" s="136">
        <f>$C5*VLOOKUP($A5,'Non-energy Multiplier'!$A$1:$AQ$44,COLUMN('Non-energy Multiplier'!AJ$1),0)</f>
        <v>0</v>
      </c>
      <c r="AK5" s="136">
        <f>$C5*VLOOKUP($A5,'Non-energy Multiplier'!$A$1:$AQ$44,COLUMN('Non-energy Multiplier'!AK$1),0)</f>
        <v>0</v>
      </c>
      <c r="AL5" s="136">
        <f>$C5*VLOOKUP($A5,'Non-energy Multiplier'!$A$1:$AQ$44,COLUMN('Non-energy Multiplier'!AL$1),0)</f>
        <v>0</v>
      </c>
      <c r="AM5" s="136">
        <f>$C5*VLOOKUP($A5,'Non-energy Multiplier'!$A$1:$AQ$44,COLUMN('Non-energy Multiplier'!AM$1),0)</f>
        <v>0</v>
      </c>
      <c r="AN5" s="136">
        <f>$C5*VLOOKUP($A5,'Non-energy Multiplier'!$A$1:$AQ$44,COLUMN('Non-energy Multiplier'!AN$1),0)</f>
        <v>0</v>
      </c>
      <c r="AO5" s="136">
        <f>$C5*VLOOKUP($A5,'Non-energy Multiplier'!$A$1:$AQ$44,COLUMN('Non-energy Multiplier'!AO$1),0)</f>
        <v>0</v>
      </c>
      <c r="AP5" s="136">
        <f>$C5*VLOOKUP($A5,'Non-energy Multiplier'!$A$1:$AQ$44,COLUMN('Non-energy Multiplier'!AP$1),0)</f>
        <v>0</v>
      </c>
      <c r="AQ5" s="136">
        <f>$C5*VLOOKUP($A5,'Non-energy Multiplier'!$A$1:$AQ$44,COLUMN('Non-energy Multiplier'!AQ$1),0)</f>
        <v>0</v>
      </c>
      <c r="AR5" s="136" t="str">
        <f>VLOOKUP($A5,'Sector Match'!$A$1:$B$43,2,0)</f>
        <v>other mining and quarrying 07T08</v>
      </c>
    </row>
    <row r="6" spans="1:44" x14ac:dyDescent="0.2">
      <c r="A6" s="12" t="s">
        <v>5</v>
      </c>
      <c r="B6" s="136">
        <f>'Non-energy Use 2019'!G118</f>
        <v>0</v>
      </c>
      <c r="C6" s="136">
        <f>'Non-energy Use 2020'!G118</f>
        <v>0</v>
      </c>
      <c r="D6" s="136">
        <f>$C6*VLOOKUP($A6,'Non-energy Multiplier'!$A$1:$AQ$44,COLUMN('Non-energy Multiplier'!D$1),0)</f>
        <v>0</v>
      </c>
      <c r="E6" s="136">
        <f>$C6*VLOOKUP($A6,'Non-energy Multiplier'!$A$1:$AQ$44,COLUMN('Non-energy Multiplier'!E$1),0)</f>
        <v>0</v>
      </c>
      <c r="F6" s="136">
        <f>$C6*VLOOKUP($A6,'Non-energy Multiplier'!$A$1:$AQ$44,COLUMN('Non-energy Multiplier'!F$1),0)</f>
        <v>0</v>
      </c>
      <c r="G6" s="136">
        <f>$C6*VLOOKUP($A6,'Non-energy Multiplier'!$A$1:$AQ$44,COLUMN('Non-energy Multiplier'!G$1),0)</f>
        <v>0</v>
      </c>
      <c r="H6" s="136">
        <f>$C6*VLOOKUP($A6,'Non-energy Multiplier'!$A$1:$AQ$44,COLUMN('Non-energy Multiplier'!H$1),0)</f>
        <v>0</v>
      </c>
      <c r="I6" s="136">
        <f>$C6*VLOOKUP($A6,'Non-energy Multiplier'!$A$1:$AQ$44,COLUMN('Non-energy Multiplier'!I$1),0)</f>
        <v>0</v>
      </c>
      <c r="J6" s="136">
        <f>$C6*VLOOKUP($A6,'Non-energy Multiplier'!$A$1:$AQ$44,COLUMN('Non-energy Multiplier'!J$1),0)</f>
        <v>0</v>
      </c>
      <c r="K6" s="136">
        <f>$C6*VLOOKUP($A6,'Non-energy Multiplier'!$A$1:$AQ$44,COLUMN('Non-energy Multiplier'!K$1),0)</f>
        <v>0</v>
      </c>
      <c r="L6" s="136">
        <f>$C6*VLOOKUP($A6,'Non-energy Multiplier'!$A$1:$AQ$44,COLUMN('Non-energy Multiplier'!L$1),0)</f>
        <v>0</v>
      </c>
      <c r="M6" s="136">
        <f>$C6*VLOOKUP($A6,'Non-energy Multiplier'!$A$1:$AQ$44,COLUMN('Non-energy Multiplier'!M$1),0)</f>
        <v>0</v>
      </c>
      <c r="N6" s="136">
        <f>$C6*VLOOKUP($A6,'Non-energy Multiplier'!$A$1:$AQ$44,COLUMN('Non-energy Multiplier'!N$1),0)</f>
        <v>0</v>
      </c>
      <c r="O6" s="136">
        <f>$C6*VLOOKUP($A6,'Non-energy Multiplier'!$A$1:$AQ$44,COLUMN('Non-energy Multiplier'!O$1),0)</f>
        <v>0</v>
      </c>
      <c r="P6" s="136">
        <f>$C6*VLOOKUP($A6,'Non-energy Multiplier'!$A$1:$AQ$44,COLUMN('Non-energy Multiplier'!P$1),0)</f>
        <v>0</v>
      </c>
      <c r="Q6" s="136">
        <f>$C6*VLOOKUP($A6,'Non-energy Multiplier'!$A$1:$AQ$44,COLUMN('Non-energy Multiplier'!Q$1),0)</f>
        <v>0</v>
      </c>
      <c r="R6" s="136">
        <f>$C6*VLOOKUP($A6,'Non-energy Multiplier'!$A$1:$AQ$44,COLUMN('Non-energy Multiplier'!R$1),0)</f>
        <v>0</v>
      </c>
      <c r="S6" s="136">
        <f>$C6*VLOOKUP($A6,'Non-energy Multiplier'!$A$1:$AQ$44,COLUMN('Non-energy Multiplier'!S$1),0)</f>
        <v>0</v>
      </c>
      <c r="T6" s="136">
        <f>$C6*VLOOKUP($A6,'Non-energy Multiplier'!$A$1:$AQ$44,COLUMN('Non-energy Multiplier'!T$1),0)</f>
        <v>0</v>
      </c>
      <c r="U6" s="136">
        <f>$C6*VLOOKUP($A6,'Non-energy Multiplier'!$A$1:$AQ$44,COLUMN('Non-energy Multiplier'!U$1),0)</f>
        <v>0</v>
      </c>
      <c r="V6" s="136">
        <f>$C6*VLOOKUP($A6,'Non-energy Multiplier'!$A$1:$AQ$44,COLUMN('Non-energy Multiplier'!V$1),0)</f>
        <v>0</v>
      </c>
      <c r="W6" s="136">
        <f>$C6*VLOOKUP($A6,'Non-energy Multiplier'!$A$1:$AQ$44,COLUMN('Non-energy Multiplier'!W$1),0)</f>
        <v>0</v>
      </c>
      <c r="X6" s="136">
        <f>$C6*VLOOKUP($A6,'Non-energy Multiplier'!$A$1:$AQ$44,COLUMN('Non-energy Multiplier'!X$1),0)</f>
        <v>0</v>
      </c>
      <c r="Y6" s="136">
        <f>$C6*VLOOKUP($A6,'Non-energy Multiplier'!$A$1:$AQ$44,COLUMN('Non-energy Multiplier'!Y$1),0)</f>
        <v>0</v>
      </c>
      <c r="Z6" s="136">
        <f>$C6*VLOOKUP($A6,'Non-energy Multiplier'!$A$1:$AQ$44,COLUMN('Non-energy Multiplier'!Z$1),0)</f>
        <v>0</v>
      </c>
      <c r="AA6" s="136">
        <f>$C6*VLOOKUP($A6,'Non-energy Multiplier'!$A$1:$AQ$44,COLUMN('Non-energy Multiplier'!AA$1),0)</f>
        <v>0</v>
      </c>
      <c r="AB6" s="136">
        <f>$C6*VLOOKUP($A6,'Non-energy Multiplier'!$A$1:$AQ$44,COLUMN('Non-energy Multiplier'!AB$1),0)</f>
        <v>0</v>
      </c>
      <c r="AC6" s="136">
        <f>$C6*VLOOKUP($A6,'Non-energy Multiplier'!$A$1:$AQ$44,COLUMN('Non-energy Multiplier'!AC$1),0)</f>
        <v>0</v>
      </c>
      <c r="AD6" s="136">
        <f>$C6*VLOOKUP($A6,'Non-energy Multiplier'!$A$1:$AQ$44,COLUMN('Non-energy Multiplier'!AD$1),0)</f>
        <v>0</v>
      </c>
      <c r="AE6" s="136">
        <f>$C6*VLOOKUP($A6,'Non-energy Multiplier'!$A$1:$AQ$44,COLUMN('Non-energy Multiplier'!AE$1),0)</f>
        <v>0</v>
      </c>
      <c r="AF6" s="136">
        <f>$C6*VLOOKUP($A6,'Non-energy Multiplier'!$A$1:$AQ$44,COLUMN('Non-energy Multiplier'!AF$1),0)</f>
        <v>0</v>
      </c>
      <c r="AG6" s="136">
        <f>$C6*VLOOKUP($A6,'Non-energy Multiplier'!$A$1:$AQ$44,COLUMN('Non-energy Multiplier'!AG$1),0)</f>
        <v>0</v>
      </c>
      <c r="AH6" s="136">
        <f>$C6*VLOOKUP($A6,'Non-energy Multiplier'!$A$1:$AQ$44,COLUMN('Non-energy Multiplier'!AH$1),0)</f>
        <v>0</v>
      </c>
      <c r="AI6" s="136">
        <f>$C6*VLOOKUP($A6,'Non-energy Multiplier'!$A$1:$AQ$44,COLUMN('Non-energy Multiplier'!AI$1),0)</f>
        <v>0</v>
      </c>
      <c r="AJ6" s="136">
        <f>$C6*VLOOKUP($A6,'Non-energy Multiplier'!$A$1:$AQ$44,COLUMN('Non-energy Multiplier'!AJ$1),0)</f>
        <v>0</v>
      </c>
      <c r="AK6" s="136">
        <f>$C6*VLOOKUP($A6,'Non-energy Multiplier'!$A$1:$AQ$44,COLUMN('Non-energy Multiplier'!AK$1),0)</f>
        <v>0</v>
      </c>
      <c r="AL6" s="136">
        <f>$C6*VLOOKUP($A6,'Non-energy Multiplier'!$A$1:$AQ$44,COLUMN('Non-energy Multiplier'!AL$1),0)</f>
        <v>0</v>
      </c>
      <c r="AM6" s="136">
        <f>$C6*VLOOKUP($A6,'Non-energy Multiplier'!$A$1:$AQ$44,COLUMN('Non-energy Multiplier'!AM$1),0)</f>
        <v>0</v>
      </c>
      <c r="AN6" s="136">
        <f>$C6*VLOOKUP($A6,'Non-energy Multiplier'!$A$1:$AQ$44,COLUMN('Non-energy Multiplier'!AN$1),0)</f>
        <v>0</v>
      </c>
      <c r="AO6" s="136">
        <f>$C6*VLOOKUP($A6,'Non-energy Multiplier'!$A$1:$AQ$44,COLUMN('Non-energy Multiplier'!AO$1),0)</f>
        <v>0</v>
      </c>
      <c r="AP6" s="136">
        <f>$C6*VLOOKUP($A6,'Non-energy Multiplier'!$A$1:$AQ$44,COLUMN('Non-energy Multiplier'!AP$1),0)</f>
        <v>0</v>
      </c>
      <c r="AQ6" s="136">
        <f>$C6*VLOOKUP($A6,'Non-energy Multiplier'!$A$1:$AQ$44,COLUMN('Non-energy Multiplier'!AQ$1),0)</f>
        <v>0</v>
      </c>
      <c r="AR6" s="136" t="str">
        <f>VLOOKUP($A6,'Sector Match'!$A$1:$B$43,2,0)</f>
        <v>other mining and quarrying 07T08</v>
      </c>
    </row>
    <row r="7" spans="1:44" x14ac:dyDescent="0.2">
      <c r="A7" s="12" t="s">
        <v>6</v>
      </c>
      <c r="B7" s="136">
        <f>'Non-energy Use 2019'!G119</f>
        <v>0</v>
      </c>
      <c r="C7" s="136">
        <f>'Non-energy Use 2020'!G119</f>
        <v>0</v>
      </c>
      <c r="D7" s="136">
        <f>$C7*VLOOKUP($A7,'Non-energy Multiplier'!$A$1:$AQ$44,COLUMN('Non-energy Multiplier'!D$1),0)</f>
        <v>0</v>
      </c>
      <c r="E7" s="136">
        <f>$C7*VLOOKUP($A7,'Non-energy Multiplier'!$A$1:$AQ$44,COLUMN('Non-energy Multiplier'!E$1),0)</f>
        <v>0</v>
      </c>
      <c r="F7" s="136">
        <f>$C7*VLOOKUP($A7,'Non-energy Multiplier'!$A$1:$AQ$44,COLUMN('Non-energy Multiplier'!F$1),0)</f>
        <v>0</v>
      </c>
      <c r="G7" s="136">
        <f>$C7*VLOOKUP($A7,'Non-energy Multiplier'!$A$1:$AQ$44,COLUMN('Non-energy Multiplier'!G$1),0)</f>
        <v>0</v>
      </c>
      <c r="H7" s="136">
        <f>$C7*VLOOKUP($A7,'Non-energy Multiplier'!$A$1:$AQ$44,COLUMN('Non-energy Multiplier'!H$1),0)</f>
        <v>0</v>
      </c>
      <c r="I7" s="136">
        <f>$C7*VLOOKUP($A7,'Non-energy Multiplier'!$A$1:$AQ$44,COLUMN('Non-energy Multiplier'!I$1),0)</f>
        <v>0</v>
      </c>
      <c r="J7" s="136">
        <f>$C7*VLOOKUP($A7,'Non-energy Multiplier'!$A$1:$AQ$44,COLUMN('Non-energy Multiplier'!J$1),0)</f>
        <v>0</v>
      </c>
      <c r="K7" s="136">
        <f>$C7*VLOOKUP($A7,'Non-energy Multiplier'!$A$1:$AQ$44,COLUMN('Non-energy Multiplier'!K$1),0)</f>
        <v>0</v>
      </c>
      <c r="L7" s="136">
        <f>$C7*VLOOKUP($A7,'Non-energy Multiplier'!$A$1:$AQ$44,COLUMN('Non-energy Multiplier'!L$1),0)</f>
        <v>0</v>
      </c>
      <c r="M7" s="136">
        <f>$C7*VLOOKUP($A7,'Non-energy Multiplier'!$A$1:$AQ$44,COLUMN('Non-energy Multiplier'!M$1),0)</f>
        <v>0</v>
      </c>
      <c r="N7" s="136">
        <f>$C7*VLOOKUP($A7,'Non-energy Multiplier'!$A$1:$AQ$44,COLUMN('Non-energy Multiplier'!N$1),0)</f>
        <v>0</v>
      </c>
      <c r="O7" s="136">
        <f>$C7*VLOOKUP($A7,'Non-energy Multiplier'!$A$1:$AQ$44,COLUMN('Non-energy Multiplier'!O$1),0)</f>
        <v>0</v>
      </c>
      <c r="P7" s="136">
        <f>$C7*VLOOKUP($A7,'Non-energy Multiplier'!$A$1:$AQ$44,COLUMN('Non-energy Multiplier'!P$1),0)</f>
        <v>0</v>
      </c>
      <c r="Q7" s="136">
        <f>$C7*VLOOKUP($A7,'Non-energy Multiplier'!$A$1:$AQ$44,COLUMN('Non-energy Multiplier'!Q$1),0)</f>
        <v>0</v>
      </c>
      <c r="R7" s="136">
        <f>$C7*VLOOKUP($A7,'Non-energy Multiplier'!$A$1:$AQ$44,COLUMN('Non-energy Multiplier'!R$1),0)</f>
        <v>0</v>
      </c>
      <c r="S7" s="136">
        <f>$C7*VLOOKUP($A7,'Non-energy Multiplier'!$A$1:$AQ$44,COLUMN('Non-energy Multiplier'!S$1),0)</f>
        <v>0</v>
      </c>
      <c r="T7" s="136">
        <f>$C7*VLOOKUP($A7,'Non-energy Multiplier'!$A$1:$AQ$44,COLUMN('Non-energy Multiplier'!T$1),0)</f>
        <v>0</v>
      </c>
      <c r="U7" s="136">
        <f>$C7*VLOOKUP($A7,'Non-energy Multiplier'!$A$1:$AQ$44,COLUMN('Non-energy Multiplier'!U$1),0)</f>
        <v>0</v>
      </c>
      <c r="V7" s="136">
        <f>$C7*VLOOKUP($A7,'Non-energy Multiplier'!$A$1:$AQ$44,COLUMN('Non-energy Multiplier'!V$1),0)</f>
        <v>0</v>
      </c>
      <c r="W7" s="136">
        <f>$C7*VLOOKUP($A7,'Non-energy Multiplier'!$A$1:$AQ$44,COLUMN('Non-energy Multiplier'!W$1),0)</f>
        <v>0</v>
      </c>
      <c r="X7" s="136">
        <f>$C7*VLOOKUP($A7,'Non-energy Multiplier'!$A$1:$AQ$44,COLUMN('Non-energy Multiplier'!X$1),0)</f>
        <v>0</v>
      </c>
      <c r="Y7" s="136">
        <f>$C7*VLOOKUP($A7,'Non-energy Multiplier'!$A$1:$AQ$44,COLUMN('Non-energy Multiplier'!Y$1),0)</f>
        <v>0</v>
      </c>
      <c r="Z7" s="136">
        <f>$C7*VLOOKUP($A7,'Non-energy Multiplier'!$A$1:$AQ$44,COLUMN('Non-energy Multiplier'!Z$1),0)</f>
        <v>0</v>
      </c>
      <c r="AA7" s="136">
        <f>$C7*VLOOKUP($A7,'Non-energy Multiplier'!$A$1:$AQ$44,COLUMN('Non-energy Multiplier'!AA$1),0)</f>
        <v>0</v>
      </c>
      <c r="AB7" s="136">
        <f>$C7*VLOOKUP($A7,'Non-energy Multiplier'!$A$1:$AQ$44,COLUMN('Non-energy Multiplier'!AB$1),0)</f>
        <v>0</v>
      </c>
      <c r="AC7" s="136">
        <f>$C7*VLOOKUP($A7,'Non-energy Multiplier'!$A$1:$AQ$44,COLUMN('Non-energy Multiplier'!AC$1),0)</f>
        <v>0</v>
      </c>
      <c r="AD7" s="136">
        <f>$C7*VLOOKUP($A7,'Non-energy Multiplier'!$A$1:$AQ$44,COLUMN('Non-energy Multiplier'!AD$1),0)</f>
        <v>0</v>
      </c>
      <c r="AE7" s="136">
        <f>$C7*VLOOKUP($A7,'Non-energy Multiplier'!$A$1:$AQ$44,COLUMN('Non-energy Multiplier'!AE$1),0)</f>
        <v>0</v>
      </c>
      <c r="AF7" s="136">
        <f>$C7*VLOOKUP($A7,'Non-energy Multiplier'!$A$1:$AQ$44,COLUMN('Non-energy Multiplier'!AF$1),0)</f>
        <v>0</v>
      </c>
      <c r="AG7" s="136">
        <f>$C7*VLOOKUP($A7,'Non-energy Multiplier'!$A$1:$AQ$44,COLUMN('Non-energy Multiplier'!AG$1),0)</f>
        <v>0</v>
      </c>
      <c r="AH7" s="136">
        <f>$C7*VLOOKUP($A7,'Non-energy Multiplier'!$A$1:$AQ$44,COLUMN('Non-energy Multiplier'!AH$1),0)</f>
        <v>0</v>
      </c>
      <c r="AI7" s="136">
        <f>$C7*VLOOKUP($A7,'Non-energy Multiplier'!$A$1:$AQ$44,COLUMN('Non-energy Multiplier'!AI$1),0)</f>
        <v>0</v>
      </c>
      <c r="AJ7" s="136">
        <f>$C7*VLOOKUP($A7,'Non-energy Multiplier'!$A$1:$AQ$44,COLUMN('Non-energy Multiplier'!AJ$1),0)</f>
        <v>0</v>
      </c>
      <c r="AK7" s="136">
        <f>$C7*VLOOKUP($A7,'Non-energy Multiplier'!$A$1:$AQ$44,COLUMN('Non-energy Multiplier'!AK$1),0)</f>
        <v>0</v>
      </c>
      <c r="AL7" s="136">
        <f>$C7*VLOOKUP($A7,'Non-energy Multiplier'!$A$1:$AQ$44,COLUMN('Non-energy Multiplier'!AL$1),0)</f>
        <v>0</v>
      </c>
      <c r="AM7" s="136">
        <f>$C7*VLOOKUP($A7,'Non-energy Multiplier'!$A$1:$AQ$44,COLUMN('Non-energy Multiplier'!AM$1),0)</f>
        <v>0</v>
      </c>
      <c r="AN7" s="136">
        <f>$C7*VLOOKUP($A7,'Non-energy Multiplier'!$A$1:$AQ$44,COLUMN('Non-energy Multiplier'!AN$1),0)</f>
        <v>0</v>
      </c>
      <c r="AO7" s="136">
        <f>$C7*VLOOKUP($A7,'Non-energy Multiplier'!$A$1:$AQ$44,COLUMN('Non-energy Multiplier'!AO$1),0)</f>
        <v>0</v>
      </c>
      <c r="AP7" s="136">
        <f>$C7*VLOOKUP($A7,'Non-energy Multiplier'!$A$1:$AQ$44,COLUMN('Non-energy Multiplier'!AP$1),0)</f>
        <v>0</v>
      </c>
      <c r="AQ7" s="136">
        <f>$C7*VLOOKUP($A7,'Non-energy Multiplier'!$A$1:$AQ$44,COLUMN('Non-energy Multiplier'!AQ$1),0)</f>
        <v>0</v>
      </c>
      <c r="AR7" s="136" t="str">
        <f>VLOOKUP($A7,'Sector Match'!$A$1:$B$43,2,0)</f>
        <v>other mining and quarrying 07T08</v>
      </c>
    </row>
    <row r="8" spans="1:44" x14ac:dyDescent="0.2">
      <c r="A8" s="12" t="s">
        <v>7</v>
      </c>
      <c r="B8" s="136">
        <f>'Non-energy Use 2019'!G120</f>
        <v>0</v>
      </c>
      <c r="C8" s="136">
        <f>'Non-energy Use 2020'!G120</f>
        <v>0</v>
      </c>
      <c r="D8" s="136">
        <f>$C8*VLOOKUP($A8,'Non-energy Multiplier'!$A$1:$AQ$44,COLUMN('Non-energy Multiplier'!D$1),0)</f>
        <v>0</v>
      </c>
      <c r="E8" s="136">
        <f>$C8*VLOOKUP($A8,'Non-energy Multiplier'!$A$1:$AQ$44,COLUMN('Non-energy Multiplier'!E$1),0)</f>
        <v>0</v>
      </c>
      <c r="F8" s="136">
        <f>$C8*VLOOKUP($A8,'Non-energy Multiplier'!$A$1:$AQ$44,COLUMN('Non-energy Multiplier'!F$1),0)</f>
        <v>0</v>
      </c>
      <c r="G8" s="136">
        <f>$C8*VLOOKUP($A8,'Non-energy Multiplier'!$A$1:$AQ$44,COLUMN('Non-energy Multiplier'!G$1),0)</f>
        <v>0</v>
      </c>
      <c r="H8" s="136">
        <f>$C8*VLOOKUP($A8,'Non-energy Multiplier'!$A$1:$AQ$44,COLUMN('Non-energy Multiplier'!H$1),0)</f>
        <v>0</v>
      </c>
      <c r="I8" s="136">
        <f>$C8*VLOOKUP($A8,'Non-energy Multiplier'!$A$1:$AQ$44,COLUMN('Non-energy Multiplier'!I$1),0)</f>
        <v>0</v>
      </c>
      <c r="J8" s="136">
        <f>$C8*VLOOKUP($A8,'Non-energy Multiplier'!$A$1:$AQ$44,COLUMN('Non-energy Multiplier'!J$1),0)</f>
        <v>0</v>
      </c>
      <c r="K8" s="136">
        <f>$C8*VLOOKUP($A8,'Non-energy Multiplier'!$A$1:$AQ$44,COLUMN('Non-energy Multiplier'!K$1),0)</f>
        <v>0</v>
      </c>
      <c r="L8" s="136">
        <f>$C8*VLOOKUP($A8,'Non-energy Multiplier'!$A$1:$AQ$44,COLUMN('Non-energy Multiplier'!L$1),0)</f>
        <v>0</v>
      </c>
      <c r="M8" s="136">
        <f>$C8*VLOOKUP($A8,'Non-energy Multiplier'!$A$1:$AQ$44,COLUMN('Non-energy Multiplier'!M$1),0)</f>
        <v>0</v>
      </c>
      <c r="N8" s="136">
        <f>$C8*VLOOKUP($A8,'Non-energy Multiplier'!$A$1:$AQ$44,COLUMN('Non-energy Multiplier'!N$1),0)</f>
        <v>0</v>
      </c>
      <c r="O8" s="136">
        <f>$C8*VLOOKUP($A8,'Non-energy Multiplier'!$A$1:$AQ$44,COLUMN('Non-energy Multiplier'!O$1),0)</f>
        <v>0</v>
      </c>
      <c r="P8" s="136">
        <f>$C8*VLOOKUP($A8,'Non-energy Multiplier'!$A$1:$AQ$44,COLUMN('Non-energy Multiplier'!P$1),0)</f>
        <v>0</v>
      </c>
      <c r="Q8" s="136">
        <f>$C8*VLOOKUP($A8,'Non-energy Multiplier'!$A$1:$AQ$44,COLUMN('Non-energy Multiplier'!Q$1),0)</f>
        <v>0</v>
      </c>
      <c r="R8" s="136">
        <f>$C8*VLOOKUP($A8,'Non-energy Multiplier'!$A$1:$AQ$44,COLUMN('Non-energy Multiplier'!R$1),0)</f>
        <v>0</v>
      </c>
      <c r="S8" s="136">
        <f>$C8*VLOOKUP($A8,'Non-energy Multiplier'!$A$1:$AQ$44,COLUMN('Non-energy Multiplier'!S$1),0)</f>
        <v>0</v>
      </c>
      <c r="T8" s="136">
        <f>$C8*VLOOKUP($A8,'Non-energy Multiplier'!$A$1:$AQ$44,COLUMN('Non-energy Multiplier'!T$1),0)</f>
        <v>0</v>
      </c>
      <c r="U8" s="136">
        <f>$C8*VLOOKUP($A8,'Non-energy Multiplier'!$A$1:$AQ$44,COLUMN('Non-energy Multiplier'!U$1),0)</f>
        <v>0</v>
      </c>
      <c r="V8" s="136">
        <f>$C8*VLOOKUP($A8,'Non-energy Multiplier'!$A$1:$AQ$44,COLUMN('Non-energy Multiplier'!V$1),0)</f>
        <v>0</v>
      </c>
      <c r="W8" s="136">
        <f>$C8*VLOOKUP($A8,'Non-energy Multiplier'!$A$1:$AQ$44,COLUMN('Non-energy Multiplier'!W$1),0)</f>
        <v>0</v>
      </c>
      <c r="X8" s="136">
        <f>$C8*VLOOKUP($A8,'Non-energy Multiplier'!$A$1:$AQ$44,COLUMN('Non-energy Multiplier'!X$1),0)</f>
        <v>0</v>
      </c>
      <c r="Y8" s="136">
        <f>$C8*VLOOKUP($A8,'Non-energy Multiplier'!$A$1:$AQ$44,COLUMN('Non-energy Multiplier'!Y$1),0)</f>
        <v>0</v>
      </c>
      <c r="Z8" s="136">
        <f>$C8*VLOOKUP($A8,'Non-energy Multiplier'!$A$1:$AQ$44,COLUMN('Non-energy Multiplier'!Z$1),0)</f>
        <v>0</v>
      </c>
      <c r="AA8" s="136">
        <f>$C8*VLOOKUP($A8,'Non-energy Multiplier'!$A$1:$AQ$44,COLUMN('Non-energy Multiplier'!AA$1),0)</f>
        <v>0</v>
      </c>
      <c r="AB8" s="136">
        <f>$C8*VLOOKUP($A8,'Non-energy Multiplier'!$A$1:$AQ$44,COLUMN('Non-energy Multiplier'!AB$1),0)</f>
        <v>0</v>
      </c>
      <c r="AC8" s="136">
        <f>$C8*VLOOKUP($A8,'Non-energy Multiplier'!$A$1:$AQ$44,COLUMN('Non-energy Multiplier'!AC$1),0)</f>
        <v>0</v>
      </c>
      <c r="AD8" s="136">
        <f>$C8*VLOOKUP($A8,'Non-energy Multiplier'!$A$1:$AQ$44,COLUMN('Non-energy Multiplier'!AD$1),0)</f>
        <v>0</v>
      </c>
      <c r="AE8" s="136">
        <f>$C8*VLOOKUP($A8,'Non-energy Multiplier'!$A$1:$AQ$44,COLUMN('Non-energy Multiplier'!AE$1),0)</f>
        <v>0</v>
      </c>
      <c r="AF8" s="136">
        <f>$C8*VLOOKUP($A8,'Non-energy Multiplier'!$A$1:$AQ$44,COLUMN('Non-energy Multiplier'!AF$1),0)</f>
        <v>0</v>
      </c>
      <c r="AG8" s="136">
        <f>$C8*VLOOKUP($A8,'Non-energy Multiplier'!$A$1:$AQ$44,COLUMN('Non-energy Multiplier'!AG$1),0)</f>
        <v>0</v>
      </c>
      <c r="AH8" s="136">
        <f>$C8*VLOOKUP($A8,'Non-energy Multiplier'!$A$1:$AQ$44,COLUMN('Non-energy Multiplier'!AH$1),0)</f>
        <v>0</v>
      </c>
      <c r="AI8" s="136">
        <f>$C8*VLOOKUP($A8,'Non-energy Multiplier'!$A$1:$AQ$44,COLUMN('Non-energy Multiplier'!AI$1),0)</f>
        <v>0</v>
      </c>
      <c r="AJ8" s="136">
        <f>$C8*VLOOKUP($A8,'Non-energy Multiplier'!$A$1:$AQ$44,COLUMN('Non-energy Multiplier'!AJ$1),0)</f>
        <v>0</v>
      </c>
      <c r="AK8" s="136">
        <f>$C8*VLOOKUP($A8,'Non-energy Multiplier'!$A$1:$AQ$44,COLUMN('Non-energy Multiplier'!AK$1),0)</f>
        <v>0</v>
      </c>
      <c r="AL8" s="136">
        <f>$C8*VLOOKUP($A8,'Non-energy Multiplier'!$A$1:$AQ$44,COLUMN('Non-energy Multiplier'!AL$1),0)</f>
        <v>0</v>
      </c>
      <c r="AM8" s="136">
        <f>$C8*VLOOKUP($A8,'Non-energy Multiplier'!$A$1:$AQ$44,COLUMN('Non-energy Multiplier'!AM$1),0)</f>
        <v>0</v>
      </c>
      <c r="AN8" s="136">
        <f>$C8*VLOOKUP($A8,'Non-energy Multiplier'!$A$1:$AQ$44,COLUMN('Non-energy Multiplier'!AN$1),0)</f>
        <v>0</v>
      </c>
      <c r="AO8" s="136">
        <f>$C8*VLOOKUP($A8,'Non-energy Multiplier'!$A$1:$AQ$44,COLUMN('Non-energy Multiplier'!AO$1),0)</f>
        <v>0</v>
      </c>
      <c r="AP8" s="136">
        <f>$C8*VLOOKUP($A8,'Non-energy Multiplier'!$A$1:$AQ$44,COLUMN('Non-energy Multiplier'!AP$1),0)</f>
        <v>0</v>
      </c>
      <c r="AQ8" s="136">
        <f>$C8*VLOOKUP($A8,'Non-energy Multiplier'!$A$1:$AQ$44,COLUMN('Non-energy Multiplier'!AQ$1),0)</f>
        <v>0</v>
      </c>
      <c r="AR8" s="136" t="str">
        <f>VLOOKUP($A8,'Sector Match'!$A$1:$B$43,2,0)</f>
        <v>Mining Support Service Activities 09</v>
      </c>
    </row>
    <row r="9" spans="1:44" x14ac:dyDescent="0.2">
      <c r="A9" s="12" t="s">
        <v>8</v>
      </c>
      <c r="B9" s="136">
        <f>'Non-energy Use 2019'!G121</f>
        <v>0</v>
      </c>
      <c r="C9" s="136">
        <f>'Non-energy Use 2020'!G121</f>
        <v>0</v>
      </c>
      <c r="D9" s="136">
        <f>$C9*VLOOKUP($A9,'Non-energy Multiplier'!$A$1:$AQ$44,COLUMN('Non-energy Multiplier'!D$1),0)</f>
        <v>0</v>
      </c>
      <c r="E9" s="136">
        <f>$C9*VLOOKUP($A9,'Non-energy Multiplier'!$A$1:$AQ$44,COLUMN('Non-energy Multiplier'!E$1),0)</f>
        <v>0</v>
      </c>
      <c r="F9" s="136">
        <f>$C9*VLOOKUP($A9,'Non-energy Multiplier'!$A$1:$AQ$44,COLUMN('Non-energy Multiplier'!F$1),0)</f>
        <v>0</v>
      </c>
      <c r="G9" s="136">
        <f>$C9*VLOOKUP($A9,'Non-energy Multiplier'!$A$1:$AQ$44,COLUMN('Non-energy Multiplier'!G$1),0)</f>
        <v>0</v>
      </c>
      <c r="H9" s="136">
        <f>$C9*VLOOKUP($A9,'Non-energy Multiplier'!$A$1:$AQ$44,COLUMN('Non-energy Multiplier'!H$1),0)</f>
        <v>0</v>
      </c>
      <c r="I9" s="136">
        <f>$C9*VLOOKUP($A9,'Non-energy Multiplier'!$A$1:$AQ$44,COLUMN('Non-energy Multiplier'!I$1),0)</f>
        <v>0</v>
      </c>
      <c r="J9" s="136">
        <f>$C9*VLOOKUP($A9,'Non-energy Multiplier'!$A$1:$AQ$44,COLUMN('Non-energy Multiplier'!J$1),0)</f>
        <v>0</v>
      </c>
      <c r="K9" s="136">
        <f>$C9*VLOOKUP($A9,'Non-energy Multiplier'!$A$1:$AQ$44,COLUMN('Non-energy Multiplier'!K$1),0)</f>
        <v>0</v>
      </c>
      <c r="L9" s="136">
        <f>$C9*VLOOKUP($A9,'Non-energy Multiplier'!$A$1:$AQ$44,COLUMN('Non-energy Multiplier'!L$1),0)</f>
        <v>0</v>
      </c>
      <c r="M9" s="136">
        <f>$C9*VLOOKUP($A9,'Non-energy Multiplier'!$A$1:$AQ$44,COLUMN('Non-energy Multiplier'!M$1),0)</f>
        <v>0</v>
      </c>
      <c r="N9" s="136">
        <f>$C9*VLOOKUP($A9,'Non-energy Multiplier'!$A$1:$AQ$44,COLUMN('Non-energy Multiplier'!N$1),0)</f>
        <v>0</v>
      </c>
      <c r="O9" s="136">
        <f>$C9*VLOOKUP($A9,'Non-energy Multiplier'!$A$1:$AQ$44,COLUMN('Non-energy Multiplier'!O$1),0)</f>
        <v>0</v>
      </c>
      <c r="P9" s="136">
        <f>$C9*VLOOKUP($A9,'Non-energy Multiplier'!$A$1:$AQ$44,COLUMN('Non-energy Multiplier'!P$1),0)</f>
        <v>0</v>
      </c>
      <c r="Q9" s="136">
        <f>$C9*VLOOKUP($A9,'Non-energy Multiplier'!$A$1:$AQ$44,COLUMN('Non-energy Multiplier'!Q$1),0)</f>
        <v>0</v>
      </c>
      <c r="R9" s="136">
        <f>$C9*VLOOKUP($A9,'Non-energy Multiplier'!$A$1:$AQ$44,COLUMN('Non-energy Multiplier'!R$1),0)</f>
        <v>0</v>
      </c>
      <c r="S9" s="136">
        <f>$C9*VLOOKUP($A9,'Non-energy Multiplier'!$A$1:$AQ$44,COLUMN('Non-energy Multiplier'!S$1),0)</f>
        <v>0</v>
      </c>
      <c r="T9" s="136">
        <f>$C9*VLOOKUP($A9,'Non-energy Multiplier'!$A$1:$AQ$44,COLUMN('Non-energy Multiplier'!T$1),0)</f>
        <v>0</v>
      </c>
      <c r="U9" s="136">
        <f>$C9*VLOOKUP($A9,'Non-energy Multiplier'!$A$1:$AQ$44,COLUMN('Non-energy Multiplier'!U$1),0)</f>
        <v>0</v>
      </c>
      <c r="V9" s="136">
        <f>$C9*VLOOKUP($A9,'Non-energy Multiplier'!$A$1:$AQ$44,COLUMN('Non-energy Multiplier'!V$1),0)</f>
        <v>0</v>
      </c>
      <c r="W9" s="136">
        <f>$C9*VLOOKUP($A9,'Non-energy Multiplier'!$A$1:$AQ$44,COLUMN('Non-energy Multiplier'!W$1),0)</f>
        <v>0</v>
      </c>
      <c r="X9" s="136">
        <f>$C9*VLOOKUP($A9,'Non-energy Multiplier'!$A$1:$AQ$44,COLUMN('Non-energy Multiplier'!X$1),0)</f>
        <v>0</v>
      </c>
      <c r="Y9" s="136">
        <f>$C9*VLOOKUP($A9,'Non-energy Multiplier'!$A$1:$AQ$44,COLUMN('Non-energy Multiplier'!Y$1),0)</f>
        <v>0</v>
      </c>
      <c r="Z9" s="136">
        <f>$C9*VLOOKUP($A9,'Non-energy Multiplier'!$A$1:$AQ$44,COLUMN('Non-energy Multiplier'!Z$1),0)</f>
        <v>0</v>
      </c>
      <c r="AA9" s="136">
        <f>$C9*VLOOKUP($A9,'Non-energy Multiplier'!$A$1:$AQ$44,COLUMN('Non-energy Multiplier'!AA$1),0)</f>
        <v>0</v>
      </c>
      <c r="AB9" s="136">
        <f>$C9*VLOOKUP($A9,'Non-energy Multiplier'!$A$1:$AQ$44,COLUMN('Non-energy Multiplier'!AB$1),0)</f>
        <v>0</v>
      </c>
      <c r="AC9" s="136">
        <f>$C9*VLOOKUP($A9,'Non-energy Multiplier'!$A$1:$AQ$44,COLUMN('Non-energy Multiplier'!AC$1),0)</f>
        <v>0</v>
      </c>
      <c r="AD9" s="136">
        <f>$C9*VLOOKUP($A9,'Non-energy Multiplier'!$A$1:$AQ$44,COLUMN('Non-energy Multiplier'!AD$1),0)</f>
        <v>0</v>
      </c>
      <c r="AE9" s="136">
        <f>$C9*VLOOKUP($A9,'Non-energy Multiplier'!$A$1:$AQ$44,COLUMN('Non-energy Multiplier'!AE$1),0)</f>
        <v>0</v>
      </c>
      <c r="AF9" s="136">
        <f>$C9*VLOOKUP($A9,'Non-energy Multiplier'!$A$1:$AQ$44,COLUMN('Non-energy Multiplier'!AF$1),0)</f>
        <v>0</v>
      </c>
      <c r="AG9" s="136">
        <f>$C9*VLOOKUP($A9,'Non-energy Multiplier'!$A$1:$AQ$44,COLUMN('Non-energy Multiplier'!AG$1),0)</f>
        <v>0</v>
      </c>
      <c r="AH9" s="136">
        <f>$C9*VLOOKUP($A9,'Non-energy Multiplier'!$A$1:$AQ$44,COLUMN('Non-energy Multiplier'!AH$1),0)</f>
        <v>0</v>
      </c>
      <c r="AI9" s="136">
        <f>$C9*VLOOKUP($A9,'Non-energy Multiplier'!$A$1:$AQ$44,COLUMN('Non-energy Multiplier'!AI$1),0)</f>
        <v>0</v>
      </c>
      <c r="AJ9" s="136">
        <f>$C9*VLOOKUP($A9,'Non-energy Multiplier'!$A$1:$AQ$44,COLUMN('Non-energy Multiplier'!AJ$1),0)</f>
        <v>0</v>
      </c>
      <c r="AK9" s="136">
        <f>$C9*VLOOKUP($A9,'Non-energy Multiplier'!$A$1:$AQ$44,COLUMN('Non-energy Multiplier'!AK$1),0)</f>
        <v>0</v>
      </c>
      <c r="AL9" s="136">
        <f>$C9*VLOOKUP($A9,'Non-energy Multiplier'!$A$1:$AQ$44,COLUMN('Non-energy Multiplier'!AL$1),0)</f>
        <v>0</v>
      </c>
      <c r="AM9" s="136">
        <f>$C9*VLOOKUP($A9,'Non-energy Multiplier'!$A$1:$AQ$44,COLUMN('Non-energy Multiplier'!AM$1),0)</f>
        <v>0</v>
      </c>
      <c r="AN9" s="136">
        <f>$C9*VLOOKUP($A9,'Non-energy Multiplier'!$A$1:$AQ$44,COLUMN('Non-energy Multiplier'!AN$1),0)</f>
        <v>0</v>
      </c>
      <c r="AO9" s="136">
        <f>$C9*VLOOKUP($A9,'Non-energy Multiplier'!$A$1:$AQ$44,COLUMN('Non-energy Multiplier'!AO$1),0)</f>
        <v>0</v>
      </c>
      <c r="AP9" s="136">
        <f>$C9*VLOOKUP($A9,'Non-energy Multiplier'!$A$1:$AQ$44,COLUMN('Non-energy Multiplier'!AP$1),0)</f>
        <v>0</v>
      </c>
      <c r="AQ9" s="136">
        <f>$C9*VLOOKUP($A9,'Non-energy Multiplier'!$A$1:$AQ$44,COLUMN('Non-energy Multiplier'!AQ$1),0)</f>
        <v>0</v>
      </c>
      <c r="AR9" s="136" t="str">
        <f>VLOOKUP($A9,'Sector Match'!$A$1:$B$43,2,0)</f>
        <v>Mining Support Service Activities 09</v>
      </c>
    </row>
    <row r="10" spans="1:44" x14ac:dyDescent="0.2">
      <c r="A10" s="12" t="s">
        <v>9</v>
      </c>
      <c r="B10" s="136">
        <f>'Non-energy Use 2019'!G122</f>
        <v>0</v>
      </c>
      <c r="C10" s="136">
        <f>'Non-energy Use 2020'!G122</f>
        <v>0</v>
      </c>
      <c r="D10" s="136">
        <f>$C10*VLOOKUP($A10,'Non-energy Multiplier'!$A$1:$AQ$44,COLUMN('Non-energy Multiplier'!D$1),0)</f>
        <v>0</v>
      </c>
      <c r="E10" s="136">
        <f>$C10*VLOOKUP($A10,'Non-energy Multiplier'!$A$1:$AQ$44,COLUMN('Non-energy Multiplier'!E$1),0)</f>
        <v>0</v>
      </c>
      <c r="F10" s="136">
        <f>$C10*VLOOKUP($A10,'Non-energy Multiplier'!$A$1:$AQ$44,COLUMN('Non-energy Multiplier'!F$1),0)</f>
        <v>0</v>
      </c>
      <c r="G10" s="136">
        <f>$C10*VLOOKUP($A10,'Non-energy Multiplier'!$A$1:$AQ$44,COLUMN('Non-energy Multiplier'!G$1),0)</f>
        <v>0</v>
      </c>
      <c r="H10" s="136">
        <f>$C10*VLOOKUP($A10,'Non-energy Multiplier'!$A$1:$AQ$44,COLUMN('Non-energy Multiplier'!H$1),0)</f>
        <v>0</v>
      </c>
      <c r="I10" s="136">
        <f>$C10*VLOOKUP($A10,'Non-energy Multiplier'!$A$1:$AQ$44,COLUMN('Non-energy Multiplier'!I$1),0)</f>
        <v>0</v>
      </c>
      <c r="J10" s="136">
        <f>$C10*VLOOKUP($A10,'Non-energy Multiplier'!$A$1:$AQ$44,COLUMN('Non-energy Multiplier'!J$1),0)</f>
        <v>0</v>
      </c>
      <c r="K10" s="136">
        <f>$C10*VLOOKUP($A10,'Non-energy Multiplier'!$A$1:$AQ$44,COLUMN('Non-energy Multiplier'!K$1),0)</f>
        <v>0</v>
      </c>
      <c r="L10" s="136">
        <f>$C10*VLOOKUP($A10,'Non-energy Multiplier'!$A$1:$AQ$44,COLUMN('Non-energy Multiplier'!L$1),0)</f>
        <v>0</v>
      </c>
      <c r="M10" s="136">
        <f>$C10*VLOOKUP($A10,'Non-energy Multiplier'!$A$1:$AQ$44,COLUMN('Non-energy Multiplier'!M$1),0)</f>
        <v>0</v>
      </c>
      <c r="N10" s="136">
        <f>$C10*VLOOKUP($A10,'Non-energy Multiplier'!$A$1:$AQ$44,COLUMN('Non-energy Multiplier'!N$1),0)</f>
        <v>0</v>
      </c>
      <c r="O10" s="136">
        <f>$C10*VLOOKUP($A10,'Non-energy Multiplier'!$A$1:$AQ$44,COLUMN('Non-energy Multiplier'!O$1),0)</f>
        <v>0</v>
      </c>
      <c r="P10" s="136">
        <f>$C10*VLOOKUP($A10,'Non-energy Multiplier'!$A$1:$AQ$44,COLUMN('Non-energy Multiplier'!P$1),0)</f>
        <v>0</v>
      </c>
      <c r="Q10" s="136">
        <f>$C10*VLOOKUP($A10,'Non-energy Multiplier'!$A$1:$AQ$44,COLUMN('Non-energy Multiplier'!Q$1),0)</f>
        <v>0</v>
      </c>
      <c r="R10" s="136">
        <f>$C10*VLOOKUP($A10,'Non-energy Multiplier'!$A$1:$AQ$44,COLUMN('Non-energy Multiplier'!R$1),0)</f>
        <v>0</v>
      </c>
      <c r="S10" s="136">
        <f>$C10*VLOOKUP($A10,'Non-energy Multiplier'!$A$1:$AQ$44,COLUMN('Non-energy Multiplier'!S$1),0)</f>
        <v>0</v>
      </c>
      <c r="T10" s="136">
        <f>$C10*VLOOKUP($A10,'Non-energy Multiplier'!$A$1:$AQ$44,COLUMN('Non-energy Multiplier'!T$1),0)</f>
        <v>0</v>
      </c>
      <c r="U10" s="136">
        <f>$C10*VLOOKUP($A10,'Non-energy Multiplier'!$A$1:$AQ$44,COLUMN('Non-energy Multiplier'!U$1),0)</f>
        <v>0</v>
      </c>
      <c r="V10" s="136">
        <f>$C10*VLOOKUP($A10,'Non-energy Multiplier'!$A$1:$AQ$44,COLUMN('Non-energy Multiplier'!V$1),0)</f>
        <v>0</v>
      </c>
      <c r="W10" s="136">
        <f>$C10*VLOOKUP($A10,'Non-energy Multiplier'!$A$1:$AQ$44,COLUMN('Non-energy Multiplier'!W$1),0)</f>
        <v>0</v>
      </c>
      <c r="X10" s="136">
        <f>$C10*VLOOKUP($A10,'Non-energy Multiplier'!$A$1:$AQ$44,COLUMN('Non-energy Multiplier'!X$1),0)</f>
        <v>0</v>
      </c>
      <c r="Y10" s="136">
        <f>$C10*VLOOKUP($A10,'Non-energy Multiplier'!$A$1:$AQ$44,COLUMN('Non-energy Multiplier'!Y$1),0)</f>
        <v>0</v>
      </c>
      <c r="Z10" s="136">
        <f>$C10*VLOOKUP($A10,'Non-energy Multiplier'!$A$1:$AQ$44,COLUMN('Non-energy Multiplier'!Z$1),0)</f>
        <v>0</v>
      </c>
      <c r="AA10" s="136">
        <f>$C10*VLOOKUP($A10,'Non-energy Multiplier'!$A$1:$AQ$44,COLUMN('Non-energy Multiplier'!AA$1),0)</f>
        <v>0</v>
      </c>
      <c r="AB10" s="136">
        <f>$C10*VLOOKUP($A10,'Non-energy Multiplier'!$A$1:$AQ$44,COLUMN('Non-energy Multiplier'!AB$1),0)</f>
        <v>0</v>
      </c>
      <c r="AC10" s="136">
        <f>$C10*VLOOKUP($A10,'Non-energy Multiplier'!$A$1:$AQ$44,COLUMN('Non-energy Multiplier'!AC$1),0)</f>
        <v>0</v>
      </c>
      <c r="AD10" s="136">
        <f>$C10*VLOOKUP($A10,'Non-energy Multiplier'!$A$1:$AQ$44,COLUMN('Non-energy Multiplier'!AD$1),0)</f>
        <v>0</v>
      </c>
      <c r="AE10" s="136">
        <f>$C10*VLOOKUP($A10,'Non-energy Multiplier'!$A$1:$AQ$44,COLUMN('Non-energy Multiplier'!AE$1),0)</f>
        <v>0</v>
      </c>
      <c r="AF10" s="136">
        <f>$C10*VLOOKUP($A10,'Non-energy Multiplier'!$A$1:$AQ$44,COLUMN('Non-energy Multiplier'!AF$1),0)</f>
        <v>0</v>
      </c>
      <c r="AG10" s="136">
        <f>$C10*VLOOKUP($A10,'Non-energy Multiplier'!$A$1:$AQ$44,COLUMN('Non-energy Multiplier'!AG$1),0)</f>
        <v>0</v>
      </c>
      <c r="AH10" s="136">
        <f>$C10*VLOOKUP($A10,'Non-energy Multiplier'!$A$1:$AQ$44,COLUMN('Non-energy Multiplier'!AH$1),0)</f>
        <v>0</v>
      </c>
      <c r="AI10" s="136">
        <f>$C10*VLOOKUP($A10,'Non-energy Multiplier'!$A$1:$AQ$44,COLUMN('Non-energy Multiplier'!AI$1),0)</f>
        <v>0</v>
      </c>
      <c r="AJ10" s="136">
        <f>$C10*VLOOKUP($A10,'Non-energy Multiplier'!$A$1:$AQ$44,COLUMN('Non-energy Multiplier'!AJ$1),0)</f>
        <v>0</v>
      </c>
      <c r="AK10" s="136">
        <f>$C10*VLOOKUP($A10,'Non-energy Multiplier'!$A$1:$AQ$44,COLUMN('Non-energy Multiplier'!AK$1),0)</f>
        <v>0</v>
      </c>
      <c r="AL10" s="136">
        <f>$C10*VLOOKUP($A10,'Non-energy Multiplier'!$A$1:$AQ$44,COLUMN('Non-energy Multiplier'!AL$1),0)</f>
        <v>0</v>
      </c>
      <c r="AM10" s="136">
        <f>$C10*VLOOKUP($A10,'Non-energy Multiplier'!$A$1:$AQ$44,COLUMN('Non-energy Multiplier'!AM$1),0)</f>
        <v>0</v>
      </c>
      <c r="AN10" s="136">
        <f>$C10*VLOOKUP($A10,'Non-energy Multiplier'!$A$1:$AQ$44,COLUMN('Non-energy Multiplier'!AN$1),0)</f>
        <v>0</v>
      </c>
      <c r="AO10" s="136">
        <f>$C10*VLOOKUP($A10,'Non-energy Multiplier'!$A$1:$AQ$44,COLUMN('Non-energy Multiplier'!AO$1),0)</f>
        <v>0</v>
      </c>
      <c r="AP10" s="136">
        <f>$C10*VLOOKUP($A10,'Non-energy Multiplier'!$A$1:$AQ$44,COLUMN('Non-energy Multiplier'!AP$1),0)</f>
        <v>0</v>
      </c>
      <c r="AQ10" s="136">
        <f>$C10*VLOOKUP($A10,'Non-energy Multiplier'!$A$1:$AQ$44,COLUMN('Non-energy Multiplier'!AQ$1),0)</f>
        <v>0</v>
      </c>
      <c r="AR10" s="136" t="str">
        <f>VLOOKUP($A10,'Sector Match'!$A$1:$B$43,2,0)</f>
        <v>food beverage and tobacco 10T12</v>
      </c>
    </row>
    <row r="11" spans="1:44" x14ac:dyDescent="0.2">
      <c r="A11" s="12" t="s">
        <v>10</v>
      </c>
      <c r="B11" s="136">
        <f>'Non-energy Use 2019'!G123</f>
        <v>153540856720.68759</v>
      </c>
      <c r="C11" s="136">
        <f>'Non-energy Use 2020'!G123</f>
        <v>0</v>
      </c>
      <c r="D11" s="136">
        <f>$C11*VLOOKUP($A11,'Non-energy Multiplier'!$A$1:$AQ$44,COLUMN('Non-energy Multiplier'!D$1),0)</f>
        <v>0</v>
      </c>
      <c r="E11" s="136">
        <f>$C11*VLOOKUP($A11,'Non-energy Multiplier'!$A$1:$AQ$44,COLUMN('Non-energy Multiplier'!E$1),0)</f>
        <v>0</v>
      </c>
      <c r="F11" s="136">
        <f>$C11*VLOOKUP($A11,'Non-energy Multiplier'!$A$1:$AQ$44,COLUMN('Non-energy Multiplier'!F$1),0)</f>
        <v>0</v>
      </c>
      <c r="G11" s="136">
        <f>$C11*VLOOKUP($A11,'Non-energy Multiplier'!$A$1:$AQ$44,COLUMN('Non-energy Multiplier'!G$1),0)</f>
        <v>0</v>
      </c>
      <c r="H11" s="136">
        <f>$C11*VLOOKUP($A11,'Non-energy Multiplier'!$A$1:$AQ$44,COLUMN('Non-energy Multiplier'!H$1),0)</f>
        <v>0</v>
      </c>
      <c r="I11" s="136">
        <f>$C11*VLOOKUP($A11,'Non-energy Multiplier'!$A$1:$AQ$44,COLUMN('Non-energy Multiplier'!I$1),0)</f>
        <v>0</v>
      </c>
      <c r="J11" s="136">
        <f>$C11*VLOOKUP($A11,'Non-energy Multiplier'!$A$1:$AQ$44,COLUMN('Non-energy Multiplier'!J$1),0)</f>
        <v>0</v>
      </c>
      <c r="K11" s="136">
        <f>$C11*VLOOKUP($A11,'Non-energy Multiplier'!$A$1:$AQ$44,COLUMN('Non-energy Multiplier'!K$1),0)</f>
        <v>0</v>
      </c>
      <c r="L11" s="136">
        <f>$C11*VLOOKUP($A11,'Non-energy Multiplier'!$A$1:$AQ$44,COLUMN('Non-energy Multiplier'!L$1),0)</f>
        <v>0</v>
      </c>
      <c r="M11" s="136">
        <f>$C11*VLOOKUP($A11,'Non-energy Multiplier'!$A$1:$AQ$44,COLUMN('Non-energy Multiplier'!M$1),0)</f>
        <v>0</v>
      </c>
      <c r="N11" s="136">
        <f>$C11*VLOOKUP($A11,'Non-energy Multiplier'!$A$1:$AQ$44,COLUMN('Non-energy Multiplier'!N$1),0)</f>
        <v>0</v>
      </c>
      <c r="O11" s="136">
        <f>$C11*VLOOKUP($A11,'Non-energy Multiplier'!$A$1:$AQ$44,COLUMN('Non-energy Multiplier'!O$1),0)</f>
        <v>0</v>
      </c>
      <c r="P11" s="136">
        <f>$C11*VLOOKUP($A11,'Non-energy Multiplier'!$A$1:$AQ$44,COLUMN('Non-energy Multiplier'!P$1),0)</f>
        <v>0</v>
      </c>
      <c r="Q11" s="136">
        <f>$C11*VLOOKUP($A11,'Non-energy Multiplier'!$A$1:$AQ$44,COLUMN('Non-energy Multiplier'!Q$1),0)</f>
        <v>0</v>
      </c>
      <c r="R11" s="136">
        <f>$C11*VLOOKUP($A11,'Non-energy Multiplier'!$A$1:$AQ$44,COLUMN('Non-energy Multiplier'!R$1),0)</f>
        <v>0</v>
      </c>
      <c r="S11" s="136">
        <f>$C11*VLOOKUP($A11,'Non-energy Multiplier'!$A$1:$AQ$44,COLUMN('Non-energy Multiplier'!S$1),0)</f>
        <v>0</v>
      </c>
      <c r="T11" s="136">
        <f>$C11*VLOOKUP($A11,'Non-energy Multiplier'!$A$1:$AQ$44,COLUMN('Non-energy Multiplier'!T$1),0)</f>
        <v>0</v>
      </c>
      <c r="U11" s="136">
        <f>$C11*VLOOKUP($A11,'Non-energy Multiplier'!$A$1:$AQ$44,COLUMN('Non-energy Multiplier'!U$1),0)</f>
        <v>0</v>
      </c>
      <c r="V11" s="136">
        <f>$C11*VLOOKUP($A11,'Non-energy Multiplier'!$A$1:$AQ$44,COLUMN('Non-energy Multiplier'!V$1),0)</f>
        <v>0</v>
      </c>
      <c r="W11" s="136">
        <f>$C11*VLOOKUP($A11,'Non-energy Multiplier'!$A$1:$AQ$44,COLUMN('Non-energy Multiplier'!W$1),0)</f>
        <v>0</v>
      </c>
      <c r="X11" s="136">
        <f>$C11*VLOOKUP($A11,'Non-energy Multiplier'!$A$1:$AQ$44,COLUMN('Non-energy Multiplier'!X$1),0)</f>
        <v>0</v>
      </c>
      <c r="Y11" s="136">
        <f>$C11*VLOOKUP($A11,'Non-energy Multiplier'!$A$1:$AQ$44,COLUMN('Non-energy Multiplier'!Y$1),0)</f>
        <v>0</v>
      </c>
      <c r="Z11" s="136">
        <f>$C11*VLOOKUP($A11,'Non-energy Multiplier'!$A$1:$AQ$44,COLUMN('Non-energy Multiplier'!Z$1),0)</f>
        <v>0</v>
      </c>
      <c r="AA11" s="136">
        <f>$C11*VLOOKUP($A11,'Non-energy Multiplier'!$A$1:$AQ$44,COLUMN('Non-energy Multiplier'!AA$1),0)</f>
        <v>0</v>
      </c>
      <c r="AB11" s="136">
        <f>$C11*VLOOKUP($A11,'Non-energy Multiplier'!$A$1:$AQ$44,COLUMN('Non-energy Multiplier'!AB$1),0)</f>
        <v>0</v>
      </c>
      <c r="AC11" s="136">
        <f>$C11*VLOOKUP($A11,'Non-energy Multiplier'!$A$1:$AQ$44,COLUMN('Non-energy Multiplier'!AC$1),0)</f>
        <v>0</v>
      </c>
      <c r="AD11" s="136">
        <f>$C11*VLOOKUP($A11,'Non-energy Multiplier'!$A$1:$AQ$44,COLUMN('Non-energy Multiplier'!AD$1),0)</f>
        <v>0</v>
      </c>
      <c r="AE11" s="136">
        <f>$C11*VLOOKUP($A11,'Non-energy Multiplier'!$A$1:$AQ$44,COLUMN('Non-energy Multiplier'!AE$1),0)</f>
        <v>0</v>
      </c>
      <c r="AF11" s="136">
        <f>$C11*VLOOKUP($A11,'Non-energy Multiplier'!$A$1:$AQ$44,COLUMN('Non-energy Multiplier'!AF$1),0)</f>
        <v>0</v>
      </c>
      <c r="AG11" s="136">
        <f>$C11*VLOOKUP($A11,'Non-energy Multiplier'!$A$1:$AQ$44,COLUMN('Non-energy Multiplier'!AG$1),0)</f>
        <v>0</v>
      </c>
      <c r="AH11" s="136">
        <f>$C11*VLOOKUP($A11,'Non-energy Multiplier'!$A$1:$AQ$44,COLUMN('Non-energy Multiplier'!AH$1),0)</f>
        <v>0</v>
      </c>
      <c r="AI11" s="136">
        <f>$C11*VLOOKUP($A11,'Non-energy Multiplier'!$A$1:$AQ$44,COLUMN('Non-energy Multiplier'!AI$1),0)</f>
        <v>0</v>
      </c>
      <c r="AJ11" s="136">
        <f>$C11*VLOOKUP($A11,'Non-energy Multiplier'!$A$1:$AQ$44,COLUMN('Non-energy Multiplier'!AJ$1),0)</f>
        <v>0</v>
      </c>
      <c r="AK11" s="136">
        <f>$C11*VLOOKUP($A11,'Non-energy Multiplier'!$A$1:$AQ$44,COLUMN('Non-energy Multiplier'!AK$1),0)</f>
        <v>0</v>
      </c>
      <c r="AL11" s="136">
        <f>$C11*VLOOKUP($A11,'Non-energy Multiplier'!$A$1:$AQ$44,COLUMN('Non-energy Multiplier'!AL$1),0)</f>
        <v>0</v>
      </c>
      <c r="AM11" s="136">
        <f>$C11*VLOOKUP($A11,'Non-energy Multiplier'!$A$1:$AQ$44,COLUMN('Non-energy Multiplier'!AM$1),0)</f>
        <v>0</v>
      </c>
      <c r="AN11" s="136">
        <f>$C11*VLOOKUP($A11,'Non-energy Multiplier'!$A$1:$AQ$44,COLUMN('Non-energy Multiplier'!AN$1),0)</f>
        <v>0</v>
      </c>
      <c r="AO11" s="136">
        <f>$C11*VLOOKUP($A11,'Non-energy Multiplier'!$A$1:$AQ$44,COLUMN('Non-energy Multiplier'!AO$1),0)</f>
        <v>0</v>
      </c>
      <c r="AP11" s="136">
        <f>$C11*VLOOKUP($A11,'Non-energy Multiplier'!$A$1:$AQ$44,COLUMN('Non-energy Multiplier'!AP$1),0)</f>
        <v>0</v>
      </c>
      <c r="AQ11" s="136">
        <f>$C11*VLOOKUP($A11,'Non-energy Multiplier'!$A$1:$AQ$44,COLUMN('Non-energy Multiplier'!AQ$1),0)</f>
        <v>0</v>
      </c>
      <c r="AR11" s="136" t="str">
        <f>VLOOKUP($A11,'Sector Match'!$A$1:$B$43,2,0)</f>
        <v>food beverage and tobacco 10T12</v>
      </c>
    </row>
    <row r="12" spans="1:44" x14ac:dyDescent="0.2">
      <c r="A12" s="12" t="s">
        <v>11</v>
      </c>
      <c r="B12" s="136">
        <f>'Non-energy Use 2019'!G124</f>
        <v>0</v>
      </c>
      <c r="C12" s="136">
        <f>'Non-energy Use 2020'!G124</f>
        <v>0</v>
      </c>
      <c r="D12" s="136">
        <f>$C12*VLOOKUP($A12,'Non-energy Multiplier'!$A$1:$AQ$44,COLUMN('Non-energy Multiplier'!D$1),0)</f>
        <v>0</v>
      </c>
      <c r="E12" s="136">
        <f>$C12*VLOOKUP($A12,'Non-energy Multiplier'!$A$1:$AQ$44,COLUMN('Non-energy Multiplier'!E$1),0)</f>
        <v>0</v>
      </c>
      <c r="F12" s="136">
        <f>$C12*VLOOKUP($A12,'Non-energy Multiplier'!$A$1:$AQ$44,COLUMN('Non-energy Multiplier'!F$1),0)</f>
        <v>0</v>
      </c>
      <c r="G12" s="136">
        <f>$C12*VLOOKUP($A12,'Non-energy Multiplier'!$A$1:$AQ$44,COLUMN('Non-energy Multiplier'!G$1),0)</f>
        <v>0</v>
      </c>
      <c r="H12" s="136">
        <f>$C12*VLOOKUP($A12,'Non-energy Multiplier'!$A$1:$AQ$44,COLUMN('Non-energy Multiplier'!H$1),0)</f>
        <v>0</v>
      </c>
      <c r="I12" s="136">
        <f>$C12*VLOOKUP($A12,'Non-energy Multiplier'!$A$1:$AQ$44,COLUMN('Non-energy Multiplier'!I$1),0)</f>
        <v>0</v>
      </c>
      <c r="J12" s="136">
        <f>$C12*VLOOKUP($A12,'Non-energy Multiplier'!$A$1:$AQ$44,COLUMN('Non-energy Multiplier'!J$1),0)</f>
        <v>0</v>
      </c>
      <c r="K12" s="136">
        <f>$C12*VLOOKUP($A12,'Non-energy Multiplier'!$A$1:$AQ$44,COLUMN('Non-energy Multiplier'!K$1),0)</f>
        <v>0</v>
      </c>
      <c r="L12" s="136">
        <f>$C12*VLOOKUP($A12,'Non-energy Multiplier'!$A$1:$AQ$44,COLUMN('Non-energy Multiplier'!L$1),0)</f>
        <v>0</v>
      </c>
      <c r="M12" s="136">
        <f>$C12*VLOOKUP($A12,'Non-energy Multiplier'!$A$1:$AQ$44,COLUMN('Non-energy Multiplier'!M$1),0)</f>
        <v>0</v>
      </c>
      <c r="N12" s="136">
        <f>$C12*VLOOKUP($A12,'Non-energy Multiplier'!$A$1:$AQ$44,COLUMN('Non-energy Multiplier'!N$1),0)</f>
        <v>0</v>
      </c>
      <c r="O12" s="136">
        <f>$C12*VLOOKUP($A12,'Non-energy Multiplier'!$A$1:$AQ$44,COLUMN('Non-energy Multiplier'!O$1),0)</f>
        <v>0</v>
      </c>
      <c r="P12" s="136">
        <f>$C12*VLOOKUP($A12,'Non-energy Multiplier'!$A$1:$AQ$44,COLUMN('Non-energy Multiplier'!P$1),0)</f>
        <v>0</v>
      </c>
      <c r="Q12" s="136">
        <f>$C12*VLOOKUP($A12,'Non-energy Multiplier'!$A$1:$AQ$44,COLUMN('Non-energy Multiplier'!Q$1),0)</f>
        <v>0</v>
      </c>
      <c r="R12" s="136">
        <f>$C12*VLOOKUP($A12,'Non-energy Multiplier'!$A$1:$AQ$44,COLUMN('Non-energy Multiplier'!R$1),0)</f>
        <v>0</v>
      </c>
      <c r="S12" s="136">
        <f>$C12*VLOOKUP($A12,'Non-energy Multiplier'!$A$1:$AQ$44,COLUMN('Non-energy Multiplier'!S$1),0)</f>
        <v>0</v>
      </c>
      <c r="T12" s="136">
        <f>$C12*VLOOKUP($A12,'Non-energy Multiplier'!$A$1:$AQ$44,COLUMN('Non-energy Multiplier'!T$1),0)</f>
        <v>0</v>
      </c>
      <c r="U12" s="136">
        <f>$C12*VLOOKUP($A12,'Non-energy Multiplier'!$A$1:$AQ$44,COLUMN('Non-energy Multiplier'!U$1),0)</f>
        <v>0</v>
      </c>
      <c r="V12" s="136">
        <f>$C12*VLOOKUP($A12,'Non-energy Multiplier'!$A$1:$AQ$44,COLUMN('Non-energy Multiplier'!V$1),0)</f>
        <v>0</v>
      </c>
      <c r="W12" s="136">
        <f>$C12*VLOOKUP($A12,'Non-energy Multiplier'!$A$1:$AQ$44,COLUMN('Non-energy Multiplier'!W$1),0)</f>
        <v>0</v>
      </c>
      <c r="X12" s="136">
        <f>$C12*VLOOKUP($A12,'Non-energy Multiplier'!$A$1:$AQ$44,COLUMN('Non-energy Multiplier'!X$1),0)</f>
        <v>0</v>
      </c>
      <c r="Y12" s="136">
        <f>$C12*VLOOKUP($A12,'Non-energy Multiplier'!$A$1:$AQ$44,COLUMN('Non-energy Multiplier'!Y$1),0)</f>
        <v>0</v>
      </c>
      <c r="Z12" s="136">
        <f>$C12*VLOOKUP($A12,'Non-energy Multiplier'!$A$1:$AQ$44,COLUMN('Non-energy Multiplier'!Z$1),0)</f>
        <v>0</v>
      </c>
      <c r="AA12" s="136">
        <f>$C12*VLOOKUP($A12,'Non-energy Multiplier'!$A$1:$AQ$44,COLUMN('Non-energy Multiplier'!AA$1),0)</f>
        <v>0</v>
      </c>
      <c r="AB12" s="136">
        <f>$C12*VLOOKUP($A12,'Non-energy Multiplier'!$A$1:$AQ$44,COLUMN('Non-energy Multiplier'!AB$1),0)</f>
        <v>0</v>
      </c>
      <c r="AC12" s="136">
        <f>$C12*VLOOKUP($A12,'Non-energy Multiplier'!$A$1:$AQ$44,COLUMN('Non-energy Multiplier'!AC$1),0)</f>
        <v>0</v>
      </c>
      <c r="AD12" s="136">
        <f>$C12*VLOOKUP($A12,'Non-energy Multiplier'!$A$1:$AQ$44,COLUMN('Non-energy Multiplier'!AD$1),0)</f>
        <v>0</v>
      </c>
      <c r="AE12" s="136">
        <f>$C12*VLOOKUP($A12,'Non-energy Multiplier'!$A$1:$AQ$44,COLUMN('Non-energy Multiplier'!AE$1),0)</f>
        <v>0</v>
      </c>
      <c r="AF12" s="136">
        <f>$C12*VLOOKUP($A12,'Non-energy Multiplier'!$A$1:$AQ$44,COLUMN('Non-energy Multiplier'!AF$1),0)</f>
        <v>0</v>
      </c>
      <c r="AG12" s="136">
        <f>$C12*VLOOKUP($A12,'Non-energy Multiplier'!$A$1:$AQ$44,COLUMN('Non-energy Multiplier'!AG$1),0)</f>
        <v>0</v>
      </c>
      <c r="AH12" s="136">
        <f>$C12*VLOOKUP($A12,'Non-energy Multiplier'!$A$1:$AQ$44,COLUMN('Non-energy Multiplier'!AH$1),0)</f>
        <v>0</v>
      </c>
      <c r="AI12" s="136">
        <f>$C12*VLOOKUP($A12,'Non-energy Multiplier'!$A$1:$AQ$44,COLUMN('Non-energy Multiplier'!AI$1),0)</f>
        <v>0</v>
      </c>
      <c r="AJ12" s="136">
        <f>$C12*VLOOKUP($A12,'Non-energy Multiplier'!$A$1:$AQ$44,COLUMN('Non-energy Multiplier'!AJ$1),0)</f>
        <v>0</v>
      </c>
      <c r="AK12" s="136">
        <f>$C12*VLOOKUP($A12,'Non-energy Multiplier'!$A$1:$AQ$44,COLUMN('Non-energy Multiplier'!AK$1),0)</f>
        <v>0</v>
      </c>
      <c r="AL12" s="136">
        <f>$C12*VLOOKUP($A12,'Non-energy Multiplier'!$A$1:$AQ$44,COLUMN('Non-energy Multiplier'!AL$1),0)</f>
        <v>0</v>
      </c>
      <c r="AM12" s="136">
        <f>$C12*VLOOKUP($A12,'Non-energy Multiplier'!$A$1:$AQ$44,COLUMN('Non-energy Multiplier'!AM$1),0)</f>
        <v>0</v>
      </c>
      <c r="AN12" s="136">
        <f>$C12*VLOOKUP($A12,'Non-energy Multiplier'!$A$1:$AQ$44,COLUMN('Non-energy Multiplier'!AN$1),0)</f>
        <v>0</v>
      </c>
      <c r="AO12" s="136">
        <f>$C12*VLOOKUP($A12,'Non-energy Multiplier'!$A$1:$AQ$44,COLUMN('Non-energy Multiplier'!AO$1),0)</f>
        <v>0</v>
      </c>
      <c r="AP12" s="136">
        <f>$C12*VLOOKUP($A12,'Non-energy Multiplier'!$A$1:$AQ$44,COLUMN('Non-energy Multiplier'!AP$1),0)</f>
        <v>0</v>
      </c>
      <c r="AQ12" s="136">
        <f>$C12*VLOOKUP($A12,'Non-energy Multiplier'!$A$1:$AQ$44,COLUMN('Non-energy Multiplier'!AQ$1),0)</f>
        <v>0</v>
      </c>
      <c r="AR12" s="136" t="str">
        <f>VLOOKUP($A12,'Sector Match'!$A$1:$B$43,2,0)</f>
        <v>food beverage and tobacco 10T12</v>
      </c>
    </row>
    <row r="13" spans="1:44" x14ac:dyDescent="0.2">
      <c r="A13" s="12" t="s">
        <v>12</v>
      </c>
      <c r="B13" s="136">
        <f>'Non-energy Use 2019'!G125</f>
        <v>0</v>
      </c>
      <c r="C13" s="136">
        <f>'Non-energy Use 2020'!G125</f>
        <v>0</v>
      </c>
      <c r="D13" s="136">
        <f>$C13*VLOOKUP($A13,'Non-energy Multiplier'!$A$1:$AQ$44,COLUMN('Non-energy Multiplier'!D$1),0)</f>
        <v>0</v>
      </c>
      <c r="E13" s="136">
        <f>$C13*VLOOKUP($A13,'Non-energy Multiplier'!$A$1:$AQ$44,COLUMN('Non-energy Multiplier'!E$1),0)</f>
        <v>0</v>
      </c>
      <c r="F13" s="136">
        <f>$C13*VLOOKUP($A13,'Non-energy Multiplier'!$A$1:$AQ$44,COLUMN('Non-energy Multiplier'!F$1),0)</f>
        <v>0</v>
      </c>
      <c r="G13" s="136">
        <f>$C13*VLOOKUP($A13,'Non-energy Multiplier'!$A$1:$AQ$44,COLUMN('Non-energy Multiplier'!G$1),0)</f>
        <v>0</v>
      </c>
      <c r="H13" s="136">
        <f>$C13*VLOOKUP($A13,'Non-energy Multiplier'!$A$1:$AQ$44,COLUMN('Non-energy Multiplier'!H$1),0)</f>
        <v>0</v>
      </c>
      <c r="I13" s="136">
        <f>$C13*VLOOKUP($A13,'Non-energy Multiplier'!$A$1:$AQ$44,COLUMN('Non-energy Multiplier'!I$1),0)</f>
        <v>0</v>
      </c>
      <c r="J13" s="136">
        <f>$C13*VLOOKUP($A13,'Non-energy Multiplier'!$A$1:$AQ$44,COLUMN('Non-energy Multiplier'!J$1),0)</f>
        <v>0</v>
      </c>
      <c r="K13" s="136">
        <f>$C13*VLOOKUP($A13,'Non-energy Multiplier'!$A$1:$AQ$44,COLUMN('Non-energy Multiplier'!K$1),0)</f>
        <v>0</v>
      </c>
      <c r="L13" s="136">
        <f>$C13*VLOOKUP($A13,'Non-energy Multiplier'!$A$1:$AQ$44,COLUMN('Non-energy Multiplier'!L$1),0)</f>
        <v>0</v>
      </c>
      <c r="M13" s="136">
        <f>$C13*VLOOKUP($A13,'Non-energy Multiplier'!$A$1:$AQ$44,COLUMN('Non-energy Multiplier'!M$1),0)</f>
        <v>0</v>
      </c>
      <c r="N13" s="136">
        <f>$C13*VLOOKUP($A13,'Non-energy Multiplier'!$A$1:$AQ$44,COLUMN('Non-energy Multiplier'!N$1),0)</f>
        <v>0</v>
      </c>
      <c r="O13" s="136">
        <f>$C13*VLOOKUP($A13,'Non-energy Multiplier'!$A$1:$AQ$44,COLUMN('Non-energy Multiplier'!O$1),0)</f>
        <v>0</v>
      </c>
      <c r="P13" s="136">
        <f>$C13*VLOOKUP($A13,'Non-energy Multiplier'!$A$1:$AQ$44,COLUMN('Non-energy Multiplier'!P$1),0)</f>
        <v>0</v>
      </c>
      <c r="Q13" s="136">
        <f>$C13*VLOOKUP($A13,'Non-energy Multiplier'!$A$1:$AQ$44,COLUMN('Non-energy Multiplier'!Q$1),0)</f>
        <v>0</v>
      </c>
      <c r="R13" s="136">
        <f>$C13*VLOOKUP($A13,'Non-energy Multiplier'!$A$1:$AQ$44,COLUMN('Non-energy Multiplier'!R$1),0)</f>
        <v>0</v>
      </c>
      <c r="S13" s="136">
        <f>$C13*VLOOKUP($A13,'Non-energy Multiplier'!$A$1:$AQ$44,COLUMN('Non-energy Multiplier'!S$1),0)</f>
        <v>0</v>
      </c>
      <c r="T13" s="136">
        <f>$C13*VLOOKUP($A13,'Non-energy Multiplier'!$A$1:$AQ$44,COLUMN('Non-energy Multiplier'!T$1),0)</f>
        <v>0</v>
      </c>
      <c r="U13" s="136">
        <f>$C13*VLOOKUP($A13,'Non-energy Multiplier'!$A$1:$AQ$44,COLUMN('Non-energy Multiplier'!U$1),0)</f>
        <v>0</v>
      </c>
      <c r="V13" s="136">
        <f>$C13*VLOOKUP($A13,'Non-energy Multiplier'!$A$1:$AQ$44,COLUMN('Non-energy Multiplier'!V$1),0)</f>
        <v>0</v>
      </c>
      <c r="W13" s="136">
        <f>$C13*VLOOKUP($A13,'Non-energy Multiplier'!$A$1:$AQ$44,COLUMN('Non-energy Multiplier'!W$1),0)</f>
        <v>0</v>
      </c>
      <c r="X13" s="136">
        <f>$C13*VLOOKUP($A13,'Non-energy Multiplier'!$A$1:$AQ$44,COLUMN('Non-energy Multiplier'!X$1),0)</f>
        <v>0</v>
      </c>
      <c r="Y13" s="136">
        <f>$C13*VLOOKUP($A13,'Non-energy Multiplier'!$A$1:$AQ$44,COLUMN('Non-energy Multiplier'!Y$1),0)</f>
        <v>0</v>
      </c>
      <c r="Z13" s="136">
        <f>$C13*VLOOKUP($A13,'Non-energy Multiplier'!$A$1:$AQ$44,COLUMN('Non-energy Multiplier'!Z$1),0)</f>
        <v>0</v>
      </c>
      <c r="AA13" s="136">
        <f>$C13*VLOOKUP($A13,'Non-energy Multiplier'!$A$1:$AQ$44,COLUMN('Non-energy Multiplier'!AA$1),0)</f>
        <v>0</v>
      </c>
      <c r="AB13" s="136">
        <f>$C13*VLOOKUP($A13,'Non-energy Multiplier'!$A$1:$AQ$44,COLUMN('Non-energy Multiplier'!AB$1),0)</f>
        <v>0</v>
      </c>
      <c r="AC13" s="136">
        <f>$C13*VLOOKUP($A13,'Non-energy Multiplier'!$A$1:$AQ$44,COLUMN('Non-energy Multiplier'!AC$1),0)</f>
        <v>0</v>
      </c>
      <c r="AD13" s="136">
        <f>$C13*VLOOKUP($A13,'Non-energy Multiplier'!$A$1:$AQ$44,COLUMN('Non-energy Multiplier'!AD$1),0)</f>
        <v>0</v>
      </c>
      <c r="AE13" s="136">
        <f>$C13*VLOOKUP($A13,'Non-energy Multiplier'!$A$1:$AQ$44,COLUMN('Non-energy Multiplier'!AE$1),0)</f>
        <v>0</v>
      </c>
      <c r="AF13" s="136">
        <f>$C13*VLOOKUP($A13,'Non-energy Multiplier'!$A$1:$AQ$44,COLUMN('Non-energy Multiplier'!AF$1),0)</f>
        <v>0</v>
      </c>
      <c r="AG13" s="136">
        <f>$C13*VLOOKUP($A13,'Non-energy Multiplier'!$A$1:$AQ$44,COLUMN('Non-energy Multiplier'!AG$1),0)</f>
        <v>0</v>
      </c>
      <c r="AH13" s="136">
        <f>$C13*VLOOKUP($A13,'Non-energy Multiplier'!$A$1:$AQ$44,COLUMN('Non-energy Multiplier'!AH$1),0)</f>
        <v>0</v>
      </c>
      <c r="AI13" s="136">
        <f>$C13*VLOOKUP($A13,'Non-energy Multiplier'!$A$1:$AQ$44,COLUMN('Non-energy Multiplier'!AI$1),0)</f>
        <v>0</v>
      </c>
      <c r="AJ13" s="136">
        <f>$C13*VLOOKUP($A13,'Non-energy Multiplier'!$A$1:$AQ$44,COLUMN('Non-energy Multiplier'!AJ$1),0)</f>
        <v>0</v>
      </c>
      <c r="AK13" s="136">
        <f>$C13*VLOOKUP($A13,'Non-energy Multiplier'!$A$1:$AQ$44,COLUMN('Non-energy Multiplier'!AK$1),0)</f>
        <v>0</v>
      </c>
      <c r="AL13" s="136">
        <f>$C13*VLOOKUP($A13,'Non-energy Multiplier'!$A$1:$AQ$44,COLUMN('Non-energy Multiplier'!AL$1),0)</f>
        <v>0</v>
      </c>
      <c r="AM13" s="136">
        <f>$C13*VLOOKUP($A13,'Non-energy Multiplier'!$A$1:$AQ$44,COLUMN('Non-energy Multiplier'!AM$1),0)</f>
        <v>0</v>
      </c>
      <c r="AN13" s="136">
        <f>$C13*VLOOKUP($A13,'Non-energy Multiplier'!$A$1:$AQ$44,COLUMN('Non-energy Multiplier'!AN$1),0)</f>
        <v>0</v>
      </c>
      <c r="AO13" s="136">
        <f>$C13*VLOOKUP($A13,'Non-energy Multiplier'!$A$1:$AQ$44,COLUMN('Non-energy Multiplier'!AO$1),0)</f>
        <v>0</v>
      </c>
      <c r="AP13" s="136">
        <f>$C13*VLOOKUP($A13,'Non-energy Multiplier'!$A$1:$AQ$44,COLUMN('Non-energy Multiplier'!AP$1),0)</f>
        <v>0</v>
      </c>
      <c r="AQ13" s="136">
        <f>$C13*VLOOKUP($A13,'Non-energy Multiplier'!$A$1:$AQ$44,COLUMN('Non-energy Multiplier'!AQ$1),0)</f>
        <v>0</v>
      </c>
      <c r="AR13" s="136" t="str">
        <f>VLOOKUP($A13,'Sector Match'!$A$1:$B$43,2,0)</f>
        <v>food beverage and tobacco 10T12</v>
      </c>
    </row>
    <row r="14" spans="1:44" x14ac:dyDescent="0.2">
      <c r="A14" s="12" t="s">
        <v>13</v>
      </c>
      <c r="B14" s="136">
        <f>'Non-energy Use 2019'!G126</f>
        <v>0</v>
      </c>
      <c r="C14" s="136">
        <f>'Non-energy Use 2020'!G126</f>
        <v>0</v>
      </c>
      <c r="D14" s="136">
        <f>$C14*VLOOKUP($A14,'Non-energy Multiplier'!$A$1:$AQ$44,COLUMN('Non-energy Multiplier'!D$1),0)</f>
        <v>0</v>
      </c>
      <c r="E14" s="136">
        <f>$C14*VLOOKUP($A14,'Non-energy Multiplier'!$A$1:$AQ$44,COLUMN('Non-energy Multiplier'!E$1),0)</f>
        <v>0</v>
      </c>
      <c r="F14" s="136">
        <f>$C14*VLOOKUP($A14,'Non-energy Multiplier'!$A$1:$AQ$44,COLUMN('Non-energy Multiplier'!F$1),0)</f>
        <v>0</v>
      </c>
      <c r="G14" s="136">
        <f>$C14*VLOOKUP($A14,'Non-energy Multiplier'!$A$1:$AQ$44,COLUMN('Non-energy Multiplier'!G$1),0)</f>
        <v>0</v>
      </c>
      <c r="H14" s="136">
        <f>$C14*VLOOKUP($A14,'Non-energy Multiplier'!$A$1:$AQ$44,COLUMN('Non-energy Multiplier'!H$1),0)</f>
        <v>0</v>
      </c>
      <c r="I14" s="136">
        <f>$C14*VLOOKUP($A14,'Non-energy Multiplier'!$A$1:$AQ$44,COLUMN('Non-energy Multiplier'!I$1),0)</f>
        <v>0</v>
      </c>
      <c r="J14" s="136">
        <f>$C14*VLOOKUP($A14,'Non-energy Multiplier'!$A$1:$AQ$44,COLUMN('Non-energy Multiplier'!J$1),0)</f>
        <v>0</v>
      </c>
      <c r="K14" s="136">
        <f>$C14*VLOOKUP($A14,'Non-energy Multiplier'!$A$1:$AQ$44,COLUMN('Non-energy Multiplier'!K$1),0)</f>
        <v>0</v>
      </c>
      <c r="L14" s="136">
        <f>$C14*VLOOKUP($A14,'Non-energy Multiplier'!$A$1:$AQ$44,COLUMN('Non-energy Multiplier'!L$1),0)</f>
        <v>0</v>
      </c>
      <c r="M14" s="136">
        <f>$C14*VLOOKUP($A14,'Non-energy Multiplier'!$A$1:$AQ$44,COLUMN('Non-energy Multiplier'!M$1),0)</f>
        <v>0</v>
      </c>
      <c r="N14" s="136">
        <f>$C14*VLOOKUP($A14,'Non-energy Multiplier'!$A$1:$AQ$44,COLUMN('Non-energy Multiplier'!N$1),0)</f>
        <v>0</v>
      </c>
      <c r="O14" s="136">
        <f>$C14*VLOOKUP($A14,'Non-energy Multiplier'!$A$1:$AQ$44,COLUMN('Non-energy Multiplier'!O$1),0)</f>
        <v>0</v>
      </c>
      <c r="P14" s="136">
        <f>$C14*VLOOKUP($A14,'Non-energy Multiplier'!$A$1:$AQ$44,COLUMN('Non-energy Multiplier'!P$1),0)</f>
        <v>0</v>
      </c>
      <c r="Q14" s="136">
        <f>$C14*VLOOKUP($A14,'Non-energy Multiplier'!$A$1:$AQ$44,COLUMN('Non-energy Multiplier'!Q$1),0)</f>
        <v>0</v>
      </c>
      <c r="R14" s="136">
        <f>$C14*VLOOKUP($A14,'Non-energy Multiplier'!$A$1:$AQ$44,COLUMN('Non-energy Multiplier'!R$1),0)</f>
        <v>0</v>
      </c>
      <c r="S14" s="136">
        <f>$C14*VLOOKUP($A14,'Non-energy Multiplier'!$A$1:$AQ$44,COLUMN('Non-energy Multiplier'!S$1),0)</f>
        <v>0</v>
      </c>
      <c r="T14" s="136">
        <f>$C14*VLOOKUP($A14,'Non-energy Multiplier'!$A$1:$AQ$44,COLUMN('Non-energy Multiplier'!T$1),0)</f>
        <v>0</v>
      </c>
      <c r="U14" s="136">
        <f>$C14*VLOOKUP($A14,'Non-energy Multiplier'!$A$1:$AQ$44,COLUMN('Non-energy Multiplier'!U$1),0)</f>
        <v>0</v>
      </c>
      <c r="V14" s="136">
        <f>$C14*VLOOKUP($A14,'Non-energy Multiplier'!$A$1:$AQ$44,COLUMN('Non-energy Multiplier'!V$1),0)</f>
        <v>0</v>
      </c>
      <c r="W14" s="136">
        <f>$C14*VLOOKUP($A14,'Non-energy Multiplier'!$A$1:$AQ$44,COLUMN('Non-energy Multiplier'!W$1),0)</f>
        <v>0</v>
      </c>
      <c r="X14" s="136">
        <f>$C14*VLOOKUP($A14,'Non-energy Multiplier'!$A$1:$AQ$44,COLUMN('Non-energy Multiplier'!X$1),0)</f>
        <v>0</v>
      </c>
      <c r="Y14" s="136">
        <f>$C14*VLOOKUP($A14,'Non-energy Multiplier'!$A$1:$AQ$44,COLUMN('Non-energy Multiplier'!Y$1),0)</f>
        <v>0</v>
      </c>
      <c r="Z14" s="136">
        <f>$C14*VLOOKUP($A14,'Non-energy Multiplier'!$A$1:$AQ$44,COLUMN('Non-energy Multiplier'!Z$1),0)</f>
        <v>0</v>
      </c>
      <c r="AA14" s="136">
        <f>$C14*VLOOKUP($A14,'Non-energy Multiplier'!$A$1:$AQ$44,COLUMN('Non-energy Multiplier'!AA$1),0)</f>
        <v>0</v>
      </c>
      <c r="AB14" s="136">
        <f>$C14*VLOOKUP($A14,'Non-energy Multiplier'!$A$1:$AQ$44,COLUMN('Non-energy Multiplier'!AB$1),0)</f>
        <v>0</v>
      </c>
      <c r="AC14" s="136">
        <f>$C14*VLOOKUP($A14,'Non-energy Multiplier'!$A$1:$AQ$44,COLUMN('Non-energy Multiplier'!AC$1),0)</f>
        <v>0</v>
      </c>
      <c r="AD14" s="136">
        <f>$C14*VLOOKUP($A14,'Non-energy Multiplier'!$A$1:$AQ$44,COLUMN('Non-energy Multiplier'!AD$1),0)</f>
        <v>0</v>
      </c>
      <c r="AE14" s="136">
        <f>$C14*VLOOKUP($A14,'Non-energy Multiplier'!$A$1:$AQ$44,COLUMN('Non-energy Multiplier'!AE$1),0)</f>
        <v>0</v>
      </c>
      <c r="AF14" s="136">
        <f>$C14*VLOOKUP($A14,'Non-energy Multiplier'!$A$1:$AQ$44,COLUMN('Non-energy Multiplier'!AF$1),0)</f>
        <v>0</v>
      </c>
      <c r="AG14" s="136">
        <f>$C14*VLOOKUP($A14,'Non-energy Multiplier'!$A$1:$AQ$44,COLUMN('Non-energy Multiplier'!AG$1),0)</f>
        <v>0</v>
      </c>
      <c r="AH14" s="136">
        <f>$C14*VLOOKUP($A14,'Non-energy Multiplier'!$A$1:$AQ$44,COLUMN('Non-energy Multiplier'!AH$1),0)</f>
        <v>0</v>
      </c>
      <c r="AI14" s="136">
        <f>$C14*VLOOKUP($A14,'Non-energy Multiplier'!$A$1:$AQ$44,COLUMN('Non-energy Multiplier'!AI$1),0)</f>
        <v>0</v>
      </c>
      <c r="AJ14" s="136">
        <f>$C14*VLOOKUP($A14,'Non-energy Multiplier'!$A$1:$AQ$44,COLUMN('Non-energy Multiplier'!AJ$1),0)</f>
        <v>0</v>
      </c>
      <c r="AK14" s="136">
        <f>$C14*VLOOKUP($A14,'Non-energy Multiplier'!$A$1:$AQ$44,COLUMN('Non-energy Multiplier'!AK$1),0)</f>
        <v>0</v>
      </c>
      <c r="AL14" s="136">
        <f>$C14*VLOOKUP($A14,'Non-energy Multiplier'!$A$1:$AQ$44,COLUMN('Non-energy Multiplier'!AL$1),0)</f>
        <v>0</v>
      </c>
      <c r="AM14" s="136">
        <f>$C14*VLOOKUP($A14,'Non-energy Multiplier'!$A$1:$AQ$44,COLUMN('Non-energy Multiplier'!AM$1),0)</f>
        <v>0</v>
      </c>
      <c r="AN14" s="136">
        <f>$C14*VLOOKUP($A14,'Non-energy Multiplier'!$A$1:$AQ$44,COLUMN('Non-energy Multiplier'!AN$1),0)</f>
        <v>0</v>
      </c>
      <c r="AO14" s="136">
        <f>$C14*VLOOKUP($A14,'Non-energy Multiplier'!$A$1:$AQ$44,COLUMN('Non-energy Multiplier'!AO$1),0)</f>
        <v>0</v>
      </c>
      <c r="AP14" s="136">
        <f>$C14*VLOOKUP($A14,'Non-energy Multiplier'!$A$1:$AQ$44,COLUMN('Non-energy Multiplier'!AP$1),0)</f>
        <v>0</v>
      </c>
      <c r="AQ14" s="136">
        <f>$C14*VLOOKUP($A14,'Non-energy Multiplier'!$A$1:$AQ$44,COLUMN('Non-energy Multiplier'!AQ$1),0)</f>
        <v>0</v>
      </c>
      <c r="AR14" s="136" t="str">
        <f>VLOOKUP($A14,'Sector Match'!$A$1:$B$43,2,0)</f>
        <v>textiles apparel and leather 13T15</v>
      </c>
    </row>
    <row r="15" spans="1:44" x14ac:dyDescent="0.2">
      <c r="A15" s="12" t="s">
        <v>14</v>
      </c>
      <c r="B15" s="136">
        <f>'Non-energy Use 2019'!G127</f>
        <v>0</v>
      </c>
      <c r="C15" s="136">
        <f>'Non-energy Use 2020'!G127</f>
        <v>0</v>
      </c>
      <c r="D15" s="136">
        <f>$C15*VLOOKUP($A15,'Non-energy Multiplier'!$A$1:$AQ$44,COLUMN('Non-energy Multiplier'!D$1),0)</f>
        <v>0</v>
      </c>
      <c r="E15" s="136">
        <f>$C15*VLOOKUP($A15,'Non-energy Multiplier'!$A$1:$AQ$44,COLUMN('Non-energy Multiplier'!E$1),0)</f>
        <v>0</v>
      </c>
      <c r="F15" s="136">
        <f>$C15*VLOOKUP($A15,'Non-energy Multiplier'!$A$1:$AQ$44,COLUMN('Non-energy Multiplier'!F$1),0)</f>
        <v>0</v>
      </c>
      <c r="G15" s="136">
        <f>$C15*VLOOKUP($A15,'Non-energy Multiplier'!$A$1:$AQ$44,COLUMN('Non-energy Multiplier'!G$1),0)</f>
        <v>0</v>
      </c>
      <c r="H15" s="136">
        <f>$C15*VLOOKUP($A15,'Non-energy Multiplier'!$A$1:$AQ$44,COLUMN('Non-energy Multiplier'!H$1),0)</f>
        <v>0</v>
      </c>
      <c r="I15" s="136">
        <f>$C15*VLOOKUP($A15,'Non-energy Multiplier'!$A$1:$AQ$44,COLUMN('Non-energy Multiplier'!I$1),0)</f>
        <v>0</v>
      </c>
      <c r="J15" s="136">
        <f>$C15*VLOOKUP($A15,'Non-energy Multiplier'!$A$1:$AQ$44,COLUMN('Non-energy Multiplier'!J$1),0)</f>
        <v>0</v>
      </c>
      <c r="K15" s="136">
        <f>$C15*VLOOKUP($A15,'Non-energy Multiplier'!$A$1:$AQ$44,COLUMN('Non-energy Multiplier'!K$1),0)</f>
        <v>0</v>
      </c>
      <c r="L15" s="136">
        <f>$C15*VLOOKUP($A15,'Non-energy Multiplier'!$A$1:$AQ$44,COLUMN('Non-energy Multiplier'!L$1),0)</f>
        <v>0</v>
      </c>
      <c r="M15" s="136">
        <f>$C15*VLOOKUP($A15,'Non-energy Multiplier'!$A$1:$AQ$44,COLUMN('Non-energy Multiplier'!M$1),0)</f>
        <v>0</v>
      </c>
      <c r="N15" s="136">
        <f>$C15*VLOOKUP($A15,'Non-energy Multiplier'!$A$1:$AQ$44,COLUMN('Non-energy Multiplier'!N$1),0)</f>
        <v>0</v>
      </c>
      <c r="O15" s="136">
        <f>$C15*VLOOKUP($A15,'Non-energy Multiplier'!$A$1:$AQ$44,COLUMN('Non-energy Multiplier'!O$1),0)</f>
        <v>0</v>
      </c>
      <c r="P15" s="136">
        <f>$C15*VLOOKUP($A15,'Non-energy Multiplier'!$A$1:$AQ$44,COLUMN('Non-energy Multiplier'!P$1),0)</f>
        <v>0</v>
      </c>
      <c r="Q15" s="136">
        <f>$C15*VLOOKUP($A15,'Non-energy Multiplier'!$A$1:$AQ$44,COLUMN('Non-energy Multiplier'!Q$1),0)</f>
        <v>0</v>
      </c>
      <c r="R15" s="136">
        <f>$C15*VLOOKUP($A15,'Non-energy Multiplier'!$A$1:$AQ$44,COLUMN('Non-energy Multiplier'!R$1),0)</f>
        <v>0</v>
      </c>
      <c r="S15" s="136">
        <f>$C15*VLOOKUP($A15,'Non-energy Multiplier'!$A$1:$AQ$44,COLUMN('Non-energy Multiplier'!S$1),0)</f>
        <v>0</v>
      </c>
      <c r="T15" s="136">
        <f>$C15*VLOOKUP($A15,'Non-energy Multiplier'!$A$1:$AQ$44,COLUMN('Non-energy Multiplier'!T$1),0)</f>
        <v>0</v>
      </c>
      <c r="U15" s="136">
        <f>$C15*VLOOKUP($A15,'Non-energy Multiplier'!$A$1:$AQ$44,COLUMN('Non-energy Multiplier'!U$1),0)</f>
        <v>0</v>
      </c>
      <c r="V15" s="136">
        <f>$C15*VLOOKUP($A15,'Non-energy Multiplier'!$A$1:$AQ$44,COLUMN('Non-energy Multiplier'!V$1),0)</f>
        <v>0</v>
      </c>
      <c r="W15" s="136">
        <f>$C15*VLOOKUP($A15,'Non-energy Multiplier'!$A$1:$AQ$44,COLUMN('Non-energy Multiplier'!W$1),0)</f>
        <v>0</v>
      </c>
      <c r="X15" s="136">
        <f>$C15*VLOOKUP($A15,'Non-energy Multiplier'!$A$1:$AQ$44,COLUMN('Non-energy Multiplier'!X$1),0)</f>
        <v>0</v>
      </c>
      <c r="Y15" s="136">
        <f>$C15*VLOOKUP($A15,'Non-energy Multiplier'!$A$1:$AQ$44,COLUMN('Non-energy Multiplier'!Y$1),0)</f>
        <v>0</v>
      </c>
      <c r="Z15" s="136">
        <f>$C15*VLOOKUP($A15,'Non-energy Multiplier'!$A$1:$AQ$44,COLUMN('Non-energy Multiplier'!Z$1),0)</f>
        <v>0</v>
      </c>
      <c r="AA15" s="136">
        <f>$C15*VLOOKUP($A15,'Non-energy Multiplier'!$A$1:$AQ$44,COLUMN('Non-energy Multiplier'!AA$1),0)</f>
        <v>0</v>
      </c>
      <c r="AB15" s="136">
        <f>$C15*VLOOKUP($A15,'Non-energy Multiplier'!$A$1:$AQ$44,COLUMN('Non-energy Multiplier'!AB$1),0)</f>
        <v>0</v>
      </c>
      <c r="AC15" s="136">
        <f>$C15*VLOOKUP($A15,'Non-energy Multiplier'!$A$1:$AQ$44,COLUMN('Non-energy Multiplier'!AC$1),0)</f>
        <v>0</v>
      </c>
      <c r="AD15" s="136">
        <f>$C15*VLOOKUP($A15,'Non-energy Multiplier'!$A$1:$AQ$44,COLUMN('Non-energy Multiplier'!AD$1),0)</f>
        <v>0</v>
      </c>
      <c r="AE15" s="136">
        <f>$C15*VLOOKUP($A15,'Non-energy Multiplier'!$A$1:$AQ$44,COLUMN('Non-energy Multiplier'!AE$1),0)</f>
        <v>0</v>
      </c>
      <c r="AF15" s="136">
        <f>$C15*VLOOKUP($A15,'Non-energy Multiplier'!$A$1:$AQ$44,COLUMN('Non-energy Multiplier'!AF$1),0)</f>
        <v>0</v>
      </c>
      <c r="AG15" s="136">
        <f>$C15*VLOOKUP($A15,'Non-energy Multiplier'!$A$1:$AQ$44,COLUMN('Non-energy Multiplier'!AG$1),0)</f>
        <v>0</v>
      </c>
      <c r="AH15" s="136">
        <f>$C15*VLOOKUP($A15,'Non-energy Multiplier'!$A$1:$AQ$44,COLUMN('Non-energy Multiplier'!AH$1),0)</f>
        <v>0</v>
      </c>
      <c r="AI15" s="136">
        <f>$C15*VLOOKUP($A15,'Non-energy Multiplier'!$A$1:$AQ$44,COLUMN('Non-energy Multiplier'!AI$1),0)</f>
        <v>0</v>
      </c>
      <c r="AJ15" s="136">
        <f>$C15*VLOOKUP($A15,'Non-energy Multiplier'!$A$1:$AQ$44,COLUMN('Non-energy Multiplier'!AJ$1),0)</f>
        <v>0</v>
      </c>
      <c r="AK15" s="136">
        <f>$C15*VLOOKUP($A15,'Non-energy Multiplier'!$A$1:$AQ$44,COLUMN('Non-energy Multiplier'!AK$1),0)</f>
        <v>0</v>
      </c>
      <c r="AL15" s="136">
        <f>$C15*VLOOKUP($A15,'Non-energy Multiplier'!$A$1:$AQ$44,COLUMN('Non-energy Multiplier'!AL$1),0)</f>
        <v>0</v>
      </c>
      <c r="AM15" s="136">
        <f>$C15*VLOOKUP($A15,'Non-energy Multiplier'!$A$1:$AQ$44,COLUMN('Non-energy Multiplier'!AM$1),0)</f>
        <v>0</v>
      </c>
      <c r="AN15" s="136">
        <f>$C15*VLOOKUP($A15,'Non-energy Multiplier'!$A$1:$AQ$44,COLUMN('Non-energy Multiplier'!AN$1),0)</f>
        <v>0</v>
      </c>
      <c r="AO15" s="136">
        <f>$C15*VLOOKUP($A15,'Non-energy Multiplier'!$A$1:$AQ$44,COLUMN('Non-energy Multiplier'!AO$1),0)</f>
        <v>0</v>
      </c>
      <c r="AP15" s="136">
        <f>$C15*VLOOKUP($A15,'Non-energy Multiplier'!$A$1:$AQ$44,COLUMN('Non-energy Multiplier'!AP$1),0)</f>
        <v>0</v>
      </c>
      <c r="AQ15" s="136">
        <f>$C15*VLOOKUP($A15,'Non-energy Multiplier'!$A$1:$AQ$44,COLUMN('Non-energy Multiplier'!AQ$1),0)</f>
        <v>0</v>
      </c>
      <c r="AR15" s="136" t="str">
        <f>VLOOKUP($A15,'Sector Match'!$A$1:$B$43,2,0)</f>
        <v>textiles apparel and leather 13T15</v>
      </c>
    </row>
    <row r="16" spans="1:44" x14ac:dyDescent="0.2">
      <c r="A16" s="12" t="s">
        <v>15</v>
      </c>
      <c r="B16" s="136">
        <f>'Non-energy Use 2019'!G128</f>
        <v>0</v>
      </c>
      <c r="C16" s="136">
        <f>'Non-energy Use 2020'!G128</f>
        <v>0</v>
      </c>
      <c r="D16" s="136">
        <f>$C16*VLOOKUP($A16,'Non-energy Multiplier'!$A$1:$AQ$44,COLUMN('Non-energy Multiplier'!D$1),0)</f>
        <v>0</v>
      </c>
      <c r="E16" s="136">
        <f>$C16*VLOOKUP($A16,'Non-energy Multiplier'!$A$1:$AQ$44,COLUMN('Non-energy Multiplier'!E$1),0)</f>
        <v>0</v>
      </c>
      <c r="F16" s="136">
        <f>$C16*VLOOKUP($A16,'Non-energy Multiplier'!$A$1:$AQ$44,COLUMN('Non-energy Multiplier'!F$1),0)</f>
        <v>0</v>
      </c>
      <c r="G16" s="136">
        <f>$C16*VLOOKUP($A16,'Non-energy Multiplier'!$A$1:$AQ$44,COLUMN('Non-energy Multiplier'!G$1),0)</f>
        <v>0</v>
      </c>
      <c r="H16" s="136">
        <f>$C16*VLOOKUP($A16,'Non-energy Multiplier'!$A$1:$AQ$44,COLUMN('Non-energy Multiplier'!H$1),0)</f>
        <v>0</v>
      </c>
      <c r="I16" s="136">
        <f>$C16*VLOOKUP($A16,'Non-energy Multiplier'!$A$1:$AQ$44,COLUMN('Non-energy Multiplier'!I$1),0)</f>
        <v>0</v>
      </c>
      <c r="J16" s="136">
        <f>$C16*VLOOKUP($A16,'Non-energy Multiplier'!$A$1:$AQ$44,COLUMN('Non-energy Multiplier'!J$1),0)</f>
        <v>0</v>
      </c>
      <c r="K16" s="136">
        <f>$C16*VLOOKUP($A16,'Non-energy Multiplier'!$A$1:$AQ$44,COLUMN('Non-energy Multiplier'!K$1),0)</f>
        <v>0</v>
      </c>
      <c r="L16" s="136">
        <f>$C16*VLOOKUP($A16,'Non-energy Multiplier'!$A$1:$AQ$44,COLUMN('Non-energy Multiplier'!L$1),0)</f>
        <v>0</v>
      </c>
      <c r="M16" s="136">
        <f>$C16*VLOOKUP($A16,'Non-energy Multiplier'!$A$1:$AQ$44,COLUMN('Non-energy Multiplier'!M$1),0)</f>
        <v>0</v>
      </c>
      <c r="N16" s="136">
        <f>$C16*VLOOKUP($A16,'Non-energy Multiplier'!$A$1:$AQ$44,COLUMN('Non-energy Multiplier'!N$1),0)</f>
        <v>0</v>
      </c>
      <c r="O16" s="136">
        <f>$C16*VLOOKUP($A16,'Non-energy Multiplier'!$A$1:$AQ$44,COLUMN('Non-energy Multiplier'!O$1),0)</f>
        <v>0</v>
      </c>
      <c r="P16" s="136">
        <f>$C16*VLOOKUP($A16,'Non-energy Multiplier'!$A$1:$AQ$44,COLUMN('Non-energy Multiplier'!P$1),0)</f>
        <v>0</v>
      </c>
      <c r="Q16" s="136">
        <f>$C16*VLOOKUP($A16,'Non-energy Multiplier'!$A$1:$AQ$44,COLUMN('Non-energy Multiplier'!Q$1),0)</f>
        <v>0</v>
      </c>
      <c r="R16" s="136">
        <f>$C16*VLOOKUP($A16,'Non-energy Multiplier'!$A$1:$AQ$44,COLUMN('Non-energy Multiplier'!R$1),0)</f>
        <v>0</v>
      </c>
      <c r="S16" s="136">
        <f>$C16*VLOOKUP($A16,'Non-energy Multiplier'!$A$1:$AQ$44,COLUMN('Non-energy Multiplier'!S$1),0)</f>
        <v>0</v>
      </c>
      <c r="T16" s="136">
        <f>$C16*VLOOKUP($A16,'Non-energy Multiplier'!$A$1:$AQ$44,COLUMN('Non-energy Multiplier'!T$1),0)</f>
        <v>0</v>
      </c>
      <c r="U16" s="136">
        <f>$C16*VLOOKUP($A16,'Non-energy Multiplier'!$A$1:$AQ$44,COLUMN('Non-energy Multiplier'!U$1),0)</f>
        <v>0</v>
      </c>
      <c r="V16" s="136">
        <f>$C16*VLOOKUP($A16,'Non-energy Multiplier'!$A$1:$AQ$44,COLUMN('Non-energy Multiplier'!V$1),0)</f>
        <v>0</v>
      </c>
      <c r="W16" s="136">
        <f>$C16*VLOOKUP($A16,'Non-energy Multiplier'!$A$1:$AQ$44,COLUMN('Non-energy Multiplier'!W$1),0)</f>
        <v>0</v>
      </c>
      <c r="X16" s="136">
        <f>$C16*VLOOKUP($A16,'Non-energy Multiplier'!$A$1:$AQ$44,COLUMN('Non-energy Multiplier'!X$1),0)</f>
        <v>0</v>
      </c>
      <c r="Y16" s="136">
        <f>$C16*VLOOKUP($A16,'Non-energy Multiplier'!$A$1:$AQ$44,COLUMN('Non-energy Multiplier'!Y$1),0)</f>
        <v>0</v>
      </c>
      <c r="Z16" s="136">
        <f>$C16*VLOOKUP($A16,'Non-energy Multiplier'!$A$1:$AQ$44,COLUMN('Non-energy Multiplier'!Z$1),0)</f>
        <v>0</v>
      </c>
      <c r="AA16" s="136">
        <f>$C16*VLOOKUP($A16,'Non-energy Multiplier'!$A$1:$AQ$44,COLUMN('Non-energy Multiplier'!AA$1),0)</f>
        <v>0</v>
      </c>
      <c r="AB16" s="136">
        <f>$C16*VLOOKUP($A16,'Non-energy Multiplier'!$A$1:$AQ$44,COLUMN('Non-energy Multiplier'!AB$1),0)</f>
        <v>0</v>
      </c>
      <c r="AC16" s="136">
        <f>$C16*VLOOKUP($A16,'Non-energy Multiplier'!$A$1:$AQ$44,COLUMN('Non-energy Multiplier'!AC$1),0)</f>
        <v>0</v>
      </c>
      <c r="AD16" s="136">
        <f>$C16*VLOOKUP($A16,'Non-energy Multiplier'!$A$1:$AQ$44,COLUMN('Non-energy Multiplier'!AD$1),0)</f>
        <v>0</v>
      </c>
      <c r="AE16" s="136">
        <f>$C16*VLOOKUP($A16,'Non-energy Multiplier'!$A$1:$AQ$44,COLUMN('Non-energy Multiplier'!AE$1),0)</f>
        <v>0</v>
      </c>
      <c r="AF16" s="136">
        <f>$C16*VLOOKUP($A16,'Non-energy Multiplier'!$A$1:$AQ$44,COLUMN('Non-energy Multiplier'!AF$1),0)</f>
        <v>0</v>
      </c>
      <c r="AG16" s="136">
        <f>$C16*VLOOKUP($A16,'Non-energy Multiplier'!$A$1:$AQ$44,COLUMN('Non-energy Multiplier'!AG$1),0)</f>
        <v>0</v>
      </c>
      <c r="AH16" s="136">
        <f>$C16*VLOOKUP($A16,'Non-energy Multiplier'!$A$1:$AQ$44,COLUMN('Non-energy Multiplier'!AH$1),0)</f>
        <v>0</v>
      </c>
      <c r="AI16" s="136">
        <f>$C16*VLOOKUP($A16,'Non-energy Multiplier'!$A$1:$AQ$44,COLUMN('Non-energy Multiplier'!AI$1),0)</f>
        <v>0</v>
      </c>
      <c r="AJ16" s="136">
        <f>$C16*VLOOKUP($A16,'Non-energy Multiplier'!$A$1:$AQ$44,COLUMN('Non-energy Multiplier'!AJ$1),0)</f>
        <v>0</v>
      </c>
      <c r="AK16" s="136">
        <f>$C16*VLOOKUP($A16,'Non-energy Multiplier'!$A$1:$AQ$44,COLUMN('Non-energy Multiplier'!AK$1),0)</f>
        <v>0</v>
      </c>
      <c r="AL16" s="136">
        <f>$C16*VLOOKUP($A16,'Non-energy Multiplier'!$A$1:$AQ$44,COLUMN('Non-energy Multiplier'!AL$1),0)</f>
        <v>0</v>
      </c>
      <c r="AM16" s="136">
        <f>$C16*VLOOKUP($A16,'Non-energy Multiplier'!$A$1:$AQ$44,COLUMN('Non-energy Multiplier'!AM$1),0)</f>
        <v>0</v>
      </c>
      <c r="AN16" s="136">
        <f>$C16*VLOOKUP($A16,'Non-energy Multiplier'!$A$1:$AQ$44,COLUMN('Non-energy Multiplier'!AN$1),0)</f>
        <v>0</v>
      </c>
      <c r="AO16" s="136">
        <f>$C16*VLOOKUP($A16,'Non-energy Multiplier'!$A$1:$AQ$44,COLUMN('Non-energy Multiplier'!AO$1),0)</f>
        <v>0</v>
      </c>
      <c r="AP16" s="136">
        <f>$C16*VLOOKUP($A16,'Non-energy Multiplier'!$A$1:$AQ$44,COLUMN('Non-energy Multiplier'!AP$1),0)</f>
        <v>0</v>
      </c>
      <c r="AQ16" s="136">
        <f>$C16*VLOOKUP($A16,'Non-energy Multiplier'!$A$1:$AQ$44,COLUMN('Non-energy Multiplier'!AQ$1),0)</f>
        <v>0</v>
      </c>
      <c r="AR16" s="136" t="str">
        <f>VLOOKUP($A16,'Sector Match'!$A$1:$B$43,2,0)</f>
        <v>textiles apparel and leather 13T15</v>
      </c>
    </row>
    <row r="17" spans="1:44" x14ac:dyDescent="0.2">
      <c r="A17" s="12" t="s">
        <v>16</v>
      </c>
      <c r="B17" s="136">
        <f>'Non-energy Use 2019'!G129</f>
        <v>640377719493.59949</v>
      </c>
      <c r="C17" s="136">
        <f>'Non-energy Use 2020'!G129</f>
        <v>636509643222.44385</v>
      </c>
      <c r="D17" s="136">
        <f>$C17*VLOOKUP($A17,'Non-energy Multiplier'!$A$1:$AQ$44,COLUMN('Non-energy Multiplier'!D$1),0)</f>
        <v>731650645502.01221</v>
      </c>
      <c r="E17" s="136">
        <f>$C17*VLOOKUP($A17,'Non-energy Multiplier'!$A$1:$AQ$44,COLUMN('Non-energy Multiplier'!E$1),0)</f>
        <v>739517952908.8407</v>
      </c>
      <c r="F17" s="136">
        <f>$C17*VLOOKUP($A17,'Non-energy Multiplier'!$A$1:$AQ$44,COLUMN('Non-energy Multiplier'!F$1),0)</f>
        <v>743257439724.3916</v>
      </c>
      <c r="G17" s="136">
        <f>$C17*VLOOKUP($A17,'Non-energy Multiplier'!$A$1:$AQ$44,COLUMN('Non-energy Multiplier'!G$1),0)</f>
        <v>753182287898.55566</v>
      </c>
      <c r="H17" s="136">
        <f>$C17*VLOOKUP($A17,'Non-energy Multiplier'!$A$1:$AQ$44,COLUMN('Non-energy Multiplier'!H$1),0)</f>
        <v>767388040653.70007</v>
      </c>
      <c r="I17" s="136">
        <f>$C17*VLOOKUP($A17,'Non-energy Multiplier'!$A$1:$AQ$44,COLUMN('Non-energy Multiplier'!I$1),0)</f>
        <v>784108240851.63074</v>
      </c>
      <c r="J17" s="136">
        <f>$C17*VLOOKUP($A17,'Non-energy Multiplier'!$A$1:$AQ$44,COLUMN('Non-energy Multiplier'!J$1),0)</f>
        <v>802246252189.95166</v>
      </c>
      <c r="K17" s="136">
        <f>$C17*VLOOKUP($A17,'Non-energy Multiplier'!$A$1:$AQ$44,COLUMN('Non-energy Multiplier'!K$1),0)</f>
        <v>820810399297.72705</v>
      </c>
      <c r="L17" s="136">
        <f>$C17*VLOOKUP($A17,'Non-energy Multiplier'!$A$1:$AQ$44,COLUMN('Non-energy Multiplier'!L$1),0)</f>
        <v>838714720266.81494</v>
      </c>
      <c r="M17" s="136">
        <f>$C17*VLOOKUP($A17,'Non-energy Multiplier'!$A$1:$AQ$44,COLUMN('Non-energy Multiplier'!M$1),0)</f>
        <v>854780744200.93567</v>
      </c>
      <c r="N17" s="136">
        <f>$C17*VLOOKUP($A17,'Non-energy Multiplier'!$A$1:$AQ$44,COLUMN('Non-energy Multiplier'!N$1),0)</f>
        <v>867982634760.82544</v>
      </c>
      <c r="O17" s="136">
        <f>$C17*VLOOKUP($A17,'Non-energy Multiplier'!$A$1:$AQ$44,COLUMN('Non-energy Multiplier'!O$1),0)</f>
        <v>878184960087.45752</v>
      </c>
      <c r="P17" s="136">
        <f>$C17*VLOOKUP($A17,'Non-energy Multiplier'!$A$1:$AQ$44,COLUMN('Non-energy Multiplier'!P$1),0)</f>
        <v>885516016203.52771</v>
      </c>
      <c r="Q17" s="136">
        <f>$C17*VLOOKUP($A17,'Non-energy Multiplier'!$A$1:$AQ$44,COLUMN('Non-energy Multiplier'!Q$1),0)</f>
        <v>890141662416.00574</v>
      </c>
      <c r="R17" s="136">
        <f>$C17*VLOOKUP($A17,'Non-energy Multiplier'!$A$1:$AQ$44,COLUMN('Non-energy Multiplier'!R$1),0)</f>
        <v>892258991739.95886</v>
      </c>
      <c r="S17" s="136">
        <f>$C17*VLOOKUP($A17,'Non-energy Multiplier'!$A$1:$AQ$44,COLUMN('Non-energy Multiplier'!S$1),0)</f>
        <v>892079979657.30042</v>
      </c>
      <c r="T17" s="136">
        <f>$C17*VLOOKUP($A17,'Non-energy Multiplier'!$A$1:$AQ$44,COLUMN('Non-energy Multiplier'!T$1),0)</f>
        <v>889795561123.98254</v>
      </c>
      <c r="U17" s="136">
        <f>$C17*VLOOKUP($A17,'Non-energy Multiplier'!$A$1:$AQ$44,COLUMN('Non-energy Multiplier'!U$1),0)</f>
        <v>885600655357.2395</v>
      </c>
      <c r="V17" s="136">
        <f>$C17*VLOOKUP($A17,'Non-energy Multiplier'!$A$1:$AQ$44,COLUMN('Non-energy Multiplier'!V$1),0)</f>
        <v>879699907144.69006</v>
      </c>
      <c r="W17" s="136">
        <f>$C17*VLOOKUP($A17,'Non-energy Multiplier'!$A$1:$AQ$44,COLUMN('Non-energy Multiplier'!W$1),0)</f>
        <v>872303782321.06458</v>
      </c>
      <c r="X17" s="136">
        <f>$C17*VLOOKUP($A17,'Non-energy Multiplier'!$A$1:$AQ$44,COLUMN('Non-energy Multiplier'!X$1),0)</f>
        <v>863625043792.17139</v>
      </c>
      <c r="Y17" s="136">
        <f>$C17*VLOOKUP($A17,'Non-energy Multiplier'!$A$1:$AQ$44,COLUMN('Non-energy Multiplier'!Y$1),0)</f>
        <v>853875657187.02197</v>
      </c>
      <c r="Z17" s="136">
        <f>$C17*VLOOKUP($A17,'Non-energy Multiplier'!$A$1:$AQ$44,COLUMN('Non-energy Multiplier'!Z$1),0)</f>
        <v>843264155689.479</v>
      </c>
      <c r="AA17" s="136">
        <f>$C17*VLOOKUP($A17,'Non-energy Multiplier'!$A$1:$AQ$44,COLUMN('Non-energy Multiplier'!AA$1),0)</f>
        <v>831993476318.20776</v>
      </c>
      <c r="AB17" s="136">
        <f>$C17*VLOOKUP($A17,'Non-energy Multiplier'!$A$1:$AQ$44,COLUMN('Non-energy Multiplier'!AB$1),0)</f>
        <v>820259265262.61243</v>
      </c>
      <c r="AC17" s="136">
        <f>$C17*VLOOKUP($A17,'Non-energy Multiplier'!$A$1:$AQ$44,COLUMN('Non-energy Multiplier'!AC$1),0)</f>
        <v>808248638031.9115</v>
      </c>
      <c r="AD17" s="136">
        <f>$C17*VLOOKUP($A17,'Non-energy Multiplier'!$A$1:$AQ$44,COLUMN('Non-energy Multiplier'!AD$1),0)</f>
        <v>796139371167.47314</v>
      </c>
      <c r="AE17" s="136">
        <f>$C17*VLOOKUP($A17,'Non-energy Multiplier'!$A$1:$AQ$44,COLUMN('Non-energy Multiplier'!AE$1),0)</f>
        <v>784099496014.27856</v>
      </c>
      <c r="AF17" s="136">
        <f>$C17*VLOOKUP($A17,'Non-energy Multiplier'!$A$1:$AQ$44,COLUMN('Non-energy Multiplier'!AF$1),0)</f>
        <v>772287261363.04102</v>
      </c>
      <c r="AG17" s="136">
        <f>$C17*VLOOKUP($A17,'Non-energy Multiplier'!$A$1:$AQ$44,COLUMN('Non-energy Multiplier'!AG$1),0)</f>
        <v>760851430419.96997</v>
      </c>
      <c r="AH17" s="136">
        <f>$C17*VLOOKUP($A17,'Non-energy Multiplier'!$A$1:$AQ$44,COLUMN('Non-energy Multiplier'!AH$1),0)</f>
        <v>749931878264.36047</v>
      </c>
      <c r="AI17" s="136">
        <f>$C17*VLOOKUP($A17,'Non-energy Multiplier'!$A$1:$AQ$44,COLUMN('Non-energy Multiplier'!AI$1),0)</f>
        <v>739660458440.37048</v>
      </c>
      <c r="AJ17" s="136">
        <f>$C17*VLOOKUP($A17,'Non-energy Multiplier'!$A$1:$AQ$44,COLUMN('Non-energy Multiplier'!AJ$1),0)</f>
        <v>730162111340.04626</v>
      </c>
      <c r="AK17" s="136">
        <f>$C17*VLOOKUP($A17,'Non-energy Multiplier'!$A$1:$AQ$44,COLUMN('Non-energy Multiplier'!AK$1),0)</f>
        <v>721556192347.04907</v>
      </c>
      <c r="AL17" s="136">
        <f>$C17*VLOOKUP($A17,'Non-energy Multiplier'!$A$1:$AQ$44,COLUMN('Non-energy Multiplier'!AL$1),0)</f>
        <v>713958004151.24597</v>
      </c>
      <c r="AM17" s="136">
        <f>$C17*VLOOKUP($A17,'Non-energy Multiplier'!$A$1:$AQ$44,COLUMN('Non-energy Multiplier'!AM$1),0)</f>
        <v>707480525101.77698</v>
      </c>
      <c r="AN17" s="136">
        <f>$C17*VLOOKUP($A17,'Non-energy Multiplier'!$A$1:$AQ$44,COLUMN('Non-energy Multiplier'!AN$1),0)</f>
        <v>702236333900.53271</v>
      </c>
      <c r="AO17" s="136">
        <f>$C17*VLOOKUP($A17,'Non-energy Multiplier'!$A$1:$AQ$44,COLUMN('Non-energy Multiplier'!AO$1),0)</f>
        <v>698339740391.20361</v>
      </c>
      <c r="AP17" s="136">
        <f>$C17*VLOOKUP($A17,'Non-energy Multiplier'!$A$1:$AQ$44,COLUMN('Non-energy Multiplier'!AP$1),0)</f>
        <v>695909142805.68018</v>
      </c>
      <c r="AQ17" s="136">
        <f>$C17*VLOOKUP($A17,'Non-energy Multiplier'!$A$1:$AQ$44,COLUMN('Non-energy Multiplier'!AQ$1),0)</f>
        <v>695069643829.65259</v>
      </c>
      <c r="AR17" s="136" t="str">
        <f>VLOOKUP($A17,'Sector Match'!$A$1:$B$43,2,0)</f>
        <v>wood products 16</v>
      </c>
    </row>
    <row r="18" spans="1:44" x14ac:dyDescent="0.2">
      <c r="A18" s="12" t="s">
        <v>17</v>
      </c>
      <c r="B18" s="136">
        <f>'Non-energy Use 2019'!G130</f>
        <v>0</v>
      </c>
      <c r="C18" s="136">
        <f>'Non-energy Use 2020'!G130</f>
        <v>0</v>
      </c>
      <c r="D18" s="136">
        <f>$C18*VLOOKUP($A18,'Non-energy Multiplier'!$A$1:$AQ$44,COLUMN('Non-energy Multiplier'!D$1),0)</f>
        <v>0</v>
      </c>
      <c r="E18" s="136">
        <f>$C18*VLOOKUP($A18,'Non-energy Multiplier'!$A$1:$AQ$44,COLUMN('Non-energy Multiplier'!E$1),0)</f>
        <v>0</v>
      </c>
      <c r="F18" s="136">
        <f>$C18*VLOOKUP($A18,'Non-energy Multiplier'!$A$1:$AQ$44,COLUMN('Non-energy Multiplier'!F$1),0)</f>
        <v>0</v>
      </c>
      <c r="G18" s="136">
        <f>$C18*VLOOKUP($A18,'Non-energy Multiplier'!$A$1:$AQ$44,COLUMN('Non-energy Multiplier'!G$1),0)</f>
        <v>0</v>
      </c>
      <c r="H18" s="136">
        <f>$C18*VLOOKUP($A18,'Non-energy Multiplier'!$A$1:$AQ$44,COLUMN('Non-energy Multiplier'!H$1),0)</f>
        <v>0</v>
      </c>
      <c r="I18" s="136">
        <f>$C18*VLOOKUP($A18,'Non-energy Multiplier'!$A$1:$AQ$44,COLUMN('Non-energy Multiplier'!I$1),0)</f>
        <v>0</v>
      </c>
      <c r="J18" s="136">
        <f>$C18*VLOOKUP($A18,'Non-energy Multiplier'!$A$1:$AQ$44,COLUMN('Non-energy Multiplier'!J$1),0)</f>
        <v>0</v>
      </c>
      <c r="K18" s="136">
        <f>$C18*VLOOKUP($A18,'Non-energy Multiplier'!$A$1:$AQ$44,COLUMN('Non-energy Multiplier'!K$1),0)</f>
        <v>0</v>
      </c>
      <c r="L18" s="136">
        <f>$C18*VLOOKUP($A18,'Non-energy Multiplier'!$A$1:$AQ$44,COLUMN('Non-energy Multiplier'!L$1),0)</f>
        <v>0</v>
      </c>
      <c r="M18" s="136">
        <f>$C18*VLOOKUP($A18,'Non-energy Multiplier'!$A$1:$AQ$44,COLUMN('Non-energy Multiplier'!M$1),0)</f>
        <v>0</v>
      </c>
      <c r="N18" s="136">
        <f>$C18*VLOOKUP($A18,'Non-energy Multiplier'!$A$1:$AQ$44,COLUMN('Non-energy Multiplier'!N$1),0)</f>
        <v>0</v>
      </c>
      <c r="O18" s="136">
        <f>$C18*VLOOKUP($A18,'Non-energy Multiplier'!$A$1:$AQ$44,COLUMN('Non-energy Multiplier'!O$1),0)</f>
        <v>0</v>
      </c>
      <c r="P18" s="136">
        <f>$C18*VLOOKUP($A18,'Non-energy Multiplier'!$A$1:$AQ$44,COLUMN('Non-energy Multiplier'!P$1),0)</f>
        <v>0</v>
      </c>
      <c r="Q18" s="136">
        <f>$C18*VLOOKUP($A18,'Non-energy Multiplier'!$A$1:$AQ$44,COLUMN('Non-energy Multiplier'!Q$1),0)</f>
        <v>0</v>
      </c>
      <c r="R18" s="136">
        <f>$C18*VLOOKUP($A18,'Non-energy Multiplier'!$A$1:$AQ$44,COLUMN('Non-energy Multiplier'!R$1),0)</f>
        <v>0</v>
      </c>
      <c r="S18" s="136">
        <f>$C18*VLOOKUP($A18,'Non-energy Multiplier'!$A$1:$AQ$44,COLUMN('Non-energy Multiplier'!S$1),0)</f>
        <v>0</v>
      </c>
      <c r="T18" s="136">
        <f>$C18*VLOOKUP($A18,'Non-energy Multiplier'!$A$1:$AQ$44,COLUMN('Non-energy Multiplier'!T$1),0)</f>
        <v>0</v>
      </c>
      <c r="U18" s="136">
        <f>$C18*VLOOKUP($A18,'Non-energy Multiplier'!$A$1:$AQ$44,COLUMN('Non-energy Multiplier'!U$1),0)</f>
        <v>0</v>
      </c>
      <c r="V18" s="136">
        <f>$C18*VLOOKUP($A18,'Non-energy Multiplier'!$A$1:$AQ$44,COLUMN('Non-energy Multiplier'!V$1),0)</f>
        <v>0</v>
      </c>
      <c r="W18" s="136">
        <f>$C18*VLOOKUP($A18,'Non-energy Multiplier'!$A$1:$AQ$44,COLUMN('Non-energy Multiplier'!W$1),0)</f>
        <v>0</v>
      </c>
      <c r="X18" s="136">
        <f>$C18*VLOOKUP($A18,'Non-energy Multiplier'!$A$1:$AQ$44,COLUMN('Non-energy Multiplier'!X$1),0)</f>
        <v>0</v>
      </c>
      <c r="Y18" s="136">
        <f>$C18*VLOOKUP($A18,'Non-energy Multiplier'!$A$1:$AQ$44,COLUMN('Non-energy Multiplier'!Y$1),0)</f>
        <v>0</v>
      </c>
      <c r="Z18" s="136">
        <f>$C18*VLOOKUP($A18,'Non-energy Multiplier'!$A$1:$AQ$44,COLUMN('Non-energy Multiplier'!Z$1),0)</f>
        <v>0</v>
      </c>
      <c r="AA18" s="136">
        <f>$C18*VLOOKUP($A18,'Non-energy Multiplier'!$A$1:$AQ$44,COLUMN('Non-energy Multiplier'!AA$1),0)</f>
        <v>0</v>
      </c>
      <c r="AB18" s="136">
        <f>$C18*VLOOKUP($A18,'Non-energy Multiplier'!$A$1:$AQ$44,COLUMN('Non-energy Multiplier'!AB$1),0)</f>
        <v>0</v>
      </c>
      <c r="AC18" s="136">
        <f>$C18*VLOOKUP($A18,'Non-energy Multiplier'!$A$1:$AQ$44,COLUMN('Non-energy Multiplier'!AC$1),0)</f>
        <v>0</v>
      </c>
      <c r="AD18" s="136">
        <f>$C18*VLOOKUP($A18,'Non-energy Multiplier'!$A$1:$AQ$44,COLUMN('Non-energy Multiplier'!AD$1),0)</f>
        <v>0</v>
      </c>
      <c r="AE18" s="136">
        <f>$C18*VLOOKUP($A18,'Non-energy Multiplier'!$A$1:$AQ$44,COLUMN('Non-energy Multiplier'!AE$1),0)</f>
        <v>0</v>
      </c>
      <c r="AF18" s="136">
        <f>$C18*VLOOKUP($A18,'Non-energy Multiplier'!$A$1:$AQ$44,COLUMN('Non-energy Multiplier'!AF$1),0)</f>
        <v>0</v>
      </c>
      <c r="AG18" s="136">
        <f>$C18*VLOOKUP($A18,'Non-energy Multiplier'!$A$1:$AQ$44,COLUMN('Non-energy Multiplier'!AG$1),0)</f>
        <v>0</v>
      </c>
      <c r="AH18" s="136">
        <f>$C18*VLOOKUP($A18,'Non-energy Multiplier'!$A$1:$AQ$44,COLUMN('Non-energy Multiplier'!AH$1),0)</f>
        <v>0</v>
      </c>
      <c r="AI18" s="136">
        <f>$C18*VLOOKUP($A18,'Non-energy Multiplier'!$A$1:$AQ$44,COLUMN('Non-energy Multiplier'!AI$1),0)</f>
        <v>0</v>
      </c>
      <c r="AJ18" s="136">
        <f>$C18*VLOOKUP($A18,'Non-energy Multiplier'!$A$1:$AQ$44,COLUMN('Non-energy Multiplier'!AJ$1),0)</f>
        <v>0</v>
      </c>
      <c r="AK18" s="136">
        <f>$C18*VLOOKUP($A18,'Non-energy Multiplier'!$A$1:$AQ$44,COLUMN('Non-energy Multiplier'!AK$1),0)</f>
        <v>0</v>
      </c>
      <c r="AL18" s="136">
        <f>$C18*VLOOKUP($A18,'Non-energy Multiplier'!$A$1:$AQ$44,COLUMN('Non-energy Multiplier'!AL$1),0)</f>
        <v>0</v>
      </c>
      <c r="AM18" s="136">
        <f>$C18*VLOOKUP($A18,'Non-energy Multiplier'!$A$1:$AQ$44,COLUMN('Non-energy Multiplier'!AM$1),0)</f>
        <v>0</v>
      </c>
      <c r="AN18" s="136">
        <f>$C18*VLOOKUP($A18,'Non-energy Multiplier'!$A$1:$AQ$44,COLUMN('Non-energy Multiplier'!AN$1),0)</f>
        <v>0</v>
      </c>
      <c r="AO18" s="136">
        <f>$C18*VLOOKUP($A18,'Non-energy Multiplier'!$A$1:$AQ$44,COLUMN('Non-energy Multiplier'!AO$1),0)</f>
        <v>0</v>
      </c>
      <c r="AP18" s="136">
        <f>$C18*VLOOKUP($A18,'Non-energy Multiplier'!$A$1:$AQ$44,COLUMN('Non-energy Multiplier'!AP$1),0)</f>
        <v>0</v>
      </c>
      <c r="AQ18" s="136">
        <f>$C18*VLOOKUP($A18,'Non-energy Multiplier'!$A$1:$AQ$44,COLUMN('Non-energy Multiplier'!AQ$1),0)</f>
        <v>0</v>
      </c>
      <c r="AR18" s="136" t="str">
        <f>VLOOKUP($A18,'Sector Match'!$A$1:$B$43,2,0)</f>
        <v>wood products 16</v>
      </c>
    </row>
    <row r="19" spans="1:44" x14ac:dyDescent="0.2">
      <c r="A19" s="12" t="s">
        <v>18</v>
      </c>
      <c r="B19" s="136">
        <f>'Non-energy Use 2019'!G131</f>
        <v>0</v>
      </c>
      <c r="C19" s="136">
        <f>'Non-energy Use 2020'!G131</f>
        <v>0</v>
      </c>
      <c r="D19" s="136">
        <f>$C19*VLOOKUP($A19,'Non-energy Multiplier'!$A$1:$AQ$44,COLUMN('Non-energy Multiplier'!D$1),0)</f>
        <v>0</v>
      </c>
      <c r="E19" s="136">
        <f>$C19*VLOOKUP($A19,'Non-energy Multiplier'!$A$1:$AQ$44,COLUMN('Non-energy Multiplier'!E$1),0)</f>
        <v>0</v>
      </c>
      <c r="F19" s="136">
        <f>$C19*VLOOKUP($A19,'Non-energy Multiplier'!$A$1:$AQ$44,COLUMN('Non-energy Multiplier'!F$1),0)</f>
        <v>0</v>
      </c>
      <c r="G19" s="136">
        <f>$C19*VLOOKUP($A19,'Non-energy Multiplier'!$A$1:$AQ$44,COLUMN('Non-energy Multiplier'!G$1),0)</f>
        <v>0</v>
      </c>
      <c r="H19" s="136">
        <f>$C19*VLOOKUP($A19,'Non-energy Multiplier'!$A$1:$AQ$44,COLUMN('Non-energy Multiplier'!H$1),0)</f>
        <v>0</v>
      </c>
      <c r="I19" s="136">
        <f>$C19*VLOOKUP($A19,'Non-energy Multiplier'!$A$1:$AQ$44,COLUMN('Non-energy Multiplier'!I$1),0)</f>
        <v>0</v>
      </c>
      <c r="J19" s="136">
        <f>$C19*VLOOKUP($A19,'Non-energy Multiplier'!$A$1:$AQ$44,COLUMN('Non-energy Multiplier'!J$1),0)</f>
        <v>0</v>
      </c>
      <c r="K19" s="136">
        <f>$C19*VLOOKUP($A19,'Non-energy Multiplier'!$A$1:$AQ$44,COLUMN('Non-energy Multiplier'!K$1),0)</f>
        <v>0</v>
      </c>
      <c r="L19" s="136">
        <f>$C19*VLOOKUP($A19,'Non-energy Multiplier'!$A$1:$AQ$44,COLUMN('Non-energy Multiplier'!L$1),0)</f>
        <v>0</v>
      </c>
      <c r="M19" s="136">
        <f>$C19*VLOOKUP($A19,'Non-energy Multiplier'!$A$1:$AQ$44,COLUMN('Non-energy Multiplier'!M$1),0)</f>
        <v>0</v>
      </c>
      <c r="N19" s="136">
        <f>$C19*VLOOKUP($A19,'Non-energy Multiplier'!$A$1:$AQ$44,COLUMN('Non-energy Multiplier'!N$1),0)</f>
        <v>0</v>
      </c>
      <c r="O19" s="136">
        <f>$C19*VLOOKUP($A19,'Non-energy Multiplier'!$A$1:$AQ$44,COLUMN('Non-energy Multiplier'!O$1),0)</f>
        <v>0</v>
      </c>
      <c r="P19" s="136">
        <f>$C19*VLOOKUP($A19,'Non-energy Multiplier'!$A$1:$AQ$44,COLUMN('Non-energy Multiplier'!P$1),0)</f>
        <v>0</v>
      </c>
      <c r="Q19" s="136">
        <f>$C19*VLOOKUP($A19,'Non-energy Multiplier'!$A$1:$AQ$44,COLUMN('Non-energy Multiplier'!Q$1),0)</f>
        <v>0</v>
      </c>
      <c r="R19" s="136">
        <f>$C19*VLOOKUP($A19,'Non-energy Multiplier'!$A$1:$AQ$44,COLUMN('Non-energy Multiplier'!R$1),0)</f>
        <v>0</v>
      </c>
      <c r="S19" s="136">
        <f>$C19*VLOOKUP($A19,'Non-energy Multiplier'!$A$1:$AQ$44,COLUMN('Non-energy Multiplier'!S$1),0)</f>
        <v>0</v>
      </c>
      <c r="T19" s="136">
        <f>$C19*VLOOKUP($A19,'Non-energy Multiplier'!$A$1:$AQ$44,COLUMN('Non-energy Multiplier'!T$1),0)</f>
        <v>0</v>
      </c>
      <c r="U19" s="136">
        <f>$C19*VLOOKUP($A19,'Non-energy Multiplier'!$A$1:$AQ$44,COLUMN('Non-energy Multiplier'!U$1),0)</f>
        <v>0</v>
      </c>
      <c r="V19" s="136">
        <f>$C19*VLOOKUP($A19,'Non-energy Multiplier'!$A$1:$AQ$44,COLUMN('Non-energy Multiplier'!V$1),0)</f>
        <v>0</v>
      </c>
      <c r="W19" s="136">
        <f>$C19*VLOOKUP($A19,'Non-energy Multiplier'!$A$1:$AQ$44,COLUMN('Non-energy Multiplier'!W$1),0)</f>
        <v>0</v>
      </c>
      <c r="X19" s="136">
        <f>$C19*VLOOKUP($A19,'Non-energy Multiplier'!$A$1:$AQ$44,COLUMN('Non-energy Multiplier'!X$1),0)</f>
        <v>0</v>
      </c>
      <c r="Y19" s="136">
        <f>$C19*VLOOKUP($A19,'Non-energy Multiplier'!$A$1:$AQ$44,COLUMN('Non-energy Multiplier'!Y$1),0)</f>
        <v>0</v>
      </c>
      <c r="Z19" s="136">
        <f>$C19*VLOOKUP($A19,'Non-energy Multiplier'!$A$1:$AQ$44,COLUMN('Non-energy Multiplier'!Z$1),0)</f>
        <v>0</v>
      </c>
      <c r="AA19" s="136">
        <f>$C19*VLOOKUP($A19,'Non-energy Multiplier'!$A$1:$AQ$44,COLUMN('Non-energy Multiplier'!AA$1),0)</f>
        <v>0</v>
      </c>
      <c r="AB19" s="136">
        <f>$C19*VLOOKUP($A19,'Non-energy Multiplier'!$A$1:$AQ$44,COLUMN('Non-energy Multiplier'!AB$1),0)</f>
        <v>0</v>
      </c>
      <c r="AC19" s="136">
        <f>$C19*VLOOKUP($A19,'Non-energy Multiplier'!$A$1:$AQ$44,COLUMN('Non-energy Multiplier'!AC$1),0)</f>
        <v>0</v>
      </c>
      <c r="AD19" s="136">
        <f>$C19*VLOOKUP($A19,'Non-energy Multiplier'!$A$1:$AQ$44,COLUMN('Non-energy Multiplier'!AD$1),0)</f>
        <v>0</v>
      </c>
      <c r="AE19" s="136">
        <f>$C19*VLOOKUP($A19,'Non-energy Multiplier'!$A$1:$AQ$44,COLUMN('Non-energy Multiplier'!AE$1),0)</f>
        <v>0</v>
      </c>
      <c r="AF19" s="136">
        <f>$C19*VLOOKUP($A19,'Non-energy Multiplier'!$A$1:$AQ$44,COLUMN('Non-energy Multiplier'!AF$1),0)</f>
        <v>0</v>
      </c>
      <c r="AG19" s="136">
        <f>$C19*VLOOKUP($A19,'Non-energy Multiplier'!$A$1:$AQ$44,COLUMN('Non-energy Multiplier'!AG$1),0)</f>
        <v>0</v>
      </c>
      <c r="AH19" s="136">
        <f>$C19*VLOOKUP($A19,'Non-energy Multiplier'!$A$1:$AQ$44,COLUMN('Non-energy Multiplier'!AH$1),0)</f>
        <v>0</v>
      </c>
      <c r="AI19" s="136">
        <f>$C19*VLOOKUP($A19,'Non-energy Multiplier'!$A$1:$AQ$44,COLUMN('Non-energy Multiplier'!AI$1),0)</f>
        <v>0</v>
      </c>
      <c r="AJ19" s="136">
        <f>$C19*VLOOKUP($A19,'Non-energy Multiplier'!$A$1:$AQ$44,COLUMN('Non-energy Multiplier'!AJ$1),0)</f>
        <v>0</v>
      </c>
      <c r="AK19" s="136">
        <f>$C19*VLOOKUP($A19,'Non-energy Multiplier'!$A$1:$AQ$44,COLUMN('Non-energy Multiplier'!AK$1),0)</f>
        <v>0</v>
      </c>
      <c r="AL19" s="136">
        <f>$C19*VLOOKUP($A19,'Non-energy Multiplier'!$A$1:$AQ$44,COLUMN('Non-energy Multiplier'!AL$1),0)</f>
        <v>0</v>
      </c>
      <c r="AM19" s="136">
        <f>$C19*VLOOKUP($A19,'Non-energy Multiplier'!$A$1:$AQ$44,COLUMN('Non-energy Multiplier'!AM$1),0)</f>
        <v>0</v>
      </c>
      <c r="AN19" s="136">
        <f>$C19*VLOOKUP($A19,'Non-energy Multiplier'!$A$1:$AQ$44,COLUMN('Non-energy Multiplier'!AN$1),0)</f>
        <v>0</v>
      </c>
      <c r="AO19" s="136">
        <f>$C19*VLOOKUP($A19,'Non-energy Multiplier'!$A$1:$AQ$44,COLUMN('Non-energy Multiplier'!AO$1),0)</f>
        <v>0</v>
      </c>
      <c r="AP19" s="136">
        <f>$C19*VLOOKUP($A19,'Non-energy Multiplier'!$A$1:$AQ$44,COLUMN('Non-energy Multiplier'!AP$1),0)</f>
        <v>0</v>
      </c>
      <c r="AQ19" s="136">
        <f>$C19*VLOOKUP($A19,'Non-energy Multiplier'!$A$1:$AQ$44,COLUMN('Non-energy Multiplier'!AQ$1),0)</f>
        <v>0</v>
      </c>
      <c r="AR19" s="136" t="str">
        <f>VLOOKUP($A19,'Sector Match'!$A$1:$B$43,2,0)</f>
        <v>pulp paper and printing 17T18</v>
      </c>
    </row>
    <row r="20" spans="1:44" x14ac:dyDescent="0.2">
      <c r="A20" s="12" t="s">
        <v>19</v>
      </c>
      <c r="B20" s="136">
        <f>'Non-energy Use 2019'!G132</f>
        <v>0</v>
      </c>
      <c r="C20" s="136">
        <f>'Non-energy Use 2020'!G132</f>
        <v>0</v>
      </c>
      <c r="D20" s="136">
        <f>$C20*VLOOKUP($A20,'Non-energy Multiplier'!$A$1:$AQ$44,COLUMN('Non-energy Multiplier'!D$1),0)</f>
        <v>0</v>
      </c>
      <c r="E20" s="136">
        <f>$C20*VLOOKUP($A20,'Non-energy Multiplier'!$A$1:$AQ$44,COLUMN('Non-energy Multiplier'!E$1),0)</f>
        <v>0</v>
      </c>
      <c r="F20" s="136">
        <f>$C20*VLOOKUP($A20,'Non-energy Multiplier'!$A$1:$AQ$44,COLUMN('Non-energy Multiplier'!F$1),0)</f>
        <v>0</v>
      </c>
      <c r="G20" s="136">
        <f>$C20*VLOOKUP($A20,'Non-energy Multiplier'!$A$1:$AQ$44,COLUMN('Non-energy Multiplier'!G$1),0)</f>
        <v>0</v>
      </c>
      <c r="H20" s="136">
        <f>$C20*VLOOKUP($A20,'Non-energy Multiplier'!$A$1:$AQ$44,COLUMN('Non-energy Multiplier'!H$1),0)</f>
        <v>0</v>
      </c>
      <c r="I20" s="136">
        <f>$C20*VLOOKUP($A20,'Non-energy Multiplier'!$A$1:$AQ$44,COLUMN('Non-energy Multiplier'!I$1),0)</f>
        <v>0</v>
      </c>
      <c r="J20" s="136">
        <f>$C20*VLOOKUP($A20,'Non-energy Multiplier'!$A$1:$AQ$44,COLUMN('Non-energy Multiplier'!J$1),0)</f>
        <v>0</v>
      </c>
      <c r="K20" s="136">
        <f>$C20*VLOOKUP($A20,'Non-energy Multiplier'!$A$1:$AQ$44,COLUMN('Non-energy Multiplier'!K$1),0)</f>
        <v>0</v>
      </c>
      <c r="L20" s="136">
        <f>$C20*VLOOKUP($A20,'Non-energy Multiplier'!$A$1:$AQ$44,COLUMN('Non-energy Multiplier'!L$1),0)</f>
        <v>0</v>
      </c>
      <c r="M20" s="136">
        <f>$C20*VLOOKUP($A20,'Non-energy Multiplier'!$A$1:$AQ$44,COLUMN('Non-energy Multiplier'!M$1),0)</f>
        <v>0</v>
      </c>
      <c r="N20" s="136">
        <f>$C20*VLOOKUP($A20,'Non-energy Multiplier'!$A$1:$AQ$44,COLUMN('Non-energy Multiplier'!N$1),0)</f>
        <v>0</v>
      </c>
      <c r="O20" s="136">
        <f>$C20*VLOOKUP($A20,'Non-energy Multiplier'!$A$1:$AQ$44,COLUMN('Non-energy Multiplier'!O$1),0)</f>
        <v>0</v>
      </c>
      <c r="P20" s="136">
        <f>$C20*VLOOKUP($A20,'Non-energy Multiplier'!$A$1:$AQ$44,COLUMN('Non-energy Multiplier'!P$1),0)</f>
        <v>0</v>
      </c>
      <c r="Q20" s="136">
        <f>$C20*VLOOKUP($A20,'Non-energy Multiplier'!$A$1:$AQ$44,COLUMN('Non-energy Multiplier'!Q$1),0)</f>
        <v>0</v>
      </c>
      <c r="R20" s="136">
        <f>$C20*VLOOKUP($A20,'Non-energy Multiplier'!$A$1:$AQ$44,COLUMN('Non-energy Multiplier'!R$1),0)</f>
        <v>0</v>
      </c>
      <c r="S20" s="136">
        <f>$C20*VLOOKUP($A20,'Non-energy Multiplier'!$A$1:$AQ$44,COLUMN('Non-energy Multiplier'!S$1),0)</f>
        <v>0</v>
      </c>
      <c r="T20" s="136">
        <f>$C20*VLOOKUP($A20,'Non-energy Multiplier'!$A$1:$AQ$44,COLUMN('Non-energy Multiplier'!T$1),0)</f>
        <v>0</v>
      </c>
      <c r="U20" s="136">
        <f>$C20*VLOOKUP($A20,'Non-energy Multiplier'!$A$1:$AQ$44,COLUMN('Non-energy Multiplier'!U$1),0)</f>
        <v>0</v>
      </c>
      <c r="V20" s="136">
        <f>$C20*VLOOKUP($A20,'Non-energy Multiplier'!$A$1:$AQ$44,COLUMN('Non-energy Multiplier'!V$1),0)</f>
        <v>0</v>
      </c>
      <c r="W20" s="136">
        <f>$C20*VLOOKUP($A20,'Non-energy Multiplier'!$A$1:$AQ$44,COLUMN('Non-energy Multiplier'!W$1),0)</f>
        <v>0</v>
      </c>
      <c r="X20" s="136">
        <f>$C20*VLOOKUP($A20,'Non-energy Multiplier'!$A$1:$AQ$44,COLUMN('Non-energy Multiplier'!X$1),0)</f>
        <v>0</v>
      </c>
      <c r="Y20" s="136">
        <f>$C20*VLOOKUP($A20,'Non-energy Multiplier'!$A$1:$AQ$44,COLUMN('Non-energy Multiplier'!Y$1),0)</f>
        <v>0</v>
      </c>
      <c r="Z20" s="136">
        <f>$C20*VLOOKUP($A20,'Non-energy Multiplier'!$A$1:$AQ$44,COLUMN('Non-energy Multiplier'!Z$1),0)</f>
        <v>0</v>
      </c>
      <c r="AA20" s="136">
        <f>$C20*VLOOKUP($A20,'Non-energy Multiplier'!$A$1:$AQ$44,COLUMN('Non-energy Multiplier'!AA$1),0)</f>
        <v>0</v>
      </c>
      <c r="AB20" s="136">
        <f>$C20*VLOOKUP($A20,'Non-energy Multiplier'!$A$1:$AQ$44,COLUMN('Non-energy Multiplier'!AB$1),0)</f>
        <v>0</v>
      </c>
      <c r="AC20" s="136">
        <f>$C20*VLOOKUP($A20,'Non-energy Multiplier'!$A$1:$AQ$44,COLUMN('Non-energy Multiplier'!AC$1),0)</f>
        <v>0</v>
      </c>
      <c r="AD20" s="136">
        <f>$C20*VLOOKUP($A20,'Non-energy Multiplier'!$A$1:$AQ$44,COLUMN('Non-energy Multiplier'!AD$1),0)</f>
        <v>0</v>
      </c>
      <c r="AE20" s="136">
        <f>$C20*VLOOKUP($A20,'Non-energy Multiplier'!$A$1:$AQ$44,COLUMN('Non-energy Multiplier'!AE$1),0)</f>
        <v>0</v>
      </c>
      <c r="AF20" s="136">
        <f>$C20*VLOOKUP($A20,'Non-energy Multiplier'!$A$1:$AQ$44,COLUMN('Non-energy Multiplier'!AF$1),0)</f>
        <v>0</v>
      </c>
      <c r="AG20" s="136">
        <f>$C20*VLOOKUP($A20,'Non-energy Multiplier'!$A$1:$AQ$44,COLUMN('Non-energy Multiplier'!AG$1),0)</f>
        <v>0</v>
      </c>
      <c r="AH20" s="136">
        <f>$C20*VLOOKUP($A20,'Non-energy Multiplier'!$A$1:$AQ$44,COLUMN('Non-energy Multiplier'!AH$1),0)</f>
        <v>0</v>
      </c>
      <c r="AI20" s="136">
        <f>$C20*VLOOKUP($A20,'Non-energy Multiplier'!$A$1:$AQ$44,COLUMN('Non-energy Multiplier'!AI$1),0)</f>
        <v>0</v>
      </c>
      <c r="AJ20" s="136">
        <f>$C20*VLOOKUP($A20,'Non-energy Multiplier'!$A$1:$AQ$44,COLUMN('Non-energy Multiplier'!AJ$1),0)</f>
        <v>0</v>
      </c>
      <c r="AK20" s="136">
        <f>$C20*VLOOKUP($A20,'Non-energy Multiplier'!$A$1:$AQ$44,COLUMN('Non-energy Multiplier'!AK$1),0)</f>
        <v>0</v>
      </c>
      <c r="AL20" s="136">
        <f>$C20*VLOOKUP($A20,'Non-energy Multiplier'!$A$1:$AQ$44,COLUMN('Non-energy Multiplier'!AL$1),0)</f>
        <v>0</v>
      </c>
      <c r="AM20" s="136">
        <f>$C20*VLOOKUP($A20,'Non-energy Multiplier'!$A$1:$AQ$44,COLUMN('Non-energy Multiplier'!AM$1),0)</f>
        <v>0</v>
      </c>
      <c r="AN20" s="136">
        <f>$C20*VLOOKUP($A20,'Non-energy Multiplier'!$A$1:$AQ$44,COLUMN('Non-energy Multiplier'!AN$1),0)</f>
        <v>0</v>
      </c>
      <c r="AO20" s="136">
        <f>$C20*VLOOKUP($A20,'Non-energy Multiplier'!$A$1:$AQ$44,COLUMN('Non-energy Multiplier'!AO$1),0)</f>
        <v>0</v>
      </c>
      <c r="AP20" s="136">
        <f>$C20*VLOOKUP($A20,'Non-energy Multiplier'!$A$1:$AQ$44,COLUMN('Non-energy Multiplier'!AP$1),0)</f>
        <v>0</v>
      </c>
      <c r="AQ20" s="136">
        <f>$C20*VLOOKUP($A20,'Non-energy Multiplier'!$A$1:$AQ$44,COLUMN('Non-energy Multiplier'!AQ$1),0)</f>
        <v>0</v>
      </c>
      <c r="AR20" s="136" t="str">
        <f>VLOOKUP($A20,'Sector Match'!$A$1:$B$43,2,0)</f>
        <v>pulp paper and printing 17T18</v>
      </c>
    </row>
    <row r="21" spans="1:44" x14ac:dyDescent="0.2">
      <c r="A21" s="12" t="s">
        <v>20</v>
      </c>
      <c r="B21" s="136">
        <f>'Non-energy Use 2019'!G133</f>
        <v>198479644053.57181</v>
      </c>
      <c r="C21" s="136">
        <f>'Non-energy Use 2020'!G133</f>
        <v>192082791741.68423</v>
      </c>
      <c r="D21" s="136">
        <f>$C21*VLOOKUP($A21,'Non-energy Multiplier'!$A$1:$AQ$44,COLUMN('Non-energy Multiplier'!D$1),0)</f>
        <v>229793736470.78094</v>
      </c>
      <c r="E21" s="136">
        <f>$C21*VLOOKUP($A21,'Non-energy Multiplier'!$A$1:$AQ$44,COLUMN('Non-energy Multiplier'!E$1),0)</f>
        <v>227362598715.85883</v>
      </c>
      <c r="F21" s="136">
        <f>$C21*VLOOKUP($A21,'Non-energy Multiplier'!$A$1:$AQ$44,COLUMN('Non-energy Multiplier'!F$1),0)</f>
        <v>229437381465.31476</v>
      </c>
      <c r="G21" s="136">
        <f>$C21*VLOOKUP($A21,'Non-energy Multiplier'!$A$1:$AQ$44,COLUMN('Non-energy Multiplier'!G$1),0)</f>
        <v>234739633917.03806</v>
      </c>
      <c r="H21" s="136">
        <f>$C21*VLOOKUP($A21,'Non-energy Multiplier'!$A$1:$AQ$44,COLUMN('Non-energy Multiplier'!H$1),0)</f>
        <v>241888900734.71481</v>
      </c>
      <c r="I21" s="136">
        <f>$C21*VLOOKUP($A21,'Non-energy Multiplier'!$A$1:$AQ$44,COLUMN('Non-energy Multiplier'!I$1),0)</f>
        <v>249632033588.55573</v>
      </c>
      <c r="J21" s="136">
        <f>$C21*VLOOKUP($A21,'Non-energy Multiplier'!$A$1:$AQ$44,COLUMN('Non-energy Multiplier'!J$1),0)</f>
        <v>257547146084.75845</v>
      </c>
      <c r="K21" s="136">
        <f>$C21*VLOOKUP($A21,'Non-energy Multiplier'!$A$1:$AQ$44,COLUMN('Non-energy Multiplier'!K$1),0)</f>
        <v>265411552987.42914</v>
      </c>
      <c r="L21" s="136">
        <f>$C21*VLOOKUP($A21,'Non-energy Multiplier'!$A$1:$AQ$44,COLUMN('Non-energy Multiplier'!L$1),0)</f>
        <v>272975807772.4458</v>
      </c>
      <c r="M21" s="136">
        <f>$C21*VLOOKUP($A21,'Non-energy Multiplier'!$A$1:$AQ$44,COLUMN('Non-energy Multiplier'!M$1),0)</f>
        <v>279965394205.02728</v>
      </c>
      <c r="N21" s="136">
        <f>$C21*VLOOKUP($A21,'Non-energy Multiplier'!$A$1:$AQ$44,COLUMN('Non-energy Multiplier'!N$1),0)</f>
        <v>286138298727.40497</v>
      </c>
      <c r="O21" s="136">
        <f>$C21*VLOOKUP($A21,'Non-energy Multiplier'!$A$1:$AQ$44,COLUMN('Non-energy Multiplier'!O$1),0)</f>
        <v>291459768007.51672</v>
      </c>
      <c r="P21" s="136">
        <f>$C21*VLOOKUP($A21,'Non-energy Multiplier'!$A$1:$AQ$44,COLUMN('Non-energy Multiplier'!P$1),0)</f>
        <v>295959819853.07507</v>
      </c>
      <c r="Q21" s="136">
        <f>$C21*VLOOKUP($A21,'Non-energy Multiplier'!$A$1:$AQ$44,COLUMN('Non-energy Multiplier'!Q$1),0)</f>
        <v>299680812808.36353</v>
      </c>
      <c r="R21" s="136">
        <f>$C21*VLOOKUP($A21,'Non-energy Multiplier'!$A$1:$AQ$44,COLUMN('Non-energy Multiplier'!R$1),0)</f>
        <v>302675797125.17267</v>
      </c>
      <c r="S21" s="136">
        <f>$C21*VLOOKUP($A21,'Non-energy Multiplier'!$A$1:$AQ$44,COLUMN('Non-energy Multiplier'!S$1),0)</f>
        <v>305000530700.26898</v>
      </c>
      <c r="T21" s="136">
        <f>$C21*VLOOKUP($A21,'Non-energy Multiplier'!$A$1:$AQ$44,COLUMN('Non-energy Multiplier'!T$1),0)</f>
        <v>306692653175.5108</v>
      </c>
      <c r="U21" s="136">
        <f>$C21*VLOOKUP($A21,'Non-energy Multiplier'!$A$1:$AQ$44,COLUMN('Non-energy Multiplier'!U$1),0)</f>
        <v>307788793068.30969</v>
      </c>
      <c r="V21" s="136">
        <f>$C21*VLOOKUP($A21,'Non-energy Multiplier'!$A$1:$AQ$44,COLUMN('Non-energy Multiplier'!V$1),0)</f>
        <v>308329912954.20349</v>
      </c>
      <c r="W21" s="136">
        <f>$C21*VLOOKUP($A21,'Non-energy Multiplier'!$A$1:$AQ$44,COLUMN('Non-energy Multiplier'!W$1),0)</f>
        <v>308360485453.31702</v>
      </c>
      <c r="X21" s="136">
        <f>$C21*VLOOKUP($A21,'Non-energy Multiplier'!$A$1:$AQ$44,COLUMN('Non-energy Multiplier'!X$1),0)</f>
        <v>307927700582.12408</v>
      </c>
      <c r="Y21" s="136">
        <f>$C21*VLOOKUP($A21,'Non-energy Multiplier'!$A$1:$AQ$44,COLUMN('Non-energy Multiplier'!Y$1),0)</f>
        <v>307080719962.45886</v>
      </c>
      <c r="Z21" s="136">
        <f>$C21*VLOOKUP($A21,'Non-energy Multiplier'!$A$1:$AQ$44,COLUMN('Non-energy Multiplier'!Z$1),0)</f>
        <v>305869990381.95685</v>
      </c>
      <c r="AA21" s="136">
        <f>$C21*VLOOKUP($A21,'Non-energy Multiplier'!$A$1:$AQ$44,COLUMN('Non-energy Multiplier'!AA$1),0)</f>
        <v>304346626269.70398</v>
      </c>
      <c r="AB21" s="136">
        <f>$C21*VLOOKUP($A21,'Non-energy Multiplier'!$A$1:$AQ$44,COLUMN('Non-energy Multiplier'!AB$1),0)</f>
        <v>302561867888.27161</v>
      </c>
      <c r="AC21" s="136">
        <f>$C21*VLOOKUP($A21,'Non-energy Multiplier'!$A$1:$AQ$44,COLUMN('Non-energy Multiplier'!AC$1),0)</f>
        <v>300566619527.05493</v>
      </c>
      <c r="AD21" s="136">
        <f>$C21*VLOOKUP($A21,'Non-energy Multiplier'!$A$1:$AQ$44,COLUMN('Non-energy Multiplier'!AD$1),0)</f>
        <v>298411069768.99091</v>
      </c>
      <c r="AE21" s="136">
        <f>$C21*VLOOKUP($A21,'Non-energy Multiplier'!$A$1:$AQ$44,COLUMN('Non-energy Multiplier'!AE$1),0)</f>
        <v>296144394030.46613</v>
      </c>
      <c r="AF21" s="136">
        <f>$C21*VLOOKUP($A21,'Non-energy Multiplier'!$A$1:$AQ$44,COLUMN('Non-energy Multiplier'!AF$1),0)</f>
        <v>293814538062.39331</v>
      </c>
      <c r="AG21" s="136">
        <f>$C21*VLOOKUP($A21,'Non-energy Multiplier'!$A$1:$AQ$44,COLUMN('Non-energy Multiplier'!AG$1),0)</f>
        <v>291468079953.9765</v>
      </c>
      <c r="AH21" s="136">
        <f>$C21*VLOOKUP($A21,'Non-energy Multiplier'!$A$1:$AQ$44,COLUMN('Non-energy Multiplier'!AH$1),0)</f>
        <v>289150167393.20618</v>
      </c>
      <c r="AI21" s="136">
        <f>$C21*VLOOKUP($A21,'Non-energy Multiplier'!$A$1:$AQ$44,COLUMN('Non-energy Multiplier'!AI$1),0)</f>
        <v>286904526494.60425</v>
      </c>
      <c r="AJ21" s="136">
        <f>$C21*VLOOKUP($A21,'Non-energy Multiplier'!$A$1:$AQ$44,COLUMN('Non-energy Multiplier'!AJ$1),0)</f>
        <v>284773538384.93988</v>
      </c>
      <c r="AK21" s="136">
        <f>$C21*VLOOKUP($A21,'Non-energy Multiplier'!$A$1:$AQ$44,COLUMN('Non-energy Multiplier'!AK$1),0)</f>
        <v>282798379918.80109</v>
      </c>
      <c r="AL21" s="136">
        <f>$C21*VLOOKUP($A21,'Non-energy Multiplier'!$A$1:$AQ$44,COLUMN('Non-energy Multiplier'!AL$1),0)</f>
        <v>281019225355.53467</v>
      </c>
      <c r="AM21" s="136">
        <f>$C21*VLOOKUP($A21,'Non-energy Multiplier'!$A$1:$AQ$44,COLUMN('Non-energy Multiplier'!AM$1),0)</f>
        <v>279475506547.33478</v>
      </c>
      <c r="AN21" s="136">
        <f>$C21*VLOOKUP($A21,'Non-energy Multiplier'!$A$1:$AQ$44,COLUMN('Non-energy Multiplier'!AN$1),0)</f>
        <v>278206230150.1676</v>
      </c>
      <c r="AO21" s="136">
        <f>$C21*VLOOKUP($A21,'Non-energy Multiplier'!$A$1:$AQ$44,COLUMN('Non-energy Multiplier'!AO$1),0)</f>
        <v>277250351566.78284</v>
      </c>
      <c r="AP21" s="136">
        <f>$C21*VLOOKUP($A21,'Non-energy Multiplier'!$A$1:$AQ$44,COLUMN('Non-energy Multiplier'!AP$1),0)</f>
        <v>276647206764.97803</v>
      </c>
      <c r="AQ21" s="136">
        <f>$C21*VLOOKUP($A21,'Non-energy Multiplier'!$A$1:$AQ$44,COLUMN('Non-energy Multiplier'!AQ$1),0)</f>
        <v>276437004796.22504</v>
      </c>
      <c r="AR21" s="136" t="str">
        <f>VLOOKUP($A21,'Sector Match'!$A$1:$B$43,2,0)</f>
        <v>pulp paper and printing 17T18</v>
      </c>
    </row>
    <row r="22" spans="1:44" x14ac:dyDescent="0.2">
      <c r="A22" s="12" t="s">
        <v>21</v>
      </c>
      <c r="B22" s="136">
        <f>'Non-energy Use 2019'!G134</f>
        <v>4656363668986565</v>
      </c>
      <c r="C22" s="136">
        <f>'Non-energy Use 2020'!G134</f>
        <v>6094286664347775</v>
      </c>
      <c r="D22" s="136">
        <f>$C22*VLOOKUP($A22,'Non-energy Multiplier'!$A$1:$AQ$44,COLUMN('Non-energy Multiplier'!D$1),0)</f>
        <v>6001677535077577</v>
      </c>
      <c r="E22" s="136">
        <f>$C22*VLOOKUP($A22,'Non-energy Multiplier'!$A$1:$AQ$44,COLUMN('Non-energy Multiplier'!E$1),0)</f>
        <v>6118086315370213</v>
      </c>
      <c r="F22" s="136">
        <f>$C22*VLOOKUP($A22,'Non-energy Multiplier'!$A$1:$AQ$44,COLUMN('Non-energy Multiplier'!F$1),0)</f>
        <v>6602983961163606</v>
      </c>
      <c r="G22" s="136">
        <f>$C22*VLOOKUP($A22,'Non-energy Multiplier'!$A$1:$AQ$44,COLUMN('Non-energy Multiplier'!G$1),0)</f>
        <v>7087881606957000</v>
      </c>
      <c r="H22" s="136">
        <f>$C22*VLOOKUP($A22,'Non-energy Multiplier'!$A$1:$AQ$44,COLUMN('Non-energy Multiplier'!H$1),0)</f>
        <v>7572779252750396</v>
      </c>
      <c r="I22" s="136">
        <f>$C22*VLOOKUP($A22,'Non-energy Multiplier'!$A$1:$AQ$44,COLUMN('Non-energy Multiplier'!I$1),0)</f>
        <v>7741062100875350</v>
      </c>
      <c r="J22" s="136">
        <f>$C22*VLOOKUP($A22,'Non-energy Multiplier'!$A$1:$AQ$44,COLUMN('Non-energy Multiplier'!J$1),0)</f>
        <v>7909344949000306</v>
      </c>
      <c r="K22" s="136">
        <f>$C22*VLOOKUP($A22,'Non-energy Multiplier'!$A$1:$AQ$44,COLUMN('Non-energy Multiplier'!K$1),0)</f>
        <v>8077627797125262</v>
      </c>
      <c r="L22" s="136">
        <f>$C22*VLOOKUP($A22,'Non-energy Multiplier'!$A$1:$AQ$44,COLUMN('Non-energy Multiplier'!L$1),0)</f>
        <v>8245910645250216</v>
      </c>
      <c r="M22" s="136">
        <f>$C22*VLOOKUP($A22,'Non-energy Multiplier'!$A$1:$AQ$44,COLUMN('Non-energy Multiplier'!M$1),0)</f>
        <v>8414193493375172</v>
      </c>
      <c r="N22" s="136">
        <f>$C22*VLOOKUP($A22,'Non-energy Multiplier'!$A$1:$AQ$44,COLUMN('Non-energy Multiplier'!N$1),0)</f>
        <v>8426214115496644</v>
      </c>
      <c r="O22" s="136">
        <f>$C22*VLOOKUP($A22,'Non-energy Multiplier'!$A$1:$AQ$44,COLUMN('Non-energy Multiplier'!O$1),0)</f>
        <v>8438234737618118</v>
      </c>
      <c r="P22" s="136">
        <f>$C22*VLOOKUP($A22,'Non-energy Multiplier'!$A$1:$AQ$44,COLUMN('Non-energy Multiplier'!P$1),0)</f>
        <v>8450255359739591</v>
      </c>
      <c r="Q22" s="136">
        <f>$C22*VLOOKUP($A22,'Non-energy Multiplier'!$A$1:$AQ$44,COLUMN('Non-energy Multiplier'!Q$1),0)</f>
        <v>8462275981861065</v>
      </c>
      <c r="R22" s="136">
        <f>$C22*VLOOKUP($A22,'Non-energy Multiplier'!$A$1:$AQ$44,COLUMN('Non-energy Multiplier'!R$1),0)</f>
        <v>8474296603982538</v>
      </c>
      <c r="S22" s="136">
        <f>$C22*VLOOKUP($A22,'Non-energy Multiplier'!$A$1:$AQ$44,COLUMN('Non-energy Multiplier'!S$1),0)</f>
        <v>8378135176221708</v>
      </c>
      <c r="T22" s="136">
        <f>$C22*VLOOKUP($A22,'Non-energy Multiplier'!$A$1:$AQ$44,COLUMN('Non-energy Multiplier'!T$1),0)</f>
        <v>8281973748460880</v>
      </c>
      <c r="U22" s="136">
        <f>$C22*VLOOKUP($A22,'Non-energy Multiplier'!$A$1:$AQ$44,COLUMN('Non-energy Multiplier'!U$1),0)</f>
        <v>8185812320700049</v>
      </c>
      <c r="V22" s="136">
        <f>$C22*VLOOKUP($A22,'Non-energy Multiplier'!$A$1:$AQ$44,COLUMN('Non-energy Multiplier'!V$1),0)</f>
        <v>8089650892939218</v>
      </c>
      <c r="W22" s="136">
        <f>$C22*VLOOKUP($A22,'Non-energy Multiplier'!$A$1:$AQ$44,COLUMN('Non-energy Multiplier'!W$1),0)</f>
        <v>7993489465178390</v>
      </c>
      <c r="X22" s="136">
        <f>$C22*VLOOKUP($A22,'Non-energy Multiplier'!$A$1:$AQ$44,COLUMN('Non-energy Multiplier'!X$1),0)</f>
        <v>7813186048707885</v>
      </c>
      <c r="Y22" s="136">
        <f>$C22*VLOOKUP($A22,'Non-energy Multiplier'!$A$1:$AQ$44,COLUMN('Non-energy Multiplier'!Y$1),0)</f>
        <v>7632882632237380</v>
      </c>
      <c r="Z22" s="136">
        <f>$C22*VLOOKUP($A22,'Non-energy Multiplier'!$A$1:$AQ$44,COLUMN('Non-energy Multiplier'!Z$1),0)</f>
        <v>7452579215766876</v>
      </c>
      <c r="AA22" s="136">
        <f>$C22*VLOOKUP($A22,'Non-energy Multiplier'!$A$1:$AQ$44,COLUMN('Non-energy Multiplier'!AA$1),0)</f>
        <v>7272275799296370</v>
      </c>
      <c r="AB22" s="136">
        <f>$C22*VLOOKUP($A22,'Non-energy Multiplier'!$A$1:$AQ$44,COLUMN('Non-energy Multiplier'!AB$1),0)</f>
        <v>7091972382825866</v>
      </c>
      <c r="AC22" s="136">
        <f>$C22*VLOOKUP($A22,'Non-energy Multiplier'!$A$1:$AQ$44,COLUMN('Non-energy Multiplier'!AC$1),0)</f>
        <v>6911668966355361</v>
      </c>
      <c r="AD22" s="136">
        <f>$C22*VLOOKUP($A22,'Non-energy Multiplier'!$A$1:$AQ$44,COLUMN('Non-energy Multiplier'!AD$1),0)</f>
        <v>6731365549884856</v>
      </c>
      <c r="AE22" s="136">
        <f>$C22*VLOOKUP($A22,'Non-energy Multiplier'!$A$1:$AQ$44,COLUMN('Non-energy Multiplier'!AE$1),0)</f>
        <v>6551062133414350</v>
      </c>
      <c r="AF22" s="136">
        <f>$C22*VLOOKUP($A22,'Non-energy Multiplier'!$A$1:$AQ$44,COLUMN('Non-energy Multiplier'!AF$1),0)</f>
        <v>6370758716943845</v>
      </c>
      <c r="AG22" s="136">
        <f>$C22*VLOOKUP($A22,'Non-energy Multiplier'!$A$1:$AQ$44,COLUMN('Non-energy Multiplier'!AG$1),0)</f>
        <v>6190455300473341</v>
      </c>
      <c r="AH22" s="136">
        <f>$C22*VLOOKUP($A22,'Non-energy Multiplier'!$A$1:$AQ$44,COLUMN('Non-energy Multiplier'!AH$1),0)</f>
        <v>6034191998951388</v>
      </c>
      <c r="AI22" s="136">
        <f>$C22*VLOOKUP($A22,'Non-energy Multiplier'!$A$1:$AQ$44,COLUMN('Non-energy Multiplier'!AI$1),0)</f>
        <v>5877928697429434</v>
      </c>
      <c r="AJ22" s="136">
        <f>$C22*VLOOKUP($A22,'Non-energy Multiplier'!$A$1:$AQ$44,COLUMN('Non-energy Multiplier'!AJ$1),0)</f>
        <v>5721665395907480</v>
      </c>
      <c r="AK22" s="136">
        <f>$C22*VLOOKUP($A22,'Non-energy Multiplier'!$A$1:$AQ$44,COLUMN('Non-energy Multiplier'!AK$1),0)</f>
        <v>5565402094385526</v>
      </c>
      <c r="AL22" s="136">
        <f>$C22*VLOOKUP($A22,'Non-energy Multiplier'!$A$1:$AQ$44,COLUMN('Non-energy Multiplier'!AL$1),0)</f>
        <v>5409138792863573</v>
      </c>
      <c r="AM22" s="136">
        <f>$C22*VLOOKUP($A22,'Non-energy Multiplier'!$A$1:$AQ$44,COLUMN('Non-energy Multiplier'!AM$1),0)</f>
        <v>5245025888490641</v>
      </c>
      <c r="AN22" s="136">
        <f>$C22*VLOOKUP($A22,'Non-energy Multiplier'!$A$1:$AQ$44,COLUMN('Non-energy Multiplier'!AN$1),0)</f>
        <v>5080912984117709</v>
      </c>
      <c r="AO22" s="136">
        <f>$C22*VLOOKUP($A22,'Non-energy Multiplier'!$A$1:$AQ$44,COLUMN('Non-energy Multiplier'!AO$1),0)</f>
        <v>4916800079744776</v>
      </c>
      <c r="AP22" s="136">
        <f>$C22*VLOOKUP($A22,'Non-energy Multiplier'!$A$1:$AQ$44,COLUMN('Non-energy Multiplier'!AP$1),0)</f>
        <v>4752687175371844</v>
      </c>
      <c r="AQ22" s="136">
        <f>$C22*VLOOKUP($A22,'Non-energy Multiplier'!$A$1:$AQ$44,COLUMN('Non-energy Multiplier'!AQ$1),0)</f>
        <v>4588574270998912</v>
      </c>
      <c r="AR22" s="136" t="str">
        <f>VLOOKUP($A22,'Sector Match'!$A$1:$B$43,2,0)</f>
        <v>refined petroleum and coke 19</v>
      </c>
    </row>
    <row r="23" spans="1:44" x14ac:dyDescent="0.2">
      <c r="A23" s="12" t="s">
        <v>1</v>
      </c>
      <c r="B23" s="136">
        <f>'Non-energy Use 2019'!G135</f>
        <v>355189929497455.56</v>
      </c>
      <c r="C23" s="136">
        <f>'Non-energy Use 2020'!G135</f>
        <v>485886931823833.38</v>
      </c>
      <c r="D23" s="136">
        <f>$C23*VLOOKUP($A23,'Non-energy Multiplier'!$A$1:$AQ$44,COLUMN('Non-energy Multiplier'!D$1),0)</f>
        <v>518379792414100.94</v>
      </c>
      <c r="E23" s="136">
        <f>$C23*VLOOKUP($A23,'Non-energy Multiplier'!$A$1:$AQ$44,COLUMN('Non-energy Multiplier'!E$1),0)</f>
        <v>514143599138732.94</v>
      </c>
      <c r="F23" s="136">
        <f>$C23*VLOOKUP($A23,'Non-energy Multiplier'!$A$1:$AQ$44,COLUMN('Non-energy Multiplier'!F$1),0)</f>
        <v>561504184739393</v>
      </c>
      <c r="G23" s="136">
        <f>$C23*VLOOKUP($A23,'Non-energy Multiplier'!$A$1:$AQ$44,COLUMN('Non-energy Multiplier'!G$1),0)</f>
        <v>608864770340053.25</v>
      </c>
      <c r="H23" s="136">
        <f>$C23*VLOOKUP($A23,'Non-energy Multiplier'!$A$1:$AQ$44,COLUMN('Non-energy Multiplier'!H$1),0)</f>
        <v>656225355940713.25</v>
      </c>
      <c r="I23" s="136">
        <f>$C23*VLOOKUP($A23,'Non-energy Multiplier'!$A$1:$AQ$44,COLUMN('Non-energy Multiplier'!I$1),0)</f>
        <v>680124176350690.63</v>
      </c>
      <c r="J23" s="136">
        <f>$C23*VLOOKUP($A23,'Non-energy Multiplier'!$A$1:$AQ$44,COLUMN('Non-energy Multiplier'!J$1),0)</f>
        <v>704022996760668</v>
      </c>
      <c r="K23" s="136">
        <f>$C23*VLOOKUP($A23,'Non-energy Multiplier'!$A$1:$AQ$44,COLUMN('Non-energy Multiplier'!K$1),0)</f>
        <v>727921817170645.38</v>
      </c>
      <c r="L23" s="136">
        <f>$C23*VLOOKUP($A23,'Non-energy Multiplier'!$A$1:$AQ$44,COLUMN('Non-energy Multiplier'!L$1),0)</f>
        <v>751820637580622.75</v>
      </c>
      <c r="M23" s="136">
        <f>$C23*VLOOKUP($A23,'Non-energy Multiplier'!$A$1:$AQ$44,COLUMN('Non-energy Multiplier'!M$1),0)</f>
        <v>775719457990600.13</v>
      </c>
      <c r="N23" s="136">
        <f>$C23*VLOOKUP($A23,'Non-energy Multiplier'!$A$1:$AQ$44,COLUMN('Non-energy Multiplier'!N$1),0)</f>
        <v>789444471471804.13</v>
      </c>
      <c r="O23" s="136">
        <f>$C23*VLOOKUP($A23,'Non-energy Multiplier'!$A$1:$AQ$44,COLUMN('Non-energy Multiplier'!O$1),0)</f>
        <v>803169484953008.25</v>
      </c>
      <c r="P23" s="136">
        <f>$C23*VLOOKUP($A23,'Non-energy Multiplier'!$A$1:$AQ$44,COLUMN('Non-energy Multiplier'!P$1),0)</f>
        <v>816894498434212.25</v>
      </c>
      <c r="Q23" s="136">
        <f>$C23*VLOOKUP($A23,'Non-energy Multiplier'!$A$1:$AQ$44,COLUMN('Non-energy Multiplier'!Q$1),0)</f>
        <v>830619511915416.25</v>
      </c>
      <c r="R23" s="136">
        <f>$C23*VLOOKUP($A23,'Non-energy Multiplier'!$A$1:$AQ$44,COLUMN('Non-energy Multiplier'!R$1),0)</f>
        <v>844344525396620.25</v>
      </c>
      <c r="S23" s="136">
        <f>$C23*VLOOKUP($A23,'Non-energy Multiplier'!$A$1:$AQ$44,COLUMN('Non-energy Multiplier'!S$1),0)</f>
        <v>851492106057715.5</v>
      </c>
      <c r="T23" s="136">
        <f>$C23*VLOOKUP($A23,'Non-energy Multiplier'!$A$1:$AQ$44,COLUMN('Non-energy Multiplier'!T$1),0)</f>
        <v>858639686718810.88</v>
      </c>
      <c r="U23" s="136">
        <f>$C23*VLOOKUP($A23,'Non-energy Multiplier'!$A$1:$AQ$44,COLUMN('Non-energy Multiplier'!U$1),0)</f>
        <v>865787267379906.13</v>
      </c>
      <c r="V23" s="136">
        <f>$C23*VLOOKUP($A23,'Non-energy Multiplier'!$A$1:$AQ$44,COLUMN('Non-energy Multiplier'!V$1),0)</f>
        <v>872934848041001.5</v>
      </c>
      <c r="W23" s="136">
        <f>$C23*VLOOKUP($A23,'Non-energy Multiplier'!$A$1:$AQ$44,COLUMN('Non-energy Multiplier'!W$1),0)</f>
        <v>880082428702096.75</v>
      </c>
      <c r="X23" s="136">
        <f>$C23*VLOOKUP($A23,'Non-energy Multiplier'!$A$1:$AQ$44,COLUMN('Non-energy Multiplier'!X$1),0)</f>
        <v>883316721909147.88</v>
      </c>
      <c r="Y23" s="136">
        <f>$C23*VLOOKUP($A23,'Non-energy Multiplier'!$A$1:$AQ$44,COLUMN('Non-energy Multiplier'!Y$1),0)</f>
        <v>886551015116198.88</v>
      </c>
      <c r="Z23" s="136">
        <f>$C23*VLOOKUP($A23,'Non-energy Multiplier'!$A$1:$AQ$44,COLUMN('Non-energy Multiplier'!Z$1),0)</f>
        <v>889785308323250</v>
      </c>
      <c r="AA23" s="136">
        <f>$C23*VLOOKUP($A23,'Non-energy Multiplier'!$A$1:$AQ$44,COLUMN('Non-energy Multiplier'!AA$1),0)</f>
        <v>893019601530301.13</v>
      </c>
      <c r="AB23" s="136">
        <f>$C23*VLOOKUP($A23,'Non-energy Multiplier'!$A$1:$AQ$44,COLUMN('Non-energy Multiplier'!AB$1),0)</f>
        <v>896253894737352.25</v>
      </c>
      <c r="AC23" s="136">
        <f>$C23*VLOOKUP($A23,'Non-energy Multiplier'!$A$1:$AQ$44,COLUMN('Non-energy Multiplier'!AC$1),0)</f>
        <v>896128758393031.75</v>
      </c>
      <c r="AD23" s="136">
        <f>$C23*VLOOKUP($A23,'Non-energy Multiplier'!$A$1:$AQ$44,COLUMN('Non-energy Multiplier'!AD$1),0)</f>
        <v>896003622048711.38</v>
      </c>
      <c r="AE23" s="136">
        <f>$C23*VLOOKUP($A23,'Non-energy Multiplier'!$A$1:$AQ$44,COLUMN('Non-energy Multiplier'!AE$1),0)</f>
        <v>895878485704390.88</v>
      </c>
      <c r="AF23" s="136">
        <f>$C23*VLOOKUP($A23,'Non-energy Multiplier'!$A$1:$AQ$44,COLUMN('Non-energy Multiplier'!AF$1),0)</f>
        <v>895753349360070.5</v>
      </c>
      <c r="AG23" s="136">
        <f>$C23*VLOOKUP($A23,'Non-energy Multiplier'!$A$1:$AQ$44,COLUMN('Non-energy Multiplier'!AG$1),0)</f>
        <v>895628213015750.13</v>
      </c>
      <c r="AH23" s="136">
        <f>$C23*VLOOKUP($A23,'Non-energy Multiplier'!$A$1:$AQ$44,COLUMN('Non-energy Multiplier'!AH$1),0)</f>
        <v>892450934592797.63</v>
      </c>
      <c r="AI23" s="136">
        <f>$C23*VLOOKUP($A23,'Non-energy Multiplier'!$A$1:$AQ$44,COLUMN('Non-energy Multiplier'!AI$1),0)</f>
        <v>889273656169845.25</v>
      </c>
      <c r="AJ23" s="136">
        <f>$C23*VLOOKUP($A23,'Non-energy Multiplier'!$A$1:$AQ$44,COLUMN('Non-energy Multiplier'!AJ$1),0)</f>
        <v>886096377746892.75</v>
      </c>
      <c r="AK23" s="136">
        <f>$C23*VLOOKUP($A23,'Non-energy Multiplier'!$A$1:$AQ$44,COLUMN('Non-energy Multiplier'!AK$1),0)</f>
        <v>882919099323940.38</v>
      </c>
      <c r="AL23" s="136">
        <f>$C23*VLOOKUP($A23,'Non-energy Multiplier'!$A$1:$AQ$44,COLUMN('Non-energy Multiplier'!AL$1),0)</f>
        <v>879741820900987.88</v>
      </c>
      <c r="AM23" s="136">
        <f>$C23*VLOOKUP($A23,'Non-energy Multiplier'!$A$1:$AQ$44,COLUMN('Non-energy Multiplier'!AM$1),0)</f>
        <v>876003650283818.13</v>
      </c>
      <c r="AN23" s="136">
        <f>$C23*VLOOKUP($A23,'Non-energy Multiplier'!$A$1:$AQ$44,COLUMN('Non-energy Multiplier'!AN$1),0)</f>
        <v>872265479666648.38</v>
      </c>
      <c r="AO23" s="136">
        <f>$C23*VLOOKUP($A23,'Non-energy Multiplier'!$A$1:$AQ$44,COLUMN('Non-energy Multiplier'!AO$1),0)</f>
        <v>868527309049478.63</v>
      </c>
      <c r="AP23" s="136">
        <f>$C23*VLOOKUP($A23,'Non-energy Multiplier'!$A$1:$AQ$44,COLUMN('Non-energy Multiplier'!AP$1),0)</f>
        <v>864789138432308.88</v>
      </c>
      <c r="AQ23" s="136">
        <f>$C23*VLOOKUP($A23,'Non-energy Multiplier'!$A$1:$AQ$44,COLUMN('Non-energy Multiplier'!AQ$1),0)</f>
        <v>861050967815139.13</v>
      </c>
      <c r="AR23" s="136" t="str">
        <f>VLOOKUP($A23,'Sector Match'!$A$1:$B$43,2,0)</f>
        <v>chemicals 20</v>
      </c>
    </row>
    <row r="24" spans="1:44" x14ac:dyDescent="0.2">
      <c r="A24" s="12" t="s">
        <v>22</v>
      </c>
      <c r="B24" s="136">
        <f>'Non-energy Use 2019'!G136</f>
        <v>11234696833.221045</v>
      </c>
      <c r="C24" s="136">
        <f>'Non-energy Use 2020'!G136</f>
        <v>11298987749.510839</v>
      </c>
      <c r="D24" s="136">
        <f>$C24*VLOOKUP($A24,'Non-energy Multiplier'!$A$1:$AQ$44,COLUMN('Non-energy Multiplier'!D$1),0)</f>
        <v>14681952752.548742</v>
      </c>
      <c r="E24" s="136">
        <f>$C24*VLOOKUP($A24,'Non-energy Multiplier'!$A$1:$AQ$44,COLUMN('Non-energy Multiplier'!E$1),0)</f>
        <v>14407307625.282398</v>
      </c>
      <c r="F24" s="136">
        <f>$C24*VLOOKUP($A24,'Non-energy Multiplier'!$A$1:$AQ$44,COLUMN('Non-energy Multiplier'!F$1),0)</f>
        <v>14695609889.598623</v>
      </c>
      <c r="G24" s="136">
        <f>$C24*VLOOKUP($A24,'Non-energy Multiplier'!$A$1:$AQ$44,COLUMN('Non-energy Multiplier'!G$1),0)</f>
        <v>15391935656.960308</v>
      </c>
      <c r="H24" s="136">
        <f>$C24*VLOOKUP($A24,'Non-energy Multiplier'!$A$1:$AQ$44,COLUMN('Non-energy Multiplier'!H$1),0)</f>
        <v>16230675911.758089</v>
      </c>
      <c r="I24" s="136">
        <f>$C24*VLOOKUP($A24,'Non-energy Multiplier'!$A$1:$AQ$44,COLUMN('Non-energy Multiplier'!I$1),0)</f>
        <v>16959374933.264563</v>
      </c>
      <c r="J24" s="136">
        <f>$C24*VLOOKUP($A24,'Non-energy Multiplier'!$A$1:$AQ$44,COLUMN('Non-energy Multiplier'!J$1),0)</f>
        <v>17547932964.250259</v>
      </c>
      <c r="K24" s="136">
        <f>$C24*VLOOKUP($A24,'Non-energy Multiplier'!$A$1:$AQ$44,COLUMN('Non-energy Multiplier'!K$1),0)</f>
        <v>18036539852.749405</v>
      </c>
      <c r="L24" s="136">
        <f>$C24*VLOOKUP($A24,'Non-energy Multiplier'!$A$1:$AQ$44,COLUMN('Non-energy Multiplier'!L$1),0)</f>
        <v>18473954221.210815</v>
      </c>
      <c r="M24" s="136">
        <f>$C24*VLOOKUP($A24,'Non-energy Multiplier'!$A$1:$AQ$44,COLUMN('Non-energy Multiplier'!M$1),0)</f>
        <v>18915338741.296986</v>
      </c>
      <c r="N24" s="136">
        <f>$C24*VLOOKUP($A24,'Non-energy Multiplier'!$A$1:$AQ$44,COLUMN('Non-energy Multiplier'!N$1),0)</f>
        <v>19409458941.154621</v>
      </c>
      <c r="O24" s="136">
        <f>$C24*VLOOKUP($A24,'Non-energy Multiplier'!$A$1:$AQ$44,COLUMN('Non-energy Multiplier'!O$1),0)</f>
        <v>19960523149.172085</v>
      </c>
      <c r="P24" s="136">
        <f>$C24*VLOOKUP($A24,'Non-energy Multiplier'!$A$1:$AQ$44,COLUMN('Non-energy Multiplier'!P$1),0)</f>
        <v>20560464026.12455</v>
      </c>
      <c r="Q24" s="136">
        <f>$C24*VLOOKUP($A24,'Non-energy Multiplier'!$A$1:$AQ$44,COLUMN('Non-energy Multiplier'!Q$1),0)</f>
        <v>21200188557.585773</v>
      </c>
      <c r="R24" s="136">
        <f>$C24*VLOOKUP($A24,'Non-energy Multiplier'!$A$1:$AQ$44,COLUMN('Non-energy Multiplier'!R$1),0)</f>
        <v>21869339770.696777</v>
      </c>
      <c r="S24" s="136">
        <f>$C24*VLOOKUP($A24,'Non-energy Multiplier'!$A$1:$AQ$44,COLUMN('Non-energy Multiplier'!S$1),0)</f>
        <v>22557997953.32494</v>
      </c>
      <c r="T24" s="136">
        <f>$C24*VLOOKUP($A24,'Non-energy Multiplier'!$A$1:$AQ$44,COLUMN('Non-energy Multiplier'!T$1),0)</f>
        <v>23262697631.890053</v>
      </c>
      <c r="U24" s="136">
        <f>$C24*VLOOKUP($A24,'Non-energy Multiplier'!$A$1:$AQ$44,COLUMN('Non-energy Multiplier'!U$1),0)</f>
        <v>23981504661.685043</v>
      </c>
      <c r="V24" s="136">
        <f>$C24*VLOOKUP($A24,'Non-energy Multiplier'!$A$1:$AQ$44,COLUMN('Non-energy Multiplier'!V$1),0)</f>
        <v>24712222101.952698</v>
      </c>
      <c r="W24" s="136">
        <f>$C24*VLOOKUP($A24,'Non-energy Multiplier'!$A$1:$AQ$44,COLUMN('Non-energy Multiplier'!W$1),0)</f>
        <v>25452378565.973415</v>
      </c>
      <c r="X24" s="136">
        <f>$C24*VLOOKUP($A24,'Non-energy Multiplier'!$A$1:$AQ$44,COLUMN('Non-energy Multiplier'!X$1),0)</f>
        <v>26199218858.067818</v>
      </c>
      <c r="Y24" s="136">
        <f>$C24*VLOOKUP($A24,'Non-energy Multiplier'!$A$1:$AQ$44,COLUMN('Non-energy Multiplier'!Y$1),0)</f>
        <v>26949697362.416908</v>
      </c>
      <c r="Z24" s="136">
        <f>$C24*VLOOKUP($A24,'Non-energy Multiplier'!$A$1:$AQ$44,COLUMN('Non-energy Multiplier'!Z$1),0)</f>
        <v>27700474667.423996</v>
      </c>
      <c r="AA24" s="136">
        <f>$C24*VLOOKUP($A24,'Non-energy Multiplier'!$A$1:$AQ$44,COLUMN('Non-energy Multiplier'!AA$1),0)</f>
        <v>28447917919.179768</v>
      </c>
      <c r="AB24" s="136">
        <f>$C24*VLOOKUP($A24,'Non-energy Multiplier'!$A$1:$AQ$44,COLUMN('Non-energy Multiplier'!AB$1),0)</f>
        <v>29188105396.569969</v>
      </c>
      <c r="AC24" s="136">
        <f>$C24*VLOOKUP($A24,'Non-energy Multiplier'!$A$1:$AQ$44,COLUMN('Non-energy Multiplier'!AC$1),0)</f>
        <v>29916835786.824696</v>
      </c>
      <c r="AD24" s="136">
        <f>$C24*VLOOKUP($A24,'Non-energy Multiplier'!$A$1:$AQ$44,COLUMN('Non-energy Multiplier'!AD$1),0)</f>
        <v>30629642612.049232</v>
      </c>
      <c r="AE24" s="136">
        <f>$C24*VLOOKUP($A24,'Non-energy Multiplier'!$A$1:$AQ$44,COLUMN('Non-energy Multiplier'!AE$1),0)</f>
        <v>31321814212.859577</v>
      </c>
      <c r="AF24" s="136">
        <f>$C24*VLOOKUP($A24,'Non-energy Multiplier'!$A$1:$AQ$44,COLUMN('Non-energy Multiplier'!AF$1),0)</f>
        <v>31988419633.269043</v>
      </c>
      <c r="AG24" s="136">
        <f>$C24*VLOOKUP($A24,'Non-energy Multiplier'!$A$1:$AQ$44,COLUMN('Non-energy Multiplier'!AG$1),0)</f>
        <v>32624340670.404205</v>
      </c>
      <c r="AH24" s="136">
        <f>$C24*VLOOKUP($A24,'Non-energy Multiplier'!$A$1:$AQ$44,COLUMN('Non-energy Multiplier'!AH$1),0)</f>
        <v>33224310252.861515</v>
      </c>
      <c r="AI24" s="136">
        <f>$C24*VLOOKUP($A24,'Non-energy Multiplier'!$A$1:$AQ$44,COLUMN('Non-energy Multiplier'!AI$1),0)</f>
        <v>33782957192.548176</v>
      </c>
      <c r="AJ24" s="136">
        <f>$C24*VLOOKUP($A24,'Non-energy Multiplier'!$A$1:$AQ$44,COLUMN('Non-energy Multiplier'!AJ$1),0)</f>
        <v>34294857217.323875</v>
      </c>
      <c r="AK24" s="136">
        <f>$C24*VLOOKUP($A24,'Non-energy Multiplier'!$A$1:$AQ$44,COLUMN('Non-energy Multiplier'!AK$1),0)</f>
        <v>34754590037.092072</v>
      </c>
      <c r="AL24" s="136">
        <f>$C24*VLOOKUP($A24,'Non-energy Multiplier'!$A$1:$AQ$44,COLUMN('Non-energy Multiplier'!AL$1),0)</f>
        <v>35156802026.457878</v>
      </c>
      <c r="AM24" s="136">
        <f>$C24*VLOOKUP($A24,'Non-energy Multiplier'!$A$1:$AQ$44,COLUMN('Non-energy Multiplier'!AM$1),0)</f>
        <v>35496273925.841217</v>
      </c>
      <c r="AN24" s="136">
        <f>$C24*VLOOKUP($A24,'Non-energy Multiplier'!$A$1:$AQ$44,COLUMN('Non-energy Multiplier'!AN$1),0)</f>
        <v>35767992774.101784</v>
      </c>
      <c r="AO24" s="136">
        <f>$C24*VLOOKUP($A24,'Non-energy Multiplier'!$A$1:$AQ$44,COLUMN('Non-energy Multiplier'!AO$1),0)</f>
        <v>35967227094.329361</v>
      </c>
      <c r="AP24" s="136">
        <f>$C24*VLOOKUP($A24,'Non-energy Multiplier'!$A$1:$AQ$44,COLUMN('Non-energy Multiplier'!AP$1),0)</f>
        <v>36089604166.328354</v>
      </c>
      <c r="AQ24" s="136">
        <f>$C24*VLOOKUP($A24,'Non-energy Multiplier'!$A$1:$AQ$44,COLUMN('Non-energy Multiplier'!AQ$1),0)</f>
        <v>36131188041.114738</v>
      </c>
      <c r="AR24" s="136">
        <f>VLOOKUP($A24,'Sector Match'!$A$1:$B$43,2,0)</f>
        <v>0</v>
      </c>
    </row>
    <row r="25" spans="1:44" x14ac:dyDescent="0.2">
      <c r="A25" s="12" t="s">
        <v>23</v>
      </c>
      <c r="B25" s="136">
        <f>'Non-energy Use 2019'!G137</f>
        <v>0</v>
      </c>
      <c r="C25" s="136">
        <f>'Non-energy Use 2020'!G137</f>
        <v>0</v>
      </c>
      <c r="D25" s="136">
        <f>$C25*VLOOKUP($A25,'Non-energy Multiplier'!$A$1:$AQ$44,COLUMN('Non-energy Multiplier'!D$1),0)</f>
        <v>0</v>
      </c>
      <c r="E25" s="136">
        <f>$C25*VLOOKUP($A25,'Non-energy Multiplier'!$A$1:$AQ$44,COLUMN('Non-energy Multiplier'!E$1),0)</f>
        <v>0</v>
      </c>
      <c r="F25" s="136">
        <f>$C25*VLOOKUP($A25,'Non-energy Multiplier'!$A$1:$AQ$44,COLUMN('Non-energy Multiplier'!F$1),0)</f>
        <v>0</v>
      </c>
      <c r="G25" s="136">
        <f>$C25*VLOOKUP($A25,'Non-energy Multiplier'!$A$1:$AQ$44,COLUMN('Non-energy Multiplier'!G$1),0)</f>
        <v>0</v>
      </c>
      <c r="H25" s="136">
        <f>$C25*VLOOKUP($A25,'Non-energy Multiplier'!$A$1:$AQ$44,COLUMN('Non-energy Multiplier'!H$1),0)</f>
        <v>0</v>
      </c>
      <c r="I25" s="136">
        <f>$C25*VLOOKUP($A25,'Non-energy Multiplier'!$A$1:$AQ$44,COLUMN('Non-energy Multiplier'!I$1),0)</f>
        <v>0</v>
      </c>
      <c r="J25" s="136">
        <f>$C25*VLOOKUP($A25,'Non-energy Multiplier'!$A$1:$AQ$44,COLUMN('Non-energy Multiplier'!J$1),0)</f>
        <v>0</v>
      </c>
      <c r="K25" s="136">
        <f>$C25*VLOOKUP($A25,'Non-energy Multiplier'!$A$1:$AQ$44,COLUMN('Non-energy Multiplier'!K$1),0)</f>
        <v>0</v>
      </c>
      <c r="L25" s="136">
        <f>$C25*VLOOKUP($A25,'Non-energy Multiplier'!$A$1:$AQ$44,COLUMN('Non-energy Multiplier'!L$1),0)</f>
        <v>0</v>
      </c>
      <c r="M25" s="136">
        <f>$C25*VLOOKUP($A25,'Non-energy Multiplier'!$A$1:$AQ$44,COLUMN('Non-energy Multiplier'!M$1),0)</f>
        <v>0</v>
      </c>
      <c r="N25" s="136">
        <f>$C25*VLOOKUP($A25,'Non-energy Multiplier'!$A$1:$AQ$44,COLUMN('Non-energy Multiplier'!N$1),0)</f>
        <v>0</v>
      </c>
      <c r="O25" s="136">
        <f>$C25*VLOOKUP($A25,'Non-energy Multiplier'!$A$1:$AQ$44,COLUMN('Non-energy Multiplier'!O$1),0)</f>
        <v>0</v>
      </c>
      <c r="P25" s="136">
        <f>$C25*VLOOKUP($A25,'Non-energy Multiplier'!$A$1:$AQ$44,COLUMN('Non-energy Multiplier'!P$1),0)</f>
        <v>0</v>
      </c>
      <c r="Q25" s="136">
        <f>$C25*VLOOKUP($A25,'Non-energy Multiplier'!$A$1:$AQ$44,COLUMN('Non-energy Multiplier'!Q$1),0)</f>
        <v>0</v>
      </c>
      <c r="R25" s="136">
        <f>$C25*VLOOKUP($A25,'Non-energy Multiplier'!$A$1:$AQ$44,COLUMN('Non-energy Multiplier'!R$1),0)</f>
        <v>0</v>
      </c>
      <c r="S25" s="136">
        <f>$C25*VLOOKUP($A25,'Non-energy Multiplier'!$A$1:$AQ$44,COLUMN('Non-energy Multiplier'!S$1),0)</f>
        <v>0</v>
      </c>
      <c r="T25" s="136">
        <f>$C25*VLOOKUP($A25,'Non-energy Multiplier'!$A$1:$AQ$44,COLUMN('Non-energy Multiplier'!T$1),0)</f>
        <v>0</v>
      </c>
      <c r="U25" s="136">
        <f>$C25*VLOOKUP($A25,'Non-energy Multiplier'!$A$1:$AQ$44,COLUMN('Non-energy Multiplier'!U$1),0)</f>
        <v>0</v>
      </c>
      <c r="V25" s="136">
        <f>$C25*VLOOKUP($A25,'Non-energy Multiplier'!$A$1:$AQ$44,COLUMN('Non-energy Multiplier'!V$1),0)</f>
        <v>0</v>
      </c>
      <c r="W25" s="136">
        <f>$C25*VLOOKUP($A25,'Non-energy Multiplier'!$A$1:$AQ$44,COLUMN('Non-energy Multiplier'!W$1),0)</f>
        <v>0</v>
      </c>
      <c r="X25" s="136">
        <f>$C25*VLOOKUP($A25,'Non-energy Multiplier'!$A$1:$AQ$44,COLUMN('Non-energy Multiplier'!X$1),0)</f>
        <v>0</v>
      </c>
      <c r="Y25" s="136">
        <f>$C25*VLOOKUP($A25,'Non-energy Multiplier'!$A$1:$AQ$44,COLUMN('Non-energy Multiplier'!Y$1),0)</f>
        <v>0</v>
      </c>
      <c r="Z25" s="136">
        <f>$C25*VLOOKUP($A25,'Non-energy Multiplier'!$A$1:$AQ$44,COLUMN('Non-energy Multiplier'!Z$1),0)</f>
        <v>0</v>
      </c>
      <c r="AA25" s="136">
        <f>$C25*VLOOKUP($A25,'Non-energy Multiplier'!$A$1:$AQ$44,COLUMN('Non-energy Multiplier'!AA$1),0)</f>
        <v>0</v>
      </c>
      <c r="AB25" s="136">
        <f>$C25*VLOOKUP($A25,'Non-energy Multiplier'!$A$1:$AQ$44,COLUMN('Non-energy Multiplier'!AB$1),0)</f>
        <v>0</v>
      </c>
      <c r="AC25" s="136">
        <f>$C25*VLOOKUP($A25,'Non-energy Multiplier'!$A$1:$AQ$44,COLUMN('Non-energy Multiplier'!AC$1),0)</f>
        <v>0</v>
      </c>
      <c r="AD25" s="136">
        <f>$C25*VLOOKUP($A25,'Non-energy Multiplier'!$A$1:$AQ$44,COLUMN('Non-energy Multiplier'!AD$1),0)</f>
        <v>0</v>
      </c>
      <c r="AE25" s="136">
        <f>$C25*VLOOKUP($A25,'Non-energy Multiplier'!$A$1:$AQ$44,COLUMN('Non-energy Multiplier'!AE$1),0)</f>
        <v>0</v>
      </c>
      <c r="AF25" s="136">
        <f>$C25*VLOOKUP($A25,'Non-energy Multiplier'!$A$1:$AQ$44,COLUMN('Non-energy Multiplier'!AF$1),0)</f>
        <v>0</v>
      </c>
      <c r="AG25" s="136">
        <f>$C25*VLOOKUP($A25,'Non-energy Multiplier'!$A$1:$AQ$44,COLUMN('Non-energy Multiplier'!AG$1),0)</f>
        <v>0</v>
      </c>
      <c r="AH25" s="136">
        <f>$C25*VLOOKUP($A25,'Non-energy Multiplier'!$A$1:$AQ$44,COLUMN('Non-energy Multiplier'!AH$1),0)</f>
        <v>0</v>
      </c>
      <c r="AI25" s="136">
        <f>$C25*VLOOKUP($A25,'Non-energy Multiplier'!$A$1:$AQ$44,COLUMN('Non-energy Multiplier'!AI$1),0)</f>
        <v>0</v>
      </c>
      <c r="AJ25" s="136">
        <f>$C25*VLOOKUP($A25,'Non-energy Multiplier'!$A$1:$AQ$44,COLUMN('Non-energy Multiplier'!AJ$1),0)</f>
        <v>0</v>
      </c>
      <c r="AK25" s="136">
        <f>$C25*VLOOKUP($A25,'Non-energy Multiplier'!$A$1:$AQ$44,COLUMN('Non-energy Multiplier'!AK$1),0)</f>
        <v>0</v>
      </c>
      <c r="AL25" s="136">
        <f>$C25*VLOOKUP($A25,'Non-energy Multiplier'!$A$1:$AQ$44,COLUMN('Non-energy Multiplier'!AL$1),0)</f>
        <v>0</v>
      </c>
      <c r="AM25" s="136">
        <f>$C25*VLOOKUP($A25,'Non-energy Multiplier'!$A$1:$AQ$44,COLUMN('Non-energy Multiplier'!AM$1),0)</f>
        <v>0</v>
      </c>
      <c r="AN25" s="136">
        <f>$C25*VLOOKUP($A25,'Non-energy Multiplier'!$A$1:$AQ$44,COLUMN('Non-energy Multiplier'!AN$1),0)</f>
        <v>0</v>
      </c>
      <c r="AO25" s="136">
        <f>$C25*VLOOKUP($A25,'Non-energy Multiplier'!$A$1:$AQ$44,COLUMN('Non-energy Multiplier'!AO$1),0)</f>
        <v>0</v>
      </c>
      <c r="AP25" s="136">
        <f>$C25*VLOOKUP($A25,'Non-energy Multiplier'!$A$1:$AQ$44,COLUMN('Non-energy Multiplier'!AP$1),0)</f>
        <v>0</v>
      </c>
      <c r="AQ25" s="136">
        <f>$C25*VLOOKUP($A25,'Non-energy Multiplier'!$A$1:$AQ$44,COLUMN('Non-energy Multiplier'!AQ$1),0)</f>
        <v>0</v>
      </c>
      <c r="AR25" s="136" t="str">
        <f>VLOOKUP($A25,'Sector Match'!$A$1:$B$43,2,0)</f>
        <v>chemicals 20</v>
      </c>
    </row>
    <row r="26" spans="1:44" x14ac:dyDescent="0.2">
      <c r="A26" s="12" t="s">
        <v>24</v>
      </c>
      <c r="B26" s="136">
        <f>'Non-energy Use 2019'!G138</f>
        <v>0</v>
      </c>
      <c r="C26" s="136">
        <f>'Non-energy Use 2020'!G138</f>
        <v>0</v>
      </c>
      <c r="D26" s="136">
        <f>$C26*VLOOKUP($A26,'Non-energy Multiplier'!$A$1:$AQ$44,COLUMN('Non-energy Multiplier'!D$1),0)</f>
        <v>0</v>
      </c>
      <c r="E26" s="136">
        <f>$C26*VLOOKUP($A26,'Non-energy Multiplier'!$A$1:$AQ$44,COLUMN('Non-energy Multiplier'!E$1),0)</f>
        <v>0</v>
      </c>
      <c r="F26" s="136">
        <f>$C26*VLOOKUP($A26,'Non-energy Multiplier'!$A$1:$AQ$44,COLUMN('Non-energy Multiplier'!F$1),0)</f>
        <v>0</v>
      </c>
      <c r="G26" s="136">
        <f>$C26*VLOOKUP($A26,'Non-energy Multiplier'!$A$1:$AQ$44,COLUMN('Non-energy Multiplier'!G$1),0)</f>
        <v>0</v>
      </c>
      <c r="H26" s="136">
        <f>$C26*VLOOKUP($A26,'Non-energy Multiplier'!$A$1:$AQ$44,COLUMN('Non-energy Multiplier'!H$1),0)</f>
        <v>0</v>
      </c>
      <c r="I26" s="136">
        <f>$C26*VLOOKUP($A26,'Non-energy Multiplier'!$A$1:$AQ$44,COLUMN('Non-energy Multiplier'!I$1),0)</f>
        <v>0</v>
      </c>
      <c r="J26" s="136">
        <f>$C26*VLOOKUP($A26,'Non-energy Multiplier'!$A$1:$AQ$44,COLUMN('Non-energy Multiplier'!J$1),0)</f>
        <v>0</v>
      </c>
      <c r="K26" s="136">
        <f>$C26*VLOOKUP($A26,'Non-energy Multiplier'!$A$1:$AQ$44,COLUMN('Non-energy Multiplier'!K$1),0)</f>
        <v>0</v>
      </c>
      <c r="L26" s="136">
        <f>$C26*VLOOKUP($A26,'Non-energy Multiplier'!$A$1:$AQ$44,COLUMN('Non-energy Multiplier'!L$1),0)</f>
        <v>0</v>
      </c>
      <c r="M26" s="136">
        <f>$C26*VLOOKUP($A26,'Non-energy Multiplier'!$A$1:$AQ$44,COLUMN('Non-energy Multiplier'!M$1),0)</f>
        <v>0</v>
      </c>
      <c r="N26" s="136">
        <f>$C26*VLOOKUP($A26,'Non-energy Multiplier'!$A$1:$AQ$44,COLUMN('Non-energy Multiplier'!N$1),0)</f>
        <v>0</v>
      </c>
      <c r="O26" s="136">
        <f>$C26*VLOOKUP($A26,'Non-energy Multiplier'!$A$1:$AQ$44,COLUMN('Non-energy Multiplier'!O$1),0)</f>
        <v>0</v>
      </c>
      <c r="P26" s="136">
        <f>$C26*VLOOKUP($A26,'Non-energy Multiplier'!$A$1:$AQ$44,COLUMN('Non-energy Multiplier'!P$1),0)</f>
        <v>0</v>
      </c>
      <c r="Q26" s="136">
        <f>$C26*VLOOKUP($A26,'Non-energy Multiplier'!$A$1:$AQ$44,COLUMN('Non-energy Multiplier'!Q$1),0)</f>
        <v>0</v>
      </c>
      <c r="R26" s="136">
        <f>$C26*VLOOKUP($A26,'Non-energy Multiplier'!$A$1:$AQ$44,COLUMN('Non-energy Multiplier'!R$1),0)</f>
        <v>0</v>
      </c>
      <c r="S26" s="136">
        <f>$C26*VLOOKUP($A26,'Non-energy Multiplier'!$A$1:$AQ$44,COLUMN('Non-energy Multiplier'!S$1),0)</f>
        <v>0</v>
      </c>
      <c r="T26" s="136">
        <f>$C26*VLOOKUP($A26,'Non-energy Multiplier'!$A$1:$AQ$44,COLUMN('Non-energy Multiplier'!T$1),0)</f>
        <v>0</v>
      </c>
      <c r="U26" s="136">
        <f>$C26*VLOOKUP($A26,'Non-energy Multiplier'!$A$1:$AQ$44,COLUMN('Non-energy Multiplier'!U$1),0)</f>
        <v>0</v>
      </c>
      <c r="V26" s="136">
        <f>$C26*VLOOKUP($A26,'Non-energy Multiplier'!$A$1:$AQ$44,COLUMN('Non-energy Multiplier'!V$1),0)</f>
        <v>0</v>
      </c>
      <c r="W26" s="136">
        <f>$C26*VLOOKUP($A26,'Non-energy Multiplier'!$A$1:$AQ$44,COLUMN('Non-energy Multiplier'!W$1),0)</f>
        <v>0</v>
      </c>
      <c r="X26" s="136">
        <f>$C26*VLOOKUP($A26,'Non-energy Multiplier'!$A$1:$AQ$44,COLUMN('Non-energy Multiplier'!X$1),0)</f>
        <v>0</v>
      </c>
      <c r="Y26" s="136">
        <f>$C26*VLOOKUP($A26,'Non-energy Multiplier'!$A$1:$AQ$44,COLUMN('Non-energy Multiplier'!Y$1),0)</f>
        <v>0</v>
      </c>
      <c r="Z26" s="136">
        <f>$C26*VLOOKUP($A26,'Non-energy Multiplier'!$A$1:$AQ$44,COLUMN('Non-energy Multiplier'!Z$1),0)</f>
        <v>0</v>
      </c>
      <c r="AA26" s="136">
        <f>$C26*VLOOKUP($A26,'Non-energy Multiplier'!$A$1:$AQ$44,COLUMN('Non-energy Multiplier'!AA$1),0)</f>
        <v>0</v>
      </c>
      <c r="AB26" s="136">
        <f>$C26*VLOOKUP($A26,'Non-energy Multiplier'!$A$1:$AQ$44,COLUMN('Non-energy Multiplier'!AB$1),0)</f>
        <v>0</v>
      </c>
      <c r="AC26" s="136">
        <f>$C26*VLOOKUP($A26,'Non-energy Multiplier'!$A$1:$AQ$44,COLUMN('Non-energy Multiplier'!AC$1),0)</f>
        <v>0</v>
      </c>
      <c r="AD26" s="136">
        <f>$C26*VLOOKUP($A26,'Non-energy Multiplier'!$A$1:$AQ$44,COLUMN('Non-energy Multiplier'!AD$1),0)</f>
        <v>0</v>
      </c>
      <c r="AE26" s="136">
        <f>$C26*VLOOKUP($A26,'Non-energy Multiplier'!$A$1:$AQ$44,COLUMN('Non-energy Multiplier'!AE$1),0)</f>
        <v>0</v>
      </c>
      <c r="AF26" s="136">
        <f>$C26*VLOOKUP($A26,'Non-energy Multiplier'!$A$1:$AQ$44,COLUMN('Non-energy Multiplier'!AF$1),0)</f>
        <v>0</v>
      </c>
      <c r="AG26" s="136">
        <f>$C26*VLOOKUP($A26,'Non-energy Multiplier'!$A$1:$AQ$44,COLUMN('Non-energy Multiplier'!AG$1),0)</f>
        <v>0</v>
      </c>
      <c r="AH26" s="136">
        <f>$C26*VLOOKUP($A26,'Non-energy Multiplier'!$A$1:$AQ$44,COLUMN('Non-energy Multiplier'!AH$1),0)</f>
        <v>0</v>
      </c>
      <c r="AI26" s="136">
        <f>$C26*VLOOKUP($A26,'Non-energy Multiplier'!$A$1:$AQ$44,COLUMN('Non-energy Multiplier'!AI$1),0)</f>
        <v>0</v>
      </c>
      <c r="AJ26" s="136">
        <f>$C26*VLOOKUP($A26,'Non-energy Multiplier'!$A$1:$AQ$44,COLUMN('Non-energy Multiplier'!AJ$1),0)</f>
        <v>0</v>
      </c>
      <c r="AK26" s="136">
        <f>$C26*VLOOKUP($A26,'Non-energy Multiplier'!$A$1:$AQ$44,COLUMN('Non-energy Multiplier'!AK$1),0)</f>
        <v>0</v>
      </c>
      <c r="AL26" s="136">
        <f>$C26*VLOOKUP($A26,'Non-energy Multiplier'!$A$1:$AQ$44,COLUMN('Non-energy Multiplier'!AL$1),0)</f>
        <v>0</v>
      </c>
      <c r="AM26" s="136">
        <f>$C26*VLOOKUP($A26,'Non-energy Multiplier'!$A$1:$AQ$44,COLUMN('Non-energy Multiplier'!AM$1),0)</f>
        <v>0</v>
      </c>
      <c r="AN26" s="136">
        <f>$C26*VLOOKUP($A26,'Non-energy Multiplier'!$A$1:$AQ$44,COLUMN('Non-energy Multiplier'!AN$1),0)</f>
        <v>0</v>
      </c>
      <c r="AO26" s="136">
        <f>$C26*VLOOKUP($A26,'Non-energy Multiplier'!$A$1:$AQ$44,COLUMN('Non-energy Multiplier'!AO$1),0)</f>
        <v>0</v>
      </c>
      <c r="AP26" s="136">
        <f>$C26*VLOOKUP($A26,'Non-energy Multiplier'!$A$1:$AQ$44,COLUMN('Non-energy Multiplier'!AP$1),0)</f>
        <v>0</v>
      </c>
      <c r="AQ26" s="136">
        <f>$C26*VLOOKUP($A26,'Non-energy Multiplier'!$A$1:$AQ$44,COLUMN('Non-energy Multiplier'!AQ$1),0)</f>
        <v>0</v>
      </c>
      <c r="AR26" s="136" t="str">
        <f>VLOOKUP($A26,'Sector Match'!$A$1:$B$43,2,0)</f>
        <v>rubber and plastic products 22</v>
      </c>
    </row>
    <row r="27" spans="1:44" x14ac:dyDescent="0.2">
      <c r="A27" s="12" t="s">
        <v>25</v>
      </c>
      <c r="B27" s="136">
        <f>'Non-energy Use 2019'!G139</f>
        <v>697017439238777</v>
      </c>
      <c r="C27" s="136">
        <f>'Non-energy Use 2020'!G139</f>
        <v>762918104282268.25</v>
      </c>
      <c r="D27" s="136">
        <f>$C27*VLOOKUP($A27,'Non-energy Multiplier'!$A$1:$AQ$44,COLUMN('Non-energy Multiplier'!D$1),0)</f>
        <v>759342635085819</v>
      </c>
      <c r="E27" s="136">
        <f>$C27*VLOOKUP($A27,'Non-energy Multiplier'!$A$1:$AQ$44,COLUMN('Non-energy Multiplier'!E$1),0)</f>
        <v>683051007833091.5</v>
      </c>
      <c r="F27" s="136">
        <f>$C27*VLOOKUP($A27,'Non-energy Multiplier'!$A$1:$AQ$44,COLUMN('Non-energy Multiplier'!F$1),0)</f>
        <v>712497918087772.88</v>
      </c>
      <c r="G27" s="136">
        <f>$C27*VLOOKUP($A27,'Non-energy Multiplier'!$A$1:$AQ$44,COLUMN('Non-energy Multiplier'!G$1),0)</f>
        <v>741944828342454.38</v>
      </c>
      <c r="H27" s="136">
        <f>$C27*VLOOKUP($A27,'Non-energy Multiplier'!$A$1:$AQ$44,COLUMN('Non-energy Multiplier'!H$1),0)</f>
        <v>771391738597135.75</v>
      </c>
      <c r="I27" s="136">
        <f>$C27*VLOOKUP($A27,'Non-energy Multiplier'!$A$1:$AQ$44,COLUMN('Non-energy Multiplier'!I$1),0)</f>
        <v>781172312977479.38</v>
      </c>
      <c r="J27" s="136">
        <f>$C27*VLOOKUP($A27,'Non-energy Multiplier'!$A$1:$AQ$44,COLUMN('Non-energy Multiplier'!J$1),0)</f>
        <v>790952887357823.13</v>
      </c>
      <c r="K27" s="136">
        <f>$C27*VLOOKUP($A27,'Non-energy Multiplier'!$A$1:$AQ$44,COLUMN('Non-energy Multiplier'!K$1),0)</f>
        <v>800733461738167</v>
      </c>
      <c r="L27" s="136">
        <f>$C27*VLOOKUP($A27,'Non-energy Multiplier'!$A$1:$AQ$44,COLUMN('Non-energy Multiplier'!L$1),0)</f>
        <v>810514036118510.63</v>
      </c>
      <c r="M27" s="136">
        <f>$C27*VLOOKUP($A27,'Non-energy Multiplier'!$A$1:$AQ$44,COLUMN('Non-energy Multiplier'!M$1),0)</f>
        <v>820294610498854.5</v>
      </c>
      <c r="N27" s="136">
        <f>$C27*VLOOKUP($A27,'Non-energy Multiplier'!$A$1:$AQ$44,COLUMN('Non-energy Multiplier'!N$1),0)</f>
        <v>811011475650877.13</v>
      </c>
      <c r="O27" s="136">
        <f>$C27*VLOOKUP($A27,'Non-energy Multiplier'!$A$1:$AQ$44,COLUMN('Non-energy Multiplier'!O$1),0)</f>
        <v>801728340802899.63</v>
      </c>
      <c r="P27" s="136">
        <f>$C27*VLOOKUP($A27,'Non-energy Multiplier'!$A$1:$AQ$44,COLUMN('Non-energy Multiplier'!P$1),0)</f>
        <v>792445205954922.25</v>
      </c>
      <c r="Q27" s="136">
        <f>$C27*VLOOKUP($A27,'Non-energy Multiplier'!$A$1:$AQ$44,COLUMN('Non-energy Multiplier'!Q$1),0)</f>
        <v>783162071106945</v>
      </c>
      <c r="R27" s="136">
        <f>$C27*VLOOKUP($A27,'Non-energy Multiplier'!$A$1:$AQ$44,COLUMN('Non-energy Multiplier'!R$1),0)</f>
        <v>773878936258967.63</v>
      </c>
      <c r="S27" s="136">
        <f>$C27*VLOOKUP($A27,'Non-energy Multiplier'!$A$1:$AQ$44,COLUMN('Non-energy Multiplier'!S$1),0)</f>
        <v>760628300599700.88</v>
      </c>
      <c r="T27" s="136">
        <f>$C27*VLOOKUP($A27,'Non-energy Multiplier'!$A$1:$AQ$44,COLUMN('Non-energy Multiplier'!T$1),0)</f>
        <v>747377664940434.13</v>
      </c>
      <c r="U27" s="136">
        <f>$C27*VLOOKUP($A27,'Non-energy Multiplier'!$A$1:$AQ$44,COLUMN('Non-energy Multiplier'!U$1),0)</f>
        <v>734127029281167.5</v>
      </c>
      <c r="V27" s="136">
        <f>$C27*VLOOKUP($A27,'Non-energy Multiplier'!$A$1:$AQ$44,COLUMN('Non-energy Multiplier'!V$1),0)</f>
        <v>720876393621900.88</v>
      </c>
      <c r="W27" s="136">
        <f>$C27*VLOOKUP($A27,'Non-energy Multiplier'!$A$1:$AQ$44,COLUMN('Non-energy Multiplier'!W$1),0)</f>
        <v>707625757962634.13</v>
      </c>
      <c r="X27" s="136">
        <f>$C27*VLOOKUP($A27,'Non-energy Multiplier'!$A$1:$AQ$44,COLUMN('Non-energy Multiplier'!X$1),0)</f>
        <v>689453594949327.13</v>
      </c>
      <c r="Y27" s="136">
        <f>$C27*VLOOKUP($A27,'Non-energy Multiplier'!$A$1:$AQ$44,COLUMN('Non-energy Multiplier'!Y$1),0)</f>
        <v>671281431936020.25</v>
      </c>
      <c r="Z27" s="136">
        <f>$C27*VLOOKUP($A27,'Non-energy Multiplier'!$A$1:$AQ$44,COLUMN('Non-energy Multiplier'!Z$1),0)</f>
        <v>653109268922713.25</v>
      </c>
      <c r="AA27" s="136">
        <f>$C27*VLOOKUP($A27,'Non-energy Multiplier'!$A$1:$AQ$44,COLUMN('Non-energy Multiplier'!AA$1),0)</f>
        <v>634937105909406.25</v>
      </c>
      <c r="AB27" s="136">
        <f>$C27*VLOOKUP($A27,'Non-energy Multiplier'!$A$1:$AQ$44,COLUMN('Non-energy Multiplier'!AB$1),0)</f>
        <v>616764942896099.25</v>
      </c>
      <c r="AC27" s="136">
        <f>$C27*VLOOKUP($A27,'Non-energy Multiplier'!$A$1:$AQ$44,COLUMN('Non-energy Multiplier'!AC$1),0)</f>
        <v>602733303140122</v>
      </c>
      <c r="AD27" s="136">
        <f>$C27*VLOOKUP($A27,'Non-energy Multiplier'!$A$1:$AQ$44,COLUMN('Non-energy Multiplier'!AD$1),0)</f>
        <v>588701663384144.88</v>
      </c>
      <c r="AE27" s="136">
        <f>$C27*VLOOKUP($A27,'Non-energy Multiplier'!$A$1:$AQ$44,COLUMN('Non-energy Multiplier'!AE$1),0)</f>
        <v>574670023628167.75</v>
      </c>
      <c r="AF27" s="136">
        <f>$C27*VLOOKUP($A27,'Non-energy Multiplier'!$A$1:$AQ$44,COLUMN('Non-energy Multiplier'!AF$1),0)</f>
        <v>560638383872190.56</v>
      </c>
      <c r="AG27" s="136">
        <f>$C27*VLOOKUP($A27,'Non-energy Multiplier'!$A$1:$AQ$44,COLUMN('Non-energy Multiplier'!AG$1),0)</f>
        <v>546606744116213.38</v>
      </c>
      <c r="AH27" s="136">
        <f>$C27*VLOOKUP($A27,'Non-energy Multiplier'!$A$1:$AQ$44,COLUMN('Non-energy Multiplier'!AH$1),0)</f>
        <v>538167093692683.38</v>
      </c>
      <c r="AI27" s="136">
        <f>$C27*VLOOKUP($A27,'Non-energy Multiplier'!$A$1:$AQ$44,COLUMN('Non-energy Multiplier'!AI$1),0)</f>
        <v>529727443269153.25</v>
      </c>
      <c r="AJ27" s="136">
        <f>$C27*VLOOKUP($A27,'Non-energy Multiplier'!$A$1:$AQ$44,COLUMN('Non-energy Multiplier'!AJ$1),0)</f>
        <v>521287792845623.25</v>
      </c>
      <c r="AK27" s="136">
        <f>$C27*VLOOKUP($A27,'Non-energy Multiplier'!$A$1:$AQ$44,COLUMN('Non-energy Multiplier'!AK$1),0)</f>
        <v>512848142422093.19</v>
      </c>
      <c r="AL27" s="136">
        <f>$C27*VLOOKUP($A27,'Non-energy Multiplier'!$A$1:$AQ$44,COLUMN('Non-energy Multiplier'!AL$1),0)</f>
        <v>504408491998563.19</v>
      </c>
      <c r="AM27" s="136">
        <f>$C27*VLOOKUP($A27,'Non-energy Multiplier'!$A$1:$AQ$44,COLUMN('Non-energy Multiplier'!AM$1),0)</f>
        <v>500194796241522.19</v>
      </c>
      <c r="AN27" s="136">
        <f>$C27*VLOOKUP($A27,'Non-energy Multiplier'!$A$1:$AQ$44,COLUMN('Non-energy Multiplier'!AN$1),0)</f>
        <v>495981100484481.13</v>
      </c>
      <c r="AO27" s="136">
        <f>$C27*VLOOKUP($A27,'Non-energy Multiplier'!$A$1:$AQ$44,COLUMN('Non-energy Multiplier'!AO$1),0)</f>
        <v>491767404727440.13</v>
      </c>
      <c r="AP27" s="136">
        <f>$C27*VLOOKUP($A27,'Non-energy Multiplier'!$A$1:$AQ$44,COLUMN('Non-energy Multiplier'!AP$1),0)</f>
        <v>487553708970399.13</v>
      </c>
      <c r="AQ27" s="136">
        <f>$C27*VLOOKUP($A27,'Non-energy Multiplier'!$A$1:$AQ$44,COLUMN('Non-energy Multiplier'!AQ$1),0)</f>
        <v>483340013213358</v>
      </c>
      <c r="AR27" s="136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6">
        <f>'Non-energy Use 2019'!G140</f>
        <v>0</v>
      </c>
      <c r="C28" s="136">
        <f>'Non-energy Use 2020'!G140</f>
        <v>0</v>
      </c>
      <c r="D28" s="136">
        <f>$C28*VLOOKUP($A28,'Non-energy Multiplier'!$A$1:$AQ$44,COLUMN('Non-energy Multiplier'!D$1),0)</f>
        <v>0</v>
      </c>
      <c r="E28" s="136">
        <f>$C28*VLOOKUP($A28,'Non-energy Multiplier'!$A$1:$AQ$44,COLUMN('Non-energy Multiplier'!E$1),0)</f>
        <v>0</v>
      </c>
      <c r="F28" s="136">
        <f>$C28*VLOOKUP($A28,'Non-energy Multiplier'!$A$1:$AQ$44,COLUMN('Non-energy Multiplier'!F$1),0)</f>
        <v>0</v>
      </c>
      <c r="G28" s="136">
        <f>$C28*VLOOKUP($A28,'Non-energy Multiplier'!$A$1:$AQ$44,COLUMN('Non-energy Multiplier'!G$1),0)</f>
        <v>0</v>
      </c>
      <c r="H28" s="136">
        <f>$C28*VLOOKUP($A28,'Non-energy Multiplier'!$A$1:$AQ$44,COLUMN('Non-energy Multiplier'!H$1),0)</f>
        <v>0</v>
      </c>
      <c r="I28" s="136">
        <f>$C28*VLOOKUP($A28,'Non-energy Multiplier'!$A$1:$AQ$44,COLUMN('Non-energy Multiplier'!I$1),0)</f>
        <v>0</v>
      </c>
      <c r="J28" s="136">
        <f>$C28*VLOOKUP($A28,'Non-energy Multiplier'!$A$1:$AQ$44,COLUMN('Non-energy Multiplier'!J$1),0)</f>
        <v>0</v>
      </c>
      <c r="K28" s="136">
        <f>$C28*VLOOKUP($A28,'Non-energy Multiplier'!$A$1:$AQ$44,COLUMN('Non-energy Multiplier'!K$1),0)</f>
        <v>0</v>
      </c>
      <c r="L28" s="136">
        <f>$C28*VLOOKUP($A28,'Non-energy Multiplier'!$A$1:$AQ$44,COLUMN('Non-energy Multiplier'!L$1),0)</f>
        <v>0</v>
      </c>
      <c r="M28" s="136">
        <f>$C28*VLOOKUP($A28,'Non-energy Multiplier'!$A$1:$AQ$44,COLUMN('Non-energy Multiplier'!M$1),0)</f>
        <v>0</v>
      </c>
      <c r="N28" s="136">
        <f>$C28*VLOOKUP($A28,'Non-energy Multiplier'!$A$1:$AQ$44,COLUMN('Non-energy Multiplier'!N$1),0)</f>
        <v>0</v>
      </c>
      <c r="O28" s="136">
        <f>$C28*VLOOKUP($A28,'Non-energy Multiplier'!$A$1:$AQ$44,COLUMN('Non-energy Multiplier'!O$1),0)</f>
        <v>0</v>
      </c>
      <c r="P28" s="136">
        <f>$C28*VLOOKUP($A28,'Non-energy Multiplier'!$A$1:$AQ$44,COLUMN('Non-energy Multiplier'!P$1),0)</f>
        <v>0</v>
      </c>
      <c r="Q28" s="136">
        <f>$C28*VLOOKUP($A28,'Non-energy Multiplier'!$A$1:$AQ$44,COLUMN('Non-energy Multiplier'!Q$1),0)</f>
        <v>0</v>
      </c>
      <c r="R28" s="136">
        <f>$C28*VLOOKUP($A28,'Non-energy Multiplier'!$A$1:$AQ$44,COLUMN('Non-energy Multiplier'!R$1),0)</f>
        <v>0</v>
      </c>
      <c r="S28" s="136">
        <f>$C28*VLOOKUP($A28,'Non-energy Multiplier'!$A$1:$AQ$44,COLUMN('Non-energy Multiplier'!S$1),0)</f>
        <v>0</v>
      </c>
      <c r="T28" s="136">
        <f>$C28*VLOOKUP($A28,'Non-energy Multiplier'!$A$1:$AQ$44,COLUMN('Non-energy Multiplier'!T$1),0)</f>
        <v>0</v>
      </c>
      <c r="U28" s="136">
        <f>$C28*VLOOKUP($A28,'Non-energy Multiplier'!$A$1:$AQ$44,COLUMN('Non-energy Multiplier'!U$1),0)</f>
        <v>0</v>
      </c>
      <c r="V28" s="136">
        <f>$C28*VLOOKUP($A28,'Non-energy Multiplier'!$A$1:$AQ$44,COLUMN('Non-energy Multiplier'!V$1),0)</f>
        <v>0</v>
      </c>
      <c r="W28" s="136">
        <f>$C28*VLOOKUP($A28,'Non-energy Multiplier'!$A$1:$AQ$44,COLUMN('Non-energy Multiplier'!W$1),0)</f>
        <v>0</v>
      </c>
      <c r="X28" s="136">
        <f>$C28*VLOOKUP($A28,'Non-energy Multiplier'!$A$1:$AQ$44,COLUMN('Non-energy Multiplier'!X$1),0)</f>
        <v>0</v>
      </c>
      <c r="Y28" s="136">
        <f>$C28*VLOOKUP($A28,'Non-energy Multiplier'!$A$1:$AQ$44,COLUMN('Non-energy Multiplier'!Y$1),0)</f>
        <v>0</v>
      </c>
      <c r="Z28" s="136">
        <f>$C28*VLOOKUP($A28,'Non-energy Multiplier'!$A$1:$AQ$44,COLUMN('Non-energy Multiplier'!Z$1),0)</f>
        <v>0</v>
      </c>
      <c r="AA28" s="136">
        <f>$C28*VLOOKUP($A28,'Non-energy Multiplier'!$A$1:$AQ$44,COLUMN('Non-energy Multiplier'!AA$1),0)</f>
        <v>0</v>
      </c>
      <c r="AB28" s="136">
        <f>$C28*VLOOKUP($A28,'Non-energy Multiplier'!$A$1:$AQ$44,COLUMN('Non-energy Multiplier'!AB$1),0)</f>
        <v>0</v>
      </c>
      <c r="AC28" s="136">
        <f>$C28*VLOOKUP($A28,'Non-energy Multiplier'!$A$1:$AQ$44,COLUMN('Non-energy Multiplier'!AC$1),0)</f>
        <v>0</v>
      </c>
      <c r="AD28" s="136">
        <f>$C28*VLOOKUP($A28,'Non-energy Multiplier'!$A$1:$AQ$44,COLUMN('Non-energy Multiplier'!AD$1),0)</f>
        <v>0</v>
      </c>
      <c r="AE28" s="136">
        <f>$C28*VLOOKUP($A28,'Non-energy Multiplier'!$A$1:$AQ$44,COLUMN('Non-energy Multiplier'!AE$1),0)</f>
        <v>0</v>
      </c>
      <c r="AF28" s="136">
        <f>$C28*VLOOKUP($A28,'Non-energy Multiplier'!$A$1:$AQ$44,COLUMN('Non-energy Multiplier'!AF$1),0)</f>
        <v>0</v>
      </c>
      <c r="AG28" s="136">
        <f>$C28*VLOOKUP($A28,'Non-energy Multiplier'!$A$1:$AQ$44,COLUMN('Non-energy Multiplier'!AG$1),0)</f>
        <v>0</v>
      </c>
      <c r="AH28" s="136">
        <f>$C28*VLOOKUP($A28,'Non-energy Multiplier'!$A$1:$AQ$44,COLUMN('Non-energy Multiplier'!AH$1),0)</f>
        <v>0</v>
      </c>
      <c r="AI28" s="136">
        <f>$C28*VLOOKUP($A28,'Non-energy Multiplier'!$A$1:$AQ$44,COLUMN('Non-energy Multiplier'!AI$1),0)</f>
        <v>0</v>
      </c>
      <c r="AJ28" s="136">
        <f>$C28*VLOOKUP($A28,'Non-energy Multiplier'!$A$1:$AQ$44,COLUMN('Non-energy Multiplier'!AJ$1),0)</f>
        <v>0</v>
      </c>
      <c r="AK28" s="136">
        <f>$C28*VLOOKUP($A28,'Non-energy Multiplier'!$A$1:$AQ$44,COLUMN('Non-energy Multiplier'!AK$1),0)</f>
        <v>0</v>
      </c>
      <c r="AL28" s="136">
        <f>$C28*VLOOKUP($A28,'Non-energy Multiplier'!$A$1:$AQ$44,COLUMN('Non-energy Multiplier'!AL$1),0)</f>
        <v>0</v>
      </c>
      <c r="AM28" s="136">
        <f>$C28*VLOOKUP($A28,'Non-energy Multiplier'!$A$1:$AQ$44,COLUMN('Non-energy Multiplier'!AM$1),0)</f>
        <v>0</v>
      </c>
      <c r="AN28" s="136">
        <f>$C28*VLOOKUP($A28,'Non-energy Multiplier'!$A$1:$AQ$44,COLUMN('Non-energy Multiplier'!AN$1),0)</f>
        <v>0</v>
      </c>
      <c r="AO28" s="136">
        <f>$C28*VLOOKUP($A28,'Non-energy Multiplier'!$A$1:$AQ$44,COLUMN('Non-energy Multiplier'!AO$1),0)</f>
        <v>0</v>
      </c>
      <c r="AP28" s="136">
        <f>$C28*VLOOKUP($A28,'Non-energy Multiplier'!$A$1:$AQ$44,COLUMN('Non-energy Multiplier'!AP$1),0)</f>
        <v>0</v>
      </c>
      <c r="AQ28" s="136">
        <f>$C28*VLOOKUP($A28,'Non-energy Multiplier'!$A$1:$AQ$44,COLUMN('Non-energy Multiplier'!AQ$1),0)</f>
        <v>0</v>
      </c>
      <c r="AR28" s="136" t="str">
        <f>VLOOKUP($A28,'Sector Match'!$A$1:$B$43,2,0)</f>
        <v>iron and steel 241</v>
      </c>
    </row>
    <row r="29" spans="1:44" x14ac:dyDescent="0.2">
      <c r="A29" s="12" t="s">
        <v>27</v>
      </c>
      <c r="B29" s="136">
        <f>'Non-energy Use 2019'!G141</f>
        <v>66695916741802.945</v>
      </c>
      <c r="C29" s="136">
        <f>'Non-energy Use 2020'!G141</f>
        <v>67034308554178.563</v>
      </c>
      <c r="D29" s="136">
        <f>$C29*VLOOKUP($A29,'Non-energy Multiplier'!$A$1:$AQ$44,COLUMN('Non-energy Multiplier'!D$1),0)</f>
        <v>69623696960919.898</v>
      </c>
      <c r="E29" s="136">
        <f>$C29*VLOOKUP($A29,'Non-energy Multiplier'!$A$1:$AQ$44,COLUMN('Non-energy Multiplier'!E$1),0)</f>
        <v>72631923892412.297</v>
      </c>
      <c r="F29" s="136">
        <f>$C29*VLOOKUP($A29,'Non-energy Multiplier'!$A$1:$AQ$44,COLUMN('Non-energy Multiplier'!F$1),0)</f>
        <v>78699467378272.375</v>
      </c>
      <c r="G29" s="136">
        <f>$C29*VLOOKUP($A29,'Non-energy Multiplier'!$A$1:$AQ$44,COLUMN('Non-energy Multiplier'!G$1),0)</f>
        <v>84767010864132.469</v>
      </c>
      <c r="H29" s="136">
        <f>$C29*VLOOKUP($A29,'Non-energy Multiplier'!$A$1:$AQ$44,COLUMN('Non-energy Multiplier'!H$1),0)</f>
        <v>90834554349992.578</v>
      </c>
      <c r="I29" s="136">
        <f>$C29*VLOOKUP($A29,'Non-energy Multiplier'!$A$1:$AQ$44,COLUMN('Non-energy Multiplier'!I$1),0)</f>
        <v>95534201186676.203</v>
      </c>
      <c r="J29" s="136">
        <f>$C29*VLOOKUP($A29,'Non-energy Multiplier'!$A$1:$AQ$44,COLUMN('Non-energy Multiplier'!J$1),0)</f>
        <v>100233848023359.83</v>
      </c>
      <c r="K29" s="136">
        <f>$C29*VLOOKUP($A29,'Non-energy Multiplier'!$A$1:$AQ$44,COLUMN('Non-energy Multiplier'!K$1),0)</f>
        <v>104933494860043.45</v>
      </c>
      <c r="L29" s="136">
        <f>$C29*VLOOKUP($A29,'Non-energy Multiplier'!$A$1:$AQ$44,COLUMN('Non-energy Multiplier'!L$1),0)</f>
        <v>109633141696727.09</v>
      </c>
      <c r="M29" s="136">
        <f>$C29*VLOOKUP($A29,'Non-energy Multiplier'!$A$1:$AQ$44,COLUMN('Non-energy Multiplier'!M$1),0)</f>
        <v>114332788533410.73</v>
      </c>
      <c r="N29" s="136">
        <f>$C29*VLOOKUP($A29,'Non-energy Multiplier'!$A$1:$AQ$44,COLUMN('Non-energy Multiplier'!N$1),0)</f>
        <v>116868538134045.02</v>
      </c>
      <c r="O29" s="136">
        <f>$C29*VLOOKUP($A29,'Non-energy Multiplier'!$A$1:$AQ$44,COLUMN('Non-energy Multiplier'!O$1),0)</f>
        <v>119404287734679.3</v>
      </c>
      <c r="P29" s="136">
        <f>$C29*VLOOKUP($A29,'Non-energy Multiplier'!$A$1:$AQ$44,COLUMN('Non-energy Multiplier'!P$1),0)</f>
        <v>121940037335313.59</v>
      </c>
      <c r="Q29" s="136">
        <f>$C29*VLOOKUP($A29,'Non-energy Multiplier'!$A$1:$AQ$44,COLUMN('Non-energy Multiplier'!Q$1),0)</f>
        <v>124475786935947.88</v>
      </c>
      <c r="R29" s="136">
        <f>$C29*VLOOKUP($A29,'Non-energy Multiplier'!$A$1:$AQ$44,COLUMN('Non-energy Multiplier'!R$1),0)</f>
        <v>127011536536582.17</v>
      </c>
      <c r="S29" s="136">
        <f>$C29*VLOOKUP($A29,'Non-energy Multiplier'!$A$1:$AQ$44,COLUMN('Non-energy Multiplier'!S$1),0)</f>
        <v>127755241265752.06</v>
      </c>
      <c r="T29" s="136">
        <f>$C29*VLOOKUP($A29,'Non-energy Multiplier'!$A$1:$AQ$44,COLUMN('Non-energy Multiplier'!T$1),0)</f>
        <v>128498945994921.97</v>
      </c>
      <c r="U29" s="136">
        <f>$C29*VLOOKUP($A29,'Non-energy Multiplier'!$A$1:$AQ$44,COLUMN('Non-energy Multiplier'!U$1),0)</f>
        <v>129242650724091.84</v>
      </c>
      <c r="V29" s="136">
        <f>$C29*VLOOKUP($A29,'Non-energy Multiplier'!$A$1:$AQ$44,COLUMN('Non-energy Multiplier'!V$1),0)</f>
        <v>129986355453261.73</v>
      </c>
      <c r="W29" s="136">
        <f>$C29*VLOOKUP($A29,'Non-energy Multiplier'!$A$1:$AQ$44,COLUMN('Non-energy Multiplier'!W$1),0)</f>
        <v>130730060182431.61</v>
      </c>
      <c r="X29" s="136">
        <f>$C29*VLOOKUP($A29,'Non-energy Multiplier'!$A$1:$AQ$44,COLUMN('Non-energy Multiplier'!X$1),0)</f>
        <v>130403019118820.23</v>
      </c>
      <c r="Y29" s="136">
        <f>$C29*VLOOKUP($A29,'Non-energy Multiplier'!$A$1:$AQ$44,COLUMN('Non-energy Multiplier'!Y$1),0)</f>
        <v>130075978055208.83</v>
      </c>
      <c r="Z29" s="136">
        <f>$C29*VLOOKUP($A29,'Non-energy Multiplier'!$A$1:$AQ$44,COLUMN('Non-energy Multiplier'!Z$1),0)</f>
        <v>129748936991597.44</v>
      </c>
      <c r="AA29" s="136">
        <f>$C29*VLOOKUP($A29,'Non-energy Multiplier'!$A$1:$AQ$44,COLUMN('Non-energy Multiplier'!AA$1),0)</f>
        <v>129421895927986.03</v>
      </c>
      <c r="AB29" s="136">
        <f>$C29*VLOOKUP($A29,'Non-energy Multiplier'!$A$1:$AQ$44,COLUMN('Non-energy Multiplier'!AB$1),0)</f>
        <v>129094854864374.64</v>
      </c>
      <c r="AC29" s="136">
        <f>$C29*VLOOKUP($A29,'Non-energy Multiplier'!$A$1:$AQ$44,COLUMN('Non-energy Multiplier'!AC$1),0)</f>
        <v>127370026944370.56</v>
      </c>
      <c r="AD29" s="136">
        <f>$C29*VLOOKUP($A29,'Non-energy Multiplier'!$A$1:$AQ$44,COLUMN('Non-energy Multiplier'!AD$1),0)</f>
        <v>125645199024366.47</v>
      </c>
      <c r="AE29" s="136">
        <f>$C29*VLOOKUP($A29,'Non-energy Multiplier'!$A$1:$AQ$44,COLUMN('Non-energy Multiplier'!AE$1),0)</f>
        <v>123920371104362.42</v>
      </c>
      <c r="AF29" s="136">
        <f>$C29*VLOOKUP($A29,'Non-energy Multiplier'!$A$1:$AQ$44,COLUMN('Non-energy Multiplier'!AF$1),0)</f>
        <v>122195543184358.34</v>
      </c>
      <c r="AG29" s="136">
        <f>$C29*VLOOKUP($A29,'Non-energy Multiplier'!$A$1:$AQ$44,COLUMN('Non-energy Multiplier'!AG$1),0)</f>
        <v>120470715264354.27</v>
      </c>
      <c r="AH29" s="136">
        <f>$C29*VLOOKUP($A29,'Non-energy Multiplier'!$A$1:$AQ$44,COLUMN('Non-energy Multiplier'!AH$1),0)</f>
        <v>117697547202055.69</v>
      </c>
      <c r="AI29" s="136">
        <f>$C29*VLOOKUP($A29,'Non-energy Multiplier'!$A$1:$AQ$44,COLUMN('Non-energy Multiplier'!AI$1),0)</f>
        <v>114924379139757.09</v>
      </c>
      <c r="AJ29" s="136">
        <f>$C29*VLOOKUP($A29,'Non-energy Multiplier'!$A$1:$AQ$44,COLUMN('Non-energy Multiplier'!AJ$1),0)</f>
        <v>112151211077458.5</v>
      </c>
      <c r="AK29" s="136">
        <f>$C29*VLOOKUP($A29,'Non-energy Multiplier'!$A$1:$AQ$44,COLUMN('Non-energy Multiplier'!AK$1),0)</f>
        <v>109378043015159.92</v>
      </c>
      <c r="AL29" s="136">
        <f>$C29*VLOOKUP($A29,'Non-energy Multiplier'!$A$1:$AQ$44,COLUMN('Non-energy Multiplier'!AL$1),0)</f>
        <v>106604874952861.33</v>
      </c>
      <c r="AM29" s="136">
        <f>$C29*VLOOKUP($A29,'Non-energy Multiplier'!$A$1:$AQ$44,COLUMN('Non-energy Multiplier'!AM$1),0)</f>
        <v>103827225760465.38</v>
      </c>
      <c r="AN29" s="136">
        <f>$C29*VLOOKUP($A29,'Non-energy Multiplier'!$A$1:$AQ$44,COLUMN('Non-energy Multiplier'!AN$1),0)</f>
        <v>101049576568069.45</v>
      </c>
      <c r="AO29" s="136">
        <f>$C29*VLOOKUP($A29,'Non-energy Multiplier'!$A$1:$AQ$44,COLUMN('Non-energy Multiplier'!AO$1),0)</f>
        <v>98271927375673.5</v>
      </c>
      <c r="AP29" s="136">
        <f>$C29*VLOOKUP($A29,'Non-energy Multiplier'!$A$1:$AQ$44,COLUMN('Non-energy Multiplier'!AP$1),0)</f>
        <v>95494278183277.547</v>
      </c>
      <c r="AQ29" s="136">
        <f>$C29*VLOOKUP($A29,'Non-energy Multiplier'!$A$1:$AQ$44,COLUMN('Non-energy Multiplier'!AQ$1),0)</f>
        <v>92716628990881.625</v>
      </c>
      <c r="AR29" s="136" t="str">
        <f>VLOOKUP($A29,'Sector Match'!$A$1:$B$43,2,0)</f>
        <v>other metals 242</v>
      </c>
    </row>
    <row r="30" spans="1:44" x14ac:dyDescent="0.2">
      <c r="A30" s="12" t="s">
        <v>28</v>
      </c>
      <c r="B30" s="136">
        <f>'Non-energy Use 2019'!G142</f>
        <v>0</v>
      </c>
      <c r="C30" s="136">
        <f>'Non-energy Use 2020'!G142</f>
        <v>0</v>
      </c>
      <c r="D30" s="136">
        <f>$C30*VLOOKUP($A30,'Non-energy Multiplier'!$A$1:$AQ$44,COLUMN('Non-energy Multiplier'!D$1),0)</f>
        <v>0</v>
      </c>
      <c r="E30" s="136">
        <f>$C30*VLOOKUP($A30,'Non-energy Multiplier'!$A$1:$AQ$44,COLUMN('Non-energy Multiplier'!E$1),0)</f>
        <v>0</v>
      </c>
      <c r="F30" s="136">
        <f>$C30*VLOOKUP($A30,'Non-energy Multiplier'!$A$1:$AQ$44,COLUMN('Non-energy Multiplier'!F$1),0)</f>
        <v>0</v>
      </c>
      <c r="G30" s="136">
        <f>$C30*VLOOKUP($A30,'Non-energy Multiplier'!$A$1:$AQ$44,COLUMN('Non-energy Multiplier'!G$1),0)</f>
        <v>0</v>
      </c>
      <c r="H30" s="136">
        <f>$C30*VLOOKUP($A30,'Non-energy Multiplier'!$A$1:$AQ$44,COLUMN('Non-energy Multiplier'!H$1),0)</f>
        <v>0</v>
      </c>
      <c r="I30" s="136">
        <f>$C30*VLOOKUP($A30,'Non-energy Multiplier'!$A$1:$AQ$44,COLUMN('Non-energy Multiplier'!I$1),0)</f>
        <v>0</v>
      </c>
      <c r="J30" s="136">
        <f>$C30*VLOOKUP($A30,'Non-energy Multiplier'!$A$1:$AQ$44,COLUMN('Non-energy Multiplier'!J$1),0)</f>
        <v>0</v>
      </c>
      <c r="K30" s="136">
        <f>$C30*VLOOKUP($A30,'Non-energy Multiplier'!$A$1:$AQ$44,COLUMN('Non-energy Multiplier'!K$1),0)</f>
        <v>0</v>
      </c>
      <c r="L30" s="136">
        <f>$C30*VLOOKUP($A30,'Non-energy Multiplier'!$A$1:$AQ$44,COLUMN('Non-energy Multiplier'!L$1),0)</f>
        <v>0</v>
      </c>
      <c r="M30" s="136">
        <f>$C30*VLOOKUP($A30,'Non-energy Multiplier'!$A$1:$AQ$44,COLUMN('Non-energy Multiplier'!M$1),0)</f>
        <v>0</v>
      </c>
      <c r="N30" s="136">
        <f>$C30*VLOOKUP($A30,'Non-energy Multiplier'!$A$1:$AQ$44,COLUMN('Non-energy Multiplier'!N$1),0)</f>
        <v>0</v>
      </c>
      <c r="O30" s="136">
        <f>$C30*VLOOKUP($A30,'Non-energy Multiplier'!$A$1:$AQ$44,COLUMN('Non-energy Multiplier'!O$1),0)</f>
        <v>0</v>
      </c>
      <c r="P30" s="136">
        <f>$C30*VLOOKUP($A30,'Non-energy Multiplier'!$A$1:$AQ$44,COLUMN('Non-energy Multiplier'!P$1),0)</f>
        <v>0</v>
      </c>
      <c r="Q30" s="136">
        <f>$C30*VLOOKUP($A30,'Non-energy Multiplier'!$A$1:$AQ$44,COLUMN('Non-energy Multiplier'!Q$1),0)</f>
        <v>0</v>
      </c>
      <c r="R30" s="136">
        <f>$C30*VLOOKUP($A30,'Non-energy Multiplier'!$A$1:$AQ$44,COLUMN('Non-energy Multiplier'!R$1),0)</f>
        <v>0</v>
      </c>
      <c r="S30" s="136">
        <f>$C30*VLOOKUP($A30,'Non-energy Multiplier'!$A$1:$AQ$44,COLUMN('Non-energy Multiplier'!S$1),0)</f>
        <v>0</v>
      </c>
      <c r="T30" s="136">
        <f>$C30*VLOOKUP($A30,'Non-energy Multiplier'!$A$1:$AQ$44,COLUMN('Non-energy Multiplier'!T$1),0)</f>
        <v>0</v>
      </c>
      <c r="U30" s="136">
        <f>$C30*VLOOKUP($A30,'Non-energy Multiplier'!$A$1:$AQ$44,COLUMN('Non-energy Multiplier'!U$1),0)</f>
        <v>0</v>
      </c>
      <c r="V30" s="136">
        <f>$C30*VLOOKUP($A30,'Non-energy Multiplier'!$A$1:$AQ$44,COLUMN('Non-energy Multiplier'!V$1),0)</f>
        <v>0</v>
      </c>
      <c r="W30" s="136">
        <f>$C30*VLOOKUP($A30,'Non-energy Multiplier'!$A$1:$AQ$44,COLUMN('Non-energy Multiplier'!W$1),0)</f>
        <v>0</v>
      </c>
      <c r="X30" s="136">
        <f>$C30*VLOOKUP($A30,'Non-energy Multiplier'!$A$1:$AQ$44,COLUMN('Non-energy Multiplier'!X$1),0)</f>
        <v>0</v>
      </c>
      <c r="Y30" s="136">
        <f>$C30*VLOOKUP($A30,'Non-energy Multiplier'!$A$1:$AQ$44,COLUMN('Non-energy Multiplier'!Y$1),0)</f>
        <v>0</v>
      </c>
      <c r="Z30" s="136">
        <f>$C30*VLOOKUP($A30,'Non-energy Multiplier'!$A$1:$AQ$44,COLUMN('Non-energy Multiplier'!Z$1),0)</f>
        <v>0</v>
      </c>
      <c r="AA30" s="136">
        <f>$C30*VLOOKUP($A30,'Non-energy Multiplier'!$A$1:$AQ$44,COLUMN('Non-energy Multiplier'!AA$1),0)</f>
        <v>0</v>
      </c>
      <c r="AB30" s="136">
        <f>$C30*VLOOKUP($A30,'Non-energy Multiplier'!$A$1:$AQ$44,COLUMN('Non-energy Multiplier'!AB$1),0)</f>
        <v>0</v>
      </c>
      <c r="AC30" s="136">
        <f>$C30*VLOOKUP($A30,'Non-energy Multiplier'!$A$1:$AQ$44,COLUMN('Non-energy Multiplier'!AC$1),0)</f>
        <v>0</v>
      </c>
      <c r="AD30" s="136">
        <f>$C30*VLOOKUP($A30,'Non-energy Multiplier'!$A$1:$AQ$44,COLUMN('Non-energy Multiplier'!AD$1),0)</f>
        <v>0</v>
      </c>
      <c r="AE30" s="136">
        <f>$C30*VLOOKUP($A30,'Non-energy Multiplier'!$A$1:$AQ$44,COLUMN('Non-energy Multiplier'!AE$1),0)</f>
        <v>0</v>
      </c>
      <c r="AF30" s="136">
        <f>$C30*VLOOKUP($A30,'Non-energy Multiplier'!$A$1:$AQ$44,COLUMN('Non-energy Multiplier'!AF$1),0)</f>
        <v>0</v>
      </c>
      <c r="AG30" s="136">
        <f>$C30*VLOOKUP($A30,'Non-energy Multiplier'!$A$1:$AQ$44,COLUMN('Non-energy Multiplier'!AG$1),0)</f>
        <v>0</v>
      </c>
      <c r="AH30" s="136">
        <f>$C30*VLOOKUP($A30,'Non-energy Multiplier'!$A$1:$AQ$44,COLUMN('Non-energy Multiplier'!AH$1),0)</f>
        <v>0</v>
      </c>
      <c r="AI30" s="136">
        <f>$C30*VLOOKUP($A30,'Non-energy Multiplier'!$A$1:$AQ$44,COLUMN('Non-energy Multiplier'!AI$1),0)</f>
        <v>0</v>
      </c>
      <c r="AJ30" s="136">
        <f>$C30*VLOOKUP($A30,'Non-energy Multiplier'!$A$1:$AQ$44,COLUMN('Non-energy Multiplier'!AJ$1),0)</f>
        <v>0</v>
      </c>
      <c r="AK30" s="136">
        <f>$C30*VLOOKUP($A30,'Non-energy Multiplier'!$A$1:$AQ$44,COLUMN('Non-energy Multiplier'!AK$1),0)</f>
        <v>0</v>
      </c>
      <c r="AL30" s="136">
        <f>$C30*VLOOKUP($A30,'Non-energy Multiplier'!$A$1:$AQ$44,COLUMN('Non-energy Multiplier'!AL$1),0)</f>
        <v>0</v>
      </c>
      <c r="AM30" s="136">
        <f>$C30*VLOOKUP($A30,'Non-energy Multiplier'!$A$1:$AQ$44,COLUMN('Non-energy Multiplier'!AM$1),0)</f>
        <v>0</v>
      </c>
      <c r="AN30" s="136">
        <f>$C30*VLOOKUP($A30,'Non-energy Multiplier'!$A$1:$AQ$44,COLUMN('Non-energy Multiplier'!AN$1),0)</f>
        <v>0</v>
      </c>
      <c r="AO30" s="136">
        <f>$C30*VLOOKUP($A30,'Non-energy Multiplier'!$A$1:$AQ$44,COLUMN('Non-energy Multiplier'!AO$1),0)</f>
        <v>0</v>
      </c>
      <c r="AP30" s="136">
        <f>$C30*VLOOKUP($A30,'Non-energy Multiplier'!$A$1:$AQ$44,COLUMN('Non-energy Multiplier'!AP$1),0)</f>
        <v>0</v>
      </c>
      <c r="AQ30" s="136">
        <f>$C30*VLOOKUP($A30,'Non-energy Multiplier'!$A$1:$AQ$44,COLUMN('Non-energy Multiplier'!AQ$1),0)</f>
        <v>0</v>
      </c>
      <c r="AR30" s="136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6">
        <f>'Non-energy Use 2019'!G143</f>
        <v>0</v>
      </c>
      <c r="C31" s="136">
        <f>'Non-energy Use 2020'!G143</f>
        <v>0</v>
      </c>
      <c r="D31" s="136">
        <f>$C31*VLOOKUP($A31,'Non-energy Multiplier'!$A$1:$AQ$44,COLUMN('Non-energy Multiplier'!D$1),0)</f>
        <v>0</v>
      </c>
      <c r="E31" s="136">
        <f>$C31*VLOOKUP($A31,'Non-energy Multiplier'!$A$1:$AQ$44,COLUMN('Non-energy Multiplier'!E$1),0)</f>
        <v>0</v>
      </c>
      <c r="F31" s="136">
        <f>$C31*VLOOKUP($A31,'Non-energy Multiplier'!$A$1:$AQ$44,COLUMN('Non-energy Multiplier'!F$1),0)</f>
        <v>0</v>
      </c>
      <c r="G31" s="136">
        <f>$C31*VLOOKUP($A31,'Non-energy Multiplier'!$A$1:$AQ$44,COLUMN('Non-energy Multiplier'!G$1),0)</f>
        <v>0</v>
      </c>
      <c r="H31" s="136">
        <f>$C31*VLOOKUP($A31,'Non-energy Multiplier'!$A$1:$AQ$44,COLUMN('Non-energy Multiplier'!H$1),0)</f>
        <v>0</v>
      </c>
      <c r="I31" s="136">
        <f>$C31*VLOOKUP($A31,'Non-energy Multiplier'!$A$1:$AQ$44,COLUMN('Non-energy Multiplier'!I$1),0)</f>
        <v>0</v>
      </c>
      <c r="J31" s="136">
        <f>$C31*VLOOKUP($A31,'Non-energy Multiplier'!$A$1:$AQ$44,COLUMN('Non-energy Multiplier'!J$1),0)</f>
        <v>0</v>
      </c>
      <c r="K31" s="136">
        <f>$C31*VLOOKUP($A31,'Non-energy Multiplier'!$A$1:$AQ$44,COLUMN('Non-energy Multiplier'!K$1),0)</f>
        <v>0</v>
      </c>
      <c r="L31" s="136">
        <f>$C31*VLOOKUP($A31,'Non-energy Multiplier'!$A$1:$AQ$44,COLUMN('Non-energy Multiplier'!L$1),0)</f>
        <v>0</v>
      </c>
      <c r="M31" s="136">
        <f>$C31*VLOOKUP($A31,'Non-energy Multiplier'!$A$1:$AQ$44,COLUMN('Non-energy Multiplier'!M$1),0)</f>
        <v>0</v>
      </c>
      <c r="N31" s="136">
        <f>$C31*VLOOKUP($A31,'Non-energy Multiplier'!$A$1:$AQ$44,COLUMN('Non-energy Multiplier'!N$1),0)</f>
        <v>0</v>
      </c>
      <c r="O31" s="136">
        <f>$C31*VLOOKUP($A31,'Non-energy Multiplier'!$A$1:$AQ$44,COLUMN('Non-energy Multiplier'!O$1),0)</f>
        <v>0</v>
      </c>
      <c r="P31" s="136">
        <f>$C31*VLOOKUP($A31,'Non-energy Multiplier'!$A$1:$AQ$44,COLUMN('Non-energy Multiplier'!P$1),0)</f>
        <v>0</v>
      </c>
      <c r="Q31" s="136">
        <f>$C31*VLOOKUP($A31,'Non-energy Multiplier'!$A$1:$AQ$44,COLUMN('Non-energy Multiplier'!Q$1),0)</f>
        <v>0</v>
      </c>
      <c r="R31" s="136">
        <f>$C31*VLOOKUP($A31,'Non-energy Multiplier'!$A$1:$AQ$44,COLUMN('Non-energy Multiplier'!R$1),0)</f>
        <v>0</v>
      </c>
      <c r="S31" s="136">
        <f>$C31*VLOOKUP($A31,'Non-energy Multiplier'!$A$1:$AQ$44,COLUMN('Non-energy Multiplier'!S$1),0)</f>
        <v>0</v>
      </c>
      <c r="T31" s="136">
        <f>$C31*VLOOKUP($A31,'Non-energy Multiplier'!$A$1:$AQ$44,COLUMN('Non-energy Multiplier'!T$1),0)</f>
        <v>0</v>
      </c>
      <c r="U31" s="136">
        <f>$C31*VLOOKUP($A31,'Non-energy Multiplier'!$A$1:$AQ$44,COLUMN('Non-energy Multiplier'!U$1),0)</f>
        <v>0</v>
      </c>
      <c r="V31" s="136">
        <f>$C31*VLOOKUP($A31,'Non-energy Multiplier'!$A$1:$AQ$44,COLUMN('Non-energy Multiplier'!V$1),0)</f>
        <v>0</v>
      </c>
      <c r="W31" s="136">
        <f>$C31*VLOOKUP($A31,'Non-energy Multiplier'!$A$1:$AQ$44,COLUMN('Non-energy Multiplier'!W$1),0)</f>
        <v>0</v>
      </c>
      <c r="X31" s="136">
        <f>$C31*VLOOKUP($A31,'Non-energy Multiplier'!$A$1:$AQ$44,COLUMN('Non-energy Multiplier'!X$1),0)</f>
        <v>0</v>
      </c>
      <c r="Y31" s="136">
        <f>$C31*VLOOKUP($A31,'Non-energy Multiplier'!$A$1:$AQ$44,COLUMN('Non-energy Multiplier'!Y$1),0)</f>
        <v>0</v>
      </c>
      <c r="Z31" s="136">
        <f>$C31*VLOOKUP($A31,'Non-energy Multiplier'!$A$1:$AQ$44,COLUMN('Non-energy Multiplier'!Z$1),0)</f>
        <v>0</v>
      </c>
      <c r="AA31" s="136">
        <f>$C31*VLOOKUP($A31,'Non-energy Multiplier'!$A$1:$AQ$44,COLUMN('Non-energy Multiplier'!AA$1),0)</f>
        <v>0</v>
      </c>
      <c r="AB31" s="136">
        <f>$C31*VLOOKUP($A31,'Non-energy Multiplier'!$A$1:$AQ$44,COLUMN('Non-energy Multiplier'!AB$1),0)</f>
        <v>0</v>
      </c>
      <c r="AC31" s="136">
        <f>$C31*VLOOKUP($A31,'Non-energy Multiplier'!$A$1:$AQ$44,COLUMN('Non-energy Multiplier'!AC$1),0)</f>
        <v>0</v>
      </c>
      <c r="AD31" s="136">
        <f>$C31*VLOOKUP($A31,'Non-energy Multiplier'!$A$1:$AQ$44,COLUMN('Non-energy Multiplier'!AD$1),0)</f>
        <v>0</v>
      </c>
      <c r="AE31" s="136">
        <f>$C31*VLOOKUP($A31,'Non-energy Multiplier'!$A$1:$AQ$44,COLUMN('Non-energy Multiplier'!AE$1),0)</f>
        <v>0</v>
      </c>
      <c r="AF31" s="136">
        <f>$C31*VLOOKUP($A31,'Non-energy Multiplier'!$A$1:$AQ$44,COLUMN('Non-energy Multiplier'!AF$1),0)</f>
        <v>0</v>
      </c>
      <c r="AG31" s="136">
        <f>$C31*VLOOKUP($A31,'Non-energy Multiplier'!$A$1:$AQ$44,COLUMN('Non-energy Multiplier'!AG$1),0)</f>
        <v>0</v>
      </c>
      <c r="AH31" s="136">
        <f>$C31*VLOOKUP($A31,'Non-energy Multiplier'!$A$1:$AQ$44,COLUMN('Non-energy Multiplier'!AH$1),0)</f>
        <v>0</v>
      </c>
      <c r="AI31" s="136">
        <f>$C31*VLOOKUP($A31,'Non-energy Multiplier'!$A$1:$AQ$44,COLUMN('Non-energy Multiplier'!AI$1),0)</f>
        <v>0</v>
      </c>
      <c r="AJ31" s="136">
        <f>$C31*VLOOKUP($A31,'Non-energy Multiplier'!$A$1:$AQ$44,COLUMN('Non-energy Multiplier'!AJ$1),0)</f>
        <v>0</v>
      </c>
      <c r="AK31" s="136">
        <f>$C31*VLOOKUP($A31,'Non-energy Multiplier'!$A$1:$AQ$44,COLUMN('Non-energy Multiplier'!AK$1),0)</f>
        <v>0</v>
      </c>
      <c r="AL31" s="136">
        <f>$C31*VLOOKUP($A31,'Non-energy Multiplier'!$A$1:$AQ$44,COLUMN('Non-energy Multiplier'!AL$1),0)</f>
        <v>0</v>
      </c>
      <c r="AM31" s="136">
        <f>$C31*VLOOKUP($A31,'Non-energy Multiplier'!$A$1:$AQ$44,COLUMN('Non-energy Multiplier'!AM$1),0)</f>
        <v>0</v>
      </c>
      <c r="AN31" s="136">
        <f>$C31*VLOOKUP($A31,'Non-energy Multiplier'!$A$1:$AQ$44,COLUMN('Non-energy Multiplier'!AN$1),0)</f>
        <v>0</v>
      </c>
      <c r="AO31" s="136">
        <f>$C31*VLOOKUP($A31,'Non-energy Multiplier'!$A$1:$AQ$44,COLUMN('Non-energy Multiplier'!AO$1),0)</f>
        <v>0</v>
      </c>
      <c r="AP31" s="136">
        <f>$C31*VLOOKUP($A31,'Non-energy Multiplier'!$A$1:$AQ$44,COLUMN('Non-energy Multiplier'!AP$1),0)</f>
        <v>0</v>
      </c>
      <c r="AQ31" s="136">
        <f>$C31*VLOOKUP($A31,'Non-energy Multiplier'!$A$1:$AQ$44,COLUMN('Non-energy Multiplier'!AQ$1),0)</f>
        <v>0</v>
      </c>
      <c r="AR31" s="136" t="str">
        <f>VLOOKUP($A31,'Sector Match'!$A$1:$B$43,2,0)</f>
        <v>other manufacturing 31T33</v>
      </c>
    </row>
    <row r="32" spans="1:44" x14ac:dyDescent="0.2">
      <c r="A32" s="12" t="s">
        <v>30</v>
      </c>
      <c r="B32" s="136">
        <f>'Non-energy Use 2019'!G144</f>
        <v>0</v>
      </c>
      <c r="C32" s="136">
        <f>'Non-energy Use 2020'!G144</f>
        <v>0</v>
      </c>
      <c r="D32" s="136">
        <f>$C32*VLOOKUP($A32,'Non-energy Multiplier'!$A$1:$AQ$44,COLUMN('Non-energy Multiplier'!D$1),0)</f>
        <v>0</v>
      </c>
      <c r="E32" s="136">
        <f>$C32*VLOOKUP($A32,'Non-energy Multiplier'!$A$1:$AQ$44,COLUMN('Non-energy Multiplier'!E$1),0)</f>
        <v>0</v>
      </c>
      <c r="F32" s="136">
        <f>$C32*VLOOKUP($A32,'Non-energy Multiplier'!$A$1:$AQ$44,COLUMN('Non-energy Multiplier'!F$1),0)</f>
        <v>0</v>
      </c>
      <c r="G32" s="136">
        <f>$C32*VLOOKUP($A32,'Non-energy Multiplier'!$A$1:$AQ$44,COLUMN('Non-energy Multiplier'!G$1),0)</f>
        <v>0</v>
      </c>
      <c r="H32" s="136">
        <f>$C32*VLOOKUP($A32,'Non-energy Multiplier'!$A$1:$AQ$44,COLUMN('Non-energy Multiplier'!H$1),0)</f>
        <v>0</v>
      </c>
      <c r="I32" s="136">
        <f>$C32*VLOOKUP($A32,'Non-energy Multiplier'!$A$1:$AQ$44,COLUMN('Non-energy Multiplier'!I$1),0)</f>
        <v>0</v>
      </c>
      <c r="J32" s="136">
        <f>$C32*VLOOKUP($A32,'Non-energy Multiplier'!$A$1:$AQ$44,COLUMN('Non-energy Multiplier'!J$1),0)</f>
        <v>0</v>
      </c>
      <c r="K32" s="136">
        <f>$C32*VLOOKUP($A32,'Non-energy Multiplier'!$A$1:$AQ$44,COLUMN('Non-energy Multiplier'!K$1),0)</f>
        <v>0</v>
      </c>
      <c r="L32" s="136">
        <f>$C32*VLOOKUP($A32,'Non-energy Multiplier'!$A$1:$AQ$44,COLUMN('Non-energy Multiplier'!L$1),0)</f>
        <v>0</v>
      </c>
      <c r="M32" s="136">
        <f>$C32*VLOOKUP($A32,'Non-energy Multiplier'!$A$1:$AQ$44,COLUMN('Non-energy Multiplier'!M$1),0)</f>
        <v>0</v>
      </c>
      <c r="N32" s="136">
        <f>$C32*VLOOKUP($A32,'Non-energy Multiplier'!$A$1:$AQ$44,COLUMN('Non-energy Multiplier'!N$1),0)</f>
        <v>0</v>
      </c>
      <c r="O32" s="136">
        <f>$C32*VLOOKUP($A32,'Non-energy Multiplier'!$A$1:$AQ$44,COLUMN('Non-energy Multiplier'!O$1),0)</f>
        <v>0</v>
      </c>
      <c r="P32" s="136">
        <f>$C32*VLOOKUP($A32,'Non-energy Multiplier'!$A$1:$AQ$44,COLUMN('Non-energy Multiplier'!P$1),0)</f>
        <v>0</v>
      </c>
      <c r="Q32" s="136">
        <f>$C32*VLOOKUP($A32,'Non-energy Multiplier'!$A$1:$AQ$44,COLUMN('Non-energy Multiplier'!Q$1),0)</f>
        <v>0</v>
      </c>
      <c r="R32" s="136">
        <f>$C32*VLOOKUP($A32,'Non-energy Multiplier'!$A$1:$AQ$44,COLUMN('Non-energy Multiplier'!R$1),0)</f>
        <v>0</v>
      </c>
      <c r="S32" s="136">
        <f>$C32*VLOOKUP($A32,'Non-energy Multiplier'!$A$1:$AQ$44,COLUMN('Non-energy Multiplier'!S$1),0)</f>
        <v>0</v>
      </c>
      <c r="T32" s="136">
        <f>$C32*VLOOKUP($A32,'Non-energy Multiplier'!$A$1:$AQ$44,COLUMN('Non-energy Multiplier'!T$1),0)</f>
        <v>0</v>
      </c>
      <c r="U32" s="136">
        <f>$C32*VLOOKUP($A32,'Non-energy Multiplier'!$A$1:$AQ$44,COLUMN('Non-energy Multiplier'!U$1),0)</f>
        <v>0</v>
      </c>
      <c r="V32" s="136">
        <f>$C32*VLOOKUP($A32,'Non-energy Multiplier'!$A$1:$AQ$44,COLUMN('Non-energy Multiplier'!V$1),0)</f>
        <v>0</v>
      </c>
      <c r="W32" s="136">
        <f>$C32*VLOOKUP($A32,'Non-energy Multiplier'!$A$1:$AQ$44,COLUMN('Non-energy Multiplier'!W$1),0)</f>
        <v>0</v>
      </c>
      <c r="X32" s="136">
        <f>$C32*VLOOKUP($A32,'Non-energy Multiplier'!$A$1:$AQ$44,COLUMN('Non-energy Multiplier'!X$1),0)</f>
        <v>0</v>
      </c>
      <c r="Y32" s="136">
        <f>$C32*VLOOKUP($A32,'Non-energy Multiplier'!$A$1:$AQ$44,COLUMN('Non-energy Multiplier'!Y$1),0)</f>
        <v>0</v>
      </c>
      <c r="Z32" s="136">
        <f>$C32*VLOOKUP($A32,'Non-energy Multiplier'!$A$1:$AQ$44,COLUMN('Non-energy Multiplier'!Z$1),0)</f>
        <v>0</v>
      </c>
      <c r="AA32" s="136">
        <f>$C32*VLOOKUP($A32,'Non-energy Multiplier'!$A$1:$AQ$44,COLUMN('Non-energy Multiplier'!AA$1),0)</f>
        <v>0</v>
      </c>
      <c r="AB32" s="136">
        <f>$C32*VLOOKUP($A32,'Non-energy Multiplier'!$A$1:$AQ$44,COLUMN('Non-energy Multiplier'!AB$1),0)</f>
        <v>0</v>
      </c>
      <c r="AC32" s="136">
        <f>$C32*VLOOKUP($A32,'Non-energy Multiplier'!$A$1:$AQ$44,COLUMN('Non-energy Multiplier'!AC$1),0)</f>
        <v>0</v>
      </c>
      <c r="AD32" s="136">
        <f>$C32*VLOOKUP($A32,'Non-energy Multiplier'!$A$1:$AQ$44,COLUMN('Non-energy Multiplier'!AD$1),0)</f>
        <v>0</v>
      </c>
      <c r="AE32" s="136">
        <f>$C32*VLOOKUP($A32,'Non-energy Multiplier'!$A$1:$AQ$44,COLUMN('Non-energy Multiplier'!AE$1),0)</f>
        <v>0</v>
      </c>
      <c r="AF32" s="136">
        <f>$C32*VLOOKUP($A32,'Non-energy Multiplier'!$A$1:$AQ$44,COLUMN('Non-energy Multiplier'!AF$1),0)</f>
        <v>0</v>
      </c>
      <c r="AG32" s="136">
        <f>$C32*VLOOKUP($A32,'Non-energy Multiplier'!$A$1:$AQ$44,COLUMN('Non-energy Multiplier'!AG$1),0)</f>
        <v>0</v>
      </c>
      <c r="AH32" s="136">
        <f>$C32*VLOOKUP($A32,'Non-energy Multiplier'!$A$1:$AQ$44,COLUMN('Non-energy Multiplier'!AH$1),0)</f>
        <v>0</v>
      </c>
      <c r="AI32" s="136">
        <f>$C32*VLOOKUP($A32,'Non-energy Multiplier'!$A$1:$AQ$44,COLUMN('Non-energy Multiplier'!AI$1),0)</f>
        <v>0</v>
      </c>
      <c r="AJ32" s="136">
        <f>$C32*VLOOKUP($A32,'Non-energy Multiplier'!$A$1:$AQ$44,COLUMN('Non-energy Multiplier'!AJ$1),0)</f>
        <v>0</v>
      </c>
      <c r="AK32" s="136">
        <f>$C32*VLOOKUP($A32,'Non-energy Multiplier'!$A$1:$AQ$44,COLUMN('Non-energy Multiplier'!AK$1),0)</f>
        <v>0</v>
      </c>
      <c r="AL32" s="136">
        <f>$C32*VLOOKUP($A32,'Non-energy Multiplier'!$A$1:$AQ$44,COLUMN('Non-energy Multiplier'!AL$1),0)</f>
        <v>0</v>
      </c>
      <c r="AM32" s="136">
        <f>$C32*VLOOKUP($A32,'Non-energy Multiplier'!$A$1:$AQ$44,COLUMN('Non-energy Multiplier'!AM$1),0)</f>
        <v>0</v>
      </c>
      <c r="AN32" s="136">
        <f>$C32*VLOOKUP($A32,'Non-energy Multiplier'!$A$1:$AQ$44,COLUMN('Non-energy Multiplier'!AN$1),0)</f>
        <v>0</v>
      </c>
      <c r="AO32" s="136">
        <f>$C32*VLOOKUP($A32,'Non-energy Multiplier'!$A$1:$AQ$44,COLUMN('Non-energy Multiplier'!AO$1),0)</f>
        <v>0</v>
      </c>
      <c r="AP32" s="136">
        <f>$C32*VLOOKUP($A32,'Non-energy Multiplier'!$A$1:$AQ$44,COLUMN('Non-energy Multiplier'!AP$1),0)</f>
        <v>0</v>
      </c>
      <c r="AQ32" s="136">
        <f>$C32*VLOOKUP($A32,'Non-energy Multiplier'!$A$1:$AQ$44,COLUMN('Non-energy Multiplier'!AQ$1),0)</f>
        <v>0</v>
      </c>
      <c r="AR32" s="136" t="str">
        <f>VLOOKUP($A32,'Sector Match'!$A$1:$B$43,2,0)</f>
        <v>glass and glass products 231</v>
      </c>
    </row>
    <row r="33" spans="1:44" x14ac:dyDescent="0.2">
      <c r="A33" s="12" t="s">
        <v>31</v>
      </c>
      <c r="B33" s="136">
        <f>'Non-energy Use 2019'!G145</f>
        <v>0</v>
      </c>
      <c r="C33" s="136">
        <f>'Non-energy Use 2020'!G145</f>
        <v>0</v>
      </c>
      <c r="D33" s="136">
        <f>$C33*VLOOKUP($A33,'Non-energy Multiplier'!$A$1:$AQ$44,COLUMN('Non-energy Multiplier'!D$1),0)</f>
        <v>0</v>
      </c>
      <c r="E33" s="136">
        <f>$C33*VLOOKUP($A33,'Non-energy Multiplier'!$A$1:$AQ$44,COLUMN('Non-energy Multiplier'!E$1),0)</f>
        <v>0</v>
      </c>
      <c r="F33" s="136">
        <f>$C33*VLOOKUP($A33,'Non-energy Multiplier'!$A$1:$AQ$44,COLUMN('Non-energy Multiplier'!F$1),0)</f>
        <v>0</v>
      </c>
      <c r="G33" s="136">
        <f>$C33*VLOOKUP($A33,'Non-energy Multiplier'!$A$1:$AQ$44,COLUMN('Non-energy Multiplier'!G$1),0)</f>
        <v>0</v>
      </c>
      <c r="H33" s="136">
        <f>$C33*VLOOKUP($A33,'Non-energy Multiplier'!$A$1:$AQ$44,COLUMN('Non-energy Multiplier'!H$1),0)</f>
        <v>0</v>
      </c>
      <c r="I33" s="136">
        <f>$C33*VLOOKUP($A33,'Non-energy Multiplier'!$A$1:$AQ$44,COLUMN('Non-energy Multiplier'!I$1),0)</f>
        <v>0</v>
      </c>
      <c r="J33" s="136">
        <f>$C33*VLOOKUP($A33,'Non-energy Multiplier'!$A$1:$AQ$44,COLUMN('Non-energy Multiplier'!J$1),0)</f>
        <v>0</v>
      </c>
      <c r="K33" s="136">
        <f>$C33*VLOOKUP($A33,'Non-energy Multiplier'!$A$1:$AQ$44,COLUMN('Non-energy Multiplier'!K$1),0)</f>
        <v>0</v>
      </c>
      <c r="L33" s="136">
        <f>$C33*VLOOKUP($A33,'Non-energy Multiplier'!$A$1:$AQ$44,COLUMN('Non-energy Multiplier'!L$1),0)</f>
        <v>0</v>
      </c>
      <c r="M33" s="136">
        <f>$C33*VLOOKUP($A33,'Non-energy Multiplier'!$A$1:$AQ$44,COLUMN('Non-energy Multiplier'!M$1),0)</f>
        <v>0</v>
      </c>
      <c r="N33" s="136">
        <f>$C33*VLOOKUP($A33,'Non-energy Multiplier'!$A$1:$AQ$44,COLUMN('Non-energy Multiplier'!N$1),0)</f>
        <v>0</v>
      </c>
      <c r="O33" s="136">
        <f>$C33*VLOOKUP($A33,'Non-energy Multiplier'!$A$1:$AQ$44,COLUMN('Non-energy Multiplier'!O$1),0)</f>
        <v>0</v>
      </c>
      <c r="P33" s="136">
        <f>$C33*VLOOKUP($A33,'Non-energy Multiplier'!$A$1:$AQ$44,COLUMN('Non-energy Multiplier'!P$1),0)</f>
        <v>0</v>
      </c>
      <c r="Q33" s="136">
        <f>$C33*VLOOKUP($A33,'Non-energy Multiplier'!$A$1:$AQ$44,COLUMN('Non-energy Multiplier'!Q$1),0)</f>
        <v>0</v>
      </c>
      <c r="R33" s="136">
        <f>$C33*VLOOKUP($A33,'Non-energy Multiplier'!$A$1:$AQ$44,COLUMN('Non-energy Multiplier'!R$1),0)</f>
        <v>0</v>
      </c>
      <c r="S33" s="136">
        <f>$C33*VLOOKUP($A33,'Non-energy Multiplier'!$A$1:$AQ$44,COLUMN('Non-energy Multiplier'!S$1),0)</f>
        <v>0</v>
      </c>
      <c r="T33" s="136">
        <f>$C33*VLOOKUP($A33,'Non-energy Multiplier'!$A$1:$AQ$44,COLUMN('Non-energy Multiplier'!T$1),0)</f>
        <v>0</v>
      </c>
      <c r="U33" s="136">
        <f>$C33*VLOOKUP($A33,'Non-energy Multiplier'!$A$1:$AQ$44,COLUMN('Non-energy Multiplier'!U$1),0)</f>
        <v>0</v>
      </c>
      <c r="V33" s="136">
        <f>$C33*VLOOKUP($A33,'Non-energy Multiplier'!$A$1:$AQ$44,COLUMN('Non-energy Multiplier'!V$1),0)</f>
        <v>0</v>
      </c>
      <c r="W33" s="136">
        <f>$C33*VLOOKUP($A33,'Non-energy Multiplier'!$A$1:$AQ$44,COLUMN('Non-energy Multiplier'!W$1),0)</f>
        <v>0</v>
      </c>
      <c r="X33" s="136">
        <f>$C33*VLOOKUP($A33,'Non-energy Multiplier'!$A$1:$AQ$44,COLUMN('Non-energy Multiplier'!X$1),0)</f>
        <v>0</v>
      </c>
      <c r="Y33" s="136">
        <f>$C33*VLOOKUP($A33,'Non-energy Multiplier'!$A$1:$AQ$44,COLUMN('Non-energy Multiplier'!Y$1),0)</f>
        <v>0</v>
      </c>
      <c r="Z33" s="136">
        <f>$C33*VLOOKUP($A33,'Non-energy Multiplier'!$A$1:$AQ$44,COLUMN('Non-energy Multiplier'!Z$1),0)</f>
        <v>0</v>
      </c>
      <c r="AA33" s="136">
        <f>$C33*VLOOKUP($A33,'Non-energy Multiplier'!$A$1:$AQ$44,COLUMN('Non-energy Multiplier'!AA$1),0)</f>
        <v>0</v>
      </c>
      <c r="AB33" s="136">
        <f>$C33*VLOOKUP($A33,'Non-energy Multiplier'!$A$1:$AQ$44,COLUMN('Non-energy Multiplier'!AB$1),0)</f>
        <v>0</v>
      </c>
      <c r="AC33" s="136">
        <f>$C33*VLOOKUP($A33,'Non-energy Multiplier'!$A$1:$AQ$44,COLUMN('Non-energy Multiplier'!AC$1),0)</f>
        <v>0</v>
      </c>
      <c r="AD33" s="136">
        <f>$C33*VLOOKUP($A33,'Non-energy Multiplier'!$A$1:$AQ$44,COLUMN('Non-energy Multiplier'!AD$1),0)</f>
        <v>0</v>
      </c>
      <c r="AE33" s="136">
        <f>$C33*VLOOKUP($A33,'Non-energy Multiplier'!$A$1:$AQ$44,COLUMN('Non-energy Multiplier'!AE$1),0)</f>
        <v>0</v>
      </c>
      <c r="AF33" s="136">
        <f>$C33*VLOOKUP($A33,'Non-energy Multiplier'!$A$1:$AQ$44,COLUMN('Non-energy Multiplier'!AF$1),0)</f>
        <v>0</v>
      </c>
      <c r="AG33" s="136">
        <f>$C33*VLOOKUP($A33,'Non-energy Multiplier'!$A$1:$AQ$44,COLUMN('Non-energy Multiplier'!AG$1),0)</f>
        <v>0</v>
      </c>
      <c r="AH33" s="136">
        <f>$C33*VLOOKUP($A33,'Non-energy Multiplier'!$A$1:$AQ$44,COLUMN('Non-energy Multiplier'!AH$1),0)</f>
        <v>0</v>
      </c>
      <c r="AI33" s="136">
        <f>$C33*VLOOKUP($A33,'Non-energy Multiplier'!$A$1:$AQ$44,COLUMN('Non-energy Multiplier'!AI$1),0)</f>
        <v>0</v>
      </c>
      <c r="AJ33" s="136">
        <f>$C33*VLOOKUP($A33,'Non-energy Multiplier'!$A$1:$AQ$44,COLUMN('Non-energy Multiplier'!AJ$1),0)</f>
        <v>0</v>
      </c>
      <c r="AK33" s="136">
        <f>$C33*VLOOKUP($A33,'Non-energy Multiplier'!$A$1:$AQ$44,COLUMN('Non-energy Multiplier'!AK$1),0)</f>
        <v>0</v>
      </c>
      <c r="AL33" s="136">
        <f>$C33*VLOOKUP($A33,'Non-energy Multiplier'!$A$1:$AQ$44,COLUMN('Non-energy Multiplier'!AL$1),0)</f>
        <v>0</v>
      </c>
      <c r="AM33" s="136">
        <f>$C33*VLOOKUP($A33,'Non-energy Multiplier'!$A$1:$AQ$44,COLUMN('Non-energy Multiplier'!AM$1),0)</f>
        <v>0</v>
      </c>
      <c r="AN33" s="136">
        <f>$C33*VLOOKUP($A33,'Non-energy Multiplier'!$A$1:$AQ$44,COLUMN('Non-energy Multiplier'!AN$1),0)</f>
        <v>0</v>
      </c>
      <c r="AO33" s="136">
        <f>$C33*VLOOKUP($A33,'Non-energy Multiplier'!$A$1:$AQ$44,COLUMN('Non-energy Multiplier'!AO$1),0)</f>
        <v>0</v>
      </c>
      <c r="AP33" s="136">
        <f>$C33*VLOOKUP($A33,'Non-energy Multiplier'!$A$1:$AQ$44,COLUMN('Non-energy Multiplier'!AP$1),0)</f>
        <v>0</v>
      </c>
      <c r="AQ33" s="136">
        <f>$C33*VLOOKUP($A33,'Non-energy Multiplier'!$A$1:$AQ$44,COLUMN('Non-energy Multiplier'!AQ$1),0)</f>
        <v>0</v>
      </c>
      <c r="AR33" s="136" t="str">
        <f>VLOOKUP($A33,'Sector Match'!$A$1:$B$43,2,0)</f>
        <v>road vehicles 29</v>
      </c>
    </row>
    <row r="34" spans="1:44" x14ac:dyDescent="0.2">
      <c r="A34" s="12" t="s">
        <v>32</v>
      </c>
      <c r="B34" s="136">
        <f>'Non-energy Use 2019'!G146</f>
        <v>0</v>
      </c>
      <c r="C34" s="136">
        <f>'Non-energy Use 2020'!G146</f>
        <v>0</v>
      </c>
      <c r="D34" s="136">
        <f>$C34*VLOOKUP($A34,'Non-energy Multiplier'!$A$1:$AQ$44,COLUMN('Non-energy Multiplier'!D$1),0)</f>
        <v>0</v>
      </c>
      <c r="E34" s="136">
        <f>$C34*VLOOKUP($A34,'Non-energy Multiplier'!$A$1:$AQ$44,COLUMN('Non-energy Multiplier'!E$1),0)</f>
        <v>0</v>
      </c>
      <c r="F34" s="136">
        <f>$C34*VLOOKUP($A34,'Non-energy Multiplier'!$A$1:$AQ$44,COLUMN('Non-energy Multiplier'!F$1),0)</f>
        <v>0</v>
      </c>
      <c r="G34" s="136">
        <f>$C34*VLOOKUP($A34,'Non-energy Multiplier'!$A$1:$AQ$44,COLUMN('Non-energy Multiplier'!G$1),0)</f>
        <v>0</v>
      </c>
      <c r="H34" s="136">
        <f>$C34*VLOOKUP($A34,'Non-energy Multiplier'!$A$1:$AQ$44,COLUMN('Non-energy Multiplier'!H$1),0)</f>
        <v>0</v>
      </c>
      <c r="I34" s="136">
        <f>$C34*VLOOKUP($A34,'Non-energy Multiplier'!$A$1:$AQ$44,COLUMN('Non-energy Multiplier'!I$1),0)</f>
        <v>0</v>
      </c>
      <c r="J34" s="136">
        <f>$C34*VLOOKUP($A34,'Non-energy Multiplier'!$A$1:$AQ$44,COLUMN('Non-energy Multiplier'!J$1),0)</f>
        <v>0</v>
      </c>
      <c r="K34" s="136">
        <f>$C34*VLOOKUP($A34,'Non-energy Multiplier'!$A$1:$AQ$44,COLUMN('Non-energy Multiplier'!K$1),0)</f>
        <v>0</v>
      </c>
      <c r="L34" s="136">
        <f>$C34*VLOOKUP($A34,'Non-energy Multiplier'!$A$1:$AQ$44,COLUMN('Non-energy Multiplier'!L$1),0)</f>
        <v>0</v>
      </c>
      <c r="M34" s="136">
        <f>$C34*VLOOKUP($A34,'Non-energy Multiplier'!$A$1:$AQ$44,COLUMN('Non-energy Multiplier'!M$1),0)</f>
        <v>0</v>
      </c>
      <c r="N34" s="136">
        <f>$C34*VLOOKUP($A34,'Non-energy Multiplier'!$A$1:$AQ$44,COLUMN('Non-energy Multiplier'!N$1),0)</f>
        <v>0</v>
      </c>
      <c r="O34" s="136">
        <f>$C34*VLOOKUP($A34,'Non-energy Multiplier'!$A$1:$AQ$44,COLUMN('Non-energy Multiplier'!O$1),0)</f>
        <v>0</v>
      </c>
      <c r="P34" s="136">
        <f>$C34*VLOOKUP($A34,'Non-energy Multiplier'!$A$1:$AQ$44,COLUMN('Non-energy Multiplier'!P$1),0)</f>
        <v>0</v>
      </c>
      <c r="Q34" s="136">
        <f>$C34*VLOOKUP($A34,'Non-energy Multiplier'!$A$1:$AQ$44,COLUMN('Non-energy Multiplier'!Q$1),0)</f>
        <v>0</v>
      </c>
      <c r="R34" s="136">
        <f>$C34*VLOOKUP($A34,'Non-energy Multiplier'!$A$1:$AQ$44,COLUMN('Non-energy Multiplier'!R$1),0)</f>
        <v>0</v>
      </c>
      <c r="S34" s="136">
        <f>$C34*VLOOKUP($A34,'Non-energy Multiplier'!$A$1:$AQ$44,COLUMN('Non-energy Multiplier'!S$1),0)</f>
        <v>0</v>
      </c>
      <c r="T34" s="136">
        <f>$C34*VLOOKUP($A34,'Non-energy Multiplier'!$A$1:$AQ$44,COLUMN('Non-energy Multiplier'!T$1),0)</f>
        <v>0</v>
      </c>
      <c r="U34" s="136">
        <f>$C34*VLOOKUP($A34,'Non-energy Multiplier'!$A$1:$AQ$44,COLUMN('Non-energy Multiplier'!U$1),0)</f>
        <v>0</v>
      </c>
      <c r="V34" s="136">
        <f>$C34*VLOOKUP($A34,'Non-energy Multiplier'!$A$1:$AQ$44,COLUMN('Non-energy Multiplier'!V$1),0)</f>
        <v>0</v>
      </c>
      <c r="W34" s="136">
        <f>$C34*VLOOKUP($A34,'Non-energy Multiplier'!$A$1:$AQ$44,COLUMN('Non-energy Multiplier'!W$1),0)</f>
        <v>0</v>
      </c>
      <c r="X34" s="136">
        <f>$C34*VLOOKUP($A34,'Non-energy Multiplier'!$A$1:$AQ$44,COLUMN('Non-energy Multiplier'!X$1),0)</f>
        <v>0</v>
      </c>
      <c r="Y34" s="136">
        <f>$C34*VLOOKUP($A34,'Non-energy Multiplier'!$A$1:$AQ$44,COLUMN('Non-energy Multiplier'!Y$1),0)</f>
        <v>0</v>
      </c>
      <c r="Z34" s="136">
        <f>$C34*VLOOKUP($A34,'Non-energy Multiplier'!$A$1:$AQ$44,COLUMN('Non-energy Multiplier'!Z$1),0)</f>
        <v>0</v>
      </c>
      <c r="AA34" s="136">
        <f>$C34*VLOOKUP($A34,'Non-energy Multiplier'!$A$1:$AQ$44,COLUMN('Non-energy Multiplier'!AA$1),0)</f>
        <v>0</v>
      </c>
      <c r="AB34" s="136">
        <f>$C34*VLOOKUP($A34,'Non-energy Multiplier'!$A$1:$AQ$44,COLUMN('Non-energy Multiplier'!AB$1),0)</f>
        <v>0</v>
      </c>
      <c r="AC34" s="136">
        <f>$C34*VLOOKUP($A34,'Non-energy Multiplier'!$A$1:$AQ$44,COLUMN('Non-energy Multiplier'!AC$1),0)</f>
        <v>0</v>
      </c>
      <c r="AD34" s="136">
        <f>$C34*VLOOKUP($A34,'Non-energy Multiplier'!$A$1:$AQ$44,COLUMN('Non-energy Multiplier'!AD$1),0)</f>
        <v>0</v>
      </c>
      <c r="AE34" s="136">
        <f>$C34*VLOOKUP($A34,'Non-energy Multiplier'!$A$1:$AQ$44,COLUMN('Non-energy Multiplier'!AE$1),0)</f>
        <v>0</v>
      </c>
      <c r="AF34" s="136">
        <f>$C34*VLOOKUP($A34,'Non-energy Multiplier'!$A$1:$AQ$44,COLUMN('Non-energy Multiplier'!AF$1),0)</f>
        <v>0</v>
      </c>
      <c r="AG34" s="136">
        <f>$C34*VLOOKUP($A34,'Non-energy Multiplier'!$A$1:$AQ$44,COLUMN('Non-energy Multiplier'!AG$1),0)</f>
        <v>0</v>
      </c>
      <c r="AH34" s="136">
        <f>$C34*VLOOKUP($A34,'Non-energy Multiplier'!$A$1:$AQ$44,COLUMN('Non-energy Multiplier'!AH$1),0)</f>
        <v>0</v>
      </c>
      <c r="AI34" s="136">
        <f>$C34*VLOOKUP($A34,'Non-energy Multiplier'!$A$1:$AQ$44,COLUMN('Non-energy Multiplier'!AI$1),0)</f>
        <v>0</v>
      </c>
      <c r="AJ34" s="136">
        <f>$C34*VLOOKUP($A34,'Non-energy Multiplier'!$A$1:$AQ$44,COLUMN('Non-energy Multiplier'!AJ$1),0)</f>
        <v>0</v>
      </c>
      <c r="AK34" s="136">
        <f>$C34*VLOOKUP($A34,'Non-energy Multiplier'!$A$1:$AQ$44,COLUMN('Non-energy Multiplier'!AK$1),0)</f>
        <v>0</v>
      </c>
      <c r="AL34" s="136">
        <f>$C34*VLOOKUP($A34,'Non-energy Multiplier'!$A$1:$AQ$44,COLUMN('Non-energy Multiplier'!AL$1),0)</f>
        <v>0</v>
      </c>
      <c r="AM34" s="136">
        <f>$C34*VLOOKUP($A34,'Non-energy Multiplier'!$A$1:$AQ$44,COLUMN('Non-energy Multiplier'!AM$1),0)</f>
        <v>0</v>
      </c>
      <c r="AN34" s="136">
        <f>$C34*VLOOKUP($A34,'Non-energy Multiplier'!$A$1:$AQ$44,COLUMN('Non-energy Multiplier'!AN$1),0)</f>
        <v>0</v>
      </c>
      <c r="AO34" s="136">
        <f>$C34*VLOOKUP($A34,'Non-energy Multiplier'!$A$1:$AQ$44,COLUMN('Non-energy Multiplier'!AO$1),0)</f>
        <v>0</v>
      </c>
      <c r="AP34" s="136">
        <f>$C34*VLOOKUP($A34,'Non-energy Multiplier'!$A$1:$AQ$44,COLUMN('Non-energy Multiplier'!AP$1),0)</f>
        <v>0</v>
      </c>
      <c r="AQ34" s="136">
        <f>$C34*VLOOKUP($A34,'Non-energy Multiplier'!$A$1:$AQ$44,COLUMN('Non-energy Multiplier'!AQ$1),0)</f>
        <v>0</v>
      </c>
      <c r="AR34" s="136" t="str">
        <f>VLOOKUP($A34,'Sector Match'!$A$1:$B$43,2,0)</f>
        <v>nonroad vehicles 30</v>
      </c>
    </row>
    <row r="35" spans="1:44" x14ac:dyDescent="0.2">
      <c r="A35" s="12" t="s">
        <v>33</v>
      </c>
      <c r="B35" s="136">
        <f>'Non-energy Use 2019'!G147</f>
        <v>0</v>
      </c>
      <c r="C35" s="136">
        <f>'Non-energy Use 2020'!G147</f>
        <v>0</v>
      </c>
      <c r="D35" s="136">
        <f>$C35*VLOOKUP($A35,'Non-energy Multiplier'!$A$1:$AQ$44,COLUMN('Non-energy Multiplier'!D$1),0)</f>
        <v>0</v>
      </c>
      <c r="E35" s="136">
        <f>$C35*VLOOKUP($A35,'Non-energy Multiplier'!$A$1:$AQ$44,COLUMN('Non-energy Multiplier'!E$1),0)</f>
        <v>0</v>
      </c>
      <c r="F35" s="136">
        <f>$C35*VLOOKUP($A35,'Non-energy Multiplier'!$A$1:$AQ$44,COLUMN('Non-energy Multiplier'!F$1),0)</f>
        <v>0</v>
      </c>
      <c r="G35" s="136">
        <f>$C35*VLOOKUP($A35,'Non-energy Multiplier'!$A$1:$AQ$44,COLUMN('Non-energy Multiplier'!G$1),0)</f>
        <v>0</v>
      </c>
      <c r="H35" s="136">
        <f>$C35*VLOOKUP($A35,'Non-energy Multiplier'!$A$1:$AQ$44,COLUMN('Non-energy Multiplier'!H$1),0)</f>
        <v>0</v>
      </c>
      <c r="I35" s="136">
        <f>$C35*VLOOKUP($A35,'Non-energy Multiplier'!$A$1:$AQ$44,COLUMN('Non-energy Multiplier'!I$1),0)</f>
        <v>0</v>
      </c>
      <c r="J35" s="136">
        <f>$C35*VLOOKUP($A35,'Non-energy Multiplier'!$A$1:$AQ$44,COLUMN('Non-energy Multiplier'!J$1),0)</f>
        <v>0</v>
      </c>
      <c r="K35" s="136">
        <f>$C35*VLOOKUP($A35,'Non-energy Multiplier'!$A$1:$AQ$44,COLUMN('Non-energy Multiplier'!K$1),0)</f>
        <v>0</v>
      </c>
      <c r="L35" s="136">
        <f>$C35*VLOOKUP($A35,'Non-energy Multiplier'!$A$1:$AQ$44,COLUMN('Non-energy Multiplier'!L$1),0)</f>
        <v>0</v>
      </c>
      <c r="M35" s="136">
        <f>$C35*VLOOKUP($A35,'Non-energy Multiplier'!$A$1:$AQ$44,COLUMN('Non-energy Multiplier'!M$1),0)</f>
        <v>0</v>
      </c>
      <c r="N35" s="136">
        <f>$C35*VLOOKUP($A35,'Non-energy Multiplier'!$A$1:$AQ$44,COLUMN('Non-energy Multiplier'!N$1),0)</f>
        <v>0</v>
      </c>
      <c r="O35" s="136">
        <f>$C35*VLOOKUP($A35,'Non-energy Multiplier'!$A$1:$AQ$44,COLUMN('Non-energy Multiplier'!O$1),0)</f>
        <v>0</v>
      </c>
      <c r="P35" s="136">
        <f>$C35*VLOOKUP($A35,'Non-energy Multiplier'!$A$1:$AQ$44,COLUMN('Non-energy Multiplier'!P$1),0)</f>
        <v>0</v>
      </c>
      <c r="Q35" s="136">
        <f>$C35*VLOOKUP($A35,'Non-energy Multiplier'!$A$1:$AQ$44,COLUMN('Non-energy Multiplier'!Q$1),0)</f>
        <v>0</v>
      </c>
      <c r="R35" s="136">
        <f>$C35*VLOOKUP($A35,'Non-energy Multiplier'!$A$1:$AQ$44,COLUMN('Non-energy Multiplier'!R$1),0)</f>
        <v>0</v>
      </c>
      <c r="S35" s="136">
        <f>$C35*VLOOKUP($A35,'Non-energy Multiplier'!$A$1:$AQ$44,COLUMN('Non-energy Multiplier'!S$1),0)</f>
        <v>0</v>
      </c>
      <c r="T35" s="136">
        <f>$C35*VLOOKUP($A35,'Non-energy Multiplier'!$A$1:$AQ$44,COLUMN('Non-energy Multiplier'!T$1),0)</f>
        <v>0</v>
      </c>
      <c r="U35" s="136">
        <f>$C35*VLOOKUP($A35,'Non-energy Multiplier'!$A$1:$AQ$44,COLUMN('Non-energy Multiplier'!U$1),0)</f>
        <v>0</v>
      </c>
      <c r="V35" s="136">
        <f>$C35*VLOOKUP($A35,'Non-energy Multiplier'!$A$1:$AQ$44,COLUMN('Non-energy Multiplier'!V$1),0)</f>
        <v>0</v>
      </c>
      <c r="W35" s="136">
        <f>$C35*VLOOKUP($A35,'Non-energy Multiplier'!$A$1:$AQ$44,COLUMN('Non-energy Multiplier'!W$1),0)</f>
        <v>0</v>
      </c>
      <c r="X35" s="136">
        <f>$C35*VLOOKUP($A35,'Non-energy Multiplier'!$A$1:$AQ$44,COLUMN('Non-energy Multiplier'!X$1),0)</f>
        <v>0</v>
      </c>
      <c r="Y35" s="136">
        <f>$C35*VLOOKUP($A35,'Non-energy Multiplier'!$A$1:$AQ$44,COLUMN('Non-energy Multiplier'!Y$1),0)</f>
        <v>0</v>
      </c>
      <c r="Z35" s="136">
        <f>$C35*VLOOKUP($A35,'Non-energy Multiplier'!$A$1:$AQ$44,COLUMN('Non-energy Multiplier'!Z$1),0)</f>
        <v>0</v>
      </c>
      <c r="AA35" s="136">
        <f>$C35*VLOOKUP($A35,'Non-energy Multiplier'!$A$1:$AQ$44,COLUMN('Non-energy Multiplier'!AA$1),0)</f>
        <v>0</v>
      </c>
      <c r="AB35" s="136">
        <f>$C35*VLOOKUP($A35,'Non-energy Multiplier'!$A$1:$AQ$44,COLUMN('Non-energy Multiplier'!AB$1),0)</f>
        <v>0</v>
      </c>
      <c r="AC35" s="136">
        <f>$C35*VLOOKUP($A35,'Non-energy Multiplier'!$A$1:$AQ$44,COLUMN('Non-energy Multiplier'!AC$1),0)</f>
        <v>0</v>
      </c>
      <c r="AD35" s="136">
        <f>$C35*VLOOKUP($A35,'Non-energy Multiplier'!$A$1:$AQ$44,COLUMN('Non-energy Multiplier'!AD$1),0)</f>
        <v>0</v>
      </c>
      <c r="AE35" s="136">
        <f>$C35*VLOOKUP($A35,'Non-energy Multiplier'!$A$1:$AQ$44,COLUMN('Non-energy Multiplier'!AE$1),0)</f>
        <v>0</v>
      </c>
      <c r="AF35" s="136">
        <f>$C35*VLOOKUP($A35,'Non-energy Multiplier'!$A$1:$AQ$44,COLUMN('Non-energy Multiplier'!AF$1),0)</f>
        <v>0</v>
      </c>
      <c r="AG35" s="136">
        <f>$C35*VLOOKUP($A35,'Non-energy Multiplier'!$A$1:$AQ$44,COLUMN('Non-energy Multiplier'!AG$1),0)</f>
        <v>0</v>
      </c>
      <c r="AH35" s="136">
        <f>$C35*VLOOKUP($A35,'Non-energy Multiplier'!$A$1:$AQ$44,COLUMN('Non-energy Multiplier'!AH$1),0)</f>
        <v>0</v>
      </c>
      <c r="AI35" s="136">
        <f>$C35*VLOOKUP($A35,'Non-energy Multiplier'!$A$1:$AQ$44,COLUMN('Non-energy Multiplier'!AI$1),0)</f>
        <v>0</v>
      </c>
      <c r="AJ35" s="136">
        <f>$C35*VLOOKUP($A35,'Non-energy Multiplier'!$A$1:$AQ$44,COLUMN('Non-energy Multiplier'!AJ$1),0)</f>
        <v>0</v>
      </c>
      <c r="AK35" s="136">
        <f>$C35*VLOOKUP($A35,'Non-energy Multiplier'!$A$1:$AQ$44,COLUMN('Non-energy Multiplier'!AK$1),0)</f>
        <v>0</v>
      </c>
      <c r="AL35" s="136">
        <f>$C35*VLOOKUP($A35,'Non-energy Multiplier'!$A$1:$AQ$44,COLUMN('Non-energy Multiplier'!AL$1),0)</f>
        <v>0</v>
      </c>
      <c r="AM35" s="136">
        <f>$C35*VLOOKUP($A35,'Non-energy Multiplier'!$A$1:$AQ$44,COLUMN('Non-energy Multiplier'!AM$1),0)</f>
        <v>0</v>
      </c>
      <c r="AN35" s="136">
        <f>$C35*VLOOKUP($A35,'Non-energy Multiplier'!$A$1:$AQ$44,COLUMN('Non-energy Multiplier'!AN$1),0)</f>
        <v>0</v>
      </c>
      <c r="AO35" s="136">
        <f>$C35*VLOOKUP($A35,'Non-energy Multiplier'!$A$1:$AQ$44,COLUMN('Non-energy Multiplier'!AO$1),0)</f>
        <v>0</v>
      </c>
      <c r="AP35" s="136">
        <f>$C35*VLOOKUP($A35,'Non-energy Multiplier'!$A$1:$AQ$44,COLUMN('Non-energy Multiplier'!AP$1),0)</f>
        <v>0</v>
      </c>
      <c r="AQ35" s="136">
        <f>$C35*VLOOKUP($A35,'Non-energy Multiplier'!$A$1:$AQ$44,COLUMN('Non-energy Multiplier'!AQ$1),0)</f>
        <v>0</v>
      </c>
      <c r="AR35" s="136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6">
        <f>'Non-energy Use 2019'!G148</f>
        <v>0</v>
      </c>
      <c r="C36" s="136">
        <f>'Non-energy Use 2020'!G148</f>
        <v>0</v>
      </c>
      <c r="D36" s="136">
        <f>$C36*VLOOKUP($A36,'Non-energy Multiplier'!$A$1:$AQ$44,COLUMN('Non-energy Multiplier'!D$1),0)</f>
        <v>0</v>
      </c>
      <c r="E36" s="136">
        <f>$C36*VLOOKUP($A36,'Non-energy Multiplier'!$A$1:$AQ$44,COLUMN('Non-energy Multiplier'!E$1),0)</f>
        <v>0</v>
      </c>
      <c r="F36" s="136">
        <f>$C36*VLOOKUP($A36,'Non-energy Multiplier'!$A$1:$AQ$44,COLUMN('Non-energy Multiplier'!F$1),0)</f>
        <v>0</v>
      </c>
      <c r="G36" s="136">
        <f>$C36*VLOOKUP($A36,'Non-energy Multiplier'!$A$1:$AQ$44,COLUMN('Non-energy Multiplier'!G$1),0)</f>
        <v>0</v>
      </c>
      <c r="H36" s="136">
        <f>$C36*VLOOKUP($A36,'Non-energy Multiplier'!$A$1:$AQ$44,COLUMN('Non-energy Multiplier'!H$1),0)</f>
        <v>0</v>
      </c>
      <c r="I36" s="136">
        <f>$C36*VLOOKUP($A36,'Non-energy Multiplier'!$A$1:$AQ$44,COLUMN('Non-energy Multiplier'!I$1),0)</f>
        <v>0</v>
      </c>
      <c r="J36" s="136">
        <f>$C36*VLOOKUP($A36,'Non-energy Multiplier'!$A$1:$AQ$44,COLUMN('Non-energy Multiplier'!J$1),0)</f>
        <v>0</v>
      </c>
      <c r="K36" s="136">
        <f>$C36*VLOOKUP($A36,'Non-energy Multiplier'!$A$1:$AQ$44,COLUMN('Non-energy Multiplier'!K$1),0)</f>
        <v>0</v>
      </c>
      <c r="L36" s="136">
        <f>$C36*VLOOKUP($A36,'Non-energy Multiplier'!$A$1:$AQ$44,COLUMN('Non-energy Multiplier'!L$1),0)</f>
        <v>0</v>
      </c>
      <c r="M36" s="136">
        <f>$C36*VLOOKUP($A36,'Non-energy Multiplier'!$A$1:$AQ$44,COLUMN('Non-energy Multiplier'!M$1),0)</f>
        <v>0</v>
      </c>
      <c r="N36" s="136">
        <f>$C36*VLOOKUP($A36,'Non-energy Multiplier'!$A$1:$AQ$44,COLUMN('Non-energy Multiplier'!N$1),0)</f>
        <v>0</v>
      </c>
      <c r="O36" s="136">
        <f>$C36*VLOOKUP($A36,'Non-energy Multiplier'!$A$1:$AQ$44,COLUMN('Non-energy Multiplier'!O$1),0)</f>
        <v>0</v>
      </c>
      <c r="P36" s="136">
        <f>$C36*VLOOKUP($A36,'Non-energy Multiplier'!$A$1:$AQ$44,COLUMN('Non-energy Multiplier'!P$1),0)</f>
        <v>0</v>
      </c>
      <c r="Q36" s="136">
        <f>$C36*VLOOKUP($A36,'Non-energy Multiplier'!$A$1:$AQ$44,COLUMN('Non-energy Multiplier'!Q$1),0)</f>
        <v>0</v>
      </c>
      <c r="R36" s="136">
        <f>$C36*VLOOKUP($A36,'Non-energy Multiplier'!$A$1:$AQ$44,COLUMN('Non-energy Multiplier'!R$1),0)</f>
        <v>0</v>
      </c>
      <c r="S36" s="136">
        <f>$C36*VLOOKUP($A36,'Non-energy Multiplier'!$A$1:$AQ$44,COLUMN('Non-energy Multiplier'!S$1),0)</f>
        <v>0</v>
      </c>
      <c r="T36" s="136">
        <f>$C36*VLOOKUP($A36,'Non-energy Multiplier'!$A$1:$AQ$44,COLUMN('Non-energy Multiplier'!T$1),0)</f>
        <v>0</v>
      </c>
      <c r="U36" s="136">
        <f>$C36*VLOOKUP($A36,'Non-energy Multiplier'!$A$1:$AQ$44,COLUMN('Non-energy Multiplier'!U$1),0)</f>
        <v>0</v>
      </c>
      <c r="V36" s="136">
        <f>$C36*VLOOKUP($A36,'Non-energy Multiplier'!$A$1:$AQ$44,COLUMN('Non-energy Multiplier'!V$1),0)</f>
        <v>0</v>
      </c>
      <c r="W36" s="136">
        <f>$C36*VLOOKUP($A36,'Non-energy Multiplier'!$A$1:$AQ$44,COLUMN('Non-energy Multiplier'!W$1),0)</f>
        <v>0</v>
      </c>
      <c r="X36" s="136">
        <f>$C36*VLOOKUP($A36,'Non-energy Multiplier'!$A$1:$AQ$44,COLUMN('Non-energy Multiplier'!X$1),0)</f>
        <v>0</v>
      </c>
      <c r="Y36" s="136">
        <f>$C36*VLOOKUP($A36,'Non-energy Multiplier'!$A$1:$AQ$44,COLUMN('Non-energy Multiplier'!Y$1),0)</f>
        <v>0</v>
      </c>
      <c r="Z36" s="136">
        <f>$C36*VLOOKUP($A36,'Non-energy Multiplier'!$A$1:$AQ$44,COLUMN('Non-energy Multiplier'!Z$1),0)</f>
        <v>0</v>
      </c>
      <c r="AA36" s="136">
        <f>$C36*VLOOKUP($A36,'Non-energy Multiplier'!$A$1:$AQ$44,COLUMN('Non-energy Multiplier'!AA$1),0)</f>
        <v>0</v>
      </c>
      <c r="AB36" s="136">
        <f>$C36*VLOOKUP($A36,'Non-energy Multiplier'!$A$1:$AQ$44,COLUMN('Non-energy Multiplier'!AB$1),0)</f>
        <v>0</v>
      </c>
      <c r="AC36" s="136">
        <f>$C36*VLOOKUP($A36,'Non-energy Multiplier'!$A$1:$AQ$44,COLUMN('Non-energy Multiplier'!AC$1),0)</f>
        <v>0</v>
      </c>
      <c r="AD36" s="136">
        <f>$C36*VLOOKUP($A36,'Non-energy Multiplier'!$A$1:$AQ$44,COLUMN('Non-energy Multiplier'!AD$1),0)</f>
        <v>0</v>
      </c>
      <c r="AE36" s="136">
        <f>$C36*VLOOKUP($A36,'Non-energy Multiplier'!$A$1:$AQ$44,COLUMN('Non-energy Multiplier'!AE$1),0)</f>
        <v>0</v>
      </c>
      <c r="AF36" s="136">
        <f>$C36*VLOOKUP($A36,'Non-energy Multiplier'!$A$1:$AQ$44,COLUMN('Non-energy Multiplier'!AF$1),0)</f>
        <v>0</v>
      </c>
      <c r="AG36" s="136">
        <f>$C36*VLOOKUP($A36,'Non-energy Multiplier'!$A$1:$AQ$44,COLUMN('Non-energy Multiplier'!AG$1),0)</f>
        <v>0</v>
      </c>
      <c r="AH36" s="136">
        <f>$C36*VLOOKUP($A36,'Non-energy Multiplier'!$A$1:$AQ$44,COLUMN('Non-energy Multiplier'!AH$1),0)</f>
        <v>0</v>
      </c>
      <c r="AI36" s="136">
        <f>$C36*VLOOKUP($A36,'Non-energy Multiplier'!$A$1:$AQ$44,COLUMN('Non-energy Multiplier'!AI$1),0)</f>
        <v>0</v>
      </c>
      <c r="AJ36" s="136">
        <f>$C36*VLOOKUP($A36,'Non-energy Multiplier'!$A$1:$AQ$44,COLUMN('Non-energy Multiplier'!AJ$1),0)</f>
        <v>0</v>
      </c>
      <c r="AK36" s="136">
        <f>$C36*VLOOKUP($A36,'Non-energy Multiplier'!$A$1:$AQ$44,COLUMN('Non-energy Multiplier'!AK$1),0)</f>
        <v>0</v>
      </c>
      <c r="AL36" s="136">
        <f>$C36*VLOOKUP($A36,'Non-energy Multiplier'!$A$1:$AQ$44,COLUMN('Non-energy Multiplier'!AL$1),0)</f>
        <v>0</v>
      </c>
      <c r="AM36" s="136">
        <f>$C36*VLOOKUP($A36,'Non-energy Multiplier'!$A$1:$AQ$44,COLUMN('Non-energy Multiplier'!AM$1),0)</f>
        <v>0</v>
      </c>
      <c r="AN36" s="136">
        <f>$C36*VLOOKUP($A36,'Non-energy Multiplier'!$A$1:$AQ$44,COLUMN('Non-energy Multiplier'!AN$1),0)</f>
        <v>0</v>
      </c>
      <c r="AO36" s="136">
        <f>$C36*VLOOKUP($A36,'Non-energy Multiplier'!$A$1:$AQ$44,COLUMN('Non-energy Multiplier'!AO$1),0)</f>
        <v>0</v>
      </c>
      <c r="AP36" s="136">
        <f>$C36*VLOOKUP($A36,'Non-energy Multiplier'!$A$1:$AQ$44,COLUMN('Non-energy Multiplier'!AP$1),0)</f>
        <v>0</v>
      </c>
      <c r="AQ36" s="136">
        <f>$C36*VLOOKUP($A36,'Non-energy Multiplier'!$A$1:$AQ$44,COLUMN('Non-energy Multiplier'!AQ$1),0)</f>
        <v>0</v>
      </c>
      <c r="AR36" s="136" t="str">
        <f>VLOOKUP($A36,'Sector Match'!$A$1:$B$43,2,0)</f>
        <v>computers and electronics 26</v>
      </c>
    </row>
    <row r="37" spans="1:44" x14ac:dyDescent="0.2">
      <c r="A37" s="12" t="s">
        <v>35</v>
      </c>
      <c r="B37" s="136">
        <f>'Non-energy Use 2019'!G149</f>
        <v>0</v>
      </c>
      <c r="C37" s="136">
        <f>'Non-energy Use 2020'!G149</f>
        <v>0</v>
      </c>
      <c r="D37" s="136">
        <f>$C37*VLOOKUP($A37,'Non-energy Multiplier'!$A$1:$AQ$44,COLUMN('Non-energy Multiplier'!D$1),0)</f>
        <v>0</v>
      </c>
      <c r="E37" s="136">
        <f>$C37*VLOOKUP($A37,'Non-energy Multiplier'!$A$1:$AQ$44,COLUMN('Non-energy Multiplier'!E$1),0)</f>
        <v>0</v>
      </c>
      <c r="F37" s="136">
        <f>$C37*VLOOKUP($A37,'Non-energy Multiplier'!$A$1:$AQ$44,COLUMN('Non-energy Multiplier'!F$1),0)</f>
        <v>0</v>
      </c>
      <c r="G37" s="136">
        <f>$C37*VLOOKUP($A37,'Non-energy Multiplier'!$A$1:$AQ$44,COLUMN('Non-energy Multiplier'!G$1),0)</f>
        <v>0</v>
      </c>
      <c r="H37" s="136">
        <f>$C37*VLOOKUP($A37,'Non-energy Multiplier'!$A$1:$AQ$44,COLUMN('Non-energy Multiplier'!H$1),0)</f>
        <v>0</v>
      </c>
      <c r="I37" s="136">
        <f>$C37*VLOOKUP($A37,'Non-energy Multiplier'!$A$1:$AQ$44,COLUMN('Non-energy Multiplier'!I$1),0)</f>
        <v>0</v>
      </c>
      <c r="J37" s="136">
        <f>$C37*VLOOKUP($A37,'Non-energy Multiplier'!$A$1:$AQ$44,COLUMN('Non-energy Multiplier'!J$1),0)</f>
        <v>0</v>
      </c>
      <c r="K37" s="136">
        <f>$C37*VLOOKUP($A37,'Non-energy Multiplier'!$A$1:$AQ$44,COLUMN('Non-energy Multiplier'!K$1),0)</f>
        <v>0</v>
      </c>
      <c r="L37" s="136">
        <f>$C37*VLOOKUP($A37,'Non-energy Multiplier'!$A$1:$AQ$44,COLUMN('Non-energy Multiplier'!L$1),0)</f>
        <v>0</v>
      </c>
      <c r="M37" s="136">
        <f>$C37*VLOOKUP($A37,'Non-energy Multiplier'!$A$1:$AQ$44,COLUMN('Non-energy Multiplier'!M$1),0)</f>
        <v>0</v>
      </c>
      <c r="N37" s="136">
        <f>$C37*VLOOKUP($A37,'Non-energy Multiplier'!$A$1:$AQ$44,COLUMN('Non-energy Multiplier'!N$1),0)</f>
        <v>0</v>
      </c>
      <c r="O37" s="136">
        <f>$C37*VLOOKUP($A37,'Non-energy Multiplier'!$A$1:$AQ$44,COLUMN('Non-energy Multiplier'!O$1),0)</f>
        <v>0</v>
      </c>
      <c r="P37" s="136">
        <f>$C37*VLOOKUP($A37,'Non-energy Multiplier'!$A$1:$AQ$44,COLUMN('Non-energy Multiplier'!P$1),0)</f>
        <v>0</v>
      </c>
      <c r="Q37" s="136">
        <f>$C37*VLOOKUP($A37,'Non-energy Multiplier'!$A$1:$AQ$44,COLUMN('Non-energy Multiplier'!Q$1),0)</f>
        <v>0</v>
      </c>
      <c r="R37" s="136">
        <f>$C37*VLOOKUP($A37,'Non-energy Multiplier'!$A$1:$AQ$44,COLUMN('Non-energy Multiplier'!R$1),0)</f>
        <v>0</v>
      </c>
      <c r="S37" s="136">
        <f>$C37*VLOOKUP($A37,'Non-energy Multiplier'!$A$1:$AQ$44,COLUMN('Non-energy Multiplier'!S$1),0)</f>
        <v>0</v>
      </c>
      <c r="T37" s="136">
        <f>$C37*VLOOKUP($A37,'Non-energy Multiplier'!$A$1:$AQ$44,COLUMN('Non-energy Multiplier'!T$1),0)</f>
        <v>0</v>
      </c>
      <c r="U37" s="136">
        <f>$C37*VLOOKUP($A37,'Non-energy Multiplier'!$A$1:$AQ$44,COLUMN('Non-energy Multiplier'!U$1),0)</f>
        <v>0</v>
      </c>
      <c r="V37" s="136">
        <f>$C37*VLOOKUP($A37,'Non-energy Multiplier'!$A$1:$AQ$44,COLUMN('Non-energy Multiplier'!V$1),0)</f>
        <v>0</v>
      </c>
      <c r="W37" s="136">
        <f>$C37*VLOOKUP($A37,'Non-energy Multiplier'!$A$1:$AQ$44,COLUMN('Non-energy Multiplier'!W$1),0)</f>
        <v>0</v>
      </c>
      <c r="X37" s="136">
        <f>$C37*VLOOKUP($A37,'Non-energy Multiplier'!$A$1:$AQ$44,COLUMN('Non-energy Multiplier'!X$1),0)</f>
        <v>0</v>
      </c>
      <c r="Y37" s="136">
        <f>$C37*VLOOKUP($A37,'Non-energy Multiplier'!$A$1:$AQ$44,COLUMN('Non-energy Multiplier'!Y$1),0)</f>
        <v>0</v>
      </c>
      <c r="Z37" s="136">
        <f>$C37*VLOOKUP($A37,'Non-energy Multiplier'!$A$1:$AQ$44,COLUMN('Non-energy Multiplier'!Z$1),0)</f>
        <v>0</v>
      </c>
      <c r="AA37" s="136">
        <f>$C37*VLOOKUP($A37,'Non-energy Multiplier'!$A$1:$AQ$44,COLUMN('Non-energy Multiplier'!AA$1),0)</f>
        <v>0</v>
      </c>
      <c r="AB37" s="136">
        <f>$C37*VLOOKUP($A37,'Non-energy Multiplier'!$A$1:$AQ$44,COLUMN('Non-energy Multiplier'!AB$1),0)</f>
        <v>0</v>
      </c>
      <c r="AC37" s="136">
        <f>$C37*VLOOKUP($A37,'Non-energy Multiplier'!$A$1:$AQ$44,COLUMN('Non-energy Multiplier'!AC$1),0)</f>
        <v>0</v>
      </c>
      <c r="AD37" s="136">
        <f>$C37*VLOOKUP($A37,'Non-energy Multiplier'!$A$1:$AQ$44,COLUMN('Non-energy Multiplier'!AD$1),0)</f>
        <v>0</v>
      </c>
      <c r="AE37" s="136">
        <f>$C37*VLOOKUP($A37,'Non-energy Multiplier'!$A$1:$AQ$44,COLUMN('Non-energy Multiplier'!AE$1),0)</f>
        <v>0</v>
      </c>
      <c r="AF37" s="136">
        <f>$C37*VLOOKUP($A37,'Non-energy Multiplier'!$A$1:$AQ$44,COLUMN('Non-energy Multiplier'!AF$1),0)</f>
        <v>0</v>
      </c>
      <c r="AG37" s="136">
        <f>$C37*VLOOKUP($A37,'Non-energy Multiplier'!$A$1:$AQ$44,COLUMN('Non-energy Multiplier'!AG$1),0)</f>
        <v>0</v>
      </c>
      <c r="AH37" s="136">
        <f>$C37*VLOOKUP($A37,'Non-energy Multiplier'!$A$1:$AQ$44,COLUMN('Non-energy Multiplier'!AH$1),0)</f>
        <v>0</v>
      </c>
      <c r="AI37" s="136">
        <f>$C37*VLOOKUP($A37,'Non-energy Multiplier'!$A$1:$AQ$44,COLUMN('Non-energy Multiplier'!AI$1),0)</f>
        <v>0</v>
      </c>
      <c r="AJ37" s="136">
        <f>$C37*VLOOKUP($A37,'Non-energy Multiplier'!$A$1:$AQ$44,COLUMN('Non-energy Multiplier'!AJ$1),0)</f>
        <v>0</v>
      </c>
      <c r="AK37" s="136">
        <f>$C37*VLOOKUP($A37,'Non-energy Multiplier'!$A$1:$AQ$44,COLUMN('Non-energy Multiplier'!AK$1),0)</f>
        <v>0</v>
      </c>
      <c r="AL37" s="136">
        <f>$C37*VLOOKUP($A37,'Non-energy Multiplier'!$A$1:$AQ$44,COLUMN('Non-energy Multiplier'!AL$1),0)</f>
        <v>0</v>
      </c>
      <c r="AM37" s="136">
        <f>$C37*VLOOKUP($A37,'Non-energy Multiplier'!$A$1:$AQ$44,COLUMN('Non-energy Multiplier'!AM$1),0)</f>
        <v>0</v>
      </c>
      <c r="AN37" s="136">
        <f>$C37*VLOOKUP($A37,'Non-energy Multiplier'!$A$1:$AQ$44,COLUMN('Non-energy Multiplier'!AN$1),0)</f>
        <v>0</v>
      </c>
      <c r="AO37" s="136">
        <f>$C37*VLOOKUP($A37,'Non-energy Multiplier'!$A$1:$AQ$44,COLUMN('Non-energy Multiplier'!AO$1),0)</f>
        <v>0</v>
      </c>
      <c r="AP37" s="136">
        <f>$C37*VLOOKUP($A37,'Non-energy Multiplier'!$A$1:$AQ$44,COLUMN('Non-energy Multiplier'!AP$1),0)</f>
        <v>0</v>
      </c>
      <c r="AQ37" s="136">
        <f>$C37*VLOOKUP($A37,'Non-energy Multiplier'!$A$1:$AQ$44,COLUMN('Non-energy Multiplier'!AQ$1),0)</f>
        <v>0</v>
      </c>
      <c r="AR37" s="136" t="str">
        <f>VLOOKUP($A37,'Sector Match'!$A$1:$B$43,2,0)</f>
        <v>computers and electronics 26</v>
      </c>
    </row>
    <row r="38" spans="1:44" x14ac:dyDescent="0.2">
      <c r="A38" s="12" t="s">
        <v>36</v>
      </c>
      <c r="B38" s="136">
        <f>'Non-energy Use 2019'!G150</f>
        <v>0</v>
      </c>
      <c r="C38" s="136">
        <f>'Non-energy Use 2020'!G150</f>
        <v>0</v>
      </c>
      <c r="D38" s="136">
        <f>$C38*VLOOKUP($A38,'Non-energy Multiplier'!$A$1:$AQ$44,COLUMN('Non-energy Multiplier'!D$1),0)</f>
        <v>0</v>
      </c>
      <c r="E38" s="136">
        <f>$C38*VLOOKUP($A38,'Non-energy Multiplier'!$A$1:$AQ$44,COLUMN('Non-energy Multiplier'!E$1),0)</f>
        <v>0</v>
      </c>
      <c r="F38" s="136">
        <f>$C38*VLOOKUP($A38,'Non-energy Multiplier'!$A$1:$AQ$44,COLUMN('Non-energy Multiplier'!F$1),0)</f>
        <v>0</v>
      </c>
      <c r="G38" s="136">
        <f>$C38*VLOOKUP($A38,'Non-energy Multiplier'!$A$1:$AQ$44,COLUMN('Non-energy Multiplier'!G$1),0)</f>
        <v>0</v>
      </c>
      <c r="H38" s="136">
        <f>$C38*VLOOKUP($A38,'Non-energy Multiplier'!$A$1:$AQ$44,COLUMN('Non-energy Multiplier'!H$1),0)</f>
        <v>0</v>
      </c>
      <c r="I38" s="136">
        <f>$C38*VLOOKUP($A38,'Non-energy Multiplier'!$A$1:$AQ$44,COLUMN('Non-energy Multiplier'!I$1),0)</f>
        <v>0</v>
      </c>
      <c r="J38" s="136">
        <f>$C38*VLOOKUP($A38,'Non-energy Multiplier'!$A$1:$AQ$44,COLUMN('Non-energy Multiplier'!J$1),0)</f>
        <v>0</v>
      </c>
      <c r="K38" s="136">
        <f>$C38*VLOOKUP($A38,'Non-energy Multiplier'!$A$1:$AQ$44,COLUMN('Non-energy Multiplier'!K$1),0)</f>
        <v>0</v>
      </c>
      <c r="L38" s="136">
        <f>$C38*VLOOKUP($A38,'Non-energy Multiplier'!$A$1:$AQ$44,COLUMN('Non-energy Multiplier'!L$1),0)</f>
        <v>0</v>
      </c>
      <c r="M38" s="136">
        <f>$C38*VLOOKUP($A38,'Non-energy Multiplier'!$A$1:$AQ$44,COLUMN('Non-energy Multiplier'!M$1),0)</f>
        <v>0</v>
      </c>
      <c r="N38" s="136">
        <f>$C38*VLOOKUP($A38,'Non-energy Multiplier'!$A$1:$AQ$44,COLUMN('Non-energy Multiplier'!N$1),0)</f>
        <v>0</v>
      </c>
      <c r="O38" s="136">
        <f>$C38*VLOOKUP($A38,'Non-energy Multiplier'!$A$1:$AQ$44,COLUMN('Non-energy Multiplier'!O$1),0)</f>
        <v>0</v>
      </c>
      <c r="P38" s="136">
        <f>$C38*VLOOKUP($A38,'Non-energy Multiplier'!$A$1:$AQ$44,COLUMN('Non-energy Multiplier'!P$1),0)</f>
        <v>0</v>
      </c>
      <c r="Q38" s="136">
        <f>$C38*VLOOKUP($A38,'Non-energy Multiplier'!$A$1:$AQ$44,COLUMN('Non-energy Multiplier'!Q$1),0)</f>
        <v>0</v>
      </c>
      <c r="R38" s="136">
        <f>$C38*VLOOKUP($A38,'Non-energy Multiplier'!$A$1:$AQ$44,COLUMN('Non-energy Multiplier'!R$1),0)</f>
        <v>0</v>
      </c>
      <c r="S38" s="136">
        <f>$C38*VLOOKUP($A38,'Non-energy Multiplier'!$A$1:$AQ$44,COLUMN('Non-energy Multiplier'!S$1),0)</f>
        <v>0</v>
      </c>
      <c r="T38" s="136">
        <f>$C38*VLOOKUP($A38,'Non-energy Multiplier'!$A$1:$AQ$44,COLUMN('Non-energy Multiplier'!T$1),0)</f>
        <v>0</v>
      </c>
      <c r="U38" s="136">
        <f>$C38*VLOOKUP($A38,'Non-energy Multiplier'!$A$1:$AQ$44,COLUMN('Non-energy Multiplier'!U$1),0)</f>
        <v>0</v>
      </c>
      <c r="V38" s="136">
        <f>$C38*VLOOKUP($A38,'Non-energy Multiplier'!$A$1:$AQ$44,COLUMN('Non-energy Multiplier'!V$1),0)</f>
        <v>0</v>
      </c>
      <c r="W38" s="136">
        <f>$C38*VLOOKUP($A38,'Non-energy Multiplier'!$A$1:$AQ$44,COLUMN('Non-energy Multiplier'!W$1),0)</f>
        <v>0</v>
      </c>
      <c r="X38" s="136">
        <f>$C38*VLOOKUP($A38,'Non-energy Multiplier'!$A$1:$AQ$44,COLUMN('Non-energy Multiplier'!X$1),0)</f>
        <v>0</v>
      </c>
      <c r="Y38" s="136">
        <f>$C38*VLOOKUP($A38,'Non-energy Multiplier'!$A$1:$AQ$44,COLUMN('Non-energy Multiplier'!Y$1),0)</f>
        <v>0</v>
      </c>
      <c r="Z38" s="136">
        <f>$C38*VLOOKUP($A38,'Non-energy Multiplier'!$A$1:$AQ$44,COLUMN('Non-energy Multiplier'!Z$1),0)</f>
        <v>0</v>
      </c>
      <c r="AA38" s="136">
        <f>$C38*VLOOKUP($A38,'Non-energy Multiplier'!$A$1:$AQ$44,COLUMN('Non-energy Multiplier'!AA$1),0)</f>
        <v>0</v>
      </c>
      <c r="AB38" s="136">
        <f>$C38*VLOOKUP($A38,'Non-energy Multiplier'!$A$1:$AQ$44,COLUMN('Non-energy Multiplier'!AB$1),0)</f>
        <v>0</v>
      </c>
      <c r="AC38" s="136">
        <f>$C38*VLOOKUP($A38,'Non-energy Multiplier'!$A$1:$AQ$44,COLUMN('Non-energy Multiplier'!AC$1),0)</f>
        <v>0</v>
      </c>
      <c r="AD38" s="136">
        <f>$C38*VLOOKUP($A38,'Non-energy Multiplier'!$A$1:$AQ$44,COLUMN('Non-energy Multiplier'!AD$1),0)</f>
        <v>0</v>
      </c>
      <c r="AE38" s="136">
        <f>$C38*VLOOKUP($A38,'Non-energy Multiplier'!$A$1:$AQ$44,COLUMN('Non-energy Multiplier'!AE$1),0)</f>
        <v>0</v>
      </c>
      <c r="AF38" s="136">
        <f>$C38*VLOOKUP($A38,'Non-energy Multiplier'!$A$1:$AQ$44,COLUMN('Non-energy Multiplier'!AF$1),0)</f>
        <v>0</v>
      </c>
      <c r="AG38" s="136">
        <f>$C38*VLOOKUP($A38,'Non-energy Multiplier'!$A$1:$AQ$44,COLUMN('Non-energy Multiplier'!AG$1),0)</f>
        <v>0</v>
      </c>
      <c r="AH38" s="136">
        <f>$C38*VLOOKUP($A38,'Non-energy Multiplier'!$A$1:$AQ$44,COLUMN('Non-energy Multiplier'!AH$1),0)</f>
        <v>0</v>
      </c>
      <c r="AI38" s="136">
        <f>$C38*VLOOKUP($A38,'Non-energy Multiplier'!$A$1:$AQ$44,COLUMN('Non-energy Multiplier'!AI$1),0)</f>
        <v>0</v>
      </c>
      <c r="AJ38" s="136">
        <f>$C38*VLOOKUP($A38,'Non-energy Multiplier'!$A$1:$AQ$44,COLUMN('Non-energy Multiplier'!AJ$1),0)</f>
        <v>0</v>
      </c>
      <c r="AK38" s="136">
        <f>$C38*VLOOKUP($A38,'Non-energy Multiplier'!$A$1:$AQ$44,COLUMN('Non-energy Multiplier'!AK$1),0)</f>
        <v>0</v>
      </c>
      <c r="AL38" s="136">
        <f>$C38*VLOOKUP($A38,'Non-energy Multiplier'!$A$1:$AQ$44,COLUMN('Non-energy Multiplier'!AL$1),0)</f>
        <v>0</v>
      </c>
      <c r="AM38" s="136">
        <f>$C38*VLOOKUP($A38,'Non-energy Multiplier'!$A$1:$AQ$44,COLUMN('Non-energy Multiplier'!AM$1),0)</f>
        <v>0</v>
      </c>
      <c r="AN38" s="136">
        <f>$C38*VLOOKUP($A38,'Non-energy Multiplier'!$A$1:$AQ$44,COLUMN('Non-energy Multiplier'!AN$1),0)</f>
        <v>0</v>
      </c>
      <c r="AO38" s="136">
        <f>$C38*VLOOKUP($A38,'Non-energy Multiplier'!$A$1:$AQ$44,COLUMN('Non-energy Multiplier'!AO$1),0)</f>
        <v>0</v>
      </c>
      <c r="AP38" s="136">
        <f>$C38*VLOOKUP($A38,'Non-energy Multiplier'!$A$1:$AQ$44,COLUMN('Non-energy Multiplier'!AP$1),0)</f>
        <v>0</v>
      </c>
      <c r="AQ38" s="136">
        <f>$C38*VLOOKUP($A38,'Non-energy Multiplier'!$A$1:$AQ$44,COLUMN('Non-energy Multiplier'!AQ$1),0)</f>
        <v>0</v>
      </c>
      <c r="AR38" s="136" t="str">
        <f>VLOOKUP($A38,'Sector Match'!$A$1:$B$43,2,0)</f>
        <v>other machinery 28</v>
      </c>
    </row>
    <row r="39" spans="1:44" x14ac:dyDescent="0.2">
      <c r="A39" s="12" t="s">
        <v>37</v>
      </c>
      <c r="B39" s="136">
        <f>'Non-energy Use 2019'!G151</f>
        <v>0</v>
      </c>
      <c r="C39" s="136">
        <f>'Non-energy Use 2020'!G151</f>
        <v>0</v>
      </c>
      <c r="D39" s="136">
        <f>$C39*VLOOKUP($A39,'Non-energy Multiplier'!$A$1:$AQ$44,COLUMN('Non-energy Multiplier'!D$1),0)</f>
        <v>0</v>
      </c>
      <c r="E39" s="136">
        <f>$C39*VLOOKUP($A39,'Non-energy Multiplier'!$A$1:$AQ$44,COLUMN('Non-energy Multiplier'!E$1),0)</f>
        <v>0</v>
      </c>
      <c r="F39" s="136">
        <f>$C39*VLOOKUP($A39,'Non-energy Multiplier'!$A$1:$AQ$44,COLUMN('Non-energy Multiplier'!F$1),0)</f>
        <v>0</v>
      </c>
      <c r="G39" s="136">
        <f>$C39*VLOOKUP($A39,'Non-energy Multiplier'!$A$1:$AQ$44,COLUMN('Non-energy Multiplier'!G$1),0)</f>
        <v>0</v>
      </c>
      <c r="H39" s="136">
        <f>$C39*VLOOKUP($A39,'Non-energy Multiplier'!$A$1:$AQ$44,COLUMN('Non-energy Multiplier'!H$1),0)</f>
        <v>0</v>
      </c>
      <c r="I39" s="136">
        <f>$C39*VLOOKUP($A39,'Non-energy Multiplier'!$A$1:$AQ$44,COLUMN('Non-energy Multiplier'!I$1),0)</f>
        <v>0</v>
      </c>
      <c r="J39" s="136">
        <f>$C39*VLOOKUP($A39,'Non-energy Multiplier'!$A$1:$AQ$44,COLUMN('Non-energy Multiplier'!J$1),0)</f>
        <v>0</v>
      </c>
      <c r="K39" s="136">
        <f>$C39*VLOOKUP($A39,'Non-energy Multiplier'!$A$1:$AQ$44,COLUMN('Non-energy Multiplier'!K$1),0)</f>
        <v>0</v>
      </c>
      <c r="L39" s="136">
        <f>$C39*VLOOKUP($A39,'Non-energy Multiplier'!$A$1:$AQ$44,COLUMN('Non-energy Multiplier'!L$1),0)</f>
        <v>0</v>
      </c>
      <c r="M39" s="136">
        <f>$C39*VLOOKUP($A39,'Non-energy Multiplier'!$A$1:$AQ$44,COLUMN('Non-energy Multiplier'!M$1),0)</f>
        <v>0</v>
      </c>
      <c r="N39" s="136">
        <f>$C39*VLOOKUP($A39,'Non-energy Multiplier'!$A$1:$AQ$44,COLUMN('Non-energy Multiplier'!N$1),0)</f>
        <v>0</v>
      </c>
      <c r="O39" s="136">
        <f>$C39*VLOOKUP($A39,'Non-energy Multiplier'!$A$1:$AQ$44,COLUMN('Non-energy Multiplier'!O$1),0)</f>
        <v>0</v>
      </c>
      <c r="P39" s="136">
        <f>$C39*VLOOKUP($A39,'Non-energy Multiplier'!$A$1:$AQ$44,COLUMN('Non-energy Multiplier'!P$1),0)</f>
        <v>0</v>
      </c>
      <c r="Q39" s="136">
        <f>$C39*VLOOKUP($A39,'Non-energy Multiplier'!$A$1:$AQ$44,COLUMN('Non-energy Multiplier'!Q$1),0)</f>
        <v>0</v>
      </c>
      <c r="R39" s="136">
        <f>$C39*VLOOKUP($A39,'Non-energy Multiplier'!$A$1:$AQ$44,COLUMN('Non-energy Multiplier'!R$1),0)</f>
        <v>0</v>
      </c>
      <c r="S39" s="136">
        <f>$C39*VLOOKUP($A39,'Non-energy Multiplier'!$A$1:$AQ$44,COLUMN('Non-energy Multiplier'!S$1),0)</f>
        <v>0</v>
      </c>
      <c r="T39" s="136">
        <f>$C39*VLOOKUP($A39,'Non-energy Multiplier'!$A$1:$AQ$44,COLUMN('Non-energy Multiplier'!T$1),0)</f>
        <v>0</v>
      </c>
      <c r="U39" s="136">
        <f>$C39*VLOOKUP($A39,'Non-energy Multiplier'!$A$1:$AQ$44,COLUMN('Non-energy Multiplier'!U$1),0)</f>
        <v>0</v>
      </c>
      <c r="V39" s="136">
        <f>$C39*VLOOKUP($A39,'Non-energy Multiplier'!$A$1:$AQ$44,COLUMN('Non-energy Multiplier'!V$1),0)</f>
        <v>0</v>
      </c>
      <c r="W39" s="136">
        <f>$C39*VLOOKUP($A39,'Non-energy Multiplier'!$A$1:$AQ$44,COLUMN('Non-energy Multiplier'!W$1),0)</f>
        <v>0</v>
      </c>
      <c r="X39" s="136">
        <f>$C39*VLOOKUP($A39,'Non-energy Multiplier'!$A$1:$AQ$44,COLUMN('Non-energy Multiplier'!X$1),0)</f>
        <v>0</v>
      </c>
      <c r="Y39" s="136">
        <f>$C39*VLOOKUP($A39,'Non-energy Multiplier'!$A$1:$AQ$44,COLUMN('Non-energy Multiplier'!Y$1),0)</f>
        <v>0</v>
      </c>
      <c r="Z39" s="136">
        <f>$C39*VLOOKUP($A39,'Non-energy Multiplier'!$A$1:$AQ$44,COLUMN('Non-energy Multiplier'!Z$1),0)</f>
        <v>0</v>
      </c>
      <c r="AA39" s="136">
        <f>$C39*VLOOKUP($A39,'Non-energy Multiplier'!$A$1:$AQ$44,COLUMN('Non-energy Multiplier'!AA$1),0)</f>
        <v>0</v>
      </c>
      <c r="AB39" s="136">
        <f>$C39*VLOOKUP($A39,'Non-energy Multiplier'!$A$1:$AQ$44,COLUMN('Non-energy Multiplier'!AB$1),0)</f>
        <v>0</v>
      </c>
      <c r="AC39" s="136">
        <f>$C39*VLOOKUP($A39,'Non-energy Multiplier'!$A$1:$AQ$44,COLUMN('Non-energy Multiplier'!AC$1),0)</f>
        <v>0</v>
      </c>
      <c r="AD39" s="136">
        <f>$C39*VLOOKUP($A39,'Non-energy Multiplier'!$A$1:$AQ$44,COLUMN('Non-energy Multiplier'!AD$1),0)</f>
        <v>0</v>
      </c>
      <c r="AE39" s="136">
        <f>$C39*VLOOKUP($A39,'Non-energy Multiplier'!$A$1:$AQ$44,COLUMN('Non-energy Multiplier'!AE$1),0)</f>
        <v>0</v>
      </c>
      <c r="AF39" s="136">
        <f>$C39*VLOOKUP($A39,'Non-energy Multiplier'!$A$1:$AQ$44,COLUMN('Non-energy Multiplier'!AF$1),0)</f>
        <v>0</v>
      </c>
      <c r="AG39" s="136">
        <f>$C39*VLOOKUP($A39,'Non-energy Multiplier'!$A$1:$AQ$44,COLUMN('Non-energy Multiplier'!AG$1),0)</f>
        <v>0</v>
      </c>
      <c r="AH39" s="136">
        <f>$C39*VLOOKUP($A39,'Non-energy Multiplier'!$A$1:$AQ$44,COLUMN('Non-energy Multiplier'!AH$1),0)</f>
        <v>0</v>
      </c>
      <c r="AI39" s="136">
        <f>$C39*VLOOKUP($A39,'Non-energy Multiplier'!$A$1:$AQ$44,COLUMN('Non-energy Multiplier'!AI$1),0)</f>
        <v>0</v>
      </c>
      <c r="AJ39" s="136">
        <f>$C39*VLOOKUP($A39,'Non-energy Multiplier'!$A$1:$AQ$44,COLUMN('Non-energy Multiplier'!AJ$1),0)</f>
        <v>0</v>
      </c>
      <c r="AK39" s="136">
        <f>$C39*VLOOKUP($A39,'Non-energy Multiplier'!$A$1:$AQ$44,COLUMN('Non-energy Multiplier'!AK$1),0)</f>
        <v>0</v>
      </c>
      <c r="AL39" s="136">
        <f>$C39*VLOOKUP($A39,'Non-energy Multiplier'!$A$1:$AQ$44,COLUMN('Non-energy Multiplier'!AL$1),0)</f>
        <v>0</v>
      </c>
      <c r="AM39" s="136">
        <f>$C39*VLOOKUP($A39,'Non-energy Multiplier'!$A$1:$AQ$44,COLUMN('Non-energy Multiplier'!AM$1),0)</f>
        <v>0</v>
      </c>
      <c r="AN39" s="136">
        <f>$C39*VLOOKUP($A39,'Non-energy Multiplier'!$A$1:$AQ$44,COLUMN('Non-energy Multiplier'!AN$1),0)</f>
        <v>0</v>
      </c>
      <c r="AO39" s="136">
        <f>$C39*VLOOKUP($A39,'Non-energy Multiplier'!$A$1:$AQ$44,COLUMN('Non-energy Multiplier'!AO$1),0)</f>
        <v>0</v>
      </c>
      <c r="AP39" s="136">
        <f>$C39*VLOOKUP($A39,'Non-energy Multiplier'!$A$1:$AQ$44,COLUMN('Non-energy Multiplier'!AP$1),0)</f>
        <v>0</v>
      </c>
      <c r="AQ39" s="136">
        <f>$C39*VLOOKUP($A39,'Non-energy Multiplier'!$A$1:$AQ$44,COLUMN('Non-energy Multiplier'!AQ$1),0)</f>
        <v>0</v>
      </c>
      <c r="AR39" s="136" t="str">
        <f>VLOOKUP($A39,'Sector Match'!$A$1:$B$43,2,0)</f>
        <v>water and waste 36T39</v>
      </c>
    </row>
    <row r="40" spans="1:44" x14ac:dyDescent="0.2">
      <c r="A40" s="12" t="s">
        <v>38</v>
      </c>
      <c r="B40" s="136">
        <f>'Non-energy Use 2019'!G152</f>
        <v>0</v>
      </c>
      <c r="C40" s="136">
        <f>'Non-energy Use 2020'!G152</f>
        <v>0</v>
      </c>
      <c r="D40" s="136">
        <f>$C40*VLOOKUP($A40,'Non-energy Multiplier'!$A$1:$AQ$44,COLUMN('Non-energy Multiplier'!D$1),0)</f>
        <v>0</v>
      </c>
      <c r="E40" s="136">
        <f>$C40*VLOOKUP($A40,'Non-energy Multiplier'!$A$1:$AQ$44,COLUMN('Non-energy Multiplier'!E$1),0)</f>
        <v>0</v>
      </c>
      <c r="F40" s="136">
        <f>$C40*VLOOKUP($A40,'Non-energy Multiplier'!$A$1:$AQ$44,COLUMN('Non-energy Multiplier'!F$1),0)</f>
        <v>0</v>
      </c>
      <c r="G40" s="136">
        <f>$C40*VLOOKUP($A40,'Non-energy Multiplier'!$A$1:$AQ$44,COLUMN('Non-energy Multiplier'!G$1),0)</f>
        <v>0</v>
      </c>
      <c r="H40" s="136">
        <f>$C40*VLOOKUP($A40,'Non-energy Multiplier'!$A$1:$AQ$44,COLUMN('Non-energy Multiplier'!H$1),0)</f>
        <v>0</v>
      </c>
      <c r="I40" s="136">
        <f>$C40*VLOOKUP($A40,'Non-energy Multiplier'!$A$1:$AQ$44,COLUMN('Non-energy Multiplier'!I$1),0)</f>
        <v>0</v>
      </c>
      <c r="J40" s="136">
        <f>$C40*VLOOKUP($A40,'Non-energy Multiplier'!$A$1:$AQ$44,COLUMN('Non-energy Multiplier'!J$1),0)</f>
        <v>0</v>
      </c>
      <c r="K40" s="136">
        <f>$C40*VLOOKUP($A40,'Non-energy Multiplier'!$A$1:$AQ$44,COLUMN('Non-energy Multiplier'!K$1),0)</f>
        <v>0</v>
      </c>
      <c r="L40" s="136">
        <f>$C40*VLOOKUP($A40,'Non-energy Multiplier'!$A$1:$AQ$44,COLUMN('Non-energy Multiplier'!L$1),0)</f>
        <v>0</v>
      </c>
      <c r="M40" s="136">
        <f>$C40*VLOOKUP($A40,'Non-energy Multiplier'!$A$1:$AQ$44,COLUMN('Non-energy Multiplier'!M$1),0)</f>
        <v>0</v>
      </c>
      <c r="N40" s="136">
        <f>$C40*VLOOKUP($A40,'Non-energy Multiplier'!$A$1:$AQ$44,COLUMN('Non-energy Multiplier'!N$1),0)</f>
        <v>0</v>
      </c>
      <c r="O40" s="136">
        <f>$C40*VLOOKUP($A40,'Non-energy Multiplier'!$A$1:$AQ$44,COLUMN('Non-energy Multiplier'!O$1),0)</f>
        <v>0</v>
      </c>
      <c r="P40" s="136">
        <f>$C40*VLOOKUP($A40,'Non-energy Multiplier'!$A$1:$AQ$44,COLUMN('Non-energy Multiplier'!P$1),0)</f>
        <v>0</v>
      </c>
      <c r="Q40" s="136">
        <f>$C40*VLOOKUP($A40,'Non-energy Multiplier'!$A$1:$AQ$44,COLUMN('Non-energy Multiplier'!Q$1),0)</f>
        <v>0</v>
      </c>
      <c r="R40" s="136">
        <f>$C40*VLOOKUP($A40,'Non-energy Multiplier'!$A$1:$AQ$44,COLUMN('Non-energy Multiplier'!R$1),0)</f>
        <v>0</v>
      </c>
      <c r="S40" s="136">
        <f>$C40*VLOOKUP($A40,'Non-energy Multiplier'!$A$1:$AQ$44,COLUMN('Non-energy Multiplier'!S$1),0)</f>
        <v>0</v>
      </c>
      <c r="T40" s="136">
        <f>$C40*VLOOKUP($A40,'Non-energy Multiplier'!$A$1:$AQ$44,COLUMN('Non-energy Multiplier'!T$1),0)</f>
        <v>0</v>
      </c>
      <c r="U40" s="136">
        <f>$C40*VLOOKUP($A40,'Non-energy Multiplier'!$A$1:$AQ$44,COLUMN('Non-energy Multiplier'!U$1),0)</f>
        <v>0</v>
      </c>
      <c r="V40" s="136">
        <f>$C40*VLOOKUP($A40,'Non-energy Multiplier'!$A$1:$AQ$44,COLUMN('Non-energy Multiplier'!V$1),0)</f>
        <v>0</v>
      </c>
      <c r="W40" s="136">
        <f>$C40*VLOOKUP($A40,'Non-energy Multiplier'!$A$1:$AQ$44,COLUMN('Non-energy Multiplier'!W$1),0)</f>
        <v>0</v>
      </c>
      <c r="X40" s="136">
        <f>$C40*VLOOKUP($A40,'Non-energy Multiplier'!$A$1:$AQ$44,COLUMN('Non-energy Multiplier'!X$1),0)</f>
        <v>0</v>
      </c>
      <c r="Y40" s="136">
        <f>$C40*VLOOKUP($A40,'Non-energy Multiplier'!$A$1:$AQ$44,COLUMN('Non-energy Multiplier'!Y$1),0)</f>
        <v>0</v>
      </c>
      <c r="Z40" s="136">
        <f>$C40*VLOOKUP($A40,'Non-energy Multiplier'!$A$1:$AQ$44,COLUMN('Non-energy Multiplier'!Z$1),0)</f>
        <v>0</v>
      </c>
      <c r="AA40" s="136">
        <f>$C40*VLOOKUP($A40,'Non-energy Multiplier'!$A$1:$AQ$44,COLUMN('Non-energy Multiplier'!AA$1),0)</f>
        <v>0</v>
      </c>
      <c r="AB40" s="136">
        <f>$C40*VLOOKUP($A40,'Non-energy Multiplier'!$A$1:$AQ$44,COLUMN('Non-energy Multiplier'!AB$1),0)</f>
        <v>0</v>
      </c>
      <c r="AC40" s="136">
        <f>$C40*VLOOKUP($A40,'Non-energy Multiplier'!$A$1:$AQ$44,COLUMN('Non-energy Multiplier'!AC$1),0)</f>
        <v>0</v>
      </c>
      <c r="AD40" s="136">
        <f>$C40*VLOOKUP($A40,'Non-energy Multiplier'!$A$1:$AQ$44,COLUMN('Non-energy Multiplier'!AD$1),0)</f>
        <v>0</v>
      </c>
      <c r="AE40" s="136">
        <f>$C40*VLOOKUP($A40,'Non-energy Multiplier'!$A$1:$AQ$44,COLUMN('Non-energy Multiplier'!AE$1),0)</f>
        <v>0</v>
      </c>
      <c r="AF40" s="136">
        <f>$C40*VLOOKUP($A40,'Non-energy Multiplier'!$A$1:$AQ$44,COLUMN('Non-energy Multiplier'!AF$1),0)</f>
        <v>0</v>
      </c>
      <c r="AG40" s="136">
        <f>$C40*VLOOKUP($A40,'Non-energy Multiplier'!$A$1:$AQ$44,COLUMN('Non-energy Multiplier'!AG$1),0)</f>
        <v>0</v>
      </c>
      <c r="AH40" s="136">
        <f>$C40*VLOOKUP($A40,'Non-energy Multiplier'!$A$1:$AQ$44,COLUMN('Non-energy Multiplier'!AH$1),0)</f>
        <v>0</v>
      </c>
      <c r="AI40" s="136">
        <f>$C40*VLOOKUP($A40,'Non-energy Multiplier'!$A$1:$AQ$44,COLUMN('Non-energy Multiplier'!AI$1),0)</f>
        <v>0</v>
      </c>
      <c r="AJ40" s="136">
        <f>$C40*VLOOKUP($A40,'Non-energy Multiplier'!$A$1:$AQ$44,COLUMN('Non-energy Multiplier'!AJ$1),0)</f>
        <v>0</v>
      </c>
      <c r="AK40" s="136">
        <f>$C40*VLOOKUP($A40,'Non-energy Multiplier'!$A$1:$AQ$44,COLUMN('Non-energy Multiplier'!AK$1),0)</f>
        <v>0</v>
      </c>
      <c r="AL40" s="136">
        <f>$C40*VLOOKUP($A40,'Non-energy Multiplier'!$A$1:$AQ$44,COLUMN('Non-energy Multiplier'!AL$1),0)</f>
        <v>0</v>
      </c>
      <c r="AM40" s="136">
        <f>$C40*VLOOKUP($A40,'Non-energy Multiplier'!$A$1:$AQ$44,COLUMN('Non-energy Multiplier'!AM$1),0)</f>
        <v>0</v>
      </c>
      <c r="AN40" s="136">
        <f>$C40*VLOOKUP($A40,'Non-energy Multiplier'!$A$1:$AQ$44,COLUMN('Non-energy Multiplier'!AN$1),0)</f>
        <v>0</v>
      </c>
      <c r="AO40" s="136">
        <f>$C40*VLOOKUP($A40,'Non-energy Multiplier'!$A$1:$AQ$44,COLUMN('Non-energy Multiplier'!AO$1),0)</f>
        <v>0</v>
      </c>
      <c r="AP40" s="136">
        <f>$C40*VLOOKUP($A40,'Non-energy Multiplier'!$A$1:$AQ$44,COLUMN('Non-energy Multiplier'!AP$1),0)</f>
        <v>0</v>
      </c>
      <c r="AQ40" s="136">
        <f>$C40*VLOOKUP($A40,'Non-energy Multiplier'!$A$1:$AQ$44,COLUMN('Non-energy Multiplier'!AQ$1),0)</f>
        <v>0</v>
      </c>
      <c r="AR40" s="136" t="str">
        <f>VLOOKUP($A40,'Sector Match'!$A$1:$B$43,2,0)</f>
        <v>other machinery 28</v>
      </c>
    </row>
    <row r="41" spans="1:44" x14ac:dyDescent="0.2">
      <c r="A41" s="12" t="s">
        <v>39</v>
      </c>
      <c r="B41" s="136">
        <f>'Non-energy Use 2019'!G153</f>
        <v>0</v>
      </c>
      <c r="C41" s="136">
        <f>'Non-energy Use 2020'!G153</f>
        <v>0</v>
      </c>
      <c r="D41" s="136">
        <f>$C41*VLOOKUP($A41,'Non-energy Multiplier'!$A$1:$AQ$44,COLUMN('Non-energy Multiplier'!D$1),0)</f>
        <v>0</v>
      </c>
      <c r="E41" s="136">
        <f>$C41*VLOOKUP($A41,'Non-energy Multiplier'!$A$1:$AQ$44,COLUMN('Non-energy Multiplier'!E$1),0)</f>
        <v>0</v>
      </c>
      <c r="F41" s="136">
        <f>$C41*VLOOKUP($A41,'Non-energy Multiplier'!$A$1:$AQ$44,COLUMN('Non-energy Multiplier'!F$1),0)</f>
        <v>0</v>
      </c>
      <c r="G41" s="136">
        <f>$C41*VLOOKUP($A41,'Non-energy Multiplier'!$A$1:$AQ$44,COLUMN('Non-energy Multiplier'!G$1),0)</f>
        <v>0</v>
      </c>
      <c r="H41" s="136">
        <f>$C41*VLOOKUP($A41,'Non-energy Multiplier'!$A$1:$AQ$44,COLUMN('Non-energy Multiplier'!H$1),0)</f>
        <v>0</v>
      </c>
      <c r="I41" s="136">
        <f>$C41*VLOOKUP($A41,'Non-energy Multiplier'!$A$1:$AQ$44,COLUMN('Non-energy Multiplier'!I$1),0)</f>
        <v>0</v>
      </c>
      <c r="J41" s="136">
        <f>$C41*VLOOKUP($A41,'Non-energy Multiplier'!$A$1:$AQ$44,COLUMN('Non-energy Multiplier'!J$1),0)</f>
        <v>0</v>
      </c>
      <c r="K41" s="136">
        <f>$C41*VLOOKUP($A41,'Non-energy Multiplier'!$A$1:$AQ$44,COLUMN('Non-energy Multiplier'!K$1),0)</f>
        <v>0</v>
      </c>
      <c r="L41" s="136">
        <f>$C41*VLOOKUP($A41,'Non-energy Multiplier'!$A$1:$AQ$44,COLUMN('Non-energy Multiplier'!L$1),0)</f>
        <v>0</v>
      </c>
      <c r="M41" s="136">
        <f>$C41*VLOOKUP($A41,'Non-energy Multiplier'!$A$1:$AQ$44,COLUMN('Non-energy Multiplier'!M$1),0)</f>
        <v>0</v>
      </c>
      <c r="N41" s="136">
        <f>$C41*VLOOKUP($A41,'Non-energy Multiplier'!$A$1:$AQ$44,COLUMN('Non-energy Multiplier'!N$1),0)</f>
        <v>0</v>
      </c>
      <c r="O41" s="136">
        <f>$C41*VLOOKUP($A41,'Non-energy Multiplier'!$A$1:$AQ$44,COLUMN('Non-energy Multiplier'!O$1),0)</f>
        <v>0</v>
      </c>
      <c r="P41" s="136">
        <f>$C41*VLOOKUP($A41,'Non-energy Multiplier'!$A$1:$AQ$44,COLUMN('Non-energy Multiplier'!P$1),0)</f>
        <v>0</v>
      </c>
      <c r="Q41" s="136">
        <f>$C41*VLOOKUP($A41,'Non-energy Multiplier'!$A$1:$AQ$44,COLUMN('Non-energy Multiplier'!Q$1),0)</f>
        <v>0</v>
      </c>
      <c r="R41" s="136">
        <f>$C41*VLOOKUP($A41,'Non-energy Multiplier'!$A$1:$AQ$44,COLUMN('Non-energy Multiplier'!R$1),0)</f>
        <v>0</v>
      </c>
      <c r="S41" s="136">
        <f>$C41*VLOOKUP($A41,'Non-energy Multiplier'!$A$1:$AQ$44,COLUMN('Non-energy Multiplier'!S$1),0)</f>
        <v>0</v>
      </c>
      <c r="T41" s="136">
        <f>$C41*VLOOKUP($A41,'Non-energy Multiplier'!$A$1:$AQ$44,COLUMN('Non-energy Multiplier'!T$1),0)</f>
        <v>0</v>
      </c>
      <c r="U41" s="136">
        <f>$C41*VLOOKUP($A41,'Non-energy Multiplier'!$A$1:$AQ$44,COLUMN('Non-energy Multiplier'!U$1),0)</f>
        <v>0</v>
      </c>
      <c r="V41" s="136">
        <f>$C41*VLOOKUP($A41,'Non-energy Multiplier'!$A$1:$AQ$44,COLUMN('Non-energy Multiplier'!V$1),0)</f>
        <v>0</v>
      </c>
      <c r="W41" s="136">
        <f>$C41*VLOOKUP($A41,'Non-energy Multiplier'!$A$1:$AQ$44,COLUMN('Non-energy Multiplier'!W$1),0)</f>
        <v>0</v>
      </c>
      <c r="X41" s="136">
        <f>$C41*VLOOKUP($A41,'Non-energy Multiplier'!$A$1:$AQ$44,COLUMN('Non-energy Multiplier'!X$1),0)</f>
        <v>0</v>
      </c>
      <c r="Y41" s="136">
        <f>$C41*VLOOKUP($A41,'Non-energy Multiplier'!$A$1:$AQ$44,COLUMN('Non-energy Multiplier'!Y$1),0)</f>
        <v>0</v>
      </c>
      <c r="Z41" s="136">
        <f>$C41*VLOOKUP($A41,'Non-energy Multiplier'!$A$1:$AQ$44,COLUMN('Non-energy Multiplier'!Z$1),0)</f>
        <v>0</v>
      </c>
      <c r="AA41" s="136">
        <f>$C41*VLOOKUP($A41,'Non-energy Multiplier'!$A$1:$AQ$44,COLUMN('Non-energy Multiplier'!AA$1),0)</f>
        <v>0</v>
      </c>
      <c r="AB41" s="136">
        <f>$C41*VLOOKUP($A41,'Non-energy Multiplier'!$A$1:$AQ$44,COLUMN('Non-energy Multiplier'!AB$1),0)</f>
        <v>0</v>
      </c>
      <c r="AC41" s="136">
        <f>$C41*VLOOKUP($A41,'Non-energy Multiplier'!$A$1:$AQ$44,COLUMN('Non-energy Multiplier'!AC$1),0)</f>
        <v>0</v>
      </c>
      <c r="AD41" s="136">
        <f>$C41*VLOOKUP($A41,'Non-energy Multiplier'!$A$1:$AQ$44,COLUMN('Non-energy Multiplier'!AD$1),0)</f>
        <v>0</v>
      </c>
      <c r="AE41" s="136">
        <f>$C41*VLOOKUP($A41,'Non-energy Multiplier'!$A$1:$AQ$44,COLUMN('Non-energy Multiplier'!AE$1),0)</f>
        <v>0</v>
      </c>
      <c r="AF41" s="136">
        <f>$C41*VLOOKUP($A41,'Non-energy Multiplier'!$A$1:$AQ$44,COLUMN('Non-energy Multiplier'!AF$1),0)</f>
        <v>0</v>
      </c>
      <c r="AG41" s="136">
        <f>$C41*VLOOKUP($A41,'Non-energy Multiplier'!$A$1:$AQ$44,COLUMN('Non-energy Multiplier'!AG$1),0)</f>
        <v>0</v>
      </c>
      <c r="AH41" s="136">
        <f>$C41*VLOOKUP($A41,'Non-energy Multiplier'!$A$1:$AQ$44,COLUMN('Non-energy Multiplier'!AH$1),0)</f>
        <v>0</v>
      </c>
      <c r="AI41" s="136">
        <f>$C41*VLOOKUP($A41,'Non-energy Multiplier'!$A$1:$AQ$44,COLUMN('Non-energy Multiplier'!AI$1),0)</f>
        <v>0</v>
      </c>
      <c r="AJ41" s="136">
        <f>$C41*VLOOKUP($A41,'Non-energy Multiplier'!$A$1:$AQ$44,COLUMN('Non-energy Multiplier'!AJ$1),0)</f>
        <v>0</v>
      </c>
      <c r="AK41" s="136">
        <f>$C41*VLOOKUP($A41,'Non-energy Multiplier'!$A$1:$AQ$44,COLUMN('Non-energy Multiplier'!AK$1),0)</f>
        <v>0</v>
      </c>
      <c r="AL41" s="136">
        <f>$C41*VLOOKUP($A41,'Non-energy Multiplier'!$A$1:$AQ$44,COLUMN('Non-energy Multiplier'!AL$1),0)</f>
        <v>0</v>
      </c>
      <c r="AM41" s="136">
        <f>$C41*VLOOKUP($A41,'Non-energy Multiplier'!$A$1:$AQ$44,COLUMN('Non-energy Multiplier'!AM$1),0)</f>
        <v>0</v>
      </c>
      <c r="AN41" s="136">
        <f>$C41*VLOOKUP($A41,'Non-energy Multiplier'!$A$1:$AQ$44,COLUMN('Non-energy Multiplier'!AN$1),0)</f>
        <v>0</v>
      </c>
      <c r="AO41" s="136">
        <f>$C41*VLOOKUP($A41,'Non-energy Multiplier'!$A$1:$AQ$44,COLUMN('Non-energy Multiplier'!AO$1),0)</f>
        <v>0</v>
      </c>
      <c r="AP41" s="136">
        <f>$C41*VLOOKUP($A41,'Non-energy Multiplier'!$A$1:$AQ$44,COLUMN('Non-energy Multiplier'!AP$1),0)</f>
        <v>0</v>
      </c>
      <c r="AQ41" s="136">
        <f>$C41*VLOOKUP($A41,'Non-energy Multiplier'!$A$1:$AQ$44,COLUMN('Non-energy Multiplier'!AQ$1),0)</f>
        <v>0</v>
      </c>
      <c r="AR41" s="136">
        <f>VLOOKUP($A41,'Sector Match'!$A$1:$B$43,2,0)</f>
        <v>0</v>
      </c>
    </row>
    <row r="42" spans="1:44" x14ac:dyDescent="0.2">
      <c r="A42" s="12" t="s">
        <v>40</v>
      </c>
      <c r="B42" s="136">
        <f>'Non-energy Use 2019'!G154</f>
        <v>0</v>
      </c>
      <c r="C42" s="136">
        <f>'Non-energy Use 2020'!G154</f>
        <v>2800892009650.4844</v>
      </c>
      <c r="D42" s="136">
        <f>$C42*VLOOKUP($A42,'Non-energy Multiplier'!$A$1:$AQ$44,COLUMN('Non-energy Multiplier'!D$1),0)</f>
        <v>3444101653360.0488</v>
      </c>
      <c r="E42" s="136">
        <f>$C42*VLOOKUP($A42,'Non-energy Multiplier'!$A$1:$AQ$44,COLUMN('Non-energy Multiplier'!E$1),0)</f>
        <v>3719042201958.8462</v>
      </c>
      <c r="F42" s="136">
        <f>$C42*VLOOKUP($A42,'Non-energy Multiplier'!$A$1:$AQ$44,COLUMN('Non-energy Multiplier'!F$1),0)</f>
        <v>3888584485685.7427</v>
      </c>
      <c r="G42" s="136">
        <f>$C42*VLOOKUP($A42,'Non-energy Multiplier'!$A$1:$AQ$44,COLUMN('Non-energy Multiplier'!G$1),0)</f>
        <v>4322910011248.7778</v>
      </c>
      <c r="H42" s="136">
        <f>$C42*VLOOKUP($A42,'Non-energy Multiplier'!$A$1:$AQ$44,COLUMN('Non-energy Multiplier'!H$1),0)</f>
        <v>4900496818637.1543</v>
      </c>
      <c r="I42" s="136">
        <f>$C42*VLOOKUP($A42,'Non-energy Multiplier'!$A$1:$AQ$44,COLUMN('Non-energy Multiplier'!I$1),0)</f>
        <v>5474811105981.7783</v>
      </c>
      <c r="J42" s="136">
        <f>$C42*VLOOKUP($A42,'Non-energy Multiplier'!$A$1:$AQ$44,COLUMN('Non-energy Multiplier'!J$1),0)</f>
        <v>6007204047169.2979</v>
      </c>
      <c r="K42" s="136">
        <f>$C42*VLOOKUP($A42,'Non-energy Multiplier'!$A$1:$AQ$44,COLUMN('Non-energy Multiplier'!K$1),0)</f>
        <v>6501143659920.168</v>
      </c>
      <c r="L42" s="136">
        <f>$C42*VLOOKUP($A42,'Non-energy Multiplier'!$A$1:$AQ$44,COLUMN('Non-energy Multiplier'!L$1),0)</f>
        <v>6968851261912.0195</v>
      </c>
      <c r="M42" s="136">
        <f>$C42*VLOOKUP($A42,'Non-energy Multiplier'!$A$1:$AQ$44,COLUMN('Non-energy Multiplier'!M$1),0)</f>
        <v>7430646471308.6621</v>
      </c>
      <c r="N42" s="136">
        <f>$C42*VLOOKUP($A42,'Non-energy Multiplier'!$A$1:$AQ$44,COLUMN('Non-energy Multiplier'!N$1),0)</f>
        <v>7908871027906.1357</v>
      </c>
      <c r="O42" s="136">
        <f>$C42*VLOOKUP($A42,'Non-energy Multiplier'!$A$1:$AQ$44,COLUMN('Non-energy Multiplier'!O$1),0)</f>
        <v>8408292218110.1621</v>
      </c>
      <c r="P42" s="136">
        <f>$C42*VLOOKUP($A42,'Non-energy Multiplier'!$A$1:$AQ$44,COLUMN('Non-energy Multiplier'!P$1),0)</f>
        <v>8928490227520.1855</v>
      </c>
      <c r="Q42" s="136">
        <f>$C42*VLOOKUP($A42,'Non-energy Multiplier'!$A$1:$AQ$44,COLUMN('Non-energy Multiplier'!Q$1),0)</f>
        <v>9468838417332.4121</v>
      </c>
      <c r="R42" s="136">
        <f>$C42*VLOOKUP($A42,'Non-energy Multiplier'!$A$1:$AQ$44,COLUMN('Non-energy Multiplier'!R$1),0)</f>
        <v>10028485461024.348</v>
      </c>
      <c r="S42" s="136">
        <f>$C42*VLOOKUP($A42,'Non-energy Multiplier'!$A$1:$AQ$44,COLUMN('Non-energy Multiplier'!S$1),0)</f>
        <v>10606331507324.291</v>
      </c>
      <c r="T42" s="136">
        <f>$C42*VLOOKUP($A42,'Non-energy Multiplier'!$A$1:$AQ$44,COLUMN('Non-energy Multiplier'!T$1),0)</f>
        <v>11200988871869.24</v>
      </c>
      <c r="U42" s="136">
        <f>$C42*VLOOKUP($A42,'Non-energy Multiplier'!$A$1:$AQ$44,COLUMN('Non-energy Multiplier'!U$1),0)</f>
        <v>11810783022578.705</v>
      </c>
      <c r="V42" s="136">
        <f>$C42*VLOOKUP($A42,'Non-energy Multiplier'!$A$1:$AQ$44,COLUMN('Non-energy Multiplier'!V$1),0)</f>
        <v>12433746512914.027</v>
      </c>
      <c r="W42" s="136">
        <f>$C42*VLOOKUP($A42,'Non-energy Multiplier'!$A$1:$AQ$44,COLUMN('Non-energy Multiplier'!W$1),0)</f>
        <v>13067609739147.59</v>
      </c>
      <c r="X42" s="136">
        <f>$C42*VLOOKUP($A42,'Non-energy Multiplier'!$A$1:$AQ$44,COLUMN('Non-energy Multiplier'!X$1),0)</f>
        <v>13709795203386.178</v>
      </c>
      <c r="Y42" s="136">
        <f>$C42*VLOOKUP($A42,'Non-energy Multiplier'!$A$1:$AQ$44,COLUMN('Non-energy Multiplier'!Y$1),0)</f>
        <v>14357415849537.018</v>
      </c>
      <c r="Z42" s="136">
        <f>$C42*VLOOKUP($A42,'Non-energy Multiplier'!$A$1:$AQ$44,COLUMN('Non-energy Multiplier'!Z$1),0)</f>
        <v>15007278025161.793</v>
      </c>
      <c r="AA42" s="136">
        <f>$C42*VLOOKUP($A42,'Non-energy Multiplier'!$A$1:$AQ$44,COLUMN('Non-energy Multiplier'!AA$1),0)</f>
        <v>15655889590806.477</v>
      </c>
      <c r="AB42" s="136">
        <f>$C42*VLOOKUP($A42,'Non-energy Multiplier'!$A$1:$AQ$44,COLUMN('Non-energy Multiplier'!AB$1),0)</f>
        <v>16299473648209.279</v>
      </c>
      <c r="AC42" s="136">
        <f>$C42*VLOOKUP($A42,'Non-energy Multiplier'!$A$1:$AQ$44,COLUMN('Non-energy Multiplier'!AC$1),0)</f>
        <v>16933988288450.73</v>
      </c>
      <c r="AD42" s="136">
        <f>$C42*VLOOKUP($A42,'Non-energy Multiplier'!$A$1:$AQ$44,COLUMN('Non-energy Multiplier'!AD$1),0)</f>
        <v>17555152669802.395</v>
      </c>
      <c r="AE42" s="136">
        <f>$C42*VLOOKUP($A42,'Non-energy Multiplier'!$A$1:$AQ$44,COLUMN('Non-energy Multiplier'!AE$1),0)</f>
        <v>18158479622575.332</v>
      </c>
      <c r="AF42" s="136">
        <f>$C42*VLOOKUP($A42,'Non-energy Multiplier'!$A$1:$AQ$44,COLUMN('Non-energy Multiplier'!AF$1),0)</f>
        <v>18739314845222.953</v>
      </c>
      <c r="AG42" s="136">
        <f>$C42*VLOOKUP($A42,'Non-energy Multiplier'!$A$1:$AQ$44,COLUMN('Non-energy Multiplier'!AG$1),0)</f>
        <v>19292882603724.383</v>
      </c>
      <c r="AH42" s="136">
        <f>$C42*VLOOKUP($A42,'Non-energy Multiplier'!$A$1:$AQ$44,COLUMN('Non-energy Multiplier'!AH$1),0)</f>
        <v>19814337677187.793</v>
      </c>
      <c r="AI42" s="136">
        <f>$C42*VLOOKUP($A42,'Non-energy Multiplier'!$A$1:$AQ$44,COLUMN('Non-energy Multiplier'!AI$1),0)</f>
        <v>20298823109965.871</v>
      </c>
      <c r="AJ42" s="136">
        <f>$C42*VLOOKUP($A42,'Non-energy Multiplier'!$A$1:$AQ$44,COLUMN('Non-energy Multiplier'!AJ$1),0)</f>
        <v>20741533138636.289</v>
      </c>
      <c r="AK42" s="136">
        <f>$C42*VLOOKUP($A42,'Non-energy Multiplier'!$A$1:$AQ$44,COLUMN('Non-energy Multiplier'!AK$1),0)</f>
        <v>21137780466194.074</v>
      </c>
      <c r="AL42" s="136">
        <f>$C42*VLOOKUP($A42,'Non-energy Multiplier'!$A$1:$AQ$44,COLUMN('Non-energy Multiplier'!AL$1),0)</f>
        <v>21483066861804.574</v>
      </c>
      <c r="AM42" s="136">
        <f>$C42*VLOOKUP($A42,'Non-energy Multiplier'!$A$1:$AQ$44,COLUMN('Non-energy Multiplier'!AM$1),0)</f>
        <v>21773155879284.664</v>
      </c>
      <c r="AN42" s="136">
        <f>$C42*VLOOKUP($A42,'Non-energy Multiplier'!$A$1:$AQ$44,COLUMN('Non-energy Multiplier'!AN$1),0)</f>
        <v>22004146318449.977</v>
      </c>
      <c r="AO42" s="136">
        <f>$C42*VLOOKUP($A42,'Non-energy Multiplier'!$A$1:$AQ$44,COLUMN('Non-energy Multiplier'!AO$1),0)</f>
        <v>22172544908211.637</v>
      </c>
      <c r="AP42" s="136">
        <f>$C42*VLOOKUP($A42,'Non-energy Multiplier'!$A$1:$AQ$44,COLUMN('Non-energy Multiplier'!AP$1),0)</f>
        <v>22275336576445.055</v>
      </c>
      <c r="AQ42" s="136">
        <f>$C42*VLOOKUP($A42,'Non-energy Multiplier'!$A$1:$AQ$44,COLUMN('Non-energy Multiplier'!AQ$1),0)</f>
        <v>22310050596454.469</v>
      </c>
      <c r="AR42" s="136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6">
        <f>'Non-energy Use 2019'!G155</f>
        <v>0</v>
      </c>
      <c r="C43" s="136">
        <f>'Non-energy Use 2020'!G155</f>
        <v>0</v>
      </c>
      <c r="D43" s="136">
        <f>$C43*VLOOKUP($A43,'Non-energy Multiplier'!$A$1:$AQ$44,COLUMN('Non-energy Multiplier'!D$1),0)</f>
        <v>0</v>
      </c>
      <c r="E43" s="136">
        <f>$C43*VLOOKUP($A43,'Non-energy Multiplier'!$A$1:$AQ$44,COLUMN('Non-energy Multiplier'!E$1),0)</f>
        <v>0</v>
      </c>
      <c r="F43" s="136">
        <f>$C43*VLOOKUP($A43,'Non-energy Multiplier'!$A$1:$AQ$44,COLUMN('Non-energy Multiplier'!F$1),0)</f>
        <v>0</v>
      </c>
      <c r="G43" s="136">
        <f>$C43*VLOOKUP($A43,'Non-energy Multiplier'!$A$1:$AQ$44,COLUMN('Non-energy Multiplier'!G$1),0)</f>
        <v>0</v>
      </c>
      <c r="H43" s="136">
        <f>$C43*VLOOKUP($A43,'Non-energy Multiplier'!$A$1:$AQ$44,COLUMN('Non-energy Multiplier'!H$1),0)</f>
        <v>0</v>
      </c>
      <c r="I43" s="136">
        <f>$C43*VLOOKUP($A43,'Non-energy Multiplier'!$A$1:$AQ$44,COLUMN('Non-energy Multiplier'!I$1),0)</f>
        <v>0</v>
      </c>
      <c r="J43" s="136">
        <f>$C43*VLOOKUP($A43,'Non-energy Multiplier'!$A$1:$AQ$44,COLUMN('Non-energy Multiplier'!J$1),0)</f>
        <v>0</v>
      </c>
      <c r="K43" s="136">
        <f>$C43*VLOOKUP($A43,'Non-energy Multiplier'!$A$1:$AQ$44,COLUMN('Non-energy Multiplier'!K$1),0)</f>
        <v>0</v>
      </c>
      <c r="L43" s="136">
        <f>$C43*VLOOKUP($A43,'Non-energy Multiplier'!$A$1:$AQ$44,COLUMN('Non-energy Multiplier'!L$1),0)</f>
        <v>0</v>
      </c>
      <c r="M43" s="136">
        <f>$C43*VLOOKUP($A43,'Non-energy Multiplier'!$A$1:$AQ$44,COLUMN('Non-energy Multiplier'!M$1),0)</f>
        <v>0</v>
      </c>
      <c r="N43" s="136">
        <f>$C43*VLOOKUP($A43,'Non-energy Multiplier'!$A$1:$AQ$44,COLUMN('Non-energy Multiplier'!N$1),0)</f>
        <v>0</v>
      </c>
      <c r="O43" s="136">
        <f>$C43*VLOOKUP($A43,'Non-energy Multiplier'!$A$1:$AQ$44,COLUMN('Non-energy Multiplier'!O$1),0)</f>
        <v>0</v>
      </c>
      <c r="P43" s="136">
        <f>$C43*VLOOKUP($A43,'Non-energy Multiplier'!$A$1:$AQ$44,COLUMN('Non-energy Multiplier'!P$1),0)</f>
        <v>0</v>
      </c>
      <c r="Q43" s="136">
        <f>$C43*VLOOKUP($A43,'Non-energy Multiplier'!$A$1:$AQ$44,COLUMN('Non-energy Multiplier'!Q$1),0)</f>
        <v>0</v>
      </c>
      <c r="R43" s="136">
        <f>$C43*VLOOKUP($A43,'Non-energy Multiplier'!$A$1:$AQ$44,COLUMN('Non-energy Multiplier'!R$1),0)</f>
        <v>0</v>
      </c>
      <c r="S43" s="136">
        <f>$C43*VLOOKUP($A43,'Non-energy Multiplier'!$A$1:$AQ$44,COLUMN('Non-energy Multiplier'!S$1),0)</f>
        <v>0</v>
      </c>
      <c r="T43" s="136">
        <f>$C43*VLOOKUP($A43,'Non-energy Multiplier'!$A$1:$AQ$44,COLUMN('Non-energy Multiplier'!T$1),0)</f>
        <v>0</v>
      </c>
      <c r="U43" s="136">
        <f>$C43*VLOOKUP($A43,'Non-energy Multiplier'!$A$1:$AQ$44,COLUMN('Non-energy Multiplier'!U$1),0)</f>
        <v>0</v>
      </c>
      <c r="V43" s="136">
        <f>$C43*VLOOKUP($A43,'Non-energy Multiplier'!$A$1:$AQ$44,COLUMN('Non-energy Multiplier'!V$1),0)</f>
        <v>0</v>
      </c>
      <c r="W43" s="136">
        <f>$C43*VLOOKUP($A43,'Non-energy Multiplier'!$A$1:$AQ$44,COLUMN('Non-energy Multiplier'!W$1),0)</f>
        <v>0</v>
      </c>
      <c r="X43" s="136">
        <f>$C43*VLOOKUP($A43,'Non-energy Multiplier'!$A$1:$AQ$44,COLUMN('Non-energy Multiplier'!X$1),0)</f>
        <v>0</v>
      </c>
      <c r="Y43" s="136">
        <f>$C43*VLOOKUP($A43,'Non-energy Multiplier'!$A$1:$AQ$44,COLUMN('Non-energy Multiplier'!Y$1),0)</f>
        <v>0</v>
      </c>
      <c r="Z43" s="136">
        <f>$C43*VLOOKUP($A43,'Non-energy Multiplier'!$A$1:$AQ$44,COLUMN('Non-energy Multiplier'!Z$1),0)</f>
        <v>0</v>
      </c>
      <c r="AA43" s="136">
        <f>$C43*VLOOKUP($A43,'Non-energy Multiplier'!$A$1:$AQ$44,COLUMN('Non-energy Multiplier'!AA$1),0)</f>
        <v>0</v>
      </c>
      <c r="AB43" s="136">
        <f>$C43*VLOOKUP($A43,'Non-energy Multiplier'!$A$1:$AQ$44,COLUMN('Non-energy Multiplier'!AB$1),0)</f>
        <v>0</v>
      </c>
      <c r="AC43" s="136">
        <f>$C43*VLOOKUP($A43,'Non-energy Multiplier'!$A$1:$AQ$44,COLUMN('Non-energy Multiplier'!AC$1),0)</f>
        <v>0</v>
      </c>
      <c r="AD43" s="136">
        <f>$C43*VLOOKUP($A43,'Non-energy Multiplier'!$A$1:$AQ$44,COLUMN('Non-energy Multiplier'!AD$1),0)</f>
        <v>0</v>
      </c>
      <c r="AE43" s="136">
        <f>$C43*VLOOKUP($A43,'Non-energy Multiplier'!$A$1:$AQ$44,COLUMN('Non-energy Multiplier'!AE$1),0)</f>
        <v>0</v>
      </c>
      <c r="AF43" s="136">
        <f>$C43*VLOOKUP($A43,'Non-energy Multiplier'!$A$1:$AQ$44,COLUMN('Non-energy Multiplier'!AF$1),0)</f>
        <v>0</v>
      </c>
      <c r="AG43" s="136">
        <f>$C43*VLOOKUP($A43,'Non-energy Multiplier'!$A$1:$AQ$44,COLUMN('Non-energy Multiplier'!AG$1),0)</f>
        <v>0</v>
      </c>
      <c r="AH43" s="136">
        <f>$C43*VLOOKUP($A43,'Non-energy Multiplier'!$A$1:$AQ$44,COLUMN('Non-energy Multiplier'!AH$1),0)</f>
        <v>0</v>
      </c>
      <c r="AI43" s="136">
        <f>$C43*VLOOKUP($A43,'Non-energy Multiplier'!$A$1:$AQ$44,COLUMN('Non-energy Multiplier'!AI$1),0)</f>
        <v>0</v>
      </c>
      <c r="AJ43" s="136">
        <f>$C43*VLOOKUP($A43,'Non-energy Multiplier'!$A$1:$AQ$44,COLUMN('Non-energy Multiplier'!AJ$1),0)</f>
        <v>0</v>
      </c>
      <c r="AK43" s="136">
        <f>$C43*VLOOKUP($A43,'Non-energy Multiplier'!$A$1:$AQ$44,COLUMN('Non-energy Multiplier'!AK$1),0)</f>
        <v>0</v>
      </c>
      <c r="AL43" s="136">
        <f>$C43*VLOOKUP($A43,'Non-energy Multiplier'!$A$1:$AQ$44,COLUMN('Non-energy Multiplier'!AL$1),0)</f>
        <v>0</v>
      </c>
      <c r="AM43" s="136">
        <f>$C43*VLOOKUP($A43,'Non-energy Multiplier'!$A$1:$AQ$44,COLUMN('Non-energy Multiplier'!AM$1),0)</f>
        <v>0</v>
      </c>
      <c r="AN43" s="136">
        <f>$C43*VLOOKUP($A43,'Non-energy Multiplier'!$A$1:$AQ$44,COLUMN('Non-energy Multiplier'!AN$1),0)</f>
        <v>0</v>
      </c>
      <c r="AO43" s="136">
        <f>$C43*VLOOKUP($A43,'Non-energy Multiplier'!$A$1:$AQ$44,COLUMN('Non-energy Multiplier'!AO$1),0)</f>
        <v>0</v>
      </c>
      <c r="AP43" s="136">
        <f>$C43*VLOOKUP($A43,'Non-energy Multiplier'!$A$1:$AQ$44,COLUMN('Non-energy Multiplier'!AP$1),0)</f>
        <v>0</v>
      </c>
      <c r="AQ43" s="136">
        <f>$C43*VLOOKUP($A43,'Non-energy Multiplier'!$A$1:$AQ$44,COLUMN('Non-energy Multiplier'!AQ$1),0)</f>
        <v>0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24">
        <f>'Non-energy Use 2019'!G156</f>
        <v>1060811747264374.8</v>
      </c>
      <c r="C44" s="224">
        <f>'Non-energy Use 2020'!G156</f>
        <v>1113928532029844.9</v>
      </c>
      <c r="D44" s="224">
        <f>$C44*VLOOKUP($A44,'Non-energy Multiplier'!$A$1:$AQ$44,COLUMN('Non-energy Multiplier'!D$1),0)</f>
        <v>1178050922291798.5</v>
      </c>
      <c r="E44" s="224">
        <f>$C44*VLOOKUP($A44,'Non-energy Multiplier'!$A$1:$AQ$44,COLUMN('Non-energy Multiplier'!E$1),0)</f>
        <v>1198913867765201</v>
      </c>
      <c r="F44" s="224">
        <f>$C44*VLOOKUP($A44,'Non-energy Multiplier'!$A$1:$AQ$44,COLUMN('Non-energy Multiplier'!F$1),0)</f>
        <v>1261002841600824</v>
      </c>
      <c r="G44" s="224">
        <f>$C44*VLOOKUP($A44,'Non-energy Multiplier'!$A$1:$AQ$44,COLUMN('Non-energy Multiplier'!G$1),0)</f>
        <v>1326066018285745.8</v>
      </c>
      <c r="H44" s="224">
        <f>$C44*VLOOKUP($A44,'Non-energy Multiplier'!$A$1:$AQ$44,COLUMN('Non-energy Multiplier'!H$1),0)</f>
        <v>1381540768205191.8</v>
      </c>
      <c r="I44" s="224">
        <f>$C44*VLOOKUP($A44,'Non-energy Multiplier'!$A$1:$AQ$44,COLUMN('Non-energy Multiplier'!I$1),0)</f>
        <v>1453765991600799.5</v>
      </c>
      <c r="J44" s="224">
        <f>$C44*VLOOKUP($A44,'Non-energy Multiplier'!$A$1:$AQ$44,COLUMN('Non-energy Multiplier'!J$1),0)</f>
        <v>1515848869751602.3</v>
      </c>
      <c r="K44" s="224">
        <f>$C44*VLOOKUP($A44,'Non-energy Multiplier'!$A$1:$AQ$44,COLUMN('Non-energy Multiplier'!K$1),0)</f>
        <v>1576410058142585.5</v>
      </c>
      <c r="L44" s="224">
        <f>$C44*VLOOKUP($A44,'Non-energy Multiplier'!$A$1:$AQ$44,COLUMN('Non-energy Multiplier'!L$1),0)</f>
        <v>1635215308571499.3</v>
      </c>
      <c r="M44" s="224">
        <f>$C44*VLOOKUP($A44,'Non-energy Multiplier'!$A$1:$AQ$44,COLUMN('Non-energy Multiplier'!M$1),0)</f>
        <v>1701558356300960.3</v>
      </c>
      <c r="N44" s="224">
        <f>$C44*VLOOKUP($A44,'Non-energy Multiplier'!$A$1:$AQ$44,COLUMN('Non-energy Multiplier'!N$1),0)</f>
        <v>1746731059271358.8</v>
      </c>
      <c r="O44" s="224">
        <f>$C44*VLOOKUP($A44,'Non-energy Multiplier'!$A$1:$AQ$44,COLUMN('Non-energy Multiplier'!O$1),0)</f>
        <v>1799088447784861.8</v>
      </c>
      <c r="P44" s="224">
        <f>$C44*VLOOKUP($A44,'Non-energy Multiplier'!$A$1:$AQ$44,COLUMN('Non-energy Multiplier'!P$1),0)</f>
        <v>1848986256531116.8</v>
      </c>
      <c r="Q44" s="224">
        <f>$C44*VLOOKUP($A44,'Non-energy Multiplier'!$A$1:$AQ$44,COLUMN('Non-energy Multiplier'!Q$1),0)</f>
        <v>1896313372513179.5</v>
      </c>
      <c r="R44" s="224">
        <f>$C44*VLOOKUP($A44,'Non-energy Multiplier'!$A$1:$AQ$44,COLUMN('Non-energy Multiplier'!R$1),0)</f>
        <v>1936974744116694</v>
      </c>
      <c r="S44" s="224">
        <f>$C44*VLOOKUP($A44,'Non-energy Multiplier'!$A$1:$AQ$44,COLUMN('Non-energy Multiplier'!S$1),0)</f>
        <v>1982946366007554.8</v>
      </c>
      <c r="T44" s="224">
        <f>$C44*VLOOKUP($A44,'Non-energy Multiplier'!$A$1:$AQ$44,COLUMN('Non-energy Multiplier'!T$1),0)</f>
        <v>2022164696786460.3</v>
      </c>
      <c r="U44" s="224">
        <f>$C44*VLOOKUP($A44,'Non-energy Multiplier'!$A$1:$AQ$44,COLUMN('Non-energy Multiplier'!U$1),0)</f>
        <v>2058636073950469.3</v>
      </c>
      <c r="V44" s="224">
        <f>$C44*VLOOKUP($A44,'Non-energy Multiplier'!$A$1:$AQ$44,COLUMN('Non-energy Multiplier'!V$1),0)</f>
        <v>2092380634982871</v>
      </c>
      <c r="W44" s="224">
        <f>$C44*VLOOKUP($A44,'Non-energy Multiplier'!$A$1:$AQ$44,COLUMN('Non-energy Multiplier'!W$1),0)</f>
        <v>2123442103458920</v>
      </c>
      <c r="X44" s="224">
        <f>$C44*VLOOKUP($A44,'Non-energy Multiplier'!$A$1:$AQ$44,COLUMN('Non-energy Multiplier'!X$1),0)</f>
        <v>2151886376579610.8</v>
      </c>
      <c r="Y44" s="224">
        <f>$C44*VLOOKUP($A44,'Non-energy Multiplier'!$A$1:$AQ$44,COLUMN('Non-energy Multiplier'!Y$1),0)</f>
        <v>2177799971858460.8</v>
      </c>
      <c r="Z44" s="224">
        <f>$C44*VLOOKUP($A44,'Non-energy Multiplier'!$A$1:$AQ$44,COLUMN('Non-energy Multiplier'!Z$1),0)</f>
        <v>2201288374819392.5</v>
      </c>
      <c r="AA44" s="224">
        <f>$C44*VLOOKUP($A44,'Non-energy Multiplier'!$A$1:$AQ$44,COLUMN('Non-energy Multiplier'!AA$1),0)</f>
        <v>2222474328009686</v>
      </c>
      <c r="AB44" s="224">
        <f>$C44*VLOOKUP($A44,'Non-energy Multiplier'!$A$1:$AQ$44,COLUMN('Non-energy Multiplier'!AB$1),0)</f>
        <v>2241496099399516.8</v>
      </c>
      <c r="AC44" s="224">
        <f>$C44*VLOOKUP($A44,'Non-energy Multiplier'!$A$1:$AQ$44,COLUMN('Non-energy Multiplier'!AC$1),0)</f>
        <v>2258505765481032</v>
      </c>
      <c r="AD44" s="224">
        <f>$C44*VLOOKUP($A44,'Non-energy Multiplier'!$A$1:$AQ$44,COLUMN('Non-energy Multiplier'!AD$1),0)</f>
        <v>2273667541242312</v>
      </c>
      <c r="AE44" s="224">
        <f>$C44*VLOOKUP($A44,'Non-energy Multiplier'!$A$1:$AQ$44,COLUMN('Non-energy Multiplier'!AE$1),0)</f>
        <v>2287156185818183.5</v>
      </c>
      <c r="AF44" s="224">
        <f>$C44*VLOOKUP($A44,'Non-energy Multiplier'!$A$1:$AQ$44,COLUMN('Non-energy Multiplier'!AF$1),0)</f>
        <v>2299155509142766</v>
      </c>
      <c r="AG44" s="224">
        <f>$C44*VLOOKUP($A44,'Non-energy Multiplier'!$A$1:$AQ$44,COLUMN('Non-energy Multiplier'!AG$1),0)</f>
        <v>2309857001468886</v>
      </c>
      <c r="AH44" s="224">
        <f>$C44*VLOOKUP($A44,'Non-energy Multiplier'!$A$1:$AQ$44,COLUMN('Non-energy Multiplier'!AH$1),0)</f>
        <v>2319458604283192</v>
      </c>
      <c r="AI44" s="224">
        <f>$C44*VLOOKUP($A44,'Non-energy Multiplier'!$A$1:$AQ$44,COLUMN('Non-energy Multiplier'!AI$1),0)</f>
        <v>2328163638026365.5</v>
      </c>
      <c r="AJ44" s="224">
        <f>$C44*VLOOKUP($A44,'Non-energy Multiplier'!$A$1:$AQ$44,COLUMN('Non-energy Multiplier'!AJ$1),0)</f>
        <v>2336179899201687.5</v>
      </c>
      <c r="AK44" s="224">
        <f>$C44*VLOOKUP($A44,'Non-energy Multiplier'!$A$1:$AQ$44,COLUMN('Non-energy Multiplier'!AK$1),0)</f>
        <v>2343718936987202</v>
      </c>
      <c r="AL44" s="224">
        <f>$C44*VLOOKUP($A44,'Non-energy Multiplier'!$A$1:$AQ$44,COLUMN('Non-energy Multiplier'!AL$1),0)</f>
        <v>2350995517407490.5</v>
      </c>
      <c r="AM44" s="224">
        <f>$C44*VLOOKUP($A44,'Non-energy Multiplier'!$A$1:$AQ$44,COLUMN('Non-energy Multiplier'!AM$1),0)</f>
        <v>2358227281510556.5</v>
      </c>
      <c r="AN44" s="224">
        <f>$C44*VLOOKUP($A44,'Non-energy Multiplier'!$A$1:$AQ$44,COLUMN('Non-energy Multiplier'!AN$1),0)</f>
        <v>2365634602864570.5</v>
      </c>
      <c r="AO44" s="224">
        <f>$C44*VLOOKUP($A44,'Non-energy Multiplier'!$A$1:$AQ$44,COLUMN('Non-energy Multiplier'!AO$1),0)</f>
        <v>2373440649062310.5</v>
      </c>
      <c r="AP44" s="224">
        <f>$C44*VLOOKUP($A44,'Non-energy Multiplier'!$A$1:$AQ$44,COLUMN('Non-energy Multiplier'!AP$1),0)</f>
        <v>2381871651816854</v>
      </c>
      <c r="AQ44" s="224">
        <f>$C44*VLOOKUP($A44,'Non-energy Multiplier'!$A$1:$AQ$44,COLUMN('Non-energy Multiplier'!AQ$1),0)</f>
        <v>2391237972477752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106" t="s">
        <v>339</v>
      </c>
      <c r="B50" s="233">
        <f t="shared" ref="B50:B74" si="0">SUMIFS(B$2:B$44,$AR$2:$AR$44,$A50)</f>
        <v>0</v>
      </c>
      <c r="C50" s="233">
        <f t="shared" ref="C50:AQ56" si="1">SUMIFS(C$2:C$44,$AR$2:$AR$44,$A50)</f>
        <v>0</v>
      </c>
      <c r="D50" s="233">
        <f t="shared" si="1"/>
        <v>0</v>
      </c>
      <c r="E50" s="233">
        <f t="shared" si="1"/>
        <v>0</v>
      </c>
      <c r="F50" s="233">
        <f t="shared" si="1"/>
        <v>0</v>
      </c>
      <c r="G50" s="233">
        <f t="shared" si="1"/>
        <v>0</v>
      </c>
      <c r="H50" s="233">
        <f t="shared" si="1"/>
        <v>0</v>
      </c>
      <c r="I50" s="233">
        <f t="shared" si="1"/>
        <v>0</v>
      </c>
      <c r="J50" s="233">
        <f t="shared" si="1"/>
        <v>0</v>
      </c>
      <c r="K50" s="233">
        <f t="shared" si="1"/>
        <v>0</v>
      </c>
      <c r="L50" s="233">
        <f t="shared" si="1"/>
        <v>0</v>
      </c>
      <c r="M50" s="233">
        <f t="shared" si="1"/>
        <v>0</v>
      </c>
      <c r="N50" s="233">
        <f t="shared" si="1"/>
        <v>0</v>
      </c>
      <c r="O50" s="233">
        <f t="shared" si="1"/>
        <v>0</v>
      </c>
      <c r="P50" s="233">
        <f t="shared" si="1"/>
        <v>0</v>
      </c>
      <c r="Q50" s="233">
        <f t="shared" si="1"/>
        <v>0</v>
      </c>
      <c r="R50" s="233">
        <f t="shared" si="1"/>
        <v>0</v>
      </c>
      <c r="S50" s="233">
        <f t="shared" si="1"/>
        <v>0</v>
      </c>
      <c r="T50" s="233">
        <f t="shared" si="1"/>
        <v>0</v>
      </c>
      <c r="U50" s="233">
        <f t="shared" si="1"/>
        <v>0</v>
      </c>
      <c r="V50" s="233">
        <f t="shared" si="1"/>
        <v>0</v>
      </c>
      <c r="W50" s="233">
        <f t="shared" si="1"/>
        <v>0</v>
      </c>
      <c r="X50" s="233">
        <f t="shared" si="1"/>
        <v>0</v>
      </c>
      <c r="Y50" s="233">
        <f t="shared" si="1"/>
        <v>0</v>
      </c>
      <c r="Z50" s="233">
        <f t="shared" si="1"/>
        <v>0</v>
      </c>
      <c r="AA50" s="233">
        <f t="shared" si="1"/>
        <v>0</v>
      </c>
      <c r="AB50" s="233">
        <f t="shared" si="1"/>
        <v>0</v>
      </c>
      <c r="AC50" s="233">
        <f t="shared" si="1"/>
        <v>0</v>
      </c>
      <c r="AD50" s="233">
        <f t="shared" si="1"/>
        <v>0</v>
      </c>
      <c r="AE50" s="233">
        <f t="shared" si="1"/>
        <v>0</v>
      </c>
      <c r="AF50" s="233">
        <f t="shared" si="1"/>
        <v>0</v>
      </c>
      <c r="AG50" s="233">
        <f t="shared" si="1"/>
        <v>0</v>
      </c>
      <c r="AH50" s="233">
        <f t="shared" si="1"/>
        <v>0</v>
      </c>
      <c r="AI50" s="233">
        <f t="shared" si="1"/>
        <v>0</v>
      </c>
      <c r="AJ50" s="233">
        <f t="shared" si="1"/>
        <v>0</v>
      </c>
      <c r="AK50" s="233">
        <f t="shared" si="1"/>
        <v>0</v>
      </c>
      <c r="AL50" s="233">
        <f t="shared" si="1"/>
        <v>0</v>
      </c>
      <c r="AM50" s="233">
        <f t="shared" si="1"/>
        <v>0</v>
      </c>
      <c r="AN50" s="233">
        <f t="shared" si="1"/>
        <v>0</v>
      </c>
      <c r="AO50" s="233">
        <f t="shared" si="1"/>
        <v>0</v>
      </c>
      <c r="AP50" s="233">
        <f t="shared" si="1"/>
        <v>0</v>
      </c>
      <c r="AQ50" s="233">
        <f t="shared" si="1"/>
        <v>0</v>
      </c>
    </row>
    <row r="51" spans="1:43" x14ac:dyDescent="0.2">
      <c r="A51" s="107" t="s">
        <v>125</v>
      </c>
      <c r="B51" s="136">
        <f t="shared" si="0"/>
        <v>0</v>
      </c>
      <c r="C51" s="136">
        <f t="shared" si="1"/>
        <v>0</v>
      </c>
      <c r="D51" s="136">
        <f t="shared" si="1"/>
        <v>0</v>
      </c>
      <c r="E51" s="136">
        <f t="shared" si="1"/>
        <v>0</v>
      </c>
      <c r="F51" s="136">
        <f t="shared" si="1"/>
        <v>0</v>
      </c>
      <c r="G51" s="136">
        <f t="shared" si="1"/>
        <v>0</v>
      </c>
      <c r="H51" s="136">
        <f t="shared" si="1"/>
        <v>0</v>
      </c>
      <c r="I51" s="136">
        <f t="shared" si="1"/>
        <v>0</v>
      </c>
      <c r="J51" s="136">
        <f t="shared" si="1"/>
        <v>0</v>
      </c>
      <c r="K51" s="136">
        <f t="shared" si="1"/>
        <v>0</v>
      </c>
      <c r="L51" s="136">
        <f t="shared" si="1"/>
        <v>0</v>
      </c>
      <c r="M51" s="136">
        <f t="shared" si="1"/>
        <v>0</v>
      </c>
      <c r="N51" s="136">
        <f t="shared" si="1"/>
        <v>0</v>
      </c>
      <c r="O51" s="136">
        <f t="shared" si="1"/>
        <v>0</v>
      </c>
      <c r="P51" s="136">
        <f t="shared" si="1"/>
        <v>0</v>
      </c>
      <c r="Q51" s="136">
        <f t="shared" si="1"/>
        <v>0</v>
      </c>
      <c r="R51" s="136">
        <f t="shared" si="1"/>
        <v>0</v>
      </c>
      <c r="S51" s="136">
        <f t="shared" si="1"/>
        <v>0</v>
      </c>
      <c r="T51" s="136">
        <f t="shared" si="1"/>
        <v>0</v>
      </c>
      <c r="U51" s="136">
        <f t="shared" si="1"/>
        <v>0</v>
      </c>
      <c r="V51" s="136">
        <f t="shared" si="1"/>
        <v>0</v>
      </c>
      <c r="W51" s="136">
        <f t="shared" si="1"/>
        <v>0</v>
      </c>
      <c r="X51" s="136">
        <f t="shared" si="1"/>
        <v>0</v>
      </c>
      <c r="Y51" s="136">
        <f t="shared" si="1"/>
        <v>0</v>
      </c>
      <c r="Z51" s="136">
        <f t="shared" si="1"/>
        <v>0</v>
      </c>
      <c r="AA51" s="136">
        <f t="shared" si="1"/>
        <v>0</v>
      </c>
      <c r="AB51" s="136">
        <f t="shared" si="1"/>
        <v>0</v>
      </c>
      <c r="AC51" s="136">
        <f t="shared" si="1"/>
        <v>0</v>
      </c>
      <c r="AD51" s="136">
        <f t="shared" si="1"/>
        <v>0</v>
      </c>
      <c r="AE51" s="136">
        <f t="shared" si="1"/>
        <v>0</v>
      </c>
      <c r="AF51" s="136">
        <f t="shared" si="1"/>
        <v>0</v>
      </c>
      <c r="AG51" s="136">
        <f t="shared" si="1"/>
        <v>0</v>
      </c>
      <c r="AH51" s="136">
        <f t="shared" si="1"/>
        <v>0</v>
      </c>
      <c r="AI51" s="136">
        <f t="shared" si="1"/>
        <v>0</v>
      </c>
      <c r="AJ51" s="136">
        <f t="shared" si="1"/>
        <v>0</v>
      </c>
      <c r="AK51" s="136">
        <f t="shared" si="1"/>
        <v>0</v>
      </c>
      <c r="AL51" s="136">
        <f t="shared" si="1"/>
        <v>0</v>
      </c>
      <c r="AM51" s="136">
        <f t="shared" si="1"/>
        <v>0</v>
      </c>
      <c r="AN51" s="136">
        <f t="shared" si="1"/>
        <v>0</v>
      </c>
      <c r="AO51" s="136">
        <f t="shared" si="1"/>
        <v>0</v>
      </c>
      <c r="AP51" s="136">
        <f t="shared" si="1"/>
        <v>0</v>
      </c>
      <c r="AQ51" s="136">
        <f t="shared" si="1"/>
        <v>0</v>
      </c>
    </row>
    <row r="52" spans="1:43" x14ac:dyDescent="0.2">
      <c r="A52" s="107" t="s">
        <v>126</v>
      </c>
      <c r="B52" s="136">
        <f t="shared" si="0"/>
        <v>0</v>
      </c>
      <c r="C52" s="136">
        <f t="shared" si="1"/>
        <v>0</v>
      </c>
      <c r="D52" s="136">
        <f t="shared" si="1"/>
        <v>0</v>
      </c>
      <c r="E52" s="136">
        <f t="shared" si="1"/>
        <v>0</v>
      </c>
      <c r="F52" s="136">
        <f t="shared" si="1"/>
        <v>0</v>
      </c>
      <c r="G52" s="136">
        <f t="shared" si="1"/>
        <v>0</v>
      </c>
      <c r="H52" s="136">
        <f t="shared" si="1"/>
        <v>0</v>
      </c>
      <c r="I52" s="136">
        <f t="shared" si="1"/>
        <v>0</v>
      </c>
      <c r="J52" s="136">
        <f t="shared" si="1"/>
        <v>0</v>
      </c>
      <c r="K52" s="136">
        <f t="shared" si="1"/>
        <v>0</v>
      </c>
      <c r="L52" s="136">
        <f t="shared" si="1"/>
        <v>0</v>
      </c>
      <c r="M52" s="136">
        <f t="shared" si="1"/>
        <v>0</v>
      </c>
      <c r="N52" s="136">
        <f t="shared" si="1"/>
        <v>0</v>
      </c>
      <c r="O52" s="136">
        <f t="shared" si="1"/>
        <v>0</v>
      </c>
      <c r="P52" s="136">
        <f t="shared" si="1"/>
        <v>0</v>
      </c>
      <c r="Q52" s="136">
        <f t="shared" si="1"/>
        <v>0</v>
      </c>
      <c r="R52" s="136">
        <f t="shared" si="1"/>
        <v>0</v>
      </c>
      <c r="S52" s="136">
        <f t="shared" si="1"/>
        <v>0</v>
      </c>
      <c r="T52" s="136">
        <f t="shared" si="1"/>
        <v>0</v>
      </c>
      <c r="U52" s="136">
        <f t="shared" si="1"/>
        <v>0</v>
      </c>
      <c r="V52" s="136">
        <f t="shared" si="1"/>
        <v>0</v>
      </c>
      <c r="W52" s="136">
        <f t="shared" si="1"/>
        <v>0</v>
      </c>
      <c r="X52" s="136">
        <f t="shared" si="1"/>
        <v>0</v>
      </c>
      <c r="Y52" s="136">
        <f t="shared" si="1"/>
        <v>0</v>
      </c>
      <c r="Z52" s="136">
        <f t="shared" si="1"/>
        <v>0</v>
      </c>
      <c r="AA52" s="136">
        <f t="shared" si="1"/>
        <v>0</v>
      </c>
      <c r="AB52" s="136">
        <f t="shared" si="1"/>
        <v>0</v>
      </c>
      <c r="AC52" s="136">
        <f t="shared" si="1"/>
        <v>0</v>
      </c>
      <c r="AD52" s="136">
        <f t="shared" si="1"/>
        <v>0</v>
      </c>
      <c r="AE52" s="136">
        <f t="shared" si="1"/>
        <v>0</v>
      </c>
      <c r="AF52" s="136">
        <f t="shared" si="1"/>
        <v>0</v>
      </c>
      <c r="AG52" s="136">
        <f t="shared" si="1"/>
        <v>0</v>
      </c>
      <c r="AH52" s="136">
        <f t="shared" si="1"/>
        <v>0</v>
      </c>
      <c r="AI52" s="136">
        <f t="shared" si="1"/>
        <v>0</v>
      </c>
      <c r="AJ52" s="136">
        <f t="shared" si="1"/>
        <v>0</v>
      </c>
      <c r="AK52" s="136">
        <f t="shared" si="1"/>
        <v>0</v>
      </c>
      <c r="AL52" s="136">
        <f t="shared" si="1"/>
        <v>0</v>
      </c>
      <c r="AM52" s="136">
        <f t="shared" si="1"/>
        <v>0</v>
      </c>
      <c r="AN52" s="136">
        <f t="shared" si="1"/>
        <v>0</v>
      </c>
      <c r="AO52" s="136">
        <f t="shared" si="1"/>
        <v>0</v>
      </c>
      <c r="AP52" s="136">
        <f t="shared" si="1"/>
        <v>0</v>
      </c>
      <c r="AQ52" s="136">
        <f t="shared" si="1"/>
        <v>0</v>
      </c>
    </row>
    <row r="53" spans="1:43" x14ac:dyDescent="0.2">
      <c r="A53" s="107" t="s">
        <v>127</v>
      </c>
      <c r="B53" s="136">
        <f t="shared" si="0"/>
        <v>0</v>
      </c>
      <c r="C53" s="136">
        <f t="shared" si="1"/>
        <v>0</v>
      </c>
      <c r="D53" s="136">
        <f t="shared" si="1"/>
        <v>0</v>
      </c>
      <c r="E53" s="136">
        <f t="shared" si="1"/>
        <v>0</v>
      </c>
      <c r="F53" s="136">
        <f t="shared" si="1"/>
        <v>0</v>
      </c>
      <c r="G53" s="136">
        <f t="shared" si="1"/>
        <v>0</v>
      </c>
      <c r="H53" s="136">
        <f t="shared" si="1"/>
        <v>0</v>
      </c>
      <c r="I53" s="136">
        <f t="shared" si="1"/>
        <v>0</v>
      </c>
      <c r="J53" s="136">
        <f t="shared" si="1"/>
        <v>0</v>
      </c>
      <c r="K53" s="136">
        <f t="shared" si="1"/>
        <v>0</v>
      </c>
      <c r="L53" s="136">
        <f t="shared" si="1"/>
        <v>0</v>
      </c>
      <c r="M53" s="136">
        <f t="shared" si="1"/>
        <v>0</v>
      </c>
      <c r="N53" s="136">
        <f t="shared" si="1"/>
        <v>0</v>
      </c>
      <c r="O53" s="136">
        <f t="shared" si="1"/>
        <v>0</v>
      </c>
      <c r="P53" s="136">
        <f t="shared" si="1"/>
        <v>0</v>
      </c>
      <c r="Q53" s="136">
        <f t="shared" si="1"/>
        <v>0</v>
      </c>
      <c r="R53" s="136">
        <f t="shared" si="1"/>
        <v>0</v>
      </c>
      <c r="S53" s="136">
        <f t="shared" si="1"/>
        <v>0</v>
      </c>
      <c r="T53" s="136">
        <f t="shared" si="1"/>
        <v>0</v>
      </c>
      <c r="U53" s="136">
        <f t="shared" si="1"/>
        <v>0</v>
      </c>
      <c r="V53" s="136">
        <f t="shared" si="1"/>
        <v>0</v>
      </c>
      <c r="W53" s="136">
        <f t="shared" si="1"/>
        <v>0</v>
      </c>
      <c r="X53" s="136">
        <f t="shared" si="1"/>
        <v>0</v>
      </c>
      <c r="Y53" s="136">
        <f t="shared" si="1"/>
        <v>0</v>
      </c>
      <c r="Z53" s="136">
        <f t="shared" si="1"/>
        <v>0</v>
      </c>
      <c r="AA53" s="136">
        <f t="shared" si="1"/>
        <v>0</v>
      </c>
      <c r="AB53" s="136">
        <f t="shared" si="1"/>
        <v>0</v>
      </c>
      <c r="AC53" s="136">
        <f t="shared" si="1"/>
        <v>0</v>
      </c>
      <c r="AD53" s="136">
        <f t="shared" si="1"/>
        <v>0</v>
      </c>
      <c r="AE53" s="136">
        <f t="shared" si="1"/>
        <v>0</v>
      </c>
      <c r="AF53" s="136">
        <f t="shared" si="1"/>
        <v>0</v>
      </c>
      <c r="AG53" s="136">
        <f t="shared" si="1"/>
        <v>0</v>
      </c>
      <c r="AH53" s="136">
        <f t="shared" si="1"/>
        <v>0</v>
      </c>
      <c r="AI53" s="136">
        <f t="shared" si="1"/>
        <v>0</v>
      </c>
      <c r="AJ53" s="136">
        <f t="shared" si="1"/>
        <v>0</v>
      </c>
      <c r="AK53" s="136">
        <f t="shared" si="1"/>
        <v>0</v>
      </c>
      <c r="AL53" s="136">
        <f t="shared" si="1"/>
        <v>0</v>
      </c>
      <c r="AM53" s="136">
        <f t="shared" si="1"/>
        <v>0</v>
      </c>
      <c r="AN53" s="136">
        <f t="shared" si="1"/>
        <v>0</v>
      </c>
      <c r="AO53" s="136">
        <f t="shared" si="1"/>
        <v>0</v>
      </c>
      <c r="AP53" s="136">
        <f t="shared" si="1"/>
        <v>0</v>
      </c>
      <c r="AQ53" s="136">
        <f t="shared" si="1"/>
        <v>0</v>
      </c>
    </row>
    <row r="54" spans="1:43" x14ac:dyDescent="0.2">
      <c r="A54" s="107" t="s">
        <v>128</v>
      </c>
      <c r="B54" s="136">
        <f t="shared" si="0"/>
        <v>153540856720.68759</v>
      </c>
      <c r="C54" s="136">
        <f t="shared" si="1"/>
        <v>0</v>
      </c>
      <c r="D54" s="136">
        <f t="shared" si="1"/>
        <v>0</v>
      </c>
      <c r="E54" s="136">
        <f t="shared" si="1"/>
        <v>0</v>
      </c>
      <c r="F54" s="136">
        <f t="shared" si="1"/>
        <v>0</v>
      </c>
      <c r="G54" s="136">
        <f t="shared" si="1"/>
        <v>0</v>
      </c>
      <c r="H54" s="136">
        <f t="shared" si="1"/>
        <v>0</v>
      </c>
      <c r="I54" s="136">
        <f t="shared" si="1"/>
        <v>0</v>
      </c>
      <c r="J54" s="136">
        <f t="shared" si="1"/>
        <v>0</v>
      </c>
      <c r="K54" s="136">
        <f t="shared" si="1"/>
        <v>0</v>
      </c>
      <c r="L54" s="136">
        <f t="shared" si="1"/>
        <v>0</v>
      </c>
      <c r="M54" s="136">
        <f t="shared" si="1"/>
        <v>0</v>
      </c>
      <c r="N54" s="136">
        <f t="shared" si="1"/>
        <v>0</v>
      </c>
      <c r="O54" s="136">
        <f t="shared" si="1"/>
        <v>0</v>
      </c>
      <c r="P54" s="136">
        <f t="shared" si="1"/>
        <v>0</v>
      </c>
      <c r="Q54" s="136">
        <f t="shared" si="1"/>
        <v>0</v>
      </c>
      <c r="R54" s="136">
        <f t="shared" si="1"/>
        <v>0</v>
      </c>
      <c r="S54" s="136">
        <f t="shared" si="1"/>
        <v>0</v>
      </c>
      <c r="T54" s="136">
        <f t="shared" si="1"/>
        <v>0</v>
      </c>
      <c r="U54" s="136">
        <f t="shared" si="1"/>
        <v>0</v>
      </c>
      <c r="V54" s="136">
        <f t="shared" si="1"/>
        <v>0</v>
      </c>
      <c r="W54" s="136">
        <f t="shared" si="1"/>
        <v>0</v>
      </c>
      <c r="X54" s="136">
        <f t="shared" si="1"/>
        <v>0</v>
      </c>
      <c r="Y54" s="136">
        <f t="shared" si="1"/>
        <v>0</v>
      </c>
      <c r="Z54" s="136">
        <f t="shared" si="1"/>
        <v>0</v>
      </c>
      <c r="AA54" s="136">
        <f t="shared" si="1"/>
        <v>0</v>
      </c>
      <c r="AB54" s="136">
        <f t="shared" si="1"/>
        <v>0</v>
      </c>
      <c r="AC54" s="136">
        <f t="shared" si="1"/>
        <v>0</v>
      </c>
      <c r="AD54" s="136">
        <f t="shared" si="1"/>
        <v>0</v>
      </c>
      <c r="AE54" s="136">
        <f t="shared" si="1"/>
        <v>0</v>
      </c>
      <c r="AF54" s="136">
        <f t="shared" si="1"/>
        <v>0</v>
      </c>
      <c r="AG54" s="136">
        <f t="shared" si="1"/>
        <v>0</v>
      </c>
      <c r="AH54" s="136">
        <f t="shared" si="1"/>
        <v>0</v>
      </c>
      <c r="AI54" s="136">
        <f t="shared" si="1"/>
        <v>0</v>
      </c>
      <c r="AJ54" s="136">
        <f t="shared" si="1"/>
        <v>0</v>
      </c>
      <c r="AK54" s="136">
        <f t="shared" si="1"/>
        <v>0</v>
      </c>
      <c r="AL54" s="136">
        <f t="shared" si="1"/>
        <v>0</v>
      </c>
      <c r="AM54" s="136">
        <f t="shared" si="1"/>
        <v>0</v>
      </c>
      <c r="AN54" s="136">
        <f t="shared" si="1"/>
        <v>0</v>
      </c>
      <c r="AO54" s="136">
        <f t="shared" si="1"/>
        <v>0</v>
      </c>
      <c r="AP54" s="136">
        <f t="shared" si="1"/>
        <v>0</v>
      </c>
      <c r="AQ54" s="136">
        <f t="shared" si="1"/>
        <v>0</v>
      </c>
    </row>
    <row r="55" spans="1:43" x14ac:dyDescent="0.2">
      <c r="A55" s="107" t="s">
        <v>129</v>
      </c>
      <c r="B55" s="136">
        <f t="shared" si="0"/>
        <v>0</v>
      </c>
      <c r="C55" s="136">
        <f t="shared" si="1"/>
        <v>0</v>
      </c>
      <c r="D55" s="136">
        <f t="shared" si="1"/>
        <v>0</v>
      </c>
      <c r="E55" s="136">
        <f t="shared" si="1"/>
        <v>0</v>
      </c>
      <c r="F55" s="136">
        <f t="shared" si="1"/>
        <v>0</v>
      </c>
      <c r="G55" s="136">
        <f t="shared" si="1"/>
        <v>0</v>
      </c>
      <c r="H55" s="136">
        <f t="shared" si="1"/>
        <v>0</v>
      </c>
      <c r="I55" s="136">
        <f t="shared" si="1"/>
        <v>0</v>
      </c>
      <c r="J55" s="136">
        <f t="shared" si="1"/>
        <v>0</v>
      </c>
      <c r="K55" s="136">
        <f t="shared" si="1"/>
        <v>0</v>
      </c>
      <c r="L55" s="136">
        <f t="shared" si="1"/>
        <v>0</v>
      </c>
      <c r="M55" s="136">
        <f t="shared" si="1"/>
        <v>0</v>
      </c>
      <c r="N55" s="136">
        <f t="shared" si="1"/>
        <v>0</v>
      </c>
      <c r="O55" s="136">
        <f t="shared" si="1"/>
        <v>0</v>
      </c>
      <c r="P55" s="136">
        <f t="shared" si="1"/>
        <v>0</v>
      </c>
      <c r="Q55" s="136">
        <f t="shared" si="1"/>
        <v>0</v>
      </c>
      <c r="R55" s="136">
        <f t="shared" si="1"/>
        <v>0</v>
      </c>
      <c r="S55" s="136">
        <f t="shared" si="1"/>
        <v>0</v>
      </c>
      <c r="T55" s="136">
        <f t="shared" si="1"/>
        <v>0</v>
      </c>
      <c r="U55" s="136">
        <f t="shared" si="1"/>
        <v>0</v>
      </c>
      <c r="V55" s="136">
        <f t="shared" si="1"/>
        <v>0</v>
      </c>
      <c r="W55" s="136">
        <f t="shared" si="1"/>
        <v>0</v>
      </c>
      <c r="X55" s="136">
        <f t="shared" si="1"/>
        <v>0</v>
      </c>
      <c r="Y55" s="136">
        <f t="shared" si="1"/>
        <v>0</v>
      </c>
      <c r="Z55" s="136">
        <f t="shared" si="1"/>
        <v>0</v>
      </c>
      <c r="AA55" s="136">
        <f t="shared" si="1"/>
        <v>0</v>
      </c>
      <c r="AB55" s="136">
        <f t="shared" si="1"/>
        <v>0</v>
      </c>
      <c r="AC55" s="136">
        <f t="shared" si="1"/>
        <v>0</v>
      </c>
      <c r="AD55" s="136">
        <f t="shared" si="1"/>
        <v>0</v>
      </c>
      <c r="AE55" s="136">
        <f t="shared" si="1"/>
        <v>0</v>
      </c>
      <c r="AF55" s="136">
        <f t="shared" si="1"/>
        <v>0</v>
      </c>
      <c r="AG55" s="136">
        <f t="shared" si="1"/>
        <v>0</v>
      </c>
      <c r="AH55" s="136">
        <f t="shared" si="1"/>
        <v>0</v>
      </c>
      <c r="AI55" s="136">
        <f t="shared" si="1"/>
        <v>0</v>
      </c>
      <c r="AJ55" s="136">
        <f t="shared" si="1"/>
        <v>0</v>
      </c>
      <c r="AK55" s="136">
        <f t="shared" si="1"/>
        <v>0</v>
      </c>
      <c r="AL55" s="136">
        <f t="shared" si="1"/>
        <v>0</v>
      </c>
      <c r="AM55" s="136">
        <f t="shared" si="1"/>
        <v>0</v>
      </c>
      <c r="AN55" s="136">
        <f t="shared" si="1"/>
        <v>0</v>
      </c>
      <c r="AO55" s="136">
        <f t="shared" si="1"/>
        <v>0</v>
      </c>
      <c r="AP55" s="136">
        <f t="shared" si="1"/>
        <v>0</v>
      </c>
      <c r="AQ55" s="136">
        <f t="shared" si="1"/>
        <v>0</v>
      </c>
    </row>
    <row r="56" spans="1:43" x14ac:dyDescent="0.2">
      <c r="A56" s="107" t="s">
        <v>130</v>
      </c>
      <c r="B56" s="136">
        <f t="shared" si="0"/>
        <v>640377719493.59949</v>
      </c>
      <c r="C56" s="136">
        <f t="shared" si="1"/>
        <v>636509643222.44385</v>
      </c>
      <c r="D56" s="136">
        <f t="shared" si="1"/>
        <v>731650645502.01221</v>
      </c>
      <c r="E56" s="136">
        <f t="shared" si="1"/>
        <v>739517952908.8407</v>
      </c>
      <c r="F56" s="136">
        <f t="shared" si="1"/>
        <v>743257439724.3916</v>
      </c>
      <c r="G56" s="136">
        <f t="shared" si="1"/>
        <v>753182287898.55566</v>
      </c>
      <c r="H56" s="136">
        <f t="shared" si="1"/>
        <v>767388040653.70007</v>
      </c>
      <c r="I56" s="136">
        <f t="shared" si="1"/>
        <v>784108240851.63074</v>
      </c>
      <c r="J56" s="136">
        <f t="shared" si="1"/>
        <v>802246252189.95166</v>
      </c>
      <c r="K56" s="136">
        <f t="shared" si="1"/>
        <v>820810399297.72705</v>
      </c>
      <c r="L56" s="136">
        <f t="shared" ref="L56:AQ63" si="2">SUMIFS(L$2:L$44,$AR$2:$AR$44,$A56)</f>
        <v>838714720266.81494</v>
      </c>
      <c r="M56" s="136">
        <f t="shared" si="2"/>
        <v>854780744200.93567</v>
      </c>
      <c r="N56" s="136">
        <f t="shared" si="2"/>
        <v>867982634760.82544</v>
      </c>
      <c r="O56" s="136">
        <f t="shared" si="2"/>
        <v>878184960087.45752</v>
      </c>
      <c r="P56" s="136">
        <f t="shared" si="2"/>
        <v>885516016203.52771</v>
      </c>
      <c r="Q56" s="136">
        <f t="shared" si="2"/>
        <v>890141662416.00574</v>
      </c>
      <c r="R56" s="136">
        <f t="shared" si="2"/>
        <v>892258991739.95886</v>
      </c>
      <c r="S56" s="136">
        <f t="shared" si="2"/>
        <v>892079979657.30042</v>
      </c>
      <c r="T56" s="136">
        <f t="shared" si="2"/>
        <v>889795561123.98254</v>
      </c>
      <c r="U56" s="136">
        <f t="shared" si="2"/>
        <v>885600655357.2395</v>
      </c>
      <c r="V56" s="136">
        <f t="shared" si="2"/>
        <v>879699907144.69006</v>
      </c>
      <c r="W56" s="136">
        <f t="shared" si="2"/>
        <v>872303782321.06458</v>
      </c>
      <c r="X56" s="136">
        <f t="shared" si="2"/>
        <v>863625043792.17139</v>
      </c>
      <c r="Y56" s="136">
        <f t="shared" si="2"/>
        <v>853875657187.02197</v>
      </c>
      <c r="Z56" s="136">
        <f t="shared" si="2"/>
        <v>843264155689.479</v>
      </c>
      <c r="AA56" s="136">
        <f t="shared" si="2"/>
        <v>831993476318.20776</v>
      </c>
      <c r="AB56" s="136">
        <f t="shared" si="2"/>
        <v>820259265262.61243</v>
      </c>
      <c r="AC56" s="136">
        <f t="shared" si="2"/>
        <v>808248638031.9115</v>
      </c>
      <c r="AD56" s="136">
        <f t="shared" si="2"/>
        <v>796139371167.47314</v>
      </c>
      <c r="AE56" s="136">
        <f t="shared" si="2"/>
        <v>784099496014.27856</v>
      </c>
      <c r="AF56" s="136">
        <f t="shared" si="2"/>
        <v>772287261363.04102</v>
      </c>
      <c r="AG56" s="136">
        <f t="shared" si="2"/>
        <v>760851430419.96997</v>
      </c>
      <c r="AH56" s="136">
        <f t="shared" si="2"/>
        <v>749931878264.36047</v>
      </c>
      <c r="AI56" s="136">
        <f t="shared" si="2"/>
        <v>739660458440.37048</v>
      </c>
      <c r="AJ56" s="136">
        <f t="shared" si="2"/>
        <v>730162111340.04626</v>
      </c>
      <c r="AK56" s="136">
        <f t="shared" si="2"/>
        <v>721556192347.04907</v>
      </c>
      <c r="AL56" s="136">
        <f t="shared" si="2"/>
        <v>713958004151.24597</v>
      </c>
      <c r="AM56" s="136">
        <f t="shared" si="2"/>
        <v>707480525101.77698</v>
      </c>
      <c r="AN56" s="136">
        <f t="shared" si="2"/>
        <v>702236333900.53271</v>
      </c>
      <c r="AO56" s="136">
        <f t="shared" si="2"/>
        <v>698339740391.20361</v>
      </c>
      <c r="AP56" s="136">
        <f t="shared" si="2"/>
        <v>695909142805.68018</v>
      </c>
      <c r="AQ56" s="136">
        <f t="shared" si="2"/>
        <v>695069643829.65259</v>
      </c>
    </row>
    <row r="57" spans="1:43" x14ac:dyDescent="0.2">
      <c r="A57" s="107" t="s">
        <v>131</v>
      </c>
      <c r="B57" s="136">
        <f t="shared" si="0"/>
        <v>198479644053.57181</v>
      </c>
      <c r="C57" s="136">
        <f t="shared" ref="C57:AP68" si="3">SUMIFS(C$2:C$44,$AR$2:$AR$44,$A57)</f>
        <v>192082791741.68423</v>
      </c>
      <c r="D57" s="136">
        <f t="shared" si="3"/>
        <v>229793736470.78094</v>
      </c>
      <c r="E57" s="136">
        <f t="shared" si="3"/>
        <v>227362598715.85883</v>
      </c>
      <c r="F57" s="136">
        <f t="shared" si="3"/>
        <v>229437381465.31476</v>
      </c>
      <c r="G57" s="136">
        <f t="shared" si="3"/>
        <v>234739633917.03806</v>
      </c>
      <c r="H57" s="136">
        <f t="shared" si="3"/>
        <v>241888900734.71481</v>
      </c>
      <c r="I57" s="136">
        <f t="shared" si="3"/>
        <v>249632033588.55573</v>
      </c>
      <c r="J57" s="136">
        <f t="shared" si="3"/>
        <v>257547146084.75845</v>
      </c>
      <c r="K57" s="136">
        <f t="shared" si="3"/>
        <v>265411552987.42914</v>
      </c>
      <c r="L57" s="136">
        <f t="shared" si="2"/>
        <v>272975807772.4458</v>
      </c>
      <c r="M57" s="136">
        <f t="shared" si="2"/>
        <v>279965394205.02728</v>
      </c>
      <c r="N57" s="136">
        <f t="shared" si="2"/>
        <v>286138298727.40497</v>
      </c>
      <c r="O57" s="136">
        <f t="shared" si="2"/>
        <v>291459768007.51672</v>
      </c>
      <c r="P57" s="136">
        <f t="shared" si="2"/>
        <v>295959819853.07507</v>
      </c>
      <c r="Q57" s="136">
        <f t="shared" si="2"/>
        <v>299680812808.36353</v>
      </c>
      <c r="R57" s="136">
        <f t="shared" si="2"/>
        <v>302675797125.17267</v>
      </c>
      <c r="S57" s="136">
        <f t="shared" si="2"/>
        <v>305000530700.26898</v>
      </c>
      <c r="T57" s="136">
        <f t="shared" si="2"/>
        <v>306692653175.5108</v>
      </c>
      <c r="U57" s="136">
        <f t="shared" si="2"/>
        <v>307788793068.30969</v>
      </c>
      <c r="V57" s="136">
        <f t="shared" si="2"/>
        <v>308329912954.20349</v>
      </c>
      <c r="W57" s="136">
        <f t="shared" si="2"/>
        <v>308360485453.31702</v>
      </c>
      <c r="X57" s="136">
        <f t="shared" si="2"/>
        <v>307927700582.12408</v>
      </c>
      <c r="Y57" s="136">
        <f t="shared" si="2"/>
        <v>307080719962.45886</v>
      </c>
      <c r="Z57" s="136">
        <f t="shared" si="2"/>
        <v>305869990381.95685</v>
      </c>
      <c r="AA57" s="136">
        <f t="shared" si="2"/>
        <v>304346626269.70398</v>
      </c>
      <c r="AB57" s="136">
        <f t="shared" si="2"/>
        <v>302561867888.27161</v>
      </c>
      <c r="AC57" s="136">
        <f t="shared" si="2"/>
        <v>300566619527.05493</v>
      </c>
      <c r="AD57" s="136">
        <f t="shared" si="2"/>
        <v>298411069768.99091</v>
      </c>
      <c r="AE57" s="136">
        <f t="shared" si="2"/>
        <v>296144394030.46613</v>
      </c>
      <c r="AF57" s="136">
        <f t="shared" si="2"/>
        <v>293814538062.39331</v>
      </c>
      <c r="AG57" s="136">
        <f t="shared" si="2"/>
        <v>291468079953.9765</v>
      </c>
      <c r="AH57" s="136">
        <f t="shared" si="2"/>
        <v>289150167393.20618</v>
      </c>
      <c r="AI57" s="136">
        <f t="shared" si="2"/>
        <v>286904526494.60425</v>
      </c>
      <c r="AJ57" s="136">
        <f t="shared" si="2"/>
        <v>284773538384.93988</v>
      </c>
      <c r="AK57" s="136">
        <f t="shared" si="2"/>
        <v>282798379918.80109</v>
      </c>
      <c r="AL57" s="136">
        <f t="shared" si="2"/>
        <v>281019225355.53467</v>
      </c>
      <c r="AM57" s="136">
        <f t="shared" si="2"/>
        <v>279475506547.33478</v>
      </c>
      <c r="AN57" s="136">
        <f t="shared" si="2"/>
        <v>278206230150.1676</v>
      </c>
      <c r="AO57" s="136">
        <f t="shared" si="2"/>
        <v>277250351566.78284</v>
      </c>
      <c r="AP57" s="136">
        <f t="shared" si="2"/>
        <v>276647206764.97803</v>
      </c>
      <c r="AQ57" s="136">
        <f t="shared" si="2"/>
        <v>276437004796.22504</v>
      </c>
    </row>
    <row r="58" spans="1:43" x14ac:dyDescent="0.2">
      <c r="A58" s="107" t="s">
        <v>132</v>
      </c>
      <c r="B58" s="136">
        <f t="shared" si="0"/>
        <v>4656363668986565</v>
      </c>
      <c r="C58" s="136">
        <f t="shared" si="3"/>
        <v>6094286664347775</v>
      </c>
      <c r="D58" s="136">
        <f t="shared" si="3"/>
        <v>6001677535077577</v>
      </c>
      <c r="E58" s="136">
        <f t="shared" si="3"/>
        <v>6118086315370213</v>
      </c>
      <c r="F58" s="136">
        <f t="shared" si="3"/>
        <v>6602983961163606</v>
      </c>
      <c r="G58" s="136">
        <f t="shared" si="3"/>
        <v>7087881606957000</v>
      </c>
      <c r="H58" s="136">
        <f t="shared" si="3"/>
        <v>7572779252750396</v>
      </c>
      <c r="I58" s="136">
        <f t="shared" si="3"/>
        <v>7741062100875350</v>
      </c>
      <c r="J58" s="136">
        <f t="shared" si="3"/>
        <v>7909344949000306</v>
      </c>
      <c r="K58" s="136">
        <f t="shared" si="3"/>
        <v>8077627797125262</v>
      </c>
      <c r="L58" s="136">
        <f t="shared" si="2"/>
        <v>8245910645250216</v>
      </c>
      <c r="M58" s="136">
        <f t="shared" si="2"/>
        <v>8414193493375172</v>
      </c>
      <c r="N58" s="136">
        <f t="shared" si="2"/>
        <v>8426214115496644</v>
      </c>
      <c r="O58" s="136">
        <f t="shared" si="2"/>
        <v>8438234737618118</v>
      </c>
      <c r="P58" s="136">
        <f t="shared" si="2"/>
        <v>8450255359739591</v>
      </c>
      <c r="Q58" s="136">
        <f t="shared" si="2"/>
        <v>8462275981861065</v>
      </c>
      <c r="R58" s="136">
        <f t="shared" si="2"/>
        <v>8474296603982538</v>
      </c>
      <c r="S58" s="136">
        <f t="shared" si="2"/>
        <v>8378135176221708</v>
      </c>
      <c r="T58" s="136">
        <f t="shared" si="2"/>
        <v>8281973748460880</v>
      </c>
      <c r="U58" s="136">
        <f t="shared" si="2"/>
        <v>8185812320700049</v>
      </c>
      <c r="V58" s="136">
        <f t="shared" si="2"/>
        <v>8089650892939218</v>
      </c>
      <c r="W58" s="136">
        <f t="shared" si="2"/>
        <v>7993489465178390</v>
      </c>
      <c r="X58" s="136">
        <f t="shared" si="2"/>
        <v>7813186048707885</v>
      </c>
      <c r="Y58" s="136">
        <f t="shared" si="2"/>
        <v>7632882632237380</v>
      </c>
      <c r="Z58" s="136">
        <f t="shared" si="2"/>
        <v>7452579215766876</v>
      </c>
      <c r="AA58" s="136">
        <f t="shared" si="2"/>
        <v>7272275799296370</v>
      </c>
      <c r="AB58" s="136">
        <f t="shared" si="2"/>
        <v>7091972382825866</v>
      </c>
      <c r="AC58" s="136">
        <f t="shared" si="2"/>
        <v>6911668966355361</v>
      </c>
      <c r="AD58" s="136">
        <f t="shared" si="2"/>
        <v>6731365549884856</v>
      </c>
      <c r="AE58" s="136">
        <f t="shared" si="2"/>
        <v>6551062133414350</v>
      </c>
      <c r="AF58" s="136">
        <f t="shared" si="2"/>
        <v>6370758716943845</v>
      </c>
      <c r="AG58" s="136">
        <f t="shared" si="2"/>
        <v>6190455300473341</v>
      </c>
      <c r="AH58" s="136">
        <f t="shared" si="2"/>
        <v>6034191998951388</v>
      </c>
      <c r="AI58" s="136">
        <f t="shared" si="2"/>
        <v>5877928697429434</v>
      </c>
      <c r="AJ58" s="136">
        <f t="shared" si="2"/>
        <v>5721665395907480</v>
      </c>
      <c r="AK58" s="136">
        <f t="shared" si="2"/>
        <v>5565402094385526</v>
      </c>
      <c r="AL58" s="136">
        <f t="shared" si="2"/>
        <v>5409138792863573</v>
      </c>
      <c r="AM58" s="136">
        <f t="shared" si="2"/>
        <v>5245025888490641</v>
      </c>
      <c r="AN58" s="136">
        <f t="shared" si="2"/>
        <v>5080912984117709</v>
      </c>
      <c r="AO58" s="136">
        <f t="shared" si="2"/>
        <v>4916800079744776</v>
      </c>
      <c r="AP58" s="136">
        <f t="shared" si="2"/>
        <v>4752687175371844</v>
      </c>
      <c r="AQ58" s="136">
        <f t="shared" si="2"/>
        <v>4588574270998912</v>
      </c>
    </row>
    <row r="59" spans="1:43" x14ac:dyDescent="0.2">
      <c r="A59" s="107" t="s">
        <v>133</v>
      </c>
      <c r="B59" s="136">
        <f t="shared" si="0"/>
        <v>355189929497455.56</v>
      </c>
      <c r="C59" s="136">
        <f t="shared" si="3"/>
        <v>485886931823833.38</v>
      </c>
      <c r="D59" s="136">
        <f t="shared" si="3"/>
        <v>518379792414100.94</v>
      </c>
      <c r="E59" s="136">
        <f t="shared" si="3"/>
        <v>514143599138732.94</v>
      </c>
      <c r="F59" s="136">
        <f t="shared" si="3"/>
        <v>561504184739393</v>
      </c>
      <c r="G59" s="136">
        <f t="shared" si="3"/>
        <v>608864770340053.25</v>
      </c>
      <c r="H59" s="136">
        <f t="shared" si="3"/>
        <v>656225355940713.25</v>
      </c>
      <c r="I59" s="136">
        <f t="shared" si="3"/>
        <v>680124176350690.63</v>
      </c>
      <c r="J59" s="136">
        <f t="shared" si="3"/>
        <v>704022996760668</v>
      </c>
      <c r="K59" s="136">
        <f t="shared" si="3"/>
        <v>727921817170645.38</v>
      </c>
      <c r="L59" s="136">
        <f t="shared" si="2"/>
        <v>751820637580622.75</v>
      </c>
      <c r="M59" s="136">
        <f t="shared" si="2"/>
        <v>775719457990600.13</v>
      </c>
      <c r="N59" s="136">
        <f t="shared" si="2"/>
        <v>789444471471804.13</v>
      </c>
      <c r="O59" s="136">
        <f t="shared" si="2"/>
        <v>803169484953008.25</v>
      </c>
      <c r="P59" s="136">
        <f t="shared" si="2"/>
        <v>816894498434212.25</v>
      </c>
      <c r="Q59" s="136">
        <f t="shared" si="2"/>
        <v>830619511915416.25</v>
      </c>
      <c r="R59" s="136">
        <f t="shared" si="2"/>
        <v>844344525396620.25</v>
      </c>
      <c r="S59" s="136">
        <f t="shared" si="2"/>
        <v>851492106057715.5</v>
      </c>
      <c r="T59" s="136">
        <f t="shared" si="2"/>
        <v>858639686718810.88</v>
      </c>
      <c r="U59" s="136">
        <f t="shared" si="2"/>
        <v>865787267379906.13</v>
      </c>
      <c r="V59" s="136">
        <f t="shared" si="2"/>
        <v>872934848041001.5</v>
      </c>
      <c r="W59" s="136">
        <f t="shared" si="2"/>
        <v>880082428702096.75</v>
      </c>
      <c r="X59" s="136">
        <f t="shared" si="2"/>
        <v>883316721909147.88</v>
      </c>
      <c r="Y59" s="136">
        <f t="shared" si="2"/>
        <v>886551015116198.88</v>
      </c>
      <c r="Z59" s="136">
        <f t="shared" si="2"/>
        <v>889785308323250</v>
      </c>
      <c r="AA59" s="136">
        <f t="shared" si="2"/>
        <v>893019601530301.13</v>
      </c>
      <c r="AB59" s="136">
        <f t="shared" si="2"/>
        <v>896253894737352.25</v>
      </c>
      <c r="AC59" s="136">
        <f t="shared" si="2"/>
        <v>896128758393031.75</v>
      </c>
      <c r="AD59" s="136">
        <f t="shared" si="2"/>
        <v>896003622048711.38</v>
      </c>
      <c r="AE59" s="136">
        <f t="shared" si="2"/>
        <v>895878485704390.88</v>
      </c>
      <c r="AF59" s="136">
        <f t="shared" si="2"/>
        <v>895753349360070.5</v>
      </c>
      <c r="AG59" s="136">
        <f t="shared" si="2"/>
        <v>895628213015750.13</v>
      </c>
      <c r="AH59" s="136">
        <f t="shared" si="2"/>
        <v>892450934592797.63</v>
      </c>
      <c r="AI59" s="136">
        <f t="shared" si="2"/>
        <v>889273656169845.25</v>
      </c>
      <c r="AJ59" s="136">
        <f t="shared" si="2"/>
        <v>886096377746892.75</v>
      </c>
      <c r="AK59" s="136">
        <f t="shared" si="2"/>
        <v>882919099323940.38</v>
      </c>
      <c r="AL59" s="136">
        <f t="shared" si="2"/>
        <v>879741820900987.88</v>
      </c>
      <c r="AM59" s="136">
        <f t="shared" si="2"/>
        <v>876003650283818.13</v>
      </c>
      <c r="AN59" s="136">
        <f t="shared" si="2"/>
        <v>872265479666648.38</v>
      </c>
      <c r="AO59" s="136">
        <f t="shared" si="2"/>
        <v>868527309049478.63</v>
      </c>
      <c r="AP59" s="136">
        <f t="shared" si="2"/>
        <v>864789138432308.88</v>
      </c>
      <c r="AQ59" s="136">
        <f t="shared" si="2"/>
        <v>861050967815139.13</v>
      </c>
    </row>
    <row r="60" spans="1:43" x14ac:dyDescent="0.2">
      <c r="A60" s="107" t="s">
        <v>134</v>
      </c>
      <c r="B60" s="136">
        <f t="shared" si="0"/>
        <v>0</v>
      </c>
      <c r="C60" s="136">
        <f t="shared" si="3"/>
        <v>0</v>
      </c>
      <c r="D60" s="136">
        <f t="shared" si="3"/>
        <v>0</v>
      </c>
      <c r="E60" s="136">
        <f t="shared" si="3"/>
        <v>0</v>
      </c>
      <c r="F60" s="136">
        <f t="shared" si="3"/>
        <v>0</v>
      </c>
      <c r="G60" s="136">
        <f t="shared" si="3"/>
        <v>0</v>
      </c>
      <c r="H60" s="136">
        <f t="shared" si="3"/>
        <v>0</v>
      </c>
      <c r="I60" s="136">
        <f t="shared" si="3"/>
        <v>0</v>
      </c>
      <c r="J60" s="136">
        <f t="shared" si="3"/>
        <v>0</v>
      </c>
      <c r="K60" s="136">
        <f t="shared" si="3"/>
        <v>0</v>
      </c>
      <c r="L60" s="136">
        <f t="shared" si="2"/>
        <v>0</v>
      </c>
      <c r="M60" s="136">
        <f t="shared" si="2"/>
        <v>0</v>
      </c>
      <c r="N60" s="136">
        <f t="shared" si="2"/>
        <v>0</v>
      </c>
      <c r="O60" s="136">
        <f t="shared" si="2"/>
        <v>0</v>
      </c>
      <c r="P60" s="136">
        <f t="shared" si="2"/>
        <v>0</v>
      </c>
      <c r="Q60" s="136">
        <f t="shared" si="2"/>
        <v>0</v>
      </c>
      <c r="R60" s="136">
        <f t="shared" si="2"/>
        <v>0</v>
      </c>
      <c r="S60" s="136">
        <f t="shared" si="2"/>
        <v>0</v>
      </c>
      <c r="T60" s="136">
        <f t="shared" si="2"/>
        <v>0</v>
      </c>
      <c r="U60" s="136">
        <f t="shared" si="2"/>
        <v>0</v>
      </c>
      <c r="V60" s="136">
        <f t="shared" si="2"/>
        <v>0</v>
      </c>
      <c r="W60" s="136">
        <f t="shared" si="2"/>
        <v>0</v>
      </c>
      <c r="X60" s="136">
        <f t="shared" si="2"/>
        <v>0</v>
      </c>
      <c r="Y60" s="136">
        <f t="shared" si="2"/>
        <v>0</v>
      </c>
      <c r="Z60" s="136">
        <f t="shared" si="2"/>
        <v>0</v>
      </c>
      <c r="AA60" s="136">
        <f t="shared" si="2"/>
        <v>0</v>
      </c>
      <c r="AB60" s="136">
        <f t="shared" si="2"/>
        <v>0</v>
      </c>
      <c r="AC60" s="136">
        <f t="shared" si="2"/>
        <v>0</v>
      </c>
      <c r="AD60" s="136">
        <f t="shared" si="2"/>
        <v>0</v>
      </c>
      <c r="AE60" s="136">
        <f t="shared" si="2"/>
        <v>0</v>
      </c>
      <c r="AF60" s="136">
        <f t="shared" si="2"/>
        <v>0</v>
      </c>
      <c r="AG60" s="136">
        <f t="shared" si="2"/>
        <v>0</v>
      </c>
      <c r="AH60" s="136">
        <f t="shared" si="2"/>
        <v>0</v>
      </c>
      <c r="AI60" s="136">
        <f t="shared" si="2"/>
        <v>0</v>
      </c>
      <c r="AJ60" s="136">
        <f t="shared" si="2"/>
        <v>0</v>
      </c>
      <c r="AK60" s="136">
        <f t="shared" si="2"/>
        <v>0</v>
      </c>
      <c r="AL60" s="136">
        <f t="shared" si="2"/>
        <v>0</v>
      </c>
      <c r="AM60" s="136">
        <f t="shared" si="2"/>
        <v>0</v>
      </c>
      <c r="AN60" s="136">
        <f t="shared" si="2"/>
        <v>0</v>
      </c>
      <c r="AO60" s="136">
        <f t="shared" si="2"/>
        <v>0</v>
      </c>
      <c r="AP60" s="136">
        <f t="shared" si="2"/>
        <v>0</v>
      </c>
      <c r="AQ60" s="136">
        <f t="shared" si="2"/>
        <v>0</v>
      </c>
    </row>
    <row r="61" spans="1:43" x14ac:dyDescent="0.2">
      <c r="A61" s="107" t="s">
        <v>135</v>
      </c>
      <c r="B61" s="136">
        <f t="shared" si="0"/>
        <v>0</v>
      </c>
      <c r="C61" s="136">
        <f t="shared" si="3"/>
        <v>0</v>
      </c>
      <c r="D61" s="136">
        <f t="shared" si="3"/>
        <v>0</v>
      </c>
      <c r="E61" s="136">
        <f t="shared" si="3"/>
        <v>0</v>
      </c>
      <c r="F61" s="136">
        <f t="shared" si="3"/>
        <v>0</v>
      </c>
      <c r="G61" s="136">
        <f t="shared" si="3"/>
        <v>0</v>
      </c>
      <c r="H61" s="136">
        <f t="shared" si="3"/>
        <v>0</v>
      </c>
      <c r="I61" s="136">
        <f t="shared" si="3"/>
        <v>0</v>
      </c>
      <c r="J61" s="136">
        <f t="shared" si="3"/>
        <v>0</v>
      </c>
      <c r="K61" s="136">
        <f t="shared" si="3"/>
        <v>0</v>
      </c>
      <c r="L61" s="136">
        <f t="shared" si="2"/>
        <v>0</v>
      </c>
      <c r="M61" s="136">
        <f t="shared" si="2"/>
        <v>0</v>
      </c>
      <c r="N61" s="136">
        <f t="shared" si="2"/>
        <v>0</v>
      </c>
      <c r="O61" s="136">
        <f t="shared" si="2"/>
        <v>0</v>
      </c>
      <c r="P61" s="136">
        <f t="shared" si="2"/>
        <v>0</v>
      </c>
      <c r="Q61" s="136">
        <f t="shared" si="2"/>
        <v>0</v>
      </c>
      <c r="R61" s="136">
        <f t="shared" si="2"/>
        <v>0</v>
      </c>
      <c r="S61" s="136">
        <f t="shared" si="2"/>
        <v>0</v>
      </c>
      <c r="T61" s="136">
        <f t="shared" si="2"/>
        <v>0</v>
      </c>
      <c r="U61" s="136">
        <f t="shared" si="2"/>
        <v>0</v>
      </c>
      <c r="V61" s="136">
        <f t="shared" si="2"/>
        <v>0</v>
      </c>
      <c r="W61" s="136">
        <f t="shared" si="2"/>
        <v>0</v>
      </c>
      <c r="X61" s="136">
        <f t="shared" si="2"/>
        <v>0</v>
      </c>
      <c r="Y61" s="136">
        <f t="shared" si="2"/>
        <v>0</v>
      </c>
      <c r="Z61" s="136">
        <f t="shared" si="2"/>
        <v>0</v>
      </c>
      <c r="AA61" s="136">
        <f t="shared" si="2"/>
        <v>0</v>
      </c>
      <c r="AB61" s="136">
        <f t="shared" si="2"/>
        <v>0</v>
      </c>
      <c r="AC61" s="136">
        <f t="shared" si="2"/>
        <v>0</v>
      </c>
      <c r="AD61" s="136">
        <f t="shared" si="2"/>
        <v>0</v>
      </c>
      <c r="AE61" s="136">
        <f t="shared" si="2"/>
        <v>0</v>
      </c>
      <c r="AF61" s="136">
        <f t="shared" si="2"/>
        <v>0</v>
      </c>
      <c r="AG61" s="136">
        <f t="shared" si="2"/>
        <v>0</v>
      </c>
      <c r="AH61" s="136">
        <f t="shared" si="2"/>
        <v>0</v>
      </c>
      <c r="AI61" s="136">
        <f t="shared" si="2"/>
        <v>0</v>
      </c>
      <c r="AJ61" s="136">
        <f t="shared" si="2"/>
        <v>0</v>
      </c>
      <c r="AK61" s="136">
        <f t="shared" si="2"/>
        <v>0</v>
      </c>
      <c r="AL61" s="136">
        <f t="shared" si="2"/>
        <v>0</v>
      </c>
      <c r="AM61" s="136">
        <f t="shared" si="2"/>
        <v>0</v>
      </c>
      <c r="AN61" s="136">
        <f t="shared" si="2"/>
        <v>0</v>
      </c>
      <c r="AO61" s="136">
        <f t="shared" si="2"/>
        <v>0</v>
      </c>
      <c r="AP61" s="136">
        <f t="shared" si="2"/>
        <v>0</v>
      </c>
      <c r="AQ61" s="136">
        <f t="shared" si="2"/>
        <v>0</v>
      </c>
    </row>
    <row r="62" spans="1:43" x14ac:dyDescent="0.2">
      <c r="A62" s="107" t="s">
        <v>136</v>
      </c>
      <c r="B62" s="136">
        <f t="shared" si="0"/>
        <v>697017439238777</v>
      </c>
      <c r="C62" s="136">
        <f t="shared" si="3"/>
        <v>762918104282268.25</v>
      </c>
      <c r="D62" s="136">
        <f t="shared" si="3"/>
        <v>759342635085819</v>
      </c>
      <c r="E62" s="136">
        <f t="shared" si="3"/>
        <v>683051007833091.5</v>
      </c>
      <c r="F62" s="136">
        <f t="shared" si="3"/>
        <v>712497918087772.88</v>
      </c>
      <c r="G62" s="136">
        <f t="shared" si="3"/>
        <v>741944828342454.38</v>
      </c>
      <c r="H62" s="136">
        <f t="shared" si="3"/>
        <v>771391738597135.75</v>
      </c>
      <c r="I62" s="136">
        <f t="shared" si="3"/>
        <v>781172312977479.38</v>
      </c>
      <c r="J62" s="136">
        <f t="shared" si="3"/>
        <v>790952887357823.13</v>
      </c>
      <c r="K62" s="136">
        <f t="shared" si="3"/>
        <v>800733461738167</v>
      </c>
      <c r="L62" s="136">
        <f t="shared" si="2"/>
        <v>810514036118510.63</v>
      </c>
      <c r="M62" s="136">
        <f t="shared" si="2"/>
        <v>820294610498854.5</v>
      </c>
      <c r="N62" s="136">
        <f t="shared" si="2"/>
        <v>811011475650877.13</v>
      </c>
      <c r="O62" s="136">
        <f t="shared" si="2"/>
        <v>801728340802899.63</v>
      </c>
      <c r="P62" s="136">
        <f t="shared" si="2"/>
        <v>792445205954922.25</v>
      </c>
      <c r="Q62" s="136">
        <f t="shared" si="2"/>
        <v>783162071106945</v>
      </c>
      <c r="R62" s="136">
        <f t="shared" si="2"/>
        <v>773878936258967.63</v>
      </c>
      <c r="S62" s="136">
        <f t="shared" si="2"/>
        <v>760628300599700.88</v>
      </c>
      <c r="T62" s="136">
        <f t="shared" si="2"/>
        <v>747377664940434.13</v>
      </c>
      <c r="U62" s="136">
        <f t="shared" si="2"/>
        <v>734127029281167.5</v>
      </c>
      <c r="V62" s="136">
        <f t="shared" si="2"/>
        <v>720876393621900.88</v>
      </c>
      <c r="W62" s="136">
        <f t="shared" si="2"/>
        <v>707625757962634.13</v>
      </c>
      <c r="X62" s="136">
        <f t="shared" si="2"/>
        <v>689453594949327.13</v>
      </c>
      <c r="Y62" s="136">
        <f t="shared" si="2"/>
        <v>671281431936020.25</v>
      </c>
      <c r="Z62" s="136">
        <f t="shared" si="2"/>
        <v>653109268922713.25</v>
      </c>
      <c r="AA62" s="136">
        <f t="shared" si="2"/>
        <v>634937105909406.25</v>
      </c>
      <c r="AB62" s="136">
        <f t="shared" si="2"/>
        <v>616764942896099.25</v>
      </c>
      <c r="AC62" s="136">
        <f t="shared" si="2"/>
        <v>602733303140122</v>
      </c>
      <c r="AD62" s="136">
        <f t="shared" si="2"/>
        <v>588701663384144.88</v>
      </c>
      <c r="AE62" s="136">
        <f t="shared" si="2"/>
        <v>574670023628167.75</v>
      </c>
      <c r="AF62" s="136">
        <f t="shared" si="2"/>
        <v>560638383872190.56</v>
      </c>
      <c r="AG62" s="136">
        <f t="shared" si="2"/>
        <v>546606744116213.38</v>
      </c>
      <c r="AH62" s="136">
        <f t="shared" si="2"/>
        <v>538167093692683.38</v>
      </c>
      <c r="AI62" s="136">
        <f t="shared" si="2"/>
        <v>529727443269153.25</v>
      </c>
      <c r="AJ62" s="136">
        <f t="shared" si="2"/>
        <v>521287792845623.25</v>
      </c>
      <c r="AK62" s="136">
        <f t="shared" si="2"/>
        <v>512848142422093.19</v>
      </c>
      <c r="AL62" s="136">
        <f t="shared" si="2"/>
        <v>504408491998563.19</v>
      </c>
      <c r="AM62" s="136">
        <f t="shared" si="2"/>
        <v>500194796241522.19</v>
      </c>
      <c r="AN62" s="136">
        <f t="shared" si="2"/>
        <v>495981100484481.13</v>
      </c>
      <c r="AO62" s="136">
        <f t="shared" si="2"/>
        <v>491767404727440.13</v>
      </c>
      <c r="AP62" s="136">
        <f t="shared" si="2"/>
        <v>487553708970399.13</v>
      </c>
      <c r="AQ62" s="136">
        <f t="shared" si="2"/>
        <v>483340013213358</v>
      </c>
    </row>
    <row r="63" spans="1:43" x14ac:dyDescent="0.2">
      <c r="A63" s="107" t="s">
        <v>137</v>
      </c>
      <c r="B63" s="136">
        <f t="shared" si="0"/>
        <v>0</v>
      </c>
      <c r="C63" s="136">
        <f t="shared" si="3"/>
        <v>0</v>
      </c>
      <c r="D63" s="136">
        <f t="shared" si="3"/>
        <v>0</v>
      </c>
      <c r="E63" s="136">
        <f t="shared" si="3"/>
        <v>0</v>
      </c>
      <c r="F63" s="136">
        <f t="shared" si="3"/>
        <v>0</v>
      </c>
      <c r="G63" s="136">
        <f t="shared" si="3"/>
        <v>0</v>
      </c>
      <c r="H63" s="136">
        <f t="shared" si="3"/>
        <v>0</v>
      </c>
      <c r="I63" s="136">
        <f t="shared" si="3"/>
        <v>0</v>
      </c>
      <c r="J63" s="136">
        <f t="shared" si="3"/>
        <v>0</v>
      </c>
      <c r="K63" s="136">
        <f t="shared" si="3"/>
        <v>0</v>
      </c>
      <c r="L63" s="136">
        <f t="shared" si="2"/>
        <v>0</v>
      </c>
      <c r="M63" s="136">
        <f t="shared" si="2"/>
        <v>0</v>
      </c>
      <c r="N63" s="136">
        <f t="shared" si="2"/>
        <v>0</v>
      </c>
      <c r="O63" s="136">
        <f t="shared" si="2"/>
        <v>0</v>
      </c>
      <c r="P63" s="136">
        <f t="shared" si="2"/>
        <v>0</v>
      </c>
      <c r="Q63" s="136">
        <f t="shared" si="2"/>
        <v>0</v>
      </c>
      <c r="R63" s="136">
        <f t="shared" si="2"/>
        <v>0</v>
      </c>
      <c r="S63" s="136">
        <f t="shared" si="2"/>
        <v>0</v>
      </c>
      <c r="T63" s="136">
        <f t="shared" si="2"/>
        <v>0</v>
      </c>
      <c r="U63" s="136">
        <f t="shared" si="2"/>
        <v>0</v>
      </c>
      <c r="V63" s="136">
        <f t="shared" si="2"/>
        <v>0</v>
      </c>
      <c r="W63" s="136">
        <f t="shared" si="2"/>
        <v>0</v>
      </c>
      <c r="X63" s="136">
        <f t="shared" si="2"/>
        <v>0</v>
      </c>
      <c r="Y63" s="136">
        <f t="shared" si="2"/>
        <v>0</v>
      </c>
      <c r="Z63" s="136">
        <f t="shared" si="2"/>
        <v>0</v>
      </c>
      <c r="AA63" s="136">
        <f t="shared" si="2"/>
        <v>0</v>
      </c>
      <c r="AB63" s="136">
        <f t="shared" si="2"/>
        <v>0</v>
      </c>
      <c r="AC63" s="136">
        <f t="shared" si="2"/>
        <v>0</v>
      </c>
      <c r="AD63" s="136">
        <f t="shared" si="2"/>
        <v>0</v>
      </c>
      <c r="AE63" s="136">
        <f t="shared" si="2"/>
        <v>0</v>
      </c>
      <c r="AF63" s="136">
        <f t="shared" si="2"/>
        <v>0</v>
      </c>
      <c r="AG63" s="136">
        <f t="shared" si="2"/>
        <v>0</v>
      </c>
      <c r="AH63" s="136">
        <f t="shared" si="2"/>
        <v>0</v>
      </c>
      <c r="AI63" s="136">
        <f t="shared" si="2"/>
        <v>0</v>
      </c>
      <c r="AJ63" s="136">
        <f t="shared" si="2"/>
        <v>0</v>
      </c>
      <c r="AK63" s="136">
        <f t="shared" si="2"/>
        <v>0</v>
      </c>
      <c r="AL63" s="136">
        <f t="shared" si="2"/>
        <v>0</v>
      </c>
      <c r="AM63" s="136">
        <f t="shared" si="2"/>
        <v>0</v>
      </c>
      <c r="AN63" s="136">
        <f t="shared" si="2"/>
        <v>0</v>
      </c>
      <c r="AO63" s="136">
        <f t="shared" si="2"/>
        <v>0</v>
      </c>
      <c r="AP63" s="136">
        <f t="shared" si="2"/>
        <v>0</v>
      </c>
      <c r="AQ63" s="136">
        <f t="shared" ref="AQ63:AQ74" si="4">SUMIFS(AQ$2:AQ$44,$AR$2:$AR$44,$A63)</f>
        <v>0</v>
      </c>
    </row>
    <row r="64" spans="1:43" x14ac:dyDescent="0.2">
      <c r="A64" s="107" t="s">
        <v>138</v>
      </c>
      <c r="B64" s="136">
        <f t="shared" si="0"/>
        <v>66695916741802.945</v>
      </c>
      <c r="C64" s="136">
        <f t="shared" si="3"/>
        <v>67034308554178.563</v>
      </c>
      <c r="D64" s="136">
        <f t="shared" si="3"/>
        <v>69623696960919.898</v>
      </c>
      <c r="E64" s="136">
        <f t="shared" si="3"/>
        <v>72631923892412.297</v>
      </c>
      <c r="F64" s="136">
        <f t="shared" si="3"/>
        <v>78699467378272.375</v>
      </c>
      <c r="G64" s="136">
        <f t="shared" si="3"/>
        <v>84767010864132.469</v>
      </c>
      <c r="H64" s="136">
        <f t="shared" si="3"/>
        <v>90834554349992.578</v>
      </c>
      <c r="I64" s="136">
        <f t="shared" si="3"/>
        <v>95534201186676.203</v>
      </c>
      <c r="J64" s="136">
        <f t="shared" si="3"/>
        <v>100233848023359.83</v>
      </c>
      <c r="K64" s="136">
        <f t="shared" si="3"/>
        <v>104933494860043.45</v>
      </c>
      <c r="L64" s="136">
        <f t="shared" si="3"/>
        <v>109633141696727.09</v>
      </c>
      <c r="M64" s="136">
        <f t="shared" si="3"/>
        <v>114332788533410.73</v>
      </c>
      <c r="N64" s="136">
        <f t="shared" si="3"/>
        <v>116868538134045.02</v>
      </c>
      <c r="O64" s="136">
        <f t="shared" si="3"/>
        <v>119404287734679.3</v>
      </c>
      <c r="P64" s="136">
        <f t="shared" si="3"/>
        <v>121940037335313.59</v>
      </c>
      <c r="Q64" s="136">
        <f t="shared" si="3"/>
        <v>124475786935947.88</v>
      </c>
      <c r="R64" s="136">
        <f t="shared" si="3"/>
        <v>127011536536582.17</v>
      </c>
      <c r="S64" s="136">
        <f t="shared" si="3"/>
        <v>127755241265752.06</v>
      </c>
      <c r="T64" s="136">
        <f t="shared" si="3"/>
        <v>128498945994921.97</v>
      </c>
      <c r="U64" s="136">
        <f t="shared" si="3"/>
        <v>129242650724091.84</v>
      </c>
      <c r="V64" s="136">
        <f t="shared" si="3"/>
        <v>129986355453261.73</v>
      </c>
      <c r="W64" s="136">
        <f t="shared" si="3"/>
        <v>130730060182431.61</v>
      </c>
      <c r="X64" s="136">
        <f t="shared" si="3"/>
        <v>130403019118820.23</v>
      </c>
      <c r="Y64" s="136">
        <f t="shared" si="3"/>
        <v>130075978055208.83</v>
      </c>
      <c r="Z64" s="136">
        <f t="shared" si="3"/>
        <v>129748936991597.44</v>
      </c>
      <c r="AA64" s="136">
        <f t="shared" si="3"/>
        <v>129421895927986.03</v>
      </c>
      <c r="AB64" s="136">
        <f t="shared" si="3"/>
        <v>129094854864374.64</v>
      </c>
      <c r="AC64" s="136">
        <f t="shared" si="3"/>
        <v>127370026944370.56</v>
      </c>
      <c r="AD64" s="136">
        <f t="shared" si="3"/>
        <v>125645199024366.47</v>
      </c>
      <c r="AE64" s="136">
        <f t="shared" si="3"/>
        <v>123920371104362.42</v>
      </c>
      <c r="AF64" s="136">
        <f t="shared" si="3"/>
        <v>122195543184358.34</v>
      </c>
      <c r="AG64" s="136">
        <f t="shared" si="3"/>
        <v>120470715264354.27</v>
      </c>
      <c r="AH64" s="136">
        <f t="shared" si="3"/>
        <v>117697547202055.69</v>
      </c>
      <c r="AI64" s="136">
        <f t="shared" si="3"/>
        <v>114924379139757.09</v>
      </c>
      <c r="AJ64" s="136">
        <f t="shared" si="3"/>
        <v>112151211077458.5</v>
      </c>
      <c r="AK64" s="136">
        <f t="shared" si="3"/>
        <v>109378043015159.92</v>
      </c>
      <c r="AL64" s="136">
        <f t="shared" si="3"/>
        <v>106604874952861.33</v>
      </c>
      <c r="AM64" s="136">
        <f t="shared" si="3"/>
        <v>103827225760465.38</v>
      </c>
      <c r="AN64" s="136">
        <f t="shared" si="3"/>
        <v>101049576568069.45</v>
      </c>
      <c r="AO64" s="136">
        <f t="shared" si="3"/>
        <v>98271927375673.5</v>
      </c>
      <c r="AP64" s="136">
        <f t="shared" si="3"/>
        <v>95494278183277.547</v>
      </c>
      <c r="AQ64" s="136">
        <f t="shared" si="4"/>
        <v>92716628990881.625</v>
      </c>
    </row>
    <row r="65" spans="1:43" x14ac:dyDescent="0.2">
      <c r="A65" s="107" t="s">
        <v>139</v>
      </c>
      <c r="B65" s="136">
        <f t="shared" si="0"/>
        <v>0</v>
      </c>
      <c r="C65" s="136">
        <f t="shared" si="3"/>
        <v>0</v>
      </c>
      <c r="D65" s="136">
        <f t="shared" si="3"/>
        <v>0</v>
      </c>
      <c r="E65" s="136">
        <f t="shared" si="3"/>
        <v>0</v>
      </c>
      <c r="F65" s="136">
        <f t="shared" si="3"/>
        <v>0</v>
      </c>
      <c r="G65" s="136">
        <f t="shared" si="3"/>
        <v>0</v>
      </c>
      <c r="H65" s="136">
        <f t="shared" si="3"/>
        <v>0</v>
      </c>
      <c r="I65" s="136">
        <f t="shared" si="3"/>
        <v>0</v>
      </c>
      <c r="J65" s="136">
        <f t="shared" si="3"/>
        <v>0</v>
      </c>
      <c r="K65" s="136">
        <f t="shared" si="3"/>
        <v>0</v>
      </c>
      <c r="L65" s="136">
        <f t="shared" si="3"/>
        <v>0</v>
      </c>
      <c r="M65" s="136">
        <f t="shared" si="3"/>
        <v>0</v>
      </c>
      <c r="N65" s="136">
        <f t="shared" si="3"/>
        <v>0</v>
      </c>
      <c r="O65" s="136">
        <f t="shared" si="3"/>
        <v>0</v>
      </c>
      <c r="P65" s="136">
        <f t="shared" si="3"/>
        <v>0</v>
      </c>
      <c r="Q65" s="136">
        <f t="shared" si="3"/>
        <v>0</v>
      </c>
      <c r="R65" s="136">
        <f t="shared" si="3"/>
        <v>0</v>
      </c>
      <c r="S65" s="136">
        <f t="shared" si="3"/>
        <v>0</v>
      </c>
      <c r="T65" s="136">
        <f t="shared" si="3"/>
        <v>0</v>
      </c>
      <c r="U65" s="136">
        <f t="shared" si="3"/>
        <v>0</v>
      </c>
      <c r="V65" s="136">
        <f t="shared" si="3"/>
        <v>0</v>
      </c>
      <c r="W65" s="136">
        <f t="shared" si="3"/>
        <v>0</v>
      </c>
      <c r="X65" s="136">
        <f t="shared" si="3"/>
        <v>0</v>
      </c>
      <c r="Y65" s="136">
        <f t="shared" si="3"/>
        <v>0</v>
      </c>
      <c r="Z65" s="136">
        <f t="shared" si="3"/>
        <v>0</v>
      </c>
      <c r="AA65" s="136">
        <f t="shared" si="3"/>
        <v>0</v>
      </c>
      <c r="AB65" s="136">
        <f t="shared" si="3"/>
        <v>0</v>
      </c>
      <c r="AC65" s="136">
        <f t="shared" si="3"/>
        <v>0</v>
      </c>
      <c r="AD65" s="136">
        <f t="shared" si="3"/>
        <v>0</v>
      </c>
      <c r="AE65" s="136">
        <f t="shared" si="3"/>
        <v>0</v>
      </c>
      <c r="AF65" s="136">
        <f t="shared" si="3"/>
        <v>0</v>
      </c>
      <c r="AG65" s="136">
        <f t="shared" si="3"/>
        <v>0</v>
      </c>
      <c r="AH65" s="136">
        <f t="shared" si="3"/>
        <v>0</v>
      </c>
      <c r="AI65" s="136">
        <f t="shared" si="3"/>
        <v>0</v>
      </c>
      <c r="AJ65" s="136">
        <f t="shared" si="3"/>
        <v>0</v>
      </c>
      <c r="AK65" s="136">
        <f t="shared" si="3"/>
        <v>0</v>
      </c>
      <c r="AL65" s="136">
        <f t="shared" si="3"/>
        <v>0</v>
      </c>
      <c r="AM65" s="136">
        <f t="shared" si="3"/>
        <v>0</v>
      </c>
      <c r="AN65" s="136">
        <f t="shared" si="3"/>
        <v>0</v>
      </c>
      <c r="AO65" s="136">
        <f t="shared" si="3"/>
        <v>0</v>
      </c>
      <c r="AP65" s="136">
        <f t="shared" si="3"/>
        <v>0</v>
      </c>
      <c r="AQ65" s="136">
        <f t="shared" si="4"/>
        <v>0</v>
      </c>
    </row>
    <row r="66" spans="1:43" x14ac:dyDescent="0.2">
      <c r="A66" s="107" t="s">
        <v>140</v>
      </c>
      <c r="B66" s="136">
        <f t="shared" si="0"/>
        <v>0</v>
      </c>
      <c r="C66" s="136">
        <f t="shared" si="3"/>
        <v>0</v>
      </c>
      <c r="D66" s="136">
        <f t="shared" si="3"/>
        <v>0</v>
      </c>
      <c r="E66" s="136">
        <f t="shared" si="3"/>
        <v>0</v>
      </c>
      <c r="F66" s="136">
        <f t="shared" si="3"/>
        <v>0</v>
      </c>
      <c r="G66" s="136">
        <f t="shared" si="3"/>
        <v>0</v>
      </c>
      <c r="H66" s="136">
        <f t="shared" si="3"/>
        <v>0</v>
      </c>
      <c r="I66" s="136">
        <f t="shared" si="3"/>
        <v>0</v>
      </c>
      <c r="J66" s="136">
        <f t="shared" si="3"/>
        <v>0</v>
      </c>
      <c r="K66" s="136">
        <f t="shared" si="3"/>
        <v>0</v>
      </c>
      <c r="L66" s="136">
        <f t="shared" si="3"/>
        <v>0</v>
      </c>
      <c r="M66" s="136">
        <f t="shared" si="3"/>
        <v>0</v>
      </c>
      <c r="N66" s="136">
        <f t="shared" si="3"/>
        <v>0</v>
      </c>
      <c r="O66" s="136">
        <f t="shared" si="3"/>
        <v>0</v>
      </c>
      <c r="P66" s="136">
        <f t="shared" si="3"/>
        <v>0</v>
      </c>
      <c r="Q66" s="136">
        <f t="shared" si="3"/>
        <v>0</v>
      </c>
      <c r="R66" s="136">
        <f t="shared" si="3"/>
        <v>0</v>
      </c>
      <c r="S66" s="136">
        <f t="shared" si="3"/>
        <v>0</v>
      </c>
      <c r="T66" s="136">
        <f t="shared" si="3"/>
        <v>0</v>
      </c>
      <c r="U66" s="136">
        <f t="shared" si="3"/>
        <v>0</v>
      </c>
      <c r="V66" s="136">
        <f t="shared" si="3"/>
        <v>0</v>
      </c>
      <c r="W66" s="136">
        <f t="shared" si="3"/>
        <v>0</v>
      </c>
      <c r="X66" s="136">
        <f t="shared" si="3"/>
        <v>0</v>
      </c>
      <c r="Y66" s="136">
        <f t="shared" si="3"/>
        <v>0</v>
      </c>
      <c r="Z66" s="136">
        <f t="shared" si="3"/>
        <v>0</v>
      </c>
      <c r="AA66" s="136">
        <f t="shared" si="3"/>
        <v>0</v>
      </c>
      <c r="AB66" s="136">
        <f t="shared" si="3"/>
        <v>0</v>
      </c>
      <c r="AC66" s="136">
        <f t="shared" si="3"/>
        <v>0</v>
      </c>
      <c r="AD66" s="136">
        <f t="shared" si="3"/>
        <v>0</v>
      </c>
      <c r="AE66" s="136">
        <f t="shared" si="3"/>
        <v>0</v>
      </c>
      <c r="AF66" s="136">
        <f t="shared" si="3"/>
        <v>0</v>
      </c>
      <c r="AG66" s="136">
        <f t="shared" si="3"/>
        <v>0</v>
      </c>
      <c r="AH66" s="136">
        <f t="shared" si="3"/>
        <v>0</v>
      </c>
      <c r="AI66" s="136">
        <f t="shared" si="3"/>
        <v>0</v>
      </c>
      <c r="AJ66" s="136">
        <f t="shared" si="3"/>
        <v>0</v>
      </c>
      <c r="AK66" s="136">
        <f t="shared" si="3"/>
        <v>0</v>
      </c>
      <c r="AL66" s="136">
        <f t="shared" si="3"/>
        <v>0</v>
      </c>
      <c r="AM66" s="136">
        <f t="shared" si="3"/>
        <v>0</v>
      </c>
      <c r="AN66" s="136">
        <f t="shared" si="3"/>
        <v>0</v>
      </c>
      <c r="AO66" s="136">
        <f t="shared" si="3"/>
        <v>0</v>
      </c>
      <c r="AP66" s="136">
        <f t="shared" si="3"/>
        <v>0</v>
      </c>
      <c r="AQ66" s="136">
        <f t="shared" si="4"/>
        <v>0</v>
      </c>
    </row>
    <row r="67" spans="1:43" x14ac:dyDescent="0.2">
      <c r="A67" s="107" t="s">
        <v>141</v>
      </c>
      <c r="B67" s="136">
        <f t="shared" si="0"/>
        <v>0</v>
      </c>
      <c r="C67" s="136">
        <f t="shared" si="3"/>
        <v>0</v>
      </c>
      <c r="D67" s="136">
        <f t="shared" si="3"/>
        <v>0</v>
      </c>
      <c r="E67" s="136">
        <f t="shared" si="3"/>
        <v>0</v>
      </c>
      <c r="F67" s="136">
        <f t="shared" si="3"/>
        <v>0</v>
      </c>
      <c r="G67" s="136">
        <f t="shared" si="3"/>
        <v>0</v>
      </c>
      <c r="H67" s="136">
        <f t="shared" si="3"/>
        <v>0</v>
      </c>
      <c r="I67" s="136">
        <f t="shared" si="3"/>
        <v>0</v>
      </c>
      <c r="J67" s="136">
        <f t="shared" si="3"/>
        <v>0</v>
      </c>
      <c r="K67" s="136">
        <f t="shared" si="3"/>
        <v>0</v>
      </c>
      <c r="L67" s="136">
        <f t="shared" si="3"/>
        <v>0</v>
      </c>
      <c r="M67" s="136">
        <f t="shared" si="3"/>
        <v>0</v>
      </c>
      <c r="N67" s="136">
        <f t="shared" si="3"/>
        <v>0</v>
      </c>
      <c r="O67" s="136">
        <f t="shared" si="3"/>
        <v>0</v>
      </c>
      <c r="P67" s="136">
        <f t="shared" si="3"/>
        <v>0</v>
      </c>
      <c r="Q67" s="136">
        <f t="shared" si="3"/>
        <v>0</v>
      </c>
      <c r="R67" s="136">
        <f t="shared" si="3"/>
        <v>0</v>
      </c>
      <c r="S67" s="136">
        <f t="shared" si="3"/>
        <v>0</v>
      </c>
      <c r="T67" s="136">
        <f t="shared" si="3"/>
        <v>0</v>
      </c>
      <c r="U67" s="136">
        <f t="shared" si="3"/>
        <v>0</v>
      </c>
      <c r="V67" s="136">
        <f t="shared" si="3"/>
        <v>0</v>
      </c>
      <c r="W67" s="136">
        <f t="shared" si="3"/>
        <v>0</v>
      </c>
      <c r="X67" s="136">
        <f t="shared" si="3"/>
        <v>0</v>
      </c>
      <c r="Y67" s="136">
        <f t="shared" si="3"/>
        <v>0</v>
      </c>
      <c r="Z67" s="136">
        <f t="shared" si="3"/>
        <v>0</v>
      </c>
      <c r="AA67" s="136">
        <f t="shared" si="3"/>
        <v>0</v>
      </c>
      <c r="AB67" s="136">
        <f t="shared" si="3"/>
        <v>0</v>
      </c>
      <c r="AC67" s="136">
        <f t="shared" si="3"/>
        <v>0</v>
      </c>
      <c r="AD67" s="136">
        <f t="shared" si="3"/>
        <v>0</v>
      </c>
      <c r="AE67" s="136">
        <f t="shared" si="3"/>
        <v>0</v>
      </c>
      <c r="AF67" s="136">
        <f t="shared" si="3"/>
        <v>0</v>
      </c>
      <c r="AG67" s="136">
        <f t="shared" si="3"/>
        <v>0</v>
      </c>
      <c r="AH67" s="136">
        <f t="shared" si="3"/>
        <v>0</v>
      </c>
      <c r="AI67" s="136">
        <f t="shared" si="3"/>
        <v>0</v>
      </c>
      <c r="AJ67" s="136">
        <f t="shared" si="3"/>
        <v>0</v>
      </c>
      <c r="AK67" s="136">
        <f t="shared" si="3"/>
        <v>0</v>
      </c>
      <c r="AL67" s="136">
        <f t="shared" si="3"/>
        <v>0</v>
      </c>
      <c r="AM67" s="136">
        <f t="shared" si="3"/>
        <v>0</v>
      </c>
      <c r="AN67" s="136">
        <f t="shared" si="3"/>
        <v>0</v>
      </c>
      <c r="AO67" s="136">
        <f t="shared" si="3"/>
        <v>0</v>
      </c>
      <c r="AP67" s="136">
        <f t="shared" si="3"/>
        <v>0</v>
      </c>
      <c r="AQ67" s="136">
        <f t="shared" si="4"/>
        <v>0</v>
      </c>
    </row>
    <row r="68" spans="1:43" x14ac:dyDescent="0.2">
      <c r="A68" s="107" t="s">
        <v>142</v>
      </c>
      <c r="B68" s="136">
        <f t="shared" si="0"/>
        <v>0</v>
      </c>
      <c r="C68" s="136">
        <f t="shared" si="3"/>
        <v>0</v>
      </c>
      <c r="D68" s="136">
        <f t="shared" si="3"/>
        <v>0</v>
      </c>
      <c r="E68" s="136">
        <f t="shared" si="3"/>
        <v>0</v>
      </c>
      <c r="F68" s="136">
        <f t="shared" si="3"/>
        <v>0</v>
      </c>
      <c r="G68" s="136">
        <f t="shared" si="3"/>
        <v>0</v>
      </c>
      <c r="H68" s="136">
        <f t="shared" si="3"/>
        <v>0</v>
      </c>
      <c r="I68" s="136">
        <f t="shared" si="3"/>
        <v>0</v>
      </c>
      <c r="J68" s="136">
        <f t="shared" si="3"/>
        <v>0</v>
      </c>
      <c r="K68" s="136">
        <f t="shared" si="3"/>
        <v>0</v>
      </c>
      <c r="L68" s="136">
        <f t="shared" si="3"/>
        <v>0</v>
      </c>
      <c r="M68" s="136">
        <f t="shared" si="3"/>
        <v>0</v>
      </c>
      <c r="N68" s="136">
        <f t="shared" si="3"/>
        <v>0</v>
      </c>
      <c r="O68" s="136">
        <f t="shared" si="3"/>
        <v>0</v>
      </c>
      <c r="P68" s="136">
        <f t="shared" si="3"/>
        <v>0</v>
      </c>
      <c r="Q68" s="136">
        <f t="shared" si="3"/>
        <v>0</v>
      </c>
      <c r="R68" s="136">
        <f t="shared" si="3"/>
        <v>0</v>
      </c>
      <c r="S68" s="136">
        <f t="shared" si="3"/>
        <v>0</v>
      </c>
      <c r="T68" s="136">
        <f t="shared" si="3"/>
        <v>0</v>
      </c>
      <c r="U68" s="136">
        <f t="shared" si="3"/>
        <v>0</v>
      </c>
      <c r="V68" s="136">
        <f t="shared" si="3"/>
        <v>0</v>
      </c>
      <c r="W68" s="136">
        <f t="shared" si="3"/>
        <v>0</v>
      </c>
      <c r="X68" s="136">
        <f t="shared" si="3"/>
        <v>0</v>
      </c>
      <c r="Y68" s="136">
        <f t="shared" si="3"/>
        <v>0</v>
      </c>
      <c r="Z68" s="136">
        <f t="shared" si="3"/>
        <v>0</v>
      </c>
      <c r="AA68" s="136">
        <f t="shared" si="3"/>
        <v>0</v>
      </c>
      <c r="AB68" s="136">
        <f t="shared" si="3"/>
        <v>0</v>
      </c>
      <c r="AC68" s="136">
        <f t="shared" si="3"/>
        <v>0</v>
      </c>
      <c r="AD68" s="136">
        <f t="shared" si="3"/>
        <v>0</v>
      </c>
      <c r="AE68" s="136">
        <f t="shared" si="3"/>
        <v>0</v>
      </c>
      <c r="AF68" s="136">
        <f t="shared" si="3"/>
        <v>0</v>
      </c>
      <c r="AG68" s="136">
        <f t="shared" si="3"/>
        <v>0</v>
      </c>
      <c r="AH68" s="136">
        <f t="shared" si="3"/>
        <v>0</v>
      </c>
      <c r="AI68" s="136">
        <f t="shared" ref="AI68:AP74" si="5">SUMIFS(AI$2:AI$44,$AR$2:$AR$44,$A68)</f>
        <v>0</v>
      </c>
      <c r="AJ68" s="136">
        <f t="shared" si="5"/>
        <v>0</v>
      </c>
      <c r="AK68" s="136">
        <f t="shared" si="5"/>
        <v>0</v>
      </c>
      <c r="AL68" s="136">
        <f t="shared" si="5"/>
        <v>0</v>
      </c>
      <c r="AM68" s="136">
        <f t="shared" si="5"/>
        <v>0</v>
      </c>
      <c r="AN68" s="136">
        <f t="shared" si="5"/>
        <v>0</v>
      </c>
      <c r="AO68" s="136">
        <f t="shared" si="5"/>
        <v>0</v>
      </c>
      <c r="AP68" s="136">
        <f t="shared" si="5"/>
        <v>0</v>
      </c>
      <c r="AQ68" s="136">
        <f t="shared" si="4"/>
        <v>0</v>
      </c>
    </row>
    <row r="69" spans="1:43" x14ac:dyDescent="0.2">
      <c r="A69" s="107" t="s">
        <v>143</v>
      </c>
      <c r="B69" s="136">
        <f t="shared" si="0"/>
        <v>0</v>
      </c>
      <c r="C69" s="136">
        <f t="shared" ref="C69:AH74" si="6">SUMIFS(C$2:C$44,$AR$2:$AR$44,$A69)</f>
        <v>0</v>
      </c>
      <c r="D69" s="136">
        <f t="shared" si="6"/>
        <v>0</v>
      </c>
      <c r="E69" s="136">
        <f t="shared" si="6"/>
        <v>0</v>
      </c>
      <c r="F69" s="136">
        <f t="shared" si="6"/>
        <v>0</v>
      </c>
      <c r="G69" s="136">
        <f t="shared" si="6"/>
        <v>0</v>
      </c>
      <c r="H69" s="136">
        <f t="shared" si="6"/>
        <v>0</v>
      </c>
      <c r="I69" s="136">
        <f t="shared" si="6"/>
        <v>0</v>
      </c>
      <c r="J69" s="136">
        <f t="shared" si="6"/>
        <v>0</v>
      </c>
      <c r="K69" s="136">
        <f t="shared" si="6"/>
        <v>0</v>
      </c>
      <c r="L69" s="136">
        <f t="shared" si="6"/>
        <v>0</v>
      </c>
      <c r="M69" s="136">
        <f t="shared" si="6"/>
        <v>0</v>
      </c>
      <c r="N69" s="136">
        <f t="shared" si="6"/>
        <v>0</v>
      </c>
      <c r="O69" s="136">
        <f t="shared" si="6"/>
        <v>0</v>
      </c>
      <c r="P69" s="136">
        <f t="shared" si="6"/>
        <v>0</v>
      </c>
      <c r="Q69" s="136">
        <f t="shared" si="6"/>
        <v>0</v>
      </c>
      <c r="R69" s="136">
        <f t="shared" si="6"/>
        <v>0</v>
      </c>
      <c r="S69" s="136">
        <f t="shared" si="6"/>
        <v>0</v>
      </c>
      <c r="T69" s="136">
        <f t="shared" si="6"/>
        <v>0</v>
      </c>
      <c r="U69" s="136">
        <f t="shared" si="6"/>
        <v>0</v>
      </c>
      <c r="V69" s="136">
        <f t="shared" si="6"/>
        <v>0</v>
      </c>
      <c r="W69" s="136">
        <f t="shared" si="6"/>
        <v>0</v>
      </c>
      <c r="X69" s="136">
        <f t="shared" si="6"/>
        <v>0</v>
      </c>
      <c r="Y69" s="136">
        <f t="shared" si="6"/>
        <v>0</v>
      </c>
      <c r="Z69" s="136">
        <f t="shared" si="6"/>
        <v>0</v>
      </c>
      <c r="AA69" s="136">
        <f t="shared" si="6"/>
        <v>0</v>
      </c>
      <c r="AB69" s="136">
        <f t="shared" si="6"/>
        <v>0</v>
      </c>
      <c r="AC69" s="136">
        <f t="shared" si="6"/>
        <v>0</v>
      </c>
      <c r="AD69" s="136">
        <f t="shared" si="6"/>
        <v>0</v>
      </c>
      <c r="AE69" s="136">
        <f t="shared" si="6"/>
        <v>0</v>
      </c>
      <c r="AF69" s="136">
        <f t="shared" si="6"/>
        <v>0</v>
      </c>
      <c r="AG69" s="136">
        <f t="shared" si="6"/>
        <v>0</v>
      </c>
      <c r="AH69" s="136">
        <f t="shared" si="6"/>
        <v>0</v>
      </c>
      <c r="AI69" s="136">
        <f t="shared" si="5"/>
        <v>0</v>
      </c>
      <c r="AJ69" s="136">
        <f t="shared" si="5"/>
        <v>0</v>
      </c>
      <c r="AK69" s="136">
        <f t="shared" si="5"/>
        <v>0</v>
      </c>
      <c r="AL69" s="136">
        <f t="shared" si="5"/>
        <v>0</v>
      </c>
      <c r="AM69" s="136">
        <f t="shared" si="5"/>
        <v>0</v>
      </c>
      <c r="AN69" s="136">
        <f t="shared" si="5"/>
        <v>0</v>
      </c>
      <c r="AO69" s="136">
        <f t="shared" si="5"/>
        <v>0</v>
      </c>
      <c r="AP69" s="136">
        <f t="shared" si="5"/>
        <v>0</v>
      </c>
      <c r="AQ69" s="136">
        <f t="shared" si="4"/>
        <v>0</v>
      </c>
    </row>
    <row r="70" spans="1:43" x14ac:dyDescent="0.2">
      <c r="A70" s="107" t="s">
        <v>144</v>
      </c>
      <c r="B70" s="136">
        <f t="shared" si="0"/>
        <v>0</v>
      </c>
      <c r="C70" s="136">
        <f t="shared" si="6"/>
        <v>0</v>
      </c>
      <c r="D70" s="136">
        <f t="shared" si="6"/>
        <v>0</v>
      </c>
      <c r="E70" s="136">
        <f t="shared" si="6"/>
        <v>0</v>
      </c>
      <c r="F70" s="136">
        <f t="shared" si="6"/>
        <v>0</v>
      </c>
      <c r="G70" s="136">
        <f t="shared" si="6"/>
        <v>0</v>
      </c>
      <c r="H70" s="136">
        <f t="shared" si="6"/>
        <v>0</v>
      </c>
      <c r="I70" s="136">
        <f t="shared" si="6"/>
        <v>0</v>
      </c>
      <c r="J70" s="136">
        <f t="shared" si="6"/>
        <v>0</v>
      </c>
      <c r="K70" s="136">
        <f t="shared" si="6"/>
        <v>0</v>
      </c>
      <c r="L70" s="136">
        <f t="shared" si="6"/>
        <v>0</v>
      </c>
      <c r="M70" s="136">
        <f t="shared" si="6"/>
        <v>0</v>
      </c>
      <c r="N70" s="136">
        <f t="shared" si="6"/>
        <v>0</v>
      </c>
      <c r="O70" s="136">
        <f t="shared" si="6"/>
        <v>0</v>
      </c>
      <c r="P70" s="136">
        <f t="shared" si="6"/>
        <v>0</v>
      </c>
      <c r="Q70" s="136">
        <f t="shared" si="6"/>
        <v>0</v>
      </c>
      <c r="R70" s="136">
        <f t="shared" si="6"/>
        <v>0</v>
      </c>
      <c r="S70" s="136">
        <f t="shared" si="6"/>
        <v>0</v>
      </c>
      <c r="T70" s="136">
        <f t="shared" si="6"/>
        <v>0</v>
      </c>
      <c r="U70" s="136">
        <f t="shared" si="6"/>
        <v>0</v>
      </c>
      <c r="V70" s="136">
        <f t="shared" si="6"/>
        <v>0</v>
      </c>
      <c r="W70" s="136">
        <f t="shared" si="6"/>
        <v>0</v>
      </c>
      <c r="X70" s="136">
        <f t="shared" si="6"/>
        <v>0</v>
      </c>
      <c r="Y70" s="136">
        <f t="shared" si="6"/>
        <v>0</v>
      </c>
      <c r="Z70" s="136">
        <f t="shared" si="6"/>
        <v>0</v>
      </c>
      <c r="AA70" s="136">
        <f t="shared" si="6"/>
        <v>0</v>
      </c>
      <c r="AB70" s="136">
        <f t="shared" si="6"/>
        <v>0</v>
      </c>
      <c r="AC70" s="136">
        <f t="shared" si="6"/>
        <v>0</v>
      </c>
      <c r="AD70" s="136">
        <f t="shared" si="6"/>
        <v>0</v>
      </c>
      <c r="AE70" s="136">
        <f t="shared" si="6"/>
        <v>0</v>
      </c>
      <c r="AF70" s="136">
        <f t="shared" si="6"/>
        <v>0</v>
      </c>
      <c r="AG70" s="136">
        <f t="shared" si="6"/>
        <v>0</v>
      </c>
      <c r="AH70" s="136">
        <f t="shared" si="6"/>
        <v>0</v>
      </c>
      <c r="AI70" s="136">
        <f t="shared" si="5"/>
        <v>0</v>
      </c>
      <c r="AJ70" s="136">
        <f t="shared" si="5"/>
        <v>0</v>
      </c>
      <c r="AK70" s="136">
        <f t="shared" si="5"/>
        <v>0</v>
      </c>
      <c r="AL70" s="136">
        <f t="shared" si="5"/>
        <v>0</v>
      </c>
      <c r="AM70" s="136">
        <f t="shared" si="5"/>
        <v>0</v>
      </c>
      <c r="AN70" s="136">
        <f t="shared" si="5"/>
        <v>0</v>
      </c>
      <c r="AO70" s="136">
        <f t="shared" si="5"/>
        <v>0</v>
      </c>
      <c r="AP70" s="136">
        <f t="shared" si="5"/>
        <v>0</v>
      </c>
      <c r="AQ70" s="136">
        <f t="shared" si="4"/>
        <v>0</v>
      </c>
    </row>
    <row r="71" spans="1:43" x14ac:dyDescent="0.2">
      <c r="A71" s="107" t="s">
        <v>145</v>
      </c>
      <c r="B71" s="136">
        <f t="shared" si="0"/>
        <v>0</v>
      </c>
      <c r="C71" s="136">
        <f t="shared" si="6"/>
        <v>0</v>
      </c>
      <c r="D71" s="136">
        <f t="shared" si="6"/>
        <v>0</v>
      </c>
      <c r="E71" s="136">
        <f t="shared" si="6"/>
        <v>0</v>
      </c>
      <c r="F71" s="136">
        <f t="shared" si="6"/>
        <v>0</v>
      </c>
      <c r="G71" s="136">
        <f t="shared" si="6"/>
        <v>0</v>
      </c>
      <c r="H71" s="136">
        <f t="shared" si="6"/>
        <v>0</v>
      </c>
      <c r="I71" s="136">
        <f t="shared" si="6"/>
        <v>0</v>
      </c>
      <c r="J71" s="136">
        <f t="shared" si="6"/>
        <v>0</v>
      </c>
      <c r="K71" s="136">
        <f t="shared" si="6"/>
        <v>0</v>
      </c>
      <c r="L71" s="136">
        <f t="shared" si="6"/>
        <v>0</v>
      </c>
      <c r="M71" s="136">
        <f t="shared" si="6"/>
        <v>0</v>
      </c>
      <c r="N71" s="136">
        <f t="shared" si="6"/>
        <v>0</v>
      </c>
      <c r="O71" s="136">
        <f t="shared" si="6"/>
        <v>0</v>
      </c>
      <c r="P71" s="136">
        <f t="shared" si="6"/>
        <v>0</v>
      </c>
      <c r="Q71" s="136">
        <f t="shared" si="6"/>
        <v>0</v>
      </c>
      <c r="R71" s="136">
        <f t="shared" si="6"/>
        <v>0</v>
      </c>
      <c r="S71" s="136">
        <f t="shared" si="6"/>
        <v>0</v>
      </c>
      <c r="T71" s="136">
        <f t="shared" si="6"/>
        <v>0</v>
      </c>
      <c r="U71" s="136">
        <f t="shared" si="6"/>
        <v>0</v>
      </c>
      <c r="V71" s="136">
        <f t="shared" si="6"/>
        <v>0</v>
      </c>
      <c r="W71" s="136">
        <f t="shared" si="6"/>
        <v>0</v>
      </c>
      <c r="X71" s="136">
        <f t="shared" si="6"/>
        <v>0</v>
      </c>
      <c r="Y71" s="136">
        <f t="shared" si="6"/>
        <v>0</v>
      </c>
      <c r="Z71" s="136">
        <f t="shared" si="6"/>
        <v>0</v>
      </c>
      <c r="AA71" s="136">
        <f t="shared" si="6"/>
        <v>0</v>
      </c>
      <c r="AB71" s="136">
        <f t="shared" si="6"/>
        <v>0</v>
      </c>
      <c r="AC71" s="136">
        <f t="shared" si="6"/>
        <v>0</v>
      </c>
      <c r="AD71" s="136">
        <f t="shared" si="6"/>
        <v>0</v>
      </c>
      <c r="AE71" s="136">
        <f t="shared" si="6"/>
        <v>0</v>
      </c>
      <c r="AF71" s="136">
        <f t="shared" si="6"/>
        <v>0</v>
      </c>
      <c r="AG71" s="136">
        <f t="shared" si="6"/>
        <v>0</v>
      </c>
      <c r="AH71" s="136">
        <f t="shared" si="6"/>
        <v>0</v>
      </c>
      <c r="AI71" s="136">
        <f t="shared" si="5"/>
        <v>0</v>
      </c>
      <c r="AJ71" s="136">
        <f t="shared" si="5"/>
        <v>0</v>
      </c>
      <c r="AK71" s="136">
        <f t="shared" si="5"/>
        <v>0</v>
      </c>
      <c r="AL71" s="136">
        <f t="shared" si="5"/>
        <v>0</v>
      </c>
      <c r="AM71" s="136">
        <f t="shared" si="5"/>
        <v>0</v>
      </c>
      <c r="AN71" s="136">
        <f t="shared" si="5"/>
        <v>0</v>
      </c>
      <c r="AO71" s="136">
        <f t="shared" si="5"/>
        <v>0</v>
      </c>
      <c r="AP71" s="136">
        <f t="shared" si="5"/>
        <v>0</v>
      </c>
      <c r="AQ71" s="136">
        <f t="shared" si="4"/>
        <v>0</v>
      </c>
    </row>
    <row r="72" spans="1:43" x14ac:dyDescent="0.2">
      <c r="A72" s="107" t="s">
        <v>146</v>
      </c>
      <c r="B72" s="136">
        <f t="shared" si="0"/>
        <v>0</v>
      </c>
      <c r="C72" s="136">
        <f t="shared" si="6"/>
        <v>2800892009650.4844</v>
      </c>
      <c r="D72" s="136">
        <f t="shared" si="6"/>
        <v>3444101653360.0488</v>
      </c>
      <c r="E72" s="136">
        <f t="shared" si="6"/>
        <v>3719042201958.8462</v>
      </c>
      <c r="F72" s="136">
        <f t="shared" si="6"/>
        <v>3888584485685.7427</v>
      </c>
      <c r="G72" s="136">
        <f t="shared" si="6"/>
        <v>4322910011248.7778</v>
      </c>
      <c r="H72" s="136">
        <f t="shared" si="6"/>
        <v>4900496818637.1543</v>
      </c>
      <c r="I72" s="136">
        <f t="shared" si="6"/>
        <v>5474811105981.7783</v>
      </c>
      <c r="J72" s="136">
        <f t="shared" si="6"/>
        <v>6007204047169.2979</v>
      </c>
      <c r="K72" s="136">
        <f t="shared" si="6"/>
        <v>6501143659920.168</v>
      </c>
      <c r="L72" s="136">
        <f t="shared" si="6"/>
        <v>6968851261912.0195</v>
      </c>
      <c r="M72" s="136">
        <f t="shared" si="6"/>
        <v>7430646471308.6621</v>
      </c>
      <c r="N72" s="136">
        <f t="shared" si="6"/>
        <v>7908871027906.1357</v>
      </c>
      <c r="O72" s="136">
        <f t="shared" si="6"/>
        <v>8408292218110.1621</v>
      </c>
      <c r="P72" s="136">
        <f t="shared" si="6"/>
        <v>8928490227520.1855</v>
      </c>
      <c r="Q72" s="136">
        <f t="shared" si="6"/>
        <v>9468838417332.4121</v>
      </c>
      <c r="R72" s="136">
        <f t="shared" si="6"/>
        <v>10028485461024.348</v>
      </c>
      <c r="S72" s="136">
        <f t="shared" si="6"/>
        <v>10606331507324.291</v>
      </c>
      <c r="T72" s="136">
        <f t="shared" si="6"/>
        <v>11200988871869.24</v>
      </c>
      <c r="U72" s="136">
        <f t="shared" si="6"/>
        <v>11810783022578.705</v>
      </c>
      <c r="V72" s="136">
        <f t="shared" si="6"/>
        <v>12433746512914.027</v>
      </c>
      <c r="W72" s="136">
        <f t="shared" si="6"/>
        <v>13067609739147.59</v>
      </c>
      <c r="X72" s="136">
        <f t="shared" si="6"/>
        <v>13709795203386.178</v>
      </c>
      <c r="Y72" s="136">
        <f t="shared" si="6"/>
        <v>14357415849537.018</v>
      </c>
      <c r="Z72" s="136">
        <f t="shared" si="6"/>
        <v>15007278025161.793</v>
      </c>
      <c r="AA72" s="136">
        <f t="shared" si="6"/>
        <v>15655889590806.477</v>
      </c>
      <c r="AB72" s="136">
        <f t="shared" si="6"/>
        <v>16299473648209.279</v>
      </c>
      <c r="AC72" s="136">
        <f t="shared" si="6"/>
        <v>16933988288450.73</v>
      </c>
      <c r="AD72" s="136">
        <f t="shared" si="6"/>
        <v>17555152669802.395</v>
      </c>
      <c r="AE72" s="136">
        <f t="shared" si="6"/>
        <v>18158479622575.332</v>
      </c>
      <c r="AF72" s="136">
        <f t="shared" si="6"/>
        <v>18739314845222.953</v>
      </c>
      <c r="AG72" s="136">
        <f t="shared" si="6"/>
        <v>19292882603724.383</v>
      </c>
      <c r="AH72" s="136">
        <f t="shared" si="6"/>
        <v>19814337677187.793</v>
      </c>
      <c r="AI72" s="136">
        <f t="shared" si="5"/>
        <v>20298823109965.871</v>
      </c>
      <c r="AJ72" s="136">
        <f t="shared" si="5"/>
        <v>20741533138636.289</v>
      </c>
      <c r="AK72" s="136">
        <f t="shared" si="5"/>
        <v>21137780466194.074</v>
      </c>
      <c r="AL72" s="136">
        <f t="shared" si="5"/>
        <v>21483066861804.574</v>
      </c>
      <c r="AM72" s="136">
        <f t="shared" si="5"/>
        <v>21773155879284.664</v>
      </c>
      <c r="AN72" s="136">
        <f t="shared" si="5"/>
        <v>22004146318449.977</v>
      </c>
      <c r="AO72" s="136">
        <f t="shared" si="5"/>
        <v>22172544908211.637</v>
      </c>
      <c r="AP72" s="136">
        <f t="shared" si="5"/>
        <v>22275336576445.055</v>
      </c>
      <c r="AQ72" s="136">
        <f t="shared" si="4"/>
        <v>22310050596454.469</v>
      </c>
    </row>
    <row r="73" spans="1:43" x14ac:dyDescent="0.2">
      <c r="A73" s="107" t="s">
        <v>147</v>
      </c>
      <c r="B73" s="136">
        <f t="shared" si="0"/>
        <v>0</v>
      </c>
      <c r="C73" s="136">
        <f t="shared" si="6"/>
        <v>0</v>
      </c>
      <c r="D73" s="136">
        <f t="shared" si="6"/>
        <v>0</v>
      </c>
      <c r="E73" s="136">
        <f t="shared" si="6"/>
        <v>0</v>
      </c>
      <c r="F73" s="136">
        <f t="shared" si="6"/>
        <v>0</v>
      </c>
      <c r="G73" s="136">
        <f t="shared" si="6"/>
        <v>0</v>
      </c>
      <c r="H73" s="136">
        <f t="shared" si="6"/>
        <v>0</v>
      </c>
      <c r="I73" s="136">
        <f t="shared" si="6"/>
        <v>0</v>
      </c>
      <c r="J73" s="136">
        <f t="shared" si="6"/>
        <v>0</v>
      </c>
      <c r="K73" s="136">
        <f t="shared" si="6"/>
        <v>0</v>
      </c>
      <c r="L73" s="136">
        <f t="shared" si="6"/>
        <v>0</v>
      </c>
      <c r="M73" s="136">
        <f t="shared" si="6"/>
        <v>0</v>
      </c>
      <c r="N73" s="136">
        <f t="shared" si="6"/>
        <v>0</v>
      </c>
      <c r="O73" s="136">
        <f t="shared" si="6"/>
        <v>0</v>
      </c>
      <c r="P73" s="136">
        <f t="shared" si="6"/>
        <v>0</v>
      </c>
      <c r="Q73" s="136">
        <f t="shared" si="6"/>
        <v>0</v>
      </c>
      <c r="R73" s="136">
        <f t="shared" si="6"/>
        <v>0</v>
      </c>
      <c r="S73" s="136">
        <f t="shared" si="6"/>
        <v>0</v>
      </c>
      <c r="T73" s="136">
        <f t="shared" si="6"/>
        <v>0</v>
      </c>
      <c r="U73" s="136">
        <f t="shared" si="6"/>
        <v>0</v>
      </c>
      <c r="V73" s="136">
        <f t="shared" si="6"/>
        <v>0</v>
      </c>
      <c r="W73" s="136">
        <f t="shared" si="6"/>
        <v>0</v>
      </c>
      <c r="X73" s="136">
        <f t="shared" si="6"/>
        <v>0</v>
      </c>
      <c r="Y73" s="136">
        <f t="shared" si="6"/>
        <v>0</v>
      </c>
      <c r="Z73" s="136">
        <f t="shared" si="6"/>
        <v>0</v>
      </c>
      <c r="AA73" s="136">
        <f t="shared" si="6"/>
        <v>0</v>
      </c>
      <c r="AB73" s="136">
        <f t="shared" si="6"/>
        <v>0</v>
      </c>
      <c r="AC73" s="136">
        <f t="shared" si="6"/>
        <v>0</v>
      </c>
      <c r="AD73" s="136">
        <f t="shared" si="6"/>
        <v>0</v>
      </c>
      <c r="AE73" s="136">
        <f t="shared" si="6"/>
        <v>0</v>
      </c>
      <c r="AF73" s="136">
        <f t="shared" si="6"/>
        <v>0</v>
      </c>
      <c r="AG73" s="136">
        <f t="shared" si="6"/>
        <v>0</v>
      </c>
      <c r="AH73" s="136">
        <f t="shared" si="6"/>
        <v>0</v>
      </c>
      <c r="AI73" s="136">
        <f t="shared" si="5"/>
        <v>0</v>
      </c>
      <c r="AJ73" s="136">
        <f t="shared" si="5"/>
        <v>0</v>
      </c>
      <c r="AK73" s="136">
        <f t="shared" si="5"/>
        <v>0</v>
      </c>
      <c r="AL73" s="136">
        <f t="shared" si="5"/>
        <v>0</v>
      </c>
      <c r="AM73" s="136">
        <f t="shared" si="5"/>
        <v>0</v>
      </c>
      <c r="AN73" s="136">
        <f t="shared" si="5"/>
        <v>0</v>
      </c>
      <c r="AO73" s="136">
        <f t="shared" si="5"/>
        <v>0</v>
      </c>
      <c r="AP73" s="136">
        <f t="shared" si="5"/>
        <v>0</v>
      </c>
      <c r="AQ73" s="136">
        <f t="shared" si="4"/>
        <v>0</v>
      </c>
    </row>
    <row r="74" spans="1:43" x14ac:dyDescent="0.2">
      <c r="A74" s="108" t="s">
        <v>340</v>
      </c>
      <c r="B74" s="238">
        <f t="shared" si="0"/>
        <v>1060811747264374.8</v>
      </c>
      <c r="C74" s="238">
        <f t="shared" si="6"/>
        <v>1113928532029844.9</v>
      </c>
      <c r="D74" s="238">
        <f t="shared" si="6"/>
        <v>1178050922291798.5</v>
      </c>
      <c r="E74" s="238">
        <f t="shared" si="6"/>
        <v>1198913867765201</v>
      </c>
      <c r="F74" s="238">
        <f t="shared" si="6"/>
        <v>1261002841600824</v>
      </c>
      <c r="G74" s="238">
        <f t="shared" si="6"/>
        <v>1326066018285745.8</v>
      </c>
      <c r="H74" s="238">
        <f t="shared" si="6"/>
        <v>1381540768205191.8</v>
      </c>
      <c r="I74" s="238">
        <f t="shared" si="6"/>
        <v>1453765991600799.5</v>
      </c>
      <c r="J74" s="238">
        <f t="shared" si="6"/>
        <v>1515848869751602.3</v>
      </c>
      <c r="K74" s="238">
        <f t="shared" si="6"/>
        <v>1576410058142585.5</v>
      </c>
      <c r="L74" s="238">
        <f t="shared" si="6"/>
        <v>1635215308571499.3</v>
      </c>
      <c r="M74" s="238">
        <f t="shared" si="6"/>
        <v>1701558356300960.3</v>
      </c>
      <c r="N74" s="238">
        <f t="shared" si="6"/>
        <v>1746731059271358.8</v>
      </c>
      <c r="O74" s="238">
        <f t="shared" si="6"/>
        <v>1799088447784861.8</v>
      </c>
      <c r="P74" s="238">
        <f t="shared" si="6"/>
        <v>1848986256531116.8</v>
      </c>
      <c r="Q74" s="238">
        <f t="shared" si="6"/>
        <v>1896313372513179.5</v>
      </c>
      <c r="R74" s="238">
        <f t="shared" si="6"/>
        <v>1936974744116694</v>
      </c>
      <c r="S74" s="238">
        <f t="shared" si="6"/>
        <v>1982946366007554.8</v>
      </c>
      <c r="T74" s="238">
        <f t="shared" si="6"/>
        <v>2022164696786460.3</v>
      </c>
      <c r="U74" s="238">
        <f t="shared" si="6"/>
        <v>2058636073950469.3</v>
      </c>
      <c r="V74" s="238">
        <f t="shared" si="6"/>
        <v>2092380634982871</v>
      </c>
      <c r="W74" s="238">
        <f t="shared" si="6"/>
        <v>2123442103458920</v>
      </c>
      <c r="X74" s="238">
        <f t="shared" si="6"/>
        <v>2151886376579610.8</v>
      </c>
      <c r="Y74" s="238">
        <f t="shared" si="6"/>
        <v>2177799971858460.8</v>
      </c>
      <c r="Z74" s="238">
        <f t="shared" si="6"/>
        <v>2201288374819392.5</v>
      </c>
      <c r="AA74" s="238">
        <f t="shared" si="6"/>
        <v>2222474328009686</v>
      </c>
      <c r="AB74" s="238">
        <f t="shared" si="6"/>
        <v>2241496099399516.8</v>
      </c>
      <c r="AC74" s="238">
        <f t="shared" si="6"/>
        <v>2258505765481032</v>
      </c>
      <c r="AD74" s="238">
        <f t="shared" si="6"/>
        <v>2273667541242312</v>
      </c>
      <c r="AE74" s="238">
        <f t="shared" si="6"/>
        <v>2287156185818183.5</v>
      </c>
      <c r="AF74" s="238">
        <f t="shared" si="6"/>
        <v>2299155509142766</v>
      </c>
      <c r="AG74" s="238">
        <f t="shared" si="6"/>
        <v>2309857001468886</v>
      </c>
      <c r="AH74" s="238">
        <f t="shared" si="6"/>
        <v>2319458604283192</v>
      </c>
      <c r="AI74" s="238">
        <f t="shared" si="5"/>
        <v>2328163638026365.5</v>
      </c>
      <c r="AJ74" s="238">
        <f t="shared" si="5"/>
        <v>2336179899201687.5</v>
      </c>
      <c r="AK74" s="238">
        <f t="shared" si="5"/>
        <v>2343718936987202</v>
      </c>
      <c r="AL74" s="238">
        <f t="shared" si="5"/>
        <v>2350995517407490.5</v>
      </c>
      <c r="AM74" s="238">
        <f t="shared" si="5"/>
        <v>2358227281510556.5</v>
      </c>
      <c r="AN74" s="238">
        <f t="shared" si="5"/>
        <v>2365634602864570.5</v>
      </c>
      <c r="AO74" s="238">
        <f t="shared" si="5"/>
        <v>2373440649062310.5</v>
      </c>
      <c r="AP74" s="238">
        <f t="shared" si="5"/>
        <v>2381871651816854</v>
      </c>
      <c r="AQ74" s="238">
        <f t="shared" si="4"/>
        <v>2391237972477752</v>
      </c>
    </row>
  </sheetData>
  <phoneticPr fontId="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B3ECC-E81E-4DB6-88F2-99A2E13F5AE0}">
  <sheetPr codeName="Sheet20"/>
  <dimension ref="A1:AR74"/>
  <sheetViews>
    <sheetView topLeftCell="A43" workbookViewId="0">
      <selection activeCell="B50" sqref="B50:AQ74"/>
    </sheetView>
    <sheetView workbookViewId="1"/>
  </sheetViews>
  <sheetFormatPr defaultRowHeight="14.25" x14ac:dyDescent="0.2"/>
  <cols>
    <col min="1" max="1" width="27.375" customWidth="1"/>
    <col min="2" max="43" width="9.875" style="136" customWidth="1"/>
    <col min="44" max="4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36" t="s">
        <v>351</v>
      </c>
      <c r="B2" s="224">
        <v>0</v>
      </c>
      <c r="C2" s="224">
        <v>0</v>
      </c>
      <c r="D2" s="224">
        <v>0</v>
      </c>
      <c r="E2" s="224">
        <v>0</v>
      </c>
      <c r="F2" s="224">
        <v>0</v>
      </c>
      <c r="G2" s="224">
        <v>0</v>
      </c>
      <c r="H2" s="224">
        <v>0</v>
      </c>
      <c r="I2" s="224">
        <v>0</v>
      </c>
      <c r="J2" s="224">
        <v>0</v>
      </c>
      <c r="K2" s="224">
        <v>0</v>
      </c>
      <c r="L2" s="224">
        <v>0</v>
      </c>
      <c r="M2" s="224">
        <v>0</v>
      </c>
      <c r="N2" s="224">
        <v>0</v>
      </c>
      <c r="O2" s="224">
        <v>0</v>
      </c>
      <c r="P2" s="224">
        <v>0</v>
      </c>
      <c r="Q2" s="224">
        <v>0</v>
      </c>
      <c r="R2" s="224">
        <v>0</v>
      </c>
      <c r="S2" s="224">
        <v>0</v>
      </c>
      <c r="T2" s="224">
        <v>0</v>
      </c>
      <c r="U2" s="224">
        <v>0</v>
      </c>
      <c r="V2" s="224">
        <v>0</v>
      </c>
      <c r="W2" s="224">
        <v>0</v>
      </c>
      <c r="X2" s="224">
        <v>0</v>
      </c>
      <c r="Y2" s="224">
        <v>0</v>
      </c>
      <c r="Z2" s="224">
        <v>0</v>
      </c>
      <c r="AA2" s="224">
        <v>0</v>
      </c>
      <c r="AB2" s="224">
        <v>0</v>
      </c>
      <c r="AC2" s="224">
        <v>0</v>
      </c>
      <c r="AD2" s="224">
        <v>0</v>
      </c>
      <c r="AE2" s="224">
        <v>0</v>
      </c>
      <c r="AF2" s="224">
        <v>0</v>
      </c>
      <c r="AG2" s="224">
        <v>0</v>
      </c>
      <c r="AH2" s="224">
        <v>0</v>
      </c>
      <c r="AI2" s="224">
        <v>0</v>
      </c>
      <c r="AJ2" s="224">
        <v>0</v>
      </c>
      <c r="AK2" s="224">
        <v>0</v>
      </c>
      <c r="AL2" s="224">
        <v>0</v>
      </c>
      <c r="AM2" s="224">
        <v>0</v>
      </c>
      <c r="AN2" s="224">
        <v>0</v>
      </c>
      <c r="AO2" s="224">
        <v>0</v>
      </c>
      <c r="AP2" s="224">
        <v>0</v>
      </c>
      <c r="AQ2" s="224">
        <v>0</v>
      </c>
      <c r="AR2" s="136" t="str">
        <f>VLOOKUP($A2,'Sector Match'!$A$1:$B$43,2,0)</f>
        <v>agriculture and forestry 01T03</v>
      </c>
    </row>
    <row r="3" spans="1:44" x14ac:dyDescent="0.2">
      <c r="A3" s="36" t="s">
        <v>2</v>
      </c>
      <c r="B3" s="233">
        <f>'Non-energy Use 2019'!H115</f>
        <v>0</v>
      </c>
      <c r="C3" s="394">
        <f>'Non-energy Use 2020'!H115</f>
        <v>0</v>
      </c>
      <c r="D3" s="233">
        <f>$C3*VLOOKUP($A3,'Non-energy Multiplier'!$A$1:$AQ$44,COLUMN('Non-energy Multiplier'!D$1),0)</f>
        <v>0</v>
      </c>
      <c r="E3" s="233">
        <f>$C3*VLOOKUP($A3,'Non-energy Multiplier'!$A$1:$AQ$44,COLUMN('Non-energy Multiplier'!E$1),0)</f>
        <v>0</v>
      </c>
      <c r="F3" s="233">
        <f>$C3*VLOOKUP($A3,'Non-energy Multiplier'!$A$1:$AQ$44,COLUMN('Non-energy Multiplier'!F$1),0)</f>
        <v>0</v>
      </c>
      <c r="G3" s="233">
        <f>$C3*VLOOKUP($A3,'Non-energy Multiplier'!$A$1:$AQ$44,COLUMN('Non-energy Multiplier'!G$1),0)</f>
        <v>0</v>
      </c>
      <c r="H3" s="233">
        <f>$C3*VLOOKUP($A3,'Non-energy Multiplier'!$A$1:$AQ$44,COLUMN('Non-energy Multiplier'!H$1),0)</f>
        <v>0</v>
      </c>
      <c r="I3" s="233">
        <f>$C3*VLOOKUP($A3,'Non-energy Multiplier'!$A$1:$AQ$44,COLUMN('Non-energy Multiplier'!I$1),0)</f>
        <v>0</v>
      </c>
      <c r="J3" s="233">
        <f>$C3*VLOOKUP($A3,'Non-energy Multiplier'!$A$1:$AQ$44,COLUMN('Non-energy Multiplier'!J$1),0)</f>
        <v>0</v>
      </c>
      <c r="K3" s="233">
        <f>$C3*VLOOKUP($A3,'Non-energy Multiplier'!$A$1:$AQ$44,COLUMN('Non-energy Multiplier'!K$1),0)</f>
        <v>0</v>
      </c>
      <c r="L3" s="233">
        <f>$C3*VLOOKUP($A3,'Non-energy Multiplier'!$A$1:$AQ$44,COLUMN('Non-energy Multiplier'!L$1),0)</f>
        <v>0</v>
      </c>
      <c r="M3" s="233">
        <f>$C3*VLOOKUP($A3,'Non-energy Multiplier'!$A$1:$AQ$44,COLUMN('Non-energy Multiplier'!M$1),0)</f>
        <v>0</v>
      </c>
      <c r="N3" s="233">
        <f>$C3*VLOOKUP($A3,'Non-energy Multiplier'!$A$1:$AQ$44,COLUMN('Non-energy Multiplier'!N$1),0)</f>
        <v>0</v>
      </c>
      <c r="O3" s="233">
        <f>$C3*VLOOKUP($A3,'Non-energy Multiplier'!$A$1:$AQ$44,COLUMN('Non-energy Multiplier'!O$1),0)</f>
        <v>0</v>
      </c>
      <c r="P3" s="233">
        <f>$C3*VLOOKUP($A3,'Non-energy Multiplier'!$A$1:$AQ$44,COLUMN('Non-energy Multiplier'!P$1),0)</f>
        <v>0</v>
      </c>
      <c r="Q3" s="233">
        <f>$C3*VLOOKUP($A3,'Non-energy Multiplier'!$A$1:$AQ$44,COLUMN('Non-energy Multiplier'!Q$1),0)</f>
        <v>0</v>
      </c>
      <c r="R3" s="233">
        <f>$C3*VLOOKUP($A3,'Non-energy Multiplier'!$A$1:$AQ$44,COLUMN('Non-energy Multiplier'!R$1),0)</f>
        <v>0</v>
      </c>
      <c r="S3" s="233">
        <f>$C3*VLOOKUP($A3,'Non-energy Multiplier'!$A$1:$AQ$44,COLUMN('Non-energy Multiplier'!S$1),0)</f>
        <v>0</v>
      </c>
      <c r="T3" s="233">
        <f>$C3*VLOOKUP($A3,'Non-energy Multiplier'!$A$1:$AQ$44,COLUMN('Non-energy Multiplier'!T$1),0)</f>
        <v>0</v>
      </c>
      <c r="U3" s="233">
        <f>$C3*VLOOKUP($A3,'Non-energy Multiplier'!$A$1:$AQ$44,COLUMN('Non-energy Multiplier'!U$1),0)</f>
        <v>0</v>
      </c>
      <c r="V3" s="233">
        <f>$C3*VLOOKUP($A3,'Non-energy Multiplier'!$A$1:$AQ$44,COLUMN('Non-energy Multiplier'!V$1),0)</f>
        <v>0</v>
      </c>
      <c r="W3" s="233">
        <f>$C3*VLOOKUP($A3,'Non-energy Multiplier'!$A$1:$AQ$44,COLUMN('Non-energy Multiplier'!W$1),0)</f>
        <v>0</v>
      </c>
      <c r="X3" s="233">
        <f>$C3*VLOOKUP($A3,'Non-energy Multiplier'!$A$1:$AQ$44,COLUMN('Non-energy Multiplier'!X$1),0)</f>
        <v>0</v>
      </c>
      <c r="Y3" s="233">
        <f>$C3*VLOOKUP($A3,'Non-energy Multiplier'!$A$1:$AQ$44,COLUMN('Non-energy Multiplier'!Y$1),0)</f>
        <v>0</v>
      </c>
      <c r="Z3" s="233">
        <f>$C3*VLOOKUP($A3,'Non-energy Multiplier'!$A$1:$AQ$44,COLUMN('Non-energy Multiplier'!Z$1),0)</f>
        <v>0</v>
      </c>
      <c r="AA3" s="233">
        <f>$C3*VLOOKUP($A3,'Non-energy Multiplier'!$A$1:$AQ$44,COLUMN('Non-energy Multiplier'!AA$1),0)</f>
        <v>0</v>
      </c>
      <c r="AB3" s="233">
        <f>$C3*VLOOKUP($A3,'Non-energy Multiplier'!$A$1:$AQ$44,COLUMN('Non-energy Multiplier'!AB$1),0)</f>
        <v>0</v>
      </c>
      <c r="AC3" s="233">
        <f>$C3*VLOOKUP($A3,'Non-energy Multiplier'!$A$1:$AQ$44,COLUMN('Non-energy Multiplier'!AC$1),0)</f>
        <v>0</v>
      </c>
      <c r="AD3" s="233">
        <f>$C3*VLOOKUP($A3,'Non-energy Multiplier'!$A$1:$AQ$44,COLUMN('Non-energy Multiplier'!AD$1),0)</f>
        <v>0</v>
      </c>
      <c r="AE3" s="233">
        <f>$C3*VLOOKUP($A3,'Non-energy Multiplier'!$A$1:$AQ$44,COLUMN('Non-energy Multiplier'!AE$1),0)</f>
        <v>0</v>
      </c>
      <c r="AF3" s="233">
        <f>$C3*VLOOKUP($A3,'Non-energy Multiplier'!$A$1:$AQ$44,COLUMN('Non-energy Multiplier'!AF$1),0)</f>
        <v>0</v>
      </c>
      <c r="AG3" s="233">
        <f>$C3*VLOOKUP($A3,'Non-energy Multiplier'!$A$1:$AQ$44,COLUMN('Non-energy Multiplier'!AG$1),0)</f>
        <v>0</v>
      </c>
      <c r="AH3" s="233">
        <f>$C3*VLOOKUP($A3,'Non-energy Multiplier'!$A$1:$AQ$44,COLUMN('Non-energy Multiplier'!AH$1),0)</f>
        <v>0</v>
      </c>
      <c r="AI3" s="233">
        <f>$C3*VLOOKUP($A3,'Non-energy Multiplier'!$A$1:$AQ$44,COLUMN('Non-energy Multiplier'!AI$1),0)</f>
        <v>0</v>
      </c>
      <c r="AJ3" s="233">
        <f>$C3*VLOOKUP($A3,'Non-energy Multiplier'!$A$1:$AQ$44,COLUMN('Non-energy Multiplier'!AJ$1),0)</f>
        <v>0</v>
      </c>
      <c r="AK3" s="233">
        <f>$C3*VLOOKUP($A3,'Non-energy Multiplier'!$A$1:$AQ$44,COLUMN('Non-energy Multiplier'!AK$1),0)</f>
        <v>0</v>
      </c>
      <c r="AL3" s="233">
        <f>$C3*VLOOKUP($A3,'Non-energy Multiplier'!$A$1:$AQ$44,COLUMN('Non-energy Multiplier'!AL$1),0)</f>
        <v>0</v>
      </c>
      <c r="AM3" s="233">
        <f>$C3*VLOOKUP($A3,'Non-energy Multiplier'!$A$1:$AQ$44,COLUMN('Non-energy Multiplier'!AM$1),0)</f>
        <v>0</v>
      </c>
      <c r="AN3" s="233">
        <f>$C3*VLOOKUP($A3,'Non-energy Multiplier'!$A$1:$AQ$44,COLUMN('Non-energy Multiplier'!AN$1),0)</f>
        <v>0</v>
      </c>
      <c r="AO3" s="233">
        <f>$C3*VLOOKUP($A3,'Non-energy Multiplier'!$A$1:$AQ$44,COLUMN('Non-energy Multiplier'!AO$1),0)</f>
        <v>0</v>
      </c>
      <c r="AP3" s="233">
        <f>$C3*VLOOKUP($A3,'Non-energy Multiplier'!$A$1:$AQ$44,COLUMN('Non-energy Multiplier'!AP$1),0)</f>
        <v>0</v>
      </c>
      <c r="AQ3" s="233">
        <f>$C3*VLOOKUP($A3,'Non-energy Multiplier'!$A$1:$AQ$44,COLUMN('Non-energy Multiplier'!AQ$1),0)</f>
        <v>0</v>
      </c>
      <c r="AR3" s="136" t="str">
        <f>VLOOKUP($A3,'Sector Match'!$A$1:$B$43,2,0)</f>
        <v>coal mining 05</v>
      </c>
    </row>
    <row r="4" spans="1:44" x14ac:dyDescent="0.2">
      <c r="A4" s="12" t="s">
        <v>3</v>
      </c>
      <c r="B4" s="136">
        <f>'Non-energy Use 2019'!H116</f>
        <v>0</v>
      </c>
      <c r="C4" s="136">
        <f>'Non-energy Use 2020'!H116</f>
        <v>0</v>
      </c>
      <c r="D4" s="136">
        <f>$C4*VLOOKUP($A4,'Non-energy Multiplier'!$A$1:$AQ$44,COLUMN('Non-energy Multiplier'!D$1),0)</f>
        <v>0</v>
      </c>
      <c r="E4" s="136">
        <f>$C4*VLOOKUP($A4,'Non-energy Multiplier'!$A$1:$AQ$44,COLUMN('Non-energy Multiplier'!E$1),0)</f>
        <v>0</v>
      </c>
      <c r="F4" s="136">
        <f>$C4*VLOOKUP($A4,'Non-energy Multiplier'!$A$1:$AQ$44,COLUMN('Non-energy Multiplier'!F$1),0)</f>
        <v>0</v>
      </c>
      <c r="G4" s="136">
        <f>$C4*VLOOKUP($A4,'Non-energy Multiplier'!$A$1:$AQ$44,COLUMN('Non-energy Multiplier'!G$1),0)</f>
        <v>0</v>
      </c>
      <c r="H4" s="136">
        <f>$C4*VLOOKUP($A4,'Non-energy Multiplier'!$A$1:$AQ$44,COLUMN('Non-energy Multiplier'!H$1),0)</f>
        <v>0</v>
      </c>
      <c r="I4" s="136">
        <f>$C4*VLOOKUP($A4,'Non-energy Multiplier'!$A$1:$AQ$44,COLUMN('Non-energy Multiplier'!I$1),0)</f>
        <v>0</v>
      </c>
      <c r="J4" s="136">
        <f>$C4*VLOOKUP($A4,'Non-energy Multiplier'!$A$1:$AQ$44,COLUMN('Non-energy Multiplier'!J$1),0)</f>
        <v>0</v>
      </c>
      <c r="K4" s="136">
        <f>$C4*VLOOKUP($A4,'Non-energy Multiplier'!$A$1:$AQ$44,COLUMN('Non-energy Multiplier'!K$1),0)</f>
        <v>0</v>
      </c>
      <c r="L4" s="136">
        <f>$C4*VLOOKUP($A4,'Non-energy Multiplier'!$A$1:$AQ$44,COLUMN('Non-energy Multiplier'!L$1),0)</f>
        <v>0</v>
      </c>
      <c r="M4" s="136">
        <f>$C4*VLOOKUP($A4,'Non-energy Multiplier'!$A$1:$AQ$44,COLUMN('Non-energy Multiplier'!M$1),0)</f>
        <v>0</v>
      </c>
      <c r="N4" s="136">
        <f>$C4*VLOOKUP($A4,'Non-energy Multiplier'!$A$1:$AQ$44,COLUMN('Non-energy Multiplier'!N$1),0)</f>
        <v>0</v>
      </c>
      <c r="O4" s="136">
        <f>$C4*VLOOKUP($A4,'Non-energy Multiplier'!$A$1:$AQ$44,COLUMN('Non-energy Multiplier'!O$1),0)</f>
        <v>0</v>
      </c>
      <c r="P4" s="136">
        <f>$C4*VLOOKUP($A4,'Non-energy Multiplier'!$A$1:$AQ$44,COLUMN('Non-energy Multiplier'!P$1),0)</f>
        <v>0</v>
      </c>
      <c r="Q4" s="136">
        <f>$C4*VLOOKUP($A4,'Non-energy Multiplier'!$A$1:$AQ$44,COLUMN('Non-energy Multiplier'!Q$1),0)</f>
        <v>0</v>
      </c>
      <c r="R4" s="136">
        <f>$C4*VLOOKUP($A4,'Non-energy Multiplier'!$A$1:$AQ$44,COLUMN('Non-energy Multiplier'!R$1),0)</f>
        <v>0</v>
      </c>
      <c r="S4" s="136">
        <f>$C4*VLOOKUP($A4,'Non-energy Multiplier'!$A$1:$AQ$44,COLUMN('Non-energy Multiplier'!S$1),0)</f>
        <v>0</v>
      </c>
      <c r="T4" s="136">
        <f>$C4*VLOOKUP($A4,'Non-energy Multiplier'!$A$1:$AQ$44,COLUMN('Non-energy Multiplier'!T$1),0)</f>
        <v>0</v>
      </c>
      <c r="U4" s="136">
        <f>$C4*VLOOKUP($A4,'Non-energy Multiplier'!$A$1:$AQ$44,COLUMN('Non-energy Multiplier'!U$1),0)</f>
        <v>0</v>
      </c>
      <c r="V4" s="136">
        <f>$C4*VLOOKUP($A4,'Non-energy Multiplier'!$A$1:$AQ$44,COLUMN('Non-energy Multiplier'!V$1),0)</f>
        <v>0</v>
      </c>
      <c r="W4" s="136">
        <f>$C4*VLOOKUP($A4,'Non-energy Multiplier'!$A$1:$AQ$44,COLUMN('Non-energy Multiplier'!W$1),0)</f>
        <v>0</v>
      </c>
      <c r="X4" s="136">
        <f>$C4*VLOOKUP($A4,'Non-energy Multiplier'!$A$1:$AQ$44,COLUMN('Non-energy Multiplier'!X$1),0)</f>
        <v>0</v>
      </c>
      <c r="Y4" s="136">
        <f>$C4*VLOOKUP($A4,'Non-energy Multiplier'!$A$1:$AQ$44,COLUMN('Non-energy Multiplier'!Y$1),0)</f>
        <v>0</v>
      </c>
      <c r="Z4" s="136">
        <f>$C4*VLOOKUP($A4,'Non-energy Multiplier'!$A$1:$AQ$44,COLUMN('Non-energy Multiplier'!Z$1),0)</f>
        <v>0</v>
      </c>
      <c r="AA4" s="136">
        <f>$C4*VLOOKUP($A4,'Non-energy Multiplier'!$A$1:$AQ$44,COLUMN('Non-energy Multiplier'!AA$1),0)</f>
        <v>0</v>
      </c>
      <c r="AB4" s="136">
        <f>$C4*VLOOKUP($A4,'Non-energy Multiplier'!$A$1:$AQ$44,COLUMN('Non-energy Multiplier'!AB$1),0)</f>
        <v>0</v>
      </c>
      <c r="AC4" s="136">
        <f>$C4*VLOOKUP($A4,'Non-energy Multiplier'!$A$1:$AQ$44,COLUMN('Non-energy Multiplier'!AC$1),0)</f>
        <v>0</v>
      </c>
      <c r="AD4" s="136">
        <f>$C4*VLOOKUP($A4,'Non-energy Multiplier'!$A$1:$AQ$44,COLUMN('Non-energy Multiplier'!AD$1),0)</f>
        <v>0</v>
      </c>
      <c r="AE4" s="136">
        <f>$C4*VLOOKUP($A4,'Non-energy Multiplier'!$A$1:$AQ$44,COLUMN('Non-energy Multiplier'!AE$1),0)</f>
        <v>0</v>
      </c>
      <c r="AF4" s="136">
        <f>$C4*VLOOKUP($A4,'Non-energy Multiplier'!$A$1:$AQ$44,COLUMN('Non-energy Multiplier'!AF$1),0)</f>
        <v>0</v>
      </c>
      <c r="AG4" s="136">
        <f>$C4*VLOOKUP($A4,'Non-energy Multiplier'!$A$1:$AQ$44,COLUMN('Non-energy Multiplier'!AG$1),0)</f>
        <v>0</v>
      </c>
      <c r="AH4" s="136">
        <f>$C4*VLOOKUP($A4,'Non-energy Multiplier'!$A$1:$AQ$44,COLUMN('Non-energy Multiplier'!AH$1),0)</f>
        <v>0</v>
      </c>
      <c r="AI4" s="136">
        <f>$C4*VLOOKUP($A4,'Non-energy Multiplier'!$A$1:$AQ$44,COLUMN('Non-energy Multiplier'!AI$1),0)</f>
        <v>0</v>
      </c>
      <c r="AJ4" s="136">
        <f>$C4*VLOOKUP($A4,'Non-energy Multiplier'!$A$1:$AQ$44,COLUMN('Non-energy Multiplier'!AJ$1),0)</f>
        <v>0</v>
      </c>
      <c r="AK4" s="136">
        <f>$C4*VLOOKUP($A4,'Non-energy Multiplier'!$A$1:$AQ$44,COLUMN('Non-energy Multiplier'!AK$1),0)</f>
        <v>0</v>
      </c>
      <c r="AL4" s="136">
        <f>$C4*VLOOKUP($A4,'Non-energy Multiplier'!$A$1:$AQ$44,COLUMN('Non-energy Multiplier'!AL$1),0)</f>
        <v>0</v>
      </c>
      <c r="AM4" s="136">
        <f>$C4*VLOOKUP($A4,'Non-energy Multiplier'!$A$1:$AQ$44,COLUMN('Non-energy Multiplier'!AM$1),0)</f>
        <v>0</v>
      </c>
      <c r="AN4" s="136">
        <f>$C4*VLOOKUP($A4,'Non-energy Multiplier'!$A$1:$AQ$44,COLUMN('Non-energy Multiplier'!AN$1),0)</f>
        <v>0</v>
      </c>
      <c r="AO4" s="136">
        <f>$C4*VLOOKUP($A4,'Non-energy Multiplier'!$A$1:$AQ$44,COLUMN('Non-energy Multiplier'!AO$1),0)</f>
        <v>0</v>
      </c>
      <c r="AP4" s="136">
        <f>$C4*VLOOKUP($A4,'Non-energy Multiplier'!$A$1:$AQ$44,COLUMN('Non-energy Multiplier'!AP$1),0)</f>
        <v>0</v>
      </c>
      <c r="AQ4" s="136">
        <f>$C4*VLOOKUP($A4,'Non-energy Multiplier'!$A$1:$AQ$44,COLUMN('Non-energy Multiplier'!AQ$1),0)</f>
        <v>0</v>
      </c>
      <c r="AR4" s="136" t="str">
        <f>VLOOKUP($A4,'Sector Match'!$A$1:$B$43,2,0)</f>
        <v>oil and gas extraction 06</v>
      </c>
    </row>
    <row r="5" spans="1:44" x14ac:dyDescent="0.2">
      <c r="A5" s="12" t="s">
        <v>4</v>
      </c>
      <c r="B5" s="136">
        <f>'Non-energy Use 2019'!H117</f>
        <v>0</v>
      </c>
      <c r="C5" s="136">
        <f>'Non-energy Use 2020'!H117</f>
        <v>0</v>
      </c>
      <c r="D5" s="136">
        <f>$C5*VLOOKUP($A5,'Non-energy Multiplier'!$A$1:$AQ$44,COLUMN('Non-energy Multiplier'!D$1),0)</f>
        <v>0</v>
      </c>
      <c r="E5" s="136">
        <f>$C5*VLOOKUP($A5,'Non-energy Multiplier'!$A$1:$AQ$44,COLUMN('Non-energy Multiplier'!E$1),0)</f>
        <v>0</v>
      </c>
      <c r="F5" s="136">
        <f>$C5*VLOOKUP($A5,'Non-energy Multiplier'!$A$1:$AQ$44,COLUMN('Non-energy Multiplier'!F$1),0)</f>
        <v>0</v>
      </c>
      <c r="G5" s="136">
        <f>$C5*VLOOKUP($A5,'Non-energy Multiplier'!$A$1:$AQ$44,COLUMN('Non-energy Multiplier'!G$1),0)</f>
        <v>0</v>
      </c>
      <c r="H5" s="136">
        <f>$C5*VLOOKUP($A5,'Non-energy Multiplier'!$A$1:$AQ$44,COLUMN('Non-energy Multiplier'!H$1),0)</f>
        <v>0</v>
      </c>
      <c r="I5" s="136">
        <f>$C5*VLOOKUP($A5,'Non-energy Multiplier'!$A$1:$AQ$44,COLUMN('Non-energy Multiplier'!I$1),0)</f>
        <v>0</v>
      </c>
      <c r="J5" s="136">
        <f>$C5*VLOOKUP($A5,'Non-energy Multiplier'!$A$1:$AQ$44,COLUMN('Non-energy Multiplier'!J$1),0)</f>
        <v>0</v>
      </c>
      <c r="K5" s="136">
        <f>$C5*VLOOKUP($A5,'Non-energy Multiplier'!$A$1:$AQ$44,COLUMN('Non-energy Multiplier'!K$1),0)</f>
        <v>0</v>
      </c>
      <c r="L5" s="136">
        <f>$C5*VLOOKUP($A5,'Non-energy Multiplier'!$A$1:$AQ$44,COLUMN('Non-energy Multiplier'!L$1),0)</f>
        <v>0</v>
      </c>
      <c r="M5" s="136">
        <f>$C5*VLOOKUP($A5,'Non-energy Multiplier'!$A$1:$AQ$44,COLUMN('Non-energy Multiplier'!M$1),0)</f>
        <v>0</v>
      </c>
      <c r="N5" s="136">
        <f>$C5*VLOOKUP($A5,'Non-energy Multiplier'!$A$1:$AQ$44,COLUMN('Non-energy Multiplier'!N$1),0)</f>
        <v>0</v>
      </c>
      <c r="O5" s="136">
        <f>$C5*VLOOKUP($A5,'Non-energy Multiplier'!$A$1:$AQ$44,COLUMN('Non-energy Multiplier'!O$1),0)</f>
        <v>0</v>
      </c>
      <c r="P5" s="136">
        <f>$C5*VLOOKUP($A5,'Non-energy Multiplier'!$A$1:$AQ$44,COLUMN('Non-energy Multiplier'!P$1),0)</f>
        <v>0</v>
      </c>
      <c r="Q5" s="136">
        <f>$C5*VLOOKUP($A5,'Non-energy Multiplier'!$A$1:$AQ$44,COLUMN('Non-energy Multiplier'!Q$1),0)</f>
        <v>0</v>
      </c>
      <c r="R5" s="136">
        <f>$C5*VLOOKUP($A5,'Non-energy Multiplier'!$A$1:$AQ$44,COLUMN('Non-energy Multiplier'!R$1),0)</f>
        <v>0</v>
      </c>
      <c r="S5" s="136">
        <f>$C5*VLOOKUP($A5,'Non-energy Multiplier'!$A$1:$AQ$44,COLUMN('Non-energy Multiplier'!S$1),0)</f>
        <v>0</v>
      </c>
      <c r="T5" s="136">
        <f>$C5*VLOOKUP($A5,'Non-energy Multiplier'!$A$1:$AQ$44,COLUMN('Non-energy Multiplier'!T$1),0)</f>
        <v>0</v>
      </c>
      <c r="U5" s="136">
        <f>$C5*VLOOKUP($A5,'Non-energy Multiplier'!$A$1:$AQ$44,COLUMN('Non-energy Multiplier'!U$1),0)</f>
        <v>0</v>
      </c>
      <c r="V5" s="136">
        <f>$C5*VLOOKUP($A5,'Non-energy Multiplier'!$A$1:$AQ$44,COLUMN('Non-energy Multiplier'!V$1),0)</f>
        <v>0</v>
      </c>
      <c r="W5" s="136">
        <f>$C5*VLOOKUP($A5,'Non-energy Multiplier'!$A$1:$AQ$44,COLUMN('Non-energy Multiplier'!W$1),0)</f>
        <v>0</v>
      </c>
      <c r="X5" s="136">
        <f>$C5*VLOOKUP($A5,'Non-energy Multiplier'!$A$1:$AQ$44,COLUMN('Non-energy Multiplier'!X$1),0)</f>
        <v>0</v>
      </c>
      <c r="Y5" s="136">
        <f>$C5*VLOOKUP($A5,'Non-energy Multiplier'!$A$1:$AQ$44,COLUMN('Non-energy Multiplier'!Y$1),0)</f>
        <v>0</v>
      </c>
      <c r="Z5" s="136">
        <f>$C5*VLOOKUP($A5,'Non-energy Multiplier'!$A$1:$AQ$44,COLUMN('Non-energy Multiplier'!Z$1),0)</f>
        <v>0</v>
      </c>
      <c r="AA5" s="136">
        <f>$C5*VLOOKUP($A5,'Non-energy Multiplier'!$A$1:$AQ$44,COLUMN('Non-energy Multiplier'!AA$1),0)</f>
        <v>0</v>
      </c>
      <c r="AB5" s="136">
        <f>$C5*VLOOKUP($A5,'Non-energy Multiplier'!$A$1:$AQ$44,COLUMN('Non-energy Multiplier'!AB$1),0)</f>
        <v>0</v>
      </c>
      <c r="AC5" s="136">
        <f>$C5*VLOOKUP($A5,'Non-energy Multiplier'!$A$1:$AQ$44,COLUMN('Non-energy Multiplier'!AC$1),0)</f>
        <v>0</v>
      </c>
      <c r="AD5" s="136">
        <f>$C5*VLOOKUP($A5,'Non-energy Multiplier'!$A$1:$AQ$44,COLUMN('Non-energy Multiplier'!AD$1),0)</f>
        <v>0</v>
      </c>
      <c r="AE5" s="136">
        <f>$C5*VLOOKUP($A5,'Non-energy Multiplier'!$A$1:$AQ$44,COLUMN('Non-energy Multiplier'!AE$1),0)</f>
        <v>0</v>
      </c>
      <c r="AF5" s="136">
        <f>$C5*VLOOKUP($A5,'Non-energy Multiplier'!$A$1:$AQ$44,COLUMN('Non-energy Multiplier'!AF$1),0)</f>
        <v>0</v>
      </c>
      <c r="AG5" s="136">
        <f>$C5*VLOOKUP($A5,'Non-energy Multiplier'!$A$1:$AQ$44,COLUMN('Non-energy Multiplier'!AG$1),0)</f>
        <v>0</v>
      </c>
      <c r="AH5" s="136">
        <f>$C5*VLOOKUP($A5,'Non-energy Multiplier'!$A$1:$AQ$44,COLUMN('Non-energy Multiplier'!AH$1),0)</f>
        <v>0</v>
      </c>
      <c r="AI5" s="136">
        <f>$C5*VLOOKUP($A5,'Non-energy Multiplier'!$A$1:$AQ$44,COLUMN('Non-energy Multiplier'!AI$1),0)</f>
        <v>0</v>
      </c>
      <c r="AJ5" s="136">
        <f>$C5*VLOOKUP($A5,'Non-energy Multiplier'!$A$1:$AQ$44,COLUMN('Non-energy Multiplier'!AJ$1),0)</f>
        <v>0</v>
      </c>
      <c r="AK5" s="136">
        <f>$C5*VLOOKUP($A5,'Non-energy Multiplier'!$A$1:$AQ$44,COLUMN('Non-energy Multiplier'!AK$1),0)</f>
        <v>0</v>
      </c>
      <c r="AL5" s="136">
        <f>$C5*VLOOKUP($A5,'Non-energy Multiplier'!$A$1:$AQ$44,COLUMN('Non-energy Multiplier'!AL$1),0)</f>
        <v>0</v>
      </c>
      <c r="AM5" s="136">
        <f>$C5*VLOOKUP($A5,'Non-energy Multiplier'!$A$1:$AQ$44,COLUMN('Non-energy Multiplier'!AM$1),0)</f>
        <v>0</v>
      </c>
      <c r="AN5" s="136">
        <f>$C5*VLOOKUP($A5,'Non-energy Multiplier'!$A$1:$AQ$44,COLUMN('Non-energy Multiplier'!AN$1),0)</f>
        <v>0</v>
      </c>
      <c r="AO5" s="136">
        <f>$C5*VLOOKUP($A5,'Non-energy Multiplier'!$A$1:$AQ$44,COLUMN('Non-energy Multiplier'!AO$1),0)</f>
        <v>0</v>
      </c>
      <c r="AP5" s="136">
        <f>$C5*VLOOKUP($A5,'Non-energy Multiplier'!$A$1:$AQ$44,COLUMN('Non-energy Multiplier'!AP$1),0)</f>
        <v>0</v>
      </c>
      <c r="AQ5" s="136">
        <f>$C5*VLOOKUP($A5,'Non-energy Multiplier'!$A$1:$AQ$44,COLUMN('Non-energy Multiplier'!AQ$1),0)</f>
        <v>0</v>
      </c>
      <c r="AR5" s="136" t="str">
        <f>VLOOKUP($A5,'Sector Match'!$A$1:$B$43,2,0)</f>
        <v>other mining and quarrying 07T08</v>
      </c>
    </row>
    <row r="6" spans="1:44" x14ac:dyDescent="0.2">
      <c r="A6" s="12" t="s">
        <v>5</v>
      </c>
      <c r="B6" s="136">
        <f>'Non-energy Use 2019'!H118</f>
        <v>0</v>
      </c>
      <c r="C6" s="136">
        <f>'Non-energy Use 2020'!H118</f>
        <v>0</v>
      </c>
      <c r="D6" s="136">
        <f>$C6*VLOOKUP($A6,'Non-energy Multiplier'!$A$1:$AQ$44,COLUMN('Non-energy Multiplier'!D$1),0)</f>
        <v>0</v>
      </c>
      <c r="E6" s="136">
        <f>$C6*VLOOKUP($A6,'Non-energy Multiplier'!$A$1:$AQ$44,COLUMN('Non-energy Multiplier'!E$1),0)</f>
        <v>0</v>
      </c>
      <c r="F6" s="136">
        <f>$C6*VLOOKUP($A6,'Non-energy Multiplier'!$A$1:$AQ$44,COLUMN('Non-energy Multiplier'!F$1),0)</f>
        <v>0</v>
      </c>
      <c r="G6" s="136">
        <f>$C6*VLOOKUP($A6,'Non-energy Multiplier'!$A$1:$AQ$44,COLUMN('Non-energy Multiplier'!G$1),0)</f>
        <v>0</v>
      </c>
      <c r="H6" s="136">
        <f>$C6*VLOOKUP($A6,'Non-energy Multiplier'!$A$1:$AQ$44,COLUMN('Non-energy Multiplier'!H$1),0)</f>
        <v>0</v>
      </c>
      <c r="I6" s="136">
        <f>$C6*VLOOKUP($A6,'Non-energy Multiplier'!$A$1:$AQ$44,COLUMN('Non-energy Multiplier'!I$1),0)</f>
        <v>0</v>
      </c>
      <c r="J6" s="136">
        <f>$C6*VLOOKUP($A6,'Non-energy Multiplier'!$A$1:$AQ$44,COLUMN('Non-energy Multiplier'!J$1),0)</f>
        <v>0</v>
      </c>
      <c r="K6" s="136">
        <f>$C6*VLOOKUP($A6,'Non-energy Multiplier'!$A$1:$AQ$44,COLUMN('Non-energy Multiplier'!K$1),0)</f>
        <v>0</v>
      </c>
      <c r="L6" s="136">
        <f>$C6*VLOOKUP($A6,'Non-energy Multiplier'!$A$1:$AQ$44,COLUMN('Non-energy Multiplier'!L$1),0)</f>
        <v>0</v>
      </c>
      <c r="M6" s="136">
        <f>$C6*VLOOKUP($A6,'Non-energy Multiplier'!$A$1:$AQ$44,COLUMN('Non-energy Multiplier'!M$1),0)</f>
        <v>0</v>
      </c>
      <c r="N6" s="136">
        <f>$C6*VLOOKUP($A6,'Non-energy Multiplier'!$A$1:$AQ$44,COLUMN('Non-energy Multiplier'!N$1),0)</f>
        <v>0</v>
      </c>
      <c r="O6" s="136">
        <f>$C6*VLOOKUP($A6,'Non-energy Multiplier'!$A$1:$AQ$44,COLUMN('Non-energy Multiplier'!O$1),0)</f>
        <v>0</v>
      </c>
      <c r="P6" s="136">
        <f>$C6*VLOOKUP($A6,'Non-energy Multiplier'!$A$1:$AQ$44,COLUMN('Non-energy Multiplier'!P$1),0)</f>
        <v>0</v>
      </c>
      <c r="Q6" s="136">
        <f>$C6*VLOOKUP($A6,'Non-energy Multiplier'!$A$1:$AQ$44,COLUMN('Non-energy Multiplier'!Q$1),0)</f>
        <v>0</v>
      </c>
      <c r="R6" s="136">
        <f>$C6*VLOOKUP($A6,'Non-energy Multiplier'!$A$1:$AQ$44,COLUMN('Non-energy Multiplier'!R$1),0)</f>
        <v>0</v>
      </c>
      <c r="S6" s="136">
        <f>$C6*VLOOKUP($A6,'Non-energy Multiplier'!$A$1:$AQ$44,COLUMN('Non-energy Multiplier'!S$1),0)</f>
        <v>0</v>
      </c>
      <c r="T6" s="136">
        <f>$C6*VLOOKUP($A6,'Non-energy Multiplier'!$A$1:$AQ$44,COLUMN('Non-energy Multiplier'!T$1),0)</f>
        <v>0</v>
      </c>
      <c r="U6" s="136">
        <f>$C6*VLOOKUP($A6,'Non-energy Multiplier'!$A$1:$AQ$44,COLUMN('Non-energy Multiplier'!U$1),0)</f>
        <v>0</v>
      </c>
      <c r="V6" s="136">
        <f>$C6*VLOOKUP($A6,'Non-energy Multiplier'!$A$1:$AQ$44,COLUMN('Non-energy Multiplier'!V$1),0)</f>
        <v>0</v>
      </c>
      <c r="W6" s="136">
        <f>$C6*VLOOKUP($A6,'Non-energy Multiplier'!$A$1:$AQ$44,COLUMN('Non-energy Multiplier'!W$1),0)</f>
        <v>0</v>
      </c>
      <c r="X6" s="136">
        <f>$C6*VLOOKUP($A6,'Non-energy Multiplier'!$A$1:$AQ$44,COLUMN('Non-energy Multiplier'!X$1),0)</f>
        <v>0</v>
      </c>
      <c r="Y6" s="136">
        <f>$C6*VLOOKUP($A6,'Non-energy Multiplier'!$A$1:$AQ$44,COLUMN('Non-energy Multiplier'!Y$1),0)</f>
        <v>0</v>
      </c>
      <c r="Z6" s="136">
        <f>$C6*VLOOKUP($A6,'Non-energy Multiplier'!$A$1:$AQ$44,COLUMN('Non-energy Multiplier'!Z$1),0)</f>
        <v>0</v>
      </c>
      <c r="AA6" s="136">
        <f>$C6*VLOOKUP($A6,'Non-energy Multiplier'!$A$1:$AQ$44,COLUMN('Non-energy Multiplier'!AA$1),0)</f>
        <v>0</v>
      </c>
      <c r="AB6" s="136">
        <f>$C6*VLOOKUP($A6,'Non-energy Multiplier'!$A$1:$AQ$44,COLUMN('Non-energy Multiplier'!AB$1),0)</f>
        <v>0</v>
      </c>
      <c r="AC6" s="136">
        <f>$C6*VLOOKUP($A6,'Non-energy Multiplier'!$A$1:$AQ$44,COLUMN('Non-energy Multiplier'!AC$1),0)</f>
        <v>0</v>
      </c>
      <c r="AD6" s="136">
        <f>$C6*VLOOKUP($A6,'Non-energy Multiplier'!$A$1:$AQ$44,COLUMN('Non-energy Multiplier'!AD$1),0)</f>
        <v>0</v>
      </c>
      <c r="AE6" s="136">
        <f>$C6*VLOOKUP($A6,'Non-energy Multiplier'!$A$1:$AQ$44,COLUMN('Non-energy Multiplier'!AE$1),0)</f>
        <v>0</v>
      </c>
      <c r="AF6" s="136">
        <f>$C6*VLOOKUP($A6,'Non-energy Multiplier'!$A$1:$AQ$44,COLUMN('Non-energy Multiplier'!AF$1),0)</f>
        <v>0</v>
      </c>
      <c r="AG6" s="136">
        <f>$C6*VLOOKUP($A6,'Non-energy Multiplier'!$A$1:$AQ$44,COLUMN('Non-energy Multiplier'!AG$1),0)</f>
        <v>0</v>
      </c>
      <c r="AH6" s="136">
        <f>$C6*VLOOKUP($A6,'Non-energy Multiplier'!$A$1:$AQ$44,COLUMN('Non-energy Multiplier'!AH$1),0)</f>
        <v>0</v>
      </c>
      <c r="AI6" s="136">
        <f>$C6*VLOOKUP($A6,'Non-energy Multiplier'!$A$1:$AQ$44,COLUMN('Non-energy Multiplier'!AI$1),0)</f>
        <v>0</v>
      </c>
      <c r="AJ6" s="136">
        <f>$C6*VLOOKUP($A6,'Non-energy Multiplier'!$A$1:$AQ$44,COLUMN('Non-energy Multiplier'!AJ$1),0)</f>
        <v>0</v>
      </c>
      <c r="AK6" s="136">
        <f>$C6*VLOOKUP($A6,'Non-energy Multiplier'!$A$1:$AQ$44,COLUMN('Non-energy Multiplier'!AK$1),0)</f>
        <v>0</v>
      </c>
      <c r="AL6" s="136">
        <f>$C6*VLOOKUP($A6,'Non-energy Multiplier'!$A$1:$AQ$44,COLUMN('Non-energy Multiplier'!AL$1),0)</f>
        <v>0</v>
      </c>
      <c r="AM6" s="136">
        <f>$C6*VLOOKUP($A6,'Non-energy Multiplier'!$A$1:$AQ$44,COLUMN('Non-energy Multiplier'!AM$1),0)</f>
        <v>0</v>
      </c>
      <c r="AN6" s="136">
        <f>$C6*VLOOKUP($A6,'Non-energy Multiplier'!$A$1:$AQ$44,COLUMN('Non-energy Multiplier'!AN$1),0)</f>
        <v>0</v>
      </c>
      <c r="AO6" s="136">
        <f>$C6*VLOOKUP($A6,'Non-energy Multiplier'!$A$1:$AQ$44,COLUMN('Non-energy Multiplier'!AO$1),0)</f>
        <v>0</v>
      </c>
      <c r="AP6" s="136">
        <f>$C6*VLOOKUP($A6,'Non-energy Multiplier'!$A$1:$AQ$44,COLUMN('Non-energy Multiplier'!AP$1),0)</f>
        <v>0</v>
      </c>
      <c r="AQ6" s="136">
        <f>$C6*VLOOKUP($A6,'Non-energy Multiplier'!$A$1:$AQ$44,COLUMN('Non-energy Multiplier'!AQ$1),0)</f>
        <v>0</v>
      </c>
      <c r="AR6" s="136" t="str">
        <f>VLOOKUP($A6,'Sector Match'!$A$1:$B$43,2,0)</f>
        <v>other mining and quarrying 07T08</v>
      </c>
    </row>
    <row r="7" spans="1:44" x14ac:dyDescent="0.2">
      <c r="A7" s="12" t="s">
        <v>6</v>
      </c>
      <c r="B7" s="136">
        <f>'Non-energy Use 2019'!H119</f>
        <v>0</v>
      </c>
      <c r="C7" s="136">
        <f>'Non-energy Use 2020'!H119</f>
        <v>0</v>
      </c>
      <c r="D7" s="136">
        <f>$C7*VLOOKUP($A7,'Non-energy Multiplier'!$A$1:$AQ$44,COLUMN('Non-energy Multiplier'!D$1),0)</f>
        <v>0</v>
      </c>
      <c r="E7" s="136">
        <f>$C7*VLOOKUP($A7,'Non-energy Multiplier'!$A$1:$AQ$44,COLUMN('Non-energy Multiplier'!E$1),0)</f>
        <v>0</v>
      </c>
      <c r="F7" s="136">
        <f>$C7*VLOOKUP($A7,'Non-energy Multiplier'!$A$1:$AQ$44,COLUMN('Non-energy Multiplier'!F$1),0)</f>
        <v>0</v>
      </c>
      <c r="G7" s="136">
        <f>$C7*VLOOKUP($A7,'Non-energy Multiplier'!$A$1:$AQ$44,COLUMN('Non-energy Multiplier'!G$1),0)</f>
        <v>0</v>
      </c>
      <c r="H7" s="136">
        <f>$C7*VLOOKUP($A7,'Non-energy Multiplier'!$A$1:$AQ$44,COLUMN('Non-energy Multiplier'!H$1),0)</f>
        <v>0</v>
      </c>
      <c r="I7" s="136">
        <f>$C7*VLOOKUP($A7,'Non-energy Multiplier'!$A$1:$AQ$44,COLUMN('Non-energy Multiplier'!I$1),0)</f>
        <v>0</v>
      </c>
      <c r="J7" s="136">
        <f>$C7*VLOOKUP($A7,'Non-energy Multiplier'!$A$1:$AQ$44,COLUMN('Non-energy Multiplier'!J$1),0)</f>
        <v>0</v>
      </c>
      <c r="K7" s="136">
        <f>$C7*VLOOKUP($A7,'Non-energy Multiplier'!$A$1:$AQ$44,COLUMN('Non-energy Multiplier'!K$1),0)</f>
        <v>0</v>
      </c>
      <c r="L7" s="136">
        <f>$C7*VLOOKUP($A7,'Non-energy Multiplier'!$A$1:$AQ$44,COLUMN('Non-energy Multiplier'!L$1),0)</f>
        <v>0</v>
      </c>
      <c r="M7" s="136">
        <f>$C7*VLOOKUP($A7,'Non-energy Multiplier'!$A$1:$AQ$44,COLUMN('Non-energy Multiplier'!M$1),0)</f>
        <v>0</v>
      </c>
      <c r="N7" s="136">
        <f>$C7*VLOOKUP($A7,'Non-energy Multiplier'!$A$1:$AQ$44,COLUMN('Non-energy Multiplier'!N$1),0)</f>
        <v>0</v>
      </c>
      <c r="O7" s="136">
        <f>$C7*VLOOKUP($A7,'Non-energy Multiplier'!$A$1:$AQ$44,COLUMN('Non-energy Multiplier'!O$1),0)</f>
        <v>0</v>
      </c>
      <c r="P7" s="136">
        <f>$C7*VLOOKUP($A7,'Non-energy Multiplier'!$A$1:$AQ$44,COLUMN('Non-energy Multiplier'!P$1),0)</f>
        <v>0</v>
      </c>
      <c r="Q7" s="136">
        <f>$C7*VLOOKUP($A7,'Non-energy Multiplier'!$A$1:$AQ$44,COLUMN('Non-energy Multiplier'!Q$1),0)</f>
        <v>0</v>
      </c>
      <c r="R7" s="136">
        <f>$C7*VLOOKUP($A7,'Non-energy Multiplier'!$A$1:$AQ$44,COLUMN('Non-energy Multiplier'!R$1),0)</f>
        <v>0</v>
      </c>
      <c r="S7" s="136">
        <f>$C7*VLOOKUP($A7,'Non-energy Multiplier'!$A$1:$AQ$44,COLUMN('Non-energy Multiplier'!S$1),0)</f>
        <v>0</v>
      </c>
      <c r="T7" s="136">
        <f>$C7*VLOOKUP($A7,'Non-energy Multiplier'!$A$1:$AQ$44,COLUMN('Non-energy Multiplier'!T$1),0)</f>
        <v>0</v>
      </c>
      <c r="U7" s="136">
        <f>$C7*VLOOKUP($A7,'Non-energy Multiplier'!$A$1:$AQ$44,COLUMN('Non-energy Multiplier'!U$1),0)</f>
        <v>0</v>
      </c>
      <c r="V7" s="136">
        <f>$C7*VLOOKUP($A7,'Non-energy Multiplier'!$A$1:$AQ$44,COLUMN('Non-energy Multiplier'!V$1),0)</f>
        <v>0</v>
      </c>
      <c r="W7" s="136">
        <f>$C7*VLOOKUP($A7,'Non-energy Multiplier'!$A$1:$AQ$44,COLUMN('Non-energy Multiplier'!W$1),0)</f>
        <v>0</v>
      </c>
      <c r="X7" s="136">
        <f>$C7*VLOOKUP($A7,'Non-energy Multiplier'!$A$1:$AQ$44,COLUMN('Non-energy Multiplier'!X$1),0)</f>
        <v>0</v>
      </c>
      <c r="Y7" s="136">
        <f>$C7*VLOOKUP($A7,'Non-energy Multiplier'!$A$1:$AQ$44,COLUMN('Non-energy Multiplier'!Y$1),0)</f>
        <v>0</v>
      </c>
      <c r="Z7" s="136">
        <f>$C7*VLOOKUP($A7,'Non-energy Multiplier'!$A$1:$AQ$44,COLUMN('Non-energy Multiplier'!Z$1),0)</f>
        <v>0</v>
      </c>
      <c r="AA7" s="136">
        <f>$C7*VLOOKUP($A7,'Non-energy Multiplier'!$A$1:$AQ$44,COLUMN('Non-energy Multiplier'!AA$1),0)</f>
        <v>0</v>
      </c>
      <c r="AB7" s="136">
        <f>$C7*VLOOKUP($A7,'Non-energy Multiplier'!$A$1:$AQ$44,COLUMN('Non-energy Multiplier'!AB$1),0)</f>
        <v>0</v>
      </c>
      <c r="AC7" s="136">
        <f>$C7*VLOOKUP($A7,'Non-energy Multiplier'!$A$1:$AQ$44,COLUMN('Non-energy Multiplier'!AC$1),0)</f>
        <v>0</v>
      </c>
      <c r="AD7" s="136">
        <f>$C7*VLOOKUP($A7,'Non-energy Multiplier'!$A$1:$AQ$44,COLUMN('Non-energy Multiplier'!AD$1),0)</f>
        <v>0</v>
      </c>
      <c r="AE7" s="136">
        <f>$C7*VLOOKUP($A7,'Non-energy Multiplier'!$A$1:$AQ$44,COLUMN('Non-energy Multiplier'!AE$1),0)</f>
        <v>0</v>
      </c>
      <c r="AF7" s="136">
        <f>$C7*VLOOKUP($A7,'Non-energy Multiplier'!$A$1:$AQ$44,COLUMN('Non-energy Multiplier'!AF$1),0)</f>
        <v>0</v>
      </c>
      <c r="AG7" s="136">
        <f>$C7*VLOOKUP($A7,'Non-energy Multiplier'!$A$1:$AQ$44,COLUMN('Non-energy Multiplier'!AG$1),0)</f>
        <v>0</v>
      </c>
      <c r="AH7" s="136">
        <f>$C7*VLOOKUP($A7,'Non-energy Multiplier'!$A$1:$AQ$44,COLUMN('Non-energy Multiplier'!AH$1),0)</f>
        <v>0</v>
      </c>
      <c r="AI7" s="136">
        <f>$C7*VLOOKUP($A7,'Non-energy Multiplier'!$A$1:$AQ$44,COLUMN('Non-energy Multiplier'!AI$1),0)</f>
        <v>0</v>
      </c>
      <c r="AJ7" s="136">
        <f>$C7*VLOOKUP($A7,'Non-energy Multiplier'!$A$1:$AQ$44,COLUMN('Non-energy Multiplier'!AJ$1),0)</f>
        <v>0</v>
      </c>
      <c r="AK7" s="136">
        <f>$C7*VLOOKUP($A7,'Non-energy Multiplier'!$A$1:$AQ$44,COLUMN('Non-energy Multiplier'!AK$1),0)</f>
        <v>0</v>
      </c>
      <c r="AL7" s="136">
        <f>$C7*VLOOKUP($A7,'Non-energy Multiplier'!$A$1:$AQ$44,COLUMN('Non-energy Multiplier'!AL$1),0)</f>
        <v>0</v>
      </c>
      <c r="AM7" s="136">
        <f>$C7*VLOOKUP($A7,'Non-energy Multiplier'!$A$1:$AQ$44,COLUMN('Non-energy Multiplier'!AM$1),0)</f>
        <v>0</v>
      </c>
      <c r="AN7" s="136">
        <f>$C7*VLOOKUP($A7,'Non-energy Multiplier'!$A$1:$AQ$44,COLUMN('Non-energy Multiplier'!AN$1),0)</f>
        <v>0</v>
      </c>
      <c r="AO7" s="136">
        <f>$C7*VLOOKUP($A7,'Non-energy Multiplier'!$A$1:$AQ$44,COLUMN('Non-energy Multiplier'!AO$1),0)</f>
        <v>0</v>
      </c>
      <c r="AP7" s="136">
        <f>$C7*VLOOKUP($A7,'Non-energy Multiplier'!$A$1:$AQ$44,COLUMN('Non-energy Multiplier'!AP$1),0)</f>
        <v>0</v>
      </c>
      <c r="AQ7" s="136">
        <f>$C7*VLOOKUP($A7,'Non-energy Multiplier'!$A$1:$AQ$44,COLUMN('Non-energy Multiplier'!AQ$1),0)</f>
        <v>0</v>
      </c>
      <c r="AR7" s="136" t="str">
        <f>VLOOKUP($A7,'Sector Match'!$A$1:$B$43,2,0)</f>
        <v>other mining and quarrying 07T08</v>
      </c>
    </row>
    <row r="8" spans="1:44" x14ac:dyDescent="0.2">
      <c r="A8" s="12" t="s">
        <v>7</v>
      </c>
      <c r="B8" s="136">
        <f>'Non-energy Use 2019'!H120</f>
        <v>0</v>
      </c>
      <c r="C8" s="136">
        <f>'Non-energy Use 2020'!H120</f>
        <v>0</v>
      </c>
      <c r="D8" s="136">
        <f>$C8*VLOOKUP($A8,'Non-energy Multiplier'!$A$1:$AQ$44,COLUMN('Non-energy Multiplier'!D$1),0)</f>
        <v>0</v>
      </c>
      <c r="E8" s="136">
        <f>$C8*VLOOKUP($A8,'Non-energy Multiplier'!$A$1:$AQ$44,COLUMN('Non-energy Multiplier'!E$1),0)</f>
        <v>0</v>
      </c>
      <c r="F8" s="136">
        <f>$C8*VLOOKUP($A8,'Non-energy Multiplier'!$A$1:$AQ$44,COLUMN('Non-energy Multiplier'!F$1),0)</f>
        <v>0</v>
      </c>
      <c r="G8" s="136">
        <f>$C8*VLOOKUP($A8,'Non-energy Multiplier'!$A$1:$AQ$44,COLUMN('Non-energy Multiplier'!G$1),0)</f>
        <v>0</v>
      </c>
      <c r="H8" s="136">
        <f>$C8*VLOOKUP($A8,'Non-energy Multiplier'!$A$1:$AQ$44,COLUMN('Non-energy Multiplier'!H$1),0)</f>
        <v>0</v>
      </c>
      <c r="I8" s="136">
        <f>$C8*VLOOKUP($A8,'Non-energy Multiplier'!$A$1:$AQ$44,COLUMN('Non-energy Multiplier'!I$1),0)</f>
        <v>0</v>
      </c>
      <c r="J8" s="136">
        <f>$C8*VLOOKUP($A8,'Non-energy Multiplier'!$A$1:$AQ$44,COLUMN('Non-energy Multiplier'!J$1),0)</f>
        <v>0</v>
      </c>
      <c r="K8" s="136">
        <f>$C8*VLOOKUP($A8,'Non-energy Multiplier'!$A$1:$AQ$44,COLUMN('Non-energy Multiplier'!K$1),0)</f>
        <v>0</v>
      </c>
      <c r="L8" s="136">
        <f>$C8*VLOOKUP($A8,'Non-energy Multiplier'!$A$1:$AQ$44,COLUMN('Non-energy Multiplier'!L$1),0)</f>
        <v>0</v>
      </c>
      <c r="M8" s="136">
        <f>$C8*VLOOKUP($A8,'Non-energy Multiplier'!$A$1:$AQ$44,COLUMN('Non-energy Multiplier'!M$1),0)</f>
        <v>0</v>
      </c>
      <c r="N8" s="136">
        <f>$C8*VLOOKUP($A8,'Non-energy Multiplier'!$A$1:$AQ$44,COLUMN('Non-energy Multiplier'!N$1),0)</f>
        <v>0</v>
      </c>
      <c r="O8" s="136">
        <f>$C8*VLOOKUP($A8,'Non-energy Multiplier'!$A$1:$AQ$44,COLUMN('Non-energy Multiplier'!O$1),0)</f>
        <v>0</v>
      </c>
      <c r="P8" s="136">
        <f>$C8*VLOOKUP($A8,'Non-energy Multiplier'!$A$1:$AQ$44,COLUMN('Non-energy Multiplier'!P$1),0)</f>
        <v>0</v>
      </c>
      <c r="Q8" s="136">
        <f>$C8*VLOOKUP($A8,'Non-energy Multiplier'!$A$1:$AQ$44,COLUMN('Non-energy Multiplier'!Q$1),0)</f>
        <v>0</v>
      </c>
      <c r="R8" s="136">
        <f>$C8*VLOOKUP($A8,'Non-energy Multiplier'!$A$1:$AQ$44,COLUMN('Non-energy Multiplier'!R$1),0)</f>
        <v>0</v>
      </c>
      <c r="S8" s="136">
        <f>$C8*VLOOKUP($A8,'Non-energy Multiplier'!$A$1:$AQ$44,COLUMN('Non-energy Multiplier'!S$1),0)</f>
        <v>0</v>
      </c>
      <c r="T8" s="136">
        <f>$C8*VLOOKUP($A8,'Non-energy Multiplier'!$A$1:$AQ$44,COLUMN('Non-energy Multiplier'!T$1),0)</f>
        <v>0</v>
      </c>
      <c r="U8" s="136">
        <f>$C8*VLOOKUP($A8,'Non-energy Multiplier'!$A$1:$AQ$44,COLUMN('Non-energy Multiplier'!U$1),0)</f>
        <v>0</v>
      </c>
      <c r="V8" s="136">
        <f>$C8*VLOOKUP($A8,'Non-energy Multiplier'!$A$1:$AQ$44,COLUMN('Non-energy Multiplier'!V$1),0)</f>
        <v>0</v>
      </c>
      <c r="W8" s="136">
        <f>$C8*VLOOKUP($A8,'Non-energy Multiplier'!$A$1:$AQ$44,COLUMN('Non-energy Multiplier'!W$1),0)</f>
        <v>0</v>
      </c>
      <c r="X8" s="136">
        <f>$C8*VLOOKUP($A8,'Non-energy Multiplier'!$A$1:$AQ$44,COLUMN('Non-energy Multiplier'!X$1),0)</f>
        <v>0</v>
      </c>
      <c r="Y8" s="136">
        <f>$C8*VLOOKUP($A8,'Non-energy Multiplier'!$A$1:$AQ$44,COLUMN('Non-energy Multiplier'!Y$1),0)</f>
        <v>0</v>
      </c>
      <c r="Z8" s="136">
        <f>$C8*VLOOKUP($A8,'Non-energy Multiplier'!$A$1:$AQ$44,COLUMN('Non-energy Multiplier'!Z$1),0)</f>
        <v>0</v>
      </c>
      <c r="AA8" s="136">
        <f>$C8*VLOOKUP($A8,'Non-energy Multiplier'!$A$1:$AQ$44,COLUMN('Non-energy Multiplier'!AA$1),0)</f>
        <v>0</v>
      </c>
      <c r="AB8" s="136">
        <f>$C8*VLOOKUP($A8,'Non-energy Multiplier'!$A$1:$AQ$44,COLUMN('Non-energy Multiplier'!AB$1),0)</f>
        <v>0</v>
      </c>
      <c r="AC8" s="136">
        <f>$C8*VLOOKUP($A8,'Non-energy Multiplier'!$A$1:$AQ$44,COLUMN('Non-energy Multiplier'!AC$1),0)</f>
        <v>0</v>
      </c>
      <c r="AD8" s="136">
        <f>$C8*VLOOKUP($A8,'Non-energy Multiplier'!$A$1:$AQ$44,COLUMN('Non-energy Multiplier'!AD$1),0)</f>
        <v>0</v>
      </c>
      <c r="AE8" s="136">
        <f>$C8*VLOOKUP($A8,'Non-energy Multiplier'!$A$1:$AQ$44,COLUMN('Non-energy Multiplier'!AE$1),0)</f>
        <v>0</v>
      </c>
      <c r="AF8" s="136">
        <f>$C8*VLOOKUP($A8,'Non-energy Multiplier'!$A$1:$AQ$44,COLUMN('Non-energy Multiplier'!AF$1),0)</f>
        <v>0</v>
      </c>
      <c r="AG8" s="136">
        <f>$C8*VLOOKUP($A8,'Non-energy Multiplier'!$A$1:$AQ$44,COLUMN('Non-energy Multiplier'!AG$1),0)</f>
        <v>0</v>
      </c>
      <c r="AH8" s="136">
        <f>$C8*VLOOKUP($A8,'Non-energy Multiplier'!$A$1:$AQ$44,COLUMN('Non-energy Multiplier'!AH$1),0)</f>
        <v>0</v>
      </c>
      <c r="AI8" s="136">
        <f>$C8*VLOOKUP($A8,'Non-energy Multiplier'!$A$1:$AQ$44,COLUMN('Non-energy Multiplier'!AI$1),0)</f>
        <v>0</v>
      </c>
      <c r="AJ8" s="136">
        <f>$C8*VLOOKUP($A8,'Non-energy Multiplier'!$A$1:$AQ$44,COLUMN('Non-energy Multiplier'!AJ$1),0)</f>
        <v>0</v>
      </c>
      <c r="AK8" s="136">
        <f>$C8*VLOOKUP($A8,'Non-energy Multiplier'!$A$1:$AQ$44,COLUMN('Non-energy Multiplier'!AK$1),0)</f>
        <v>0</v>
      </c>
      <c r="AL8" s="136">
        <f>$C8*VLOOKUP($A8,'Non-energy Multiplier'!$A$1:$AQ$44,COLUMN('Non-energy Multiplier'!AL$1),0)</f>
        <v>0</v>
      </c>
      <c r="AM8" s="136">
        <f>$C8*VLOOKUP($A8,'Non-energy Multiplier'!$A$1:$AQ$44,COLUMN('Non-energy Multiplier'!AM$1),0)</f>
        <v>0</v>
      </c>
      <c r="AN8" s="136">
        <f>$C8*VLOOKUP($A8,'Non-energy Multiplier'!$A$1:$AQ$44,COLUMN('Non-energy Multiplier'!AN$1),0)</f>
        <v>0</v>
      </c>
      <c r="AO8" s="136">
        <f>$C8*VLOOKUP($A8,'Non-energy Multiplier'!$A$1:$AQ$44,COLUMN('Non-energy Multiplier'!AO$1),0)</f>
        <v>0</v>
      </c>
      <c r="AP8" s="136">
        <f>$C8*VLOOKUP($A8,'Non-energy Multiplier'!$A$1:$AQ$44,COLUMN('Non-energy Multiplier'!AP$1),0)</f>
        <v>0</v>
      </c>
      <c r="AQ8" s="136">
        <f>$C8*VLOOKUP($A8,'Non-energy Multiplier'!$A$1:$AQ$44,COLUMN('Non-energy Multiplier'!AQ$1),0)</f>
        <v>0</v>
      </c>
      <c r="AR8" s="136" t="str">
        <f>VLOOKUP($A8,'Sector Match'!$A$1:$B$43,2,0)</f>
        <v>Mining Support Service Activities 09</v>
      </c>
    </row>
    <row r="9" spans="1:44" x14ac:dyDescent="0.2">
      <c r="A9" s="12" t="s">
        <v>8</v>
      </c>
      <c r="B9" s="136">
        <f>'Non-energy Use 2019'!H121</f>
        <v>0</v>
      </c>
      <c r="C9" s="136">
        <f>'Non-energy Use 2020'!H121</f>
        <v>0</v>
      </c>
      <c r="D9" s="136">
        <f>$C9*VLOOKUP($A9,'Non-energy Multiplier'!$A$1:$AQ$44,COLUMN('Non-energy Multiplier'!D$1),0)</f>
        <v>0</v>
      </c>
      <c r="E9" s="136">
        <f>$C9*VLOOKUP($A9,'Non-energy Multiplier'!$A$1:$AQ$44,COLUMN('Non-energy Multiplier'!E$1),0)</f>
        <v>0</v>
      </c>
      <c r="F9" s="136">
        <f>$C9*VLOOKUP($A9,'Non-energy Multiplier'!$A$1:$AQ$44,COLUMN('Non-energy Multiplier'!F$1),0)</f>
        <v>0</v>
      </c>
      <c r="G9" s="136">
        <f>$C9*VLOOKUP($A9,'Non-energy Multiplier'!$A$1:$AQ$44,COLUMN('Non-energy Multiplier'!G$1),0)</f>
        <v>0</v>
      </c>
      <c r="H9" s="136">
        <f>$C9*VLOOKUP($A9,'Non-energy Multiplier'!$A$1:$AQ$44,COLUMN('Non-energy Multiplier'!H$1),0)</f>
        <v>0</v>
      </c>
      <c r="I9" s="136">
        <f>$C9*VLOOKUP($A9,'Non-energy Multiplier'!$A$1:$AQ$44,COLUMN('Non-energy Multiplier'!I$1),0)</f>
        <v>0</v>
      </c>
      <c r="J9" s="136">
        <f>$C9*VLOOKUP($A9,'Non-energy Multiplier'!$A$1:$AQ$44,COLUMN('Non-energy Multiplier'!J$1),0)</f>
        <v>0</v>
      </c>
      <c r="K9" s="136">
        <f>$C9*VLOOKUP($A9,'Non-energy Multiplier'!$A$1:$AQ$44,COLUMN('Non-energy Multiplier'!K$1),0)</f>
        <v>0</v>
      </c>
      <c r="L9" s="136">
        <f>$C9*VLOOKUP($A9,'Non-energy Multiplier'!$A$1:$AQ$44,COLUMN('Non-energy Multiplier'!L$1),0)</f>
        <v>0</v>
      </c>
      <c r="M9" s="136">
        <f>$C9*VLOOKUP($A9,'Non-energy Multiplier'!$A$1:$AQ$44,COLUMN('Non-energy Multiplier'!M$1),0)</f>
        <v>0</v>
      </c>
      <c r="N9" s="136">
        <f>$C9*VLOOKUP($A9,'Non-energy Multiplier'!$A$1:$AQ$44,COLUMN('Non-energy Multiplier'!N$1),0)</f>
        <v>0</v>
      </c>
      <c r="O9" s="136">
        <f>$C9*VLOOKUP($A9,'Non-energy Multiplier'!$A$1:$AQ$44,COLUMN('Non-energy Multiplier'!O$1),0)</f>
        <v>0</v>
      </c>
      <c r="P9" s="136">
        <f>$C9*VLOOKUP($A9,'Non-energy Multiplier'!$A$1:$AQ$44,COLUMN('Non-energy Multiplier'!P$1),0)</f>
        <v>0</v>
      </c>
      <c r="Q9" s="136">
        <f>$C9*VLOOKUP($A9,'Non-energy Multiplier'!$A$1:$AQ$44,COLUMN('Non-energy Multiplier'!Q$1),0)</f>
        <v>0</v>
      </c>
      <c r="R9" s="136">
        <f>$C9*VLOOKUP($A9,'Non-energy Multiplier'!$A$1:$AQ$44,COLUMN('Non-energy Multiplier'!R$1),0)</f>
        <v>0</v>
      </c>
      <c r="S9" s="136">
        <f>$C9*VLOOKUP($A9,'Non-energy Multiplier'!$A$1:$AQ$44,COLUMN('Non-energy Multiplier'!S$1),0)</f>
        <v>0</v>
      </c>
      <c r="T9" s="136">
        <f>$C9*VLOOKUP($A9,'Non-energy Multiplier'!$A$1:$AQ$44,COLUMN('Non-energy Multiplier'!T$1),0)</f>
        <v>0</v>
      </c>
      <c r="U9" s="136">
        <f>$C9*VLOOKUP($A9,'Non-energy Multiplier'!$A$1:$AQ$44,COLUMN('Non-energy Multiplier'!U$1),0)</f>
        <v>0</v>
      </c>
      <c r="V9" s="136">
        <f>$C9*VLOOKUP($A9,'Non-energy Multiplier'!$A$1:$AQ$44,COLUMN('Non-energy Multiplier'!V$1),0)</f>
        <v>0</v>
      </c>
      <c r="W9" s="136">
        <f>$C9*VLOOKUP($A9,'Non-energy Multiplier'!$A$1:$AQ$44,COLUMN('Non-energy Multiplier'!W$1),0)</f>
        <v>0</v>
      </c>
      <c r="X9" s="136">
        <f>$C9*VLOOKUP($A9,'Non-energy Multiplier'!$A$1:$AQ$44,COLUMN('Non-energy Multiplier'!X$1),0)</f>
        <v>0</v>
      </c>
      <c r="Y9" s="136">
        <f>$C9*VLOOKUP($A9,'Non-energy Multiplier'!$A$1:$AQ$44,COLUMN('Non-energy Multiplier'!Y$1),0)</f>
        <v>0</v>
      </c>
      <c r="Z9" s="136">
        <f>$C9*VLOOKUP($A9,'Non-energy Multiplier'!$A$1:$AQ$44,COLUMN('Non-energy Multiplier'!Z$1),0)</f>
        <v>0</v>
      </c>
      <c r="AA9" s="136">
        <f>$C9*VLOOKUP($A9,'Non-energy Multiplier'!$A$1:$AQ$44,COLUMN('Non-energy Multiplier'!AA$1),0)</f>
        <v>0</v>
      </c>
      <c r="AB9" s="136">
        <f>$C9*VLOOKUP($A9,'Non-energy Multiplier'!$A$1:$AQ$44,COLUMN('Non-energy Multiplier'!AB$1),0)</f>
        <v>0</v>
      </c>
      <c r="AC9" s="136">
        <f>$C9*VLOOKUP($A9,'Non-energy Multiplier'!$A$1:$AQ$44,COLUMN('Non-energy Multiplier'!AC$1),0)</f>
        <v>0</v>
      </c>
      <c r="AD9" s="136">
        <f>$C9*VLOOKUP($A9,'Non-energy Multiplier'!$A$1:$AQ$44,COLUMN('Non-energy Multiplier'!AD$1),0)</f>
        <v>0</v>
      </c>
      <c r="AE9" s="136">
        <f>$C9*VLOOKUP($A9,'Non-energy Multiplier'!$A$1:$AQ$44,COLUMN('Non-energy Multiplier'!AE$1),0)</f>
        <v>0</v>
      </c>
      <c r="AF9" s="136">
        <f>$C9*VLOOKUP($A9,'Non-energy Multiplier'!$A$1:$AQ$44,COLUMN('Non-energy Multiplier'!AF$1),0)</f>
        <v>0</v>
      </c>
      <c r="AG9" s="136">
        <f>$C9*VLOOKUP($A9,'Non-energy Multiplier'!$A$1:$AQ$44,COLUMN('Non-energy Multiplier'!AG$1),0)</f>
        <v>0</v>
      </c>
      <c r="AH9" s="136">
        <f>$C9*VLOOKUP($A9,'Non-energy Multiplier'!$A$1:$AQ$44,COLUMN('Non-energy Multiplier'!AH$1),0)</f>
        <v>0</v>
      </c>
      <c r="AI9" s="136">
        <f>$C9*VLOOKUP($A9,'Non-energy Multiplier'!$A$1:$AQ$44,COLUMN('Non-energy Multiplier'!AI$1),0)</f>
        <v>0</v>
      </c>
      <c r="AJ9" s="136">
        <f>$C9*VLOOKUP($A9,'Non-energy Multiplier'!$A$1:$AQ$44,COLUMN('Non-energy Multiplier'!AJ$1),0)</f>
        <v>0</v>
      </c>
      <c r="AK9" s="136">
        <f>$C9*VLOOKUP($A9,'Non-energy Multiplier'!$A$1:$AQ$44,COLUMN('Non-energy Multiplier'!AK$1),0)</f>
        <v>0</v>
      </c>
      <c r="AL9" s="136">
        <f>$C9*VLOOKUP($A9,'Non-energy Multiplier'!$A$1:$AQ$44,COLUMN('Non-energy Multiplier'!AL$1),0)</f>
        <v>0</v>
      </c>
      <c r="AM9" s="136">
        <f>$C9*VLOOKUP($A9,'Non-energy Multiplier'!$A$1:$AQ$44,COLUMN('Non-energy Multiplier'!AM$1),0)</f>
        <v>0</v>
      </c>
      <c r="AN9" s="136">
        <f>$C9*VLOOKUP($A9,'Non-energy Multiplier'!$A$1:$AQ$44,COLUMN('Non-energy Multiplier'!AN$1),0)</f>
        <v>0</v>
      </c>
      <c r="AO9" s="136">
        <f>$C9*VLOOKUP($A9,'Non-energy Multiplier'!$A$1:$AQ$44,COLUMN('Non-energy Multiplier'!AO$1),0)</f>
        <v>0</v>
      </c>
      <c r="AP9" s="136">
        <f>$C9*VLOOKUP($A9,'Non-energy Multiplier'!$A$1:$AQ$44,COLUMN('Non-energy Multiplier'!AP$1),0)</f>
        <v>0</v>
      </c>
      <c r="AQ9" s="136">
        <f>$C9*VLOOKUP($A9,'Non-energy Multiplier'!$A$1:$AQ$44,COLUMN('Non-energy Multiplier'!AQ$1),0)</f>
        <v>0</v>
      </c>
      <c r="AR9" s="136" t="str">
        <f>VLOOKUP($A9,'Sector Match'!$A$1:$B$43,2,0)</f>
        <v>Mining Support Service Activities 09</v>
      </c>
    </row>
    <row r="10" spans="1:44" x14ac:dyDescent="0.2">
      <c r="A10" s="12" t="s">
        <v>9</v>
      </c>
      <c r="B10" s="136">
        <f>'Non-energy Use 2019'!H122</f>
        <v>0</v>
      </c>
      <c r="C10" s="136">
        <f>'Non-energy Use 2020'!H122</f>
        <v>0</v>
      </c>
      <c r="D10" s="136">
        <f>$C10*VLOOKUP($A10,'Non-energy Multiplier'!$A$1:$AQ$44,COLUMN('Non-energy Multiplier'!D$1),0)</f>
        <v>0</v>
      </c>
      <c r="E10" s="136">
        <f>$C10*VLOOKUP($A10,'Non-energy Multiplier'!$A$1:$AQ$44,COLUMN('Non-energy Multiplier'!E$1),0)</f>
        <v>0</v>
      </c>
      <c r="F10" s="136">
        <f>$C10*VLOOKUP($A10,'Non-energy Multiplier'!$A$1:$AQ$44,COLUMN('Non-energy Multiplier'!F$1),0)</f>
        <v>0</v>
      </c>
      <c r="G10" s="136">
        <f>$C10*VLOOKUP($A10,'Non-energy Multiplier'!$A$1:$AQ$44,COLUMN('Non-energy Multiplier'!G$1),0)</f>
        <v>0</v>
      </c>
      <c r="H10" s="136">
        <f>$C10*VLOOKUP($A10,'Non-energy Multiplier'!$A$1:$AQ$44,COLUMN('Non-energy Multiplier'!H$1),0)</f>
        <v>0</v>
      </c>
      <c r="I10" s="136">
        <f>$C10*VLOOKUP($A10,'Non-energy Multiplier'!$A$1:$AQ$44,COLUMN('Non-energy Multiplier'!I$1),0)</f>
        <v>0</v>
      </c>
      <c r="J10" s="136">
        <f>$C10*VLOOKUP($A10,'Non-energy Multiplier'!$A$1:$AQ$44,COLUMN('Non-energy Multiplier'!J$1),0)</f>
        <v>0</v>
      </c>
      <c r="K10" s="136">
        <f>$C10*VLOOKUP($A10,'Non-energy Multiplier'!$A$1:$AQ$44,COLUMN('Non-energy Multiplier'!K$1),0)</f>
        <v>0</v>
      </c>
      <c r="L10" s="136">
        <f>$C10*VLOOKUP($A10,'Non-energy Multiplier'!$A$1:$AQ$44,COLUMN('Non-energy Multiplier'!L$1),0)</f>
        <v>0</v>
      </c>
      <c r="M10" s="136">
        <f>$C10*VLOOKUP($A10,'Non-energy Multiplier'!$A$1:$AQ$44,COLUMN('Non-energy Multiplier'!M$1),0)</f>
        <v>0</v>
      </c>
      <c r="N10" s="136">
        <f>$C10*VLOOKUP($A10,'Non-energy Multiplier'!$A$1:$AQ$44,COLUMN('Non-energy Multiplier'!N$1),0)</f>
        <v>0</v>
      </c>
      <c r="O10" s="136">
        <f>$C10*VLOOKUP($A10,'Non-energy Multiplier'!$A$1:$AQ$44,COLUMN('Non-energy Multiplier'!O$1),0)</f>
        <v>0</v>
      </c>
      <c r="P10" s="136">
        <f>$C10*VLOOKUP($A10,'Non-energy Multiplier'!$A$1:$AQ$44,COLUMN('Non-energy Multiplier'!P$1),0)</f>
        <v>0</v>
      </c>
      <c r="Q10" s="136">
        <f>$C10*VLOOKUP($A10,'Non-energy Multiplier'!$A$1:$AQ$44,COLUMN('Non-energy Multiplier'!Q$1),0)</f>
        <v>0</v>
      </c>
      <c r="R10" s="136">
        <f>$C10*VLOOKUP($A10,'Non-energy Multiplier'!$A$1:$AQ$44,COLUMN('Non-energy Multiplier'!R$1),0)</f>
        <v>0</v>
      </c>
      <c r="S10" s="136">
        <f>$C10*VLOOKUP($A10,'Non-energy Multiplier'!$A$1:$AQ$44,COLUMN('Non-energy Multiplier'!S$1),0)</f>
        <v>0</v>
      </c>
      <c r="T10" s="136">
        <f>$C10*VLOOKUP($A10,'Non-energy Multiplier'!$A$1:$AQ$44,COLUMN('Non-energy Multiplier'!T$1),0)</f>
        <v>0</v>
      </c>
      <c r="U10" s="136">
        <f>$C10*VLOOKUP($A10,'Non-energy Multiplier'!$A$1:$AQ$44,COLUMN('Non-energy Multiplier'!U$1),0)</f>
        <v>0</v>
      </c>
      <c r="V10" s="136">
        <f>$C10*VLOOKUP($A10,'Non-energy Multiplier'!$A$1:$AQ$44,COLUMN('Non-energy Multiplier'!V$1),0)</f>
        <v>0</v>
      </c>
      <c r="W10" s="136">
        <f>$C10*VLOOKUP($A10,'Non-energy Multiplier'!$A$1:$AQ$44,COLUMN('Non-energy Multiplier'!W$1),0)</f>
        <v>0</v>
      </c>
      <c r="X10" s="136">
        <f>$C10*VLOOKUP($A10,'Non-energy Multiplier'!$A$1:$AQ$44,COLUMN('Non-energy Multiplier'!X$1),0)</f>
        <v>0</v>
      </c>
      <c r="Y10" s="136">
        <f>$C10*VLOOKUP($A10,'Non-energy Multiplier'!$A$1:$AQ$44,COLUMN('Non-energy Multiplier'!Y$1),0)</f>
        <v>0</v>
      </c>
      <c r="Z10" s="136">
        <f>$C10*VLOOKUP($A10,'Non-energy Multiplier'!$A$1:$AQ$44,COLUMN('Non-energy Multiplier'!Z$1),0)</f>
        <v>0</v>
      </c>
      <c r="AA10" s="136">
        <f>$C10*VLOOKUP($A10,'Non-energy Multiplier'!$A$1:$AQ$44,COLUMN('Non-energy Multiplier'!AA$1),0)</f>
        <v>0</v>
      </c>
      <c r="AB10" s="136">
        <f>$C10*VLOOKUP($A10,'Non-energy Multiplier'!$A$1:$AQ$44,COLUMN('Non-energy Multiplier'!AB$1),0)</f>
        <v>0</v>
      </c>
      <c r="AC10" s="136">
        <f>$C10*VLOOKUP($A10,'Non-energy Multiplier'!$A$1:$AQ$44,COLUMN('Non-energy Multiplier'!AC$1),0)</f>
        <v>0</v>
      </c>
      <c r="AD10" s="136">
        <f>$C10*VLOOKUP($A10,'Non-energy Multiplier'!$A$1:$AQ$44,COLUMN('Non-energy Multiplier'!AD$1),0)</f>
        <v>0</v>
      </c>
      <c r="AE10" s="136">
        <f>$C10*VLOOKUP($A10,'Non-energy Multiplier'!$A$1:$AQ$44,COLUMN('Non-energy Multiplier'!AE$1),0)</f>
        <v>0</v>
      </c>
      <c r="AF10" s="136">
        <f>$C10*VLOOKUP($A10,'Non-energy Multiplier'!$A$1:$AQ$44,COLUMN('Non-energy Multiplier'!AF$1),0)</f>
        <v>0</v>
      </c>
      <c r="AG10" s="136">
        <f>$C10*VLOOKUP($A10,'Non-energy Multiplier'!$A$1:$AQ$44,COLUMN('Non-energy Multiplier'!AG$1),0)</f>
        <v>0</v>
      </c>
      <c r="AH10" s="136">
        <f>$C10*VLOOKUP($A10,'Non-energy Multiplier'!$A$1:$AQ$44,COLUMN('Non-energy Multiplier'!AH$1),0)</f>
        <v>0</v>
      </c>
      <c r="AI10" s="136">
        <f>$C10*VLOOKUP($A10,'Non-energy Multiplier'!$A$1:$AQ$44,COLUMN('Non-energy Multiplier'!AI$1),0)</f>
        <v>0</v>
      </c>
      <c r="AJ10" s="136">
        <f>$C10*VLOOKUP($A10,'Non-energy Multiplier'!$A$1:$AQ$44,COLUMN('Non-energy Multiplier'!AJ$1),0)</f>
        <v>0</v>
      </c>
      <c r="AK10" s="136">
        <f>$C10*VLOOKUP($A10,'Non-energy Multiplier'!$A$1:$AQ$44,COLUMN('Non-energy Multiplier'!AK$1),0)</f>
        <v>0</v>
      </c>
      <c r="AL10" s="136">
        <f>$C10*VLOOKUP($A10,'Non-energy Multiplier'!$A$1:$AQ$44,COLUMN('Non-energy Multiplier'!AL$1),0)</f>
        <v>0</v>
      </c>
      <c r="AM10" s="136">
        <f>$C10*VLOOKUP($A10,'Non-energy Multiplier'!$A$1:$AQ$44,COLUMN('Non-energy Multiplier'!AM$1),0)</f>
        <v>0</v>
      </c>
      <c r="AN10" s="136">
        <f>$C10*VLOOKUP($A10,'Non-energy Multiplier'!$A$1:$AQ$44,COLUMN('Non-energy Multiplier'!AN$1),0)</f>
        <v>0</v>
      </c>
      <c r="AO10" s="136">
        <f>$C10*VLOOKUP($A10,'Non-energy Multiplier'!$A$1:$AQ$44,COLUMN('Non-energy Multiplier'!AO$1),0)</f>
        <v>0</v>
      </c>
      <c r="AP10" s="136">
        <f>$C10*VLOOKUP($A10,'Non-energy Multiplier'!$A$1:$AQ$44,COLUMN('Non-energy Multiplier'!AP$1),0)</f>
        <v>0</v>
      </c>
      <c r="AQ10" s="136">
        <f>$C10*VLOOKUP($A10,'Non-energy Multiplier'!$A$1:$AQ$44,COLUMN('Non-energy Multiplier'!AQ$1),0)</f>
        <v>0</v>
      </c>
      <c r="AR10" s="136" t="str">
        <f>VLOOKUP($A10,'Sector Match'!$A$1:$B$43,2,0)</f>
        <v>food beverage and tobacco 10T12</v>
      </c>
    </row>
    <row r="11" spans="1:44" x14ac:dyDescent="0.2">
      <c r="A11" s="12" t="s">
        <v>10</v>
      </c>
      <c r="B11" s="136">
        <f>'Non-energy Use 2019'!H123</f>
        <v>0</v>
      </c>
      <c r="C11" s="136">
        <f>'Non-energy Use 2020'!H123</f>
        <v>0</v>
      </c>
      <c r="D11" s="136">
        <f>$C11*VLOOKUP($A11,'Non-energy Multiplier'!$A$1:$AQ$44,COLUMN('Non-energy Multiplier'!D$1),0)</f>
        <v>0</v>
      </c>
      <c r="E11" s="136">
        <f>$C11*VLOOKUP($A11,'Non-energy Multiplier'!$A$1:$AQ$44,COLUMN('Non-energy Multiplier'!E$1),0)</f>
        <v>0</v>
      </c>
      <c r="F11" s="136">
        <f>$C11*VLOOKUP($A11,'Non-energy Multiplier'!$A$1:$AQ$44,COLUMN('Non-energy Multiplier'!F$1),0)</f>
        <v>0</v>
      </c>
      <c r="G11" s="136">
        <f>$C11*VLOOKUP($A11,'Non-energy Multiplier'!$A$1:$AQ$44,COLUMN('Non-energy Multiplier'!G$1),0)</f>
        <v>0</v>
      </c>
      <c r="H11" s="136">
        <f>$C11*VLOOKUP($A11,'Non-energy Multiplier'!$A$1:$AQ$44,COLUMN('Non-energy Multiplier'!H$1),0)</f>
        <v>0</v>
      </c>
      <c r="I11" s="136">
        <f>$C11*VLOOKUP($A11,'Non-energy Multiplier'!$A$1:$AQ$44,COLUMN('Non-energy Multiplier'!I$1),0)</f>
        <v>0</v>
      </c>
      <c r="J11" s="136">
        <f>$C11*VLOOKUP($A11,'Non-energy Multiplier'!$A$1:$AQ$44,COLUMN('Non-energy Multiplier'!J$1),0)</f>
        <v>0</v>
      </c>
      <c r="K11" s="136">
        <f>$C11*VLOOKUP($A11,'Non-energy Multiplier'!$A$1:$AQ$44,COLUMN('Non-energy Multiplier'!K$1),0)</f>
        <v>0</v>
      </c>
      <c r="L11" s="136">
        <f>$C11*VLOOKUP($A11,'Non-energy Multiplier'!$A$1:$AQ$44,COLUMN('Non-energy Multiplier'!L$1),0)</f>
        <v>0</v>
      </c>
      <c r="M11" s="136">
        <f>$C11*VLOOKUP($A11,'Non-energy Multiplier'!$A$1:$AQ$44,COLUMN('Non-energy Multiplier'!M$1),0)</f>
        <v>0</v>
      </c>
      <c r="N11" s="136">
        <f>$C11*VLOOKUP($A11,'Non-energy Multiplier'!$A$1:$AQ$44,COLUMN('Non-energy Multiplier'!N$1),0)</f>
        <v>0</v>
      </c>
      <c r="O11" s="136">
        <f>$C11*VLOOKUP($A11,'Non-energy Multiplier'!$A$1:$AQ$44,COLUMN('Non-energy Multiplier'!O$1),0)</f>
        <v>0</v>
      </c>
      <c r="P11" s="136">
        <f>$C11*VLOOKUP($A11,'Non-energy Multiplier'!$A$1:$AQ$44,COLUMN('Non-energy Multiplier'!P$1),0)</f>
        <v>0</v>
      </c>
      <c r="Q11" s="136">
        <f>$C11*VLOOKUP($A11,'Non-energy Multiplier'!$A$1:$AQ$44,COLUMN('Non-energy Multiplier'!Q$1),0)</f>
        <v>0</v>
      </c>
      <c r="R11" s="136">
        <f>$C11*VLOOKUP($A11,'Non-energy Multiplier'!$A$1:$AQ$44,COLUMN('Non-energy Multiplier'!R$1),0)</f>
        <v>0</v>
      </c>
      <c r="S11" s="136">
        <f>$C11*VLOOKUP($A11,'Non-energy Multiplier'!$A$1:$AQ$44,COLUMN('Non-energy Multiplier'!S$1),0)</f>
        <v>0</v>
      </c>
      <c r="T11" s="136">
        <f>$C11*VLOOKUP($A11,'Non-energy Multiplier'!$A$1:$AQ$44,COLUMN('Non-energy Multiplier'!T$1),0)</f>
        <v>0</v>
      </c>
      <c r="U11" s="136">
        <f>$C11*VLOOKUP($A11,'Non-energy Multiplier'!$A$1:$AQ$44,COLUMN('Non-energy Multiplier'!U$1),0)</f>
        <v>0</v>
      </c>
      <c r="V11" s="136">
        <f>$C11*VLOOKUP($A11,'Non-energy Multiplier'!$A$1:$AQ$44,COLUMN('Non-energy Multiplier'!V$1),0)</f>
        <v>0</v>
      </c>
      <c r="W11" s="136">
        <f>$C11*VLOOKUP($A11,'Non-energy Multiplier'!$A$1:$AQ$44,COLUMN('Non-energy Multiplier'!W$1),0)</f>
        <v>0</v>
      </c>
      <c r="X11" s="136">
        <f>$C11*VLOOKUP($A11,'Non-energy Multiplier'!$A$1:$AQ$44,COLUMN('Non-energy Multiplier'!X$1),0)</f>
        <v>0</v>
      </c>
      <c r="Y11" s="136">
        <f>$C11*VLOOKUP($A11,'Non-energy Multiplier'!$A$1:$AQ$44,COLUMN('Non-energy Multiplier'!Y$1),0)</f>
        <v>0</v>
      </c>
      <c r="Z11" s="136">
        <f>$C11*VLOOKUP($A11,'Non-energy Multiplier'!$A$1:$AQ$44,COLUMN('Non-energy Multiplier'!Z$1),0)</f>
        <v>0</v>
      </c>
      <c r="AA11" s="136">
        <f>$C11*VLOOKUP($A11,'Non-energy Multiplier'!$A$1:$AQ$44,COLUMN('Non-energy Multiplier'!AA$1),0)</f>
        <v>0</v>
      </c>
      <c r="AB11" s="136">
        <f>$C11*VLOOKUP($A11,'Non-energy Multiplier'!$A$1:$AQ$44,COLUMN('Non-energy Multiplier'!AB$1),0)</f>
        <v>0</v>
      </c>
      <c r="AC11" s="136">
        <f>$C11*VLOOKUP($A11,'Non-energy Multiplier'!$A$1:$AQ$44,COLUMN('Non-energy Multiplier'!AC$1),0)</f>
        <v>0</v>
      </c>
      <c r="AD11" s="136">
        <f>$C11*VLOOKUP($A11,'Non-energy Multiplier'!$A$1:$AQ$44,COLUMN('Non-energy Multiplier'!AD$1),0)</f>
        <v>0</v>
      </c>
      <c r="AE11" s="136">
        <f>$C11*VLOOKUP($A11,'Non-energy Multiplier'!$A$1:$AQ$44,COLUMN('Non-energy Multiplier'!AE$1),0)</f>
        <v>0</v>
      </c>
      <c r="AF11" s="136">
        <f>$C11*VLOOKUP($A11,'Non-energy Multiplier'!$A$1:$AQ$44,COLUMN('Non-energy Multiplier'!AF$1),0)</f>
        <v>0</v>
      </c>
      <c r="AG11" s="136">
        <f>$C11*VLOOKUP($A11,'Non-energy Multiplier'!$A$1:$AQ$44,COLUMN('Non-energy Multiplier'!AG$1),0)</f>
        <v>0</v>
      </c>
      <c r="AH11" s="136">
        <f>$C11*VLOOKUP($A11,'Non-energy Multiplier'!$A$1:$AQ$44,COLUMN('Non-energy Multiplier'!AH$1),0)</f>
        <v>0</v>
      </c>
      <c r="AI11" s="136">
        <f>$C11*VLOOKUP($A11,'Non-energy Multiplier'!$A$1:$AQ$44,COLUMN('Non-energy Multiplier'!AI$1),0)</f>
        <v>0</v>
      </c>
      <c r="AJ11" s="136">
        <f>$C11*VLOOKUP($A11,'Non-energy Multiplier'!$A$1:$AQ$44,COLUMN('Non-energy Multiplier'!AJ$1),0)</f>
        <v>0</v>
      </c>
      <c r="AK11" s="136">
        <f>$C11*VLOOKUP($A11,'Non-energy Multiplier'!$A$1:$AQ$44,COLUMN('Non-energy Multiplier'!AK$1),0)</f>
        <v>0</v>
      </c>
      <c r="AL11" s="136">
        <f>$C11*VLOOKUP($A11,'Non-energy Multiplier'!$A$1:$AQ$44,COLUMN('Non-energy Multiplier'!AL$1),0)</f>
        <v>0</v>
      </c>
      <c r="AM11" s="136">
        <f>$C11*VLOOKUP($A11,'Non-energy Multiplier'!$A$1:$AQ$44,COLUMN('Non-energy Multiplier'!AM$1),0)</f>
        <v>0</v>
      </c>
      <c r="AN11" s="136">
        <f>$C11*VLOOKUP($A11,'Non-energy Multiplier'!$A$1:$AQ$44,COLUMN('Non-energy Multiplier'!AN$1),0)</f>
        <v>0</v>
      </c>
      <c r="AO11" s="136">
        <f>$C11*VLOOKUP($A11,'Non-energy Multiplier'!$A$1:$AQ$44,COLUMN('Non-energy Multiplier'!AO$1),0)</f>
        <v>0</v>
      </c>
      <c r="AP11" s="136">
        <f>$C11*VLOOKUP($A11,'Non-energy Multiplier'!$A$1:$AQ$44,COLUMN('Non-energy Multiplier'!AP$1),0)</f>
        <v>0</v>
      </c>
      <c r="AQ11" s="136">
        <f>$C11*VLOOKUP($A11,'Non-energy Multiplier'!$A$1:$AQ$44,COLUMN('Non-energy Multiplier'!AQ$1),0)</f>
        <v>0</v>
      </c>
      <c r="AR11" s="136" t="str">
        <f>VLOOKUP($A11,'Sector Match'!$A$1:$B$43,2,0)</f>
        <v>food beverage and tobacco 10T12</v>
      </c>
    </row>
    <row r="12" spans="1:44" x14ac:dyDescent="0.2">
      <c r="A12" s="12" t="s">
        <v>11</v>
      </c>
      <c r="B12" s="136">
        <f>'Non-energy Use 2019'!H124</f>
        <v>0</v>
      </c>
      <c r="C12" s="136">
        <f>'Non-energy Use 2020'!H124</f>
        <v>0</v>
      </c>
      <c r="D12" s="136">
        <f>$C12*VLOOKUP($A12,'Non-energy Multiplier'!$A$1:$AQ$44,COLUMN('Non-energy Multiplier'!D$1),0)</f>
        <v>0</v>
      </c>
      <c r="E12" s="136">
        <f>$C12*VLOOKUP($A12,'Non-energy Multiplier'!$A$1:$AQ$44,COLUMN('Non-energy Multiplier'!E$1),0)</f>
        <v>0</v>
      </c>
      <c r="F12" s="136">
        <f>$C12*VLOOKUP($A12,'Non-energy Multiplier'!$A$1:$AQ$44,COLUMN('Non-energy Multiplier'!F$1),0)</f>
        <v>0</v>
      </c>
      <c r="G12" s="136">
        <f>$C12*VLOOKUP($A12,'Non-energy Multiplier'!$A$1:$AQ$44,COLUMN('Non-energy Multiplier'!G$1),0)</f>
        <v>0</v>
      </c>
      <c r="H12" s="136">
        <f>$C12*VLOOKUP($A12,'Non-energy Multiplier'!$A$1:$AQ$44,COLUMN('Non-energy Multiplier'!H$1),0)</f>
        <v>0</v>
      </c>
      <c r="I12" s="136">
        <f>$C12*VLOOKUP($A12,'Non-energy Multiplier'!$A$1:$AQ$44,COLUMN('Non-energy Multiplier'!I$1),0)</f>
        <v>0</v>
      </c>
      <c r="J12" s="136">
        <f>$C12*VLOOKUP($A12,'Non-energy Multiplier'!$A$1:$AQ$44,COLUMN('Non-energy Multiplier'!J$1),0)</f>
        <v>0</v>
      </c>
      <c r="K12" s="136">
        <f>$C12*VLOOKUP($A12,'Non-energy Multiplier'!$A$1:$AQ$44,COLUMN('Non-energy Multiplier'!K$1),0)</f>
        <v>0</v>
      </c>
      <c r="L12" s="136">
        <f>$C12*VLOOKUP($A12,'Non-energy Multiplier'!$A$1:$AQ$44,COLUMN('Non-energy Multiplier'!L$1),0)</f>
        <v>0</v>
      </c>
      <c r="M12" s="136">
        <f>$C12*VLOOKUP($A12,'Non-energy Multiplier'!$A$1:$AQ$44,COLUMN('Non-energy Multiplier'!M$1),0)</f>
        <v>0</v>
      </c>
      <c r="N12" s="136">
        <f>$C12*VLOOKUP($A12,'Non-energy Multiplier'!$A$1:$AQ$44,COLUMN('Non-energy Multiplier'!N$1),0)</f>
        <v>0</v>
      </c>
      <c r="O12" s="136">
        <f>$C12*VLOOKUP($A12,'Non-energy Multiplier'!$A$1:$AQ$44,COLUMN('Non-energy Multiplier'!O$1),0)</f>
        <v>0</v>
      </c>
      <c r="P12" s="136">
        <f>$C12*VLOOKUP($A12,'Non-energy Multiplier'!$A$1:$AQ$44,COLUMN('Non-energy Multiplier'!P$1),0)</f>
        <v>0</v>
      </c>
      <c r="Q12" s="136">
        <f>$C12*VLOOKUP($A12,'Non-energy Multiplier'!$A$1:$AQ$44,COLUMN('Non-energy Multiplier'!Q$1),0)</f>
        <v>0</v>
      </c>
      <c r="R12" s="136">
        <f>$C12*VLOOKUP($A12,'Non-energy Multiplier'!$A$1:$AQ$44,COLUMN('Non-energy Multiplier'!R$1),0)</f>
        <v>0</v>
      </c>
      <c r="S12" s="136">
        <f>$C12*VLOOKUP($A12,'Non-energy Multiplier'!$A$1:$AQ$44,COLUMN('Non-energy Multiplier'!S$1),0)</f>
        <v>0</v>
      </c>
      <c r="T12" s="136">
        <f>$C12*VLOOKUP($A12,'Non-energy Multiplier'!$A$1:$AQ$44,COLUMN('Non-energy Multiplier'!T$1),0)</f>
        <v>0</v>
      </c>
      <c r="U12" s="136">
        <f>$C12*VLOOKUP($A12,'Non-energy Multiplier'!$A$1:$AQ$44,COLUMN('Non-energy Multiplier'!U$1),0)</f>
        <v>0</v>
      </c>
      <c r="V12" s="136">
        <f>$C12*VLOOKUP($A12,'Non-energy Multiplier'!$A$1:$AQ$44,COLUMN('Non-energy Multiplier'!V$1),0)</f>
        <v>0</v>
      </c>
      <c r="W12" s="136">
        <f>$C12*VLOOKUP($A12,'Non-energy Multiplier'!$A$1:$AQ$44,COLUMN('Non-energy Multiplier'!W$1),0)</f>
        <v>0</v>
      </c>
      <c r="X12" s="136">
        <f>$C12*VLOOKUP($A12,'Non-energy Multiplier'!$A$1:$AQ$44,COLUMN('Non-energy Multiplier'!X$1),0)</f>
        <v>0</v>
      </c>
      <c r="Y12" s="136">
        <f>$C12*VLOOKUP($A12,'Non-energy Multiplier'!$A$1:$AQ$44,COLUMN('Non-energy Multiplier'!Y$1),0)</f>
        <v>0</v>
      </c>
      <c r="Z12" s="136">
        <f>$C12*VLOOKUP($A12,'Non-energy Multiplier'!$A$1:$AQ$44,COLUMN('Non-energy Multiplier'!Z$1),0)</f>
        <v>0</v>
      </c>
      <c r="AA12" s="136">
        <f>$C12*VLOOKUP($A12,'Non-energy Multiplier'!$A$1:$AQ$44,COLUMN('Non-energy Multiplier'!AA$1),0)</f>
        <v>0</v>
      </c>
      <c r="AB12" s="136">
        <f>$C12*VLOOKUP($A12,'Non-energy Multiplier'!$A$1:$AQ$44,COLUMN('Non-energy Multiplier'!AB$1),0)</f>
        <v>0</v>
      </c>
      <c r="AC12" s="136">
        <f>$C12*VLOOKUP($A12,'Non-energy Multiplier'!$A$1:$AQ$44,COLUMN('Non-energy Multiplier'!AC$1),0)</f>
        <v>0</v>
      </c>
      <c r="AD12" s="136">
        <f>$C12*VLOOKUP($A12,'Non-energy Multiplier'!$A$1:$AQ$44,COLUMN('Non-energy Multiplier'!AD$1),0)</f>
        <v>0</v>
      </c>
      <c r="AE12" s="136">
        <f>$C12*VLOOKUP($A12,'Non-energy Multiplier'!$A$1:$AQ$44,COLUMN('Non-energy Multiplier'!AE$1),0)</f>
        <v>0</v>
      </c>
      <c r="AF12" s="136">
        <f>$C12*VLOOKUP($A12,'Non-energy Multiplier'!$A$1:$AQ$44,COLUMN('Non-energy Multiplier'!AF$1),0)</f>
        <v>0</v>
      </c>
      <c r="AG12" s="136">
        <f>$C12*VLOOKUP($A12,'Non-energy Multiplier'!$A$1:$AQ$44,COLUMN('Non-energy Multiplier'!AG$1),0)</f>
        <v>0</v>
      </c>
      <c r="AH12" s="136">
        <f>$C12*VLOOKUP($A12,'Non-energy Multiplier'!$A$1:$AQ$44,COLUMN('Non-energy Multiplier'!AH$1),0)</f>
        <v>0</v>
      </c>
      <c r="AI12" s="136">
        <f>$C12*VLOOKUP($A12,'Non-energy Multiplier'!$A$1:$AQ$44,COLUMN('Non-energy Multiplier'!AI$1),0)</f>
        <v>0</v>
      </c>
      <c r="AJ12" s="136">
        <f>$C12*VLOOKUP($A12,'Non-energy Multiplier'!$A$1:$AQ$44,COLUMN('Non-energy Multiplier'!AJ$1),0)</f>
        <v>0</v>
      </c>
      <c r="AK12" s="136">
        <f>$C12*VLOOKUP($A12,'Non-energy Multiplier'!$A$1:$AQ$44,COLUMN('Non-energy Multiplier'!AK$1),0)</f>
        <v>0</v>
      </c>
      <c r="AL12" s="136">
        <f>$C12*VLOOKUP($A12,'Non-energy Multiplier'!$A$1:$AQ$44,COLUMN('Non-energy Multiplier'!AL$1),0)</f>
        <v>0</v>
      </c>
      <c r="AM12" s="136">
        <f>$C12*VLOOKUP($A12,'Non-energy Multiplier'!$A$1:$AQ$44,COLUMN('Non-energy Multiplier'!AM$1),0)</f>
        <v>0</v>
      </c>
      <c r="AN12" s="136">
        <f>$C12*VLOOKUP($A12,'Non-energy Multiplier'!$A$1:$AQ$44,COLUMN('Non-energy Multiplier'!AN$1),0)</f>
        <v>0</v>
      </c>
      <c r="AO12" s="136">
        <f>$C12*VLOOKUP($A12,'Non-energy Multiplier'!$A$1:$AQ$44,COLUMN('Non-energy Multiplier'!AO$1),0)</f>
        <v>0</v>
      </c>
      <c r="AP12" s="136">
        <f>$C12*VLOOKUP($A12,'Non-energy Multiplier'!$A$1:$AQ$44,COLUMN('Non-energy Multiplier'!AP$1),0)</f>
        <v>0</v>
      </c>
      <c r="AQ12" s="136">
        <f>$C12*VLOOKUP($A12,'Non-energy Multiplier'!$A$1:$AQ$44,COLUMN('Non-energy Multiplier'!AQ$1),0)</f>
        <v>0</v>
      </c>
      <c r="AR12" s="136" t="str">
        <f>VLOOKUP($A12,'Sector Match'!$A$1:$B$43,2,0)</f>
        <v>food beverage and tobacco 10T12</v>
      </c>
    </row>
    <row r="13" spans="1:44" x14ac:dyDescent="0.2">
      <c r="A13" s="12" t="s">
        <v>12</v>
      </c>
      <c r="B13" s="136">
        <f>'Non-energy Use 2019'!H125</f>
        <v>0</v>
      </c>
      <c r="C13" s="136">
        <f>'Non-energy Use 2020'!H125</f>
        <v>0</v>
      </c>
      <c r="D13" s="136">
        <f>$C13*VLOOKUP($A13,'Non-energy Multiplier'!$A$1:$AQ$44,COLUMN('Non-energy Multiplier'!D$1),0)</f>
        <v>0</v>
      </c>
      <c r="E13" s="136">
        <f>$C13*VLOOKUP($A13,'Non-energy Multiplier'!$A$1:$AQ$44,COLUMN('Non-energy Multiplier'!E$1),0)</f>
        <v>0</v>
      </c>
      <c r="F13" s="136">
        <f>$C13*VLOOKUP($A13,'Non-energy Multiplier'!$A$1:$AQ$44,COLUMN('Non-energy Multiplier'!F$1),0)</f>
        <v>0</v>
      </c>
      <c r="G13" s="136">
        <f>$C13*VLOOKUP($A13,'Non-energy Multiplier'!$A$1:$AQ$44,COLUMN('Non-energy Multiplier'!G$1),0)</f>
        <v>0</v>
      </c>
      <c r="H13" s="136">
        <f>$C13*VLOOKUP($A13,'Non-energy Multiplier'!$A$1:$AQ$44,COLUMN('Non-energy Multiplier'!H$1),0)</f>
        <v>0</v>
      </c>
      <c r="I13" s="136">
        <f>$C13*VLOOKUP($A13,'Non-energy Multiplier'!$A$1:$AQ$44,COLUMN('Non-energy Multiplier'!I$1),0)</f>
        <v>0</v>
      </c>
      <c r="J13" s="136">
        <f>$C13*VLOOKUP($A13,'Non-energy Multiplier'!$A$1:$AQ$44,COLUMN('Non-energy Multiplier'!J$1),0)</f>
        <v>0</v>
      </c>
      <c r="K13" s="136">
        <f>$C13*VLOOKUP($A13,'Non-energy Multiplier'!$A$1:$AQ$44,COLUMN('Non-energy Multiplier'!K$1),0)</f>
        <v>0</v>
      </c>
      <c r="L13" s="136">
        <f>$C13*VLOOKUP($A13,'Non-energy Multiplier'!$A$1:$AQ$44,COLUMN('Non-energy Multiplier'!L$1),0)</f>
        <v>0</v>
      </c>
      <c r="M13" s="136">
        <f>$C13*VLOOKUP($A13,'Non-energy Multiplier'!$A$1:$AQ$44,COLUMN('Non-energy Multiplier'!M$1),0)</f>
        <v>0</v>
      </c>
      <c r="N13" s="136">
        <f>$C13*VLOOKUP($A13,'Non-energy Multiplier'!$A$1:$AQ$44,COLUMN('Non-energy Multiplier'!N$1),0)</f>
        <v>0</v>
      </c>
      <c r="O13" s="136">
        <f>$C13*VLOOKUP($A13,'Non-energy Multiplier'!$A$1:$AQ$44,COLUMN('Non-energy Multiplier'!O$1),0)</f>
        <v>0</v>
      </c>
      <c r="P13" s="136">
        <f>$C13*VLOOKUP($A13,'Non-energy Multiplier'!$A$1:$AQ$44,COLUMN('Non-energy Multiplier'!P$1),0)</f>
        <v>0</v>
      </c>
      <c r="Q13" s="136">
        <f>$C13*VLOOKUP($A13,'Non-energy Multiplier'!$A$1:$AQ$44,COLUMN('Non-energy Multiplier'!Q$1),0)</f>
        <v>0</v>
      </c>
      <c r="R13" s="136">
        <f>$C13*VLOOKUP($A13,'Non-energy Multiplier'!$A$1:$AQ$44,COLUMN('Non-energy Multiplier'!R$1),0)</f>
        <v>0</v>
      </c>
      <c r="S13" s="136">
        <f>$C13*VLOOKUP($A13,'Non-energy Multiplier'!$A$1:$AQ$44,COLUMN('Non-energy Multiplier'!S$1),0)</f>
        <v>0</v>
      </c>
      <c r="T13" s="136">
        <f>$C13*VLOOKUP($A13,'Non-energy Multiplier'!$A$1:$AQ$44,COLUMN('Non-energy Multiplier'!T$1),0)</f>
        <v>0</v>
      </c>
      <c r="U13" s="136">
        <f>$C13*VLOOKUP($A13,'Non-energy Multiplier'!$A$1:$AQ$44,COLUMN('Non-energy Multiplier'!U$1),0)</f>
        <v>0</v>
      </c>
      <c r="V13" s="136">
        <f>$C13*VLOOKUP($A13,'Non-energy Multiplier'!$A$1:$AQ$44,COLUMN('Non-energy Multiplier'!V$1),0)</f>
        <v>0</v>
      </c>
      <c r="W13" s="136">
        <f>$C13*VLOOKUP($A13,'Non-energy Multiplier'!$A$1:$AQ$44,COLUMN('Non-energy Multiplier'!W$1),0)</f>
        <v>0</v>
      </c>
      <c r="X13" s="136">
        <f>$C13*VLOOKUP($A13,'Non-energy Multiplier'!$A$1:$AQ$44,COLUMN('Non-energy Multiplier'!X$1),0)</f>
        <v>0</v>
      </c>
      <c r="Y13" s="136">
        <f>$C13*VLOOKUP($A13,'Non-energy Multiplier'!$A$1:$AQ$44,COLUMN('Non-energy Multiplier'!Y$1),0)</f>
        <v>0</v>
      </c>
      <c r="Z13" s="136">
        <f>$C13*VLOOKUP($A13,'Non-energy Multiplier'!$A$1:$AQ$44,COLUMN('Non-energy Multiplier'!Z$1),0)</f>
        <v>0</v>
      </c>
      <c r="AA13" s="136">
        <f>$C13*VLOOKUP($A13,'Non-energy Multiplier'!$A$1:$AQ$44,COLUMN('Non-energy Multiplier'!AA$1),0)</f>
        <v>0</v>
      </c>
      <c r="AB13" s="136">
        <f>$C13*VLOOKUP($A13,'Non-energy Multiplier'!$A$1:$AQ$44,COLUMN('Non-energy Multiplier'!AB$1),0)</f>
        <v>0</v>
      </c>
      <c r="AC13" s="136">
        <f>$C13*VLOOKUP($A13,'Non-energy Multiplier'!$A$1:$AQ$44,COLUMN('Non-energy Multiplier'!AC$1),0)</f>
        <v>0</v>
      </c>
      <c r="AD13" s="136">
        <f>$C13*VLOOKUP($A13,'Non-energy Multiplier'!$A$1:$AQ$44,COLUMN('Non-energy Multiplier'!AD$1),0)</f>
        <v>0</v>
      </c>
      <c r="AE13" s="136">
        <f>$C13*VLOOKUP($A13,'Non-energy Multiplier'!$A$1:$AQ$44,COLUMN('Non-energy Multiplier'!AE$1),0)</f>
        <v>0</v>
      </c>
      <c r="AF13" s="136">
        <f>$C13*VLOOKUP($A13,'Non-energy Multiplier'!$A$1:$AQ$44,COLUMN('Non-energy Multiplier'!AF$1),0)</f>
        <v>0</v>
      </c>
      <c r="AG13" s="136">
        <f>$C13*VLOOKUP($A13,'Non-energy Multiplier'!$A$1:$AQ$44,COLUMN('Non-energy Multiplier'!AG$1),0)</f>
        <v>0</v>
      </c>
      <c r="AH13" s="136">
        <f>$C13*VLOOKUP($A13,'Non-energy Multiplier'!$A$1:$AQ$44,COLUMN('Non-energy Multiplier'!AH$1),0)</f>
        <v>0</v>
      </c>
      <c r="AI13" s="136">
        <f>$C13*VLOOKUP($A13,'Non-energy Multiplier'!$A$1:$AQ$44,COLUMN('Non-energy Multiplier'!AI$1),0)</f>
        <v>0</v>
      </c>
      <c r="AJ13" s="136">
        <f>$C13*VLOOKUP($A13,'Non-energy Multiplier'!$A$1:$AQ$44,COLUMN('Non-energy Multiplier'!AJ$1),0)</f>
        <v>0</v>
      </c>
      <c r="AK13" s="136">
        <f>$C13*VLOOKUP($A13,'Non-energy Multiplier'!$A$1:$AQ$44,COLUMN('Non-energy Multiplier'!AK$1),0)</f>
        <v>0</v>
      </c>
      <c r="AL13" s="136">
        <f>$C13*VLOOKUP($A13,'Non-energy Multiplier'!$A$1:$AQ$44,COLUMN('Non-energy Multiplier'!AL$1),0)</f>
        <v>0</v>
      </c>
      <c r="AM13" s="136">
        <f>$C13*VLOOKUP($A13,'Non-energy Multiplier'!$A$1:$AQ$44,COLUMN('Non-energy Multiplier'!AM$1),0)</f>
        <v>0</v>
      </c>
      <c r="AN13" s="136">
        <f>$C13*VLOOKUP($A13,'Non-energy Multiplier'!$A$1:$AQ$44,COLUMN('Non-energy Multiplier'!AN$1),0)</f>
        <v>0</v>
      </c>
      <c r="AO13" s="136">
        <f>$C13*VLOOKUP($A13,'Non-energy Multiplier'!$A$1:$AQ$44,COLUMN('Non-energy Multiplier'!AO$1),0)</f>
        <v>0</v>
      </c>
      <c r="AP13" s="136">
        <f>$C13*VLOOKUP($A13,'Non-energy Multiplier'!$A$1:$AQ$44,COLUMN('Non-energy Multiplier'!AP$1),0)</f>
        <v>0</v>
      </c>
      <c r="AQ13" s="136">
        <f>$C13*VLOOKUP($A13,'Non-energy Multiplier'!$A$1:$AQ$44,COLUMN('Non-energy Multiplier'!AQ$1),0)</f>
        <v>0</v>
      </c>
      <c r="AR13" s="136" t="str">
        <f>VLOOKUP($A13,'Sector Match'!$A$1:$B$43,2,0)</f>
        <v>food beverage and tobacco 10T12</v>
      </c>
    </row>
    <row r="14" spans="1:44" x14ac:dyDescent="0.2">
      <c r="A14" s="12" t="s">
        <v>13</v>
      </c>
      <c r="B14" s="136">
        <f>'Non-energy Use 2019'!H126</f>
        <v>0</v>
      </c>
      <c r="C14" s="136">
        <f>'Non-energy Use 2020'!H126</f>
        <v>0</v>
      </c>
      <c r="D14" s="136">
        <f>$C14*VLOOKUP($A14,'Non-energy Multiplier'!$A$1:$AQ$44,COLUMN('Non-energy Multiplier'!D$1),0)</f>
        <v>0</v>
      </c>
      <c r="E14" s="136">
        <f>$C14*VLOOKUP($A14,'Non-energy Multiplier'!$A$1:$AQ$44,COLUMN('Non-energy Multiplier'!E$1),0)</f>
        <v>0</v>
      </c>
      <c r="F14" s="136">
        <f>$C14*VLOOKUP($A14,'Non-energy Multiplier'!$A$1:$AQ$44,COLUMN('Non-energy Multiplier'!F$1),0)</f>
        <v>0</v>
      </c>
      <c r="G14" s="136">
        <f>$C14*VLOOKUP($A14,'Non-energy Multiplier'!$A$1:$AQ$44,COLUMN('Non-energy Multiplier'!G$1),0)</f>
        <v>0</v>
      </c>
      <c r="H14" s="136">
        <f>$C14*VLOOKUP($A14,'Non-energy Multiplier'!$A$1:$AQ$44,COLUMN('Non-energy Multiplier'!H$1),0)</f>
        <v>0</v>
      </c>
      <c r="I14" s="136">
        <f>$C14*VLOOKUP($A14,'Non-energy Multiplier'!$A$1:$AQ$44,COLUMN('Non-energy Multiplier'!I$1),0)</f>
        <v>0</v>
      </c>
      <c r="J14" s="136">
        <f>$C14*VLOOKUP($A14,'Non-energy Multiplier'!$A$1:$AQ$44,COLUMN('Non-energy Multiplier'!J$1),0)</f>
        <v>0</v>
      </c>
      <c r="K14" s="136">
        <f>$C14*VLOOKUP($A14,'Non-energy Multiplier'!$A$1:$AQ$44,COLUMN('Non-energy Multiplier'!K$1),0)</f>
        <v>0</v>
      </c>
      <c r="L14" s="136">
        <f>$C14*VLOOKUP($A14,'Non-energy Multiplier'!$A$1:$AQ$44,COLUMN('Non-energy Multiplier'!L$1),0)</f>
        <v>0</v>
      </c>
      <c r="M14" s="136">
        <f>$C14*VLOOKUP($A14,'Non-energy Multiplier'!$A$1:$AQ$44,COLUMN('Non-energy Multiplier'!M$1),0)</f>
        <v>0</v>
      </c>
      <c r="N14" s="136">
        <f>$C14*VLOOKUP($A14,'Non-energy Multiplier'!$A$1:$AQ$44,COLUMN('Non-energy Multiplier'!N$1),0)</f>
        <v>0</v>
      </c>
      <c r="O14" s="136">
        <f>$C14*VLOOKUP($A14,'Non-energy Multiplier'!$A$1:$AQ$44,COLUMN('Non-energy Multiplier'!O$1),0)</f>
        <v>0</v>
      </c>
      <c r="P14" s="136">
        <f>$C14*VLOOKUP($A14,'Non-energy Multiplier'!$A$1:$AQ$44,COLUMN('Non-energy Multiplier'!P$1),0)</f>
        <v>0</v>
      </c>
      <c r="Q14" s="136">
        <f>$C14*VLOOKUP($A14,'Non-energy Multiplier'!$A$1:$AQ$44,COLUMN('Non-energy Multiplier'!Q$1),0)</f>
        <v>0</v>
      </c>
      <c r="R14" s="136">
        <f>$C14*VLOOKUP($A14,'Non-energy Multiplier'!$A$1:$AQ$44,COLUMN('Non-energy Multiplier'!R$1),0)</f>
        <v>0</v>
      </c>
      <c r="S14" s="136">
        <f>$C14*VLOOKUP($A14,'Non-energy Multiplier'!$A$1:$AQ$44,COLUMN('Non-energy Multiplier'!S$1),0)</f>
        <v>0</v>
      </c>
      <c r="T14" s="136">
        <f>$C14*VLOOKUP($A14,'Non-energy Multiplier'!$A$1:$AQ$44,COLUMN('Non-energy Multiplier'!T$1),0)</f>
        <v>0</v>
      </c>
      <c r="U14" s="136">
        <f>$C14*VLOOKUP($A14,'Non-energy Multiplier'!$A$1:$AQ$44,COLUMN('Non-energy Multiplier'!U$1),0)</f>
        <v>0</v>
      </c>
      <c r="V14" s="136">
        <f>$C14*VLOOKUP($A14,'Non-energy Multiplier'!$A$1:$AQ$44,COLUMN('Non-energy Multiplier'!V$1),0)</f>
        <v>0</v>
      </c>
      <c r="W14" s="136">
        <f>$C14*VLOOKUP($A14,'Non-energy Multiplier'!$A$1:$AQ$44,COLUMN('Non-energy Multiplier'!W$1),0)</f>
        <v>0</v>
      </c>
      <c r="X14" s="136">
        <f>$C14*VLOOKUP($A14,'Non-energy Multiplier'!$A$1:$AQ$44,COLUMN('Non-energy Multiplier'!X$1),0)</f>
        <v>0</v>
      </c>
      <c r="Y14" s="136">
        <f>$C14*VLOOKUP($A14,'Non-energy Multiplier'!$A$1:$AQ$44,COLUMN('Non-energy Multiplier'!Y$1),0)</f>
        <v>0</v>
      </c>
      <c r="Z14" s="136">
        <f>$C14*VLOOKUP($A14,'Non-energy Multiplier'!$A$1:$AQ$44,COLUMN('Non-energy Multiplier'!Z$1),0)</f>
        <v>0</v>
      </c>
      <c r="AA14" s="136">
        <f>$C14*VLOOKUP($A14,'Non-energy Multiplier'!$A$1:$AQ$44,COLUMN('Non-energy Multiplier'!AA$1),0)</f>
        <v>0</v>
      </c>
      <c r="AB14" s="136">
        <f>$C14*VLOOKUP($A14,'Non-energy Multiplier'!$A$1:$AQ$44,COLUMN('Non-energy Multiplier'!AB$1),0)</f>
        <v>0</v>
      </c>
      <c r="AC14" s="136">
        <f>$C14*VLOOKUP($A14,'Non-energy Multiplier'!$A$1:$AQ$44,COLUMN('Non-energy Multiplier'!AC$1),0)</f>
        <v>0</v>
      </c>
      <c r="AD14" s="136">
        <f>$C14*VLOOKUP($A14,'Non-energy Multiplier'!$A$1:$AQ$44,COLUMN('Non-energy Multiplier'!AD$1),0)</f>
        <v>0</v>
      </c>
      <c r="AE14" s="136">
        <f>$C14*VLOOKUP($A14,'Non-energy Multiplier'!$A$1:$AQ$44,COLUMN('Non-energy Multiplier'!AE$1),0)</f>
        <v>0</v>
      </c>
      <c r="AF14" s="136">
        <f>$C14*VLOOKUP($A14,'Non-energy Multiplier'!$A$1:$AQ$44,COLUMN('Non-energy Multiplier'!AF$1),0)</f>
        <v>0</v>
      </c>
      <c r="AG14" s="136">
        <f>$C14*VLOOKUP($A14,'Non-energy Multiplier'!$A$1:$AQ$44,COLUMN('Non-energy Multiplier'!AG$1),0)</f>
        <v>0</v>
      </c>
      <c r="AH14" s="136">
        <f>$C14*VLOOKUP($A14,'Non-energy Multiplier'!$A$1:$AQ$44,COLUMN('Non-energy Multiplier'!AH$1),0)</f>
        <v>0</v>
      </c>
      <c r="AI14" s="136">
        <f>$C14*VLOOKUP($A14,'Non-energy Multiplier'!$A$1:$AQ$44,COLUMN('Non-energy Multiplier'!AI$1),0)</f>
        <v>0</v>
      </c>
      <c r="AJ14" s="136">
        <f>$C14*VLOOKUP($A14,'Non-energy Multiplier'!$A$1:$AQ$44,COLUMN('Non-energy Multiplier'!AJ$1),0)</f>
        <v>0</v>
      </c>
      <c r="AK14" s="136">
        <f>$C14*VLOOKUP($A14,'Non-energy Multiplier'!$A$1:$AQ$44,COLUMN('Non-energy Multiplier'!AK$1),0)</f>
        <v>0</v>
      </c>
      <c r="AL14" s="136">
        <f>$C14*VLOOKUP($A14,'Non-energy Multiplier'!$A$1:$AQ$44,COLUMN('Non-energy Multiplier'!AL$1),0)</f>
        <v>0</v>
      </c>
      <c r="AM14" s="136">
        <f>$C14*VLOOKUP($A14,'Non-energy Multiplier'!$A$1:$AQ$44,COLUMN('Non-energy Multiplier'!AM$1),0)</f>
        <v>0</v>
      </c>
      <c r="AN14" s="136">
        <f>$C14*VLOOKUP($A14,'Non-energy Multiplier'!$A$1:$AQ$44,COLUMN('Non-energy Multiplier'!AN$1),0)</f>
        <v>0</v>
      </c>
      <c r="AO14" s="136">
        <f>$C14*VLOOKUP($A14,'Non-energy Multiplier'!$A$1:$AQ$44,COLUMN('Non-energy Multiplier'!AO$1),0)</f>
        <v>0</v>
      </c>
      <c r="AP14" s="136">
        <f>$C14*VLOOKUP($A14,'Non-energy Multiplier'!$A$1:$AQ$44,COLUMN('Non-energy Multiplier'!AP$1),0)</f>
        <v>0</v>
      </c>
      <c r="AQ14" s="136">
        <f>$C14*VLOOKUP($A14,'Non-energy Multiplier'!$A$1:$AQ$44,COLUMN('Non-energy Multiplier'!AQ$1),0)</f>
        <v>0</v>
      </c>
      <c r="AR14" s="136" t="str">
        <f>VLOOKUP($A14,'Sector Match'!$A$1:$B$43,2,0)</f>
        <v>textiles apparel and leather 13T15</v>
      </c>
    </row>
    <row r="15" spans="1:44" x14ac:dyDescent="0.2">
      <c r="A15" s="12" t="s">
        <v>14</v>
      </c>
      <c r="B15" s="136">
        <f>'Non-energy Use 2019'!H127</f>
        <v>0</v>
      </c>
      <c r="C15" s="136">
        <f>'Non-energy Use 2020'!H127</f>
        <v>0</v>
      </c>
      <c r="D15" s="136">
        <f>$C15*VLOOKUP($A15,'Non-energy Multiplier'!$A$1:$AQ$44,COLUMN('Non-energy Multiplier'!D$1),0)</f>
        <v>0</v>
      </c>
      <c r="E15" s="136">
        <f>$C15*VLOOKUP($A15,'Non-energy Multiplier'!$A$1:$AQ$44,COLUMN('Non-energy Multiplier'!E$1),0)</f>
        <v>0</v>
      </c>
      <c r="F15" s="136">
        <f>$C15*VLOOKUP($A15,'Non-energy Multiplier'!$A$1:$AQ$44,COLUMN('Non-energy Multiplier'!F$1),0)</f>
        <v>0</v>
      </c>
      <c r="G15" s="136">
        <f>$C15*VLOOKUP($A15,'Non-energy Multiplier'!$A$1:$AQ$44,COLUMN('Non-energy Multiplier'!G$1),0)</f>
        <v>0</v>
      </c>
      <c r="H15" s="136">
        <f>$C15*VLOOKUP($A15,'Non-energy Multiplier'!$A$1:$AQ$44,COLUMN('Non-energy Multiplier'!H$1),0)</f>
        <v>0</v>
      </c>
      <c r="I15" s="136">
        <f>$C15*VLOOKUP($A15,'Non-energy Multiplier'!$A$1:$AQ$44,COLUMN('Non-energy Multiplier'!I$1),0)</f>
        <v>0</v>
      </c>
      <c r="J15" s="136">
        <f>$C15*VLOOKUP($A15,'Non-energy Multiplier'!$A$1:$AQ$44,COLUMN('Non-energy Multiplier'!J$1),0)</f>
        <v>0</v>
      </c>
      <c r="K15" s="136">
        <f>$C15*VLOOKUP($A15,'Non-energy Multiplier'!$A$1:$AQ$44,COLUMN('Non-energy Multiplier'!K$1),0)</f>
        <v>0</v>
      </c>
      <c r="L15" s="136">
        <f>$C15*VLOOKUP($A15,'Non-energy Multiplier'!$A$1:$AQ$44,COLUMN('Non-energy Multiplier'!L$1),0)</f>
        <v>0</v>
      </c>
      <c r="M15" s="136">
        <f>$C15*VLOOKUP($A15,'Non-energy Multiplier'!$A$1:$AQ$44,COLUMN('Non-energy Multiplier'!M$1),0)</f>
        <v>0</v>
      </c>
      <c r="N15" s="136">
        <f>$C15*VLOOKUP($A15,'Non-energy Multiplier'!$A$1:$AQ$44,COLUMN('Non-energy Multiplier'!N$1),0)</f>
        <v>0</v>
      </c>
      <c r="O15" s="136">
        <f>$C15*VLOOKUP($A15,'Non-energy Multiplier'!$A$1:$AQ$44,COLUMN('Non-energy Multiplier'!O$1),0)</f>
        <v>0</v>
      </c>
      <c r="P15" s="136">
        <f>$C15*VLOOKUP($A15,'Non-energy Multiplier'!$A$1:$AQ$44,COLUMN('Non-energy Multiplier'!P$1),0)</f>
        <v>0</v>
      </c>
      <c r="Q15" s="136">
        <f>$C15*VLOOKUP($A15,'Non-energy Multiplier'!$A$1:$AQ$44,COLUMN('Non-energy Multiplier'!Q$1),0)</f>
        <v>0</v>
      </c>
      <c r="R15" s="136">
        <f>$C15*VLOOKUP($A15,'Non-energy Multiplier'!$A$1:$AQ$44,COLUMN('Non-energy Multiplier'!R$1),0)</f>
        <v>0</v>
      </c>
      <c r="S15" s="136">
        <f>$C15*VLOOKUP($A15,'Non-energy Multiplier'!$A$1:$AQ$44,COLUMN('Non-energy Multiplier'!S$1),0)</f>
        <v>0</v>
      </c>
      <c r="T15" s="136">
        <f>$C15*VLOOKUP($A15,'Non-energy Multiplier'!$A$1:$AQ$44,COLUMN('Non-energy Multiplier'!T$1),0)</f>
        <v>0</v>
      </c>
      <c r="U15" s="136">
        <f>$C15*VLOOKUP($A15,'Non-energy Multiplier'!$A$1:$AQ$44,COLUMN('Non-energy Multiplier'!U$1),0)</f>
        <v>0</v>
      </c>
      <c r="V15" s="136">
        <f>$C15*VLOOKUP($A15,'Non-energy Multiplier'!$A$1:$AQ$44,COLUMN('Non-energy Multiplier'!V$1),0)</f>
        <v>0</v>
      </c>
      <c r="W15" s="136">
        <f>$C15*VLOOKUP($A15,'Non-energy Multiplier'!$A$1:$AQ$44,COLUMN('Non-energy Multiplier'!W$1),0)</f>
        <v>0</v>
      </c>
      <c r="X15" s="136">
        <f>$C15*VLOOKUP($A15,'Non-energy Multiplier'!$A$1:$AQ$44,COLUMN('Non-energy Multiplier'!X$1),0)</f>
        <v>0</v>
      </c>
      <c r="Y15" s="136">
        <f>$C15*VLOOKUP($A15,'Non-energy Multiplier'!$A$1:$AQ$44,COLUMN('Non-energy Multiplier'!Y$1),0)</f>
        <v>0</v>
      </c>
      <c r="Z15" s="136">
        <f>$C15*VLOOKUP($A15,'Non-energy Multiplier'!$A$1:$AQ$44,COLUMN('Non-energy Multiplier'!Z$1),0)</f>
        <v>0</v>
      </c>
      <c r="AA15" s="136">
        <f>$C15*VLOOKUP($A15,'Non-energy Multiplier'!$A$1:$AQ$44,COLUMN('Non-energy Multiplier'!AA$1),0)</f>
        <v>0</v>
      </c>
      <c r="AB15" s="136">
        <f>$C15*VLOOKUP($A15,'Non-energy Multiplier'!$A$1:$AQ$44,COLUMN('Non-energy Multiplier'!AB$1),0)</f>
        <v>0</v>
      </c>
      <c r="AC15" s="136">
        <f>$C15*VLOOKUP($A15,'Non-energy Multiplier'!$A$1:$AQ$44,COLUMN('Non-energy Multiplier'!AC$1),0)</f>
        <v>0</v>
      </c>
      <c r="AD15" s="136">
        <f>$C15*VLOOKUP($A15,'Non-energy Multiplier'!$A$1:$AQ$44,COLUMN('Non-energy Multiplier'!AD$1),0)</f>
        <v>0</v>
      </c>
      <c r="AE15" s="136">
        <f>$C15*VLOOKUP($A15,'Non-energy Multiplier'!$A$1:$AQ$44,COLUMN('Non-energy Multiplier'!AE$1),0)</f>
        <v>0</v>
      </c>
      <c r="AF15" s="136">
        <f>$C15*VLOOKUP($A15,'Non-energy Multiplier'!$A$1:$AQ$44,COLUMN('Non-energy Multiplier'!AF$1),0)</f>
        <v>0</v>
      </c>
      <c r="AG15" s="136">
        <f>$C15*VLOOKUP($A15,'Non-energy Multiplier'!$A$1:$AQ$44,COLUMN('Non-energy Multiplier'!AG$1),0)</f>
        <v>0</v>
      </c>
      <c r="AH15" s="136">
        <f>$C15*VLOOKUP($A15,'Non-energy Multiplier'!$A$1:$AQ$44,COLUMN('Non-energy Multiplier'!AH$1),0)</f>
        <v>0</v>
      </c>
      <c r="AI15" s="136">
        <f>$C15*VLOOKUP($A15,'Non-energy Multiplier'!$A$1:$AQ$44,COLUMN('Non-energy Multiplier'!AI$1),0)</f>
        <v>0</v>
      </c>
      <c r="AJ15" s="136">
        <f>$C15*VLOOKUP($A15,'Non-energy Multiplier'!$A$1:$AQ$44,COLUMN('Non-energy Multiplier'!AJ$1),0)</f>
        <v>0</v>
      </c>
      <c r="AK15" s="136">
        <f>$C15*VLOOKUP($A15,'Non-energy Multiplier'!$A$1:$AQ$44,COLUMN('Non-energy Multiplier'!AK$1),0)</f>
        <v>0</v>
      </c>
      <c r="AL15" s="136">
        <f>$C15*VLOOKUP($A15,'Non-energy Multiplier'!$A$1:$AQ$44,COLUMN('Non-energy Multiplier'!AL$1),0)</f>
        <v>0</v>
      </c>
      <c r="AM15" s="136">
        <f>$C15*VLOOKUP($A15,'Non-energy Multiplier'!$A$1:$AQ$44,COLUMN('Non-energy Multiplier'!AM$1),0)</f>
        <v>0</v>
      </c>
      <c r="AN15" s="136">
        <f>$C15*VLOOKUP($A15,'Non-energy Multiplier'!$A$1:$AQ$44,COLUMN('Non-energy Multiplier'!AN$1),0)</f>
        <v>0</v>
      </c>
      <c r="AO15" s="136">
        <f>$C15*VLOOKUP($A15,'Non-energy Multiplier'!$A$1:$AQ$44,COLUMN('Non-energy Multiplier'!AO$1),0)</f>
        <v>0</v>
      </c>
      <c r="AP15" s="136">
        <f>$C15*VLOOKUP($A15,'Non-energy Multiplier'!$A$1:$AQ$44,COLUMN('Non-energy Multiplier'!AP$1),0)</f>
        <v>0</v>
      </c>
      <c r="AQ15" s="136">
        <f>$C15*VLOOKUP($A15,'Non-energy Multiplier'!$A$1:$AQ$44,COLUMN('Non-energy Multiplier'!AQ$1),0)</f>
        <v>0</v>
      </c>
      <c r="AR15" s="136" t="str">
        <f>VLOOKUP($A15,'Sector Match'!$A$1:$B$43,2,0)</f>
        <v>textiles apparel and leather 13T15</v>
      </c>
    </row>
    <row r="16" spans="1:44" x14ac:dyDescent="0.2">
      <c r="A16" s="12" t="s">
        <v>15</v>
      </c>
      <c r="B16" s="136">
        <f>'Non-energy Use 2019'!H128</f>
        <v>0</v>
      </c>
      <c r="C16" s="136">
        <f>'Non-energy Use 2020'!H128</f>
        <v>0</v>
      </c>
      <c r="D16" s="136">
        <f>$C16*VLOOKUP($A16,'Non-energy Multiplier'!$A$1:$AQ$44,COLUMN('Non-energy Multiplier'!D$1),0)</f>
        <v>0</v>
      </c>
      <c r="E16" s="136">
        <f>$C16*VLOOKUP($A16,'Non-energy Multiplier'!$A$1:$AQ$44,COLUMN('Non-energy Multiplier'!E$1),0)</f>
        <v>0</v>
      </c>
      <c r="F16" s="136">
        <f>$C16*VLOOKUP($A16,'Non-energy Multiplier'!$A$1:$AQ$44,COLUMN('Non-energy Multiplier'!F$1),0)</f>
        <v>0</v>
      </c>
      <c r="G16" s="136">
        <f>$C16*VLOOKUP($A16,'Non-energy Multiplier'!$A$1:$AQ$44,COLUMN('Non-energy Multiplier'!G$1),0)</f>
        <v>0</v>
      </c>
      <c r="H16" s="136">
        <f>$C16*VLOOKUP($A16,'Non-energy Multiplier'!$A$1:$AQ$44,COLUMN('Non-energy Multiplier'!H$1),0)</f>
        <v>0</v>
      </c>
      <c r="I16" s="136">
        <f>$C16*VLOOKUP($A16,'Non-energy Multiplier'!$A$1:$AQ$44,COLUMN('Non-energy Multiplier'!I$1),0)</f>
        <v>0</v>
      </c>
      <c r="J16" s="136">
        <f>$C16*VLOOKUP($A16,'Non-energy Multiplier'!$A$1:$AQ$44,COLUMN('Non-energy Multiplier'!J$1),0)</f>
        <v>0</v>
      </c>
      <c r="K16" s="136">
        <f>$C16*VLOOKUP($A16,'Non-energy Multiplier'!$A$1:$AQ$44,COLUMN('Non-energy Multiplier'!K$1),0)</f>
        <v>0</v>
      </c>
      <c r="L16" s="136">
        <f>$C16*VLOOKUP($A16,'Non-energy Multiplier'!$A$1:$AQ$44,COLUMN('Non-energy Multiplier'!L$1),0)</f>
        <v>0</v>
      </c>
      <c r="M16" s="136">
        <f>$C16*VLOOKUP($A16,'Non-energy Multiplier'!$A$1:$AQ$44,COLUMN('Non-energy Multiplier'!M$1),0)</f>
        <v>0</v>
      </c>
      <c r="N16" s="136">
        <f>$C16*VLOOKUP($A16,'Non-energy Multiplier'!$A$1:$AQ$44,COLUMN('Non-energy Multiplier'!N$1),0)</f>
        <v>0</v>
      </c>
      <c r="O16" s="136">
        <f>$C16*VLOOKUP($A16,'Non-energy Multiplier'!$A$1:$AQ$44,COLUMN('Non-energy Multiplier'!O$1),0)</f>
        <v>0</v>
      </c>
      <c r="P16" s="136">
        <f>$C16*VLOOKUP($A16,'Non-energy Multiplier'!$A$1:$AQ$44,COLUMN('Non-energy Multiplier'!P$1),0)</f>
        <v>0</v>
      </c>
      <c r="Q16" s="136">
        <f>$C16*VLOOKUP($A16,'Non-energy Multiplier'!$A$1:$AQ$44,COLUMN('Non-energy Multiplier'!Q$1),0)</f>
        <v>0</v>
      </c>
      <c r="R16" s="136">
        <f>$C16*VLOOKUP($A16,'Non-energy Multiplier'!$A$1:$AQ$44,COLUMN('Non-energy Multiplier'!R$1),0)</f>
        <v>0</v>
      </c>
      <c r="S16" s="136">
        <f>$C16*VLOOKUP($A16,'Non-energy Multiplier'!$A$1:$AQ$44,COLUMN('Non-energy Multiplier'!S$1),0)</f>
        <v>0</v>
      </c>
      <c r="T16" s="136">
        <f>$C16*VLOOKUP($A16,'Non-energy Multiplier'!$A$1:$AQ$44,COLUMN('Non-energy Multiplier'!T$1),0)</f>
        <v>0</v>
      </c>
      <c r="U16" s="136">
        <f>$C16*VLOOKUP($A16,'Non-energy Multiplier'!$A$1:$AQ$44,COLUMN('Non-energy Multiplier'!U$1),0)</f>
        <v>0</v>
      </c>
      <c r="V16" s="136">
        <f>$C16*VLOOKUP($A16,'Non-energy Multiplier'!$A$1:$AQ$44,COLUMN('Non-energy Multiplier'!V$1),0)</f>
        <v>0</v>
      </c>
      <c r="W16" s="136">
        <f>$C16*VLOOKUP($A16,'Non-energy Multiplier'!$A$1:$AQ$44,COLUMN('Non-energy Multiplier'!W$1),0)</f>
        <v>0</v>
      </c>
      <c r="X16" s="136">
        <f>$C16*VLOOKUP($A16,'Non-energy Multiplier'!$A$1:$AQ$44,COLUMN('Non-energy Multiplier'!X$1),0)</f>
        <v>0</v>
      </c>
      <c r="Y16" s="136">
        <f>$C16*VLOOKUP($A16,'Non-energy Multiplier'!$A$1:$AQ$44,COLUMN('Non-energy Multiplier'!Y$1),0)</f>
        <v>0</v>
      </c>
      <c r="Z16" s="136">
        <f>$C16*VLOOKUP($A16,'Non-energy Multiplier'!$A$1:$AQ$44,COLUMN('Non-energy Multiplier'!Z$1),0)</f>
        <v>0</v>
      </c>
      <c r="AA16" s="136">
        <f>$C16*VLOOKUP($A16,'Non-energy Multiplier'!$A$1:$AQ$44,COLUMN('Non-energy Multiplier'!AA$1),0)</f>
        <v>0</v>
      </c>
      <c r="AB16" s="136">
        <f>$C16*VLOOKUP($A16,'Non-energy Multiplier'!$A$1:$AQ$44,COLUMN('Non-energy Multiplier'!AB$1),0)</f>
        <v>0</v>
      </c>
      <c r="AC16" s="136">
        <f>$C16*VLOOKUP($A16,'Non-energy Multiplier'!$A$1:$AQ$44,COLUMN('Non-energy Multiplier'!AC$1),0)</f>
        <v>0</v>
      </c>
      <c r="AD16" s="136">
        <f>$C16*VLOOKUP($A16,'Non-energy Multiplier'!$A$1:$AQ$44,COLUMN('Non-energy Multiplier'!AD$1),0)</f>
        <v>0</v>
      </c>
      <c r="AE16" s="136">
        <f>$C16*VLOOKUP($A16,'Non-energy Multiplier'!$A$1:$AQ$44,COLUMN('Non-energy Multiplier'!AE$1),0)</f>
        <v>0</v>
      </c>
      <c r="AF16" s="136">
        <f>$C16*VLOOKUP($A16,'Non-energy Multiplier'!$A$1:$AQ$44,COLUMN('Non-energy Multiplier'!AF$1),0)</f>
        <v>0</v>
      </c>
      <c r="AG16" s="136">
        <f>$C16*VLOOKUP($A16,'Non-energy Multiplier'!$A$1:$AQ$44,COLUMN('Non-energy Multiplier'!AG$1),0)</f>
        <v>0</v>
      </c>
      <c r="AH16" s="136">
        <f>$C16*VLOOKUP($A16,'Non-energy Multiplier'!$A$1:$AQ$44,COLUMN('Non-energy Multiplier'!AH$1),0)</f>
        <v>0</v>
      </c>
      <c r="AI16" s="136">
        <f>$C16*VLOOKUP($A16,'Non-energy Multiplier'!$A$1:$AQ$44,COLUMN('Non-energy Multiplier'!AI$1),0)</f>
        <v>0</v>
      </c>
      <c r="AJ16" s="136">
        <f>$C16*VLOOKUP($A16,'Non-energy Multiplier'!$A$1:$AQ$44,COLUMN('Non-energy Multiplier'!AJ$1),0)</f>
        <v>0</v>
      </c>
      <c r="AK16" s="136">
        <f>$C16*VLOOKUP($A16,'Non-energy Multiplier'!$A$1:$AQ$44,COLUMN('Non-energy Multiplier'!AK$1),0)</f>
        <v>0</v>
      </c>
      <c r="AL16" s="136">
        <f>$C16*VLOOKUP($A16,'Non-energy Multiplier'!$A$1:$AQ$44,COLUMN('Non-energy Multiplier'!AL$1),0)</f>
        <v>0</v>
      </c>
      <c r="AM16" s="136">
        <f>$C16*VLOOKUP($A16,'Non-energy Multiplier'!$A$1:$AQ$44,COLUMN('Non-energy Multiplier'!AM$1),0)</f>
        <v>0</v>
      </c>
      <c r="AN16" s="136">
        <f>$C16*VLOOKUP($A16,'Non-energy Multiplier'!$A$1:$AQ$44,COLUMN('Non-energy Multiplier'!AN$1),0)</f>
        <v>0</v>
      </c>
      <c r="AO16" s="136">
        <f>$C16*VLOOKUP($A16,'Non-energy Multiplier'!$A$1:$AQ$44,COLUMN('Non-energy Multiplier'!AO$1),0)</f>
        <v>0</v>
      </c>
      <c r="AP16" s="136">
        <f>$C16*VLOOKUP($A16,'Non-energy Multiplier'!$A$1:$AQ$44,COLUMN('Non-energy Multiplier'!AP$1),0)</f>
        <v>0</v>
      </c>
      <c r="AQ16" s="136">
        <f>$C16*VLOOKUP($A16,'Non-energy Multiplier'!$A$1:$AQ$44,COLUMN('Non-energy Multiplier'!AQ$1),0)</f>
        <v>0</v>
      </c>
      <c r="AR16" s="136" t="str">
        <f>VLOOKUP($A16,'Sector Match'!$A$1:$B$43,2,0)</f>
        <v>textiles apparel and leather 13T15</v>
      </c>
    </row>
    <row r="17" spans="1:44" x14ac:dyDescent="0.2">
      <c r="A17" s="12" t="s">
        <v>16</v>
      </c>
      <c r="B17" s="136">
        <f>'Non-energy Use 2019'!H129</f>
        <v>0</v>
      </c>
      <c r="C17" s="136">
        <f>'Non-energy Use 2020'!H129</f>
        <v>0</v>
      </c>
      <c r="D17" s="136">
        <f>$C17*VLOOKUP($A17,'Non-energy Multiplier'!$A$1:$AQ$44,COLUMN('Non-energy Multiplier'!D$1),0)</f>
        <v>0</v>
      </c>
      <c r="E17" s="136">
        <f>$C17*VLOOKUP($A17,'Non-energy Multiplier'!$A$1:$AQ$44,COLUMN('Non-energy Multiplier'!E$1),0)</f>
        <v>0</v>
      </c>
      <c r="F17" s="136">
        <f>$C17*VLOOKUP($A17,'Non-energy Multiplier'!$A$1:$AQ$44,COLUMN('Non-energy Multiplier'!F$1),0)</f>
        <v>0</v>
      </c>
      <c r="G17" s="136">
        <f>$C17*VLOOKUP($A17,'Non-energy Multiplier'!$A$1:$AQ$44,COLUMN('Non-energy Multiplier'!G$1),0)</f>
        <v>0</v>
      </c>
      <c r="H17" s="136">
        <f>$C17*VLOOKUP($A17,'Non-energy Multiplier'!$A$1:$AQ$44,COLUMN('Non-energy Multiplier'!H$1),0)</f>
        <v>0</v>
      </c>
      <c r="I17" s="136">
        <f>$C17*VLOOKUP($A17,'Non-energy Multiplier'!$A$1:$AQ$44,COLUMN('Non-energy Multiplier'!I$1),0)</f>
        <v>0</v>
      </c>
      <c r="J17" s="136">
        <f>$C17*VLOOKUP($A17,'Non-energy Multiplier'!$A$1:$AQ$44,COLUMN('Non-energy Multiplier'!J$1),0)</f>
        <v>0</v>
      </c>
      <c r="K17" s="136">
        <f>$C17*VLOOKUP($A17,'Non-energy Multiplier'!$A$1:$AQ$44,COLUMN('Non-energy Multiplier'!K$1),0)</f>
        <v>0</v>
      </c>
      <c r="L17" s="136">
        <f>$C17*VLOOKUP($A17,'Non-energy Multiplier'!$A$1:$AQ$44,COLUMN('Non-energy Multiplier'!L$1),0)</f>
        <v>0</v>
      </c>
      <c r="M17" s="136">
        <f>$C17*VLOOKUP($A17,'Non-energy Multiplier'!$A$1:$AQ$44,COLUMN('Non-energy Multiplier'!M$1),0)</f>
        <v>0</v>
      </c>
      <c r="N17" s="136">
        <f>$C17*VLOOKUP($A17,'Non-energy Multiplier'!$A$1:$AQ$44,COLUMN('Non-energy Multiplier'!N$1),0)</f>
        <v>0</v>
      </c>
      <c r="O17" s="136">
        <f>$C17*VLOOKUP($A17,'Non-energy Multiplier'!$A$1:$AQ$44,COLUMN('Non-energy Multiplier'!O$1),0)</f>
        <v>0</v>
      </c>
      <c r="P17" s="136">
        <f>$C17*VLOOKUP($A17,'Non-energy Multiplier'!$A$1:$AQ$44,COLUMN('Non-energy Multiplier'!P$1),0)</f>
        <v>0</v>
      </c>
      <c r="Q17" s="136">
        <f>$C17*VLOOKUP($A17,'Non-energy Multiplier'!$A$1:$AQ$44,COLUMN('Non-energy Multiplier'!Q$1),0)</f>
        <v>0</v>
      </c>
      <c r="R17" s="136">
        <f>$C17*VLOOKUP($A17,'Non-energy Multiplier'!$A$1:$AQ$44,COLUMN('Non-energy Multiplier'!R$1),0)</f>
        <v>0</v>
      </c>
      <c r="S17" s="136">
        <f>$C17*VLOOKUP($A17,'Non-energy Multiplier'!$A$1:$AQ$44,COLUMN('Non-energy Multiplier'!S$1),0)</f>
        <v>0</v>
      </c>
      <c r="T17" s="136">
        <f>$C17*VLOOKUP($A17,'Non-energy Multiplier'!$A$1:$AQ$44,COLUMN('Non-energy Multiplier'!T$1),0)</f>
        <v>0</v>
      </c>
      <c r="U17" s="136">
        <f>$C17*VLOOKUP($A17,'Non-energy Multiplier'!$A$1:$AQ$44,COLUMN('Non-energy Multiplier'!U$1),0)</f>
        <v>0</v>
      </c>
      <c r="V17" s="136">
        <f>$C17*VLOOKUP($A17,'Non-energy Multiplier'!$A$1:$AQ$44,COLUMN('Non-energy Multiplier'!V$1),0)</f>
        <v>0</v>
      </c>
      <c r="W17" s="136">
        <f>$C17*VLOOKUP($A17,'Non-energy Multiplier'!$A$1:$AQ$44,COLUMN('Non-energy Multiplier'!W$1),0)</f>
        <v>0</v>
      </c>
      <c r="X17" s="136">
        <f>$C17*VLOOKUP($A17,'Non-energy Multiplier'!$A$1:$AQ$44,COLUMN('Non-energy Multiplier'!X$1),0)</f>
        <v>0</v>
      </c>
      <c r="Y17" s="136">
        <f>$C17*VLOOKUP($A17,'Non-energy Multiplier'!$A$1:$AQ$44,COLUMN('Non-energy Multiplier'!Y$1),0)</f>
        <v>0</v>
      </c>
      <c r="Z17" s="136">
        <f>$C17*VLOOKUP($A17,'Non-energy Multiplier'!$A$1:$AQ$44,COLUMN('Non-energy Multiplier'!Z$1),0)</f>
        <v>0</v>
      </c>
      <c r="AA17" s="136">
        <f>$C17*VLOOKUP($A17,'Non-energy Multiplier'!$A$1:$AQ$44,COLUMN('Non-energy Multiplier'!AA$1),0)</f>
        <v>0</v>
      </c>
      <c r="AB17" s="136">
        <f>$C17*VLOOKUP($A17,'Non-energy Multiplier'!$A$1:$AQ$44,COLUMN('Non-energy Multiplier'!AB$1),0)</f>
        <v>0</v>
      </c>
      <c r="AC17" s="136">
        <f>$C17*VLOOKUP($A17,'Non-energy Multiplier'!$A$1:$AQ$44,COLUMN('Non-energy Multiplier'!AC$1),0)</f>
        <v>0</v>
      </c>
      <c r="AD17" s="136">
        <f>$C17*VLOOKUP($A17,'Non-energy Multiplier'!$A$1:$AQ$44,COLUMN('Non-energy Multiplier'!AD$1),0)</f>
        <v>0</v>
      </c>
      <c r="AE17" s="136">
        <f>$C17*VLOOKUP($A17,'Non-energy Multiplier'!$A$1:$AQ$44,COLUMN('Non-energy Multiplier'!AE$1),0)</f>
        <v>0</v>
      </c>
      <c r="AF17" s="136">
        <f>$C17*VLOOKUP($A17,'Non-energy Multiplier'!$A$1:$AQ$44,COLUMN('Non-energy Multiplier'!AF$1),0)</f>
        <v>0</v>
      </c>
      <c r="AG17" s="136">
        <f>$C17*VLOOKUP($A17,'Non-energy Multiplier'!$A$1:$AQ$44,COLUMN('Non-energy Multiplier'!AG$1),0)</f>
        <v>0</v>
      </c>
      <c r="AH17" s="136">
        <f>$C17*VLOOKUP($A17,'Non-energy Multiplier'!$A$1:$AQ$44,COLUMN('Non-energy Multiplier'!AH$1),0)</f>
        <v>0</v>
      </c>
      <c r="AI17" s="136">
        <f>$C17*VLOOKUP($A17,'Non-energy Multiplier'!$A$1:$AQ$44,COLUMN('Non-energy Multiplier'!AI$1),0)</f>
        <v>0</v>
      </c>
      <c r="AJ17" s="136">
        <f>$C17*VLOOKUP($A17,'Non-energy Multiplier'!$A$1:$AQ$44,COLUMN('Non-energy Multiplier'!AJ$1),0)</f>
        <v>0</v>
      </c>
      <c r="AK17" s="136">
        <f>$C17*VLOOKUP($A17,'Non-energy Multiplier'!$A$1:$AQ$44,COLUMN('Non-energy Multiplier'!AK$1),0)</f>
        <v>0</v>
      </c>
      <c r="AL17" s="136">
        <f>$C17*VLOOKUP($A17,'Non-energy Multiplier'!$A$1:$AQ$44,COLUMN('Non-energy Multiplier'!AL$1),0)</f>
        <v>0</v>
      </c>
      <c r="AM17" s="136">
        <f>$C17*VLOOKUP($A17,'Non-energy Multiplier'!$A$1:$AQ$44,COLUMN('Non-energy Multiplier'!AM$1),0)</f>
        <v>0</v>
      </c>
      <c r="AN17" s="136">
        <f>$C17*VLOOKUP($A17,'Non-energy Multiplier'!$A$1:$AQ$44,COLUMN('Non-energy Multiplier'!AN$1),0)</f>
        <v>0</v>
      </c>
      <c r="AO17" s="136">
        <f>$C17*VLOOKUP($A17,'Non-energy Multiplier'!$A$1:$AQ$44,COLUMN('Non-energy Multiplier'!AO$1),0)</f>
        <v>0</v>
      </c>
      <c r="AP17" s="136">
        <f>$C17*VLOOKUP($A17,'Non-energy Multiplier'!$A$1:$AQ$44,COLUMN('Non-energy Multiplier'!AP$1),0)</f>
        <v>0</v>
      </c>
      <c r="AQ17" s="136">
        <f>$C17*VLOOKUP($A17,'Non-energy Multiplier'!$A$1:$AQ$44,COLUMN('Non-energy Multiplier'!AQ$1),0)</f>
        <v>0</v>
      </c>
      <c r="AR17" s="136" t="str">
        <f>VLOOKUP($A17,'Sector Match'!$A$1:$B$43,2,0)</f>
        <v>wood products 16</v>
      </c>
    </row>
    <row r="18" spans="1:44" x14ac:dyDescent="0.2">
      <c r="A18" s="12" t="s">
        <v>17</v>
      </c>
      <c r="B18" s="136">
        <f>'Non-energy Use 2019'!H130</f>
        <v>0</v>
      </c>
      <c r="C18" s="136">
        <f>'Non-energy Use 2020'!H130</f>
        <v>0</v>
      </c>
      <c r="D18" s="136">
        <f>$C18*VLOOKUP($A18,'Non-energy Multiplier'!$A$1:$AQ$44,COLUMN('Non-energy Multiplier'!D$1),0)</f>
        <v>0</v>
      </c>
      <c r="E18" s="136">
        <f>$C18*VLOOKUP($A18,'Non-energy Multiplier'!$A$1:$AQ$44,COLUMN('Non-energy Multiplier'!E$1),0)</f>
        <v>0</v>
      </c>
      <c r="F18" s="136">
        <f>$C18*VLOOKUP($A18,'Non-energy Multiplier'!$A$1:$AQ$44,COLUMN('Non-energy Multiplier'!F$1),0)</f>
        <v>0</v>
      </c>
      <c r="G18" s="136">
        <f>$C18*VLOOKUP($A18,'Non-energy Multiplier'!$A$1:$AQ$44,COLUMN('Non-energy Multiplier'!G$1),0)</f>
        <v>0</v>
      </c>
      <c r="H18" s="136">
        <f>$C18*VLOOKUP($A18,'Non-energy Multiplier'!$A$1:$AQ$44,COLUMN('Non-energy Multiplier'!H$1),0)</f>
        <v>0</v>
      </c>
      <c r="I18" s="136">
        <f>$C18*VLOOKUP($A18,'Non-energy Multiplier'!$A$1:$AQ$44,COLUMN('Non-energy Multiplier'!I$1),0)</f>
        <v>0</v>
      </c>
      <c r="J18" s="136">
        <f>$C18*VLOOKUP($A18,'Non-energy Multiplier'!$A$1:$AQ$44,COLUMN('Non-energy Multiplier'!J$1),0)</f>
        <v>0</v>
      </c>
      <c r="K18" s="136">
        <f>$C18*VLOOKUP($A18,'Non-energy Multiplier'!$A$1:$AQ$44,COLUMN('Non-energy Multiplier'!K$1),0)</f>
        <v>0</v>
      </c>
      <c r="L18" s="136">
        <f>$C18*VLOOKUP($A18,'Non-energy Multiplier'!$A$1:$AQ$44,COLUMN('Non-energy Multiplier'!L$1),0)</f>
        <v>0</v>
      </c>
      <c r="M18" s="136">
        <f>$C18*VLOOKUP($A18,'Non-energy Multiplier'!$A$1:$AQ$44,COLUMN('Non-energy Multiplier'!M$1),0)</f>
        <v>0</v>
      </c>
      <c r="N18" s="136">
        <f>$C18*VLOOKUP($A18,'Non-energy Multiplier'!$A$1:$AQ$44,COLUMN('Non-energy Multiplier'!N$1),0)</f>
        <v>0</v>
      </c>
      <c r="O18" s="136">
        <f>$C18*VLOOKUP($A18,'Non-energy Multiplier'!$A$1:$AQ$44,COLUMN('Non-energy Multiplier'!O$1),0)</f>
        <v>0</v>
      </c>
      <c r="P18" s="136">
        <f>$C18*VLOOKUP($A18,'Non-energy Multiplier'!$A$1:$AQ$44,COLUMN('Non-energy Multiplier'!P$1),0)</f>
        <v>0</v>
      </c>
      <c r="Q18" s="136">
        <f>$C18*VLOOKUP($A18,'Non-energy Multiplier'!$A$1:$AQ$44,COLUMN('Non-energy Multiplier'!Q$1),0)</f>
        <v>0</v>
      </c>
      <c r="R18" s="136">
        <f>$C18*VLOOKUP($A18,'Non-energy Multiplier'!$A$1:$AQ$44,COLUMN('Non-energy Multiplier'!R$1),0)</f>
        <v>0</v>
      </c>
      <c r="S18" s="136">
        <f>$C18*VLOOKUP($A18,'Non-energy Multiplier'!$A$1:$AQ$44,COLUMN('Non-energy Multiplier'!S$1),0)</f>
        <v>0</v>
      </c>
      <c r="T18" s="136">
        <f>$C18*VLOOKUP($A18,'Non-energy Multiplier'!$A$1:$AQ$44,COLUMN('Non-energy Multiplier'!T$1),0)</f>
        <v>0</v>
      </c>
      <c r="U18" s="136">
        <f>$C18*VLOOKUP($A18,'Non-energy Multiplier'!$A$1:$AQ$44,COLUMN('Non-energy Multiplier'!U$1),0)</f>
        <v>0</v>
      </c>
      <c r="V18" s="136">
        <f>$C18*VLOOKUP($A18,'Non-energy Multiplier'!$A$1:$AQ$44,COLUMN('Non-energy Multiplier'!V$1),0)</f>
        <v>0</v>
      </c>
      <c r="W18" s="136">
        <f>$C18*VLOOKUP($A18,'Non-energy Multiplier'!$A$1:$AQ$44,COLUMN('Non-energy Multiplier'!W$1),0)</f>
        <v>0</v>
      </c>
      <c r="X18" s="136">
        <f>$C18*VLOOKUP($A18,'Non-energy Multiplier'!$A$1:$AQ$44,COLUMN('Non-energy Multiplier'!X$1),0)</f>
        <v>0</v>
      </c>
      <c r="Y18" s="136">
        <f>$C18*VLOOKUP($A18,'Non-energy Multiplier'!$A$1:$AQ$44,COLUMN('Non-energy Multiplier'!Y$1),0)</f>
        <v>0</v>
      </c>
      <c r="Z18" s="136">
        <f>$C18*VLOOKUP($A18,'Non-energy Multiplier'!$A$1:$AQ$44,COLUMN('Non-energy Multiplier'!Z$1),0)</f>
        <v>0</v>
      </c>
      <c r="AA18" s="136">
        <f>$C18*VLOOKUP($A18,'Non-energy Multiplier'!$A$1:$AQ$44,COLUMN('Non-energy Multiplier'!AA$1),0)</f>
        <v>0</v>
      </c>
      <c r="AB18" s="136">
        <f>$C18*VLOOKUP($A18,'Non-energy Multiplier'!$A$1:$AQ$44,COLUMN('Non-energy Multiplier'!AB$1),0)</f>
        <v>0</v>
      </c>
      <c r="AC18" s="136">
        <f>$C18*VLOOKUP($A18,'Non-energy Multiplier'!$A$1:$AQ$44,COLUMN('Non-energy Multiplier'!AC$1),0)</f>
        <v>0</v>
      </c>
      <c r="AD18" s="136">
        <f>$C18*VLOOKUP($A18,'Non-energy Multiplier'!$A$1:$AQ$44,COLUMN('Non-energy Multiplier'!AD$1),0)</f>
        <v>0</v>
      </c>
      <c r="AE18" s="136">
        <f>$C18*VLOOKUP($A18,'Non-energy Multiplier'!$A$1:$AQ$44,COLUMN('Non-energy Multiplier'!AE$1),0)</f>
        <v>0</v>
      </c>
      <c r="AF18" s="136">
        <f>$C18*VLOOKUP($A18,'Non-energy Multiplier'!$A$1:$AQ$44,COLUMN('Non-energy Multiplier'!AF$1),0)</f>
        <v>0</v>
      </c>
      <c r="AG18" s="136">
        <f>$C18*VLOOKUP($A18,'Non-energy Multiplier'!$A$1:$AQ$44,COLUMN('Non-energy Multiplier'!AG$1),0)</f>
        <v>0</v>
      </c>
      <c r="AH18" s="136">
        <f>$C18*VLOOKUP($A18,'Non-energy Multiplier'!$A$1:$AQ$44,COLUMN('Non-energy Multiplier'!AH$1),0)</f>
        <v>0</v>
      </c>
      <c r="AI18" s="136">
        <f>$C18*VLOOKUP($A18,'Non-energy Multiplier'!$A$1:$AQ$44,COLUMN('Non-energy Multiplier'!AI$1),0)</f>
        <v>0</v>
      </c>
      <c r="AJ18" s="136">
        <f>$C18*VLOOKUP($A18,'Non-energy Multiplier'!$A$1:$AQ$44,COLUMN('Non-energy Multiplier'!AJ$1),0)</f>
        <v>0</v>
      </c>
      <c r="AK18" s="136">
        <f>$C18*VLOOKUP($A18,'Non-energy Multiplier'!$A$1:$AQ$44,COLUMN('Non-energy Multiplier'!AK$1),0)</f>
        <v>0</v>
      </c>
      <c r="AL18" s="136">
        <f>$C18*VLOOKUP($A18,'Non-energy Multiplier'!$A$1:$AQ$44,COLUMN('Non-energy Multiplier'!AL$1),0)</f>
        <v>0</v>
      </c>
      <c r="AM18" s="136">
        <f>$C18*VLOOKUP($A18,'Non-energy Multiplier'!$A$1:$AQ$44,COLUMN('Non-energy Multiplier'!AM$1),0)</f>
        <v>0</v>
      </c>
      <c r="AN18" s="136">
        <f>$C18*VLOOKUP($A18,'Non-energy Multiplier'!$A$1:$AQ$44,COLUMN('Non-energy Multiplier'!AN$1),0)</f>
        <v>0</v>
      </c>
      <c r="AO18" s="136">
        <f>$C18*VLOOKUP($A18,'Non-energy Multiplier'!$A$1:$AQ$44,COLUMN('Non-energy Multiplier'!AO$1),0)</f>
        <v>0</v>
      </c>
      <c r="AP18" s="136">
        <f>$C18*VLOOKUP($A18,'Non-energy Multiplier'!$A$1:$AQ$44,COLUMN('Non-energy Multiplier'!AP$1),0)</f>
        <v>0</v>
      </c>
      <c r="AQ18" s="136">
        <f>$C18*VLOOKUP($A18,'Non-energy Multiplier'!$A$1:$AQ$44,COLUMN('Non-energy Multiplier'!AQ$1),0)</f>
        <v>0</v>
      </c>
      <c r="AR18" s="136" t="str">
        <f>VLOOKUP($A18,'Sector Match'!$A$1:$B$43,2,0)</f>
        <v>wood products 16</v>
      </c>
    </row>
    <row r="19" spans="1:44" x14ac:dyDescent="0.2">
      <c r="A19" s="12" t="s">
        <v>18</v>
      </c>
      <c r="B19" s="136">
        <f>'Non-energy Use 2019'!H131</f>
        <v>0</v>
      </c>
      <c r="C19" s="136">
        <f>'Non-energy Use 2020'!H131</f>
        <v>0</v>
      </c>
      <c r="D19" s="136">
        <f>$C19*VLOOKUP($A19,'Non-energy Multiplier'!$A$1:$AQ$44,COLUMN('Non-energy Multiplier'!D$1),0)</f>
        <v>0</v>
      </c>
      <c r="E19" s="136">
        <f>$C19*VLOOKUP($A19,'Non-energy Multiplier'!$A$1:$AQ$44,COLUMN('Non-energy Multiplier'!E$1),0)</f>
        <v>0</v>
      </c>
      <c r="F19" s="136">
        <f>$C19*VLOOKUP($A19,'Non-energy Multiplier'!$A$1:$AQ$44,COLUMN('Non-energy Multiplier'!F$1),0)</f>
        <v>0</v>
      </c>
      <c r="G19" s="136">
        <f>$C19*VLOOKUP($A19,'Non-energy Multiplier'!$A$1:$AQ$44,COLUMN('Non-energy Multiplier'!G$1),0)</f>
        <v>0</v>
      </c>
      <c r="H19" s="136">
        <f>$C19*VLOOKUP($A19,'Non-energy Multiplier'!$A$1:$AQ$44,COLUMN('Non-energy Multiplier'!H$1),0)</f>
        <v>0</v>
      </c>
      <c r="I19" s="136">
        <f>$C19*VLOOKUP($A19,'Non-energy Multiplier'!$A$1:$AQ$44,COLUMN('Non-energy Multiplier'!I$1),0)</f>
        <v>0</v>
      </c>
      <c r="J19" s="136">
        <f>$C19*VLOOKUP($A19,'Non-energy Multiplier'!$A$1:$AQ$44,COLUMN('Non-energy Multiplier'!J$1),0)</f>
        <v>0</v>
      </c>
      <c r="K19" s="136">
        <f>$C19*VLOOKUP($A19,'Non-energy Multiplier'!$A$1:$AQ$44,COLUMN('Non-energy Multiplier'!K$1),0)</f>
        <v>0</v>
      </c>
      <c r="L19" s="136">
        <f>$C19*VLOOKUP($A19,'Non-energy Multiplier'!$A$1:$AQ$44,COLUMN('Non-energy Multiplier'!L$1),0)</f>
        <v>0</v>
      </c>
      <c r="M19" s="136">
        <f>$C19*VLOOKUP($A19,'Non-energy Multiplier'!$A$1:$AQ$44,COLUMN('Non-energy Multiplier'!M$1),0)</f>
        <v>0</v>
      </c>
      <c r="N19" s="136">
        <f>$C19*VLOOKUP($A19,'Non-energy Multiplier'!$A$1:$AQ$44,COLUMN('Non-energy Multiplier'!N$1),0)</f>
        <v>0</v>
      </c>
      <c r="O19" s="136">
        <f>$C19*VLOOKUP($A19,'Non-energy Multiplier'!$A$1:$AQ$44,COLUMN('Non-energy Multiplier'!O$1),0)</f>
        <v>0</v>
      </c>
      <c r="P19" s="136">
        <f>$C19*VLOOKUP($A19,'Non-energy Multiplier'!$A$1:$AQ$44,COLUMN('Non-energy Multiplier'!P$1),0)</f>
        <v>0</v>
      </c>
      <c r="Q19" s="136">
        <f>$C19*VLOOKUP($A19,'Non-energy Multiplier'!$A$1:$AQ$44,COLUMN('Non-energy Multiplier'!Q$1),0)</f>
        <v>0</v>
      </c>
      <c r="R19" s="136">
        <f>$C19*VLOOKUP($A19,'Non-energy Multiplier'!$A$1:$AQ$44,COLUMN('Non-energy Multiplier'!R$1),0)</f>
        <v>0</v>
      </c>
      <c r="S19" s="136">
        <f>$C19*VLOOKUP($A19,'Non-energy Multiplier'!$A$1:$AQ$44,COLUMN('Non-energy Multiplier'!S$1),0)</f>
        <v>0</v>
      </c>
      <c r="T19" s="136">
        <f>$C19*VLOOKUP($A19,'Non-energy Multiplier'!$A$1:$AQ$44,COLUMN('Non-energy Multiplier'!T$1),0)</f>
        <v>0</v>
      </c>
      <c r="U19" s="136">
        <f>$C19*VLOOKUP($A19,'Non-energy Multiplier'!$A$1:$AQ$44,COLUMN('Non-energy Multiplier'!U$1),0)</f>
        <v>0</v>
      </c>
      <c r="V19" s="136">
        <f>$C19*VLOOKUP($A19,'Non-energy Multiplier'!$A$1:$AQ$44,COLUMN('Non-energy Multiplier'!V$1),0)</f>
        <v>0</v>
      </c>
      <c r="W19" s="136">
        <f>$C19*VLOOKUP($A19,'Non-energy Multiplier'!$A$1:$AQ$44,COLUMN('Non-energy Multiplier'!W$1),0)</f>
        <v>0</v>
      </c>
      <c r="X19" s="136">
        <f>$C19*VLOOKUP($A19,'Non-energy Multiplier'!$A$1:$AQ$44,COLUMN('Non-energy Multiplier'!X$1),0)</f>
        <v>0</v>
      </c>
      <c r="Y19" s="136">
        <f>$C19*VLOOKUP($A19,'Non-energy Multiplier'!$A$1:$AQ$44,COLUMN('Non-energy Multiplier'!Y$1),0)</f>
        <v>0</v>
      </c>
      <c r="Z19" s="136">
        <f>$C19*VLOOKUP($A19,'Non-energy Multiplier'!$A$1:$AQ$44,COLUMN('Non-energy Multiplier'!Z$1),0)</f>
        <v>0</v>
      </c>
      <c r="AA19" s="136">
        <f>$C19*VLOOKUP($A19,'Non-energy Multiplier'!$A$1:$AQ$44,COLUMN('Non-energy Multiplier'!AA$1),0)</f>
        <v>0</v>
      </c>
      <c r="AB19" s="136">
        <f>$C19*VLOOKUP($A19,'Non-energy Multiplier'!$A$1:$AQ$44,COLUMN('Non-energy Multiplier'!AB$1),0)</f>
        <v>0</v>
      </c>
      <c r="AC19" s="136">
        <f>$C19*VLOOKUP($A19,'Non-energy Multiplier'!$A$1:$AQ$44,COLUMN('Non-energy Multiplier'!AC$1),0)</f>
        <v>0</v>
      </c>
      <c r="AD19" s="136">
        <f>$C19*VLOOKUP($A19,'Non-energy Multiplier'!$A$1:$AQ$44,COLUMN('Non-energy Multiplier'!AD$1),0)</f>
        <v>0</v>
      </c>
      <c r="AE19" s="136">
        <f>$C19*VLOOKUP($A19,'Non-energy Multiplier'!$A$1:$AQ$44,COLUMN('Non-energy Multiplier'!AE$1),0)</f>
        <v>0</v>
      </c>
      <c r="AF19" s="136">
        <f>$C19*VLOOKUP($A19,'Non-energy Multiplier'!$A$1:$AQ$44,COLUMN('Non-energy Multiplier'!AF$1),0)</f>
        <v>0</v>
      </c>
      <c r="AG19" s="136">
        <f>$C19*VLOOKUP($A19,'Non-energy Multiplier'!$A$1:$AQ$44,COLUMN('Non-energy Multiplier'!AG$1),0)</f>
        <v>0</v>
      </c>
      <c r="AH19" s="136">
        <f>$C19*VLOOKUP($A19,'Non-energy Multiplier'!$A$1:$AQ$44,COLUMN('Non-energy Multiplier'!AH$1),0)</f>
        <v>0</v>
      </c>
      <c r="AI19" s="136">
        <f>$C19*VLOOKUP($A19,'Non-energy Multiplier'!$A$1:$AQ$44,COLUMN('Non-energy Multiplier'!AI$1),0)</f>
        <v>0</v>
      </c>
      <c r="AJ19" s="136">
        <f>$C19*VLOOKUP($A19,'Non-energy Multiplier'!$A$1:$AQ$44,COLUMN('Non-energy Multiplier'!AJ$1),0)</f>
        <v>0</v>
      </c>
      <c r="AK19" s="136">
        <f>$C19*VLOOKUP($A19,'Non-energy Multiplier'!$A$1:$AQ$44,COLUMN('Non-energy Multiplier'!AK$1),0)</f>
        <v>0</v>
      </c>
      <c r="AL19" s="136">
        <f>$C19*VLOOKUP($A19,'Non-energy Multiplier'!$A$1:$AQ$44,COLUMN('Non-energy Multiplier'!AL$1),0)</f>
        <v>0</v>
      </c>
      <c r="AM19" s="136">
        <f>$C19*VLOOKUP($A19,'Non-energy Multiplier'!$A$1:$AQ$44,COLUMN('Non-energy Multiplier'!AM$1),0)</f>
        <v>0</v>
      </c>
      <c r="AN19" s="136">
        <f>$C19*VLOOKUP($A19,'Non-energy Multiplier'!$A$1:$AQ$44,COLUMN('Non-energy Multiplier'!AN$1),0)</f>
        <v>0</v>
      </c>
      <c r="AO19" s="136">
        <f>$C19*VLOOKUP($A19,'Non-energy Multiplier'!$A$1:$AQ$44,COLUMN('Non-energy Multiplier'!AO$1),0)</f>
        <v>0</v>
      </c>
      <c r="AP19" s="136">
        <f>$C19*VLOOKUP($A19,'Non-energy Multiplier'!$A$1:$AQ$44,COLUMN('Non-energy Multiplier'!AP$1),0)</f>
        <v>0</v>
      </c>
      <c r="AQ19" s="136">
        <f>$C19*VLOOKUP($A19,'Non-energy Multiplier'!$A$1:$AQ$44,COLUMN('Non-energy Multiplier'!AQ$1),0)</f>
        <v>0</v>
      </c>
      <c r="AR19" s="136" t="str">
        <f>VLOOKUP($A19,'Sector Match'!$A$1:$B$43,2,0)</f>
        <v>pulp paper and printing 17T18</v>
      </c>
    </row>
    <row r="20" spans="1:44" x14ac:dyDescent="0.2">
      <c r="A20" s="12" t="s">
        <v>19</v>
      </c>
      <c r="B20" s="136">
        <f>'Non-energy Use 2019'!H132</f>
        <v>0</v>
      </c>
      <c r="C20" s="136">
        <f>'Non-energy Use 2020'!H132</f>
        <v>0</v>
      </c>
      <c r="D20" s="136">
        <f>$C20*VLOOKUP($A20,'Non-energy Multiplier'!$A$1:$AQ$44,COLUMN('Non-energy Multiplier'!D$1),0)</f>
        <v>0</v>
      </c>
      <c r="E20" s="136">
        <f>$C20*VLOOKUP($A20,'Non-energy Multiplier'!$A$1:$AQ$44,COLUMN('Non-energy Multiplier'!E$1),0)</f>
        <v>0</v>
      </c>
      <c r="F20" s="136">
        <f>$C20*VLOOKUP($A20,'Non-energy Multiplier'!$A$1:$AQ$44,COLUMN('Non-energy Multiplier'!F$1),0)</f>
        <v>0</v>
      </c>
      <c r="G20" s="136">
        <f>$C20*VLOOKUP($A20,'Non-energy Multiplier'!$A$1:$AQ$44,COLUMN('Non-energy Multiplier'!G$1),0)</f>
        <v>0</v>
      </c>
      <c r="H20" s="136">
        <f>$C20*VLOOKUP($A20,'Non-energy Multiplier'!$A$1:$AQ$44,COLUMN('Non-energy Multiplier'!H$1),0)</f>
        <v>0</v>
      </c>
      <c r="I20" s="136">
        <f>$C20*VLOOKUP($A20,'Non-energy Multiplier'!$A$1:$AQ$44,COLUMN('Non-energy Multiplier'!I$1),0)</f>
        <v>0</v>
      </c>
      <c r="J20" s="136">
        <f>$C20*VLOOKUP($A20,'Non-energy Multiplier'!$A$1:$AQ$44,COLUMN('Non-energy Multiplier'!J$1),0)</f>
        <v>0</v>
      </c>
      <c r="K20" s="136">
        <f>$C20*VLOOKUP($A20,'Non-energy Multiplier'!$A$1:$AQ$44,COLUMN('Non-energy Multiplier'!K$1),0)</f>
        <v>0</v>
      </c>
      <c r="L20" s="136">
        <f>$C20*VLOOKUP($A20,'Non-energy Multiplier'!$A$1:$AQ$44,COLUMN('Non-energy Multiplier'!L$1),0)</f>
        <v>0</v>
      </c>
      <c r="M20" s="136">
        <f>$C20*VLOOKUP($A20,'Non-energy Multiplier'!$A$1:$AQ$44,COLUMN('Non-energy Multiplier'!M$1),0)</f>
        <v>0</v>
      </c>
      <c r="N20" s="136">
        <f>$C20*VLOOKUP($A20,'Non-energy Multiplier'!$A$1:$AQ$44,COLUMN('Non-energy Multiplier'!N$1),0)</f>
        <v>0</v>
      </c>
      <c r="O20" s="136">
        <f>$C20*VLOOKUP($A20,'Non-energy Multiplier'!$A$1:$AQ$44,COLUMN('Non-energy Multiplier'!O$1),0)</f>
        <v>0</v>
      </c>
      <c r="P20" s="136">
        <f>$C20*VLOOKUP($A20,'Non-energy Multiplier'!$A$1:$AQ$44,COLUMN('Non-energy Multiplier'!P$1),0)</f>
        <v>0</v>
      </c>
      <c r="Q20" s="136">
        <f>$C20*VLOOKUP($A20,'Non-energy Multiplier'!$A$1:$AQ$44,COLUMN('Non-energy Multiplier'!Q$1),0)</f>
        <v>0</v>
      </c>
      <c r="R20" s="136">
        <f>$C20*VLOOKUP($A20,'Non-energy Multiplier'!$A$1:$AQ$44,COLUMN('Non-energy Multiplier'!R$1),0)</f>
        <v>0</v>
      </c>
      <c r="S20" s="136">
        <f>$C20*VLOOKUP($A20,'Non-energy Multiplier'!$A$1:$AQ$44,COLUMN('Non-energy Multiplier'!S$1),0)</f>
        <v>0</v>
      </c>
      <c r="T20" s="136">
        <f>$C20*VLOOKUP($A20,'Non-energy Multiplier'!$A$1:$AQ$44,COLUMN('Non-energy Multiplier'!T$1),0)</f>
        <v>0</v>
      </c>
      <c r="U20" s="136">
        <f>$C20*VLOOKUP($A20,'Non-energy Multiplier'!$A$1:$AQ$44,COLUMN('Non-energy Multiplier'!U$1),0)</f>
        <v>0</v>
      </c>
      <c r="V20" s="136">
        <f>$C20*VLOOKUP($A20,'Non-energy Multiplier'!$A$1:$AQ$44,COLUMN('Non-energy Multiplier'!V$1),0)</f>
        <v>0</v>
      </c>
      <c r="W20" s="136">
        <f>$C20*VLOOKUP($A20,'Non-energy Multiplier'!$A$1:$AQ$44,COLUMN('Non-energy Multiplier'!W$1),0)</f>
        <v>0</v>
      </c>
      <c r="X20" s="136">
        <f>$C20*VLOOKUP($A20,'Non-energy Multiplier'!$A$1:$AQ$44,COLUMN('Non-energy Multiplier'!X$1),0)</f>
        <v>0</v>
      </c>
      <c r="Y20" s="136">
        <f>$C20*VLOOKUP($A20,'Non-energy Multiplier'!$A$1:$AQ$44,COLUMN('Non-energy Multiplier'!Y$1),0)</f>
        <v>0</v>
      </c>
      <c r="Z20" s="136">
        <f>$C20*VLOOKUP($A20,'Non-energy Multiplier'!$A$1:$AQ$44,COLUMN('Non-energy Multiplier'!Z$1),0)</f>
        <v>0</v>
      </c>
      <c r="AA20" s="136">
        <f>$C20*VLOOKUP($A20,'Non-energy Multiplier'!$A$1:$AQ$44,COLUMN('Non-energy Multiplier'!AA$1),0)</f>
        <v>0</v>
      </c>
      <c r="AB20" s="136">
        <f>$C20*VLOOKUP($A20,'Non-energy Multiplier'!$A$1:$AQ$44,COLUMN('Non-energy Multiplier'!AB$1),0)</f>
        <v>0</v>
      </c>
      <c r="AC20" s="136">
        <f>$C20*VLOOKUP($A20,'Non-energy Multiplier'!$A$1:$AQ$44,COLUMN('Non-energy Multiplier'!AC$1),0)</f>
        <v>0</v>
      </c>
      <c r="AD20" s="136">
        <f>$C20*VLOOKUP($A20,'Non-energy Multiplier'!$A$1:$AQ$44,COLUMN('Non-energy Multiplier'!AD$1),0)</f>
        <v>0</v>
      </c>
      <c r="AE20" s="136">
        <f>$C20*VLOOKUP($A20,'Non-energy Multiplier'!$A$1:$AQ$44,COLUMN('Non-energy Multiplier'!AE$1),0)</f>
        <v>0</v>
      </c>
      <c r="AF20" s="136">
        <f>$C20*VLOOKUP($A20,'Non-energy Multiplier'!$A$1:$AQ$44,COLUMN('Non-energy Multiplier'!AF$1),0)</f>
        <v>0</v>
      </c>
      <c r="AG20" s="136">
        <f>$C20*VLOOKUP($A20,'Non-energy Multiplier'!$A$1:$AQ$44,COLUMN('Non-energy Multiplier'!AG$1),0)</f>
        <v>0</v>
      </c>
      <c r="AH20" s="136">
        <f>$C20*VLOOKUP($A20,'Non-energy Multiplier'!$A$1:$AQ$44,COLUMN('Non-energy Multiplier'!AH$1),0)</f>
        <v>0</v>
      </c>
      <c r="AI20" s="136">
        <f>$C20*VLOOKUP($A20,'Non-energy Multiplier'!$A$1:$AQ$44,COLUMN('Non-energy Multiplier'!AI$1),0)</f>
        <v>0</v>
      </c>
      <c r="AJ20" s="136">
        <f>$C20*VLOOKUP($A20,'Non-energy Multiplier'!$A$1:$AQ$44,COLUMN('Non-energy Multiplier'!AJ$1),0)</f>
        <v>0</v>
      </c>
      <c r="AK20" s="136">
        <f>$C20*VLOOKUP($A20,'Non-energy Multiplier'!$A$1:$AQ$44,COLUMN('Non-energy Multiplier'!AK$1),0)</f>
        <v>0</v>
      </c>
      <c r="AL20" s="136">
        <f>$C20*VLOOKUP($A20,'Non-energy Multiplier'!$A$1:$AQ$44,COLUMN('Non-energy Multiplier'!AL$1),0)</f>
        <v>0</v>
      </c>
      <c r="AM20" s="136">
        <f>$C20*VLOOKUP($A20,'Non-energy Multiplier'!$A$1:$AQ$44,COLUMN('Non-energy Multiplier'!AM$1),0)</f>
        <v>0</v>
      </c>
      <c r="AN20" s="136">
        <f>$C20*VLOOKUP($A20,'Non-energy Multiplier'!$A$1:$AQ$44,COLUMN('Non-energy Multiplier'!AN$1),0)</f>
        <v>0</v>
      </c>
      <c r="AO20" s="136">
        <f>$C20*VLOOKUP($A20,'Non-energy Multiplier'!$A$1:$AQ$44,COLUMN('Non-energy Multiplier'!AO$1),0)</f>
        <v>0</v>
      </c>
      <c r="AP20" s="136">
        <f>$C20*VLOOKUP($A20,'Non-energy Multiplier'!$A$1:$AQ$44,COLUMN('Non-energy Multiplier'!AP$1),0)</f>
        <v>0</v>
      </c>
      <c r="AQ20" s="136">
        <f>$C20*VLOOKUP($A20,'Non-energy Multiplier'!$A$1:$AQ$44,COLUMN('Non-energy Multiplier'!AQ$1),0)</f>
        <v>0</v>
      </c>
      <c r="AR20" s="136" t="str">
        <f>VLOOKUP($A20,'Sector Match'!$A$1:$B$43,2,0)</f>
        <v>pulp paper and printing 17T18</v>
      </c>
    </row>
    <row r="21" spans="1:44" x14ac:dyDescent="0.2">
      <c r="A21" s="12" t="s">
        <v>20</v>
      </c>
      <c r="B21" s="136">
        <f>'Non-energy Use 2019'!H133</f>
        <v>0</v>
      </c>
      <c r="C21" s="136">
        <f>'Non-energy Use 2020'!H133</f>
        <v>0</v>
      </c>
      <c r="D21" s="136">
        <f>$C21*VLOOKUP($A21,'Non-energy Multiplier'!$A$1:$AQ$44,COLUMN('Non-energy Multiplier'!D$1),0)</f>
        <v>0</v>
      </c>
      <c r="E21" s="136">
        <f>$C21*VLOOKUP($A21,'Non-energy Multiplier'!$A$1:$AQ$44,COLUMN('Non-energy Multiplier'!E$1),0)</f>
        <v>0</v>
      </c>
      <c r="F21" s="136">
        <f>$C21*VLOOKUP($A21,'Non-energy Multiplier'!$A$1:$AQ$44,COLUMN('Non-energy Multiplier'!F$1),0)</f>
        <v>0</v>
      </c>
      <c r="G21" s="136">
        <f>$C21*VLOOKUP($A21,'Non-energy Multiplier'!$A$1:$AQ$44,COLUMN('Non-energy Multiplier'!G$1),0)</f>
        <v>0</v>
      </c>
      <c r="H21" s="136">
        <f>$C21*VLOOKUP($A21,'Non-energy Multiplier'!$A$1:$AQ$44,COLUMN('Non-energy Multiplier'!H$1),0)</f>
        <v>0</v>
      </c>
      <c r="I21" s="136">
        <f>$C21*VLOOKUP($A21,'Non-energy Multiplier'!$A$1:$AQ$44,COLUMN('Non-energy Multiplier'!I$1),0)</f>
        <v>0</v>
      </c>
      <c r="J21" s="136">
        <f>$C21*VLOOKUP($A21,'Non-energy Multiplier'!$A$1:$AQ$44,COLUMN('Non-energy Multiplier'!J$1),0)</f>
        <v>0</v>
      </c>
      <c r="K21" s="136">
        <f>$C21*VLOOKUP($A21,'Non-energy Multiplier'!$A$1:$AQ$44,COLUMN('Non-energy Multiplier'!K$1),0)</f>
        <v>0</v>
      </c>
      <c r="L21" s="136">
        <f>$C21*VLOOKUP($A21,'Non-energy Multiplier'!$A$1:$AQ$44,COLUMN('Non-energy Multiplier'!L$1),0)</f>
        <v>0</v>
      </c>
      <c r="M21" s="136">
        <f>$C21*VLOOKUP($A21,'Non-energy Multiplier'!$A$1:$AQ$44,COLUMN('Non-energy Multiplier'!M$1),0)</f>
        <v>0</v>
      </c>
      <c r="N21" s="136">
        <f>$C21*VLOOKUP($A21,'Non-energy Multiplier'!$A$1:$AQ$44,COLUMN('Non-energy Multiplier'!N$1),0)</f>
        <v>0</v>
      </c>
      <c r="O21" s="136">
        <f>$C21*VLOOKUP($A21,'Non-energy Multiplier'!$A$1:$AQ$44,COLUMN('Non-energy Multiplier'!O$1),0)</f>
        <v>0</v>
      </c>
      <c r="P21" s="136">
        <f>$C21*VLOOKUP($A21,'Non-energy Multiplier'!$A$1:$AQ$44,COLUMN('Non-energy Multiplier'!P$1),0)</f>
        <v>0</v>
      </c>
      <c r="Q21" s="136">
        <f>$C21*VLOOKUP($A21,'Non-energy Multiplier'!$A$1:$AQ$44,COLUMN('Non-energy Multiplier'!Q$1),0)</f>
        <v>0</v>
      </c>
      <c r="R21" s="136">
        <f>$C21*VLOOKUP($A21,'Non-energy Multiplier'!$A$1:$AQ$44,COLUMN('Non-energy Multiplier'!R$1),0)</f>
        <v>0</v>
      </c>
      <c r="S21" s="136">
        <f>$C21*VLOOKUP($A21,'Non-energy Multiplier'!$A$1:$AQ$44,COLUMN('Non-energy Multiplier'!S$1),0)</f>
        <v>0</v>
      </c>
      <c r="T21" s="136">
        <f>$C21*VLOOKUP($A21,'Non-energy Multiplier'!$A$1:$AQ$44,COLUMN('Non-energy Multiplier'!T$1),0)</f>
        <v>0</v>
      </c>
      <c r="U21" s="136">
        <f>$C21*VLOOKUP($A21,'Non-energy Multiplier'!$A$1:$AQ$44,COLUMN('Non-energy Multiplier'!U$1),0)</f>
        <v>0</v>
      </c>
      <c r="V21" s="136">
        <f>$C21*VLOOKUP($A21,'Non-energy Multiplier'!$A$1:$AQ$44,COLUMN('Non-energy Multiplier'!V$1),0)</f>
        <v>0</v>
      </c>
      <c r="W21" s="136">
        <f>$C21*VLOOKUP($A21,'Non-energy Multiplier'!$A$1:$AQ$44,COLUMN('Non-energy Multiplier'!W$1),0)</f>
        <v>0</v>
      </c>
      <c r="X21" s="136">
        <f>$C21*VLOOKUP($A21,'Non-energy Multiplier'!$A$1:$AQ$44,COLUMN('Non-energy Multiplier'!X$1),0)</f>
        <v>0</v>
      </c>
      <c r="Y21" s="136">
        <f>$C21*VLOOKUP($A21,'Non-energy Multiplier'!$A$1:$AQ$44,COLUMN('Non-energy Multiplier'!Y$1),0)</f>
        <v>0</v>
      </c>
      <c r="Z21" s="136">
        <f>$C21*VLOOKUP($A21,'Non-energy Multiplier'!$A$1:$AQ$44,COLUMN('Non-energy Multiplier'!Z$1),0)</f>
        <v>0</v>
      </c>
      <c r="AA21" s="136">
        <f>$C21*VLOOKUP($A21,'Non-energy Multiplier'!$A$1:$AQ$44,COLUMN('Non-energy Multiplier'!AA$1),0)</f>
        <v>0</v>
      </c>
      <c r="AB21" s="136">
        <f>$C21*VLOOKUP($A21,'Non-energy Multiplier'!$A$1:$AQ$44,COLUMN('Non-energy Multiplier'!AB$1),0)</f>
        <v>0</v>
      </c>
      <c r="AC21" s="136">
        <f>$C21*VLOOKUP($A21,'Non-energy Multiplier'!$A$1:$AQ$44,COLUMN('Non-energy Multiplier'!AC$1),0)</f>
        <v>0</v>
      </c>
      <c r="AD21" s="136">
        <f>$C21*VLOOKUP($A21,'Non-energy Multiplier'!$A$1:$AQ$44,COLUMN('Non-energy Multiplier'!AD$1),0)</f>
        <v>0</v>
      </c>
      <c r="AE21" s="136">
        <f>$C21*VLOOKUP($A21,'Non-energy Multiplier'!$A$1:$AQ$44,COLUMN('Non-energy Multiplier'!AE$1),0)</f>
        <v>0</v>
      </c>
      <c r="AF21" s="136">
        <f>$C21*VLOOKUP($A21,'Non-energy Multiplier'!$A$1:$AQ$44,COLUMN('Non-energy Multiplier'!AF$1),0)</f>
        <v>0</v>
      </c>
      <c r="AG21" s="136">
        <f>$C21*VLOOKUP($A21,'Non-energy Multiplier'!$A$1:$AQ$44,COLUMN('Non-energy Multiplier'!AG$1),0)</f>
        <v>0</v>
      </c>
      <c r="AH21" s="136">
        <f>$C21*VLOOKUP($A21,'Non-energy Multiplier'!$A$1:$AQ$44,COLUMN('Non-energy Multiplier'!AH$1),0)</f>
        <v>0</v>
      </c>
      <c r="AI21" s="136">
        <f>$C21*VLOOKUP($A21,'Non-energy Multiplier'!$A$1:$AQ$44,COLUMN('Non-energy Multiplier'!AI$1),0)</f>
        <v>0</v>
      </c>
      <c r="AJ21" s="136">
        <f>$C21*VLOOKUP($A21,'Non-energy Multiplier'!$A$1:$AQ$44,COLUMN('Non-energy Multiplier'!AJ$1),0)</f>
        <v>0</v>
      </c>
      <c r="AK21" s="136">
        <f>$C21*VLOOKUP($A21,'Non-energy Multiplier'!$A$1:$AQ$44,COLUMN('Non-energy Multiplier'!AK$1),0)</f>
        <v>0</v>
      </c>
      <c r="AL21" s="136">
        <f>$C21*VLOOKUP($A21,'Non-energy Multiplier'!$A$1:$AQ$44,COLUMN('Non-energy Multiplier'!AL$1),0)</f>
        <v>0</v>
      </c>
      <c r="AM21" s="136">
        <f>$C21*VLOOKUP($A21,'Non-energy Multiplier'!$A$1:$AQ$44,COLUMN('Non-energy Multiplier'!AM$1),0)</f>
        <v>0</v>
      </c>
      <c r="AN21" s="136">
        <f>$C21*VLOOKUP($A21,'Non-energy Multiplier'!$A$1:$AQ$44,COLUMN('Non-energy Multiplier'!AN$1),0)</f>
        <v>0</v>
      </c>
      <c r="AO21" s="136">
        <f>$C21*VLOOKUP($A21,'Non-energy Multiplier'!$A$1:$AQ$44,COLUMN('Non-energy Multiplier'!AO$1),0)</f>
        <v>0</v>
      </c>
      <c r="AP21" s="136">
        <f>$C21*VLOOKUP($A21,'Non-energy Multiplier'!$A$1:$AQ$44,COLUMN('Non-energy Multiplier'!AP$1),0)</f>
        <v>0</v>
      </c>
      <c r="AQ21" s="136">
        <f>$C21*VLOOKUP($A21,'Non-energy Multiplier'!$A$1:$AQ$44,COLUMN('Non-energy Multiplier'!AQ$1),0)</f>
        <v>0</v>
      </c>
      <c r="AR21" s="136" t="str">
        <f>VLOOKUP($A21,'Sector Match'!$A$1:$B$43,2,0)</f>
        <v>pulp paper and printing 17T18</v>
      </c>
    </row>
    <row r="22" spans="1:44" x14ac:dyDescent="0.2">
      <c r="A22" s="12" t="s">
        <v>21</v>
      </c>
      <c r="B22" s="136">
        <f>'Non-energy Use 2019'!H134</f>
        <v>109108780828995.94</v>
      </c>
      <c r="C22" s="136">
        <f>'Non-energy Use 2020'!H134</f>
        <v>105972114177652.31</v>
      </c>
      <c r="D22" s="136">
        <f>$C22*VLOOKUP($A22,'Non-energy Multiplier'!$A$1:$AQ$44,COLUMN('Non-energy Multiplier'!D$1),0)</f>
        <v>104361755859864.73</v>
      </c>
      <c r="E22" s="136">
        <f>$C22*VLOOKUP($A22,'Non-energy Multiplier'!$A$1:$AQ$44,COLUMN('Non-energy Multiplier'!E$1),0)</f>
        <v>106385960698901.91</v>
      </c>
      <c r="F22" s="136">
        <f>$C22*VLOOKUP($A22,'Non-energy Multiplier'!$A$1:$AQ$44,COLUMN('Non-energy Multiplier'!F$1),0)</f>
        <v>114817731554891.27</v>
      </c>
      <c r="G22" s="136">
        <f>$C22*VLOOKUP($A22,'Non-energy Multiplier'!$A$1:$AQ$44,COLUMN('Non-energy Multiplier'!G$1),0)</f>
        <v>123249502410880.67</v>
      </c>
      <c r="H22" s="136">
        <f>$C22*VLOOKUP($A22,'Non-energy Multiplier'!$A$1:$AQ$44,COLUMN('Non-energy Multiplier'!H$1),0)</f>
        <v>131681273266870.08</v>
      </c>
      <c r="I22" s="136">
        <f>$C22*VLOOKUP($A22,'Non-energy Multiplier'!$A$1:$AQ$44,COLUMN('Non-energy Multiplier'!I$1),0)</f>
        <v>134607504042977.94</v>
      </c>
      <c r="J22" s="136">
        <f>$C22*VLOOKUP($A22,'Non-energy Multiplier'!$A$1:$AQ$44,COLUMN('Non-energy Multiplier'!J$1),0)</f>
        <v>137533734819085.83</v>
      </c>
      <c r="K22" s="136">
        <f>$C22*VLOOKUP($A22,'Non-energy Multiplier'!$A$1:$AQ$44,COLUMN('Non-energy Multiplier'!K$1),0)</f>
        <v>140459965595193.73</v>
      </c>
      <c r="L22" s="136">
        <f>$C22*VLOOKUP($A22,'Non-energy Multiplier'!$A$1:$AQ$44,COLUMN('Non-energy Multiplier'!L$1),0)</f>
        <v>143386196371301.59</v>
      </c>
      <c r="M22" s="136">
        <f>$C22*VLOOKUP($A22,'Non-energy Multiplier'!$A$1:$AQ$44,COLUMN('Non-energy Multiplier'!M$1),0)</f>
        <v>146312427147409.47</v>
      </c>
      <c r="N22" s="136">
        <f>$C22*VLOOKUP($A22,'Non-energy Multiplier'!$A$1:$AQ$44,COLUMN('Non-energy Multiplier'!N$1),0)</f>
        <v>146521450911814.13</v>
      </c>
      <c r="O22" s="136">
        <f>$C22*VLOOKUP($A22,'Non-energy Multiplier'!$A$1:$AQ$44,COLUMN('Non-energy Multiplier'!O$1),0)</f>
        <v>146730474676218.81</v>
      </c>
      <c r="P22" s="136">
        <f>$C22*VLOOKUP($A22,'Non-energy Multiplier'!$A$1:$AQ$44,COLUMN('Non-energy Multiplier'!P$1),0)</f>
        <v>146939498440623.47</v>
      </c>
      <c r="Q22" s="136">
        <f>$C22*VLOOKUP($A22,'Non-energy Multiplier'!$A$1:$AQ$44,COLUMN('Non-energy Multiplier'!Q$1),0)</f>
        <v>147148522205028.19</v>
      </c>
      <c r="R22" s="136">
        <f>$C22*VLOOKUP($A22,'Non-energy Multiplier'!$A$1:$AQ$44,COLUMN('Non-energy Multiplier'!R$1),0)</f>
        <v>147357545969432.84</v>
      </c>
      <c r="S22" s="136">
        <f>$C22*VLOOKUP($A22,'Non-energy Multiplier'!$A$1:$AQ$44,COLUMN('Non-energy Multiplier'!S$1),0)</f>
        <v>145685417570588.09</v>
      </c>
      <c r="T22" s="136">
        <f>$C22*VLOOKUP($A22,'Non-energy Multiplier'!$A$1:$AQ$44,COLUMN('Non-energy Multiplier'!T$1),0)</f>
        <v>144013289171743.38</v>
      </c>
      <c r="U22" s="136">
        <f>$C22*VLOOKUP($A22,'Non-energy Multiplier'!$A$1:$AQ$44,COLUMN('Non-energy Multiplier'!U$1),0)</f>
        <v>142341160772898.63</v>
      </c>
      <c r="V22" s="136">
        <f>$C22*VLOOKUP($A22,'Non-energy Multiplier'!$A$1:$AQ$44,COLUMN('Non-energy Multiplier'!V$1),0)</f>
        <v>140669032374053.84</v>
      </c>
      <c r="W22" s="136">
        <f>$C22*VLOOKUP($A22,'Non-energy Multiplier'!$A$1:$AQ$44,COLUMN('Non-energy Multiplier'!W$1),0)</f>
        <v>138996903975209.14</v>
      </c>
      <c r="X22" s="136">
        <f>$C22*VLOOKUP($A22,'Non-energy Multiplier'!$A$1:$AQ$44,COLUMN('Non-energy Multiplier'!X$1),0)</f>
        <v>135861650369793.44</v>
      </c>
      <c r="Y22" s="136">
        <f>$C22*VLOOKUP($A22,'Non-energy Multiplier'!$A$1:$AQ$44,COLUMN('Non-energy Multiplier'!Y$1),0)</f>
        <v>132726396764377.73</v>
      </c>
      <c r="Z22" s="136">
        <f>$C22*VLOOKUP($A22,'Non-energy Multiplier'!$A$1:$AQ$44,COLUMN('Non-energy Multiplier'!Z$1),0)</f>
        <v>129591143158962.06</v>
      </c>
      <c r="AA22" s="136">
        <f>$C22*VLOOKUP($A22,'Non-energy Multiplier'!$A$1:$AQ$44,COLUMN('Non-energy Multiplier'!AA$1),0)</f>
        <v>126455889553546.36</v>
      </c>
      <c r="AB22" s="136">
        <f>$C22*VLOOKUP($A22,'Non-energy Multiplier'!$A$1:$AQ$44,COLUMN('Non-energy Multiplier'!AB$1),0)</f>
        <v>123320635948130.69</v>
      </c>
      <c r="AC22" s="136">
        <f>$C22*VLOOKUP($A22,'Non-energy Multiplier'!$A$1:$AQ$44,COLUMN('Non-energy Multiplier'!AC$1),0)</f>
        <v>120185382342714.98</v>
      </c>
      <c r="AD22" s="136">
        <f>$C22*VLOOKUP($A22,'Non-energy Multiplier'!$A$1:$AQ$44,COLUMN('Non-energy Multiplier'!AD$1),0)</f>
        <v>117050128737299.28</v>
      </c>
      <c r="AE22" s="136">
        <f>$C22*VLOOKUP($A22,'Non-energy Multiplier'!$A$1:$AQ$44,COLUMN('Non-energy Multiplier'!AE$1),0)</f>
        <v>113914875131883.58</v>
      </c>
      <c r="AF22" s="136">
        <f>$C22*VLOOKUP($A22,'Non-energy Multiplier'!$A$1:$AQ$44,COLUMN('Non-energy Multiplier'!AF$1),0)</f>
        <v>110779621526467.88</v>
      </c>
      <c r="AG22" s="136">
        <f>$C22*VLOOKUP($A22,'Non-energy Multiplier'!$A$1:$AQ$44,COLUMN('Non-energy Multiplier'!AG$1),0)</f>
        <v>107644367921052.2</v>
      </c>
      <c r="AH22" s="136">
        <f>$C22*VLOOKUP($A22,'Non-energy Multiplier'!$A$1:$AQ$44,COLUMN('Non-energy Multiplier'!AH$1),0)</f>
        <v>104927142207411.84</v>
      </c>
      <c r="AI22" s="136">
        <f>$C22*VLOOKUP($A22,'Non-energy Multiplier'!$A$1:$AQ$44,COLUMN('Non-energy Multiplier'!AI$1),0)</f>
        <v>102209916493771.47</v>
      </c>
      <c r="AJ22" s="136">
        <f>$C22*VLOOKUP($A22,'Non-energy Multiplier'!$A$1:$AQ$44,COLUMN('Non-energy Multiplier'!AJ$1),0)</f>
        <v>99492690780131.078</v>
      </c>
      <c r="AK22" s="136">
        <f>$C22*VLOOKUP($A22,'Non-energy Multiplier'!$A$1:$AQ$44,COLUMN('Non-energy Multiplier'!AK$1),0)</f>
        <v>96775465066490.703</v>
      </c>
      <c r="AL22" s="136">
        <f>$C22*VLOOKUP($A22,'Non-energy Multiplier'!$A$1:$AQ$44,COLUMN('Non-energy Multiplier'!AL$1),0)</f>
        <v>94058239352850.344</v>
      </c>
      <c r="AM22" s="136">
        <f>$C22*VLOOKUP($A22,'Non-energy Multiplier'!$A$1:$AQ$44,COLUMN('Non-energy Multiplier'!AM$1),0)</f>
        <v>91204518745650.172</v>
      </c>
      <c r="AN22" s="136">
        <f>$C22*VLOOKUP($A22,'Non-energy Multiplier'!$A$1:$AQ$44,COLUMN('Non-energy Multiplier'!AN$1),0)</f>
        <v>88350798138449.984</v>
      </c>
      <c r="AO22" s="136">
        <f>$C22*VLOOKUP($A22,'Non-energy Multiplier'!$A$1:$AQ$44,COLUMN('Non-energy Multiplier'!AO$1),0)</f>
        <v>85497077531249.797</v>
      </c>
      <c r="AP22" s="136">
        <f>$C22*VLOOKUP($A22,'Non-energy Multiplier'!$A$1:$AQ$44,COLUMN('Non-energy Multiplier'!AP$1),0)</f>
        <v>82643356924049.609</v>
      </c>
      <c r="AQ22" s="136">
        <f>$C22*VLOOKUP($A22,'Non-energy Multiplier'!$A$1:$AQ$44,COLUMN('Non-energy Multiplier'!AQ$1),0)</f>
        <v>79789636316849.438</v>
      </c>
      <c r="AR22" s="136" t="str">
        <f>VLOOKUP($A22,'Sector Match'!$A$1:$B$43,2,0)</f>
        <v>refined petroleum and coke 19</v>
      </c>
    </row>
    <row r="23" spans="1:44" x14ac:dyDescent="0.2">
      <c r="A23" s="12" t="s">
        <v>1</v>
      </c>
      <c r="B23" s="136">
        <f>'Non-energy Use 2019'!H135</f>
        <v>357773569048501.06</v>
      </c>
      <c r="C23" s="136">
        <f>'Non-energy Use 2020'!H135</f>
        <v>374366912614152.13</v>
      </c>
      <c r="D23" s="136">
        <f>$C23*VLOOKUP($A23,'Non-energy Multiplier'!$A$1:$AQ$44,COLUMN('Non-energy Multiplier'!D$1),0)</f>
        <v>399402061955420.88</v>
      </c>
      <c r="E23" s="136">
        <f>$C23*VLOOKUP($A23,'Non-energy Multiplier'!$A$1:$AQ$44,COLUMN('Non-energy Multiplier'!E$1),0)</f>
        <v>396138153227142.19</v>
      </c>
      <c r="F23" s="136">
        <f>$C23*VLOOKUP($A23,'Non-energy Multiplier'!$A$1:$AQ$44,COLUMN('Non-energy Multiplier'!F$1),0)</f>
        <v>432628610264883.19</v>
      </c>
      <c r="G23" s="136">
        <f>$C23*VLOOKUP($A23,'Non-energy Multiplier'!$A$1:$AQ$44,COLUMN('Non-energy Multiplier'!G$1),0)</f>
        <v>469119067302624.25</v>
      </c>
      <c r="H23" s="136">
        <f>$C23*VLOOKUP($A23,'Non-energy Multiplier'!$A$1:$AQ$44,COLUMN('Non-energy Multiplier'!H$1),0)</f>
        <v>505609524340365.25</v>
      </c>
      <c r="I23" s="136">
        <f>$C23*VLOOKUP($A23,'Non-energy Multiplier'!$A$1:$AQ$44,COLUMN('Non-energy Multiplier'!I$1),0)</f>
        <v>524023124348951.63</v>
      </c>
      <c r="J23" s="136">
        <f>$C23*VLOOKUP($A23,'Non-energy Multiplier'!$A$1:$AQ$44,COLUMN('Non-energy Multiplier'!J$1),0)</f>
        <v>542436724357537.88</v>
      </c>
      <c r="K23" s="136">
        <f>$C23*VLOOKUP($A23,'Non-energy Multiplier'!$A$1:$AQ$44,COLUMN('Non-energy Multiplier'!K$1),0)</f>
        <v>560850324366124.19</v>
      </c>
      <c r="L23" s="136">
        <f>$C23*VLOOKUP($A23,'Non-energy Multiplier'!$A$1:$AQ$44,COLUMN('Non-energy Multiplier'!L$1),0)</f>
        <v>579263924374710.5</v>
      </c>
      <c r="M23" s="136">
        <f>$C23*VLOOKUP($A23,'Non-energy Multiplier'!$A$1:$AQ$44,COLUMN('Non-energy Multiplier'!M$1),0)</f>
        <v>597677524383296.88</v>
      </c>
      <c r="N23" s="136">
        <f>$C23*VLOOKUP($A23,'Non-energy Multiplier'!$A$1:$AQ$44,COLUMN('Non-energy Multiplier'!N$1),0)</f>
        <v>608252393938358</v>
      </c>
      <c r="O23" s="136">
        <f>$C23*VLOOKUP($A23,'Non-energy Multiplier'!$A$1:$AQ$44,COLUMN('Non-energy Multiplier'!O$1),0)</f>
        <v>618827263493419.38</v>
      </c>
      <c r="P23" s="136">
        <f>$C23*VLOOKUP($A23,'Non-energy Multiplier'!$A$1:$AQ$44,COLUMN('Non-energy Multiplier'!P$1),0)</f>
        <v>629402133048480.5</v>
      </c>
      <c r="Q23" s="136">
        <f>$C23*VLOOKUP($A23,'Non-energy Multiplier'!$A$1:$AQ$44,COLUMN('Non-energy Multiplier'!Q$1),0)</f>
        <v>639977002603541.75</v>
      </c>
      <c r="R23" s="136">
        <f>$C23*VLOOKUP($A23,'Non-energy Multiplier'!$A$1:$AQ$44,COLUMN('Non-energy Multiplier'!R$1),0)</f>
        <v>650551872158603</v>
      </c>
      <c r="S23" s="136">
        <f>$C23*VLOOKUP($A23,'Non-energy Multiplier'!$A$1:$AQ$44,COLUMN('Non-energy Multiplier'!S$1),0)</f>
        <v>656058951130064.25</v>
      </c>
      <c r="T23" s="136">
        <f>$C23*VLOOKUP($A23,'Non-energy Multiplier'!$A$1:$AQ$44,COLUMN('Non-energy Multiplier'!T$1),0)</f>
        <v>661566030101525.5</v>
      </c>
      <c r="U23" s="136">
        <f>$C23*VLOOKUP($A23,'Non-energy Multiplier'!$A$1:$AQ$44,COLUMN('Non-energy Multiplier'!U$1),0)</f>
        <v>667073109072986.75</v>
      </c>
      <c r="V23" s="136">
        <f>$C23*VLOOKUP($A23,'Non-energy Multiplier'!$A$1:$AQ$44,COLUMN('Non-energy Multiplier'!V$1),0)</f>
        <v>672580188044448.13</v>
      </c>
      <c r="W23" s="136">
        <f>$C23*VLOOKUP($A23,'Non-energy Multiplier'!$A$1:$AQ$44,COLUMN('Non-energy Multiplier'!W$1),0)</f>
        <v>678087267015909.25</v>
      </c>
      <c r="X23" s="136">
        <f>$C23*VLOOKUP($A23,'Non-energy Multiplier'!$A$1:$AQ$44,COLUMN('Non-energy Multiplier'!X$1),0)</f>
        <v>680579230234322.5</v>
      </c>
      <c r="Y23" s="136">
        <f>$C23*VLOOKUP($A23,'Non-energy Multiplier'!$A$1:$AQ$44,COLUMN('Non-energy Multiplier'!Y$1),0)</f>
        <v>683071193452735.75</v>
      </c>
      <c r="Z23" s="136">
        <f>$C23*VLOOKUP($A23,'Non-energy Multiplier'!$A$1:$AQ$44,COLUMN('Non-energy Multiplier'!Z$1),0)</f>
        <v>685563156671149</v>
      </c>
      <c r="AA23" s="136">
        <f>$C23*VLOOKUP($A23,'Non-energy Multiplier'!$A$1:$AQ$44,COLUMN('Non-energy Multiplier'!AA$1),0)</f>
        <v>688055119889562.13</v>
      </c>
      <c r="AB23" s="136">
        <f>$C23*VLOOKUP($A23,'Non-energy Multiplier'!$A$1:$AQ$44,COLUMN('Non-energy Multiplier'!AB$1),0)</f>
        <v>690547083107975.38</v>
      </c>
      <c r="AC23" s="136">
        <f>$C23*VLOOKUP($A23,'Non-energy Multiplier'!$A$1:$AQ$44,COLUMN('Non-energy Multiplier'!AC$1),0)</f>
        <v>690450667864405.75</v>
      </c>
      <c r="AD23" s="136">
        <f>$C23*VLOOKUP($A23,'Non-energy Multiplier'!$A$1:$AQ$44,COLUMN('Non-energy Multiplier'!AD$1),0)</f>
        <v>690354252620836.25</v>
      </c>
      <c r="AE23" s="136">
        <f>$C23*VLOOKUP($A23,'Non-energy Multiplier'!$A$1:$AQ$44,COLUMN('Non-energy Multiplier'!AE$1),0)</f>
        <v>690257837377266.63</v>
      </c>
      <c r="AF23" s="136">
        <f>$C23*VLOOKUP($A23,'Non-energy Multiplier'!$A$1:$AQ$44,COLUMN('Non-energy Multiplier'!AF$1),0)</f>
        <v>690161422133697.13</v>
      </c>
      <c r="AG23" s="136">
        <f>$C23*VLOOKUP($A23,'Non-energy Multiplier'!$A$1:$AQ$44,COLUMN('Non-energy Multiplier'!AG$1),0)</f>
        <v>690065006890127.63</v>
      </c>
      <c r="AH23" s="136">
        <f>$C23*VLOOKUP($A23,'Non-energy Multiplier'!$A$1:$AQ$44,COLUMN('Non-energy Multiplier'!AH$1),0)</f>
        <v>687616972510500.5</v>
      </c>
      <c r="AI23" s="136">
        <f>$C23*VLOOKUP($A23,'Non-energy Multiplier'!$A$1:$AQ$44,COLUMN('Non-energy Multiplier'!AI$1),0)</f>
        <v>685168938130873.5</v>
      </c>
      <c r="AJ23" s="136">
        <f>$C23*VLOOKUP($A23,'Non-energy Multiplier'!$A$1:$AQ$44,COLUMN('Non-energy Multiplier'!AJ$1),0)</f>
        <v>682720903751246.38</v>
      </c>
      <c r="AK23" s="136">
        <f>$C23*VLOOKUP($A23,'Non-energy Multiplier'!$A$1:$AQ$44,COLUMN('Non-energy Multiplier'!AK$1),0)</f>
        <v>680272869371619.25</v>
      </c>
      <c r="AL23" s="136">
        <f>$C23*VLOOKUP($A23,'Non-energy Multiplier'!$A$1:$AQ$44,COLUMN('Non-energy Multiplier'!AL$1),0)</f>
        <v>677824834991992.13</v>
      </c>
      <c r="AM23" s="136">
        <f>$C23*VLOOKUP($A23,'Non-energy Multiplier'!$A$1:$AQ$44,COLUMN('Non-energy Multiplier'!AM$1),0)</f>
        <v>674944643529501.5</v>
      </c>
      <c r="AN23" s="136">
        <f>$C23*VLOOKUP($A23,'Non-energy Multiplier'!$A$1:$AQ$44,COLUMN('Non-energy Multiplier'!AN$1),0)</f>
        <v>672064452067010.88</v>
      </c>
      <c r="AO23" s="136">
        <f>$C23*VLOOKUP($A23,'Non-energy Multiplier'!$A$1:$AQ$44,COLUMN('Non-energy Multiplier'!AO$1),0)</f>
        <v>669184260604520.25</v>
      </c>
      <c r="AP23" s="136">
        <f>$C23*VLOOKUP($A23,'Non-energy Multiplier'!$A$1:$AQ$44,COLUMN('Non-energy Multiplier'!AP$1),0)</f>
        <v>666304069142029.63</v>
      </c>
      <c r="AQ23" s="136">
        <f>$C23*VLOOKUP($A23,'Non-energy Multiplier'!$A$1:$AQ$44,COLUMN('Non-energy Multiplier'!AQ$1),0)</f>
        <v>663423877679538.88</v>
      </c>
      <c r="AR23" s="136" t="str">
        <f>VLOOKUP($A23,'Sector Match'!$A$1:$B$43,2,0)</f>
        <v>chemicals 20</v>
      </c>
    </row>
    <row r="24" spans="1:44" x14ac:dyDescent="0.2">
      <c r="A24" s="12" t="s">
        <v>22</v>
      </c>
      <c r="B24" s="136">
        <f>'Non-energy Use 2019'!H136</f>
        <v>0</v>
      </c>
      <c r="C24" s="136">
        <f>'Non-energy Use 2020'!H136</f>
        <v>0</v>
      </c>
      <c r="D24" s="136">
        <f>$C24*VLOOKUP($A24,'Non-energy Multiplier'!$A$1:$AQ$44,COLUMN('Non-energy Multiplier'!D$1),0)</f>
        <v>0</v>
      </c>
      <c r="E24" s="136">
        <f>$C24*VLOOKUP($A24,'Non-energy Multiplier'!$A$1:$AQ$44,COLUMN('Non-energy Multiplier'!E$1),0)</f>
        <v>0</v>
      </c>
      <c r="F24" s="136">
        <f>$C24*VLOOKUP($A24,'Non-energy Multiplier'!$A$1:$AQ$44,COLUMN('Non-energy Multiplier'!F$1),0)</f>
        <v>0</v>
      </c>
      <c r="G24" s="136">
        <f>$C24*VLOOKUP($A24,'Non-energy Multiplier'!$A$1:$AQ$44,COLUMN('Non-energy Multiplier'!G$1),0)</f>
        <v>0</v>
      </c>
      <c r="H24" s="136">
        <f>$C24*VLOOKUP($A24,'Non-energy Multiplier'!$A$1:$AQ$44,COLUMN('Non-energy Multiplier'!H$1),0)</f>
        <v>0</v>
      </c>
      <c r="I24" s="136">
        <f>$C24*VLOOKUP($A24,'Non-energy Multiplier'!$A$1:$AQ$44,COLUMN('Non-energy Multiplier'!I$1),0)</f>
        <v>0</v>
      </c>
      <c r="J24" s="136">
        <f>$C24*VLOOKUP($A24,'Non-energy Multiplier'!$A$1:$AQ$44,COLUMN('Non-energy Multiplier'!J$1),0)</f>
        <v>0</v>
      </c>
      <c r="K24" s="136">
        <f>$C24*VLOOKUP($A24,'Non-energy Multiplier'!$A$1:$AQ$44,COLUMN('Non-energy Multiplier'!K$1),0)</f>
        <v>0</v>
      </c>
      <c r="L24" s="136">
        <f>$C24*VLOOKUP($A24,'Non-energy Multiplier'!$A$1:$AQ$44,COLUMN('Non-energy Multiplier'!L$1),0)</f>
        <v>0</v>
      </c>
      <c r="M24" s="136">
        <f>$C24*VLOOKUP($A24,'Non-energy Multiplier'!$A$1:$AQ$44,COLUMN('Non-energy Multiplier'!M$1),0)</f>
        <v>0</v>
      </c>
      <c r="N24" s="136">
        <f>$C24*VLOOKUP($A24,'Non-energy Multiplier'!$A$1:$AQ$44,COLUMN('Non-energy Multiplier'!N$1),0)</f>
        <v>0</v>
      </c>
      <c r="O24" s="136">
        <f>$C24*VLOOKUP($A24,'Non-energy Multiplier'!$A$1:$AQ$44,COLUMN('Non-energy Multiplier'!O$1),0)</f>
        <v>0</v>
      </c>
      <c r="P24" s="136">
        <f>$C24*VLOOKUP($A24,'Non-energy Multiplier'!$A$1:$AQ$44,COLUMN('Non-energy Multiplier'!P$1),0)</f>
        <v>0</v>
      </c>
      <c r="Q24" s="136">
        <f>$C24*VLOOKUP($A24,'Non-energy Multiplier'!$A$1:$AQ$44,COLUMN('Non-energy Multiplier'!Q$1),0)</f>
        <v>0</v>
      </c>
      <c r="R24" s="136">
        <f>$C24*VLOOKUP($A24,'Non-energy Multiplier'!$A$1:$AQ$44,COLUMN('Non-energy Multiplier'!R$1),0)</f>
        <v>0</v>
      </c>
      <c r="S24" s="136">
        <f>$C24*VLOOKUP($A24,'Non-energy Multiplier'!$A$1:$AQ$44,COLUMN('Non-energy Multiplier'!S$1),0)</f>
        <v>0</v>
      </c>
      <c r="T24" s="136">
        <f>$C24*VLOOKUP($A24,'Non-energy Multiplier'!$A$1:$AQ$44,COLUMN('Non-energy Multiplier'!T$1),0)</f>
        <v>0</v>
      </c>
      <c r="U24" s="136">
        <f>$C24*VLOOKUP($A24,'Non-energy Multiplier'!$A$1:$AQ$44,COLUMN('Non-energy Multiplier'!U$1),0)</f>
        <v>0</v>
      </c>
      <c r="V24" s="136">
        <f>$C24*VLOOKUP($A24,'Non-energy Multiplier'!$A$1:$AQ$44,COLUMN('Non-energy Multiplier'!V$1),0)</f>
        <v>0</v>
      </c>
      <c r="W24" s="136">
        <f>$C24*VLOOKUP($A24,'Non-energy Multiplier'!$A$1:$AQ$44,COLUMN('Non-energy Multiplier'!W$1),0)</f>
        <v>0</v>
      </c>
      <c r="X24" s="136">
        <f>$C24*VLOOKUP($A24,'Non-energy Multiplier'!$A$1:$AQ$44,COLUMN('Non-energy Multiplier'!X$1),0)</f>
        <v>0</v>
      </c>
      <c r="Y24" s="136">
        <f>$C24*VLOOKUP($A24,'Non-energy Multiplier'!$A$1:$AQ$44,COLUMN('Non-energy Multiplier'!Y$1),0)</f>
        <v>0</v>
      </c>
      <c r="Z24" s="136">
        <f>$C24*VLOOKUP($A24,'Non-energy Multiplier'!$A$1:$AQ$44,COLUMN('Non-energy Multiplier'!Z$1),0)</f>
        <v>0</v>
      </c>
      <c r="AA24" s="136">
        <f>$C24*VLOOKUP($A24,'Non-energy Multiplier'!$A$1:$AQ$44,COLUMN('Non-energy Multiplier'!AA$1),0)</f>
        <v>0</v>
      </c>
      <c r="AB24" s="136">
        <f>$C24*VLOOKUP($A24,'Non-energy Multiplier'!$A$1:$AQ$44,COLUMN('Non-energy Multiplier'!AB$1),0)</f>
        <v>0</v>
      </c>
      <c r="AC24" s="136">
        <f>$C24*VLOOKUP($A24,'Non-energy Multiplier'!$A$1:$AQ$44,COLUMN('Non-energy Multiplier'!AC$1),0)</f>
        <v>0</v>
      </c>
      <c r="AD24" s="136">
        <f>$C24*VLOOKUP($A24,'Non-energy Multiplier'!$A$1:$AQ$44,COLUMN('Non-energy Multiplier'!AD$1),0)</f>
        <v>0</v>
      </c>
      <c r="AE24" s="136">
        <f>$C24*VLOOKUP($A24,'Non-energy Multiplier'!$A$1:$AQ$44,COLUMN('Non-energy Multiplier'!AE$1),0)</f>
        <v>0</v>
      </c>
      <c r="AF24" s="136">
        <f>$C24*VLOOKUP($A24,'Non-energy Multiplier'!$A$1:$AQ$44,COLUMN('Non-energy Multiplier'!AF$1),0)</f>
        <v>0</v>
      </c>
      <c r="AG24" s="136">
        <f>$C24*VLOOKUP($A24,'Non-energy Multiplier'!$A$1:$AQ$44,COLUMN('Non-energy Multiplier'!AG$1),0)</f>
        <v>0</v>
      </c>
      <c r="AH24" s="136">
        <f>$C24*VLOOKUP($A24,'Non-energy Multiplier'!$A$1:$AQ$44,COLUMN('Non-energy Multiplier'!AH$1),0)</f>
        <v>0</v>
      </c>
      <c r="AI24" s="136">
        <f>$C24*VLOOKUP($A24,'Non-energy Multiplier'!$A$1:$AQ$44,COLUMN('Non-energy Multiplier'!AI$1),0)</f>
        <v>0</v>
      </c>
      <c r="AJ24" s="136">
        <f>$C24*VLOOKUP($A24,'Non-energy Multiplier'!$A$1:$AQ$44,COLUMN('Non-energy Multiplier'!AJ$1),0)</f>
        <v>0</v>
      </c>
      <c r="AK24" s="136">
        <f>$C24*VLOOKUP($A24,'Non-energy Multiplier'!$A$1:$AQ$44,COLUMN('Non-energy Multiplier'!AK$1),0)</f>
        <v>0</v>
      </c>
      <c r="AL24" s="136">
        <f>$C24*VLOOKUP($A24,'Non-energy Multiplier'!$A$1:$AQ$44,COLUMN('Non-energy Multiplier'!AL$1),0)</f>
        <v>0</v>
      </c>
      <c r="AM24" s="136">
        <f>$C24*VLOOKUP($A24,'Non-energy Multiplier'!$A$1:$AQ$44,COLUMN('Non-energy Multiplier'!AM$1),0)</f>
        <v>0</v>
      </c>
      <c r="AN24" s="136">
        <f>$C24*VLOOKUP($A24,'Non-energy Multiplier'!$A$1:$AQ$44,COLUMN('Non-energy Multiplier'!AN$1),0)</f>
        <v>0</v>
      </c>
      <c r="AO24" s="136">
        <f>$C24*VLOOKUP($A24,'Non-energy Multiplier'!$A$1:$AQ$44,COLUMN('Non-energy Multiplier'!AO$1),0)</f>
        <v>0</v>
      </c>
      <c r="AP24" s="136">
        <f>$C24*VLOOKUP($A24,'Non-energy Multiplier'!$A$1:$AQ$44,COLUMN('Non-energy Multiplier'!AP$1),0)</f>
        <v>0</v>
      </c>
      <c r="AQ24" s="136">
        <f>$C24*VLOOKUP($A24,'Non-energy Multiplier'!$A$1:$AQ$44,COLUMN('Non-energy Multiplier'!AQ$1),0)</f>
        <v>0</v>
      </c>
      <c r="AR24" s="136">
        <f>VLOOKUP($A24,'Sector Match'!$A$1:$B$43,2,0)</f>
        <v>0</v>
      </c>
    </row>
    <row r="25" spans="1:44" x14ac:dyDescent="0.2">
      <c r="A25" s="12" t="s">
        <v>23</v>
      </c>
      <c r="B25" s="136">
        <f>'Non-energy Use 2019'!H137</f>
        <v>0</v>
      </c>
      <c r="C25" s="136">
        <f>'Non-energy Use 2020'!H137</f>
        <v>0</v>
      </c>
      <c r="D25" s="136">
        <f>$C25*VLOOKUP($A25,'Non-energy Multiplier'!$A$1:$AQ$44,COLUMN('Non-energy Multiplier'!D$1),0)</f>
        <v>0</v>
      </c>
      <c r="E25" s="136">
        <f>$C25*VLOOKUP($A25,'Non-energy Multiplier'!$A$1:$AQ$44,COLUMN('Non-energy Multiplier'!E$1),0)</f>
        <v>0</v>
      </c>
      <c r="F25" s="136">
        <f>$C25*VLOOKUP($A25,'Non-energy Multiplier'!$A$1:$AQ$44,COLUMN('Non-energy Multiplier'!F$1),0)</f>
        <v>0</v>
      </c>
      <c r="G25" s="136">
        <f>$C25*VLOOKUP($A25,'Non-energy Multiplier'!$A$1:$AQ$44,COLUMN('Non-energy Multiplier'!G$1),0)</f>
        <v>0</v>
      </c>
      <c r="H25" s="136">
        <f>$C25*VLOOKUP($A25,'Non-energy Multiplier'!$A$1:$AQ$44,COLUMN('Non-energy Multiplier'!H$1),0)</f>
        <v>0</v>
      </c>
      <c r="I25" s="136">
        <f>$C25*VLOOKUP($A25,'Non-energy Multiplier'!$A$1:$AQ$44,COLUMN('Non-energy Multiplier'!I$1),0)</f>
        <v>0</v>
      </c>
      <c r="J25" s="136">
        <f>$C25*VLOOKUP($A25,'Non-energy Multiplier'!$A$1:$AQ$44,COLUMN('Non-energy Multiplier'!J$1),0)</f>
        <v>0</v>
      </c>
      <c r="K25" s="136">
        <f>$C25*VLOOKUP($A25,'Non-energy Multiplier'!$A$1:$AQ$44,COLUMN('Non-energy Multiplier'!K$1),0)</f>
        <v>0</v>
      </c>
      <c r="L25" s="136">
        <f>$C25*VLOOKUP($A25,'Non-energy Multiplier'!$A$1:$AQ$44,COLUMN('Non-energy Multiplier'!L$1),0)</f>
        <v>0</v>
      </c>
      <c r="M25" s="136">
        <f>$C25*VLOOKUP($A25,'Non-energy Multiplier'!$A$1:$AQ$44,COLUMN('Non-energy Multiplier'!M$1),0)</f>
        <v>0</v>
      </c>
      <c r="N25" s="136">
        <f>$C25*VLOOKUP($A25,'Non-energy Multiplier'!$A$1:$AQ$44,COLUMN('Non-energy Multiplier'!N$1),0)</f>
        <v>0</v>
      </c>
      <c r="O25" s="136">
        <f>$C25*VLOOKUP($A25,'Non-energy Multiplier'!$A$1:$AQ$44,COLUMN('Non-energy Multiplier'!O$1),0)</f>
        <v>0</v>
      </c>
      <c r="P25" s="136">
        <f>$C25*VLOOKUP($A25,'Non-energy Multiplier'!$A$1:$AQ$44,COLUMN('Non-energy Multiplier'!P$1),0)</f>
        <v>0</v>
      </c>
      <c r="Q25" s="136">
        <f>$C25*VLOOKUP($A25,'Non-energy Multiplier'!$A$1:$AQ$44,COLUMN('Non-energy Multiplier'!Q$1),0)</f>
        <v>0</v>
      </c>
      <c r="R25" s="136">
        <f>$C25*VLOOKUP($A25,'Non-energy Multiplier'!$A$1:$AQ$44,COLUMN('Non-energy Multiplier'!R$1),0)</f>
        <v>0</v>
      </c>
      <c r="S25" s="136">
        <f>$C25*VLOOKUP($A25,'Non-energy Multiplier'!$A$1:$AQ$44,COLUMN('Non-energy Multiplier'!S$1),0)</f>
        <v>0</v>
      </c>
      <c r="T25" s="136">
        <f>$C25*VLOOKUP($A25,'Non-energy Multiplier'!$A$1:$AQ$44,COLUMN('Non-energy Multiplier'!T$1),0)</f>
        <v>0</v>
      </c>
      <c r="U25" s="136">
        <f>$C25*VLOOKUP($A25,'Non-energy Multiplier'!$A$1:$AQ$44,COLUMN('Non-energy Multiplier'!U$1),0)</f>
        <v>0</v>
      </c>
      <c r="V25" s="136">
        <f>$C25*VLOOKUP($A25,'Non-energy Multiplier'!$A$1:$AQ$44,COLUMN('Non-energy Multiplier'!V$1),0)</f>
        <v>0</v>
      </c>
      <c r="W25" s="136">
        <f>$C25*VLOOKUP($A25,'Non-energy Multiplier'!$A$1:$AQ$44,COLUMN('Non-energy Multiplier'!W$1),0)</f>
        <v>0</v>
      </c>
      <c r="X25" s="136">
        <f>$C25*VLOOKUP($A25,'Non-energy Multiplier'!$A$1:$AQ$44,COLUMN('Non-energy Multiplier'!X$1),0)</f>
        <v>0</v>
      </c>
      <c r="Y25" s="136">
        <f>$C25*VLOOKUP($A25,'Non-energy Multiplier'!$A$1:$AQ$44,COLUMN('Non-energy Multiplier'!Y$1),0)</f>
        <v>0</v>
      </c>
      <c r="Z25" s="136">
        <f>$C25*VLOOKUP($A25,'Non-energy Multiplier'!$A$1:$AQ$44,COLUMN('Non-energy Multiplier'!Z$1),0)</f>
        <v>0</v>
      </c>
      <c r="AA25" s="136">
        <f>$C25*VLOOKUP($A25,'Non-energy Multiplier'!$A$1:$AQ$44,COLUMN('Non-energy Multiplier'!AA$1),0)</f>
        <v>0</v>
      </c>
      <c r="AB25" s="136">
        <f>$C25*VLOOKUP($A25,'Non-energy Multiplier'!$A$1:$AQ$44,COLUMN('Non-energy Multiplier'!AB$1),0)</f>
        <v>0</v>
      </c>
      <c r="AC25" s="136">
        <f>$C25*VLOOKUP($A25,'Non-energy Multiplier'!$A$1:$AQ$44,COLUMN('Non-energy Multiplier'!AC$1),0)</f>
        <v>0</v>
      </c>
      <c r="AD25" s="136">
        <f>$C25*VLOOKUP($A25,'Non-energy Multiplier'!$A$1:$AQ$44,COLUMN('Non-energy Multiplier'!AD$1),0)</f>
        <v>0</v>
      </c>
      <c r="AE25" s="136">
        <f>$C25*VLOOKUP($A25,'Non-energy Multiplier'!$A$1:$AQ$44,COLUMN('Non-energy Multiplier'!AE$1),0)</f>
        <v>0</v>
      </c>
      <c r="AF25" s="136">
        <f>$C25*VLOOKUP($A25,'Non-energy Multiplier'!$A$1:$AQ$44,COLUMN('Non-energy Multiplier'!AF$1),0)</f>
        <v>0</v>
      </c>
      <c r="AG25" s="136">
        <f>$C25*VLOOKUP($A25,'Non-energy Multiplier'!$A$1:$AQ$44,COLUMN('Non-energy Multiplier'!AG$1),0)</f>
        <v>0</v>
      </c>
      <c r="AH25" s="136">
        <f>$C25*VLOOKUP($A25,'Non-energy Multiplier'!$A$1:$AQ$44,COLUMN('Non-energy Multiplier'!AH$1),0)</f>
        <v>0</v>
      </c>
      <c r="AI25" s="136">
        <f>$C25*VLOOKUP($A25,'Non-energy Multiplier'!$A$1:$AQ$44,COLUMN('Non-energy Multiplier'!AI$1),0)</f>
        <v>0</v>
      </c>
      <c r="AJ25" s="136">
        <f>$C25*VLOOKUP($A25,'Non-energy Multiplier'!$A$1:$AQ$44,COLUMN('Non-energy Multiplier'!AJ$1),0)</f>
        <v>0</v>
      </c>
      <c r="AK25" s="136">
        <f>$C25*VLOOKUP($A25,'Non-energy Multiplier'!$A$1:$AQ$44,COLUMN('Non-energy Multiplier'!AK$1),0)</f>
        <v>0</v>
      </c>
      <c r="AL25" s="136">
        <f>$C25*VLOOKUP($A25,'Non-energy Multiplier'!$A$1:$AQ$44,COLUMN('Non-energy Multiplier'!AL$1),0)</f>
        <v>0</v>
      </c>
      <c r="AM25" s="136">
        <f>$C25*VLOOKUP($A25,'Non-energy Multiplier'!$A$1:$AQ$44,COLUMN('Non-energy Multiplier'!AM$1),0)</f>
        <v>0</v>
      </c>
      <c r="AN25" s="136">
        <f>$C25*VLOOKUP($A25,'Non-energy Multiplier'!$A$1:$AQ$44,COLUMN('Non-energy Multiplier'!AN$1),0)</f>
        <v>0</v>
      </c>
      <c r="AO25" s="136">
        <f>$C25*VLOOKUP($A25,'Non-energy Multiplier'!$A$1:$AQ$44,COLUMN('Non-energy Multiplier'!AO$1),0)</f>
        <v>0</v>
      </c>
      <c r="AP25" s="136">
        <f>$C25*VLOOKUP($A25,'Non-energy Multiplier'!$A$1:$AQ$44,COLUMN('Non-energy Multiplier'!AP$1),0)</f>
        <v>0</v>
      </c>
      <c r="AQ25" s="136">
        <f>$C25*VLOOKUP($A25,'Non-energy Multiplier'!$A$1:$AQ$44,COLUMN('Non-energy Multiplier'!AQ$1),0)</f>
        <v>0</v>
      </c>
      <c r="AR25" s="136" t="str">
        <f>VLOOKUP($A25,'Sector Match'!$A$1:$B$43,2,0)</f>
        <v>chemicals 20</v>
      </c>
    </row>
    <row r="26" spans="1:44" x14ac:dyDescent="0.2">
      <c r="A26" s="12" t="s">
        <v>24</v>
      </c>
      <c r="B26" s="136">
        <f>'Non-energy Use 2019'!H138</f>
        <v>0</v>
      </c>
      <c r="C26" s="136">
        <f>'Non-energy Use 2020'!H138</f>
        <v>0</v>
      </c>
      <c r="D26" s="136">
        <f>$C26*VLOOKUP($A26,'Non-energy Multiplier'!$A$1:$AQ$44,COLUMN('Non-energy Multiplier'!D$1),0)</f>
        <v>0</v>
      </c>
      <c r="E26" s="136">
        <f>$C26*VLOOKUP($A26,'Non-energy Multiplier'!$A$1:$AQ$44,COLUMN('Non-energy Multiplier'!E$1),0)</f>
        <v>0</v>
      </c>
      <c r="F26" s="136">
        <f>$C26*VLOOKUP($A26,'Non-energy Multiplier'!$A$1:$AQ$44,COLUMN('Non-energy Multiplier'!F$1),0)</f>
        <v>0</v>
      </c>
      <c r="G26" s="136">
        <f>$C26*VLOOKUP($A26,'Non-energy Multiplier'!$A$1:$AQ$44,COLUMN('Non-energy Multiplier'!G$1),0)</f>
        <v>0</v>
      </c>
      <c r="H26" s="136">
        <f>$C26*VLOOKUP($A26,'Non-energy Multiplier'!$A$1:$AQ$44,COLUMN('Non-energy Multiplier'!H$1),0)</f>
        <v>0</v>
      </c>
      <c r="I26" s="136">
        <f>$C26*VLOOKUP($A26,'Non-energy Multiplier'!$A$1:$AQ$44,COLUMN('Non-energy Multiplier'!I$1),0)</f>
        <v>0</v>
      </c>
      <c r="J26" s="136">
        <f>$C26*VLOOKUP($A26,'Non-energy Multiplier'!$A$1:$AQ$44,COLUMN('Non-energy Multiplier'!J$1),0)</f>
        <v>0</v>
      </c>
      <c r="K26" s="136">
        <f>$C26*VLOOKUP($A26,'Non-energy Multiplier'!$A$1:$AQ$44,COLUMN('Non-energy Multiplier'!K$1),0)</f>
        <v>0</v>
      </c>
      <c r="L26" s="136">
        <f>$C26*VLOOKUP($A26,'Non-energy Multiplier'!$A$1:$AQ$44,COLUMN('Non-energy Multiplier'!L$1),0)</f>
        <v>0</v>
      </c>
      <c r="M26" s="136">
        <f>$C26*VLOOKUP($A26,'Non-energy Multiplier'!$A$1:$AQ$44,COLUMN('Non-energy Multiplier'!M$1),0)</f>
        <v>0</v>
      </c>
      <c r="N26" s="136">
        <f>$C26*VLOOKUP($A26,'Non-energy Multiplier'!$A$1:$AQ$44,COLUMN('Non-energy Multiplier'!N$1),0)</f>
        <v>0</v>
      </c>
      <c r="O26" s="136">
        <f>$C26*VLOOKUP($A26,'Non-energy Multiplier'!$A$1:$AQ$44,COLUMN('Non-energy Multiplier'!O$1),0)</f>
        <v>0</v>
      </c>
      <c r="P26" s="136">
        <f>$C26*VLOOKUP($A26,'Non-energy Multiplier'!$A$1:$AQ$44,COLUMN('Non-energy Multiplier'!P$1),0)</f>
        <v>0</v>
      </c>
      <c r="Q26" s="136">
        <f>$C26*VLOOKUP($A26,'Non-energy Multiplier'!$A$1:$AQ$44,COLUMN('Non-energy Multiplier'!Q$1),0)</f>
        <v>0</v>
      </c>
      <c r="R26" s="136">
        <f>$C26*VLOOKUP($A26,'Non-energy Multiplier'!$A$1:$AQ$44,COLUMN('Non-energy Multiplier'!R$1),0)</f>
        <v>0</v>
      </c>
      <c r="S26" s="136">
        <f>$C26*VLOOKUP($A26,'Non-energy Multiplier'!$A$1:$AQ$44,COLUMN('Non-energy Multiplier'!S$1),0)</f>
        <v>0</v>
      </c>
      <c r="T26" s="136">
        <f>$C26*VLOOKUP($A26,'Non-energy Multiplier'!$A$1:$AQ$44,COLUMN('Non-energy Multiplier'!T$1),0)</f>
        <v>0</v>
      </c>
      <c r="U26" s="136">
        <f>$C26*VLOOKUP($A26,'Non-energy Multiplier'!$A$1:$AQ$44,COLUMN('Non-energy Multiplier'!U$1),0)</f>
        <v>0</v>
      </c>
      <c r="V26" s="136">
        <f>$C26*VLOOKUP($A26,'Non-energy Multiplier'!$A$1:$AQ$44,COLUMN('Non-energy Multiplier'!V$1),0)</f>
        <v>0</v>
      </c>
      <c r="W26" s="136">
        <f>$C26*VLOOKUP($A26,'Non-energy Multiplier'!$A$1:$AQ$44,COLUMN('Non-energy Multiplier'!W$1),0)</f>
        <v>0</v>
      </c>
      <c r="X26" s="136">
        <f>$C26*VLOOKUP($A26,'Non-energy Multiplier'!$A$1:$AQ$44,COLUMN('Non-energy Multiplier'!X$1),0)</f>
        <v>0</v>
      </c>
      <c r="Y26" s="136">
        <f>$C26*VLOOKUP($A26,'Non-energy Multiplier'!$A$1:$AQ$44,COLUMN('Non-energy Multiplier'!Y$1),0)</f>
        <v>0</v>
      </c>
      <c r="Z26" s="136">
        <f>$C26*VLOOKUP($A26,'Non-energy Multiplier'!$A$1:$AQ$44,COLUMN('Non-energy Multiplier'!Z$1),0)</f>
        <v>0</v>
      </c>
      <c r="AA26" s="136">
        <f>$C26*VLOOKUP($A26,'Non-energy Multiplier'!$A$1:$AQ$44,COLUMN('Non-energy Multiplier'!AA$1),0)</f>
        <v>0</v>
      </c>
      <c r="AB26" s="136">
        <f>$C26*VLOOKUP($A26,'Non-energy Multiplier'!$A$1:$AQ$44,COLUMN('Non-energy Multiplier'!AB$1),0)</f>
        <v>0</v>
      </c>
      <c r="AC26" s="136">
        <f>$C26*VLOOKUP($A26,'Non-energy Multiplier'!$A$1:$AQ$44,COLUMN('Non-energy Multiplier'!AC$1),0)</f>
        <v>0</v>
      </c>
      <c r="AD26" s="136">
        <f>$C26*VLOOKUP($A26,'Non-energy Multiplier'!$A$1:$AQ$44,COLUMN('Non-energy Multiplier'!AD$1),0)</f>
        <v>0</v>
      </c>
      <c r="AE26" s="136">
        <f>$C26*VLOOKUP($A26,'Non-energy Multiplier'!$A$1:$AQ$44,COLUMN('Non-energy Multiplier'!AE$1),0)</f>
        <v>0</v>
      </c>
      <c r="AF26" s="136">
        <f>$C26*VLOOKUP($A26,'Non-energy Multiplier'!$A$1:$AQ$44,COLUMN('Non-energy Multiplier'!AF$1),0)</f>
        <v>0</v>
      </c>
      <c r="AG26" s="136">
        <f>$C26*VLOOKUP($A26,'Non-energy Multiplier'!$A$1:$AQ$44,COLUMN('Non-energy Multiplier'!AG$1),0)</f>
        <v>0</v>
      </c>
      <c r="AH26" s="136">
        <f>$C26*VLOOKUP($A26,'Non-energy Multiplier'!$A$1:$AQ$44,COLUMN('Non-energy Multiplier'!AH$1),0)</f>
        <v>0</v>
      </c>
      <c r="AI26" s="136">
        <f>$C26*VLOOKUP($A26,'Non-energy Multiplier'!$A$1:$AQ$44,COLUMN('Non-energy Multiplier'!AI$1),0)</f>
        <v>0</v>
      </c>
      <c r="AJ26" s="136">
        <f>$C26*VLOOKUP($A26,'Non-energy Multiplier'!$A$1:$AQ$44,COLUMN('Non-energy Multiplier'!AJ$1),0)</f>
        <v>0</v>
      </c>
      <c r="AK26" s="136">
        <f>$C26*VLOOKUP($A26,'Non-energy Multiplier'!$A$1:$AQ$44,COLUMN('Non-energy Multiplier'!AK$1),0)</f>
        <v>0</v>
      </c>
      <c r="AL26" s="136">
        <f>$C26*VLOOKUP($A26,'Non-energy Multiplier'!$A$1:$AQ$44,COLUMN('Non-energy Multiplier'!AL$1),0)</f>
        <v>0</v>
      </c>
      <c r="AM26" s="136">
        <f>$C26*VLOOKUP($A26,'Non-energy Multiplier'!$A$1:$AQ$44,COLUMN('Non-energy Multiplier'!AM$1),0)</f>
        <v>0</v>
      </c>
      <c r="AN26" s="136">
        <f>$C26*VLOOKUP($A26,'Non-energy Multiplier'!$A$1:$AQ$44,COLUMN('Non-energy Multiplier'!AN$1),0)</f>
        <v>0</v>
      </c>
      <c r="AO26" s="136">
        <f>$C26*VLOOKUP($A26,'Non-energy Multiplier'!$A$1:$AQ$44,COLUMN('Non-energy Multiplier'!AO$1),0)</f>
        <v>0</v>
      </c>
      <c r="AP26" s="136">
        <f>$C26*VLOOKUP($A26,'Non-energy Multiplier'!$A$1:$AQ$44,COLUMN('Non-energy Multiplier'!AP$1),0)</f>
        <v>0</v>
      </c>
      <c r="AQ26" s="136">
        <f>$C26*VLOOKUP($A26,'Non-energy Multiplier'!$A$1:$AQ$44,COLUMN('Non-energy Multiplier'!AQ$1),0)</f>
        <v>0</v>
      </c>
      <c r="AR26" s="136" t="str">
        <f>VLOOKUP($A26,'Sector Match'!$A$1:$B$43,2,0)</f>
        <v>rubber and plastic products 22</v>
      </c>
    </row>
    <row r="27" spans="1:44" x14ac:dyDescent="0.2">
      <c r="A27" s="12" t="s">
        <v>25</v>
      </c>
      <c r="B27" s="136">
        <f>'Non-energy Use 2019'!H139</f>
        <v>0</v>
      </c>
      <c r="C27" s="136">
        <f>'Non-energy Use 2020'!H139</f>
        <v>0</v>
      </c>
      <c r="D27" s="136">
        <f>$C27*VLOOKUP($A27,'Non-energy Multiplier'!$A$1:$AQ$44,COLUMN('Non-energy Multiplier'!D$1),0)</f>
        <v>0</v>
      </c>
      <c r="E27" s="136">
        <f>$C27*VLOOKUP($A27,'Non-energy Multiplier'!$A$1:$AQ$44,COLUMN('Non-energy Multiplier'!E$1),0)</f>
        <v>0</v>
      </c>
      <c r="F27" s="136">
        <f>$C27*VLOOKUP($A27,'Non-energy Multiplier'!$A$1:$AQ$44,COLUMN('Non-energy Multiplier'!F$1),0)</f>
        <v>0</v>
      </c>
      <c r="G27" s="136">
        <f>$C27*VLOOKUP($A27,'Non-energy Multiplier'!$A$1:$AQ$44,COLUMN('Non-energy Multiplier'!G$1),0)</f>
        <v>0</v>
      </c>
      <c r="H27" s="136">
        <f>$C27*VLOOKUP($A27,'Non-energy Multiplier'!$A$1:$AQ$44,COLUMN('Non-energy Multiplier'!H$1),0)</f>
        <v>0</v>
      </c>
      <c r="I27" s="136">
        <f>$C27*VLOOKUP($A27,'Non-energy Multiplier'!$A$1:$AQ$44,COLUMN('Non-energy Multiplier'!I$1),0)</f>
        <v>0</v>
      </c>
      <c r="J27" s="136">
        <f>$C27*VLOOKUP($A27,'Non-energy Multiplier'!$A$1:$AQ$44,COLUMN('Non-energy Multiplier'!J$1),0)</f>
        <v>0</v>
      </c>
      <c r="K27" s="136">
        <f>$C27*VLOOKUP($A27,'Non-energy Multiplier'!$A$1:$AQ$44,COLUMN('Non-energy Multiplier'!K$1),0)</f>
        <v>0</v>
      </c>
      <c r="L27" s="136">
        <f>$C27*VLOOKUP($A27,'Non-energy Multiplier'!$A$1:$AQ$44,COLUMN('Non-energy Multiplier'!L$1),0)</f>
        <v>0</v>
      </c>
      <c r="M27" s="136">
        <f>$C27*VLOOKUP($A27,'Non-energy Multiplier'!$A$1:$AQ$44,COLUMN('Non-energy Multiplier'!M$1),0)</f>
        <v>0</v>
      </c>
      <c r="N27" s="136">
        <f>$C27*VLOOKUP($A27,'Non-energy Multiplier'!$A$1:$AQ$44,COLUMN('Non-energy Multiplier'!N$1),0)</f>
        <v>0</v>
      </c>
      <c r="O27" s="136">
        <f>$C27*VLOOKUP($A27,'Non-energy Multiplier'!$A$1:$AQ$44,COLUMN('Non-energy Multiplier'!O$1),0)</f>
        <v>0</v>
      </c>
      <c r="P27" s="136">
        <f>$C27*VLOOKUP($A27,'Non-energy Multiplier'!$A$1:$AQ$44,COLUMN('Non-energy Multiplier'!P$1),0)</f>
        <v>0</v>
      </c>
      <c r="Q27" s="136">
        <f>$C27*VLOOKUP($A27,'Non-energy Multiplier'!$A$1:$AQ$44,COLUMN('Non-energy Multiplier'!Q$1),0)</f>
        <v>0</v>
      </c>
      <c r="R27" s="136">
        <f>$C27*VLOOKUP($A27,'Non-energy Multiplier'!$A$1:$AQ$44,COLUMN('Non-energy Multiplier'!R$1),0)</f>
        <v>0</v>
      </c>
      <c r="S27" s="136">
        <f>$C27*VLOOKUP($A27,'Non-energy Multiplier'!$A$1:$AQ$44,COLUMN('Non-energy Multiplier'!S$1),0)</f>
        <v>0</v>
      </c>
      <c r="T27" s="136">
        <f>$C27*VLOOKUP($A27,'Non-energy Multiplier'!$A$1:$AQ$44,COLUMN('Non-energy Multiplier'!T$1),0)</f>
        <v>0</v>
      </c>
      <c r="U27" s="136">
        <f>$C27*VLOOKUP($A27,'Non-energy Multiplier'!$A$1:$AQ$44,COLUMN('Non-energy Multiplier'!U$1),0)</f>
        <v>0</v>
      </c>
      <c r="V27" s="136">
        <f>$C27*VLOOKUP($A27,'Non-energy Multiplier'!$A$1:$AQ$44,COLUMN('Non-energy Multiplier'!V$1),0)</f>
        <v>0</v>
      </c>
      <c r="W27" s="136">
        <f>$C27*VLOOKUP($A27,'Non-energy Multiplier'!$A$1:$AQ$44,COLUMN('Non-energy Multiplier'!W$1),0)</f>
        <v>0</v>
      </c>
      <c r="X27" s="136">
        <f>$C27*VLOOKUP($A27,'Non-energy Multiplier'!$A$1:$AQ$44,COLUMN('Non-energy Multiplier'!X$1),0)</f>
        <v>0</v>
      </c>
      <c r="Y27" s="136">
        <f>$C27*VLOOKUP($A27,'Non-energy Multiplier'!$A$1:$AQ$44,COLUMN('Non-energy Multiplier'!Y$1),0)</f>
        <v>0</v>
      </c>
      <c r="Z27" s="136">
        <f>$C27*VLOOKUP($A27,'Non-energy Multiplier'!$A$1:$AQ$44,COLUMN('Non-energy Multiplier'!Z$1),0)</f>
        <v>0</v>
      </c>
      <c r="AA27" s="136">
        <f>$C27*VLOOKUP($A27,'Non-energy Multiplier'!$A$1:$AQ$44,COLUMN('Non-energy Multiplier'!AA$1),0)</f>
        <v>0</v>
      </c>
      <c r="AB27" s="136">
        <f>$C27*VLOOKUP($A27,'Non-energy Multiplier'!$A$1:$AQ$44,COLUMN('Non-energy Multiplier'!AB$1),0)</f>
        <v>0</v>
      </c>
      <c r="AC27" s="136">
        <f>$C27*VLOOKUP($A27,'Non-energy Multiplier'!$A$1:$AQ$44,COLUMN('Non-energy Multiplier'!AC$1),0)</f>
        <v>0</v>
      </c>
      <c r="AD27" s="136">
        <f>$C27*VLOOKUP($A27,'Non-energy Multiplier'!$A$1:$AQ$44,COLUMN('Non-energy Multiplier'!AD$1),0)</f>
        <v>0</v>
      </c>
      <c r="AE27" s="136">
        <f>$C27*VLOOKUP($A27,'Non-energy Multiplier'!$A$1:$AQ$44,COLUMN('Non-energy Multiplier'!AE$1),0)</f>
        <v>0</v>
      </c>
      <c r="AF27" s="136">
        <f>$C27*VLOOKUP($A27,'Non-energy Multiplier'!$A$1:$AQ$44,COLUMN('Non-energy Multiplier'!AF$1),0)</f>
        <v>0</v>
      </c>
      <c r="AG27" s="136">
        <f>$C27*VLOOKUP($A27,'Non-energy Multiplier'!$A$1:$AQ$44,COLUMN('Non-energy Multiplier'!AG$1),0)</f>
        <v>0</v>
      </c>
      <c r="AH27" s="136">
        <f>$C27*VLOOKUP($A27,'Non-energy Multiplier'!$A$1:$AQ$44,COLUMN('Non-energy Multiplier'!AH$1),0)</f>
        <v>0</v>
      </c>
      <c r="AI27" s="136">
        <f>$C27*VLOOKUP($A27,'Non-energy Multiplier'!$A$1:$AQ$44,COLUMN('Non-energy Multiplier'!AI$1),0)</f>
        <v>0</v>
      </c>
      <c r="AJ27" s="136">
        <f>$C27*VLOOKUP($A27,'Non-energy Multiplier'!$A$1:$AQ$44,COLUMN('Non-energy Multiplier'!AJ$1),0)</f>
        <v>0</v>
      </c>
      <c r="AK27" s="136">
        <f>$C27*VLOOKUP($A27,'Non-energy Multiplier'!$A$1:$AQ$44,COLUMN('Non-energy Multiplier'!AK$1),0)</f>
        <v>0</v>
      </c>
      <c r="AL27" s="136">
        <f>$C27*VLOOKUP($A27,'Non-energy Multiplier'!$A$1:$AQ$44,COLUMN('Non-energy Multiplier'!AL$1),0)</f>
        <v>0</v>
      </c>
      <c r="AM27" s="136">
        <f>$C27*VLOOKUP($A27,'Non-energy Multiplier'!$A$1:$AQ$44,COLUMN('Non-energy Multiplier'!AM$1),0)</f>
        <v>0</v>
      </c>
      <c r="AN27" s="136">
        <f>$C27*VLOOKUP($A27,'Non-energy Multiplier'!$A$1:$AQ$44,COLUMN('Non-energy Multiplier'!AN$1),0)</f>
        <v>0</v>
      </c>
      <c r="AO27" s="136">
        <f>$C27*VLOOKUP($A27,'Non-energy Multiplier'!$A$1:$AQ$44,COLUMN('Non-energy Multiplier'!AO$1),0)</f>
        <v>0</v>
      </c>
      <c r="AP27" s="136">
        <f>$C27*VLOOKUP($A27,'Non-energy Multiplier'!$A$1:$AQ$44,COLUMN('Non-energy Multiplier'!AP$1),0)</f>
        <v>0</v>
      </c>
      <c r="AQ27" s="136">
        <f>$C27*VLOOKUP($A27,'Non-energy Multiplier'!$A$1:$AQ$44,COLUMN('Non-energy Multiplier'!AQ$1),0)</f>
        <v>0</v>
      </c>
      <c r="AR27" s="136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6">
        <f>'Non-energy Use 2019'!H140</f>
        <v>0</v>
      </c>
      <c r="C28" s="136">
        <f>'Non-energy Use 2020'!H140</f>
        <v>0</v>
      </c>
      <c r="D28" s="136">
        <f>$C28*VLOOKUP($A28,'Non-energy Multiplier'!$A$1:$AQ$44,COLUMN('Non-energy Multiplier'!D$1),0)</f>
        <v>0</v>
      </c>
      <c r="E28" s="136">
        <f>$C28*VLOOKUP($A28,'Non-energy Multiplier'!$A$1:$AQ$44,COLUMN('Non-energy Multiplier'!E$1),0)</f>
        <v>0</v>
      </c>
      <c r="F28" s="136">
        <f>$C28*VLOOKUP($A28,'Non-energy Multiplier'!$A$1:$AQ$44,COLUMN('Non-energy Multiplier'!F$1),0)</f>
        <v>0</v>
      </c>
      <c r="G28" s="136">
        <f>$C28*VLOOKUP($A28,'Non-energy Multiplier'!$A$1:$AQ$44,COLUMN('Non-energy Multiplier'!G$1),0)</f>
        <v>0</v>
      </c>
      <c r="H28" s="136">
        <f>$C28*VLOOKUP($A28,'Non-energy Multiplier'!$A$1:$AQ$44,COLUMN('Non-energy Multiplier'!H$1),0)</f>
        <v>0</v>
      </c>
      <c r="I28" s="136">
        <f>$C28*VLOOKUP($A28,'Non-energy Multiplier'!$A$1:$AQ$44,COLUMN('Non-energy Multiplier'!I$1),0)</f>
        <v>0</v>
      </c>
      <c r="J28" s="136">
        <f>$C28*VLOOKUP($A28,'Non-energy Multiplier'!$A$1:$AQ$44,COLUMN('Non-energy Multiplier'!J$1),0)</f>
        <v>0</v>
      </c>
      <c r="K28" s="136">
        <f>$C28*VLOOKUP($A28,'Non-energy Multiplier'!$A$1:$AQ$44,COLUMN('Non-energy Multiplier'!K$1),0)</f>
        <v>0</v>
      </c>
      <c r="L28" s="136">
        <f>$C28*VLOOKUP($A28,'Non-energy Multiplier'!$A$1:$AQ$44,COLUMN('Non-energy Multiplier'!L$1),0)</f>
        <v>0</v>
      </c>
      <c r="M28" s="136">
        <f>$C28*VLOOKUP($A28,'Non-energy Multiplier'!$A$1:$AQ$44,COLUMN('Non-energy Multiplier'!M$1),0)</f>
        <v>0</v>
      </c>
      <c r="N28" s="136">
        <f>$C28*VLOOKUP($A28,'Non-energy Multiplier'!$A$1:$AQ$44,COLUMN('Non-energy Multiplier'!N$1),0)</f>
        <v>0</v>
      </c>
      <c r="O28" s="136">
        <f>$C28*VLOOKUP($A28,'Non-energy Multiplier'!$A$1:$AQ$44,COLUMN('Non-energy Multiplier'!O$1),0)</f>
        <v>0</v>
      </c>
      <c r="P28" s="136">
        <f>$C28*VLOOKUP($A28,'Non-energy Multiplier'!$A$1:$AQ$44,COLUMN('Non-energy Multiplier'!P$1),0)</f>
        <v>0</v>
      </c>
      <c r="Q28" s="136">
        <f>$C28*VLOOKUP($A28,'Non-energy Multiplier'!$A$1:$AQ$44,COLUMN('Non-energy Multiplier'!Q$1),0)</f>
        <v>0</v>
      </c>
      <c r="R28" s="136">
        <f>$C28*VLOOKUP($A28,'Non-energy Multiplier'!$A$1:$AQ$44,COLUMN('Non-energy Multiplier'!R$1),0)</f>
        <v>0</v>
      </c>
      <c r="S28" s="136">
        <f>$C28*VLOOKUP($A28,'Non-energy Multiplier'!$A$1:$AQ$44,COLUMN('Non-energy Multiplier'!S$1),0)</f>
        <v>0</v>
      </c>
      <c r="T28" s="136">
        <f>$C28*VLOOKUP($A28,'Non-energy Multiplier'!$A$1:$AQ$44,COLUMN('Non-energy Multiplier'!T$1),0)</f>
        <v>0</v>
      </c>
      <c r="U28" s="136">
        <f>$C28*VLOOKUP($A28,'Non-energy Multiplier'!$A$1:$AQ$44,COLUMN('Non-energy Multiplier'!U$1),0)</f>
        <v>0</v>
      </c>
      <c r="V28" s="136">
        <f>$C28*VLOOKUP($A28,'Non-energy Multiplier'!$A$1:$AQ$44,COLUMN('Non-energy Multiplier'!V$1),0)</f>
        <v>0</v>
      </c>
      <c r="W28" s="136">
        <f>$C28*VLOOKUP($A28,'Non-energy Multiplier'!$A$1:$AQ$44,COLUMN('Non-energy Multiplier'!W$1),0)</f>
        <v>0</v>
      </c>
      <c r="X28" s="136">
        <f>$C28*VLOOKUP($A28,'Non-energy Multiplier'!$A$1:$AQ$44,COLUMN('Non-energy Multiplier'!X$1),0)</f>
        <v>0</v>
      </c>
      <c r="Y28" s="136">
        <f>$C28*VLOOKUP($A28,'Non-energy Multiplier'!$A$1:$AQ$44,COLUMN('Non-energy Multiplier'!Y$1),0)</f>
        <v>0</v>
      </c>
      <c r="Z28" s="136">
        <f>$C28*VLOOKUP($A28,'Non-energy Multiplier'!$A$1:$AQ$44,COLUMN('Non-energy Multiplier'!Z$1),0)</f>
        <v>0</v>
      </c>
      <c r="AA28" s="136">
        <f>$C28*VLOOKUP($A28,'Non-energy Multiplier'!$A$1:$AQ$44,COLUMN('Non-energy Multiplier'!AA$1),0)</f>
        <v>0</v>
      </c>
      <c r="AB28" s="136">
        <f>$C28*VLOOKUP($A28,'Non-energy Multiplier'!$A$1:$AQ$44,COLUMN('Non-energy Multiplier'!AB$1),0)</f>
        <v>0</v>
      </c>
      <c r="AC28" s="136">
        <f>$C28*VLOOKUP($A28,'Non-energy Multiplier'!$A$1:$AQ$44,COLUMN('Non-energy Multiplier'!AC$1),0)</f>
        <v>0</v>
      </c>
      <c r="AD28" s="136">
        <f>$C28*VLOOKUP($A28,'Non-energy Multiplier'!$A$1:$AQ$44,COLUMN('Non-energy Multiplier'!AD$1),0)</f>
        <v>0</v>
      </c>
      <c r="AE28" s="136">
        <f>$C28*VLOOKUP($A28,'Non-energy Multiplier'!$A$1:$AQ$44,COLUMN('Non-energy Multiplier'!AE$1),0)</f>
        <v>0</v>
      </c>
      <c r="AF28" s="136">
        <f>$C28*VLOOKUP($A28,'Non-energy Multiplier'!$A$1:$AQ$44,COLUMN('Non-energy Multiplier'!AF$1),0)</f>
        <v>0</v>
      </c>
      <c r="AG28" s="136">
        <f>$C28*VLOOKUP($A28,'Non-energy Multiplier'!$A$1:$AQ$44,COLUMN('Non-energy Multiplier'!AG$1),0)</f>
        <v>0</v>
      </c>
      <c r="AH28" s="136">
        <f>$C28*VLOOKUP($A28,'Non-energy Multiplier'!$A$1:$AQ$44,COLUMN('Non-energy Multiplier'!AH$1),0)</f>
        <v>0</v>
      </c>
      <c r="AI28" s="136">
        <f>$C28*VLOOKUP($A28,'Non-energy Multiplier'!$A$1:$AQ$44,COLUMN('Non-energy Multiplier'!AI$1),0)</f>
        <v>0</v>
      </c>
      <c r="AJ28" s="136">
        <f>$C28*VLOOKUP($A28,'Non-energy Multiplier'!$A$1:$AQ$44,COLUMN('Non-energy Multiplier'!AJ$1),0)</f>
        <v>0</v>
      </c>
      <c r="AK28" s="136">
        <f>$C28*VLOOKUP($A28,'Non-energy Multiplier'!$A$1:$AQ$44,COLUMN('Non-energy Multiplier'!AK$1),0)</f>
        <v>0</v>
      </c>
      <c r="AL28" s="136">
        <f>$C28*VLOOKUP($A28,'Non-energy Multiplier'!$A$1:$AQ$44,COLUMN('Non-energy Multiplier'!AL$1),0)</f>
        <v>0</v>
      </c>
      <c r="AM28" s="136">
        <f>$C28*VLOOKUP($A28,'Non-energy Multiplier'!$A$1:$AQ$44,COLUMN('Non-energy Multiplier'!AM$1),0)</f>
        <v>0</v>
      </c>
      <c r="AN28" s="136">
        <f>$C28*VLOOKUP($A28,'Non-energy Multiplier'!$A$1:$AQ$44,COLUMN('Non-energy Multiplier'!AN$1),0)</f>
        <v>0</v>
      </c>
      <c r="AO28" s="136">
        <f>$C28*VLOOKUP($A28,'Non-energy Multiplier'!$A$1:$AQ$44,COLUMN('Non-energy Multiplier'!AO$1),0)</f>
        <v>0</v>
      </c>
      <c r="AP28" s="136">
        <f>$C28*VLOOKUP($A28,'Non-energy Multiplier'!$A$1:$AQ$44,COLUMN('Non-energy Multiplier'!AP$1),0)</f>
        <v>0</v>
      </c>
      <c r="AQ28" s="136">
        <f>$C28*VLOOKUP($A28,'Non-energy Multiplier'!$A$1:$AQ$44,COLUMN('Non-energy Multiplier'!AQ$1),0)</f>
        <v>0</v>
      </c>
      <c r="AR28" s="136" t="str">
        <f>VLOOKUP($A28,'Sector Match'!$A$1:$B$43,2,0)</f>
        <v>iron and steel 241</v>
      </c>
    </row>
    <row r="29" spans="1:44" x14ac:dyDescent="0.2">
      <c r="A29" s="12" t="s">
        <v>27</v>
      </c>
      <c r="B29" s="136">
        <f>'Non-energy Use 2019'!H141</f>
        <v>0</v>
      </c>
      <c r="C29" s="136">
        <f>'Non-energy Use 2020'!H141</f>
        <v>0</v>
      </c>
      <c r="D29" s="136">
        <f>$C29*VLOOKUP($A29,'Non-energy Multiplier'!$A$1:$AQ$44,COLUMN('Non-energy Multiplier'!D$1),0)</f>
        <v>0</v>
      </c>
      <c r="E29" s="136">
        <f>$C29*VLOOKUP($A29,'Non-energy Multiplier'!$A$1:$AQ$44,COLUMN('Non-energy Multiplier'!E$1),0)</f>
        <v>0</v>
      </c>
      <c r="F29" s="136">
        <f>$C29*VLOOKUP($A29,'Non-energy Multiplier'!$A$1:$AQ$44,COLUMN('Non-energy Multiplier'!F$1),0)</f>
        <v>0</v>
      </c>
      <c r="G29" s="136">
        <f>$C29*VLOOKUP($A29,'Non-energy Multiplier'!$A$1:$AQ$44,COLUMN('Non-energy Multiplier'!G$1),0)</f>
        <v>0</v>
      </c>
      <c r="H29" s="136">
        <f>$C29*VLOOKUP($A29,'Non-energy Multiplier'!$A$1:$AQ$44,COLUMN('Non-energy Multiplier'!H$1),0)</f>
        <v>0</v>
      </c>
      <c r="I29" s="136">
        <f>$C29*VLOOKUP($A29,'Non-energy Multiplier'!$A$1:$AQ$44,COLUMN('Non-energy Multiplier'!I$1),0)</f>
        <v>0</v>
      </c>
      <c r="J29" s="136">
        <f>$C29*VLOOKUP($A29,'Non-energy Multiplier'!$A$1:$AQ$44,COLUMN('Non-energy Multiplier'!J$1),0)</f>
        <v>0</v>
      </c>
      <c r="K29" s="136">
        <f>$C29*VLOOKUP($A29,'Non-energy Multiplier'!$A$1:$AQ$44,COLUMN('Non-energy Multiplier'!K$1),0)</f>
        <v>0</v>
      </c>
      <c r="L29" s="136">
        <f>$C29*VLOOKUP($A29,'Non-energy Multiplier'!$A$1:$AQ$44,COLUMN('Non-energy Multiplier'!L$1),0)</f>
        <v>0</v>
      </c>
      <c r="M29" s="136">
        <f>$C29*VLOOKUP($A29,'Non-energy Multiplier'!$A$1:$AQ$44,COLUMN('Non-energy Multiplier'!M$1),0)</f>
        <v>0</v>
      </c>
      <c r="N29" s="136">
        <f>$C29*VLOOKUP($A29,'Non-energy Multiplier'!$A$1:$AQ$44,COLUMN('Non-energy Multiplier'!N$1),0)</f>
        <v>0</v>
      </c>
      <c r="O29" s="136">
        <f>$C29*VLOOKUP($A29,'Non-energy Multiplier'!$A$1:$AQ$44,COLUMN('Non-energy Multiplier'!O$1),0)</f>
        <v>0</v>
      </c>
      <c r="P29" s="136">
        <f>$C29*VLOOKUP($A29,'Non-energy Multiplier'!$A$1:$AQ$44,COLUMN('Non-energy Multiplier'!P$1),0)</f>
        <v>0</v>
      </c>
      <c r="Q29" s="136">
        <f>$C29*VLOOKUP($A29,'Non-energy Multiplier'!$A$1:$AQ$44,COLUMN('Non-energy Multiplier'!Q$1),0)</f>
        <v>0</v>
      </c>
      <c r="R29" s="136">
        <f>$C29*VLOOKUP($A29,'Non-energy Multiplier'!$A$1:$AQ$44,COLUMN('Non-energy Multiplier'!R$1),0)</f>
        <v>0</v>
      </c>
      <c r="S29" s="136">
        <f>$C29*VLOOKUP($A29,'Non-energy Multiplier'!$A$1:$AQ$44,COLUMN('Non-energy Multiplier'!S$1),0)</f>
        <v>0</v>
      </c>
      <c r="T29" s="136">
        <f>$C29*VLOOKUP($A29,'Non-energy Multiplier'!$A$1:$AQ$44,COLUMN('Non-energy Multiplier'!T$1),0)</f>
        <v>0</v>
      </c>
      <c r="U29" s="136">
        <f>$C29*VLOOKUP($A29,'Non-energy Multiplier'!$A$1:$AQ$44,COLUMN('Non-energy Multiplier'!U$1),0)</f>
        <v>0</v>
      </c>
      <c r="V29" s="136">
        <f>$C29*VLOOKUP($A29,'Non-energy Multiplier'!$A$1:$AQ$44,COLUMN('Non-energy Multiplier'!V$1),0)</f>
        <v>0</v>
      </c>
      <c r="W29" s="136">
        <f>$C29*VLOOKUP($A29,'Non-energy Multiplier'!$A$1:$AQ$44,COLUMN('Non-energy Multiplier'!W$1),0)</f>
        <v>0</v>
      </c>
      <c r="X29" s="136">
        <f>$C29*VLOOKUP($A29,'Non-energy Multiplier'!$A$1:$AQ$44,COLUMN('Non-energy Multiplier'!X$1),0)</f>
        <v>0</v>
      </c>
      <c r="Y29" s="136">
        <f>$C29*VLOOKUP($A29,'Non-energy Multiplier'!$A$1:$AQ$44,COLUMN('Non-energy Multiplier'!Y$1),0)</f>
        <v>0</v>
      </c>
      <c r="Z29" s="136">
        <f>$C29*VLOOKUP($A29,'Non-energy Multiplier'!$A$1:$AQ$44,COLUMN('Non-energy Multiplier'!Z$1),0)</f>
        <v>0</v>
      </c>
      <c r="AA29" s="136">
        <f>$C29*VLOOKUP($A29,'Non-energy Multiplier'!$A$1:$AQ$44,COLUMN('Non-energy Multiplier'!AA$1),0)</f>
        <v>0</v>
      </c>
      <c r="AB29" s="136">
        <f>$C29*VLOOKUP($A29,'Non-energy Multiplier'!$A$1:$AQ$44,COLUMN('Non-energy Multiplier'!AB$1),0)</f>
        <v>0</v>
      </c>
      <c r="AC29" s="136">
        <f>$C29*VLOOKUP($A29,'Non-energy Multiplier'!$A$1:$AQ$44,COLUMN('Non-energy Multiplier'!AC$1),0)</f>
        <v>0</v>
      </c>
      <c r="AD29" s="136">
        <f>$C29*VLOOKUP($A29,'Non-energy Multiplier'!$A$1:$AQ$44,COLUMN('Non-energy Multiplier'!AD$1),0)</f>
        <v>0</v>
      </c>
      <c r="AE29" s="136">
        <f>$C29*VLOOKUP($A29,'Non-energy Multiplier'!$A$1:$AQ$44,COLUMN('Non-energy Multiplier'!AE$1),0)</f>
        <v>0</v>
      </c>
      <c r="AF29" s="136">
        <f>$C29*VLOOKUP($A29,'Non-energy Multiplier'!$A$1:$AQ$44,COLUMN('Non-energy Multiplier'!AF$1),0)</f>
        <v>0</v>
      </c>
      <c r="AG29" s="136">
        <f>$C29*VLOOKUP($A29,'Non-energy Multiplier'!$A$1:$AQ$44,COLUMN('Non-energy Multiplier'!AG$1),0)</f>
        <v>0</v>
      </c>
      <c r="AH29" s="136">
        <f>$C29*VLOOKUP($A29,'Non-energy Multiplier'!$A$1:$AQ$44,COLUMN('Non-energy Multiplier'!AH$1),0)</f>
        <v>0</v>
      </c>
      <c r="AI29" s="136">
        <f>$C29*VLOOKUP($A29,'Non-energy Multiplier'!$A$1:$AQ$44,COLUMN('Non-energy Multiplier'!AI$1),0)</f>
        <v>0</v>
      </c>
      <c r="AJ29" s="136">
        <f>$C29*VLOOKUP($A29,'Non-energy Multiplier'!$A$1:$AQ$44,COLUMN('Non-energy Multiplier'!AJ$1),0)</f>
        <v>0</v>
      </c>
      <c r="AK29" s="136">
        <f>$C29*VLOOKUP($A29,'Non-energy Multiplier'!$A$1:$AQ$44,COLUMN('Non-energy Multiplier'!AK$1),0)</f>
        <v>0</v>
      </c>
      <c r="AL29" s="136">
        <f>$C29*VLOOKUP($A29,'Non-energy Multiplier'!$A$1:$AQ$44,COLUMN('Non-energy Multiplier'!AL$1),0)</f>
        <v>0</v>
      </c>
      <c r="AM29" s="136">
        <f>$C29*VLOOKUP($A29,'Non-energy Multiplier'!$A$1:$AQ$44,COLUMN('Non-energy Multiplier'!AM$1),0)</f>
        <v>0</v>
      </c>
      <c r="AN29" s="136">
        <f>$C29*VLOOKUP($A29,'Non-energy Multiplier'!$A$1:$AQ$44,COLUMN('Non-energy Multiplier'!AN$1),0)</f>
        <v>0</v>
      </c>
      <c r="AO29" s="136">
        <f>$C29*VLOOKUP($A29,'Non-energy Multiplier'!$A$1:$AQ$44,COLUMN('Non-energy Multiplier'!AO$1),0)</f>
        <v>0</v>
      </c>
      <c r="AP29" s="136">
        <f>$C29*VLOOKUP($A29,'Non-energy Multiplier'!$A$1:$AQ$44,COLUMN('Non-energy Multiplier'!AP$1),0)</f>
        <v>0</v>
      </c>
      <c r="AQ29" s="136">
        <f>$C29*VLOOKUP($A29,'Non-energy Multiplier'!$A$1:$AQ$44,COLUMN('Non-energy Multiplier'!AQ$1),0)</f>
        <v>0</v>
      </c>
      <c r="AR29" s="136" t="str">
        <f>VLOOKUP($A29,'Sector Match'!$A$1:$B$43,2,0)</f>
        <v>other metals 242</v>
      </c>
    </row>
    <row r="30" spans="1:44" x14ac:dyDescent="0.2">
      <c r="A30" s="12" t="s">
        <v>28</v>
      </c>
      <c r="B30" s="136">
        <f>'Non-energy Use 2019'!H142</f>
        <v>0</v>
      </c>
      <c r="C30" s="136">
        <f>'Non-energy Use 2020'!H142</f>
        <v>0</v>
      </c>
      <c r="D30" s="136">
        <f>$C30*VLOOKUP($A30,'Non-energy Multiplier'!$A$1:$AQ$44,COLUMN('Non-energy Multiplier'!D$1),0)</f>
        <v>0</v>
      </c>
      <c r="E30" s="136">
        <f>$C30*VLOOKUP($A30,'Non-energy Multiplier'!$A$1:$AQ$44,COLUMN('Non-energy Multiplier'!E$1),0)</f>
        <v>0</v>
      </c>
      <c r="F30" s="136">
        <f>$C30*VLOOKUP($A30,'Non-energy Multiplier'!$A$1:$AQ$44,COLUMN('Non-energy Multiplier'!F$1),0)</f>
        <v>0</v>
      </c>
      <c r="G30" s="136">
        <f>$C30*VLOOKUP($A30,'Non-energy Multiplier'!$A$1:$AQ$44,COLUMN('Non-energy Multiplier'!G$1),0)</f>
        <v>0</v>
      </c>
      <c r="H30" s="136">
        <f>$C30*VLOOKUP($A30,'Non-energy Multiplier'!$A$1:$AQ$44,COLUMN('Non-energy Multiplier'!H$1),0)</f>
        <v>0</v>
      </c>
      <c r="I30" s="136">
        <f>$C30*VLOOKUP($A30,'Non-energy Multiplier'!$A$1:$AQ$44,COLUMN('Non-energy Multiplier'!I$1),0)</f>
        <v>0</v>
      </c>
      <c r="J30" s="136">
        <f>$C30*VLOOKUP($A30,'Non-energy Multiplier'!$A$1:$AQ$44,COLUMN('Non-energy Multiplier'!J$1),0)</f>
        <v>0</v>
      </c>
      <c r="K30" s="136">
        <f>$C30*VLOOKUP($A30,'Non-energy Multiplier'!$A$1:$AQ$44,COLUMN('Non-energy Multiplier'!K$1),0)</f>
        <v>0</v>
      </c>
      <c r="L30" s="136">
        <f>$C30*VLOOKUP($A30,'Non-energy Multiplier'!$A$1:$AQ$44,COLUMN('Non-energy Multiplier'!L$1),0)</f>
        <v>0</v>
      </c>
      <c r="M30" s="136">
        <f>$C30*VLOOKUP($A30,'Non-energy Multiplier'!$A$1:$AQ$44,COLUMN('Non-energy Multiplier'!M$1),0)</f>
        <v>0</v>
      </c>
      <c r="N30" s="136">
        <f>$C30*VLOOKUP($A30,'Non-energy Multiplier'!$A$1:$AQ$44,COLUMN('Non-energy Multiplier'!N$1),0)</f>
        <v>0</v>
      </c>
      <c r="O30" s="136">
        <f>$C30*VLOOKUP($A30,'Non-energy Multiplier'!$A$1:$AQ$44,COLUMN('Non-energy Multiplier'!O$1),0)</f>
        <v>0</v>
      </c>
      <c r="P30" s="136">
        <f>$C30*VLOOKUP($A30,'Non-energy Multiplier'!$A$1:$AQ$44,COLUMN('Non-energy Multiplier'!P$1),0)</f>
        <v>0</v>
      </c>
      <c r="Q30" s="136">
        <f>$C30*VLOOKUP($A30,'Non-energy Multiplier'!$A$1:$AQ$44,COLUMN('Non-energy Multiplier'!Q$1),0)</f>
        <v>0</v>
      </c>
      <c r="R30" s="136">
        <f>$C30*VLOOKUP($A30,'Non-energy Multiplier'!$A$1:$AQ$44,COLUMN('Non-energy Multiplier'!R$1),0)</f>
        <v>0</v>
      </c>
      <c r="S30" s="136">
        <f>$C30*VLOOKUP($A30,'Non-energy Multiplier'!$A$1:$AQ$44,COLUMN('Non-energy Multiplier'!S$1),0)</f>
        <v>0</v>
      </c>
      <c r="T30" s="136">
        <f>$C30*VLOOKUP($A30,'Non-energy Multiplier'!$A$1:$AQ$44,COLUMN('Non-energy Multiplier'!T$1),0)</f>
        <v>0</v>
      </c>
      <c r="U30" s="136">
        <f>$C30*VLOOKUP($A30,'Non-energy Multiplier'!$A$1:$AQ$44,COLUMN('Non-energy Multiplier'!U$1),0)</f>
        <v>0</v>
      </c>
      <c r="V30" s="136">
        <f>$C30*VLOOKUP($A30,'Non-energy Multiplier'!$A$1:$AQ$44,COLUMN('Non-energy Multiplier'!V$1),0)</f>
        <v>0</v>
      </c>
      <c r="W30" s="136">
        <f>$C30*VLOOKUP($A30,'Non-energy Multiplier'!$A$1:$AQ$44,COLUMN('Non-energy Multiplier'!W$1),0)</f>
        <v>0</v>
      </c>
      <c r="X30" s="136">
        <f>$C30*VLOOKUP($A30,'Non-energy Multiplier'!$A$1:$AQ$44,COLUMN('Non-energy Multiplier'!X$1),0)</f>
        <v>0</v>
      </c>
      <c r="Y30" s="136">
        <f>$C30*VLOOKUP($A30,'Non-energy Multiplier'!$A$1:$AQ$44,COLUMN('Non-energy Multiplier'!Y$1),0)</f>
        <v>0</v>
      </c>
      <c r="Z30" s="136">
        <f>$C30*VLOOKUP($A30,'Non-energy Multiplier'!$A$1:$AQ$44,COLUMN('Non-energy Multiplier'!Z$1),0)</f>
        <v>0</v>
      </c>
      <c r="AA30" s="136">
        <f>$C30*VLOOKUP($A30,'Non-energy Multiplier'!$A$1:$AQ$44,COLUMN('Non-energy Multiplier'!AA$1),0)</f>
        <v>0</v>
      </c>
      <c r="AB30" s="136">
        <f>$C30*VLOOKUP($A30,'Non-energy Multiplier'!$A$1:$AQ$44,COLUMN('Non-energy Multiplier'!AB$1),0)</f>
        <v>0</v>
      </c>
      <c r="AC30" s="136">
        <f>$C30*VLOOKUP($A30,'Non-energy Multiplier'!$A$1:$AQ$44,COLUMN('Non-energy Multiplier'!AC$1),0)</f>
        <v>0</v>
      </c>
      <c r="AD30" s="136">
        <f>$C30*VLOOKUP($A30,'Non-energy Multiplier'!$A$1:$AQ$44,COLUMN('Non-energy Multiplier'!AD$1),0)</f>
        <v>0</v>
      </c>
      <c r="AE30" s="136">
        <f>$C30*VLOOKUP($A30,'Non-energy Multiplier'!$A$1:$AQ$44,COLUMN('Non-energy Multiplier'!AE$1),0)</f>
        <v>0</v>
      </c>
      <c r="AF30" s="136">
        <f>$C30*VLOOKUP($A30,'Non-energy Multiplier'!$A$1:$AQ$44,COLUMN('Non-energy Multiplier'!AF$1),0)</f>
        <v>0</v>
      </c>
      <c r="AG30" s="136">
        <f>$C30*VLOOKUP($A30,'Non-energy Multiplier'!$A$1:$AQ$44,COLUMN('Non-energy Multiplier'!AG$1),0)</f>
        <v>0</v>
      </c>
      <c r="AH30" s="136">
        <f>$C30*VLOOKUP($A30,'Non-energy Multiplier'!$A$1:$AQ$44,COLUMN('Non-energy Multiplier'!AH$1),0)</f>
        <v>0</v>
      </c>
      <c r="AI30" s="136">
        <f>$C30*VLOOKUP($A30,'Non-energy Multiplier'!$A$1:$AQ$44,COLUMN('Non-energy Multiplier'!AI$1),0)</f>
        <v>0</v>
      </c>
      <c r="AJ30" s="136">
        <f>$C30*VLOOKUP($A30,'Non-energy Multiplier'!$A$1:$AQ$44,COLUMN('Non-energy Multiplier'!AJ$1),0)</f>
        <v>0</v>
      </c>
      <c r="AK30" s="136">
        <f>$C30*VLOOKUP($A30,'Non-energy Multiplier'!$A$1:$AQ$44,COLUMN('Non-energy Multiplier'!AK$1),0)</f>
        <v>0</v>
      </c>
      <c r="AL30" s="136">
        <f>$C30*VLOOKUP($A30,'Non-energy Multiplier'!$A$1:$AQ$44,COLUMN('Non-energy Multiplier'!AL$1),0)</f>
        <v>0</v>
      </c>
      <c r="AM30" s="136">
        <f>$C30*VLOOKUP($A30,'Non-energy Multiplier'!$A$1:$AQ$44,COLUMN('Non-energy Multiplier'!AM$1),0)</f>
        <v>0</v>
      </c>
      <c r="AN30" s="136">
        <f>$C30*VLOOKUP($A30,'Non-energy Multiplier'!$A$1:$AQ$44,COLUMN('Non-energy Multiplier'!AN$1),0)</f>
        <v>0</v>
      </c>
      <c r="AO30" s="136">
        <f>$C30*VLOOKUP($A30,'Non-energy Multiplier'!$A$1:$AQ$44,COLUMN('Non-energy Multiplier'!AO$1),0)</f>
        <v>0</v>
      </c>
      <c r="AP30" s="136">
        <f>$C30*VLOOKUP($A30,'Non-energy Multiplier'!$A$1:$AQ$44,COLUMN('Non-energy Multiplier'!AP$1),0)</f>
        <v>0</v>
      </c>
      <c r="AQ30" s="136">
        <f>$C30*VLOOKUP($A30,'Non-energy Multiplier'!$A$1:$AQ$44,COLUMN('Non-energy Multiplier'!AQ$1),0)</f>
        <v>0</v>
      </c>
      <c r="AR30" s="136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6">
        <f>'Non-energy Use 2019'!H143</f>
        <v>0</v>
      </c>
      <c r="C31" s="136">
        <f>'Non-energy Use 2020'!H143</f>
        <v>0</v>
      </c>
      <c r="D31" s="136">
        <f>$C31*VLOOKUP($A31,'Non-energy Multiplier'!$A$1:$AQ$44,COLUMN('Non-energy Multiplier'!D$1),0)</f>
        <v>0</v>
      </c>
      <c r="E31" s="136">
        <f>$C31*VLOOKUP($A31,'Non-energy Multiplier'!$A$1:$AQ$44,COLUMN('Non-energy Multiplier'!E$1),0)</f>
        <v>0</v>
      </c>
      <c r="F31" s="136">
        <f>$C31*VLOOKUP($A31,'Non-energy Multiplier'!$A$1:$AQ$44,COLUMN('Non-energy Multiplier'!F$1),0)</f>
        <v>0</v>
      </c>
      <c r="G31" s="136">
        <f>$C31*VLOOKUP($A31,'Non-energy Multiplier'!$A$1:$AQ$44,COLUMN('Non-energy Multiplier'!G$1),0)</f>
        <v>0</v>
      </c>
      <c r="H31" s="136">
        <f>$C31*VLOOKUP($A31,'Non-energy Multiplier'!$A$1:$AQ$44,COLUMN('Non-energy Multiplier'!H$1),0)</f>
        <v>0</v>
      </c>
      <c r="I31" s="136">
        <f>$C31*VLOOKUP($A31,'Non-energy Multiplier'!$A$1:$AQ$44,COLUMN('Non-energy Multiplier'!I$1),0)</f>
        <v>0</v>
      </c>
      <c r="J31" s="136">
        <f>$C31*VLOOKUP($A31,'Non-energy Multiplier'!$A$1:$AQ$44,COLUMN('Non-energy Multiplier'!J$1),0)</f>
        <v>0</v>
      </c>
      <c r="K31" s="136">
        <f>$C31*VLOOKUP($A31,'Non-energy Multiplier'!$A$1:$AQ$44,COLUMN('Non-energy Multiplier'!K$1),0)</f>
        <v>0</v>
      </c>
      <c r="L31" s="136">
        <f>$C31*VLOOKUP($A31,'Non-energy Multiplier'!$A$1:$AQ$44,COLUMN('Non-energy Multiplier'!L$1),0)</f>
        <v>0</v>
      </c>
      <c r="M31" s="136">
        <f>$C31*VLOOKUP($A31,'Non-energy Multiplier'!$A$1:$AQ$44,COLUMN('Non-energy Multiplier'!M$1),0)</f>
        <v>0</v>
      </c>
      <c r="N31" s="136">
        <f>$C31*VLOOKUP($A31,'Non-energy Multiplier'!$A$1:$AQ$44,COLUMN('Non-energy Multiplier'!N$1),0)</f>
        <v>0</v>
      </c>
      <c r="O31" s="136">
        <f>$C31*VLOOKUP($A31,'Non-energy Multiplier'!$A$1:$AQ$44,COLUMN('Non-energy Multiplier'!O$1),0)</f>
        <v>0</v>
      </c>
      <c r="P31" s="136">
        <f>$C31*VLOOKUP($A31,'Non-energy Multiplier'!$A$1:$AQ$44,COLUMN('Non-energy Multiplier'!P$1),0)</f>
        <v>0</v>
      </c>
      <c r="Q31" s="136">
        <f>$C31*VLOOKUP($A31,'Non-energy Multiplier'!$A$1:$AQ$44,COLUMN('Non-energy Multiplier'!Q$1),0)</f>
        <v>0</v>
      </c>
      <c r="R31" s="136">
        <f>$C31*VLOOKUP($A31,'Non-energy Multiplier'!$A$1:$AQ$44,COLUMN('Non-energy Multiplier'!R$1),0)</f>
        <v>0</v>
      </c>
      <c r="S31" s="136">
        <f>$C31*VLOOKUP($A31,'Non-energy Multiplier'!$A$1:$AQ$44,COLUMN('Non-energy Multiplier'!S$1),0)</f>
        <v>0</v>
      </c>
      <c r="T31" s="136">
        <f>$C31*VLOOKUP($A31,'Non-energy Multiplier'!$A$1:$AQ$44,COLUMN('Non-energy Multiplier'!T$1),0)</f>
        <v>0</v>
      </c>
      <c r="U31" s="136">
        <f>$C31*VLOOKUP($A31,'Non-energy Multiplier'!$A$1:$AQ$44,COLUMN('Non-energy Multiplier'!U$1),0)</f>
        <v>0</v>
      </c>
      <c r="V31" s="136">
        <f>$C31*VLOOKUP($A31,'Non-energy Multiplier'!$A$1:$AQ$44,COLUMN('Non-energy Multiplier'!V$1),0)</f>
        <v>0</v>
      </c>
      <c r="W31" s="136">
        <f>$C31*VLOOKUP($A31,'Non-energy Multiplier'!$A$1:$AQ$44,COLUMN('Non-energy Multiplier'!W$1),0)</f>
        <v>0</v>
      </c>
      <c r="X31" s="136">
        <f>$C31*VLOOKUP($A31,'Non-energy Multiplier'!$A$1:$AQ$44,COLUMN('Non-energy Multiplier'!X$1),0)</f>
        <v>0</v>
      </c>
      <c r="Y31" s="136">
        <f>$C31*VLOOKUP($A31,'Non-energy Multiplier'!$A$1:$AQ$44,COLUMN('Non-energy Multiplier'!Y$1),0)</f>
        <v>0</v>
      </c>
      <c r="Z31" s="136">
        <f>$C31*VLOOKUP($A31,'Non-energy Multiplier'!$A$1:$AQ$44,COLUMN('Non-energy Multiplier'!Z$1),0)</f>
        <v>0</v>
      </c>
      <c r="AA31" s="136">
        <f>$C31*VLOOKUP($A31,'Non-energy Multiplier'!$A$1:$AQ$44,COLUMN('Non-energy Multiplier'!AA$1),0)</f>
        <v>0</v>
      </c>
      <c r="AB31" s="136">
        <f>$C31*VLOOKUP($A31,'Non-energy Multiplier'!$A$1:$AQ$44,COLUMN('Non-energy Multiplier'!AB$1),0)</f>
        <v>0</v>
      </c>
      <c r="AC31" s="136">
        <f>$C31*VLOOKUP($A31,'Non-energy Multiplier'!$A$1:$AQ$44,COLUMN('Non-energy Multiplier'!AC$1),0)</f>
        <v>0</v>
      </c>
      <c r="AD31" s="136">
        <f>$C31*VLOOKUP($A31,'Non-energy Multiplier'!$A$1:$AQ$44,COLUMN('Non-energy Multiplier'!AD$1),0)</f>
        <v>0</v>
      </c>
      <c r="AE31" s="136">
        <f>$C31*VLOOKUP($A31,'Non-energy Multiplier'!$A$1:$AQ$44,COLUMN('Non-energy Multiplier'!AE$1),0)</f>
        <v>0</v>
      </c>
      <c r="AF31" s="136">
        <f>$C31*VLOOKUP($A31,'Non-energy Multiplier'!$A$1:$AQ$44,COLUMN('Non-energy Multiplier'!AF$1),0)</f>
        <v>0</v>
      </c>
      <c r="AG31" s="136">
        <f>$C31*VLOOKUP($A31,'Non-energy Multiplier'!$A$1:$AQ$44,COLUMN('Non-energy Multiplier'!AG$1),0)</f>
        <v>0</v>
      </c>
      <c r="AH31" s="136">
        <f>$C31*VLOOKUP($A31,'Non-energy Multiplier'!$A$1:$AQ$44,COLUMN('Non-energy Multiplier'!AH$1),0)</f>
        <v>0</v>
      </c>
      <c r="AI31" s="136">
        <f>$C31*VLOOKUP($A31,'Non-energy Multiplier'!$A$1:$AQ$44,COLUMN('Non-energy Multiplier'!AI$1),0)</f>
        <v>0</v>
      </c>
      <c r="AJ31" s="136">
        <f>$C31*VLOOKUP($A31,'Non-energy Multiplier'!$A$1:$AQ$44,COLUMN('Non-energy Multiplier'!AJ$1),0)</f>
        <v>0</v>
      </c>
      <c r="AK31" s="136">
        <f>$C31*VLOOKUP($A31,'Non-energy Multiplier'!$A$1:$AQ$44,COLUMN('Non-energy Multiplier'!AK$1),0)</f>
        <v>0</v>
      </c>
      <c r="AL31" s="136">
        <f>$C31*VLOOKUP($A31,'Non-energy Multiplier'!$A$1:$AQ$44,COLUMN('Non-energy Multiplier'!AL$1),0)</f>
        <v>0</v>
      </c>
      <c r="AM31" s="136">
        <f>$C31*VLOOKUP($A31,'Non-energy Multiplier'!$A$1:$AQ$44,COLUMN('Non-energy Multiplier'!AM$1),0)</f>
        <v>0</v>
      </c>
      <c r="AN31" s="136">
        <f>$C31*VLOOKUP($A31,'Non-energy Multiplier'!$A$1:$AQ$44,COLUMN('Non-energy Multiplier'!AN$1),0)</f>
        <v>0</v>
      </c>
      <c r="AO31" s="136">
        <f>$C31*VLOOKUP($A31,'Non-energy Multiplier'!$A$1:$AQ$44,COLUMN('Non-energy Multiplier'!AO$1),0)</f>
        <v>0</v>
      </c>
      <c r="AP31" s="136">
        <f>$C31*VLOOKUP($A31,'Non-energy Multiplier'!$A$1:$AQ$44,COLUMN('Non-energy Multiplier'!AP$1),0)</f>
        <v>0</v>
      </c>
      <c r="AQ31" s="136">
        <f>$C31*VLOOKUP($A31,'Non-energy Multiplier'!$A$1:$AQ$44,COLUMN('Non-energy Multiplier'!AQ$1),0)</f>
        <v>0</v>
      </c>
      <c r="AR31" s="136" t="str">
        <f>VLOOKUP($A31,'Sector Match'!$A$1:$B$43,2,0)</f>
        <v>other manufacturing 31T33</v>
      </c>
    </row>
    <row r="32" spans="1:44" x14ac:dyDescent="0.2">
      <c r="A32" s="12" t="s">
        <v>30</v>
      </c>
      <c r="B32" s="136">
        <f>'Non-energy Use 2019'!H144</f>
        <v>0</v>
      </c>
      <c r="C32" s="136">
        <f>'Non-energy Use 2020'!H144</f>
        <v>0</v>
      </c>
      <c r="D32" s="136">
        <f>$C32*VLOOKUP($A32,'Non-energy Multiplier'!$A$1:$AQ$44,COLUMN('Non-energy Multiplier'!D$1),0)</f>
        <v>0</v>
      </c>
      <c r="E32" s="136">
        <f>$C32*VLOOKUP($A32,'Non-energy Multiplier'!$A$1:$AQ$44,COLUMN('Non-energy Multiplier'!E$1),0)</f>
        <v>0</v>
      </c>
      <c r="F32" s="136">
        <f>$C32*VLOOKUP($A32,'Non-energy Multiplier'!$A$1:$AQ$44,COLUMN('Non-energy Multiplier'!F$1),0)</f>
        <v>0</v>
      </c>
      <c r="G32" s="136">
        <f>$C32*VLOOKUP($A32,'Non-energy Multiplier'!$A$1:$AQ$44,COLUMN('Non-energy Multiplier'!G$1),0)</f>
        <v>0</v>
      </c>
      <c r="H32" s="136">
        <f>$C32*VLOOKUP($A32,'Non-energy Multiplier'!$A$1:$AQ$44,COLUMN('Non-energy Multiplier'!H$1),0)</f>
        <v>0</v>
      </c>
      <c r="I32" s="136">
        <f>$C32*VLOOKUP($A32,'Non-energy Multiplier'!$A$1:$AQ$44,COLUMN('Non-energy Multiplier'!I$1),0)</f>
        <v>0</v>
      </c>
      <c r="J32" s="136">
        <f>$C32*VLOOKUP($A32,'Non-energy Multiplier'!$A$1:$AQ$44,COLUMN('Non-energy Multiplier'!J$1),0)</f>
        <v>0</v>
      </c>
      <c r="K32" s="136">
        <f>$C32*VLOOKUP($A32,'Non-energy Multiplier'!$A$1:$AQ$44,COLUMN('Non-energy Multiplier'!K$1),0)</f>
        <v>0</v>
      </c>
      <c r="L32" s="136">
        <f>$C32*VLOOKUP($A32,'Non-energy Multiplier'!$A$1:$AQ$44,COLUMN('Non-energy Multiplier'!L$1),0)</f>
        <v>0</v>
      </c>
      <c r="M32" s="136">
        <f>$C32*VLOOKUP($A32,'Non-energy Multiplier'!$A$1:$AQ$44,COLUMN('Non-energy Multiplier'!M$1),0)</f>
        <v>0</v>
      </c>
      <c r="N32" s="136">
        <f>$C32*VLOOKUP($A32,'Non-energy Multiplier'!$A$1:$AQ$44,COLUMN('Non-energy Multiplier'!N$1),0)</f>
        <v>0</v>
      </c>
      <c r="O32" s="136">
        <f>$C32*VLOOKUP($A32,'Non-energy Multiplier'!$A$1:$AQ$44,COLUMN('Non-energy Multiplier'!O$1),0)</f>
        <v>0</v>
      </c>
      <c r="P32" s="136">
        <f>$C32*VLOOKUP($A32,'Non-energy Multiplier'!$A$1:$AQ$44,COLUMN('Non-energy Multiplier'!P$1),0)</f>
        <v>0</v>
      </c>
      <c r="Q32" s="136">
        <f>$C32*VLOOKUP($A32,'Non-energy Multiplier'!$A$1:$AQ$44,COLUMN('Non-energy Multiplier'!Q$1),0)</f>
        <v>0</v>
      </c>
      <c r="R32" s="136">
        <f>$C32*VLOOKUP($A32,'Non-energy Multiplier'!$A$1:$AQ$44,COLUMN('Non-energy Multiplier'!R$1),0)</f>
        <v>0</v>
      </c>
      <c r="S32" s="136">
        <f>$C32*VLOOKUP($A32,'Non-energy Multiplier'!$A$1:$AQ$44,COLUMN('Non-energy Multiplier'!S$1),0)</f>
        <v>0</v>
      </c>
      <c r="T32" s="136">
        <f>$C32*VLOOKUP($A32,'Non-energy Multiplier'!$A$1:$AQ$44,COLUMN('Non-energy Multiplier'!T$1),0)</f>
        <v>0</v>
      </c>
      <c r="U32" s="136">
        <f>$C32*VLOOKUP($A32,'Non-energy Multiplier'!$A$1:$AQ$44,COLUMN('Non-energy Multiplier'!U$1),0)</f>
        <v>0</v>
      </c>
      <c r="V32" s="136">
        <f>$C32*VLOOKUP($A32,'Non-energy Multiplier'!$A$1:$AQ$44,COLUMN('Non-energy Multiplier'!V$1),0)</f>
        <v>0</v>
      </c>
      <c r="W32" s="136">
        <f>$C32*VLOOKUP($A32,'Non-energy Multiplier'!$A$1:$AQ$44,COLUMN('Non-energy Multiplier'!W$1),0)</f>
        <v>0</v>
      </c>
      <c r="X32" s="136">
        <f>$C32*VLOOKUP($A32,'Non-energy Multiplier'!$A$1:$AQ$44,COLUMN('Non-energy Multiplier'!X$1),0)</f>
        <v>0</v>
      </c>
      <c r="Y32" s="136">
        <f>$C32*VLOOKUP($A32,'Non-energy Multiplier'!$A$1:$AQ$44,COLUMN('Non-energy Multiplier'!Y$1),0)</f>
        <v>0</v>
      </c>
      <c r="Z32" s="136">
        <f>$C32*VLOOKUP($A32,'Non-energy Multiplier'!$A$1:$AQ$44,COLUMN('Non-energy Multiplier'!Z$1),0)</f>
        <v>0</v>
      </c>
      <c r="AA32" s="136">
        <f>$C32*VLOOKUP($A32,'Non-energy Multiplier'!$A$1:$AQ$44,COLUMN('Non-energy Multiplier'!AA$1),0)</f>
        <v>0</v>
      </c>
      <c r="AB32" s="136">
        <f>$C32*VLOOKUP($A32,'Non-energy Multiplier'!$A$1:$AQ$44,COLUMN('Non-energy Multiplier'!AB$1),0)</f>
        <v>0</v>
      </c>
      <c r="AC32" s="136">
        <f>$C32*VLOOKUP($A32,'Non-energy Multiplier'!$A$1:$AQ$44,COLUMN('Non-energy Multiplier'!AC$1),0)</f>
        <v>0</v>
      </c>
      <c r="AD32" s="136">
        <f>$C32*VLOOKUP($A32,'Non-energy Multiplier'!$A$1:$AQ$44,COLUMN('Non-energy Multiplier'!AD$1),0)</f>
        <v>0</v>
      </c>
      <c r="AE32" s="136">
        <f>$C32*VLOOKUP($A32,'Non-energy Multiplier'!$A$1:$AQ$44,COLUMN('Non-energy Multiplier'!AE$1),0)</f>
        <v>0</v>
      </c>
      <c r="AF32" s="136">
        <f>$C32*VLOOKUP($A32,'Non-energy Multiplier'!$A$1:$AQ$44,COLUMN('Non-energy Multiplier'!AF$1),0)</f>
        <v>0</v>
      </c>
      <c r="AG32" s="136">
        <f>$C32*VLOOKUP($A32,'Non-energy Multiplier'!$A$1:$AQ$44,COLUMN('Non-energy Multiplier'!AG$1),0)</f>
        <v>0</v>
      </c>
      <c r="AH32" s="136">
        <f>$C32*VLOOKUP($A32,'Non-energy Multiplier'!$A$1:$AQ$44,COLUMN('Non-energy Multiplier'!AH$1),0)</f>
        <v>0</v>
      </c>
      <c r="AI32" s="136">
        <f>$C32*VLOOKUP($A32,'Non-energy Multiplier'!$A$1:$AQ$44,COLUMN('Non-energy Multiplier'!AI$1),0)</f>
        <v>0</v>
      </c>
      <c r="AJ32" s="136">
        <f>$C32*VLOOKUP($A32,'Non-energy Multiplier'!$A$1:$AQ$44,COLUMN('Non-energy Multiplier'!AJ$1),0)</f>
        <v>0</v>
      </c>
      <c r="AK32" s="136">
        <f>$C32*VLOOKUP($A32,'Non-energy Multiplier'!$A$1:$AQ$44,COLUMN('Non-energy Multiplier'!AK$1),0)</f>
        <v>0</v>
      </c>
      <c r="AL32" s="136">
        <f>$C32*VLOOKUP($A32,'Non-energy Multiplier'!$A$1:$AQ$44,COLUMN('Non-energy Multiplier'!AL$1),0)</f>
        <v>0</v>
      </c>
      <c r="AM32" s="136">
        <f>$C32*VLOOKUP($A32,'Non-energy Multiplier'!$A$1:$AQ$44,COLUMN('Non-energy Multiplier'!AM$1),0)</f>
        <v>0</v>
      </c>
      <c r="AN32" s="136">
        <f>$C32*VLOOKUP($A32,'Non-energy Multiplier'!$A$1:$AQ$44,COLUMN('Non-energy Multiplier'!AN$1),0)</f>
        <v>0</v>
      </c>
      <c r="AO32" s="136">
        <f>$C32*VLOOKUP($A32,'Non-energy Multiplier'!$A$1:$AQ$44,COLUMN('Non-energy Multiplier'!AO$1),0)</f>
        <v>0</v>
      </c>
      <c r="AP32" s="136">
        <f>$C32*VLOOKUP($A32,'Non-energy Multiplier'!$A$1:$AQ$44,COLUMN('Non-energy Multiplier'!AP$1),0)</f>
        <v>0</v>
      </c>
      <c r="AQ32" s="136">
        <f>$C32*VLOOKUP($A32,'Non-energy Multiplier'!$A$1:$AQ$44,COLUMN('Non-energy Multiplier'!AQ$1),0)</f>
        <v>0</v>
      </c>
      <c r="AR32" s="136" t="str">
        <f>VLOOKUP($A32,'Sector Match'!$A$1:$B$43,2,0)</f>
        <v>glass and glass products 231</v>
      </c>
    </row>
    <row r="33" spans="1:44" x14ac:dyDescent="0.2">
      <c r="A33" s="12" t="s">
        <v>31</v>
      </c>
      <c r="B33" s="136">
        <f>'Non-energy Use 2019'!H145</f>
        <v>0</v>
      </c>
      <c r="C33" s="136">
        <f>'Non-energy Use 2020'!H145</f>
        <v>0</v>
      </c>
      <c r="D33" s="136">
        <f>$C33*VLOOKUP($A33,'Non-energy Multiplier'!$A$1:$AQ$44,COLUMN('Non-energy Multiplier'!D$1),0)</f>
        <v>0</v>
      </c>
      <c r="E33" s="136">
        <f>$C33*VLOOKUP($A33,'Non-energy Multiplier'!$A$1:$AQ$44,COLUMN('Non-energy Multiplier'!E$1),0)</f>
        <v>0</v>
      </c>
      <c r="F33" s="136">
        <f>$C33*VLOOKUP($A33,'Non-energy Multiplier'!$A$1:$AQ$44,COLUMN('Non-energy Multiplier'!F$1),0)</f>
        <v>0</v>
      </c>
      <c r="G33" s="136">
        <f>$C33*VLOOKUP($A33,'Non-energy Multiplier'!$A$1:$AQ$44,COLUMN('Non-energy Multiplier'!G$1),0)</f>
        <v>0</v>
      </c>
      <c r="H33" s="136">
        <f>$C33*VLOOKUP($A33,'Non-energy Multiplier'!$A$1:$AQ$44,COLUMN('Non-energy Multiplier'!H$1),0)</f>
        <v>0</v>
      </c>
      <c r="I33" s="136">
        <f>$C33*VLOOKUP($A33,'Non-energy Multiplier'!$A$1:$AQ$44,COLUMN('Non-energy Multiplier'!I$1),0)</f>
        <v>0</v>
      </c>
      <c r="J33" s="136">
        <f>$C33*VLOOKUP($A33,'Non-energy Multiplier'!$A$1:$AQ$44,COLUMN('Non-energy Multiplier'!J$1),0)</f>
        <v>0</v>
      </c>
      <c r="K33" s="136">
        <f>$C33*VLOOKUP($A33,'Non-energy Multiplier'!$A$1:$AQ$44,COLUMN('Non-energy Multiplier'!K$1),0)</f>
        <v>0</v>
      </c>
      <c r="L33" s="136">
        <f>$C33*VLOOKUP($A33,'Non-energy Multiplier'!$A$1:$AQ$44,COLUMN('Non-energy Multiplier'!L$1),0)</f>
        <v>0</v>
      </c>
      <c r="M33" s="136">
        <f>$C33*VLOOKUP($A33,'Non-energy Multiplier'!$A$1:$AQ$44,COLUMN('Non-energy Multiplier'!M$1),0)</f>
        <v>0</v>
      </c>
      <c r="N33" s="136">
        <f>$C33*VLOOKUP($A33,'Non-energy Multiplier'!$A$1:$AQ$44,COLUMN('Non-energy Multiplier'!N$1),0)</f>
        <v>0</v>
      </c>
      <c r="O33" s="136">
        <f>$C33*VLOOKUP($A33,'Non-energy Multiplier'!$A$1:$AQ$44,COLUMN('Non-energy Multiplier'!O$1),0)</f>
        <v>0</v>
      </c>
      <c r="P33" s="136">
        <f>$C33*VLOOKUP($A33,'Non-energy Multiplier'!$A$1:$AQ$44,COLUMN('Non-energy Multiplier'!P$1),0)</f>
        <v>0</v>
      </c>
      <c r="Q33" s="136">
        <f>$C33*VLOOKUP($A33,'Non-energy Multiplier'!$A$1:$AQ$44,COLUMN('Non-energy Multiplier'!Q$1),0)</f>
        <v>0</v>
      </c>
      <c r="R33" s="136">
        <f>$C33*VLOOKUP($A33,'Non-energy Multiplier'!$A$1:$AQ$44,COLUMN('Non-energy Multiplier'!R$1),0)</f>
        <v>0</v>
      </c>
      <c r="S33" s="136">
        <f>$C33*VLOOKUP($A33,'Non-energy Multiplier'!$A$1:$AQ$44,COLUMN('Non-energy Multiplier'!S$1),0)</f>
        <v>0</v>
      </c>
      <c r="T33" s="136">
        <f>$C33*VLOOKUP($A33,'Non-energy Multiplier'!$A$1:$AQ$44,COLUMN('Non-energy Multiplier'!T$1),0)</f>
        <v>0</v>
      </c>
      <c r="U33" s="136">
        <f>$C33*VLOOKUP($A33,'Non-energy Multiplier'!$A$1:$AQ$44,COLUMN('Non-energy Multiplier'!U$1),0)</f>
        <v>0</v>
      </c>
      <c r="V33" s="136">
        <f>$C33*VLOOKUP($A33,'Non-energy Multiplier'!$A$1:$AQ$44,COLUMN('Non-energy Multiplier'!V$1),0)</f>
        <v>0</v>
      </c>
      <c r="W33" s="136">
        <f>$C33*VLOOKUP($A33,'Non-energy Multiplier'!$A$1:$AQ$44,COLUMN('Non-energy Multiplier'!W$1),0)</f>
        <v>0</v>
      </c>
      <c r="X33" s="136">
        <f>$C33*VLOOKUP($A33,'Non-energy Multiplier'!$A$1:$AQ$44,COLUMN('Non-energy Multiplier'!X$1),0)</f>
        <v>0</v>
      </c>
      <c r="Y33" s="136">
        <f>$C33*VLOOKUP($A33,'Non-energy Multiplier'!$A$1:$AQ$44,COLUMN('Non-energy Multiplier'!Y$1),0)</f>
        <v>0</v>
      </c>
      <c r="Z33" s="136">
        <f>$C33*VLOOKUP($A33,'Non-energy Multiplier'!$A$1:$AQ$44,COLUMN('Non-energy Multiplier'!Z$1),0)</f>
        <v>0</v>
      </c>
      <c r="AA33" s="136">
        <f>$C33*VLOOKUP($A33,'Non-energy Multiplier'!$A$1:$AQ$44,COLUMN('Non-energy Multiplier'!AA$1),0)</f>
        <v>0</v>
      </c>
      <c r="AB33" s="136">
        <f>$C33*VLOOKUP($A33,'Non-energy Multiplier'!$A$1:$AQ$44,COLUMN('Non-energy Multiplier'!AB$1),0)</f>
        <v>0</v>
      </c>
      <c r="AC33" s="136">
        <f>$C33*VLOOKUP($A33,'Non-energy Multiplier'!$A$1:$AQ$44,COLUMN('Non-energy Multiplier'!AC$1),0)</f>
        <v>0</v>
      </c>
      <c r="AD33" s="136">
        <f>$C33*VLOOKUP($A33,'Non-energy Multiplier'!$A$1:$AQ$44,COLUMN('Non-energy Multiplier'!AD$1),0)</f>
        <v>0</v>
      </c>
      <c r="AE33" s="136">
        <f>$C33*VLOOKUP($A33,'Non-energy Multiplier'!$A$1:$AQ$44,COLUMN('Non-energy Multiplier'!AE$1),0)</f>
        <v>0</v>
      </c>
      <c r="AF33" s="136">
        <f>$C33*VLOOKUP($A33,'Non-energy Multiplier'!$A$1:$AQ$44,COLUMN('Non-energy Multiplier'!AF$1),0)</f>
        <v>0</v>
      </c>
      <c r="AG33" s="136">
        <f>$C33*VLOOKUP($A33,'Non-energy Multiplier'!$A$1:$AQ$44,COLUMN('Non-energy Multiplier'!AG$1),0)</f>
        <v>0</v>
      </c>
      <c r="AH33" s="136">
        <f>$C33*VLOOKUP($A33,'Non-energy Multiplier'!$A$1:$AQ$44,COLUMN('Non-energy Multiplier'!AH$1),0)</f>
        <v>0</v>
      </c>
      <c r="AI33" s="136">
        <f>$C33*VLOOKUP($A33,'Non-energy Multiplier'!$A$1:$AQ$44,COLUMN('Non-energy Multiplier'!AI$1),0)</f>
        <v>0</v>
      </c>
      <c r="AJ33" s="136">
        <f>$C33*VLOOKUP($A33,'Non-energy Multiplier'!$A$1:$AQ$44,COLUMN('Non-energy Multiplier'!AJ$1),0)</f>
        <v>0</v>
      </c>
      <c r="AK33" s="136">
        <f>$C33*VLOOKUP($A33,'Non-energy Multiplier'!$A$1:$AQ$44,COLUMN('Non-energy Multiplier'!AK$1),0)</f>
        <v>0</v>
      </c>
      <c r="AL33" s="136">
        <f>$C33*VLOOKUP($A33,'Non-energy Multiplier'!$A$1:$AQ$44,COLUMN('Non-energy Multiplier'!AL$1),0)</f>
        <v>0</v>
      </c>
      <c r="AM33" s="136">
        <f>$C33*VLOOKUP($A33,'Non-energy Multiplier'!$A$1:$AQ$44,COLUMN('Non-energy Multiplier'!AM$1),0)</f>
        <v>0</v>
      </c>
      <c r="AN33" s="136">
        <f>$C33*VLOOKUP($A33,'Non-energy Multiplier'!$A$1:$AQ$44,COLUMN('Non-energy Multiplier'!AN$1),0)</f>
        <v>0</v>
      </c>
      <c r="AO33" s="136">
        <f>$C33*VLOOKUP($A33,'Non-energy Multiplier'!$A$1:$AQ$44,COLUMN('Non-energy Multiplier'!AO$1),0)</f>
        <v>0</v>
      </c>
      <c r="AP33" s="136">
        <f>$C33*VLOOKUP($A33,'Non-energy Multiplier'!$A$1:$AQ$44,COLUMN('Non-energy Multiplier'!AP$1),0)</f>
        <v>0</v>
      </c>
      <c r="AQ33" s="136">
        <f>$C33*VLOOKUP($A33,'Non-energy Multiplier'!$A$1:$AQ$44,COLUMN('Non-energy Multiplier'!AQ$1),0)</f>
        <v>0</v>
      </c>
      <c r="AR33" s="136" t="str">
        <f>VLOOKUP($A33,'Sector Match'!$A$1:$B$43,2,0)</f>
        <v>road vehicles 29</v>
      </c>
    </row>
    <row r="34" spans="1:44" x14ac:dyDescent="0.2">
      <c r="A34" s="12" t="s">
        <v>32</v>
      </c>
      <c r="B34" s="136">
        <f>'Non-energy Use 2019'!H146</f>
        <v>0</v>
      </c>
      <c r="C34" s="136">
        <f>'Non-energy Use 2020'!H146</f>
        <v>0</v>
      </c>
      <c r="D34" s="136">
        <f>$C34*VLOOKUP($A34,'Non-energy Multiplier'!$A$1:$AQ$44,COLUMN('Non-energy Multiplier'!D$1),0)</f>
        <v>0</v>
      </c>
      <c r="E34" s="136">
        <f>$C34*VLOOKUP($A34,'Non-energy Multiplier'!$A$1:$AQ$44,COLUMN('Non-energy Multiplier'!E$1),0)</f>
        <v>0</v>
      </c>
      <c r="F34" s="136">
        <f>$C34*VLOOKUP($A34,'Non-energy Multiplier'!$A$1:$AQ$44,COLUMN('Non-energy Multiplier'!F$1),0)</f>
        <v>0</v>
      </c>
      <c r="G34" s="136">
        <f>$C34*VLOOKUP($A34,'Non-energy Multiplier'!$A$1:$AQ$44,COLUMN('Non-energy Multiplier'!G$1),0)</f>
        <v>0</v>
      </c>
      <c r="H34" s="136">
        <f>$C34*VLOOKUP($A34,'Non-energy Multiplier'!$A$1:$AQ$44,COLUMN('Non-energy Multiplier'!H$1),0)</f>
        <v>0</v>
      </c>
      <c r="I34" s="136">
        <f>$C34*VLOOKUP($A34,'Non-energy Multiplier'!$A$1:$AQ$44,COLUMN('Non-energy Multiplier'!I$1),0)</f>
        <v>0</v>
      </c>
      <c r="J34" s="136">
        <f>$C34*VLOOKUP($A34,'Non-energy Multiplier'!$A$1:$AQ$44,COLUMN('Non-energy Multiplier'!J$1),0)</f>
        <v>0</v>
      </c>
      <c r="K34" s="136">
        <f>$C34*VLOOKUP($A34,'Non-energy Multiplier'!$A$1:$AQ$44,COLUMN('Non-energy Multiplier'!K$1),0)</f>
        <v>0</v>
      </c>
      <c r="L34" s="136">
        <f>$C34*VLOOKUP($A34,'Non-energy Multiplier'!$A$1:$AQ$44,COLUMN('Non-energy Multiplier'!L$1),0)</f>
        <v>0</v>
      </c>
      <c r="M34" s="136">
        <f>$C34*VLOOKUP($A34,'Non-energy Multiplier'!$A$1:$AQ$44,COLUMN('Non-energy Multiplier'!M$1),0)</f>
        <v>0</v>
      </c>
      <c r="N34" s="136">
        <f>$C34*VLOOKUP($A34,'Non-energy Multiplier'!$A$1:$AQ$44,COLUMN('Non-energy Multiplier'!N$1),0)</f>
        <v>0</v>
      </c>
      <c r="O34" s="136">
        <f>$C34*VLOOKUP($A34,'Non-energy Multiplier'!$A$1:$AQ$44,COLUMN('Non-energy Multiplier'!O$1),0)</f>
        <v>0</v>
      </c>
      <c r="P34" s="136">
        <f>$C34*VLOOKUP($A34,'Non-energy Multiplier'!$A$1:$AQ$44,COLUMN('Non-energy Multiplier'!P$1),0)</f>
        <v>0</v>
      </c>
      <c r="Q34" s="136">
        <f>$C34*VLOOKUP($A34,'Non-energy Multiplier'!$A$1:$AQ$44,COLUMN('Non-energy Multiplier'!Q$1),0)</f>
        <v>0</v>
      </c>
      <c r="R34" s="136">
        <f>$C34*VLOOKUP($A34,'Non-energy Multiplier'!$A$1:$AQ$44,COLUMN('Non-energy Multiplier'!R$1),0)</f>
        <v>0</v>
      </c>
      <c r="S34" s="136">
        <f>$C34*VLOOKUP($A34,'Non-energy Multiplier'!$A$1:$AQ$44,COLUMN('Non-energy Multiplier'!S$1),0)</f>
        <v>0</v>
      </c>
      <c r="T34" s="136">
        <f>$C34*VLOOKUP($A34,'Non-energy Multiplier'!$A$1:$AQ$44,COLUMN('Non-energy Multiplier'!T$1),0)</f>
        <v>0</v>
      </c>
      <c r="U34" s="136">
        <f>$C34*VLOOKUP($A34,'Non-energy Multiplier'!$A$1:$AQ$44,COLUMN('Non-energy Multiplier'!U$1),0)</f>
        <v>0</v>
      </c>
      <c r="V34" s="136">
        <f>$C34*VLOOKUP($A34,'Non-energy Multiplier'!$A$1:$AQ$44,COLUMN('Non-energy Multiplier'!V$1),0)</f>
        <v>0</v>
      </c>
      <c r="W34" s="136">
        <f>$C34*VLOOKUP($A34,'Non-energy Multiplier'!$A$1:$AQ$44,COLUMN('Non-energy Multiplier'!W$1),0)</f>
        <v>0</v>
      </c>
      <c r="X34" s="136">
        <f>$C34*VLOOKUP($A34,'Non-energy Multiplier'!$A$1:$AQ$44,COLUMN('Non-energy Multiplier'!X$1),0)</f>
        <v>0</v>
      </c>
      <c r="Y34" s="136">
        <f>$C34*VLOOKUP($A34,'Non-energy Multiplier'!$A$1:$AQ$44,COLUMN('Non-energy Multiplier'!Y$1),0)</f>
        <v>0</v>
      </c>
      <c r="Z34" s="136">
        <f>$C34*VLOOKUP($A34,'Non-energy Multiplier'!$A$1:$AQ$44,COLUMN('Non-energy Multiplier'!Z$1),0)</f>
        <v>0</v>
      </c>
      <c r="AA34" s="136">
        <f>$C34*VLOOKUP($A34,'Non-energy Multiplier'!$A$1:$AQ$44,COLUMN('Non-energy Multiplier'!AA$1),0)</f>
        <v>0</v>
      </c>
      <c r="AB34" s="136">
        <f>$C34*VLOOKUP($A34,'Non-energy Multiplier'!$A$1:$AQ$44,COLUMN('Non-energy Multiplier'!AB$1),0)</f>
        <v>0</v>
      </c>
      <c r="AC34" s="136">
        <f>$C34*VLOOKUP($A34,'Non-energy Multiplier'!$A$1:$AQ$44,COLUMN('Non-energy Multiplier'!AC$1),0)</f>
        <v>0</v>
      </c>
      <c r="AD34" s="136">
        <f>$C34*VLOOKUP($A34,'Non-energy Multiplier'!$A$1:$AQ$44,COLUMN('Non-energy Multiplier'!AD$1),0)</f>
        <v>0</v>
      </c>
      <c r="AE34" s="136">
        <f>$C34*VLOOKUP($A34,'Non-energy Multiplier'!$A$1:$AQ$44,COLUMN('Non-energy Multiplier'!AE$1),0)</f>
        <v>0</v>
      </c>
      <c r="AF34" s="136">
        <f>$C34*VLOOKUP($A34,'Non-energy Multiplier'!$A$1:$AQ$44,COLUMN('Non-energy Multiplier'!AF$1),0)</f>
        <v>0</v>
      </c>
      <c r="AG34" s="136">
        <f>$C34*VLOOKUP($A34,'Non-energy Multiplier'!$A$1:$AQ$44,COLUMN('Non-energy Multiplier'!AG$1),0)</f>
        <v>0</v>
      </c>
      <c r="AH34" s="136">
        <f>$C34*VLOOKUP($A34,'Non-energy Multiplier'!$A$1:$AQ$44,COLUMN('Non-energy Multiplier'!AH$1),0)</f>
        <v>0</v>
      </c>
      <c r="AI34" s="136">
        <f>$C34*VLOOKUP($A34,'Non-energy Multiplier'!$A$1:$AQ$44,COLUMN('Non-energy Multiplier'!AI$1),0)</f>
        <v>0</v>
      </c>
      <c r="AJ34" s="136">
        <f>$C34*VLOOKUP($A34,'Non-energy Multiplier'!$A$1:$AQ$44,COLUMN('Non-energy Multiplier'!AJ$1),0)</f>
        <v>0</v>
      </c>
      <c r="AK34" s="136">
        <f>$C34*VLOOKUP($A34,'Non-energy Multiplier'!$A$1:$AQ$44,COLUMN('Non-energy Multiplier'!AK$1),0)</f>
        <v>0</v>
      </c>
      <c r="AL34" s="136">
        <f>$C34*VLOOKUP($A34,'Non-energy Multiplier'!$A$1:$AQ$44,COLUMN('Non-energy Multiplier'!AL$1),0)</f>
        <v>0</v>
      </c>
      <c r="AM34" s="136">
        <f>$C34*VLOOKUP($A34,'Non-energy Multiplier'!$A$1:$AQ$44,COLUMN('Non-energy Multiplier'!AM$1),0)</f>
        <v>0</v>
      </c>
      <c r="AN34" s="136">
        <f>$C34*VLOOKUP($A34,'Non-energy Multiplier'!$A$1:$AQ$44,COLUMN('Non-energy Multiplier'!AN$1),0)</f>
        <v>0</v>
      </c>
      <c r="AO34" s="136">
        <f>$C34*VLOOKUP($A34,'Non-energy Multiplier'!$A$1:$AQ$44,COLUMN('Non-energy Multiplier'!AO$1),0)</f>
        <v>0</v>
      </c>
      <c r="AP34" s="136">
        <f>$C34*VLOOKUP($A34,'Non-energy Multiplier'!$A$1:$AQ$44,COLUMN('Non-energy Multiplier'!AP$1),0)</f>
        <v>0</v>
      </c>
      <c r="AQ34" s="136">
        <f>$C34*VLOOKUP($A34,'Non-energy Multiplier'!$A$1:$AQ$44,COLUMN('Non-energy Multiplier'!AQ$1),0)</f>
        <v>0</v>
      </c>
      <c r="AR34" s="136" t="str">
        <f>VLOOKUP($A34,'Sector Match'!$A$1:$B$43,2,0)</f>
        <v>nonroad vehicles 30</v>
      </c>
    </row>
    <row r="35" spans="1:44" x14ac:dyDescent="0.2">
      <c r="A35" s="12" t="s">
        <v>33</v>
      </c>
      <c r="B35" s="136">
        <f>'Non-energy Use 2019'!H147</f>
        <v>0</v>
      </c>
      <c r="C35" s="136">
        <f>'Non-energy Use 2020'!H147</f>
        <v>0</v>
      </c>
      <c r="D35" s="136">
        <f>$C35*VLOOKUP($A35,'Non-energy Multiplier'!$A$1:$AQ$44,COLUMN('Non-energy Multiplier'!D$1),0)</f>
        <v>0</v>
      </c>
      <c r="E35" s="136">
        <f>$C35*VLOOKUP($A35,'Non-energy Multiplier'!$A$1:$AQ$44,COLUMN('Non-energy Multiplier'!E$1),0)</f>
        <v>0</v>
      </c>
      <c r="F35" s="136">
        <f>$C35*VLOOKUP($A35,'Non-energy Multiplier'!$A$1:$AQ$44,COLUMN('Non-energy Multiplier'!F$1),0)</f>
        <v>0</v>
      </c>
      <c r="G35" s="136">
        <f>$C35*VLOOKUP($A35,'Non-energy Multiplier'!$A$1:$AQ$44,COLUMN('Non-energy Multiplier'!G$1),0)</f>
        <v>0</v>
      </c>
      <c r="H35" s="136">
        <f>$C35*VLOOKUP($A35,'Non-energy Multiplier'!$A$1:$AQ$44,COLUMN('Non-energy Multiplier'!H$1),0)</f>
        <v>0</v>
      </c>
      <c r="I35" s="136">
        <f>$C35*VLOOKUP($A35,'Non-energy Multiplier'!$A$1:$AQ$44,COLUMN('Non-energy Multiplier'!I$1),0)</f>
        <v>0</v>
      </c>
      <c r="J35" s="136">
        <f>$C35*VLOOKUP($A35,'Non-energy Multiplier'!$A$1:$AQ$44,COLUMN('Non-energy Multiplier'!J$1),0)</f>
        <v>0</v>
      </c>
      <c r="K35" s="136">
        <f>$C35*VLOOKUP($A35,'Non-energy Multiplier'!$A$1:$AQ$44,COLUMN('Non-energy Multiplier'!K$1),0)</f>
        <v>0</v>
      </c>
      <c r="L35" s="136">
        <f>$C35*VLOOKUP($A35,'Non-energy Multiplier'!$A$1:$AQ$44,COLUMN('Non-energy Multiplier'!L$1),0)</f>
        <v>0</v>
      </c>
      <c r="M35" s="136">
        <f>$C35*VLOOKUP($A35,'Non-energy Multiplier'!$A$1:$AQ$44,COLUMN('Non-energy Multiplier'!M$1),0)</f>
        <v>0</v>
      </c>
      <c r="N35" s="136">
        <f>$C35*VLOOKUP($A35,'Non-energy Multiplier'!$A$1:$AQ$44,COLUMN('Non-energy Multiplier'!N$1),0)</f>
        <v>0</v>
      </c>
      <c r="O35" s="136">
        <f>$C35*VLOOKUP($A35,'Non-energy Multiplier'!$A$1:$AQ$44,COLUMN('Non-energy Multiplier'!O$1),0)</f>
        <v>0</v>
      </c>
      <c r="P35" s="136">
        <f>$C35*VLOOKUP($A35,'Non-energy Multiplier'!$A$1:$AQ$44,COLUMN('Non-energy Multiplier'!P$1),0)</f>
        <v>0</v>
      </c>
      <c r="Q35" s="136">
        <f>$C35*VLOOKUP($A35,'Non-energy Multiplier'!$A$1:$AQ$44,COLUMN('Non-energy Multiplier'!Q$1),0)</f>
        <v>0</v>
      </c>
      <c r="R35" s="136">
        <f>$C35*VLOOKUP($A35,'Non-energy Multiplier'!$A$1:$AQ$44,COLUMN('Non-energy Multiplier'!R$1),0)</f>
        <v>0</v>
      </c>
      <c r="S35" s="136">
        <f>$C35*VLOOKUP($A35,'Non-energy Multiplier'!$A$1:$AQ$44,COLUMN('Non-energy Multiplier'!S$1),0)</f>
        <v>0</v>
      </c>
      <c r="T35" s="136">
        <f>$C35*VLOOKUP($A35,'Non-energy Multiplier'!$A$1:$AQ$44,COLUMN('Non-energy Multiplier'!T$1),0)</f>
        <v>0</v>
      </c>
      <c r="U35" s="136">
        <f>$C35*VLOOKUP($A35,'Non-energy Multiplier'!$A$1:$AQ$44,COLUMN('Non-energy Multiplier'!U$1),0)</f>
        <v>0</v>
      </c>
      <c r="V35" s="136">
        <f>$C35*VLOOKUP($A35,'Non-energy Multiplier'!$A$1:$AQ$44,COLUMN('Non-energy Multiplier'!V$1),0)</f>
        <v>0</v>
      </c>
      <c r="W35" s="136">
        <f>$C35*VLOOKUP($A35,'Non-energy Multiplier'!$A$1:$AQ$44,COLUMN('Non-energy Multiplier'!W$1),0)</f>
        <v>0</v>
      </c>
      <c r="X35" s="136">
        <f>$C35*VLOOKUP($A35,'Non-energy Multiplier'!$A$1:$AQ$44,COLUMN('Non-energy Multiplier'!X$1),0)</f>
        <v>0</v>
      </c>
      <c r="Y35" s="136">
        <f>$C35*VLOOKUP($A35,'Non-energy Multiplier'!$A$1:$AQ$44,COLUMN('Non-energy Multiplier'!Y$1),0)</f>
        <v>0</v>
      </c>
      <c r="Z35" s="136">
        <f>$C35*VLOOKUP($A35,'Non-energy Multiplier'!$A$1:$AQ$44,COLUMN('Non-energy Multiplier'!Z$1),0)</f>
        <v>0</v>
      </c>
      <c r="AA35" s="136">
        <f>$C35*VLOOKUP($A35,'Non-energy Multiplier'!$A$1:$AQ$44,COLUMN('Non-energy Multiplier'!AA$1),0)</f>
        <v>0</v>
      </c>
      <c r="AB35" s="136">
        <f>$C35*VLOOKUP($A35,'Non-energy Multiplier'!$A$1:$AQ$44,COLUMN('Non-energy Multiplier'!AB$1),0)</f>
        <v>0</v>
      </c>
      <c r="AC35" s="136">
        <f>$C35*VLOOKUP($A35,'Non-energy Multiplier'!$A$1:$AQ$44,COLUMN('Non-energy Multiplier'!AC$1),0)</f>
        <v>0</v>
      </c>
      <c r="AD35" s="136">
        <f>$C35*VLOOKUP($A35,'Non-energy Multiplier'!$A$1:$AQ$44,COLUMN('Non-energy Multiplier'!AD$1),0)</f>
        <v>0</v>
      </c>
      <c r="AE35" s="136">
        <f>$C35*VLOOKUP($A35,'Non-energy Multiplier'!$A$1:$AQ$44,COLUMN('Non-energy Multiplier'!AE$1),0)</f>
        <v>0</v>
      </c>
      <c r="AF35" s="136">
        <f>$C35*VLOOKUP($A35,'Non-energy Multiplier'!$A$1:$AQ$44,COLUMN('Non-energy Multiplier'!AF$1),0)</f>
        <v>0</v>
      </c>
      <c r="AG35" s="136">
        <f>$C35*VLOOKUP($A35,'Non-energy Multiplier'!$A$1:$AQ$44,COLUMN('Non-energy Multiplier'!AG$1),0)</f>
        <v>0</v>
      </c>
      <c r="AH35" s="136">
        <f>$C35*VLOOKUP($A35,'Non-energy Multiplier'!$A$1:$AQ$44,COLUMN('Non-energy Multiplier'!AH$1),0)</f>
        <v>0</v>
      </c>
      <c r="AI35" s="136">
        <f>$C35*VLOOKUP($A35,'Non-energy Multiplier'!$A$1:$AQ$44,COLUMN('Non-energy Multiplier'!AI$1),0)</f>
        <v>0</v>
      </c>
      <c r="AJ35" s="136">
        <f>$C35*VLOOKUP($A35,'Non-energy Multiplier'!$A$1:$AQ$44,COLUMN('Non-energy Multiplier'!AJ$1),0)</f>
        <v>0</v>
      </c>
      <c r="AK35" s="136">
        <f>$C35*VLOOKUP($A35,'Non-energy Multiplier'!$A$1:$AQ$44,COLUMN('Non-energy Multiplier'!AK$1),0)</f>
        <v>0</v>
      </c>
      <c r="AL35" s="136">
        <f>$C35*VLOOKUP($A35,'Non-energy Multiplier'!$A$1:$AQ$44,COLUMN('Non-energy Multiplier'!AL$1),0)</f>
        <v>0</v>
      </c>
      <c r="AM35" s="136">
        <f>$C35*VLOOKUP($A35,'Non-energy Multiplier'!$A$1:$AQ$44,COLUMN('Non-energy Multiplier'!AM$1),0)</f>
        <v>0</v>
      </c>
      <c r="AN35" s="136">
        <f>$C35*VLOOKUP($A35,'Non-energy Multiplier'!$A$1:$AQ$44,COLUMN('Non-energy Multiplier'!AN$1),0)</f>
        <v>0</v>
      </c>
      <c r="AO35" s="136">
        <f>$C35*VLOOKUP($A35,'Non-energy Multiplier'!$A$1:$AQ$44,COLUMN('Non-energy Multiplier'!AO$1),0)</f>
        <v>0</v>
      </c>
      <c r="AP35" s="136">
        <f>$C35*VLOOKUP($A35,'Non-energy Multiplier'!$A$1:$AQ$44,COLUMN('Non-energy Multiplier'!AP$1),0)</f>
        <v>0</v>
      </c>
      <c r="AQ35" s="136">
        <f>$C35*VLOOKUP($A35,'Non-energy Multiplier'!$A$1:$AQ$44,COLUMN('Non-energy Multiplier'!AQ$1),0)</f>
        <v>0</v>
      </c>
      <c r="AR35" s="136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6">
        <f>'Non-energy Use 2019'!H148</f>
        <v>0</v>
      </c>
      <c r="C36" s="136">
        <f>'Non-energy Use 2020'!H148</f>
        <v>0</v>
      </c>
      <c r="D36" s="136">
        <f>$C36*VLOOKUP($A36,'Non-energy Multiplier'!$A$1:$AQ$44,COLUMN('Non-energy Multiplier'!D$1),0)</f>
        <v>0</v>
      </c>
      <c r="E36" s="136">
        <f>$C36*VLOOKUP($A36,'Non-energy Multiplier'!$A$1:$AQ$44,COLUMN('Non-energy Multiplier'!E$1),0)</f>
        <v>0</v>
      </c>
      <c r="F36" s="136">
        <f>$C36*VLOOKUP($A36,'Non-energy Multiplier'!$A$1:$AQ$44,COLUMN('Non-energy Multiplier'!F$1),0)</f>
        <v>0</v>
      </c>
      <c r="G36" s="136">
        <f>$C36*VLOOKUP($A36,'Non-energy Multiplier'!$A$1:$AQ$44,COLUMN('Non-energy Multiplier'!G$1),0)</f>
        <v>0</v>
      </c>
      <c r="H36" s="136">
        <f>$C36*VLOOKUP($A36,'Non-energy Multiplier'!$A$1:$AQ$44,COLUMN('Non-energy Multiplier'!H$1),0)</f>
        <v>0</v>
      </c>
      <c r="I36" s="136">
        <f>$C36*VLOOKUP($A36,'Non-energy Multiplier'!$A$1:$AQ$44,COLUMN('Non-energy Multiplier'!I$1),0)</f>
        <v>0</v>
      </c>
      <c r="J36" s="136">
        <f>$C36*VLOOKUP($A36,'Non-energy Multiplier'!$A$1:$AQ$44,COLUMN('Non-energy Multiplier'!J$1),0)</f>
        <v>0</v>
      </c>
      <c r="K36" s="136">
        <f>$C36*VLOOKUP($A36,'Non-energy Multiplier'!$A$1:$AQ$44,COLUMN('Non-energy Multiplier'!K$1),0)</f>
        <v>0</v>
      </c>
      <c r="L36" s="136">
        <f>$C36*VLOOKUP($A36,'Non-energy Multiplier'!$A$1:$AQ$44,COLUMN('Non-energy Multiplier'!L$1),0)</f>
        <v>0</v>
      </c>
      <c r="M36" s="136">
        <f>$C36*VLOOKUP($A36,'Non-energy Multiplier'!$A$1:$AQ$44,COLUMN('Non-energy Multiplier'!M$1),0)</f>
        <v>0</v>
      </c>
      <c r="N36" s="136">
        <f>$C36*VLOOKUP($A36,'Non-energy Multiplier'!$A$1:$AQ$44,COLUMN('Non-energy Multiplier'!N$1),0)</f>
        <v>0</v>
      </c>
      <c r="O36" s="136">
        <f>$C36*VLOOKUP($A36,'Non-energy Multiplier'!$A$1:$AQ$44,COLUMN('Non-energy Multiplier'!O$1),0)</f>
        <v>0</v>
      </c>
      <c r="P36" s="136">
        <f>$C36*VLOOKUP($A36,'Non-energy Multiplier'!$A$1:$AQ$44,COLUMN('Non-energy Multiplier'!P$1),0)</f>
        <v>0</v>
      </c>
      <c r="Q36" s="136">
        <f>$C36*VLOOKUP($A36,'Non-energy Multiplier'!$A$1:$AQ$44,COLUMN('Non-energy Multiplier'!Q$1),0)</f>
        <v>0</v>
      </c>
      <c r="R36" s="136">
        <f>$C36*VLOOKUP($A36,'Non-energy Multiplier'!$A$1:$AQ$44,COLUMN('Non-energy Multiplier'!R$1),0)</f>
        <v>0</v>
      </c>
      <c r="S36" s="136">
        <f>$C36*VLOOKUP($A36,'Non-energy Multiplier'!$A$1:$AQ$44,COLUMN('Non-energy Multiplier'!S$1),0)</f>
        <v>0</v>
      </c>
      <c r="T36" s="136">
        <f>$C36*VLOOKUP($A36,'Non-energy Multiplier'!$A$1:$AQ$44,COLUMN('Non-energy Multiplier'!T$1),0)</f>
        <v>0</v>
      </c>
      <c r="U36" s="136">
        <f>$C36*VLOOKUP($A36,'Non-energy Multiplier'!$A$1:$AQ$44,COLUMN('Non-energy Multiplier'!U$1),0)</f>
        <v>0</v>
      </c>
      <c r="V36" s="136">
        <f>$C36*VLOOKUP($A36,'Non-energy Multiplier'!$A$1:$AQ$44,COLUMN('Non-energy Multiplier'!V$1),0)</f>
        <v>0</v>
      </c>
      <c r="W36" s="136">
        <f>$C36*VLOOKUP($A36,'Non-energy Multiplier'!$A$1:$AQ$44,COLUMN('Non-energy Multiplier'!W$1),0)</f>
        <v>0</v>
      </c>
      <c r="X36" s="136">
        <f>$C36*VLOOKUP($A36,'Non-energy Multiplier'!$A$1:$AQ$44,COLUMN('Non-energy Multiplier'!X$1),0)</f>
        <v>0</v>
      </c>
      <c r="Y36" s="136">
        <f>$C36*VLOOKUP($A36,'Non-energy Multiplier'!$A$1:$AQ$44,COLUMN('Non-energy Multiplier'!Y$1),0)</f>
        <v>0</v>
      </c>
      <c r="Z36" s="136">
        <f>$C36*VLOOKUP($A36,'Non-energy Multiplier'!$A$1:$AQ$44,COLUMN('Non-energy Multiplier'!Z$1),0)</f>
        <v>0</v>
      </c>
      <c r="AA36" s="136">
        <f>$C36*VLOOKUP($A36,'Non-energy Multiplier'!$A$1:$AQ$44,COLUMN('Non-energy Multiplier'!AA$1),0)</f>
        <v>0</v>
      </c>
      <c r="AB36" s="136">
        <f>$C36*VLOOKUP($A36,'Non-energy Multiplier'!$A$1:$AQ$44,COLUMN('Non-energy Multiplier'!AB$1),0)</f>
        <v>0</v>
      </c>
      <c r="AC36" s="136">
        <f>$C36*VLOOKUP($A36,'Non-energy Multiplier'!$A$1:$AQ$44,COLUMN('Non-energy Multiplier'!AC$1),0)</f>
        <v>0</v>
      </c>
      <c r="AD36" s="136">
        <f>$C36*VLOOKUP($A36,'Non-energy Multiplier'!$A$1:$AQ$44,COLUMN('Non-energy Multiplier'!AD$1),0)</f>
        <v>0</v>
      </c>
      <c r="AE36" s="136">
        <f>$C36*VLOOKUP($A36,'Non-energy Multiplier'!$A$1:$AQ$44,COLUMN('Non-energy Multiplier'!AE$1),0)</f>
        <v>0</v>
      </c>
      <c r="AF36" s="136">
        <f>$C36*VLOOKUP($A36,'Non-energy Multiplier'!$A$1:$AQ$44,COLUMN('Non-energy Multiplier'!AF$1),0)</f>
        <v>0</v>
      </c>
      <c r="AG36" s="136">
        <f>$C36*VLOOKUP($A36,'Non-energy Multiplier'!$A$1:$AQ$44,COLUMN('Non-energy Multiplier'!AG$1),0)</f>
        <v>0</v>
      </c>
      <c r="AH36" s="136">
        <f>$C36*VLOOKUP($A36,'Non-energy Multiplier'!$A$1:$AQ$44,COLUMN('Non-energy Multiplier'!AH$1),0)</f>
        <v>0</v>
      </c>
      <c r="AI36" s="136">
        <f>$C36*VLOOKUP($A36,'Non-energy Multiplier'!$A$1:$AQ$44,COLUMN('Non-energy Multiplier'!AI$1),0)</f>
        <v>0</v>
      </c>
      <c r="AJ36" s="136">
        <f>$C36*VLOOKUP($A36,'Non-energy Multiplier'!$A$1:$AQ$44,COLUMN('Non-energy Multiplier'!AJ$1),0)</f>
        <v>0</v>
      </c>
      <c r="AK36" s="136">
        <f>$C36*VLOOKUP($A36,'Non-energy Multiplier'!$A$1:$AQ$44,COLUMN('Non-energy Multiplier'!AK$1),0)</f>
        <v>0</v>
      </c>
      <c r="AL36" s="136">
        <f>$C36*VLOOKUP($A36,'Non-energy Multiplier'!$A$1:$AQ$44,COLUMN('Non-energy Multiplier'!AL$1),0)</f>
        <v>0</v>
      </c>
      <c r="AM36" s="136">
        <f>$C36*VLOOKUP($A36,'Non-energy Multiplier'!$A$1:$AQ$44,COLUMN('Non-energy Multiplier'!AM$1),0)</f>
        <v>0</v>
      </c>
      <c r="AN36" s="136">
        <f>$C36*VLOOKUP($A36,'Non-energy Multiplier'!$A$1:$AQ$44,COLUMN('Non-energy Multiplier'!AN$1),0)</f>
        <v>0</v>
      </c>
      <c r="AO36" s="136">
        <f>$C36*VLOOKUP($A36,'Non-energy Multiplier'!$A$1:$AQ$44,COLUMN('Non-energy Multiplier'!AO$1),0)</f>
        <v>0</v>
      </c>
      <c r="AP36" s="136">
        <f>$C36*VLOOKUP($A36,'Non-energy Multiplier'!$A$1:$AQ$44,COLUMN('Non-energy Multiplier'!AP$1),0)</f>
        <v>0</v>
      </c>
      <c r="AQ36" s="136">
        <f>$C36*VLOOKUP($A36,'Non-energy Multiplier'!$A$1:$AQ$44,COLUMN('Non-energy Multiplier'!AQ$1),0)</f>
        <v>0</v>
      </c>
      <c r="AR36" s="136" t="str">
        <f>VLOOKUP($A36,'Sector Match'!$A$1:$B$43,2,0)</f>
        <v>computers and electronics 26</v>
      </c>
    </row>
    <row r="37" spans="1:44" x14ac:dyDescent="0.2">
      <c r="A37" s="12" t="s">
        <v>35</v>
      </c>
      <c r="B37" s="136">
        <f>'Non-energy Use 2019'!H149</f>
        <v>0</v>
      </c>
      <c r="C37" s="136">
        <f>'Non-energy Use 2020'!H149</f>
        <v>0</v>
      </c>
      <c r="D37" s="136">
        <f>$C37*VLOOKUP($A37,'Non-energy Multiplier'!$A$1:$AQ$44,COLUMN('Non-energy Multiplier'!D$1),0)</f>
        <v>0</v>
      </c>
      <c r="E37" s="136">
        <f>$C37*VLOOKUP($A37,'Non-energy Multiplier'!$A$1:$AQ$44,COLUMN('Non-energy Multiplier'!E$1),0)</f>
        <v>0</v>
      </c>
      <c r="F37" s="136">
        <f>$C37*VLOOKUP($A37,'Non-energy Multiplier'!$A$1:$AQ$44,COLUMN('Non-energy Multiplier'!F$1),0)</f>
        <v>0</v>
      </c>
      <c r="G37" s="136">
        <f>$C37*VLOOKUP($A37,'Non-energy Multiplier'!$A$1:$AQ$44,COLUMN('Non-energy Multiplier'!G$1),0)</f>
        <v>0</v>
      </c>
      <c r="H37" s="136">
        <f>$C37*VLOOKUP($A37,'Non-energy Multiplier'!$A$1:$AQ$44,COLUMN('Non-energy Multiplier'!H$1),0)</f>
        <v>0</v>
      </c>
      <c r="I37" s="136">
        <f>$C37*VLOOKUP($A37,'Non-energy Multiplier'!$A$1:$AQ$44,COLUMN('Non-energy Multiplier'!I$1),0)</f>
        <v>0</v>
      </c>
      <c r="J37" s="136">
        <f>$C37*VLOOKUP($A37,'Non-energy Multiplier'!$A$1:$AQ$44,COLUMN('Non-energy Multiplier'!J$1),0)</f>
        <v>0</v>
      </c>
      <c r="K37" s="136">
        <f>$C37*VLOOKUP($A37,'Non-energy Multiplier'!$A$1:$AQ$44,COLUMN('Non-energy Multiplier'!K$1),0)</f>
        <v>0</v>
      </c>
      <c r="L37" s="136">
        <f>$C37*VLOOKUP($A37,'Non-energy Multiplier'!$A$1:$AQ$44,COLUMN('Non-energy Multiplier'!L$1),0)</f>
        <v>0</v>
      </c>
      <c r="M37" s="136">
        <f>$C37*VLOOKUP($A37,'Non-energy Multiplier'!$A$1:$AQ$44,COLUMN('Non-energy Multiplier'!M$1),0)</f>
        <v>0</v>
      </c>
      <c r="N37" s="136">
        <f>$C37*VLOOKUP($A37,'Non-energy Multiplier'!$A$1:$AQ$44,COLUMN('Non-energy Multiplier'!N$1),0)</f>
        <v>0</v>
      </c>
      <c r="O37" s="136">
        <f>$C37*VLOOKUP($A37,'Non-energy Multiplier'!$A$1:$AQ$44,COLUMN('Non-energy Multiplier'!O$1),0)</f>
        <v>0</v>
      </c>
      <c r="P37" s="136">
        <f>$C37*VLOOKUP($A37,'Non-energy Multiplier'!$A$1:$AQ$44,COLUMN('Non-energy Multiplier'!P$1),0)</f>
        <v>0</v>
      </c>
      <c r="Q37" s="136">
        <f>$C37*VLOOKUP($A37,'Non-energy Multiplier'!$A$1:$AQ$44,COLUMN('Non-energy Multiplier'!Q$1),0)</f>
        <v>0</v>
      </c>
      <c r="R37" s="136">
        <f>$C37*VLOOKUP($A37,'Non-energy Multiplier'!$A$1:$AQ$44,COLUMN('Non-energy Multiplier'!R$1),0)</f>
        <v>0</v>
      </c>
      <c r="S37" s="136">
        <f>$C37*VLOOKUP($A37,'Non-energy Multiplier'!$A$1:$AQ$44,COLUMN('Non-energy Multiplier'!S$1),0)</f>
        <v>0</v>
      </c>
      <c r="T37" s="136">
        <f>$C37*VLOOKUP($A37,'Non-energy Multiplier'!$A$1:$AQ$44,COLUMN('Non-energy Multiplier'!T$1),0)</f>
        <v>0</v>
      </c>
      <c r="U37" s="136">
        <f>$C37*VLOOKUP($A37,'Non-energy Multiplier'!$A$1:$AQ$44,COLUMN('Non-energy Multiplier'!U$1),0)</f>
        <v>0</v>
      </c>
      <c r="V37" s="136">
        <f>$C37*VLOOKUP($A37,'Non-energy Multiplier'!$A$1:$AQ$44,COLUMN('Non-energy Multiplier'!V$1),0)</f>
        <v>0</v>
      </c>
      <c r="W37" s="136">
        <f>$C37*VLOOKUP($A37,'Non-energy Multiplier'!$A$1:$AQ$44,COLUMN('Non-energy Multiplier'!W$1),0)</f>
        <v>0</v>
      </c>
      <c r="X37" s="136">
        <f>$C37*VLOOKUP($A37,'Non-energy Multiplier'!$A$1:$AQ$44,COLUMN('Non-energy Multiplier'!X$1),0)</f>
        <v>0</v>
      </c>
      <c r="Y37" s="136">
        <f>$C37*VLOOKUP($A37,'Non-energy Multiplier'!$A$1:$AQ$44,COLUMN('Non-energy Multiplier'!Y$1),0)</f>
        <v>0</v>
      </c>
      <c r="Z37" s="136">
        <f>$C37*VLOOKUP($A37,'Non-energy Multiplier'!$A$1:$AQ$44,COLUMN('Non-energy Multiplier'!Z$1),0)</f>
        <v>0</v>
      </c>
      <c r="AA37" s="136">
        <f>$C37*VLOOKUP($A37,'Non-energy Multiplier'!$A$1:$AQ$44,COLUMN('Non-energy Multiplier'!AA$1),0)</f>
        <v>0</v>
      </c>
      <c r="AB37" s="136">
        <f>$C37*VLOOKUP($A37,'Non-energy Multiplier'!$A$1:$AQ$44,COLUMN('Non-energy Multiplier'!AB$1),0)</f>
        <v>0</v>
      </c>
      <c r="AC37" s="136">
        <f>$C37*VLOOKUP($A37,'Non-energy Multiplier'!$A$1:$AQ$44,COLUMN('Non-energy Multiplier'!AC$1),0)</f>
        <v>0</v>
      </c>
      <c r="AD37" s="136">
        <f>$C37*VLOOKUP($A37,'Non-energy Multiplier'!$A$1:$AQ$44,COLUMN('Non-energy Multiplier'!AD$1),0)</f>
        <v>0</v>
      </c>
      <c r="AE37" s="136">
        <f>$C37*VLOOKUP($A37,'Non-energy Multiplier'!$A$1:$AQ$44,COLUMN('Non-energy Multiplier'!AE$1),0)</f>
        <v>0</v>
      </c>
      <c r="AF37" s="136">
        <f>$C37*VLOOKUP($A37,'Non-energy Multiplier'!$A$1:$AQ$44,COLUMN('Non-energy Multiplier'!AF$1),0)</f>
        <v>0</v>
      </c>
      <c r="AG37" s="136">
        <f>$C37*VLOOKUP($A37,'Non-energy Multiplier'!$A$1:$AQ$44,COLUMN('Non-energy Multiplier'!AG$1),0)</f>
        <v>0</v>
      </c>
      <c r="AH37" s="136">
        <f>$C37*VLOOKUP($A37,'Non-energy Multiplier'!$A$1:$AQ$44,COLUMN('Non-energy Multiplier'!AH$1),0)</f>
        <v>0</v>
      </c>
      <c r="AI37" s="136">
        <f>$C37*VLOOKUP($A37,'Non-energy Multiplier'!$A$1:$AQ$44,COLUMN('Non-energy Multiplier'!AI$1),0)</f>
        <v>0</v>
      </c>
      <c r="AJ37" s="136">
        <f>$C37*VLOOKUP($A37,'Non-energy Multiplier'!$A$1:$AQ$44,COLUMN('Non-energy Multiplier'!AJ$1),0)</f>
        <v>0</v>
      </c>
      <c r="AK37" s="136">
        <f>$C37*VLOOKUP($A37,'Non-energy Multiplier'!$A$1:$AQ$44,COLUMN('Non-energy Multiplier'!AK$1),0)</f>
        <v>0</v>
      </c>
      <c r="AL37" s="136">
        <f>$C37*VLOOKUP($A37,'Non-energy Multiplier'!$A$1:$AQ$44,COLUMN('Non-energy Multiplier'!AL$1),0)</f>
        <v>0</v>
      </c>
      <c r="AM37" s="136">
        <f>$C37*VLOOKUP($A37,'Non-energy Multiplier'!$A$1:$AQ$44,COLUMN('Non-energy Multiplier'!AM$1),0)</f>
        <v>0</v>
      </c>
      <c r="AN37" s="136">
        <f>$C37*VLOOKUP($A37,'Non-energy Multiplier'!$A$1:$AQ$44,COLUMN('Non-energy Multiplier'!AN$1),0)</f>
        <v>0</v>
      </c>
      <c r="AO37" s="136">
        <f>$C37*VLOOKUP($A37,'Non-energy Multiplier'!$A$1:$AQ$44,COLUMN('Non-energy Multiplier'!AO$1),0)</f>
        <v>0</v>
      </c>
      <c r="AP37" s="136">
        <f>$C37*VLOOKUP($A37,'Non-energy Multiplier'!$A$1:$AQ$44,COLUMN('Non-energy Multiplier'!AP$1),0)</f>
        <v>0</v>
      </c>
      <c r="AQ37" s="136">
        <f>$C37*VLOOKUP($A37,'Non-energy Multiplier'!$A$1:$AQ$44,COLUMN('Non-energy Multiplier'!AQ$1),0)</f>
        <v>0</v>
      </c>
      <c r="AR37" s="136" t="str">
        <f>VLOOKUP($A37,'Sector Match'!$A$1:$B$43,2,0)</f>
        <v>computers and electronics 26</v>
      </c>
    </row>
    <row r="38" spans="1:44" x14ac:dyDescent="0.2">
      <c r="A38" s="12" t="s">
        <v>36</v>
      </c>
      <c r="B38" s="136">
        <f>'Non-energy Use 2019'!H150</f>
        <v>0</v>
      </c>
      <c r="C38" s="136">
        <f>'Non-energy Use 2020'!H150</f>
        <v>0</v>
      </c>
      <c r="D38" s="136">
        <f>$C38*VLOOKUP($A38,'Non-energy Multiplier'!$A$1:$AQ$44,COLUMN('Non-energy Multiplier'!D$1),0)</f>
        <v>0</v>
      </c>
      <c r="E38" s="136">
        <f>$C38*VLOOKUP($A38,'Non-energy Multiplier'!$A$1:$AQ$44,COLUMN('Non-energy Multiplier'!E$1),0)</f>
        <v>0</v>
      </c>
      <c r="F38" s="136">
        <f>$C38*VLOOKUP($A38,'Non-energy Multiplier'!$A$1:$AQ$44,COLUMN('Non-energy Multiplier'!F$1),0)</f>
        <v>0</v>
      </c>
      <c r="G38" s="136">
        <f>$C38*VLOOKUP($A38,'Non-energy Multiplier'!$A$1:$AQ$44,COLUMN('Non-energy Multiplier'!G$1),0)</f>
        <v>0</v>
      </c>
      <c r="H38" s="136">
        <f>$C38*VLOOKUP($A38,'Non-energy Multiplier'!$A$1:$AQ$44,COLUMN('Non-energy Multiplier'!H$1),0)</f>
        <v>0</v>
      </c>
      <c r="I38" s="136">
        <f>$C38*VLOOKUP($A38,'Non-energy Multiplier'!$A$1:$AQ$44,COLUMN('Non-energy Multiplier'!I$1),0)</f>
        <v>0</v>
      </c>
      <c r="J38" s="136">
        <f>$C38*VLOOKUP($A38,'Non-energy Multiplier'!$A$1:$AQ$44,COLUMN('Non-energy Multiplier'!J$1),0)</f>
        <v>0</v>
      </c>
      <c r="K38" s="136">
        <f>$C38*VLOOKUP($A38,'Non-energy Multiplier'!$A$1:$AQ$44,COLUMN('Non-energy Multiplier'!K$1),0)</f>
        <v>0</v>
      </c>
      <c r="L38" s="136">
        <f>$C38*VLOOKUP($A38,'Non-energy Multiplier'!$A$1:$AQ$44,COLUMN('Non-energy Multiplier'!L$1),0)</f>
        <v>0</v>
      </c>
      <c r="M38" s="136">
        <f>$C38*VLOOKUP($A38,'Non-energy Multiplier'!$A$1:$AQ$44,COLUMN('Non-energy Multiplier'!M$1),0)</f>
        <v>0</v>
      </c>
      <c r="N38" s="136">
        <f>$C38*VLOOKUP($A38,'Non-energy Multiplier'!$A$1:$AQ$44,COLUMN('Non-energy Multiplier'!N$1),0)</f>
        <v>0</v>
      </c>
      <c r="O38" s="136">
        <f>$C38*VLOOKUP($A38,'Non-energy Multiplier'!$A$1:$AQ$44,COLUMN('Non-energy Multiplier'!O$1),0)</f>
        <v>0</v>
      </c>
      <c r="P38" s="136">
        <f>$C38*VLOOKUP($A38,'Non-energy Multiplier'!$A$1:$AQ$44,COLUMN('Non-energy Multiplier'!P$1),0)</f>
        <v>0</v>
      </c>
      <c r="Q38" s="136">
        <f>$C38*VLOOKUP($A38,'Non-energy Multiplier'!$A$1:$AQ$44,COLUMN('Non-energy Multiplier'!Q$1),0)</f>
        <v>0</v>
      </c>
      <c r="R38" s="136">
        <f>$C38*VLOOKUP($A38,'Non-energy Multiplier'!$A$1:$AQ$44,COLUMN('Non-energy Multiplier'!R$1),0)</f>
        <v>0</v>
      </c>
      <c r="S38" s="136">
        <f>$C38*VLOOKUP($A38,'Non-energy Multiplier'!$A$1:$AQ$44,COLUMN('Non-energy Multiplier'!S$1),0)</f>
        <v>0</v>
      </c>
      <c r="T38" s="136">
        <f>$C38*VLOOKUP($A38,'Non-energy Multiplier'!$A$1:$AQ$44,COLUMN('Non-energy Multiplier'!T$1),0)</f>
        <v>0</v>
      </c>
      <c r="U38" s="136">
        <f>$C38*VLOOKUP($A38,'Non-energy Multiplier'!$A$1:$AQ$44,COLUMN('Non-energy Multiplier'!U$1),0)</f>
        <v>0</v>
      </c>
      <c r="V38" s="136">
        <f>$C38*VLOOKUP($A38,'Non-energy Multiplier'!$A$1:$AQ$44,COLUMN('Non-energy Multiplier'!V$1),0)</f>
        <v>0</v>
      </c>
      <c r="W38" s="136">
        <f>$C38*VLOOKUP($A38,'Non-energy Multiplier'!$A$1:$AQ$44,COLUMN('Non-energy Multiplier'!W$1),0)</f>
        <v>0</v>
      </c>
      <c r="X38" s="136">
        <f>$C38*VLOOKUP($A38,'Non-energy Multiplier'!$A$1:$AQ$44,COLUMN('Non-energy Multiplier'!X$1),0)</f>
        <v>0</v>
      </c>
      <c r="Y38" s="136">
        <f>$C38*VLOOKUP($A38,'Non-energy Multiplier'!$A$1:$AQ$44,COLUMN('Non-energy Multiplier'!Y$1),0)</f>
        <v>0</v>
      </c>
      <c r="Z38" s="136">
        <f>$C38*VLOOKUP($A38,'Non-energy Multiplier'!$A$1:$AQ$44,COLUMN('Non-energy Multiplier'!Z$1),0)</f>
        <v>0</v>
      </c>
      <c r="AA38" s="136">
        <f>$C38*VLOOKUP($A38,'Non-energy Multiplier'!$A$1:$AQ$44,COLUMN('Non-energy Multiplier'!AA$1),0)</f>
        <v>0</v>
      </c>
      <c r="AB38" s="136">
        <f>$C38*VLOOKUP($A38,'Non-energy Multiplier'!$A$1:$AQ$44,COLUMN('Non-energy Multiplier'!AB$1),0)</f>
        <v>0</v>
      </c>
      <c r="AC38" s="136">
        <f>$C38*VLOOKUP($A38,'Non-energy Multiplier'!$A$1:$AQ$44,COLUMN('Non-energy Multiplier'!AC$1),0)</f>
        <v>0</v>
      </c>
      <c r="AD38" s="136">
        <f>$C38*VLOOKUP($A38,'Non-energy Multiplier'!$A$1:$AQ$44,COLUMN('Non-energy Multiplier'!AD$1),0)</f>
        <v>0</v>
      </c>
      <c r="AE38" s="136">
        <f>$C38*VLOOKUP($A38,'Non-energy Multiplier'!$A$1:$AQ$44,COLUMN('Non-energy Multiplier'!AE$1),0)</f>
        <v>0</v>
      </c>
      <c r="AF38" s="136">
        <f>$C38*VLOOKUP($A38,'Non-energy Multiplier'!$A$1:$AQ$44,COLUMN('Non-energy Multiplier'!AF$1),0)</f>
        <v>0</v>
      </c>
      <c r="AG38" s="136">
        <f>$C38*VLOOKUP($A38,'Non-energy Multiplier'!$A$1:$AQ$44,COLUMN('Non-energy Multiplier'!AG$1),0)</f>
        <v>0</v>
      </c>
      <c r="AH38" s="136">
        <f>$C38*VLOOKUP($A38,'Non-energy Multiplier'!$A$1:$AQ$44,COLUMN('Non-energy Multiplier'!AH$1),0)</f>
        <v>0</v>
      </c>
      <c r="AI38" s="136">
        <f>$C38*VLOOKUP($A38,'Non-energy Multiplier'!$A$1:$AQ$44,COLUMN('Non-energy Multiplier'!AI$1),0)</f>
        <v>0</v>
      </c>
      <c r="AJ38" s="136">
        <f>$C38*VLOOKUP($A38,'Non-energy Multiplier'!$A$1:$AQ$44,COLUMN('Non-energy Multiplier'!AJ$1),0)</f>
        <v>0</v>
      </c>
      <c r="AK38" s="136">
        <f>$C38*VLOOKUP($A38,'Non-energy Multiplier'!$A$1:$AQ$44,COLUMN('Non-energy Multiplier'!AK$1),0)</f>
        <v>0</v>
      </c>
      <c r="AL38" s="136">
        <f>$C38*VLOOKUP($A38,'Non-energy Multiplier'!$A$1:$AQ$44,COLUMN('Non-energy Multiplier'!AL$1),0)</f>
        <v>0</v>
      </c>
      <c r="AM38" s="136">
        <f>$C38*VLOOKUP($A38,'Non-energy Multiplier'!$A$1:$AQ$44,COLUMN('Non-energy Multiplier'!AM$1),0)</f>
        <v>0</v>
      </c>
      <c r="AN38" s="136">
        <f>$C38*VLOOKUP($A38,'Non-energy Multiplier'!$A$1:$AQ$44,COLUMN('Non-energy Multiplier'!AN$1),0)</f>
        <v>0</v>
      </c>
      <c r="AO38" s="136">
        <f>$C38*VLOOKUP($A38,'Non-energy Multiplier'!$A$1:$AQ$44,COLUMN('Non-energy Multiplier'!AO$1),0)</f>
        <v>0</v>
      </c>
      <c r="AP38" s="136">
        <f>$C38*VLOOKUP($A38,'Non-energy Multiplier'!$A$1:$AQ$44,COLUMN('Non-energy Multiplier'!AP$1),0)</f>
        <v>0</v>
      </c>
      <c r="AQ38" s="136">
        <f>$C38*VLOOKUP($A38,'Non-energy Multiplier'!$A$1:$AQ$44,COLUMN('Non-energy Multiplier'!AQ$1),0)</f>
        <v>0</v>
      </c>
      <c r="AR38" s="136" t="str">
        <f>VLOOKUP($A38,'Sector Match'!$A$1:$B$43,2,0)</f>
        <v>other machinery 28</v>
      </c>
    </row>
    <row r="39" spans="1:44" x14ac:dyDescent="0.2">
      <c r="A39" s="12" t="s">
        <v>37</v>
      </c>
      <c r="B39" s="136">
        <f>'Non-energy Use 2019'!H151</f>
        <v>0</v>
      </c>
      <c r="C39" s="136">
        <f>'Non-energy Use 2020'!H151</f>
        <v>0</v>
      </c>
      <c r="D39" s="136">
        <f>$C39*VLOOKUP($A39,'Non-energy Multiplier'!$A$1:$AQ$44,COLUMN('Non-energy Multiplier'!D$1),0)</f>
        <v>0</v>
      </c>
      <c r="E39" s="136">
        <f>$C39*VLOOKUP($A39,'Non-energy Multiplier'!$A$1:$AQ$44,COLUMN('Non-energy Multiplier'!E$1),0)</f>
        <v>0</v>
      </c>
      <c r="F39" s="136">
        <f>$C39*VLOOKUP($A39,'Non-energy Multiplier'!$A$1:$AQ$44,COLUMN('Non-energy Multiplier'!F$1),0)</f>
        <v>0</v>
      </c>
      <c r="G39" s="136">
        <f>$C39*VLOOKUP($A39,'Non-energy Multiplier'!$A$1:$AQ$44,COLUMN('Non-energy Multiplier'!G$1),0)</f>
        <v>0</v>
      </c>
      <c r="H39" s="136">
        <f>$C39*VLOOKUP($A39,'Non-energy Multiplier'!$A$1:$AQ$44,COLUMN('Non-energy Multiplier'!H$1),0)</f>
        <v>0</v>
      </c>
      <c r="I39" s="136">
        <f>$C39*VLOOKUP($A39,'Non-energy Multiplier'!$A$1:$AQ$44,COLUMN('Non-energy Multiplier'!I$1),0)</f>
        <v>0</v>
      </c>
      <c r="J39" s="136">
        <f>$C39*VLOOKUP($A39,'Non-energy Multiplier'!$A$1:$AQ$44,COLUMN('Non-energy Multiplier'!J$1),0)</f>
        <v>0</v>
      </c>
      <c r="K39" s="136">
        <f>$C39*VLOOKUP($A39,'Non-energy Multiplier'!$A$1:$AQ$44,COLUMN('Non-energy Multiplier'!K$1),0)</f>
        <v>0</v>
      </c>
      <c r="L39" s="136">
        <f>$C39*VLOOKUP($A39,'Non-energy Multiplier'!$A$1:$AQ$44,COLUMN('Non-energy Multiplier'!L$1),0)</f>
        <v>0</v>
      </c>
      <c r="M39" s="136">
        <f>$C39*VLOOKUP($A39,'Non-energy Multiplier'!$A$1:$AQ$44,COLUMN('Non-energy Multiplier'!M$1),0)</f>
        <v>0</v>
      </c>
      <c r="N39" s="136">
        <f>$C39*VLOOKUP($A39,'Non-energy Multiplier'!$A$1:$AQ$44,COLUMN('Non-energy Multiplier'!N$1),0)</f>
        <v>0</v>
      </c>
      <c r="O39" s="136">
        <f>$C39*VLOOKUP($A39,'Non-energy Multiplier'!$A$1:$AQ$44,COLUMN('Non-energy Multiplier'!O$1),0)</f>
        <v>0</v>
      </c>
      <c r="P39" s="136">
        <f>$C39*VLOOKUP($A39,'Non-energy Multiplier'!$A$1:$AQ$44,COLUMN('Non-energy Multiplier'!P$1),0)</f>
        <v>0</v>
      </c>
      <c r="Q39" s="136">
        <f>$C39*VLOOKUP($A39,'Non-energy Multiplier'!$A$1:$AQ$44,COLUMN('Non-energy Multiplier'!Q$1),0)</f>
        <v>0</v>
      </c>
      <c r="R39" s="136">
        <f>$C39*VLOOKUP($A39,'Non-energy Multiplier'!$A$1:$AQ$44,COLUMN('Non-energy Multiplier'!R$1),0)</f>
        <v>0</v>
      </c>
      <c r="S39" s="136">
        <f>$C39*VLOOKUP($A39,'Non-energy Multiplier'!$A$1:$AQ$44,COLUMN('Non-energy Multiplier'!S$1),0)</f>
        <v>0</v>
      </c>
      <c r="T39" s="136">
        <f>$C39*VLOOKUP($A39,'Non-energy Multiplier'!$A$1:$AQ$44,COLUMN('Non-energy Multiplier'!T$1),0)</f>
        <v>0</v>
      </c>
      <c r="U39" s="136">
        <f>$C39*VLOOKUP($A39,'Non-energy Multiplier'!$A$1:$AQ$44,COLUMN('Non-energy Multiplier'!U$1),0)</f>
        <v>0</v>
      </c>
      <c r="V39" s="136">
        <f>$C39*VLOOKUP($A39,'Non-energy Multiplier'!$A$1:$AQ$44,COLUMN('Non-energy Multiplier'!V$1),0)</f>
        <v>0</v>
      </c>
      <c r="W39" s="136">
        <f>$C39*VLOOKUP($A39,'Non-energy Multiplier'!$A$1:$AQ$44,COLUMN('Non-energy Multiplier'!W$1),0)</f>
        <v>0</v>
      </c>
      <c r="X39" s="136">
        <f>$C39*VLOOKUP($A39,'Non-energy Multiplier'!$A$1:$AQ$44,COLUMN('Non-energy Multiplier'!X$1),0)</f>
        <v>0</v>
      </c>
      <c r="Y39" s="136">
        <f>$C39*VLOOKUP($A39,'Non-energy Multiplier'!$A$1:$AQ$44,COLUMN('Non-energy Multiplier'!Y$1),0)</f>
        <v>0</v>
      </c>
      <c r="Z39" s="136">
        <f>$C39*VLOOKUP($A39,'Non-energy Multiplier'!$A$1:$AQ$44,COLUMN('Non-energy Multiplier'!Z$1),0)</f>
        <v>0</v>
      </c>
      <c r="AA39" s="136">
        <f>$C39*VLOOKUP($A39,'Non-energy Multiplier'!$A$1:$AQ$44,COLUMN('Non-energy Multiplier'!AA$1),0)</f>
        <v>0</v>
      </c>
      <c r="AB39" s="136">
        <f>$C39*VLOOKUP($A39,'Non-energy Multiplier'!$A$1:$AQ$44,COLUMN('Non-energy Multiplier'!AB$1),0)</f>
        <v>0</v>
      </c>
      <c r="AC39" s="136">
        <f>$C39*VLOOKUP($A39,'Non-energy Multiplier'!$A$1:$AQ$44,COLUMN('Non-energy Multiplier'!AC$1),0)</f>
        <v>0</v>
      </c>
      <c r="AD39" s="136">
        <f>$C39*VLOOKUP($A39,'Non-energy Multiplier'!$A$1:$AQ$44,COLUMN('Non-energy Multiplier'!AD$1),0)</f>
        <v>0</v>
      </c>
      <c r="AE39" s="136">
        <f>$C39*VLOOKUP($A39,'Non-energy Multiplier'!$A$1:$AQ$44,COLUMN('Non-energy Multiplier'!AE$1),0)</f>
        <v>0</v>
      </c>
      <c r="AF39" s="136">
        <f>$C39*VLOOKUP($A39,'Non-energy Multiplier'!$A$1:$AQ$44,COLUMN('Non-energy Multiplier'!AF$1),0)</f>
        <v>0</v>
      </c>
      <c r="AG39" s="136">
        <f>$C39*VLOOKUP($A39,'Non-energy Multiplier'!$A$1:$AQ$44,COLUMN('Non-energy Multiplier'!AG$1),0)</f>
        <v>0</v>
      </c>
      <c r="AH39" s="136">
        <f>$C39*VLOOKUP($A39,'Non-energy Multiplier'!$A$1:$AQ$44,COLUMN('Non-energy Multiplier'!AH$1),0)</f>
        <v>0</v>
      </c>
      <c r="AI39" s="136">
        <f>$C39*VLOOKUP($A39,'Non-energy Multiplier'!$A$1:$AQ$44,COLUMN('Non-energy Multiplier'!AI$1),0)</f>
        <v>0</v>
      </c>
      <c r="AJ39" s="136">
        <f>$C39*VLOOKUP($A39,'Non-energy Multiplier'!$A$1:$AQ$44,COLUMN('Non-energy Multiplier'!AJ$1),0)</f>
        <v>0</v>
      </c>
      <c r="AK39" s="136">
        <f>$C39*VLOOKUP($A39,'Non-energy Multiplier'!$A$1:$AQ$44,COLUMN('Non-energy Multiplier'!AK$1),0)</f>
        <v>0</v>
      </c>
      <c r="AL39" s="136">
        <f>$C39*VLOOKUP($A39,'Non-energy Multiplier'!$A$1:$AQ$44,COLUMN('Non-energy Multiplier'!AL$1),0)</f>
        <v>0</v>
      </c>
      <c r="AM39" s="136">
        <f>$C39*VLOOKUP($A39,'Non-energy Multiplier'!$A$1:$AQ$44,COLUMN('Non-energy Multiplier'!AM$1),0)</f>
        <v>0</v>
      </c>
      <c r="AN39" s="136">
        <f>$C39*VLOOKUP($A39,'Non-energy Multiplier'!$A$1:$AQ$44,COLUMN('Non-energy Multiplier'!AN$1),0)</f>
        <v>0</v>
      </c>
      <c r="AO39" s="136">
        <f>$C39*VLOOKUP($A39,'Non-energy Multiplier'!$A$1:$AQ$44,COLUMN('Non-energy Multiplier'!AO$1),0)</f>
        <v>0</v>
      </c>
      <c r="AP39" s="136">
        <f>$C39*VLOOKUP($A39,'Non-energy Multiplier'!$A$1:$AQ$44,COLUMN('Non-energy Multiplier'!AP$1),0)</f>
        <v>0</v>
      </c>
      <c r="AQ39" s="136">
        <f>$C39*VLOOKUP($A39,'Non-energy Multiplier'!$A$1:$AQ$44,COLUMN('Non-energy Multiplier'!AQ$1),0)</f>
        <v>0</v>
      </c>
      <c r="AR39" s="136" t="str">
        <f>VLOOKUP($A39,'Sector Match'!$A$1:$B$43,2,0)</f>
        <v>water and waste 36T39</v>
      </c>
    </row>
    <row r="40" spans="1:44" x14ac:dyDescent="0.2">
      <c r="A40" s="12" t="s">
        <v>38</v>
      </c>
      <c r="B40" s="136">
        <f>'Non-energy Use 2019'!H152</f>
        <v>0</v>
      </c>
      <c r="C40" s="136">
        <f>'Non-energy Use 2020'!H152</f>
        <v>0</v>
      </c>
      <c r="D40" s="136">
        <f>$C40*VLOOKUP($A40,'Non-energy Multiplier'!$A$1:$AQ$44,COLUMN('Non-energy Multiplier'!D$1),0)</f>
        <v>0</v>
      </c>
      <c r="E40" s="136">
        <f>$C40*VLOOKUP($A40,'Non-energy Multiplier'!$A$1:$AQ$44,COLUMN('Non-energy Multiplier'!E$1),0)</f>
        <v>0</v>
      </c>
      <c r="F40" s="136">
        <f>$C40*VLOOKUP($A40,'Non-energy Multiplier'!$A$1:$AQ$44,COLUMN('Non-energy Multiplier'!F$1),0)</f>
        <v>0</v>
      </c>
      <c r="G40" s="136">
        <f>$C40*VLOOKUP($A40,'Non-energy Multiplier'!$A$1:$AQ$44,COLUMN('Non-energy Multiplier'!G$1),0)</f>
        <v>0</v>
      </c>
      <c r="H40" s="136">
        <f>$C40*VLOOKUP($A40,'Non-energy Multiplier'!$A$1:$AQ$44,COLUMN('Non-energy Multiplier'!H$1),0)</f>
        <v>0</v>
      </c>
      <c r="I40" s="136">
        <f>$C40*VLOOKUP($A40,'Non-energy Multiplier'!$A$1:$AQ$44,COLUMN('Non-energy Multiplier'!I$1),0)</f>
        <v>0</v>
      </c>
      <c r="J40" s="136">
        <f>$C40*VLOOKUP($A40,'Non-energy Multiplier'!$A$1:$AQ$44,COLUMN('Non-energy Multiplier'!J$1),0)</f>
        <v>0</v>
      </c>
      <c r="K40" s="136">
        <f>$C40*VLOOKUP($A40,'Non-energy Multiplier'!$A$1:$AQ$44,COLUMN('Non-energy Multiplier'!K$1),0)</f>
        <v>0</v>
      </c>
      <c r="L40" s="136">
        <f>$C40*VLOOKUP($A40,'Non-energy Multiplier'!$A$1:$AQ$44,COLUMN('Non-energy Multiplier'!L$1),0)</f>
        <v>0</v>
      </c>
      <c r="M40" s="136">
        <f>$C40*VLOOKUP($A40,'Non-energy Multiplier'!$A$1:$AQ$44,COLUMN('Non-energy Multiplier'!M$1),0)</f>
        <v>0</v>
      </c>
      <c r="N40" s="136">
        <f>$C40*VLOOKUP($A40,'Non-energy Multiplier'!$A$1:$AQ$44,COLUMN('Non-energy Multiplier'!N$1),0)</f>
        <v>0</v>
      </c>
      <c r="O40" s="136">
        <f>$C40*VLOOKUP($A40,'Non-energy Multiplier'!$A$1:$AQ$44,COLUMN('Non-energy Multiplier'!O$1),0)</f>
        <v>0</v>
      </c>
      <c r="P40" s="136">
        <f>$C40*VLOOKUP($A40,'Non-energy Multiplier'!$A$1:$AQ$44,COLUMN('Non-energy Multiplier'!P$1),0)</f>
        <v>0</v>
      </c>
      <c r="Q40" s="136">
        <f>$C40*VLOOKUP($A40,'Non-energy Multiplier'!$A$1:$AQ$44,COLUMN('Non-energy Multiplier'!Q$1),0)</f>
        <v>0</v>
      </c>
      <c r="R40" s="136">
        <f>$C40*VLOOKUP($A40,'Non-energy Multiplier'!$A$1:$AQ$44,COLUMN('Non-energy Multiplier'!R$1),0)</f>
        <v>0</v>
      </c>
      <c r="S40" s="136">
        <f>$C40*VLOOKUP($A40,'Non-energy Multiplier'!$A$1:$AQ$44,COLUMN('Non-energy Multiplier'!S$1),0)</f>
        <v>0</v>
      </c>
      <c r="T40" s="136">
        <f>$C40*VLOOKUP($A40,'Non-energy Multiplier'!$A$1:$AQ$44,COLUMN('Non-energy Multiplier'!T$1),0)</f>
        <v>0</v>
      </c>
      <c r="U40" s="136">
        <f>$C40*VLOOKUP($A40,'Non-energy Multiplier'!$A$1:$AQ$44,COLUMN('Non-energy Multiplier'!U$1),0)</f>
        <v>0</v>
      </c>
      <c r="V40" s="136">
        <f>$C40*VLOOKUP($A40,'Non-energy Multiplier'!$A$1:$AQ$44,COLUMN('Non-energy Multiplier'!V$1),0)</f>
        <v>0</v>
      </c>
      <c r="W40" s="136">
        <f>$C40*VLOOKUP($A40,'Non-energy Multiplier'!$A$1:$AQ$44,COLUMN('Non-energy Multiplier'!W$1),0)</f>
        <v>0</v>
      </c>
      <c r="X40" s="136">
        <f>$C40*VLOOKUP($A40,'Non-energy Multiplier'!$A$1:$AQ$44,COLUMN('Non-energy Multiplier'!X$1),0)</f>
        <v>0</v>
      </c>
      <c r="Y40" s="136">
        <f>$C40*VLOOKUP($A40,'Non-energy Multiplier'!$A$1:$AQ$44,COLUMN('Non-energy Multiplier'!Y$1),0)</f>
        <v>0</v>
      </c>
      <c r="Z40" s="136">
        <f>$C40*VLOOKUP($A40,'Non-energy Multiplier'!$A$1:$AQ$44,COLUMN('Non-energy Multiplier'!Z$1),0)</f>
        <v>0</v>
      </c>
      <c r="AA40" s="136">
        <f>$C40*VLOOKUP($A40,'Non-energy Multiplier'!$A$1:$AQ$44,COLUMN('Non-energy Multiplier'!AA$1),0)</f>
        <v>0</v>
      </c>
      <c r="AB40" s="136">
        <f>$C40*VLOOKUP($A40,'Non-energy Multiplier'!$A$1:$AQ$44,COLUMN('Non-energy Multiplier'!AB$1),0)</f>
        <v>0</v>
      </c>
      <c r="AC40" s="136">
        <f>$C40*VLOOKUP($A40,'Non-energy Multiplier'!$A$1:$AQ$44,COLUMN('Non-energy Multiplier'!AC$1),0)</f>
        <v>0</v>
      </c>
      <c r="AD40" s="136">
        <f>$C40*VLOOKUP($A40,'Non-energy Multiplier'!$A$1:$AQ$44,COLUMN('Non-energy Multiplier'!AD$1),0)</f>
        <v>0</v>
      </c>
      <c r="AE40" s="136">
        <f>$C40*VLOOKUP($A40,'Non-energy Multiplier'!$A$1:$AQ$44,COLUMN('Non-energy Multiplier'!AE$1),0)</f>
        <v>0</v>
      </c>
      <c r="AF40" s="136">
        <f>$C40*VLOOKUP($A40,'Non-energy Multiplier'!$A$1:$AQ$44,COLUMN('Non-energy Multiplier'!AF$1),0)</f>
        <v>0</v>
      </c>
      <c r="AG40" s="136">
        <f>$C40*VLOOKUP($A40,'Non-energy Multiplier'!$A$1:$AQ$44,COLUMN('Non-energy Multiplier'!AG$1),0)</f>
        <v>0</v>
      </c>
      <c r="AH40" s="136">
        <f>$C40*VLOOKUP($A40,'Non-energy Multiplier'!$A$1:$AQ$44,COLUMN('Non-energy Multiplier'!AH$1),0)</f>
        <v>0</v>
      </c>
      <c r="AI40" s="136">
        <f>$C40*VLOOKUP($A40,'Non-energy Multiplier'!$A$1:$AQ$44,COLUMN('Non-energy Multiplier'!AI$1),0)</f>
        <v>0</v>
      </c>
      <c r="AJ40" s="136">
        <f>$C40*VLOOKUP($A40,'Non-energy Multiplier'!$A$1:$AQ$44,COLUMN('Non-energy Multiplier'!AJ$1),0)</f>
        <v>0</v>
      </c>
      <c r="AK40" s="136">
        <f>$C40*VLOOKUP($A40,'Non-energy Multiplier'!$A$1:$AQ$44,COLUMN('Non-energy Multiplier'!AK$1),0)</f>
        <v>0</v>
      </c>
      <c r="AL40" s="136">
        <f>$C40*VLOOKUP($A40,'Non-energy Multiplier'!$A$1:$AQ$44,COLUMN('Non-energy Multiplier'!AL$1),0)</f>
        <v>0</v>
      </c>
      <c r="AM40" s="136">
        <f>$C40*VLOOKUP($A40,'Non-energy Multiplier'!$A$1:$AQ$44,COLUMN('Non-energy Multiplier'!AM$1),0)</f>
        <v>0</v>
      </c>
      <c r="AN40" s="136">
        <f>$C40*VLOOKUP($A40,'Non-energy Multiplier'!$A$1:$AQ$44,COLUMN('Non-energy Multiplier'!AN$1),0)</f>
        <v>0</v>
      </c>
      <c r="AO40" s="136">
        <f>$C40*VLOOKUP($A40,'Non-energy Multiplier'!$A$1:$AQ$44,COLUMN('Non-energy Multiplier'!AO$1),0)</f>
        <v>0</v>
      </c>
      <c r="AP40" s="136">
        <f>$C40*VLOOKUP($A40,'Non-energy Multiplier'!$A$1:$AQ$44,COLUMN('Non-energy Multiplier'!AP$1),0)</f>
        <v>0</v>
      </c>
      <c r="AQ40" s="136">
        <f>$C40*VLOOKUP($A40,'Non-energy Multiplier'!$A$1:$AQ$44,COLUMN('Non-energy Multiplier'!AQ$1),0)</f>
        <v>0</v>
      </c>
      <c r="AR40" s="136" t="str">
        <f>VLOOKUP($A40,'Sector Match'!$A$1:$B$43,2,0)</f>
        <v>other machinery 28</v>
      </c>
    </row>
    <row r="41" spans="1:44" x14ac:dyDescent="0.2">
      <c r="A41" s="12" t="s">
        <v>39</v>
      </c>
      <c r="B41" s="136">
        <f>'Non-energy Use 2019'!H153</f>
        <v>0</v>
      </c>
      <c r="C41" s="136">
        <f>'Non-energy Use 2020'!H153</f>
        <v>0</v>
      </c>
      <c r="D41" s="136">
        <f>$C41*VLOOKUP($A41,'Non-energy Multiplier'!$A$1:$AQ$44,COLUMN('Non-energy Multiplier'!D$1),0)</f>
        <v>0</v>
      </c>
      <c r="E41" s="136">
        <f>$C41*VLOOKUP($A41,'Non-energy Multiplier'!$A$1:$AQ$44,COLUMN('Non-energy Multiplier'!E$1),0)</f>
        <v>0</v>
      </c>
      <c r="F41" s="136">
        <f>$C41*VLOOKUP($A41,'Non-energy Multiplier'!$A$1:$AQ$44,COLUMN('Non-energy Multiplier'!F$1),0)</f>
        <v>0</v>
      </c>
      <c r="G41" s="136">
        <f>$C41*VLOOKUP($A41,'Non-energy Multiplier'!$A$1:$AQ$44,COLUMN('Non-energy Multiplier'!G$1),0)</f>
        <v>0</v>
      </c>
      <c r="H41" s="136">
        <f>$C41*VLOOKUP($A41,'Non-energy Multiplier'!$A$1:$AQ$44,COLUMN('Non-energy Multiplier'!H$1),0)</f>
        <v>0</v>
      </c>
      <c r="I41" s="136">
        <f>$C41*VLOOKUP($A41,'Non-energy Multiplier'!$A$1:$AQ$44,COLUMN('Non-energy Multiplier'!I$1),0)</f>
        <v>0</v>
      </c>
      <c r="J41" s="136">
        <f>$C41*VLOOKUP($A41,'Non-energy Multiplier'!$A$1:$AQ$44,COLUMN('Non-energy Multiplier'!J$1),0)</f>
        <v>0</v>
      </c>
      <c r="K41" s="136">
        <f>$C41*VLOOKUP($A41,'Non-energy Multiplier'!$A$1:$AQ$44,COLUMN('Non-energy Multiplier'!K$1),0)</f>
        <v>0</v>
      </c>
      <c r="L41" s="136">
        <f>$C41*VLOOKUP($A41,'Non-energy Multiplier'!$A$1:$AQ$44,COLUMN('Non-energy Multiplier'!L$1),0)</f>
        <v>0</v>
      </c>
      <c r="M41" s="136">
        <f>$C41*VLOOKUP($A41,'Non-energy Multiplier'!$A$1:$AQ$44,COLUMN('Non-energy Multiplier'!M$1),0)</f>
        <v>0</v>
      </c>
      <c r="N41" s="136">
        <f>$C41*VLOOKUP($A41,'Non-energy Multiplier'!$A$1:$AQ$44,COLUMN('Non-energy Multiplier'!N$1),0)</f>
        <v>0</v>
      </c>
      <c r="O41" s="136">
        <f>$C41*VLOOKUP($A41,'Non-energy Multiplier'!$A$1:$AQ$44,COLUMN('Non-energy Multiplier'!O$1),0)</f>
        <v>0</v>
      </c>
      <c r="P41" s="136">
        <f>$C41*VLOOKUP($A41,'Non-energy Multiplier'!$A$1:$AQ$44,COLUMN('Non-energy Multiplier'!P$1),0)</f>
        <v>0</v>
      </c>
      <c r="Q41" s="136">
        <f>$C41*VLOOKUP($A41,'Non-energy Multiplier'!$A$1:$AQ$44,COLUMN('Non-energy Multiplier'!Q$1),0)</f>
        <v>0</v>
      </c>
      <c r="R41" s="136">
        <f>$C41*VLOOKUP($A41,'Non-energy Multiplier'!$A$1:$AQ$44,COLUMN('Non-energy Multiplier'!R$1),0)</f>
        <v>0</v>
      </c>
      <c r="S41" s="136">
        <f>$C41*VLOOKUP($A41,'Non-energy Multiplier'!$A$1:$AQ$44,COLUMN('Non-energy Multiplier'!S$1),0)</f>
        <v>0</v>
      </c>
      <c r="T41" s="136">
        <f>$C41*VLOOKUP($A41,'Non-energy Multiplier'!$A$1:$AQ$44,COLUMN('Non-energy Multiplier'!T$1),0)</f>
        <v>0</v>
      </c>
      <c r="U41" s="136">
        <f>$C41*VLOOKUP($A41,'Non-energy Multiplier'!$A$1:$AQ$44,COLUMN('Non-energy Multiplier'!U$1),0)</f>
        <v>0</v>
      </c>
      <c r="V41" s="136">
        <f>$C41*VLOOKUP($A41,'Non-energy Multiplier'!$A$1:$AQ$44,COLUMN('Non-energy Multiplier'!V$1),0)</f>
        <v>0</v>
      </c>
      <c r="W41" s="136">
        <f>$C41*VLOOKUP($A41,'Non-energy Multiplier'!$A$1:$AQ$44,COLUMN('Non-energy Multiplier'!W$1),0)</f>
        <v>0</v>
      </c>
      <c r="X41" s="136">
        <f>$C41*VLOOKUP($A41,'Non-energy Multiplier'!$A$1:$AQ$44,COLUMN('Non-energy Multiplier'!X$1),0)</f>
        <v>0</v>
      </c>
      <c r="Y41" s="136">
        <f>$C41*VLOOKUP($A41,'Non-energy Multiplier'!$A$1:$AQ$44,COLUMN('Non-energy Multiplier'!Y$1),0)</f>
        <v>0</v>
      </c>
      <c r="Z41" s="136">
        <f>$C41*VLOOKUP($A41,'Non-energy Multiplier'!$A$1:$AQ$44,COLUMN('Non-energy Multiplier'!Z$1),0)</f>
        <v>0</v>
      </c>
      <c r="AA41" s="136">
        <f>$C41*VLOOKUP($A41,'Non-energy Multiplier'!$A$1:$AQ$44,COLUMN('Non-energy Multiplier'!AA$1),0)</f>
        <v>0</v>
      </c>
      <c r="AB41" s="136">
        <f>$C41*VLOOKUP($A41,'Non-energy Multiplier'!$A$1:$AQ$44,COLUMN('Non-energy Multiplier'!AB$1),0)</f>
        <v>0</v>
      </c>
      <c r="AC41" s="136">
        <f>$C41*VLOOKUP($A41,'Non-energy Multiplier'!$A$1:$AQ$44,COLUMN('Non-energy Multiplier'!AC$1),0)</f>
        <v>0</v>
      </c>
      <c r="AD41" s="136">
        <f>$C41*VLOOKUP($A41,'Non-energy Multiplier'!$A$1:$AQ$44,COLUMN('Non-energy Multiplier'!AD$1),0)</f>
        <v>0</v>
      </c>
      <c r="AE41" s="136">
        <f>$C41*VLOOKUP($A41,'Non-energy Multiplier'!$A$1:$AQ$44,COLUMN('Non-energy Multiplier'!AE$1),0)</f>
        <v>0</v>
      </c>
      <c r="AF41" s="136">
        <f>$C41*VLOOKUP($A41,'Non-energy Multiplier'!$A$1:$AQ$44,COLUMN('Non-energy Multiplier'!AF$1),0)</f>
        <v>0</v>
      </c>
      <c r="AG41" s="136">
        <f>$C41*VLOOKUP($A41,'Non-energy Multiplier'!$A$1:$AQ$44,COLUMN('Non-energy Multiplier'!AG$1),0)</f>
        <v>0</v>
      </c>
      <c r="AH41" s="136">
        <f>$C41*VLOOKUP($A41,'Non-energy Multiplier'!$A$1:$AQ$44,COLUMN('Non-energy Multiplier'!AH$1),0)</f>
        <v>0</v>
      </c>
      <c r="AI41" s="136">
        <f>$C41*VLOOKUP($A41,'Non-energy Multiplier'!$A$1:$AQ$44,COLUMN('Non-energy Multiplier'!AI$1),0)</f>
        <v>0</v>
      </c>
      <c r="AJ41" s="136">
        <f>$C41*VLOOKUP($A41,'Non-energy Multiplier'!$A$1:$AQ$44,COLUMN('Non-energy Multiplier'!AJ$1),0)</f>
        <v>0</v>
      </c>
      <c r="AK41" s="136">
        <f>$C41*VLOOKUP($A41,'Non-energy Multiplier'!$A$1:$AQ$44,COLUMN('Non-energy Multiplier'!AK$1),0)</f>
        <v>0</v>
      </c>
      <c r="AL41" s="136">
        <f>$C41*VLOOKUP($A41,'Non-energy Multiplier'!$A$1:$AQ$44,COLUMN('Non-energy Multiplier'!AL$1),0)</f>
        <v>0</v>
      </c>
      <c r="AM41" s="136">
        <f>$C41*VLOOKUP($A41,'Non-energy Multiplier'!$A$1:$AQ$44,COLUMN('Non-energy Multiplier'!AM$1),0)</f>
        <v>0</v>
      </c>
      <c r="AN41" s="136">
        <f>$C41*VLOOKUP($A41,'Non-energy Multiplier'!$A$1:$AQ$44,COLUMN('Non-energy Multiplier'!AN$1),0)</f>
        <v>0</v>
      </c>
      <c r="AO41" s="136">
        <f>$C41*VLOOKUP($A41,'Non-energy Multiplier'!$A$1:$AQ$44,COLUMN('Non-energy Multiplier'!AO$1),0)</f>
        <v>0</v>
      </c>
      <c r="AP41" s="136">
        <f>$C41*VLOOKUP($A41,'Non-energy Multiplier'!$A$1:$AQ$44,COLUMN('Non-energy Multiplier'!AP$1),0)</f>
        <v>0</v>
      </c>
      <c r="AQ41" s="136">
        <f>$C41*VLOOKUP($A41,'Non-energy Multiplier'!$A$1:$AQ$44,COLUMN('Non-energy Multiplier'!AQ$1),0)</f>
        <v>0</v>
      </c>
      <c r="AR41" s="136">
        <f>VLOOKUP($A41,'Sector Match'!$A$1:$B$43,2,0)</f>
        <v>0</v>
      </c>
    </row>
    <row r="42" spans="1:44" x14ac:dyDescent="0.2">
      <c r="A42" s="12" t="s">
        <v>40</v>
      </c>
      <c r="B42" s="136">
        <f>'Non-energy Use 2019'!H154</f>
        <v>587501036556500.75</v>
      </c>
      <c r="C42" s="136">
        <f>'Non-energy Use 2020'!H154</f>
        <v>719814405085759.25</v>
      </c>
      <c r="D42" s="136">
        <f>$C42*VLOOKUP($A42,'Non-energy Multiplier'!$A$1:$AQ$44,COLUMN('Non-energy Multiplier'!D$1),0)</f>
        <v>885115875273465.25</v>
      </c>
      <c r="E42" s="136">
        <f>$C42*VLOOKUP($A42,'Non-energy Multiplier'!$A$1:$AQ$44,COLUMN('Non-energy Multiplier'!E$1),0)</f>
        <v>955774139405645</v>
      </c>
      <c r="F42" s="136">
        <f>$C42*VLOOKUP($A42,'Non-energy Multiplier'!$A$1:$AQ$44,COLUMN('Non-energy Multiplier'!F$1),0)</f>
        <v>999345607951119.5</v>
      </c>
      <c r="G42" s="136">
        <f>$C42*VLOOKUP($A42,'Non-energy Multiplier'!$A$1:$AQ$44,COLUMN('Non-energy Multiplier'!G$1),0)</f>
        <v>1110964966612408.4</v>
      </c>
      <c r="H42" s="136">
        <f>$C42*VLOOKUP($A42,'Non-energy Multiplier'!$A$1:$AQ$44,COLUMN('Non-energy Multiplier'!H$1),0)</f>
        <v>1259401715588506.3</v>
      </c>
      <c r="I42" s="136">
        <f>$C42*VLOOKUP($A42,'Non-energy Multiplier'!$A$1:$AQ$44,COLUMN('Non-energy Multiplier'!I$1),0)</f>
        <v>1406997444253821.3</v>
      </c>
      <c r="J42" s="136">
        <f>$C42*VLOOKUP($A42,'Non-energy Multiplier'!$A$1:$AQ$44,COLUMN('Non-energy Multiplier'!J$1),0)</f>
        <v>1543819609090006.5</v>
      </c>
      <c r="K42" s="136">
        <f>$C42*VLOOKUP($A42,'Non-energy Multiplier'!$A$1:$AQ$44,COLUMN('Non-energy Multiplier'!K$1),0)</f>
        <v>1670759472274851.3</v>
      </c>
      <c r="L42" s="136">
        <f>$C42*VLOOKUP($A42,'Non-energy Multiplier'!$A$1:$AQ$44,COLUMN('Non-energy Multiplier'!L$1),0)</f>
        <v>1790957847693067.8</v>
      </c>
      <c r="M42" s="136">
        <f>$C42*VLOOKUP($A42,'Non-energy Multiplier'!$A$1:$AQ$44,COLUMN('Non-energy Multiplier'!M$1),0)</f>
        <v>1909636769542960.3</v>
      </c>
      <c r="N42" s="136">
        <f>$C42*VLOOKUP($A42,'Non-energy Multiplier'!$A$1:$AQ$44,COLUMN('Non-energy Multiplier'!N$1),0)</f>
        <v>2032537946567478</v>
      </c>
      <c r="O42" s="136">
        <f>$C42*VLOOKUP($A42,'Non-energy Multiplier'!$A$1:$AQ$44,COLUMN('Non-energy Multiplier'!O$1),0)</f>
        <v>2160886546111947</v>
      </c>
      <c r="P42" s="136">
        <f>$C42*VLOOKUP($A42,'Non-energy Multiplier'!$A$1:$AQ$44,COLUMN('Non-energy Multiplier'!P$1),0)</f>
        <v>2294574678099941</v>
      </c>
      <c r="Q42" s="136">
        <f>$C42*VLOOKUP($A42,'Non-energy Multiplier'!$A$1:$AQ$44,COLUMN('Non-energy Multiplier'!Q$1),0)</f>
        <v>2433441299679325.5</v>
      </c>
      <c r="R42" s="136">
        <f>$C42*VLOOKUP($A42,'Non-energy Multiplier'!$A$1:$AQ$44,COLUMN('Non-energy Multiplier'!R$1),0)</f>
        <v>2577267624444836.5</v>
      </c>
      <c r="S42" s="136">
        <f>$C42*VLOOKUP($A42,'Non-energy Multiplier'!$A$1:$AQ$44,COLUMN('Non-energy Multiplier'!S$1),0)</f>
        <v>2725770996447549</v>
      </c>
      <c r="T42" s="136">
        <f>$C42*VLOOKUP($A42,'Non-energy Multiplier'!$A$1:$AQ$44,COLUMN('Non-energy Multiplier'!T$1),0)</f>
        <v>2878594788159248</v>
      </c>
      <c r="U42" s="136">
        <f>$C42*VLOOKUP($A42,'Non-energy Multiplier'!$A$1:$AQ$44,COLUMN('Non-energy Multiplier'!U$1),0)</f>
        <v>3035308653708274.5</v>
      </c>
      <c r="V42" s="136">
        <f>$C42*VLOOKUP($A42,'Non-energy Multiplier'!$A$1:$AQ$44,COLUMN('Non-energy Multiplier'!V$1),0)</f>
        <v>3195406969759319</v>
      </c>
      <c r="W42" s="136">
        <f>$C42*VLOOKUP($A42,'Non-energy Multiplier'!$A$1:$AQ$44,COLUMN('Non-energy Multiplier'!W$1),0)</f>
        <v>3358306460180582.5</v>
      </c>
      <c r="X42" s="136">
        <f>$C42*VLOOKUP($A42,'Non-energy Multiplier'!$A$1:$AQ$44,COLUMN('Non-energy Multiplier'!X$1),0)</f>
        <v>3523344721671179.5</v>
      </c>
      <c r="Y42" s="136">
        <f>$C42*VLOOKUP($A42,'Non-energy Multiplier'!$A$1:$AQ$44,COLUMN('Non-energy Multiplier'!Y$1),0)</f>
        <v>3689779796113229.5</v>
      </c>
      <c r="Z42" s="136">
        <f>$C42*VLOOKUP($A42,'Non-energy Multiplier'!$A$1:$AQ$44,COLUMN('Non-energy Multiplier'!Z$1),0)</f>
        <v>3856790931752643</v>
      </c>
      <c r="AA42" s="136">
        <f>$C42*VLOOKUP($A42,'Non-energy Multiplier'!$A$1:$AQ$44,COLUMN('Non-energy Multiplier'!AA$1),0)</f>
        <v>4023480667253917</v>
      </c>
      <c r="AB42" s="136">
        <f>$C42*VLOOKUP($A42,'Non-energy Multiplier'!$A$1:$AQ$44,COLUMN('Non-energy Multiplier'!AB$1),0)</f>
        <v>4188878359776838</v>
      </c>
      <c r="AC42" s="136">
        <f>$C42*VLOOKUP($A42,'Non-energy Multiplier'!$A$1:$AQ$44,COLUMN('Non-energy Multiplier'!AC$1),0)</f>
        <v>4351945260146409.5</v>
      </c>
      <c r="AD42" s="136">
        <f>$C42*VLOOKUP($A42,'Non-energy Multiplier'!$A$1:$AQ$44,COLUMN('Non-energy Multiplier'!AD$1),0)</f>
        <v>4511581214721790</v>
      </c>
      <c r="AE42" s="136">
        <f>$C42*VLOOKUP($A42,'Non-energy Multiplier'!$A$1:$AQ$44,COLUMN('Non-energy Multiplier'!AE$1),0)</f>
        <v>4666633044669582</v>
      </c>
      <c r="AF42" s="136">
        <f>$C42*VLOOKUP($A42,'Non-energy Multiplier'!$A$1:$AQ$44,COLUMN('Non-energy Multiplier'!AF$1),0)</f>
        <v>4815904619154571</v>
      </c>
      <c r="AG42" s="136">
        <f>$C42*VLOOKUP($A42,'Non-energy Multiplier'!$A$1:$AQ$44,COLUMN('Non-energy Multiplier'!AG$1),0)</f>
        <v>4958168599839098</v>
      </c>
      <c r="AH42" s="136">
        <f>$C42*VLOOKUP($A42,'Non-energy Multiplier'!$A$1:$AQ$44,COLUMN('Non-energy Multiplier'!AH$1),0)</f>
        <v>5092179790627870</v>
      </c>
      <c r="AI42" s="136">
        <f>$C42*VLOOKUP($A42,'Non-energy Multiplier'!$A$1:$AQ$44,COLUMN('Non-energy Multiplier'!AI$1),0)</f>
        <v>5216689979655610</v>
      </c>
      <c r="AJ42" s="136">
        <f>$C42*VLOOKUP($A42,'Non-energy Multiplier'!$A$1:$AQ$44,COLUMN('Non-energy Multiplier'!AJ$1),0)</f>
        <v>5330464111187608</v>
      </c>
      <c r="AK42" s="136">
        <f>$C42*VLOOKUP($A42,'Non-energy Multiplier'!$A$1:$AQ$44,COLUMN('Non-energy Multiplier'!AK$1),0)</f>
        <v>5432297574730681</v>
      </c>
      <c r="AL42" s="136">
        <f>$C42*VLOOKUP($A42,'Non-energy Multiplier'!$A$1:$AQ$44,COLUMN('Non-energy Multiplier'!AL$1),0)</f>
        <v>5521034348795595</v>
      </c>
      <c r="AM42" s="136">
        <f>$C42*VLOOKUP($A42,'Non-energy Multiplier'!$A$1:$AQ$44,COLUMN('Non-energy Multiplier'!AM$1),0)</f>
        <v>5595585689161410</v>
      </c>
      <c r="AN42" s="136">
        <f>$C42*VLOOKUP($A42,'Non-energy Multiplier'!$A$1:$AQ$44,COLUMN('Non-energy Multiplier'!AN$1),0)</f>
        <v>5654949008052461</v>
      </c>
      <c r="AO42" s="136">
        <f>$C42*VLOOKUP($A42,'Non-energy Multiplier'!$A$1:$AQ$44,COLUMN('Non-energy Multiplier'!AO$1),0)</f>
        <v>5698226553309087</v>
      </c>
      <c r="AP42" s="136">
        <f>$C42*VLOOKUP($A42,'Non-energy Multiplier'!$A$1:$AQ$44,COLUMN('Non-energy Multiplier'!AP$1),0)</f>
        <v>5724643467371562</v>
      </c>
      <c r="AQ42" s="136">
        <f>$C42*VLOOKUP($A42,'Non-energy Multiplier'!$A$1:$AQ$44,COLUMN('Non-energy Multiplier'!AQ$1),0)</f>
        <v>5733564786570986</v>
      </c>
      <c r="AR42" s="136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6">
        <f>'Non-energy Use 2019'!H155</f>
        <v>0</v>
      </c>
      <c r="C43" s="136">
        <f>'Non-energy Use 2020'!H155</f>
        <v>0</v>
      </c>
      <c r="D43" s="136">
        <f>$C43*VLOOKUP($A43,'Non-energy Multiplier'!$A$1:$AQ$44,COLUMN('Non-energy Multiplier'!D$1),0)</f>
        <v>0</v>
      </c>
      <c r="E43" s="136">
        <f>$C43*VLOOKUP($A43,'Non-energy Multiplier'!$A$1:$AQ$44,COLUMN('Non-energy Multiplier'!E$1),0)</f>
        <v>0</v>
      </c>
      <c r="F43" s="136">
        <f>$C43*VLOOKUP($A43,'Non-energy Multiplier'!$A$1:$AQ$44,COLUMN('Non-energy Multiplier'!F$1),0)</f>
        <v>0</v>
      </c>
      <c r="G43" s="136">
        <f>$C43*VLOOKUP($A43,'Non-energy Multiplier'!$A$1:$AQ$44,COLUMN('Non-energy Multiplier'!G$1),0)</f>
        <v>0</v>
      </c>
      <c r="H43" s="136">
        <f>$C43*VLOOKUP($A43,'Non-energy Multiplier'!$A$1:$AQ$44,COLUMN('Non-energy Multiplier'!H$1),0)</f>
        <v>0</v>
      </c>
      <c r="I43" s="136">
        <f>$C43*VLOOKUP($A43,'Non-energy Multiplier'!$A$1:$AQ$44,COLUMN('Non-energy Multiplier'!I$1),0)</f>
        <v>0</v>
      </c>
      <c r="J43" s="136">
        <f>$C43*VLOOKUP($A43,'Non-energy Multiplier'!$A$1:$AQ$44,COLUMN('Non-energy Multiplier'!J$1),0)</f>
        <v>0</v>
      </c>
      <c r="K43" s="136">
        <f>$C43*VLOOKUP($A43,'Non-energy Multiplier'!$A$1:$AQ$44,COLUMN('Non-energy Multiplier'!K$1),0)</f>
        <v>0</v>
      </c>
      <c r="L43" s="136">
        <f>$C43*VLOOKUP($A43,'Non-energy Multiplier'!$A$1:$AQ$44,COLUMN('Non-energy Multiplier'!L$1),0)</f>
        <v>0</v>
      </c>
      <c r="M43" s="136">
        <f>$C43*VLOOKUP($A43,'Non-energy Multiplier'!$A$1:$AQ$44,COLUMN('Non-energy Multiplier'!M$1),0)</f>
        <v>0</v>
      </c>
      <c r="N43" s="136">
        <f>$C43*VLOOKUP($A43,'Non-energy Multiplier'!$A$1:$AQ$44,COLUMN('Non-energy Multiplier'!N$1),0)</f>
        <v>0</v>
      </c>
      <c r="O43" s="136">
        <f>$C43*VLOOKUP($A43,'Non-energy Multiplier'!$A$1:$AQ$44,COLUMN('Non-energy Multiplier'!O$1),0)</f>
        <v>0</v>
      </c>
      <c r="P43" s="136">
        <f>$C43*VLOOKUP($A43,'Non-energy Multiplier'!$A$1:$AQ$44,COLUMN('Non-energy Multiplier'!P$1),0)</f>
        <v>0</v>
      </c>
      <c r="Q43" s="136">
        <f>$C43*VLOOKUP($A43,'Non-energy Multiplier'!$A$1:$AQ$44,COLUMN('Non-energy Multiplier'!Q$1),0)</f>
        <v>0</v>
      </c>
      <c r="R43" s="136">
        <f>$C43*VLOOKUP($A43,'Non-energy Multiplier'!$A$1:$AQ$44,COLUMN('Non-energy Multiplier'!R$1),0)</f>
        <v>0</v>
      </c>
      <c r="S43" s="136">
        <f>$C43*VLOOKUP($A43,'Non-energy Multiplier'!$A$1:$AQ$44,COLUMN('Non-energy Multiplier'!S$1),0)</f>
        <v>0</v>
      </c>
      <c r="T43" s="136">
        <f>$C43*VLOOKUP($A43,'Non-energy Multiplier'!$A$1:$AQ$44,COLUMN('Non-energy Multiplier'!T$1),0)</f>
        <v>0</v>
      </c>
      <c r="U43" s="136">
        <f>$C43*VLOOKUP($A43,'Non-energy Multiplier'!$A$1:$AQ$44,COLUMN('Non-energy Multiplier'!U$1),0)</f>
        <v>0</v>
      </c>
      <c r="V43" s="136">
        <f>$C43*VLOOKUP($A43,'Non-energy Multiplier'!$A$1:$AQ$44,COLUMN('Non-energy Multiplier'!V$1),0)</f>
        <v>0</v>
      </c>
      <c r="W43" s="136">
        <f>$C43*VLOOKUP($A43,'Non-energy Multiplier'!$A$1:$AQ$44,COLUMN('Non-energy Multiplier'!W$1),0)</f>
        <v>0</v>
      </c>
      <c r="X43" s="136">
        <f>$C43*VLOOKUP($A43,'Non-energy Multiplier'!$A$1:$AQ$44,COLUMN('Non-energy Multiplier'!X$1),0)</f>
        <v>0</v>
      </c>
      <c r="Y43" s="136">
        <f>$C43*VLOOKUP($A43,'Non-energy Multiplier'!$A$1:$AQ$44,COLUMN('Non-energy Multiplier'!Y$1),0)</f>
        <v>0</v>
      </c>
      <c r="Z43" s="136">
        <f>$C43*VLOOKUP($A43,'Non-energy Multiplier'!$A$1:$AQ$44,COLUMN('Non-energy Multiplier'!Z$1),0)</f>
        <v>0</v>
      </c>
      <c r="AA43" s="136">
        <f>$C43*VLOOKUP($A43,'Non-energy Multiplier'!$A$1:$AQ$44,COLUMN('Non-energy Multiplier'!AA$1),0)</f>
        <v>0</v>
      </c>
      <c r="AB43" s="136">
        <f>$C43*VLOOKUP($A43,'Non-energy Multiplier'!$A$1:$AQ$44,COLUMN('Non-energy Multiplier'!AB$1),0)</f>
        <v>0</v>
      </c>
      <c r="AC43" s="136">
        <f>$C43*VLOOKUP($A43,'Non-energy Multiplier'!$A$1:$AQ$44,COLUMN('Non-energy Multiplier'!AC$1),0)</f>
        <v>0</v>
      </c>
      <c r="AD43" s="136">
        <f>$C43*VLOOKUP($A43,'Non-energy Multiplier'!$A$1:$AQ$44,COLUMN('Non-energy Multiplier'!AD$1),0)</f>
        <v>0</v>
      </c>
      <c r="AE43" s="136">
        <f>$C43*VLOOKUP($A43,'Non-energy Multiplier'!$A$1:$AQ$44,COLUMN('Non-energy Multiplier'!AE$1),0)</f>
        <v>0</v>
      </c>
      <c r="AF43" s="136">
        <f>$C43*VLOOKUP($A43,'Non-energy Multiplier'!$A$1:$AQ$44,COLUMN('Non-energy Multiplier'!AF$1),0)</f>
        <v>0</v>
      </c>
      <c r="AG43" s="136">
        <f>$C43*VLOOKUP($A43,'Non-energy Multiplier'!$A$1:$AQ$44,COLUMN('Non-energy Multiplier'!AG$1),0)</f>
        <v>0</v>
      </c>
      <c r="AH43" s="136">
        <f>$C43*VLOOKUP($A43,'Non-energy Multiplier'!$A$1:$AQ$44,COLUMN('Non-energy Multiplier'!AH$1),0)</f>
        <v>0</v>
      </c>
      <c r="AI43" s="136">
        <f>$C43*VLOOKUP($A43,'Non-energy Multiplier'!$A$1:$AQ$44,COLUMN('Non-energy Multiplier'!AI$1),0)</f>
        <v>0</v>
      </c>
      <c r="AJ43" s="136">
        <f>$C43*VLOOKUP($A43,'Non-energy Multiplier'!$A$1:$AQ$44,COLUMN('Non-energy Multiplier'!AJ$1),0)</f>
        <v>0</v>
      </c>
      <c r="AK43" s="136">
        <f>$C43*VLOOKUP($A43,'Non-energy Multiplier'!$A$1:$AQ$44,COLUMN('Non-energy Multiplier'!AK$1),0)</f>
        <v>0</v>
      </c>
      <c r="AL43" s="136">
        <f>$C43*VLOOKUP($A43,'Non-energy Multiplier'!$A$1:$AQ$44,COLUMN('Non-energy Multiplier'!AL$1),0)</f>
        <v>0</v>
      </c>
      <c r="AM43" s="136">
        <f>$C43*VLOOKUP($A43,'Non-energy Multiplier'!$A$1:$AQ$44,COLUMN('Non-energy Multiplier'!AM$1),0)</f>
        <v>0</v>
      </c>
      <c r="AN43" s="136">
        <f>$C43*VLOOKUP($A43,'Non-energy Multiplier'!$A$1:$AQ$44,COLUMN('Non-energy Multiplier'!AN$1),0)</f>
        <v>0</v>
      </c>
      <c r="AO43" s="136">
        <f>$C43*VLOOKUP($A43,'Non-energy Multiplier'!$A$1:$AQ$44,COLUMN('Non-energy Multiplier'!AO$1),0)</f>
        <v>0</v>
      </c>
      <c r="AP43" s="136">
        <f>$C43*VLOOKUP($A43,'Non-energy Multiplier'!$A$1:$AQ$44,COLUMN('Non-energy Multiplier'!AP$1),0)</f>
        <v>0</v>
      </c>
      <c r="AQ43" s="136">
        <f>$C43*VLOOKUP($A43,'Non-energy Multiplier'!$A$1:$AQ$44,COLUMN('Non-energy Multiplier'!AQ$1),0)</f>
        <v>0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24">
        <f>'Non-energy Use 2019'!H156</f>
        <v>0</v>
      </c>
      <c r="C44" s="224">
        <f>'Non-energy Use 2020'!H156</f>
        <v>0</v>
      </c>
      <c r="D44" s="224">
        <f>$C44*VLOOKUP($A44,'Non-energy Multiplier'!$A$1:$AQ$44,COLUMN('Non-energy Multiplier'!D$1),0)</f>
        <v>0</v>
      </c>
      <c r="E44" s="224">
        <f>$C44*VLOOKUP($A44,'Non-energy Multiplier'!$A$1:$AQ$44,COLUMN('Non-energy Multiplier'!E$1),0)</f>
        <v>0</v>
      </c>
      <c r="F44" s="224">
        <f>$C44*VLOOKUP($A44,'Non-energy Multiplier'!$A$1:$AQ$44,COLUMN('Non-energy Multiplier'!F$1),0)</f>
        <v>0</v>
      </c>
      <c r="G44" s="224">
        <f>$C44*VLOOKUP($A44,'Non-energy Multiplier'!$A$1:$AQ$44,COLUMN('Non-energy Multiplier'!G$1),0)</f>
        <v>0</v>
      </c>
      <c r="H44" s="224">
        <f>$C44*VLOOKUP($A44,'Non-energy Multiplier'!$A$1:$AQ$44,COLUMN('Non-energy Multiplier'!H$1),0)</f>
        <v>0</v>
      </c>
      <c r="I44" s="224">
        <f>$C44*VLOOKUP($A44,'Non-energy Multiplier'!$A$1:$AQ$44,COLUMN('Non-energy Multiplier'!I$1),0)</f>
        <v>0</v>
      </c>
      <c r="J44" s="224">
        <f>$C44*VLOOKUP($A44,'Non-energy Multiplier'!$A$1:$AQ$44,COLUMN('Non-energy Multiplier'!J$1),0)</f>
        <v>0</v>
      </c>
      <c r="K44" s="224">
        <f>$C44*VLOOKUP($A44,'Non-energy Multiplier'!$A$1:$AQ$44,COLUMN('Non-energy Multiplier'!K$1),0)</f>
        <v>0</v>
      </c>
      <c r="L44" s="224">
        <f>$C44*VLOOKUP($A44,'Non-energy Multiplier'!$A$1:$AQ$44,COLUMN('Non-energy Multiplier'!L$1),0)</f>
        <v>0</v>
      </c>
      <c r="M44" s="224">
        <f>$C44*VLOOKUP($A44,'Non-energy Multiplier'!$A$1:$AQ$44,COLUMN('Non-energy Multiplier'!M$1),0)</f>
        <v>0</v>
      </c>
      <c r="N44" s="224">
        <f>$C44*VLOOKUP($A44,'Non-energy Multiplier'!$A$1:$AQ$44,COLUMN('Non-energy Multiplier'!N$1),0)</f>
        <v>0</v>
      </c>
      <c r="O44" s="224">
        <f>$C44*VLOOKUP($A44,'Non-energy Multiplier'!$A$1:$AQ$44,COLUMN('Non-energy Multiplier'!O$1),0)</f>
        <v>0</v>
      </c>
      <c r="P44" s="224">
        <f>$C44*VLOOKUP($A44,'Non-energy Multiplier'!$A$1:$AQ$44,COLUMN('Non-energy Multiplier'!P$1),0)</f>
        <v>0</v>
      </c>
      <c r="Q44" s="224">
        <f>$C44*VLOOKUP($A44,'Non-energy Multiplier'!$A$1:$AQ$44,COLUMN('Non-energy Multiplier'!Q$1),0)</f>
        <v>0</v>
      </c>
      <c r="R44" s="224">
        <f>$C44*VLOOKUP($A44,'Non-energy Multiplier'!$A$1:$AQ$44,COLUMN('Non-energy Multiplier'!R$1),0)</f>
        <v>0</v>
      </c>
      <c r="S44" s="224">
        <f>$C44*VLOOKUP($A44,'Non-energy Multiplier'!$A$1:$AQ$44,COLUMN('Non-energy Multiplier'!S$1),0)</f>
        <v>0</v>
      </c>
      <c r="T44" s="224">
        <f>$C44*VLOOKUP($A44,'Non-energy Multiplier'!$A$1:$AQ$44,COLUMN('Non-energy Multiplier'!T$1),0)</f>
        <v>0</v>
      </c>
      <c r="U44" s="224">
        <f>$C44*VLOOKUP($A44,'Non-energy Multiplier'!$A$1:$AQ$44,COLUMN('Non-energy Multiplier'!U$1),0)</f>
        <v>0</v>
      </c>
      <c r="V44" s="224">
        <f>$C44*VLOOKUP($A44,'Non-energy Multiplier'!$A$1:$AQ$44,COLUMN('Non-energy Multiplier'!V$1),0)</f>
        <v>0</v>
      </c>
      <c r="W44" s="224">
        <f>$C44*VLOOKUP($A44,'Non-energy Multiplier'!$A$1:$AQ$44,COLUMN('Non-energy Multiplier'!W$1),0)</f>
        <v>0</v>
      </c>
      <c r="X44" s="224">
        <f>$C44*VLOOKUP($A44,'Non-energy Multiplier'!$A$1:$AQ$44,COLUMN('Non-energy Multiplier'!X$1),0)</f>
        <v>0</v>
      </c>
      <c r="Y44" s="224">
        <f>$C44*VLOOKUP($A44,'Non-energy Multiplier'!$A$1:$AQ$44,COLUMN('Non-energy Multiplier'!Y$1),0)</f>
        <v>0</v>
      </c>
      <c r="Z44" s="224">
        <f>$C44*VLOOKUP($A44,'Non-energy Multiplier'!$A$1:$AQ$44,COLUMN('Non-energy Multiplier'!Z$1),0)</f>
        <v>0</v>
      </c>
      <c r="AA44" s="224">
        <f>$C44*VLOOKUP($A44,'Non-energy Multiplier'!$A$1:$AQ$44,COLUMN('Non-energy Multiplier'!AA$1),0)</f>
        <v>0</v>
      </c>
      <c r="AB44" s="224">
        <f>$C44*VLOOKUP($A44,'Non-energy Multiplier'!$A$1:$AQ$44,COLUMN('Non-energy Multiplier'!AB$1),0)</f>
        <v>0</v>
      </c>
      <c r="AC44" s="224">
        <f>$C44*VLOOKUP($A44,'Non-energy Multiplier'!$A$1:$AQ$44,COLUMN('Non-energy Multiplier'!AC$1),0)</f>
        <v>0</v>
      </c>
      <c r="AD44" s="224">
        <f>$C44*VLOOKUP($A44,'Non-energy Multiplier'!$A$1:$AQ$44,COLUMN('Non-energy Multiplier'!AD$1),0)</f>
        <v>0</v>
      </c>
      <c r="AE44" s="224">
        <f>$C44*VLOOKUP($A44,'Non-energy Multiplier'!$A$1:$AQ$44,COLUMN('Non-energy Multiplier'!AE$1),0)</f>
        <v>0</v>
      </c>
      <c r="AF44" s="224">
        <f>$C44*VLOOKUP($A44,'Non-energy Multiplier'!$A$1:$AQ$44,COLUMN('Non-energy Multiplier'!AF$1),0)</f>
        <v>0</v>
      </c>
      <c r="AG44" s="224">
        <f>$C44*VLOOKUP($A44,'Non-energy Multiplier'!$A$1:$AQ$44,COLUMN('Non-energy Multiplier'!AG$1),0)</f>
        <v>0</v>
      </c>
      <c r="AH44" s="224">
        <f>$C44*VLOOKUP($A44,'Non-energy Multiplier'!$A$1:$AQ$44,COLUMN('Non-energy Multiplier'!AH$1),0)</f>
        <v>0</v>
      </c>
      <c r="AI44" s="224">
        <f>$C44*VLOOKUP($A44,'Non-energy Multiplier'!$A$1:$AQ$44,COLUMN('Non-energy Multiplier'!AI$1),0)</f>
        <v>0</v>
      </c>
      <c r="AJ44" s="224">
        <f>$C44*VLOOKUP($A44,'Non-energy Multiplier'!$A$1:$AQ$44,COLUMN('Non-energy Multiplier'!AJ$1),0)</f>
        <v>0</v>
      </c>
      <c r="AK44" s="224">
        <f>$C44*VLOOKUP($A44,'Non-energy Multiplier'!$A$1:$AQ$44,COLUMN('Non-energy Multiplier'!AK$1),0)</f>
        <v>0</v>
      </c>
      <c r="AL44" s="224">
        <f>$C44*VLOOKUP($A44,'Non-energy Multiplier'!$A$1:$AQ$44,COLUMN('Non-energy Multiplier'!AL$1),0)</f>
        <v>0</v>
      </c>
      <c r="AM44" s="224">
        <f>$C44*VLOOKUP($A44,'Non-energy Multiplier'!$A$1:$AQ$44,COLUMN('Non-energy Multiplier'!AM$1),0)</f>
        <v>0</v>
      </c>
      <c r="AN44" s="224">
        <f>$C44*VLOOKUP($A44,'Non-energy Multiplier'!$A$1:$AQ$44,COLUMN('Non-energy Multiplier'!AN$1),0)</f>
        <v>0</v>
      </c>
      <c r="AO44" s="224">
        <f>$C44*VLOOKUP($A44,'Non-energy Multiplier'!$A$1:$AQ$44,COLUMN('Non-energy Multiplier'!AO$1),0)</f>
        <v>0</v>
      </c>
      <c r="AP44" s="224">
        <f>$C44*VLOOKUP($A44,'Non-energy Multiplier'!$A$1:$AQ$44,COLUMN('Non-energy Multiplier'!AP$1),0)</f>
        <v>0</v>
      </c>
      <c r="AQ44" s="224">
        <f>$C44*VLOOKUP($A44,'Non-energy Multiplier'!$A$1:$AQ$44,COLUMN('Non-energy Multiplier'!AQ$1),0)</f>
        <v>0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106" t="s">
        <v>339</v>
      </c>
      <c r="B50" s="233">
        <f t="shared" ref="B50:B74" si="0">SUMIFS(B$2:B$44,$AR$2:$AR$44,$A50)</f>
        <v>0</v>
      </c>
      <c r="C50" s="233">
        <f t="shared" ref="C50:AQ56" si="1">SUMIFS(C$2:C$44,$AR$2:$AR$44,$A50)</f>
        <v>0</v>
      </c>
      <c r="D50" s="233">
        <f t="shared" si="1"/>
        <v>0</v>
      </c>
      <c r="E50" s="233">
        <f t="shared" si="1"/>
        <v>0</v>
      </c>
      <c r="F50" s="233">
        <f t="shared" si="1"/>
        <v>0</v>
      </c>
      <c r="G50" s="233">
        <f t="shared" si="1"/>
        <v>0</v>
      </c>
      <c r="H50" s="233">
        <f t="shared" si="1"/>
        <v>0</v>
      </c>
      <c r="I50" s="233">
        <f t="shared" si="1"/>
        <v>0</v>
      </c>
      <c r="J50" s="233">
        <f t="shared" si="1"/>
        <v>0</v>
      </c>
      <c r="K50" s="233">
        <f t="shared" si="1"/>
        <v>0</v>
      </c>
      <c r="L50" s="233">
        <f t="shared" si="1"/>
        <v>0</v>
      </c>
      <c r="M50" s="233">
        <f t="shared" si="1"/>
        <v>0</v>
      </c>
      <c r="N50" s="233">
        <f t="shared" si="1"/>
        <v>0</v>
      </c>
      <c r="O50" s="233">
        <f t="shared" si="1"/>
        <v>0</v>
      </c>
      <c r="P50" s="233">
        <f t="shared" si="1"/>
        <v>0</v>
      </c>
      <c r="Q50" s="233">
        <f t="shared" si="1"/>
        <v>0</v>
      </c>
      <c r="R50" s="233">
        <f t="shared" si="1"/>
        <v>0</v>
      </c>
      <c r="S50" s="233">
        <f t="shared" si="1"/>
        <v>0</v>
      </c>
      <c r="T50" s="233">
        <f t="shared" si="1"/>
        <v>0</v>
      </c>
      <c r="U50" s="233">
        <f t="shared" si="1"/>
        <v>0</v>
      </c>
      <c r="V50" s="233">
        <f t="shared" si="1"/>
        <v>0</v>
      </c>
      <c r="W50" s="233">
        <f t="shared" si="1"/>
        <v>0</v>
      </c>
      <c r="X50" s="233">
        <f t="shared" si="1"/>
        <v>0</v>
      </c>
      <c r="Y50" s="233">
        <f t="shared" si="1"/>
        <v>0</v>
      </c>
      <c r="Z50" s="233">
        <f t="shared" si="1"/>
        <v>0</v>
      </c>
      <c r="AA50" s="233">
        <f t="shared" si="1"/>
        <v>0</v>
      </c>
      <c r="AB50" s="233">
        <f t="shared" si="1"/>
        <v>0</v>
      </c>
      <c r="AC50" s="233">
        <f t="shared" si="1"/>
        <v>0</v>
      </c>
      <c r="AD50" s="233">
        <f t="shared" si="1"/>
        <v>0</v>
      </c>
      <c r="AE50" s="233">
        <f t="shared" si="1"/>
        <v>0</v>
      </c>
      <c r="AF50" s="233">
        <f t="shared" si="1"/>
        <v>0</v>
      </c>
      <c r="AG50" s="233">
        <f t="shared" si="1"/>
        <v>0</v>
      </c>
      <c r="AH50" s="233">
        <f t="shared" si="1"/>
        <v>0</v>
      </c>
      <c r="AI50" s="233">
        <f t="shared" si="1"/>
        <v>0</v>
      </c>
      <c r="AJ50" s="233">
        <f t="shared" si="1"/>
        <v>0</v>
      </c>
      <c r="AK50" s="233">
        <f t="shared" si="1"/>
        <v>0</v>
      </c>
      <c r="AL50" s="233">
        <f t="shared" si="1"/>
        <v>0</v>
      </c>
      <c r="AM50" s="233">
        <f t="shared" si="1"/>
        <v>0</v>
      </c>
      <c r="AN50" s="233">
        <f t="shared" si="1"/>
        <v>0</v>
      </c>
      <c r="AO50" s="233">
        <f t="shared" si="1"/>
        <v>0</v>
      </c>
      <c r="AP50" s="233">
        <f t="shared" si="1"/>
        <v>0</v>
      </c>
      <c r="AQ50" s="233">
        <f t="shared" si="1"/>
        <v>0</v>
      </c>
    </row>
    <row r="51" spans="1:43" x14ac:dyDescent="0.2">
      <c r="A51" s="107" t="s">
        <v>125</v>
      </c>
      <c r="B51" s="136">
        <f t="shared" si="0"/>
        <v>0</v>
      </c>
      <c r="C51" s="136">
        <f t="shared" si="1"/>
        <v>0</v>
      </c>
      <c r="D51" s="136">
        <f t="shared" si="1"/>
        <v>0</v>
      </c>
      <c r="E51" s="136">
        <f t="shared" si="1"/>
        <v>0</v>
      </c>
      <c r="F51" s="136">
        <f t="shared" si="1"/>
        <v>0</v>
      </c>
      <c r="G51" s="136">
        <f t="shared" si="1"/>
        <v>0</v>
      </c>
      <c r="H51" s="136">
        <f t="shared" si="1"/>
        <v>0</v>
      </c>
      <c r="I51" s="136">
        <f t="shared" si="1"/>
        <v>0</v>
      </c>
      <c r="J51" s="136">
        <f t="shared" si="1"/>
        <v>0</v>
      </c>
      <c r="K51" s="136">
        <f t="shared" si="1"/>
        <v>0</v>
      </c>
      <c r="L51" s="136">
        <f t="shared" si="1"/>
        <v>0</v>
      </c>
      <c r="M51" s="136">
        <f t="shared" si="1"/>
        <v>0</v>
      </c>
      <c r="N51" s="136">
        <f t="shared" si="1"/>
        <v>0</v>
      </c>
      <c r="O51" s="136">
        <f t="shared" si="1"/>
        <v>0</v>
      </c>
      <c r="P51" s="136">
        <f t="shared" si="1"/>
        <v>0</v>
      </c>
      <c r="Q51" s="136">
        <f t="shared" si="1"/>
        <v>0</v>
      </c>
      <c r="R51" s="136">
        <f t="shared" si="1"/>
        <v>0</v>
      </c>
      <c r="S51" s="136">
        <f t="shared" si="1"/>
        <v>0</v>
      </c>
      <c r="T51" s="136">
        <f t="shared" si="1"/>
        <v>0</v>
      </c>
      <c r="U51" s="136">
        <f t="shared" si="1"/>
        <v>0</v>
      </c>
      <c r="V51" s="136">
        <f t="shared" si="1"/>
        <v>0</v>
      </c>
      <c r="W51" s="136">
        <f t="shared" si="1"/>
        <v>0</v>
      </c>
      <c r="X51" s="136">
        <f t="shared" si="1"/>
        <v>0</v>
      </c>
      <c r="Y51" s="136">
        <f t="shared" si="1"/>
        <v>0</v>
      </c>
      <c r="Z51" s="136">
        <f t="shared" si="1"/>
        <v>0</v>
      </c>
      <c r="AA51" s="136">
        <f t="shared" si="1"/>
        <v>0</v>
      </c>
      <c r="AB51" s="136">
        <f t="shared" si="1"/>
        <v>0</v>
      </c>
      <c r="AC51" s="136">
        <f t="shared" si="1"/>
        <v>0</v>
      </c>
      <c r="AD51" s="136">
        <f t="shared" si="1"/>
        <v>0</v>
      </c>
      <c r="AE51" s="136">
        <f t="shared" si="1"/>
        <v>0</v>
      </c>
      <c r="AF51" s="136">
        <f t="shared" si="1"/>
        <v>0</v>
      </c>
      <c r="AG51" s="136">
        <f t="shared" si="1"/>
        <v>0</v>
      </c>
      <c r="AH51" s="136">
        <f t="shared" si="1"/>
        <v>0</v>
      </c>
      <c r="AI51" s="136">
        <f t="shared" si="1"/>
        <v>0</v>
      </c>
      <c r="AJ51" s="136">
        <f t="shared" si="1"/>
        <v>0</v>
      </c>
      <c r="AK51" s="136">
        <f t="shared" si="1"/>
        <v>0</v>
      </c>
      <c r="AL51" s="136">
        <f t="shared" si="1"/>
        <v>0</v>
      </c>
      <c r="AM51" s="136">
        <f t="shared" si="1"/>
        <v>0</v>
      </c>
      <c r="AN51" s="136">
        <f t="shared" si="1"/>
        <v>0</v>
      </c>
      <c r="AO51" s="136">
        <f t="shared" si="1"/>
        <v>0</v>
      </c>
      <c r="AP51" s="136">
        <f t="shared" si="1"/>
        <v>0</v>
      </c>
      <c r="AQ51" s="136">
        <f t="shared" si="1"/>
        <v>0</v>
      </c>
    </row>
    <row r="52" spans="1:43" x14ac:dyDescent="0.2">
      <c r="A52" s="107" t="s">
        <v>126</v>
      </c>
      <c r="B52" s="136">
        <f t="shared" si="0"/>
        <v>0</v>
      </c>
      <c r="C52" s="136">
        <f t="shared" si="1"/>
        <v>0</v>
      </c>
      <c r="D52" s="136">
        <f t="shared" si="1"/>
        <v>0</v>
      </c>
      <c r="E52" s="136">
        <f t="shared" si="1"/>
        <v>0</v>
      </c>
      <c r="F52" s="136">
        <f t="shared" si="1"/>
        <v>0</v>
      </c>
      <c r="G52" s="136">
        <f t="shared" si="1"/>
        <v>0</v>
      </c>
      <c r="H52" s="136">
        <f t="shared" si="1"/>
        <v>0</v>
      </c>
      <c r="I52" s="136">
        <f t="shared" si="1"/>
        <v>0</v>
      </c>
      <c r="J52" s="136">
        <f t="shared" si="1"/>
        <v>0</v>
      </c>
      <c r="K52" s="136">
        <f t="shared" si="1"/>
        <v>0</v>
      </c>
      <c r="L52" s="136">
        <f t="shared" si="1"/>
        <v>0</v>
      </c>
      <c r="M52" s="136">
        <f t="shared" si="1"/>
        <v>0</v>
      </c>
      <c r="N52" s="136">
        <f t="shared" si="1"/>
        <v>0</v>
      </c>
      <c r="O52" s="136">
        <f t="shared" si="1"/>
        <v>0</v>
      </c>
      <c r="P52" s="136">
        <f t="shared" si="1"/>
        <v>0</v>
      </c>
      <c r="Q52" s="136">
        <f t="shared" si="1"/>
        <v>0</v>
      </c>
      <c r="R52" s="136">
        <f t="shared" si="1"/>
        <v>0</v>
      </c>
      <c r="S52" s="136">
        <f t="shared" si="1"/>
        <v>0</v>
      </c>
      <c r="T52" s="136">
        <f t="shared" si="1"/>
        <v>0</v>
      </c>
      <c r="U52" s="136">
        <f t="shared" si="1"/>
        <v>0</v>
      </c>
      <c r="V52" s="136">
        <f t="shared" si="1"/>
        <v>0</v>
      </c>
      <c r="W52" s="136">
        <f t="shared" si="1"/>
        <v>0</v>
      </c>
      <c r="X52" s="136">
        <f t="shared" si="1"/>
        <v>0</v>
      </c>
      <c r="Y52" s="136">
        <f t="shared" si="1"/>
        <v>0</v>
      </c>
      <c r="Z52" s="136">
        <f t="shared" si="1"/>
        <v>0</v>
      </c>
      <c r="AA52" s="136">
        <f t="shared" si="1"/>
        <v>0</v>
      </c>
      <c r="AB52" s="136">
        <f t="shared" si="1"/>
        <v>0</v>
      </c>
      <c r="AC52" s="136">
        <f t="shared" si="1"/>
        <v>0</v>
      </c>
      <c r="AD52" s="136">
        <f t="shared" si="1"/>
        <v>0</v>
      </c>
      <c r="AE52" s="136">
        <f t="shared" si="1"/>
        <v>0</v>
      </c>
      <c r="AF52" s="136">
        <f t="shared" si="1"/>
        <v>0</v>
      </c>
      <c r="AG52" s="136">
        <f t="shared" si="1"/>
        <v>0</v>
      </c>
      <c r="AH52" s="136">
        <f t="shared" si="1"/>
        <v>0</v>
      </c>
      <c r="AI52" s="136">
        <f t="shared" si="1"/>
        <v>0</v>
      </c>
      <c r="AJ52" s="136">
        <f t="shared" si="1"/>
        <v>0</v>
      </c>
      <c r="AK52" s="136">
        <f t="shared" si="1"/>
        <v>0</v>
      </c>
      <c r="AL52" s="136">
        <f t="shared" si="1"/>
        <v>0</v>
      </c>
      <c r="AM52" s="136">
        <f t="shared" si="1"/>
        <v>0</v>
      </c>
      <c r="AN52" s="136">
        <f t="shared" si="1"/>
        <v>0</v>
      </c>
      <c r="AO52" s="136">
        <f t="shared" si="1"/>
        <v>0</v>
      </c>
      <c r="AP52" s="136">
        <f t="shared" si="1"/>
        <v>0</v>
      </c>
      <c r="AQ52" s="136">
        <f t="shared" si="1"/>
        <v>0</v>
      </c>
    </row>
    <row r="53" spans="1:43" x14ac:dyDescent="0.2">
      <c r="A53" s="107" t="s">
        <v>127</v>
      </c>
      <c r="B53" s="136">
        <f t="shared" si="0"/>
        <v>0</v>
      </c>
      <c r="C53" s="136">
        <f t="shared" si="1"/>
        <v>0</v>
      </c>
      <c r="D53" s="136">
        <f t="shared" si="1"/>
        <v>0</v>
      </c>
      <c r="E53" s="136">
        <f t="shared" si="1"/>
        <v>0</v>
      </c>
      <c r="F53" s="136">
        <f t="shared" si="1"/>
        <v>0</v>
      </c>
      <c r="G53" s="136">
        <f t="shared" si="1"/>
        <v>0</v>
      </c>
      <c r="H53" s="136">
        <f t="shared" si="1"/>
        <v>0</v>
      </c>
      <c r="I53" s="136">
        <f t="shared" si="1"/>
        <v>0</v>
      </c>
      <c r="J53" s="136">
        <f t="shared" si="1"/>
        <v>0</v>
      </c>
      <c r="K53" s="136">
        <f t="shared" si="1"/>
        <v>0</v>
      </c>
      <c r="L53" s="136">
        <f t="shared" si="1"/>
        <v>0</v>
      </c>
      <c r="M53" s="136">
        <f t="shared" si="1"/>
        <v>0</v>
      </c>
      <c r="N53" s="136">
        <f t="shared" si="1"/>
        <v>0</v>
      </c>
      <c r="O53" s="136">
        <f t="shared" si="1"/>
        <v>0</v>
      </c>
      <c r="P53" s="136">
        <f t="shared" si="1"/>
        <v>0</v>
      </c>
      <c r="Q53" s="136">
        <f t="shared" si="1"/>
        <v>0</v>
      </c>
      <c r="R53" s="136">
        <f t="shared" si="1"/>
        <v>0</v>
      </c>
      <c r="S53" s="136">
        <f t="shared" si="1"/>
        <v>0</v>
      </c>
      <c r="T53" s="136">
        <f t="shared" si="1"/>
        <v>0</v>
      </c>
      <c r="U53" s="136">
        <f t="shared" si="1"/>
        <v>0</v>
      </c>
      <c r="V53" s="136">
        <f t="shared" si="1"/>
        <v>0</v>
      </c>
      <c r="W53" s="136">
        <f t="shared" si="1"/>
        <v>0</v>
      </c>
      <c r="X53" s="136">
        <f t="shared" si="1"/>
        <v>0</v>
      </c>
      <c r="Y53" s="136">
        <f t="shared" si="1"/>
        <v>0</v>
      </c>
      <c r="Z53" s="136">
        <f t="shared" si="1"/>
        <v>0</v>
      </c>
      <c r="AA53" s="136">
        <f t="shared" si="1"/>
        <v>0</v>
      </c>
      <c r="AB53" s="136">
        <f t="shared" si="1"/>
        <v>0</v>
      </c>
      <c r="AC53" s="136">
        <f t="shared" si="1"/>
        <v>0</v>
      </c>
      <c r="AD53" s="136">
        <f t="shared" si="1"/>
        <v>0</v>
      </c>
      <c r="AE53" s="136">
        <f t="shared" si="1"/>
        <v>0</v>
      </c>
      <c r="AF53" s="136">
        <f t="shared" si="1"/>
        <v>0</v>
      </c>
      <c r="AG53" s="136">
        <f t="shared" si="1"/>
        <v>0</v>
      </c>
      <c r="AH53" s="136">
        <f t="shared" si="1"/>
        <v>0</v>
      </c>
      <c r="AI53" s="136">
        <f t="shared" si="1"/>
        <v>0</v>
      </c>
      <c r="AJ53" s="136">
        <f t="shared" si="1"/>
        <v>0</v>
      </c>
      <c r="AK53" s="136">
        <f t="shared" si="1"/>
        <v>0</v>
      </c>
      <c r="AL53" s="136">
        <f t="shared" si="1"/>
        <v>0</v>
      </c>
      <c r="AM53" s="136">
        <f t="shared" si="1"/>
        <v>0</v>
      </c>
      <c r="AN53" s="136">
        <f t="shared" si="1"/>
        <v>0</v>
      </c>
      <c r="AO53" s="136">
        <f t="shared" si="1"/>
        <v>0</v>
      </c>
      <c r="AP53" s="136">
        <f t="shared" si="1"/>
        <v>0</v>
      </c>
      <c r="AQ53" s="136">
        <f t="shared" si="1"/>
        <v>0</v>
      </c>
    </row>
    <row r="54" spans="1:43" x14ac:dyDescent="0.2">
      <c r="A54" s="107" t="s">
        <v>128</v>
      </c>
      <c r="B54" s="136">
        <f t="shared" si="0"/>
        <v>0</v>
      </c>
      <c r="C54" s="136">
        <f t="shared" si="1"/>
        <v>0</v>
      </c>
      <c r="D54" s="136">
        <f t="shared" si="1"/>
        <v>0</v>
      </c>
      <c r="E54" s="136">
        <f t="shared" si="1"/>
        <v>0</v>
      </c>
      <c r="F54" s="136">
        <f t="shared" si="1"/>
        <v>0</v>
      </c>
      <c r="G54" s="136">
        <f t="shared" si="1"/>
        <v>0</v>
      </c>
      <c r="H54" s="136">
        <f t="shared" si="1"/>
        <v>0</v>
      </c>
      <c r="I54" s="136">
        <f t="shared" si="1"/>
        <v>0</v>
      </c>
      <c r="J54" s="136">
        <f t="shared" si="1"/>
        <v>0</v>
      </c>
      <c r="K54" s="136">
        <f t="shared" si="1"/>
        <v>0</v>
      </c>
      <c r="L54" s="136">
        <f t="shared" si="1"/>
        <v>0</v>
      </c>
      <c r="M54" s="136">
        <f t="shared" si="1"/>
        <v>0</v>
      </c>
      <c r="N54" s="136">
        <f t="shared" si="1"/>
        <v>0</v>
      </c>
      <c r="O54" s="136">
        <f t="shared" si="1"/>
        <v>0</v>
      </c>
      <c r="P54" s="136">
        <f t="shared" si="1"/>
        <v>0</v>
      </c>
      <c r="Q54" s="136">
        <f t="shared" si="1"/>
        <v>0</v>
      </c>
      <c r="R54" s="136">
        <f t="shared" si="1"/>
        <v>0</v>
      </c>
      <c r="S54" s="136">
        <f t="shared" si="1"/>
        <v>0</v>
      </c>
      <c r="T54" s="136">
        <f t="shared" si="1"/>
        <v>0</v>
      </c>
      <c r="U54" s="136">
        <f t="shared" si="1"/>
        <v>0</v>
      </c>
      <c r="V54" s="136">
        <f t="shared" si="1"/>
        <v>0</v>
      </c>
      <c r="W54" s="136">
        <f t="shared" si="1"/>
        <v>0</v>
      </c>
      <c r="X54" s="136">
        <f t="shared" si="1"/>
        <v>0</v>
      </c>
      <c r="Y54" s="136">
        <f t="shared" si="1"/>
        <v>0</v>
      </c>
      <c r="Z54" s="136">
        <f t="shared" si="1"/>
        <v>0</v>
      </c>
      <c r="AA54" s="136">
        <f t="shared" si="1"/>
        <v>0</v>
      </c>
      <c r="AB54" s="136">
        <f t="shared" si="1"/>
        <v>0</v>
      </c>
      <c r="AC54" s="136">
        <f t="shared" si="1"/>
        <v>0</v>
      </c>
      <c r="AD54" s="136">
        <f t="shared" si="1"/>
        <v>0</v>
      </c>
      <c r="AE54" s="136">
        <f t="shared" si="1"/>
        <v>0</v>
      </c>
      <c r="AF54" s="136">
        <f t="shared" si="1"/>
        <v>0</v>
      </c>
      <c r="AG54" s="136">
        <f t="shared" si="1"/>
        <v>0</v>
      </c>
      <c r="AH54" s="136">
        <f t="shared" si="1"/>
        <v>0</v>
      </c>
      <c r="AI54" s="136">
        <f t="shared" si="1"/>
        <v>0</v>
      </c>
      <c r="AJ54" s="136">
        <f t="shared" si="1"/>
        <v>0</v>
      </c>
      <c r="AK54" s="136">
        <f t="shared" si="1"/>
        <v>0</v>
      </c>
      <c r="AL54" s="136">
        <f t="shared" si="1"/>
        <v>0</v>
      </c>
      <c r="AM54" s="136">
        <f t="shared" si="1"/>
        <v>0</v>
      </c>
      <c r="AN54" s="136">
        <f t="shared" si="1"/>
        <v>0</v>
      </c>
      <c r="AO54" s="136">
        <f t="shared" si="1"/>
        <v>0</v>
      </c>
      <c r="AP54" s="136">
        <f t="shared" si="1"/>
        <v>0</v>
      </c>
      <c r="AQ54" s="136">
        <f t="shared" si="1"/>
        <v>0</v>
      </c>
    </row>
    <row r="55" spans="1:43" x14ac:dyDescent="0.2">
      <c r="A55" s="107" t="s">
        <v>129</v>
      </c>
      <c r="B55" s="136">
        <f t="shared" si="0"/>
        <v>0</v>
      </c>
      <c r="C55" s="136">
        <f t="shared" si="1"/>
        <v>0</v>
      </c>
      <c r="D55" s="136">
        <f t="shared" si="1"/>
        <v>0</v>
      </c>
      <c r="E55" s="136">
        <f t="shared" si="1"/>
        <v>0</v>
      </c>
      <c r="F55" s="136">
        <f t="shared" si="1"/>
        <v>0</v>
      </c>
      <c r="G55" s="136">
        <f t="shared" si="1"/>
        <v>0</v>
      </c>
      <c r="H55" s="136">
        <f t="shared" si="1"/>
        <v>0</v>
      </c>
      <c r="I55" s="136">
        <f t="shared" si="1"/>
        <v>0</v>
      </c>
      <c r="J55" s="136">
        <f t="shared" si="1"/>
        <v>0</v>
      </c>
      <c r="K55" s="136">
        <f t="shared" si="1"/>
        <v>0</v>
      </c>
      <c r="L55" s="136">
        <f t="shared" si="1"/>
        <v>0</v>
      </c>
      <c r="M55" s="136">
        <f t="shared" si="1"/>
        <v>0</v>
      </c>
      <c r="N55" s="136">
        <f t="shared" si="1"/>
        <v>0</v>
      </c>
      <c r="O55" s="136">
        <f t="shared" si="1"/>
        <v>0</v>
      </c>
      <c r="P55" s="136">
        <f t="shared" si="1"/>
        <v>0</v>
      </c>
      <c r="Q55" s="136">
        <f t="shared" si="1"/>
        <v>0</v>
      </c>
      <c r="R55" s="136">
        <f t="shared" si="1"/>
        <v>0</v>
      </c>
      <c r="S55" s="136">
        <f t="shared" si="1"/>
        <v>0</v>
      </c>
      <c r="T55" s="136">
        <f t="shared" si="1"/>
        <v>0</v>
      </c>
      <c r="U55" s="136">
        <f t="shared" si="1"/>
        <v>0</v>
      </c>
      <c r="V55" s="136">
        <f t="shared" si="1"/>
        <v>0</v>
      </c>
      <c r="W55" s="136">
        <f t="shared" si="1"/>
        <v>0</v>
      </c>
      <c r="X55" s="136">
        <f t="shared" si="1"/>
        <v>0</v>
      </c>
      <c r="Y55" s="136">
        <f t="shared" si="1"/>
        <v>0</v>
      </c>
      <c r="Z55" s="136">
        <f t="shared" si="1"/>
        <v>0</v>
      </c>
      <c r="AA55" s="136">
        <f t="shared" si="1"/>
        <v>0</v>
      </c>
      <c r="AB55" s="136">
        <f t="shared" si="1"/>
        <v>0</v>
      </c>
      <c r="AC55" s="136">
        <f t="shared" si="1"/>
        <v>0</v>
      </c>
      <c r="AD55" s="136">
        <f t="shared" si="1"/>
        <v>0</v>
      </c>
      <c r="AE55" s="136">
        <f t="shared" si="1"/>
        <v>0</v>
      </c>
      <c r="AF55" s="136">
        <f t="shared" si="1"/>
        <v>0</v>
      </c>
      <c r="AG55" s="136">
        <f t="shared" si="1"/>
        <v>0</v>
      </c>
      <c r="AH55" s="136">
        <f t="shared" si="1"/>
        <v>0</v>
      </c>
      <c r="AI55" s="136">
        <f t="shared" si="1"/>
        <v>0</v>
      </c>
      <c r="AJ55" s="136">
        <f t="shared" si="1"/>
        <v>0</v>
      </c>
      <c r="AK55" s="136">
        <f t="shared" si="1"/>
        <v>0</v>
      </c>
      <c r="AL55" s="136">
        <f t="shared" si="1"/>
        <v>0</v>
      </c>
      <c r="AM55" s="136">
        <f t="shared" si="1"/>
        <v>0</v>
      </c>
      <c r="AN55" s="136">
        <f t="shared" si="1"/>
        <v>0</v>
      </c>
      <c r="AO55" s="136">
        <f t="shared" si="1"/>
        <v>0</v>
      </c>
      <c r="AP55" s="136">
        <f t="shared" si="1"/>
        <v>0</v>
      </c>
      <c r="AQ55" s="136">
        <f t="shared" si="1"/>
        <v>0</v>
      </c>
    </row>
    <row r="56" spans="1:43" x14ac:dyDescent="0.2">
      <c r="A56" s="107" t="s">
        <v>130</v>
      </c>
      <c r="B56" s="136">
        <f t="shared" si="0"/>
        <v>0</v>
      </c>
      <c r="C56" s="136">
        <f t="shared" si="1"/>
        <v>0</v>
      </c>
      <c r="D56" s="136">
        <f t="shared" si="1"/>
        <v>0</v>
      </c>
      <c r="E56" s="136">
        <f t="shared" si="1"/>
        <v>0</v>
      </c>
      <c r="F56" s="136">
        <f t="shared" si="1"/>
        <v>0</v>
      </c>
      <c r="G56" s="136">
        <f t="shared" si="1"/>
        <v>0</v>
      </c>
      <c r="H56" s="136">
        <f t="shared" si="1"/>
        <v>0</v>
      </c>
      <c r="I56" s="136">
        <f t="shared" si="1"/>
        <v>0</v>
      </c>
      <c r="J56" s="136">
        <f t="shared" si="1"/>
        <v>0</v>
      </c>
      <c r="K56" s="136">
        <f t="shared" si="1"/>
        <v>0</v>
      </c>
      <c r="L56" s="136">
        <f t="shared" ref="L56:AQ63" si="2">SUMIFS(L$2:L$44,$AR$2:$AR$44,$A56)</f>
        <v>0</v>
      </c>
      <c r="M56" s="136">
        <f t="shared" si="2"/>
        <v>0</v>
      </c>
      <c r="N56" s="136">
        <f t="shared" si="2"/>
        <v>0</v>
      </c>
      <c r="O56" s="136">
        <f t="shared" si="2"/>
        <v>0</v>
      </c>
      <c r="P56" s="136">
        <f t="shared" si="2"/>
        <v>0</v>
      </c>
      <c r="Q56" s="136">
        <f t="shared" si="2"/>
        <v>0</v>
      </c>
      <c r="R56" s="136">
        <f t="shared" si="2"/>
        <v>0</v>
      </c>
      <c r="S56" s="136">
        <f t="shared" si="2"/>
        <v>0</v>
      </c>
      <c r="T56" s="136">
        <f t="shared" si="2"/>
        <v>0</v>
      </c>
      <c r="U56" s="136">
        <f t="shared" si="2"/>
        <v>0</v>
      </c>
      <c r="V56" s="136">
        <f t="shared" si="2"/>
        <v>0</v>
      </c>
      <c r="W56" s="136">
        <f t="shared" si="2"/>
        <v>0</v>
      </c>
      <c r="X56" s="136">
        <f t="shared" si="2"/>
        <v>0</v>
      </c>
      <c r="Y56" s="136">
        <f t="shared" si="2"/>
        <v>0</v>
      </c>
      <c r="Z56" s="136">
        <f t="shared" si="2"/>
        <v>0</v>
      </c>
      <c r="AA56" s="136">
        <f t="shared" si="2"/>
        <v>0</v>
      </c>
      <c r="AB56" s="136">
        <f t="shared" si="2"/>
        <v>0</v>
      </c>
      <c r="AC56" s="136">
        <f t="shared" si="2"/>
        <v>0</v>
      </c>
      <c r="AD56" s="136">
        <f t="shared" si="2"/>
        <v>0</v>
      </c>
      <c r="AE56" s="136">
        <f t="shared" si="2"/>
        <v>0</v>
      </c>
      <c r="AF56" s="136">
        <f t="shared" si="2"/>
        <v>0</v>
      </c>
      <c r="AG56" s="136">
        <f t="shared" si="2"/>
        <v>0</v>
      </c>
      <c r="AH56" s="136">
        <f t="shared" si="2"/>
        <v>0</v>
      </c>
      <c r="AI56" s="136">
        <f t="shared" si="2"/>
        <v>0</v>
      </c>
      <c r="AJ56" s="136">
        <f t="shared" si="2"/>
        <v>0</v>
      </c>
      <c r="AK56" s="136">
        <f t="shared" si="2"/>
        <v>0</v>
      </c>
      <c r="AL56" s="136">
        <f t="shared" si="2"/>
        <v>0</v>
      </c>
      <c r="AM56" s="136">
        <f t="shared" si="2"/>
        <v>0</v>
      </c>
      <c r="AN56" s="136">
        <f t="shared" si="2"/>
        <v>0</v>
      </c>
      <c r="AO56" s="136">
        <f t="shared" si="2"/>
        <v>0</v>
      </c>
      <c r="AP56" s="136">
        <f t="shared" si="2"/>
        <v>0</v>
      </c>
      <c r="AQ56" s="136">
        <f t="shared" si="2"/>
        <v>0</v>
      </c>
    </row>
    <row r="57" spans="1:43" x14ac:dyDescent="0.2">
      <c r="A57" s="107" t="s">
        <v>131</v>
      </c>
      <c r="B57" s="136">
        <f t="shared" si="0"/>
        <v>0</v>
      </c>
      <c r="C57" s="136">
        <f t="shared" ref="C57:AP68" si="3">SUMIFS(C$2:C$44,$AR$2:$AR$44,$A57)</f>
        <v>0</v>
      </c>
      <c r="D57" s="136">
        <f t="shared" si="3"/>
        <v>0</v>
      </c>
      <c r="E57" s="136">
        <f t="shared" si="3"/>
        <v>0</v>
      </c>
      <c r="F57" s="136">
        <f t="shared" si="3"/>
        <v>0</v>
      </c>
      <c r="G57" s="136">
        <f t="shared" si="3"/>
        <v>0</v>
      </c>
      <c r="H57" s="136">
        <f t="shared" si="3"/>
        <v>0</v>
      </c>
      <c r="I57" s="136">
        <f t="shared" si="3"/>
        <v>0</v>
      </c>
      <c r="J57" s="136">
        <f t="shared" si="3"/>
        <v>0</v>
      </c>
      <c r="K57" s="136">
        <f t="shared" si="3"/>
        <v>0</v>
      </c>
      <c r="L57" s="136">
        <f t="shared" si="2"/>
        <v>0</v>
      </c>
      <c r="M57" s="136">
        <f t="shared" si="2"/>
        <v>0</v>
      </c>
      <c r="N57" s="136">
        <f t="shared" si="2"/>
        <v>0</v>
      </c>
      <c r="O57" s="136">
        <f t="shared" si="2"/>
        <v>0</v>
      </c>
      <c r="P57" s="136">
        <f t="shared" si="2"/>
        <v>0</v>
      </c>
      <c r="Q57" s="136">
        <f t="shared" si="2"/>
        <v>0</v>
      </c>
      <c r="R57" s="136">
        <f t="shared" si="2"/>
        <v>0</v>
      </c>
      <c r="S57" s="136">
        <f t="shared" si="2"/>
        <v>0</v>
      </c>
      <c r="T57" s="136">
        <f t="shared" si="2"/>
        <v>0</v>
      </c>
      <c r="U57" s="136">
        <f t="shared" si="2"/>
        <v>0</v>
      </c>
      <c r="V57" s="136">
        <f t="shared" si="2"/>
        <v>0</v>
      </c>
      <c r="W57" s="136">
        <f t="shared" si="2"/>
        <v>0</v>
      </c>
      <c r="X57" s="136">
        <f t="shared" si="2"/>
        <v>0</v>
      </c>
      <c r="Y57" s="136">
        <f t="shared" si="2"/>
        <v>0</v>
      </c>
      <c r="Z57" s="136">
        <f t="shared" si="2"/>
        <v>0</v>
      </c>
      <c r="AA57" s="136">
        <f t="shared" si="2"/>
        <v>0</v>
      </c>
      <c r="AB57" s="136">
        <f t="shared" si="2"/>
        <v>0</v>
      </c>
      <c r="AC57" s="136">
        <f t="shared" si="2"/>
        <v>0</v>
      </c>
      <c r="AD57" s="136">
        <f t="shared" si="2"/>
        <v>0</v>
      </c>
      <c r="AE57" s="136">
        <f t="shared" si="2"/>
        <v>0</v>
      </c>
      <c r="AF57" s="136">
        <f t="shared" si="2"/>
        <v>0</v>
      </c>
      <c r="AG57" s="136">
        <f t="shared" si="2"/>
        <v>0</v>
      </c>
      <c r="AH57" s="136">
        <f t="shared" si="2"/>
        <v>0</v>
      </c>
      <c r="AI57" s="136">
        <f t="shared" si="2"/>
        <v>0</v>
      </c>
      <c r="AJ57" s="136">
        <f t="shared" si="2"/>
        <v>0</v>
      </c>
      <c r="AK57" s="136">
        <f t="shared" si="2"/>
        <v>0</v>
      </c>
      <c r="AL57" s="136">
        <f t="shared" si="2"/>
        <v>0</v>
      </c>
      <c r="AM57" s="136">
        <f t="shared" si="2"/>
        <v>0</v>
      </c>
      <c r="AN57" s="136">
        <f t="shared" si="2"/>
        <v>0</v>
      </c>
      <c r="AO57" s="136">
        <f t="shared" si="2"/>
        <v>0</v>
      </c>
      <c r="AP57" s="136">
        <f t="shared" si="2"/>
        <v>0</v>
      </c>
      <c r="AQ57" s="136">
        <f t="shared" si="2"/>
        <v>0</v>
      </c>
    </row>
    <row r="58" spans="1:43" x14ac:dyDescent="0.2">
      <c r="A58" s="107" t="s">
        <v>132</v>
      </c>
      <c r="B58" s="136">
        <f t="shared" si="0"/>
        <v>109108780828995.94</v>
      </c>
      <c r="C58" s="136">
        <f t="shared" si="3"/>
        <v>105972114177652.31</v>
      </c>
      <c r="D58" s="136">
        <f t="shared" si="3"/>
        <v>104361755859864.73</v>
      </c>
      <c r="E58" s="136">
        <f t="shared" si="3"/>
        <v>106385960698901.91</v>
      </c>
      <c r="F58" s="136">
        <f t="shared" si="3"/>
        <v>114817731554891.27</v>
      </c>
      <c r="G58" s="136">
        <f t="shared" si="3"/>
        <v>123249502410880.67</v>
      </c>
      <c r="H58" s="136">
        <f t="shared" si="3"/>
        <v>131681273266870.08</v>
      </c>
      <c r="I58" s="136">
        <f t="shared" si="3"/>
        <v>134607504042977.94</v>
      </c>
      <c r="J58" s="136">
        <f t="shared" si="3"/>
        <v>137533734819085.83</v>
      </c>
      <c r="K58" s="136">
        <f t="shared" si="3"/>
        <v>140459965595193.73</v>
      </c>
      <c r="L58" s="136">
        <f t="shared" si="2"/>
        <v>143386196371301.59</v>
      </c>
      <c r="M58" s="136">
        <f t="shared" si="2"/>
        <v>146312427147409.47</v>
      </c>
      <c r="N58" s="136">
        <f t="shared" si="2"/>
        <v>146521450911814.13</v>
      </c>
      <c r="O58" s="136">
        <f t="shared" si="2"/>
        <v>146730474676218.81</v>
      </c>
      <c r="P58" s="136">
        <f t="shared" si="2"/>
        <v>146939498440623.47</v>
      </c>
      <c r="Q58" s="136">
        <f t="shared" si="2"/>
        <v>147148522205028.19</v>
      </c>
      <c r="R58" s="136">
        <f t="shared" si="2"/>
        <v>147357545969432.84</v>
      </c>
      <c r="S58" s="136">
        <f t="shared" si="2"/>
        <v>145685417570588.09</v>
      </c>
      <c r="T58" s="136">
        <f t="shared" si="2"/>
        <v>144013289171743.38</v>
      </c>
      <c r="U58" s="136">
        <f t="shared" si="2"/>
        <v>142341160772898.63</v>
      </c>
      <c r="V58" s="136">
        <f t="shared" si="2"/>
        <v>140669032374053.84</v>
      </c>
      <c r="W58" s="136">
        <f t="shared" si="2"/>
        <v>138996903975209.14</v>
      </c>
      <c r="X58" s="136">
        <f t="shared" si="2"/>
        <v>135861650369793.44</v>
      </c>
      <c r="Y58" s="136">
        <f t="shared" si="2"/>
        <v>132726396764377.73</v>
      </c>
      <c r="Z58" s="136">
        <f t="shared" si="2"/>
        <v>129591143158962.06</v>
      </c>
      <c r="AA58" s="136">
        <f t="shared" si="2"/>
        <v>126455889553546.36</v>
      </c>
      <c r="AB58" s="136">
        <f t="shared" si="2"/>
        <v>123320635948130.69</v>
      </c>
      <c r="AC58" s="136">
        <f t="shared" si="2"/>
        <v>120185382342714.98</v>
      </c>
      <c r="AD58" s="136">
        <f t="shared" si="2"/>
        <v>117050128737299.28</v>
      </c>
      <c r="AE58" s="136">
        <f t="shared" si="2"/>
        <v>113914875131883.58</v>
      </c>
      <c r="AF58" s="136">
        <f t="shared" si="2"/>
        <v>110779621526467.88</v>
      </c>
      <c r="AG58" s="136">
        <f t="shared" si="2"/>
        <v>107644367921052.2</v>
      </c>
      <c r="AH58" s="136">
        <f t="shared" si="2"/>
        <v>104927142207411.84</v>
      </c>
      <c r="AI58" s="136">
        <f t="shared" si="2"/>
        <v>102209916493771.47</v>
      </c>
      <c r="AJ58" s="136">
        <f t="shared" si="2"/>
        <v>99492690780131.078</v>
      </c>
      <c r="AK58" s="136">
        <f t="shared" si="2"/>
        <v>96775465066490.703</v>
      </c>
      <c r="AL58" s="136">
        <f t="shared" si="2"/>
        <v>94058239352850.344</v>
      </c>
      <c r="AM58" s="136">
        <f t="shared" si="2"/>
        <v>91204518745650.172</v>
      </c>
      <c r="AN58" s="136">
        <f t="shared" si="2"/>
        <v>88350798138449.984</v>
      </c>
      <c r="AO58" s="136">
        <f t="shared" si="2"/>
        <v>85497077531249.797</v>
      </c>
      <c r="AP58" s="136">
        <f t="shared" si="2"/>
        <v>82643356924049.609</v>
      </c>
      <c r="AQ58" s="136">
        <f t="shared" si="2"/>
        <v>79789636316849.438</v>
      </c>
    </row>
    <row r="59" spans="1:43" x14ac:dyDescent="0.2">
      <c r="A59" s="107" t="s">
        <v>133</v>
      </c>
      <c r="B59" s="136">
        <f t="shared" si="0"/>
        <v>357773569048501.06</v>
      </c>
      <c r="C59" s="136">
        <f t="shared" si="3"/>
        <v>374366912614152.13</v>
      </c>
      <c r="D59" s="136">
        <f t="shared" si="3"/>
        <v>399402061955420.88</v>
      </c>
      <c r="E59" s="136">
        <f t="shared" si="3"/>
        <v>396138153227142.19</v>
      </c>
      <c r="F59" s="136">
        <f t="shared" si="3"/>
        <v>432628610264883.19</v>
      </c>
      <c r="G59" s="136">
        <f t="shared" si="3"/>
        <v>469119067302624.25</v>
      </c>
      <c r="H59" s="136">
        <f t="shared" si="3"/>
        <v>505609524340365.25</v>
      </c>
      <c r="I59" s="136">
        <f t="shared" si="3"/>
        <v>524023124348951.63</v>
      </c>
      <c r="J59" s="136">
        <f t="shared" si="3"/>
        <v>542436724357537.88</v>
      </c>
      <c r="K59" s="136">
        <f t="shared" si="3"/>
        <v>560850324366124.19</v>
      </c>
      <c r="L59" s="136">
        <f t="shared" si="2"/>
        <v>579263924374710.5</v>
      </c>
      <c r="M59" s="136">
        <f t="shared" si="2"/>
        <v>597677524383296.88</v>
      </c>
      <c r="N59" s="136">
        <f t="shared" si="2"/>
        <v>608252393938358</v>
      </c>
      <c r="O59" s="136">
        <f t="shared" si="2"/>
        <v>618827263493419.38</v>
      </c>
      <c r="P59" s="136">
        <f t="shared" si="2"/>
        <v>629402133048480.5</v>
      </c>
      <c r="Q59" s="136">
        <f t="shared" si="2"/>
        <v>639977002603541.75</v>
      </c>
      <c r="R59" s="136">
        <f t="shared" si="2"/>
        <v>650551872158603</v>
      </c>
      <c r="S59" s="136">
        <f t="shared" si="2"/>
        <v>656058951130064.25</v>
      </c>
      <c r="T59" s="136">
        <f t="shared" si="2"/>
        <v>661566030101525.5</v>
      </c>
      <c r="U59" s="136">
        <f t="shared" si="2"/>
        <v>667073109072986.75</v>
      </c>
      <c r="V59" s="136">
        <f t="shared" si="2"/>
        <v>672580188044448.13</v>
      </c>
      <c r="W59" s="136">
        <f t="shared" si="2"/>
        <v>678087267015909.25</v>
      </c>
      <c r="X59" s="136">
        <f t="shared" si="2"/>
        <v>680579230234322.5</v>
      </c>
      <c r="Y59" s="136">
        <f t="shared" si="2"/>
        <v>683071193452735.75</v>
      </c>
      <c r="Z59" s="136">
        <f t="shared" si="2"/>
        <v>685563156671149</v>
      </c>
      <c r="AA59" s="136">
        <f t="shared" si="2"/>
        <v>688055119889562.13</v>
      </c>
      <c r="AB59" s="136">
        <f t="shared" si="2"/>
        <v>690547083107975.38</v>
      </c>
      <c r="AC59" s="136">
        <f t="shared" si="2"/>
        <v>690450667864405.75</v>
      </c>
      <c r="AD59" s="136">
        <f t="shared" si="2"/>
        <v>690354252620836.25</v>
      </c>
      <c r="AE59" s="136">
        <f t="shared" si="2"/>
        <v>690257837377266.63</v>
      </c>
      <c r="AF59" s="136">
        <f t="shared" si="2"/>
        <v>690161422133697.13</v>
      </c>
      <c r="AG59" s="136">
        <f t="shared" si="2"/>
        <v>690065006890127.63</v>
      </c>
      <c r="AH59" s="136">
        <f t="shared" si="2"/>
        <v>687616972510500.5</v>
      </c>
      <c r="AI59" s="136">
        <f t="shared" si="2"/>
        <v>685168938130873.5</v>
      </c>
      <c r="AJ59" s="136">
        <f t="shared" si="2"/>
        <v>682720903751246.38</v>
      </c>
      <c r="AK59" s="136">
        <f t="shared" si="2"/>
        <v>680272869371619.25</v>
      </c>
      <c r="AL59" s="136">
        <f t="shared" si="2"/>
        <v>677824834991992.13</v>
      </c>
      <c r="AM59" s="136">
        <f t="shared" si="2"/>
        <v>674944643529501.5</v>
      </c>
      <c r="AN59" s="136">
        <f t="shared" si="2"/>
        <v>672064452067010.88</v>
      </c>
      <c r="AO59" s="136">
        <f t="shared" si="2"/>
        <v>669184260604520.25</v>
      </c>
      <c r="AP59" s="136">
        <f t="shared" si="2"/>
        <v>666304069142029.63</v>
      </c>
      <c r="AQ59" s="136">
        <f t="shared" si="2"/>
        <v>663423877679538.88</v>
      </c>
    </row>
    <row r="60" spans="1:43" x14ac:dyDescent="0.2">
      <c r="A60" s="107" t="s">
        <v>134</v>
      </c>
      <c r="B60" s="136">
        <f t="shared" si="0"/>
        <v>0</v>
      </c>
      <c r="C60" s="136">
        <f t="shared" si="3"/>
        <v>0</v>
      </c>
      <c r="D60" s="136">
        <f t="shared" si="3"/>
        <v>0</v>
      </c>
      <c r="E60" s="136">
        <f t="shared" si="3"/>
        <v>0</v>
      </c>
      <c r="F60" s="136">
        <f t="shared" si="3"/>
        <v>0</v>
      </c>
      <c r="G60" s="136">
        <f t="shared" si="3"/>
        <v>0</v>
      </c>
      <c r="H60" s="136">
        <f t="shared" si="3"/>
        <v>0</v>
      </c>
      <c r="I60" s="136">
        <f t="shared" si="3"/>
        <v>0</v>
      </c>
      <c r="J60" s="136">
        <f t="shared" si="3"/>
        <v>0</v>
      </c>
      <c r="K60" s="136">
        <f t="shared" si="3"/>
        <v>0</v>
      </c>
      <c r="L60" s="136">
        <f t="shared" si="2"/>
        <v>0</v>
      </c>
      <c r="M60" s="136">
        <f t="shared" si="2"/>
        <v>0</v>
      </c>
      <c r="N60" s="136">
        <f t="shared" si="2"/>
        <v>0</v>
      </c>
      <c r="O60" s="136">
        <f t="shared" si="2"/>
        <v>0</v>
      </c>
      <c r="P60" s="136">
        <f t="shared" si="2"/>
        <v>0</v>
      </c>
      <c r="Q60" s="136">
        <f t="shared" si="2"/>
        <v>0</v>
      </c>
      <c r="R60" s="136">
        <f t="shared" si="2"/>
        <v>0</v>
      </c>
      <c r="S60" s="136">
        <f t="shared" si="2"/>
        <v>0</v>
      </c>
      <c r="T60" s="136">
        <f t="shared" si="2"/>
        <v>0</v>
      </c>
      <c r="U60" s="136">
        <f t="shared" si="2"/>
        <v>0</v>
      </c>
      <c r="V60" s="136">
        <f t="shared" si="2"/>
        <v>0</v>
      </c>
      <c r="W60" s="136">
        <f t="shared" si="2"/>
        <v>0</v>
      </c>
      <c r="X60" s="136">
        <f t="shared" si="2"/>
        <v>0</v>
      </c>
      <c r="Y60" s="136">
        <f t="shared" si="2"/>
        <v>0</v>
      </c>
      <c r="Z60" s="136">
        <f t="shared" si="2"/>
        <v>0</v>
      </c>
      <c r="AA60" s="136">
        <f t="shared" si="2"/>
        <v>0</v>
      </c>
      <c r="AB60" s="136">
        <f t="shared" si="2"/>
        <v>0</v>
      </c>
      <c r="AC60" s="136">
        <f t="shared" si="2"/>
        <v>0</v>
      </c>
      <c r="AD60" s="136">
        <f t="shared" si="2"/>
        <v>0</v>
      </c>
      <c r="AE60" s="136">
        <f t="shared" si="2"/>
        <v>0</v>
      </c>
      <c r="AF60" s="136">
        <f t="shared" si="2"/>
        <v>0</v>
      </c>
      <c r="AG60" s="136">
        <f t="shared" si="2"/>
        <v>0</v>
      </c>
      <c r="AH60" s="136">
        <f t="shared" si="2"/>
        <v>0</v>
      </c>
      <c r="AI60" s="136">
        <f t="shared" si="2"/>
        <v>0</v>
      </c>
      <c r="AJ60" s="136">
        <f t="shared" si="2"/>
        <v>0</v>
      </c>
      <c r="AK60" s="136">
        <f t="shared" si="2"/>
        <v>0</v>
      </c>
      <c r="AL60" s="136">
        <f t="shared" si="2"/>
        <v>0</v>
      </c>
      <c r="AM60" s="136">
        <f t="shared" si="2"/>
        <v>0</v>
      </c>
      <c r="AN60" s="136">
        <f t="shared" si="2"/>
        <v>0</v>
      </c>
      <c r="AO60" s="136">
        <f t="shared" si="2"/>
        <v>0</v>
      </c>
      <c r="AP60" s="136">
        <f t="shared" si="2"/>
        <v>0</v>
      </c>
      <c r="AQ60" s="136">
        <f t="shared" si="2"/>
        <v>0</v>
      </c>
    </row>
    <row r="61" spans="1:43" x14ac:dyDescent="0.2">
      <c r="A61" s="107" t="s">
        <v>135</v>
      </c>
      <c r="B61" s="136">
        <f t="shared" si="0"/>
        <v>0</v>
      </c>
      <c r="C61" s="136">
        <f t="shared" si="3"/>
        <v>0</v>
      </c>
      <c r="D61" s="136">
        <f t="shared" si="3"/>
        <v>0</v>
      </c>
      <c r="E61" s="136">
        <f t="shared" si="3"/>
        <v>0</v>
      </c>
      <c r="F61" s="136">
        <f t="shared" si="3"/>
        <v>0</v>
      </c>
      <c r="G61" s="136">
        <f t="shared" si="3"/>
        <v>0</v>
      </c>
      <c r="H61" s="136">
        <f t="shared" si="3"/>
        <v>0</v>
      </c>
      <c r="I61" s="136">
        <f t="shared" si="3"/>
        <v>0</v>
      </c>
      <c r="J61" s="136">
        <f t="shared" si="3"/>
        <v>0</v>
      </c>
      <c r="K61" s="136">
        <f t="shared" si="3"/>
        <v>0</v>
      </c>
      <c r="L61" s="136">
        <f t="shared" si="2"/>
        <v>0</v>
      </c>
      <c r="M61" s="136">
        <f t="shared" si="2"/>
        <v>0</v>
      </c>
      <c r="N61" s="136">
        <f t="shared" si="2"/>
        <v>0</v>
      </c>
      <c r="O61" s="136">
        <f t="shared" si="2"/>
        <v>0</v>
      </c>
      <c r="P61" s="136">
        <f t="shared" si="2"/>
        <v>0</v>
      </c>
      <c r="Q61" s="136">
        <f t="shared" si="2"/>
        <v>0</v>
      </c>
      <c r="R61" s="136">
        <f t="shared" si="2"/>
        <v>0</v>
      </c>
      <c r="S61" s="136">
        <f t="shared" si="2"/>
        <v>0</v>
      </c>
      <c r="T61" s="136">
        <f t="shared" si="2"/>
        <v>0</v>
      </c>
      <c r="U61" s="136">
        <f t="shared" si="2"/>
        <v>0</v>
      </c>
      <c r="V61" s="136">
        <f t="shared" si="2"/>
        <v>0</v>
      </c>
      <c r="W61" s="136">
        <f t="shared" si="2"/>
        <v>0</v>
      </c>
      <c r="X61" s="136">
        <f t="shared" si="2"/>
        <v>0</v>
      </c>
      <c r="Y61" s="136">
        <f t="shared" si="2"/>
        <v>0</v>
      </c>
      <c r="Z61" s="136">
        <f t="shared" si="2"/>
        <v>0</v>
      </c>
      <c r="AA61" s="136">
        <f t="shared" si="2"/>
        <v>0</v>
      </c>
      <c r="AB61" s="136">
        <f t="shared" si="2"/>
        <v>0</v>
      </c>
      <c r="AC61" s="136">
        <f t="shared" si="2"/>
        <v>0</v>
      </c>
      <c r="AD61" s="136">
        <f t="shared" si="2"/>
        <v>0</v>
      </c>
      <c r="AE61" s="136">
        <f t="shared" si="2"/>
        <v>0</v>
      </c>
      <c r="AF61" s="136">
        <f t="shared" si="2"/>
        <v>0</v>
      </c>
      <c r="AG61" s="136">
        <f t="shared" si="2"/>
        <v>0</v>
      </c>
      <c r="AH61" s="136">
        <f t="shared" si="2"/>
        <v>0</v>
      </c>
      <c r="AI61" s="136">
        <f t="shared" si="2"/>
        <v>0</v>
      </c>
      <c r="AJ61" s="136">
        <f t="shared" si="2"/>
        <v>0</v>
      </c>
      <c r="AK61" s="136">
        <f t="shared" si="2"/>
        <v>0</v>
      </c>
      <c r="AL61" s="136">
        <f t="shared" si="2"/>
        <v>0</v>
      </c>
      <c r="AM61" s="136">
        <f t="shared" si="2"/>
        <v>0</v>
      </c>
      <c r="AN61" s="136">
        <f t="shared" si="2"/>
        <v>0</v>
      </c>
      <c r="AO61" s="136">
        <f t="shared" si="2"/>
        <v>0</v>
      </c>
      <c r="AP61" s="136">
        <f t="shared" si="2"/>
        <v>0</v>
      </c>
      <c r="AQ61" s="136">
        <f t="shared" si="2"/>
        <v>0</v>
      </c>
    </row>
    <row r="62" spans="1:43" x14ac:dyDescent="0.2">
      <c r="A62" s="107" t="s">
        <v>136</v>
      </c>
      <c r="B62" s="136">
        <f t="shared" si="0"/>
        <v>0</v>
      </c>
      <c r="C62" s="136">
        <f t="shared" si="3"/>
        <v>0</v>
      </c>
      <c r="D62" s="136">
        <f t="shared" si="3"/>
        <v>0</v>
      </c>
      <c r="E62" s="136">
        <f t="shared" si="3"/>
        <v>0</v>
      </c>
      <c r="F62" s="136">
        <f t="shared" si="3"/>
        <v>0</v>
      </c>
      <c r="G62" s="136">
        <f t="shared" si="3"/>
        <v>0</v>
      </c>
      <c r="H62" s="136">
        <f t="shared" si="3"/>
        <v>0</v>
      </c>
      <c r="I62" s="136">
        <f t="shared" si="3"/>
        <v>0</v>
      </c>
      <c r="J62" s="136">
        <f t="shared" si="3"/>
        <v>0</v>
      </c>
      <c r="K62" s="136">
        <f t="shared" si="3"/>
        <v>0</v>
      </c>
      <c r="L62" s="136">
        <f t="shared" si="2"/>
        <v>0</v>
      </c>
      <c r="M62" s="136">
        <f t="shared" si="2"/>
        <v>0</v>
      </c>
      <c r="N62" s="136">
        <f t="shared" si="2"/>
        <v>0</v>
      </c>
      <c r="O62" s="136">
        <f t="shared" si="2"/>
        <v>0</v>
      </c>
      <c r="P62" s="136">
        <f t="shared" si="2"/>
        <v>0</v>
      </c>
      <c r="Q62" s="136">
        <f t="shared" si="2"/>
        <v>0</v>
      </c>
      <c r="R62" s="136">
        <f t="shared" si="2"/>
        <v>0</v>
      </c>
      <c r="S62" s="136">
        <f t="shared" si="2"/>
        <v>0</v>
      </c>
      <c r="T62" s="136">
        <f t="shared" si="2"/>
        <v>0</v>
      </c>
      <c r="U62" s="136">
        <f t="shared" si="2"/>
        <v>0</v>
      </c>
      <c r="V62" s="136">
        <f t="shared" si="2"/>
        <v>0</v>
      </c>
      <c r="W62" s="136">
        <f t="shared" si="2"/>
        <v>0</v>
      </c>
      <c r="X62" s="136">
        <f t="shared" si="2"/>
        <v>0</v>
      </c>
      <c r="Y62" s="136">
        <f t="shared" si="2"/>
        <v>0</v>
      </c>
      <c r="Z62" s="136">
        <f t="shared" si="2"/>
        <v>0</v>
      </c>
      <c r="AA62" s="136">
        <f t="shared" si="2"/>
        <v>0</v>
      </c>
      <c r="AB62" s="136">
        <f t="shared" si="2"/>
        <v>0</v>
      </c>
      <c r="AC62" s="136">
        <f t="shared" si="2"/>
        <v>0</v>
      </c>
      <c r="AD62" s="136">
        <f t="shared" si="2"/>
        <v>0</v>
      </c>
      <c r="AE62" s="136">
        <f t="shared" si="2"/>
        <v>0</v>
      </c>
      <c r="AF62" s="136">
        <f t="shared" si="2"/>
        <v>0</v>
      </c>
      <c r="AG62" s="136">
        <f t="shared" si="2"/>
        <v>0</v>
      </c>
      <c r="AH62" s="136">
        <f t="shared" si="2"/>
        <v>0</v>
      </c>
      <c r="AI62" s="136">
        <f t="shared" si="2"/>
        <v>0</v>
      </c>
      <c r="AJ62" s="136">
        <f t="shared" si="2"/>
        <v>0</v>
      </c>
      <c r="AK62" s="136">
        <f t="shared" si="2"/>
        <v>0</v>
      </c>
      <c r="AL62" s="136">
        <f t="shared" si="2"/>
        <v>0</v>
      </c>
      <c r="AM62" s="136">
        <f t="shared" si="2"/>
        <v>0</v>
      </c>
      <c r="AN62" s="136">
        <f t="shared" si="2"/>
        <v>0</v>
      </c>
      <c r="AO62" s="136">
        <f t="shared" si="2"/>
        <v>0</v>
      </c>
      <c r="AP62" s="136">
        <f t="shared" si="2"/>
        <v>0</v>
      </c>
      <c r="AQ62" s="136">
        <f t="shared" si="2"/>
        <v>0</v>
      </c>
    </row>
    <row r="63" spans="1:43" x14ac:dyDescent="0.2">
      <c r="A63" s="107" t="s">
        <v>137</v>
      </c>
      <c r="B63" s="136">
        <f t="shared" si="0"/>
        <v>0</v>
      </c>
      <c r="C63" s="136">
        <f t="shared" si="3"/>
        <v>0</v>
      </c>
      <c r="D63" s="136">
        <f t="shared" si="3"/>
        <v>0</v>
      </c>
      <c r="E63" s="136">
        <f t="shared" si="3"/>
        <v>0</v>
      </c>
      <c r="F63" s="136">
        <f t="shared" si="3"/>
        <v>0</v>
      </c>
      <c r="G63" s="136">
        <f t="shared" si="3"/>
        <v>0</v>
      </c>
      <c r="H63" s="136">
        <f t="shared" si="3"/>
        <v>0</v>
      </c>
      <c r="I63" s="136">
        <f t="shared" si="3"/>
        <v>0</v>
      </c>
      <c r="J63" s="136">
        <f t="shared" si="3"/>
        <v>0</v>
      </c>
      <c r="K63" s="136">
        <f t="shared" si="3"/>
        <v>0</v>
      </c>
      <c r="L63" s="136">
        <f t="shared" si="2"/>
        <v>0</v>
      </c>
      <c r="M63" s="136">
        <f t="shared" si="2"/>
        <v>0</v>
      </c>
      <c r="N63" s="136">
        <f t="shared" si="2"/>
        <v>0</v>
      </c>
      <c r="O63" s="136">
        <f t="shared" si="2"/>
        <v>0</v>
      </c>
      <c r="P63" s="136">
        <f t="shared" si="2"/>
        <v>0</v>
      </c>
      <c r="Q63" s="136">
        <f t="shared" si="2"/>
        <v>0</v>
      </c>
      <c r="R63" s="136">
        <f t="shared" si="2"/>
        <v>0</v>
      </c>
      <c r="S63" s="136">
        <f t="shared" si="2"/>
        <v>0</v>
      </c>
      <c r="T63" s="136">
        <f t="shared" si="2"/>
        <v>0</v>
      </c>
      <c r="U63" s="136">
        <f t="shared" si="2"/>
        <v>0</v>
      </c>
      <c r="V63" s="136">
        <f t="shared" si="2"/>
        <v>0</v>
      </c>
      <c r="W63" s="136">
        <f t="shared" si="2"/>
        <v>0</v>
      </c>
      <c r="X63" s="136">
        <f t="shared" si="2"/>
        <v>0</v>
      </c>
      <c r="Y63" s="136">
        <f t="shared" si="2"/>
        <v>0</v>
      </c>
      <c r="Z63" s="136">
        <f t="shared" si="2"/>
        <v>0</v>
      </c>
      <c r="AA63" s="136">
        <f t="shared" si="2"/>
        <v>0</v>
      </c>
      <c r="AB63" s="136">
        <f t="shared" si="2"/>
        <v>0</v>
      </c>
      <c r="AC63" s="136">
        <f t="shared" si="2"/>
        <v>0</v>
      </c>
      <c r="AD63" s="136">
        <f t="shared" si="2"/>
        <v>0</v>
      </c>
      <c r="AE63" s="136">
        <f t="shared" si="2"/>
        <v>0</v>
      </c>
      <c r="AF63" s="136">
        <f t="shared" si="2"/>
        <v>0</v>
      </c>
      <c r="AG63" s="136">
        <f t="shared" si="2"/>
        <v>0</v>
      </c>
      <c r="AH63" s="136">
        <f t="shared" si="2"/>
        <v>0</v>
      </c>
      <c r="AI63" s="136">
        <f t="shared" si="2"/>
        <v>0</v>
      </c>
      <c r="AJ63" s="136">
        <f t="shared" si="2"/>
        <v>0</v>
      </c>
      <c r="AK63" s="136">
        <f t="shared" si="2"/>
        <v>0</v>
      </c>
      <c r="AL63" s="136">
        <f t="shared" si="2"/>
        <v>0</v>
      </c>
      <c r="AM63" s="136">
        <f t="shared" si="2"/>
        <v>0</v>
      </c>
      <c r="AN63" s="136">
        <f t="shared" si="2"/>
        <v>0</v>
      </c>
      <c r="AO63" s="136">
        <f t="shared" si="2"/>
        <v>0</v>
      </c>
      <c r="AP63" s="136">
        <f t="shared" si="2"/>
        <v>0</v>
      </c>
      <c r="AQ63" s="136">
        <f t="shared" ref="AQ63:AQ74" si="4">SUMIFS(AQ$2:AQ$44,$AR$2:$AR$44,$A63)</f>
        <v>0</v>
      </c>
    </row>
    <row r="64" spans="1:43" x14ac:dyDescent="0.2">
      <c r="A64" s="107" t="s">
        <v>138</v>
      </c>
      <c r="B64" s="136">
        <f t="shared" si="0"/>
        <v>0</v>
      </c>
      <c r="C64" s="136">
        <f t="shared" si="3"/>
        <v>0</v>
      </c>
      <c r="D64" s="136">
        <f t="shared" si="3"/>
        <v>0</v>
      </c>
      <c r="E64" s="136">
        <f t="shared" si="3"/>
        <v>0</v>
      </c>
      <c r="F64" s="136">
        <f t="shared" si="3"/>
        <v>0</v>
      </c>
      <c r="G64" s="136">
        <f t="shared" si="3"/>
        <v>0</v>
      </c>
      <c r="H64" s="136">
        <f t="shared" si="3"/>
        <v>0</v>
      </c>
      <c r="I64" s="136">
        <f t="shared" si="3"/>
        <v>0</v>
      </c>
      <c r="J64" s="136">
        <f t="shared" si="3"/>
        <v>0</v>
      </c>
      <c r="K64" s="136">
        <f t="shared" si="3"/>
        <v>0</v>
      </c>
      <c r="L64" s="136">
        <f t="shared" si="3"/>
        <v>0</v>
      </c>
      <c r="M64" s="136">
        <f t="shared" si="3"/>
        <v>0</v>
      </c>
      <c r="N64" s="136">
        <f t="shared" si="3"/>
        <v>0</v>
      </c>
      <c r="O64" s="136">
        <f t="shared" si="3"/>
        <v>0</v>
      </c>
      <c r="P64" s="136">
        <f t="shared" si="3"/>
        <v>0</v>
      </c>
      <c r="Q64" s="136">
        <f t="shared" si="3"/>
        <v>0</v>
      </c>
      <c r="R64" s="136">
        <f t="shared" si="3"/>
        <v>0</v>
      </c>
      <c r="S64" s="136">
        <f t="shared" si="3"/>
        <v>0</v>
      </c>
      <c r="T64" s="136">
        <f t="shared" si="3"/>
        <v>0</v>
      </c>
      <c r="U64" s="136">
        <f t="shared" si="3"/>
        <v>0</v>
      </c>
      <c r="V64" s="136">
        <f t="shared" si="3"/>
        <v>0</v>
      </c>
      <c r="W64" s="136">
        <f t="shared" si="3"/>
        <v>0</v>
      </c>
      <c r="X64" s="136">
        <f t="shared" si="3"/>
        <v>0</v>
      </c>
      <c r="Y64" s="136">
        <f t="shared" si="3"/>
        <v>0</v>
      </c>
      <c r="Z64" s="136">
        <f t="shared" si="3"/>
        <v>0</v>
      </c>
      <c r="AA64" s="136">
        <f t="shared" si="3"/>
        <v>0</v>
      </c>
      <c r="AB64" s="136">
        <f t="shared" si="3"/>
        <v>0</v>
      </c>
      <c r="AC64" s="136">
        <f t="shared" si="3"/>
        <v>0</v>
      </c>
      <c r="AD64" s="136">
        <f t="shared" si="3"/>
        <v>0</v>
      </c>
      <c r="AE64" s="136">
        <f t="shared" si="3"/>
        <v>0</v>
      </c>
      <c r="AF64" s="136">
        <f t="shared" si="3"/>
        <v>0</v>
      </c>
      <c r="AG64" s="136">
        <f t="shared" si="3"/>
        <v>0</v>
      </c>
      <c r="AH64" s="136">
        <f t="shared" si="3"/>
        <v>0</v>
      </c>
      <c r="AI64" s="136">
        <f t="shared" si="3"/>
        <v>0</v>
      </c>
      <c r="AJ64" s="136">
        <f t="shared" si="3"/>
        <v>0</v>
      </c>
      <c r="AK64" s="136">
        <f t="shared" si="3"/>
        <v>0</v>
      </c>
      <c r="AL64" s="136">
        <f t="shared" si="3"/>
        <v>0</v>
      </c>
      <c r="AM64" s="136">
        <f t="shared" si="3"/>
        <v>0</v>
      </c>
      <c r="AN64" s="136">
        <f t="shared" si="3"/>
        <v>0</v>
      </c>
      <c r="AO64" s="136">
        <f t="shared" si="3"/>
        <v>0</v>
      </c>
      <c r="AP64" s="136">
        <f t="shared" si="3"/>
        <v>0</v>
      </c>
      <c r="AQ64" s="136">
        <f t="shared" si="4"/>
        <v>0</v>
      </c>
    </row>
    <row r="65" spans="1:43" x14ac:dyDescent="0.2">
      <c r="A65" s="107" t="s">
        <v>139</v>
      </c>
      <c r="B65" s="136">
        <f t="shared" si="0"/>
        <v>0</v>
      </c>
      <c r="C65" s="136">
        <f t="shared" si="3"/>
        <v>0</v>
      </c>
      <c r="D65" s="136">
        <f t="shared" si="3"/>
        <v>0</v>
      </c>
      <c r="E65" s="136">
        <f t="shared" si="3"/>
        <v>0</v>
      </c>
      <c r="F65" s="136">
        <f t="shared" si="3"/>
        <v>0</v>
      </c>
      <c r="G65" s="136">
        <f t="shared" si="3"/>
        <v>0</v>
      </c>
      <c r="H65" s="136">
        <f t="shared" si="3"/>
        <v>0</v>
      </c>
      <c r="I65" s="136">
        <f t="shared" si="3"/>
        <v>0</v>
      </c>
      <c r="J65" s="136">
        <f t="shared" si="3"/>
        <v>0</v>
      </c>
      <c r="K65" s="136">
        <f t="shared" si="3"/>
        <v>0</v>
      </c>
      <c r="L65" s="136">
        <f t="shared" si="3"/>
        <v>0</v>
      </c>
      <c r="M65" s="136">
        <f t="shared" si="3"/>
        <v>0</v>
      </c>
      <c r="N65" s="136">
        <f t="shared" si="3"/>
        <v>0</v>
      </c>
      <c r="O65" s="136">
        <f t="shared" si="3"/>
        <v>0</v>
      </c>
      <c r="P65" s="136">
        <f t="shared" si="3"/>
        <v>0</v>
      </c>
      <c r="Q65" s="136">
        <f t="shared" si="3"/>
        <v>0</v>
      </c>
      <c r="R65" s="136">
        <f t="shared" si="3"/>
        <v>0</v>
      </c>
      <c r="S65" s="136">
        <f t="shared" si="3"/>
        <v>0</v>
      </c>
      <c r="T65" s="136">
        <f t="shared" si="3"/>
        <v>0</v>
      </c>
      <c r="U65" s="136">
        <f t="shared" si="3"/>
        <v>0</v>
      </c>
      <c r="V65" s="136">
        <f t="shared" si="3"/>
        <v>0</v>
      </c>
      <c r="W65" s="136">
        <f t="shared" si="3"/>
        <v>0</v>
      </c>
      <c r="X65" s="136">
        <f t="shared" si="3"/>
        <v>0</v>
      </c>
      <c r="Y65" s="136">
        <f t="shared" si="3"/>
        <v>0</v>
      </c>
      <c r="Z65" s="136">
        <f t="shared" si="3"/>
        <v>0</v>
      </c>
      <c r="AA65" s="136">
        <f t="shared" si="3"/>
        <v>0</v>
      </c>
      <c r="AB65" s="136">
        <f t="shared" si="3"/>
        <v>0</v>
      </c>
      <c r="AC65" s="136">
        <f t="shared" si="3"/>
        <v>0</v>
      </c>
      <c r="AD65" s="136">
        <f t="shared" si="3"/>
        <v>0</v>
      </c>
      <c r="AE65" s="136">
        <f t="shared" si="3"/>
        <v>0</v>
      </c>
      <c r="AF65" s="136">
        <f t="shared" si="3"/>
        <v>0</v>
      </c>
      <c r="AG65" s="136">
        <f t="shared" si="3"/>
        <v>0</v>
      </c>
      <c r="AH65" s="136">
        <f t="shared" si="3"/>
        <v>0</v>
      </c>
      <c r="AI65" s="136">
        <f t="shared" si="3"/>
        <v>0</v>
      </c>
      <c r="AJ65" s="136">
        <f t="shared" si="3"/>
        <v>0</v>
      </c>
      <c r="AK65" s="136">
        <f t="shared" si="3"/>
        <v>0</v>
      </c>
      <c r="AL65" s="136">
        <f t="shared" si="3"/>
        <v>0</v>
      </c>
      <c r="AM65" s="136">
        <f t="shared" si="3"/>
        <v>0</v>
      </c>
      <c r="AN65" s="136">
        <f t="shared" si="3"/>
        <v>0</v>
      </c>
      <c r="AO65" s="136">
        <f t="shared" si="3"/>
        <v>0</v>
      </c>
      <c r="AP65" s="136">
        <f t="shared" si="3"/>
        <v>0</v>
      </c>
      <c r="AQ65" s="136">
        <f t="shared" si="4"/>
        <v>0</v>
      </c>
    </row>
    <row r="66" spans="1:43" x14ac:dyDescent="0.2">
      <c r="A66" s="107" t="s">
        <v>140</v>
      </c>
      <c r="B66" s="136">
        <f t="shared" si="0"/>
        <v>0</v>
      </c>
      <c r="C66" s="136">
        <f t="shared" si="3"/>
        <v>0</v>
      </c>
      <c r="D66" s="136">
        <f t="shared" si="3"/>
        <v>0</v>
      </c>
      <c r="E66" s="136">
        <f t="shared" si="3"/>
        <v>0</v>
      </c>
      <c r="F66" s="136">
        <f t="shared" si="3"/>
        <v>0</v>
      </c>
      <c r="G66" s="136">
        <f t="shared" si="3"/>
        <v>0</v>
      </c>
      <c r="H66" s="136">
        <f t="shared" si="3"/>
        <v>0</v>
      </c>
      <c r="I66" s="136">
        <f t="shared" si="3"/>
        <v>0</v>
      </c>
      <c r="J66" s="136">
        <f t="shared" si="3"/>
        <v>0</v>
      </c>
      <c r="K66" s="136">
        <f t="shared" si="3"/>
        <v>0</v>
      </c>
      <c r="L66" s="136">
        <f t="shared" si="3"/>
        <v>0</v>
      </c>
      <c r="M66" s="136">
        <f t="shared" si="3"/>
        <v>0</v>
      </c>
      <c r="N66" s="136">
        <f t="shared" si="3"/>
        <v>0</v>
      </c>
      <c r="O66" s="136">
        <f t="shared" si="3"/>
        <v>0</v>
      </c>
      <c r="P66" s="136">
        <f t="shared" si="3"/>
        <v>0</v>
      </c>
      <c r="Q66" s="136">
        <f t="shared" si="3"/>
        <v>0</v>
      </c>
      <c r="R66" s="136">
        <f t="shared" si="3"/>
        <v>0</v>
      </c>
      <c r="S66" s="136">
        <f t="shared" si="3"/>
        <v>0</v>
      </c>
      <c r="T66" s="136">
        <f t="shared" si="3"/>
        <v>0</v>
      </c>
      <c r="U66" s="136">
        <f t="shared" si="3"/>
        <v>0</v>
      </c>
      <c r="V66" s="136">
        <f t="shared" si="3"/>
        <v>0</v>
      </c>
      <c r="W66" s="136">
        <f t="shared" si="3"/>
        <v>0</v>
      </c>
      <c r="X66" s="136">
        <f t="shared" si="3"/>
        <v>0</v>
      </c>
      <c r="Y66" s="136">
        <f t="shared" si="3"/>
        <v>0</v>
      </c>
      <c r="Z66" s="136">
        <f t="shared" si="3"/>
        <v>0</v>
      </c>
      <c r="AA66" s="136">
        <f t="shared" si="3"/>
        <v>0</v>
      </c>
      <c r="AB66" s="136">
        <f t="shared" si="3"/>
        <v>0</v>
      </c>
      <c r="AC66" s="136">
        <f t="shared" si="3"/>
        <v>0</v>
      </c>
      <c r="AD66" s="136">
        <f t="shared" si="3"/>
        <v>0</v>
      </c>
      <c r="AE66" s="136">
        <f t="shared" si="3"/>
        <v>0</v>
      </c>
      <c r="AF66" s="136">
        <f t="shared" si="3"/>
        <v>0</v>
      </c>
      <c r="AG66" s="136">
        <f t="shared" si="3"/>
        <v>0</v>
      </c>
      <c r="AH66" s="136">
        <f t="shared" si="3"/>
        <v>0</v>
      </c>
      <c r="AI66" s="136">
        <f t="shared" si="3"/>
        <v>0</v>
      </c>
      <c r="AJ66" s="136">
        <f t="shared" si="3"/>
        <v>0</v>
      </c>
      <c r="AK66" s="136">
        <f t="shared" si="3"/>
        <v>0</v>
      </c>
      <c r="AL66" s="136">
        <f t="shared" si="3"/>
        <v>0</v>
      </c>
      <c r="AM66" s="136">
        <f t="shared" si="3"/>
        <v>0</v>
      </c>
      <c r="AN66" s="136">
        <f t="shared" si="3"/>
        <v>0</v>
      </c>
      <c r="AO66" s="136">
        <f t="shared" si="3"/>
        <v>0</v>
      </c>
      <c r="AP66" s="136">
        <f t="shared" si="3"/>
        <v>0</v>
      </c>
      <c r="AQ66" s="136">
        <f t="shared" si="4"/>
        <v>0</v>
      </c>
    </row>
    <row r="67" spans="1:43" x14ac:dyDescent="0.2">
      <c r="A67" s="107" t="s">
        <v>141</v>
      </c>
      <c r="B67" s="136">
        <f t="shared" si="0"/>
        <v>0</v>
      </c>
      <c r="C67" s="136">
        <f t="shared" si="3"/>
        <v>0</v>
      </c>
      <c r="D67" s="136">
        <f t="shared" si="3"/>
        <v>0</v>
      </c>
      <c r="E67" s="136">
        <f t="shared" si="3"/>
        <v>0</v>
      </c>
      <c r="F67" s="136">
        <f t="shared" si="3"/>
        <v>0</v>
      </c>
      <c r="G67" s="136">
        <f t="shared" si="3"/>
        <v>0</v>
      </c>
      <c r="H67" s="136">
        <f t="shared" si="3"/>
        <v>0</v>
      </c>
      <c r="I67" s="136">
        <f t="shared" si="3"/>
        <v>0</v>
      </c>
      <c r="J67" s="136">
        <f t="shared" si="3"/>
        <v>0</v>
      </c>
      <c r="K67" s="136">
        <f t="shared" si="3"/>
        <v>0</v>
      </c>
      <c r="L67" s="136">
        <f t="shared" si="3"/>
        <v>0</v>
      </c>
      <c r="M67" s="136">
        <f t="shared" si="3"/>
        <v>0</v>
      </c>
      <c r="N67" s="136">
        <f t="shared" si="3"/>
        <v>0</v>
      </c>
      <c r="O67" s="136">
        <f t="shared" si="3"/>
        <v>0</v>
      </c>
      <c r="P67" s="136">
        <f t="shared" si="3"/>
        <v>0</v>
      </c>
      <c r="Q67" s="136">
        <f t="shared" si="3"/>
        <v>0</v>
      </c>
      <c r="R67" s="136">
        <f t="shared" si="3"/>
        <v>0</v>
      </c>
      <c r="S67" s="136">
        <f t="shared" si="3"/>
        <v>0</v>
      </c>
      <c r="T67" s="136">
        <f t="shared" si="3"/>
        <v>0</v>
      </c>
      <c r="U67" s="136">
        <f t="shared" si="3"/>
        <v>0</v>
      </c>
      <c r="V67" s="136">
        <f t="shared" si="3"/>
        <v>0</v>
      </c>
      <c r="W67" s="136">
        <f t="shared" si="3"/>
        <v>0</v>
      </c>
      <c r="X67" s="136">
        <f t="shared" si="3"/>
        <v>0</v>
      </c>
      <c r="Y67" s="136">
        <f t="shared" si="3"/>
        <v>0</v>
      </c>
      <c r="Z67" s="136">
        <f t="shared" si="3"/>
        <v>0</v>
      </c>
      <c r="AA67" s="136">
        <f t="shared" si="3"/>
        <v>0</v>
      </c>
      <c r="AB67" s="136">
        <f t="shared" si="3"/>
        <v>0</v>
      </c>
      <c r="AC67" s="136">
        <f t="shared" si="3"/>
        <v>0</v>
      </c>
      <c r="AD67" s="136">
        <f t="shared" si="3"/>
        <v>0</v>
      </c>
      <c r="AE67" s="136">
        <f t="shared" si="3"/>
        <v>0</v>
      </c>
      <c r="AF67" s="136">
        <f t="shared" si="3"/>
        <v>0</v>
      </c>
      <c r="AG67" s="136">
        <f t="shared" si="3"/>
        <v>0</v>
      </c>
      <c r="AH67" s="136">
        <f t="shared" si="3"/>
        <v>0</v>
      </c>
      <c r="AI67" s="136">
        <f t="shared" si="3"/>
        <v>0</v>
      </c>
      <c r="AJ67" s="136">
        <f t="shared" si="3"/>
        <v>0</v>
      </c>
      <c r="AK67" s="136">
        <f t="shared" si="3"/>
        <v>0</v>
      </c>
      <c r="AL67" s="136">
        <f t="shared" si="3"/>
        <v>0</v>
      </c>
      <c r="AM67" s="136">
        <f t="shared" si="3"/>
        <v>0</v>
      </c>
      <c r="AN67" s="136">
        <f t="shared" si="3"/>
        <v>0</v>
      </c>
      <c r="AO67" s="136">
        <f t="shared" si="3"/>
        <v>0</v>
      </c>
      <c r="AP67" s="136">
        <f t="shared" si="3"/>
        <v>0</v>
      </c>
      <c r="AQ67" s="136">
        <f t="shared" si="4"/>
        <v>0</v>
      </c>
    </row>
    <row r="68" spans="1:43" x14ac:dyDescent="0.2">
      <c r="A68" s="107" t="s">
        <v>142</v>
      </c>
      <c r="B68" s="136">
        <f t="shared" si="0"/>
        <v>0</v>
      </c>
      <c r="C68" s="136">
        <f t="shared" si="3"/>
        <v>0</v>
      </c>
      <c r="D68" s="136">
        <f t="shared" si="3"/>
        <v>0</v>
      </c>
      <c r="E68" s="136">
        <f t="shared" si="3"/>
        <v>0</v>
      </c>
      <c r="F68" s="136">
        <f t="shared" si="3"/>
        <v>0</v>
      </c>
      <c r="G68" s="136">
        <f t="shared" si="3"/>
        <v>0</v>
      </c>
      <c r="H68" s="136">
        <f t="shared" si="3"/>
        <v>0</v>
      </c>
      <c r="I68" s="136">
        <f t="shared" si="3"/>
        <v>0</v>
      </c>
      <c r="J68" s="136">
        <f t="shared" si="3"/>
        <v>0</v>
      </c>
      <c r="K68" s="136">
        <f t="shared" si="3"/>
        <v>0</v>
      </c>
      <c r="L68" s="136">
        <f t="shared" si="3"/>
        <v>0</v>
      </c>
      <c r="M68" s="136">
        <f t="shared" si="3"/>
        <v>0</v>
      </c>
      <c r="N68" s="136">
        <f t="shared" si="3"/>
        <v>0</v>
      </c>
      <c r="O68" s="136">
        <f t="shared" si="3"/>
        <v>0</v>
      </c>
      <c r="P68" s="136">
        <f t="shared" si="3"/>
        <v>0</v>
      </c>
      <c r="Q68" s="136">
        <f t="shared" si="3"/>
        <v>0</v>
      </c>
      <c r="R68" s="136">
        <f t="shared" si="3"/>
        <v>0</v>
      </c>
      <c r="S68" s="136">
        <f t="shared" si="3"/>
        <v>0</v>
      </c>
      <c r="T68" s="136">
        <f t="shared" si="3"/>
        <v>0</v>
      </c>
      <c r="U68" s="136">
        <f t="shared" si="3"/>
        <v>0</v>
      </c>
      <c r="V68" s="136">
        <f t="shared" si="3"/>
        <v>0</v>
      </c>
      <c r="W68" s="136">
        <f t="shared" si="3"/>
        <v>0</v>
      </c>
      <c r="X68" s="136">
        <f t="shared" si="3"/>
        <v>0</v>
      </c>
      <c r="Y68" s="136">
        <f t="shared" si="3"/>
        <v>0</v>
      </c>
      <c r="Z68" s="136">
        <f t="shared" si="3"/>
        <v>0</v>
      </c>
      <c r="AA68" s="136">
        <f t="shared" si="3"/>
        <v>0</v>
      </c>
      <c r="AB68" s="136">
        <f t="shared" si="3"/>
        <v>0</v>
      </c>
      <c r="AC68" s="136">
        <f t="shared" si="3"/>
        <v>0</v>
      </c>
      <c r="AD68" s="136">
        <f t="shared" si="3"/>
        <v>0</v>
      </c>
      <c r="AE68" s="136">
        <f t="shared" si="3"/>
        <v>0</v>
      </c>
      <c r="AF68" s="136">
        <f t="shared" si="3"/>
        <v>0</v>
      </c>
      <c r="AG68" s="136">
        <f t="shared" si="3"/>
        <v>0</v>
      </c>
      <c r="AH68" s="136">
        <f t="shared" si="3"/>
        <v>0</v>
      </c>
      <c r="AI68" s="136">
        <f t="shared" ref="AI68:AP74" si="5">SUMIFS(AI$2:AI$44,$AR$2:$AR$44,$A68)</f>
        <v>0</v>
      </c>
      <c r="AJ68" s="136">
        <f t="shared" si="5"/>
        <v>0</v>
      </c>
      <c r="AK68" s="136">
        <f t="shared" si="5"/>
        <v>0</v>
      </c>
      <c r="AL68" s="136">
        <f t="shared" si="5"/>
        <v>0</v>
      </c>
      <c r="AM68" s="136">
        <f t="shared" si="5"/>
        <v>0</v>
      </c>
      <c r="AN68" s="136">
        <f t="shared" si="5"/>
        <v>0</v>
      </c>
      <c r="AO68" s="136">
        <f t="shared" si="5"/>
        <v>0</v>
      </c>
      <c r="AP68" s="136">
        <f t="shared" si="5"/>
        <v>0</v>
      </c>
      <c r="AQ68" s="136">
        <f t="shared" si="4"/>
        <v>0</v>
      </c>
    </row>
    <row r="69" spans="1:43" x14ac:dyDescent="0.2">
      <c r="A69" s="107" t="s">
        <v>143</v>
      </c>
      <c r="B69" s="136">
        <f t="shared" si="0"/>
        <v>0</v>
      </c>
      <c r="C69" s="136">
        <f t="shared" ref="C69:AH74" si="6">SUMIFS(C$2:C$44,$AR$2:$AR$44,$A69)</f>
        <v>0</v>
      </c>
      <c r="D69" s="136">
        <f t="shared" si="6"/>
        <v>0</v>
      </c>
      <c r="E69" s="136">
        <f t="shared" si="6"/>
        <v>0</v>
      </c>
      <c r="F69" s="136">
        <f t="shared" si="6"/>
        <v>0</v>
      </c>
      <c r="G69" s="136">
        <f t="shared" si="6"/>
        <v>0</v>
      </c>
      <c r="H69" s="136">
        <f t="shared" si="6"/>
        <v>0</v>
      </c>
      <c r="I69" s="136">
        <f t="shared" si="6"/>
        <v>0</v>
      </c>
      <c r="J69" s="136">
        <f t="shared" si="6"/>
        <v>0</v>
      </c>
      <c r="K69" s="136">
        <f t="shared" si="6"/>
        <v>0</v>
      </c>
      <c r="L69" s="136">
        <f t="shared" si="6"/>
        <v>0</v>
      </c>
      <c r="M69" s="136">
        <f t="shared" si="6"/>
        <v>0</v>
      </c>
      <c r="N69" s="136">
        <f t="shared" si="6"/>
        <v>0</v>
      </c>
      <c r="O69" s="136">
        <f t="shared" si="6"/>
        <v>0</v>
      </c>
      <c r="P69" s="136">
        <f t="shared" si="6"/>
        <v>0</v>
      </c>
      <c r="Q69" s="136">
        <f t="shared" si="6"/>
        <v>0</v>
      </c>
      <c r="R69" s="136">
        <f t="shared" si="6"/>
        <v>0</v>
      </c>
      <c r="S69" s="136">
        <f t="shared" si="6"/>
        <v>0</v>
      </c>
      <c r="T69" s="136">
        <f t="shared" si="6"/>
        <v>0</v>
      </c>
      <c r="U69" s="136">
        <f t="shared" si="6"/>
        <v>0</v>
      </c>
      <c r="V69" s="136">
        <f t="shared" si="6"/>
        <v>0</v>
      </c>
      <c r="W69" s="136">
        <f t="shared" si="6"/>
        <v>0</v>
      </c>
      <c r="X69" s="136">
        <f t="shared" si="6"/>
        <v>0</v>
      </c>
      <c r="Y69" s="136">
        <f t="shared" si="6"/>
        <v>0</v>
      </c>
      <c r="Z69" s="136">
        <f t="shared" si="6"/>
        <v>0</v>
      </c>
      <c r="AA69" s="136">
        <f t="shared" si="6"/>
        <v>0</v>
      </c>
      <c r="AB69" s="136">
        <f t="shared" si="6"/>
        <v>0</v>
      </c>
      <c r="AC69" s="136">
        <f t="shared" si="6"/>
        <v>0</v>
      </c>
      <c r="AD69" s="136">
        <f t="shared" si="6"/>
        <v>0</v>
      </c>
      <c r="AE69" s="136">
        <f t="shared" si="6"/>
        <v>0</v>
      </c>
      <c r="AF69" s="136">
        <f t="shared" si="6"/>
        <v>0</v>
      </c>
      <c r="AG69" s="136">
        <f t="shared" si="6"/>
        <v>0</v>
      </c>
      <c r="AH69" s="136">
        <f t="shared" si="6"/>
        <v>0</v>
      </c>
      <c r="AI69" s="136">
        <f t="shared" si="5"/>
        <v>0</v>
      </c>
      <c r="AJ69" s="136">
        <f t="shared" si="5"/>
        <v>0</v>
      </c>
      <c r="AK69" s="136">
        <f t="shared" si="5"/>
        <v>0</v>
      </c>
      <c r="AL69" s="136">
        <f t="shared" si="5"/>
        <v>0</v>
      </c>
      <c r="AM69" s="136">
        <f t="shared" si="5"/>
        <v>0</v>
      </c>
      <c r="AN69" s="136">
        <f t="shared" si="5"/>
        <v>0</v>
      </c>
      <c r="AO69" s="136">
        <f t="shared" si="5"/>
        <v>0</v>
      </c>
      <c r="AP69" s="136">
        <f t="shared" si="5"/>
        <v>0</v>
      </c>
      <c r="AQ69" s="136">
        <f t="shared" si="4"/>
        <v>0</v>
      </c>
    </row>
    <row r="70" spans="1:43" x14ac:dyDescent="0.2">
      <c r="A70" s="107" t="s">
        <v>144</v>
      </c>
      <c r="B70" s="136">
        <f t="shared" si="0"/>
        <v>0</v>
      </c>
      <c r="C70" s="136">
        <f t="shared" si="6"/>
        <v>0</v>
      </c>
      <c r="D70" s="136">
        <f t="shared" si="6"/>
        <v>0</v>
      </c>
      <c r="E70" s="136">
        <f t="shared" si="6"/>
        <v>0</v>
      </c>
      <c r="F70" s="136">
        <f t="shared" si="6"/>
        <v>0</v>
      </c>
      <c r="G70" s="136">
        <f t="shared" si="6"/>
        <v>0</v>
      </c>
      <c r="H70" s="136">
        <f t="shared" si="6"/>
        <v>0</v>
      </c>
      <c r="I70" s="136">
        <f t="shared" si="6"/>
        <v>0</v>
      </c>
      <c r="J70" s="136">
        <f t="shared" si="6"/>
        <v>0</v>
      </c>
      <c r="K70" s="136">
        <f t="shared" si="6"/>
        <v>0</v>
      </c>
      <c r="L70" s="136">
        <f t="shared" si="6"/>
        <v>0</v>
      </c>
      <c r="M70" s="136">
        <f t="shared" si="6"/>
        <v>0</v>
      </c>
      <c r="N70" s="136">
        <f t="shared" si="6"/>
        <v>0</v>
      </c>
      <c r="O70" s="136">
        <f t="shared" si="6"/>
        <v>0</v>
      </c>
      <c r="P70" s="136">
        <f t="shared" si="6"/>
        <v>0</v>
      </c>
      <c r="Q70" s="136">
        <f t="shared" si="6"/>
        <v>0</v>
      </c>
      <c r="R70" s="136">
        <f t="shared" si="6"/>
        <v>0</v>
      </c>
      <c r="S70" s="136">
        <f t="shared" si="6"/>
        <v>0</v>
      </c>
      <c r="T70" s="136">
        <f t="shared" si="6"/>
        <v>0</v>
      </c>
      <c r="U70" s="136">
        <f t="shared" si="6"/>
        <v>0</v>
      </c>
      <c r="V70" s="136">
        <f t="shared" si="6"/>
        <v>0</v>
      </c>
      <c r="W70" s="136">
        <f t="shared" si="6"/>
        <v>0</v>
      </c>
      <c r="X70" s="136">
        <f t="shared" si="6"/>
        <v>0</v>
      </c>
      <c r="Y70" s="136">
        <f t="shared" si="6"/>
        <v>0</v>
      </c>
      <c r="Z70" s="136">
        <f t="shared" si="6"/>
        <v>0</v>
      </c>
      <c r="AA70" s="136">
        <f t="shared" si="6"/>
        <v>0</v>
      </c>
      <c r="AB70" s="136">
        <f t="shared" si="6"/>
        <v>0</v>
      </c>
      <c r="AC70" s="136">
        <f t="shared" si="6"/>
        <v>0</v>
      </c>
      <c r="AD70" s="136">
        <f t="shared" si="6"/>
        <v>0</v>
      </c>
      <c r="AE70" s="136">
        <f t="shared" si="6"/>
        <v>0</v>
      </c>
      <c r="AF70" s="136">
        <f t="shared" si="6"/>
        <v>0</v>
      </c>
      <c r="AG70" s="136">
        <f t="shared" si="6"/>
        <v>0</v>
      </c>
      <c r="AH70" s="136">
        <f t="shared" si="6"/>
        <v>0</v>
      </c>
      <c r="AI70" s="136">
        <f t="shared" si="5"/>
        <v>0</v>
      </c>
      <c r="AJ70" s="136">
        <f t="shared" si="5"/>
        <v>0</v>
      </c>
      <c r="AK70" s="136">
        <f t="shared" si="5"/>
        <v>0</v>
      </c>
      <c r="AL70" s="136">
        <f t="shared" si="5"/>
        <v>0</v>
      </c>
      <c r="AM70" s="136">
        <f t="shared" si="5"/>
        <v>0</v>
      </c>
      <c r="AN70" s="136">
        <f t="shared" si="5"/>
        <v>0</v>
      </c>
      <c r="AO70" s="136">
        <f t="shared" si="5"/>
        <v>0</v>
      </c>
      <c r="AP70" s="136">
        <f t="shared" si="5"/>
        <v>0</v>
      </c>
      <c r="AQ70" s="136">
        <f t="shared" si="4"/>
        <v>0</v>
      </c>
    </row>
    <row r="71" spans="1:43" x14ac:dyDescent="0.2">
      <c r="A71" s="107" t="s">
        <v>145</v>
      </c>
      <c r="B71" s="136">
        <f t="shared" si="0"/>
        <v>0</v>
      </c>
      <c r="C71" s="136">
        <f t="shared" si="6"/>
        <v>0</v>
      </c>
      <c r="D71" s="136">
        <f t="shared" si="6"/>
        <v>0</v>
      </c>
      <c r="E71" s="136">
        <f t="shared" si="6"/>
        <v>0</v>
      </c>
      <c r="F71" s="136">
        <f t="shared" si="6"/>
        <v>0</v>
      </c>
      <c r="G71" s="136">
        <f t="shared" si="6"/>
        <v>0</v>
      </c>
      <c r="H71" s="136">
        <f t="shared" si="6"/>
        <v>0</v>
      </c>
      <c r="I71" s="136">
        <f t="shared" si="6"/>
        <v>0</v>
      </c>
      <c r="J71" s="136">
        <f t="shared" si="6"/>
        <v>0</v>
      </c>
      <c r="K71" s="136">
        <f t="shared" si="6"/>
        <v>0</v>
      </c>
      <c r="L71" s="136">
        <f t="shared" si="6"/>
        <v>0</v>
      </c>
      <c r="M71" s="136">
        <f t="shared" si="6"/>
        <v>0</v>
      </c>
      <c r="N71" s="136">
        <f t="shared" si="6"/>
        <v>0</v>
      </c>
      <c r="O71" s="136">
        <f t="shared" si="6"/>
        <v>0</v>
      </c>
      <c r="P71" s="136">
        <f t="shared" si="6"/>
        <v>0</v>
      </c>
      <c r="Q71" s="136">
        <f t="shared" si="6"/>
        <v>0</v>
      </c>
      <c r="R71" s="136">
        <f t="shared" si="6"/>
        <v>0</v>
      </c>
      <c r="S71" s="136">
        <f t="shared" si="6"/>
        <v>0</v>
      </c>
      <c r="T71" s="136">
        <f t="shared" si="6"/>
        <v>0</v>
      </c>
      <c r="U71" s="136">
        <f t="shared" si="6"/>
        <v>0</v>
      </c>
      <c r="V71" s="136">
        <f t="shared" si="6"/>
        <v>0</v>
      </c>
      <c r="W71" s="136">
        <f t="shared" si="6"/>
        <v>0</v>
      </c>
      <c r="X71" s="136">
        <f t="shared" si="6"/>
        <v>0</v>
      </c>
      <c r="Y71" s="136">
        <f t="shared" si="6"/>
        <v>0</v>
      </c>
      <c r="Z71" s="136">
        <f t="shared" si="6"/>
        <v>0</v>
      </c>
      <c r="AA71" s="136">
        <f t="shared" si="6"/>
        <v>0</v>
      </c>
      <c r="AB71" s="136">
        <f t="shared" si="6"/>
        <v>0</v>
      </c>
      <c r="AC71" s="136">
        <f t="shared" si="6"/>
        <v>0</v>
      </c>
      <c r="AD71" s="136">
        <f t="shared" si="6"/>
        <v>0</v>
      </c>
      <c r="AE71" s="136">
        <f t="shared" si="6"/>
        <v>0</v>
      </c>
      <c r="AF71" s="136">
        <f t="shared" si="6"/>
        <v>0</v>
      </c>
      <c r="AG71" s="136">
        <f t="shared" si="6"/>
        <v>0</v>
      </c>
      <c r="AH71" s="136">
        <f t="shared" si="6"/>
        <v>0</v>
      </c>
      <c r="AI71" s="136">
        <f t="shared" si="5"/>
        <v>0</v>
      </c>
      <c r="AJ71" s="136">
        <f t="shared" si="5"/>
        <v>0</v>
      </c>
      <c r="AK71" s="136">
        <f t="shared" si="5"/>
        <v>0</v>
      </c>
      <c r="AL71" s="136">
        <f t="shared" si="5"/>
        <v>0</v>
      </c>
      <c r="AM71" s="136">
        <f t="shared" si="5"/>
        <v>0</v>
      </c>
      <c r="AN71" s="136">
        <f t="shared" si="5"/>
        <v>0</v>
      </c>
      <c r="AO71" s="136">
        <f t="shared" si="5"/>
        <v>0</v>
      </c>
      <c r="AP71" s="136">
        <f t="shared" si="5"/>
        <v>0</v>
      </c>
      <c r="AQ71" s="136">
        <f t="shared" si="4"/>
        <v>0</v>
      </c>
    </row>
    <row r="72" spans="1:43" x14ac:dyDescent="0.2">
      <c r="A72" s="107" t="s">
        <v>146</v>
      </c>
      <c r="B72" s="136">
        <f t="shared" si="0"/>
        <v>587501036556500.75</v>
      </c>
      <c r="C72" s="136">
        <f t="shared" si="6"/>
        <v>719814405085759.25</v>
      </c>
      <c r="D72" s="136">
        <f t="shared" si="6"/>
        <v>885115875273465.25</v>
      </c>
      <c r="E72" s="136">
        <f t="shared" si="6"/>
        <v>955774139405645</v>
      </c>
      <c r="F72" s="136">
        <f t="shared" si="6"/>
        <v>999345607951119.5</v>
      </c>
      <c r="G72" s="136">
        <f t="shared" si="6"/>
        <v>1110964966612408.4</v>
      </c>
      <c r="H72" s="136">
        <f t="shared" si="6"/>
        <v>1259401715588506.3</v>
      </c>
      <c r="I72" s="136">
        <f t="shared" si="6"/>
        <v>1406997444253821.3</v>
      </c>
      <c r="J72" s="136">
        <f t="shared" si="6"/>
        <v>1543819609090006.5</v>
      </c>
      <c r="K72" s="136">
        <f t="shared" si="6"/>
        <v>1670759472274851.3</v>
      </c>
      <c r="L72" s="136">
        <f t="shared" si="6"/>
        <v>1790957847693067.8</v>
      </c>
      <c r="M72" s="136">
        <f t="shared" si="6"/>
        <v>1909636769542960.3</v>
      </c>
      <c r="N72" s="136">
        <f t="shared" si="6"/>
        <v>2032537946567478</v>
      </c>
      <c r="O72" s="136">
        <f t="shared" si="6"/>
        <v>2160886546111947</v>
      </c>
      <c r="P72" s="136">
        <f t="shared" si="6"/>
        <v>2294574678099941</v>
      </c>
      <c r="Q72" s="136">
        <f t="shared" si="6"/>
        <v>2433441299679325.5</v>
      </c>
      <c r="R72" s="136">
        <f t="shared" si="6"/>
        <v>2577267624444836.5</v>
      </c>
      <c r="S72" s="136">
        <f t="shared" si="6"/>
        <v>2725770996447549</v>
      </c>
      <c r="T72" s="136">
        <f t="shared" si="6"/>
        <v>2878594788159248</v>
      </c>
      <c r="U72" s="136">
        <f t="shared" si="6"/>
        <v>3035308653708274.5</v>
      </c>
      <c r="V72" s="136">
        <f t="shared" si="6"/>
        <v>3195406969759319</v>
      </c>
      <c r="W72" s="136">
        <f t="shared" si="6"/>
        <v>3358306460180582.5</v>
      </c>
      <c r="X72" s="136">
        <f t="shared" si="6"/>
        <v>3523344721671179.5</v>
      </c>
      <c r="Y72" s="136">
        <f t="shared" si="6"/>
        <v>3689779796113229.5</v>
      </c>
      <c r="Z72" s="136">
        <f t="shared" si="6"/>
        <v>3856790931752643</v>
      </c>
      <c r="AA72" s="136">
        <f t="shared" si="6"/>
        <v>4023480667253917</v>
      </c>
      <c r="AB72" s="136">
        <f t="shared" si="6"/>
        <v>4188878359776838</v>
      </c>
      <c r="AC72" s="136">
        <f t="shared" si="6"/>
        <v>4351945260146409.5</v>
      </c>
      <c r="AD72" s="136">
        <f t="shared" si="6"/>
        <v>4511581214721790</v>
      </c>
      <c r="AE72" s="136">
        <f t="shared" si="6"/>
        <v>4666633044669582</v>
      </c>
      <c r="AF72" s="136">
        <f t="shared" si="6"/>
        <v>4815904619154571</v>
      </c>
      <c r="AG72" s="136">
        <f t="shared" si="6"/>
        <v>4958168599839098</v>
      </c>
      <c r="AH72" s="136">
        <f t="shared" si="6"/>
        <v>5092179790627870</v>
      </c>
      <c r="AI72" s="136">
        <f t="shared" si="5"/>
        <v>5216689979655610</v>
      </c>
      <c r="AJ72" s="136">
        <f t="shared" si="5"/>
        <v>5330464111187608</v>
      </c>
      <c r="AK72" s="136">
        <f t="shared" si="5"/>
        <v>5432297574730681</v>
      </c>
      <c r="AL72" s="136">
        <f t="shared" si="5"/>
        <v>5521034348795595</v>
      </c>
      <c r="AM72" s="136">
        <f t="shared" si="5"/>
        <v>5595585689161410</v>
      </c>
      <c r="AN72" s="136">
        <f t="shared" si="5"/>
        <v>5654949008052461</v>
      </c>
      <c r="AO72" s="136">
        <f t="shared" si="5"/>
        <v>5698226553309087</v>
      </c>
      <c r="AP72" s="136">
        <f t="shared" si="5"/>
        <v>5724643467371562</v>
      </c>
      <c r="AQ72" s="136">
        <f t="shared" si="4"/>
        <v>5733564786570986</v>
      </c>
    </row>
    <row r="73" spans="1:43" x14ac:dyDescent="0.2">
      <c r="A73" s="107" t="s">
        <v>147</v>
      </c>
      <c r="B73" s="136">
        <f t="shared" si="0"/>
        <v>0</v>
      </c>
      <c r="C73" s="136">
        <f t="shared" si="6"/>
        <v>0</v>
      </c>
      <c r="D73" s="136">
        <f t="shared" si="6"/>
        <v>0</v>
      </c>
      <c r="E73" s="136">
        <f t="shared" si="6"/>
        <v>0</v>
      </c>
      <c r="F73" s="136">
        <f t="shared" si="6"/>
        <v>0</v>
      </c>
      <c r="G73" s="136">
        <f t="shared" si="6"/>
        <v>0</v>
      </c>
      <c r="H73" s="136">
        <f t="shared" si="6"/>
        <v>0</v>
      </c>
      <c r="I73" s="136">
        <f t="shared" si="6"/>
        <v>0</v>
      </c>
      <c r="J73" s="136">
        <f t="shared" si="6"/>
        <v>0</v>
      </c>
      <c r="K73" s="136">
        <f t="shared" si="6"/>
        <v>0</v>
      </c>
      <c r="L73" s="136">
        <f t="shared" si="6"/>
        <v>0</v>
      </c>
      <c r="M73" s="136">
        <f t="shared" si="6"/>
        <v>0</v>
      </c>
      <c r="N73" s="136">
        <f t="shared" si="6"/>
        <v>0</v>
      </c>
      <c r="O73" s="136">
        <f t="shared" si="6"/>
        <v>0</v>
      </c>
      <c r="P73" s="136">
        <f t="shared" si="6"/>
        <v>0</v>
      </c>
      <c r="Q73" s="136">
        <f t="shared" si="6"/>
        <v>0</v>
      </c>
      <c r="R73" s="136">
        <f t="shared" si="6"/>
        <v>0</v>
      </c>
      <c r="S73" s="136">
        <f t="shared" si="6"/>
        <v>0</v>
      </c>
      <c r="T73" s="136">
        <f t="shared" si="6"/>
        <v>0</v>
      </c>
      <c r="U73" s="136">
        <f t="shared" si="6"/>
        <v>0</v>
      </c>
      <c r="V73" s="136">
        <f t="shared" si="6"/>
        <v>0</v>
      </c>
      <c r="W73" s="136">
        <f t="shared" si="6"/>
        <v>0</v>
      </c>
      <c r="X73" s="136">
        <f t="shared" si="6"/>
        <v>0</v>
      </c>
      <c r="Y73" s="136">
        <f t="shared" si="6"/>
        <v>0</v>
      </c>
      <c r="Z73" s="136">
        <f t="shared" si="6"/>
        <v>0</v>
      </c>
      <c r="AA73" s="136">
        <f t="shared" si="6"/>
        <v>0</v>
      </c>
      <c r="AB73" s="136">
        <f t="shared" si="6"/>
        <v>0</v>
      </c>
      <c r="AC73" s="136">
        <f t="shared" si="6"/>
        <v>0</v>
      </c>
      <c r="AD73" s="136">
        <f t="shared" si="6"/>
        <v>0</v>
      </c>
      <c r="AE73" s="136">
        <f t="shared" si="6"/>
        <v>0</v>
      </c>
      <c r="AF73" s="136">
        <f t="shared" si="6"/>
        <v>0</v>
      </c>
      <c r="AG73" s="136">
        <f t="shared" si="6"/>
        <v>0</v>
      </c>
      <c r="AH73" s="136">
        <f t="shared" si="6"/>
        <v>0</v>
      </c>
      <c r="AI73" s="136">
        <f t="shared" si="5"/>
        <v>0</v>
      </c>
      <c r="AJ73" s="136">
        <f t="shared" si="5"/>
        <v>0</v>
      </c>
      <c r="AK73" s="136">
        <f t="shared" si="5"/>
        <v>0</v>
      </c>
      <c r="AL73" s="136">
        <f t="shared" si="5"/>
        <v>0</v>
      </c>
      <c r="AM73" s="136">
        <f t="shared" si="5"/>
        <v>0</v>
      </c>
      <c r="AN73" s="136">
        <f t="shared" si="5"/>
        <v>0</v>
      </c>
      <c r="AO73" s="136">
        <f t="shared" si="5"/>
        <v>0</v>
      </c>
      <c r="AP73" s="136">
        <f t="shared" si="5"/>
        <v>0</v>
      </c>
      <c r="AQ73" s="136">
        <f t="shared" si="4"/>
        <v>0</v>
      </c>
    </row>
    <row r="74" spans="1:43" x14ac:dyDescent="0.2">
      <c r="A74" s="108" t="s">
        <v>340</v>
      </c>
      <c r="B74" s="238">
        <f t="shared" si="0"/>
        <v>0</v>
      </c>
      <c r="C74" s="238">
        <f t="shared" si="6"/>
        <v>0</v>
      </c>
      <c r="D74" s="238">
        <f t="shared" si="6"/>
        <v>0</v>
      </c>
      <c r="E74" s="238">
        <f t="shared" si="6"/>
        <v>0</v>
      </c>
      <c r="F74" s="238">
        <f t="shared" si="6"/>
        <v>0</v>
      </c>
      <c r="G74" s="238">
        <f t="shared" si="6"/>
        <v>0</v>
      </c>
      <c r="H74" s="238">
        <f t="shared" si="6"/>
        <v>0</v>
      </c>
      <c r="I74" s="238">
        <f t="shared" si="6"/>
        <v>0</v>
      </c>
      <c r="J74" s="238">
        <f t="shared" si="6"/>
        <v>0</v>
      </c>
      <c r="K74" s="238">
        <f t="shared" si="6"/>
        <v>0</v>
      </c>
      <c r="L74" s="238">
        <f t="shared" si="6"/>
        <v>0</v>
      </c>
      <c r="M74" s="238">
        <f t="shared" si="6"/>
        <v>0</v>
      </c>
      <c r="N74" s="238">
        <f t="shared" si="6"/>
        <v>0</v>
      </c>
      <c r="O74" s="238">
        <f t="shared" si="6"/>
        <v>0</v>
      </c>
      <c r="P74" s="238">
        <f t="shared" si="6"/>
        <v>0</v>
      </c>
      <c r="Q74" s="238">
        <f t="shared" si="6"/>
        <v>0</v>
      </c>
      <c r="R74" s="238">
        <f t="shared" si="6"/>
        <v>0</v>
      </c>
      <c r="S74" s="238">
        <f t="shared" si="6"/>
        <v>0</v>
      </c>
      <c r="T74" s="238">
        <f t="shared" si="6"/>
        <v>0</v>
      </c>
      <c r="U74" s="238">
        <f t="shared" si="6"/>
        <v>0</v>
      </c>
      <c r="V74" s="238">
        <f t="shared" si="6"/>
        <v>0</v>
      </c>
      <c r="W74" s="238">
        <f t="shared" si="6"/>
        <v>0</v>
      </c>
      <c r="X74" s="238">
        <f t="shared" si="6"/>
        <v>0</v>
      </c>
      <c r="Y74" s="238">
        <f t="shared" si="6"/>
        <v>0</v>
      </c>
      <c r="Z74" s="238">
        <f t="shared" si="6"/>
        <v>0</v>
      </c>
      <c r="AA74" s="238">
        <f t="shared" si="6"/>
        <v>0</v>
      </c>
      <c r="AB74" s="238">
        <f t="shared" si="6"/>
        <v>0</v>
      </c>
      <c r="AC74" s="238">
        <f t="shared" si="6"/>
        <v>0</v>
      </c>
      <c r="AD74" s="238">
        <f t="shared" si="6"/>
        <v>0</v>
      </c>
      <c r="AE74" s="238">
        <f t="shared" si="6"/>
        <v>0</v>
      </c>
      <c r="AF74" s="238">
        <f t="shared" si="6"/>
        <v>0</v>
      </c>
      <c r="AG74" s="238">
        <f t="shared" si="6"/>
        <v>0</v>
      </c>
      <c r="AH74" s="238">
        <f t="shared" si="6"/>
        <v>0</v>
      </c>
      <c r="AI74" s="238">
        <f t="shared" si="5"/>
        <v>0</v>
      </c>
      <c r="AJ74" s="238">
        <f t="shared" si="5"/>
        <v>0</v>
      </c>
      <c r="AK74" s="238">
        <f t="shared" si="5"/>
        <v>0</v>
      </c>
      <c r="AL74" s="238">
        <f t="shared" si="5"/>
        <v>0</v>
      </c>
      <c r="AM74" s="238">
        <f t="shared" si="5"/>
        <v>0</v>
      </c>
      <c r="AN74" s="238">
        <f t="shared" si="5"/>
        <v>0</v>
      </c>
      <c r="AO74" s="238">
        <f t="shared" si="5"/>
        <v>0</v>
      </c>
      <c r="AP74" s="238">
        <f t="shared" si="5"/>
        <v>0</v>
      </c>
      <c r="AQ74" s="23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D8C05-8E81-4692-8F19-6F2EAAE8CF6E}">
  <sheetPr codeName="Sheet31"/>
  <dimension ref="A1:AR74"/>
  <sheetViews>
    <sheetView topLeftCell="A48" workbookViewId="0">
      <selection activeCell="I80" sqref="I80"/>
    </sheetView>
    <sheetView workbookViewId="1"/>
  </sheetViews>
  <sheetFormatPr defaultRowHeight="14.25" x14ac:dyDescent="0.2"/>
  <cols>
    <col min="1" max="1" width="27.375" customWidth="1"/>
    <col min="2" max="43" width="9.875" style="136" customWidth="1"/>
    <col min="44" max="4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36" t="s">
        <v>351</v>
      </c>
      <c r="B2" s="224">
        <v>0</v>
      </c>
      <c r="C2" s="224">
        <v>0</v>
      </c>
      <c r="D2" s="224">
        <v>0</v>
      </c>
      <c r="E2" s="224">
        <v>0</v>
      </c>
      <c r="F2" s="224">
        <v>0</v>
      </c>
      <c r="G2" s="224">
        <v>0</v>
      </c>
      <c r="H2" s="224">
        <v>0</v>
      </c>
      <c r="I2" s="224">
        <v>0</v>
      </c>
      <c r="J2" s="224">
        <v>0</v>
      </c>
      <c r="K2" s="224">
        <v>0</v>
      </c>
      <c r="L2" s="224">
        <v>0</v>
      </c>
      <c r="M2" s="224">
        <v>0</v>
      </c>
      <c r="N2" s="224">
        <v>0</v>
      </c>
      <c r="O2" s="224">
        <v>0</v>
      </c>
      <c r="P2" s="224">
        <v>0</v>
      </c>
      <c r="Q2" s="224">
        <v>0</v>
      </c>
      <c r="R2" s="224">
        <v>0</v>
      </c>
      <c r="S2" s="224">
        <v>0</v>
      </c>
      <c r="T2" s="224">
        <v>0</v>
      </c>
      <c r="U2" s="224">
        <v>0</v>
      </c>
      <c r="V2" s="224">
        <v>0</v>
      </c>
      <c r="W2" s="224">
        <v>0</v>
      </c>
      <c r="X2" s="224">
        <v>0</v>
      </c>
      <c r="Y2" s="224">
        <v>0</v>
      </c>
      <c r="Z2" s="224">
        <v>0</v>
      </c>
      <c r="AA2" s="224">
        <v>0</v>
      </c>
      <c r="AB2" s="224">
        <v>0</v>
      </c>
      <c r="AC2" s="224">
        <v>0</v>
      </c>
      <c r="AD2" s="224">
        <v>0</v>
      </c>
      <c r="AE2" s="224">
        <v>0</v>
      </c>
      <c r="AF2" s="224">
        <v>0</v>
      </c>
      <c r="AG2" s="224">
        <v>0</v>
      </c>
      <c r="AH2" s="224">
        <v>0</v>
      </c>
      <c r="AI2" s="224">
        <v>0</v>
      </c>
      <c r="AJ2" s="224">
        <v>0</v>
      </c>
      <c r="AK2" s="224">
        <v>0</v>
      </c>
      <c r="AL2" s="224">
        <v>0</v>
      </c>
      <c r="AM2" s="224">
        <v>0</v>
      </c>
      <c r="AN2" s="224">
        <v>0</v>
      </c>
      <c r="AO2" s="224">
        <v>0</v>
      </c>
      <c r="AP2" s="224">
        <v>0</v>
      </c>
      <c r="AQ2" s="224">
        <v>0</v>
      </c>
      <c r="AR2" s="136" t="str">
        <f>VLOOKUP($A2,'Sector Match'!$A$1:$B$43,2,0)</f>
        <v>agriculture and forestry 01T03</v>
      </c>
    </row>
    <row r="3" spans="1:44" x14ac:dyDescent="0.2">
      <c r="A3" s="36" t="s">
        <v>2</v>
      </c>
      <c r="B3" s="233">
        <f>'Non-energy Use 2019'!K115</f>
        <v>0</v>
      </c>
      <c r="C3" s="394">
        <f>'Non-energy Use 2020'!K115</f>
        <v>0</v>
      </c>
      <c r="D3" s="233">
        <f>$C3*VLOOKUP($A3,'Non-energy Multiplier'!$A$1:$AQ$44,COLUMN('Non-energy Multiplier'!D$1),0)</f>
        <v>0</v>
      </c>
      <c r="E3" s="233">
        <f>$C3*VLOOKUP($A3,'Non-energy Multiplier'!$A$1:$AQ$44,COLUMN('Non-energy Multiplier'!E$1),0)</f>
        <v>0</v>
      </c>
      <c r="F3" s="233">
        <f>$C3*VLOOKUP($A3,'Non-energy Multiplier'!$A$1:$AQ$44,COLUMN('Non-energy Multiplier'!F$1),0)</f>
        <v>0</v>
      </c>
      <c r="G3" s="233">
        <f>$C3*VLOOKUP($A3,'Non-energy Multiplier'!$A$1:$AQ$44,COLUMN('Non-energy Multiplier'!G$1),0)</f>
        <v>0</v>
      </c>
      <c r="H3" s="233">
        <f>$C3*VLOOKUP($A3,'Non-energy Multiplier'!$A$1:$AQ$44,COLUMN('Non-energy Multiplier'!H$1),0)</f>
        <v>0</v>
      </c>
      <c r="I3" s="233">
        <f>$C3*VLOOKUP($A3,'Non-energy Multiplier'!$A$1:$AQ$44,COLUMN('Non-energy Multiplier'!I$1),0)</f>
        <v>0</v>
      </c>
      <c r="J3" s="233">
        <f>$C3*VLOOKUP($A3,'Non-energy Multiplier'!$A$1:$AQ$44,COLUMN('Non-energy Multiplier'!J$1),0)</f>
        <v>0</v>
      </c>
      <c r="K3" s="233">
        <f>$C3*VLOOKUP($A3,'Non-energy Multiplier'!$A$1:$AQ$44,COLUMN('Non-energy Multiplier'!K$1),0)</f>
        <v>0</v>
      </c>
      <c r="L3" s="233">
        <f>$C3*VLOOKUP($A3,'Non-energy Multiplier'!$A$1:$AQ$44,COLUMN('Non-energy Multiplier'!L$1),0)</f>
        <v>0</v>
      </c>
      <c r="M3" s="233">
        <f>$C3*VLOOKUP($A3,'Non-energy Multiplier'!$A$1:$AQ$44,COLUMN('Non-energy Multiplier'!M$1),0)</f>
        <v>0</v>
      </c>
      <c r="N3" s="233">
        <f>$C3*VLOOKUP($A3,'Non-energy Multiplier'!$A$1:$AQ$44,COLUMN('Non-energy Multiplier'!N$1),0)</f>
        <v>0</v>
      </c>
      <c r="O3" s="233">
        <f>$C3*VLOOKUP($A3,'Non-energy Multiplier'!$A$1:$AQ$44,COLUMN('Non-energy Multiplier'!O$1),0)</f>
        <v>0</v>
      </c>
      <c r="P3" s="233">
        <f>$C3*VLOOKUP($A3,'Non-energy Multiplier'!$A$1:$AQ$44,COLUMN('Non-energy Multiplier'!P$1),0)</f>
        <v>0</v>
      </c>
      <c r="Q3" s="233">
        <f>$C3*VLOOKUP($A3,'Non-energy Multiplier'!$A$1:$AQ$44,COLUMN('Non-energy Multiplier'!Q$1),0)</f>
        <v>0</v>
      </c>
      <c r="R3" s="233">
        <f>$C3*VLOOKUP($A3,'Non-energy Multiplier'!$A$1:$AQ$44,COLUMN('Non-energy Multiplier'!R$1),0)</f>
        <v>0</v>
      </c>
      <c r="S3" s="233">
        <f>$C3*VLOOKUP($A3,'Non-energy Multiplier'!$A$1:$AQ$44,COLUMN('Non-energy Multiplier'!S$1),0)</f>
        <v>0</v>
      </c>
      <c r="T3" s="233">
        <f>$C3*VLOOKUP($A3,'Non-energy Multiplier'!$A$1:$AQ$44,COLUMN('Non-energy Multiplier'!T$1),0)</f>
        <v>0</v>
      </c>
      <c r="U3" s="233">
        <f>$C3*VLOOKUP($A3,'Non-energy Multiplier'!$A$1:$AQ$44,COLUMN('Non-energy Multiplier'!U$1),0)</f>
        <v>0</v>
      </c>
      <c r="V3" s="233">
        <f>$C3*VLOOKUP($A3,'Non-energy Multiplier'!$A$1:$AQ$44,COLUMN('Non-energy Multiplier'!V$1),0)</f>
        <v>0</v>
      </c>
      <c r="W3" s="233">
        <f>$C3*VLOOKUP($A3,'Non-energy Multiplier'!$A$1:$AQ$44,COLUMN('Non-energy Multiplier'!W$1),0)</f>
        <v>0</v>
      </c>
      <c r="X3" s="233">
        <f>$C3*VLOOKUP($A3,'Non-energy Multiplier'!$A$1:$AQ$44,COLUMN('Non-energy Multiplier'!X$1),0)</f>
        <v>0</v>
      </c>
      <c r="Y3" s="233">
        <f>$C3*VLOOKUP($A3,'Non-energy Multiplier'!$A$1:$AQ$44,COLUMN('Non-energy Multiplier'!Y$1),0)</f>
        <v>0</v>
      </c>
      <c r="Z3" s="233">
        <f>$C3*VLOOKUP($A3,'Non-energy Multiplier'!$A$1:$AQ$44,COLUMN('Non-energy Multiplier'!Z$1),0)</f>
        <v>0</v>
      </c>
      <c r="AA3" s="233">
        <f>$C3*VLOOKUP($A3,'Non-energy Multiplier'!$A$1:$AQ$44,COLUMN('Non-energy Multiplier'!AA$1),0)</f>
        <v>0</v>
      </c>
      <c r="AB3" s="233">
        <f>$C3*VLOOKUP($A3,'Non-energy Multiplier'!$A$1:$AQ$44,COLUMN('Non-energy Multiplier'!AB$1),0)</f>
        <v>0</v>
      </c>
      <c r="AC3" s="233">
        <f>$C3*VLOOKUP($A3,'Non-energy Multiplier'!$A$1:$AQ$44,COLUMN('Non-energy Multiplier'!AC$1),0)</f>
        <v>0</v>
      </c>
      <c r="AD3" s="233">
        <f>$C3*VLOOKUP($A3,'Non-energy Multiplier'!$A$1:$AQ$44,COLUMN('Non-energy Multiplier'!AD$1),0)</f>
        <v>0</v>
      </c>
      <c r="AE3" s="233">
        <f>$C3*VLOOKUP($A3,'Non-energy Multiplier'!$A$1:$AQ$44,COLUMN('Non-energy Multiplier'!AE$1),0)</f>
        <v>0</v>
      </c>
      <c r="AF3" s="233">
        <f>$C3*VLOOKUP($A3,'Non-energy Multiplier'!$A$1:$AQ$44,COLUMN('Non-energy Multiplier'!AF$1),0)</f>
        <v>0</v>
      </c>
      <c r="AG3" s="233">
        <f>$C3*VLOOKUP($A3,'Non-energy Multiplier'!$A$1:$AQ$44,COLUMN('Non-energy Multiplier'!AG$1),0)</f>
        <v>0</v>
      </c>
      <c r="AH3" s="233">
        <f>$C3*VLOOKUP($A3,'Non-energy Multiplier'!$A$1:$AQ$44,COLUMN('Non-energy Multiplier'!AH$1),0)</f>
        <v>0</v>
      </c>
      <c r="AI3" s="233">
        <f>$C3*VLOOKUP($A3,'Non-energy Multiplier'!$A$1:$AQ$44,COLUMN('Non-energy Multiplier'!AI$1),0)</f>
        <v>0</v>
      </c>
      <c r="AJ3" s="233">
        <f>$C3*VLOOKUP($A3,'Non-energy Multiplier'!$A$1:$AQ$44,COLUMN('Non-energy Multiplier'!AJ$1),0)</f>
        <v>0</v>
      </c>
      <c r="AK3" s="233">
        <f>$C3*VLOOKUP($A3,'Non-energy Multiplier'!$A$1:$AQ$44,COLUMN('Non-energy Multiplier'!AK$1),0)</f>
        <v>0</v>
      </c>
      <c r="AL3" s="233">
        <f>$C3*VLOOKUP($A3,'Non-energy Multiplier'!$A$1:$AQ$44,COLUMN('Non-energy Multiplier'!AL$1),0)</f>
        <v>0</v>
      </c>
      <c r="AM3" s="233">
        <f>$C3*VLOOKUP($A3,'Non-energy Multiplier'!$A$1:$AQ$44,COLUMN('Non-energy Multiplier'!AM$1),0)</f>
        <v>0</v>
      </c>
      <c r="AN3" s="233">
        <f>$C3*VLOOKUP($A3,'Non-energy Multiplier'!$A$1:$AQ$44,COLUMN('Non-energy Multiplier'!AN$1),0)</f>
        <v>0</v>
      </c>
      <c r="AO3" s="233">
        <f>$C3*VLOOKUP($A3,'Non-energy Multiplier'!$A$1:$AQ$44,COLUMN('Non-energy Multiplier'!AO$1),0)</f>
        <v>0</v>
      </c>
      <c r="AP3" s="233">
        <f>$C3*VLOOKUP($A3,'Non-energy Multiplier'!$A$1:$AQ$44,COLUMN('Non-energy Multiplier'!AP$1),0)</f>
        <v>0</v>
      </c>
      <c r="AQ3" s="233">
        <f>$C3*VLOOKUP($A3,'Non-energy Multiplier'!$A$1:$AQ$44,COLUMN('Non-energy Multiplier'!AQ$1),0)</f>
        <v>0</v>
      </c>
      <c r="AR3" s="136" t="str">
        <f>VLOOKUP($A3,'Sector Match'!$A$1:$B$43,2,0)</f>
        <v>coal mining 05</v>
      </c>
    </row>
    <row r="4" spans="1:44" x14ac:dyDescent="0.2">
      <c r="A4" s="12" t="s">
        <v>3</v>
      </c>
      <c r="B4" s="136">
        <f>'Non-energy Use 2019'!K116</f>
        <v>0</v>
      </c>
      <c r="C4" s="136">
        <f>'Non-energy Use 2020'!K116</f>
        <v>0</v>
      </c>
      <c r="D4" s="136">
        <f>$C4*VLOOKUP($A4,'Non-energy Multiplier'!$A$1:$AQ$44,COLUMN('Non-energy Multiplier'!D$1),0)</f>
        <v>0</v>
      </c>
      <c r="E4" s="136">
        <f>$C4*VLOOKUP($A4,'Non-energy Multiplier'!$A$1:$AQ$44,COLUMN('Non-energy Multiplier'!E$1),0)</f>
        <v>0</v>
      </c>
      <c r="F4" s="136">
        <f>$C4*VLOOKUP($A4,'Non-energy Multiplier'!$A$1:$AQ$44,COLUMN('Non-energy Multiplier'!F$1),0)</f>
        <v>0</v>
      </c>
      <c r="G4" s="136">
        <f>$C4*VLOOKUP($A4,'Non-energy Multiplier'!$A$1:$AQ$44,COLUMN('Non-energy Multiplier'!G$1),0)</f>
        <v>0</v>
      </c>
      <c r="H4" s="136">
        <f>$C4*VLOOKUP($A4,'Non-energy Multiplier'!$A$1:$AQ$44,COLUMN('Non-energy Multiplier'!H$1),0)</f>
        <v>0</v>
      </c>
      <c r="I4" s="136">
        <f>$C4*VLOOKUP($A4,'Non-energy Multiplier'!$A$1:$AQ$44,COLUMN('Non-energy Multiplier'!I$1),0)</f>
        <v>0</v>
      </c>
      <c r="J4" s="136">
        <f>$C4*VLOOKUP($A4,'Non-energy Multiplier'!$A$1:$AQ$44,COLUMN('Non-energy Multiplier'!J$1),0)</f>
        <v>0</v>
      </c>
      <c r="K4" s="136">
        <f>$C4*VLOOKUP($A4,'Non-energy Multiplier'!$A$1:$AQ$44,COLUMN('Non-energy Multiplier'!K$1),0)</f>
        <v>0</v>
      </c>
      <c r="L4" s="136">
        <f>$C4*VLOOKUP($A4,'Non-energy Multiplier'!$A$1:$AQ$44,COLUMN('Non-energy Multiplier'!L$1),0)</f>
        <v>0</v>
      </c>
      <c r="M4" s="136">
        <f>$C4*VLOOKUP($A4,'Non-energy Multiplier'!$A$1:$AQ$44,COLUMN('Non-energy Multiplier'!M$1),0)</f>
        <v>0</v>
      </c>
      <c r="N4" s="136">
        <f>$C4*VLOOKUP($A4,'Non-energy Multiplier'!$A$1:$AQ$44,COLUMN('Non-energy Multiplier'!N$1),0)</f>
        <v>0</v>
      </c>
      <c r="O4" s="136">
        <f>$C4*VLOOKUP($A4,'Non-energy Multiplier'!$A$1:$AQ$44,COLUMN('Non-energy Multiplier'!O$1),0)</f>
        <v>0</v>
      </c>
      <c r="P4" s="136">
        <f>$C4*VLOOKUP($A4,'Non-energy Multiplier'!$A$1:$AQ$44,COLUMN('Non-energy Multiplier'!P$1),0)</f>
        <v>0</v>
      </c>
      <c r="Q4" s="136">
        <f>$C4*VLOOKUP($A4,'Non-energy Multiplier'!$A$1:$AQ$44,COLUMN('Non-energy Multiplier'!Q$1),0)</f>
        <v>0</v>
      </c>
      <c r="R4" s="136">
        <f>$C4*VLOOKUP($A4,'Non-energy Multiplier'!$A$1:$AQ$44,COLUMN('Non-energy Multiplier'!R$1),0)</f>
        <v>0</v>
      </c>
      <c r="S4" s="136">
        <f>$C4*VLOOKUP($A4,'Non-energy Multiplier'!$A$1:$AQ$44,COLUMN('Non-energy Multiplier'!S$1),0)</f>
        <v>0</v>
      </c>
      <c r="T4" s="136">
        <f>$C4*VLOOKUP($A4,'Non-energy Multiplier'!$A$1:$AQ$44,COLUMN('Non-energy Multiplier'!T$1),0)</f>
        <v>0</v>
      </c>
      <c r="U4" s="136">
        <f>$C4*VLOOKUP($A4,'Non-energy Multiplier'!$A$1:$AQ$44,COLUMN('Non-energy Multiplier'!U$1),0)</f>
        <v>0</v>
      </c>
      <c r="V4" s="136">
        <f>$C4*VLOOKUP($A4,'Non-energy Multiplier'!$A$1:$AQ$44,COLUMN('Non-energy Multiplier'!V$1),0)</f>
        <v>0</v>
      </c>
      <c r="W4" s="136">
        <f>$C4*VLOOKUP($A4,'Non-energy Multiplier'!$A$1:$AQ$44,COLUMN('Non-energy Multiplier'!W$1),0)</f>
        <v>0</v>
      </c>
      <c r="X4" s="136">
        <f>$C4*VLOOKUP($A4,'Non-energy Multiplier'!$A$1:$AQ$44,COLUMN('Non-energy Multiplier'!X$1),0)</f>
        <v>0</v>
      </c>
      <c r="Y4" s="136">
        <f>$C4*VLOOKUP($A4,'Non-energy Multiplier'!$A$1:$AQ$44,COLUMN('Non-energy Multiplier'!Y$1),0)</f>
        <v>0</v>
      </c>
      <c r="Z4" s="136">
        <f>$C4*VLOOKUP($A4,'Non-energy Multiplier'!$A$1:$AQ$44,COLUMN('Non-energy Multiplier'!Z$1),0)</f>
        <v>0</v>
      </c>
      <c r="AA4" s="136">
        <f>$C4*VLOOKUP($A4,'Non-energy Multiplier'!$A$1:$AQ$44,COLUMN('Non-energy Multiplier'!AA$1),0)</f>
        <v>0</v>
      </c>
      <c r="AB4" s="136">
        <f>$C4*VLOOKUP($A4,'Non-energy Multiplier'!$A$1:$AQ$44,COLUMN('Non-energy Multiplier'!AB$1),0)</f>
        <v>0</v>
      </c>
      <c r="AC4" s="136">
        <f>$C4*VLOOKUP($A4,'Non-energy Multiplier'!$A$1:$AQ$44,COLUMN('Non-energy Multiplier'!AC$1),0)</f>
        <v>0</v>
      </c>
      <c r="AD4" s="136">
        <f>$C4*VLOOKUP($A4,'Non-energy Multiplier'!$A$1:$AQ$44,COLUMN('Non-energy Multiplier'!AD$1),0)</f>
        <v>0</v>
      </c>
      <c r="AE4" s="136">
        <f>$C4*VLOOKUP($A4,'Non-energy Multiplier'!$A$1:$AQ$44,COLUMN('Non-energy Multiplier'!AE$1),0)</f>
        <v>0</v>
      </c>
      <c r="AF4" s="136">
        <f>$C4*VLOOKUP($A4,'Non-energy Multiplier'!$A$1:$AQ$44,COLUMN('Non-energy Multiplier'!AF$1),0)</f>
        <v>0</v>
      </c>
      <c r="AG4" s="136">
        <f>$C4*VLOOKUP($A4,'Non-energy Multiplier'!$A$1:$AQ$44,COLUMN('Non-energy Multiplier'!AG$1),0)</f>
        <v>0</v>
      </c>
      <c r="AH4" s="136">
        <f>$C4*VLOOKUP($A4,'Non-energy Multiplier'!$A$1:$AQ$44,COLUMN('Non-energy Multiplier'!AH$1),0)</f>
        <v>0</v>
      </c>
      <c r="AI4" s="136">
        <f>$C4*VLOOKUP($A4,'Non-energy Multiplier'!$A$1:$AQ$44,COLUMN('Non-energy Multiplier'!AI$1),0)</f>
        <v>0</v>
      </c>
      <c r="AJ4" s="136">
        <f>$C4*VLOOKUP($A4,'Non-energy Multiplier'!$A$1:$AQ$44,COLUMN('Non-energy Multiplier'!AJ$1),0)</f>
        <v>0</v>
      </c>
      <c r="AK4" s="136">
        <f>$C4*VLOOKUP($A4,'Non-energy Multiplier'!$A$1:$AQ$44,COLUMN('Non-energy Multiplier'!AK$1),0)</f>
        <v>0</v>
      </c>
      <c r="AL4" s="136">
        <f>$C4*VLOOKUP($A4,'Non-energy Multiplier'!$A$1:$AQ$44,COLUMN('Non-energy Multiplier'!AL$1),0)</f>
        <v>0</v>
      </c>
      <c r="AM4" s="136">
        <f>$C4*VLOOKUP($A4,'Non-energy Multiplier'!$A$1:$AQ$44,COLUMN('Non-energy Multiplier'!AM$1),0)</f>
        <v>0</v>
      </c>
      <c r="AN4" s="136">
        <f>$C4*VLOOKUP($A4,'Non-energy Multiplier'!$A$1:$AQ$44,COLUMN('Non-energy Multiplier'!AN$1),0)</f>
        <v>0</v>
      </c>
      <c r="AO4" s="136">
        <f>$C4*VLOOKUP($A4,'Non-energy Multiplier'!$A$1:$AQ$44,COLUMN('Non-energy Multiplier'!AO$1),0)</f>
        <v>0</v>
      </c>
      <c r="AP4" s="136">
        <f>$C4*VLOOKUP($A4,'Non-energy Multiplier'!$A$1:$AQ$44,COLUMN('Non-energy Multiplier'!AP$1),0)</f>
        <v>0</v>
      </c>
      <c r="AQ4" s="136">
        <f>$C4*VLOOKUP($A4,'Non-energy Multiplier'!$A$1:$AQ$44,COLUMN('Non-energy Multiplier'!AQ$1),0)</f>
        <v>0</v>
      </c>
      <c r="AR4" s="136" t="str">
        <f>VLOOKUP($A4,'Sector Match'!$A$1:$B$43,2,0)</f>
        <v>oil and gas extraction 06</v>
      </c>
    </row>
    <row r="5" spans="1:44" x14ac:dyDescent="0.2">
      <c r="A5" s="12" t="s">
        <v>4</v>
      </c>
      <c r="B5" s="136">
        <f>'Non-energy Use 2019'!K117</f>
        <v>0</v>
      </c>
      <c r="C5" s="136">
        <f>'Non-energy Use 2020'!K117</f>
        <v>0</v>
      </c>
      <c r="D5" s="136">
        <f>$C5*VLOOKUP($A5,'Non-energy Multiplier'!$A$1:$AQ$44,COLUMN('Non-energy Multiplier'!D$1),0)</f>
        <v>0</v>
      </c>
      <c r="E5" s="136">
        <f>$C5*VLOOKUP($A5,'Non-energy Multiplier'!$A$1:$AQ$44,COLUMN('Non-energy Multiplier'!E$1),0)</f>
        <v>0</v>
      </c>
      <c r="F5" s="136">
        <f>$C5*VLOOKUP($A5,'Non-energy Multiplier'!$A$1:$AQ$44,COLUMN('Non-energy Multiplier'!F$1),0)</f>
        <v>0</v>
      </c>
      <c r="G5" s="136">
        <f>$C5*VLOOKUP($A5,'Non-energy Multiplier'!$A$1:$AQ$44,COLUMN('Non-energy Multiplier'!G$1),0)</f>
        <v>0</v>
      </c>
      <c r="H5" s="136">
        <f>$C5*VLOOKUP($A5,'Non-energy Multiplier'!$A$1:$AQ$44,COLUMN('Non-energy Multiplier'!H$1),0)</f>
        <v>0</v>
      </c>
      <c r="I5" s="136">
        <f>$C5*VLOOKUP($A5,'Non-energy Multiplier'!$A$1:$AQ$44,COLUMN('Non-energy Multiplier'!I$1),0)</f>
        <v>0</v>
      </c>
      <c r="J5" s="136">
        <f>$C5*VLOOKUP($A5,'Non-energy Multiplier'!$A$1:$AQ$44,COLUMN('Non-energy Multiplier'!J$1),0)</f>
        <v>0</v>
      </c>
      <c r="K5" s="136">
        <f>$C5*VLOOKUP($A5,'Non-energy Multiplier'!$A$1:$AQ$44,COLUMN('Non-energy Multiplier'!K$1),0)</f>
        <v>0</v>
      </c>
      <c r="L5" s="136">
        <f>$C5*VLOOKUP($A5,'Non-energy Multiplier'!$A$1:$AQ$44,COLUMN('Non-energy Multiplier'!L$1),0)</f>
        <v>0</v>
      </c>
      <c r="M5" s="136">
        <f>$C5*VLOOKUP($A5,'Non-energy Multiplier'!$A$1:$AQ$44,COLUMN('Non-energy Multiplier'!M$1),0)</f>
        <v>0</v>
      </c>
      <c r="N5" s="136">
        <f>$C5*VLOOKUP($A5,'Non-energy Multiplier'!$A$1:$AQ$44,COLUMN('Non-energy Multiplier'!N$1),0)</f>
        <v>0</v>
      </c>
      <c r="O5" s="136">
        <f>$C5*VLOOKUP($A5,'Non-energy Multiplier'!$A$1:$AQ$44,COLUMN('Non-energy Multiplier'!O$1),0)</f>
        <v>0</v>
      </c>
      <c r="P5" s="136">
        <f>$C5*VLOOKUP($A5,'Non-energy Multiplier'!$A$1:$AQ$44,COLUMN('Non-energy Multiplier'!P$1),0)</f>
        <v>0</v>
      </c>
      <c r="Q5" s="136">
        <f>$C5*VLOOKUP($A5,'Non-energy Multiplier'!$A$1:$AQ$44,COLUMN('Non-energy Multiplier'!Q$1),0)</f>
        <v>0</v>
      </c>
      <c r="R5" s="136">
        <f>$C5*VLOOKUP($A5,'Non-energy Multiplier'!$A$1:$AQ$44,COLUMN('Non-energy Multiplier'!R$1),0)</f>
        <v>0</v>
      </c>
      <c r="S5" s="136">
        <f>$C5*VLOOKUP($A5,'Non-energy Multiplier'!$A$1:$AQ$44,COLUMN('Non-energy Multiplier'!S$1),0)</f>
        <v>0</v>
      </c>
      <c r="T5" s="136">
        <f>$C5*VLOOKUP($A5,'Non-energy Multiplier'!$A$1:$AQ$44,COLUMN('Non-energy Multiplier'!T$1),0)</f>
        <v>0</v>
      </c>
      <c r="U5" s="136">
        <f>$C5*VLOOKUP($A5,'Non-energy Multiplier'!$A$1:$AQ$44,COLUMN('Non-energy Multiplier'!U$1),0)</f>
        <v>0</v>
      </c>
      <c r="V5" s="136">
        <f>$C5*VLOOKUP($A5,'Non-energy Multiplier'!$A$1:$AQ$44,COLUMN('Non-energy Multiplier'!V$1),0)</f>
        <v>0</v>
      </c>
      <c r="W5" s="136">
        <f>$C5*VLOOKUP($A5,'Non-energy Multiplier'!$A$1:$AQ$44,COLUMN('Non-energy Multiplier'!W$1),0)</f>
        <v>0</v>
      </c>
      <c r="X5" s="136">
        <f>$C5*VLOOKUP($A5,'Non-energy Multiplier'!$A$1:$AQ$44,COLUMN('Non-energy Multiplier'!X$1),0)</f>
        <v>0</v>
      </c>
      <c r="Y5" s="136">
        <f>$C5*VLOOKUP($A5,'Non-energy Multiplier'!$A$1:$AQ$44,COLUMN('Non-energy Multiplier'!Y$1),0)</f>
        <v>0</v>
      </c>
      <c r="Z5" s="136">
        <f>$C5*VLOOKUP($A5,'Non-energy Multiplier'!$A$1:$AQ$44,COLUMN('Non-energy Multiplier'!Z$1),0)</f>
        <v>0</v>
      </c>
      <c r="AA5" s="136">
        <f>$C5*VLOOKUP($A5,'Non-energy Multiplier'!$A$1:$AQ$44,COLUMN('Non-energy Multiplier'!AA$1),0)</f>
        <v>0</v>
      </c>
      <c r="AB5" s="136">
        <f>$C5*VLOOKUP($A5,'Non-energy Multiplier'!$A$1:$AQ$44,COLUMN('Non-energy Multiplier'!AB$1),0)</f>
        <v>0</v>
      </c>
      <c r="AC5" s="136">
        <f>$C5*VLOOKUP($A5,'Non-energy Multiplier'!$A$1:$AQ$44,COLUMN('Non-energy Multiplier'!AC$1),0)</f>
        <v>0</v>
      </c>
      <c r="AD5" s="136">
        <f>$C5*VLOOKUP($A5,'Non-energy Multiplier'!$A$1:$AQ$44,COLUMN('Non-energy Multiplier'!AD$1),0)</f>
        <v>0</v>
      </c>
      <c r="AE5" s="136">
        <f>$C5*VLOOKUP($A5,'Non-energy Multiplier'!$A$1:$AQ$44,COLUMN('Non-energy Multiplier'!AE$1),0)</f>
        <v>0</v>
      </c>
      <c r="AF5" s="136">
        <f>$C5*VLOOKUP($A5,'Non-energy Multiplier'!$A$1:$AQ$44,COLUMN('Non-energy Multiplier'!AF$1),0)</f>
        <v>0</v>
      </c>
      <c r="AG5" s="136">
        <f>$C5*VLOOKUP($A5,'Non-energy Multiplier'!$A$1:$AQ$44,COLUMN('Non-energy Multiplier'!AG$1),0)</f>
        <v>0</v>
      </c>
      <c r="AH5" s="136">
        <f>$C5*VLOOKUP($A5,'Non-energy Multiplier'!$A$1:$AQ$44,COLUMN('Non-energy Multiplier'!AH$1),0)</f>
        <v>0</v>
      </c>
      <c r="AI5" s="136">
        <f>$C5*VLOOKUP($A5,'Non-energy Multiplier'!$A$1:$AQ$44,COLUMN('Non-energy Multiplier'!AI$1),0)</f>
        <v>0</v>
      </c>
      <c r="AJ5" s="136">
        <f>$C5*VLOOKUP($A5,'Non-energy Multiplier'!$A$1:$AQ$44,COLUMN('Non-energy Multiplier'!AJ$1),0)</f>
        <v>0</v>
      </c>
      <c r="AK5" s="136">
        <f>$C5*VLOOKUP($A5,'Non-energy Multiplier'!$A$1:$AQ$44,COLUMN('Non-energy Multiplier'!AK$1),0)</f>
        <v>0</v>
      </c>
      <c r="AL5" s="136">
        <f>$C5*VLOOKUP($A5,'Non-energy Multiplier'!$A$1:$AQ$44,COLUMN('Non-energy Multiplier'!AL$1),0)</f>
        <v>0</v>
      </c>
      <c r="AM5" s="136">
        <f>$C5*VLOOKUP($A5,'Non-energy Multiplier'!$A$1:$AQ$44,COLUMN('Non-energy Multiplier'!AM$1),0)</f>
        <v>0</v>
      </c>
      <c r="AN5" s="136">
        <f>$C5*VLOOKUP($A5,'Non-energy Multiplier'!$A$1:$AQ$44,COLUMN('Non-energy Multiplier'!AN$1),0)</f>
        <v>0</v>
      </c>
      <c r="AO5" s="136">
        <f>$C5*VLOOKUP($A5,'Non-energy Multiplier'!$A$1:$AQ$44,COLUMN('Non-energy Multiplier'!AO$1),0)</f>
        <v>0</v>
      </c>
      <c r="AP5" s="136">
        <f>$C5*VLOOKUP($A5,'Non-energy Multiplier'!$A$1:$AQ$44,COLUMN('Non-energy Multiplier'!AP$1),0)</f>
        <v>0</v>
      </c>
      <c r="AQ5" s="136">
        <f>$C5*VLOOKUP($A5,'Non-energy Multiplier'!$A$1:$AQ$44,COLUMN('Non-energy Multiplier'!AQ$1),0)</f>
        <v>0</v>
      </c>
      <c r="AR5" s="136" t="str">
        <f>VLOOKUP($A5,'Sector Match'!$A$1:$B$43,2,0)</f>
        <v>other mining and quarrying 07T08</v>
      </c>
    </row>
    <row r="6" spans="1:44" x14ac:dyDescent="0.2">
      <c r="A6" s="12" t="s">
        <v>5</v>
      </c>
      <c r="B6" s="136">
        <f>'Non-energy Use 2019'!K118</f>
        <v>0</v>
      </c>
      <c r="C6" s="136">
        <f>'Non-energy Use 2020'!K118</f>
        <v>0</v>
      </c>
      <c r="D6" s="136">
        <f>$C6*VLOOKUP($A6,'Non-energy Multiplier'!$A$1:$AQ$44,COLUMN('Non-energy Multiplier'!D$1),0)</f>
        <v>0</v>
      </c>
      <c r="E6" s="136">
        <f>$C6*VLOOKUP($A6,'Non-energy Multiplier'!$A$1:$AQ$44,COLUMN('Non-energy Multiplier'!E$1),0)</f>
        <v>0</v>
      </c>
      <c r="F6" s="136">
        <f>$C6*VLOOKUP($A6,'Non-energy Multiplier'!$A$1:$AQ$44,COLUMN('Non-energy Multiplier'!F$1),0)</f>
        <v>0</v>
      </c>
      <c r="G6" s="136">
        <f>$C6*VLOOKUP($A6,'Non-energy Multiplier'!$A$1:$AQ$44,COLUMN('Non-energy Multiplier'!G$1),0)</f>
        <v>0</v>
      </c>
      <c r="H6" s="136">
        <f>$C6*VLOOKUP($A6,'Non-energy Multiplier'!$A$1:$AQ$44,COLUMN('Non-energy Multiplier'!H$1),0)</f>
        <v>0</v>
      </c>
      <c r="I6" s="136">
        <f>$C6*VLOOKUP($A6,'Non-energy Multiplier'!$A$1:$AQ$44,COLUMN('Non-energy Multiplier'!I$1),0)</f>
        <v>0</v>
      </c>
      <c r="J6" s="136">
        <f>$C6*VLOOKUP($A6,'Non-energy Multiplier'!$A$1:$AQ$44,COLUMN('Non-energy Multiplier'!J$1),0)</f>
        <v>0</v>
      </c>
      <c r="K6" s="136">
        <f>$C6*VLOOKUP($A6,'Non-energy Multiplier'!$A$1:$AQ$44,COLUMN('Non-energy Multiplier'!K$1),0)</f>
        <v>0</v>
      </c>
      <c r="L6" s="136">
        <f>$C6*VLOOKUP($A6,'Non-energy Multiplier'!$A$1:$AQ$44,COLUMN('Non-energy Multiplier'!L$1),0)</f>
        <v>0</v>
      </c>
      <c r="M6" s="136">
        <f>$C6*VLOOKUP($A6,'Non-energy Multiplier'!$A$1:$AQ$44,COLUMN('Non-energy Multiplier'!M$1),0)</f>
        <v>0</v>
      </c>
      <c r="N6" s="136">
        <f>$C6*VLOOKUP($A6,'Non-energy Multiplier'!$A$1:$AQ$44,COLUMN('Non-energy Multiplier'!N$1),0)</f>
        <v>0</v>
      </c>
      <c r="O6" s="136">
        <f>$C6*VLOOKUP($A6,'Non-energy Multiplier'!$A$1:$AQ$44,COLUMN('Non-energy Multiplier'!O$1),0)</f>
        <v>0</v>
      </c>
      <c r="P6" s="136">
        <f>$C6*VLOOKUP($A6,'Non-energy Multiplier'!$A$1:$AQ$44,COLUMN('Non-energy Multiplier'!P$1),0)</f>
        <v>0</v>
      </c>
      <c r="Q6" s="136">
        <f>$C6*VLOOKUP($A6,'Non-energy Multiplier'!$A$1:$AQ$44,COLUMN('Non-energy Multiplier'!Q$1),0)</f>
        <v>0</v>
      </c>
      <c r="R6" s="136">
        <f>$C6*VLOOKUP($A6,'Non-energy Multiplier'!$A$1:$AQ$44,COLUMN('Non-energy Multiplier'!R$1),0)</f>
        <v>0</v>
      </c>
      <c r="S6" s="136">
        <f>$C6*VLOOKUP($A6,'Non-energy Multiplier'!$A$1:$AQ$44,COLUMN('Non-energy Multiplier'!S$1),0)</f>
        <v>0</v>
      </c>
      <c r="T6" s="136">
        <f>$C6*VLOOKUP($A6,'Non-energy Multiplier'!$A$1:$AQ$44,COLUMN('Non-energy Multiplier'!T$1),0)</f>
        <v>0</v>
      </c>
      <c r="U6" s="136">
        <f>$C6*VLOOKUP($A6,'Non-energy Multiplier'!$A$1:$AQ$44,COLUMN('Non-energy Multiplier'!U$1),0)</f>
        <v>0</v>
      </c>
      <c r="V6" s="136">
        <f>$C6*VLOOKUP($A6,'Non-energy Multiplier'!$A$1:$AQ$44,COLUMN('Non-energy Multiplier'!V$1),0)</f>
        <v>0</v>
      </c>
      <c r="W6" s="136">
        <f>$C6*VLOOKUP($A6,'Non-energy Multiplier'!$A$1:$AQ$44,COLUMN('Non-energy Multiplier'!W$1),0)</f>
        <v>0</v>
      </c>
      <c r="X6" s="136">
        <f>$C6*VLOOKUP($A6,'Non-energy Multiplier'!$A$1:$AQ$44,COLUMN('Non-energy Multiplier'!X$1),0)</f>
        <v>0</v>
      </c>
      <c r="Y6" s="136">
        <f>$C6*VLOOKUP($A6,'Non-energy Multiplier'!$A$1:$AQ$44,COLUMN('Non-energy Multiplier'!Y$1),0)</f>
        <v>0</v>
      </c>
      <c r="Z6" s="136">
        <f>$C6*VLOOKUP($A6,'Non-energy Multiplier'!$A$1:$AQ$44,COLUMN('Non-energy Multiplier'!Z$1),0)</f>
        <v>0</v>
      </c>
      <c r="AA6" s="136">
        <f>$C6*VLOOKUP($A6,'Non-energy Multiplier'!$A$1:$AQ$44,COLUMN('Non-energy Multiplier'!AA$1),0)</f>
        <v>0</v>
      </c>
      <c r="AB6" s="136">
        <f>$C6*VLOOKUP($A6,'Non-energy Multiplier'!$A$1:$AQ$44,COLUMN('Non-energy Multiplier'!AB$1),0)</f>
        <v>0</v>
      </c>
      <c r="AC6" s="136">
        <f>$C6*VLOOKUP($A6,'Non-energy Multiplier'!$A$1:$AQ$44,COLUMN('Non-energy Multiplier'!AC$1),0)</f>
        <v>0</v>
      </c>
      <c r="AD6" s="136">
        <f>$C6*VLOOKUP($A6,'Non-energy Multiplier'!$A$1:$AQ$44,COLUMN('Non-energy Multiplier'!AD$1),0)</f>
        <v>0</v>
      </c>
      <c r="AE6" s="136">
        <f>$C6*VLOOKUP($A6,'Non-energy Multiplier'!$A$1:$AQ$44,COLUMN('Non-energy Multiplier'!AE$1),0)</f>
        <v>0</v>
      </c>
      <c r="AF6" s="136">
        <f>$C6*VLOOKUP($A6,'Non-energy Multiplier'!$A$1:$AQ$44,COLUMN('Non-energy Multiplier'!AF$1),0)</f>
        <v>0</v>
      </c>
      <c r="AG6" s="136">
        <f>$C6*VLOOKUP($A6,'Non-energy Multiplier'!$A$1:$AQ$44,COLUMN('Non-energy Multiplier'!AG$1),0)</f>
        <v>0</v>
      </c>
      <c r="AH6" s="136">
        <f>$C6*VLOOKUP($A6,'Non-energy Multiplier'!$A$1:$AQ$44,COLUMN('Non-energy Multiplier'!AH$1),0)</f>
        <v>0</v>
      </c>
      <c r="AI6" s="136">
        <f>$C6*VLOOKUP($A6,'Non-energy Multiplier'!$A$1:$AQ$44,COLUMN('Non-energy Multiplier'!AI$1),0)</f>
        <v>0</v>
      </c>
      <c r="AJ6" s="136">
        <f>$C6*VLOOKUP($A6,'Non-energy Multiplier'!$A$1:$AQ$44,COLUMN('Non-energy Multiplier'!AJ$1),0)</f>
        <v>0</v>
      </c>
      <c r="AK6" s="136">
        <f>$C6*VLOOKUP($A6,'Non-energy Multiplier'!$A$1:$AQ$44,COLUMN('Non-energy Multiplier'!AK$1),0)</f>
        <v>0</v>
      </c>
      <c r="AL6" s="136">
        <f>$C6*VLOOKUP($A6,'Non-energy Multiplier'!$A$1:$AQ$44,COLUMN('Non-energy Multiplier'!AL$1),0)</f>
        <v>0</v>
      </c>
      <c r="AM6" s="136">
        <f>$C6*VLOOKUP($A6,'Non-energy Multiplier'!$A$1:$AQ$44,COLUMN('Non-energy Multiplier'!AM$1),0)</f>
        <v>0</v>
      </c>
      <c r="AN6" s="136">
        <f>$C6*VLOOKUP($A6,'Non-energy Multiplier'!$A$1:$AQ$44,COLUMN('Non-energy Multiplier'!AN$1),0)</f>
        <v>0</v>
      </c>
      <c r="AO6" s="136">
        <f>$C6*VLOOKUP($A6,'Non-energy Multiplier'!$A$1:$AQ$44,COLUMN('Non-energy Multiplier'!AO$1),0)</f>
        <v>0</v>
      </c>
      <c r="AP6" s="136">
        <f>$C6*VLOOKUP($A6,'Non-energy Multiplier'!$A$1:$AQ$44,COLUMN('Non-energy Multiplier'!AP$1),0)</f>
        <v>0</v>
      </c>
      <c r="AQ6" s="136">
        <f>$C6*VLOOKUP($A6,'Non-energy Multiplier'!$A$1:$AQ$44,COLUMN('Non-energy Multiplier'!AQ$1),0)</f>
        <v>0</v>
      </c>
      <c r="AR6" s="136" t="str">
        <f>VLOOKUP($A6,'Sector Match'!$A$1:$B$43,2,0)</f>
        <v>other mining and quarrying 07T08</v>
      </c>
    </row>
    <row r="7" spans="1:44" x14ac:dyDescent="0.2">
      <c r="A7" s="12" t="s">
        <v>6</v>
      </c>
      <c r="B7" s="136">
        <f>'Non-energy Use 2019'!K119</f>
        <v>0</v>
      </c>
      <c r="C7" s="136">
        <f>'Non-energy Use 2020'!K119</f>
        <v>0</v>
      </c>
      <c r="D7" s="136">
        <f>$C7*VLOOKUP($A7,'Non-energy Multiplier'!$A$1:$AQ$44,COLUMN('Non-energy Multiplier'!D$1),0)</f>
        <v>0</v>
      </c>
      <c r="E7" s="136">
        <f>$C7*VLOOKUP($A7,'Non-energy Multiplier'!$A$1:$AQ$44,COLUMN('Non-energy Multiplier'!E$1),0)</f>
        <v>0</v>
      </c>
      <c r="F7" s="136">
        <f>$C7*VLOOKUP($A7,'Non-energy Multiplier'!$A$1:$AQ$44,COLUMN('Non-energy Multiplier'!F$1),0)</f>
        <v>0</v>
      </c>
      <c r="G7" s="136">
        <f>$C7*VLOOKUP($A7,'Non-energy Multiplier'!$A$1:$AQ$44,COLUMN('Non-energy Multiplier'!G$1),0)</f>
        <v>0</v>
      </c>
      <c r="H7" s="136">
        <f>$C7*VLOOKUP($A7,'Non-energy Multiplier'!$A$1:$AQ$44,COLUMN('Non-energy Multiplier'!H$1),0)</f>
        <v>0</v>
      </c>
      <c r="I7" s="136">
        <f>$C7*VLOOKUP($A7,'Non-energy Multiplier'!$A$1:$AQ$44,COLUMN('Non-energy Multiplier'!I$1),0)</f>
        <v>0</v>
      </c>
      <c r="J7" s="136">
        <f>$C7*VLOOKUP($A7,'Non-energy Multiplier'!$A$1:$AQ$44,COLUMN('Non-energy Multiplier'!J$1),0)</f>
        <v>0</v>
      </c>
      <c r="K7" s="136">
        <f>$C7*VLOOKUP($A7,'Non-energy Multiplier'!$A$1:$AQ$44,COLUMN('Non-energy Multiplier'!K$1),0)</f>
        <v>0</v>
      </c>
      <c r="L7" s="136">
        <f>$C7*VLOOKUP($A7,'Non-energy Multiplier'!$A$1:$AQ$44,COLUMN('Non-energy Multiplier'!L$1),0)</f>
        <v>0</v>
      </c>
      <c r="M7" s="136">
        <f>$C7*VLOOKUP($A7,'Non-energy Multiplier'!$A$1:$AQ$44,COLUMN('Non-energy Multiplier'!M$1),0)</f>
        <v>0</v>
      </c>
      <c r="N7" s="136">
        <f>$C7*VLOOKUP($A7,'Non-energy Multiplier'!$A$1:$AQ$44,COLUMN('Non-energy Multiplier'!N$1),0)</f>
        <v>0</v>
      </c>
      <c r="O7" s="136">
        <f>$C7*VLOOKUP($A7,'Non-energy Multiplier'!$A$1:$AQ$44,COLUMN('Non-energy Multiplier'!O$1),0)</f>
        <v>0</v>
      </c>
      <c r="P7" s="136">
        <f>$C7*VLOOKUP($A7,'Non-energy Multiplier'!$A$1:$AQ$44,COLUMN('Non-energy Multiplier'!P$1),0)</f>
        <v>0</v>
      </c>
      <c r="Q7" s="136">
        <f>$C7*VLOOKUP($A7,'Non-energy Multiplier'!$A$1:$AQ$44,COLUMN('Non-energy Multiplier'!Q$1),0)</f>
        <v>0</v>
      </c>
      <c r="R7" s="136">
        <f>$C7*VLOOKUP($A7,'Non-energy Multiplier'!$A$1:$AQ$44,COLUMN('Non-energy Multiplier'!R$1),0)</f>
        <v>0</v>
      </c>
      <c r="S7" s="136">
        <f>$C7*VLOOKUP($A7,'Non-energy Multiplier'!$A$1:$AQ$44,COLUMN('Non-energy Multiplier'!S$1),0)</f>
        <v>0</v>
      </c>
      <c r="T7" s="136">
        <f>$C7*VLOOKUP($A7,'Non-energy Multiplier'!$A$1:$AQ$44,COLUMN('Non-energy Multiplier'!T$1),0)</f>
        <v>0</v>
      </c>
      <c r="U7" s="136">
        <f>$C7*VLOOKUP($A7,'Non-energy Multiplier'!$A$1:$AQ$44,COLUMN('Non-energy Multiplier'!U$1),0)</f>
        <v>0</v>
      </c>
      <c r="V7" s="136">
        <f>$C7*VLOOKUP($A7,'Non-energy Multiplier'!$A$1:$AQ$44,COLUMN('Non-energy Multiplier'!V$1),0)</f>
        <v>0</v>
      </c>
      <c r="W7" s="136">
        <f>$C7*VLOOKUP($A7,'Non-energy Multiplier'!$A$1:$AQ$44,COLUMN('Non-energy Multiplier'!W$1),0)</f>
        <v>0</v>
      </c>
      <c r="X7" s="136">
        <f>$C7*VLOOKUP($A7,'Non-energy Multiplier'!$A$1:$AQ$44,COLUMN('Non-energy Multiplier'!X$1),0)</f>
        <v>0</v>
      </c>
      <c r="Y7" s="136">
        <f>$C7*VLOOKUP($A7,'Non-energy Multiplier'!$A$1:$AQ$44,COLUMN('Non-energy Multiplier'!Y$1),0)</f>
        <v>0</v>
      </c>
      <c r="Z7" s="136">
        <f>$C7*VLOOKUP($A7,'Non-energy Multiplier'!$A$1:$AQ$44,COLUMN('Non-energy Multiplier'!Z$1),0)</f>
        <v>0</v>
      </c>
      <c r="AA7" s="136">
        <f>$C7*VLOOKUP($A7,'Non-energy Multiplier'!$A$1:$AQ$44,COLUMN('Non-energy Multiplier'!AA$1),0)</f>
        <v>0</v>
      </c>
      <c r="AB7" s="136">
        <f>$C7*VLOOKUP($A7,'Non-energy Multiplier'!$A$1:$AQ$44,COLUMN('Non-energy Multiplier'!AB$1),0)</f>
        <v>0</v>
      </c>
      <c r="AC7" s="136">
        <f>$C7*VLOOKUP($A7,'Non-energy Multiplier'!$A$1:$AQ$44,COLUMN('Non-energy Multiplier'!AC$1),0)</f>
        <v>0</v>
      </c>
      <c r="AD7" s="136">
        <f>$C7*VLOOKUP($A7,'Non-energy Multiplier'!$A$1:$AQ$44,COLUMN('Non-energy Multiplier'!AD$1),0)</f>
        <v>0</v>
      </c>
      <c r="AE7" s="136">
        <f>$C7*VLOOKUP($A7,'Non-energy Multiplier'!$A$1:$AQ$44,COLUMN('Non-energy Multiplier'!AE$1),0)</f>
        <v>0</v>
      </c>
      <c r="AF7" s="136">
        <f>$C7*VLOOKUP($A7,'Non-energy Multiplier'!$A$1:$AQ$44,COLUMN('Non-energy Multiplier'!AF$1),0)</f>
        <v>0</v>
      </c>
      <c r="AG7" s="136">
        <f>$C7*VLOOKUP($A7,'Non-energy Multiplier'!$A$1:$AQ$44,COLUMN('Non-energy Multiplier'!AG$1),0)</f>
        <v>0</v>
      </c>
      <c r="AH7" s="136">
        <f>$C7*VLOOKUP($A7,'Non-energy Multiplier'!$A$1:$AQ$44,COLUMN('Non-energy Multiplier'!AH$1),0)</f>
        <v>0</v>
      </c>
      <c r="AI7" s="136">
        <f>$C7*VLOOKUP($A7,'Non-energy Multiplier'!$A$1:$AQ$44,COLUMN('Non-energy Multiplier'!AI$1),0)</f>
        <v>0</v>
      </c>
      <c r="AJ7" s="136">
        <f>$C7*VLOOKUP($A7,'Non-energy Multiplier'!$A$1:$AQ$44,COLUMN('Non-energy Multiplier'!AJ$1),0)</f>
        <v>0</v>
      </c>
      <c r="AK7" s="136">
        <f>$C7*VLOOKUP($A7,'Non-energy Multiplier'!$A$1:$AQ$44,COLUMN('Non-energy Multiplier'!AK$1),0)</f>
        <v>0</v>
      </c>
      <c r="AL7" s="136">
        <f>$C7*VLOOKUP($A7,'Non-energy Multiplier'!$A$1:$AQ$44,COLUMN('Non-energy Multiplier'!AL$1),0)</f>
        <v>0</v>
      </c>
      <c r="AM7" s="136">
        <f>$C7*VLOOKUP($A7,'Non-energy Multiplier'!$A$1:$AQ$44,COLUMN('Non-energy Multiplier'!AM$1),0)</f>
        <v>0</v>
      </c>
      <c r="AN7" s="136">
        <f>$C7*VLOOKUP($A7,'Non-energy Multiplier'!$A$1:$AQ$44,COLUMN('Non-energy Multiplier'!AN$1),0)</f>
        <v>0</v>
      </c>
      <c r="AO7" s="136">
        <f>$C7*VLOOKUP($A7,'Non-energy Multiplier'!$A$1:$AQ$44,COLUMN('Non-energy Multiplier'!AO$1),0)</f>
        <v>0</v>
      </c>
      <c r="AP7" s="136">
        <f>$C7*VLOOKUP($A7,'Non-energy Multiplier'!$A$1:$AQ$44,COLUMN('Non-energy Multiplier'!AP$1),0)</f>
        <v>0</v>
      </c>
      <c r="AQ7" s="136">
        <f>$C7*VLOOKUP($A7,'Non-energy Multiplier'!$A$1:$AQ$44,COLUMN('Non-energy Multiplier'!AQ$1),0)</f>
        <v>0</v>
      </c>
      <c r="AR7" s="136" t="str">
        <f>VLOOKUP($A7,'Sector Match'!$A$1:$B$43,2,0)</f>
        <v>other mining and quarrying 07T08</v>
      </c>
    </row>
    <row r="8" spans="1:44" x14ac:dyDescent="0.2">
      <c r="A8" s="12" t="s">
        <v>7</v>
      </c>
      <c r="B8" s="136">
        <f>'Non-energy Use 2019'!K120</f>
        <v>0</v>
      </c>
      <c r="C8" s="136">
        <f>'Non-energy Use 2020'!K120</f>
        <v>0</v>
      </c>
      <c r="D8" s="136">
        <f>$C8*VLOOKUP($A8,'Non-energy Multiplier'!$A$1:$AQ$44,COLUMN('Non-energy Multiplier'!D$1),0)</f>
        <v>0</v>
      </c>
      <c r="E8" s="136">
        <f>$C8*VLOOKUP($A8,'Non-energy Multiplier'!$A$1:$AQ$44,COLUMN('Non-energy Multiplier'!E$1),0)</f>
        <v>0</v>
      </c>
      <c r="F8" s="136">
        <f>$C8*VLOOKUP($A8,'Non-energy Multiplier'!$A$1:$AQ$44,COLUMN('Non-energy Multiplier'!F$1),0)</f>
        <v>0</v>
      </c>
      <c r="G8" s="136">
        <f>$C8*VLOOKUP($A8,'Non-energy Multiplier'!$A$1:$AQ$44,COLUMN('Non-energy Multiplier'!G$1),0)</f>
        <v>0</v>
      </c>
      <c r="H8" s="136">
        <f>$C8*VLOOKUP($A8,'Non-energy Multiplier'!$A$1:$AQ$44,COLUMN('Non-energy Multiplier'!H$1),0)</f>
        <v>0</v>
      </c>
      <c r="I8" s="136">
        <f>$C8*VLOOKUP($A8,'Non-energy Multiplier'!$A$1:$AQ$44,COLUMN('Non-energy Multiplier'!I$1),0)</f>
        <v>0</v>
      </c>
      <c r="J8" s="136">
        <f>$C8*VLOOKUP($A8,'Non-energy Multiplier'!$A$1:$AQ$44,COLUMN('Non-energy Multiplier'!J$1),0)</f>
        <v>0</v>
      </c>
      <c r="K8" s="136">
        <f>$C8*VLOOKUP($A8,'Non-energy Multiplier'!$A$1:$AQ$44,COLUMN('Non-energy Multiplier'!K$1),0)</f>
        <v>0</v>
      </c>
      <c r="L8" s="136">
        <f>$C8*VLOOKUP($A8,'Non-energy Multiplier'!$A$1:$AQ$44,COLUMN('Non-energy Multiplier'!L$1),0)</f>
        <v>0</v>
      </c>
      <c r="M8" s="136">
        <f>$C8*VLOOKUP($A8,'Non-energy Multiplier'!$A$1:$AQ$44,COLUMN('Non-energy Multiplier'!M$1),0)</f>
        <v>0</v>
      </c>
      <c r="N8" s="136">
        <f>$C8*VLOOKUP($A8,'Non-energy Multiplier'!$A$1:$AQ$44,COLUMN('Non-energy Multiplier'!N$1),0)</f>
        <v>0</v>
      </c>
      <c r="O8" s="136">
        <f>$C8*VLOOKUP($A8,'Non-energy Multiplier'!$A$1:$AQ$44,COLUMN('Non-energy Multiplier'!O$1),0)</f>
        <v>0</v>
      </c>
      <c r="P8" s="136">
        <f>$C8*VLOOKUP($A8,'Non-energy Multiplier'!$A$1:$AQ$44,COLUMN('Non-energy Multiplier'!P$1),0)</f>
        <v>0</v>
      </c>
      <c r="Q8" s="136">
        <f>$C8*VLOOKUP($A8,'Non-energy Multiplier'!$A$1:$AQ$44,COLUMN('Non-energy Multiplier'!Q$1),0)</f>
        <v>0</v>
      </c>
      <c r="R8" s="136">
        <f>$C8*VLOOKUP($A8,'Non-energy Multiplier'!$A$1:$AQ$44,COLUMN('Non-energy Multiplier'!R$1),0)</f>
        <v>0</v>
      </c>
      <c r="S8" s="136">
        <f>$C8*VLOOKUP($A8,'Non-energy Multiplier'!$A$1:$AQ$44,COLUMN('Non-energy Multiplier'!S$1),0)</f>
        <v>0</v>
      </c>
      <c r="T8" s="136">
        <f>$C8*VLOOKUP($A8,'Non-energy Multiplier'!$A$1:$AQ$44,COLUMN('Non-energy Multiplier'!T$1),0)</f>
        <v>0</v>
      </c>
      <c r="U8" s="136">
        <f>$C8*VLOOKUP($A8,'Non-energy Multiplier'!$A$1:$AQ$44,COLUMN('Non-energy Multiplier'!U$1),0)</f>
        <v>0</v>
      </c>
      <c r="V8" s="136">
        <f>$C8*VLOOKUP($A8,'Non-energy Multiplier'!$A$1:$AQ$44,COLUMN('Non-energy Multiplier'!V$1),0)</f>
        <v>0</v>
      </c>
      <c r="W8" s="136">
        <f>$C8*VLOOKUP($A8,'Non-energy Multiplier'!$A$1:$AQ$44,COLUMN('Non-energy Multiplier'!W$1),0)</f>
        <v>0</v>
      </c>
      <c r="X8" s="136">
        <f>$C8*VLOOKUP($A8,'Non-energy Multiplier'!$A$1:$AQ$44,COLUMN('Non-energy Multiplier'!X$1),0)</f>
        <v>0</v>
      </c>
      <c r="Y8" s="136">
        <f>$C8*VLOOKUP($A8,'Non-energy Multiplier'!$A$1:$AQ$44,COLUMN('Non-energy Multiplier'!Y$1),0)</f>
        <v>0</v>
      </c>
      <c r="Z8" s="136">
        <f>$C8*VLOOKUP($A8,'Non-energy Multiplier'!$A$1:$AQ$44,COLUMN('Non-energy Multiplier'!Z$1),0)</f>
        <v>0</v>
      </c>
      <c r="AA8" s="136">
        <f>$C8*VLOOKUP($A8,'Non-energy Multiplier'!$A$1:$AQ$44,COLUMN('Non-energy Multiplier'!AA$1),0)</f>
        <v>0</v>
      </c>
      <c r="AB8" s="136">
        <f>$C8*VLOOKUP($A8,'Non-energy Multiplier'!$A$1:$AQ$44,COLUMN('Non-energy Multiplier'!AB$1),0)</f>
        <v>0</v>
      </c>
      <c r="AC8" s="136">
        <f>$C8*VLOOKUP($A8,'Non-energy Multiplier'!$A$1:$AQ$44,COLUMN('Non-energy Multiplier'!AC$1),0)</f>
        <v>0</v>
      </c>
      <c r="AD8" s="136">
        <f>$C8*VLOOKUP($A8,'Non-energy Multiplier'!$A$1:$AQ$44,COLUMN('Non-energy Multiplier'!AD$1),0)</f>
        <v>0</v>
      </c>
      <c r="AE8" s="136">
        <f>$C8*VLOOKUP($A8,'Non-energy Multiplier'!$A$1:$AQ$44,COLUMN('Non-energy Multiplier'!AE$1),0)</f>
        <v>0</v>
      </c>
      <c r="AF8" s="136">
        <f>$C8*VLOOKUP($A8,'Non-energy Multiplier'!$A$1:$AQ$44,COLUMN('Non-energy Multiplier'!AF$1),0)</f>
        <v>0</v>
      </c>
      <c r="AG8" s="136">
        <f>$C8*VLOOKUP($A8,'Non-energy Multiplier'!$A$1:$AQ$44,COLUMN('Non-energy Multiplier'!AG$1),0)</f>
        <v>0</v>
      </c>
      <c r="AH8" s="136">
        <f>$C8*VLOOKUP($A8,'Non-energy Multiplier'!$A$1:$AQ$44,COLUMN('Non-energy Multiplier'!AH$1),0)</f>
        <v>0</v>
      </c>
      <c r="AI8" s="136">
        <f>$C8*VLOOKUP($A8,'Non-energy Multiplier'!$A$1:$AQ$44,COLUMN('Non-energy Multiplier'!AI$1),0)</f>
        <v>0</v>
      </c>
      <c r="AJ8" s="136">
        <f>$C8*VLOOKUP($A8,'Non-energy Multiplier'!$A$1:$AQ$44,COLUMN('Non-energy Multiplier'!AJ$1),0)</f>
        <v>0</v>
      </c>
      <c r="AK8" s="136">
        <f>$C8*VLOOKUP($A8,'Non-energy Multiplier'!$A$1:$AQ$44,COLUMN('Non-energy Multiplier'!AK$1),0)</f>
        <v>0</v>
      </c>
      <c r="AL8" s="136">
        <f>$C8*VLOOKUP($A8,'Non-energy Multiplier'!$A$1:$AQ$44,COLUMN('Non-energy Multiplier'!AL$1),0)</f>
        <v>0</v>
      </c>
      <c r="AM8" s="136">
        <f>$C8*VLOOKUP($A8,'Non-energy Multiplier'!$A$1:$AQ$44,COLUMN('Non-energy Multiplier'!AM$1),0)</f>
        <v>0</v>
      </c>
      <c r="AN8" s="136">
        <f>$C8*VLOOKUP($A8,'Non-energy Multiplier'!$A$1:$AQ$44,COLUMN('Non-energy Multiplier'!AN$1),0)</f>
        <v>0</v>
      </c>
      <c r="AO8" s="136">
        <f>$C8*VLOOKUP($A8,'Non-energy Multiplier'!$A$1:$AQ$44,COLUMN('Non-energy Multiplier'!AO$1),0)</f>
        <v>0</v>
      </c>
      <c r="AP8" s="136">
        <f>$C8*VLOOKUP($A8,'Non-energy Multiplier'!$A$1:$AQ$44,COLUMN('Non-energy Multiplier'!AP$1),0)</f>
        <v>0</v>
      </c>
      <c r="AQ8" s="136">
        <f>$C8*VLOOKUP($A8,'Non-energy Multiplier'!$A$1:$AQ$44,COLUMN('Non-energy Multiplier'!AQ$1),0)</f>
        <v>0</v>
      </c>
      <c r="AR8" s="136" t="str">
        <f>VLOOKUP($A8,'Sector Match'!$A$1:$B$43,2,0)</f>
        <v>Mining Support Service Activities 09</v>
      </c>
    </row>
    <row r="9" spans="1:44" x14ac:dyDescent="0.2">
      <c r="A9" s="12" t="s">
        <v>8</v>
      </c>
      <c r="B9" s="136">
        <f>'Non-energy Use 2019'!K121</f>
        <v>0</v>
      </c>
      <c r="C9" s="136">
        <f>'Non-energy Use 2020'!K121</f>
        <v>0</v>
      </c>
      <c r="D9" s="136">
        <f>$C9*VLOOKUP($A9,'Non-energy Multiplier'!$A$1:$AQ$44,COLUMN('Non-energy Multiplier'!D$1),0)</f>
        <v>0</v>
      </c>
      <c r="E9" s="136">
        <f>$C9*VLOOKUP($A9,'Non-energy Multiplier'!$A$1:$AQ$44,COLUMN('Non-energy Multiplier'!E$1),0)</f>
        <v>0</v>
      </c>
      <c r="F9" s="136">
        <f>$C9*VLOOKUP($A9,'Non-energy Multiplier'!$A$1:$AQ$44,COLUMN('Non-energy Multiplier'!F$1),0)</f>
        <v>0</v>
      </c>
      <c r="G9" s="136">
        <f>$C9*VLOOKUP($A9,'Non-energy Multiplier'!$A$1:$AQ$44,COLUMN('Non-energy Multiplier'!G$1),0)</f>
        <v>0</v>
      </c>
      <c r="H9" s="136">
        <f>$C9*VLOOKUP($A9,'Non-energy Multiplier'!$A$1:$AQ$44,COLUMN('Non-energy Multiplier'!H$1),0)</f>
        <v>0</v>
      </c>
      <c r="I9" s="136">
        <f>$C9*VLOOKUP($A9,'Non-energy Multiplier'!$A$1:$AQ$44,COLUMN('Non-energy Multiplier'!I$1),0)</f>
        <v>0</v>
      </c>
      <c r="J9" s="136">
        <f>$C9*VLOOKUP($A9,'Non-energy Multiplier'!$A$1:$AQ$44,COLUMN('Non-energy Multiplier'!J$1),0)</f>
        <v>0</v>
      </c>
      <c r="K9" s="136">
        <f>$C9*VLOOKUP($A9,'Non-energy Multiplier'!$A$1:$AQ$44,COLUMN('Non-energy Multiplier'!K$1),0)</f>
        <v>0</v>
      </c>
      <c r="L9" s="136">
        <f>$C9*VLOOKUP($A9,'Non-energy Multiplier'!$A$1:$AQ$44,COLUMN('Non-energy Multiplier'!L$1),0)</f>
        <v>0</v>
      </c>
      <c r="M9" s="136">
        <f>$C9*VLOOKUP($A9,'Non-energy Multiplier'!$A$1:$AQ$44,COLUMN('Non-energy Multiplier'!M$1),0)</f>
        <v>0</v>
      </c>
      <c r="N9" s="136">
        <f>$C9*VLOOKUP($A9,'Non-energy Multiplier'!$A$1:$AQ$44,COLUMN('Non-energy Multiplier'!N$1),0)</f>
        <v>0</v>
      </c>
      <c r="O9" s="136">
        <f>$C9*VLOOKUP($A9,'Non-energy Multiplier'!$A$1:$AQ$44,COLUMN('Non-energy Multiplier'!O$1),0)</f>
        <v>0</v>
      </c>
      <c r="P9" s="136">
        <f>$C9*VLOOKUP($A9,'Non-energy Multiplier'!$A$1:$AQ$44,COLUMN('Non-energy Multiplier'!P$1),0)</f>
        <v>0</v>
      </c>
      <c r="Q9" s="136">
        <f>$C9*VLOOKUP($A9,'Non-energy Multiplier'!$A$1:$AQ$44,COLUMN('Non-energy Multiplier'!Q$1),0)</f>
        <v>0</v>
      </c>
      <c r="R9" s="136">
        <f>$C9*VLOOKUP($A9,'Non-energy Multiplier'!$A$1:$AQ$44,COLUMN('Non-energy Multiplier'!R$1),0)</f>
        <v>0</v>
      </c>
      <c r="S9" s="136">
        <f>$C9*VLOOKUP($A9,'Non-energy Multiplier'!$A$1:$AQ$44,COLUMN('Non-energy Multiplier'!S$1),0)</f>
        <v>0</v>
      </c>
      <c r="T9" s="136">
        <f>$C9*VLOOKUP($A9,'Non-energy Multiplier'!$A$1:$AQ$44,COLUMN('Non-energy Multiplier'!T$1),0)</f>
        <v>0</v>
      </c>
      <c r="U9" s="136">
        <f>$C9*VLOOKUP($A9,'Non-energy Multiplier'!$A$1:$AQ$44,COLUMN('Non-energy Multiplier'!U$1),0)</f>
        <v>0</v>
      </c>
      <c r="V9" s="136">
        <f>$C9*VLOOKUP($A9,'Non-energy Multiplier'!$A$1:$AQ$44,COLUMN('Non-energy Multiplier'!V$1),0)</f>
        <v>0</v>
      </c>
      <c r="W9" s="136">
        <f>$C9*VLOOKUP($A9,'Non-energy Multiplier'!$A$1:$AQ$44,COLUMN('Non-energy Multiplier'!W$1),0)</f>
        <v>0</v>
      </c>
      <c r="X9" s="136">
        <f>$C9*VLOOKUP($A9,'Non-energy Multiplier'!$A$1:$AQ$44,COLUMN('Non-energy Multiplier'!X$1),0)</f>
        <v>0</v>
      </c>
      <c r="Y9" s="136">
        <f>$C9*VLOOKUP($A9,'Non-energy Multiplier'!$A$1:$AQ$44,COLUMN('Non-energy Multiplier'!Y$1),0)</f>
        <v>0</v>
      </c>
      <c r="Z9" s="136">
        <f>$C9*VLOOKUP($A9,'Non-energy Multiplier'!$A$1:$AQ$44,COLUMN('Non-energy Multiplier'!Z$1),0)</f>
        <v>0</v>
      </c>
      <c r="AA9" s="136">
        <f>$C9*VLOOKUP($A9,'Non-energy Multiplier'!$A$1:$AQ$44,COLUMN('Non-energy Multiplier'!AA$1),0)</f>
        <v>0</v>
      </c>
      <c r="AB9" s="136">
        <f>$C9*VLOOKUP($A9,'Non-energy Multiplier'!$A$1:$AQ$44,COLUMN('Non-energy Multiplier'!AB$1),0)</f>
        <v>0</v>
      </c>
      <c r="AC9" s="136">
        <f>$C9*VLOOKUP($A9,'Non-energy Multiplier'!$A$1:$AQ$44,COLUMN('Non-energy Multiplier'!AC$1),0)</f>
        <v>0</v>
      </c>
      <c r="AD9" s="136">
        <f>$C9*VLOOKUP($A9,'Non-energy Multiplier'!$A$1:$AQ$44,COLUMN('Non-energy Multiplier'!AD$1),0)</f>
        <v>0</v>
      </c>
      <c r="AE9" s="136">
        <f>$C9*VLOOKUP($A9,'Non-energy Multiplier'!$A$1:$AQ$44,COLUMN('Non-energy Multiplier'!AE$1),0)</f>
        <v>0</v>
      </c>
      <c r="AF9" s="136">
        <f>$C9*VLOOKUP($A9,'Non-energy Multiplier'!$A$1:$AQ$44,COLUMN('Non-energy Multiplier'!AF$1),0)</f>
        <v>0</v>
      </c>
      <c r="AG9" s="136">
        <f>$C9*VLOOKUP($A9,'Non-energy Multiplier'!$A$1:$AQ$44,COLUMN('Non-energy Multiplier'!AG$1),0)</f>
        <v>0</v>
      </c>
      <c r="AH9" s="136">
        <f>$C9*VLOOKUP($A9,'Non-energy Multiplier'!$A$1:$AQ$44,COLUMN('Non-energy Multiplier'!AH$1),0)</f>
        <v>0</v>
      </c>
      <c r="AI9" s="136">
        <f>$C9*VLOOKUP($A9,'Non-energy Multiplier'!$A$1:$AQ$44,COLUMN('Non-energy Multiplier'!AI$1),0)</f>
        <v>0</v>
      </c>
      <c r="AJ9" s="136">
        <f>$C9*VLOOKUP($A9,'Non-energy Multiplier'!$A$1:$AQ$44,COLUMN('Non-energy Multiplier'!AJ$1),0)</f>
        <v>0</v>
      </c>
      <c r="AK9" s="136">
        <f>$C9*VLOOKUP($A9,'Non-energy Multiplier'!$A$1:$AQ$44,COLUMN('Non-energy Multiplier'!AK$1),0)</f>
        <v>0</v>
      </c>
      <c r="AL9" s="136">
        <f>$C9*VLOOKUP($A9,'Non-energy Multiplier'!$A$1:$AQ$44,COLUMN('Non-energy Multiplier'!AL$1),0)</f>
        <v>0</v>
      </c>
      <c r="AM9" s="136">
        <f>$C9*VLOOKUP($A9,'Non-energy Multiplier'!$A$1:$AQ$44,COLUMN('Non-energy Multiplier'!AM$1),0)</f>
        <v>0</v>
      </c>
      <c r="AN9" s="136">
        <f>$C9*VLOOKUP($A9,'Non-energy Multiplier'!$A$1:$AQ$44,COLUMN('Non-energy Multiplier'!AN$1),0)</f>
        <v>0</v>
      </c>
      <c r="AO9" s="136">
        <f>$C9*VLOOKUP($A9,'Non-energy Multiplier'!$A$1:$AQ$44,COLUMN('Non-energy Multiplier'!AO$1),0)</f>
        <v>0</v>
      </c>
      <c r="AP9" s="136">
        <f>$C9*VLOOKUP($A9,'Non-energy Multiplier'!$A$1:$AQ$44,COLUMN('Non-energy Multiplier'!AP$1),0)</f>
        <v>0</v>
      </c>
      <c r="AQ9" s="136">
        <f>$C9*VLOOKUP($A9,'Non-energy Multiplier'!$A$1:$AQ$44,COLUMN('Non-energy Multiplier'!AQ$1),0)</f>
        <v>0</v>
      </c>
      <c r="AR9" s="136" t="str">
        <f>VLOOKUP($A9,'Sector Match'!$A$1:$B$43,2,0)</f>
        <v>Mining Support Service Activities 09</v>
      </c>
    </row>
    <row r="10" spans="1:44" x14ac:dyDescent="0.2">
      <c r="A10" s="12" t="s">
        <v>9</v>
      </c>
      <c r="B10" s="136">
        <f>'Non-energy Use 2019'!K122</f>
        <v>0</v>
      </c>
      <c r="C10" s="136">
        <f>'Non-energy Use 2020'!K122</f>
        <v>9892160957797.6309</v>
      </c>
      <c r="D10" s="136">
        <f>$C10*VLOOKUP($A10,'Non-energy Multiplier'!$A$1:$AQ$44,COLUMN('Non-energy Multiplier'!D$1),0)</f>
        <v>11092682346770.107</v>
      </c>
      <c r="E10" s="136">
        <f>$C10*VLOOKUP($A10,'Non-energy Multiplier'!$A$1:$AQ$44,COLUMN('Non-energy Multiplier'!E$1),0)</f>
        <v>11347179576604.83</v>
      </c>
      <c r="F10" s="136">
        <f>$C10*VLOOKUP($A10,'Non-energy Multiplier'!$A$1:$AQ$44,COLUMN('Non-energy Multiplier'!F$1),0)</f>
        <v>11420179148574.805</v>
      </c>
      <c r="G10" s="136">
        <f>$C10*VLOOKUP($A10,'Non-energy Multiplier'!$A$1:$AQ$44,COLUMN('Non-energy Multiplier'!G$1),0)</f>
        <v>11610133857702.721</v>
      </c>
      <c r="H10" s="136">
        <f>$C10*VLOOKUP($A10,'Non-energy Multiplier'!$A$1:$AQ$44,COLUMN('Non-energy Multiplier'!H$1),0)</f>
        <v>11873940651626.578</v>
      </c>
      <c r="I10" s="136">
        <f>$C10*VLOOKUP($A10,'Non-energy Multiplier'!$A$1:$AQ$44,COLUMN('Non-energy Multiplier'!I$1),0)</f>
        <v>12172363108157.5</v>
      </c>
      <c r="J10" s="136">
        <f>$C10*VLOOKUP($A10,'Non-energy Multiplier'!$A$1:$AQ$44,COLUMN('Non-energy Multiplier'!J$1),0)</f>
        <v>12487239679638.896</v>
      </c>
      <c r="K10" s="136">
        <f>$C10*VLOOKUP($A10,'Non-energy Multiplier'!$A$1:$AQ$44,COLUMN('Non-energy Multiplier'!K$1),0)</f>
        <v>12804826266767.67</v>
      </c>
      <c r="L10" s="136">
        <f>$C10*VLOOKUP($A10,'Non-energy Multiplier'!$A$1:$AQ$44,COLUMN('Non-energy Multiplier'!L$1),0)</f>
        <v>13109942850401.033</v>
      </c>
      <c r="M10" s="136">
        <f>$C10*VLOOKUP($A10,'Non-energy Multiplier'!$A$1:$AQ$44,COLUMN('Non-energy Multiplier'!M$1),0)</f>
        <v>13386034587370.762</v>
      </c>
      <c r="N10" s="136">
        <f>$C10*VLOOKUP($A10,'Non-energy Multiplier'!$A$1:$AQ$44,COLUMN('Non-energy Multiplier'!N$1),0)</f>
        <v>13618622410279.02</v>
      </c>
      <c r="O10" s="136">
        <f>$C10*VLOOKUP($A10,'Non-energy Multiplier'!$A$1:$AQ$44,COLUMN('Non-energy Multiplier'!O$1),0)</f>
        <v>13805689436283.475</v>
      </c>
      <c r="P10" s="136">
        <f>$C10*VLOOKUP($A10,'Non-energy Multiplier'!$A$1:$AQ$44,COLUMN('Non-energy Multiplier'!P$1),0)</f>
        <v>13948971360637.896</v>
      </c>
      <c r="Q10" s="136">
        <f>$C10*VLOOKUP($A10,'Non-energy Multiplier'!$A$1:$AQ$44,COLUMN('Non-energy Multiplier'!Q$1),0)</f>
        <v>14050795257197.813</v>
      </c>
      <c r="R10" s="136">
        <f>$C10*VLOOKUP($A10,'Non-energy Multiplier'!$A$1:$AQ$44,COLUMN('Non-energy Multiplier'!R$1),0)</f>
        <v>14113988058098.438</v>
      </c>
      <c r="S10" s="136">
        <f>$C10*VLOOKUP($A10,'Non-energy Multiplier'!$A$1:$AQ$44,COLUMN('Non-energy Multiplier'!S$1),0)</f>
        <v>14141607824970.086</v>
      </c>
      <c r="T10" s="136">
        <f>$C10*VLOOKUP($A10,'Non-energy Multiplier'!$A$1:$AQ$44,COLUMN('Non-energy Multiplier'!T$1),0)</f>
        <v>14136326145561.607</v>
      </c>
      <c r="U10" s="136">
        <f>$C10*VLOOKUP($A10,'Non-energy Multiplier'!$A$1:$AQ$44,COLUMN('Non-energy Multiplier'!U$1),0)</f>
        <v>14100878677753.807</v>
      </c>
      <c r="V10" s="136">
        <f>$C10*VLOOKUP($A10,'Non-energy Multiplier'!$A$1:$AQ$44,COLUMN('Non-energy Multiplier'!V$1),0)</f>
        <v>14038179029704.578</v>
      </c>
      <c r="W10" s="136">
        <f>$C10*VLOOKUP($A10,'Non-energy Multiplier'!$A$1:$AQ$44,COLUMN('Non-energy Multiplier'!W$1),0)</f>
        <v>13951261762151.027</v>
      </c>
      <c r="X10" s="136">
        <f>$C10*VLOOKUP($A10,'Non-energy Multiplier'!$A$1:$AQ$44,COLUMN('Non-energy Multiplier'!X$1),0)</f>
        <v>13843230062037.482</v>
      </c>
      <c r="Y10" s="136">
        <f>$C10*VLOOKUP($A10,'Non-energy Multiplier'!$A$1:$AQ$44,COLUMN('Non-energy Multiplier'!Y$1),0)</f>
        <v>13717208919673.627</v>
      </c>
      <c r="Z10" s="136">
        <f>$C10*VLOOKUP($A10,'Non-energy Multiplier'!$A$1:$AQ$44,COLUMN('Non-energy Multiplier'!Z$1),0)</f>
        <v>13576304372294.33</v>
      </c>
      <c r="AA10" s="136">
        <f>$C10*VLOOKUP($A10,'Non-energy Multiplier'!$A$1:$AQ$44,COLUMN('Non-energy Multiplier'!AA$1),0)</f>
        <v>13423569132327.053</v>
      </c>
      <c r="AB10" s="136">
        <f>$C10*VLOOKUP($A10,'Non-energy Multiplier'!$A$1:$AQ$44,COLUMN('Non-energy Multiplier'!AB$1),0)</f>
        <v>13261974705177.436</v>
      </c>
      <c r="AC10" s="136">
        <f>$C10*VLOOKUP($A10,'Non-energy Multiplier'!$A$1:$AQ$44,COLUMN('Non-energy Multiplier'!AC$1),0)</f>
        <v>13094389922771.809</v>
      </c>
      <c r="AD10" s="136">
        <f>$C10*VLOOKUP($A10,'Non-energy Multiplier'!$A$1:$AQ$44,COLUMN('Non-energy Multiplier'!AD$1),0)</f>
        <v>12923565677152.09</v>
      </c>
      <c r="AE10" s="136">
        <f>$C10*VLOOKUP($A10,'Non-energy Multiplier'!$A$1:$AQ$44,COLUMN('Non-energy Multiplier'!AE$1),0)</f>
        <v>12752125533024.434</v>
      </c>
      <c r="AF10" s="136">
        <f>$C10*VLOOKUP($A10,'Non-energy Multiplier'!$A$1:$AQ$44,COLUMN('Non-energy Multiplier'!AF$1),0)</f>
        <v>12582561827861.34</v>
      </c>
      <c r="AG10" s="136">
        <f>$C10*VLOOKUP($A10,'Non-energy Multiplier'!$A$1:$AQ$44,COLUMN('Non-energy Multiplier'!AG$1),0)</f>
        <v>12417236830505.973</v>
      </c>
      <c r="AH10" s="136">
        <f>$C10*VLOOKUP($A10,'Non-energy Multiplier'!$A$1:$AQ$44,COLUMN('Non-energy Multiplier'!AH$1),0)</f>
        <v>12258388521187.715</v>
      </c>
      <c r="AI10" s="136">
        <f>$C10*VLOOKUP($A10,'Non-energy Multiplier'!$A$1:$AQ$44,COLUMN('Non-energy Multiplier'!AI$1),0)</f>
        <v>12108140574131.395</v>
      </c>
      <c r="AJ10" s="136">
        <f>$C10*VLOOKUP($A10,'Non-energy Multiplier'!$A$1:$AQ$44,COLUMN('Non-energy Multiplier'!AJ$1),0)</f>
        <v>11968516165285.297</v>
      </c>
      <c r="AK10" s="136">
        <f>$C10*VLOOKUP($A10,'Non-energy Multiplier'!$A$1:$AQ$44,COLUMN('Non-energy Multiplier'!AK$1),0)</f>
        <v>11841455289161.756</v>
      </c>
      <c r="AL10" s="136">
        <f>$C10*VLOOKUP($A10,'Non-energy Multiplier'!$A$1:$AQ$44,COLUMN('Non-energy Multiplier'!AL$1),0)</f>
        <v>11728835347965.83</v>
      </c>
      <c r="AM10" s="136">
        <f>$C10*VLOOKUP($A10,'Non-energy Multiplier'!$A$1:$AQ$44,COLUMN('Non-energy Multiplier'!AM$1),0)</f>
        <v>11632494871378.166</v>
      </c>
      <c r="AN10" s="136">
        <f>$C10*VLOOKUP($A10,'Non-energy Multiplier'!$A$1:$AQ$44,COLUMN('Non-energy Multiplier'!AN$1),0)</f>
        <v>11554260335712.982</v>
      </c>
      <c r="AO10" s="136">
        <f>$C10*VLOOKUP($A10,'Non-energy Multiplier'!$A$1:$AQ$44,COLUMN('Non-energy Multiplier'!AO$1),0)</f>
        <v>11495976176877.232</v>
      </c>
      <c r="AP10" s="136">
        <f>$C10*VLOOKUP($A10,'Non-energy Multiplier'!$A$1:$AQ$44,COLUMN('Non-energy Multiplier'!AP$1),0)</f>
        <v>11459538233949.736</v>
      </c>
      <c r="AQ10" s="136">
        <f>$C10*VLOOKUP($A10,'Non-energy Multiplier'!$A$1:$AQ$44,COLUMN('Non-energy Multiplier'!AQ$1),0)</f>
        <v>11446931021976.463</v>
      </c>
      <c r="AR10" s="136" t="str">
        <f>VLOOKUP($A10,'Sector Match'!$A$1:$B$43,2,0)</f>
        <v>food beverage and tobacco 10T12</v>
      </c>
    </row>
    <row r="11" spans="1:44" x14ac:dyDescent="0.2">
      <c r="A11" s="12" t="s">
        <v>10</v>
      </c>
      <c r="B11" s="136">
        <f>'Non-energy Use 2019'!K123</f>
        <v>0</v>
      </c>
      <c r="C11" s="136">
        <f>'Non-energy Use 2020'!K123</f>
        <v>0</v>
      </c>
      <c r="D11" s="136">
        <f>$C11*VLOOKUP($A11,'Non-energy Multiplier'!$A$1:$AQ$44,COLUMN('Non-energy Multiplier'!D$1),0)</f>
        <v>0</v>
      </c>
      <c r="E11" s="136">
        <f>$C11*VLOOKUP($A11,'Non-energy Multiplier'!$A$1:$AQ$44,COLUMN('Non-energy Multiplier'!E$1),0)</f>
        <v>0</v>
      </c>
      <c r="F11" s="136">
        <f>$C11*VLOOKUP($A11,'Non-energy Multiplier'!$A$1:$AQ$44,COLUMN('Non-energy Multiplier'!F$1),0)</f>
        <v>0</v>
      </c>
      <c r="G11" s="136">
        <f>$C11*VLOOKUP($A11,'Non-energy Multiplier'!$A$1:$AQ$44,COLUMN('Non-energy Multiplier'!G$1),0)</f>
        <v>0</v>
      </c>
      <c r="H11" s="136">
        <f>$C11*VLOOKUP($A11,'Non-energy Multiplier'!$A$1:$AQ$44,COLUMN('Non-energy Multiplier'!H$1),0)</f>
        <v>0</v>
      </c>
      <c r="I11" s="136">
        <f>$C11*VLOOKUP($A11,'Non-energy Multiplier'!$A$1:$AQ$44,COLUMN('Non-energy Multiplier'!I$1),0)</f>
        <v>0</v>
      </c>
      <c r="J11" s="136">
        <f>$C11*VLOOKUP($A11,'Non-energy Multiplier'!$A$1:$AQ$44,COLUMN('Non-energy Multiplier'!J$1),0)</f>
        <v>0</v>
      </c>
      <c r="K11" s="136">
        <f>$C11*VLOOKUP($A11,'Non-energy Multiplier'!$A$1:$AQ$44,COLUMN('Non-energy Multiplier'!K$1),0)</f>
        <v>0</v>
      </c>
      <c r="L11" s="136">
        <f>$C11*VLOOKUP($A11,'Non-energy Multiplier'!$A$1:$AQ$44,COLUMN('Non-energy Multiplier'!L$1),0)</f>
        <v>0</v>
      </c>
      <c r="M11" s="136">
        <f>$C11*VLOOKUP($A11,'Non-energy Multiplier'!$A$1:$AQ$44,COLUMN('Non-energy Multiplier'!M$1),0)</f>
        <v>0</v>
      </c>
      <c r="N11" s="136">
        <f>$C11*VLOOKUP($A11,'Non-energy Multiplier'!$A$1:$AQ$44,COLUMN('Non-energy Multiplier'!N$1),0)</f>
        <v>0</v>
      </c>
      <c r="O11" s="136">
        <f>$C11*VLOOKUP($A11,'Non-energy Multiplier'!$A$1:$AQ$44,COLUMN('Non-energy Multiplier'!O$1),0)</f>
        <v>0</v>
      </c>
      <c r="P11" s="136">
        <f>$C11*VLOOKUP($A11,'Non-energy Multiplier'!$A$1:$AQ$44,COLUMN('Non-energy Multiplier'!P$1),0)</f>
        <v>0</v>
      </c>
      <c r="Q11" s="136">
        <f>$C11*VLOOKUP($A11,'Non-energy Multiplier'!$A$1:$AQ$44,COLUMN('Non-energy Multiplier'!Q$1),0)</f>
        <v>0</v>
      </c>
      <c r="R11" s="136">
        <f>$C11*VLOOKUP($A11,'Non-energy Multiplier'!$A$1:$AQ$44,COLUMN('Non-energy Multiplier'!R$1),0)</f>
        <v>0</v>
      </c>
      <c r="S11" s="136">
        <f>$C11*VLOOKUP($A11,'Non-energy Multiplier'!$A$1:$AQ$44,COLUMN('Non-energy Multiplier'!S$1),0)</f>
        <v>0</v>
      </c>
      <c r="T11" s="136">
        <f>$C11*VLOOKUP($A11,'Non-energy Multiplier'!$A$1:$AQ$44,COLUMN('Non-energy Multiplier'!T$1),0)</f>
        <v>0</v>
      </c>
      <c r="U11" s="136">
        <f>$C11*VLOOKUP($A11,'Non-energy Multiplier'!$A$1:$AQ$44,COLUMN('Non-energy Multiplier'!U$1),0)</f>
        <v>0</v>
      </c>
      <c r="V11" s="136">
        <f>$C11*VLOOKUP($A11,'Non-energy Multiplier'!$A$1:$AQ$44,COLUMN('Non-energy Multiplier'!V$1),0)</f>
        <v>0</v>
      </c>
      <c r="W11" s="136">
        <f>$C11*VLOOKUP($A11,'Non-energy Multiplier'!$A$1:$AQ$44,COLUMN('Non-energy Multiplier'!W$1),0)</f>
        <v>0</v>
      </c>
      <c r="X11" s="136">
        <f>$C11*VLOOKUP($A11,'Non-energy Multiplier'!$A$1:$AQ$44,COLUMN('Non-energy Multiplier'!X$1),0)</f>
        <v>0</v>
      </c>
      <c r="Y11" s="136">
        <f>$C11*VLOOKUP($A11,'Non-energy Multiplier'!$A$1:$AQ$44,COLUMN('Non-energy Multiplier'!Y$1),0)</f>
        <v>0</v>
      </c>
      <c r="Z11" s="136">
        <f>$C11*VLOOKUP($A11,'Non-energy Multiplier'!$A$1:$AQ$44,COLUMN('Non-energy Multiplier'!Z$1),0)</f>
        <v>0</v>
      </c>
      <c r="AA11" s="136">
        <f>$C11*VLOOKUP($A11,'Non-energy Multiplier'!$A$1:$AQ$44,COLUMN('Non-energy Multiplier'!AA$1),0)</f>
        <v>0</v>
      </c>
      <c r="AB11" s="136">
        <f>$C11*VLOOKUP($A11,'Non-energy Multiplier'!$A$1:$AQ$44,COLUMN('Non-energy Multiplier'!AB$1),0)</f>
        <v>0</v>
      </c>
      <c r="AC11" s="136">
        <f>$C11*VLOOKUP($A11,'Non-energy Multiplier'!$A$1:$AQ$44,COLUMN('Non-energy Multiplier'!AC$1),0)</f>
        <v>0</v>
      </c>
      <c r="AD11" s="136">
        <f>$C11*VLOOKUP($A11,'Non-energy Multiplier'!$A$1:$AQ$44,COLUMN('Non-energy Multiplier'!AD$1),0)</f>
        <v>0</v>
      </c>
      <c r="AE11" s="136">
        <f>$C11*VLOOKUP($A11,'Non-energy Multiplier'!$A$1:$AQ$44,COLUMN('Non-energy Multiplier'!AE$1),0)</f>
        <v>0</v>
      </c>
      <c r="AF11" s="136">
        <f>$C11*VLOOKUP($A11,'Non-energy Multiplier'!$A$1:$AQ$44,COLUMN('Non-energy Multiplier'!AF$1),0)</f>
        <v>0</v>
      </c>
      <c r="AG11" s="136">
        <f>$C11*VLOOKUP($A11,'Non-energy Multiplier'!$A$1:$AQ$44,COLUMN('Non-energy Multiplier'!AG$1),0)</f>
        <v>0</v>
      </c>
      <c r="AH11" s="136">
        <f>$C11*VLOOKUP($A11,'Non-energy Multiplier'!$A$1:$AQ$44,COLUMN('Non-energy Multiplier'!AH$1),0)</f>
        <v>0</v>
      </c>
      <c r="AI11" s="136">
        <f>$C11*VLOOKUP($A11,'Non-energy Multiplier'!$A$1:$AQ$44,COLUMN('Non-energy Multiplier'!AI$1),0)</f>
        <v>0</v>
      </c>
      <c r="AJ11" s="136">
        <f>$C11*VLOOKUP($A11,'Non-energy Multiplier'!$A$1:$AQ$44,COLUMN('Non-energy Multiplier'!AJ$1),0)</f>
        <v>0</v>
      </c>
      <c r="AK11" s="136">
        <f>$C11*VLOOKUP($A11,'Non-energy Multiplier'!$A$1:$AQ$44,COLUMN('Non-energy Multiplier'!AK$1),0)</f>
        <v>0</v>
      </c>
      <c r="AL11" s="136">
        <f>$C11*VLOOKUP($A11,'Non-energy Multiplier'!$A$1:$AQ$44,COLUMN('Non-energy Multiplier'!AL$1),0)</f>
        <v>0</v>
      </c>
      <c r="AM11" s="136">
        <f>$C11*VLOOKUP($A11,'Non-energy Multiplier'!$A$1:$AQ$44,COLUMN('Non-energy Multiplier'!AM$1),0)</f>
        <v>0</v>
      </c>
      <c r="AN11" s="136">
        <f>$C11*VLOOKUP($A11,'Non-energy Multiplier'!$A$1:$AQ$44,COLUMN('Non-energy Multiplier'!AN$1),0)</f>
        <v>0</v>
      </c>
      <c r="AO11" s="136">
        <f>$C11*VLOOKUP($A11,'Non-energy Multiplier'!$A$1:$AQ$44,COLUMN('Non-energy Multiplier'!AO$1),0)</f>
        <v>0</v>
      </c>
      <c r="AP11" s="136">
        <f>$C11*VLOOKUP($A11,'Non-energy Multiplier'!$A$1:$AQ$44,COLUMN('Non-energy Multiplier'!AP$1),0)</f>
        <v>0</v>
      </c>
      <c r="AQ11" s="136">
        <f>$C11*VLOOKUP($A11,'Non-energy Multiplier'!$A$1:$AQ$44,COLUMN('Non-energy Multiplier'!AQ$1),0)</f>
        <v>0</v>
      </c>
      <c r="AR11" s="136" t="str">
        <f>VLOOKUP($A11,'Sector Match'!$A$1:$B$43,2,0)</f>
        <v>food beverage and tobacco 10T12</v>
      </c>
    </row>
    <row r="12" spans="1:44" x14ac:dyDescent="0.2">
      <c r="A12" s="12" t="s">
        <v>11</v>
      </c>
      <c r="B12" s="136">
        <f>'Non-energy Use 2019'!K124</f>
        <v>0</v>
      </c>
      <c r="C12" s="136">
        <f>'Non-energy Use 2020'!K124</f>
        <v>0</v>
      </c>
      <c r="D12" s="136">
        <f>$C12*VLOOKUP($A12,'Non-energy Multiplier'!$A$1:$AQ$44,COLUMN('Non-energy Multiplier'!D$1),0)</f>
        <v>0</v>
      </c>
      <c r="E12" s="136">
        <f>$C12*VLOOKUP($A12,'Non-energy Multiplier'!$A$1:$AQ$44,COLUMN('Non-energy Multiplier'!E$1),0)</f>
        <v>0</v>
      </c>
      <c r="F12" s="136">
        <f>$C12*VLOOKUP($A12,'Non-energy Multiplier'!$A$1:$AQ$44,COLUMN('Non-energy Multiplier'!F$1),0)</f>
        <v>0</v>
      </c>
      <c r="G12" s="136">
        <f>$C12*VLOOKUP($A12,'Non-energy Multiplier'!$A$1:$AQ$44,COLUMN('Non-energy Multiplier'!G$1),0)</f>
        <v>0</v>
      </c>
      <c r="H12" s="136">
        <f>$C12*VLOOKUP($A12,'Non-energy Multiplier'!$A$1:$AQ$44,COLUMN('Non-energy Multiplier'!H$1),0)</f>
        <v>0</v>
      </c>
      <c r="I12" s="136">
        <f>$C12*VLOOKUP($A12,'Non-energy Multiplier'!$A$1:$AQ$44,COLUMN('Non-energy Multiplier'!I$1),0)</f>
        <v>0</v>
      </c>
      <c r="J12" s="136">
        <f>$C12*VLOOKUP($A12,'Non-energy Multiplier'!$A$1:$AQ$44,COLUMN('Non-energy Multiplier'!J$1),0)</f>
        <v>0</v>
      </c>
      <c r="K12" s="136">
        <f>$C12*VLOOKUP($A12,'Non-energy Multiplier'!$A$1:$AQ$44,COLUMN('Non-energy Multiplier'!K$1),0)</f>
        <v>0</v>
      </c>
      <c r="L12" s="136">
        <f>$C12*VLOOKUP($A12,'Non-energy Multiplier'!$A$1:$AQ$44,COLUMN('Non-energy Multiplier'!L$1),0)</f>
        <v>0</v>
      </c>
      <c r="M12" s="136">
        <f>$C12*VLOOKUP($A12,'Non-energy Multiplier'!$A$1:$AQ$44,COLUMN('Non-energy Multiplier'!M$1),0)</f>
        <v>0</v>
      </c>
      <c r="N12" s="136">
        <f>$C12*VLOOKUP($A12,'Non-energy Multiplier'!$A$1:$AQ$44,COLUMN('Non-energy Multiplier'!N$1),0)</f>
        <v>0</v>
      </c>
      <c r="O12" s="136">
        <f>$C12*VLOOKUP($A12,'Non-energy Multiplier'!$A$1:$AQ$44,COLUMN('Non-energy Multiplier'!O$1),0)</f>
        <v>0</v>
      </c>
      <c r="P12" s="136">
        <f>$C12*VLOOKUP($A12,'Non-energy Multiplier'!$A$1:$AQ$44,COLUMN('Non-energy Multiplier'!P$1),0)</f>
        <v>0</v>
      </c>
      <c r="Q12" s="136">
        <f>$C12*VLOOKUP($A12,'Non-energy Multiplier'!$A$1:$AQ$44,COLUMN('Non-energy Multiplier'!Q$1),0)</f>
        <v>0</v>
      </c>
      <c r="R12" s="136">
        <f>$C12*VLOOKUP($A12,'Non-energy Multiplier'!$A$1:$AQ$44,COLUMN('Non-energy Multiplier'!R$1),0)</f>
        <v>0</v>
      </c>
      <c r="S12" s="136">
        <f>$C12*VLOOKUP($A12,'Non-energy Multiplier'!$A$1:$AQ$44,COLUMN('Non-energy Multiplier'!S$1),0)</f>
        <v>0</v>
      </c>
      <c r="T12" s="136">
        <f>$C12*VLOOKUP($A12,'Non-energy Multiplier'!$A$1:$AQ$44,COLUMN('Non-energy Multiplier'!T$1),0)</f>
        <v>0</v>
      </c>
      <c r="U12" s="136">
        <f>$C12*VLOOKUP($A12,'Non-energy Multiplier'!$A$1:$AQ$44,COLUMN('Non-energy Multiplier'!U$1),0)</f>
        <v>0</v>
      </c>
      <c r="V12" s="136">
        <f>$C12*VLOOKUP($A12,'Non-energy Multiplier'!$A$1:$AQ$44,COLUMN('Non-energy Multiplier'!V$1),0)</f>
        <v>0</v>
      </c>
      <c r="W12" s="136">
        <f>$C12*VLOOKUP($A12,'Non-energy Multiplier'!$A$1:$AQ$44,COLUMN('Non-energy Multiplier'!W$1),0)</f>
        <v>0</v>
      </c>
      <c r="X12" s="136">
        <f>$C12*VLOOKUP($A12,'Non-energy Multiplier'!$A$1:$AQ$44,COLUMN('Non-energy Multiplier'!X$1),0)</f>
        <v>0</v>
      </c>
      <c r="Y12" s="136">
        <f>$C12*VLOOKUP($A12,'Non-energy Multiplier'!$A$1:$AQ$44,COLUMN('Non-energy Multiplier'!Y$1),0)</f>
        <v>0</v>
      </c>
      <c r="Z12" s="136">
        <f>$C12*VLOOKUP($A12,'Non-energy Multiplier'!$A$1:$AQ$44,COLUMN('Non-energy Multiplier'!Z$1),0)</f>
        <v>0</v>
      </c>
      <c r="AA12" s="136">
        <f>$C12*VLOOKUP($A12,'Non-energy Multiplier'!$A$1:$AQ$44,COLUMN('Non-energy Multiplier'!AA$1),0)</f>
        <v>0</v>
      </c>
      <c r="AB12" s="136">
        <f>$C12*VLOOKUP($A12,'Non-energy Multiplier'!$A$1:$AQ$44,COLUMN('Non-energy Multiplier'!AB$1),0)</f>
        <v>0</v>
      </c>
      <c r="AC12" s="136">
        <f>$C12*VLOOKUP($A12,'Non-energy Multiplier'!$A$1:$AQ$44,COLUMN('Non-energy Multiplier'!AC$1),0)</f>
        <v>0</v>
      </c>
      <c r="AD12" s="136">
        <f>$C12*VLOOKUP($A12,'Non-energy Multiplier'!$A$1:$AQ$44,COLUMN('Non-energy Multiplier'!AD$1),0)</f>
        <v>0</v>
      </c>
      <c r="AE12" s="136">
        <f>$C12*VLOOKUP($A12,'Non-energy Multiplier'!$A$1:$AQ$44,COLUMN('Non-energy Multiplier'!AE$1),0)</f>
        <v>0</v>
      </c>
      <c r="AF12" s="136">
        <f>$C12*VLOOKUP($A12,'Non-energy Multiplier'!$A$1:$AQ$44,COLUMN('Non-energy Multiplier'!AF$1),0)</f>
        <v>0</v>
      </c>
      <c r="AG12" s="136">
        <f>$C12*VLOOKUP($A12,'Non-energy Multiplier'!$A$1:$AQ$44,COLUMN('Non-energy Multiplier'!AG$1),0)</f>
        <v>0</v>
      </c>
      <c r="AH12" s="136">
        <f>$C12*VLOOKUP($A12,'Non-energy Multiplier'!$A$1:$AQ$44,COLUMN('Non-energy Multiplier'!AH$1),0)</f>
        <v>0</v>
      </c>
      <c r="AI12" s="136">
        <f>$C12*VLOOKUP($A12,'Non-energy Multiplier'!$A$1:$AQ$44,COLUMN('Non-energy Multiplier'!AI$1),0)</f>
        <v>0</v>
      </c>
      <c r="AJ12" s="136">
        <f>$C12*VLOOKUP($A12,'Non-energy Multiplier'!$A$1:$AQ$44,COLUMN('Non-energy Multiplier'!AJ$1),0)</f>
        <v>0</v>
      </c>
      <c r="AK12" s="136">
        <f>$C12*VLOOKUP($A12,'Non-energy Multiplier'!$A$1:$AQ$44,COLUMN('Non-energy Multiplier'!AK$1),0)</f>
        <v>0</v>
      </c>
      <c r="AL12" s="136">
        <f>$C12*VLOOKUP($A12,'Non-energy Multiplier'!$A$1:$AQ$44,COLUMN('Non-energy Multiplier'!AL$1),0)</f>
        <v>0</v>
      </c>
      <c r="AM12" s="136">
        <f>$C12*VLOOKUP($A12,'Non-energy Multiplier'!$A$1:$AQ$44,COLUMN('Non-energy Multiplier'!AM$1),0)</f>
        <v>0</v>
      </c>
      <c r="AN12" s="136">
        <f>$C12*VLOOKUP($A12,'Non-energy Multiplier'!$A$1:$AQ$44,COLUMN('Non-energy Multiplier'!AN$1),0)</f>
        <v>0</v>
      </c>
      <c r="AO12" s="136">
        <f>$C12*VLOOKUP($A12,'Non-energy Multiplier'!$A$1:$AQ$44,COLUMN('Non-energy Multiplier'!AO$1),0)</f>
        <v>0</v>
      </c>
      <c r="AP12" s="136">
        <f>$C12*VLOOKUP($A12,'Non-energy Multiplier'!$A$1:$AQ$44,COLUMN('Non-energy Multiplier'!AP$1),0)</f>
        <v>0</v>
      </c>
      <c r="AQ12" s="136">
        <f>$C12*VLOOKUP($A12,'Non-energy Multiplier'!$A$1:$AQ$44,COLUMN('Non-energy Multiplier'!AQ$1),0)</f>
        <v>0</v>
      </c>
      <c r="AR12" s="136" t="str">
        <f>VLOOKUP($A12,'Sector Match'!$A$1:$B$43,2,0)</f>
        <v>food beverage and tobacco 10T12</v>
      </c>
    </row>
    <row r="13" spans="1:44" x14ac:dyDescent="0.2">
      <c r="A13" s="12" t="s">
        <v>12</v>
      </c>
      <c r="B13" s="136">
        <f>'Non-energy Use 2019'!K125</f>
        <v>0</v>
      </c>
      <c r="C13" s="136">
        <f>'Non-energy Use 2020'!K125</f>
        <v>0</v>
      </c>
      <c r="D13" s="136">
        <f>$C13*VLOOKUP($A13,'Non-energy Multiplier'!$A$1:$AQ$44,COLUMN('Non-energy Multiplier'!D$1),0)</f>
        <v>0</v>
      </c>
      <c r="E13" s="136">
        <f>$C13*VLOOKUP($A13,'Non-energy Multiplier'!$A$1:$AQ$44,COLUMN('Non-energy Multiplier'!E$1),0)</f>
        <v>0</v>
      </c>
      <c r="F13" s="136">
        <f>$C13*VLOOKUP($A13,'Non-energy Multiplier'!$A$1:$AQ$44,COLUMN('Non-energy Multiplier'!F$1),0)</f>
        <v>0</v>
      </c>
      <c r="G13" s="136">
        <f>$C13*VLOOKUP($A13,'Non-energy Multiplier'!$A$1:$AQ$44,COLUMN('Non-energy Multiplier'!G$1),0)</f>
        <v>0</v>
      </c>
      <c r="H13" s="136">
        <f>$C13*VLOOKUP($A13,'Non-energy Multiplier'!$A$1:$AQ$44,COLUMN('Non-energy Multiplier'!H$1),0)</f>
        <v>0</v>
      </c>
      <c r="I13" s="136">
        <f>$C13*VLOOKUP($A13,'Non-energy Multiplier'!$A$1:$AQ$44,COLUMN('Non-energy Multiplier'!I$1),0)</f>
        <v>0</v>
      </c>
      <c r="J13" s="136">
        <f>$C13*VLOOKUP($A13,'Non-energy Multiplier'!$A$1:$AQ$44,COLUMN('Non-energy Multiplier'!J$1),0)</f>
        <v>0</v>
      </c>
      <c r="K13" s="136">
        <f>$C13*VLOOKUP($A13,'Non-energy Multiplier'!$A$1:$AQ$44,COLUMN('Non-energy Multiplier'!K$1),0)</f>
        <v>0</v>
      </c>
      <c r="L13" s="136">
        <f>$C13*VLOOKUP($A13,'Non-energy Multiplier'!$A$1:$AQ$44,COLUMN('Non-energy Multiplier'!L$1),0)</f>
        <v>0</v>
      </c>
      <c r="M13" s="136">
        <f>$C13*VLOOKUP($A13,'Non-energy Multiplier'!$A$1:$AQ$44,COLUMN('Non-energy Multiplier'!M$1),0)</f>
        <v>0</v>
      </c>
      <c r="N13" s="136">
        <f>$C13*VLOOKUP($A13,'Non-energy Multiplier'!$A$1:$AQ$44,COLUMN('Non-energy Multiplier'!N$1),0)</f>
        <v>0</v>
      </c>
      <c r="O13" s="136">
        <f>$C13*VLOOKUP($A13,'Non-energy Multiplier'!$A$1:$AQ$44,COLUMN('Non-energy Multiplier'!O$1),0)</f>
        <v>0</v>
      </c>
      <c r="P13" s="136">
        <f>$C13*VLOOKUP($A13,'Non-energy Multiplier'!$A$1:$AQ$44,COLUMN('Non-energy Multiplier'!P$1),0)</f>
        <v>0</v>
      </c>
      <c r="Q13" s="136">
        <f>$C13*VLOOKUP($A13,'Non-energy Multiplier'!$A$1:$AQ$44,COLUMN('Non-energy Multiplier'!Q$1),0)</f>
        <v>0</v>
      </c>
      <c r="R13" s="136">
        <f>$C13*VLOOKUP($A13,'Non-energy Multiplier'!$A$1:$AQ$44,COLUMN('Non-energy Multiplier'!R$1),0)</f>
        <v>0</v>
      </c>
      <c r="S13" s="136">
        <f>$C13*VLOOKUP($A13,'Non-energy Multiplier'!$A$1:$AQ$44,COLUMN('Non-energy Multiplier'!S$1),0)</f>
        <v>0</v>
      </c>
      <c r="T13" s="136">
        <f>$C13*VLOOKUP($A13,'Non-energy Multiplier'!$A$1:$AQ$44,COLUMN('Non-energy Multiplier'!T$1),0)</f>
        <v>0</v>
      </c>
      <c r="U13" s="136">
        <f>$C13*VLOOKUP($A13,'Non-energy Multiplier'!$A$1:$AQ$44,COLUMN('Non-energy Multiplier'!U$1),0)</f>
        <v>0</v>
      </c>
      <c r="V13" s="136">
        <f>$C13*VLOOKUP($A13,'Non-energy Multiplier'!$A$1:$AQ$44,COLUMN('Non-energy Multiplier'!V$1),0)</f>
        <v>0</v>
      </c>
      <c r="W13" s="136">
        <f>$C13*VLOOKUP($A13,'Non-energy Multiplier'!$A$1:$AQ$44,COLUMN('Non-energy Multiplier'!W$1),0)</f>
        <v>0</v>
      </c>
      <c r="X13" s="136">
        <f>$C13*VLOOKUP($A13,'Non-energy Multiplier'!$A$1:$AQ$44,COLUMN('Non-energy Multiplier'!X$1),0)</f>
        <v>0</v>
      </c>
      <c r="Y13" s="136">
        <f>$C13*VLOOKUP($A13,'Non-energy Multiplier'!$A$1:$AQ$44,COLUMN('Non-energy Multiplier'!Y$1),0)</f>
        <v>0</v>
      </c>
      <c r="Z13" s="136">
        <f>$C13*VLOOKUP($A13,'Non-energy Multiplier'!$A$1:$AQ$44,COLUMN('Non-energy Multiplier'!Z$1),0)</f>
        <v>0</v>
      </c>
      <c r="AA13" s="136">
        <f>$C13*VLOOKUP($A13,'Non-energy Multiplier'!$A$1:$AQ$44,COLUMN('Non-energy Multiplier'!AA$1),0)</f>
        <v>0</v>
      </c>
      <c r="AB13" s="136">
        <f>$C13*VLOOKUP($A13,'Non-energy Multiplier'!$A$1:$AQ$44,COLUMN('Non-energy Multiplier'!AB$1),0)</f>
        <v>0</v>
      </c>
      <c r="AC13" s="136">
        <f>$C13*VLOOKUP($A13,'Non-energy Multiplier'!$A$1:$AQ$44,COLUMN('Non-energy Multiplier'!AC$1),0)</f>
        <v>0</v>
      </c>
      <c r="AD13" s="136">
        <f>$C13*VLOOKUP($A13,'Non-energy Multiplier'!$A$1:$AQ$44,COLUMN('Non-energy Multiplier'!AD$1),0)</f>
        <v>0</v>
      </c>
      <c r="AE13" s="136">
        <f>$C13*VLOOKUP($A13,'Non-energy Multiplier'!$A$1:$AQ$44,COLUMN('Non-energy Multiplier'!AE$1),0)</f>
        <v>0</v>
      </c>
      <c r="AF13" s="136">
        <f>$C13*VLOOKUP($A13,'Non-energy Multiplier'!$A$1:$AQ$44,COLUMN('Non-energy Multiplier'!AF$1),0)</f>
        <v>0</v>
      </c>
      <c r="AG13" s="136">
        <f>$C13*VLOOKUP($A13,'Non-energy Multiplier'!$A$1:$AQ$44,COLUMN('Non-energy Multiplier'!AG$1),0)</f>
        <v>0</v>
      </c>
      <c r="AH13" s="136">
        <f>$C13*VLOOKUP($A13,'Non-energy Multiplier'!$A$1:$AQ$44,COLUMN('Non-energy Multiplier'!AH$1),0)</f>
        <v>0</v>
      </c>
      <c r="AI13" s="136">
        <f>$C13*VLOOKUP($A13,'Non-energy Multiplier'!$A$1:$AQ$44,COLUMN('Non-energy Multiplier'!AI$1),0)</f>
        <v>0</v>
      </c>
      <c r="AJ13" s="136">
        <f>$C13*VLOOKUP($A13,'Non-energy Multiplier'!$A$1:$AQ$44,COLUMN('Non-energy Multiplier'!AJ$1),0)</f>
        <v>0</v>
      </c>
      <c r="AK13" s="136">
        <f>$C13*VLOOKUP($A13,'Non-energy Multiplier'!$A$1:$AQ$44,COLUMN('Non-energy Multiplier'!AK$1),0)</f>
        <v>0</v>
      </c>
      <c r="AL13" s="136">
        <f>$C13*VLOOKUP($A13,'Non-energy Multiplier'!$A$1:$AQ$44,COLUMN('Non-energy Multiplier'!AL$1),0)</f>
        <v>0</v>
      </c>
      <c r="AM13" s="136">
        <f>$C13*VLOOKUP($A13,'Non-energy Multiplier'!$A$1:$AQ$44,COLUMN('Non-energy Multiplier'!AM$1),0)</f>
        <v>0</v>
      </c>
      <c r="AN13" s="136">
        <f>$C13*VLOOKUP($A13,'Non-energy Multiplier'!$A$1:$AQ$44,COLUMN('Non-energy Multiplier'!AN$1),0)</f>
        <v>0</v>
      </c>
      <c r="AO13" s="136">
        <f>$C13*VLOOKUP($A13,'Non-energy Multiplier'!$A$1:$AQ$44,COLUMN('Non-energy Multiplier'!AO$1),0)</f>
        <v>0</v>
      </c>
      <c r="AP13" s="136">
        <f>$C13*VLOOKUP($A13,'Non-energy Multiplier'!$A$1:$AQ$44,COLUMN('Non-energy Multiplier'!AP$1),0)</f>
        <v>0</v>
      </c>
      <c r="AQ13" s="136">
        <f>$C13*VLOOKUP($A13,'Non-energy Multiplier'!$A$1:$AQ$44,COLUMN('Non-energy Multiplier'!AQ$1),0)</f>
        <v>0</v>
      </c>
      <c r="AR13" s="136" t="str">
        <f>VLOOKUP($A13,'Sector Match'!$A$1:$B$43,2,0)</f>
        <v>food beverage and tobacco 10T12</v>
      </c>
    </row>
    <row r="14" spans="1:44" x14ac:dyDescent="0.2">
      <c r="A14" s="12" t="s">
        <v>13</v>
      </c>
      <c r="B14" s="136">
        <f>'Non-energy Use 2019'!K126</f>
        <v>0</v>
      </c>
      <c r="C14" s="136">
        <f>'Non-energy Use 2020'!K126</f>
        <v>0</v>
      </c>
      <c r="D14" s="136">
        <f>$C14*VLOOKUP($A14,'Non-energy Multiplier'!$A$1:$AQ$44,COLUMN('Non-energy Multiplier'!D$1),0)</f>
        <v>0</v>
      </c>
      <c r="E14" s="136">
        <f>$C14*VLOOKUP($A14,'Non-energy Multiplier'!$A$1:$AQ$44,COLUMN('Non-energy Multiplier'!E$1),0)</f>
        <v>0</v>
      </c>
      <c r="F14" s="136">
        <f>$C14*VLOOKUP($A14,'Non-energy Multiplier'!$A$1:$AQ$44,COLUMN('Non-energy Multiplier'!F$1),0)</f>
        <v>0</v>
      </c>
      <c r="G14" s="136">
        <f>$C14*VLOOKUP($A14,'Non-energy Multiplier'!$A$1:$AQ$44,COLUMN('Non-energy Multiplier'!G$1),0)</f>
        <v>0</v>
      </c>
      <c r="H14" s="136">
        <f>$C14*VLOOKUP($A14,'Non-energy Multiplier'!$A$1:$AQ$44,COLUMN('Non-energy Multiplier'!H$1),0)</f>
        <v>0</v>
      </c>
      <c r="I14" s="136">
        <f>$C14*VLOOKUP($A14,'Non-energy Multiplier'!$A$1:$AQ$44,COLUMN('Non-energy Multiplier'!I$1),0)</f>
        <v>0</v>
      </c>
      <c r="J14" s="136">
        <f>$C14*VLOOKUP($A14,'Non-energy Multiplier'!$A$1:$AQ$44,COLUMN('Non-energy Multiplier'!J$1),0)</f>
        <v>0</v>
      </c>
      <c r="K14" s="136">
        <f>$C14*VLOOKUP($A14,'Non-energy Multiplier'!$A$1:$AQ$44,COLUMN('Non-energy Multiplier'!K$1),0)</f>
        <v>0</v>
      </c>
      <c r="L14" s="136">
        <f>$C14*VLOOKUP($A14,'Non-energy Multiplier'!$A$1:$AQ$44,COLUMN('Non-energy Multiplier'!L$1),0)</f>
        <v>0</v>
      </c>
      <c r="M14" s="136">
        <f>$C14*VLOOKUP($A14,'Non-energy Multiplier'!$A$1:$AQ$44,COLUMN('Non-energy Multiplier'!M$1),0)</f>
        <v>0</v>
      </c>
      <c r="N14" s="136">
        <f>$C14*VLOOKUP($A14,'Non-energy Multiplier'!$A$1:$AQ$44,COLUMN('Non-energy Multiplier'!N$1),0)</f>
        <v>0</v>
      </c>
      <c r="O14" s="136">
        <f>$C14*VLOOKUP($A14,'Non-energy Multiplier'!$A$1:$AQ$44,COLUMN('Non-energy Multiplier'!O$1),0)</f>
        <v>0</v>
      </c>
      <c r="P14" s="136">
        <f>$C14*VLOOKUP($A14,'Non-energy Multiplier'!$A$1:$AQ$44,COLUMN('Non-energy Multiplier'!P$1),0)</f>
        <v>0</v>
      </c>
      <c r="Q14" s="136">
        <f>$C14*VLOOKUP($A14,'Non-energy Multiplier'!$A$1:$AQ$44,COLUMN('Non-energy Multiplier'!Q$1),0)</f>
        <v>0</v>
      </c>
      <c r="R14" s="136">
        <f>$C14*VLOOKUP($A14,'Non-energy Multiplier'!$A$1:$AQ$44,COLUMN('Non-energy Multiplier'!R$1),0)</f>
        <v>0</v>
      </c>
      <c r="S14" s="136">
        <f>$C14*VLOOKUP($A14,'Non-energy Multiplier'!$A$1:$AQ$44,COLUMN('Non-energy Multiplier'!S$1),0)</f>
        <v>0</v>
      </c>
      <c r="T14" s="136">
        <f>$C14*VLOOKUP($A14,'Non-energy Multiplier'!$A$1:$AQ$44,COLUMN('Non-energy Multiplier'!T$1),0)</f>
        <v>0</v>
      </c>
      <c r="U14" s="136">
        <f>$C14*VLOOKUP($A14,'Non-energy Multiplier'!$A$1:$AQ$44,COLUMN('Non-energy Multiplier'!U$1),0)</f>
        <v>0</v>
      </c>
      <c r="V14" s="136">
        <f>$C14*VLOOKUP($A14,'Non-energy Multiplier'!$A$1:$AQ$44,COLUMN('Non-energy Multiplier'!V$1),0)</f>
        <v>0</v>
      </c>
      <c r="W14" s="136">
        <f>$C14*VLOOKUP($A14,'Non-energy Multiplier'!$A$1:$AQ$44,COLUMN('Non-energy Multiplier'!W$1),0)</f>
        <v>0</v>
      </c>
      <c r="X14" s="136">
        <f>$C14*VLOOKUP($A14,'Non-energy Multiplier'!$A$1:$AQ$44,COLUMN('Non-energy Multiplier'!X$1),0)</f>
        <v>0</v>
      </c>
      <c r="Y14" s="136">
        <f>$C14*VLOOKUP($A14,'Non-energy Multiplier'!$A$1:$AQ$44,COLUMN('Non-energy Multiplier'!Y$1),0)</f>
        <v>0</v>
      </c>
      <c r="Z14" s="136">
        <f>$C14*VLOOKUP($A14,'Non-energy Multiplier'!$A$1:$AQ$44,COLUMN('Non-energy Multiplier'!Z$1),0)</f>
        <v>0</v>
      </c>
      <c r="AA14" s="136">
        <f>$C14*VLOOKUP($A14,'Non-energy Multiplier'!$A$1:$AQ$44,COLUMN('Non-energy Multiplier'!AA$1),0)</f>
        <v>0</v>
      </c>
      <c r="AB14" s="136">
        <f>$C14*VLOOKUP($A14,'Non-energy Multiplier'!$A$1:$AQ$44,COLUMN('Non-energy Multiplier'!AB$1),0)</f>
        <v>0</v>
      </c>
      <c r="AC14" s="136">
        <f>$C14*VLOOKUP($A14,'Non-energy Multiplier'!$A$1:$AQ$44,COLUMN('Non-energy Multiplier'!AC$1),0)</f>
        <v>0</v>
      </c>
      <c r="AD14" s="136">
        <f>$C14*VLOOKUP($A14,'Non-energy Multiplier'!$A$1:$AQ$44,COLUMN('Non-energy Multiplier'!AD$1),0)</f>
        <v>0</v>
      </c>
      <c r="AE14" s="136">
        <f>$C14*VLOOKUP($A14,'Non-energy Multiplier'!$A$1:$AQ$44,COLUMN('Non-energy Multiplier'!AE$1),0)</f>
        <v>0</v>
      </c>
      <c r="AF14" s="136">
        <f>$C14*VLOOKUP($A14,'Non-energy Multiplier'!$A$1:$AQ$44,COLUMN('Non-energy Multiplier'!AF$1),0)</f>
        <v>0</v>
      </c>
      <c r="AG14" s="136">
        <f>$C14*VLOOKUP($A14,'Non-energy Multiplier'!$A$1:$AQ$44,COLUMN('Non-energy Multiplier'!AG$1),0)</f>
        <v>0</v>
      </c>
      <c r="AH14" s="136">
        <f>$C14*VLOOKUP($A14,'Non-energy Multiplier'!$A$1:$AQ$44,COLUMN('Non-energy Multiplier'!AH$1),0)</f>
        <v>0</v>
      </c>
      <c r="AI14" s="136">
        <f>$C14*VLOOKUP($A14,'Non-energy Multiplier'!$A$1:$AQ$44,COLUMN('Non-energy Multiplier'!AI$1),0)</f>
        <v>0</v>
      </c>
      <c r="AJ14" s="136">
        <f>$C14*VLOOKUP($A14,'Non-energy Multiplier'!$A$1:$AQ$44,COLUMN('Non-energy Multiplier'!AJ$1),0)</f>
        <v>0</v>
      </c>
      <c r="AK14" s="136">
        <f>$C14*VLOOKUP($A14,'Non-energy Multiplier'!$A$1:$AQ$44,COLUMN('Non-energy Multiplier'!AK$1),0)</f>
        <v>0</v>
      </c>
      <c r="AL14" s="136">
        <f>$C14*VLOOKUP($A14,'Non-energy Multiplier'!$A$1:$AQ$44,COLUMN('Non-energy Multiplier'!AL$1),0)</f>
        <v>0</v>
      </c>
      <c r="AM14" s="136">
        <f>$C14*VLOOKUP($A14,'Non-energy Multiplier'!$A$1:$AQ$44,COLUMN('Non-energy Multiplier'!AM$1),0)</f>
        <v>0</v>
      </c>
      <c r="AN14" s="136">
        <f>$C14*VLOOKUP($A14,'Non-energy Multiplier'!$A$1:$AQ$44,COLUMN('Non-energy Multiplier'!AN$1),0)</f>
        <v>0</v>
      </c>
      <c r="AO14" s="136">
        <f>$C14*VLOOKUP($A14,'Non-energy Multiplier'!$A$1:$AQ$44,COLUMN('Non-energy Multiplier'!AO$1),0)</f>
        <v>0</v>
      </c>
      <c r="AP14" s="136">
        <f>$C14*VLOOKUP($A14,'Non-energy Multiplier'!$A$1:$AQ$44,COLUMN('Non-energy Multiplier'!AP$1),0)</f>
        <v>0</v>
      </c>
      <c r="AQ14" s="136">
        <f>$C14*VLOOKUP($A14,'Non-energy Multiplier'!$A$1:$AQ$44,COLUMN('Non-energy Multiplier'!AQ$1),0)</f>
        <v>0</v>
      </c>
      <c r="AR14" s="136" t="str">
        <f>VLOOKUP($A14,'Sector Match'!$A$1:$B$43,2,0)</f>
        <v>textiles apparel and leather 13T15</v>
      </c>
    </row>
    <row r="15" spans="1:44" x14ac:dyDescent="0.2">
      <c r="A15" s="12" t="s">
        <v>14</v>
      </c>
      <c r="B15" s="136">
        <f>'Non-energy Use 2019'!K127</f>
        <v>0</v>
      </c>
      <c r="C15" s="136">
        <f>'Non-energy Use 2020'!K127</f>
        <v>0</v>
      </c>
      <c r="D15" s="136">
        <f>$C15*VLOOKUP($A15,'Non-energy Multiplier'!$A$1:$AQ$44,COLUMN('Non-energy Multiplier'!D$1),0)</f>
        <v>0</v>
      </c>
      <c r="E15" s="136">
        <f>$C15*VLOOKUP($A15,'Non-energy Multiplier'!$A$1:$AQ$44,COLUMN('Non-energy Multiplier'!E$1),0)</f>
        <v>0</v>
      </c>
      <c r="F15" s="136">
        <f>$C15*VLOOKUP($A15,'Non-energy Multiplier'!$A$1:$AQ$44,COLUMN('Non-energy Multiplier'!F$1),0)</f>
        <v>0</v>
      </c>
      <c r="G15" s="136">
        <f>$C15*VLOOKUP($A15,'Non-energy Multiplier'!$A$1:$AQ$44,COLUMN('Non-energy Multiplier'!G$1),0)</f>
        <v>0</v>
      </c>
      <c r="H15" s="136">
        <f>$C15*VLOOKUP($A15,'Non-energy Multiplier'!$A$1:$AQ$44,COLUMN('Non-energy Multiplier'!H$1),0)</f>
        <v>0</v>
      </c>
      <c r="I15" s="136">
        <f>$C15*VLOOKUP($A15,'Non-energy Multiplier'!$A$1:$AQ$44,COLUMN('Non-energy Multiplier'!I$1),0)</f>
        <v>0</v>
      </c>
      <c r="J15" s="136">
        <f>$C15*VLOOKUP($A15,'Non-energy Multiplier'!$A$1:$AQ$44,COLUMN('Non-energy Multiplier'!J$1),0)</f>
        <v>0</v>
      </c>
      <c r="K15" s="136">
        <f>$C15*VLOOKUP($A15,'Non-energy Multiplier'!$A$1:$AQ$44,COLUMN('Non-energy Multiplier'!K$1),0)</f>
        <v>0</v>
      </c>
      <c r="L15" s="136">
        <f>$C15*VLOOKUP($A15,'Non-energy Multiplier'!$A$1:$AQ$44,COLUMN('Non-energy Multiplier'!L$1),0)</f>
        <v>0</v>
      </c>
      <c r="M15" s="136">
        <f>$C15*VLOOKUP($A15,'Non-energy Multiplier'!$A$1:$AQ$44,COLUMN('Non-energy Multiplier'!M$1),0)</f>
        <v>0</v>
      </c>
      <c r="N15" s="136">
        <f>$C15*VLOOKUP($A15,'Non-energy Multiplier'!$A$1:$AQ$44,COLUMN('Non-energy Multiplier'!N$1),0)</f>
        <v>0</v>
      </c>
      <c r="O15" s="136">
        <f>$C15*VLOOKUP($A15,'Non-energy Multiplier'!$A$1:$AQ$44,COLUMN('Non-energy Multiplier'!O$1),0)</f>
        <v>0</v>
      </c>
      <c r="P15" s="136">
        <f>$C15*VLOOKUP($A15,'Non-energy Multiplier'!$A$1:$AQ$44,COLUMN('Non-energy Multiplier'!P$1),0)</f>
        <v>0</v>
      </c>
      <c r="Q15" s="136">
        <f>$C15*VLOOKUP($A15,'Non-energy Multiplier'!$A$1:$AQ$44,COLUMN('Non-energy Multiplier'!Q$1),0)</f>
        <v>0</v>
      </c>
      <c r="R15" s="136">
        <f>$C15*VLOOKUP($A15,'Non-energy Multiplier'!$A$1:$AQ$44,COLUMN('Non-energy Multiplier'!R$1),0)</f>
        <v>0</v>
      </c>
      <c r="S15" s="136">
        <f>$C15*VLOOKUP($A15,'Non-energy Multiplier'!$A$1:$AQ$44,COLUMN('Non-energy Multiplier'!S$1),0)</f>
        <v>0</v>
      </c>
      <c r="T15" s="136">
        <f>$C15*VLOOKUP($A15,'Non-energy Multiplier'!$A$1:$AQ$44,COLUMN('Non-energy Multiplier'!T$1),0)</f>
        <v>0</v>
      </c>
      <c r="U15" s="136">
        <f>$C15*VLOOKUP($A15,'Non-energy Multiplier'!$A$1:$AQ$44,COLUMN('Non-energy Multiplier'!U$1),0)</f>
        <v>0</v>
      </c>
      <c r="V15" s="136">
        <f>$C15*VLOOKUP($A15,'Non-energy Multiplier'!$A$1:$AQ$44,COLUMN('Non-energy Multiplier'!V$1),0)</f>
        <v>0</v>
      </c>
      <c r="W15" s="136">
        <f>$C15*VLOOKUP($A15,'Non-energy Multiplier'!$A$1:$AQ$44,COLUMN('Non-energy Multiplier'!W$1),0)</f>
        <v>0</v>
      </c>
      <c r="X15" s="136">
        <f>$C15*VLOOKUP($A15,'Non-energy Multiplier'!$A$1:$AQ$44,COLUMN('Non-energy Multiplier'!X$1),0)</f>
        <v>0</v>
      </c>
      <c r="Y15" s="136">
        <f>$C15*VLOOKUP($A15,'Non-energy Multiplier'!$A$1:$AQ$44,COLUMN('Non-energy Multiplier'!Y$1),0)</f>
        <v>0</v>
      </c>
      <c r="Z15" s="136">
        <f>$C15*VLOOKUP($A15,'Non-energy Multiplier'!$A$1:$AQ$44,COLUMN('Non-energy Multiplier'!Z$1),0)</f>
        <v>0</v>
      </c>
      <c r="AA15" s="136">
        <f>$C15*VLOOKUP($A15,'Non-energy Multiplier'!$A$1:$AQ$44,COLUMN('Non-energy Multiplier'!AA$1),0)</f>
        <v>0</v>
      </c>
      <c r="AB15" s="136">
        <f>$C15*VLOOKUP($A15,'Non-energy Multiplier'!$A$1:$AQ$44,COLUMN('Non-energy Multiplier'!AB$1),0)</f>
        <v>0</v>
      </c>
      <c r="AC15" s="136">
        <f>$C15*VLOOKUP($A15,'Non-energy Multiplier'!$A$1:$AQ$44,COLUMN('Non-energy Multiplier'!AC$1),0)</f>
        <v>0</v>
      </c>
      <c r="AD15" s="136">
        <f>$C15*VLOOKUP($A15,'Non-energy Multiplier'!$A$1:$AQ$44,COLUMN('Non-energy Multiplier'!AD$1),0)</f>
        <v>0</v>
      </c>
      <c r="AE15" s="136">
        <f>$C15*VLOOKUP($A15,'Non-energy Multiplier'!$A$1:$AQ$44,COLUMN('Non-energy Multiplier'!AE$1),0)</f>
        <v>0</v>
      </c>
      <c r="AF15" s="136">
        <f>$C15*VLOOKUP($A15,'Non-energy Multiplier'!$A$1:$AQ$44,COLUMN('Non-energy Multiplier'!AF$1),0)</f>
        <v>0</v>
      </c>
      <c r="AG15" s="136">
        <f>$C15*VLOOKUP($A15,'Non-energy Multiplier'!$A$1:$AQ$44,COLUMN('Non-energy Multiplier'!AG$1),0)</f>
        <v>0</v>
      </c>
      <c r="AH15" s="136">
        <f>$C15*VLOOKUP($A15,'Non-energy Multiplier'!$A$1:$AQ$44,COLUMN('Non-energy Multiplier'!AH$1),0)</f>
        <v>0</v>
      </c>
      <c r="AI15" s="136">
        <f>$C15*VLOOKUP($A15,'Non-energy Multiplier'!$A$1:$AQ$44,COLUMN('Non-energy Multiplier'!AI$1),0)</f>
        <v>0</v>
      </c>
      <c r="AJ15" s="136">
        <f>$C15*VLOOKUP($A15,'Non-energy Multiplier'!$A$1:$AQ$44,COLUMN('Non-energy Multiplier'!AJ$1),0)</f>
        <v>0</v>
      </c>
      <c r="AK15" s="136">
        <f>$C15*VLOOKUP($A15,'Non-energy Multiplier'!$A$1:$AQ$44,COLUMN('Non-energy Multiplier'!AK$1),0)</f>
        <v>0</v>
      </c>
      <c r="AL15" s="136">
        <f>$C15*VLOOKUP($A15,'Non-energy Multiplier'!$A$1:$AQ$44,COLUMN('Non-energy Multiplier'!AL$1),0)</f>
        <v>0</v>
      </c>
      <c r="AM15" s="136">
        <f>$C15*VLOOKUP($A15,'Non-energy Multiplier'!$A$1:$AQ$44,COLUMN('Non-energy Multiplier'!AM$1),0)</f>
        <v>0</v>
      </c>
      <c r="AN15" s="136">
        <f>$C15*VLOOKUP($A15,'Non-energy Multiplier'!$A$1:$AQ$44,COLUMN('Non-energy Multiplier'!AN$1),0)</f>
        <v>0</v>
      </c>
      <c r="AO15" s="136">
        <f>$C15*VLOOKUP($A15,'Non-energy Multiplier'!$A$1:$AQ$44,COLUMN('Non-energy Multiplier'!AO$1),0)</f>
        <v>0</v>
      </c>
      <c r="AP15" s="136">
        <f>$C15*VLOOKUP($A15,'Non-energy Multiplier'!$A$1:$AQ$44,COLUMN('Non-energy Multiplier'!AP$1),0)</f>
        <v>0</v>
      </c>
      <c r="AQ15" s="136">
        <f>$C15*VLOOKUP($A15,'Non-energy Multiplier'!$A$1:$AQ$44,COLUMN('Non-energy Multiplier'!AQ$1),0)</f>
        <v>0</v>
      </c>
      <c r="AR15" s="136" t="str">
        <f>VLOOKUP($A15,'Sector Match'!$A$1:$B$43,2,0)</f>
        <v>textiles apparel and leather 13T15</v>
      </c>
    </row>
    <row r="16" spans="1:44" x14ac:dyDescent="0.2">
      <c r="A16" s="12" t="s">
        <v>15</v>
      </c>
      <c r="B16" s="136">
        <f>'Non-energy Use 2019'!K128</f>
        <v>0</v>
      </c>
      <c r="C16" s="136">
        <f>'Non-energy Use 2020'!K128</f>
        <v>0</v>
      </c>
      <c r="D16" s="136">
        <f>$C16*VLOOKUP($A16,'Non-energy Multiplier'!$A$1:$AQ$44,COLUMN('Non-energy Multiplier'!D$1),0)</f>
        <v>0</v>
      </c>
      <c r="E16" s="136">
        <f>$C16*VLOOKUP($A16,'Non-energy Multiplier'!$A$1:$AQ$44,COLUMN('Non-energy Multiplier'!E$1),0)</f>
        <v>0</v>
      </c>
      <c r="F16" s="136">
        <f>$C16*VLOOKUP($A16,'Non-energy Multiplier'!$A$1:$AQ$44,COLUMN('Non-energy Multiplier'!F$1),0)</f>
        <v>0</v>
      </c>
      <c r="G16" s="136">
        <f>$C16*VLOOKUP($A16,'Non-energy Multiplier'!$A$1:$AQ$44,COLUMN('Non-energy Multiplier'!G$1),0)</f>
        <v>0</v>
      </c>
      <c r="H16" s="136">
        <f>$C16*VLOOKUP($A16,'Non-energy Multiplier'!$A$1:$AQ$44,COLUMN('Non-energy Multiplier'!H$1),0)</f>
        <v>0</v>
      </c>
      <c r="I16" s="136">
        <f>$C16*VLOOKUP($A16,'Non-energy Multiplier'!$A$1:$AQ$44,COLUMN('Non-energy Multiplier'!I$1),0)</f>
        <v>0</v>
      </c>
      <c r="J16" s="136">
        <f>$C16*VLOOKUP($A16,'Non-energy Multiplier'!$A$1:$AQ$44,COLUMN('Non-energy Multiplier'!J$1),0)</f>
        <v>0</v>
      </c>
      <c r="K16" s="136">
        <f>$C16*VLOOKUP($A16,'Non-energy Multiplier'!$A$1:$AQ$44,COLUMN('Non-energy Multiplier'!K$1),0)</f>
        <v>0</v>
      </c>
      <c r="L16" s="136">
        <f>$C16*VLOOKUP($A16,'Non-energy Multiplier'!$A$1:$AQ$44,COLUMN('Non-energy Multiplier'!L$1),0)</f>
        <v>0</v>
      </c>
      <c r="M16" s="136">
        <f>$C16*VLOOKUP($A16,'Non-energy Multiplier'!$A$1:$AQ$44,COLUMN('Non-energy Multiplier'!M$1),0)</f>
        <v>0</v>
      </c>
      <c r="N16" s="136">
        <f>$C16*VLOOKUP($A16,'Non-energy Multiplier'!$A$1:$AQ$44,COLUMN('Non-energy Multiplier'!N$1),0)</f>
        <v>0</v>
      </c>
      <c r="O16" s="136">
        <f>$C16*VLOOKUP($A16,'Non-energy Multiplier'!$A$1:$AQ$44,COLUMN('Non-energy Multiplier'!O$1),0)</f>
        <v>0</v>
      </c>
      <c r="P16" s="136">
        <f>$C16*VLOOKUP($A16,'Non-energy Multiplier'!$A$1:$AQ$44,COLUMN('Non-energy Multiplier'!P$1),0)</f>
        <v>0</v>
      </c>
      <c r="Q16" s="136">
        <f>$C16*VLOOKUP($A16,'Non-energy Multiplier'!$A$1:$AQ$44,COLUMN('Non-energy Multiplier'!Q$1),0)</f>
        <v>0</v>
      </c>
      <c r="R16" s="136">
        <f>$C16*VLOOKUP($A16,'Non-energy Multiplier'!$A$1:$AQ$44,COLUMN('Non-energy Multiplier'!R$1),0)</f>
        <v>0</v>
      </c>
      <c r="S16" s="136">
        <f>$C16*VLOOKUP($A16,'Non-energy Multiplier'!$A$1:$AQ$44,COLUMN('Non-energy Multiplier'!S$1),0)</f>
        <v>0</v>
      </c>
      <c r="T16" s="136">
        <f>$C16*VLOOKUP($A16,'Non-energy Multiplier'!$A$1:$AQ$44,COLUMN('Non-energy Multiplier'!T$1),0)</f>
        <v>0</v>
      </c>
      <c r="U16" s="136">
        <f>$C16*VLOOKUP($A16,'Non-energy Multiplier'!$A$1:$AQ$44,COLUMN('Non-energy Multiplier'!U$1),0)</f>
        <v>0</v>
      </c>
      <c r="V16" s="136">
        <f>$C16*VLOOKUP($A16,'Non-energy Multiplier'!$A$1:$AQ$44,COLUMN('Non-energy Multiplier'!V$1),0)</f>
        <v>0</v>
      </c>
      <c r="W16" s="136">
        <f>$C16*VLOOKUP($A16,'Non-energy Multiplier'!$A$1:$AQ$44,COLUMN('Non-energy Multiplier'!W$1),0)</f>
        <v>0</v>
      </c>
      <c r="X16" s="136">
        <f>$C16*VLOOKUP($A16,'Non-energy Multiplier'!$A$1:$AQ$44,COLUMN('Non-energy Multiplier'!X$1),0)</f>
        <v>0</v>
      </c>
      <c r="Y16" s="136">
        <f>$C16*VLOOKUP($A16,'Non-energy Multiplier'!$A$1:$AQ$44,COLUMN('Non-energy Multiplier'!Y$1),0)</f>
        <v>0</v>
      </c>
      <c r="Z16" s="136">
        <f>$C16*VLOOKUP($A16,'Non-energy Multiplier'!$A$1:$AQ$44,COLUMN('Non-energy Multiplier'!Z$1),0)</f>
        <v>0</v>
      </c>
      <c r="AA16" s="136">
        <f>$C16*VLOOKUP($A16,'Non-energy Multiplier'!$A$1:$AQ$44,COLUMN('Non-energy Multiplier'!AA$1),0)</f>
        <v>0</v>
      </c>
      <c r="AB16" s="136">
        <f>$C16*VLOOKUP($A16,'Non-energy Multiplier'!$A$1:$AQ$44,COLUMN('Non-energy Multiplier'!AB$1),0)</f>
        <v>0</v>
      </c>
      <c r="AC16" s="136">
        <f>$C16*VLOOKUP($A16,'Non-energy Multiplier'!$A$1:$AQ$44,COLUMN('Non-energy Multiplier'!AC$1),0)</f>
        <v>0</v>
      </c>
      <c r="AD16" s="136">
        <f>$C16*VLOOKUP($A16,'Non-energy Multiplier'!$A$1:$AQ$44,COLUMN('Non-energy Multiplier'!AD$1),0)</f>
        <v>0</v>
      </c>
      <c r="AE16" s="136">
        <f>$C16*VLOOKUP($A16,'Non-energy Multiplier'!$A$1:$AQ$44,COLUMN('Non-energy Multiplier'!AE$1),0)</f>
        <v>0</v>
      </c>
      <c r="AF16" s="136">
        <f>$C16*VLOOKUP($A16,'Non-energy Multiplier'!$A$1:$AQ$44,COLUMN('Non-energy Multiplier'!AF$1),0)</f>
        <v>0</v>
      </c>
      <c r="AG16" s="136">
        <f>$C16*VLOOKUP($A16,'Non-energy Multiplier'!$A$1:$AQ$44,COLUMN('Non-energy Multiplier'!AG$1),0)</f>
        <v>0</v>
      </c>
      <c r="AH16" s="136">
        <f>$C16*VLOOKUP($A16,'Non-energy Multiplier'!$A$1:$AQ$44,COLUMN('Non-energy Multiplier'!AH$1),0)</f>
        <v>0</v>
      </c>
      <c r="AI16" s="136">
        <f>$C16*VLOOKUP($A16,'Non-energy Multiplier'!$A$1:$AQ$44,COLUMN('Non-energy Multiplier'!AI$1),0)</f>
        <v>0</v>
      </c>
      <c r="AJ16" s="136">
        <f>$C16*VLOOKUP($A16,'Non-energy Multiplier'!$A$1:$AQ$44,COLUMN('Non-energy Multiplier'!AJ$1),0)</f>
        <v>0</v>
      </c>
      <c r="AK16" s="136">
        <f>$C16*VLOOKUP($A16,'Non-energy Multiplier'!$A$1:$AQ$44,COLUMN('Non-energy Multiplier'!AK$1),0)</f>
        <v>0</v>
      </c>
      <c r="AL16" s="136">
        <f>$C16*VLOOKUP($A16,'Non-energy Multiplier'!$A$1:$AQ$44,COLUMN('Non-energy Multiplier'!AL$1),0)</f>
        <v>0</v>
      </c>
      <c r="AM16" s="136">
        <f>$C16*VLOOKUP($A16,'Non-energy Multiplier'!$A$1:$AQ$44,COLUMN('Non-energy Multiplier'!AM$1),0)</f>
        <v>0</v>
      </c>
      <c r="AN16" s="136">
        <f>$C16*VLOOKUP($A16,'Non-energy Multiplier'!$A$1:$AQ$44,COLUMN('Non-energy Multiplier'!AN$1),0)</f>
        <v>0</v>
      </c>
      <c r="AO16" s="136">
        <f>$C16*VLOOKUP($A16,'Non-energy Multiplier'!$A$1:$AQ$44,COLUMN('Non-energy Multiplier'!AO$1),0)</f>
        <v>0</v>
      </c>
      <c r="AP16" s="136">
        <f>$C16*VLOOKUP($A16,'Non-energy Multiplier'!$A$1:$AQ$44,COLUMN('Non-energy Multiplier'!AP$1),0)</f>
        <v>0</v>
      </c>
      <c r="AQ16" s="136">
        <f>$C16*VLOOKUP($A16,'Non-energy Multiplier'!$A$1:$AQ$44,COLUMN('Non-energy Multiplier'!AQ$1),0)</f>
        <v>0</v>
      </c>
      <c r="AR16" s="136" t="str">
        <f>VLOOKUP($A16,'Sector Match'!$A$1:$B$43,2,0)</f>
        <v>textiles apparel and leather 13T15</v>
      </c>
    </row>
    <row r="17" spans="1:44" x14ac:dyDescent="0.2">
      <c r="A17" s="12" t="s">
        <v>16</v>
      </c>
      <c r="B17" s="136">
        <f>'Non-energy Use 2019'!K129</f>
        <v>0</v>
      </c>
      <c r="C17" s="136">
        <f>'Non-energy Use 2020'!K129</f>
        <v>0</v>
      </c>
      <c r="D17" s="136">
        <f>$C17*VLOOKUP($A17,'Non-energy Multiplier'!$A$1:$AQ$44,COLUMN('Non-energy Multiplier'!D$1),0)</f>
        <v>0</v>
      </c>
      <c r="E17" s="136">
        <f>$C17*VLOOKUP($A17,'Non-energy Multiplier'!$A$1:$AQ$44,COLUMN('Non-energy Multiplier'!E$1),0)</f>
        <v>0</v>
      </c>
      <c r="F17" s="136">
        <f>$C17*VLOOKUP($A17,'Non-energy Multiplier'!$A$1:$AQ$44,COLUMN('Non-energy Multiplier'!F$1),0)</f>
        <v>0</v>
      </c>
      <c r="G17" s="136">
        <f>$C17*VLOOKUP($A17,'Non-energy Multiplier'!$A$1:$AQ$44,COLUMN('Non-energy Multiplier'!G$1),0)</f>
        <v>0</v>
      </c>
      <c r="H17" s="136">
        <f>$C17*VLOOKUP($A17,'Non-energy Multiplier'!$A$1:$AQ$44,COLUMN('Non-energy Multiplier'!H$1),0)</f>
        <v>0</v>
      </c>
      <c r="I17" s="136">
        <f>$C17*VLOOKUP($A17,'Non-energy Multiplier'!$A$1:$AQ$44,COLUMN('Non-energy Multiplier'!I$1),0)</f>
        <v>0</v>
      </c>
      <c r="J17" s="136">
        <f>$C17*VLOOKUP($A17,'Non-energy Multiplier'!$A$1:$AQ$44,COLUMN('Non-energy Multiplier'!J$1),0)</f>
        <v>0</v>
      </c>
      <c r="K17" s="136">
        <f>$C17*VLOOKUP($A17,'Non-energy Multiplier'!$A$1:$AQ$44,COLUMN('Non-energy Multiplier'!K$1),0)</f>
        <v>0</v>
      </c>
      <c r="L17" s="136">
        <f>$C17*VLOOKUP($A17,'Non-energy Multiplier'!$A$1:$AQ$44,COLUMN('Non-energy Multiplier'!L$1),0)</f>
        <v>0</v>
      </c>
      <c r="M17" s="136">
        <f>$C17*VLOOKUP($A17,'Non-energy Multiplier'!$A$1:$AQ$44,COLUMN('Non-energy Multiplier'!M$1),0)</f>
        <v>0</v>
      </c>
      <c r="N17" s="136">
        <f>$C17*VLOOKUP($A17,'Non-energy Multiplier'!$A$1:$AQ$44,COLUMN('Non-energy Multiplier'!N$1),0)</f>
        <v>0</v>
      </c>
      <c r="O17" s="136">
        <f>$C17*VLOOKUP($A17,'Non-energy Multiplier'!$A$1:$AQ$44,COLUMN('Non-energy Multiplier'!O$1),0)</f>
        <v>0</v>
      </c>
      <c r="P17" s="136">
        <f>$C17*VLOOKUP($A17,'Non-energy Multiplier'!$A$1:$AQ$44,COLUMN('Non-energy Multiplier'!P$1),0)</f>
        <v>0</v>
      </c>
      <c r="Q17" s="136">
        <f>$C17*VLOOKUP($A17,'Non-energy Multiplier'!$A$1:$AQ$44,COLUMN('Non-energy Multiplier'!Q$1),0)</f>
        <v>0</v>
      </c>
      <c r="R17" s="136">
        <f>$C17*VLOOKUP($A17,'Non-energy Multiplier'!$A$1:$AQ$44,COLUMN('Non-energy Multiplier'!R$1),0)</f>
        <v>0</v>
      </c>
      <c r="S17" s="136">
        <f>$C17*VLOOKUP($A17,'Non-energy Multiplier'!$A$1:$AQ$44,COLUMN('Non-energy Multiplier'!S$1),0)</f>
        <v>0</v>
      </c>
      <c r="T17" s="136">
        <f>$C17*VLOOKUP($A17,'Non-energy Multiplier'!$A$1:$AQ$44,COLUMN('Non-energy Multiplier'!T$1),0)</f>
        <v>0</v>
      </c>
      <c r="U17" s="136">
        <f>$C17*VLOOKUP($A17,'Non-energy Multiplier'!$A$1:$AQ$44,COLUMN('Non-energy Multiplier'!U$1),0)</f>
        <v>0</v>
      </c>
      <c r="V17" s="136">
        <f>$C17*VLOOKUP($A17,'Non-energy Multiplier'!$A$1:$AQ$44,COLUMN('Non-energy Multiplier'!V$1),0)</f>
        <v>0</v>
      </c>
      <c r="W17" s="136">
        <f>$C17*VLOOKUP($A17,'Non-energy Multiplier'!$A$1:$AQ$44,COLUMN('Non-energy Multiplier'!W$1),0)</f>
        <v>0</v>
      </c>
      <c r="X17" s="136">
        <f>$C17*VLOOKUP($A17,'Non-energy Multiplier'!$A$1:$AQ$44,COLUMN('Non-energy Multiplier'!X$1),0)</f>
        <v>0</v>
      </c>
      <c r="Y17" s="136">
        <f>$C17*VLOOKUP($A17,'Non-energy Multiplier'!$A$1:$AQ$44,COLUMN('Non-energy Multiplier'!Y$1),0)</f>
        <v>0</v>
      </c>
      <c r="Z17" s="136">
        <f>$C17*VLOOKUP($A17,'Non-energy Multiplier'!$A$1:$AQ$44,COLUMN('Non-energy Multiplier'!Z$1),0)</f>
        <v>0</v>
      </c>
      <c r="AA17" s="136">
        <f>$C17*VLOOKUP($A17,'Non-energy Multiplier'!$A$1:$AQ$44,COLUMN('Non-energy Multiplier'!AA$1),0)</f>
        <v>0</v>
      </c>
      <c r="AB17" s="136">
        <f>$C17*VLOOKUP($A17,'Non-energy Multiplier'!$A$1:$AQ$44,COLUMN('Non-energy Multiplier'!AB$1),0)</f>
        <v>0</v>
      </c>
      <c r="AC17" s="136">
        <f>$C17*VLOOKUP($A17,'Non-energy Multiplier'!$A$1:$AQ$44,COLUMN('Non-energy Multiplier'!AC$1),0)</f>
        <v>0</v>
      </c>
      <c r="AD17" s="136">
        <f>$C17*VLOOKUP($A17,'Non-energy Multiplier'!$A$1:$AQ$44,COLUMN('Non-energy Multiplier'!AD$1),0)</f>
        <v>0</v>
      </c>
      <c r="AE17" s="136">
        <f>$C17*VLOOKUP($A17,'Non-energy Multiplier'!$A$1:$AQ$44,COLUMN('Non-energy Multiplier'!AE$1),0)</f>
        <v>0</v>
      </c>
      <c r="AF17" s="136">
        <f>$C17*VLOOKUP($A17,'Non-energy Multiplier'!$A$1:$AQ$44,COLUMN('Non-energy Multiplier'!AF$1),0)</f>
        <v>0</v>
      </c>
      <c r="AG17" s="136">
        <f>$C17*VLOOKUP($A17,'Non-energy Multiplier'!$A$1:$AQ$44,COLUMN('Non-energy Multiplier'!AG$1),0)</f>
        <v>0</v>
      </c>
      <c r="AH17" s="136">
        <f>$C17*VLOOKUP($A17,'Non-energy Multiplier'!$A$1:$AQ$44,COLUMN('Non-energy Multiplier'!AH$1),0)</f>
        <v>0</v>
      </c>
      <c r="AI17" s="136">
        <f>$C17*VLOOKUP($A17,'Non-energy Multiplier'!$A$1:$AQ$44,COLUMN('Non-energy Multiplier'!AI$1),0)</f>
        <v>0</v>
      </c>
      <c r="AJ17" s="136">
        <f>$C17*VLOOKUP($A17,'Non-energy Multiplier'!$A$1:$AQ$44,COLUMN('Non-energy Multiplier'!AJ$1),0)</f>
        <v>0</v>
      </c>
      <c r="AK17" s="136">
        <f>$C17*VLOOKUP($A17,'Non-energy Multiplier'!$A$1:$AQ$44,COLUMN('Non-energy Multiplier'!AK$1),0)</f>
        <v>0</v>
      </c>
      <c r="AL17" s="136">
        <f>$C17*VLOOKUP($A17,'Non-energy Multiplier'!$A$1:$AQ$44,COLUMN('Non-energy Multiplier'!AL$1),0)</f>
        <v>0</v>
      </c>
      <c r="AM17" s="136">
        <f>$C17*VLOOKUP($A17,'Non-energy Multiplier'!$A$1:$AQ$44,COLUMN('Non-energy Multiplier'!AM$1),0)</f>
        <v>0</v>
      </c>
      <c r="AN17" s="136">
        <f>$C17*VLOOKUP($A17,'Non-energy Multiplier'!$A$1:$AQ$44,COLUMN('Non-energy Multiplier'!AN$1),0)</f>
        <v>0</v>
      </c>
      <c r="AO17" s="136">
        <f>$C17*VLOOKUP($A17,'Non-energy Multiplier'!$A$1:$AQ$44,COLUMN('Non-energy Multiplier'!AO$1),0)</f>
        <v>0</v>
      </c>
      <c r="AP17" s="136">
        <f>$C17*VLOOKUP($A17,'Non-energy Multiplier'!$A$1:$AQ$44,COLUMN('Non-energy Multiplier'!AP$1),0)</f>
        <v>0</v>
      </c>
      <c r="AQ17" s="136">
        <f>$C17*VLOOKUP($A17,'Non-energy Multiplier'!$A$1:$AQ$44,COLUMN('Non-energy Multiplier'!AQ$1),0)</f>
        <v>0</v>
      </c>
      <c r="AR17" s="136" t="str">
        <f>VLOOKUP($A17,'Sector Match'!$A$1:$B$43,2,0)</f>
        <v>wood products 16</v>
      </c>
    </row>
    <row r="18" spans="1:44" x14ac:dyDescent="0.2">
      <c r="A18" s="12" t="s">
        <v>17</v>
      </c>
      <c r="B18" s="136">
        <f>'Non-energy Use 2019'!K130</f>
        <v>0</v>
      </c>
      <c r="C18" s="136">
        <f>'Non-energy Use 2020'!K130</f>
        <v>0</v>
      </c>
      <c r="D18" s="136">
        <f>$C18*VLOOKUP($A18,'Non-energy Multiplier'!$A$1:$AQ$44,COLUMN('Non-energy Multiplier'!D$1),0)</f>
        <v>0</v>
      </c>
      <c r="E18" s="136">
        <f>$C18*VLOOKUP($A18,'Non-energy Multiplier'!$A$1:$AQ$44,COLUMN('Non-energy Multiplier'!E$1),0)</f>
        <v>0</v>
      </c>
      <c r="F18" s="136">
        <f>$C18*VLOOKUP($A18,'Non-energy Multiplier'!$A$1:$AQ$44,COLUMN('Non-energy Multiplier'!F$1),0)</f>
        <v>0</v>
      </c>
      <c r="G18" s="136">
        <f>$C18*VLOOKUP($A18,'Non-energy Multiplier'!$A$1:$AQ$44,COLUMN('Non-energy Multiplier'!G$1),0)</f>
        <v>0</v>
      </c>
      <c r="H18" s="136">
        <f>$C18*VLOOKUP($A18,'Non-energy Multiplier'!$A$1:$AQ$44,COLUMN('Non-energy Multiplier'!H$1),0)</f>
        <v>0</v>
      </c>
      <c r="I18" s="136">
        <f>$C18*VLOOKUP($A18,'Non-energy Multiplier'!$A$1:$AQ$44,COLUMN('Non-energy Multiplier'!I$1),0)</f>
        <v>0</v>
      </c>
      <c r="J18" s="136">
        <f>$C18*VLOOKUP($A18,'Non-energy Multiplier'!$A$1:$AQ$44,COLUMN('Non-energy Multiplier'!J$1),0)</f>
        <v>0</v>
      </c>
      <c r="K18" s="136">
        <f>$C18*VLOOKUP($A18,'Non-energy Multiplier'!$A$1:$AQ$44,COLUMN('Non-energy Multiplier'!K$1),0)</f>
        <v>0</v>
      </c>
      <c r="L18" s="136">
        <f>$C18*VLOOKUP($A18,'Non-energy Multiplier'!$A$1:$AQ$44,COLUMN('Non-energy Multiplier'!L$1),0)</f>
        <v>0</v>
      </c>
      <c r="M18" s="136">
        <f>$C18*VLOOKUP($A18,'Non-energy Multiplier'!$A$1:$AQ$44,COLUMN('Non-energy Multiplier'!M$1),0)</f>
        <v>0</v>
      </c>
      <c r="N18" s="136">
        <f>$C18*VLOOKUP($A18,'Non-energy Multiplier'!$A$1:$AQ$44,COLUMN('Non-energy Multiplier'!N$1),0)</f>
        <v>0</v>
      </c>
      <c r="O18" s="136">
        <f>$C18*VLOOKUP($A18,'Non-energy Multiplier'!$A$1:$AQ$44,COLUMN('Non-energy Multiplier'!O$1),0)</f>
        <v>0</v>
      </c>
      <c r="P18" s="136">
        <f>$C18*VLOOKUP($A18,'Non-energy Multiplier'!$A$1:$AQ$44,COLUMN('Non-energy Multiplier'!P$1),0)</f>
        <v>0</v>
      </c>
      <c r="Q18" s="136">
        <f>$C18*VLOOKUP($A18,'Non-energy Multiplier'!$A$1:$AQ$44,COLUMN('Non-energy Multiplier'!Q$1),0)</f>
        <v>0</v>
      </c>
      <c r="R18" s="136">
        <f>$C18*VLOOKUP($A18,'Non-energy Multiplier'!$A$1:$AQ$44,COLUMN('Non-energy Multiplier'!R$1),0)</f>
        <v>0</v>
      </c>
      <c r="S18" s="136">
        <f>$C18*VLOOKUP($A18,'Non-energy Multiplier'!$A$1:$AQ$44,COLUMN('Non-energy Multiplier'!S$1),0)</f>
        <v>0</v>
      </c>
      <c r="T18" s="136">
        <f>$C18*VLOOKUP($A18,'Non-energy Multiplier'!$A$1:$AQ$44,COLUMN('Non-energy Multiplier'!T$1),0)</f>
        <v>0</v>
      </c>
      <c r="U18" s="136">
        <f>$C18*VLOOKUP($A18,'Non-energy Multiplier'!$A$1:$AQ$44,COLUMN('Non-energy Multiplier'!U$1),0)</f>
        <v>0</v>
      </c>
      <c r="V18" s="136">
        <f>$C18*VLOOKUP($A18,'Non-energy Multiplier'!$A$1:$AQ$44,COLUMN('Non-energy Multiplier'!V$1),0)</f>
        <v>0</v>
      </c>
      <c r="W18" s="136">
        <f>$C18*VLOOKUP($A18,'Non-energy Multiplier'!$A$1:$AQ$44,COLUMN('Non-energy Multiplier'!W$1),0)</f>
        <v>0</v>
      </c>
      <c r="X18" s="136">
        <f>$C18*VLOOKUP($A18,'Non-energy Multiplier'!$A$1:$AQ$44,COLUMN('Non-energy Multiplier'!X$1),0)</f>
        <v>0</v>
      </c>
      <c r="Y18" s="136">
        <f>$C18*VLOOKUP($A18,'Non-energy Multiplier'!$A$1:$AQ$44,COLUMN('Non-energy Multiplier'!Y$1),0)</f>
        <v>0</v>
      </c>
      <c r="Z18" s="136">
        <f>$C18*VLOOKUP($A18,'Non-energy Multiplier'!$A$1:$AQ$44,COLUMN('Non-energy Multiplier'!Z$1),0)</f>
        <v>0</v>
      </c>
      <c r="AA18" s="136">
        <f>$C18*VLOOKUP($A18,'Non-energy Multiplier'!$A$1:$AQ$44,COLUMN('Non-energy Multiplier'!AA$1),0)</f>
        <v>0</v>
      </c>
      <c r="AB18" s="136">
        <f>$C18*VLOOKUP($A18,'Non-energy Multiplier'!$A$1:$AQ$44,COLUMN('Non-energy Multiplier'!AB$1),0)</f>
        <v>0</v>
      </c>
      <c r="AC18" s="136">
        <f>$C18*VLOOKUP($A18,'Non-energy Multiplier'!$A$1:$AQ$44,COLUMN('Non-energy Multiplier'!AC$1),0)</f>
        <v>0</v>
      </c>
      <c r="AD18" s="136">
        <f>$C18*VLOOKUP($A18,'Non-energy Multiplier'!$A$1:$AQ$44,COLUMN('Non-energy Multiplier'!AD$1),0)</f>
        <v>0</v>
      </c>
      <c r="AE18" s="136">
        <f>$C18*VLOOKUP($A18,'Non-energy Multiplier'!$A$1:$AQ$44,COLUMN('Non-energy Multiplier'!AE$1),0)</f>
        <v>0</v>
      </c>
      <c r="AF18" s="136">
        <f>$C18*VLOOKUP($A18,'Non-energy Multiplier'!$A$1:$AQ$44,COLUMN('Non-energy Multiplier'!AF$1),0)</f>
        <v>0</v>
      </c>
      <c r="AG18" s="136">
        <f>$C18*VLOOKUP($A18,'Non-energy Multiplier'!$A$1:$AQ$44,COLUMN('Non-energy Multiplier'!AG$1),0)</f>
        <v>0</v>
      </c>
      <c r="AH18" s="136">
        <f>$C18*VLOOKUP($A18,'Non-energy Multiplier'!$A$1:$AQ$44,COLUMN('Non-energy Multiplier'!AH$1),0)</f>
        <v>0</v>
      </c>
      <c r="AI18" s="136">
        <f>$C18*VLOOKUP($A18,'Non-energy Multiplier'!$A$1:$AQ$44,COLUMN('Non-energy Multiplier'!AI$1),0)</f>
        <v>0</v>
      </c>
      <c r="AJ18" s="136">
        <f>$C18*VLOOKUP($A18,'Non-energy Multiplier'!$A$1:$AQ$44,COLUMN('Non-energy Multiplier'!AJ$1),0)</f>
        <v>0</v>
      </c>
      <c r="AK18" s="136">
        <f>$C18*VLOOKUP($A18,'Non-energy Multiplier'!$A$1:$AQ$44,COLUMN('Non-energy Multiplier'!AK$1),0)</f>
        <v>0</v>
      </c>
      <c r="AL18" s="136">
        <f>$C18*VLOOKUP($A18,'Non-energy Multiplier'!$A$1:$AQ$44,COLUMN('Non-energy Multiplier'!AL$1),0)</f>
        <v>0</v>
      </c>
      <c r="AM18" s="136">
        <f>$C18*VLOOKUP($A18,'Non-energy Multiplier'!$A$1:$AQ$44,COLUMN('Non-energy Multiplier'!AM$1),0)</f>
        <v>0</v>
      </c>
      <c r="AN18" s="136">
        <f>$C18*VLOOKUP($A18,'Non-energy Multiplier'!$A$1:$AQ$44,COLUMN('Non-energy Multiplier'!AN$1),0)</f>
        <v>0</v>
      </c>
      <c r="AO18" s="136">
        <f>$C18*VLOOKUP($A18,'Non-energy Multiplier'!$A$1:$AQ$44,COLUMN('Non-energy Multiplier'!AO$1),0)</f>
        <v>0</v>
      </c>
      <c r="AP18" s="136">
        <f>$C18*VLOOKUP($A18,'Non-energy Multiplier'!$A$1:$AQ$44,COLUMN('Non-energy Multiplier'!AP$1),0)</f>
        <v>0</v>
      </c>
      <c r="AQ18" s="136">
        <f>$C18*VLOOKUP($A18,'Non-energy Multiplier'!$A$1:$AQ$44,COLUMN('Non-energy Multiplier'!AQ$1),0)</f>
        <v>0</v>
      </c>
      <c r="AR18" s="136" t="str">
        <f>VLOOKUP($A18,'Sector Match'!$A$1:$B$43,2,0)</f>
        <v>wood products 16</v>
      </c>
    </row>
    <row r="19" spans="1:44" x14ac:dyDescent="0.2">
      <c r="A19" s="12" t="s">
        <v>18</v>
      </c>
      <c r="B19" s="136">
        <f>'Non-energy Use 2019'!K131</f>
        <v>0</v>
      </c>
      <c r="C19" s="136">
        <f>'Non-energy Use 2020'!K131</f>
        <v>0</v>
      </c>
      <c r="D19" s="136">
        <f>$C19*VLOOKUP($A19,'Non-energy Multiplier'!$A$1:$AQ$44,COLUMN('Non-energy Multiplier'!D$1),0)</f>
        <v>0</v>
      </c>
      <c r="E19" s="136">
        <f>$C19*VLOOKUP($A19,'Non-energy Multiplier'!$A$1:$AQ$44,COLUMN('Non-energy Multiplier'!E$1),0)</f>
        <v>0</v>
      </c>
      <c r="F19" s="136">
        <f>$C19*VLOOKUP($A19,'Non-energy Multiplier'!$A$1:$AQ$44,COLUMN('Non-energy Multiplier'!F$1),0)</f>
        <v>0</v>
      </c>
      <c r="G19" s="136">
        <f>$C19*VLOOKUP($A19,'Non-energy Multiplier'!$A$1:$AQ$44,COLUMN('Non-energy Multiplier'!G$1),0)</f>
        <v>0</v>
      </c>
      <c r="H19" s="136">
        <f>$C19*VLOOKUP($A19,'Non-energy Multiplier'!$A$1:$AQ$44,COLUMN('Non-energy Multiplier'!H$1),0)</f>
        <v>0</v>
      </c>
      <c r="I19" s="136">
        <f>$C19*VLOOKUP($A19,'Non-energy Multiplier'!$A$1:$AQ$44,COLUMN('Non-energy Multiplier'!I$1),0)</f>
        <v>0</v>
      </c>
      <c r="J19" s="136">
        <f>$C19*VLOOKUP($A19,'Non-energy Multiplier'!$A$1:$AQ$44,COLUMN('Non-energy Multiplier'!J$1),0)</f>
        <v>0</v>
      </c>
      <c r="K19" s="136">
        <f>$C19*VLOOKUP($A19,'Non-energy Multiplier'!$A$1:$AQ$44,COLUMN('Non-energy Multiplier'!K$1),0)</f>
        <v>0</v>
      </c>
      <c r="L19" s="136">
        <f>$C19*VLOOKUP($A19,'Non-energy Multiplier'!$A$1:$AQ$44,COLUMN('Non-energy Multiplier'!L$1),0)</f>
        <v>0</v>
      </c>
      <c r="M19" s="136">
        <f>$C19*VLOOKUP($A19,'Non-energy Multiplier'!$A$1:$AQ$44,COLUMN('Non-energy Multiplier'!M$1),0)</f>
        <v>0</v>
      </c>
      <c r="N19" s="136">
        <f>$C19*VLOOKUP($A19,'Non-energy Multiplier'!$A$1:$AQ$44,COLUMN('Non-energy Multiplier'!N$1),0)</f>
        <v>0</v>
      </c>
      <c r="O19" s="136">
        <f>$C19*VLOOKUP($A19,'Non-energy Multiplier'!$A$1:$AQ$44,COLUMN('Non-energy Multiplier'!O$1),0)</f>
        <v>0</v>
      </c>
      <c r="P19" s="136">
        <f>$C19*VLOOKUP($A19,'Non-energy Multiplier'!$A$1:$AQ$44,COLUMN('Non-energy Multiplier'!P$1),0)</f>
        <v>0</v>
      </c>
      <c r="Q19" s="136">
        <f>$C19*VLOOKUP($A19,'Non-energy Multiplier'!$A$1:$AQ$44,COLUMN('Non-energy Multiplier'!Q$1),0)</f>
        <v>0</v>
      </c>
      <c r="R19" s="136">
        <f>$C19*VLOOKUP($A19,'Non-energy Multiplier'!$A$1:$AQ$44,COLUMN('Non-energy Multiplier'!R$1),0)</f>
        <v>0</v>
      </c>
      <c r="S19" s="136">
        <f>$C19*VLOOKUP($A19,'Non-energy Multiplier'!$A$1:$AQ$44,COLUMN('Non-energy Multiplier'!S$1),0)</f>
        <v>0</v>
      </c>
      <c r="T19" s="136">
        <f>$C19*VLOOKUP($A19,'Non-energy Multiplier'!$A$1:$AQ$44,COLUMN('Non-energy Multiplier'!T$1),0)</f>
        <v>0</v>
      </c>
      <c r="U19" s="136">
        <f>$C19*VLOOKUP($A19,'Non-energy Multiplier'!$A$1:$AQ$44,COLUMN('Non-energy Multiplier'!U$1),0)</f>
        <v>0</v>
      </c>
      <c r="V19" s="136">
        <f>$C19*VLOOKUP($A19,'Non-energy Multiplier'!$A$1:$AQ$44,COLUMN('Non-energy Multiplier'!V$1),0)</f>
        <v>0</v>
      </c>
      <c r="W19" s="136">
        <f>$C19*VLOOKUP($A19,'Non-energy Multiplier'!$A$1:$AQ$44,COLUMN('Non-energy Multiplier'!W$1),0)</f>
        <v>0</v>
      </c>
      <c r="X19" s="136">
        <f>$C19*VLOOKUP($A19,'Non-energy Multiplier'!$A$1:$AQ$44,COLUMN('Non-energy Multiplier'!X$1),0)</f>
        <v>0</v>
      </c>
      <c r="Y19" s="136">
        <f>$C19*VLOOKUP($A19,'Non-energy Multiplier'!$A$1:$AQ$44,COLUMN('Non-energy Multiplier'!Y$1),0)</f>
        <v>0</v>
      </c>
      <c r="Z19" s="136">
        <f>$C19*VLOOKUP($A19,'Non-energy Multiplier'!$A$1:$AQ$44,COLUMN('Non-energy Multiplier'!Z$1),0)</f>
        <v>0</v>
      </c>
      <c r="AA19" s="136">
        <f>$C19*VLOOKUP($A19,'Non-energy Multiplier'!$A$1:$AQ$44,COLUMN('Non-energy Multiplier'!AA$1),0)</f>
        <v>0</v>
      </c>
      <c r="AB19" s="136">
        <f>$C19*VLOOKUP($A19,'Non-energy Multiplier'!$A$1:$AQ$44,COLUMN('Non-energy Multiplier'!AB$1),0)</f>
        <v>0</v>
      </c>
      <c r="AC19" s="136">
        <f>$C19*VLOOKUP($A19,'Non-energy Multiplier'!$A$1:$AQ$44,COLUMN('Non-energy Multiplier'!AC$1),0)</f>
        <v>0</v>
      </c>
      <c r="AD19" s="136">
        <f>$C19*VLOOKUP($A19,'Non-energy Multiplier'!$A$1:$AQ$44,COLUMN('Non-energy Multiplier'!AD$1),0)</f>
        <v>0</v>
      </c>
      <c r="AE19" s="136">
        <f>$C19*VLOOKUP($A19,'Non-energy Multiplier'!$A$1:$AQ$44,COLUMN('Non-energy Multiplier'!AE$1),0)</f>
        <v>0</v>
      </c>
      <c r="AF19" s="136">
        <f>$C19*VLOOKUP($A19,'Non-energy Multiplier'!$A$1:$AQ$44,COLUMN('Non-energy Multiplier'!AF$1),0)</f>
        <v>0</v>
      </c>
      <c r="AG19" s="136">
        <f>$C19*VLOOKUP($A19,'Non-energy Multiplier'!$A$1:$AQ$44,COLUMN('Non-energy Multiplier'!AG$1),0)</f>
        <v>0</v>
      </c>
      <c r="AH19" s="136">
        <f>$C19*VLOOKUP($A19,'Non-energy Multiplier'!$A$1:$AQ$44,COLUMN('Non-energy Multiplier'!AH$1),0)</f>
        <v>0</v>
      </c>
      <c r="AI19" s="136">
        <f>$C19*VLOOKUP($A19,'Non-energy Multiplier'!$A$1:$AQ$44,COLUMN('Non-energy Multiplier'!AI$1),0)</f>
        <v>0</v>
      </c>
      <c r="AJ19" s="136">
        <f>$C19*VLOOKUP($A19,'Non-energy Multiplier'!$A$1:$AQ$44,COLUMN('Non-energy Multiplier'!AJ$1),0)</f>
        <v>0</v>
      </c>
      <c r="AK19" s="136">
        <f>$C19*VLOOKUP($A19,'Non-energy Multiplier'!$A$1:$AQ$44,COLUMN('Non-energy Multiplier'!AK$1),0)</f>
        <v>0</v>
      </c>
      <c r="AL19" s="136">
        <f>$C19*VLOOKUP($A19,'Non-energy Multiplier'!$A$1:$AQ$44,COLUMN('Non-energy Multiplier'!AL$1),0)</f>
        <v>0</v>
      </c>
      <c r="AM19" s="136">
        <f>$C19*VLOOKUP($A19,'Non-energy Multiplier'!$A$1:$AQ$44,COLUMN('Non-energy Multiplier'!AM$1),0)</f>
        <v>0</v>
      </c>
      <c r="AN19" s="136">
        <f>$C19*VLOOKUP($A19,'Non-energy Multiplier'!$A$1:$AQ$44,COLUMN('Non-energy Multiplier'!AN$1),0)</f>
        <v>0</v>
      </c>
      <c r="AO19" s="136">
        <f>$C19*VLOOKUP($A19,'Non-energy Multiplier'!$A$1:$AQ$44,COLUMN('Non-energy Multiplier'!AO$1),0)</f>
        <v>0</v>
      </c>
      <c r="AP19" s="136">
        <f>$C19*VLOOKUP($A19,'Non-energy Multiplier'!$A$1:$AQ$44,COLUMN('Non-energy Multiplier'!AP$1),0)</f>
        <v>0</v>
      </c>
      <c r="AQ19" s="136">
        <f>$C19*VLOOKUP($A19,'Non-energy Multiplier'!$A$1:$AQ$44,COLUMN('Non-energy Multiplier'!AQ$1),0)</f>
        <v>0</v>
      </c>
      <c r="AR19" s="136" t="str">
        <f>VLOOKUP($A19,'Sector Match'!$A$1:$B$43,2,0)</f>
        <v>pulp paper and printing 17T18</v>
      </c>
    </row>
    <row r="20" spans="1:44" x14ac:dyDescent="0.2">
      <c r="A20" s="12" t="s">
        <v>19</v>
      </c>
      <c r="B20" s="136">
        <f>'Non-energy Use 2019'!K132</f>
        <v>0</v>
      </c>
      <c r="C20" s="136">
        <f>'Non-energy Use 2020'!K132</f>
        <v>0</v>
      </c>
      <c r="D20" s="136">
        <f>$C20*VLOOKUP($A20,'Non-energy Multiplier'!$A$1:$AQ$44,COLUMN('Non-energy Multiplier'!D$1),0)</f>
        <v>0</v>
      </c>
      <c r="E20" s="136">
        <f>$C20*VLOOKUP($A20,'Non-energy Multiplier'!$A$1:$AQ$44,COLUMN('Non-energy Multiplier'!E$1),0)</f>
        <v>0</v>
      </c>
      <c r="F20" s="136">
        <f>$C20*VLOOKUP($A20,'Non-energy Multiplier'!$A$1:$AQ$44,COLUMN('Non-energy Multiplier'!F$1),0)</f>
        <v>0</v>
      </c>
      <c r="G20" s="136">
        <f>$C20*VLOOKUP($A20,'Non-energy Multiplier'!$A$1:$AQ$44,COLUMN('Non-energy Multiplier'!G$1),0)</f>
        <v>0</v>
      </c>
      <c r="H20" s="136">
        <f>$C20*VLOOKUP($A20,'Non-energy Multiplier'!$A$1:$AQ$44,COLUMN('Non-energy Multiplier'!H$1),0)</f>
        <v>0</v>
      </c>
      <c r="I20" s="136">
        <f>$C20*VLOOKUP($A20,'Non-energy Multiplier'!$A$1:$AQ$44,COLUMN('Non-energy Multiplier'!I$1),0)</f>
        <v>0</v>
      </c>
      <c r="J20" s="136">
        <f>$C20*VLOOKUP($A20,'Non-energy Multiplier'!$A$1:$AQ$44,COLUMN('Non-energy Multiplier'!J$1),0)</f>
        <v>0</v>
      </c>
      <c r="K20" s="136">
        <f>$C20*VLOOKUP($A20,'Non-energy Multiplier'!$A$1:$AQ$44,COLUMN('Non-energy Multiplier'!K$1),0)</f>
        <v>0</v>
      </c>
      <c r="L20" s="136">
        <f>$C20*VLOOKUP($A20,'Non-energy Multiplier'!$A$1:$AQ$44,COLUMN('Non-energy Multiplier'!L$1),0)</f>
        <v>0</v>
      </c>
      <c r="M20" s="136">
        <f>$C20*VLOOKUP($A20,'Non-energy Multiplier'!$A$1:$AQ$44,COLUMN('Non-energy Multiplier'!M$1),0)</f>
        <v>0</v>
      </c>
      <c r="N20" s="136">
        <f>$C20*VLOOKUP($A20,'Non-energy Multiplier'!$A$1:$AQ$44,COLUMN('Non-energy Multiplier'!N$1),0)</f>
        <v>0</v>
      </c>
      <c r="O20" s="136">
        <f>$C20*VLOOKUP($A20,'Non-energy Multiplier'!$A$1:$AQ$44,COLUMN('Non-energy Multiplier'!O$1),0)</f>
        <v>0</v>
      </c>
      <c r="P20" s="136">
        <f>$C20*VLOOKUP($A20,'Non-energy Multiplier'!$A$1:$AQ$44,COLUMN('Non-energy Multiplier'!P$1),0)</f>
        <v>0</v>
      </c>
      <c r="Q20" s="136">
        <f>$C20*VLOOKUP($A20,'Non-energy Multiplier'!$A$1:$AQ$44,COLUMN('Non-energy Multiplier'!Q$1),0)</f>
        <v>0</v>
      </c>
      <c r="R20" s="136">
        <f>$C20*VLOOKUP($A20,'Non-energy Multiplier'!$A$1:$AQ$44,COLUMN('Non-energy Multiplier'!R$1),0)</f>
        <v>0</v>
      </c>
      <c r="S20" s="136">
        <f>$C20*VLOOKUP($A20,'Non-energy Multiplier'!$A$1:$AQ$44,COLUMN('Non-energy Multiplier'!S$1),0)</f>
        <v>0</v>
      </c>
      <c r="T20" s="136">
        <f>$C20*VLOOKUP($A20,'Non-energy Multiplier'!$A$1:$AQ$44,COLUMN('Non-energy Multiplier'!T$1),0)</f>
        <v>0</v>
      </c>
      <c r="U20" s="136">
        <f>$C20*VLOOKUP($A20,'Non-energy Multiplier'!$A$1:$AQ$44,COLUMN('Non-energy Multiplier'!U$1),0)</f>
        <v>0</v>
      </c>
      <c r="V20" s="136">
        <f>$C20*VLOOKUP($A20,'Non-energy Multiplier'!$A$1:$AQ$44,COLUMN('Non-energy Multiplier'!V$1),0)</f>
        <v>0</v>
      </c>
      <c r="W20" s="136">
        <f>$C20*VLOOKUP($A20,'Non-energy Multiplier'!$A$1:$AQ$44,COLUMN('Non-energy Multiplier'!W$1),0)</f>
        <v>0</v>
      </c>
      <c r="X20" s="136">
        <f>$C20*VLOOKUP($A20,'Non-energy Multiplier'!$A$1:$AQ$44,COLUMN('Non-energy Multiplier'!X$1),0)</f>
        <v>0</v>
      </c>
      <c r="Y20" s="136">
        <f>$C20*VLOOKUP($A20,'Non-energy Multiplier'!$A$1:$AQ$44,COLUMN('Non-energy Multiplier'!Y$1),0)</f>
        <v>0</v>
      </c>
      <c r="Z20" s="136">
        <f>$C20*VLOOKUP($A20,'Non-energy Multiplier'!$A$1:$AQ$44,COLUMN('Non-energy Multiplier'!Z$1),0)</f>
        <v>0</v>
      </c>
      <c r="AA20" s="136">
        <f>$C20*VLOOKUP($A20,'Non-energy Multiplier'!$A$1:$AQ$44,COLUMN('Non-energy Multiplier'!AA$1),0)</f>
        <v>0</v>
      </c>
      <c r="AB20" s="136">
        <f>$C20*VLOOKUP($A20,'Non-energy Multiplier'!$A$1:$AQ$44,COLUMN('Non-energy Multiplier'!AB$1),0)</f>
        <v>0</v>
      </c>
      <c r="AC20" s="136">
        <f>$C20*VLOOKUP($A20,'Non-energy Multiplier'!$A$1:$AQ$44,COLUMN('Non-energy Multiplier'!AC$1),0)</f>
        <v>0</v>
      </c>
      <c r="AD20" s="136">
        <f>$C20*VLOOKUP($A20,'Non-energy Multiplier'!$A$1:$AQ$44,COLUMN('Non-energy Multiplier'!AD$1),0)</f>
        <v>0</v>
      </c>
      <c r="AE20" s="136">
        <f>$C20*VLOOKUP($A20,'Non-energy Multiplier'!$A$1:$AQ$44,COLUMN('Non-energy Multiplier'!AE$1),0)</f>
        <v>0</v>
      </c>
      <c r="AF20" s="136">
        <f>$C20*VLOOKUP($A20,'Non-energy Multiplier'!$A$1:$AQ$44,COLUMN('Non-energy Multiplier'!AF$1),0)</f>
        <v>0</v>
      </c>
      <c r="AG20" s="136">
        <f>$C20*VLOOKUP($A20,'Non-energy Multiplier'!$A$1:$AQ$44,COLUMN('Non-energy Multiplier'!AG$1),0)</f>
        <v>0</v>
      </c>
      <c r="AH20" s="136">
        <f>$C20*VLOOKUP($A20,'Non-energy Multiplier'!$A$1:$AQ$44,COLUMN('Non-energy Multiplier'!AH$1),0)</f>
        <v>0</v>
      </c>
      <c r="AI20" s="136">
        <f>$C20*VLOOKUP($A20,'Non-energy Multiplier'!$A$1:$AQ$44,COLUMN('Non-energy Multiplier'!AI$1),0)</f>
        <v>0</v>
      </c>
      <c r="AJ20" s="136">
        <f>$C20*VLOOKUP($A20,'Non-energy Multiplier'!$A$1:$AQ$44,COLUMN('Non-energy Multiplier'!AJ$1),0)</f>
        <v>0</v>
      </c>
      <c r="AK20" s="136">
        <f>$C20*VLOOKUP($A20,'Non-energy Multiplier'!$A$1:$AQ$44,COLUMN('Non-energy Multiplier'!AK$1),0)</f>
        <v>0</v>
      </c>
      <c r="AL20" s="136">
        <f>$C20*VLOOKUP($A20,'Non-energy Multiplier'!$A$1:$AQ$44,COLUMN('Non-energy Multiplier'!AL$1),0)</f>
        <v>0</v>
      </c>
      <c r="AM20" s="136">
        <f>$C20*VLOOKUP($A20,'Non-energy Multiplier'!$A$1:$AQ$44,COLUMN('Non-energy Multiplier'!AM$1),0)</f>
        <v>0</v>
      </c>
      <c r="AN20" s="136">
        <f>$C20*VLOOKUP($A20,'Non-energy Multiplier'!$A$1:$AQ$44,COLUMN('Non-energy Multiplier'!AN$1),0)</f>
        <v>0</v>
      </c>
      <c r="AO20" s="136">
        <f>$C20*VLOOKUP($A20,'Non-energy Multiplier'!$A$1:$AQ$44,COLUMN('Non-energy Multiplier'!AO$1),0)</f>
        <v>0</v>
      </c>
      <c r="AP20" s="136">
        <f>$C20*VLOOKUP($A20,'Non-energy Multiplier'!$A$1:$AQ$44,COLUMN('Non-energy Multiplier'!AP$1),0)</f>
        <v>0</v>
      </c>
      <c r="AQ20" s="136">
        <f>$C20*VLOOKUP($A20,'Non-energy Multiplier'!$A$1:$AQ$44,COLUMN('Non-energy Multiplier'!AQ$1),0)</f>
        <v>0</v>
      </c>
      <c r="AR20" s="136" t="str">
        <f>VLOOKUP($A20,'Sector Match'!$A$1:$B$43,2,0)</f>
        <v>pulp paper and printing 17T18</v>
      </c>
    </row>
    <row r="21" spans="1:44" x14ac:dyDescent="0.2">
      <c r="A21" s="12" t="s">
        <v>20</v>
      </c>
      <c r="B21" s="136">
        <f>'Non-energy Use 2019'!K133</f>
        <v>0</v>
      </c>
      <c r="C21" s="136">
        <f>'Non-energy Use 2020'!K133</f>
        <v>0</v>
      </c>
      <c r="D21" s="136">
        <f>$C21*VLOOKUP($A21,'Non-energy Multiplier'!$A$1:$AQ$44,COLUMN('Non-energy Multiplier'!D$1),0)</f>
        <v>0</v>
      </c>
      <c r="E21" s="136">
        <f>$C21*VLOOKUP($A21,'Non-energy Multiplier'!$A$1:$AQ$44,COLUMN('Non-energy Multiplier'!E$1),0)</f>
        <v>0</v>
      </c>
      <c r="F21" s="136">
        <f>$C21*VLOOKUP($A21,'Non-energy Multiplier'!$A$1:$AQ$44,COLUMN('Non-energy Multiplier'!F$1),0)</f>
        <v>0</v>
      </c>
      <c r="G21" s="136">
        <f>$C21*VLOOKUP($A21,'Non-energy Multiplier'!$A$1:$AQ$44,COLUMN('Non-energy Multiplier'!G$1),0)</f>
        <v>0</v>
      </c>
      <c r="H21" s="136">
        <f>$C21*VLOOKUP($A21,'Non-energy Multiplier'!$A$1:$AQ$44,COLUMN('Non-energy Multiplier'!H$1),0)</f>
        <v>0</v>
      </c>
      <c r="I21" s="136">
        <f>$C21*VLOOKUP($A21,'Non-energy Multiplier'!$A$1:$AQ$44,COLUMN('Non-energy Multiplier'!I$1),0)</f>
        <v>0</v>
      </c>
      <c r="J21" s="136">
        <f>$C21*VLOOKUP($A21,'Non-energy Multiplier'!$A$1:$AQ$44,COLUMN('Non-energy Multiplier'!J$1),0)</f>
        <v>0</v>
      </c>
      <c r="K21" s="136">
        <f>$C21*VLOOKUP($A21,'Non-energy Multiplier'!$A$1:$AQ$44,COLUMN('Non-energy Multiplier'!K$1),0)</f>
        <v>0</v>
      </c>
      <c r="L21" s="136">
        <f>$C21*VLOOKUP($A21,'Non-energy Multiplier'!$A$1:$AQ$44,COLUMN('Non-energy Multiplier'!L$1),0)</f>
        <v>0</v>
      </c>
      <c r="M21" s="136">
        <f>$C21*VLOOKUP($A21,'Non-energy Multiplier'!$A$1:$AQ$44,COLUMN('Non-energy Multiplier'!M$1),0)</f>
        <v>0</v>
      </c>
      <c r="N21" s="136">
        <f>$C21*VLOOKUP($A21,'Non-energy Multiplier'!$A$1:$AQ$44,COLUMN('Non-energy Multiplier'!N$1),0)</f>
        <v>0</v>
      </c>
      <c r="O21" s="136">
        <f>$C21*VLOOKUP($A21,'Non-energy Multiplier'!$A$1:$AQ$44,COLUMN('Non-energy Multiplier'!O$1),0)</f>
        <v>0</v>
      </c>
      <c r="P21" s="136">
        <f>$C21*VLOOKUP($A21,'Non-energy Multiplier'!$A$1:$AQ$44,COLUMN('Non-energy Multiplier'!P$1),0)</f>
        <v>0</v>
      </c>
      <c r="Q21" s="136">
        <f>$C21*VLOOKUP($A21,'Non-energy Multiplier'!$A$1:$AQ$44,COLUMN('Non-energy Multiplier'!Q$1),0)</f>
        <v>0</v>
      </c>
      <c r="R21" s="136">
        <f>$C21*VLOOKUP($A21,'Non-energy Multiplier'!$A$1:$AQ$44,COLUMN('Non-energy Multiplier'!R$1),0)</f>
        <v>0</v>
      </c>
      <c r="S21" s="136">
        <f>$C21*VLOOKUP($A21,'Non-energy Multiplier'!$A$1:$AQ$44,COLUMN('Non-energy Multiplier'!S$1),0)</f>
        <v>0</v>
      </c>
      <c r="T21" s="136">
        <f>$C21*VLOOKUP($A21,'Non-energy Multiplier'!$A$1:$AQ$44,COLUMN('Non-energy Multiplier'!T$1),0)</f>
        <v>0</v>
      </c>
      <c r="U21" s="136">
        <f>$C21*VLOOKUP($A21,'Non-energy Multiplier'!$A$1:$AQ$44,COLUMN('Non-energy Multiplier'!U$1),0)</f>
        <v>0</v>
      </c>
      <c r="V21" s="136">
        <f>$C21*VLOOKUP($A21,'Non-energy Multiplier'!$A$1:$AQ$44,COLUMN('Non-energy Multiplier'!V$1),0)</f>
        <v>0</v>
      </c>
      <c r="W21" s="136">
        <f>$C21*VLOOKUP($A21,'Non-energy Multiplier'!$A$1:$AQ$44,COLUMN('Non-energy Multiplier'!W$1),0)</f>
        <v>0</v>
      </c>
      <c r="X21" s="136">
        <f>$C21*VLOOKUP($A21,'Non-energy Multiplier'!$A$1:$AQ$44,COLUMN('Non-energy Multiplier'!X$1),0)</f>
        <v>0</v>
      </c>
      <c r="Y21" s="136">
        <f>$C21*VLOOKUP($A21,'Non-energy Multiplier'!$A$1:$AQ$44,COLUMN('Non-energy Multiplier'!Y$1),0)</f>
        <v>0</v>
      </c>
      <c r="Z21" s="136">
        <f>$C21*VLOOKUP($A21,'Non-energy Multiplier'!$A$1:$AQ$44,COLUMN('Non-energy Multiplier'!Z$1),0)</f>
        <v>0</v>
      </c>
      <c r="AA21" s="136">
        <f>$C21*VLOOKUP($A21,'Non-energy Multiplier'!$A$1:$AQ$44,COLUMN('Non-energy Multiplier'!AA$1),0)</f>
        <v>0</v>
      </c>
      <c r="AB21" s="136">
        <f>$C21*VLOOKUP($A21,'Non-energy Multiplier'!$A$1:$AQ$44,COLUMN('Non-energy Multiplier'!AB$1),0)</f>
        <v>0</v>
      </c>
      <c r="AC21" s="136">
        <f>$C21*VLOOKUP($A21,'Non-energy Multiplier'!$A$1:$AQ$44,COLUMN('Non-energy Multiplier'!AC$1),0)</f>
        <v>0</v>
      </c>
      <c r="AD21" s="136">
        <f>$C21*VLOOKUP($A21,'Non-energy Multiplier'!$A$1:$AQ$44,COLUMN('Non-energy Multiplier'!AD$1),0)</f>
        <v>0</v>
      </c>
      <c r="AE21" s="136">
        <f>$C21*VLOOKUP($A21,'Non-energy Multiplier'!$A$1:$AQ$44,COLUMN('Non-energy Multiplier'!AE$1),0)</f>
        <v>0</v>
      </c>
      <c r="AF21" s="136">
        <f>$C21*VLOOKUP($A21,'Non-energy Multiplier'!$A$1:$AQ$44,COLUMN('Non-energy Multiplier'!AF$1),0)</f>
        <v>0</v>
      </c>
      <c r="AG21" s="136">
        <f>$C21*VLOOKUP($A21,'Non-energy Multiplier'!$A$1:$AQ$44,COLUMN('Non-energy Multiplier'!AG$1),0)</f>
        <v>0</v>
      </c>
      <c r="AH21" s="136">
        <f>$C21*VLOOKUP($A21,'Non-energy Multiplier'!$A$1:$AQ$44,COLUMN('Non-energy Multiplier'!AH$1),0)</f>
        <v>0</v>
      </c>
      <c r="AI21" s="136">
        <f>$C21*VLOOKUP($A21,'Non-energy Multiplier'!$A$1:$AQ$44,COLUMN('Non-energy Multiplier'!AI$1),0)</f>
        <v>0</v>
      </c>
      <c r="AJ21" s="136">
        <f>$C21*VLOOKUP($A21,'Non-energy Multiplier'!$A$1:$AQ$44,COLUMN('Non-energy Multiplier'!AJ$1),0)</f>
        <v>0</v>
      </c>
      <c r="AK21" s="136">
        <f>$C21*VLOOKUP($A21,'Non-energy Multiplier'!$A$1:$AQ$44,COLUMN('Non-energy Multiplier'!AK$1),0)</f>
        <v>0</v>
      </c>
      <c r="AL21" s="136">
        <f>$C21*VLOOKUP($A21,'Non-energy Multiplier'!$A$1:$AQ$44,COLUMN('Non-energy Multiplier'!AL$1),0)</f>
        <v>0</v>
      </c>
      <c r="AM21" s="136">
        <f>$C21*VLOOKUP($A21,'Non-energy Multiplier'!$A$1:$AQ$44,COLUMN('Non-energy Multiplier'!AM$1),0)</f>
        <v>0</v>
      </c>
      <c r="AN21" s="136">
        <f>$C21*VLOOKUP($A21,'Non-energy Multiplier'!$A$1:$AQ$44,COLUMN('Non-energy Multiplier'!AN$1),0)</f>
        <v>0</v>
      </c>
      <c r="AO21" s="136">
        <f>$C21*VLOOKUP($A21,'Non-energy Multiplier'!$A$1:$AQ$44,COLUMN('Non-energy Multiplier'!AO$1),0)</f>
        <v>0</v>
      </c>
      <c r="AP21" s="136">
        <f>$C21*VLOOKUP($A21,'Non-energy Multiplier'!$A$1:$AQ$44,COLUMN('Non-energy Multiplier'!AP$1),0)</f>
        <v>0</v>
      </c>
      <c r="AQ21" s="136">
        <f>$C21*VLOOKUP($A21,'Non-energy Multiplier'!$A$1:$AQ$44,COLUMN('Non-energy Multiplier'!AQ$1),0)</f>
        <v>0</v>
      </c>
      <c r="AR21" s="136" t="str">
        <f>VLOOKUP($A21,'Sector Match'!$A$1:$B$43,2,0)</f>
        <v>pulp paper and printing 17T18</v>
      </c>
    </row>
    <row r="22" spans="1:44" x14ac:dyDescent="0.2">
      <c r="A22" s="12" t="s">
        <v>21</v>
      </c>
      <c r="B22" s="136">
        <f>'Non-energy Use 2019'!K134</f>
        <v>38557992735645.219</v>
      </c>
      <c r="C22" s="136">
        <f>'Non-energy Use 2020'!K134</f>
        <v>117961044473086.11</v>
      </c>
      <c r="D22" s="136">
        <f>$C22*VLOOKUP($A22,'Non-energy Multiplier'!$A$1:$AQ$44,COLUMN('Non-energy Multiplier'!D$1),0)</f>
        <v>116168501683728.38</v>
      </c>
      <c r="E22" s="136">
        <f>$C22*VLOOKUP($A22,'Non-energy Multiplier'!$A$1:$AQ$44,COLUMN('Non-energy Multiplier'!E$1),0)</f>
        <v>118421710642455.13</v>
      </c>
      <c r="F22" s="136">
        <f>$C22*VLOOKUP($A22,'Non-energy Multiplier'!$A$1:$AQ$44,COLUMN('Non-energy Multiplier'!F$1),0)</f>
        <v>127807392004467.45</v>
      </c>
      <c r="G22" s="136">
        <f>$C22*VLOOKUP($A22,'Non-energy Multiplier'!$A$1:$AQ$44,COLUMN('Non-energy Multiplier'!G$1),0)</f>
        <v>137193073366479.8</v>
      </c>
      <c r="H22" s="136">
        <f>$C22*VLOOKUP($A22,'Non-energy Multiplier'!$A$1:$AQ$44,COLUMN('Non-energy Multiplier'!H$1),0)</f>
        <v>146578754728492.19</v>
      </c>
      <c r="I22" s="136">
        <f>$C22*VLOOKUP($A22,'Non-energy Multiplier'!$A$1:$AQ$44,COLUMN('Non-energy Multiplier'!I$1),0)</f>
        <v>149836038414843</v>
      </c>
      <c r="J22" s="136">
        <f>$C22*VLOOKUP($A22,'Non-energy Multiplier'!$A$1:$AQ$44,COLUMN('Non-energy Multiplier'!J$1),0)</f>
        <v>153093322101193.81</v>
      </c>
      <c r="K22" s="136">
        <f>$C22*VLOOKUP($A22,'Non-energy Multiplier'!$A$1:$AQ$44,COLUMN('Non-energy Multiplier'!K$1),0)</f>
        <v>156350605787544.69</v>
      </c>
      <c r="L22" s="136">
        <f>$C22*VLOOKUP($A22,'Non-energy Multiplier'!$A$1:$AQ$44,COLUMN('Non-energy Multiplier'!L$1),0)</f>
        <v>159607889473895.5</v>
      </c>
      <c r="M22" s="136">
        <f>$C22*VLOOKUP($A22,'Non-energy Multiplier'!$A$1:$AQ$44,COLUMN('Non-energy Multiplier'!M$1),0)</f>
        <v>162865173160246.34</v>
      </c>
      <c r="N22" s="136">
        <f>$C22*VLOOKUP($A22,'Non-energy Multiplier'!$A$1:$AQ$44,COLUMN('Non-energy Multiplier'!N$1),0)</f>
        <v>163097844384749.16</v>
      </c>
      <c r="O22" s="136">
        <f>$C22*VLOOKUP($A22,'Non-energy Multiplier'!$A$1:$AQ$44,COLUMN('Non-energy Multiplier'!O$1),0)</f>
        <v>163330515609252.06</v>
      </c>
      <c r="P22" s="136">
        <f>$C22*VLOOKUP($A22,'Non-energy Multiplier'!$A$1:$AQ$44,COLUMN('Non-energy Multiplier'!P$1),0)</f>
        <v>163563186833754.91</v>
      </c>
      <c r="Q22" s="136">
        <f>$C22*VLOOKUP($A22,'Non-energy Multiplier'!$A$1:$AQ$44,COLUMN('Non-energy Multiplier'!Q$1),0)</f>
        <v>163795858058257.81</v>
      </c>
      <c r="R22" s="136">
        <f>$C22*VLOOKUP($A22,'Non-energy Multiplier'!$A$1:$AQ$44,COLUMN('Non-energy Multiplier'!R$1),0)</f>
        <v>164028529282760.66</v>
      </c>
      <c r="S22" s="136">
        <f>$C22*VLOOKUP($A22,'Non-energy Multiplier'!$A$1:$AQ$44,COLUMN('Non-energy Multiplier'!S$1),0)</f>
        <v>162167228185283.53</v>
      </c>
      <c r="T22" s="136">
        <f>$C22*VLOOKUP($A22,'Non-energy Multiplier'!$A$1:$AQ$44,COLUMN('Non-energy Multiplier'!T$1),0)</f>
        <v>160305927087806.44</v>
      </c>
      <c r="U22" s="136">
        <f>$C22*VLOOKUP($A22,'Non-energy Multiplier'!$A$1:$AQ$44,COLUMN('Non-energy Multiplier'!U$1),0)</f>
        <v>158444625990329.28</v>
      </c>
      <c r="V22" s="136">
        <f>$C22*VLOOKUP($A22,'Non-energy Multiplier'!$A$1:$AQ$44,COLUMN('Non-energy Multiplier'!V$1),0)</f>
        <v>156583324892852.16</v>
      </c>
      <c r="W22" s="136">
        <f>$C22*VLOOKUP($A22,'Non-energy Multiplier'!$A$1:$AQ$44,COLUMN('Non-energy Multiplier'!W$1),0)</f>
        <v>154722023795375.06</v>
      </c>
      <c r="X22" s="136">
        <f>$C22*VLOOKUP($A22,'Non-energy Multiplier'!$A$1:$AQ$44,COLUMN('Non-energy Multiplier'!X$1),0)</f>
        <v>151232069925408.41</v>
      </c>
      <c r="Y22" s="136">
        <f>$C22*VLOOKUP($A22,'Non-energy Multiplier'!$A$1:$AQ$44,COLUMN('Non-energy Multiplier'!Y$1),0)</f>
        <v>147742116055441.78</v>
      </c>
      <c r="Z22" s="136">
        <f>$C22*VLOOKUP($A22,'Non-energy Multiplier'!$A$1:$AQ$44,COLUMN('Non-energy Multiplier'!Z$1),0)</f>
        <v>144252162185475.16</v>
      </c>
      <c r="AA22" s="136">
        <f>$C22*VLOOKUP($A22,'Non-energy Multiplier'!$A$1:$AQ$44,COLUMN('Non-energy Multiplier'!AA$1),0)</f>
        <v>140762208315508.5</v>
      </c>
      <c r="AB22" s="136">
        <f>$C22*VLOOKUP($A22,'Non-energy Multiplier'!$A$1:$AQ$44,COLUMN('Non-energy Multiplier'!AB$1),0)</f>
        <v>137272254445541.89</v>
      </c>
      <c r="AC22" s="136">
        <f>$C22*VLOOKUP($A22,'Non-energy Multiplier'!$A$1:$AQ$44,COLUMN('Non-energy Multiplier'!AC$1),0)</f>
        <v>133782300575575.23</v>
      </c>
      <c r="AD22" s="136">
        <f>$C22*VLOOKUP($A22,'Non-energy Multiplier'!$A$1:$AQ$44,COLUMN('Non-energy Multiplier'!AD$1),0)</f>
        <v>130292346705608.59</v>
      </c>
      <c r="AE22" s="136">
        <f>$C22*VLOOKUP($A22,'Non-energy Multiplier'!$A$1:$AQ$44,COLUMN('Non-energy Multiplier'!AE$1),0)</f>
        <v>126802392835641.94</v>
      </c>
      <c r="AF22" s="136">
        <f>$C22*VLOOKUP($A22,'Non-energy Multiplier'!$A$1:$AQ$44,COLUMN('Non-energy Multiplier'!AF$1),0)</f>
        <v>123312438965675.3</v>
      </c>
      <c r="AG22" s="136">
        <f>$C22*VLOOKUP($A22,'Non-energy Multiplier'!$A$1:$AQ$44,COLUMN('Non-energy Multiplier'!AG$1),0)</f>
        <v>119822485095708.67</v>
      </c>
      <c r="AH22" s="136">
        <f>$C22*VLOOKUP($A22,'Non-energy Multiplier'!$A$1:$AQ$44,COLUMN('Non-energy Multiplier'!AH$1),0)</f>
        <v>116797851816119.56</v>
      </c>
      <c r="AI22" s="136">
        <f>$C22*VLOOKUP($A22,'Non-energy Multiplier'!$A$1:$AQ$44,COLUMN('Non-energy Multiplier'!AI$1),0)</f>
        <v>113773218536530.45</v>
      </c>
      <c r="AJ22" s="136">
        <f>$C22*VLOOKUP($A22,'Non-energy Multiplier'!$A$1:$AQ$44,COLUMN('Non-energy Multiplier'!AJ$1),0)</f>
        <v>110748585256941.31</v>
      </c>
      <c r="AK22" s="136">
        <f>$C22*VLOOKUP($A22,'Non-energy Multiplier'!$A$1:$AQ$44,COLUMN('Non-energy Multiplier'!AK$1),0)</f>
        <v>107723951977352.19</v>
      </c>
      <c r="AL22" s="136">
        <f>$C22*VLOOKUP($A22,'Non-energy Multiplier'!$A$1:$AQ$44,COLUMN('Non-energy Multiplier'!AL$1),0)</f>
        <v>104699318697763.08</v>
      </c>
      <c r="AM22" s="136">
        <f>$C22*VLOOKUP($A22,'Non-energy Multiplier'!$A$1:$AQ$44,COLUMN('Non-energy Multiplier'!AM$1),0)</f>
        <v>101522748464433.81</v>
      </c>
      <c r="AN22" s="136">
        <f>$C22*VLOOKUP($A22,'Non-energy Multiplier'!$A$1:$AQ$44,COLUMN('Non-energy Multiplier'!AN$1),0)</f>
        <v>98346178231104.516</v>
      </c>
      <c r="AO22" s="136">
        <f>$C22*VLOOKUP($A22,'Non-energy Multiplier'!$A$1:$AQ$44,COLUMN('Non-energy Multiplier'!AO$1),0)</f>
        <v>95169607997775.219</v>
      </c>
      <c r="AP22" s="136">
        <f>$C22*VLOOKUP($A22,'Non-energy Multiplier'!$A$1:$AQ$44,COLUMN('Non-energy Multiplier'!AP$1),0)</f>
        <v>91993037764445.938</v>
      </c>
      <c r="AQ22" s="136">
        <f>$C22*VLOOKUP($A22,'Non-energy Multiplier'!$A$1:$AQ$44,COLUMN('Non-energy Multiplier'!AQ$1),0)</f>
        <v>88816467531116.656</v>
      </c>
      <c r="AR22" s="136" t="str">
        <f>VLOOKUP($A22,'Sector Match'!$A$1:$B$43,2,0)</f>
        <v>refined petroleum and coke 19</v>
      </c>
    </row>
    <row r="23" spans="1:44" x14ac:dyDescent="0.2">
      <c r="A23" s="12" t="s">
        <v>1</v>
      </c>
      <c r="B23" s="136">
        <f>'Non-energy Use 2019'!K135</f>
        <v>0</v>
      </c>
      <c r="C23" s="136">
        <f>'Non-energy Use 2020'!K135</f>
        <v>12299807669879.088</v>
      </c>
      <c r="D23" s="136">
        <f>$C23*VLOOKUP($A23,'Non-energy Multiplier'!$A$1:$AQ$44,COLUMN('Non-energy Multiplier'!D$1),0)</f>
        <v>13122336348319.42</v>
      </c>
      <c r="E23" s="136">
        <f>$C23*VLOOKUP($A23,'Non-energy Multiplier'!$A$1:$AQ$44,COLUMN('Non-energy Multiplier'!E$1),0)</f>
        <v>13015100777393.729</v>
      </c>
      <c r="F23" s="136">
        <f>$C23*VLOOKUP($A23,'Non-energy Multiplier'!$A$1:$AQ$44,COLUMN('Non-energy Multiplier'!F$1),0)</f>
        <v>14213993062548.186</v>
      </c>
      <c r="G23" s="136">
        <f>$C23*VLOOKUP($A23,'Non-energy Multiplier'!$A$1:$AQ$44,COLUMN('Non-energy Multiplier'!G$1),0)</f>
        <v>15412885347702.646</v>
      </c>
      <c r="H23" s="136">
        <f>$C23*VLOOKUP($A23,'Non-energy Multiplier'!$A$1:$AQ$44,COLUMN('Non-energy Multiplier'!H$1),0)</f>
        <v>16611777632857.104</v>
      </c>
      <c r="I23" s="136">
        <f>$C23*VLOOKUP($A23,'Non-energy Multiplier'!$A$1:$AQ$44,COLUMN('Non-energy Multiplier'!I$1),0)</f>
        <v>17216755612973.432</v>
      </c>
      <c r="J23" s="136">
        <f>$C23*VLOOKUP($A23,'Non-energy Multiplier'!$A$1:$AQ$44,COLUMN('Non-energy Multiplier'!J$1),0)</f>
        <v>17821733593089.758</v>
      </c>
      <c r="K23" s="136">
        <f>$C23*VLOOKUP($A23,'Non-energy Multiplier'!$A$1:$AQ$44,COLUMN('Non-energy Multiplier'!K$1),0)</f>
        <v>18426711573206.086</v>
      </c>
      <c r="L23" s="136">
        <f>$C23*VLOOKUP($A23,'Non-energy Multiplier'!$A$1:$AQ$44,COLUMN('Non-energy Multiplier'!L$1),0)</f>
        <v>19031689553322.414</v>
      </c>
      <c r="M23" s="136">
        <f>$C23*VLOOKUP($A23,'Non-energy Multiplier'!$A$1:$AQ$44,COLUMN('Non-energy Multiplier'!M$1),0)</f>
        <v>19636667533438.742</v>
      </c>
      <c r="N23" s="136">
        <f>$C23*VLOOKUP($A23,'Non-energy Multiplier'!$A$1:$AQ$44,COLUMN('Non-energy Multiplier'!N$1),0)</f>
        <v>19984104385571.48</v>
      </c>
      <c r="O23" s="136">
        <f>$C23*VLOOKUP($A23,'Non-energy Multiplier'!$A$1:$AQ$44,COLUMN('Non-energy Multiplier'!O$1),0)</f>
        <v>20331541237704.223</v>
      </c>
      <c r="P23" s="136">
        <f>$C23*VLOOKUP($A23,'Non-energy Multiplier'!$A$1:$AQ$44,COLUMN('Non-energy Multiplier'!P$1),0)</f>
        <v>20678978089836.957</v>
      </c>
      <c r="Q23" s="136">
        <f>$C23*VLOOKUP($A23,'Non-energy Multiplier'!$A$1:$AQ$44,COLUMN('Non-energy Multiplier'!Q$1),0)</f>
        <v>21026414941969.695</v>
      </c>
      <c r="R23" s="136">
        <f>$C23*VLOOKUP($A23,'Non-energy Multiplier'!$A$1:$AQ$44,COLUMN('Non-energy Multiplier'!R$1),0)</f>
        <v>21373851794102.434</v>
      </c>
      <c r="S23" s="136">
        <f>$C23*VLOOKUP($A23,'Non-energy Multiplier'!$A$1:$AQ$44,COLUMN('Non-energy Multiplier'!S$1),0)</f>
        <v>21554786620043.16</v>
      </c>
      <c r="T23" s="136">
        <f>$C23*VLOOKUP($A23,'Non-energy Multiplier'!$A$1:$AQ$44,COLUMN('Non-energy Multiplier'!T$1),0)</f>
        <v>21735721445983.891</v>
      </c>
      <c r="U23" s="136">
        <f>$C23*VLOOKUP($A23,'Non-energy Multiplier'!$A$1:$AQ$44,COLUMN('Non-energy Multiplier'!U$1),0)</f>
        <v>21916656271924.617</v>
      </c>
      <c r="V23" s="136">
        <f>$C23*VLOOKUP($A23,'Non-energy Multiplier'!$A$1:$AQ$44,COLUMN('Non-energy Multiplier'!V$1),0)</f>
        <v>22097591097865.344</v>
      </c>
      <c r="W23" s="136">
        <f>$C23*VLOOKUP($A23,'Non-energy Multiplier'!$A$1:$AQ$44,COLUMN('Non-energy Multiplier'!W$1),0)</f>
        <v>22278525923806.07</v>
      </c>
      <c r="X23" s="136">
        <f>$C23*VLOOKUP($A23,'Non-energy Multiplier'!$A$1:$AQ$44,COLUMN('Non-energy Multiplier'!X$1),0)</f>
        <v>22360399260562.426</v>
      </c>
      <c r="Y23" s="136">
        <f>$C23*VLOOKUP($A23,'Non-energy Multiplier'!$A$1:$AQ$44,COLUMN('Non-energy Multiplier'!Y$1),0)</f>
        <v>22442272597318.781</v>
      </c>
      <c r="Z23" s="136">
        <f>$C23*VLOOKUP($A23,'Non-energy Multiplier'!$A$1:$AQ$44,COLUMN('Non-energy Multiplier'!Z$1),0)</f>
        <v>22524145934075.137</v>
      </c>
      <c r="AA23" s="136">
        <f>$C23*VLOOKUP($A23,'Non-energy Multiplier'!$A$1:$AQ$44,COLUMN('Non-energy Multiplier'!AA$1),0)</f>
        <v>22606019270831.492</v>
      </c>
      <c r="AB23" s="136">
        <f>$C23*VLOOKUP($A23,'Non-energy Multiplier'!$A$1:$AQ$44,COLUMN('Non-energy Multiplier'!AB$1),0)</f>
        <v>22687892607587.848</v>
      </c>
      <c r="AC23" s="136">
        <f>$C23*VLOOKUP($A23,'Non-energy Multiplier'!$A$1:$AQ$44,COLUMN('Non-energy Multiplier'!AC$1),0)</f>
        <v>22684724889201.441</v>
      </c>
      <c r="AD23" s="136">
        <f>$C23*VLOOKUP($A23,'Non-energy Multiplier'!$A$1:$AQ$44,COLUMN('Non-energy Multiplier'!AD$1),0)</f>
        <v>22681557170815.035</v>
      </c>
      <c r="AE23" s="136">
        <f>$C23*VLOOKUP($A23,'Non-energy Multiplier'!$A$1:$AQ$44,COLUMN('Non-energy Multiplier'!AE$1),0)</f>
        <v>22678389452428.625</v>
      </c>
      <c r="AF23" s="136">
        <f>$C23*VLOOKUP($A23,'Non-energy Multiplier'!$A$1:$AQ$44,COLUMN('Non-energy Multiplier'!AF$1),0)</f>
        <v>22675221734042.223</v>
      </c>
      <c r="AG23" s="136">
        <f>$C23*VLOOKUP($A23,'Non-energy Multiplier'!$A$1:$AQ$44,COLUMN('Non-energy Multiplier'!AG$1),0)</f>
        <v>22672054015655.816</v>
      </c>
      <c r="AH23" s="136">
        <f>$C23*VLOOKUP($A23,'Non-energy Multiplier'!$A$1:$AQ$44,COLUMN('Non-energy Multiplier'!AH$1),0)</f>
        <v>22591623958874.332</v>
      </c>
      <c r="AI23" s="136">
        <f>$C23*VLOOKUP($A23,'Non-energy Multiplier'!$A$1:$AQ$44,COLUMN('Non-energy Multiplier'!AI$1),0)</f>
        <v>22511193902092.848</v>
      </c>
      <c r="AJ23" s="136">
        <f>$C23*VLOOKUP($A23,'Non-energy Multiplier'!$A$1:$AQ$44,COLUMN('Non-energy Multiplier'!AJ$1),0)</f>
        <v>22430763845311.363</v>
      </c>
      <c r="AK23" s="136">
        <f>$C23*VLOOKUP($A23,'Non-energy Multiplier'!$A$1:$AQ$44,COLUMN('Non-energy Multiplier'!AK$1),0)</f>
        <v>22350333788529.883</v>
      </c>
      <c r="AL23" s="136">
        <f>$C23*VLOOKUP($A23,'Non-energy Multiplier'!$A$1:$AQ$44,COLUMN('Non-energy Multiplier'!AL$1),0)</f>
        <v>22269903731748.398</v>
      </c>
      <c r="AM23" s="136">
        <f>$C23*VLOOKUP($A23,'Non-energy Multiplier'!$A$1:$AQ$44,COLUMN('Non-energy Multiplier'!AM$1),0)</f>
        <v>22175275173915.414</v>
      </c>
      <c r="AN23" s="136">
        <f>$C23*VLOOKUP($A23,'Non-energy Multiplier'!$A$1:$AQ$44,COLUMN('Non-energy Multiplier'!AN$1),0)</f>
        <v>22080646616082.434</v>
      </c>
      <c r="AO23" s="136">
        <f>$C23*VLOOKUP($A23,'Non-energy Multiplier'!$A$1:$AQ$44,COLUMN('Non-energy Multiplier'!AO$1),0)</f>
        <v>21986018058249.453</v>
      </c>
      <c r="AP23" s="136">
        <f>$C23*VLOOKUP($A23,'Non-energy Multiplier'!$A$1:$AQ$44,COLUMN('Non-energy Multiplier'!AP$1),0)</f>
        <v>21891389500416.473</v>
      </c>
      <c r="AQ23" s="136">
        <f>$C23*VLOOKUP($A23,'Non-energy Multiplier'!$A$1:$AQ$44,COLUMN('Non-energy Multiplier'!AQ$1),0)</f>
        <v>21796760942583.492</v>
      </c>
      <c r="AR23" s="136" t="str">
        <f>VLOOKUP($A23,'Sector Match'!$A$1:$B$43,2,0)</f>
        <v>chemicals 20</v>
      </c>
    </row>
    <row r="24" spans="1:44" x14ac:dyDescent="0.2">
      <c r="A24" s="12" t="s">
        <v>22</v>
      </c>
      <c r="B24" s="136">
        <f>'Non-energy Use 2019'!K136</f>
        <v>0</v>
      </c>
      <c r="C24" s="136">
        <f>'Non-energy Use 2020'!K136</f>
        <v>0</v>
      </c>
      <c r="D24" s="136">
        <f>$C24*VLOOKUP($A24,'Non-energy Multiplier'!$A$1:$AQ$44,COLUMN('Non-energy Multiplier'!D$1),0)</f>
        <v>0</v>
      </c>
      <c r="E24" s="136">
        <f>$C24*VLOOKUP($A24,'Non-energy Multiplier'!$A$1:$AQ$44,COLUMN('Non-energy Multiplier'!E$1),0)</f>
        <v>0</v>
      </c>
      <c r="F24" s="136">
        <f>$C24*VLOOKUP($A24,'Non-energy Multiplier'!$A$1:$AQ$44,COLUMN('Non-energy Multiplier'!F$1),0)</f>
        <v>0</v>
      </c>
      <c r="G24" s="136">
        <f>$C24*VLOOKUP($A24,'Non-energy Multiplier'!$A$1:$AQ$44,COLUMN('Non-energy Multiplier'!G$1),0)</f>
        <v>0</v>
      </c>
      <c r="H24" s="136">
        <f>$C24*VLOOKUP($A24,'Non-energy Multiplier'!$A$1:$AQ$44,COLUMN('Non-energy Multiplier'!H$1),0)</f>
        <v>0</v>
      </c>
      <c r="I24" s="136">
        <f>$C24*VLOOKUP($A24,'Non-energy Multiplier'!$A$1:$AQ$44,COLUMN('Non-energy Multiplier'!I$1),0)</f>
        <v>0</v>
      </c>
      <c r="J24" s="136">
        <f>$C24*VLOOKUP($A24,'Non-energy Multiplier'!$A$1:$AQ$44,COLUMN('Non-energy Multiplier'!J$1),0)</f>
        <v>0</v>
      </c>
      <c r="K24" s="136">
        <f>$C24*VLOOKUP($A24,'Non-energy Multiplier'!$A$1:$AQ$44,COLUMN('Non-energy Multiplier'!K$1),0)</f>
        <v>0</v>
      </c>
      <c r="L24" s="136">
        <f>$C24*VLOOKUP($A24,'Non-energy Multiplier'!$A$1:$AQ$44,COLUMN('Non-energy Multiplier'!L$1),0)</f>
        <v>0</v>
      </c>
      <c r="M24" s="136">
        <f>$C24*VLOOKUP($A24,'Non-energy Multiplier'!$A$1:$AQ$44,COLUMN('Non-energy Multiplier'!M$1),0)</f>
        <v>0</v>
      </c>
      <c r="N24" s="136">
        <f>$C24*VLOOKUP($A24,'Non-energy Multiplier'!$A$1:$AQ$44,COLUMN('Non-energy Multiplier'!N$1),0)</f>
        <v>0</v>
      </c>
      <c r="O24" s="136">
        <f>$C24*VLOOKUP($A24,'Non-energy Multiplier'!$A$1:$AQ$44,COLUMN('Non-energy Multiplier'!O$1),0)</f>
        <v>0</v>
      </c>
      <c r="P24" s="136">
        <f>$C24*VLOOKUP($A24,'Non-energy Multiplier'!$A$1:$AQ$44,COLUMN('Non-energy Multiplier'!P$1),0)</f>
        <v>0</v>
      </c>
      <c r="Q24" s="136">
        <f>$C24*VLOOKUP($A24,'Non-energy Multiplier'!$A$1:$AQ$44,COLUMN('Non-energy Multiplier'!Q$1),0)</f>
        <v>0</v>
      </c>
      <c r="R24" s="136">
        <f>$C24*VLOOKUP($A24,'Non-energy Multiplier'!$A$1:$AQ$44,COLUMN('Non-energy Multiplier'!R$1),0)</f>
        <v>0</v>
      </c>
      <c r="S24" s="136">
        <f>$C24*VLOOKUP($A24,'Non-energy Multiplier'!$A$1:$AQ$44,COLUMN('Non-energy Multiplier'!S$1),0)</f>
        <v>0</v>
      </c>
      <c r="T24" s="136">
        <f>$C24*VLOOKUP($A24,'Non-energy Multiplier'!$A$1:$AQ$44,COLUMN('Non-energy Multiplier'!T$1),0)</f>
        <v>0</v>
      </c>
      <c r="U24" s="136">
        <f>$C24*VLOOKUP($A24,'Non-energy Multiplier'!$A$1:$AQ$44,COLUMN('Non-energy Multiplier'!U$1),0)</f>
        <v>0</v>
      </c>
      <c r="V24" s="136">
        <f>$C24*VLOOKUP($A24,'Non-energy Multiplier'!$A$1:$AQ$44,COLUMN('Non-energy Multiplier'!V$1),0)</f>
        <v>0</v>
      </c>
      <c r="W24" s="136">
        <f>$C24*VLOOKUP($A24,'Non-energy Multiplier'!$A$1:$AQ$44,COLUMN('Non-energy Multiplier'!W$1),0)</f>
        <v>0</v>
      </c>
      <c r="X24" s="136">
        <f>$C24*VLOOKUP($A24,'Non-energy Multiplier'!$A$1:$AQ$44,COLUMN('Non-energy Multiplier'!X$1),0)</f>
        <v>0</v>
      </c>
      <c r="Y24" s="136">
        <f>$C24*VLOOKUP($A24,'Non-energy Multiplier'!$A$1:$AQ$44,COLUMN('Non-energy Multiplier'!Y$1),0)</f>
        <v>0</v>
      </c>
      <c r="Z24" s="136">
        <f>$C24*VLOOKUP($A24,'Non-energy Multiplier'!$A$1:$AQ$44,COLUMN('Non-energy Multiplier'!Z$1),0)</f>
        <v>0</v>
      </c>
      <c r="AA24" s="136">
        <f>$C24*VLOOKUP($A24,'Non-energy Multiplier'!$A$1:$AQ$44,COLUMN('Non-energy Multiplier'!AA$1),0)</f>
        <v>0</v>
      </c>
      <c r="AB24" s="136">
        <f>$C24*VLOOKUP($A24,'Non-energy Multiplier'!$A$1:$AQ$44,COLUMN('Non-energy Multiplier'!AB$1),0)</f>
        <v>0</v>
      </c>
      <c r="AC24" s="136">
        <f>$C24*VLOOKUP($A24,'Non-energy Multiplier'!$A$1:$AQ$44,COLUMN('Non-energy Multiplier'!AC$1),0)</f>
        <v>0</v>
      </c>
      <c r="AD24" s="136">
        <f>$C24*VLOOKUP($A24,'Non-energy Multiplier'!$A$1:$AQ$44,COLUMN('Non-energy Multiplier'!AD$1),0)</f>
        <v>0</v>
      </c>
      <c r="AE24" s="136">
        <f>$C24*VLOOKUP($A24,'Non-energy Multiplier'!$A$1:$AQ$44,COLUMN('Non-energy Multiplier'!AE$1),0)</f>
        <v>0</v>
      </c>
      <c r="AF24" s="136">
        <f>$C24*VLOOKUP($A24,'Non-energy Multiplier'!$A$1:$AQ$44,COLUMN('Non-energy Multiplier'!AF$1),0)</f>
        <v>0</v>
      </c>
      <c r="AG24" s="136">
        <f>$C24*VLOOKUP($A24,'Non-energy Multiplier'!$A$1:$AQ$44,COLUMN('Non-energy Multiplier'!AG$1),0)</f>
        <v>0</v>
      </c>
      <c r="AH24" s="136">
        <f>$C24*VLOOKUP($A24,'Non-energy Multiplier'!$A$1:$AQ$44,COLUMN('Non-energy Multiplier'!AH$1),0)</f>
        <v>0</v>
      </c>
      <c r="AI24" s="136">
        <f>$C24*VLOOKUP($A24,'Non-energy Multiplier'!$A$1:$AQ$44,COLUMN('Non-energy Multiplier'!AI$1),0)</f>
        <v>0</v>
      </c>
      <c r="AJ24" s="136">
        <f>$C24*VLOOKUP($A24,'Non-energy Multiplier'!$A$1:$AQ$44,COLUMN('Non-energy Multiplier'!AJ$1),0)</f>
        <v>0</v>
      </c>
      <c r="AK24" s="136">
        <f>$C24*VLOOKUP($A24,'Non-energy Multiplier'!$A$1:$AQ$44,COLUMN('Non-energy Multiplier'!AK$1),0)</f>
        <v>0</v>
      </c>
      <c r="AL24" s="136">
        <f>$C24*VLOOKUP($A24,'Non-energy Multiplier'!$A$1:$AQ$44,COLUMN('Non-energy Multiplier'!AL$1),0)</f>
        <v>0</v>
      </c>
      <c r="AM24" s="136">
        <f>$C24*VLOOKUP($A24,'Non-energy Multiplier'!$A$1:$AQ$44,COLUMN('Non-energy Multiplier'!AM$1),0)</f>
        <v>0</v>
      </c>
      <c r="AN24" s="136">
        <f>$C24*VLOOKUP($A24,'Non-energy Multiplier'!$A$1:$AQ$44,COLUMN('Non-energy Multiplier'!AN$1),0)</f>
        <v>0</v>
      </c>
      <c r="AO24" s="136">
        <f>$C24*VLOOKUP($A24,'Non-energy Multiplier'!$A$1:$AQ$44,COLUMN('Non-energy Multiplier'!AO$1),0)</f>
        <v>0</v>
      </c>
      <c r="AP24" s="136">
        <f>$C24*VLOOKUP($A24,'Non-energy Multiplier'!$A$1:$AQ$44,COLUMN('Non-energy Multiplier'!AP$1),0)</f>
        <v>0</v>
      </c>
      <c r="AQ24" s="136">
        <f>$C24*VLOOKUP($A24,'Non-energy Multiplier'!$A$1:$AQ$44,COLUMN('Non-energy Multiplier'!AQ$1),0)</f>
        <v>0</v>
      </c>
      <c r="AR24" s="136">
        <f>VLOOKUP($A24,'Sector Match'!$A$1:$B$43,2,0)</f>
        <v>0</v>
      </c>
    </row>
    <row r="25" spans="1:44" x14ac:dyDescent="0.2">
      <c r="A25" s="12" t="s">
        <v>23</v>
      </c>
      <c r="B25" s="136">
        <f>'Non-energy Use 2019'!K137</f>
        <v>0</v>
      </c>
      <c r="C25" s="136">
        <f>'Non-energy Use 2020'!K137</f>
        <v>0</v>
      </c>
      <c r="D25" s="136">
        <f>$C25*VLOOKUP($A25,'Non-energy Multiplier'!$A$1:$AQ$44,COLUMN('Non-energy Multiplier'!D$1),0)</f>
        <v>0</v>
      </c>
      <c r="E25" s="136">
        <f>$C25*VLOOKUP($A25,'Non-energy Multiplier'!$A$1:$AQ$44,COLUMN('Non-energy Multiplier'!E$1),0)</f>
        <v>0</v>
      </c>
      <c r="F25" s="136">
        <f>$C25*VLOOKUP($A25,'Non-energy Multiplier'!$A$1:$AQ$44,COLUMN('Non-energy Multiplier'!F$1),0)</f>
        <v>0</v>
      </c>
      <c r="G25" s="136">
        <f>$C25*VLOOKUP($A25,'Non-energy Multiplier'!$A$1:$AQ$44,COLUMN('Non-energy Multiplier'!G$1),0)</f>
        <v>0</v>
      </c>
      <c r="H25" s="136">
        <f>$C25*VLOOKUP($A25,'Non-energy Multiplier'!$A$1:$AQ$44,COLUMN('Non-energy Multiplier'!H$1),0)</f>
        <v>0</v>
      </c>
      <c r="I25" s="136">
        <f>$C25*VLOOKUP($A25,'Non-energy Multiplier'!$A$1:$AQ$44,COLUMN('Non-energy Multiplier'!I$1),0)</f>
        <v>0</v>
      </c>
      <c r="J25" s="136">
        <f>$C25*VLOOKUP($A25,'Non-energy Multiplier'!$A$1:$AQ$44,COLUMN('Non-energy Multiplier'!J$1),0)</f>
        <v>0</v>
      </c>
      <c r="K25" s="136">
        <f>$C25*VLOOKUP($A25,'Non-energy Multiplier'!$A$1:$AQ$44,COLUMN('Non-energy Multiplier'!K$1),0)</f>
        <v>0</v>
      </c>
      <c r="L25" s="136">
        <f>$C25*VLOOKUP($A25,'Non-energy Multiplier'!$A$1:$AQ$44,COLUMN('Non-energy Multiplier'!L$1),0)</f>
        <v>0</v>
      </c>
      <c r="M25" s="136">
        <f>$C25*VLOOKUP($A25,'Non-energy Multiplier'!$A$1:$AQ$44,COLUMN('Non-energy Multiplier'!M$1),0)</f>
        <v>0</v>
      </c>
      <c r="N25" s="136">
        <f>$C25*VLOOKUP($A25,'Non-energy Multiplier'!$A$1:$AQ$44,COLUMN('Non-energy Multiplier'!N$1),0)</f>
        <v>0</v>
      </c>
      <c r="O25" s="136">
        <f>$C25*VLOOKUP($A25,'Non-energy Multiplier'!$A$1:$AQ$44,COLUMN('Non-energy Multiplier'!O$1),0)</f>
        <v>0</v>
      </c>
      <c r="P25" s="136">
        <f>$C25*VLOOKUP($A25,'Non-energy Multiplier'!$A$1:$AQ$44,COLUMN('Non-energy Multiplier'!P$1),0)</f>
        <v>0</v>
      </c>
      <c r="Q25" s="136">
        <f>$C25*VLOOKUP($A25,'Non-energy Multiplier'!$A$1:$AQ$44,COLUMN('Non-energy Multiplier'!Q$1),0)</f>
        <v>0</v>
      </c>
      <c r="R25" s="136">
        <f>$C25*VLOOKUP($A25,'Non-energy Multiplier'!$A$1:$AQ$44,COLUMN('Non-energy Multiplier'!R$1),0)</f>
        <v>0</v>
      </c>
      <c r="S25" s="136">
        <f>$C25*VLOOKUP($A25,'Non-energy Multiplier'!$A$1:$AQ$44,COLUMN('Non-energy Multiplier'!S$1),0)</f>
        <v>0</v>
      </c>
      <c r="T25" s="136">
        <f>$C25*VLOOKUP($A25,'Non-energy Multiplier'!$A$1:$AQ$44,COLUMN('Non-energy Multiplier'!T$1),0)</f>
        <v>0</v>
      </c>
      <c r="U25" s="136">
        <f>$C25*VLOOKUP($A25,'Non-energy Multiplier'!$A$1:$AQ$44,COLUMN('Non-energy Multiplier'!U$1),0)</f>
        <v>0</v>
      </c>
      <c r="V25" s="136">
        <f>$C25*VLOOKUP($A25,'Non-energy Multiplier'!$A$1:$AQ$44,COLUMN('Non-energy Multiplier'!V$1),0)</f>
        <v>0</v>
      </c>
      <c r="W25" s="136">
        <f>$C25*VLOOKUP($A25,'Non-energy Multiplier'!$A$1:$AQ$44,COLUMN('Non-energy Multiplier'!W$1),0)</f>
        <v>0</v>
      </c>
      <c r="X25" s="136">
        <f>$C25*VLOOKUP($A25,'Non-energy Multiplier'!$A$1:$AQ$44,COLUMN('Non-energy Multiplier'!X$1),0)</f>
        <v>0</v>
      </c>
      <c r="Y25" s="136">
        <f>$C25*VLOOKUP($A25,'Non-energy Multiplier'!$A$1:$AQ$44,COLUMN('Non-energy Multiplier'!Y$1),0)</f>
        <v>0</v>
      </c>
      <c r="Z25" s="136">
        <f>$C25*VLOOKUP($A25,'Non-energy Multiplier'!$A$1:$AQ$44,COLUMN('Non-energy Multiplier'!Z$1),0)</f>
        <v>0</v>
      </c>
      <c r="AA25" s="136">
        <f>$C25*VLOOKUP($A25,'Non-energy Multiplier'!$A$1:$AQ$44,COLUMN('Non-energy Multiplier'!AA$1),0)</f>
        <v>0</v>
      </c>
      <c r="AB25" s="136">
        <f>$C25*VLOOKUP($A25,'Non-energy Multiplier'!$A$1:$AQ$44,COLUMN('Non-energy Multiplier'!AB$1),0)</f>
        <v>0</v>
      </c>
      <c r="AC25" s="136">
        <f>$C25*VLOOKUP($A25,'Non-energy Multiplier'!$A$1:$AQ$44,COLUMN('Non-energy Multiplier'!AC$1),0)</f>
        <v>0</v>
      </c>
      <c r="AD25" s="136">
        <f>$C25*VLOOKUP($A25,'Non-energy Multiplier'!$A$1:$AQ$44,COLUMN('Non-energy Multiplier'!AD$1),0)</f>
        <v>0</v>
      </c>
      <c r="AE25" s="136">
        <f>$C25*VLOOKUP($A25,'Non-energy Multiplier'!$A$1:$AQ$44,COLUMN('Non-energy Multiplier'!AE$1),0)</f>
        <v>0</v>
      </c>
      <c r="AF25" s="136">
        <f>$C25*VLOOKUP($A25,'Non-energy Multiplier'!$A$1:$AQ$44,COLUMN('Non-energy Multiplier'!AF$1),0)</f>
        <v>0</v>
      </c>
      <c r="AG25" s="136">
        <f>$C25*VLOOKUP($A25,'Non-energy Multiplier'!$A$1:$AQ$44,COLUMN('Non-energy Multiplier'!AG$1),0)</f>
        <v>0</v>
      </c>
      <c r="AH25" s="136">
        <f>$C25*VLOOKUP($A25,'Non-energy Multiplier'!$A$1:$AQ$44,COLUMN('Non-energy Multiplier'!AH$1),0)</f>
        <v>0</v>
      </c>
      <c r="AI25" s="136">
        <f>$C25*VLOOKUP($A25,'Non-energy Multiplier'!$A$1:$AQ$44,COLUMN('Non-energy Multiplier'!AI$1),0)</f>
        <v>0</v>
      </c>
      <c r="AJ25" s="136">
        <f>$C25*VLOOKUP($A25,'Non-energy Multiplier'!$A$1:$AQ$44,COLUMN('Non-energy Multiplier'!AJ$1),0)</f>
        <v>0</v>
      </c>
      <c r="AK25" s="136">
        <f>$C25*VLOOKUP($A25,'Non-energy Multiplier'!$A$1:$AQ$44,COLUMN('Non-energy Multiplier'!AK$1),0)</f>
        <v>0</v>
      </c>
      <c r="AL25" s="136">
        <f>$C25*VLOOKUP($A25,'Non-energy Multiplier'!$A$1:$AQ$44,COLUMN('Non-energy Multiplier'!AL$1),0)</f>
        <v>0</v>
      </c>
      <c r="AM25" s="136">
        <f>$C25*VLOOKUP($A25,'Non-energy Multiplier'!$A$1:$AQ$44,COLUMN('Non-energy Multiplier'!AM$1),0)</f>
        <v>0</v>
      </c>
      <c r="AN25" s="136">
        <f>$C25*VLOOKUP($A25,'Non-energy Multiplier'!$A$1:$AQ$44,COLUMN('Non-energy Multiplier'!AN$1),0)</f>
        <v>0</v>
      </c>
      <c r="AO25" s="136">
        <f>$C25*VLOOKUP($A25,'Non-energy Multiplier'!$A$1:$AQ$44,COLUMN('Non-energy Multiplier'!AO$1),0)</f>
        <v>0</v>
      </c>
      <c r="AP25" s="136">
        <f>$C25*VLOOKUP($A25,'Non-energy Multiplier'!$A$1:$AQ$44,COLUMN('Non-energy Multiplier'!AP$1),0)</f>
        <v>0</v>
      </c>
      <c r="AQ25" s="136">
        <f>$C25*VLOOKUP($A25,'Non-energy Multiplier'!$A$1:$AQ$44,COLUMN('Non-energy Multiplier'!AQ$1),0)</f>
        <v>0</v>
      </c>
      <c r="AR25" s="136" t="str">
        <f>VLOOKUP($A25,'Sector Match'!$A$1:$B$43,2,0)</f>
        <v>chemicals 20</v>
      </c>
    </row>
    <row r="26" spans="1:44" x14ac:dyDescent="0.2">
      <c r="A26" s="12" t="s">
        <v>24</v>
      </c>
      <c r="B26" s="136">
        <f>'Non-energy Use 2019'!K138</f>
        <v>0</v>
      </c>
      <c r="C26" s="136">
        <f>'Non-energy Use 2020'!K138</f>
        <v>0</v>
      </c>
      <c r="D26" s="136">
        <f>$C26*VLOOKUP($A26,'Non-energy Multiplier'!$A$1:$AQ$44,COLUMN('Non-energy Multiplier'!D$1),0)</f>
        <v>0</v>
      </c>
      <c r="E26" s="136">
        <f>$C26*VLOOKUP($A26,'Non-energy Multiplier'!$A$1:$AQ$44,COLUMN('Non-energy Multiplier'!E$1),0)</f>
        <v>0</v>
      </c>
      <c r="F26" s="136">
        <f>$C26*VLOOKUP($A26,'Non-energy Multiplier'!$A$1:$AQ$44,COLUMN('Non-energy Multiplier'!F$1),0)</f>
        <v>0</v>
      </c>
      <c r="G26" s="136">
        <f>$C26*VLOOKUP($A26,'Non-energy Multiplier'!$A$1:$AQ$44,COLUMN('Non-energy Multiplier'!G$1),0)</f>
        <v>0</v>
      </c>
      <c r="H26" s="136">
        <f>$C26*VLOOKUP($A26,'Non-energy Multiplier'!$A$1:$AQ$44,COLUMN('Non-energy Multiplier'!H$1),0)</f>
        <v>0</v>
      </c>
      <c r="I26" s="136">
        <f>$C26*VLOOKUP($A26,'Non-energy Multiplier'!$A$1:$AQ$44,COLUMN('Non-energy Multiplier'!I$1),0)</f>
        <v>0</v>
      </c>
      <c r="J26" s="136">
        <f>$C26*VLOOKUP($A26,'Non-energy Multiplier'!$A$1:$AQ$44,COLUMN('Non-energy Multiplier'!J$1),0)</f>
        <v>0</v>
      </c>
      <c r="K26" s="136">
        <f>$C26*VLOOKUP($A26,'Non-energy Multiplier'!$A$1:$AQ$44,COLUMN('Non-energy Multiplier'!K$1),0)</f>
        <v>0</v>
      </c>
      <c r="L26" s="136">
        <f>$C26*VLOOKUP($A26,'Non-energy Multiplier'!$A$1:$AQ$44,COLUMN('Non-energy Multiplier'!L$1),0)</f>
        <v>0</v>
      </c>
      <c r="M26" s="136">
        <f>$C26*VLOOKUP($A26,'Non-energy Multiplier'!$A$1:$AQ$44,COLUMN('Non-energy Multiplier'!M$1),0)</f>
        <v>0</v>
      </c>
      <c r="N26" s="136">
        <f>$C26*VLOOKUP($A26,'Non-energy Multiplier'!$A$1:$AQ$44,COLUMN('Non-energy Multiplier'!N$1),0)</f>
        <v>0</v>
      </c>
      <c r="O26" s="136">
        <f>$C26*VLOOKUP($A26,'Non-energy Multiplier'!$A$1:$AQ$44,COLUMN('Non-energy Multiplier'!O$1),0)</f>
        <v>0</v>
      </c>
      <c r="P26" s="136">
        <f>$C26*VLOOKUP($A26,'Non-energy Multiplier'!$A$1:$AQ$44,COLUMN('Non-energy Multiplier'!P$1),0)</f>
        <v>0</v>
      </c>
      <c r="Q26" s="136">
        <f>$C26*VLOOKUP($A26,'Non-energy Multiplier'!$A$1:$AQ$44,COLUMN('Non-energy Multiplier'!Q$1),0)</f>
        <v>0</v>
      </c>
      <c r="R26" s="136">
        <f>$C26*VLOOKUP($A26,'Non-energy Multiplier'!$A$1:$AQ$44,COLUMN('Non-energy Multiplier'!R$1),0)</f>
        <v>0</v>
      </c>
      <c r="S26" s="136">
        <f>$C26*VLOOKUP($A26,'Non-energy Multiplier'!$A$1:$AQ$44,COLUMN('Non-energy Multiplier'!S$1),0)</f>
        <v>0</v>
      </c>
      <c r="T26" s="136">
        <f>$C26*VLOOKUP($A26,'Non-energy Multiplier'!$A$1:$AQ$44,COLUMN('Non-energy Multiplier'!T$1),0)</f>
        <v>0</v>
      </c>
      <c r="U26" s="136">
        <f>$C26*VLOOKUP($A26,'Non-energy Multiplier'!$A$1:$AQ$44,COLUMN('Non-energy Multiplier'!U$1),0)</f>
        <v>0</v>
      </c>
      <c r="V26" s="136">
        <f>$C26*VLOOKUP($A26,'Non-energy Multiplier'!$A$1:$AQ$44,COLUMN('Non-energy Multiplier'!V$1),0)</f>
        <v>0</v>
      </c>
      <c r="W26" s="136">
        <f>$C26*VLOOKUP($A26,'Non-energy Multiplier'!$A$1:$AQ$44,COLUMN('Non-energy Multiplier'!W$1),0)</f>
        <v>0</v>
      </c>
      <c r="X26" s="136">
        <f>$C26*VLOOKUP($A26,'Non-energy Multiplier'!$A$1:$AQ$44,COLUMN('Non-energy Multiplier'!X$1),0)</f>
        <v>0</v>
      </c>
      <c r="Y26" s="136">
        <f>$C26*VLOOKUP($A26,'Non-energy Multiplier'!$A$1:$AQ$44,COLUMN('Non-energy Multiplier'!Y$1),0)</f>
        <v>0</v>
      </c>
      <c r="Z26" s="136">
        <f>$C26*VLOOKUP($A26,'Non-energy Multiplier'!$A$1:$AQ$44,COLUMN('Non-energy Multiplier'!Z$1),0)</f>
        <v>0</v>
      </c>
      <c r="AA26" s="136">
        <f>$C26*VLOOKUP($A26,'Non-energy Multiplier'!$A$1:$AQ$44,COLUMN('Non-energy Multiplier'!AA$1),0)</f>
        <v>0</v>
      </c>
      <c r="AB26" s="136">
        <f>$C26*VLOOKUP($A26,'Non-energy Multiplier'!$A$1:$AQ$44,COLUMN('Non-energy Multiplier'!AB$1),0)</f>
        <v>0</v>
      </c>
      <c r="AC26" s="136">
        <f>$C26*VLOOKUP($A26,'Non-energy Multiplier'!$A$1:$AQ$44,COLUMN('Non-energy Multiplier'!AC$1),0)</f>
        <v>0</v>
      </c>
      <c r="AD26" s="136">
        <f>$C26*VLOOKUP($A26,'Non-energy Multiplier'!$A$1:$AQ$44,COLUMN('Non-energy Multiplier'!AD$1),0)</f>
        <v>0</v>
      </c>
      <c r="AE26" s="136">
        <f>$C26*VLOOKUP($A26,'Non-energy Multiplier'!$A$1:$AQ$44,COLUMN('Non-energy Multiplier'!AE$1),0)</f>
        <v>0</v>
      </c>
      <c r="AF26" s="136">
        <f>$C26*VLOOKUP($A26,'Non-energy Multiplier'!$A$1:$AQ$44,COLUMN('Non-energy Multiplier'!AF$1),0)</f>
        <v>0</v>
      </c>
      <c r="AG26" s="136">
        <f>$C26*VLOOKUP($A26,'Non-energy Multiplier'!$A$1:$AQ$44,COLUMN('Non-energy Multiplier'!AG$1),0)</f>
        <v>0</v>
      </c>
      <c r="AH26" s="136">
        <f>$C26*VLOOKUP($A26,'Non-energy Multiplier'!$A$1:$AQ$44,COLUMN('Non-energy Multiplier'!AH$1),0)</f>
        <v>0</v>
      </c>
      <c r="AI26" s="136">
        <f>$C26*VLOOKUP($A26,'Non-energy Multiplier'!$A$1:$AQ$44,COLUMN('Non-energy Multiplier'!AI$1),0)</f>
        <v>0</v>
      </c>
      <c r="AJ26" s="136">
        <f>$C26*VLOOKUP($A26,'Non-energy Multiplier'!$A$1:$AQ$44,COLUMN('Non-energy Multiplier'!AJ$1),0)</f>
        <v>0</v>
      </c>
      <c r="AK26" s="136">
        <f>$C26*VLOOKUP($A26,'Non-energy Multiplier'!$A$1:$AQ$44,COLUMN('Non-energy Multiplier'!AK$1),0)</f>
        <v>0</v>
      </c>
      <c r="AL26" s="136">
        <f>$C26*VLOOKUP($A26,'Non-energy Multiplier'!$A$1:$AQ$44,COLUMN('Non-energy Multiplier'!AL$1),0)</f>
        <v>0</v>
      </c>
      <c r="AM26" s="136">
        <f>$C26*VLOOKUP($A26,'Non-energy Multiplier'!$A$1:$AQ$44,COLUMN('Non-energy Multiplier'!AM$1),0)</f>
        <v>0</v>
      </c>
      <c r="AN26" s="136">
        <f>$C26*VLOOKUP($A26,'Non-energy Multiplier'!$A$1:$AQ$44,COLUMN('Non-energy Multiplier'!AN$1),0)</f>
        <v>0</v>
      </c>
      <c r="AO26" s="136">
        <f>$C26*VLOOKUP($A26,'Non-energy Multiplier'!$A$1:$AQ$44,COLUMN('Non-energy Multiplier'!AO$1),0)</f>
        <v>0</v>
      </c>
      <c r="AP26" s="136">
        <f>$C26*VLOOKUP($A26,'Non-energy Multiplier'!$A$1:$AQ$44,COLUMN('Non-energy Multiplier'!AP$1),0)</f>
        <v>0</v>
      </c>
      <c r="AQ26" s="136">
        <f>$C26*VLOOKUP($A26,'Non-energy Multiplier'!$A$1:$AQ$44,COLUMN('Non-energy Multiplier'!AQ$1),0)</f>
        <v>0</v>
      </c>
      <c r="AR26" s="136" t="str">
        <f>VLOOKUP($A26,'Sector Match'!$A$1:$B$43,2,0)</f>
        <v>rubber and plastic products 22</v>
      </c>
    </row>
    <row r="27" spans="1:44" x14ac:dyDescent="0.2">
      <c r="A27" s="12" t="s">
        <v>25</v>
      </c>
      <c r="B27" s="136">
        <f>'Non-energy Use 2019'!K139</f>
        <v>0</v>
      </c>
      <c r="C27" s="136">
        <f>'Non-energy Use 2020'!K139</f>
        <v>4396457147660.5142</v>
      </c>
      <c r="D27" s="136">
        <f>$C27*VLOOKUP($A27,'Non-energy Multiplier'!$A$1:$AQ$44,COLUMN('Non-energy Multiplier'!D$1),0)</f>
        <v>4375852842930.1162</v>
      </c>
      <c r="E27" s="136">
        <f>$C27*VLOOKUP($A27,'Non-energy Multiplier'!$A$1:$AQ$44,COLUMN('Non-energy Multiplier'!E$1),0)</f>
        <v>3936208183746.8706</v>
      </c>
      <c r="F27" s="136">
        <f>$C27*VLOOKUP($A27,'Non-energy Multiplier'!$A$1:$AQ$44,COLUMN('Non-energy Multiplier'!F$1),0)</f>
        <v>4105901468437.6382</v>
      </c>
      <c r="G27" s="136">
        <f>$C27*VLOOKUP($A27,'Non-energy Multiplier'!$A$1:$AQ$44,COLUMN('Non-energy Multiplier'!G$1),0)</f>
        <v>4275594753128.4067</v>
      </c>
      <c r="H27" s="136">
        <f>$C27*VLOOKUP($A27,'Non-energy Multiplier'!$A$1:$AQ$44,COLUMN('Non-energy Multiplier'!H$1),0)</f>
        <v>4445288037819.1738</v>
      </c>
      <c r="I27" s="136">
        <f>$C27*VLOOKUP($A27,'Non-energy Multiplier'!$A$1:$AQ$44,COLUMN('Non-energy Multiplier'!I$1),0)</f>
        <v>4501650412628.9053</v>
      </c>
      <c r="J27" s="136">
        <f>$C27*VLOOKUP($A27,'Non-energy Multiplier'!$A$1:$AQ$44,COLUMN('Non-energy Multiplier'!J$1),0)</f>
        <v>4558012787438.6387</v>
      </c>
      <c r="K27" s="136">
        <f>$C27*VLOOKUP($A27,'Non-energy Multiplier'!$A$1:$AQ$44,COLUMN('Non-energy Multiplier'!K$1),0)</f>
        <v>4614375162248.3711</v>
      </c>
      <c r="L27" s="136">
        <f>$C27*VLOOKUP($A27,'Non-energy Multiplier'!$A$1:$AQ$44,COLUMN('Non-energy Multiplier'!L$1),0)</f>
        <v>4670737537058.1025</v>
      </c>
      <c r="M27" s="136">
        <f>$C27*VLOOKUP($A27,'Non-energy Multiplier'!$A$1:$AQ$44,COLUMN('Non-energy Multiplier'!M$1),0)</f>
        <v>4727099911867.835</v>
      </c>
      <c r="N27" s="136">
        <f>$C27*VLOOKUP($A27,'Non-energy Multiplier'!$A$1:$AQ$44,COLUMN('Non-energy Multiplier'!N$1),0)</f>
        <v>4673604124671.2764</v>
      </c>
      <c r="O27" s="136">
        <f>$C27*VLOOKUP($A27,'Non-energy Multiplier'!$A$1:$AQ$44,COLUMN('Non-energy Multiplier'!O$1),0)</f>
        <v>4620108337474.7168</v>
      </c>
      <c r="P27" s="136">
        <f>$C27*VLOOKUP($A27,'Non-energy Multiplier'!$A$1:$AQ$44,COLUMN('Non-energy Multiplier'!P$1),0)</f>
        <v>4566612550278.1572</v>
      </c>
      <c r="Q27" s="136">
        <f>$C27*VLOOKUP($A27,'Non-energy Multiplier'!$A$1:$AQ$44,COLUMN('Non-energy Multiplier'!Q$1),0)</f>
        <v>4513116763081.5986</v>
      </c>
      <c r="R27" s="136">
        <f>$C27*VLOOKUP($A27,'Non-energy Multiplier'!$A$1:$AQ$44,COLUMN('Non-energy Multiplier'!R$1),0)</f>
        <v>4459620975885.04</v>
      </c>
      <c r="S27" s="136">
        <f>$C27*VLOOKUP($A27,'Non-energy Multiplier'!$A$1:$AQ$44,COLUMN('Non-energy Multiplier'!S$1),0)</f>
        <v>4383261729029.7905</v>
      </c>
      <c r="T27" s="136">
        <f>$C27*VLOOKUP($A27,'Non-energy Multiplier'!$A$1:$AQ$44,COLUMN('Non-energy Multiplier'!T$1),0)</f>
        <v>4306902482174.5415</v>
      </c>
      <c r="U27" s="136">
        <f>$C27*VLOOKUP($A27,'Non-energy Multiplier'!$A$1:$AQ$44,COLUMN('Non-energy Multiplier'!U$1),0)</f>
        <v>4230543235319.293</v>
      </c>
      <c r="V27" s="136">
        <f>$C27*VLOOKUP($A27,'Non-energy Multiplier'!$A$1:$AQ$44,COLUMN('Non-energy Multiplier'!V$1),0)</f>
        <v>4154183988464.0435</v>
      </c>
      <c r="W27" s="136">
        <f>$C27*VLOOKUP($A27,'Non-energy Multiplier'!$A$1:$AQ$44,COLUMN('Non-energy Multiplier'!W$1),0)</f>
        <v>4077824741608.7944</v>
      </c>
      <c r="X27" s="136">
        <f>$C27*VLOOKUP($A27,'Non-energy Multiplier'!$A$1:$AQ$44,COLUMN('Non-energy Multiplier'!X$1),0)</f>
        <v>3973104280107.2725</v>
      </c>
      <c r="Y27" s="136">
        <f>$C27*VLOOKUP($A27,'Non-energy Multiplier'!$A$1:$AQ$44,COLUMN('Non-energy Multiplier'!Y$1),0)</f>
        <v>3868383818605.7505</v>
      </c>
      <c r="Z27" s="136">
        <f>$C27*VLOOKUP($A27,'Non-energy Multiplier'!$A$1:$AQ$44,COLUMN('Non-energy Multiplier'!Z$1),0)</f>
        <v>3763663357104.228</v>
      </c>
      <c r="AA27" s="136">
        <f>$C27*VLOOKUP($A27,'Non-energy Multiplier'!$A$1:$AQ$44,COLUMN('Non-energy Multiplier'!AA$1),0)</f>
        <v>3658942895602.7065</v>
      </c>
      <c r="AB27" s="136">
        <f>$C27*VLOOKUP($A27,'Non-energy Multiplier'!$A$1:$AQ$44,COLUMN('Non-energy Multiplier'!AB$1),0)</f>
        <v>3554222434101.1841</v>
      </c>
      <c r="AC27" s="136">
        <f>$C27*VLOOKUP($A27,'Non-energy Multiplier'!$A$1:$AQ$44,COLUMN('Non-energy Multiplier'!AC$1),0)</f>
        <v>3473362506210.7598</v>
      </c>
      <c r="AD27" s="136">
        <f>$C27*VLOOKUP($A27,'Non-energy Multiplier'!$A$1:$AQ$44,COLUMN('Non-energy Multiplier'!AD$1),0)</f>
        <v>3392502578320.3359</v>
      </c>
      <c r="AE27" s="136">
        <f>$C27*VLOOKUP($A27,'Non-energy Multiplier'!$A$1:$AQ$44,COLUMN('Non-energy Multiplier'!AE$1),0)</f>
        <v>3311642650429.9116</v>
      </c>
      <c r="AF27" s="136">
        <f>$C27*VLOOKUP($A27,'Non-energy Multiplier'!$A$1:$AQ$44,COLUMN('Non-energy Multiplier'!AF$1),0)</f>
        <v>3230782722539.4878</v>
      </c>
      <c r="AG27" s="136">
        <f>$C27*VLOOKUP($A27,'Non-energy Multiplier'!$A$1:$AQ$44,COLUMN('Non-energy Multiplier'!AG$1),0)</f>
        <v>3149922794649.0635</v>
      </c>
      <c r="AH27" s="136">
        <f>$C27*VLOOKUP($A27,'Non-energy Multiplier'!$A$1:$AQ$44,COLUMN('Non-energy Multiplier'!AH$1),0)</f>
        <v>3101287742970.4937</v>
      </c>
      <c r="AI27" s="136">
        <f>$C27*VLOOKUP($A27,'Non-energy Multiplier'!$A$1:$AQ$44,COLUMN('Non-energy Multiplier'!AI$1),0)</f>
        <v>3052652691291.9233</v>
      </c>
      <c r="AJ27" s="136">
        <f>$C27*VLOOKUP($A27,'Non-energy Multiplier'!$A$1:$AQ$44,COLUMN('Non-energy Multiplier'!AJ$1),0)</f>
        <v>3004017639613.3535</v>
      </c>
      <c r="AK27" s="136">
        <f>$C27*VLOOKUP($A27,'Non-energy Multiplier'!$A$1:$AQ$44,COLUMN('Non-energy Multiplier'!AK$1),0)</f>
        <v>2955382587934.7837</v>
      </c>
      <c r="AL27" s="136">
        <f>$C27*VLOOKUP($A27,'Non-energy Multiplier'!$A$1:$AQ$44,COLUMN('Non-energy Multiplier'!AL$1),0)</f>
        <v>2906747536256.2139</v>
      </c>
      <c r="AM27" s="136">
        <f>$C27*VLOOKUP($A27,'Non-energy Multiplier'!$A$1:$AQ$44,COLUMN('Non-energy Multiplier'!AM$1),0)</f>
        <v>2882465332537.1948</v>
      </c>
      <c r="AN27" s="136">
        <f>$C27*VLOOKUP($A27,'Non-energy Multiplier'!$A$1:$AQ$44,COLUMN('Non-energy Multiplier'!AN$1),0)</f>
        <v>2858183128818.1758</v>
      </c>
      <c r="AO27" s="136">
        <f>$C27*VLOOKUP($A27,'Non-energy Multiplier'!$A$1:$AQ$44,COLUMN('Non-energy Multiplier'!AO$1),0)</f>
        <v>2833900925099.1567</v>
      </c>
      <c r="AP27" s="136">
        <f>$C27*VLOOKUP($A27,'Non-energy Multiplier'!$A$1:$AQ$44,COLUMN('Non-energy Multiplier'!AP$1),0)</f>
        <v>2809618721380.1382</v>
      </c>
      <c r="AQ27" s="136">
        <f>$C27*VLOOKUP($A27,'Non-energy Multiplier'!$A$1:$AQ$44,COLUMN('Non-energy Multiplier'!AQ$1),0)</f>
        <v>2785336517661.1187</v>
      </c>
      <c r="AR27" s="136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6">
        <f>'Non-energy Use 2019'!K140</f>
        <v>0</v>
      </c>
      <c r="C28" s="136">
        <f>'Non-energy Use 2020'!K140</f>
        <v>0</v>
      </c>
      <c r="D28" s="136">
        <f>$C28*VLOOKUP($A28,'Non-energy Multiplier'!$A$1:$AQ$44,COLUMN('Non-energy Multiplier'!D$1),0)</f>
        <v>0</v>
      </c>
      <c r="E28" s="136">
        <f>$C28*VLOOKUP($A28,'Non-energy Multiplier'!$A$1:$AQ$44,COLUMN('Non-energy Multiplier'!E$1),0)</f>
        <v>0</v>
      </c>
      <c r="F28" s="136">
        <f>$C28*VLOOKUP($A28,'Non-energy Multiplier'!$A$1:$AQ$44,COLUMN('Non-energy Multiplier'!F$1),0)</f>
        <v>0</v>
      </c>
      <c r="G28" s="136">
        <f>$C28*VLOOKUP($A28,'Non-energy Multiplier'!$A$1:$AQ$44,COLUMN('Non-energy Multiplier'!G$1),0)</f>
        <v>0</v>
      </c>
      <c r="H28" s="136">
        <f>$C28*VLOOKUP($A28,'Non-energy Multiplier'!$A$1:$AQ$44,COLUMN('Non-energy Multiplier'!H$1),0)</f>
        <v>0</v>
      </c>
      <c r="I28" s="136">
        <f>$C28*VLOOKUP($A28,'Non-energy Multiplier'!$A$1:$AQ$44,COLUMN('Non-energy Multiplier'!I$1),0)</f>
        <v>0</v>
      </c>
      <c r="J28" s="136">
        <f>$C28*VLOOKUP($A28,'Non-energy Multiplier'!$A$1:$AQ$44,COLUMN('Non-energy Multiplier'!J$1),0)</f>
        <v>0</v>
      </c>
      <c r="K28" s="136">
        <f>$C28*VLOOKUP($A28,'Non-energy Multiplier'!$A$1:$AQ$44,COLUMN('Non-energy Multiplier'!K$1),0)</f>
        <v>0</v>
      </c>
      <c r="L28" s="136">
        <f>$C28*VLOOKUP($A28,'Non-energy Multiplier'!$A$1:$AQ$44,COLUMN('Non-energy Multiplier'!L$1),0)</f>
        <v>0</v>
      </c>
      <c r="M28" s="136">
        <f>$C28*VLOOKUP($A28,'Non-energy Multiplier'!$A$1:$AQ$44,COLUMN('Non-energy Multiplier'!M$1),0)</f>
        <v>0</v>
      </c>
      <c r="N28" s="136">
        <f>$C28*VLOOKUP($A28,'Non-energy Multiplier'!$A$1:$AQ$44,COLUMN('Non-energy Multiplier'!N$1),0)</f>
        <v>0</v>
      </c>
      <c r="O28" s="136">
        <f>$C28*VLOOKUP($A28,'Non-energy Multiplier'!$A$1:$AQ$44,COLUMN('Non-energy Multiplier'!O$1),0)</f>
        <v>0</v>
      </c>
      <c r="P28" s="136">
        <f>$C28*VLOOKUP($A28,'Non-energy Multiplier'!$A$1:$AQ$44,COLUMN('Non-energy Multiplier'!P$1),0)</f>
        <v>0</v>
      </c>
      <c r="Q28" s="136">
        <f>$C28*VLOOKUP($A28,'Non-energy Multiplier'!$A$1:$AQ$44,COLUMN('Non-energy Multiplier'!Q$1),0)</f>
        <v>0</v>
      </c>
      <c r="R28" s="136">
        <f>$C28*VLOOKUP($A28,'Non-energy Multiplier'!$A$1:$AQ$44,COLUMN('Non-energy Multiplier'!R$1),0)</f>
        <v>0</v>
      </c>
      <c r="S28" s="136">
        <f>$C28*VLOOKUP($A28,'Non-energy Multiplier'!$A$1:$AQ$44,COLUMN('Non-energy Multiplier'!S$1),0)</f>
        <v>0</v>
      </c>
      <c r="T28" s="136">
        <f>$C28*VLOOKUP($A28,'Non-energy Multiplier'!$A$1:$AQ$44,COLUMN('Non-energy Multiplier'!T$1),0)</f>
        <v>0</v>
      </c>
      <c r="U28" s="136">
        <f>$C28*VLOOKUP($A28,'Non-energy Multiplier'!$A$1:$AQ$44,COLUMN('Non-energy Multiplier'!U$1),0)</f>
        <v>0</v>
      </c>
      <c r="V28" s="136">
        <f>$C28*VLOOKUP($A28,'Non-energy Multiplier'!$A$1:$AQ$44,COLUMN('Non-energy Multiplier'!V$1),0)</f>
        <v>0</v>
      </c>
      <c r="W28" s="136">
        <f>$C28*VLOOKUP($A28,'Non-energy Multiplier'!$A$1:$AQ$44,COLUMN('Non-energy Multiplier'!W$1),0)</f>
        <v>0</v>
      </c>
      <c r="X28" s="136">
        <f>$C28*VLOOKUP($A28,'Non-energy Multiplier'!$A$1:$AQ$44,COLUMN('Non-energy Multiplier'!X$1),0)</f>
        <v>0</v>
      </c>
      <c r="Y28" s="136">
        <f>$C28*VLOOKUP($A28,'Non-energy Multiplier'!$A$1:$AQ$44,COLUMN('Non-energy Multiplier'!Y$1),0)</f>
        <v>0</v>
      </c>
      <c r="Z28" s="136">
        <f>$C28*VLOOKUP($A28,'Non-energy Multiplier'!$A$1:$AQ$44,COLUMN('Non-energy Multiplier'!Z$1),0)</f>
        <v>0</v>
      </c>
      <c r="AA28" s="136">
        <f>$C28*VLOOKUP($A28,'Non-energy Multiplier'!$A$1:$AQ$44,COLUMN('Non-energy Multiplier'!AA$1),0)</f>
        <v>0</v>
      </c>
      <c r="AB28" s="136">
        <f>$C28*VLOOKUP($A28,'Non-energy Multiplier'!$A$1:$AQ$44,COLUMN('Non-energy Multiplier'!AB$1),0)</f>
        <v>0</v>
      </c>
      <c r="AC28" s="136">
        <f>$C28*VLOOKUP($A28,'Non-energy Multiplier'!$A$1:$AQ$44,COLUMN('Non-energy Multiplier'!AC$1),0)</f>
        <v>0</v>
      </c>
      <c r="AD28" s="136">
        <f>$C28*VLOOKUP($A28,'Non-energy Multiplier'!$A$1:$AQ$44,COLUMN('Non-energy Multiplier'!AD$1),0)</f>
        <v>0</v>
      </c>
      <c r="AE28" s="136">
        <f>$C28*VLOOKUP($A28,'Non-energy Multiplier'!$A$1:$AQ$44,COLUMN('Non-energy Multiplier'!AE$1),0)</f>
        <v>0</v>
      </c>
      <c r="AF28" s="136">
        <f>$C28*VLOOKUP($A28,'Non-energy Multiplier'!$A$1:$AQ$44,COLUMN('Non-energy Multiplier'!AF$1),0)</f>
        <v>0</v>
      </c>
      <c r="AG28" s="136">
        <f>$C28*VLOOKUP($A28,'Non-energy Multiplier'!$A$1:$AQ$44,COLUMN('Non-energy Multiplier'!AG$1),0)</f>
        <v>0</v>
      </c>
      <c r="AH28" s="136">
        <f>$C28*VLOOKUP($A28,'Non-energy Multiplier'!$A$1:$AQ$44,COLUMN('Non-energy Multiplier'!AH$1),0)</f>
        <v>0</v>
      </c>
      <c r="AI28" s="136">
        <f>$C28*VLOOKUP($A28,'Non-energy Multiplier'!$A$1:$AQ$44,COLUMN('Non-energy Multiplier'!AI$1),0)</f>
        <v>0</v>
      </c>
      <c r="AJ28" s="136">
        <f>$C28*VLOOKUP($A28,'Non-energy Multiplier'!$A$1:$AQ$44,COLUMN('Non-energy Multiplier'!AJ$1),0)</f>
        <v>0</v>
      </c>
      <c r="AK28" s="136">
        <f>$C28*VLOOKUP($A28,'Non-energy Multiplier'!$A$1:$AQ$44,COLUMN('Non-energy Multiplier'!AK$1),0)</f>
        <v>0</v>
      </c>
      <c r="AL28" s="136">
        <f>$C28*VLOOKUP($A28,'Non-energy Multiplier'!$A$1:$AQ$44,COLUMN('Non-energy Multiplier'!AL$1),0)</f>
        <v>0</v>
      </c>
      <c r="AM28" s="136">
        <f>$C28*VLOOKUP($A28,'Non-energy Multiplier'!$A$1:$AQ$44,COLUMN('Non-energy Multiplier'!AM$1),0)</f>
        <v>0</v>
      </c>
      <c r="AN28" s="136">
        <f>$C28*VLOOKUP($A28,'Non-energy Multiplier'!$A$1:$AQ$44,COLUMN('Non-energy Multiplier'!AN$1),0)</f>
        <v>0</v>
      </c>
      <c r="AO28" s="136">
        <f>$C28*VLOOKUP($A28,'Non-energy Multiplier'!$A$1:$AQ$44,COLUMN('Non-energy Multiplier'!AO$1),0)</f>
        <v>0</v>
      </c>
      <c r="AP28" s="136">
        <f>$C28*VLOOKUP($A28,'Non-energy Multiplier'!$A$1:$AQ$44,COLUMN('Non-energy Multiplier'!AP$1),0)</f>
        <v>0</v>
      </c>
      <c r="AQ28" s="136">
        <f>$C28*VLOOKUP($A28,'Non-energy Multiplier'!$A$1:$AQ$44,COLUMN('Non-energy Multiplier'!AQ$1),0)</f>
        <v>0</v>
      </c>
      <c r="AR28" s="136" t="str">
        <f>VLOOKUP($A28,'Sector Match'!$A$1:$B$43,2,0)</f>
        <v>iron and steel 241</v>
      </c>
    </row>
    <row r="29" spans="1:44" x14ac:dyDescent="0.2">
      <c r="A29" s="12" t="s">
        <v>27</v>
      </c>
      <c r="B29" s="136">
        <f>'Non-energy Use 2019'!K141</f>
        <v>0</v>
      </c>
      <c r="C29" s="136">
        <f>'Non-energy Use 2020'!K141</f>
        <v>0</v>
      </c>
      <c r="D29" s="136">
        <f>$C29*VLOOKUP($A29,'Non-energy Multiplier'!$A$1:$AQ$44,COLUMN('Non-energy Multiplier'!D$1),0)</f>
        <v>0</v>
      </c>
      <c r="E29" s="136">
        <f>$C29*VLOOKUP($A29,'Non-energy Multiplier'!$A$1:$AQ$44,COLUMN('Non-energy Multiplier'!E$1),0)</f>
        <v>0</v>
      </c>
      <c r="F29" s="136">
        <f>$C29*VLOOKUP($A29,'Non-energy Multiplier'!$A$1:$AQ$44,COLUMN('Non-energy Multiplier'!F$1),0)</f>
        <v>0</v>
      </c>
      <c r="G29" s="136">
        <f>$C29*VLOOKUP($A29,'Non-energy Multiplier'!$A$1:$AQ$44,COLUMN('Non-energy Multiplier'!G$1),0)</f>
        <v>0</v>
      </c>
      <c r="H29" s="136">
        <f>$C29*VLOOKUP($A29,'Non-energy Multiplier'!$A$1:$AQ$44,COLUMN('Non-energy Multiplier'!H$1),0)</f>
        <v>0</v>
      </c>
      <c r="I29" s="136">
        <f>$C29*VLOOKUP($A29,'Non-energy Multiplier'!$A$1:$AQ$44,COLUMN('Non-energy Multiplier'!I$1),0)</f>
        <v>0</v>
      </c>
      <c r="J29" s="136">
        <f>$C29*VLOOKUP($A29,'Non-energy Multiplier'!$A$1:$AQ$44,COLUMN('Non-energy Multiplier'!J$1),0)</f>
        <v>0</v>
      </c>
      <c r="K29" s="136">
        <f>$C29*VLOOKUP($A29,'Non-energy Multiplier'!$A$1:$AQ$44,COLUMN('Non-energy Multiplier'!K$1),0)</f>
        <v>0</v>
      </c>
      <c r="L29" s="136">
        <f>$C29*VLOOKUP($A29,'Non-energy Multiplier'!$A$1:$AQ$44,COLUMN('Non-energy Multiplier'!L$1),0)</f>
        <v>0</v>
      </c>
      <c r="M29" s="136">
        <f>$C29*VLOOKUP($A29,'Non-energy Multiplier'!$A$1:$AQ$44,COLUMN('Non-energy Multiplier'!M$1),0)</f>
        <v>0</v>
      </c>
      <c r="N29" s="136">
        <f>$C29*VLOOKUP($A29,'Non-energy Multiplier'!$A$1:$AQ$44,COLUMN('Non-energy Multiplier'!N$1),0)</f>
        <v>0</v>
      </c>
      <c r="O29" s="136">
        <f>$C29*VLOOKUP($A29,'Non-energy Multiplier'!$A$1:$AQ$44,COLUMN('Non-energy Multiplier'!O$1),0)</f>
        <v>0</v>
      </c>
      <c r="P29" s="136">
        <f>$C29*VLOOKUP($A29,'Non-energy Multiplier'!$A$1:$AQ$44,COLUMN('Non-energy Multiplier'!P$1),0)</f>
        <v>0</v>
      </c>
      <c r="Q29" s="136">
        <f>$C29*VLOOKUP($A29,'Non-energy Multiplier'!$A$1:$AQ$44,COLUMN('Non-energy Multiplier'!Q$1),0)</f>
        <v>0</v>
      </c>
      <c r="R29" s="136">
        <f>$C29*VLOOKUP($A29,'Non-energy Multiplier'!$A$1:$AQ$44,COLUMN('Non-energy Multiplier'!R$1),0)</f>
        <v>0</v>
      </c>
      <c r="S29" s="136">
        <f>$C29*VLOOKUP($A29,'Non-energy Multiplier'!$A$1:$AQ$44,COLUMN('Non-energy Multiplier'!S$1),0)</f>
        <v>0</v>
      </c>
      <c r="T29" s="136">
        <f>$C29*VLOOKUP($A29,'Non-energy Multiplier'!$A$1:$AQ$44,COLUMN('Non-energy Multiplier'!T$1),0)</f>
        <v>0</v>
      </c>
      <c r="U29" s="136">
        <f>$C29*VLOOKUP($A29,'Non-energy Multiplier'!$A$1:$AQ$44,COLUMN('Non-energy Multiplier'!U$1),0)</f>
        <v>0</v>
      </c>
      <c r="V29" s="136">
        <f>$C29*VLOOKUP($A29,'Non-energy Multiplier'!$A$1:$AQ$44,COLUMN('Non-energy Multiplier'!V$1),0)</f>
        <v>0</v>
      </c>
      <c r="W29" s="136">
        <f>$C29*VLOOKUP($A29,'Non-energy Multiplier'!$A$1:$AQ$44,COLUMN('Non-energy Multiplier'!W$1),0)</f>
        <v>0</v>
      </c>
      <c r="X29" s="136">
        <f>$C29*VLOOKUP($A29,'Non-energy Multiplier'!$A$1:$AQ$44,COLUMN('Non-energy Multiplier'!X$1),0)</f>
        <v>0</v>
      </c>
      <c r="Y29" s="136">
        <f>$C29*VLOOKUP($A29,'Non-energy Multiplier'!$A$1:$AQ$44,COLUMN('Non-energy Multiplier'!Y$1),0)</f>
        <v>0</v>
      </c>
      <c r="Z29" s="136">
        <f>$C29*VLOOKUP($A29,'Non-energy Multiplier'!$A$1:$AQ$44,COLUMN('Non-energy Multiplier'!Z$1),0)</f>
        <v>0</v>
      </c>
      <c r="AA29" s="136">
        <f>$C29*VLOOKUP($A29,'Non-energy Multiplier'!$A$1:$AQ$44,COLUMN('Non-energy Multiplier'!AA$1),0)</f>
        <v>0</v>
      </c>
      <c r="AB29" s="136">
        <f>$C29*VLOOKUP($A29,'Non-energy Multiplier'!$A$1:$AQ$44,COLUMN('Non-energy Multiplier'!AB$1),0)</f>
        <v>0</v>
      </c>
      <c r="AC29" s="136">
        <f>$C29*VLOOKUP($A29,'Non-energy Multiplier'!$A$1:$AQ$44,COLUMN('Non-energy Multiplier'!AC$1),0)</f>
        <v>0</v>
      </c>
      <c r="AD29" s="136">
        <f>$C29*VLOOKUP($A29,'Non-energy Multiplier'!$A$1:$AQ$44,COLUMN('Non-energy Multiplier'!AD$1),0)</f>
        <v>0</v>
      </c>
      <c r="AE29" s="136">
        <f>$C29*VLOOKUP($A29,'Non-energy Multiplier'!$A$1:$AQ$44,COLUMN('Non-energy Multiplier'!AE$1),0)</f>
        <v>0</v>
      </c>
      <c r="AF29" s="136">
        <f>$C29*VLOOKUP($A29,'Non-energy Multiplier'!$A$1:$AQ$44,COLUMN('Non-energy Multiplier'!AF$1),0)</f>
        <v>0</v>
      </c>
      <c r="AG29" s="136">
        <f>$C29*VLOOKUP($A29,'Non-energy Multiplier'!$A$1:$AQ$44,COLUMN('Non-energy Multiplier'!AG$1),0)</f>
        <v>0</v>
      </c>
      <c r="AH29" s="136">
        <f>$C29*VLOOKUP($A29,'Non-energy Multiplier'!$A$1:$AQ$44,COLUMN('Non-energy Multiplier'!AH$1),0)</f>
        <v>0</v>
      </c>
      <c r="AI29" s="136">
        <f>$C29*VLOOKUP($A29,'Non-energy Multiplier'!$A$1:$AQ$44,COLUMN('Non-energy Multiplier'!AI$1),0)</f>
        <v>0</v>
      </c>
      <c r="AJ29" s="136">
        <f>$C29*VLOOKUP($A29,'Non-energy Multiplier'!$A$1:$AQ$44,COLUMN('Non-energy Multiplier'!AJ$1),0)</f>
        <v>0</v>
      </c>
      <c r="AK29" s="136">
        <f>$C29*VLOOKUP($A29,'Non-energy Multiplier'!$A$1:$AQ$44,COLUMN('Non-energy Multiplier'!AK$1),0)</f>
        <v>0</v>
      </c>
      <c r="AL29" s="136">
        <f>$C29*VLOOKUP($A29,'Non-energy Multiplier'!$A$1:$AQ$44,COLUMN('Non-energy Multiplier'!AL$1),0)</f>
        <v>0</v>
      </c>
      <c r="AM29" s="136">
        <f>$C29*VLOOKUP($A29,'Non-energy Multiplier'!$A$1:$AQ$44,COLUMN('Non-energy Multiplier'!AM$1),0)</f>
        <v>0</v>
      </c>
      <c r="AN29" s="136">
        <f>$C29*VLOOKUP($A29,'Non-energy Multiplier'!$A$1:$AQ$44,COLUMN('Non-energy Multiplier'!AN$1),0)</f>
        <v>0</v>
      </c>
      <c r="AO29" s="136">
        <f>$C29*VLOOKUP($A29,'Non-energy Multiplier'!$A$1:$AQ$44,COLUMN('Non-energy Multiplier'!AO$1),0)</f>
        <v>0</v>
      </c>
      <c r="AP29" s="136">
        <f>$C29*VLOOKUP($A29,'Non-energy Multiplier'!$A$1:$AQ$44,COLUMN('Non-energy Multiplier'!AP$1),0)</f>
        <v>0</v>
      </c>
      <c r="AQ29" s="136">
        <f>$C29*VLOOKUP($A29,'Non-energy Multiplier'!$A$1:$AQ$44,COLUMN('Non-energy Multiplier'!AQ$1),0)</f>
        <v>0</v>
      </c>
      <c r="AR29" s="136" t="str">
        <f>VLOOKUP($A29,'Sector Match'!$A$1:$B$43,2,0)</f>
        <v>other metals 242</v>
      </c>
    </row>
    <row r="30" spans="1:44" x14ac:dyDescent="0.2">
      <c r="A30" s="12" t="s">
        <v>28</v>
      </c>
      <c r="B30" s="136">
        <f>'Non-energy Use 2019'!K142</f>
        <v>0</v>
      </c>
      <c r="C30" s="136">
        <f>'Non-energy Use 2020'!K142</f>
        <v>0</v>
      </c>
      <c r="D30" s="136">
        <f>$C30*VLOOKUP($A30,'Non-energy Multiplier'!$A$1:$AQ$44,COLUMN('Non-energy Multiplier'!D$1),0)</f>
        <v>0</v>
      </c>
      <c r="E30" s="136">
        <f>$C30*VLOOKUP($A30,'Non-energy Multiplier'!$A$1:$AQ$44,COLUMN('Non-energy Multiplier'!E$1),0)</f>
        <v>0</v>
      </c>
      <c r="F30" s="136">
        <f>$C30*VLOOKUP($A30,'Non-energy Multiplier'!$A$1:$AQ$44,COLUMN('Non-energy Multiplier'!F$1),0)</f>
        <v>0</v>
      </c>
      <c r="G30" s="136">
        <f>$C30*VLOOKUP($A30,'Non-energy Multiplier'!$A$1:$AQ$44,COLUMN('Non-energy Multiplier'!G$1),0)</f>
        <v>0</v>
      </c>
      <c r="H30" s="136">
        <f>$C30*VLOOKUP($A30,'Non-energy Multiplier'!$A$1:$AQ$44,COLUMN('Non-energy Multiplier'!H$1),0)</f>
        <v>0</v>
      </c>
      <c r="I30" s="136">
        <f>$C30*VLOOKUP($A30,'Non-energy Multiplier'!$A$1:$AQ$44,COLUMN('Non-energy Multiplier'!I$1),0)</f>
        <v>0</v>
      </c>
      <c r="J30" s="136">
        <f>$C30*VLOOKUP($A30,'Non-energy Multiplier'!$A$1:$AQ$44,COLUMN('Non-energy Multiplier'!J$1),0)</f>
        <v>0</v>
      </c>
      <c r="K30" s="136">
        <f>$C30*VLOOKUP($A30,'Non-energy Multiplier'!$A$1:$AQ$44,COLUMN('Non-energy Multiplier'!K$1),0)</f>
        <v>0</v>
      </c>
      <c r="L30" s="136">
        <f>$C30*VLOOKUP($A30,'Non-energy Multiplier'!$A$1:$AQ$44,COLUMN('Non-energy Multiplier'!L$1),0)</f>
        <v>0</v>
      </c>
      <c r="M30" s="136">
        <f>$C30*VLOOKUP($A30,'Non-energy Multiplier'!$A$1:$AQ$44,COLUMN('Non-energy Multiplier'!M$1),0)</f>
        <v>0</v>
      </c>
      <c r="N30" s="136">
        <f>$C30*VLOOKUP($A30,'Non-energy Multiplier'!$A$1:$AQ$44,COLUMN('Non-energy Multiplier'!N$1),0)</f>
        <v>0</v>
      </c>
      <c r="O30" s="136">
        <f>$C30*VLOOKUP($A30,'Non-energy Multiplier'!$A$1:$AQ$44,COLUMN('Non-energy Multiplier'!O$1),0)</f>
        <v>0</v>
      </c>
      <c r="P30" s="136">
        <f>$C30*VLOOKUP($A30,'Non-energy Multiplier'!$A$1:$AQ$44,COLUMN('Non-energy Multiplier'!P$1),0)</f>
        <v>0</v>
      </c>
      <c r="Q30" s="136">
        <f>$C30*VLOOKUP($A30,'Non-energy Multiplier'!$A$1:$AQ$44,COLUMN('Non-energy Multiplier'!Q$1),0)</f>
        <v>0</v>
      </c>
      <c r="R30" s="136">
        <f>$C30*VLOOKUP($A30,'Non-energy Multiplier'!$A$1:$AQ$44,COLUMN('Non-energy Multiplier'!R$1),0)</f>
        <v>0</v>
      </c>
      <c r="S30" s="136">
        <f>$C30*VLOOKUP($A30,'Non-energy Multiplier'!$A$1:$AQ$44,COLUMN('Non-energy Multiplier'!S$1),0)</f>
        <v>0</v>
      </c>
      <c r="T30" s="136">
        <f>$C30*VLOOKUP($A30,'Non-energy Multiplier'!$A$1:$AQ$44,COLUMN('Non-energy Multiplier'!T$1),0)</f>
        <v>0</v>
      </c>
      <c r="U30" s="136">
        <f>$C30*VLOOKUP($A30,'Non-energy Multiplier'!$A$1:$AQ$44,COLUMN('Non-energy Multiplier'!U$1),0)</f>
        <v>0</v>
      </c>
      <c r="V30" s="136">
        <f>$C30*VLOOKUP($A30,'Non-energy Multiplier'!$A$1:$AQ$44,COLUMN('Non-energy Multiplier'!V$1),0)</f>
        <v>0</v>
      </c>
      <c r="W30" s="136">
        <f>$C30*VLOOKUP($A30,'Non-energy Multiplier'!$A$1:$AQ$44,COLUMN('Non-energy Multiplier'!W$1),0)</f>
        <v>0</v>
      </c>
      <c r="X30" s="136">
        <f>$C30*VLOOKUP($A30,'Non-energy Multiplier'!$A$1:$AQ$44,COLUMN('Non-energy Multiplier'!X$1),0)</f>
        <v>0</v>
      </c>
      <c r="Y30" s="136">
        <f>$C30*VLOOKUP($A30,'Non-energy Multiplier'!$A$1:$AQ$44,COLUMN('Non-energy Multiplier'!Y$1),0)</f>
        <v>0</v>
      </c>
      <c r="Z30" s="136">
        <f>$C30*VLOOKUP($A30,'Non-energy Multiplier'!$A$1:$AQ$44,COLUMN('Non-energy Multiplier'!Z$1),0)</f>
        <v>0</v>
      </c>
      <c r="AA30" s="136">
        <f>$C30*VLOOKUP($A30,'Non-energy Multiplier'!$A$1:$AQ$44,COLUMN('Non-energy Multiplier'!AA$1),0)</f>
        <v>0</v>
      </c>
      <c r="AB30" s="136">
        <f>$C30*VLOOKUP($A30,'Non-energy Multiplier'!$A$1:$AQ$44,COLUMN('Non-energy Multiplier'!AB$1),0)</f>
        <v>0</v>
      </c>
      <c r="AC30" s="136">
        <f>$C30*VLOOKUP($A30,'Non-energy Multiplier'!$A$1:$AQ$44,COLUMN('Non-energy Multiplier'!AC$1),0)</f>
        <v>0</v>
      </c>
      <c r="AD30" s="136">
        <f>$C30*VLOOKUP($A30,'Non-energy Multiplier'!$A$1:$AQ$44,COLUMN('Non-energy Multiplier'!AD$1),0)</f>
        <v>0</v>
      </c>
      <c r="AE30" s="136">
        <f>$C30*VLOOKUP($A30,'Non-energy Multiplier'!$A$1:$AQ$44,COLUMN('Non-energy Multiplier'!AE$1),0)</f>
        <v>0</v>
      </c>
      <c r="AF30" s="136">
        <f>$C30*VLOOKUP($A30,'Non-energy Multiplier'!$A$1:$AQ$44,COLUMN('Non-energy Multiplier'!AF$1),0)</f>
        <v>0</v>
      </c>
      <c r="AG30" s="136">
        <f>$C30*VLOOKUP($A30,'Non-energy Multiplier'!$A$1:$AQ$44,COLUMN('Non-energy Multiplier'!AG$1),0)</f>
        <v>0</v>
      </c>
      <c r="AH30" s="136">
        <f>$C30*VLOOKUP($A30,'Non-energy Multiplier'!$A$1:$AQ$44,COLUMN('Non-energy Multiplier'!AH$1),0)</f>
        <v>0</v>
      </c>
      <c r="AI30" s="136">
        <f>$C30*VLOOKUP($A30,'Non-energy Multiplier'!$A$1:$AQ$44,COLUMN('Non-energy Multiplier'!AI$1),0)</f>
        <v>0</v>
      </c>
      <c r="AJ30" s="136">
        <f>$C30*VLOOKUP($A30,'Non-energy Multiplier'!$A$1:$AQ$44,COLUMN('Non-energy Multiplier'!AJ$1),0)</f>
        <v>0</v>
      </c>
      <c r="AK30" s="136">
        <f>$C30*VLOOKUP($A30,'Non-energy Multiplier'!$A$1:$AQ$44,COLUMN('Non-energy Multiplier'!AK$1),0)</f>
        <v>0</v>
      </c>
      <c r="AL30" s="136">
        <f>$C30*VLOOKUP($A30,'Non-energy Multiplier'!$A$1:$AQ$44,COLUMN('Non-energy Multiplier'!AL$1),0)</f>
        <v>0</v>
      </c>
      <c r="AM30" s="136">
        <f>$C30*VLOOKUP($A30,'Non-energy Multiplier'!$A$1:$AQ$44,COLUMN('Non-energy Multiplier'!AM$1),0)</f>
        <v>0</v>
      </c>
      <c r="AN30" s="136">
        <f>$C30*VLOOKUP($A30,'Non-energy Multiplier'!$A$1:$AQ$44,COLUMN('Non-energy Multiplier'!AN$1),0)</f>
        <v>0</v>
      </c>
      <c r="AO30" s="136">
        <f>$C30*VLOOKUP($A30,'Non-energy Multiplier'!$A$1:$AQ$44,COLUMN('Non-energy Multiplier'!AO$1),0)</f>
        <v>0</v>
      </c>
      <c r="AP30" s="136">
        <f>$C30*VLOOKUP($A30,'Non-energy Multiplier'!$A$1:$AQ$44,COLUMN('Non-energy Multiplier'!AP$1),0)</f>
        <v>0</v>
      </c>
      <c r="AQ30" s="136">
        <f>$C30*VLOOKUP($A30,'Non-energy Multiplier'!$A$1:$AQ$44,COLUMN('Non-energy Multiplier'!AQ$1),0)</f>
        <v>0</v>
      </c>
      <c r="AR30" s="136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6">
        <f>'Non-energy Use 2019'!K143</f>
        <v>0</v>
      </c>
      <c r="C31" s="136">
        <f>'Non-energy Use 2020'!K143</f>
        <v>0</v>
      </c>
      <c r="D31" s="136">
        <f>$C31*VLOOKUP($A31,'Non-energy Multiplier'!$A$1:$AQ$44,COLUMN('Non-energy Multiplier'!D$1),0)</f>
        <v>0</v>
      </c>
      <c r="E31" s="136">
        <f>$C31*VLOOKUP($A31,'Non-energy Multiplier'!$A$1:$AQ$44,COLUMN('Non-energy Multiplier'!E$1),0)</f>
        <v>0</v>
      </c>
      <c r="F31" s="136">
        <f>$C31*VLOOKUP($A31,'Non-energy Multiplier'!$A$1:$AQ$44,COLUMN('Non-energy Multiplier'!F$1),0)</f>
        <v>0</v>
      </c>
      <c r="G31" s="136">
        <f>$C31*VLOOKUP($A31,'Non-energy Multiplier'!$A$1:$AQ$44,COLUMN('Non-energy Multiplier'!G$1),0)</f>
        <v>0</v>
      </c>
      <c r="H31" s="136">
        <f>$C31*VLOOKUP($A31,'Non-energy Multiplier'!$A$1:$AQ$44,COLUMN('Non-energy Multiplier'!H$1),0)</f>
        <v>0</v>
      </c>
      <c r="I31" s="136">
        <f>$C31*VLOOKUP($A31,'Non-energy Multiplier'!$A$1:$AQ$44,COLUMN('Non-energy Multiplier'!I$1),0)</f>
        <v>0</v>
      </c>
      <c r="J31" s="136">
        <f>$C31*VLOOKUP($A31,'Non-energy Multiplier'!$A$1:$AQ$44,COLUMN('Non-energy Multiplier'!J$1),0)</f>
        <v>0</v>
      </c>
      <c r="K31" s="136">
        <f>$C31*VLOOKUP($A31,'Non-energy Multiplier'!$A$1:$AQ$44,COLUMN('Non-energy Multiplier'!K$1),0)</f>
        <v>0</v>
      </c>
      <c r="L31" s="136">
        <f>$C31*VLOOKUP($A31,'Non-energy Multiplier'!$A$1:$AQ$44,COLUMN('Non-energy Multiplier'!L$1),0)</f>
        <v>0</v>
      </c>
      <c r="M31" s="136">
        <f>$C31*VLOOKUP($A31,'Non-energy Multiplier'!$A$1:$AQ$44,COLUMN('Non-energy Multiplier'!M$1),0)</f>
        <v>0</v>
      </c>
      <c r="N31" s="136">
        <f>$C31*VLOOKUP($A31,'Non-energy Multiplier'!$A$1:$AQ$44,COLUMN('Non-energy Multiplier'!N$1),0)</f>
        <v>0</v>
      </c>
      <c r="O31" s="136">
        <f>$C31*VLOOKUP($A31,'Non-energy Multiplier'!$A$1:$AQ$44,COLUMN('Non-energy Multiplier'!O$1),0)</f>
        <v>0</v>
      </c>
      <c r="P31" s="136">
        <f>$C31*VLOOKUP($A31,'Non-energy Multiplier'!$A$1:$AQ$44,COLUMN('Non-energy Multiplier'!P$1),0)</f>
        <v>0</v>
      </c>
      <c r="Q31" s="136">
        <f>$C31*VLOOKUP($A31,'Non-energy Multiplier'!$A$1:$AQ$44,COLUMN('Non-energy Multiplier'!Q$1),0)</f>
        <v>0</v>
      </c>
      <c r="R31" s="136">
        <f>$C31*VLOOKUP($A31,'Non-energy Multiplier'!$A$1:$AQ$44,COLUMN('Non-energy Multiplier'!R$1),0)</f>
        <v>0</v>
      </c>
      <c r="S31" s="136">
        <f>$C31*VLOOKUP($A31,'Non-energy Multiplier'!$A$1:$AQ$44,COLUMN('Non-energy Multiplier'!S$1),0)</f>
        <v>0</v>
      </c>
      <c r="T31" s="136">
        <f>$C31*VLOOKUP($A31,'Non-energy Multiplier'!$A$1:$AQ$44,COLUMN('Non-energy Multiplier'!T$1),0)</f>
        <v>0</v>
      </c>
      <c r="U31" s="136">
        <f>$C31*VLOOKUP($A31,'Non-energy Multiplier'!$A$1:$AQ$44,COLUMN('Non-energy Multiplier'!U$1),0)</f>
        <v>0</v>
      </c>
      <c r="V31" s="136">
        <f>$C31*VLOOKUP($A31,'Non-energy Multiplier'!$A$1:$AQ$44,COLUMN('Non-energy Multiplier'!V$1),0)</f>
        <v>0</v>
      </c>
      <c r="W31" s="136">
        <f>$C31*VLOOKUP($A31,'Non-energy Multiplier'!$A$1:$AQ$44,COLUMN('Non-energy Multiplier'!W$1),0)</f>
        <v>0</v>
      </c>
      <c r="X31" s="136">
        <f>$C31*VLOOKUP($A31,'Non-energy Multiplier'!$A$1:$AQ$44,COLUMN('Non-energy Multiplier'!X$1),0)</f>
        <v>0</v>
      </c>
      <c r="Y31" s="136">
        <f>$C31*VLOOKUP($A31,'Non-energy Multiplier'!$A$1:$AQ$44,COLUMN('Non-energy Multiplier'!Y$1),0)</f>
        <v>0</v>
      </c>
      <c r="Z31" s="136">
        <f>$C31*VLOOKUP($A31,'Non-energy Multiplier'!$A$1:$AQ$44,COLUMN('Non-energy Multiplier'!Z$1),0)</f>
        <v>0</v>
      </c>
      <c r="AA31" s="136">
        <f>$C31*VLOOKUP($A31,'Non-energy Multiplier'!$A$1:$AQ$44,COLUMN('Non-energy Multiplier'!AA$1),0)</f>
        <v>0</v>
      </c>
      <c r="AB31" s="136">
        <f>$C31*VLOOKUP($A31,'Non-energy Multiplier'!$A$1:$AQ$44,COLUMN('Non-energy Multiplier'!AB$1),0)</f>
        <v>0</v>
      </c>
      <c r="AC31" s="136">
        <f>$C31*VLOOKUP($A31,'Non-energy Multiplier'!$A$1:$AQ$44,COLUMN('Non-energy Multiplier'!AC$1),0)</f>
        <v>0</v>
      </c>
      <c r="AD31" s="136">
        <f>$C31*VLOOKUP($A31,'Non-energy Multiplier'!$A$1:$AQ$44,COLUMN('Non-energy Multiplier'!AD$1),0)</f>
        <v>0</v>
      </c>
      <c r="AE31" s="136">
        <f>$C31*VLOOKUP($A31,'Non-energy Multiplier'!$A$1:$AQ$44,COLUMN('Non-energy Multiplier'!AE$1),0)</f>
        <v>0</v>
      </c>
      <c r="AF31" s="136">
        <f>$C31*VLOOKUP($A31,'Non-energy Multiplier'!$A$1:$AQ$44,COLUMN('Non-energy Multiplier'!AF$1),0)</f>
        <v>0</v>
      </c>
      <c r="AG31" s="136">
        <f>$C31*VLOOKUP($A31,'Non-energy Multiplier'!$A$1:$AQ$44,COLUMN('Non-energy Multiplier'!AG$1),0)</f>
        <v>0</v>
      </c>
      <c r="AH31" s="136">
        <f>$C31*VLOOKUP($A31,'Non-energy Multiplier'!$A$1:$AQ$44,COLUMN('Non-energy Multiplier'!AH$1),0)</f>
        <v>0</v>
      </c>
      <c r="AI31" s="136">
        <f>$C31*VLOOKUP($A31,'Non-energy Multiplier'!$A$1:$AQ$44,COLUMN('Non-energy Multiplier'!AI$1),0)</f>
        <v>0</v>
      </c>
      <c r="AJ31" s="136">
        <f>$C31*VLOOKUP($A31,'Non-energy Multiplier'!$A$1:$AQ$44,COLUMN('Non-energy Multiplier'!AJ$1),0)</f>
        <v>0</v>
      </c>
      <c r="AK31" s="136">
        <f>$C31*VLOOKUP($A31,'Non-energy Multiplier'!$A$1:$AQ$44,COLUMN('Non-energy Multiplier'!AK$1),0)</f>
        <v>0</v>
      </c>
      <c r="AL31" s="136">
        <f>$C31*VLOOKUP($A31,'Non-energy Multiplier'!$A$1:$AQ$44,COLUMN('Non-energy Multiplier'!AL$1),0)</f>
        <v>0</v>
      </c>
      <c r="AM31" s="136">
        <f>$C31*VLOOKUP($A31,'Non-energy Multiplier'!$A$1:$AQ$44,COLUMN('Non-energy Multiplier'!AM$1),0)</f>
        <v>0</v>
      </c>
      <c r="AN31" s="136">
        <f>$C31*VLOOKUP($A31,'Non-energy Multiplier'!$A$1:$AQ$44,COLUMN('Non-energy Multiplier'!AN$1),0)</f>
        <v>0</v>
      </c>
      <c r="AO31" s="136">
        <f>$C31*VLOOKUP($A31,'Non-energy Multiplier'!$A$1:$AQ$44,COLUMN('Non-energy Multiplier'!AO$1),0)</f>
        <v>0</v>
      </c>
      <c r="AP31" s="136">
        <f>$C31*VLOOKUP($A31,'Non-energy Multiplier'!$A$1:$AQ$44,COLUMN('Non-energy Multiplier'!AP$1),0)</f>
        <v>0</v>
      </c>
      <c r="AQ31" s="136">
        <f>$C31*VLOOKUP($A31,'Non-energy Multiplier'!$A$1:$AQ$44,COLUMN('Non-energy Multiplier'!AQ$1),0)</f>
        <v>0</v>
      </c>
      <c r="AR31" s="136" t="str">
        <f>VLOOKUP($A31,'Sector Match'!$A$1:$B$43,2,0)</f>
        <v>other manufacturing 31T33</v>
      </c>
    </row>
    <row r="32" spans="1:44" x14ac:dyDescent="0.2">
      <c r="A32" s="12" t="s">
        <v>30</v>
      </c>
      <c r="B32" s="136">
        <f>'Non-energy Use 2019'!K144</f>
        <v>0</v>
      </c>
      <c r="C32" s="136">
        <f>'Non-energy Use 2020'!K144</f>
        <v>0</v>
      </c>
      <c r="D32" s="136">
        <f>$C32*VLOOKUP($A32,'Non-energy Multiplier'!$A$1:$AQ$44,COLUMN('Non-energy Multiplier'!D$1),0)</f>
        <v>0</v>
      </c>
      <c r="E32" s="136">
        <f>$C32*VLOOKUP($A32,'Non-energy Multiplier'!$A$1:$AQ$44,COLUMN('Non-energy Multiplier'!E$1),0)</f>
        <v>0</v>
      </c>
      <c r="F32" s="136">
        <f>$C32*VLOOKUP($A32,'Non-energy Multiplier'!$A$1:$AQ$44,COLUMN('Non-energy Multiplier'!F$1),0)</f>
        <v>0</v>
      </c>
      <c r="G32" s="136">
        <f>$C32*VLOOKUP($A32,'Non-energy Multiplier'!$A$1:$AQ$44,COLUMN('Non-energy Multiplier'!G$1),0)</f>
        <v>0</v>
      </c>
      <c r="H32" s="136">
        <f>$C32*VLOOKUP($A32,'Non-energy Multiplier'!$A$1:$AQ$44,COLUMN('Non-energy Multiplier'!H$1),0)</f>
        <v>0</v>
      </c>
      <c r="I32" s="136">
        <f>$C32*VLOOKUP($A32,'Non-energy Multiplier'!$A$1:$AQ$44,COLUMN('Non-energy Multiplier'!I$1),0)</f>
        <v>0</v>
      </c>
      <c r="J32" s="136">
        <f>$C32*VLOOKUP($A32,'Non-energy Multiplier'!$A$1:$AQ$44,COLUMN('Non-energy Multiplier'!J$1),0)</f>
        <v>0</v>
      </c>
      <c r="K32" s="136">
        <f>$C32*VLOOKUP($A32,'Non-energy Multiplier'!$A$1:$AQ$44,COLUMN('Non-energy Multiplier'!K$1),0)</f>
        <v>0</v>
      </c>
      <c r="L32" s="136">
        <f>$C32*VLOOKUP($A32,'Non-energy Multiplier'!$A$1:$AQ$44,COLUMN('Non-energy Multiplier'!L$1),0)</f>
        <v>0</v>
      </c>
      <c r="M32" s="136">
        <f>$C32*VLOOKUP($A32,'Non-energy Multiplier'!$A$1:$AQ$44,COLUMN('Non-energy Multiplier'!M$1),0)</f>
        <v>0</v>
      </c>
      <c r="N32" s="136">
        <f>$C32*VLOOKUP($A32,'Non-energy Multiplier'!$A$1:$AQ$44,COLUMN('Non-energy Multiplier'!N$1),0)</f>
        <v>0</v>
      </c>
      <c r="O32" s="136">
        <f>$C32*VLOOKUP($A32,'Non-energy Multiplier'!$A$1:$AQ$44,COLUMN('Non-energy Multiplier'!O$1),0)</f>
        <v>0</v>
      </c>
      <c r="P32" s="136">
        <f>$C32*VLOOKUP($A32,'Non-energy Multiplier'!$A$1:$AQ$44,COLUMN('Non-energy Multiplier'!P$1),0)</f>
        <v>0</v>
      </c>
      <c r="Q32" s="136">
        <f>$C32*VLOOKUP($A32,'Non-energy Multiplier'!$A$1:$AQ$44,COLUMN('Non-energy Multiplier'!Q$1),0)</f>
        <v>0</v>
      </c>
      <c r="R32" s="136">
        <f>$C32*VLOOKUP($A32,'Non-energy Multiplier'!$A$1:$AQ$44,COLUMN('Non-energy Multiplier'!R$1),0)</f>
        <v>0</v>
      </c>
      <c r="S32" s="136">
        <f>$C32*VLOOKUP($A32,'Non-energy Multiplier'!$A$1:$AQ$44,COLUMN('Non-energy Multiplier'!S$1),0)</f>
        <v>0</v>
      </c>
      <c r="T32" s="136">
        <f>$C32*VLOOKUP($A32,'Non-energy Multiplier'!$A$1:$AQ$44,COLUMN('Non-energy Multiplier'!T$1),0)</f>
        <v>0</v>
      </c>
      <c r="U32" s="136">
        <f>$C32*VLOOKUP($A32,'Non-energy Multiplier'!$A$1:$AQ$44,COLUMN('Non-energy Multiplier'!U$1),0)</f>
        <v>0</v>
      </c>
      <c r="V32" s="136">
        <f>$C32*VLOOKUP($A32,'Non-energy Multiplier'!$A$1:$AQ$44,COLUMN('Non-energy Multiplier'!V$1),0)</f>
        <v>0</v>
      </c>
      <c r="W32" s="136">
        <f>$C32*VLOOKUP($A32,'Non-energy Multiplier'!$A$1:$AQ$44,COLUMN('Non-energy Multiplier'!W$1),0)</f>
        <v>0</v>
      </c>
      <c r="X32" s="136">
        <f>$C32*VLOOKUP($A32,'Non-energy Multiplier'!$A$1:$AQ$44,COLUMN('Non-energy Multiplier'!X$1),0)</f>
        <v>0</v>
      </c>
      <c r="Y32" s="136">
        <f>$C32*VLOOKUP($A32,'Non-energy Multiplier'!$A$1:$AQ$44,COLUMN('Non-energy Multiplier'!Y$1),0)</f>
        <v>0</v>
      </c>
      <c r="Z32" s="136">
        <f>$C32*VLOOKUP($A32,'Non-energy Multiplier'!$A$1:$AQ$44,COLUMN('Non-energy Multiplier'!Z$1),0)</f>
        <v>0</v>
      </c>
      <c r="AA32" s="136">
        <f>$C32*VLOOKUP($A32,'Non-energy Multiplier'!$A$1:$AQ$44,COLUMN('Non-energy Multiplier'!AA$1),0)</f>
        <v>0</v>
      </c>
      <c r="AB32" s="136">
        <f>$C32*VLOOKUP($A32,'Non-energy Multiplier'!$A$1:$AQ$44,COLUMN('Non-energy Multiplier'!AB$1),0)</f>
        <v>0</v>
      </c>
      <c r="AC32" s="136">
        <f>$C32*VLOOKUP($A32,'Non-energy Multiplier'!$A$1:$AQ$44,COLUMN('Non-energy Multiplier'!AC$1),0)</f>
        <v>0</v>
      </c>
      <c r="AD32" s="136">
        <f>$C32*VLOOKUP($A32,'Non-energy Multiplier'!$A$1:$AQ$44,COLUMN('Non-energy Multiplier'!AD$1),0)</f>
        <v>0</v>
      </c>
      <c r="AE32" s="136">
        <f>$C32*VLOOKUP($A32,'Non-energy Multiplier'!$A$1:$AQ$44,COLUMN('Non-energy Multiplier'!AE$1),0)</f>
        <v>0</v>
      </c>
      <c r="AF32" s="136">
        <f>$C32*VLOOKUP($A32,'Non-energy Multiplier'!$A$1:$AQ$44,COLUMN('Non-energy Multiplier'!AF$1),0)</f>
        <v>0</v>
      </c>
      <c r="AG32" s="136">
        <f>$C32*VLOOKUP($A32,'Non-energy Multiplier'!$A$1:$AQ$44,COLUMN('Non-energy Multiplier'!AG$1),0)</f>
        <v>0</v>
      </c>
      <c r="AH32" s="136">
        <f>$C32*VLOOKUP($A32,'Non-energy Multiplier'!$A$1:$AQ$44,COLUMN('Non-energy Multiplier'!AH$1),0)</f>
        <v>0</v>
      </c>
      <c r="AI32" s="136">
        <f>$C32*VLOOKUP($A32,'Non-energy Multiplier'!$A$1:$AQ$44,COLUMN('Non-energy Multiplier'!AI$1),0)</f>
        <v>0</v>
      </c>
      <c r="AJ32" s="136">
        <f>$C32*VLOOKUP($A32,'Non-energy Multiplier'!$A$1:$AQ$44,COLUMN('Non-energy Multiplier'!AJ$1),0)</f>
        <v>0</v>
      </c>
      <c r="AK32" s="136">
        <f>$C32*VLOOKUP($A32,'Non-energy Multiplier'!$A$1:$AQ$44,COLUMN('Non-energy Multiplier'!AK$1),0)</f>
        <v>0</v>
      </c>
      <c r="AL32" s="136">
        <f>$C32*VLOOKUP($A32,'Non-energy Multiplier'!$A$1:$AQ$44,COLUMN('Non-energy Multiplier'!AL$1),0)</f>
        <v>0</v>
      </c>
      <c r="AM32" s="136">
        <f>$C32*VLOOKUP($A32,'Non-energy Multiplier'!$A$1:$AQ$44,COLUMN('Non-energy Multiplier'!AM$1),0)</f>
        <v>0</v>
      </c>
      <c r="AN32" s="136">
        <f>$C32*VLOOKUP($A32,'Non-energy Multiplier'!$A$1:$AQ$44,COLUMN('Non-energy Multiplier'!AN$1),0)</f>
        <v>0</v>
      </c>
      <c r="AO32" s="136">
        <f>$C32*VLOOKUP($A32,'Non-energy Multiplier'!$A$1:$AQ$44,COLUMN('Non-energy Multiplier'!AO$1),0)</f>
        <v>0</v>
      </c>
      <c r="AP32" s="136">
        <f>$C32*VLOOKUP($A32,'Non-energy Multiplier'!$A$1:$AQ$44,COLUMN('Non-energy Multiplier'!AP$1),0)</f>
        <v>0</v>
      </c>
      <c r="AQ32" s="136">
        <f>$C32*VLOOKUP($A32,'Non-energy Multiplier'!$A$1:$AQ$44,COLUMN('Non-energy Multiplier'!AQ$1),0)</f>
        <v>0</v>
      </c>
      <c r="AR32" s="136" t="str">
        <f>VLOOKUP($A32,'Sector Match'!$A$1:$B$43,2,0)</f>
        <v>glass and glass products 231</v>
      </c>
    </row>
    <row r="33" spans="1:44" x14ac:dyDescent="0.2">
      <c r="A33" s="12" t="s">
        <v>31</v>
      </c>
      <c r="B33" s="136">
        <f>'Non-energy Use 2019'!K145</f>
        <v>0</v>
      </c>
      <c r="C33" s="136">
        <f>'Non-energy Use 2020'!K145</f>
        <v>0</v>
      </c>
      <c r="D33" s="136">
        <f>$C33*VLOOKUP($A33,'Non-energy Multiplier'!$A$1:$AQ$44,COLUMN('Non-energy Multiplier'!D$1),0)</f>
        <v>0</v>
      </c>
      <c r="E33" s="136">
        <f>$C33*VLOOKUP($A33,'Non-energy Multiplier'!$A$1:$AQ$44,COLUMN('Non-energy Multiplier'!E$1),0)</f>
        <v>0</v>
      </c>
      <c r="F33" s="136">
        <f>$C33*VLOOKUP($A33,'Non-energy Multiplier'!$A$1:$AQ$44,COLUMN('Non-energy Multiplier'!F$1),0)</f>
        <v>0</v>
      </c>
      <c r="G33" s="136">
        <f>$C33*VLOOKUP($A33,'Non-energy Multiplier'!$A$1:$AQ$44,COLUMN('Non-energy Multiplier'!G$1),0)</f>
        <v>0</v>
      </c>
      <c r="H33" s="136">
        <f>$C33*VLOOKUP($A33,'Non-energy Multiplier'!$A$1:$AQ$44,COLUMN('Non-energy Multiplier'!H$1),0)</f>
        <v>0</v>
      </c>
      <c r="I33" s="136">
        <f>$C33*VLOOKUP($A33,'Non-energy Multiplier'!$A$1:$AQ$44,COLUMN('Non-energy Multiplier'!I$1),0)</f>
        <v>0</v>
      </c>
      <c r="J33" s="136">
        <f>$C33*VLOOKUP($A33,'Non-energy Multiplier'!$A$1:$AQ$44,COLUMN('Non-energy Multiplier'!J$1),0)</f>
        <v>0</v>
      </c>
      <c r="K33" s="136">
        <f>$C33*VLOOKUP($A33,'Non-energy Multiplier'!$A$1:$AQ$44,COLUMN('Non-energy Multiplier'!K$1),0)</f>
        <v>0</v>
      </c>
      <c r="L33" s="136">
        <f>$C33*VLOOKUP($A33,'Non-energy Multiplier'!$A$1:$AQ$44,COLUMN('Non-energy Multiplier'!L$1),0)</f>
        <v>0</v>
      </c>
      <c r="M33" s="136">
        <f>$C33*VLOOKUP($A33,'Non-energy Multiplier'!$A$1:$AQ$44,COLUMN('Non-energy Multiplier'!M$1),0)</f>
        <v>0</v>
      </c>
      <c r="N33" s="136">
        <f>$C33*VLOOKUP($A33,'Non-energy Multiplier'!$A$1:$AQ$44,COLUMN('Non-energy Multiplier'!N$1),0)</f>
        <v>0</v>
      </c>
      <c r="O33" s="136">
        <f>$C33*VLOOKUP($A33,'Non-energy Multiplier'!$A$1:$AQ$44,COLUMN('Non-energy Multiplier'!O$1),0)</f>
        <v>0</v>
      </c>
      <c r="P33" s="136">
        <f>$C33*VLOOKUP($A33,'Non-energy Multiplier'!$A$1:$AQ$44,COLUMN('Non-energy Multiplier'!P$1),0)</f>
        <v>0</v>
      </c>
      <c r="Q33" s="136">
        <f>$C33*VLOOKUP($A33,'Non-energy Multiplier'!$A$1:$AQ$44,COLUMN('Non-energy Multiplier'!Q$1),0)</f>
        <v>0</v>
      </c>
      <c r="R33" s="136">
        <f>$C33*VLOOKUP($A33,'Non-energy Multiplier'!$A$1:$AQ$44,COLUMN('Non-energy Multiplier'!R$1),0)</f>
        <v>0</v>
      </c>
      <c r="S33" s="136">
        <f>$C33*VLOOKUP($A33,'Non-energy Multiplier'!$A$1:$AQ$44,COLUMN('Non-energy Multiplier'!S$1),0)</f>
        <v>0</v>
      </c>
      <c r="T33" s="136">
        <f>$C33*VLOOKUP($A33,'Non-energy Multiplier'!$A$1:$AQ$44,COLUMN('Non-energy Multiplier'!T$1),0)</f>
        <v>0</v>
      </c>
      <c r="U33" s="136">
        <f>$C33*VLOOKUP($A33,'Non-energy Multiplier'!$A$1:$AQ$44,COLUMN('Non-energy Multiplier'!U$1),0)</f>
        <v>0</v>
      </c>
      <c r="V33" s="136">
        <f>$C33*VLOOKUP($A33,'Non-energy Multiplier'!$A$1:$AQ$44,COLUMN('Non-energy Multiplier'!V$1),0)</f>
        <v>0</v>
      </c>
      <c r="W33" s="136">
        <f>$C33*VLOOKUP($A33,'Non-energy Multiplier'!$A$1:$AQ$44,COLUMN('Non-energy Multiplier'!W$1),0)</f>
        <v>0</v>
      </c>
      <c r="X33" s="136">
        <f>$C33*VLOOKUP($A33,'Non-energy Multiplier'!$A$1:$AQ$44,COLUMN('Non-energy Multiplier'!X$1),0)</f>
        <v>0</v>
      </c>
      <c r="Y33" s="136">
        <f>$C33*VLOOKUP($A33,'Non-energy Multiplier'!$A$1:$AQ$44,COLUMN('Non-energy Multiplier'!Y$1),0)</f>
        <v>0</v>
      </c>
      <c r="Z33" s="136">
        <f>$C33*VLOOKUP($A33,'Non-energy Multiplier'!$A$1:$AQ$44,COLUMN('Non-energy Multiplier'!Z$1),0)</f>
        <v>0</v>
      </c>
      <c r="AA33" s="136">
        <f>$C33*VLOOKUP($A33,'Non-energy Multiplier'!$A$1:$AQ$44,COLUMN('Non-energy Multiplier'!AA$1),0)</f>
        <v>0</v>
      </c>
      <c r="AB33" s="136">
        <f>$C33*VLOOKUP($A33,'Non-energy Multiplier'!$A$1:$AQ$44,COLUMN('Non-energy Multiplier'!AB$1),0)</f>
        <v>0</v>
      </c>
      <c r="AC33" s="136">
        <f>$C33*VLOOKUP($A33,'Non-energy Multiplier'!$A$1:$AQ$44,COLUMN('Non-energy Multiplier'!AC$1),0)</f>
        <v>0</v>
      </c>
      <c r="AD33" s="136">
        <f>$C33*VLOOKUP($A33,'Non-energy Multiplier'!$A$1:$AQ$44,COLUMN('Non-energy Multiplier'!AD$1),0)</f>
        <v>0</v>
      </c>
      <c r="AE33" s="136">
        <f>$C33*VLOOKUP($A33,'Non-energy Multiplier'!$A$1:$AQ$44,COLUMN('Non-energy Multiplier'!AE$1),0)</f>
        <v>0</v>
      </c>
      <c r="AF33" s="136">
        <f>$C33*VLOOKUP($A33,'Non-energy Multiplier'!$A$1:$AQ$44,COLUMN('Non-energy Multiplier'!AF$1),0)</f>
        <v>0</v>
      </c>
      <c r="AG33" s="136">
        <f>$C33*VLOOKUP($A33,'Non-energy Multiplier'!$A$1:$AQ$44,COLUMN('Non-energy Multiplier'!AG$1),0)</f>
        <v>0</v>
      </c>
      <c r="AH33" s="136">
        <f>$C33*VLOOKUP($A33,'Non-energy Multiplier'!$A$1:$AQ$44,COLUMN('Non-energy Multiplier'!AH$1),0)</f>
        <v>0</v>
      </c>
      <c r="AI33" s="136">
        <f>$C33*VLOOKUP($A33,'Non-energy Multiplier'!$A$1:$AQ$44,COLUMN('Non-energy Multiplier'!AI$1),0)</f>
        <v>0</v>
      </c>
      <c r="AJ33" s="136">
        <f>$C33*VLOOKUP($A33,'Non-energy Multiplier'!$A$1:$AQ$44,COLUMN('Non-energy Multiplier'!AJ$1),0)</f>
        <v>0</v>
      </c>
      <c r="AK33" s="136">
        <f>$C33*VLOOKUP($A33,'Non-energy Multiplier'!$A$1:$AQ$44,COLUMN('Non-energy Multiplier'!AK$1),0)</f>
        <v>0</v>
      </c>
      <c r="AL33" s="136">
        <f>$C33*VLOOKUP($A33,'Non-energy Multiplier'!$A$1:$AQ$44,COLUMN('Non-energy Multiplier'!AL$1),0)</f>
        <v>0</v>
      </c>
      <c r="AM33" s="136">
        <f>$C33*VLOOKUP($A33,'Non-energy Multiplier'!$A$1:$AQ$44,COLUMN('Non-energy Multiplier'!AM$1),0)</f>
        <v>0</v>
      </c>
      <c r="AN33" s="136">
        <f>$C33*VLOOKUP($A33,'Non-energy Multiplier'!$A$1:$AQ$44,COLUMN('Non-energy Multiplier'!AN$1),0)</f>
        <v>0</v>
      </c>
      <c r="AO33" s="136">
        <f>$C33*VLOOKUP($A33,'Non-energy Multiplier'!$A$1:$AQ$44,COLUMN('Non-energy Multiplier'!AO$1),0)</f>
        <v>0</v>
      </c>
      <c r="AP33" s="136">
        <f>$C33*VLOOKUP($A33,'Non-energy Multiplier'!$A$1:$AQ$44,COLUMN('Non-energy Multiplier'!AP$1),0)</f>
        <v>0</v>
      </c>
      <c r="AQ33" s="136">
        <f>$C33*VLOOKUP($A33,'Non-energy Multiplier'!$A$1:$AQ$44,COLUMN('Non-energy Multiplier'!AQ$1),0)</f>
        <v>0</v>
      </c>
      <c r="AR33" s="136" t="str">
        <f>VLOOKUP($A33,'Sector Match'!$A$1:$B$43,2,0)</f>
        <v>road vehicles 29</v>
      </c>
    </row>
    <row r="34" spans="1:44" x14ac:dyDescent="0.2">
      <c r="A34" s="12" t="s">
        <v>32</v>
      </c>
      <c r="B34" s="136">
        <f>'Non-energy Use 2019'!K146</f>
        <v>0</v>
      </c>
      <c r="C34" s="136">
        <f>'Non-energy Use 2020'!K146</f>
        <v>0</v>
      </c>
      <c r="D34" s="136">
        <f>$C34*VLOOKUP($A34,'Non-energy Multiplier'!$A$1:$AQ$44,COLUMN('Non-energy Multiplier'!D$1),0)</f>
        <v>0</v>
      </c>
      <c r="E34" s="136">
        <f>$C34*VLOOKUP($A34,'Non-energy Multiplier'!$A$1:$AQ$44,COLUMN('Non-energy Multiplier'!E$1),0)</f>
        <v>0</v>
      </c>
      <c r="F34" s="136">
        <f>$C34*VLOOKUP($A34,'Non-energy Multiplier'!$A$1:$AQ$44,COLUMN('Non-energy Multiplier'!F$1),0)</f>
        <v>0</v>
      </c>
      <c r="G34" s="136">
        <f>$C34*VLOOKUP($A34,'Non-energy Multiplier'!$A$1:$AQ$44,COLUMN('Non-energy Multiplier'!G$1),0)</f>
        <v>0</v>
      </c>
      <c r="H34" s="136">
        <f>$C34*VLOOKUP($A34,'Non-energy Multiplier'!$A$1:$AQ$44,COLUMN('Non-energy Multiplier'!H$1),0)</f>
        <v>0</v>
      </c>
      <c r="I34" s="136">
        <f>$C34*VLOOKUP($A34,'Non-energy Multiplier'!$A$1:$AQ$44,COLUMN('Non-energy Multiplier'!I$1),0)</f>
        <v>0</v>
      </c>
      <c r="J34" s="136">
        <f>$C34*VLOOKUP($A34,'Non-energy Multiplier'!$A$1:$AQ$44,COLUMN('Non-energy Multiplier'!J$1),0)</f>
        <v>0</v>
      </c>
      <c r="K34" s="136">
        <f>$C34*VLOOKUP($A34,'Non-energy Multiplier'!$A$1:$AQ$44,COLUMN('Non-energy Multiplier'!K$1),0)</f>
        <v>0</v>
      </c>
      <c r="L34" s="136">
        <f>$C34*VLOOKUP($A34,'Non-energy Multiplier'!$A$1:$AQ$44,COLUMN('Non-energy Multiplier'!L$1),0)</f>
        <v>0</v>
      </c>
      <c r="M34" s="136">
        <f>$C34*VLOOKUP($A34,'Non-energy Multiplier'!$A$1:$AQ$44,COLUMN('Non-energy Multiplier'!M$1),0)</f>
        <v>0</v>
      </c>
      <c r="N34" s="136">
        <f>$C34*VLOOKUP($A34,'Non-energy Multiplier'!$A$1:$AQ$44,COLUMN('Non-energy Multiplier'!N$1),0)</f>
        <v>0</v>
      </c>
      <c r="O34" s="136">
        <f>$C34*VLOOKUP($A34,'Non-energy Multiplier'!$A$1:$AQ$44,COLUMN('Non-energy Multiplier'!O$1),0)</f>
        <v>0</v>
      </c>
      <c r="P34" s="136">
        <f>$C34*VLOOKUP($A34,'Non-energy Multiplier'!$A$1:$AQ$44,COLUMN('Non-energy Multiplier'!P$1),0)</f>
        <v>0</v>
      </c>
      <c r="Q34" s="136">
        <f>$C34*VLOOKUP($A34,'Non-energy Multiplier'!$A$1:$AQ$44,COLUMN('Non-energy Multiplier'!Q$1),0)</f>
        <v>0</v>
      </c>
      <c r="R34" s="136">
        <f>$C34*VLOOKUP($A34,'Non-energy Multiplier'!$A$1:$AQ$44,COLUMN('Non-energy Multiplier'!R$1),0)</f>
        <v>0</v>
      </c>
      <c r="S34" s="136">
        <f>$C34*VLOOKUP($A34,'Non-energy Multiplier'!$A$1:$AQ$44,COLUMN('Non-energy Multiplier'!S$1),0)</f>
        <v>0</v>
      </c>
      <c r="T34" s="136">
        <f>$C34*VLOOKUP($A34,'Non-energy Multiplier'!$A$1:$AQ$44,COLUMN('Non-energy Multiplier'!T$1),0)</f>
        <v>0</v>
      </c>
      <c r="U34" s="136">
        <f>$C34*VLOOKUP($A34,'Non-energy Multiplier'!$A$1:$AQ$44,COLUMN('Non-energy Multiplier'!U$1),0)</f>
        <v>0</v>
      </c>
      <c r="V34" s="136">
        <f>$C34*VLOOKUP($A34,'Non-energy Multiplier'!$A$1:$AQ$44,COLUMN('Non-energy Multiplier'!V$1),0)</f>
        <v>0</v>
      </c>
      <c r="W34" s="136">
        <f>$C34*VLOOKUP($A34,'Non-energy Multiplier'!$A$1:$AQ$44,COLUMN('Non-energy Multiplier'!W$1),0)</f>
        <v>0</v>
      </c>
      <c r="X34" s="136">
        <f>$C34*VLOOKUP($A34,'Non-energy Multiplier'!$A$1:$AQ$44,COLUMN('Non-energy Multiplier'!X$1),0)</f>
        <v>0</v>
      </c>
      <c r="Y34" s="136">
        <f>$C34*VLOOKUP($A34,'Non-energy Multiplier'!$A$1:$AQ$44,COLUMN('Non-energy Multiplier'!Y$1),0)</f>
        <v>0</v>
      </c>
      <c r="Z34" s="136">
        <f>$C34*VLOOKUP($A34,'Non-energy Multiplier'!$A$1:$AQ$44,COLUMN('Non-energy Multiplier'!Z$1),0)</f>
        <v>0</v>
      </c>
      <c r="AA34" s="136">
        <f>$C34*VLOOKUP($A34,'Non-energy Multiplier'!$A$1:$AQ$44,COLUMN('Non-energy Multiplier'!AA$1),0)</f>
        <v>0</v>
      </c>
      <c r="AB34" s="136">
        <f>$C34*VLOOKUP($A34,'Non-energy Multiplier'!$A$1:$AQ$44,COLUMN('Non-energy Multiplier'!AB$1),0)</f>
        <v>0</v>
      </c>
      <c r="AC34" s="136">
        <f>$C34*VLOOKUP($A34,'Non-energy Multiplier'!$A$1:$AQ$44,COLUMN('Non-energy Multiplier'!AC$1),0)</f>
        <v>0</v>
      </c>
      <c r="AD34" s="136">
        <f>$C34*VLOOKUP($A34,'Non-energy Multiplier'!$A$1:$AQ$44,COLUMN('Non-energy Multiplier'!AD$1),0)</f>
        <v>0</v>
      </c>
      <c r="AE34" s="136">
        <f>$C34*VLOOKUP($A34,'Non-energy Multiplier'!$A$1:$AQ$44,COLUMN('Non-energy Multiplier'!AE$1),0)</f>
        <v>0</v>
      </c>
      <c r="AF34" s="136">
        <f>$C34*VLOOKUP($A34,'Non-energy Multiplier'!$A$1:$AQ$44,COLUMN('Non-energy Multiplier'!AF$1),0)</f>
        <v>0</v>
      </c>
      <c r="AG34" s="136">
        <f>$C34*VLOOKUP($A34,'Non-energy Multiplier'!$A$1:$AQ$44,COLUMN('Non-energy Multiplier'!AG$1),0)</f>
        <v>0</v>
      </c>
      <c r="AH34" s="136">
        <f>$C34*VLOOKUP($A34,'Non-energy Multiplier'!$A$1:$AQ$44,COLUMN('Non-energy Multiplier'!AH$1),0)</f>
        <v>0</v>
      </c>
      <c r="AI34" s="136">
        <f>$C34*VLOOKUP($A34,'Non-energy Multiplier'!$A$1:$AQ$44,COLUMN('Non-energy Multiplier'!AI$1),0)</f>
        <v>0</v>
      </c>
      <c r="AJ34" s="136">
        <f>$C34*VLOOKUP($A34,'Non-energy Multiplier'!$A$1:$AQ$44,COLUMN('Non-energy Multiplier'!AJ$1),0)</f>
        <v>0</v>
      </c>
      <c r="AK34" s="136">
        <f>$C34*VLOOKUP($A34,'Non-energy Multiplier'!$A$1:$AQ$44,COLUMN('Non-energy Multiplier'!AK$1),0)</f>
        <v>0</v>
      </c>
      <c r="AL34" s="136">
        <f>$C34*VLOOKUP($A34,'Non-energy Multiplier'!$A$1:$AQ$44,COLUMN('Non-energy Multiplier'!AL$1),0)</f>
        <v>0</v>
      </c>
      <c r="AM34" s="136">
        <f>$C34*VLOOKUP($A34,'Non-energy Multiplier'!$A$1:$AQ$44,COLUMN('Non-energy Multiplier'!AM$1),0)</f>
        <v>0</v>
      </c>
      <c r="AN34" s="136">
        <f>$C34*VLOOKUP($A34,'Non-energy Multiplier'!$A$1:$AQ$44,COLUMN('Non-energy Multiplier'!AN$1),0)</f>
        <v>0</v>
      </c>
      <c r="AO34" s="136">
        <f>$C34*VLOOKUP($A34,'Non-energy Multiplier'!$A$1:$AQ$44,COLUMN('Non-energy Multiplier'!AO$1),0)</f>
        <v>0</v>
      </c>
      <c r="AP34" s="136">
        <f>$C34*VLOOKUP($A34,'Non-energy Multiplier'!$A$1:$AQ$44,COLUMN('Non-energy Multiplier'!AP$1),0)</f>
        <v>0</v>
      </c>
      <c r="AQ34" s="136">
        <f>$C34*VLOOKUP($A34,'Non-energy Multiplier'!$A$1:$AQ$44,COLUMN('Non-energy Multiplier'!AQ$1),0)</f>
        <v>0</v>
      </c>
      <c r="AR34" s="136" t="str">
        <f>VLOOKUP($A34,'Sector Match'!$A$1:$B$43,2,0)</f>
        <v>nonroad vehicles 30</v>
      </c>
    </row>
    <row r="35" spans="1:44" x14ac:dyDescent="0.2">
      <c r="A35" s="12" t="s">
        <v>33</v>
      </c>
      <c r="B35" s="136">
        <f>'Non-energy Use 2019'!K147</f>
        <v>0</v>
      </c>
      <c r="C35" s="136">
        <f>'Non-energy Use 2020'!K147</f>
        <v>0</v>
      </c>
      <c r="D35" s="136">
        <f>$C35*VLOOKUP($A35,'Non-energy Multiplier'!$A$1:$AQ$44,COLUMN('Non-energy Multiplier'!D$1),0)</f>
        <v>0</v>
      </c>
      <c r="E35" s="136">
        <f>$C35*VLOOKUP($A35,'Non-energy Multiplier'!$A$1:$AQ$44,COLUMN('Non-energy Multiplier'!E$1),0)</f>
        <v>0</v>
      </c>
      <c r="F35" s="136">
        <f>$C35*VLOOKUP($A35,'Non-energy Multiplier'!$A$1:$AQ$44,COLUMN('Non-energy Multiplier'!F$1),0)</f>
        <v>0</v>
      </c>
      <c r="G35" s="136">
        <f>$C35*VLOOKUP($A35,'Non-energy Multiplier'!$A$1:$AQ$44,COLUMN('Non-energy Multiplier'!G$1),0)</f>
        <v>0</v>
      </c>
      <c r="H35" s="136">
        <f>$C35*VLOOKUP($A35,'Non-energy Multiplier'!$A$1:$AQ$44,COLUMN('Non-energy Multiplier'!H$1),0)</f>
        <v>0</v>
      </c>
      <c r="I35" s="136">
        <f>$C35*VLOOKUP($A35,'Non-energy Multiplier'!$A$1:$AQ$44,COLUMN('Non-energy Multiplier'!I$1),0)</f>
        <v>0</v>
      </c>
      <c r="J35" s="136">
        <f>$C35*VLOOKUP($A35,'Non-energy Multiplier'!$A$1:$AQ$44,COLUMN('Non-energy Multiplier'!J$1),0)</f>
        <v>0</v>
      </c>
      <c r="K35" s="136">
        <f>$C35*VLOOKUP($A35,'Non-energy Multiplier'!$A$1:$AQ$44,COLUMN('Non-energy Multiplier'!K$1),0)</f>
        <v>0</v>
      </c>
      <c r="L35" s="136">
        <f>$C35*VLOOKUP($A35,'Non-energy Multiplier'!$A$1:$AQ$44,COLUMN('Non-energy Multiplier'!L$1),0)</f>
        <v>0</v>
      </c>
      <c r="M35" s="136">
        <f>$C35*VLOOKUP($A35,'Non-energy Multiplier'!$A$1:$AQ$44,COLUMN('Non-energy Multiplier'!M$1),0)</f>
        <v>0</v>
      </c>
      <c r="N35" s="136">
        <f>$C35*VLOOKUP($A35,'Non-energy Multiplier'!$A$1:$AQ$44,COLUMN('Non-energy Multiplier'!N$1),0)</f>
        <v>0</v>
      </c>
      <c r="O35" s="136">
        <f>$C35*VLOOKUP($A35,'Non-energy Multiplier'!$A$1:$AQ$44,COLUMN('Non-energy Multiplier'!O$1),0)</f>
        <v>0</v>
      </c>
      <c r="P35" s="136">
        <f>$C35*VLOOKUP($A35,'Non-energy Multiplier'!$A$1:$AQ$44,COLUMN('Non-energy Multiplier'!P$1),0)</f>
        <v>0</v>
      </c>
      <c r="Q35" s="136">
        <f>$C35*VLOOKUP($A35,'Non-energy Multiplier'!$A$1:$AQ$44,COLUMN('Non-energy Multiplier'!Q$1),0)</f>
        <v>0</v>
      </c>
      <c r="R35" s="136">
        <f>$C35*VLOOKUP($A35,'Non-energy Multiplier'!$A$1:$AQ$44,COLUMN('Non-energy Multiplier'!R$1),0)</f>
        <v>0</v>
      </c>
      <c r="S35" s="136">
        <f>$C35*VLOOKUP($A35,'Non-energy Multiplier'!$A$1:$AQ$44,COLUMN('Non-energy Multiplier'!S$1),0)</f>
        <v>0</v>
      </c>
      <c r="T35" s="136">
        <f>$C35*VLOOKUP($A35,'Non-energy Multiplier'!$A$1:$AQ$44,COLUMN('Non-energy Multiplier'!T$1),0)</f>
        <v>0</v>
      </c>
      <c r="U35" s="136">
        <f>$C35*VLOOKUP($A35,'Non-energy Multiplier'!$A$1:$AQ$44,COLUMN('Non-energy Multiplier'!U$1),0)</f>
        <v>0</v>
      </c>
      <c r="V35" s="136">
        <f>$C35*VLOOKUP($A35,'Non-energy Multiplier'!$A$1:$AQ$44,COLUMN('Non-energy Multiplier'!V$1),0)</f>
        <v>0</v>
      </c>
      <c r="W35" s="136">
        <f>$C35*VLOOKUP($A35,'Non-energy Multiplier'!$A$1:$AQ$44,COLUMN('Non-energy Multiplier'!W$1),0)</f>
        <v>0</v>
      </c>
      <c r="X35" s="136">
        <f>$C35*VLOOKUP($A35,'Non-energy Multiplier'!$A$1:$AQ$44,COLUMN('Non-energy Multiplier'!X$1),0)</f>
        <v>0</v>
      </c>
      <c r="Y35" s="136">
        <f>$C35*VLOOKUP($A35,'Non-energy Multiplier'!$A$1:$AQ$44,COLUMN('Non-energy Multiplier'!Y$1),0)</f>
        <v>0</v>
      </c>
      <c r="Z35" s="136">
        <f>$C35*VLOOKUP($A35,'Non-energy Multiplier'!$A$1:$AQ$44,COLUMN('Non-energy Multiplier'!Z$1),0)</f>
        <v>0</v>
      </c>
      <c r="AA35" s="136">
        <f>$C35*VLOOKUP($A35,'Non-energy Multiplier'!$A$1:$AQ$44,COLUMN('Non-energy Multiplier'!AA$1),0)</f>
        <v>0</v>
      </c>
      <c r="AB35" s="136">
        <f>$C35*VLOOKUP($A35,'Non-energy Multiplier'!$A$1:$AQ$44,COLUMN('Non-energy Multiplier'!AB$1),0)</f>
        <v>0</v>
      </c>
      <c r="AC35" s="136">
        <f>$C35*VLOOKUP($A35,'Non-energy Multiplier'!$A$1:$AQ$44,COLUMN('Non-energy Multiplier'!AC$1),0)</f>
        <v>0</v>
      </c>
      <c r="AD35" s="136">
        <f>$C35*VLOOKUP($A35,'Non-energy Multiplier'!$A$1:$AQ$44,COLUMN('Non-energy Multiplier'!AD$1),0)</f>
        <v>0</v>
      </c>
      <c r="AE35" s="136">
        <f>$C35*VLOOKUP($A35,'Non-energy Multiplier'!$A$1:$AQ$44,COLUMN('Non-energy Multiplier'!AE$1),0)</f>
        <v>0</v>
      </c>
      <c r="AF35" s="136">
        <f>$C35*VLOOKUP($A35,'Non-energy Multiplier'!$A$1:$AQ$44,COLUMN('Non-energy Multiplier'!AF$1),0)</f>
        <v>0</v>
      </c>
      <c r="AG35" s="136">
        <f>$C35*VLOOKUP($A35,'Non-energy Multiplier'!$A$1:$AQ$44,COLUMN('Non-energy Multiplier'!AG$1),0)</f>
        <v>0</v>
      </c>
      <c r="AH35" s="136">
        <f>$C35*VLOOKUP($A35,'Non-energy Multiplier'!$A$1:$AQ$44,COLUMN('Non-energy Multiplier'!AH$1),0)</f>
        <v>0</v>
      </c>
      <c r="AI35" s="136">
        <f>$C35*VLOOKUP($A35,'Non-energy Multiplier'!$A$1:$AQ$44,COLUMN('Non-energy Multiplier'!AI$1),0)</f>
        <v>0</v>
      </c>
      <c r="AJ35" s="136">
        <f>$C35*VLOOKUP($A35,'Non-energy Multiplier'!$A$1:$AQ$44,COLUMN('Non-energy Multiplier'!AJ$1),0)</f>
        <v>0</v>
      </c>
      <c r="AK35" s="136">
        <f>$C35*VLOOKUP($A35,'Non-energy Multiplier'!$A$1:$AQ$44,COLUMN('Non-energy Multiplier'!AK$1),0)</f>
        <v>0</v>
      </c>
      <c r="AL35" s="136">
        <f>$C35*VLOOKUP($A35,'Non-energy Multiplier'!$A$1:$AQ$44,COLUMN('Non-energy Multiplier'!AL$1),0)</f>
        <v>0</v>
      </c>
      <c r="AM35" s="136">
        <f>$C35*VLOOKUP($A35,'Non-energy Multiplier'!$A$1:$AQ$44,COLUMN('Non-energy Multiplier'!AM$1),0)</f>
        <v>0</v>
      </c>
      <c r="AN35" s="136">
        <f>$C35*VLOOKUP($A35,'Non-energy Multiplier'!$A$1:$AQ$44,COLUMN('Non-energy Multiplier'!AN$1),0)</f>
        <v>0</v>
      </c>
      <c r="AO35" s="136">
        <f>$C35*VLOOKUP($A35,'Non-energy Multiplier'!$A$1:$AQ$44,COLUMN('Non-energy Multiplier'!AO$1),0)</f>
        <v>0</v>
      </c>
      <c r="AP35" s="136">
        <f>$C35*VLOOKUP($A35,'Non-energy Multiplier'!$A$1:$AQ$44,COLUMN('Non-energy Multiplier'!AP$1),0)</f>
        <v>0</v>
      </c>
      <c r="AQ35" s="136">
        <f>$C35*VLOOKUP($A35,'Non-energy Multiplier'!$A$1:$AQ$44,COLUMN('Non-energy Multiplier'!AQ$1),0)</f>
        <v>0</v>
      </c>
      <c r="AR35" s="136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6">
        <f>'Non-energy Use 2019'!K148</f>
        <v>0</v>
      </c>
      <c r="C36" s="136">
        <f>'Non-energy Use 2020'!K148</f>
        <v>0</v>
      </c>
      <c r="D36" s="136">
        <f>$C36*VLOOKUP($A36,'Non-energy Multiplier'!$A$1:$AQ$44,COLUMN('Non-energy Multiplier'!D$1),0)</f>
        <v>0</v>
      </c>
      <c r="E36" s="136">
        <f>$C36*VLOOKUP($A36,'Non-energy Multiplier'!$A$1:$AQ$44,COLUMN('Non-energy Multiplier'!E$1),0)</f>
        <v>0</v>
      </c>
      <c r="F36" s="136">
        <f>$C36*VLOOKUP($A36,'Non-energy Multiplier'!$A$1:$AQ$44,COLUMN('Non-energy Multiplier'!F$1),0)</f>
        <v>0</v>
      </c>
      <c r="G36" s="136">
        <f>$C36*VLOOKUP($A36,'Non-energy Multiplier'!$A$1:$AQ$44,COLUMN('Non-energy Multiplier'!G$1),0)</f>
        <v>0</v>
      </c>
      <c r="H36" s="136">
        <f>$C36*VLOOKUP($A36,'Non-energy Multiplier'!$A$1:$AQ$44,COLUMN('Non-energy Multiplier'!H$1),0)</f>
        <v>0</v>
      </c>
      <c r="I36" s="136">
        <f>$C36*VLOOKUP($A36,'Non-energy Multiplier'!$A$1:$AQ$44,COLUMN('Non-energy Multiplier'!I$1),0)</f>
        <v>0</v>
      </c>
      <c r="J36" s="136">
        <f>$C36*VLOOKUP($A36,'Non-energy Multiplier'!$A$1:$AQ$44,COLUMN('Non-energy Multiplier'!J$1),0)</f>
        <v>0</v>
      </c>
      <c r="K36" s="136">
        <f>$C36*VLOOKUP($A36,'Non-energy Multiplier'!$A$1:$AQ$44,COLUMN('Non-energy Multiplier'!K$1),0)</f>
        <v>0</v>
      </c>
      <c r="L36" s="136">
        <f>$C36*VLOOKUP($A36,'Non-energy Multiplier'!$A$1:$AQ$44,COLUMN('Non-energy Multiplier'!L$1),0)</f>
        <v>0</v>
      </c>
      <c r="M36" s="136">
        <f>$C36*VLOOKUP($A36,'Non-energy Multiplier'!$A$1:$AQ$44,COLUMN('Non-energy Multiplier'!M$1),0)</f>
        <v>0</v>
      </c>
      <c r="N36" s="136">
        <f>$C36*VLOOKUP($A36,'Non-energy Multiplier'!$A$1:$AQ$44,COLUMN('Non-energy Multiplier'!N$1),0)</f>
        <v>0</v>
      </c>
      <c r="O36" s="136">
        <f>$C36*VLOOKUP($A36,'Non-energy Multiplier'!$A$1:$AQ$44,COLUMN('Non-energy Multiplier'!O$1),0)</f>
        <v>0</v>
      </c>
      <c r="P36" s="136">
        <f>$C36*VLOOKUP($A36,'Non-energy Multiplier'!$A$1:$AQ$44,COLUMN('Non-energy Multiplier'!P$1),0)</f>
        <v>0</v>
      </c>
      <c r="Q36" s="136">
        <f>$C36*VLOOKUP($A36,'Non-energy Multiplier'!$A$1:$AQ$44,COLUMN('Non-energy Multiplier'!Q$1),0)</f>
        <v>0</v>
      </c>
      <c r="R36" s="136">
        <f>$C36*VLOOKUP($A36,'Non-energy Multiplier'!$A$1:$AQ$44,COLUMN('Non-energy Multiplier'!R$1),0)</f>
        <v>0</v>
      </c>
      <c r="S36" s="136">
        <f>$C36*VLOOKUP($A36,'Non-energy Multiplier'!$A$1:$AQ$44,COLUMN('Non-energy Multiplier'!S$1),0)</f>
        <v>0</v>
      </c>
      <c r="T36" s="136">
        <f>$C36*VLOOKUP($A36,'Non-energy Multiplier'!$A$1:$AQ$44,COLUMN('Non-energy Multiplier'!T$1),0)</f>
        <v>0</v>
      </c>
      <c r="U36" s="136">
        <f>$C36*VLOOKUP($A36,'Non-energy Multiplier'!$A$1:$AQ$44,COLUMN('Non-energy Multiplier'!U$1),0)</f>
        <v>0</v>
      </c>
      <c r="V36" s="136">
        <f>$C36*VLOOKUP($A36,'Non-energy Multiplier'!$A$1:$AQ$44,COLUMN('Non-energy Multiplier'!V$1),0)</f>
        <v>0</v>
      </c>
      <c r="W36" s="136">
        <f>$C36*VLOOKUP($A36,'Non-energy Multiplier'!$A$1:$AQ$44,COLUMN('Non-energy Multiplier'!W$1),0)</f>
        <v>0</v>
      </c>
      <c r="X36" s="136">
        <f>$C36*VLOOKUP($A36,'Non-energy Multiplier'!$A$1:$AQ$44,COLUMN('Non-energy Multiplier'!X$1),0)</f>
        <v>0</v>
      </c>
      <c r="Y36" s="136">
        <f>$C36*VLOOKUP($A36,'Non-energy Multiplier'!$A$1:$AQ$44,COLUMN('Non-energy Multiplier'!Y$1),0)</f>
        <v>0</v>
      </c>
      <c r="Z36" s="136">
        <f>$C36*VLOOKUP($A36,'Non-energy Multiplier'!$A$1:$AQ$44,COLUMN('Non-energy Multiplier'!Z$1),0)</f>
        <v>0</v>
      </c>
      <c r="AA36" s="136">
        <f>$C36*VLOOKUP($A36,'Non-energy Multiplier'!$A$1:$AQ$44,COLUMN('Non-energy Multiplier'!AA$1),0)</f>
        <v>0</v>
      </c>
      <c r="AB36" s="136">
        <f>$C36*VLOOKUP($A36,'Non-energy Multiplier'!$A$1:$AQ$44,COLUMN('Non-energy Multiplier'!AB$1),0)</f>
        <v>0</v>
      </c>
      <c r="AC36" s="136">
        <f>$C36*VLOOKUP($A36,'Non-energy Multiplier'!$A$1:$AQ$44,COLUMN('Non-energy Multiplier'!AC$1),0)</f>
        <v>0</v>
      </c>
      <c r="AD36" s="136">
        <f>$C36*VLOOKUP($A36,'Non-energy Multiplier'!$A$1:$AQ$44,COLUMN('Non-energy Multiplier'!AD$1),0)</f>
        <v>0</v>
      </c>
      <c r="AE36" s="136">
        <f>$C36*VLOOKUP($A36,'Non-energy Multiplier'!$A$1:$AQ$44,COLUMN('Non-energy Multiplier'!AE$1),0)</f>
        <v>0</v>
      </c>
      <c r="AF36" s="136">
        <f>$C36*VLOOKUP($A36,'Non-energy Multiplier'!$A$1:$AQ$44,COLUMN('Non-energy Multiplier'!AF$1),0)</f>
        <v>0</v>
      </c>
      <c r="AG36" s="136">
        <f>$C36*VLOOKUP($A36,'Non-energy Multiplier'!$A$1:$AQ$44,COLUMN('Non-energy Multiplier'!AG$1),0)</f>
        <v>0</v>
      </c>
      <c r="AH36" s="136">
        <f>$C36*VLOOKUP($A36,'Non-energy Multiplier'!$A$1:$AQ$44,COLUMN('Non-energy Multiplier'!AH$1),0)</f>
        <v>0</v>
      </c>
      <c r="AI36" s="136">
        <f>$C36*VLOOKUP($A36,'Non-energy Multiplier'!$A$1:$AQ$44,COLUMN('Non-energy Multiplier'!AI$1),0)</f>
        <v>0</v>
      </c>
      <c r="AJ36" s="136">
        <f>$C36*VLOOKUP($A36,'Non-energy Multiplier'!$A$1:$AQ$44,COLUMN('Non-energy Multiplier'!AJ$1),0)</f>
        <v>0</v>
      </c>
      <c r="AK36" s="136">
        <f>$C36*VLOOKUP($A36,'Non-energy Multiplier'!$A$1:$AQ$44,COLUMN('Non-energy Multiplier'!AK$1),0)</f>
        <v>0</v>
      </c>
      <c r="AL36" s="136">
        <f>$C36*VLOOKUP($A36,'Non-energy Multiplier'!$A$1:$AQ$44,COLUMN('Non-energy Multiplier'!AL$1),0)</f>
        <v>0</v>
      </c>
      <c r="AM36" s="136">
        <f>$C36*VLOOKUP($A36,'Non-energy Multiplier'!$A$1:$AQ$44,COLUMN('Non-energy Multiplier'!AM$1),0)</f>
        <v>0</v>
      </c>
      <c r="AN36" s="136">
        <f>$C36*VLOOKUP($A36,'Non-energy Multiplier'!$A$1:$AQ$44,COLUMN('Non-energy Multiplier'!AN$1),0)</f>
        <v>0</v>
      </c>
      <c r="AO36" s="136">
        <f>$C36*VLOOKUP($A36,'Non-energy Multiplier'!$A$1:$AQ$44,COLUMN('Non-energy Multiplier'!AO$1),0)</f>
        <v>0</v>
      </c>
      <c r="AP36" s="136">
        <f>$C36*VLOOKUP($A36,'Non-energy Multiplier'!$A$1:$AQ$44,COLUMN('Non-energy Multiplier'!AP$1),0)</f>
        <v>0</v>
      </c>
      <c r="AQ36" s="136">
        <f>$C36*VLOOKUP($A36,'Non-energy Multiplier'!$A$1:$AQ$44,COLUMN('Non-energy Multiplier'!AQ$1),0)</f>
        <v>0</v>
      </c>
      <c r="AR36" s="136" t="str">
        <f>VLOOKUP($A36,'Sector Match'!$A$1:$B$43,2,0)</f>
        <v>computers and electronics 26</v>
      </c>
    </row>
    <row r="37" spans="1:44" x14ac:dyDescent="0.2">
      <c r="A37" s="12" t="s">
        <v>35</v>
      </c>
      <c r="B37" s="136">
        <f>'Non-energy Use 2019'!K149</f>
        <v>0</v>
      </c>
      <c r="C37" s="136">
        <f>'Non-energy Use 2020'!K149</f>
        <v>0</v>
      </c>
      <c r="D37" s="136">
        <f>$C37*VLOOKUP($A37,'Non-energy Multiplier'!$A$1:$AQ$44,COLUMN('Non-energy Multiplier'!D$1),0)</f>
        <v>0</v>
      </c>
      <c r="E37" s="136">
        <f>$C37*VLOOKUP($A37,'Non-energy Multiplier'!$A$1:$AQ$44,COLUMN('Non-energy Multiplier'!E$1),0)</f>
        <v>0</v>
      </c>
      <c r="F37" s="136">
        <f>$C37*VLOOKUP($A37,'Non-energy Multiplier'!$A$1:$AQ$44,COLUMN('Non-energy Multiplier'!F$1),0)</f>
        <v>0</v>
      </c>
      <c r="G37" s="136">
        <f>$C37*VLOOKUP($A37,'Non-energy Multiplier'!$A$1:$AQ$44,COLUMN('Non-energy Multiplier'!G$1),0)</f>
        <v>0</v>
      </c>
      <c r="H37" s="136">
        <f>$C37*VLOOKUP($A37,'Non-energy Multiplier'!$A$1:$AQ$44,COLUMN('Non-energy Multiplier'!H$1),0)</f>
        <v>0</v>
      </c>
      <c r="I37" s="136">
        <f>$C37*VLOOKUP($A37,'Non-energy Multiplier'!$A$1:$AQ$44,COLUMN('Non-energy Multiplier'!I$1),0)</f>
        <v>0</v>
      </c>
      <c r="J37" s="136">
        <f>$C37*VLOOKUP($A37,'Non-energy Multiplier'!$A$1:$AQ$44,COLUMN('Non-energy Multiplier'!J$1),0)</f>
        <v>0</v>
      </c>
      <c r="K37" s="136">
        <f>$C37*VLOOKUP($A37,'Non-energy Multiplier'!$A$1:$AQ$44,COLUMN('Non-energy Multiplier'!K$1),0)</f>
        <v>0</v>
      </c>
      <c r="L37" s="136">
        <f>$C37*VLOOKUP($A37,'Non-energy Multiplier'!$A$1:$AQ$44,COLUMN('Non-energy Multiplier'!L$1),0)</f>
        <v>0</v>
      </c>
      <c r="M37" s="136">
        <f>$C37*VLOOKUP($A37,'Non-energy Multiplier'!$A$1:$AQ$44,COLUMN('Non-energy Multiplier'!M$1),0)</f>
        <v>0</v>
      </c>
      <c r="N37" s="136">
        <f>$C37*VLOOKUP($A37,'Non-energy Multiplier'!$A$1:$AQ$44,COLUMN('Non-energy Multiplier'!N$1),0)</f>
        <v>0</v>
      </c>
      <c r="O37" s="136">
        <f>$C37*VLOOKUP($A37,'Non-energy Multiplier'!$A$1:$AQ$44,COLUMN('Non-energy Multiplier'!O$1),0)</f>
        <v>0</v>
      </c>
      <c r="P37" s="136">
        <f>$C37*VLOOKUP($A37,'Non-energy Multiplier'!$A$1:$AQ$44,COLUMN('Non-energy Multiplier'!P$1),0)</f>
        <v>0</v>
      </c>
      <c r="Q37" s="136">
        <f>$C37*VLOOKUP($A37,'Non-energy Multiplier'!$A$1:$AQ$44,COLUMN('Non-energy Multiplier'!Q$1),0)</f>
        <v>0</v>
      </c>
      <c r="R37" s="136">
        <f>$C37*VLOOKUP($A37,'Non-energy Multiplier'!$A$1:$AQ$44,COLUMN('Non-energy Multiplier'!R$1),0)</f>
        <v>0</v>
      </c>
      <c r="S37" s="136">
        <f>$C37*VLOOKUP($A37,'Non-energy Multiplier'!$A$1:$AQ$44,COLUMN('Non-energy Multiplier'!S$1),0)</f>
        <v>0</v>
      </c>
      <c r="T37" s="136">
        <f>$C37*VLOOKUP($A37,'Non-energy Multiplier'!$A$1:$AQ$44,COLUMN('Non-energy Multiplier'!T$1),0)</f>
        <v>0</v>
      </c>
      <c r="U37" s="136">
        <f>$C37*VLOOKUP($A37,'Non-energy Multiplier'!$A$1:$AQ$44,COLUMN('Non-energy Multiplier'!U$1),0)</f>
        <v>0</v>
      </c>
      <c r="V37" s="136">
        <f>$C37*VLOOKUP($A37,'Non-energy Multiplier'!$A$1:$AQ$44,COLUMN('Non-energy Multiplier'!V$1),0)</f>
        <v>0</v>
      </c>
      <c r="W37" s="136">
        <f>$C37*VLOOKUP($A37,'Non-energy Multiplier'!$A$1:$AQ$44,COLUMN('Non-energy Multiplier'!W$1),0)</f>
        <v>0</v>
      </c>
      <c r="X37" s="136">
        <f>$C37*VLOOKUP($A37,'Non-energy Multiplier'!$A$1:$AQ$44,COLUMN('Non-energy Multiplier'!X$1),0)</f>
        <v>0</v>
      </c>
      <c r="Y37" s="136">
        <f>$C37*VLOOKUP($A37,'Non-energy Multiplier'!$A$1:$AQ$44,COLUMN('Non-energy Multiplier'!Y$1),0)</f>
        <v>0</v>
      </c>
      <c r="Z37" s="136">
        <f>$C37*VLOOKUP($A37,'Non-energy Multiplier'!$A$1:$AQ$44,COLUMN('Non-energy Multiplier'!Z$1),0)</f>
        <v>0</v>
      </c>
      <c r="AA37" s="136">
        <f>$C37*VLOOKUP($A37,'Non-energy Multiplier'!$A$1:$AQ$44,COLUMN('Non-energy Multiplier'!AA$1),0)</f>
        <v>0</v>
      </c>
      <c r="AB37" s="136">
        <f>$C37*VLOOKUP($A37,'Non-energy Multiplier'!$A$1:$AQ$44,COLUMN('Non-energy Multiplier'!AB$1),0)</f>
        <v>0</v>
      </c>
      <c r="AC37" s="136">
        <f>$C37*VLOOKUP($A37,'Non-energy Multiplier'!$A$1:$AQ$44,COLUMN('Non-energy Multiplier'!AC$1),0)</f>
        <v>0</v>
      </c>
      <c r="AD37" s="136">
        <f>$C37*VLOOKUP($A37,'Non-energy Multiplier'!$A$1:$AQ$44,COLUMN('Non-energy Multiplier'!AD$1),0)</f>
        <v>0</v>
      </c>
      <c r="AE37" s="136">
        <f>$C37*VLOOKUP($A37,'Non-energy Multiplier'!$A$1:$AQ$44,COLUMN('Non-energy Multiplier'!AE$1),0)</f>
        <v>0</v>
      </c>
      <c r="AF37" s="136">
        <f>$C37*VLOOKUP($A37,'Non-energy Multiplier'!$A$1:$AQ$44,COLUMN('Non-energy Multiplier'!AF$1),0)</f>
        <v>0</v>
      </c>
      <c r="AG37" s="136">
        <f>$C37*VLOOKUP($A37,'Non-energy Multiplier'!$A$1:$AQ$44,COLUMN('Non-energy Multiplier'!AG$1),0)</f>
        <v>0</v>
      </c>
      <c r="AH37" s="136">
        <f>$C37*VLOOKUP($A37,'Non-energy Multiplier'!$A$1:$AQ$44,COLUMN('Non-energy Multiplier'!AH$1),0)</f>
        <v>0</v>
      </c>
      <c r="AI37" s="136">
        <f>$C37*VLOOKUP($A37,'Non-energy Multiplier'!$A$1:$AQ$44,COLUMN('Non-energy Multiplier'!AI$1),0)</f>
        <v>0</v>
      </c>
      <c r="AJ37" s="136">
        <f>$C37*VLOOKUP($A37,'Non-energy Multiplier'!$A$1:$AQ$44,COLUMN('Non-energy Multiplier'!AJ$1),0)</f>
        <v>0</v>
      </c>
      <c r="AK37" s="136">
        <f>$C37*VLOOKUP($A37,'Non-energy Multiplier'!$A$1:$AQ$44,COLUMN('Non-energy Multiplier'!AK$1),0)</f>
        <v>0</v>
      </c>
      <c r="AL37" s="136">
        <f>$C37*VLOOKUP($A37,'Non-energy Multiplier'!$A$1:$AQ$44,COLUMN('Non-energy Multiplier'!AL$1),0)</f>
        <v>0</v>
      </c>
      <c r="AM37" s="136">
        <f>$C37*VLOOKUP($A37,'Non-energy Multiplier'!$A$1:$AQ$44,COLUMN('Non-energy Multiplier'!AM$1),0)</f>
        <v>0</v>
      </c>
      <c r="AN37" s="136">
        <f>$C37*VLOOKUP($A37,'Non-energy Multiplier'!$A$1:$AQ$44,COLUMN('Non-energy Multiplier'!AN$1),0)</f>
        <v>0</v>
      </c>
      <c r="AO37" s="136">
        <f>$C37*VLOOKUP($A37,'Non-energy Multiplier'!$A$1:$AQ$44,COLUMN('Non-energy Multiplier'!AO$1),0)</f>
        <v>0</v>
      </c>
      <c r="AP37" s="136">
        <f>$C37*VLOOKUP($A37,'Non-energy Multiplier'!$A$1:$AQ$44,COLUMN('Non-energy Multiplier'!AP$1),0)</f>
        <v>0</v>
      </c>
      <c r="AQ37" s="136">
        <f>$C37*VLOOKUP($A37,'Non-energy Multiplier'!$A$1:$AQ$44,COLUMN('Non-energy Multiplier'!AQ$1),0)</f>
        <v>0</v>
      </c>
      <c r="AR37" s="136" t="str">
        <f>VLOOKUP($A37,'Sector Match'!$A$1:$B$43,2,0)</f>
        <v>computers and electronics 26</v>
      </c>
    </row>
    <row r="38" spans="1:44" x14ac:dyDescent="0.2">
      <c r="A38" s="12" t="s">
        <v>36</v>
      </c>
      <c r="B38" s="136">
        <f>'Non-energy Use 2019'!K150</f>
        <v>0</v>
      </c>
      <c r="C38" s="136">
        <f>'Non-energy Use 2020'!K150</f>
        <v>0</v>
      </c>
      <c r="D38" s="136">
        <f>$C38*VLOOKUP($A38,'Non-energy Multiplier'!$A$1:$AQ$44,COLUMN('Non-energy Multiplier'!D$1),0)</f>
        <v>0</v>
      </c>
      <c r="E38" s="136">
        <f>$C38*VLOOKUP($A38,'Non-energy Multiplier'!$A$1:$AQ$44,COLUMN('Non-energy Multiplier'!E$1),0)</f>
        <v>0</v>
      </c>
      <c r="F38" s="136">
        <f>$C38*VLOOKUP($A38,'Non-energy Multiplier'!$A$1:$AQ$44,COLUMN('Non-energy Multiplier'!F$1),0)</f>
        <v>0</v>
      </c>
      <c r="G38" s="136">
        <f>$C38*VLOOKUP($A38,'Non-energy Multiplier'!$A$1:$AQ$44,COLUMN('Non-energy Multiplier'!G$1),0)</f>
        <v>0</v>
      </c>
      <c r="H38" s="136">
        <f>$C38*VLOOKUP($A38,'Non-energy Multiplier'!$A$1:$AQ$44,COLUMN('Non-energy Multiplier'!H$1),0)</f>
        <v>0</v>
      </c>
      <c r="I38" s="136">
        <f>$C38*VLOOKUP($A38,'Non-energy Multiplier'!$A$1:$AQ$44,COLUMN('Non-energy Multiplier'!I$1),0)</f>
        <v>0</v>
      </c>
      <c r="J38" s="136">
        <f>$C38*VLOOKUP($A38,'Non-energy Multiplier'!$A$1:$AQ$44,COLUMN('Non-energy Multiplier'!J$1),0)</f>
        <v>0</v>
      </c>
      <c r="K38" s="136">
        <f>$C38*VLOOKUP($A38,'Non-energy Multiplier'!$A$1:$AQ$44,COLUMN('Non-energy Multiplier'!K$1),0)</f>
        <v>0</v>
      </c>
      <c r="L38" s="136">
        <f>$C38*VLOOKUP($A38,'Non-energy Multiplier'!$A$1:$AQ$44,COLUMN('Non-energy Multiplier'!L$1),0)</f>
        <v>0</v>
      </c>
      <c r="M38" s="136">
        <f>$C38*VLOOKUP($A38,'Non-energy Multiplier'!$A$1:$AQ$44,COLUMN('Non-energy Multiplier'!M$1),0)</f>
        <v>0</v>
      </c>
      <c r="N38" s="136">
        <f>$C38*VLOOKUP($A38,'Non-energy Multiplier'!$A$1:$AQ$44,COLUMN('Non-energy Multiplier'!N$1),0)</f>
        <v>0</v>
      </c>
      <c r="O38" s="136">
        <f>$C38*VLOOKUP($A38,'Non-energy Multiplier'!$A$1:$AQ$44,COLUMN('Non-energy Multiplier'!O$1),0)</f>
        <v>0</v>
      </c>
      <c r="P38" s="136">
        <f>$C38*VLOOKUP($A38,'Non-energy Multiplier'!$A$1:$AQ$44,COLUMN('Non-energy Multiplier'!P$1),0)</f>
        <v>0</v>
      </c>
      <c r="Q38" s="136">
        <f>$C38*VLOOKUP($A38,'Non-energy Multiplier'!$A$1:$AQ$44,COLUMN('Non-energy Multiplier'!Q$1),0)</f>
        <v>0</v>
      </c>
      <c r="R38" s="136">
        <f>$C38*VLOOKUP($A38,'Non-energy Multiplier'!$A$1:$AQ$44,COLUMN('Non-energy Multiplier'!R$1),0)</f>
        <v>0</v>
      </c>
      <c r="S38" s="136">
        <f>$C38*VLOOKUP($A38,'Non-energy Multiplier'!$A$1:$AQ$44,COLUMN('Non-energy Multiplier'!S$1),0)</f>
        <v>0</v>
      </c>
      <c r="T38" s="136">
        <f>$C38*VLOOKUP($A38,'Non-energy Multiplier'!$A$1:$AQ$44,COLUMN('Non-energy Multiplier'!T$1),0)</f>
        <v>0</v>
      </c>
      <c r="U38" s="136">
        <f>$C38*VLOOKUP($A38,'Non-energy Multiplier'!$A$1:$AQ$44,COLUMN('Non-energy Multiplier'!U$1),0)</f>
        <v>0</v>
      </c>
      <c r="V38" s="136">
        <f>$C38*VLOOKUP($A38,'Non-energy Multiplier'!$A$1:$AQ$44,COLUMN('Non-energy Multiplier'!V$1),0)</f>
        <v>0</v>
      </c>
      <c r="W38" s="136">
        <f>$C38*VLOOKUP($A38,'Non-energy Multiplier'!$A$1:$AQ$44,COLUMN('Non-energy Multiplier'!W$1),0)</f>
        <v>0</v>
      </c>
      <c r="X38" s="136">
        <f>$C38*VLOOKUP($A38,'Non-energy Multiplier'!$A$1:$AQ$44,COLUMN('Non-energy Multiplier'!X$1),0)</f>
        <v>0</v>
      </c>
      <c r="Y38" s="136">
        <f>$C38*VLOOKUP($A38,'Non-energy Multiplier'!$A$1:$AQ$44,COLUMN('Non-energy Multiplier'!Y$1),0)</f>
        <v>0</v>
      </c>
      <c r="Z38" s="136">
        <f>$C38*VLOOKUP($A38,'Non-energy Multiplier'!$A$1:$AQ$44,COLUMN('Non-energy Multiplier'!Z$1),0)</f>
        <v>0</v>
      </c>
      <c r="AA38" s="136">
        <f>$C38*VLOOKUP($A38,'Non-energy Multiplier'!$A$1:$AQ$44,COLUMN('Non-energy Multiplier'!AA$1),0)</f>
        <v>0</v>
      </c>
      <c r="AB38" s="136">
        <f>$C38*VLOOKUP($A38,'Non-energy Multiplier'!$A$1:$AQ$44,COLUMN('Non-energy Multiplier'!AB$1),0)</f>
        <v>0</v>
      </c>
      <c r="AC38" s="136">
        <f>$C38*VLOOKUP($A38,'Non-energy Multiplier'!$A$1:$AQ$44,COLUMN('Non-energy Multiplier'!AC$1),0)</f>
        <v>0</v>
      </c>
      <c r="AD38" s="136">
        <f>$C38*VLOOKUP($A38,'Non-energy Multiplier'!$A$1:$AQ$44,COLUMN('Non-energy Multiplier'!AD$1),0)</f>
        <v>0</v>
      </c>
      <c r="AE38" s="136">
        <f>$C38*VLOOKUP($A38,'Non-energy Multiplier'!$A$1:$AQ$44,COLUMN('Non-energy Multiplier'!AE$1),0)</f>
        <v>0</v>
      </c>
      <c r="AF38" s="136">
        <f>$C38*VLOOKUP($A38,'Non-energy Multiplier'!$A$1:$AQ$44,COLUMN('Non-energy Multiplier'!AF$1),0)</f>
        <v>0</v>
      </c>
      <c r="AG38" s="136">
        <f>$C38*VLOOKUP($A38,'Non-energy Multiplier'!$A$1:$AQ$44,COLUMN('Non-energy Multiplier'!AG$1),0)</f>
        <v>0</v>
      </c>
      <c r="AH38" s="136">
        <f>$C38*VLOOKUP($A38,'Non-energy Multiplier'!$A$1:$AQ$44,COLUMN('Non-energy Multiplier'!AH$1),0)</f>
        <v>0</v>
      </c>
      <c r="AI38" s="136">
        <f>$C38*VLOOKUP($A38,'Non-energy Multiplier'!$A$1:$AQ$44,COLUMN('Non-energy Multiplier'!AI$1),0)</f>
        <v>0</v>
      </c>
      <c r="AJ38" s="136">
        <f>$C38*VLOOKUP($A38,'Non-energy Multiplier'!$A$1:$AQ$44,COLUMN('Non-energy Multiplier'!AJ$1),0)</f>
        <v>0</v>
      </c>
      <c r="AK38" s="136">
        <f>$C38*VLOOKUP($A38,'Non-energy Multiplier'!$A$1:$AQ$44,COLUMN('Non-energy Multiplier'!AK$1),0)</f>
        <v>0</v>
      </c>
      <c r="AL38" s="136">
        <f>$C38*VLOOKUP($A38,'Non-energy Multiplier'!$A$1:$AQ$44,COLUMN('Non-energy Multiplier'!AL$1),0)</f>
        <v>0</v>
      </c>
      <c r="AM38" s="136">
        <f>$C38*VLOOKUP($A38,'Non-energy Multiplier'!$A$1:$AQ$44,COLUMN('Non-energy Multiplier'!AM$1),0)</f>
        <v>0</v>
      </c>
      <c r="AN38" s="136">
        <f>$C38*VLOOKUP($A38,'Non-energy Multiplier'!$A$1:$AQ$44,COLUMN('Non-energy Multiplier'!AN$1),0)</f>
        <v>0</v>
      </c>
      <c r="AO38" s="136">
        <f>$C38*VLOOKUP($A38,'Non-energy Multiplier'!$A$1:$AQ$44,COLUMN('Non-energy Multiplier'!AO$1),0)</f>
        <v>0</v>
      </c>
      <c r="AP38" s="136">
        <f>$C38*VLOOKUP($A38,'Non-energy Multiplier'!$A$1:$AQ$44,COLUMN('Non-energy Multiplier'!AP$1),0)</f>
        <v>0</v>
      </c>
      <c r="AQ38" s="136">
        <f>$C38*VLOOKUP($A38,'Non-energy Multiplier'!$A$1:$AQ$44,COLUMN('Non-energy Multiplier'!AQ$1),0)</f>
        <v>0</v>
      </c>
      <c r="AR38" s="136" t="str">
        <f>VLOOKUP($A38,'Sector Match'!$A$1:$B$43,2,0)</f>
        <v>other machinery 28</v>
      </c>
    </row>
    <row r="39" spans="1:44" x14ac:dyDescent="0.2">
      <c r="A39" s="12" t="s">
        <v>37</v>
      </c>
      <c r="B39" s="136">
        <f>'Non-energy Use 2019'!K151</f>
        <v>0</v>
      </c>
      <c r="C39" s="136">
        <f>'Non-energy Use 2020'!K151</f>
        <v>0</v>
      </c>
      <c r="D39" s="136">
        <f>$C39*VLOOKUP($A39,'Non-energy Multiplier'!$A$1:$AQ$44,COLUMN('Non-energy Multiplier'!D$1),0)</f>
        <v>0</v>
      </c>
      <c r="E39" s="136">
        <f>$C39*VLOOKUP($A39,'Non-energy Multiplier'!$A$1:$AQ$44,COLUMN('Non-energy Multiplier'!E$1),0)</f>
        <v>0</v>
      </c>
      <c r="F39" s="136">
        <f>$C39*VLOOKUP($A39,'Non-energy Multiplier'!$A$1:$AQ$44,COLUMN('Non-energy Multiplier'!F$1),0)</f>
        <v>0</v>
      </c>
      <c r="G39" s="136">
        <f>$C39*VLOOKUP($A39,'Non-energy Multiplier'!$A$1:$AQ$44,COLUMN('Non-energy Multiplier'!G$1),0)</f>
        <v>0</v>
      </c>
      <c r="H39" s="136">
        <f>$C39*VLOOKUP($A39,'Non-energy Multiplier'!$A$1:$AQ$44,COLUMN('Non-energy Multiplier'!H$1),0)</f>
        <v>0</v>
      </c>
      <c r="I39" s="136">
        <f>$C39*VLOOKUP($A39,'Non-energy Multiplier'!$A$1:$AQ$44,COLUMN('Non-energy Multiplier'!I$1),0)</f>
        <v>0</v>
      </c>
      <c r="J39" s="136">
        <f>$C39*VLOOKUP($A39,'Non-energy Multiplier'!$A$1:$AQ$44,COLUMN('Non-energy Multiplier'!J$1),0)</f>
        <v>0</v>
      </c>
      <c r="K39" s="136">
        <f>$C39*VLOOKUP($A39,'Non-energy Multiplier'!$A$1:$AQ$44,COLUMN('Non-energy Multiplier'!K$1),0)</f>
        <v>0</v>
      </c>
      <c r="L39" s="136">
        <f>$C39*VLOOKUP($A39,'Non-energy Multiplier'!$A$1:$AQ$44,COLUMN('Non-energy Multiplier'!L$1),0)</f>
        <v>0</v>
      </c>
      <c r="M39" s="136">
        <f>$C39*VLOOKUP($A39,'Non-energy Multiplier'!$A$1:$AQ$44,COLUMN('Non-energy Multiplier'!M$1),0)</f>
        <v>0</v>
      </c>
      <c r="N39" s="136">
        <f>$C39*VLOOKUP($A39,'Non-energy Multiplier'!$A$1:$AQ$44,COLUMN('Non-energy Multiplier'!N$1),0)</f>
        <v>0</v>
      </c>
      <c r="O39" s="136">
        <f>$C39*VLOOKUP($A39,'Non-energy Multiplier'!$A$1:$AQ$44,COLUMN('Non-energy Multiplier'!O$1),0)</f>
        <v>0</v>
      </c>
      <c r="P39" s="136">
        <f>$C39*VLOOKUP($A39,'Non-energy Multiplier'!$A$1:$AQ$44,COLUMN('Non-energy Multiplier'!P$1),0)</f>
        <v>0</v>
      </c>
      <c r="Q39" s="136">
        <f>$C39*VLOOKUP($A39,'Non-energy Multiplier'!$A$1:$AQ$44,COLUMN('Non-energy Multiplier'!Q$1),0)</f>
        <v>0</v>
      </c>
      <c r="R39" s="136">
        <f>$C39*VLOOKUP($A39,'Non-energy Multiplier'!$A$1:$AQ$44,COLUMN('Non-energy Multiplier'!R$1),0)</f>
        <v>0</v>
      </c>
      <c r="S39" s="136">
        <f>$C39*VLOOKUP($A39,'Non-energy Multiplier'!$A$1:$AQ$44,COLUMN('Non-energy Multiplier'!S$1),0)</f>
        <v>0</v>
      </c>
      <c r="T39" s="136">
        <f>$C39*VLOOKUP($A39,'Non-energy Multiplier'!$A$1:$AQ$44,COLUMN('Non-energy Multiplier'!T$1),0)</f>
        <v>0</v>
      </c>
      <c r="U39" s="136">
        <f>$C39*VLOOKUP($A39,'Non-energy Multiplier'!$A$1:$AQ$44,COLUMN('Non-energy Multiplier'!U$1),0)</f>
        <v>0</v>
      </c>
      <c r="V39" s="136">
        <f>$C39*VLOOKUP($A39,'Non-energy Multiplier'!$A$1:$AQ$44,COLUMN('Non-energy Multiplier'!V$1),0)</f>
        <v>0</v>
      </c>
      <c r="W39" s="136">
        <f>$C39*VLOOKUP($A39,'Non-energy Multiplier'!$A$1:$AQ$44,COLUMN('Non-energy Multiplier'!W$1),0)</f>
        <v>0</v>
      </c>
      <c r="X39" s="136">
        <f>$C39*VLOOKUP($A39,'Non-energy Multiplier'!$A$1:$AQ$44,COLUMN('Non-energy Multiplier'!X$1),0)</f>
        <v>0</v>
      </c>
      <c r="Y39" s="136">
        <f>$C39*VLOOKUP($A39,'Non-energy Multiplier'!$A$1:$AQ$44,COLUMN('Non-energy Multiplier'!Y$1),0)</f>
        <v>0</v>
      </c>
      <c r="Z39" s="136">
        <f>$C39*VLOOKUP($A39,'Non-energy Multiplier'!$A$1:$AQ$44,COLUMN('Non-energy Multiplier'!Z$1),0)</f>
        <v>0</v>
      </c>
      <c r="AA39" s="136">
        <f>$C39*VLOOKUP($A39,'Non-energy Multiplier'!$A$1:$AQ$44,COLUMN('Non-energy Multiplier'!AA$1),0)</f>
        <v>0</v>
      </c>
      <c r="AB39" s="136">
        <f>$C39*VLOOKUP($A39,'Non-energy Multiplier'!$A$1:$AQ$44,COLUMN('Non-energy Multiplier'!AB$1),0)</f>
        <v>0</v>
      </c>
      <c r="AC39" s="136">
        <f>$C39*VLOOKUP($A39,'Non-energy Multiplier'!$A$1:$AQ$44,COLUMN('Non-energy Multiplier'!AC$1),0)</f>
        <v>0</v>
      </c>
      <c r="AD39" s="136">
        <f>$C39*VLOOKUP($A39,'Non-energy Multiplier'!$A$1:$AQ$44,COLUMN('Non-energy Multiplier'!AD$1),0)</f>
        <v>0</v>
      </c>
      <c r="AE39" s="136">
        <f>$C39*VLOOKUP($A39,'Non-energy Multiplier'!$A$1:$AQ$44,COLUMN('Non-energy Multiplier'!AE$1),0)</f>
        <v>0</v>
      </c>
      <c r="AF39" s="136">
        <f>$C39*VLOOKUP($A39,'Non-energy Multiplier'!$A$1:$AQ$44,COLUMN('Non-energy Multiplier'!AF$1),0)</f>
        <v>0</v>
      </c>
      <c r="AG39" s="136">
        <f>$C39*VLOOKUP($A39,'Non-energy Multiplier'!$A$1:$AQ$44,COLUMN('Non-energy Multiplier'!AG$1),0)</f>
        <v>0</v>
      </c>
      <c r="AH39" s="136">
        <f>$C39*VLOOKUP($A39,'Non-energy Multiplier'!$A$1:$AQ$44,COLUMN('Non-energy Multiplier'!AH$1),0)</f>
        <v>0</v>
      </c>
      <c r="AI39" s="136">
        <f>$C39*VLOOKUP($A39,'Non-energy Multiplier'!$A$1:$AQ$44,COLUMN('Non-energy Multiplier'!AI$1),0)</f>
        <v>0</v>
      </c>
      <c r="AJ39" s="136">
        <f>$C39*VLOOKUP($A39,'Non-energy Multiplier'!$A$1:$AQ$44,COLUMN('Non-energy Multiplier'!AJ$1),0)</f>
        <v>0</v>
      </c>
      <c r="AK39" s="136">
        <f>$C39*VLOOKUP($A39,'Non-energy Multiplier'!$A$1:$AQ$44,COLUMN('Non-energy Multiplier'!AK$1),0)</f>
        <v>0</v>
      </c>
      <c r="AL39" s="136">
        <f>$C39*VLOOKUP($A39,'Non-energy Multiplier'!$A$1:$AQ$44,COLUMN('Non-energy Multiplier'!AL$1),0)</f>
        <v>0</v>
      </c>
      <c r="AM39" s="136">
        <f>$C39*VLOOKUP($A39,'Non-energy Multiplier'!$A$1:$AQ$44,COLUMN('Non-energy Multiplier'!AM$1),0)</f>
        <v>0</v>
      </c>
      <c r="AN39" s="136">
        <f>$C39*VLOOKUP($A39,'Non-energy Multiplier'!$A$1:$AQ$44,COLUMN('Non-energy Multiplier'!AN$1),0)</f>
        <v>0</v>
      </c>
      <c r="AO39" s="136">
        <f>$C39*VLOOKUP($A39,'Non-energy Multiplier'!$A$1:$AQ$44,COLUMN('Non-energy Multiplier'!AO$1),0)</f>
        <v>0</v>
      </c>
      <c r="AP39" s="136">
        <f>$C39*VLOOKUP($A39,'Non-energy Multiplier'!$A$1:$AQ$44,COLUMN('Non-energy Multiplier'!AP$1),0)</f>
        <v>0</v>
      </c>
      <c r="AQ39" s="136">
        <f>$C39*VLOOKUP($A39,'Non-energy Multiplier'!$A$1:$AQ$44,COLUMN('Non-energy Multiplier'!AQ$1),0)</f>
        <v>0</v>
      </c>
      <c r="AR39" s="136" t="str">
        <f>VLOOKUP($A39,'Sector Match'!$A$1:$B$43,2,0)</f>
        <v>water and waste 36T39</v>
      </c>
    </row>
    <row r="40" spans="1:44" x14ac:dyDescent="0.2">
      <c r="A40" s="12" t="s">
        <v>38</v>
      </c>
      <c r="B40" s="136">
        <f>'Non-energy Use 2019'!K152</f>
        <v>0</v>
      </c>
      <c r="C40" s="136">
        <f>'Non-energy Use 2020'!K152</f>
        <v>0</v>
      </c>
      <c r="D40" s="136">
        <f>$C40*VLOOKUP($A40,'Non-energy Multiplier'!$A$1:$AQ$44,COLUMN('Non-energy Multiplier'!D$1),0)</f>
        <v>0</v>
      </c>
      <c r="E40" s="136">
        <f>$C40*VLOOKUP($A40,'Non-energy Multiplier'!$A$1:$AQ$44,COLUMN('Non-energy Multiplier'!E$1),0)</f>
        <v>0</v>
      </c>
      <c r="F40" s="136">
        <f>$C40*VLOOKUP($A40,'Non-energy Multiplier'!$A$1:$AQ$44,COLUMN('Non-energy Multiplier'!F$1),0)</f>
        <v>0</v>
      </c>
      <c r="G40" s="136">
        <f>$C40*VLOOKUP($A40,'Non-energy Multiplier'!$A$1:$AQ$44,COLUMN('Non-energy Multiplier'!G$1),0)</f>
        <v>0</v>
      </c>
      <c r="H40" s="136">
        <f>$C40*VLOOKUP($A40,'Non-energy Multiplier'!$A$1:$AQ$44,COLUMN('Non-energy Multiplier'!H$1),0)</f>
        <v>0</v>
      </c>
      <c r="I40" s="136">
        <f>$C40*VLOOKUP($A40,'Non-energy Multiplier'!$A$1:$AQ$44,COLUMN('Non-energy Multiplier'!I$1),0)</f>
        <v>0</v>
      </c>
      <c r="J40" s="136">
        <f>$C40*VLOOKUP($A40,'Non-energy Multiplier'!$A$1:$AQ$44,COLUMN('Non-energy Multiplier'!J$1),0)</f>
        <v>0</v>
      </c>
      <c r="K40" s="136">
        <f>$C40*VLOOKUP($A40,'Non-energy Multiplier'!$A$1:$AQ$44,COLUMN('Non-energy Multiplier'!K$1),0)</f>
        <v>0</v>
      </c>
      <c r="L40" s="136">
        <f>$C40*VLOOKUP($A40,'Non-energy Multiplier'!$A$1:$AQ$44,COLUMN('Non-energy Multiplier'!L$1),0)</f>
        <v>0</v>
      </c>
      <c r="M40" s="136">
        <f>$C40*VLOOKUP($A40,'Non-energy Multiplier'!$A$1:$AQ$44,COLUMN('Non-energy Multiplier'!M$1),0)</f>
        <v>0</v>
      </c>
      <c r="N40" s="136">
        <f>$C40*VLOOKUP($A40,'Non-energy Multiplier'!$A$1:$AQ$44,COLUMN('Non-energy Multiplier'!N$1),0)</f>
        <v>0</v>
      </c>
      <c r="O40" s="136">
        <f>$C40*VLOOKUP($A40,'Non-energy Multiplier'!$A$1:$AQ$44,COLUMN('Non-energy Multiplier'!O$1),0)</f>
        <v>0</v>
      </c>
      <c r="P40" s="136">
        <f>$C40*VLOOKUP($A40,'Non-energy Multiplier'!$A$1:$AQ$44,COLUMN('Non-energy Multiplier'!P$1),0)</f>
        <v>0</v>
      </c>
      <c r="Q40" s="136">
        <f>$C40*VLOOKUP($A40,'Non-energy Multiplier'!$A$1:$AQ$44,COLUMN('Non-energy Multiplier'!Q$1),0)</f>
        <v>0</v>
      </c>
      <c r="R40" s="136">
        <f>$C40*VLOOKUP($A40,'Non-energy Multiplier'!$A$1:$AQ$44,COLUMN('Non-energy Multiplier'!R$1),0)</f>
        <v>0</v>
      </c>
      <c r="S40" s="136">
        <f>$C40*VLOOKUP($A40,'Non-energy Multiplier'!$A$1:$AQ$44,COLUMN('Non-energy Multiplier'!S$1),0)</f>
        <v>0</v>
      </c>
      <c r="T40" s="136">
        <f>$C40*VLOOKUP($A40,'Non-energy Multiplier'!$A$1:$AQ$44,COLUMN('Non-energy Multiplier'!T$1),0)</f>
        <v>0</v>
      </c>
      <c r="U40" s="136">
        <f>$C40*VLOOKUP($A40,'Non-energy Multiplier'!$A$1:$AQ$44,COLUMN('Non-energy Multiplier'!U$1),0)</f>
        <v>0</v>
      </c>
      <c r="V40" s="136">
        <f>$C40*VLOOKUP($A40,'Non-energy Multiplier'!$A$1:$AQ$44,COLUMN('Non-energy Multiplier'!V$1),0)</f>
        <v>0</v>
      </c>
      <c r="W40" s="136">
        <f>$C40*VLOOKUP($A40,'Non-energy Multiplier'!$A$1:$AQ$44,COLUMN('Non-energy Multiplier'!W$1),0)</f>
        <v>0</v>
      </c>
      <c r="X40" s="136">
        <f>$C40*VLOOKUP($A40,'Non-energy Multiplier'!$A$1:$AQ$44,COLUMN('Non-energy Multiplier'!X$1),0)</f>
        <v>0</v>
      </c>
      <c r="Y40" s="136">
        <f>$C40*VLOOKUP($A40,'Non-energy Multiplier'!$A$1:$AQ$44,COLUMN('Non-energy Multiplier'!Y$1),0)</f>
        <v>0</v>
      </c>
      <c r="Z40" s="136">
        <f>$C40*VLOOKUP($A40,'Non-energy Multiplier'!$A$1:$AQ$44,COLUMN('Non-energy Multiplier'!Z$1),0)</f>
        <v>0</v>
      </c>
      <c r="AA40" s="136">
        <f>$C40*VLOOKUP($A40,'Non-energy Multiplier'!$A$1:$AQ$44,COLUMN('Non-energy Multiplier'!AA$1),0)</f>
        <v>0</v>
      </c>
      <c r="AB40" s="136">
        <f>$C40*VLOOKUP($A40,'Non-energy Multiplier'!$A$1:$AQ$44,COLUMN('Non-energy Multiplier'!AB$1),0)</f>
        <v>0</v>
      </c>
      <c r="AC40" s="136">
        <f>$C40*VLOOKUP($A40,'Non-energy Multiplier'!$A$1:$AQ$44,COLUMN('Non-energy Multiplier'!AC$1),0)</f>
        <v>0</v>
      </c>
      <c r="AD40" s="136">
        <f>$C40*VLOOKUP($A40,'Non-energy Multiplier'!$A$1:$AQ$44,COLUMN('Non-energy Multiplier'!AD$1),0)</f>
        <v>0</v>
      </c>
      <c r="AE40" s="136">
        <f>$C40*VLOOKUP($A40,'Non-energy Multiplier'!$A$1:$AQ$44,COLUMN('Non-energy Multiplier'!AE$1),0)</f>
        <v>0</v>
      </c>
      <c r="AF40" s="136">
        <f>$C40*VLOOKUP($A40,'Non-energy Multiplier'!$A$1:$AQ$44,COLUMN('Non-energy Multiplier'!AF$1),0)</f>
        <v>0</v>
      </c>
      <c r="AG40" s="136">
        <f>$C40*VLOOKUP($A40,'Non-energy Multiplier'!$A$1:$AQ$44,COLUMN('Non-energy Multiplier'!AG$1),0)</f>
        <v>0</v>
      </c>
      <c r="AH40" s="136">
        <f>$C40*VLOOKUP($A40,'Non-energy Multiplier'!$A$1:$AQ$44,COLUMN('Non-energy Multiplier'!AH$1),0)</f>
        <v>0</v>
      </c>
      <c r="AI40" s="136">
        <f>$C40*VLOOKUP($A40,'Non-energy Multiplier'!$A$1:$AQ$44,COLUMN('Non-energy Multiplier'!AI$1),0)</f>
        <v>0</v>
      </c>
      <c r="AJ40" s="136">
        <f>$C40*VLOOKUP($A40,'Non-energy Multiplier'!$A$1:$AQ$44,COLUMN('Non-energy Multiplier'!AJ$1),0)</f>
        <v>0</v>
      </c>
      <c r="AK40" s="136">
        <f>$C40*VLOOKUP($A40,'Non-energy Multiplier'!$A$1:$AQ$44,COLUMN('Non-energy Multiplier'!AK$1),0)</f>
        <v>0</v>
      </c>
      <c r="AL40" s="136">
        <f>$C40*VLOOKUP($A40,'Non-energy Multiplier'!$A$1:$AQ$44,COLUMN('Non-energy Multiplier'!AL$1),0)</f>
        <v>0</v>
      </c>
      <c r="AM40" s="136">
        <f>$C40*VLOOKUP($A40,'Non-energy Multiplier'!$A$1:$AQ$44,COLUMN('Non-energy Multiplier'!AM$1),0)</f>
        <v>0</v>
      </c>
      <c r="AN40" s="136">
        <f>$C40*VLOOKUP($A40,'Non-energy Multiplier'!$A$1:$AQ$44,COLUMN('Non-energy Multiplier'!AN$1),0)</f>
        <v>0</v>
      </c>
      <c r="AO40" s="136">
        <f>$C40*VLOOKUP($A40,'Non-energy Multiplier'!$A$1:$AQ$44,COLUMN('Non-energy Multiplier'!AO$1),0)</f>
        <v>0</v>
      </c>
      <c r="AP40" s="136">
        <f>$C40*VLOOKUP($A40,'Non-energy Multiplier'!$A$1:$AQ$44,COLUMN('Non-energy Multiplier'!AP$1),0)</f>
        <v>0</v>
      </c>
      <c r="AQ40" s="136">
        <f>$C40*VLOOKUP($A40,'Non-energy Multiplier'!$A$1:$AQ$44,COLUMN('Non-energy Multiplier'!AQ$1),0)</f>
        <v>0</v>
      </c>
      <c r="AR40" s="136" t="str">
        <f>VLOOKUP($A40,'Sector Match'!$A$1:$B$43,2,0)</f>
        <v>other machinery 28</v>
      </c>
    </row>
    <row r="41" spans="1:44" x14ac:dyDescent="0.2">
      <c r="A41" s="12" t="s">
        <v>39</v>
      </c>
      <c r="B41" s="136">
        <f>'Non-energy Use 2019'!K153</f>
        <v>0</v>
      </c>
      <c r="C41" s="136">
        <f>'Non-energy Use 2020'!K153</f>
        <v>0</v>
      </c>
      <c r="D41" s="136">
        <f>$C41*VLOOKUP($A41,'Non-energy Multiplier'!$A$1:$AQ$44,COLUMN('Non-energy Multiplier'!D$1),0)</f>
        <v>0</v>
      </c>
      <c r="E41" s="136">
        <f>$C41*VLOOKUP($A41,'Non-energy Multiplier'!$A$1:$AQ$44,COLUMN('Non-energy Multiplier'!E$1),0)</f>
        <v>0</v>
      </c>
      <c r="F41" s="136">
        <f>$C41*VLOOKUP($A41,'Non-energy Multiplier'!$A$1:$AQ$44,COLUMN('Non-energy Multiplier'!F$1),0)</f>
        <v>0</v>
      </c>
      <c r="G41" s="136">
        <f>$C41*VLOOKUP($A41,'Non-energy Multiplier'!$A$1:$AQ$44,COLUMN('Non-energy Multiplier'!G$1),0)</f>
        <v>0</v>
      </c>
      <c r="H41" s="136">
        <f>$C41*VLOOKUP($A41,'Non-energy Multiplier'!$A$1:$AQ$44,COLUMN('Non-energy Multiplier'!H$1),0)</f>
        <v>0</v>
      </c>
      <c r="I41" s="136">
        <f>$C41*VLOOKUP($A41,'Non-energy Multiplier'!$A$1:$AQ$44,COLUMN('Non-energy Multiplier'!I$1),0)</f>
        <v>0</v>
      </c>
      <c r="J41" s="136">
        <f>$C41*VLOOKUP($A41,'Non-energy Multiplier'!$A$1:$AQ$44,COLUMN('Non-energy Multiplier'!J$1),0)</f>
        <v>0</v>
      </c>
      <c r="K41" s="136">
        <f>$C41*VLOOKUP($A41,'Non-energy Multiplier'!$A$1:$AQ$44,COLUMN('Non-energy Multiplier'!K$1),0)</f>
        <v>0</v>
      </c>
      <c r="L41" s="136">
        <f>$C41*VLOOKUP($A41,'Non-energy Multiplier'!$A$1:$AQ$44,COLUMN('Non-energy Multiplier'!L$1),0)</f>
        <v>0</v>
      </c>
      <c r="M41" s="136">
        <f>$C41*VLOOKUP($A41,'Non-energy Multiplier'!$A$1:$AQ$44,COLUMN('Non-energy Multiplier'!M$1),0)</f>
        <v>0</v>
      </c>
      <c r="N41" s="136">
        <f>$C41*VLOOKUP($A41,'Non-energy Multiplier'!$A$1:$AQ$44,COLUMN('Non-energy Multiplier'!N$1),0)</f>
        <v>0</v>
      </c>
      <c r="O41" s="136">
        <f>$C41*VLOOKUP($A41,'Non-energy Multiplier'!$A$1:$AQ$44,COLUMN('Non-energy Multiplier'!O$1),0)</f>
        <v>0</v>
      </c>
      <c r="P41" s="136">
        <f>$C41*VLOOKUP($A41,'Non-energy Multiplier'!$A$1:$AQ$44,COLUMN('Non-energy Multiplier'!P$1),0)</f>
        <v>0</v>
      </c>
      <c r="Q41" s="136">
        <f>$C41*VLOOKUP($A41,'Non-energy Multiplier'!$A$1:$AQ$44,COLUMN('Non-energy Multiplier'!Q$1),0)</f>
        <v>0</v>
      </c>
      <c r="R41" s="136">
        <f>$C41*VLOOKUP($A41,'Non-energy Multiplier'!$A$1:$AQ$44,COLUMN('Non-energy Multiplier'!R$1),0)</f>
        <v>0</v>
      </c>
      <c r="S41" s="136">
        <f>$C41*VLOOKUP($A41,'Non-energy Multiplier'!$A$1:$AQ$44,COLUMN('Non-energy Multiplier'!S$1),0)</f>
        <v>0</v>
      </c>
      <c r="T41" s="136">
        <f>$C41*VLOOKUP($A41,'Non-energy Multiplier'!$A$1:$AQ$44,COLUMN('Non-energy Multiplier'!T$1),0)</f>
        <v>0</v>
      </c>
      <c r="U41" s="136">
        <f>$C41*VLOOKUP($A41,'Non-energy Multiplier'!$A$1:$AQ$44,COLUMN('Non-energy Multiplier'!U$1),0)</f>
        <v>0</v>
      </c>
      <c r="V41" s="136">
        <f>$C41*VLOOKUP($A41,'Non-energy Multiplier'!$A$1:$AQ$44,COLUMN('Non-energy Multiplier'!V$1),0)</f>
        <v>0</v>
      </c>
      <c r="W41" s="136">
        <f>$C41*VLOOKUP($A41,'Non-energy Multiplier'!$A$1:$AQ$44,COLUMN('Non-energy Multiplier'!W$1),0)</f>
        <v>0</v>
      </c>
      <c r="X41" s="136">
        <f>$C41*VLOOKUP($A41,'Non-energy Multiplier'!$A$1:$AQ$44,COLUMN('Non-energy Multiplier'!X$1),0)</f>
        <v>0</v>
      </c>
      <c r="Y41" s="136">
        <f>$C41*VLOOKUP($A41,'Non-energy Multiplier'!$A$1:$AQ$44,COLUMN('Non-energy Multiplier'!Y$1),0)</f>
        <v>0</v>
      </c>
      <c r="Z41" s="136">
        <f>$C41*VLOOKUP($A41,'Non-energy Multiplier'!$A$1:$AQ$44,COLUMN('Non-energy Multiplier'!Z$1),0)</f>
        <v>0</v>
      </c>
      <c r="AA41" s="136">
        <f>$C41*VLOOKUP($A41,'Non-energy Multiplier'!$A$1:$AQ$44,COLUMN('Non-energy Multiplier'!AA$1),0)</f>
        <v>0</v>
      </c>
      <c r="AB41" s="136">
        <f>$C41*VLOOKUP($A41,'Non-energy Multiplier'!$A$1:$AQ$44,COLUMN('Non-energy Multiplier'!AB$1),0)</f>
        <v>0</v>
      </c>
      <c r="AC41" s="136">
        <f>$C41*VLOOKUP($A41,'Non-energy Multiplier'!$A$1:$AQ$44,COLUMN('Non-energy Multiplier'!AC$1),0)</f>
        <v>0</v>
      </c>
      <c r="AD41" s="136">
        <f>$C41*VLOOKUP($A41,'Non-energy Multiplier'!$A$1:$AQ$44,COLUMN('Non-energy Multiplier'!AD$1),0)</f>
        <v>0</v>
      </c>
      <c r="AE41" s="136">
        <f>$C41*VLOOKUP($A41,'Non-energy Multiplier'!$A$1:$AQ$44,COLUMN('Non-energy Multiplier'!AE$1),0)</f>
        <v>0</v>
      </c>
      <c r="AF41" s="136">
        <f>$C41*VLOOKUP($A41,'Non-energy Multiplier'!$A$1:$AQ$44,COLUMN('Non-energy Multiplier'!AF$1),0)</f>
        <v>0</v>
      </c>
      <c r="AG41" s="136">
        <f>$C41*VLOOKUP($A41,'Non-energy Multiplier'!$A$1:$AQ$44,COLUMN('Non-energy Multiplier'!AG$1),0)</f>
        <v>0</v>
      </c>
      <c r="AH41" s="136">
        <f>$C41*VLOOKUP($A41,'Non-energy Multiplier'!$A$1:$AQ$44,COLUMN('Non-energy Multiplier'!AH$1),0)</f>
        <v>0</v>
      </c>
      <c r="AI41" s="136">
        <f>$C41*VLOOKUP($A41,'Non-energy Multiplier'!$A$1:$AQ$44,COLUMN('Non-energy Multiplier'!AI$1),0)</f>
        <v>0</v>
      </c>
      <c r="AJ41" s="136">
        <f>$C41*VLOOKUP($A41,'Non-energy Multiplier'!$A$1:$AQ$44,COLUMN('Non-energy Multiplier'!AJ$1),0)</f>
        <v>0</v>
      </c>
      <c r="AK41" s="136">
        <f>$C41*VLOOKUP($A41,'Non-energy Multiplier'!$A$1:$AQ$44,COLUMN('Non-energy Multiplier'!AK$1),0)</f>
        <v>0</v>
      </c>
      <c r="AL41" s="136">
        <f>$C41*VLOOKUP($A41,'Non-energy Multiplier'!$A$1:$AQ$44,COLUMN('Non-energy Multiplier'!AL$1),0)</f>
        <v>0</v>
      </c>
      <c r="AM41" s="136">
        <f>$C41*VLOOKUP($A41,'Non-energy Multiplier'!$A$1:$AQ$44,COLUMN('Non-energy Multiplier'!AM$1),0)</f>
        <v>0</v>
      </c>
      <c r="AN41" s="136">
        <f>$C41*VLOOKUP($A41,'Non-energy Multiplier'!$A$1:$AQ$44,COLUMN('Non-energy Multiplier'!AN$1),0)</f>
        <v>0</v>
      </c>
      <c r="AO41" s="136">
        <f>$C41*VLOOKUP($A41,'Non-energy Multiplier'!$A$1:$AQ$44,COLUMN('Non-energy Multiplier'!AO$1),0)</f>
        <v>0</v>
      </c>
      <c r="AP41" s="136">
        <f>$C41*VLOOKUP($A41,'Non-energy Multiplier'!$A$1:$AQ$44,COLUMN('Non-energy Multiplier'!AP$1),0)</f>
        <v>0</v>
      </c>
      <c r="AQ41" s="136">
        <f>$C41*VLOOKUP($A41,'Non-energy Multiplier'!$A$1:$AQ$44,COLUMN('Non-energy Multiplier'!AQ$1),0)</f>
        <v>0</v>
      </c>
      <c r="AR41" s="136">
        <f>VLOOKUP($A41,'Sector Match'!$A$1:$B$43,2,0)</f>
        <v>0</v>
      </c>
    </row>
    <row r="42" spans="1:44" x14ac:dyDescent="0.2">
      <c r="A42" s="12" t="s">
        <v>40</v>
      </c>
      <c r="B42" s="136">
        <f>'Non-energy Use 2019'!K154</f>
        <v>0</v>
      </c>
      <c r="C42" s="136">
        <f>'Non-energy Use 2020'!K154</f>
        <v>0</v>
      </c>
      <c r="D42" s="136">
        <f>$C42*VLOOKUP($A42,'Non-energy Multiplier'!$A$1:$AQ$44,COLUMN('Non-energy Multiplier'!D$1),0)</f>
        <v>0</v>
      </c>
      <c r="E42" s="136">
        <f>$C42*VLOOKUP($A42,'Non-energy Multiplier'!$A$1:$AQ$44,COLUMN('Non-energy Multiplier'!E$1),0)</f>
        <v>0</v>
      </c>
      <c r="F42" s="136">
        <f>$C42*VLOOKUP($A42,'Non-energy Multiplier'!$A$1:$AQ$44,COLUMN('Non-energy Multiplier'!F$1),0)</f>
        <v>0</v>
      </c>
      <c r="G42" s="136">
        <f>$C42*VLOOKUP($A42,'Non-energy Multiplier'!$A$1:$AQ$44,COLUMN('Non-energy Multiplier'!G$1),0)</f>
        <v>0</v>
      </c>
      <c r="H42" s="136">
        <f>$C42*VLOOKUP($A42,'Non-energy Multiplier'!$A$1:$AQ$44,COLUMN('Non-energy Multiplier'!H$1),0)</f>
        <v>0</v>
      </c>
      <c r="I42" s="136">
        <f>$C42*VLOOKUP($A42,'Non-energy Multiplier'!$A$1:$AQ$44,COLUMN('Non-energy Multiplier'!I$1),0)</f>
        <v>0</v>
      </c>
      <c r="J42" s="136">
        <f>$C42*VLOOKUP($A42,'Non-energy Multiplier'!$A$1:$AQ$44,COLUMN('Non-energy Multiplier'!J$1),0)</f>
        <v>0</v>
      </c>
      <c r="K42" s="136">
        <f>$C42*VLOOKUP($A42,'Non-energy Multiplier'!$A$1:$AQ$44,COLUMN('Non-energy Multiplier'!K$1),0)</f>
        <v>0</v>
      </c>
      <c r="L42" s="136">
        <f>$C42*VLOOKUP($A42,'Non-energy Multiplier'!$A$1:$AQ$44,COLUMN('Non-energy Multiplier'!L$1),0)</f>
        <v>0</v>
      </c>
      <c r="M42" s="136">
        <f>$C42*VLOOKUP($A42,'Non-energy Multiplier'!$A$1:$AQ$44,COLUMN('Non-energy Multiplier'!M$1),0)</f>
        <v>0</v>
      </c>
      <c r="N42" s="136">
        <f>$C42*VLOOKUP($A42,'Non-energy Multiplier'!$A$1:$AQ$44,COLUMN('Non-energy Multiplier'!N$1),0)</f>
        <v>0</v>
      </c>
      <c r="O42" s="136">
        <f>$C42*VLOOKUP($A42,'Non-energy Multiplier'!$A$1:$AQ$44,COLUMN('Non-energy Multiplier'!O$1),0)</f>
        <v>0</v>
      </c>
      <c r="P42" s="136">
        <f>$C42*VLOOKUP($A42,'Non-energy Multiplier'!$A$1:$AQ$44,COLUMN('Non-energy Multiplier'!P$1),0)</f>
        <v>0</v>
      </c>
      <c r="Q42" s="136">
        <f>$C42*VLOOKUP($A42,'Non-energy Multiplier'!$A$1:$AQ$44,COLUMN('Non-energy Multiplier'!Q$1),0)</f>
        <v>0</v>
      </c>
      <c r="R42" s="136">
        <f>$C42*VLOOKUP($A42,'Non-energy Multiplier'!$A$1:$AQ$44,COLUMN('Non-energy Multiplier'!R$1),0)</f>
        <v>0</v>
      </c>
      <c r="S42" s="136">
        <f>$C42*VLOOKUP($A42,'Non-energy Multiplier'!$A$1:$AQ$44,COLUMN('Non-energy Multiplier'!S$1),0)</f>
        <v>0</v>
      </c>
      <c r="T42" s="136">
        <f>$C42*VLOOKUP($A42,'Non-energy Multiplier'!$A$1:$AQ$44,COLUMN('Non-energy Multiplier'!T$1),0)</f>
        <v>0</v>
      </c>
      <c r="U42" s="136">
        <f>$C42*VLOOKUP($A42,'Non-energy Multiplier'!$A$1:$AQ$44,COLUMN('Non-energy Multiplier'!U$1),0)</f>
        <v>0</v>
      </c>
      <c r="V42" s="136">
        <f>$C42*VLOOKUP($A42,'Non-energy Multiplier'!$A$1:$AQ$44,COLUMN('Non-energy Multiplier'!V$1),0)</f>
        <v>0</v>
      </c>
      <c r="W42" s="136">
        <f>$C42*VLOOKUP($A42,'Non-energy Multiplier'!$A$1:$AQ$44,COLUMN('Non-energy Multiplier'!W$1),0)</f>
        <v>0</v>
      </c>
      <c r="X42" s="136">
        <f>$C42*VLOOKUP($A42,'Non-energy Multiplier'!$A$1:$AQ$44,COLUMN('Non-energy Multiplier'!X$1),0)</f>
        <v>0</v>
      </c>
      <c r="Y42" s="136">
        <f>$C42*VLOOKUP($A42,'Non-energy Multiplier'!$A$1:$AQ$44,COLUMN('Non-energy Multiplier'!Y$1),0)</f>
        <v>0</v>
      </c>
      <c r="Z42" s="136">
        <f>$C42*VLOOKUP($A42,'Non-energy Multiplier'!$A$1:$AQ$44,COLUMN('Non-energy Multiplier'!Z$1),0)</f>
        <v>0</v>
      </c>
      <c r="AA42" s="136">
        <f>$C42*VLOOKUP($A42,'Non-energy Multiplier'!$A$1:$AQ$44,COLUMN('Non-energy Multiplier'!AA$1),0)</f>
        <v>0</v>
      </c>
      <c r="AB42" s="136">
        <f>$C42*VLOOKUP($A42,'Non-energy Multiplier'!$A$1:$AQ$44,COLUMN('Non-energy Multiplier'!AB$1),0)</f>
        <v>0</v>
      </c>
      <c r="AC42" s="136">
        <f>$C42*VLOOKUP($A42,'Non-energy Multiplier'!$A$1:$AQ$44,COLUMN('Non-energy Multiplier'!AC$1),0)</f>
        <v>0</v>
      </c>
      <c r="AD42" s="136">
        <f>$C42*VLOOKUP($A42,'Non-energy Multiplier'!$A$1:$AQ$44,COLUMN('Non-energy Multiplier'!AD$1),0)</f>
        <v>0</v>
      </c>
      <c r="AE42" s="136">
        <f>$C42*VLOOKUP($A42,'Non-energy Multiplier'!$A$1:$AQ$44,COLUMN('Non-energy Multiplier'!AE$1),0)</f>
        <v>0</v>
      </c>
      <c r="AF42" s="136">
        <f>$C42*VLOOKUP($A42,'Non-energy Multiplier'!$A$1:$AQ$44,COLUMN('Non-energy Multiplier'!AF$1),0)</f>
        <v>0</v>
      </c>
      <c r="AG42" s="136">
        <f>$C42*VLOOKUP($A42,'Non-energy Multiplier'!$A$1:$AQ$44,COLUMN('Non-energy Multiplier'!AG$1),0)</f>
        <v>0</v>
      </c>
      <c r="AH42" s="136">
        <f>$C42*VLOOKUP($A42,'Non-energy Multiplier'!$A$1:$AQ$44,COLUMN('Non-energy Multiplier'!AH$1),0)</f>
        <v>0</v>
      </c>
      <c r="AI42" s="136">
        <f>$C42*VLOOKUP($A42,'Non-energy Multiplier'!$A$1:$AQ$44,COLUMN('Non-energy Multiplier'!AI$1),0)</f>
        <v>0</v>
      </c>
      <c r="AJ42" s="136">
        <f>$C42*VLOOKUP($A42,'Non-energy Multiplier'!$A$1:$AQ$44,COLUMN('Non-energy Multiplier'!AJ$1),0)</f>
        <v>0</v>
      </c>
      <c r="AK42" s="136">
        <f>$C42*VLOOKUP($A42,'Non-energy Multiplier'!$A$1:$AQ$44,COLUMN('Non-energy Multiplier'!AK$1),0)</f>
        <v>0</v>
      </c>
      <c r="AL42" s="136">
        <f>$C42*VLOOKUP($A42,'Non-energy Multiplier'!$A$1:$AQ$44,COLUMN('Non-energy Multiplier'!AL$1),0)</f>
        <v>0</v>
      </c>
      <c r="AM42" s="136">
        <f>$C42*VLOOKUP($A42,'Non-energy Multiplier'!$A$1:$AQ$44,COLUMN('Non-energy Multiplier'!AM$1),0)</f>
        <v>0</v>
      </c>
      <c r="AN42" s="136">
        <f>$C42*VLOOKUP($A42,'Non-energy Multiplier'!$A$1:$AQ$44,COLUMN('Non-energy Multiplier'!AN$1),0)</f>
        <v>0</v>
      </c>
      <c r="AO42" s="136">
        <f>$C42*VLOOKUP($A42,'Non-energy Multiplier'!$A$1:$AQ$44,COLUMN('Non-energy Multiplier'!AO$1),0)</f>
        <v>0</v>
      </c>
      <c r="AP42" s="136">
        <f>$C42*VLOOKUP($A42,'Non-energy Multiplier'!$A$1:$AQ$44,COLUMN('Non-energy Multiplier'!AP$1),0)</f>
        <v>0</v>
      </c>
      <c r="AQ42" s="136">
        <f>$C42*VLOOKUP($A42,'Non-energy Multiplier'!$A$1:$AQ$44,COLUMN('Non-energy Multiplier'!AQ$1),0)</f>
        <v>0</v>
      </c>
      <c r="AR42" s="136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6">
        <f>'Non-energy Use 2019'!K155</f>
        <v>0</v>
      </c>
      <c r="C43" s="136">
        <f>'Non-energy Use 2020'!K155</f>
        <v>0</v>
      </c>
      <c r="D43" s="136">
        <f>$C43*VLOOKUP($A43,'Non-energy Multiplier'!$A$1:$AQ$44,COLUMN('Non-energy Multiplier'!D$1),0)</f>
        <v>0</v>
      </c>
      <c r="E43" s="136">
        <f>$C43*VLOOKUP($A43,'Non-energy Multiplier'!$A$1:$AQ$44,COLUMN('Non-energy Multiplier'!E$1),0)</f>
        <v>0</v>
      </c>
      <c r="F43" s="136">
        <f>$C43*VLOOKUP($A43,'Non-energy Multiplier'!$A$1:$AQ$44,COLUMN('Non-energy Multiplier'!F$1),0)</f>
        <v>0</v>
      </c>
      <c r="G43" s="136">
        <f>$C43*VLOOKUP($A43,'Non-energy Multiplier'!$A$1:$AQ$44,COLUMN('Non-energy Multiplier'!G$1),0)</f>
        <v>0</v>
      </c>
      <c r="H43" s="136">
        <f>$C43*VLOOKUP($A43,'Non-energy Multiplier'!$A$1:$AQ$44,COLUMN('Non-energy Multiplier'!H$1),0)</f>
        <v>0</v>
      </c>
      <c r="I43" s="136">
        <f>$C43*VLOOKUP($A43,'Non-energy Multiplier'!$A$1:$AQ$44,COLUMN('Non-energy Multiplier'!I$1),0)</f>
        <v>0</v>
      </c>
      <c r="J43" s="136">
        <f>$C43*VLOOKUP($A43,'Non-energy Multiplier'!$A$1:$AQ$44,COLUMN('Non-energy Multiplier'!J$1),0)</f>
        <v>0</v>
      </c>
      <c r="K43" s="136">
        <f>$C43*VLOOKUP($A43,'Non-energy Multiplier'!$A$1:$AQ$44,COLUMN('Non-energy Multiplier'!K$1),0)</f>
        <v>0</v>
      </c>
      <c r="L43" s="136">
        <f>$C43*VLOOKUP($A43,'Non-energy Multiplier'!$A$1:$AQ$44,COLUMN('Non-energy Multiplier'!L$1),0)</f>
        <v>0</v>
      </c>
      <c r="M43" s="136">
        <f>$C43*VLOOKUP($A43,'Non-energy Multiplier'!$A$1:$AQ$44,COLUMN('Non-energy Multiplier'!M$1),0)</f>
        <v>0</v>
      </c>
      <c r="N43" s="136">
        <f>$C43*VLOOKUP($A43,'Non-energy Multiplier'!$A$1:$AQ$44,COLUMN('Non-energy Multiplier'!N$1),0)</f>
        <v>0</v>
      </c>
      <c r="O43" s="136">
        <f>$C43*VLOOKUP($A43,'Non-energy Multiplier'!$A$1:$AQ$44,COLUMN('Non-energy Multiplier'!O$1),0)</f>
        <v>0</v>
      </c>
      <c r="P43" s="136">
        <f>$C43*VLOOKUP($A43,'Non-energy Multiplier'!$A$1:$AQ$44,COLUMN('Non-energy Multiplier'!P$1),0)</f>
        <v>0</v>
      </c>
      <c r="Q43" s="136">
        <f>$C43*VLOOKUP($A43,'Non-energy Multiplier'!$A$1:$AQ$44,COLUMN('Non-energy Multiplier'!Q$1),0)</f>
        <v>0</v>
      </c>
      <c r="R43" s="136">
        <f>$C43*VLOOKUP($A43,'Non-energy Multiplier'!$A$1:$AQ$44,COLUMN('Non-energy Multiplier'!R$1),0)</f>
        <v>0</v>
      </c>
      <c r="S43" s="136">
        <f>$C43*VLOOKUP($A43,'Non-energy Multiplier'!$A$1:$AQ$44,COLUMN('Non-energy Multiplier'!S$1),0)</f>
        <v>0</v>
      </c>
      <c r="T43" s="136">
        <f>$C43*VLOOKUP($A43,'Non-energy Multiplier'!$A$1:$AQ$44,COLUMN('Non-energy Multiplier'!T$1),0)</f>
        <v>0</v>
      </c>
      <c r="U43" s="136">
        <f>$C43*VLOOKUP($A43,'Non-energy Multiplier'!$A$1:$AQ$44,COLUMN('Non-energy Multiplier'!U$1),0)</f>
        <v>0</v>
      </c>
      <c r="V43" s="136">
        <f>$C43*VLOOKUP($A43,'Non-energy Multiplier'!$A$1:$AQ$44,COLUMN('Non-energy Multiplier'!V$1),0)</f>
        <v>0</v>
      </c>
      <c r="W43" s="136">
        <f>$C43*VLOOKUP($A43,'Non-energy Multiplier'!$A$1:$AQ$44,COLUMN('Non-energy Multiplier'!W$1),0)</f>
        <v>0</v>
      </c>
      <c r="X43" s="136">
        <f>$C43*VLOOKUP($A43,'Non-energy Multiplier'!$A$1:$AQ$44,COLUMN('Non-energy Multiplier'!X$1),0)</f>
        <v>0</v>
      </c>
      <c r="Y43" s="136">
        <f>$C43*VLOOKUP($A43,'Non-energy Multiplier'!$A$1:$AQ$44,COLUMN('Non-energy Multiplier'!Y$1),0)</f>
        <v>0</v>
      </c>
      <c r="Z43" s="136">
        <f>$C43*VLOOKUP($A43,'Non-energy Multiplier'!$A$1:$AQ$44,COLUMN('Non-energy Multiplier'!Z$1),0)</f>
        <v>0</v>
      </c>
      <c r="AA43" s="136">
        <f>$C43*VLOOKUP($A43,'Non-energy Multiplier'!$A$1:$AQ$44,COLUMN('Non-energy Multiplier'!AA$1),0)</f>
        <v>0</v>
      </c>
      <c r="AB43" s="136">
        <f>$C43*VLOOKUP($A43,'Non-energy Multiplier'!$A$1:$AQ$44,COLUMN('Non-energy Multiplier'!AB$1),0)</f>
        <v>0</v>
      </c>
      <c r="AC43" s="136">
        <f>$C43*VLOOKUP($A43,'Non-energy Multiplier'!$A$1:$AQ$44,COLUMN('Non-energy Multiplier'!AC$1),0)</f>
        <v>0</v>
      </c>
      <c r="AD43" s="136">
        <f>$C43*VLOOKUP($A43,'Non-energy Multiplier'!$A$1:$AQ$44,COLUMN('Non-energy Multiplier'!AD$1),0)</f>
        <v>0</v>
      </c>
      <c r="AE43" s="136">
        <f>$C43*VLOOKUP($A43,'Non-energy Multiplier'!$A$1:$AQ$44,COLUMN('Non-energy Multiplier'!AE$1),0)</f>
        <v>0</v>
      </c>
      <c r="AF43" s="136">
        <f>$C43*VLOOKUP($A43,'Non-energy Multiplier'!$A$1:$AQ$44,COLUMN('Non-energy Multiplier'!AF$1),0)</f>
        <v>0</v>
      </c>
      <c r="AG43" s="136">
        <f>$C43*VLOOKUP($A43,'Non-energy Multiplier'!$A$1:$AQ$44,COLUMN('Non-energy Multiplier'!AG$1),0)</f>
        <v>0</v>
      </c>
      <c r="AH43" s="136">
        <f>$C43*VLOOKUP($A43,'Non-energy Multiplier'!$A$1:$AQ$44,COLUMN('Non-energy Multiplier'!AH$1),0)</f>
        <v>0</v>
      </c>
      <c r="AI43" s="136">
        <f>$C43*VLOOKUP($A43,'Non-energy Multiplier'!$A$1:$AQ$44,COLUMN('Non-energy Multiplier'!AI$1),0)</f>
        <v>0</v>
      </c>
      <c r="AJ43" s="136">
        <f>$C43*VLOOKUP($A43,'Non-energy Multiplier'!$A$1:$AQ$44,COLUMN('Non-energy Multiplier'!AJ$1),0)</f>
        <v>0</v>
      </c>
      <c r="AK43" s="136">
        <f>$C43*VLOOKUP($A43,'Non-energy Multiplier'!$A$1:$AQ$44,COLUMN('Non-energy Multiplier'!AK$1),0)</f>
        <v>0</v>
      </c>
      <c r="AL43" s="136">
        <f>$C43*VLOOKUP($A43,'Non-energy Multiplier'!$A$1:$AQ$44,COLUMN('Non-energy Multiplier'!AL$1),0)</f>
        <v>0</v>
      </c>
      <c r="AM43" s="136">
        <f>$C43*VLOOKUP($A43,'Non-energy Multiplier'!$A$1:$AQ$44,COLUMN('Non-energy Multiplier'!AM$1),0)</f>
        <v>0</v>
      </c>
      <c r="AN43" s="136">
        <f>$C43*VLOOKUP($A43,'Non-energy Multiplier'!$A$1:$AQ$44,COLUMN('Non-energy Multiplier'!AN$1),0)</f>
        <v>0</v>
      </c>
      <c r="AO43" s="136">
        <f>$C43*VLOOKUP($A43,'Non-energy Multiplier'!$A$1:$AQ$44,COLUMN('Non-energy Multiplier'!AO$1),0)</f>
        <v>0</v>
      </c>
      <c r="AP43" s="136">
        <f>$C43*VLOOKUP($A43,'Non-energy Multiplier'!$A$1:$AQ$44,COLUMN('Non-energy Multiplier'!AP$1),0)</f>
        <v>0</v>
      </c>
      <c r="AQ43" s="136">
        <f>$C43*VLOOKUP($A43,'Non-energy Multiplier'!$A$1:$AQ$44,COLUMN('Non-energy Multiplier'!AQ$1),0)</f>
        <v>0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24">
        <f>'Non-energy Use 2019'!K156</f>
        <v>0</v>
      </c>
      <c r="C44" s="224">
        <f>'Non-energy Use 2020'!K156</f>
        <v>0</v>
      </c>
      <c r="D44" s="224">
        <f>$C44*VLOOKUP($A44,'Non-energy Multiplier'!$A$1:$AQ$44,COLUMN('Non-energy Multiplier'!D$1),0)</f>
        <v>0</v>
      </c>
      <c r="E44" s="224">
        <f>$C44*VLOOKUP($A44,'Non-energy Multiplier'!$A$1:$AQ$44,COLUMN('Non-energy Multiplier'!E$1),0)</f>
        <v>0</v>
      </c>
      <c r="F44" s="224">
        <f>$C44*VLOOKUP($A44,'Non-energy Multiplier'!$A$1:$AQ$44,COLUMN('Non-energy Multiplier'!F$1),0)</f>
        <v>0</v>
      </c>
      <c r="G44" s="224">
        <f>$C44*VLOOKUP($A44,'Non-energy Multiplier'!$A$1:$AQ$44,COLUMN('Non-energy Multiplier'!G$1),0)</f>
        <v>0</v>
      </c>
      <c r="H44" s="224">
        <f>$C44*VLOOKUP($A44,'Non-energy Multiplier'!$A$1:$AQ$44,COLUMN('Non-energy Multiplier'!H$1),0)</f>
        <v>0</v>
      </c>
      <c r="I44" s="224">
        <f>$C44*VLOOKUP($A44,'Non-energy Multiplier'!$A$1:$AQ$44,COLUMN('Non-energy Multiplier'!I$1),0)</f>
        <v>0</v>
      </c>
      <c r="J44" s="224">
        <f>$C44*VLOOKUP($A44,'Non-energy Multiplier'!$A$1:$AQ$44,COLUMN('Non-energy Multiplier'!J$1),0)</f>
        <v>0</v>
      </c>
      <c r="K44" s="224">
        <f>$C44*VLOOKUP($A44,'Non-energy Multiplier'!$A$1:$AQ$44,COLUMN('Non-energy Multiplier'!K$1),0)</f>
        <v>0</v>
      </c>
      <c r="L44" s="224">
        <f>$C44*VLOOKUP($A44,'Non-energy Multiplier'!$A$1:$AQ$44,COLUMN('Non-energy Multiplier'!L$1),0)</f>
        <v>0</v>
      </c>
      <c r="M44" s="224">
        <f>$C44*VLOOKUP($A44,'Non-energy Multiplier'!$A$1:$AQ$44,COLUMN('Non-energy Multiplier'!M$1),0)</f>
        <v>0</v>
      </c>
      <c r="N44" s="224">
        <f>$C44*VLOOKUP($A44,'Non-energy Multiplier'!$A$1:$AQ$44,COLUMN('Non-energy Multiplier'!N$1),0)</f>
        <v>0</v>
      </c>
      <c r="O44" s="224">
        <f>$C44*VLOOKUP($A44,'Non-energy Multiplier'!$A$1:$AQ$44,COLUMN('Non-energy Multiplier'!O$1),0)</f>
        <v>0</v>
      </c>
      <c r="P44" s="224">
        <f>$C44*VLOOKUP($A44,'Non-energy Multiplier'!$A$1:$AQ$44,COLUMN('Non-energy Multiplier'!P$1),0)</f>
        <v>0</v>
      </c>
      <c r="Q44" s="224">
        <f>$C44*VLOOKUP($A44,'Non-energy Multiplier'!$A$1:$AQ$44,COLUMN('Non-energy Multiplier'!Q$1),0)</f>
        <v>0</v>
      </c>
      <c r="R44" s="224">
        <f>$C44*VLOOKUP($A44,'Non-energy Multiplier'!$A$1:$AQ$44,COLUMN('Non-energy Multiplier'!R$1),0)</f>
        <v>0</v>
      </c>
      <c r="S44" s="224">
        <f>$C44*VLOOKUP($A44,'Non-energy Multiplier'!$A$1:$AQ$44,COLUMN('Non-energy Multiplier'!S$1),0)</f>
        <v>0</v>
      </c>
      <c r="T44" s="224">
        <f>$C44*VLOOKUP($A44,'Non-energy Multiplier'!$A$1:$AQ$44,COLUMN('Non-energy Multiplier'!T$1),0)</f>
        <v>0</v>
      </c>
      <c r="U44" s="224">
        <f>$C44*VLOOKUP($A44,'Non-energy Multiplier'!$A$1:$AQ$44,COLUMN('Non-energy Multiplier'!U$1),0)</f>
        <v>0</v>
      </c>
      <c r="V44" s="224">
        <f>$C44*VLOOKUP($A44,'Non-energy Multiplier'!$A$1:$AQ$44,COLUMN('Non-energy Multiplier'!V$1),0)</f>
        <v>0</v>
      </c>
      <c r="W44" s="224">
        <f>$C44*VLOOKUP($A44,'Non-energy Multiplier'!$A$1:$AQ$44,COLUMN('Non-energy Multiplier'!W$1),0)</f>
        <v>0</v>
      </c>
      <c r="X44" s="224">
        <f>$C44*VLOOKUP($A44,'Non-energy Multiplier'!$A$1:$AQ$44,COLUMN('Non-energy Multiplier'!X$1),0)</f>
        <v>0</v>
      </c>
      <c r="Y44" s="224">
        <f>$C44*VLOOKUP($A44,'Non-energy Multiplier'!$A$1:$AQ$44,COLUMN('Non-energy Multiplier'!Y$1),0)</f>
        <v>0</v>
      </c>
      <c r="Z44" s="224">
        <f>$C44*VLOOKUP($A44,'Non-energy Multiplier'!$A$1:$AQ$44,COLUMN('Non-energy Multiplier'!Z$1),0)</f>
        <v>0</v>
      </c>
      <c r="AA44" s="224">
        <f>$C44*VLOOKUP($A44,'Non-energy Multiplier'!$A$1:$AQ$44,COLUMN('Non-energy Multiplier'!AA$1),0)</f>
        <v>0</v>
      </c>
      <c r="AB44" s="224">
        <f>$C44*VLOOKUP($A44,'Non-energy Multiplier'!$A$1:$AQ$44,COLUMN('Non-energy Multiplier'!AB$1),0)</f>
        <v>0</v>
      </c>
      <c r="AC44" s="224">
        <f>$C44*VLOOKUP($A44,'Non-energy Multiplier'!$A$1:$AQ$44,COLUMN('Non-energy Multiplier'!AC$1),0)</f>
        <v>0</v>
      </c>
      <c r="AD44" s="224">
        <f>$C44*VLOOKUP($A44,'Non-energy Multiplier'!$A$1:$AQ$44,COLUMN('Non-energy Multiplier'!AD$1),0)</f>
        <v>0</v>
      </c>
      <c r="AE44" s="224">
        <f>$C44*VLOOKUP($A44,'Non-energy Multiplier'!$A$1:$AQ$44,COLUMN('Non-energy Multiplier'!AE$1),0)</f>
        <v>0</v>
      </c>
      <c r="AF44" s="224">
        <f>$C44*VLOOKUP($A44,'Non-energy Multiplier'!$A$1:$AQ$44,COLUMN('Non-energy Multiplier'!AF$1),0)</f>
        <v>0</v>
      </c>
      <c r="AG44" s="224">
        <f>$C44*VLOOKUP($A44,'Non-energy Multiplier'!$A$1:$AQ$44,COLUMN('Non-energy Multiplier'!AG$1),0)</f>
        <v>0</v>
      </c>
      <c r="AH44" s="224">
        <f>$C44*VLOOKUP($A44,'Non-energy Multiplier'!$A$1:$AQ$44,COLUMN('Non-energy Multiplier'!AH$1),0)</f>
        <v>0</v>
      </c>
      <c r="AI44" s="224">
        <f>$C44*VLOOKUP($A44,'Non-energy Multiplier'!$A$1:$AQ$44,COLUMN('Non-energy Multiplier'!AI$1),0)</f>
        <v>0</v>
      </c>
      <c r="AJ44" s="224">
        <f>$C44*VLOOKUP($A44,'Non-energy Multiplier'!$A$1:$AQ$44,COLUMN('Non-energy Multiplier'!AJ$1),0)</f>
        <v>0</v>
      </c>
      <c r="AK44" s="224">
        <f>$C44*VLOOKUP($A44,'Non-energy Multiplier'!$A$1:$AQ$44,COLUMN('Non-energy Multiplier'!AK$1),0)</f>
        <v>0</v>
      </c>
      <c r="AL44" s="224">
        <f>$C44*VLOOKUP($A44,'Non-energy Multiplier'!$A$1:$AQ$44,COLUMN('Non-energy Multiplier'!AL$1),0)</f>
        <v>0</v>
      </c>
      <c r="AM44" s="224">
        <f>$C44*VLOOKUP($A44,'Non-energy Multiplier'!$A$1:$AQ$44,COLUMN('Non-energy Multiplier'!AM$1),0)</f>
        <v>0</v>
      </c>
      <c r="AN44" s="224">
        <f>$C44*VLOOKUP($A44,'Non-energy Multiplier'!$A$1:$AQ$44,COLUMN('Non-energy Multiplier'!AN$1),0)</f>
        <v>0</v>
      </c>
      <c r="AO44" s="224">
        <f>$C44*VLOOKUP($A44,'Non-energy Multiplier'!$A$1:$AQ$44,COLUMN('Non-energy Multiplier'!AO$1),0)</f>
        <v>0</v>
      </c>
      <c r="AP44" s="224">
        <f>$C44*VLOOKUP($A44,'Non-energy Multiplier'!$A$1:$AQ$44,COLUMN('Non-energy Multiplier'!AP$1),0)</f>
        <v>0</v>
      </c>
      <c r="AQ44" s="224">
        <f>$C44*VLOOKUP($A44,'Non-energy Multiplier'!$A$1:$AQ$44,COLUMN('Non-energy Multiplier'!AQ$1),0)</f>
        <v>0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106" t="s">
        <v>339</v>
      </c>
      <c r="B50" s="233">
        <f t="shared" ref="B50:B74" si="0">SUMIFS(B$2:B$44,$AR$2:$AR$44,$A50)</f>
        <v>0</v>
      </c>
      <c r="C50" s="233">
        <f t="shared" ref="C50:AQ56" si="1">SUMIFS(C$2:C$44,$AR$2:$AR$44,$A50)</f>
        <v>0</v>
      </c>
      <c r="D50" s="233">
        <f t="shared" si="1"/>
        <v>0</v>
      </c>
      <c r="E50" s="233">
        <f t="shared" si="1"/>
        <v>0</v>
      </c>
      <c r="F50" s="233">
        <f t="shared" si="1"/>
        <v>0</v>
      </c>
      <c r="G50" s="233">
        <f t="shared" si="1"/>
        <v>0</v>
      </c>
      <c r="H50" s="233">
        <f t="shared" si="1"/>
        <v>0</v>
      </c>
      <c r="I50" s="233">
        <f t="shared" si="1"/>
        <v>0</v>
      </c>
      <c r="J50" s="233">
        <f t="shared" si="1"/>
        <v>0</v>
      </c>
      <c r="K50" s="233">
        <f t="shared" si="1"/>
        <v>0</v>
      </c>
      <c r="L50" s="233">
        <f t="shared" si="1"/>
        <v>0</v>
      </c>
      <c r="M50" s="233">
        <f t="shared" si="1"/>
        <v>0</v>
      </c>
      <c r="N50" s="233">
        <f t="shared" si="1"/>
        <v>0</v>
      </c>
      <c r="O50" s="233">
        <f t="shared" si="1"/>
        <v>0</v>
      </c>
      <c r="P50" s="233">
        <f t="shared" si="1"/>
        <v>0</v>
      </c>
      <c r="Q50" s="233">
        <f t="shared" si="1"/>
        <v>0</v>
      </c>
      <c r="R50" s="233">
        <f t="shared" si="1"/>
        <v>0</v>
      </c>
      <c r="S50" s="233">
        <f t="shared" si="1"/>
        <v>0</v>
      </c>
      <c r="T50" s="233">
        <f t="shared" si="1"/>
        <v>0</v>
      </c>
      <c r="U50" s="233">
        <f t="shared" si="1"/>
        <v>0</v>
      </c>
      <c r="V50" s="233">
        <f t="shared" si="1"/>
        <v>0</v>
      </c>
      <c r="W50" s="233">
        <f t="shared" si="1"/>
        <v>0</v>
      </c>
      <c r="X50" s="233">
        <f t="shared" si="1"/>
        <v>0</v>
      </c>
      <c r="Y50" s="233">
        <f t="shared" si="1"/>
        <v>0</v>
      </c>
      <c r="Z50" s="233">
        <f t="shared" si="1"/>
        <v>0</v>
      </c>
      <c r="AA50" s="233">
        <f t="shared" si="1"/>
        <v>0</v>
      </c>
      <c r="AB50" s="233">
        <f t="shared" si="1"/>
        <v>0</v>
      </c>
      <c r="AC50" s="233">
        <f t="shared" si="1"/>
        <v>0</v>
      </c>
      <c r="AD50" s="233">
        <f t="shared" si="1"/>
        <v>0</v>
      </c>
      <c r="AE50" s="233">
        <f t="shared" si="1"/>
        <v>0</v>
      </c>
      <c r="AF50" s="233">
        <f t="shared" si="1"/>
        <v>0</v>
      </c>
      <c r="AG50" s="233">
        <f t="shared" si="1"/>
        <v>0</v>
      </c>
      <c r="AH50" s="233">
        <f t="shared" si="1"/>
        <v>0</v>
      </c>
      <c r="AI50" s="233">
        <f t="shared" si="1"/>
        <v>0</v>
      </c>
      <c r="AJ50" s="233">
        <f t="shared" si="1"/>
        <v>0</v>
      </c>
      <c r="AK50" s="233">
        <f t="shared" si="1"/>
        <v>0</v>
      </c>
      <c r="AL50" s="233">
        <f t="shared" si="1"/>
        <v>0</v>
      </c>
      <c r="AM50" s="233">
        <f t="shared" si="1"/>
        <v>0</v>
      </c>
      <c r="AN50" s="233">
        <f t="shared" si="1"/>
        <v>0</v>
      </c>
      <c r="AO50" s="233">
        <f t="shared" si="1"/>
        <v>0</v>
      </c>
      <c r="AP50" s="233">
        <f t="shared" si="1"/>
        <v>0</v>
      </c>
      <c r="AQ50" s="233">
        <f t="shared" si="1"/>
        <v>0</v>
      </c>
    </row>
    <row r="51" spans="1:43" x14ac:dyDescent="0.2">
      <c r="A51" s="107" t="s">
        <v>125</v>
      </c>
      <c r="B51" s="136">
        <f t="shared" si="0"/>
        <v>0</v>
      </c>
      <c r="C51" s="136">
        <f t="shared" si="1"/>
        <v>0</v>
      </c>
      <c r="D51" s="136">
        <f t="shared" si="1"/>
        <v>0</v>
      </c>
      <c r="E51" s="136">
        <f t="shared" si="1"/>
        <v>0</v>
      </c>
      <c r="F51" s="136">
        <f t="shared" si="1"/>
        <v>0</v>
      </c>
      <c r="G51" s="136">
        <f t="shared" si="1"/>
        <v>0</v>
      </c>
      <c r="H51" s="136">
        <f t="shared" si="1"/>
        <v>0</v>
      </c>
      <c r="I51" s="136">
        <f t="shared" si="1"/>
        <v>0</v>
      </c>
      <c r="J51" s="136">
        <f t="shared" si="1"/>
        <v>0</v>
      </c>
      <c r="K51" s="136">
        <f t="shared" si="1"/>
        <v>0</v>
      </c>
      <c r="L51" s="136">
        <f t="shared" si="1"/>
        <v>0</v>
      </c>
      <c r="M51" s="136">
        <f t="shared" si="1"/>
        <v>0</v>
      </c>
      <c r="N51" s="136">
        <f t="shared" si="1"/>
        <v>0</v>
      </c>
      <c r="O51" s="136">
        <f t="shared" si="1"/>
        <v>0</v>
      </c>
      <c r="P51" s="136">
        <f t="shared" si="1"/>
        <v>0</v>
      </c>
      <c r="Q51" s="136">
        <f t="shared" si="1"/>
        <v>0</v>
      </c>
      <c r="R51" s="136">
        <f t="shared" si="1"/>
        <v>0</v>
      </c>
      <c r="S51" s="136">
        <f t="shared" si="1"/>
        <v>0</v>
      </c>
      <c r="T51" s="136">
        <f t="shared" si="1"/>
        <v>0</v>
      </c>
      <c r="U51" s="136">
        <f t="shared" si="1"/>
        <v>0</v>
      </c>
      <c r="V51" s="136">
        <f t="shared" si="1"/>
        <v>0</v>
      </c>
      <c r="W51" s="136">
        <f t="shared" si="1"/>
        <v>0</v>
      </c>
      <c r="X51" s="136">
        <f t="shared" si="1"/>
        <v>0</v>
      </c>
      <c r="Y51" s="136">
        <f t="shared" si="1"/>
        <v>0</v>
      </c>
      <c r="Z51" s="136">
        <f t="shared" si="1"/>
        <v>0</v>
      </c>
      <c r="AA51" s="136">
        <f t="shared" si="1"/>
        <v>0</v>
      </c>
      <c r="AB51" s="136">
        <f t="shared" si="1"/>
        <v>0</v>
      </c>
      <c r="AC51" s="136">
        <f t="shared" si="1"/>
        <v>0</v>
      </c>
      <c r="AD51" s="136">
        <f t="shared" si="1"/>
        <v>0</v>
      </c>
      <c r="AE51" s="136">
        <f t="shared" si="1"/>
        <v>0</v>
      </c>
      <c r="AF51" s="136">
        <f t="shared" si="1"/>
        <v>0</v>
      </c>
      <c r="AG51" s="136">
        <f t="shared" si="1"/>
        <v>0</v>
      </c>
      <c r="AH51" s="136">
        <f t="shared" si="1"/>
        <v>0</v>
      </c>
      <c r="AI51" s="136">
        <f t="shared" si="1"/>
        <v>0</v>
      </c>
      <c r="AJ51" s="136">
        <f t="shared" si="1"/>
        <v>0</v>
      </c>
      <c r="AK51" s="136">
        <f t="shared" si="1"/>
        <v>0</v>
      </c>
      <c r="AL51" s="136">
        <f t="shared" si="1"/>
        <v>0</v>
      </c>
      <c r="AM51" s="136">
        <f t="shared" si="1"/>
        <v>0</v>
      </c>
      <c r="AN51" s="136">
        <f t="shared" si="1"/>
        <v>0</v>
      </c>
      <c r="AO51" s="136">
        <f t="shared" si="1"/>
        <v>0</v>
      </c>
      <c r="AP51" s="136">
        <f t="shared" si="1"/>
        <v>0</v>
      </c>
      <c r="AQ51" s="136">
        <f t="shared" si="1"/>
        <v>0</v>
      </c>
    </row>
    <row r="52" spans="1:43" x14ac:dyDescent="0.2">
      <c r="A52" s="107" t="s">
        <v>126</v>
      </c>
      <c r="B52" s="136">
        <f t="shared" si="0"/>
        <v>0</v>
      </c>
      <c r="C52" s="136">
        <f t="shared" si="1"/>
        <v>0</v>
      </c>
      <c r="D52" s="136">
        <f t="shared" si="1"/>
        <v>0</v>
      </c>
      <c r="E52" s="136">
        <f t="shared" si="1"/>
        <v>0</v>
      </c>
      <c r="F52" s="136">
        <f t="shared" si="1"/>
        <v>0</v>
      </c>
      <c r="G52" s="136">
        <f t="shared" si="1"/>
        <v>0</v>
      </c>
      <c r="H52" s="136">
        <f t="shared" si="1"/>
        <v>0</v>
      </c>
      <c r="I52" s="136">
        <f t="shared" si="1"/>
        <v>0</v>
      </c>
      <c r="J52" s="136">
        <f t="shared" si="1"/>
        <v>0</v>
      </c>
      <c r="K52" s="136">
        <f t="shared" si="1"/>
        <v>0</v>
      </c>
      <c r="L52" s="136">
        <f t="shared" si="1"/>
        <v>0</v>
      </c>
      <c r="M52" s="136">
        <f t="shared" si="1"/>
        <v>0</v>
      </c>
      <c r="N52" s="136">
        <f t="shared" si="1"/>
        <v>0</v>
      </c>
      <c r="O52" s="136">
        <f t="shared" si="1"/>
        <v>0</v>
      </c>
      <c r="P52" s="136">
        <f t="shared" si="1"/>
        <v>0</v>
      </c>
      <c r="Q52" s="136">
        <f t="shared" si="1"/>
        <v>0</v>
      </c>
      <c r="R52" s="136">
        <f t="shared" si="1"/>
        <v>0</v>
      </c>
      <c r="S52" s="136">
        <f t="shared" si="1"/>
        <v>0</v>
      </c>
      <c r="T52" s="136">
        <f t="shared" si="1"/>
        <v>0</v>
      </c>
      <c r="U52" s="136">
        <f t="shared" si="1"/>
        <v>0</v>
      </c>
      <c r="V52" s="136">
        <f t="shared" si="1"/>
        <v>0</v>
      </c>
      <c r="W52" s="136">
        <f t="shared" si="1"/>
        <v>0</v>
      </c>
      <c r="X52" s="136">
        <f t="shared" si="1"/>
        <v>0</v>
      </c>
      <c r="Y52" s="136">
        <f t="shared" si="1"/>
        <v>0</v>
      </c>
      <c r="Z52" s="136">
        <f t="shared" si="1"/>
        <v>0</v>
      </c>
      <c r="AA52" s="136">
        <f t="shared" si="1"/>
        <v>0</v>
      </c>
      <c r="AB52" s="136">
        <f t="shared" si="1"/>
        <v>0</v>
      </c>
      <c r="AC52" s="136">
        <f t="shared" si="1"/>
        <v>0</v>
      </c>
      <c r="AD52" s="136">
        <f t="shared" si="1"/>
        <v>0</v>
      </c>
      <c r="AE52" s="136">
        <f t="shared" si="1"/>
        <v>0</v>
      </c>
      <c r="AF52" s="136">
        <f t="shared" si="1"/>
        <v>0</v>
      </c>
      <c r="AG52" s="136">
        <f t="shared" si="1"/>
        <v>0</v>
      </c>
      <c r="AH52" s="136">
        <f t="shared" si="1"/>
        <v>0</v>
      </c>
      <c r="AI52" s="136">
        <f t="shared" si="1"/>
        <v>0</v>
      </c>
      <c r="AJ52" s="136">
        <f t="shared" si="1"/>
        <v>0</v>
      </c>
      <c r="AK52" s="136">
        <f t="shared" si="1"/>
        <v>0</v>
      </c>
      <c r="AL52" s="136">
        <f t="shared" si="1"/>
        <v>0</v>
      </c>
      <c r="AM52" s="136">
        <f t="shared" si="1"/>
        <v>0</v>
      </c>
      <c r="AN52" s="136">
        <f t="shared" si="1"/>
        <v>0</v>
      </c>
      <c r="AO52" s="136">
        <f t="shared" si="1"/>
        <v>0</v>
      </c>
      <c r="AP52" s="136">
        <f t="shared" si="1"/>
        <v>0</v>
      </c>
      <c r="AQ52" s="136">
        <f t="shared" si="1"/>
        <v>0</v>
      </c>
    </row>
    <row r="53" spans="1:43" x14ac:dyDescent="0.2">
      <c r="A53" s="107" t="s">
        <v>127</v>
      </c>
      <c r="B53" s="136">
        <f t="shared" si="0"/>
        <v>0</v>
      </c>
      <c r="C53" s="136">
        <f t="shared" si="1"/>
        <v>0</v>
      </c>
      <c r="D53" s="136">
        <f t="shared" si="1"/>
        <v>0</v>
      </c>
      <c r="E53" s="136">
        <f t="shared" si="1"/>
        <v>0</v>
      </c>
      <c r="F53" s="136">
        <f t="shared" si="1"/>
        <v>0</v>
      </c>
      <c r="G53" s="136">
        <f t="shared" si="1"/>
        <v>0</v>
      </c>
      <c r="H53" s="136">
        <f t="shared" si="1"/>
        <v>0</v>
      </c>
      <c r="I53" s="136">
        <f t="shared" si="1"/>
        <v>0</v>
      </c>
      <c r="J53" s="136">
        <f t="shared" si="1"/>
        <v>0</v>
      </c>
      <c r="K53" s="136">
        <f t="shared" si="1"/>
        <v>0</v>
      </c>
      <c r="L53" s="136">
        <f t="shared" si="1"/>
        <v>0</v>
      </c>
      <c r="M53" s="136">
        <f t="shared" si="1"/>
        <v>0</v>
      </c>
      <c r="N53" s="136">
        <f t="shared" si="1"/>
        <v>0</v>
      </c>
      <c r="O53" s="136">
        <f t="shared" si="1"/>
        <v>0</v>
      </c>
      <c r="P53" s="136">
        <f t="shared" si="1"/>
        <v>0</v>
      </c>
      <c r="Q53" s="136">
        <f t="shared" si="1"/>
        <v>0</v>
      </c>
      <c r="R53" s="136">
        <f t="shared" si="1"/>
        <v>0</v>
      </c>
      <c r="S53" s="136">
        <f t="shared" si="1"/>
        <v>0</v>
      </c>
      <c r="T53" s="136">
        <f t="shared" si="1"/>
        <v>0</v>
      </c>
      <c r="U53" s="136">
        <f t="shared" si="1"/>
        <v>0</v>
      </c>
      <c r="V53" s="136">
        <f t="shared" si="1"/>
        <v>0</v>
      </c>
      <c r="W53" s="136">
        <f t="shared" si="1"/>
        <v>0</v>
      </c>
      <c r="X53" s="136">
        <f t="shared" si="1"/>
        <v>0</v>
      </c>
      <c r="Y53" s="136">
        <f t="shared" si="1"/>
        <v>0</v>
      </c>
      <c r="Z53" s="136">
        <f t="shared" si="1"/>
        <v>0</v>
      </c>
      <c r="AA53" s="136">
        <f t="shared" si="1"/>
        <v>0</v>
      </c>
      <c r="AB53" s="136">
        <f t="shared" si="1"/>
        <v>0</v>
      </c>
      <c r="AC53" s="136">
        <f t="shared" si="1"/>
        <v>0</v>
      </c>
      <c r="AD53" s="136">
        <f t="shared" si="1"/>
        <v>0</v>
      </c>
      <c r="AE53" s="136">
        <f t="shared" si="1"/>
        <v>0</v>
      </c>
      <c r="AF53" s="136">
        <f t="shared" si="1"/>
        <v>0</v>
      </c>
      <c r="AG53" s="136">
        <f t="shared" si="1"/>
        <v>0</v>
      </c>
      <c r="AH53" s="136">
        <f t="shared" si="1"/>
        <v>0</v>
      </c>
      <c r="AI53" s="136">
        <f t="shared" si="1"/>
        <v>0</v>
      </c>
      <c r="AJ53" s="136">
        <f t="shared" si="1"/>
        <v>0</v>
      </c>
      <c r="AK53" s="136">
        <f t="shared" si="1"/>
        <v>0</v>
      </c>
      <c r="AL53" s="136">
        <f t="shared" si="1"/>
        <v>0</v>
      </c>
      <c r="AM53" s="136">
        <f t="shared" si="1"/>
        <v>0</v>
      </c>
      <c r="AN53" s="136">
        <f t="shared" si="1"/>
        <v>0</v>
      </c>
      <c r="AO53" s="136">
        <f t="shared" si="1"/>
        <v>0</v>
      </c>
      <c r="AP53" s="136">
        <f t="shared" si="1"/>
        <v>0</v>
      </c>
      <c r="AQ53" s="136">
        <f t="shared" si="1"/>
        <v>0</v>
      </c>
    </row>
    <row r="54" spans="1:43" x14ac:dyDescent="0.2">
      <c r="A54" s="107" t="s">
        <v>128</v>
      </c>
      <c r="B54" s="136">
        <f t="shared" si="0"/>
        <v>0</v>
      </c>
      <c r="C54" s="136">
        <f t="shared" si="1"/>
        <v>9892160957797.6309</v>
      </c>
      <c r="D54" s="136">
        <f t="shared" si="1"/>
        <v>11092682346770.107</v>
      </c>
      <c r="E54" s="136">
        <f t="shared" si="1"/>
        <v>11347179576604.83</v>
      </c>
      <c r="F54" s="136">
        <f t="shared" si="1"/>
        <v>11420179148574.805</v>
      </c>
      <c r="G54" s="136">
        <f t="shared" si="1"/>
        <v>11610133857702.721</v>
      </c>
      <c r="H54" s="136">
        <f t="shared" si="1"/>
        <v>11873940651626.578</v>
      </c>
      <c r="I54" s="136">
        <f t="shared" si="1"/>
        <v>12172363108157.5</v>
      </c>
      <c r="J54" s="136">
        <f t="shared" si="1"/>
        <v>12487239679638.896</v>
      </c>
      <c r="K54" s="136">
        <f t="shared" si="1"/>
        <v>12804826266767.67</v>
      </c>
      <c r="L54" s="136">
        <f t="shared" si="1"/>
        <v>13109942850401.033</v>
      </c>
      <c r="M54" s="136">
        <f t="shared" si="1"/>
        <v>13386034587370.762</v>
      </c>
      <c r="N54" s="136">
        <f t="shared" si="1"/>
        <v>13618622410279.02</v>
      </c>
      <c r="O54" s="136">
        <f t="shared" si="1"/>
        <v>13805689436283.475</v>
      </c>
      <c r="P54" s="136">
        <f t="shared" si="1"/>
        <v>13948971360637.896</v>
      </c>
      <c r="Q54" s="136">
        <f t="shared" si="1"/>
        <v>14050795257197.813</v>
      </c>
      <c r="R54" s="136">
        <f t="shared" si="1"/>
        <v>14113988058098.438</v>
      </c>
      <c r="S54" s="136">
        <f t="shared" si="1"/>
        <v>14141607824970.086</v>
      </c>
      <c r="T54" s="136">
        <f t="shared" si="1"/>
        <v>14136326145561.607</v>
      </c>
      <c r="U54" s="136">
        <f t="shared" si="1"/>
        <v>14100878677753.807</v>
      </c>
      <c r="V54" s="136">
        <f t="shared" si="1"/>
        <v>14038179029704.578</v>
      </c>
      <c r="W54" s="136">
        <f t="shared" si="1"/>
        <v>13951261762151.027</v>
      </c>
      <c r="X54" s="136">
        <f t="shared" si="1"/>
        <v>13843230062037.482</v>
      </c>
      <c r="Y54" s="136">
        <f t="shared" si="1"/>
        <v>13717208919673.627</v>
      </c>
      <c r="Z54" s="136">
        <f t="shared" si="1"/>
        <v>13576304372294.33</v>
      </c>
      <c r="AA54" s="136">
        <f t="shared" si="1"/>
        <v>13423569132327.053</v>
      </c>
      <c r="AB54" s="136">
        <f t="shared" si="1"/>
        <v>13261974705177.436</v>
      </c>
      <c r="AC54" s="136">
        <f t="shared" si="1"/>
        <v>13094389922771.809</v>
      </c>
      <c r="AD54" s="136">
        <f t="shared" si="1"/>
        <v>12923565677152.09</v>
      </c>
      <c r="AE54" s="136">
        <f t="shared" si="1"/>
        <v>12752125533024.434</v>
      </c>
      <c r="AF54" s="136">
        <f t="shared" si="1"/>
        <v>12582561827861.34</v>
      </c>
      <c r="AG54" s="136">
        <f t="shared" si="1"/>
        <v>12417236830505.973</v>
      </c>
      <c r="AH54" s="136">
        <f t="shared" si="1"/>
        <v>12258388521187.715</v>
      </c>
      <c r="AI54" s="136">
        <f t="shared" si="1"/>
        <v>12108140574131.395</v>
      </c>
      <c r="AJ54" s="136">
        <f t="shared" si="1"/>
        <v>11968516165285.297</v>
      </c>
      <c r="AK54" s="136">
        <f t="shared" si="1"/>
        <v>11841455289161.756</v>
      </c>
      <c r="AL54" s="136">
        <f t="shared" si="1"/>
        <v>11728835347965.83</v>
      </c>
      <c r="AM54" s="136">
        <f t="shared" si="1"/>
        <v>11632494871378.166</v>
      </c>
      <c r="AN54" s="136">
        <f t="shared" si="1"/>
        <v>11554260335712.982</v>
      </c>
      <c r="AO54" s="136">
        <f t="shared" si="1"/>
        <v>11495976176877.232</v>
      </c>
      <c r="AP54" s="136">
        <f t="shared" si="1"/>
        <v>11459538233949.736</v>
      </c>
      <c r="AQ54" s="136">
        <f t="shared" si="1"/>
        <v>11446931021976.463</v>
      </c>
    </row>
    <row r="55" spans="1:43" x14ac:dyDescent="0.2">
      <c r="A55" s="107" t="s">
        <v>129</v>
      </c>
      <c r="B55" s="136">
        <f t="shared" si="0"/>
        <v>0</v>
      </c>
      <c r="C55" s="136">
        <f t="shared" si="1"/>
        <v>0</v>
      </c>
      <c r="D55" s="136">
        <f t="shared" si="1"/>
        <v>0</v>
      </c>
      <c r="E55" s="136">
        <f t="shared" si="1"/>
        <v>0</v>
      </c>
      <c r="F55" s="136">
        <f t="shared" si="1"/>
        <v>0</v>
      </c>
      <c r="G55" s="136">
        <f t="shared" si="1"/>
        <v>0</v>
      </c>
      <c r="H55" s="136">
        <f t="shared" si="1"/>
        <v>0</v>
      </c>
      <c r="I55" s="136">
        <f t="shared" si="1"/>
        <v>0</v>
      </c>
      <c r="J55" s="136">
        <f t="shared" si="1"/>
        <v>0</v>
      </c>
      <c r="K55" s="136">
        <f t="shared" si="1"/>
        <v>0</v>
      </c>
      <c r="L55" s="136">
        <f t="shared" si="1"/>
        <v>0</v>
      </c>
      <c r="M55" s="136">
        <f t="shared" si="1"/>
        <v>0</v>
      </c>
      <c r="N55" s="136">
        <f t="shared" si="1"/>
        <v>0</v>
      </c>
      <c r="O55" s="136">
        <f t="shared" si="1"/>
        <v>0</v>
      </c>
      <c r="P55" s="136">
        <f t="shared" si="1"/>
        <v>0</v>
      </c>
      <c r="Q55" s="136">
        <f t="shared" si="1"/>
        <v>0</v>
      </c>
      <c r="R55" s="136">
        <f t="shared" si="1"/>
        <v>0</v>
      </c>
      <c r="S55" s="136">
        <f t="shared" si="1"/>
        <v>0</v>
      </c>
      <c r="T55" s="136">
        <f t="shared" si="1"/>
        <v>0</v>
      </c>
      <c r="U55" s="136">
        <f t="shared" si="1"/>
        <v>0</v>
      </c>
      <c r="V55" s="136">
        <f t="shared" si="1"/>
        <v>0</v>
      </c>
      <c r="W55" s="136">
        <f t="shared" si="1"/>
        <v>0</v>
      </c>
      <c r="X55" s="136">
        <f t="shared" si="1"/>
        <v>0</v>
      </c>
      <c r="Y55" s="136">
        <f t="shared" si="1"/>
        <v>0</v>
      </c>
      <c r="Z55" s="136">
        <f t="shared" si="1"/>
        <v>0</v>
      </c>
      <c r="AA55" s="136">
        <f t="shared" si="1"/>
        <v>0</v>
      </c>
      <c r="AB55" s="136">
        <f t="shared" si="1"/>
        <v>0</v>
      </c>
      <c r="AC55" s="136">
        <f t="shared" si="1"/>
        <v>0</v>
      </c>
      <c r="AD55" s="136">
        <f t="shared" si="1"/>
        <v>0</v>
      </c>
      <c r="AE55" s="136">
        <f t="shared" si="1"/>
        <v>0</v>
      </c>
      <c r="AF55" s="136">
        <f t="shared" si="1"/>
        <v>0</v>
      </c>
      <c r="AG55" s="136">
        <f t="shared" si="1"/>
        <v>0</v>
      </c>
      <c r="AH55" s="136">
        <f t="shared" si="1"/>
        <v>0</v>
      </c>
      <c r="AI55" s="136">
        <f t="shared" si="1"/>
        <v>0</v>
      </c>
      <c r="AJ55" s="136">
        <f t="shared" si="1"/>
        <v>0</v>
      </c>
      <c r="AK55" s="136">
        <f t="shared" si="1"/>
        <v>0</v>
      </c>
      <c r="AL55" s="136">
        <f t="shared" si="1"/>
        <v>0</v>
      </c>
      <c r="AM55" s="136">
        <f t="shared" si="1"/>
        <v>0</v>
      </c>
      <c r="AN55" s="136">
        <f t="shared" si="1"/>
        <v>0</v>
      </c>
      <c r="AO55" s="136">
        <f t="shared" si="1"/>
        <v>0</v>
      </c>
      <c r="AP55" s="136">
        <f t="shared" si="1"/>
        <v>0</v>
      </c>
      <c r="AQ55" s="136">
        <f t="shared" si="1"/>
        <v>0</v>
      </c>
    </row>
    <row r="56" spans="1:43" x14ac:dyDescent="0.2">
      <c r="A56" s="107" t="s">
        <v>130</v>
      </c>
      <c r="B56" s="136">
        <f t="shared" si="0"/>
        <v>0</v>
      </c>
      <c r="C56" s="136">
        <f t="shared" si="1"/>
        <v>0</v>
      </c>
      <c r="D56" s="136">
        <f t="shared" si="1"/>
        <v>0</v>
      </c>
      <c r="E56" s="136">
        <f t="shared" si="1"/>
        <v>0</v>
      </c>
      <c r="F56" s="136">
        <f t="shared" si="1"/>
        <v>0</v>
      </c>
      <c r="G56" s="136">
        <f t="shared" si="1"/>
        <v>0</v>
      </c>
      <c r="H56" s="136">
        <f t="shared" si="1"/>
        <v>0</v>
      </c>
      <c r="I56" s="136">
        <f t="shared" si="1"/>
        <v>0</v>
      </c>
      <c r="J56" s="136">
        <f t="shared" si="1"/>
        <v>0</v>
      </c>
      <c r="K56" s="136">
        <f t="shared" si="1"/>
        <v>0</v>
      </c>
      <c r="L56" s="136">
        <f t="shared" ref="L56:AQ63" si="2">SUMIFS(L$2:L$44,$AR$2:$AR$44,$A56)</f>
        <v>0</v>
      </c>
      <c r="M56" s="136">
        <f t="shared" si="2"/>
        <v>0</v>
      </c>
      <c r="N56" s="136">
        <f t="shared" si="2"/>
        <v>0</v>
      </c>
      <c r="O56" s="136">
        <f t="shared" si="2"/>
        <v>0</v>
      </c>
      <c r="P56" s="136">
        <f t="shared" si="2"/>
        <v>0</v>
      </c>
      <c r="Q56" s="136">
        <f t="shared" si="2"/>
        <v>0</v>
      </c>
      <c r="R56" s="136">
        <f t="shared" si="2"/>
        <v>0</v>
      </c>
      <c r="S56" s="136">
        <f t="shared" si="2"/>
        <v>0</v>
      </c>
      <c r="T56" s="136">
        <f t="shared" si="2"/>
        <v>0</v>
      </c>
      <c r="U56" s="136">
        <f t="shared" si="2"/>
        <v>0</v>
      </c>
      <c r="V56" s="136">
        <f t="shared" si="2"/>
        <v>0</v>
      </c>
      <c r="W56" s="136">
        <f t="shared" si="2"/>
        <v>0</v>
      </c>
      <c r="X56" s="136">
        <f t="shared" si="2"/>
        <v>0</v>
      </c>
      <c r="Y56" s="136">
        <f t="shared" si="2"/>
        <v>0</v>
      </c>
      <c r="Z56" s="136">
        <f t="shared" si="2"/>
        <v>0</v>
      </c>
      <c r="AA56" s="136">
        <f t="shared" si="2"/>
        <v>0</v>
      </c>
      <c r="AB56" s="136">
        <f t="shared" si="2"/>
        <v>0</v>
      </c>
      <c r="AC56" s="136">
        <f t="shared" si="2"/>
        <v>0</v>
      </c>
      <c r="AD56" s="136">
        <f t="shared" si="2"/>
        <v>0</v>
      </c>
      <c r="AE56" s="136">
        <f t="shared" si="2"/>
        <v>0</v>
      </c>
      <c r="AF56" s="136">
        <f t="shared" si="2"/>
        <v>0</v>
      </c>
      <c r="AG56" s="136">
        <f t="shared" si="2"/>
        <v>0</v>
      </c>
      <c r="AH56" s="136">
        <f t="shared" si="2"/>
        <v>0</v>
      </c>
      <c r="AI56" s="136">
        <f t="shared" si="2"/>
        <v>0</v>
      </c>
      <c r="AJ56" s="136">
        <f t="shared" si="2"/>
        <v>0</v>
      </c>
      <c r="AK56" s="136">
        <f t="shared" si="2"/>
        <v>0</v>
      </c>
      <c r="AL56" s="136">
        <f t="shared" si="2"/>
        <v>0</v>
      </c>
      <c r="AM56" s="136">
        <f t="shared" si="2"/>
        <v>0</v>
      </c>
      <c r="AN56" s="136">
        <f t="shared" si="2"/>
        <v>0</v>
      </c>
      <c r="AO56" s="136">
        <f t="shared" si="2"/>
        <v>0</v>
      </c>
      <c r="AP56" s="136">
        <f t="shared" si="2"/>
        <v>0</v>
      </c>
      <c r="AQ56" s="136">
        <f t="shared" si="2"/>
        <v>0</v>
      </c>
    </row>
    <row r="57" spans="1:43" x14ac:dyDescent="0.2">
      <c r="A57" s="107" t="s">
        <v>131</v>
      </c>
      <c r="B57" s="136">
        <f t="shared" si="0"/>
        <v>0</v>
      </c>
      <c r="C57" s="136">
        <f t="shared" ref="C57:AP68" si="3">SUMIFS(C$2:C$44,$AR$2:$AR$44,$A57)</f>
        <v>0</v>
      </c>
      <c r="D57" s="136">
        <f t="shared" si="3"/>
        <v>0</v>
      </c>
      <c r="E57" s="136">
        <f t="shared" si="3"/>
        <v>0</v>
      </c>
      <c r="F57" s="136">
        <f t="shared" si="3"/>
        <v>0</v>
      </c>
      <c r="G57" s="136">
        <f t="shared" si="3"/>
        <v>0</v>
      </c>
      <c r="H57" s="136">
        <f t="shared" si="3"/>
        <v>0</v>
      </c>
      <c r="I57" s="136">
        <f t="shared" si="3"/>
        <v>0</v>
      </c>
      <c r="J57" s="136">
        <f t="shared" si="3"/>
        <v>0</v>
      </c>
      <c r="K57" s="136">
        <f t="shared" si="3"/>
        <v>0</v>
      </c>
      <c r="L57" s="136">
        <f t="shared" si="2"/>
        <v>0</v>
      </c>
      <c r="M57" s="136">
        <f t="shared" si="2"/>
        <v>0</v>
      </c>
      <c r="N57" s="136">
        <f t="shared" si="2"/>
        <v>0</v>
      </c>
      <c r="O57" s="136">
        <f t="shared" si="2"/>
        <v>0</v>
      </c>
      <c r="P57" s="136">
        <f t="shared" si="2"/>
        <v>0</v>
      </c>
      <c r="Q57" s="136">
        <f t="shared" si="2"/>
        <v>0</v>
      </c>
      <c r="R57" s="136">
        <f t="shared" si="2"/>
        <v>0</v>
      </c>
      <c r="S57" s="136">
        <f t="shared" si="2"/>
        <v>0</v>
      </c>
      <c r="T57" s="136">
        <f t="shared" si="2"/>
        <v>0</v>
      </c>
      <c r="U57" s="136">
        <f t="shared" si="2"/>
        <v>0</v>
      </c>
      <c r="V57" s="136">
        <f t="shared" si="2"/>
        <v>0</v>
      </c>
      <c r="W57" s="136">
        <f t="shared" si="2"/>
        <v>0</v>
      </c>
      <c r="X57" s="136">
        <f t="shared" si="2"/>
        <v>0</v>
      </c>
      <c r="Y57" s="136">
        <f t="shared" si="2"/>
        <v>0</v>
      </c>
      <c r="Z57" s="136">
        <f t="shared" si="2"/>
        <v>0</v>
      </c>
      <c r="AA57" s="136">
        <f t="shared" si="2"/>
        <v>0</v>
      </c>
      <c r="AB57" s="136">
        <f t="shared" si="2"/>
        <v>0</v>
      </c>
      <c r="AC57" s="136">
        <f t="shared" si="2"/>
        <v>0</v>
      </c>
      <c r="AD57" s="136">
        <f t="shared" si="2"/>
        <v>0</v>
      </c>
      <c r="AE57" s="136">
        <f t="shared" si="2"/>
        <v>0</v>
      </c>
      <c r="AF57" s="136">
        <f t="shared" si="2"/>
        <v>0</v>
      </c>
      <c r="AG57" s="136">
        <f t="shared" si="2"/>
        <v>0</v>
      </c>
      <c r="AH57" s="136">
        <f t="shared" si="2"/>
        <v>0</v>
      </c>
      <c r="AI57" s="136">
        <f t="shared" si="2"/>
        <v>0</v>
      </c>
      <c r="AJ57" s="136">
        <f t="shared" si="2"/>
        <v>0</v>
      </c>
      <c r="AK57" s="136">
        <f t="shared" si="2"/>
        <v>0</v>
      </c>
      <c r="AL57" s="136">
        <f t="shared" si="2"/>
        <v>0</v>
      </c>
      <c r="AM57" s="136">
        <f t="shared" si="2"/>
        <v>0</v>
      </c>
      <c r="AN57" s="136">
        <f t="shared" si="2"/>
        <v>0</v>
      </c>
      <c r="AO57" s="136">
        <f t="shared" si="2"/>
        <v>0</v>
      </c>
      <c r="AP57" s="136">
        <f t="shared" si="2"/>
        <v>0</v>
      </c>
      <c r="AQ57" s="136">
        <f t="shared" si="2"/>
        <v>0</v>
      </c>
    </row>
    <row r="58" spans="1:43" x14ac:dyDescent="0.2">
      <c r="A58" s="107" t="s">
        <v>132</v>
      </c>
      <c r="B58" s="136">
        <f t="shared" si="0"/>
        <v>38557992735645.219</v>
      </c>
      <c r="C58" s="136">
        <f t="shared" si="3"/>
        <v>117961044473086.11</v>
      </c>
      <c r="D58" s="136">
        <f t="shared" si="3"/>
        <v>116168501683728.38</v>
      </c>
      <c r="E58" s="136">
        <f t="shared" si="3"/>
        <v>118421710642455.13</v>
      </c>
      <c r="F58" s="136">
        <f t="shared" si="3"/>
        <v>127807392004467.45</v>
      </c>
      <c r="G58" s="136">
        <f t="shared" si="3"/>
        <v>137193073366479.8</v>
      </c>
      <c r="H58" s="136">
        <f t="shared" si="3"/>
        <v>146578754728492.19</v>
      </c>
      <c r="I58" s="136">
        <f t="shared" si="3"/>
        <v>149836038414843</v>
      </c>
      <c r="J58" s="136">
        <f t="shared" si="3"/>
        <v>153093322101193.81</v>
      </c>
      <c r="K58" s="136">
        <f t="shared" si="3"/>
        <v>156350605787544.69</v>
      </c>
      <c r="L58" s="136">
        <f t="shared" si="2"/>
        <v>159607889473895.5</v>
      </c>
      <c r="M58" s="136">
        <f t="shared" si="2"/>
        <v>162865173160246.34</v>
      </c>
      <c r="N58" s="136">
        <f t="shared" si="2"/>
        <v>163097844384749.16</v>
      </c>
      <c r="O58" s="136">
        <f t="shared" si="2"/>
        <v>163330515609252.06</v>
      </c>
      <c r="P58" s="136">
        <f t="shared" si="2"/>
        <v>163563186833754.91</v>
      </c>
      <c r="Q58" s="136">
        <f t="shared" si="2"/>
        <v>163795858058257.81</v>
      </c>
      <c r="R58" s="136">
        <f t="shared" si="2"/>
        <v>164028529282760.66</v>
      </c>
      <c r="S58" s="136">
        <f t="shared" si="2"/>
        <v>162167228185283.53</v>
      </c>
      <c r="T58" s="136">
        <f t="shared" si="2"/>
        <v>160305927087806.44</v>
      </c>
      <c r="U58" s="136">
        <f t="shared" si="2"/>
        <v>158444625990329.28</v>
      </c>
      <c r="V58" s="136">
        <f t="shared" si="2"/>
        <v>156583324892852.16</v>
      </c>
      <c r="W58" s="136">
        <f t="shared" si="2"/>
        <v>154722023795375.06</v>
      </c>
      <c r="X58" s="136">
        <f t="shared" si="2"/>
        <v>151232069925408.41</v>
      </c>
      <c r="Y58" s="136">
        <f t="shared" si="2"/>
        <v>147742116055441.78</v>
      </c>
      <c r="Z58" s="136">
        <f t="shared" si="2"/>
        <v>144252162185475.16</v>
      </c>
      <c r="AA58" s="136">
        <f t="shared" si="2"/>
        <v>140762208315508.5</v>
      </c>
      <c r="AB58" s="136">
        <f t="shared" si="2"/>
        <v>137272254445541.89</v>
      </c>
      <c r="AC58" s="136">
        <f t="shared" si="2"/>
        <v>133782300575575.23</v>
      </c>
      <c r="AD58" s="136">
        <f t="shared" si="2"/>
        <v>130292346705608.59</v>
      </c>
      <c r="AE58" s="136">
        <f t="shared" si="2"/>
        <v>126802392835641.94</v>
      </c>
      <c r="AF58" s="136">
        <f t="shared" si="2"/>
        <v>123312438965675.3</v>
      </c>
      <c r="AG58" s="136">
        <f t="shared" si="2"/>
        <v>119822485095708.67</v>
      </c>
      <c r="AH58" s="136">
        <f t="shared" si="2"/>
        <v>116797851816119.56</v>
      </c>
      <c r="AI58" s="136">
        <f t="shared" si="2"/>
        <v>113773218536530.45</v>
      </c>
      <c r="AJ58" s="136">
        <f t="shared" si="2"/>
        <v>110748585256941.31</v>
      </c>
      <c r="AK58" s="136">
        <f t="shared" si="2"/>
        <v>107723951977352.19</v>
      </c>
      <c r="AL58" s="136">
        <f t="shared" si="2"/>
        <v>104699318697763.08</v>
      </c>
      <c r="AM58" s="136">
        <f t="shared" si="2"/>
        <v>101522748464433.81</v>
      </c>
      <c r="AN58" s="136">
        <f t="shared" si="2"/>
        <v>98346178231104.516</v>
      </c>
      <c r="AO58" s="136">
        <f t="shared" si="2"/>
        <v>95169607997775.219</v>
      </c>
      <c r="AP58" s="136">
        <f t="shared" si="2"/>
        <v>91993037764445.938</v>
      </c>
      <c r="AQ58" s="136">
        <f t="shared" si="2"/>
        <v>88816467531116.656</v>
      </c>
    </row>
    <row r="59" spans="1:43" x14ac:dyDescent="0.2">
      <c r="A59" s="107" t="s">
        <v>133</v>
      </c>
      <c r="B59" s="136">
        <f t="shared" si="0"/>
        <v>0</v>
      </c>
      <c r="C59" s="136">
        <f t="shared" si="3"/>
        <v>12299807669879.088</v>
      </c>
      <c r="D59" s="136">
        <f t="shared" si="3"/>
        <v>13122336348319.42</v>
      </c>
      <c r="E59" s="136">
        <f t="shared" si="3"/>
        <v>13015100777393.729</v>
      </c>
      <c r="F59" s="136">
        <f t="shared" si="3"/>
        <v>14213993062548.186</v>
      </c>
      <c r="G59" s="136">
        <f t="shared" si="3"/>
        <v>15412885347702.646</v>
      </c>
      <c r="H59" s="136">
        <f t="shared" si="3"/>
        <v>16611777632857.104</v>
      </c>
      <c r="I59" s="136">
        <f t="shared" si="3"/>
        <v>17216755612973.432</v>
      </c>
      <c r="J59" s="136">
        <f t="shared" si="3"/>
        <v>17821733593089.758</v>
      </c>
      <c r="K59" s="136">
        <f t="shared" si="3"/>
        <v>18426711573206.086</v>
      </c>
      <c r="L59" s="136">
        <f t="shared" si="2"/>
        <v>19031689553322.414</v>
      </c>
      <c r="M59" s="136">
        <f t="shared" si="2"/>
        <v>19636667533438.742</v>
      </c>
      <c r="N59" s="136">
        <f t="shared" si="2"/>
        <v>19984104385571.48</v>
      </c>
      <c r="O59" s="136">
        <f t="shared" si="2"/>
        <v>20331541237704.223</v>
      </c>
      <c r="P59" s="136">
        <f t="shared" si="2"/>
        <v>20678978089836.957</v>
      </c>
      <c r="Q59" s="136">
        <f t="shared" si="2"/>
        <v>21026414941969.695</v>
      </c>
      <c r="R59" s="136">
        <f t="shared" si="2"/>
        <v>21373851794102.434</v>
      </c>
      <c r="S59" s="136">
        <f t="shared" si="2"/>
        <v>21554786620043.16</v>
      </c>
      <c r="T59" s="136">
        <f t="shared" si="2"/>
        <v>21735721445983.891</v>
      </c>
      <c r="U59" s="136">
        <f t="shared" si="2"/>
        <v>21916656271924.617</v>
      </c>
      <c r="V59" s="136">
        <f t="shared" si="2"/>
        <v>22097591097865.344</v>
      </c>
      <c r="W59" s="136">
        <f t="shared" si="2"/>
        <v>22278525923806.07</v>
      </c>
      <c r="X59" s="136">
        <f t="shared" si="2"/>
        <v>22360399260562.426</v>
      </c>
      <c r="Y59" s="136">
        <f t="shared" si="2"/>
        <v>22442272597318.781</v>
      </c>
      <c r="Z59" s="136">
        <f t="shared" si="2"/>
        <v>22524145934075.137</v>
      </c>
      <c r="AA59" s="136">
        <f t="shared" si="2"/>
        <v>22606019270831.492</v>
      </c>
      <c r="AB59" s="136">
        <f t="shared" si="2"/>
        <v>22687892607587.848</v>
      </c>
      <c r="AC59" s="136">
        <f t="shared" si="2"/>
        <v>22684724889201.441</v>
      </c>
      <c r="AD59" s="136">
        <f t="shared" si="2"/>
        <v>22681557170815.035</v>
      </c>
      <c r="AE59" s="136">
        <f t="shared" si="2"/>
        <v>22678389452428.625</v>
      </c>
      <c r="AF59" s="136">
        <f t="shared" si="2"/>
        <v>22675221734042.223</v>
      </c>
      <c r="AG59" s="136">
        <f t="shared" si="2"/>
        <v>22672054015655.816</v>
      </c>
      <c r="AH59" s="136">
        <f t="shared" si="2"/>
        <v>22591623958874.332</v>
      </c>
      <c r="AI59" s="136">
        <f t="shared" si="2"/>
        <v>22511193902092.848</v>
      </c>
      <c r="AJ59" s="136">
        <f t="shared" si="2"/>
        <v>22430763845311.363</v>
      </c>
      <c r="AK59" s="136">
        <f t="shared" si="2"/>
        <v>22350333788529.883</v>
      </c>
      <c r="AL59" s="136">
        <f t="shared" si="2"/>
        <v>22269903731748.398</v>
      </c>
      <c r="AM59" s="136">
        <f t="shared" si="2"/>
        <v>22175275173915.414</v>
      </c>
      <c r="AN59" s="136">
        <f t="shared" si="2"/>
        <v>22080646616082.434</v>
      </c>
      <c r="AO59" s="136">
        <f t="shared" si="2"/>
        <v>21986018058249.453</v>
      </c>
      <c r="AP59" s="136">
        <f t="shared" si="2"/>
        <v>21891389500416.473</v>
      </c>
      <c r="AQ59" s="136">
        <f t="shared" si="2"/>
        <v>21796760942583.492</v>
      </c>
    </row>
    <row r="60" spans="1:43" x14ac:dyDescent="0.2">
      <c r="A60" s="107" t="s">
        <v>134</v>
      </c>
      <c r="B60" s="136">
        <f t="shared" si="0"/>
        <v>0</v>
      </c>
      <c r="C60" s="136">
        <f t="shared" si="3"/>
        <v>0</v>
      </c>
      <c r="D60" s="136">
        <f t="shared" si="3"/>
        <v>0</v>
      </c>
      <c r="E60" s="136">
        <f t="shared" si="3"/>
        <v>0</v>
      </c>
      <c r="F60" s="136">
        <f t="shared" si="3"/>
        <v>0</v>
      </c>
      <c r="G60" s="136">
        <f t="shared" si="3"/>
        <v>0</v>
      </c>
      <c r="H60" s="136">
        <f t="shared" si="3"/>
        <v>0</v>
      </c>
      <c r="I60" s="136">
        <f t="shared" si="3"/>
        <v>0</v>
      </c>
      <c r="J60" s="136">
        <f t="shared" si="3"/>
        <v>0</v>
      </c>
      <c r="K60" s="136">
        <f t="shared" si="3"/>
        <v>0</v>
      </c>
      <c r="L60" s="136">
        <f t="shared" si="2"/>
        <v>0</v>
      </c>
      <c r="M60" s="136">
        <f t="shared" si="2"/>
        <v>0</v>
      </c>
      <c r="N60" s="136">
        <f t="shared" si="2"/>
        <v>0</v>
      </c>
      <c r="O60" s="136">
        <f t="shared" si="2"/>
        <v>0</v>
      </c>
      <c r="P60" s="136">
        <f t="shared" si="2"/>
        <v>0</v>
      </c>
      <c r="Q60" s="136">
        <f t="shared" si="2"/>
        <v>0</v>
      </c>
      <c r="R60" s="136">
        <f t="shared" si="2"/>
        <v>0</v>
      </c>
      <c r="S60" s="136">
        <f t="shared" si="2"/>
        <v>0</v>
      </c>
      <c r="T60" s="136">
        <f t="shared" si="2"/>
        <v>0</v>
      </c>
      <c r="U60" s="136">
        <f t="shared" si="2"/>
        <v>0</v>
      </c>
      <c r="V60" s="136">
        <f t="shared" si="2"/>
        <v>0</v>
      </c>
      <c r="W60" s="136">
        <f t="shared" si="2"/>
        <v>0</v>
      </c>
      <c r="X60" s="136">
        <f t="shared" si="2"/>
        <v>0</v>
      </c>
      <c r="Y60" s="136">
        <f t="shared" si="2"/>
        <v>0</v>
      </c>
      <c r="Z60" s="136">
        <f t="shared" si="2"/>
        <v>0</v>
      </c>
      <c r="AA60" s="136">
        <f t="shared" si="2"/>
        <v>0</v>
      </c>
      <c r="AB60" s="136">
        <f t="shared" si="2"/>
        <v>0</v>
      </c>
      <c r="AC60" s="136">
        <f t="shared" si="2"/>
        <v>0</v>
      </c>
      <c r="AD60" s="136">
        <f t="shared" si="2"/>
        <v>0</v>
      </c>
      <c r="AE60" s="136">
        <f t="shared" si="2"/>
        <v>0</v>
      </c>
      <c r="AF60" s="136">
        <f t="shared" si="2"/>
        <v>0</v>
      </c>
      <c r="AG60" s="136">
        <f t="shared" si="2"/>
        <v>0</v>
      </c>
      <c r="AH60" s="136">
        <f t="shared" si="2"/>
        <v>0</v>
      </c>
      <c r="AI60" s="136">
        <f t="shared" si="2"/>
        <v>0</v>
      </c>
      <c r="AJ60" s="136">
        <f t="shared" si="2"/>
        <v>0</v>
      </c>
      <c r="AK60" s="136">
        <f t="shared" si="2"/>
        <v>0</v>
      </c>
      <c r="AL60" s="136">
        <f t="shared" si="2"/>
        <v>0</v>
      </c>
      <c r="AM60" s="136">
        <f t="shared" si="2"/>
        <v>0</v>
      </c>
      <c r="AN60" s="136">
        <f t="shared" si="2"/>
        <v>0</v>
      </c>
      <c r="AO60" s="136">
        <f t="shared" si="2"/>
        <v>0</v>
      </c>
      <c r="AP60" s="136">
        <f t="shared" si="2"/>
        <v>0</v>
      </c>
      <c r="AQ60" s="136">
        <f t="shared" si="2"/>
        <v>0</v>
      </c>
    </row>
    <row r="61" spans="1:43" x14ac:dyDescent="0.2">
      <c r="A61" s="107" t="s">
        <v>135</v>
      </c>
      <c r="B61" s="136">
        <f t="shared" si="0"/>
        <v>0</v>
      </c>
      <c r="C61" s="136">
        <f t="shared" si="3"/>
        <v>0</v>
      </c>
      <c r="D61" s="136">
        <f t="shared" si="3"/>
        <v>0</v>
      </c>
      <c r="E61" s="136">
        <f t="shared" si="3"/>
        <v>0</v>
      </c>
      <c r="F61" s="136">
        <f t="shared" si="3"/>
        <v>0</v>
      </c>
      <c r="G61" s="136">
        <f t="shared" si="3"/>
        <v>0</v>
      </c>
      <c r="H61" s="136">
        <f t="shared" si="3"/>
        <v>0</v>
      </c>
      <c r="I61" s="136">
        <f t="shared" si="3"/>
        <v>0</v>
      </c>
      <c r="J61" s="136">
        <f t="shared" si="3"/>
        <v>0</v>
      </c>
      <c r="K61" s="136">
        <f t="shared" si="3"/>
        <v>0</v>
      </c>
      <c r="L61" s="136">
        <f t="shared" si="2"/>
        <v>0</v>
      </c>
      <c r="M61" s="136">
        <f t="shared" si="2"/>
        <v>0</v>
      </c>
      <c r="N61" s="136">
        <f t="shared" si="2"/>
        <v>0</v>
      </c>
      <c r="O61" s="136">
        <f t="shared" si="2"/>
        <v>0</v>
      </c>
      <c r="P61" s="136">
        <f t="shared" si="2"/>
        <v>0</v>
      </c>
      <c r="Q61" s="136">
        <f t="shared" si="2"/>
        <v>0</v>
      </c>
      <c r="R61" s="136">
        <f t="shared" si="2"/>
        <v>0</v>
      </c>
      <c r="S61" s="136">
        <f t="shared" si="2"/>
        <v>0</v>
      </c>
      <c r="T61" s="136">
        <f t="shared" si="2"/>
        <v>0</v>
      </c>
      <c r="U61" s="136">
        <f t="shared" si="2"/>
        <v>0</v>
      </c>
      <c r="V61" s="136">
        <f t="shared" si="2"/>
        <v>0</v>
      </c>
      <c r="W61" s="136">
        <f t="shared" si="2"/>
        <v>0</v>
      </c>
      <c r="X61" s="136">
        <f t="shared" si="2"/>
        <v>0</v>
      </c>
      <c r="Y61" s="136">
        <f t="shared" si="2"/>
        <v>0</v>
      </c>
      <c r="Z61" s="136">
        <f t="shared" si="2"/>
        <v>0</v>
      </c>
      <c r="AA61" s="136">
        <f t="shared" si="2"/>
        <v>0</v>
      </c>
      <c r="AB61" s="136">
        <f t="shared" si="2"/>
        <v>0</v>
      </c>
      <c r="AC61" s="136">
        <f t="shared" si="2"/>
        <v>0</v>
      </c>
      <c r="AD61" s="136">
        <f t="shared" si="2"/>
        <v>0</v>
      </c>
      <c r="AE61" s="136">
        <f t="shared" si="2"/>
        <v>0</v>
      </c>
      <c r="AF61" s="136">
        <f t="shared" si="2"/>
        <v>0</v>
      </c>
      <c r="AG61" s="136">
        <f t="shared" si="2"/>
        <v>0</v>
      </c>
      <c r="AH61" s="136">
        <f t="shared" si="2"/>
        <v>0</v>
      </c>
      <c r="AI61" s="136">
        <f t="shared" si="2"/>
        <v>0</v>
      </c>
      <c r="AJ61" s="136">
        <f t="shared" si="2"/>
        <v>0</v>
      </c>
      <c r="AK61" s="136">
        <f t="shared" si="2"/>
        <v>0</v>
      </c>
      <c r="AL61" s="136">
        <f t="shared" si="2"/>
        <v>0</v>
      </c>
      <c r="AM61" s="136">
        <f t="shared" si="2"/>
        <v>0</v>
      </c>
      <c r="AN61" s="136">
        <f t="shared" si="2"/>
        <v>0</v>
      </c>
      <c r="AO61" s="136">
        <f t="shared" si="2"/>
        <v>0</v>
      </c>
      <c r="AP61" s="136">
        <f t="shared" si="2"/>
        <v>0</v>
      </c>
      <c r="AQ61" s="136">
        <f t="shared" si="2"/>
        <v>0</v>
      </c>
    </row>
    <row r="62" spans="1:43" x14ac:dyDescent="0.2">
      <c r="A62" s="107" t="s">
        <v>136</v>
      </c>
      <c r="B62" s="136">
        <f t="shared" si="0"/>
        <v>0</v>
      </c>
      <c r="C62" s="136">
        <f t="shared" si="3"/>
        <v>4396457147660.5142</v>
      </c>
      <c r="D62" s="136">
        <f t="shared" si="3"/>
        <v>4375852842930.1162</v>
      </c>
      <c r="E62" s="136">
        <f t="shared" si="3"/>
        <v>3936208183746.8706</v>
      </c>
      <c r="F62" s="136">
        <f t="shared" si="3"/>
        <v>4105901468437.6382</v>
      </c>
      <c r="G62" s="136">
        <f t="shared" si="3"/>
        <v>4275594753128.4067</v>
      </c>
      <c r="H62" s="136">
        <f t="shared" si="3"/>
        <v>4445288037819.1738</v>
      </c>
      <c r="I62" s="136">
        <f t="shared" si="3"/>
        <v>4501650412628.9053</v>
      </c>
      <c r="J62" s="136">
        <f t="shared" si="3"/>
        <v>4558012787438.6387</v>
      </c>
      <c r="K62" s="136">
        <f t="shared" si="3"/>
        <v>4614375162248.3711</v>
      </c>
      <c r="L62" s="136">
        <f t="shared" si="2"/>
        <v>4670737537058.1025</v>
      </c>
      <c r="M62" s="136">
        <f t="shared" si="2"/>
        <v>4727099911867.835</v>
      </c>
      <c r="N62" s="136">
        <f t="shared" si="2"/>
        <v>4673604124671.2764</v>
      </c>
      <c r="O62" s="136">
        <f t="shared" si="2"/>
        <v>4620108337474.7168</v>
      </c>
      <c r="P62" s="136">
        <f t="shared" si="2"/>
        <v>4566612550278.1572</v>
      </c>
      <c r="Q62" s="136">
        <f t="shared" si="2"/>
        <v>4513116763081.5986</v>
      </c>
      <c r="R62" s="136">
        <f t="shared" si="2"/>
        <v>4459620975885.04</v>
      </c>
      <c r="S62" s="136">
        <f t="shared" si="2"/>
        <v>4383261729029.7905</v>
      </c>
      <c r="T62" s="136">
        <f t="shared" si="2"/>
        <v>4306902482174.5415</v>
      </c>
      <c r="U62" s="136">
        <f t="shared" si="2"/>
        <v>4230543235319.293</v>
      </c>
      <c r="V62" s="136">
        <f t="shared" si="2"/>
        <v>4154183988464.0435</v>
      </c>
      <c r="W62" s="136">
        <f t="shared" si="2"/>
        <v>4077824741608.7944</v>
      </c>
      <c r="X62" s="136">
        <f t="shared" si="2"/>
        <v>3973104280107.2725</v>
      </c>
      <c r="Y62" s="136">
        <f t="shared" si="2"/>
        <v>3868383818605.7505</v>
      </c>
      <c r="Z62" s="136">
        <f t="shared" si="2"/>
        <v>3763663357104.228</v>
      </c>
      <c r="AA62" s="136">
        <f t="shared" si="2"/>
        <v>3658942895602.7065</v>
      </c>
      <c r="AB62" s="136">
        <f t="shared" si="2"/>
        <v>3554222434101.1841</v>
      </c>
      <c r="AC62" s="136">
        <f t="shared" si="2"/>
        <v>3473362506210.7598</v>
      </c>
      <c r="AD62" s="136">
        <f t="shared" si="2"/>
        <v>3392502578320.3359</v>
      </c>
      <c r="AE62" s="136">
        <f t="shared" si="2"/>
        <v>3311642650429.9116</v>
      </c>
      <c r="AF62" s="136">
        <f t="shared" si="2"/>
        <v>3230782722539.4878</v>
      </c>
      <c r="AG62" s="136">
        <f t="shared" si="2"/>
        <v>3149922794649.0635</v>
      </c>
      <c r="AH62" s="136">
        <f t="shared" si="2"/>
        <v>3101287742970.4937</v>
      </c>
      <c r="AI62" s="136">
        <f t="shared" si="2"/>
        <v>3052652691291.9233</v>
      </c>
      <c r="AJ62" s="136">
        <f t="shared" si="2"/>
        <v>3004017639613.3535</v>
      </c>
      <c r="AK62" s="136">
        <f t="shared" si="2"/>
        <v>2955382587934.7837</v>
      </c>
      <c r="AL62" s="136">
        <f t="shared" si="2"/>
        <v>2906747536256.2139</v>
      </c>
      <c r="AM62" s="136">
        <f t="shared" si="2"/>
        <v>2882465332537.1948</v>
      </c>
      <c r="AN62" s="136">
        <f t="shared" si="2"/>
        <v>2858183128818.1758</v>
      </c>
      <c r="AO62" s="136">
        <f t="shared" si="2"/>
        <v>2833900925099.1567</v>
      </c>
      <c r="AP62" s="136">
        <f t="shared" si="2"/>
        <v>2809618721380.1382</v>
      </c>
      <c r="AQ62" s="136">
        <f t="shared" si="2"/>
        <v>2785336517661.1187</v>
      </c>
    </row>
    <row r="63" spans="1:43" x14ac:dyDescent="0.2">
      <c r="A63" s="107" t="s">
        <v>137</v>
      </c>
      <c r="B63" s="136">
        <f t="shared" si="0"/>
        <v>0</v>
      </c>
      <c r="C63" s="136">
        <f t="shared" si="3"/>
        <v>0</v>
      </c>
      <c r="D63" s="136">
        <f t="shared" si="3"/>
        <v>0</v>
      </c>
      <c r="E63" s="136">
        <f t="shared" si="3"/>
        <v>0</v>
      </c>
      <c r="F63" s="136">
        <f t="shared" si="3"/>
        <v>0</v>
      </c>
      <c r="G63" s="136">
        <f t="shared" si="3"/>
        <v>0</v>
      </c>
      <c r="H63" s="136">
        <f t="shared" si="3"/>
        <v>0</v>
      </c>
      <c r="I63" s="136">
        <f t="shared" si="3"/>
        <v>0</v>
      </c>
      <c r="J63" s="136">
        <f t="shared" si="3"/>
        <v>0</v>
      </c>
      <c r="K63" s="136">
        <f t="shared" si="3"/>
        <v>0</v>
      </c>
      <c r="L63" s="136">
        <f t="shared" si="2"/>
        <v>0</v>
      </c>
      <c r="M63" s="136">
        <f t="shared" si="2"/>
        <v>0</v>
      </c>
      <c r="N63" s="136">
        <f t="shared" si="2"/>
        <v>0</v>
      </c>
      <c r="O63" s="136">
        <f t="shared" si="2"/>
        <v>0</v>
      </c>
      <c r="P63" s="136">
        <f t="shared" si="2"/>
        <v>0</v>
      </c>
      <c r="Q63" s="136">
        <f t="shared" si="2"/>
        <v>0</v>
      </c>
      <c r="R63" s="136">
        <f t="shared" si="2"/>
        <v>0</v>
      </c>
      <c r="S63" s="136">
        <f t="shared" si="2"/>
        <v>0</v>
      </c>
      <c r="T63" s="136">
        <f t="shared" si="2"/>
        <v>0</v>
      </c>
      <c r="U63" s="136">
        <f t="shared" si="2"/>
        <v>0</v>
      </c>
      <c r="V63" s="136">
        <f t="shared" si="2"/>
        <v>0</v>
      </c>
      <c r="W63" s="136">
        <f t="shared" si="2"/>
        <v>0</v>
      </c>
      <c r="X63" s="136">
        <f t="shared" si="2"/>
        <v>0</v>
      </c>
      <c r="Y63" s="136">
        <f t="shared" si="2"/>
        <v>0</v>
      </c>
      <c r="Z63" s="136">
        <f t="shared" si="2"/>
        <v>0</v>
      </c>
      <c r="AA63" s="136">
        <f t="shared" si="2"/>
        <v>0</v>
      </c>
      <c r="AB63" s="136">
        <f t="shared" si="2"/>
        <v>0</v>
      </c>
      <c r="AC63" s="136">
        <f t="shared" si="2"/>
        <v>0</v>
      </c>
      <c r="AD63" s="136">
        <f t="shared" si="2"/>
        <v>0</v>
      </c>
      <c r="AE63" s="136">
        <f t="shared" si="2"/>
        <v>0</v>
      </c>
      <c r="AF63" s="136">
        <f t="shared" si="2"/>
        <v>0</v>
      </c>
      <c r="AG63" s="136">
        <f t="shared" si="2"/>
        <v>0</v>
      </c>
      <c r="AH63" s="136">
        <f t="shared" si="2"/>
        <v>0</v>
      </c>
      <c r="AI63" s="136">
        <f t="shared" si="2"/>
        <v>0</v>
      </c>
      <c r="AJ63" s="136">
        <f t="shared" si="2"/>
        <v>0</v>
      </c>
      <c r="AK63" s="136">
        <f t="shared" si="2"/>
        <v>0</v>
      </c>
      <c r="AL63" s="136">
        <f t="shared" si="2"/>
        <v>0</v>
      </c>
      <c r="AM63" s="136">
        <f t="shared" si="2"/>
        <v>0</v>
      </c>
      <c r="AN63" s="136">
        <f t="shared" si="2"/>
        <v>0</v>
      </c>
      <c r="AO63" s="136">
        <f t="shared" si="2"/>
        <v>0</v>
      </c>
      <c r="AP63" s="136">
        <f t="shared" si="2"/>
        <v>0</v>
      </c>
      <c r="AQ63" s="136">
        <f t="shared" ref="AQ63:AQ74" si="4">SUMIFS(AQ$2:AQ$44,$AR$2:$AR$44,$A63)</f>
        <v>0</v>
      </c>
    </row>
    <row r="64" spans="1:43" x14ac:dyDescent="0.2">
      <c r="A64" s="107" t="s">
        <v>138</v>
      </c>
      <c r="B64" s="136">
        <f t="shared" si="0"/>
        <v>0</v>
      </c>
      <c r="C64" s="136">
        <f t="shared" si="3"/>
        <v>0</v>
      </c>
      <c r="D64" s="136">
        <f t="shared" si="3"/>
        <v>0</v>
      </c>
      <c r="E64" s="136">
        <f t="shared" si="3"/>
        <v>0</v>
      </c>
      <c r="F64" s="136">
        <f t="shared" si="3"/>
        <v>0</v>
      </c>
      <c r="G64" s="136">
        <f t="shared" si="3"/>
        <v>0</v>
      </c>
      <c r="H64" s="136">
        <f t="shared" si="3"/>
        <v>0</v>
      </c>
      <c r="I64" s="136">
        <f t="shared" si="3"/>
        <v>0</v>
      </c>
      <c r="J64" s="136">
        <f t="shared" si="3"/>
        <v>0</v>
      </c>
      <c r="K64" s="136">
        <f t="shared" si="3"/>
        <v>0</v>
      </c>
      <c r="L64" s="136">
        <f t="shared" si="3"/>
        <v>0</v>
      </c>
      <c r="M64" s="136">
        <f t="shared" si="3"/>
        <v>0</v>
      </c>
      <c r="N64" s="136">
        <f t="shared" si="3"/>
        <v>0</v>
      </c>
      <c r="O64" s="136">
        <f t="shared" si="3"/>
        <v>0</v>
      </c>
      <c r="P64" s="136">
        <f t="shared" si="3"/>
        <v>0</v>
      </c>
      <c r="Q64" s="136">
        <f t="shared" si="3"/>
        <v>0</v>
      </c>
      <c r="R64" s="136">
        <f t="shared" si="3"/>
        <v>0</v>
      </c>
      <c r="S64" s="136">
        <f t="shared" si="3"/>
        <v>0</v>
      </c>
      <c r="T64" s="136">
        <f t="shared" si="3"/>
        <v>0</v>
      </c>
      <c r="U64" s="136">
        <f t="shared" si="3"/>
        <v>0</v>
      </c>
      <c r="V64" s="136">
        <f t="shared" si="3"/>
        <v>0</v>
      </c>
      <c r="W64" s="136">
        <f t="shared" si="3"/>
        <v>0</v>
      </c>
      <c r="X64" s="136">
        <f t="shared" si="3"/>
        <v>0</v>
      </c>
      <c r="Y64" s="136">
        <f t="shared" si="3"/>
        <v>0</v>
      </c>
      <c r="Z64" s="136">
        <f t="shared" si="3"/>
        <v>0</v>
      </c>
      <c r="AA64" s="136">
        <f t="shared" si="3"/>
        <v>0</v>
      </c>
      <c r="AB64" s="136">
        <f t="shared" si="3"/>
        <v>0</v>
      </c>
      <c r="AC64" s="136">
        <f t="shared" si="3"/>
        <v>0</v>
      </c>
      <c r="AD64" s="136">
        <f t="shared" si="3"/>
        <v>0</v>
      </c>
      <c r="AE64" s="136">
        <f t="shared" si="3"/>
        <v>0</v>
      </c>
      <c r="AF64" s="136">
        <f t="shared" si="3"/>
        <v>0</v>
      </c>
      <c r="AG64" s="136">
        <f t="shared" si="3"/>
        <v>0</v>
      </c>
      <c r="AH64" s="136">
        <f t="shared" si="3"/>
        <v>0</v>
      </c>
      <c r="AI64" s="136">
        <f t="shared" si="3"/>
        <v>0</v>
      </c>
      <c r="AJ64" s="136">
        <f t="shared" si="3"/>
        <v>0</v>
      </c>
      <c r="AK64" s="136">
        <f t="shared" si="3"/>
        <v>0</v>
      </c>
      <c r="AL64" s="136">
        <f t="shared" si="3"/>
        <v>0</v>
      </c>
      <c r="AM64" s="136">
        <f t="shared" si="3"/>
        <v>0</v>
      </c>
      <c r="AN64" s="136">
        <f t="shared" si="3"/>
        <v>0</v>
      </c>
      <c r="AO64" s="136">
        <f t="shared" si="3"/>
        <v>0</v>
      </c>
      <c r="AP64" s="136">
        <f t="shared" si="3"/>
        <v>0</v>
      </c>
      <c r="AQ64" s="136">
        <f t="shared" si="4"/>
        <v>0</v>
      </c>
    </row>
    <row r="65" spans="1:43" x14ac:dyDescent="0.2">
      <c r="A65" s="107" t="s">
        <v>139</v>
      </c>
      <c r="B65" s="136">
        <f t="shared" si="0"/>
        <v>0</v>
      </c>
      <c r="C65" s="136">
        <f t="shared" si="3"/>
        <v>0</v>
      </c>
      <c r="D65" s="136">
        <f t="shared" si="3"/>
        <v>0</v>
      </c>
      <c r="E65" s="136">
        <f t="shared" si="3"/>
        <v>0</v>
      </c>
      <c r="F65" s="136">
        <f t="shared" si="3"/>
        <v>0</v>
      </c>
      <c r="G65" s="136">
        <f t="shared" si="3"/>
        <v>0</v>
      </c>
      <c r="H65" s="136">
        <f t="shared" si="3"/>
        <v>0</v>
      </c>
      <c r="I65" s="136">
        <f t="shared" si="3"/>
        <v>0</v>
      </c>
      <c r="J65" s="136">
        <f t="shared" si="3"/>
        <v>0</v>
      </c>
      <c r="K65" s="136">
        <f t="shared" si="3"/>
        <v>0</v>
      </c>
      <c r="L65" s="136">
        <f t="shared" si="3"/>
        <v>0</v>
      </c>
      <c r="M65" s="136">
        <f t="shared" si="3"/>
        <v>0</v>
      </c>
      <c r="N65" s="136">
        <f t="shared" si="3"/>
        <v>0</v>
      </c>
      <c r="O65" s="136">
        <f t="shared" si="3"/>
        <v>0</v>
      </c>
      <c r="P65" s="136">
        <f t="shared" si="3"/>
        <v>0</v>
      </c>
      <c r="Q65" s="136">
        <f t="shared" si="3"/>
        <v>0</v>
      </c>
      <c r="R65" s="136">
        <f t="shared" si="3"/>
        <v>0</v>
      </c>
      <c r="S65" s="136">
        <f t="shared" si="3"/>
        <v>0</v>
      </c>
      <c r="T65" s="136">
        <f t="shared" si="3"/>
        <v>0</v>
      </c>
      <c r="U65" s="136">
        <f t="shared" si="3"/>
        <v>0</v>
      </c>
      <c r="V65" s="136">
        <f t="shared" si="3"/>
        <v>0</v>
      </c>
      <c r="W65" s="136">
        <f t="shared" si="3"/>
        <v>0</v>
      </c>
      <c r="X65" s="136">
        <f t="shared" si="3"/>
        <v>0</v>
      </c>
      <c r="Y65" s="136">
        <f t="shared" si="3"/>
        <v>0</v>
      </c>
      <c r="Z65" s="136">
        <f t="shared" si="3"/>
        <v>0</v>
      </c>
      <c r="AA65" s="136">
        <f t="shared" si="3"/>
        <v>0</v>
      </c>
      <c r="AB65" s="136">
        <f t="shared" si="3"/>
        <v>0</v>
      </c>
      <c r="AC65" s="136">
        <f t="shared" si="3"/>
        <v>0</v>
      </c>
      <c r="AD65" s="136">
        <f t="shared" si="3"/>
        <v>0</v>
      </c>
      <c r="AE65" s="136">
        <f t="shared" si="3"/>
        <v>0</v>
      </c>
      <c r="AF65" s="136">
        <f t="shared" si="3"/>
        <v>0</v>
      </c>
      <c r="AG65" s="136">
        <f t="shared" si="3"/>
        <v>0</v>
      </c>
      <c r="AH65" s="136">
        <f t="shared" si="3"/>
        <v>0</v>
      </c>
      <c r="AI65" s="136">
        <f t="shared" si="3"/>
        <v>0</v>
      </c>
      <c r="AJ65" s="136">
        <f t="shared" si="3"/>
        <v>0</v>
      </c>
      <c r="AK65" s="136">
        <f t="shared" si="3"/>
        <v>0</v>
      </c>
      <c r="AL65" s="136">
        <f t="shared" si="3"/>
        <v>0</v>
      </c>
      <c r="AM65" s="136">
        <f t="shared" si="3"/>
        <v>0</v>
      </c>
      <c r="AN65" s="136">
        <f t="shared" si="3"/>
        <v>0</v>
      </c>
      <c r="AO65" s="136">
        <f t="shared" si="3"/>
        <v>0</v>
      </c>
      <c r="AP65" s="136">
        <f t="shared" si="3"/>
        <v>0</v>
      </c>
      <c r="AQ65" s="136">
        <f t="shared" si="4"/>
        <v>0</v>
      </c>
    </row>
    <row r="66" spans="1:43" x14ac:dyDescent="0.2">
      <c r="A66" s="107" t="s">
        <v>140</v>
      </c>
      <c r="B66" s="136">
        <f t="shared" si="0"/>
        <v>0</v>
      </c>
      <c r="C66" s="136">
        <f t="shared" si="3"/>
        <v>0</v>
      </c>
      <c r="D66" s="136">
        <f t="shared" si="3"/>
        <v>0</v>
      </c>
      <c r="E66" s="136">
        <f t="shared" si="3"/>
        <v>0</v>
      </c>
      <c r="F66" s="136">
        <f t="shared" si="3"/>
        <v>0</v>
      </c>
      <c r="G66" s="136">
        <f t="shared" si="3"/>
        <v>0</v>
      </c>
      <c r="H66" s="136">
        <f t="shared" si="3"/>
        <v>0</v>
      </c>
      <c r="I66" s="136">
        <f t="shared" si="3"/>
        <v>0</v>
      </c>
      <c r="J66" s="136">
        <f t="shared" si="3"/>
        <v>0</v>
      </c>
      <c r="K66" s="136">
        <f t="shared" si="3"/>
        <v>0</v>
      </c>
      <c r="L66" s="136">
        <f t="shared" si="3"/>
        <v>0</v>
      </c>
      <c r="M66" s="136">
        <f t="shared" si="3"/>
        <v>0</v>
      </c>
      <c r="N66" s="136">
        <f t="shared" si="3"/>
        <v>0</v>
      </c>
      <c r="O66" s="136">
        <f t="shared" si="3"/>
        <v>0</v>
      </c>
      <c r="P66" s="136">
        <f t="shared" si="3"/>
        <v>0</v>
      </c>
      <c r="Q66" s="136">
        <f t="shared" si="3"/>
        <v>0</v>
      </c>
      <c r="R66" s="136">
        <f t="shared" si="3"/>
        <v>0</v>
      </c>
      <c r="S66" s="136">
        <f t="shared" si="3"/>
        <v>0</v>
      </c>
      <c r="T66" s="136">
        <f t="shared" si="3"/>
        <v>0</v>
      </c>
      <c r="U66" s="136">
        <f t="shared" si="3"/>
        <v>0</v>
      </c>
      <c r="V66" s="136">
        <f t="shared" si="3"/>
        <v>0</v>
      </c>
      <c r="W66" s="136">
        <f t="shared" si="3"/>
        <v>0</v>
      </c>
      <c r="X66" s="136">
        <f t="shared" si="3"/>
        <v>0</v>
      </c>
      <c r="Y66" s="136">
        <f t="shared" si="3"/>
        <v>0</v>
      </c>
      <c r="Z66" s="136">
        <f t="shared" si="3"/>
        <v>0</v>
      </c>
      <c r="AA66" s="136">
        <f t="shared" si="3"/>
        <v>0</v>
      </c>
      <c r="AB66" s="136">
        <f t="shared" si="3"/>
        <v>0</v>
      </c>
      <c r="AC66" s="136">
        <f t="shared" si="3"/>
        <v>0</v>
      </c>
      <c r="AD66" s="136">
        <f t="shared" si="3"/>
        <v>0</v>
      </c>
      <c r="AE66" s="136">
        <f t="shared" si="3"/>
        <v>0</v>
      </c>
      <c r="AF66" s="136">
        <f t="shared" si="3"/>
        <v>0</v>
      </c>
      <c r="AG66" s="136">
        <f t="shared" si="3"/>
        <v>0</v>
      </c>
      <c r="AH66" s="136">
        <f t="shared" si="3"/>
        <v>0</v>
      </c>
      <c r="AI66" s="136">
        <f t="shared" si="3"/>
        <v>0</v>
      </c>
      <c r="AJ66" s="136">
        <f t="shared" si="3"/>
        <v>0</v>
      </c>
      <c r="AK66" s="136">
        <f t="shared" si="3"/>
        <v>0</v>
      </c>
      <c r="AL66" s="136">
        <f t="shared" si="3"/>
        <v>0</v>
      </c>
      <c r="AM66" s="136">
        <f t="shared" si="3"/>
        <v>0</v>
      </c>
      <c r="AN66" s="136">
        <f t="shared" si="3"/>
        <v>0</v>
      </c>
      <c r="AO66" s="136">
        <f t="shared" si="3"/>
        <v>0</v>
      </c>
      <c r="AP66" s="136">
        <f t="shared" si="3"/>
        <v>0</v>
      </c>
      <c r="AQ66" s="136">
        <f t="shared" si="4"/>
        <v>0</v>
      </c>
    </row>
    <row r="67" spans="1:43" x14ac:dyDescent="0.2">
      <c r="A67" s="107" t="s">
        <v>141</v>
      </c>
      <c r="B67" s="136">
        <f t="shared" si="0"/>
        <v>0</v>
      </c>
      <c r="C67" s="136">
        <f t="shared" si="3"/>
        <v>0</v>
      </c>
      <c r="D67" s="136">
        <f t="shared" si="3"/>
        <v>0</v>
      </c>
      <c r="E67" s="136">
        <f t="shared" si="3"/>
        <v>0</v>
      </c>
      <c r="F67" s="136">
        <f t="shared" si="3"/>
        <v>0</v>
      </c>
      <c r="G67" s="136">
        <f t="shared" si="3"/>
        <v>0</v>
      </c>
      <c r="H67" s="136">
        <f t="shared" si="3"/>
        <v>0</v>
      </c>
      <c r="I67" s="136">
        <f t="shared" si="3"/>
        <v>0</v>
      </c>
      <c r="J67" s="136">
        <f t="shared" si="3"/>
        <v>0</v>
      </c>
      <c r="K67" s="136">
        <f t="shared" si="3"/>
        <v>0</v>
      </c>
      <c r="L67" s="136">
        <f t="shared" si="3"/>
        <v>0</v>
      </c>
      <c r="M67" s="136">
        <f t="shared" si="3"/>
        <v>0</v>
      </c>
      <c r="N67" s="136">
        <f t="shared" si="3"/>
        <v>0</v>
      </c>
      <c r="O67" s="136">
        <f t="shared" si="3"/>
        <v>0</v>
      </c>
      <c r="P67" s="136">
        <f t="shared" si="3"/>
        <v>0</v>
      </c>
      <c r="Q67" s="136">
        <f t="shared" si="3"/>
        <v>0</v>
      </c>
      <c r="R67" s="136">
        <f t="shared" si="3"/>
        <v>0</v>
      </c>
      <c r="S67" s="136">
        <f t="shared" si="3"/>
        <v>0</v>
      </c>
      <c r="T67" s="136">
        <f t="shared" si="3"/>
        <v>0</v>
      </c>
      <c r="U67" s="136">
        <f t="shared" si="3"/>
        <v>0</v>
      </c>
      <c r="V67" s="136">
        <f t="shared" si="3"/>
        <v>0</v>
      </c>
      <c r="W67" s="136">
        <f t="shared" si="3"/>
        <v>0</v>
      </c>
      <c r="X67" s="136">
        <f t="shared" si="3"/>
        <v>0</v>
      </c>
      <c r="Y67" s="136">
        <f t="shared" si="3"/>
        <v>0</v>
      </c>
      <c r="Z67" s="136">
        <f t="shared" si="3"/>
        <v>0</v>
      </c>
      <c r="AA67" s="136">
        <f t="shared" si="3"/>
        <v>0</v>
      </c>
      <c r="AB67" s="136">
        <f t="shared" si="3"/>
        <v>0</v>
      </c>
      <c r="AC67" s="136">
        <f t="shared" si="3"/>
        <v>0</v>
      </c>
      <c r="AD67" s="136">
        <f t="shared" si="3"/>
        <v>0</v>
      </c>
      <c r="AE67" s="136">
        <f t="shared" si="3"/>
        <v>0</v>
      </c>
      <c r="AF67" s="136">
        <f t="shared" si="3"/>
        <v>0</v>
      </c>
      <c r="AG67" s="136">
        <f t="shared" si="3"/>
        <v>0</v>
      </c>
      <c r="AH67" s="136">
        <f t="shared" si="3"/>
        <v>0</v>
      </c>
      <c r="AI67" s="136">
        <f t="shared" si="3"/>
        <v>0</v>
      </c>
      <c r="AJ67" s="136">
        <f t="shared" si="3"/>
        <v>0</v>
      </c>
      <c r="AK67" s="136">
        <f t="shared" si="3"/>
        <v>0</v>
      </c>
      <c r="AL67" s="136">
        <f t="shared" si="3"/>
        <v>0</v>
      </c>
      <c r="AM67" s="136">
        <f t="shared" si="3"/>
        <v>0</v>
      </c>
      <c r="AN67" s="136">
        <f t="shared" si="3"/>
        <v>0</v>
      </c>
      <c r="AO67" s="136">
        <f t="shared" si="3"/>
        <v>0</v>
      </c>
      <c r="AP67" s="136">
        <f t="shared" si="3"/>
        <v>0</v>
      </c>
      <c r="AQ67" s="136">
        <f t="shared" si="4"/>
        <v>0</v>
      </c>
    </row>
    <row r="68" spans="1:43" x14ac:dyDescent="0.2">
      <c r="A68" s="107" t="s">
        <v>142</v>
      </c>
      <c r="B68" s="136">
        <f t="shared" si="0"/>
        <v>0</v>
      </c>
      <c r="C68" s="136">
        <f t="shared" si="3"/>
        <v>0</v>
      </c>
      <c r="D68" s="136">
        <f t="shared" si="3"/>
        <v>0</v>
      </c>
      <c r="E68" s="136">
        <f t="shared" si="3"/>
        <v>0</v>
      </c>
      <c r="F68" s="136">
        <f t="shared" si="3"/>
        <v>0</v>
      </c>
      <c r="G68" s="136">
        <f t="shared" si="3"/>
        <v>0</v>
      </c>
      <c r="H68" s="136">
        <f t="shared" si="3"/>
        <v>0</v>
      </c>
      <c r="I68" s="136">
        <f t="shared" si="3"/>
        <v>0</v>
      </c>
      <c r="J68" s="136">
        <f t="shared" si="3"/>
        <v>0</v>
      </c>
      <c r="K68" s="136">
        <f t="shared" si="3"/>
        <v>0</v>
      </c>
      <c r="L68" s="136">
        <f t="shared" si="3"/>
        <v>0</v>
      </c>
      <c r="M68" s="136">
        <f t="shared" si="3"/>
        <v>0</v>
      </c>
      <c r="N68" s="136">
        <f t="shared" si="3"/>
        <v>0</v>
      </c>
      <c r="O68" s="136">
        <f t="shared" si="3"/>
        <v>0</v>
      </c>
      <c r="P68" s="136">
        <f t="shared" si="3"/>
        <v>0</v>
      </c>
      <c r="Q68" s="136">
        <f t="shared" si="3"/>
        <v>0</v>
      </c>
      <c r="R68" s="136">
        <f t="shared" si="3"/>
        <v>0</v>
      </c>
      <c r="S68" s="136">
        <f t="shared" si="3"/>
        <v>0</v>
      </c>
      <c r="T68" s="136">
        <f t="shared" si="3"/>
        <v>0</v>
      </c>
      <c r="U68" s="136">
        <f t="shared" si="3"/>
        <v>0</v>
      </c>
      <c r="V68" s="136">
        <f t="shared" si="3"/>
        <v>0</v>
      </c>
      <c r="W68" s="136">
        <f t="shared" si="3"/>
        <v>0</v>
      </c>
      <c r="X68" s="136">
        <f t="shared" si="3"/>
        <v>0</v>
      </c>
      <c r="Y68" s="136">
        <f t="shared" si="3"/>
        <v>0</v>
      </c>
      <c r="Z68" s="136">
        <f t="shared" si="3"/>
        <v>0</v>
      </c>
      <c r="AA68" s="136">
        <f t="shared" si="3"/>
        <v>0</v>
      </c>
      <c r="AB68" s="136">
        <f t="shared" si="3"/>
        <v>0</v>
      </c>
      <c r="AC68" s="136">
        <f t="shared" si="3"/>
        <v>0</v>
      </c>
      <c r="AD68" s="136">
        <f t="shared" si="3"/>
        <v>0</v>
      </c>
      <c r="AE68" s="136">
        <f t="shared" si="3"/>
        <v>0</v>
      </c>
      <c r="AF68" s="136">
        <f t="shared" si="3"/>
        <v>0</v>
      </c>
      <c r="AG68" s="136">
        <f t="shared" si="3"/>
        <v>0</v>
      </c>
      <c r="AH68" s="136">
        <f t="shared" si="3"/>
        <v>0</v>
      </c>
      <c r="AI68" s="136">
        <f t="shared" ref="AI68:AP74" si="5">SUMIFS(AI$2:AI$44,$AR$2:$AR$44,$A68)</f>
        <v>0</v>
      </c>
      <c r="AJ68" s="136">
        <f t="shared" si="5"/>
        <v>0</v>
      </c>
      <c r="AK68" s="136">
        <f t="shared" si="5"/>
        <v>0</v>
      </c>
      <c r="AL68" s="136">
        <f t="shared" si="5"/>
        <v>0</v>
      </c>
      <c r="AM68" s="136">
        <f t="shared" si="5"/>
        <v>0</v>
      </c>
      <c r="AN68" s="136">
        <f t="shared" si="5"/>
        <v>0</v>
      </c>
      <c r="AO68" s="136">
        <f t="shared" si="5"/>
        <v>0</v>
      </c>
      <c r="AP68" s="136">
        <f t="shared" si="5"/>
        <v>0</v>
      </c>
      <c r="AQ68" s="136">
        <f t="shared" si="4"/>
        <v>0</v>
      </c>
    </row>
    <row r="69" spans="1:43" x14ac:dyDescent="0.2">
      <c r="A69" s="107" t="s">
        <v>143</v>
      </c>
      <c r="B69" s="136">
        <f t="shared" si="0"/>
        <v>0</v>
      </c>
      <c r="C69" s="136">
        <f t="shared" ref="C69:AH74" si="6">SUMIFS(C$2:C$44,$AR$2:$AR$44,$A69)</f>
        <v>0</v>
      </c>
      <c r="D69" s="136">
        <f t="shared" si="6"/>
        <v>0</v>
      </c>
      <c r="E69" s="136">
        <f t="shared" si="6"/>
        <v>0</v>
      </c>
      <c r="F69" s="136">
        <f t="shared" si="6"/>
        <v>0</v>
      </c>
      <c r="G69" s="136">
        <f t="shared" si="6"/>
        <v>0</v>
      </c>
      <c r="H69" s="136">
        <f t="shared" si="6"/>
        <v>0</v>
      </c>
      <c r="I69" s="136">
        <f t="shared" si="6"/>
        <v>0</v>
      </c>
      <c r="J69" s="136">
        <f t="shared" si="6"/>
        <v>0</v>
      </c>
      <c r="K69" s="136">
        <f t="shared" si="6"/>
        <v>0</v>
      </c>
      <c r="L69" s="136">
        <f t="shared" si="6"/>
        <v>0</v>
      </c>
      <c r="M69" s="136">
        <f t="shared" si="6"/>
        <v>0</v>
      </c>
      <c r="N69" s="136">
        <f t="shared" si="6"/>
        <v>0</v>
      </c>
      <c r="O69" s="136">
        <f t="shared" si="6"/>
        <v>0</v>
      </c>
      <c r="P69" s="136">
        <f t="shared" si="6"/>
        <v>0</v>
      </c>
      <c r="Q69" s="136">
        <f t="shared" si="6"/>
        <v>0</v>
      </c>
      <c r="R69" s="136">
        <f t="shared" si="6"/>
        <v>0</v>
      </c>
      <c r="S69" s="136">
        <f t="shared" si="6"/>
        <v>0</v>
      </c>
      <c r="T69" s="136">
        <f t="shared" si="6"/>
        <v>0</v>
      </c>
      <c r="U69" s="136">
        <f t="shared" si="6"/>
        <v>0</v>
      </c>
      <c r="V69" s="136">
        <f t="shared" si="6"/>
        <v>0</v>
      </c>
      <c r="W69" s="136">
        <f t="shared" si="6"/>
        <v>0</v>
      </c>
      <c r="X69" s="136">
        <f t="shared" si="6"/>
        <v>0</v>
      </c>
      <c r="Y69" s="136">
        <f t="shared" si="6"/>
        <v>0</v>
      </c>
      <c r="Z69" s="136">
        <f t="shared" si="6"/>
        <v>0</v>
      </c>
      <c r="AA69" s="136">
        <f t="shared" si="6"/>
        <v>0</v>
      </c>
      <c r="AB69" s="136">
        <f t="shared" si="6"/>
        <v>0</v>
      </c>
      <c r="AC69" s="136">
        <f t="shared" si="6"/>
        <v>0</v>
      </c>
      <c r="AD69" s="136">
        <f t="shared" si="6"/>
        <v>0</v>
      </c>
      <c r="AE69" s="136">
        <f t="shared" si="6"/>
        <v>0</v>
      </c>
      <c r="AF69" s="136">
        <f t="shared" si="6"/>
        <v>0</v>
      </c>
      <c r="AG69" s="136">
        <f t="shared" si="6"/>
        <v>0</v>
      </c>
      <c r="AH69" s="136">
        <f t="shared" si="6"/>
        <v>0</v>
      </c>
      <c r="AI69" s="136">
        <f t="shared" si="5"/>
        <v>0</v>
      </c>
      <c r="AJ69" s="136">
        <f t="shared" si="5"/>
        <v>0</v>
      </c>
      <c r="AK69" s="136">
        <f t="shared" si="5"/>
        <v>0</v>
      </c>
      <c r="AL69" s="136">
        <f t="shared" si="5"/>
        <v>0</v>
      </c>
      <c r="AM69" s="136">
        <f t="shared" si="5"/>
        <v>0</v>
      </c>
      <c r="AN69" s="136">
        <f t="shared" si="5"/>
        <v>0</v>
      </c>
      <c r="AO69" s="136">
        <f t="shared" si="5"/>
        <v>0</v>
      </c>
      <c r="AP69" s="136">
        <f t="shared" si="5"/>
        <v>0</v>
      </c>
      <c r="AQ69" s="136">
        <f t="shared" si="4"/>
        <v>0</v>
      </c>
    </row>
    <row r="70" spans="1:43" x14ac:dyDescent="0.2">
      <c r="A70" s="107" t="s">
        <v>144</v>
      </c>
      <c r="B70" s="136">
        <f t="shared" si="0"/>
        <v>0</v>
      </c>
      <c r="C70" s="136">
        <f t="shared" si="6"/>
        <v>0</v>
      </c>
      <c r="D70" s="136">
        <f t="shared" si="6"/>
        <v>0</v>
      </c>
      <c r="E70" s="136">
        <f t="shared" si="6"/>
        <v>0</v>
      </c>
      <c r="F70" s="136">
        <f t="shared" si="6"/>
        <v>0</v>
      </c>
      <c r="G70" s="136">
        <f t="shared" si="6"/>
        <v>0</v>
      </c>
      <c r="H70" s="136">
        <f t="shared" si="6"/>
        <v>0</v>
      </c>
      <c r="I70" s="136">
        <f t="shared" si="6"/>
        <v>0</v>
      </c>
      <c r="J70" s="136">
        <f t="shared" si="6"/>
        <v>0</v>
      </c>
      <c r="K70" s="136">
        <f t="shared" si="6"/>
        <v>0</v>
      </c>
      <c r="L70" s="136">
        <f t="shared" si="6"/>
        <v>0</v>
      </c>
      <c r="M70" s="136">
        <f t="shared" si="6"/>
        <v>0</v>
      </c>
      <c r="N70" s="136">
        <f t="shared" si="6"/>
        <v>0</v>
      </c>
      <c r="O70" s="136">
        <f t="shared" si="6"/>
        <v>0</v>
      </c>
      <c r="P70" s="136">
        <f t="shared" si="6"/>
        <v>0</v>
      </c>
      <c r="Q70" s="136">
        <f t="shared" si="6"/>
        <v>0</v>
      </c>
      <c r="R70" s="136">
        <f t="shared" si="6"/>
        <v>0</v>
      </c>
      <c r="S70" s="136">
        <f t="shared" si="6"/>
        <v>0</v>
      </c>
      <c r="T70" s="136">
        <f t="shared" si="6"/>
        <v>0</v>
      </c>
      <c r="U70" s="136">
        <f t="shared" si="6"/>
        <v>0</v>
      </c>
      <c r="V70" s="136">
        <f t="shared" si="6"/>
        <v>0</v>
      </c>
      <c r="W70" s="136">
        <f t="shared" si="6"/>
        <v>0</v>
      </c>
      <c r="X70" s="136">
        <f t="shared" si="6"/>
        <v>0</v>
      </c>
      <c r="Y70" s="136">
        <f t="shared" si="6"/>
        <v>0</v>
      </c>
      <c r="Z70" s="136">
        <f t="shared" si="6"/>
        <v>0</v>
      </c>
      <c r="AA70" s="136">
        <f t="shared" si="6"/>
        <v>0</v>
      </c>
      <c r="AB70" s="136">
        <f t="shared" si="6"/>
        <v>0</v>
      </c>
      <c r="AC70" s="136">
        <f t="shared" si="6"/>
        <v>0</v>
      </c>
      <c r="AD70" s="136">
        <f t="shared" si="6"/>
        <v>0</v>
      </c>
      <c r="AE70" s="136">
        <f t="shared" si="6"/>
        <v>0</v>
      </c>
      <c r="AF70" s="136">
        <f t="shared" si="6"/>
        <v>0</v>
      </c>
      <c r="AG70" s="136">
        <f t="shared" si="6"/>
        <v>0</v>
      </c>
      <c r="AH70" s="136">
        <f t="shared" si="6"/>
        <v>0</v>
      </c>
      <c r="AI70" s="136">
        <f t="shared" si="5"/>
        <v>0</v>
      </c>
      <c r="AJ70" s="136">
        <f t="shared" si="5"/>
        <v>0</v>
      </c>
      <c r="AK70" s="136">
        <f t="shared" si="5"/>
        <v>0</v>
      </c>
      <c r="AL70" s="136">
        <f t="shared" si="5"/>
        <v>0</v>
      </c>
      <c r="AM70" s="136">
        <f t="shared" si="5"/>
        <v>0</v>
      </c>
      <c r="AN70" s="136">
        <f t="shared" si="5"/>
        <v>0</v>
      </c>
      <c r="AO70" s="136">
        <f t="shared" si="5"/>
        <v>0</v>
      </c>
      <c r="AP70" s="136">
        <f t="shared" si="5"/>
        <v>0</v>
      </c>
      <c r="AQ70" s="136">
        <f t="shared" si="4"/>
        <v>0</v>
      </c>
    </row>
    <row r="71" spans="1:43" x14ac:dyDescent="0.2">
      <c r="A71" s="107" t="s">
        <v>145</v>
      </c>
      <c r="B71" s="136">
        <f t="shared" si="0"/>
        <v>0</v>
      </c>
      <c r="C71" s="136">
        <f t="shared" si="6"/>
        <v>0</v>
      </c>
      <c r="D71" s="136">
        <f t="shared" si="6"/>
        <v>0</v>
      </c>
      <c r="E71" s="136">
        <f t="shared" si="6"/>
        <v>0</v>
      </c>
      <c r="F71" s="136">
        <f t="shared" si="6"/>
        <v>0</v>
      </c>
      <c r="G71" s="136">
        <f t="shared" si="6"/>
        <v>0</v>
      </c>
      <c r="H71" s="136">
        <f t="shared" si="6"/>
        <v>0</v>
      </c>
      <c r="I71" s="136">
        <f t="shared" si="6"/>
        <v>0</v>
      </c>
      <c r="J71" s="136">
        <f t="shared" si="6"/>
        <v>0</v>
      </c>
      <c r="K71" s="136">
        <f t="shared" si="6"/>
        <v>0</v>
      </c>
      <c r="L71" s="136">
        <f t="shared" si="6"/>
        <v>0</v>
      </c>
      <c r="M71" s="136">
        <f t="shared" si="6"/>
        <v>0</v>
      </c>
      <c r="N71" s="136">
        <f t="shared" si="6"/>
        <v>0</v>
      </c>
      <c r="O71" s="136">
        <f t="shared" si="6"/>
        <v>0</v>
      </c>
      <c r="P71" s="136">
        <f t="shared" si="6"/>
        <v>0</v>
      </c>
      <c r="Q71" s="136">
        <f t="shared" si="6"/>
        <v>0</v>
      </c>
      <c r="R71" s="136">
        <f t="shared" si="6"/>
        <v>0</v>
      </c>
      <c r="S71" s="136">
        <f t="shared" si="6"/>
        <v>0</v>
      </c>
      <c r="T71" s="136">
        <f t="shared" si="6"/>
        <v>0</v>
      </c>
      <c r="U71" s="136">
        <f t="shared" si="6"/>
        <v>0</v>
      </c>
      <c r="V71" s="136">
        <f t="shared" si="6"/>
        <v>0</v>
      </c>
      <c r="W71" s="136">
        <f t="shared" si="6"/>
        <v>0</v>
      </c>
      <c r="X71" s="136">
        <f t="shared" si="6"/>
        <v>0</v>
      </c>
      <c r="Y71" s="136">
        <f t="shared" si="6"/>
        <v>0</v>
      </c>
      <c r="Z71" s="136">
        <f t="shared" si="6"/>
        <v>0</v>
      </c>
      <c r="AA71" s="136">
        <f t="shared" si="6"/>
        <v>0</v>
      </c>
      <c r="AB71" s="136">
        <f t="shared" si="6"/>
        <v>0</v>
      </c>
      <c r="AC71" s="136">
        <f t="shared" si="6"/>
        <v>0</v>
      </c>
      <c r="AD71" s="136">
        <f t="shared" si="6"/>
        <v>0</v>
      </c>
      <c r="AE71" s="136">
        <f t="shared" si="6"/>
        <v>0</v>
      </c>
      <c r="AF71" s="136">
        <f t="shared" si="6"/>
        <v>0</v>
      </c>
      <c r="AG71" s="136">
        <f t="shared" si="6"/>
        <v>0</v>
      </c>
      <c r="AH71" s="136">
        <f t="shared" si="6"/>
        <v>0</v>
      </c>
      <c r="AI71" s="136">
        <f t="shared" si="5"/>
        <v>0</v>
      </c>
      <c r="AJ71" s="136">
        <f t="shared" si="5"/>
        <v>0</v>
      </c>
      <c r="AK71" s="136">
        <f t="shared" si="5"/>
        <v>0</v>
      </c>
      <c r="AL71" s="136">
        <f t="shared" si="5"/>
        <v>0</v>
      </c>
      <c r="AM71" s="136">
        <f t="shared" si="5"/>
        <v>0</v>
      </c>
      <c r="AN71" s="136">
        <f t="shared" si="5"/>
        <v>0</v>
      </c>
      <c r="AO71" s="136">
        <f t="shared" si="5"/>
        <v>0</v>
      </c>
      <c r="AP71" s="136">
        <f t="shared" si="5"/>
        <v>0</v>
      </c>
      <c r="AQ71" s="136">
        <f t="shared" si="4"/>
        <v>0</v>
      </c>
    </row>
    <row r="72" spans="1:43" x14ac:dyDescent="0.2">
      <c r="A72" s="107" t="s">
        <v>146</v>
      </c>
      <c r="B72" s="136">
        <f t="shared" si="0"/>
        <v>0</v>
      </c>
      <c r="C72" s="136">
        <f t="shared" si="6"/>
        <v>0</v>
      </c>
      <c r="D72" s="136">
        <f t="shared" si="6"/>
        <v>0</v>
      </c>
      <c r="E72" s="136">
        <f t="shared" si="6"/>
        <v>0</v>
      </c>
      <c r="F72" s="136">
        <f t="shared" si="6"/>
        <v>0</v>
      </c>
      <c r="G72" s="136">
        <f t="shared" si="6"/>
        <v>0</v>
      </c>
      <c r="H72" s="136">
        <f t="shared" si="6"/>
        <v>0</v>
      </c>
      <c r="I72" s="136">
        <f t="shared" si="6"/>
        <v>0</v>
      </c>
      <c r="J72" s="136">
        <f t="shared" si="6"/>
        <v>0</v>
      </c>
      <c r="K72" s="136">
        <f t="shared" si="6"/>
        <v>0</v>
      </c>
      <c r="L72" s="136">
        <f t="shared" si="6"/>
        <v>0</v>
      </c>
      <c r="M72" s="136">
        <f t="shared" si="6"/>
        <v>0</v>
      </c>
      <c r="N72" s="136">
        <f t="shared" si="6"/>
        <v>0</v>
      </c>
      <c r="O72" s="136">
        <f t="shared" si="6"/>
        <v>0</v>
      </c>
      <c r="P72" s="136">
        <f t="shared" si="6"/>
        <v>0</v>
      </c>
      <c r="Q72" s="136">
        <f t="shared" si="6"/>
        <v>0</v>
      </c>
      <c r="R72" s="136">
        <f t="shared" si="6"/>
        <v>0</v>
      </c>
      <c r="S72" s="136">
        <f t="shared" si="6"/>
        <v>0</v>
      </c>
      <c r="T72" s="136">
        <f t="shared" si="6"/>
        <v>0</v>
      </c>
      <c r="U72" s="136">
        <f t="shared" si="6"/>
        <v>0</v>
      </c>
      <c r="V72" s="136">
        <f t="shared" si="6"/>
        <v>0</v>
      </c>
      <c r="W72" s="136">
        <f t="shared" si="6"/>
        <v>0</v>
      </c>
      <c r="X72" s="136">
        <f t="shared" si="6"/>
        <v>0</v>
      </c>
      <c r="Y72" s="136">
        <f t="shared" si="6"/>
        <v>0</v>
      </c>
      <c r="Z72" s="136">
        <f t="shared" si="6"/>
        <v>0</v>
      </c>
      <c r="AA72" s="136">
        <f t="shared" si="6"/>
        <v>0</v>
      </c>
      <c r="AB72" s="136">
        <f t="shared" si="6"/>
        <v>0</v>
      </c>
      <c r="AC72" s="136">
        <f t="shared" si="6"/>
        <v>0</v>
      </c>
      <c r="AD72" s="136">
        <f t="shared" si="6"/>
        <v>0</v>
      </c>
      <c r="AE72" s="136">
        <f t="shared" si="6"/>
        <v>0</v>
      </c>
      <c r="AF72" s="136">
        <f t="shared" si="6"/>
        <v>0</v>
      </c>
      <c r="AG72" s="136">
        <f t="shared" si="6"/>
        <v>0</v>
      </c>
      <c r="AH72" s="136">
        <f t="shared" si="6"/>
        <v>0</v>
      </c>
      <c r="AI72" s="136">
        <f t="shared" si="5"/>
        <v>0</v>
      </c>
      <c r="AJ72" s="136">
        <f t="shared" si="5"/>
        <v>0</v>
      </c>
      <c r="AK72" s="136">
        <f t="shared" si="5"/>
        <v>0</v>
      </c>
      <c r="AL72" s="136">
        <f t="shared" si="5"/>
        <v>0</v>
      </c>
      <c r="AM72" s="136">
        <f t="shared" si="5"/>
        <v>0</v>
      </c>
      <c r="AN72" s="136">
        <f t="shared" si="5"/>
        <v>0</v>
      </c>
      <c r="AO72" s="136">
        <f t="shared" si="5"/>
        <v>0</v>
      </c>
      <c r="AP72" s="136">
        <f t="shared" si="5"/>
        <v>0</v>
      </c>
      <c r="AQ72" s="136">
        <f t="shared" si="4"/>
        <v>0</v>
      </c>
    </row>
    <row r="73" spans="1:43" x14ac:dyDescent="0.2">
      <c r="A73" s="107" t="s">
        <v>147</v>
      </c>
      <c r="B73" s="136">
        <f t="shared" si="0"/>
        <v>0</v>
      </c>
      <c r="C73" s="136">
        <f t="shared" si="6"/>
        <v>0</v>
      </c>
      <c r="D73" s="136">
        <f t="shared" si="6"/>
        <v>0</v>
      </c>
      <c r="E73" s="136">
        <f t="shared" si="6"/>
        <v>0</v>
      </c>
      <c r="F73" s="136">
        <f t="shared" si="6"/>
        <v>0</v>
      </c>
      <c r="G73" s="136">
        <f t="shared" si="6"/>
        <v>0</v>
      </c>
      <c r="H73" s="136">
        <f t="shared" si="6"/>
        <v>0</v>
      </c>
      <c r="I73" s="136">
        <f t="shared" si="6"/>
        <v>0</v>
      </c>
      <c r="J73" s="136">
        <f t="shared" si="6"/>
        <v>0</v>
      </c>
      <c r="K73" s="136">
        <f t="shared" si="6"/>
        <v>0</v>
      </c>
      <c r="L73" s="136">
        <f t="shared" si="6"/>
        <v>0</v>
      </c>
      <c r="M73" s="136">
        <f t="shared" si="6"/>
        <v>0</v>
      </c>
      <c r="N73" s="136">
        <f t="shared" si="6"/>
        <v>0</v>
      </c>
      <c r="O73" s="136">
        <f t="shared" si="6"/>
        <v>0</v>
      </c>
      <c r="P73" s="136">
        <f t="shared" si="6"/>
        <v>0</v>
      </c>
      <c r="Q73" s="136">
        <f t="shared" si="6"/>
        <v>0</v>
      </c>
      <c r="R73" s="136">
        <f t="shared" si="6"/>
        <v>0</v>
      </c>
      <c r="S73" s="136">
        <f t="shared" si="6"/>
        <v>0</v>
      </c>
      <c r="T73" s="136">
        <f t="shared" si="6"/>
        <v>0</v>
      </c>
      <c r="U73" s="136">
        <f t="shared" si="6"/>
        <v>0</v>
      </c>
      <c r="V73" s="136">
        <f t="shared" si="6"/>
        <v>0</v>
      </c>
      <c r="W73" s="136">
        <f t="shared" si="6"/>
        <v>0</v>
      </c>
      <c r="X73" s="136">
        <f t="shared" si="6"/>
        <v>0</v>
      </c>
      <c r="Y73" s="136">
        <f t="shared" si="6"/>
        <v>0</v>
      </c>
      <c r="Z73" s="136">
        <f t="shared" si="6"/>
        <v>0</v>
      </c>
      <c r="AA73" s="136">
        <f t="shared" si="6"/>
        <v>0</v>
      </c>
      <c r="AB73" s="136">
        <f t="shared" si="6"/>
        <v>0</v>
      </c>
      <c r="AC73" s="136">
        <f t="shared" si="6"/>
        <v>0</v>
      </c>
      <c r="AD73" s="136">
        <f t="shared" si="6"/>
        <v>0</v>
      </c>
      <c r="AE73" s="136">
        <f t="shared" si="6"/>
        <v>0</v>
      </c>
      <c r="AF73" s="136">
        <f t="shared" si="6"/>
        <v>0</v>
      </c>
      <c r="AG73" s="136">
        <f t="shared" si="6"/>
        <v>0</v>
      </c>
      <c r="AH73" s="136">
        <f t="shared" si="6"/>
        <v>0</v>
      </c>
      <c r="AI73" s="136">
        <f t="shared" si="5"/>
        <v>0</v>
      </c>
      <c r="AJ73" s="136">
        <f t="shared" si="5"/>
        <v>0</v>
      </c>
      <c r="AK73" s="136">
        <f t="shared" si="5"/>
        <v>0</v>
      </c>
      <c r="AL73" s="136">
        <f t="shared" si="5"/>
        <v>0</v>
      </c>
      <c r="AM73" s="136">
        <f t="shared" si="5"/>
        <v>0</v>
      </c>
      <c r="AN73" s="136">
        <f t="shared" si="5"/>
        <v>0</v>
      </c>
      <c r="AO73" s="136">
        <f t="shared" si="5"/>
        <v>0</v>
      </c>
      <c r="AP73" s="136">
        <f t="shared" si="5"/>
        <v>0</v>
      </c>
      <c r="AQ73" s="136">
        <f t="shared" si="4"/>
        <v>0</v>
      </c>
    </row>
    <row r="74" spans="1:43" x14ac:dyDescent="0.2">
      <c r="A74" s="108" t="s">
        <v>340</v>
      </c>
      <c r="B74" s="238">
        <f t="shared" si="0"/>
        <v>0</v>
      </c>
      <c r="C74" s="238">
        <f t="shared" si="6"/>
        <v>0</v>
      </c>
      <c r="D74" s="238">
        <f t="shared" si="6"/>
        <v>0</v>
      </c>
      <c r="E74" s="238">
        <f t="shared" si="6"/>
        <v>0</v>
      </c>
      <c r="F74" s="238">
        <f t="shared" si="6"/>
        <v>0</v>
      </c>
      <c r="G74" s="238">
        <f t="shared" si="6"/>
        <v>0</v>
      </c>
      <c r="H74" s="238">
        <f t="shared" si="6"/>
        <v>0</v>
      </c>
      <c r="I74" s="238">
        <f t="shared" si="6"/>
        <v>0</v>
      </c>
      <c r="J74" s="238">
        <f t="shared" si="6"/>
        <v>0</v>
      </c>
      <c r="K74" s="238">
        <f t="shared" si="6"/>
        <v>0</v>
      </c>
      <c r="L74" s="238">
        <f t="shared" si="6"/>
        <v>0</v>
      </c>
      <c r="M74" s="238">
        <f t="shared" si="6"/>
        <v>0</v>
      </c>
      <c r="N74" s="238">
        <f t="shared" si="6"/>
        <v>0</v>
      </c>
      <c r="O74" s="238">
        <f t="shared" si="6"/>
        <v>0</v>
      </c>
      <c r="P74" s="238">
        <f t="shared" si="6"/>
        <v>0</v>
      </c>
      <c r="Q74" s="238">
        <f t="shared" si="6"/>
        <v>0</v>
      </c>
      <c r="R74" s="238">
        <f t="shared" si="6"/>
        <v>0</v>
      </c>
      <c r="S74" s="238">
        <f t="shared" si="6"/>
        <v>0</v>
      </c>
      <c r="T74" s="238">
        <f t="shared" si="6"/>
        <v>0</v>
      </c>
      <c r="U74" s="238">
        <f t="shared" si="6"/>
        <v>0</v>
      </c>
      <c r="V74" s="238">
        <f t="shared" si="6"/>
        <v>0</v>
      </c>
      <c r="W74" s="238">
        <f t="shared" si="6"/>
        <v>0</v>
      </c>
      <c r="X74" s="238">
        <f t="shared" si="6"/>
        <v>0</v>
      </c>
      <c r="Y74" s="238">
        <f t="shared" si="6"/>
        <v>0</v>
      </c>
      <c r="Z74" s="238">
        <f t="shared" si="6"/>
        <v>0</v>
      </c>
      <c r="AA74" s="238">
        <f t="shared" si="6"/>
        <v>0</v>
      </c>
      <c r="AB74" s="238">
        <f t="shared" si="6"/>
        <v>0</v>
      </c>
      <c r="AC74" s="238">
        <f t="shared" si="6"/>
        <v>0</v>
      </c>
      <c r="AD74" s="238">
        <f t="shared" si="6"/>
        <v>0</v>
      </c>
      <c r="AE74" s="238">
        <f t="shared" si="6"/>
        <v>0</v>
      </c>
      <c r="AF74" s="238">
        <f t="shared" si="6"/>
        <v>0</v>
      </c>
      <c r="AG74" s="238">
        <f t="shared" si="6"/>
        <v>0</v>
      </c>
      <c r="AH74" s="238">
        <f t="shared" si="6"/>
        <v>0</v>
      </c>
      <c r="AI74" s="238">
        <f t="shared" si="5"/>
        <v>0</v>
      </c>
      <c r="AJ74" s="238">
        <f t="shared" si="5"/>
        <v>0</v>
      </c>
      <c r="AK74" s="238">
        <f t="shared" si="5"/>
        <v>0</v>
      </c>
      <c r="AL74" s="238">
        <f t="shared" si="5"/>
        <v>0</v>
      </c>
      <c r="AM74" s="238">
        <f t="shared" si="5"/>
        <v>0</v>
      </c>
      <c r="AN74" s="238">
        <f t="shared" si="5"/>
        <v>0</v>
      </c>
      <c r="AO74" s="238">
        <f t="shared" si="5"/>
        <v>0</v>
      </c>
      <c r="AP74" s="238">
        <f t="shared" si="5"/>
        <v>0</v>
      </c>
      <c r="AQ74" s="23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B316-65F8-4B76-9034-367DE264224A}">
  <sheetPr codeName="Sheet32">
    <tabColor rgb="FFC00000"/>
  </sheetPr>
  <dimension ref="A1"/>
  <sheetViews>
    <sheetView workbookViewId="0">
      <selection activeCell="M34" sqref="M34"/>
    </sheetView>
    <sheetView workbookViewId="1"/>
  </sheetViews>
  <sheetFormatPr defaultRowHeight="14.25" x14ac:dyDescent="0.2"/>
  <sheetData/>
  <phoneticPr fontId="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A4C38-A5D4-4904-85F9-C01A22D037FB}">
  <sheetPr codeName="Sheet33"/>
  <dimension ref="A1:AY52"/>
  <sheetViews>
    <sheetView zoomScale="90" zoomScaleNormal="90" workbookViewId="0">
      <selection activeCell="BB19" sqref="BB19"/>
    </sheetView>
    <sheetView workbookViewId="1"/>
  </sheetViews>
  <sheetFormatPr defaultRowHeight="14.25" x14ac:dyDescent="0.2"/>
  <cols>
    <col min="1" max="1" width="23.25" customWidth="1"/>
    <col min="2" max="3" width="10.75" customWidth="1"/>
    <col min="4" max="5" width="9" style="136"/>
    <col min="6" max="45" width="9" style="136" customWidth="1"/>
    <col min="46" max="46" width="9" style="136"/>
    <col min="47" max="47" width="17.5" style="136" customWidth="1"/>
  </cols>
  <sheetData>
    <row r="1" spans="1:51" x14ac:dyDescent="0.2">
      <c r="A1" s="178" t="s">
        <v>343</v>
      </c>
      <c r="B1" s="178" t="s">
        <v>411</v>
      </c>
      <c r="C1" s="186" t="s">
        <v>412</v>
      </c>
      <c r="D1" s="224">
        <v>2019</v>
      </c>
      <c r="E1" s="224">
        <v>2020</v>
      </c>
      <c r="F1" s="224">
        <v>2021</v>
      </c>
      <c r="G1" s="224">
        <v>2022</v>
      </c>
      <c r="H1" s="224">
        <v>2023</v>
      </c>
      <c r="I1" s="224">
        <v>2024</v>
      </c>
      <c r="J1" s="224">
        <v>2025</v>
      </c>
      <c r="K1" s="224">
        <v>2026</v>
      </c>
      <c r="L1" s="233">
        <v>2027</v>
      </c>
      <c r="M1" s="224">
        <v>2028</v>
      </c>
      <c r="N1" s="224">
        <v>2029</v>
      </c>
      <c r="O1" s="224">
        <v>2030</v>
      </c>
      <c r="P1" s="224">
        <v>2031</v>
      </c>
      <c r="Q1" s="224">
        <v>2032</v>
      </c>
      <c r="R1" s="224">
        <v>2033</v>
      </c>
      <c r="S1" s="224">
        <v>2034</v>
      </c>
      <c r="T1" s="224">
        <v>2035</v>
      </c>
      <c r="U1" s="224">
        <v>2036</v>
      </c>
      <c r="V1" s="224">
        <v>2037</v>
      </c>
      <c r="W1" s="224">
        <v>2038</v>
      </c>
      <c r="X1" s="224">
        <v>2039</v>
      </c>
      <c r="Y1" s="224">
        <v>2040</v>
      </c>
      <c r="Z1" s="224">
        <v>2041</v>
      </c>
      <c r="AA1" s="224">
        <v>2042</v>
      </c>
      <c r="AB1" s="224">
        <v>2043</v>
      </c>
      <c r="AC1" s="224">
        <v>2044</v>
      </c>
      <c r="AD1" s="224">
        <v>2045</v>
      </c>
      <c r="AE1" s="224">
        <v>2046</v>
      </c>
      <c r="AF1" s="224">
        <v>2047</v>
      </c>
      <c r="AG1" s="224">
        <v>2048</v>
      </c>
      <c r="AH1" s="224">
        <v>2049</v>
      </c>
      <c r="AI1" s="224">
        <v>2050</v>
      </c>
      <c r="AJ1" s="224">
        <v>2051</v>
      </c>
      <c r="AK1" s="224">
        <v>2052</v>
      </c>
      <c r="AL1" s="224">
        <v>2053</v>
      </c>
      <c r="AM1" s="224">
        <v>2054</v>
      </c>
      <c r="AN1" s="224">
        <v>2055</v>
      </c>
      <c r="AO1" s="224">
        <v>2056</v>
      </c>
      <c r="AP1" s="224">
        <v>2057</v>
      </c>
      <c r="AQ1" s="224">
        <v>2058</v>
      </c>
      <c r="AR1" s="224">
        <v>2059</v>
      </c>
      <c r="AS1" s="224">
        <v>2060</v>
      </c>
      <c r="AU1" s="136" t="s">
        <v>421</v>
      </c>
      <c r="AV1" s="210" t="s">
        <v>513</v>
      </c>
      <c r="AW1" s="241" t="s">
        <v>419</v>
      </c>
      <c r="AX1" s="241" t="s">
        <v>514</v>
      </c>
      <c r="AY1" s="242" t="s">
        <v>420</v>
      </c>
    </row>
    <row r="2" spans="1:51" x14ac:dyDescent="0.2">
      <c r="A2" s="181" t="s">
        <v>2</v>
      </c>
      <c r="B2" s="183" t="s">
        <v>370</v>
      </c>
      <c r="C2" s="220" t="s">
        <v>413</v>
      </c>
      <c r="D2" s="401">
        <f>VLOOKUP($A2,'Energy Use 2019'!$B$64:$L$106,11,0)/'Product Output &amp; Intensity'!E2</f>
        <v>26321435190722.016</v>
      </c>
      <c r="E2" s="401">
        <f>VLOOKUP($A2,'Energy Use 2020'!$B$64:$L$106,11,0)/'Product Output &amp; Intensity'!F2</f>
        <v>20125431862879.418</v>
      </c>
      <c r="F2" s="240">
        <f>E2+($J2-$E2)/5</f>
        <v>20052980308173.051</v>
      </c>
      <c r="G2" s="240">
        <f>F2+($J2-$E2)/5</f>
        <v>19980528753466.684</v>
      </c>
      <c r="H2" s="240">
        <f t="shared" ref="H2:I2" si="0">G2+($J2-$E2)/5</f>
        <v>19908077198760.316</v>
      </c>
      <c r="I2" s="240">
        <f t="shared" si="0"/>
        <v>19835625644053.949</v>
      </c>
      <c r="J2" s="395">
        <f t="shared" ref="J2:J33" si="1">E2*(1-AV2)</f>
        <v>19763174089347.59</v>
      </c>
      <c r="K2" s="249">
        <f>J2+($O2-$J2)/5</f>
        <v>19703884567079.547</v>
      </c>
      <c r="L2" s="251">
        <f t="shared" ref="L2:N2" si="2">K2+($O2-$J2)/5</f>
        <v>19644595044811.504</v>
      </c>
      <c r="M2" s="249">
        <f t="shared" si="2"/>
        <v>19585305522543.461</v>
      </c>
      <c r="N2" s="249">
        <f t="shared" si="2"/>
        <v>19526016000275.418</v>
      </c>
      <c r="O2" s="395">
        <f t="shared" ref="O2:O33" si="3">J2*(1-AW2)</f>
        <v>19466726478007.375</v>
      </c>
      <c r="P2" s="249">
        <f>O2+($T2-$O2)/5</f>
        <v>19416112989164.555</v>
      </c>
      <c r="Q2" s="249">
        <f t="shared" ref="Q2:S2" si="4">P2+($T2-$O2)/5</f>
        <v>19365499500321.734</v>
      </c>
      <c r="R2" s="249">
        <f t="shared" si="4"/>
        <v>19314886011478.914</v>
      </c>
      <c r="S2" s="249">
        <f t="shared" si="4"/>
        <v>19264272522636.094</v>
      </c>
      <c r="T2" s="395">
        <f t="shared" ref="T2:T33" si="5">O2*(1-AX2)</f>
        <v>19213659033793.277</v>
      </c>
      <c r="U2" s="249">
        <f>T2+($AS2-$T2)/30</f>
        <v>19200849927770.75</v>
      </c>
      <c r="V2" s="249">
        <f t="shared" ref="V2:AR2" si="6">U2+($AS2-$T2)/30</f>
        <v>19188040821748.223</v>
      </c>
      <c r="W2" s="249">
        <f t="shared" si="6"/>
        <v>19175231715725.695</v>
      </c>
      <c r="X2" s="249">
        <f t="shared" si="6"/>
        <v>19162422609703.168</v>
      </c>
      <c r="Y2" s="249">
        <f t="shared" si="6"/>
        <v>19149613503680.641</v>
      </c>
      <c r="Z2" s="249">
        <f t="shared" si="6"/>
        <v>19136804397658.113</v>
      </c>
      <c r="AA2" s="249">
        <f t="shared" si="6"/>
        <v>19123995291635.586</v>
      </c>
      <c r="AB2" s="249">
        <f t="shared" si="6"/>
        <v>19111186185613.059</v>
      </c>
      <c r="AC2" s="249">
        <f t="shared" si="6"/>
        <v>19098377079590.531</v>
      </c>
      <c r="AD2" s="249">
        <f t="shared" si="6"/>
        <v>19085567973568.004</v>
      </c>
      <c r="AE2" s="249">
        <f t="shared" si="6"/>
        <v>19072758867545.477</v>
      </c>
      <c r="AF2" s="249">
        <f t="shared" si="6"/>
        <v>19059949761522.949</v>
      </c>
      <c r="AG2" s="249">
        <f t="shared" si="6"/>
        <v>19047140655500.422</v>
      </c>
      <c r="AH2" s="249">
        <f t="shared" si="6"/>
        <v>19034331549477.895</v>
      </c>
      <c r="AI2" s="249">
        <f t="shared" si="6"/>
        <v>19021522443455.367</v>
      </c>
      <c r="AJ2" s="249">
        <f t="shared" si="6"/>
        <v>19008713337432.84</v>
      </c>
      <c r="AK2" s="249">
        <f t="shared" si="6"/>
        <v>18995904231410.313</v>
      </c>
      <c r="AL2" s="249">
        <f t="shared" si="6"/>
        <v>18983095125387.785</v>
      </c>
      <c r="AM2" s="249">
        <f t="shared" si="6"/>
        <v>18970286019365.258</v>
      </c>
      <c r="AN2" s="249">
        <f t="shared" si="6"/>
        <v>18957476913342.73</v>
      </c>
      <c r="AO2" s="249">
        <f t="shared" si="6"/>
        <v>18944667807320.203</v>
      </c>
      <c r="AP2" s="249">
        <f t="shared" si="6"/>
        <v>18931858701297.676</v>
      </c>
      <c r="AQ2" s="249">
        <f t="shared" si="6"/>
        <v>18919049595275.148</v>
      </c>
      <c r="AR2" s="249">
        <f t="shared" si="6"/>
        <v>18906240489252.621</v>
      </c>
      <c r="AS2" s="395">
        <f t="shared" ref="AS2:AS33" si="7">T2*(1-AY2)</f>
        <v>18829385853117.41</v>
      </c>
      <c r="AV2" s="355">
        <v>1.8000000000000002E-2</v>
      </c>
      <c r="AW2" s="398">
        <v>1.4999999999999999E-2</v>
      </c>
      <c r="AX2" s="398">
        <v>1.3000000000000001E-2</v>
      </c>
      <c r="AY2" s="245">
        <v>0.02</v>
      </c>
    </row>
    <row r="3" spans="1:51" x14ac:dyDescent="0.2">
      <c r="A3" s="179" t="s">
        <v>3</v>
      </c>
      <c r="B3" s="183" t="s">
        <v>375</v>
      </c>
      <c r="C3" s="183" t="s">
        <v>413</v>
      </c>
      <c r="D3" s="401">
        <f>VLOOKUP($A3,'Energy Use 2019'!$B$64:$L$106,11,0)*'Product Output &amp; Intensity'!$E$27/('Product Output &amp; Intensity'!$E$27*'Product Output &amp; Intensity'!E3+'Product Output &amp; Intensity'!$E$28*'Product Output &amp; Intensity'!E4)</f>
        <v>443719361874.31177</v>
      </c>
      <c r="E3" s="401">
        <f>VLOOKUP($A3,'Energy Use 2020'!$B$64:$L$106,11,0)*'Product Output &amp; Intensity'!$E$27/('Product Output &amp; Intensity'!$E$27*'Product Output &amp; Intensity'!F3+'Product Output &amp; Intensity'!$E$28*'Product Output &amp; Intensity'!F4)</f>
        <v>389481923355.32501</v>
      </c>
      <c r="F3" s="240">
        <f t="shared" ref="F3:I3" si="8">E3+($J3-$E3)/5</f>
        <v>388079788431.24585</v>
      </c>
      <c r="G3" s="249">
        <f t="shared" si="8"/>
        <v>386677653507.16669</v>
      </c>
      <c r="H3" s="249">
        <f t="shared" si="8"/>
        <v>385275518583.08752</v>
      </c>
      <c r="I3" s="249">
        <f t="shared" si="8"/>
        <v>383873383659.00836</v>
      </c>
      <c r="J3" s="395">
        <f t="shared" si="1"/>
        <v>382471248734.92914</v>
      </c>
      <c r="K3" s="249">
        <f t="shared" ref="K3:N3" si="9">J3+($O3-$J3)/5</f>
        <v>381323834988.72437</v>
      </c>
      <c r="L3" s="249">
        <f t="shared" si="9"/>
        <v>380176421242.51959</v>
      </c>
      <c r="M3" s="249">
        <f t="shared" si="9"/>
        <v>379029007496.31482</v>
      </c>
      <c r="N3" s="249">
        <f t="shared" si="9"/>
        <v>377881593750.11005</v>
      </c>
      <c r="O3" s="395">
        <f t="shared" si="3"/>
        <v>376734180003.90521</v>
      </c>
      <c r="P3" s="249">
        <f t="shared" ref="P3:S3" si="10">O3+($T3-$O3)/5</f>
        <v>375754671135.89508</v>
      </c>
      <c r="Q3" s="249">
        <f t="shared" si="10"/>
        <v>374775162267.88495</v>
      </c>
      <c r="R3" s="249">
        <f t="shared" si="10"/>
        <v>373795653399.87482</v>
      </c>
      <c r="S3" s="249">
        <f t="shared" si="10"/>
        <v>372816144531.86469</v>
      </c>
      <c r="T3" s="395">
        <f t="shared" si="5"/>
        <v>371836635663.85443</v>
      </c>
      <c r="U3" s="249">
        <f t="shared" ref="U3:AR3" si="11">T3+($AS3-$T3)/30</f>
        <v>371588744573.41187</v>
      </c>
      <c r="V3" s="249">
        <f t="shared" si="11"/>
        <v>371340853482.9693</v>
      </c>
      <c r="W3" s="249">
        <f t="shared" si="11"/>
        <v>371092962392.52673</v>
      </c>
      <c r="X3" s="249">
        <f t="shared" si="11"/>
        <v>370845071302.08417</v>
      </c>
      <c r="Y3" s="249">
        <f t="shared" si="11"/>
        <v>370597180211.6416</v>
      </c>
      <c r="Z3" s="249">
        <f t="shared" si="11"/>
        <v>370349289121.19904</v>
      </c>
      <c r="AA3" s="249">
        <f t="shared" si="11"/>
        <v>370101398030.75647</v>
      </c>
      <c r="AB3" s="249">
        <f t="shared" si="11"/>
        <v>369853506940.3139</v>
      </c>
      <c r="AC3" s="249">
        <f t="shared" si="11"/>
        <v>369605615849.87134</v>
      </c>
      <c r="AD3" s="249">
        <f t="shared" si="11"/>
        <v>369357724759.42877</v>
      </c>
      <c r="AE3" s="249">
        <f t="shared" si="11"/>
        <v>369109833668.98621</v>
      </c>
      <c r="AF3" s="249">
        <f t="shared" si="11"/>
        <v>368861942578.54364</v>
      </c>
      <c r="AG3" s="249">
        <f t="shared" si="11"/>
        <v>368614051488.10107</v>
      </c>
      <c r="AH3" s="249">
        <f t="shared" si="11"/>
        <v>368366160397.65851</v>
      </c>
      <c r="AI3" s="249">
        <f t="shared" si="11"/>
        <v>368118269307.21594</v>
      </c>
      <c r="AJ3" s="249">
        <f t="shared" si="11"/>
        <v>367870378216.77338</v>
      </c>
      <c r="AK3" s="249">
        <f t="shared" si="11"/>
        <v>367622487126.33081</v>
      </c>
      <c r="AL3" s="249">
        <f t="shared" si="11"/>
        <v>367374596035.88824</v>
      </c>
      <c r="AM3" s="249">
        <f t="shared" si="11"/>
        <v>367126704945.44568</v>
      </c>
      <c r="AN3" s="249">
        <f t="shared" si="11"/>
        <v>366878813855.00311</v>
      </c>
      <c r="AO3" s="249">
        <f t="shared" si="11"/>
        <v>366630922764.56055</v>
      </c>
      <c r="AP3" s="249">
        <f t="shared" si="11"/>
        <v>366383031674.11798</v>
      </c>
      <c r="AQ3" s="249">
        <f t="shared" si="11"/>
        <v>366135140583.67542</v>
      </c>
      <c r="AR3" s="249">
        <f t="shared" si="11"/>
        <v>365887249493.23285</v>
      </c>
      <c r="AS3" s="395">
        <f t="shared" si="7"/>
        <v>364399902950.57733</v>
      </c>
      <c r="AV3" s="356">
        <v>1.8000000000000002E-2</v>
      </c>
      <c r="AW3" s="399">
        <v>1.4999999999999999E-2</v>
      </c>
      <c r="AX3" s="399">
        <v>1.3000000000000001E-2</v>
      </c>
      <c r="AY3" s="243">
        <v>0.02</v>
      </c>
    </row>
    <row r="4" spans="1:51" x14ac:dyDescent="0.2">
      <c r="A4" s="179" t="s">
        <v>3</v>
      </c>
      <c r="B4" s="183" t="s">
        <v>371</v>
      </c>
      <c r="C4" s="183" t="s">
        <v>414</v>
      </c>
      <c r="D4" s="401">
        <f>VLOOKUP($A4,'Energy Use 2019'!$B$64:$L$106,11,0)*'Product Output &amp; Intensity'!$E$28/('Product Output &amp; Intensity'!E3*'Product Output &amp; Intensity'!$E$27+'Product Output &amp; Intensity'!E4*'Product Output &amp; Intensity'!$E$28)</f>
        <v>443719361874.31177</v>
      </c>
      <c r="E4" s="401">
        <f>VLOOKUP($A4,'Energy Use 2020'!$B$64:$L$106,11,0)*'Product Output &amp; Intensity'!$E$28/('Product Output &amp; Intensity'!F3*'Product Output &amp; Intensity'!$E$27+'Product Output &amp; Intensity'!F4*'Product Output &amp; Intensity'!$E$28)</f>
        <v>389481923355.32501</v>
      </c>
      <c r="F4" s="240">
        <f t="shared" ref="F4:I4" si="12">E4+($J4-$E4)/5</f>
        <v>388079788431.24585</v>
      </c>
      <c r="G4" s="249">
        <f t="shared" si="12"/>
        <v>386677653507.16669</v>
      </c>
      <c r="H4" s="249">
        <f t="shared" si="12"/>
        <v>385275518583.08752</v>
      </c>
      <c r="I4" s="249">
        <f t="shared" si="12"/>
        <v>383873383659.00836</v>
      </c>
      <c r="J4" s="395">
        <f t="shared" si="1"/>
        <v>382471248734.92914</v>
      </c>
      <c r="K4" s="249">
        <f t="shared" ref="K4:N4" si="13">J4+($O4-$J4)/5</f>
        <v>381323834988.72437</v>
      </c>
      <c r="L4" s="249">
        <f t="shared" si="13"/>
        <v>380176421242.51959</v>
      </c>
      <c r="M4" s="249">
        <f t="shared" si="13"/>
        <v>379029007496.31482</v>
      </c>
      <c r="N4" s="249">
        <f t="shared" si="13"/>
        <v>377881593750.11005</v>
      </c>
      <c r="O4" s="395">
        <f t="shared" si="3"/>
        <v>376734180003.90521</v>
      </c>
      <c r="P4" s="249">
        <f t="shared" ref="P4:S4" si="14">O4+($T4-$O4)/5</f>
        <v>375754671135.89508</v>
      </c>
      <c r="Q4" s="249">
        <f t="shared" si="14"/>
        <v>374775162267.88495</v>
      </c>
      <c r="R4" s="249">
        <f t="shared" si="14"/>
        <v>373795653399.87482</v>
      </c>
      <c r="S4" s="249">
        <f t="shared" si="14"/>
        <v>372816144531.86469</v>
      </c>
      <c r="T4" s="395">
        <f t="shared" si="5"/>
        <v>371836635663.85443</v>
      </c>
      <c r="U4" s="249">
        <f t="shared" ref="U4:AR4" si="15">T4+($AS4-$T4)/30</f>
        <v>371588744573.41187</v>
      </c>
      <c r="V4" s="249">
        <f t="shared" si="15"/>
        <v>371340853482.9693</v>
      </c>
      <c r="W4" s="249">
        <f t="shared" si="15"/>
        <v>371092962392.52673</v>
      </c>
      <c r="X4" s="249">
        <f t="shared" si="15"/>
        <v>370845071302.08417</v>
      </c>
      <c r="Y4" s="249">
        <f t="shared" si="15"/>
        <v>370597180211.6416</v>
      </c>
      <c r="Z4" s="249">
        <f t="shared" si="15"/>
        <v>370349289121.19904</v>
      </c>
      <c r="AA4" s="249">
        <f t="shared" si="15"/>
        <v>370101398030.75647</v>
      </c>
      <c r="AB4" s="249">
        <f t="shared" si="15"/>
        <v>369853506940.3139</v>
      </c>
      <c r="AC4" s="249">
        <f t="shared" si="15"/>
        <v>369605615849.87134</v>
      </c>
      <c r="AD4" s="249">
        <f t="shared" si="15"/>
        <v>369357724759.42877</v>
      </c>
      <c r="AE4" s="249">
        <f t="shared" si="15"/>
        <v>369109833668.98621</v>
      </c>
      <c r="AF4" s="249">
        <f t="shared" si="15"/>
        <v>368861942578.54364</v>
      </c>
      <c r="AG4" s="249">
        <f t="shared" si="15"/>
        <v>368614051488.10107</v>
      </c>
      <c r="AH4" s="249">
        <f t="shared" si="15"/>
        <v>368366160397.65851</v>
      </c>
      <c r="AI4" s="249">
        <f t="shared" si="15"/>
        <v>368118269307.21594</v>
      </c>
      <c r="AJ4" s="249">
        <f t="shared" si="15"/>
        <v>367870378216.77338</v>
      </c>
      <c r="AK4" s="249">
        <f t="shared" si="15"/>
        <v>367622487126.33081</v>
      </c>
      <c r="AL4" s="249">
        <f t="shared" si="15"/>
        <v>367374596035.88824</v>
      </c>
      <c r="AM4" s="249">
        <f t="shared" si="15"/>
        <v>367126704945.44568</v>
      </c>
      <c r="AN4" s="249">
        <f t="shared" si="15"/>
        <v>366878813855.00311</v>
      </c>
      <c r="AO4" s="249">
        <f t="shared" si="15"/>
        <v>366630922764.56055</v>
      </c>
      <c r="AP4" s="249">
        <f t="shared" si="15"/>
        <v>366383031674.11798</v>
      </c>
      <c r="AQ4" s="249">
        <f t="shared" si="15"/>
        <v>366135140583.67542</v>
      </c>
      <c r="AR4" s="249">
        <f t="shared" si="15"/>
        <v>365887249493.23285</v>
      </c>
      <c r="AS4" s="395">
        <f t="shared" si="7"/>
        <v>364399902950.57733</v>
      </c>
      <c r="AV4" s="356">
        <v>1.8000000000000002E-2</v>
      </c>
      <c r="AW4" s="399">
        <v>1.4999999999999999E-2</v>
      </c>
      <c r="AX4" s="399">
        <v>1.3000000000000001E-2</v>
      </c>
      <c r="AY4" s="243">
        <v>0.02</v>
      </c>
    </row>
    <row r="5" spans="1:51" x14ac:dyDescent="0.2">
      <c r="A5" s="180" t="s">
        <v>4</v>
      </c>
      <c r="B5" s="183" t="s">
        <v>372</v>
      </c>
      <c r="C5" s="183" t="s">
        <v>413</v>
      </c>
      <c r="D5" s="401">
        <f>VLOOKUP($A5,'Energy Use 2019'!$B$64:$L$106,11,0)/'Product Output &amp; Intensity'!E5</f>
        <v>29393120953756.695</v>
      </c>
      <c r="E5" s="401">
        <f>VLOOKUP($A5,'Energy Use 2020'!$B$64:$L$106,11,0)/'Product Output &amp; Intensity'!F5</f>
        <v>29633841783643.281</v>
      </c>
      <c r="F5" s="240">
        <f t="shared" ref="F5:I5" si="16">E5+($J5-$E5)/5</f>
        <v>29527159953222.164</v>
      </c>
      <c r="G5" s="249">
        <f t="shared" si="16"/>
        <v>29420478122801.047</v>
      </c>
      <c r="H5" s="249">
        <f t="shared" si="16"/>
        <v>29313796292379.93</v>
      </c>
      <c r="I5" s="249">
        <f t="shared" si="16"/>
        <v>29207114461958.813</v>
      </c>
      <c r="J5" s="395">
        <f t="shared" si="1"/>
        <v>29100432631537.703</v>
      </c>
      <c r="K5" s="249">
        <f t="shared" ref="K5:N5" si="17">J5+($O5-$J5)/5</f>
        <v>29013131333643.09</v>
      </c>
      <c r="L5" s="249">
        <f t="shared" si="17"/>
        <v>28925830035748.477</v>
      </c>
      <c r="M5" s="249">
        <f t="shared" si="17"/>
        <v>28838528737853.863</v>
      </c>
      <c r="N5" s="249">
        <f t="shared" si="17"/>
        <v>28751227439959.25</v>
      </c>
      <c r="O5" s="395">
        <f t="shared" si="3"/>
        <v>28663926142064.637</v>
      </c>
      <c r="P5" s="249">
        <f t="shared" ref="P5:S5" si="18">O5+($T5-$O5)/5</f>
        <v>28589399934095.27</v>
      </c>
      <c r="Q5" s="249">
        <f t="shared" si="18"/>
        <v>28514873726125.902</v>
      </c>
      <c r="R5" s="249">
        <f t="shared" si="18"/>
        <v>28440347518156.535</v>
      </c>
      <c r="S5" s="249">
        <f t="shared" si="18"/>
        <v>28365821310187.168</v>
      </c>
      <c r="T5" s="395">
        <f t="shared" si="5"/>
        <v>28291295102217.797</v>
      </c>
      <c r="U5" s="249">
        <f t="shared" ref="U5:AR5" si="19">T5+($AS5-$T5)/30</f>
        <v>28272434238816.32</v>
      </c>
      <c r="V5" s="249">
        <f t="shared" si="19"/>
        <v>28253573375414.844</v>
      </c>
      <c r="W5" s="249">
        <f t="shared" si="19"/>
        <v>28234712512013.367</v>
      </c>
      <c r="X5" s="249">
        <f t="shared" si="19"/>
        <v>28215851648611.891</v>
      </c>
      <c r="Y5" s="249">
        <f t="shared" si="19"/>
        <v>28196990785210.414</v>
      </c>
      <c r="Z5" s="249">
        <f t="shared" si="19"/>
        <v>28178129921808.938</v>
      </c>
      <c r="AA5" s="249">
        <f t="shared" si="19"/>
        <v>28159269058407.461</v>
      </c>
      <c r="AB5" s="249">
        <f t="shared" si="19"/>
        <v>28140408195005.984</v>
      </c>
      <c r="AC5" s="249">
        <f t="shared" si="19"/>
        <v>28121547331604.508</v>
      </c>
      <c r="AD5" s="249">
        <f t="shared" si="19"/>
        <v>28102686468203.031</v>
      </c>
      <c r="AE5" s="249">
        <f t="shared" si="19"/>
        <v>28083825604801.555</v>
      </c>
      <c r="AF5" s="249">
        <f t="shared" si="19"/>
        <v>28064964741400.078</v>
      </c>
      <c r="AG5" s="249">
        <f t="shared" si="19"/>
        <v>28046103877998.602</v>
      </c>
      <c r="AH5" s="249">
        <f t="shared" si="19"/>
        <v>28027243014597.125</v>
      </c>
      <c r="AI5" s="249">
        <f t="shared" si="19"/>
        <v>28008382151195.648</v>
      </c>
      <c r="AJ5" s="249">
        <f t="shared" si="19"/>
        <v>27989521287794.172</v>
      </c>
      <c r="AK5" s="249">
        <f t="shared" si="19"/>
        <v>27970660424392.695</v>
      </c>
      <c r="AL5" s="249">
        <f t="shared" si="19"/>
        <v>27951799560991.219</v>
      </c>
      <c r="AM5" s="249">
        <f t="shared" si="19"/>
        <v>27932938697589.742</v>
      </c>
      <c r="AN5" s="249">
        <f t="shared" si="19"/>
        <v>27914077834188.266</v>
      </c>
      <c r="AO5" s="249">
        <f t="shared" si="19"/>
        <v>27895216970786.789</v>
      </c>
      <c r="AP5" s="249">
        <f t="shared" si="19"/>
        <v>27876356107385.313</v>
      </c>
      <c r="AQ5" s="249">
        <f t="shared" si="19"/>
        <v>27857495243983.836</v>
      </c>
      <c r="AR5" s="249">
        <f t="shared" si="19"/>
        <v>27838634380582.359</v>
      </c>
      <c r="AS5" s="395">
        <f t="shared" si="7"/>
        <v>27725469200173.441</v>
      </c>
      <c r="AV5" s="356">
        <v>1.8000000000000002E-2</v>
      </c>
      <c r="AW5" s="399">
        <v>1.4999999999999999E-2</v>
      </c>
      <c r="AX5" s="399">
        <v>1.3000000000000001E-2</v>
      </c>
      <c r="AY5" s="243">
        <v>0.02</v>
      </c>
    </row>
    <row r="6" spans="1:51" x14ac:dyDescent="0.2">
      <c r="A6" s="179" t="s">
        <v>5</v>
      </c>
      <c r="B6" s="183" t="s">
        <v>373</v>
      </c>
      <c r="C6" s="183" t="s">
        <v>415</v>
      </c>
      <c r="D6" s="401">
        <f>VLOOKUP($A6,'Energy Use 2019'!$B$64:$L$106,11,0)*'Product Output &amp; Intensity'!$E$29/('Product Output &amp; Intensity'!E6*'Product Output &amp; Intensity'!$E$29+'Product Output &amp; Intensity'!E7*'Product Output &amp; Intensity'!$E$30)</f>
        <v>21040613949.639828</v>
      </c>
      <c r="E6" s="401">
        <f>VLOOKUP($A6,'Energy Use 2020'!$B$64:$L$106,11,0)*'Product Output &amp; Intensity'!$E$29/('Product Output &amp; Intensity'!F6*'Product Output &amp; Intensity'!$E$29+'Product Output &amp; Intensity'!F7*'Product Output &amp; Intensity'!$E$30)</f>
        <v>15062921002.049997</v>
      </c>
      <c r="F6" s="240">
        <f t="shared" ref="F6:I6" si="20">E6+($J6-$E6)/5</f>
        <v>15008694486.442617</v>
      </c>
      <c r="G6" s="249">
        <f t="shared" si="20"/>
        <v>14954467970.835238</v>
      </c>
      <c r="H6" s="249">
        <f t="shared" si="20"/>
        <v>14900241455.227858</v>
      </c>
      <c r="I6" s="249">
        <f t="shared" si="20"/>
        <v>14846014939.620478</v>
      </c>
      <c r="J6" s="395">
        <f t="shared" si="1"/>
        <v>14791788424.013098</v>
      </c>
      <c r="K6" s="249">
        <f t="shared" ref="K6:N6" si="21">J6+($O6-$J6)/5</f>
        <v>14747413058.741058</v>
      </c>
      <c r="L6" s="249">
        <f t="shared" si="21"/>
        <v>14703037693.469019</v>
      </c>
      <c r="M6" s="249">
        <f t="shared" si="21"/>
        <v>14658662328.19698</v>
      </c>
      <c r="N6" s="249">
        <f t="shared" si="21"/>
        <v>14614286962.92494</v>
      </c>
      <c r="O6" s="395">
        <f t="shared" si="3"/>
        <v>14569911597.652901</v>
      </c>
      <c r="P6" s="249">
        <f t="shared" ref="P6:S6" si="22">O6+($T6-$O6)/5</f>
        <v>14532029827.499002</v>
      </c>
      <c r="Q6" s="249">
        <f t="shared" si="22"/>
        <v>14494148057.345104</v>
      </c>
      <c r="R6" s="249">
        <f t="shared" si="22"/>
        <v>14456266287.191206</v>
      </c>
      <c r="S6" s="249">
        <f t="shared" si="22"/>
        <v>14418384517.037308</v>
      </c>
      <c r="T6" s="395">
        <f t="shared" si="5"/>
        <v>14380502746.883413</v>
      </c>
      <c r="U6" s="249">
        <f t="shared" ref="U6:AR6" si="23">T6+($AS6-$T6)/30</f>
        <v>14370915745.052158</v>
      </c>
      <c r="V6" s="249">
        <f t="shared" si="23"/>
        <v>14361328743.220903</v>
      </c>
      <c r="W6" s="249">
        <f t="shared" si="23"/>
        <v>14351741741.389648</v>
      </c>
      <c r="X6" s="249">
        <f t="shared" si="23"/>
        <v>14342154739.558393</v>
      </c>
      <c r="Y6" s="249">
        <f t="shared" si="23"/>
        <v>14332567737.727139</v>
      </c>
      <c r="Z6" s="249">
        <f t="shared" si="23"/>
        <v>14322980735.895884</v>
      </c>
      <c r="AA6" s="249">
        <f t="shared" si="23"/>
        <v>14313393734.064629</v>
      </c>
      <c r="AB6" s="249">
        <f t="shared" si="23"/>
        <v>14303806732.233374</v>
      </c>
      <c r="AC6" s="249">
        <f t="shared" si="23"/>
        <v>14294219730.402119</v>
      </c>
      <c r="AD6" s="249">
        <f t="shared" si="23"/>
        <v>14284632728.570864</v>
      </c>
      <c r="AE6" s="249">
        <f t="shared" si="23"/>
        <v>14275045726.739609</v>
      </c>
      <c r="AF6" s="249">
        <f t="shared" si="23"/>
        <v>14265458724.908354</v>
      </c>
      <c r="AG6" s="249">
        <f t="shared" si="23"/>
        <v>14255871723.077099</v>
      </c>
      <c r="AH6" s="249">
        <f t="shared" si="23"/>
        <v>14246284721.245844</v>
      </c>
      <c r="AI6" s="249">
        <f t="shared" si="23"/>
        <v>14236697719.414589</v>
      </c>
      <c r="AJ6" s="249">
        <f t="shared" si="23"/>
        <v>14227110717.583334</v>
      </c>
      <c r="AK6" s="249">
        <f t="shared" si="23"/>
        <v>14217523715.752079</v>
      </c>
      <c r="AL6" s="249">
        <f t="shared" si="23"/>
        <v>14207936713.920824</v>
      </c>
      <c r="AM6" s="249">
        <f t="shared" si="23"/>
        <v>14198349712.089569</v>
      </c>
      <c r="AN6" s="249">
        <f t="shared" si="23"/>
        <v>14188762710.258314</v>
      </c>
      <c r="AO6" s="249">
        <f t="shared" si="23"/>
        <v>14179175708.427059</v>
      </c>
      <c r="AP6" s="249">
        <f t="shared" si="23"/>
        <v>14169588706.595804</v>
      </c>
      <c r="AQ6" s="249">
        <f t="shared" si="23"/>
        <v>14160001704.764549</v>
      </c>
      <c r="AR6" s="249">
        <f t="shared" si="23"/>
        <v>14150414702.933294</v>
      </c>
      <c r="AS6" s="395">
        <f t="shared" si="7"/>
        <v>14092892691.945745</v>
      </c>
      <c r="AV6" s="356">
        <v>1.8000000000000002E-2</v>
      </c>
      <c r="AW6" s="399">
        <v>1.4999999999999999E-2</v>
      </c>
      <c r="AX6" s="399">
        <v>1.3000000000000001E-2</v>
      </c>
      <c r="AY6" s="243">
        <v>0.02</v>
      </c>
    </row>
    <row r="7" spans="1:51" x14ac:dyDescent="0.2">
      <c r="A7" s="179" t="s">
        <v>5</v>
      </c>
      <c r="B7" s="183" t="s">
        <v>377</v>
      </c>
      <c r="C7" s="183" t="s">
        <v>415</v>
      </c>
      <c r="D7" s="401">
        <f>VLOOKUP($A7,'Energy Use 2019'!$B$64:$L$106,11,0)*'Product Output &amp; Intensity'!$E$30/('Product Output &amp; Intensity'!E6*'Product Output &amp; Intensity'!$E$29+'Product Output &amp; Intensity'!E7*'Product Output &amp; Intensity'!$E$30)</f>
        <v>21040613949.639828</v>
      </c>
      <c r="E7" s="401">
        <f>VLOOKUP($A7,'Energy Use 2020'!$B$64:$L$106,11,0)*'Product Output &amp; Intensity'!$E$30/('Product Output &amp; Intensity'!F6*'Product Output &amp; Intensity'!$E$29+'Product Output &amp; Intensity'!F7*'Product Output &amp; Intensity'!$E$30)</f>
        <v>15062921002.049997</v>
      </c>
      <c r="F7" s="240">
        <f t="shared" ref="F7:I7" si="24">E7+($J7-$E7)/5</f>
        <v>15008694486.442617</v>
      </c>
      <c r="G7" s="249">
        <f t="shared" si="24"/>
        <v>14954467970.835238</v>
      </c>
      <c r="H7" s="249">
        <f t="shared" si="24"/>
        <v>14900241455.227858</v>
      </c>
      <c r="I7" s="249">
        <f t="shared" si="24"/>
        <v>14846014939.620478</v>
      </c>
      <c r="J7" s="395">
        <f t="shared" si="1"/>
        <v>14791788424.013098</v>
      </c>
      <c r="K7" s="249">
        <f t="shared" ref="K7:N7" si="25">J7+($O7-$J7)/5</f>
        <v>14747413058.741058</v>
      </c>
      <c r="L7" s="249">
        <f t="shared" si="25"/>
        <v>14703037693.469019</v>
      </c>
      <c r="M7" s="249">
        <f t="shared" si="25"/>
        <v>14658662328.19698</v>
      </c>
      <c r="N7" s="249">
        <f t="shared" si="25"/>
        <v>14614286962.92494</v>
      </c>
      <c r="O7" s="395">
        <f t="shared" si="3"/>
        <v>14569911597.652901</v>
      </c>
      <c r="P7" s="249">
        <f t="shared" ref="P7:S7" si="26">O7+($T7-$O7)/5</f>
        <v>14532029827.499002</v>
      </c>
      <c r="Q7" s="249">
        <f t="shared" si="26"/>
        <v>14494148057.345104</v>
      </c>
      <c r="R7" s="249">
        <f t="shared" si="26"/>
        <v>14456266287.191206</v>
      </c>
      <c r="S7" s="249">
        <f t="shared" si="26"/>
        <v>14418384517.037308</v>
      </c>
      <c r="T7" s="395">
        <f t="shared" si="5"/>
        <v>14380502746.883413</v>
      </c>
      <c r="U7" s="249">
        <f t="shared" ref="U7:AR7" si="27">T7+($AS7-$T7)/30</f>
        <v>14370915745.052158</v>
      </c>
      <c r="V7" s="249">
        <f t="shared" si="27"/>
        <v>14361328743.220903</v>
      </c>
      <c r="W7" s="249">
        <f t="shared" si="27"/>
        <v>14351741741.389648</v>
      </c>
      <c r="X7" s="249">
        <f t="shared" si="27"/>
        <v>14342154739.558393</v>
      </c>
      <c r="Y7" s="249">
        <f t="shared" si="27"/>
        <v>14332567737.727139</v>
      </c>
      <c r="Z7" s="249">
        <f t="shared" si="27"/>
        <v>14322980735.895884</v>
      </c>
      <c r="AA7" s="249">
        <f t="shared" si="27"/>
        <v>14313393734.064629</v>
      </c>
      <c r="AB7" s="249">
        <f t="shared" si="27"/>
        <v>14303806732.233374</v>
      </c>
      <c r="AC7" s="249">
        <f t="shared" si="27"/>
        <v>14294219730.402119</v>
      </c>
      <c r="AD7" s="249">
        <f t="shared" si="27"/>
        <v>14284632728.570864</v>
      </c>
      <c r="AE7" s="249">
        <f t="shared" si="27"/>
        <v>14275045726.739609</v>
      </c>
      <c r="AF7" s="249">
        <f t="shared" si="27"/>
        <v>14265458724.908354</v>
      </c>
      <c r="AG7" s="249">
        <f t="shared" si="27"/>
        <v>14255871723.077099</v>
      </c>
      <c r="AH7" s="249">
        <f t="shared" si="27"/>
        <v>14246284721.245844</v>
      </c>
      <c r="AI7" s="249">
        <f t="shared" si="27"/>
        <v>14236697719.414589</v>
      </c>
      <c r="AJ7" s="249">
        <f t="shared" si="27"/>
        <v>14227110717.583334</v>
      </c>
      <c r="AK7" s="249">
        <f t="shared" si="27"/>
        <v>14217523715.752079</v>
      </c>
      <c r="AL7" s="249">
        <f t="shared" si="27"/>
        <v>14207936713.920824</v>
      </c>
      <c r="AM7" s="249">
        <f t="shared" si="27"/>
        <v>14198349712.089569</v>
      </c>
      <c r="AN7" s="249">
        <f t="shared" si="27"/>
        <v>14188762710.258314</v>
      </c>
      <c r="AO7" s="249">
        <f t="shared" si="27"/>
        <v>14179175708.427059</v>
      </c>
      <c r="AP7" s="249">
        <f t="shared" si="27"/>
        <v>14169588706.595804</v>
      </c>
      <c r="AQ7" s="249">
        <f t="shared" si="27"/>
        <v>14160001704.764549</v>
      </c>
      <c r="AR7" s="249">
        <f t="shared" si="27"/>
        <v>14150414702.933294</v>
      </c>
      <c r="AS7" s="395">
        <f t="shared" si="7"/>
        <v>14092892691.945745</v>
      </c>
      <c r="AV7" s="356">
        <v>1.8000000000000002E-2</v>
      </c>
      <c r="AW7" s="399">
        <v>1.4999999999999999E-2</v>
      </c>
      <c r="AX7" s="399">
        <v>1.3000000000000001E-2</v>
      </c>
      <c r="AY7" s="243">
        <v>0.02</v>
      </c>
    </row>
    <row r="8" spans="1:51" x14ac:dyDescent="0.2">
      <c r="A8" s="180" t="s">
        <v>6</v>
      </c>
      <c r="B8" s="183" t="s">
        <v>374</v>
      </c>
      <c r="C8" s="183" t="s">
        <v>413</v>
      </c>
      <c r="D8" s="401">
        <f>VLOOKUP($A8,'Energy Use 2019'!$B$64:$L$106,11,0)/'Product Output &amp; Intensity'!E8</f>
        <v>6755236888599.0527</v>
      </c>
      <c r="E8" s="401">
        <f>VLOOKUP($A8,'Energy Use 2020'!$B$64:$L$106,11,0)/'Product Output &amp; Intensity'!F8</f>
        <v>6004734720397.2646</v>
      </c>
      <c r="F8" s="240">
        <f t="shared" ref="F8:I8" si="28">E8+($J8-$E8)/5</f>
        <v>5983117675403.835</v>
      </c>
      <c r="G8" s="249">
        <f t="shared" si="28"/>
        <v>5961500630410.4053</v>
      </c>
      <c r="H8" s="249">
        <f t="shared" si="28"/>
        <v>5939883585416.9756</v>
      </c>
      <c r="I8" s="249">
        <f t="shared" si="28"/>
        <v>5918266540423.5459</v>
      </c>
      <c r="J8" s="395">
        <f t="shared" si="1"/>
        <v>5896649495430.1143</v>
      </c>
      <c r="K8" s="249">
        <f t="shared" ref="K8:N8" si="29">J8+($O8-$J8)/5</f>
        <v>5878959546943.8242</v>
      </c>
      <c r="L8" s="249">
        <f t="shared" si="29"/>
        <v>5861269598457.5342</v>
      </c>
      <c r="M8" s="249">
        <f t="shared" si="29"/>
        <v>5843579649971.2441</v>
      </c>
      <c r="N8" s="249">
        <f t="shared" si="29"/>
        <v>5825889701484.9541</v>
      </c>
      <c r="O8" s="395">
        <f t="shared" si="3"/>
        <v>5808199752998.6621</v>
      </c>
      <c r="P8" s="249">
        <f t="shared" ref="P8:S8" si="30">O8+($T8-$O8)/5</f>
        <v>5793098433640.8652</v>
      </c>
      <c r="Q8" s="249">
        <f t="shared" si="30"/>
        <v>5777997114283.0684</v>
      </c>
      <c r="R8" s="249">
        <f t="shared" si="30"/>
        <v>5762895794925.2715</v>
      </c>
      <c r="S8" s="249">
        <f t="shared" si="30"/>
        <v>5747794475567.4746</v>
      </c>
      <c r="T8" s="395">
        <f t="shared" si="5"/>
        <v>5732693156209.6797</v>
      </c>
      <c r="U8" s="249">
        <f t="shared" ref="U8:AR8" si="31">T8+($AS8-$T8)/30</f>
        <v>5728871360772.207</v>
      </c>
      <c r="V8" s="249">
        <f t="shared" si="31"/>
        <v>5725049565334.7344</v>
      </c>
      <c r="W8" s="249">
        <f t="shared" si="31"/>
        <v>5721227769897.2617</v>
      </c>
      <c r="X8" s="249">
        <f t="shared" si="31"/>
        <v>5717405974459.7891</v>
      </c>
      <c r="Y8" s="249">
        <f t="shared" si="31"/>
        <v>5713584179022.3164</v>
      </c>
      <c r="Z8" s="249">
        <f t="shared" si="31"/>
        <v>5709762383584.8438</v>
      </c>
      <c r="AA8" s="249">
        <f t="shared" si="31"/>
        <v>5705940588147.3711</v>
      </c>
      <c r="AB8" s="249">
        <f t="shared" si="31"/>
        <v>5702118792709.8984</v>
      </c>
      <c r="AC8" s="249">
        <f t="shared" si="31"/>
        <v>5698296997272.4258</v>
      </c>
      <c r="AD8" s="249">
        <f t="shared" si="31"/>
        <v>5694475201834.9531</v>
      </c>
      <c r="AE8" s="249">
        <f t="shared" si="31"/>
        <v>5690653406397.4805</v>
      </c>
      <c r="AF8" s="249">
        <f t="shared" si="31"/>
        <v>5686831610960.0078</v>
      </c>
      <c r="AG8" s="249">
        <f t="shared" si="31"/>
        <v>5683009815522.5352</v>
      </c>
      <c r="AH8" s="249">
        <f t="shared" si="31"/>
        <v>5679188020085.0625</v>
      </c>
      <c r="AI8" s="249">
        <f t="shared" si="31"/>
        <v>5675366224647.5898</v>
      </c>
      <c r="AJ8" s="249">
        <f t="shared" si="31"/>
        <v>5671544429210.1172</v>
      </c>
      <c r="AK8" s="249">
        <f t="shared" si="31"/>
        <v>5667722633772.6445</v>
      </c>
      <c r="AL8" s="249">
        <f t="shared" si="31"/>
        <v>5663900838335.1719</v>
      </c>
      <c r="AM8" s="249">
        <f t="shared" si="31"/>
        <v>5660079042897.6992</v>
      </c>
      <c r="AN8" s="249">
        <f t="shared" si="31"/>
        <v>5656257247460.2266</v>
      </c>
      <c r="AO8" s="249">
        <f t="shared" si="31"/>
        <v>5652435452022.7539</v>
      </c>
      <c r="AP8" s="249">
        <f t="shared" si="31"/>
        <v>5648613656585.2813</v>
      </c>
      <c r="AQ8" s="249">
        <f t="shared" si="31"/>
        <v>5644791861147.8086</v>
      </c>
      <c r="AR8" s="249">
        <f t="shared" si="31"/>
        <v>5640970065710.3359</v>
      </c>
      <c r="AS8" s="395">
        <f t="shared" si="7"/>
        <v>5618039293085.4863</v>
      </c>
      <c r="AV8" s="356">
        <v>1.8000000000000002E-2</v>
      </c>
      <c r="AW8" s="399">
        <v>1.4999999999999999E-2</v>
      </c>
      <c r="AX8" s="399">
        <v>1.3000000000000001E-2</v>
      </c>
      <c r="AY8" s="243">
        <v>0.02</v>
      </c>
    </row>
    <row r="9" spans="1:51" x14ac:dyDescent="0.2">
      <c r="A9" s="180" t="s">
        <v>18</v>
      </c>
      <c r="B9" s="183" t="s">
        <v>361</v>
      </c>
      <c r="C9" s="183" t="s">
        <v>415</v>
      </c>
      <c r="D9" s="401">
        <f>VLOOKUP($A9,'Energy Use 2019'!$B$64:$L$106,11,0)/'Product Output &amp; Intensity'!E9</f>
        <v>56207632645.642204</v>
      </c>
      <c r="E9" s="401">
        <f>VLOOKUP($A9,'Energy Use 2020'!$B$64:$L$106,11,0)/'Product Output &amp; Intensity'!F9</f>
        <v>54552960459.250557</v>
      </c>
      <c r="F9" s="240">
        <f t="shared" ref="F9:I9" si="32">E9+($J9-$E9)/5</f>
        <v>54334748617.413551</v>
      </c>
      <c r="G9" s="249">
        <f t="shared" si="32"/>
        <v>54116536775.576546</v>
      </c>
      <c r="H9" s="249">
        <f t="shared" si="32"/>
        <v>53898324933.73954</v>
      </c>
      <c r="I9" s="249">
        <f t="shared" si="32"/>
        <v>53680113091.902534</v>
      </c>
      <c r="J9" s="395">
        <f t="shared" si="1"/>
        <v>53461901250.065544</v>
      </c>
      <c r="K9" s="249">
        <f t="shared" ref="K9:N9" si="33">J9+($O9-$J9)/5</f>
        <v>53269438405.565308</v>
      </c>
      <c r="L9" s="249">
        <f t="shared" si="33"/>
        <v>53076975561.065071</v>
      </c>
      <c r="M9" s="249">
        <f t="shared" si="33"/>
        <v>52884512716.564835</v>
      </c>
      <c r="N9" s="249">
        <f t="shared" si="33"/>
        <v>52692049872.064598</v>
      </c>
      <c r="O9" s="395">
        <f t="shared" si="3"/>
        <v>52499587027.564362</v>
      </c>
      <c r="P9" s="249">
        <f t="shared" ref="P9:S9" si="34">O9+($T9-$O9)/5</f>
        <v>52342088266.481667</v>
      </c>
      <c r="Q9" s="249">
        <f t="shared" si="34"/>
        <v>52184589505.398972</v>
      </c>
      <c r="R9" s="249">
        <f t="shared" si="34"/>
        <v>52027090744.316277</v>
      </c>
      <c r="S9" s="249">
        <f t="shared" si="34"/>
        <v>51869591983.233582</v>
      </c>
      <c r="T9" s="395">
        <f t="shared" si="5"/>
        <v>51712093222.150894</v>
      </c>
      <c r="U9" s="249">
        <f t="shared" ref="U9:AR9" si="35">T9+($AS9-$T9)/30</f>
        <v>51660381128.928741</v>
      </c>
      <c r="V9" s="249">
        <f t="shared" si="35"/>
        <v>51608669035.706589</v>
      </c>
      <c r="W9" s="249">
        <f t="shared" si="35"/>
        <v>51556956942.484436</v>
      </c>
      <c r="X9" s="249">
        <f t="shared" si="35"/>
        <v>51505244849.262283</v>
      </c>
      <c r="Y9" s="249">
        <f t="shared" si="35"/>
        <v>51453532756.040131</v>
      </c>
      <c r="Z9" s="249">
        <f t="shared" si="35"/>
        <v>51401820662.817978</v>
      </c>
      <c r="AA9" s="249">
        <f t="shared" si="35"/>
        <v>51350108569.595825</v>
      </c>
      <c r="AB9" s="249">
        <f t="shared" si="35"/>
        <v>51298396476.373672</v>
      </c>
      <c r="AC9" s="249">
        <f t="shared" si="35"/>
        <v>51246684383.15152</v>
      </c>
      <c r="AD9" s="249">
        <f t="shared" si="35"/>
        <v>51194972289.929367</v>
      </c>
      <c r="AE9" s="249">
        <f t="shared" si="35"/>
        <v>51143260196.707214</v>
      </c>
      <c r="AF9" s="249">
        <f t="shared" si="35"/>
        <v>51091548103.485062</v>
      </c>
      <c r="AG9" s="249">
        <f t="shared" si="35"/>
        <v>51039836010.262909</v>
      </c>
      <c r="AH9" s="249">
        <f t="shared" si="35"/>
        <v>50988123917.040756</v>
      </c>
      <c r="AI9" s="249">
        <f t="shared" si="35"/>
        <v>50936411823.818604</v>
      </c>
      <c r="AJ9" s="249">
        <f t="shared" si="35"/>
        <v>50884699730.596451</v>
      </c>
      <c r="AK9" s="249">
        <f t="shared" si="35"/>
        <v>50832987637.374298</v>
      </c>
      <c r="AL9" s="249">
        <f t="shared" si="35"/>
        <v>50781275544.152145</v>
      </c>
      <c r="AM9" s="249">
        <f t="shared" si="35"/>
        <v>50729563450.929993</v>
      </c>
      <c r="AN9" s="249">
        <f t="shared" si="35"/>
        <v>50677851357.70784</v>
      </c>
      <c r="AO9" s="249">
        <f t="shared" si="35"/>
        <v>50626139264.485687</v>
      </c>
      <c r="AP9" s="249">
        <f t="shared" si="35"/>
        <v>50574427171.263535</v>
      </c>
      <c r="AQ9" s="249">
        <f t="shared" si="35"/>
        <v>50522715078.041382</v>
      </c>
      <c r="AR9" s="249">
        <f t="shared" si="35"/>
        <v>50471002984.819229</v>
      </c>
      <c r="AS9" s="395">
        <f t="shared" si="7"/>
        <v>50160730425.486366</v>
      </c>
      <c r="AV9" s="356">
        <v>0.02</v>
      </c>
      <c r="AW9" s="399">
        <v>1.8000000000000002E-2</v>
      </c>
      <c r="AX9" s="399">
        <v>1.4999999999999999E-2</v>
      </c>
      <c r="AY9" s="243">
        <v>0.03</v>
      </c>
    </row>
    <row r="10" spans="1:51" x14ac:dyDescent="0.2">
      <c r="A10" s="179" t="s">
        <v>21</v>
      </c>
      <c r="B10" s="183" t="s">
        <v>362</v>
      </c>
      <c r="C10" s="183" t="s">
        <v>413</v>
      </c>
      <c r="D10" s="401">
        <f>VLOOKUP($A10,'Energy Use 2019'!$B$64:$L$106,11,0)*'Product Output &amp; Intensity'!$E$31/('Product Output &amp; Intensity'!E10*'Product Output &amp; Intensity'!$E$31+'Product Output &amp; Intensity'!E11*'Product Output &amp; Intensity'!$E$32)</f>
        <v>5940169681.5403833</v>
      </c>
      <c r="E10" s="401">
        <f>VLOOKUP($A10,'Energy Use 2020'!$B$64:$L$106,11,0)*'Product Output &amp; Intensity'!$E$31/('Product Output &amp; Intensity'!F10*'Product Output &amp; Intensity'!$E$31+'Product Output &amp; Intensity'!F11*'Product Output &amp; Intensity'!$E$32)</f>
        <v>5889802124.2127829</v>
      </c>
      <c r="F10" s="240">
        <f t="shared" ref="F10:I10" si="36">E10+($J10-$E10)/5</f>
        <v>5868598836.5656166</v>
      </c>
      <c r="G10" s="249">
        <f t="shared" si="36"/>
        <v>5847395548.9184504</v>
      </c>
      <c r="H10" s="249">
        <f t="shared" si="36"/>
        <v>5826192261.2712841</v>
      </c>
      <c r="I10" s="249">
        <f t="shared" si="36"/>
        <v>5804988973.6241179</v>
      </c>
      <c r="J10" s="395">
        <f t="shared" si="1"/>
        <v>5783785685.9769526</v>
      </c>
      <c r="K10" s="249">
        <f t="shared" ref="K10:N10" si="37">J10+($O10-$J10)/5</f>
        <v>5766434328.9190216</v>
      </c>
      <c r="L10" s="249">
        <f t="shared" si="37"/>
        <v>5749082971.8610907</v>
      </c>
      <c r="M10" s="249">
        <f t="shared" si="37"/>
        <v>5731731614.8031597</v>
      </c>
      <c r="N10" s="249">
        <f t="shared" si="37"/>
        <v>5714380257.7452288</v>
      </c>
      <c r="O10" s="395">
        <f t="shared" si="3"/>
        <v>5697028900.6872978</v>
      </c>
      <c r="P10" s="249">
        <f t="shared" ref="P10:S10" si="38">O10+($T10-$O10)/5</f>
        <v>5682216625.5455112</v>
      </c>
      <c r="Q10" s="249">
        <f t="shared" si="38"/>
        <v>5667404350.4037247</v>
      </c>
      <c r="R10" s="249">
        <f t="shared" si="38"/>
        <v>5652592075.2619381</v>
      </c>
      <c r="S10" s="249">
        <f t="shared" si="38"/>
        <v>5637779800.1201515</v>
      </c>
      <c r="T10" s="395">
        <f t="shared" si="5"/>
        <v>5622967524.978363</v>
      </c>
      <c r="U10" s="249">
        <f t="shared" ref="U10:AR10" si="39">T10+($AS10-$T10)/30</f>
        <v>5619218879.9617109</v>
      </c>
      <c r="V10" s="249">
        <f t="shared" si="39"/>
        <v>5615470234.9450588</v>
      </c>
      <c r="W10" s="249">
        <f t="shared" si="39"/>
        <v>5611721589.9284067</v>
      </c>
      <c r="X10" s="249">
        <f t="shared" si="39"/>
        <v>5607972944.9117546</v>
      </c>
      <c r="Y10" s="249">
        <f t="shared" si="39"/>
        <v>5604224299.8951025</v>
      </c>
      <c r="Z10" s="249">
        <f t="shared" si="39"/>
        <v>5600475654.8784504</v>
      </c>
      <c r="AA10" s="249">
        <f t="shared" si="39"/>
        <v>5596727009.8617983</v>
      </c>
      <c r="AB10" s="249">
        <f t="shared" si="39"/>
        <v>5592978364.8451462</v>
      </c>
      <c r="AC10" s="249">
        <f t="shared" si="39"/>
        <v>5589229719.8284941</v>
      </c>
      <c r="AD10" s="249">
        <f t="shared" si="39"/>
        <v>5585481074.811842</v>
      </c>
      <c r="AE10" s="249">
        <f t="shared" si="39"/>
        <v>5581732429.7951899</v>
      </c>
      <c r="AF10" s="249">
        <f t="shared" si="39"/>
        <v>5577983784.7785378</v>
      </c>
      <c r="AG10" s="249">
        <f t="shared" si="39"/>
        <v>5574235139.7618856</v>
      </c>
      <c r="AH10" s="249">
        <f t="shared" si="39"/>
        <v>5570486494.7452335</v>
      </c>
      <c r="AI10" s="249">
        <f t="shared" si="39"/>
        <v>5566737849.7285814</v>
      </c>
      <c r="AJ10" s="249">
        <f t="shared" si="39"/>
        <v>5562989204.7119293</v>
      </c>
      <c r="AK10" s="249">
        <f t="shared" si="39"/>
        <v>5559240559.6952772</v>
      </c>
      <c r="AL10" s="249">
        <f t="shared" si="39"/>
        <v>5555491914.6786251</v>
      </c>
      <c r="AM10" s="249">
        <f t="shared" si="39"/>
        <v>5551743269.661973</v>
      </c>
      <c r="AN10" s="249">
        <f t="shared" si="39"/>
        <v>5547994624.6453209</v>
      </c>
      <c r="AO10" s="249">
        <f t="shared" si="39"/>
        <v>5544245979.6286688</v>
      </c>
      <c r="AP10" s="249">
        <f t="shared" si="39"/>
        <v>5540497334.6120167</v>
      </c>
      <c r="AQ10" s="249">
        <f t="shared" si="39"/>
        <v>5536748689.5953646</v>
      </c>
      <c r="AR10" s="249">
        <f t="shared" si="39"/>
        <v>5533000044.5787125</v>
      </c>
      <c r="AS10" s="395">
        <f t="shared" si="7"/>
        <v>5510508174.478796</v>
      </c>
      <c r="AV10" s="356">
        <v>1.8000000000000002E-2</v>
      </c>
      <c r="AW10" s="399">
        <v>1.4999999999999999E-2</v>
      </c>
      <c r="AX10" s="399">
        <v>1.3000000000000001E-2</v>
      </c>
      <c r="AY10" s="243">
        <v>0.02</v>
      </c>
    </row>
    <row r="11" spans="1:51" x14ac:dyDescent="0.2">
      <c r="A11" s="179" t="s">
        <v>21</v>
      </c>
      <c r="B11" s="183" t="s">
        <v>270</v>
      </c>
      <c r="C11" s="183" t="s">
        <v>415</v>
      </c>
      <c r="D11" s="401">
        <f>VLOOKUP($A11,'Energy Use 2019'!$B$64:$L$106,11,0)*'Product Output &amp; Intensity'!$E$32/('Product Output &amp; Intensity'!E10*'Product Output &amp; Intensity'!$E$31+'Product Output &amp; Intensity'!E11*'Product Output &amp; Intensity'!$E$32)</f>
        <v>94343871412.700195</v>
      </c>
      <c r="E11" s="401">
        <f>VLOOKUP($A11,'Energy Use 2020'!$B$64:$L$106,11,0)*'Product Output &amp; Intensity'!$E$32/('Product Output &amp; Intensity'!F10*'Product Output &amp; Intensity'!$E$31+'Product Output &amp; Intensity'!F11*'Product Output &amp; Intensity'!$E$32)</f>
        <v>93543916090.438339</v>
      </c>
      <c r="F11" s="240">
        <f t="shared" ref="F11:I11" si="40">E11+($J11-$E11)/5</f>
        <v>93207157992.512756</v>
      </c>
      <c r="G11" s="249">
        <f t="shared" si="40"/>
        <v>92870399894.587173</v>
      </c>
      <c r="H11" s="249">
        <f t="shared" si="40"/>
        <v>92533641796.661591</v>
      </c>
      <c r="I11" s="249">
        <f t="shared" si="40"/>
        <v>92196883698.736008</v>
      </c>
      <c r="J11" s="395">
        <f t="shared" si="1"/>
        <v>91860125600.81044</v>
      </c>
      <c r="K11" s="249">
        <f t="shared" ref="K11:N11" si="41">J11+($O11-$J11)/5</f>
        <v>91584545224.008011</v>
      </c>
      <c r="L11" s="249">
        <f t="shared" si="41"/>
        <v>91308964847.205582</v>
      </c>
      <c r="M11" s="249">
        <f t="shared" si="41"/>
        <v>91033384470.403152</v>
      </c>
      <c r="N11" s="249">
        <f t="shared" si="41"/>
        <v>90757804093.600723</v>
      </c>
      <c r="O11" s="395">
        <f t="shared" si="3"/>
        <v>90482223716.798279</v>
      </c>
      <c r="P11" s="249">
        <f t="shared" ref="P11:S11" si="42">O11+($T11-$O11)/5</f>
        <v>90246969935.134598</v>
      </c>
      <c r="Q11" s="249">
        <f t="shared" si="42"/>
        <v>90011716153.470917</v>
      </c>
      <c r="R11" s="249">
        <f t="shared" si="42"/>
        <v>89776462371.807236</v>
      </c>
      <c r="S11" s="249">
        <f t="shared" si="42"/>
        <v>89541208590.143555</v>
      </c>
      <c r="T11" s="395">
        <f t="shared" si="5"/>
        <v>89305954808.479904</v>
      </c>
      <c r="U11" s="249">
        <f t="shared" ref="U11:AR11" si="43">T11+($AS11-$T11)/30</f>
        <v>89246417505.274246</v>
      </c>
      <c r="V11" s="249">
        <f t="shared" si="43"/>
        <v>89186880202.068588</v>
      </c>
      <c r="W11" s="249">
        <f t="shared" si="43"/>
        <v>89127342898.86293</v>
      </c>
      <c r="X11" s="249">
        <f t="shared" si="43"/>
        <v>89067805595.657272</v>
      </c>
      <c r="Y11" s="249">
        <f t="shared" si="43"/>
        <v>89008268292.451614</v>
      </c>
      <c r="Z11" s="249">
        <f t="shared" si="43"/>
        <v>88948730989.245956</v>
      </c>
      <c r="AA11" s="249">
        <f t="shared" si="43"/>
        <v>88889193686.040298</v>
      </c>
      <c r="AB11" s="249">
        <f t="shared" si="43"/>
        <v>88829656382.834641</v>
      </c>
      <c r="AC11" s="249">
        <f t="shared" si="43"/>
        <v>88770119079.628983</v>
      </c>
      <c r="AD11" s="249">
        <f t="shared" si="43"/>
        <v>88710581776.423325</v>
      </c>
      <c r="AE11" s="249">
        <f t="shared" si="43"/>
        <v>88651044473.217667</v>
      </c>
      <c r="AF11" s="249">
        <f t="shared" si="43"/>
        <v>88591507170.012009</v>
      </c>
      <c r="AG11" s="249">
        <f t="shared" si="43"/>
        <v>88531969866.806351</v>
      </c>
      <c r="AH11" s="249">
        <f t="shared" si="43"/>
        <v>88472432563.600693</v>
      </c>
      <c r="AI11" s="249">
        <f t="shared" si="43"/>
        <v>88412895260.395035</v>
      </c>
      <c r="AJ11" s="249">
        <f t="shared" si="43"/>
        <v>88353357957.189377</v>
      </c>
      <c r="AK11" s="249">
        <f t="shared" si="43"/>
        <v>88293820653.983719</v>
      </c>
      <c r="AL11" s="249">
        <f t="shared" si="43"/>
        <v>88234283350.778061</v>
      </c>
      <c r="AM11" s="249">
        <f t="shared" si="43"/>
        <v>88174746047.572403</v>
      </c>
      <c r="AN11" s="249">
        <f t="shared" si="43"/>
        <v>88115208744.366745</v>
      </c>
      <c r="AO11" s="249">
        <f t="shared" si="43"/>
        <v>88055671441.161087</v>
      </c>
      <c r="AP11" s="249">
        <f t="shared" si="43"/>
        <v>87996134137.955429</v>
      </c>
      <c r="AQ11" s="249">
        <f t="shared" si="43"/>
        <v>87936596834.749771</v>
      </c>
      <c r="AR11" s="249">
        <f t="shared" si="43"/>
        <v>87877059531.544113</v>
      </c>
      <c r="AS11" s="395">
        <f t="shared" si="7"/>
        <v>87519835712.310303</v>
      </c>
      <c r="AV11" s="356">
        <v>1.8000000000000002E-2</v>
      </c>
      <c r="AW11" s="399">
        <v>1.4999999999999999E-2</v>
      </c>
      <c r="AX11" s="399">
        <v>1.3000000000000001E-2</v>
      </c>
      <c r="AY11" s="243">
        <v>0.02</v>
      </c>
    </row>
    <row r="12" spans="1:51" x14ac:dyDescent="0.2">
      <c r="A12" s="179" t="s">
        <v>1</v>
      </c>
      <c r="B12" s="183" t="s">
        <v>363</v>
      </c>
      <c r="C12" s="183" t="s">
        <v>415</v>
      </c>
      <c r="D12" s="401">
        <f>VLOOKUP($A12,'Energy Use 2019'!$B$64:$L$106,11,0)*'Product Output &amp; Intensity'!$E33/('Product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516670469766.47827</v>
      </c>
      <c r="E12" s="401">
        <f>VLOOKUP($A12,'Energy Use 2020'!$B$64:$L$106,11,0)*'Product Output &amp; Intensity'!$E33/('Product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506392884068.20459</v>
      </c>
      <c r="F12" s="240">
        <f t="shared" ref="F12:I12" si="44">E12+($J12-$E12)/5</f>
        <v>504569869685.55908</v>
      </c>
      <c r="G12" s="249">
        <f t="shared" si="44"/>
        <v>502746855302.91357</v>
      </c>
      <c r="H12" s="249">
        <f t="shared" si="44"/>
        <v>500923840920.26807</v>
      </c>
      <c r="I12" s="249">
        <f t="shared" si="44"/>
        <v>499100826537.62256</v>
      </c>
      <c r="J12" s="395">
        <f t="shared" si="1"/>
        <v>497277812154.97693</v>
      </c>
      <c r="K12" s="249">
        <f t="shared" ref="K12:N12" si="45">J12+($O12-$J12)/5</f>
        <v>495785978718.51202</v>
      </c>
      <c r="L12" s="249">
        <f t="shared" si="45"/>
        <v>494294145282.04712</v>
      </c>
      <c r="M12" s="249">
        <f t="shared" si="45"/>
        <v>492802311845.58221</v>
      </c>
      <c r="N12" s="249">
        <f t="shared" si="45"/>
        <v>491310478409.11731</v>
      </c>
      <c r="O12" s="395">
        <f t="shared" si="3"/>
        <v>489818644972.65228</v>
      </c>
      <c r="P12" s="249">
        <f t="shared" ref="P12:S12" si="46">O12+($T12-$O12)/5</f>
        <v>488545116495.72339</v>
      </c>
      <c r="Q12" s="249">
        <f t="shared" si="46"/>
        <v>487271588018.79449</v>
      </c>
      <c r="R12" s="249">
        <f t="shared" si="46"/>
        <v>485998059541.8656</v>
      </c>
      <c r="S12" s="249">
        <f t="shared" si="46"/>
        <v>484724531064.93671</v>
      </c>
      <c r="T12" s="395">
        <f t="shared" si="5"/>
        <v>483451002588.00781</v>
      </c>
      <c r="U12" s="249">
        <f t="shared" ref="U12:AR12" si="47">T12+($AS12-$T12)/30</f>
        <v>483128701919.61578</v>
      </c>
      <c r="V12" s="249">
        <f t="shared" si="47"/>
        <v>482806401251.22375</v>
      </c>
      <c r="W12" s="249">
        <f t="shared" si="47"/>
        <v>482484100582.83173</v>
      </c>
      <c r="X12" s="249">
        <f t="shared" si="47"/>
        <v>482161799914.4397</v>
      </c>
      <c r="Y12" s="249">
        <f t="shared" si="47"/>
        <v>481839499246.04767</v>
      </c>
      <c r="Z12" s="249">
        <f t="shared" si="47"/>
        <v>481517198577.65564</v>
      </c>
      <c r="AA12" s="249">
        <f t="shared" si="47"/>
        <v>481194897909.26361</v>
      </c>
      <c r="AB12" s="249">
        <f t="shared" si="47"/>
        <v>480872597240.87158</v>
      </c>
      <c r="AC12" s="249">
        <f t="shared" si="47"/>
        <v>480550296572.47955</v>
      </c>
      <c r="AD12" s="249">
        <f t="shared" si="47"/>
        <v>480227995904.08752</v>
      </c>
      <c r="AE12" s="249">
        <f t="shared" si="47"/>
        <v>479905695235.6955</v>
      </c>
      <c r="AF12" s="249">
        <f t="shared" si="47"/>
        <v>479583394567.30347</v>
      </c>
      <c r="AG12" s="249">
        <f t="shared" si="47"/>
        <v>479261093898.91144</v>
      </c>
      <c r="AH12" s="249">
        <f t="shared" si="47"/>
        <v>478938793230.51941</v>
      </c>
      <c r="AI12" s="249">
        <f t="shared" si="47"/>
        <v>478616492562.12738</v>
      </c>
      <c r="AJ12" s="249">
        <f t="shared" si="47"/>
        <v>478294191893.73535</v>
      </c>
      <c r="AK12" s="249">
        <f t="shared" si="47"/>
        <v>477971891225.34332</v>
      </c>
      <c r="AL12" s="249">
        <f t="shared" si="47"/>
        <v>477649590556.95129</v>
      </c>
      <c r="AM12" s="249">
        <f t="shared" si="47"/>
        <v>477327289888.55927</v>
      </c>
      <c r="AN12" s="249">
        <f t="shared" si="47"/>
        <v>477004989220.16724</v>
      </c>
      <c r="AO12" s="249">
        <f t="shared" si="47"/>
        <v>476682688551.77521</v>
      </c>
      <c r="AP12" s="249">
        <f t="shared" si="47"/>
        <v>476360387883.38318</v>
      </c>
      <c r="AQ12" s="249">
        <f t="shared" si="47"/>
        <v>476038087214.99115</v>
      </c>
      <c r="AR12" s="249">
        <f t="shared" si="47"/>
        <v>475715786546.59912</v>
      </c>
      <c r="AS12" s="395">
        <f t="shared" si="7"/>
        <v>473781982536.24762</v>
      </c>
      <c r="AV12" s="356">
        <v>1.8000000000000002E-2</v>
      </c>
      <c r="AW12" s="399">
        <v>1.4999999999999999E-2</v>
      </c>
      <c r="AX12" s="399">
        <v>1.3000000000000001E-2</v>
      </c>
      <c r="AY12" s="243">
        <v>0.02</v>
      </c>
    </row>
    <row r="13" spans="1:51" x14ac:dyDescent="0.2">
      <c r="A13" s="179" t="s">
        <v>1</v>
      </c>
      <c r="B13" s="183" t="s">
        <v>364</v>
      </c>
      <c r="C13" s="183" t="s">
        <v>415</v>
      </c>
      <c r="D13" s="401">
        <f>VLOOKUP($A13,'Energy Use 2019'!$B$64:$L$106,11,0)*'Product Output &amp; Intensity'!$E34/('Product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198158321345.73166</v>
      </c>
      <c r="E13" s="401">
        <f>VLOOKUP($A13,'Energy Use 2020'!$B$64:$L$106,11,0)*'Product Output &amp; Intensity'!$E34/('Product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194216564948.51141</v>
      </c>
      <c r="F13" s="240">
        <f t="shared" ref="F13:I13" si="48">E13+($J13-$E13)/5</f>
        <v>193517385314.69678</v>
      </c>
      <c r="G13" s="249">
        <f t="shared" si="48"/>
        <v>192818205680.88214</v>
      </c>
      <c r="H13" s="249">
        <f t="shared" si="48"/>
        <v>192119026047.0675</v>
      </c>
      <c r="I13" s="249">
        <f t="shared" si="48"/>
        <v>191419846413.25287</v>
      </c>
      <c r="J13" s="395">
        <f t="shared" si="1"/>
        <v>190720666779.4382</v>
      </c>
      <c r="K13" s="249">
        <f t="shared" ref="K13:N13" si="49">J13+($O13-$J13)/5</f>
        <v>190148504779.09988</v>
      </c>
      <c r="L13" s="249">
        <f t="shared" si="49"/>
        <v>189576342778.76157</v>
      </c>
      <c r="M13" s="249">
        <f t="shared" si="49"/>
        <v>189004180778.42325</v>
      </c>
      <c r="N13" s="249">
        <f t="shared" si="49"/>
        <v>188432018778.08493</v>
      </c>
      <c r="O13" s="395">
        <f t="shared" si="3"/>
        <v>187859856777.74661</v>
      </c>
      <c r="P13" s="249">
        <f t="shared" ref="P13:S13" si="50">O13+($T13-$O13)/5</f>
        <v>187371421150.12448</v>
      </c>
      <c r="Q13" s="249">
        <f t="shared" si="50"/>
        <v>186882985522.50235</v>
      </c>
      <c r="R13" s="249">
        <f t="shared" si="50"/>
        <v>186394549894.88022</v>
      </c>
      <c r="S13" s="249">
        <f t="shared" si="50"/>
        <v>185906114267.25809</v>
      </c>
      <c r="T13" s="395">
        <f t="shared" si="5"/>
        <v>185417678639.63589</v>
      </c>
      <c r="U13" s="249">
        <f t="shared" ref="U13:AR13" si="51">T13+($AS13-$T13)/30</f>
        <v>185294066853.87613</v>
      </c>
      <c r="V13" s="249">
        <f t="shared" si="51"/>
        <v>185170455068.11636</v>
      </c>
      <c r="W13" s="249">
        <f t="shared" si="51"/>
        <v>185046843282.3566</v>
      </c>
      <c r="X13" s="249">
        <f t="shared" si="51"/>
        <v>184923231496.59683</v>
      </c>
      <c r="Y13" s="249">
        <f t="shared" si="51"/>
        <v>184799619710.83707</v>
      </c>
      <c r="Z13" s="249">
        <f t="shared" si="51"/>
        <v>184676007925.0773</v>
      </c>
      <c r="AA13" s="249">
        <f t="shared" si="51"/>
        <v>184552396139.31754</v>
      </c>
      <c r="AB13" s="249">
        <f t="shared" si="51"/>
        <v>184428784353.55777</v>
      </c>
      <c r="AC13" s="249">
        <f t="shared" si="51"/>
        <v>184305172567.798</v>
      </c>
      <c r="AD13" s="249">
        <f t="shared" si="51"/>
        <v>184181560782.03824</v>
      </c>
      <c r="AE13" s="249">
        <f t="shared" si="51"/>
        <v>184057948996.27847</v>
      </c>
      <c r="AF13" s="249">
        <f t="shared" si="51"/>
        <v>183934337210.51871</v>
      </c>
      <c r="AG13" s="249">
        <f t="shared" si="51"/>
        <v>183810725424.75894</v>
      </c>
      <c r="AH13" s="249">
        <f t="shared" si="51"/>
        <v>183687113638.99918</v>
      </c>
      <c r="AI13" s="249">
        <f t="shared" si="51"/>
        <v>183563501853.23941</v>
      </c>
      <c r="AJ13" s="249">
        <f t="shared" si="51"/>
        <v>183439890067.47964</v>
      </c>
      <c r="AK13" s="249">
        <f t="shared" si="51"/>
        <v>183316278281.71988</v>
      </c>
      <c r="AL13" s="249">
        <f t="shared" si="51"/>
        <v>183192666495.96011</v>
      </c>
      <c r="AM13" s="249">
        <f t="shared" si="51"/>
        <v>183069054710.20035</v>
      </c>
      <c r="AN13" s="249">
        <f t="shared" si="51"/>
        <v>182945442924.44058</v>
      </c>
      <c r="AO13" s="249">
        <f t="shared" si="51"/>
        <v>182821831138.68082</v>
      </c>
      <c r="AP13" s="249">
        <f t="shared" si="51"/>
        <v>182698219352.92105</v>
      </c>
      <c r="AQ13" s="249">
        <f t="shared" si="51"/>
        <v>182574607567.16129</v>
      </c>
      <c r="AR13" s="249">
        <f t="shared" si="51"/>
        <v>182450995781.40152</v>
      </c>
      <c r="AS13" s="395">
        <f t="shared" si="7"/>
        <v>181709325066.84317</v>
      </c>
      <c r="AV13" s="356">
        <v>1.8000000000000002E-2</v>
      </c>
      <c r="AW13" s="399">
        <v>1.4999999999999999E-2</v>
      </c>
      <c r="AX13" s="399">
        <v>1.3000000000000001E-2</v>
      </c>
      <c r="AY13" s="243">
        <v>0.02</v>
      </c>
    </row>
    <row r="14" spans="1:51" x14ac:dyDescent="0.2">
      <c r="A14" s="179" t="s">
        <v>1</v>
      </c>
      <c r="B14" s="183" t="s">
        <v>365</v>
      </c>
      <c r="C14" s="183" t="s">
        <v>415</v>
      </c>
      <c r="D14" s="401">
        <f>VLOOKUP($A14,'Energy Use 2019'!$B$64:$L$106,11,0)*'Product Output &amp; Intensity'!$E35/('Product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508768450817.10864</v>
      </c>
      <c r="E14" s="401">
        <f>VLOOKUP($A14,'Energy Use 2020'!$B$64:$L$106,11,0)*'Product Output &amp; Intensity'!$E35/('Product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498648051723.63208</v>
      </c>
      <c r="F14" s="240">
        <f t="shared" ref="F14:I14" si="52">E14+($J14-$E14)/5</f>
        <v>496852918737.427</v>
      </c>
      <c r="G14" s="249">
        <f t="shared" si="52"/>
        <v>495057785751.22192</v>
      </c>
      <c r="H14" s="249">
        <f t="shared" si="52"/>
        <v>493262652765.01685</v>
      </c>
      <c r="I14" s="249">
        <f t="shared" si="52"/>
        <v>491467519778.81177</v>
      </c>
      <c r="J14" s="395">
        <f t="shared" si="1"/>
        <v>489672386792.60669</v>
      </c>
      <c r="K14" s="249">
        <f t="shared" ref="K14:N14" si="53">J14+($O14-$J14)/5</f>
        <v>488203369632.22888</v>
      </c>
      <c r="L14" s="249">
        <f t="shared" si="53"/>
        <v>486734352471.85107</v>
      </c>
      <c r="M14" s="249">
        <f t="shared" si="53"/>
        <v>485265335311.47327</v>
      </c>
      <c r="N14" s="249">
        <f t="shared" si="53"/>
        <v>483796318151.09546</v>
      </c>
      <c r="O14" s="395">
        <f t="shared" si="3"/>
        <v>482327300990.71759</v>
      </c>
      <c r="P14" s="249">
        <f t="shared" ref="P14:S14" si="54">O14+($T14-$O14)/5</f>
        <v>481073250008.14172</v>
      </c>
      <c r="Q14" s="249">
        <f t="shared" si="54"/>
        <v>479819199025.56586</v>
      </c>
      <c r="R14" s="249">
        <f t="shared" si="54"/>
        <v>478565148042.98999</v>
      </c>
      <c r="S14" s="249">
        <f t="shared" si="54"/>
        <v>477311097060.41412</v>
      </c>
      <c r="T14" s="395">
        <f t="shared" si="5"/>
        <v>476057046077.83826</v>
      </c>
      <c r="U14" s="249">
        <f t="shared" ref="U14:AR14" si="55">T14+($AS14-$T14)/30</f>
        <v>475739674713.78638</v>
      </c>
      <c r="V14" s="249">
        <f t="shared" si="55"/>
        <v>475422303349.7345</v>
      </c>
      <c r="W14" s="249">
        <f t="shared" si="55"/>
        <v>475104931985.68262</v>
      </c>
      <c r="X14" s="249">
        <f t="shared" si="55"/>
        <v>474787560621.63074</v>
      </c>
      <c r="Y14" s="249">
        <f t="shared" si="55"/>
        <v>474470189257.57886</v>
      </c>
      <c r="Z14" s="249">
        <f t="shared" si="55"/>
        <v>474152817893.52698</v>
      </c>
      <c r="AA14" s="249">
        <f t="shared" si="55"/>
        <v>473835446529.4751</v>
      </c>
      <c r="AB14" s="249">
        <f t="shared" si="55"/>
        <v>473518075165.42322</v>
      </c>
      <c r="AC14" s="249">
        <f t="shared" si="55"/>
        <v>473200703801.37134</v>
      </c>
      <c r="AD14" s="249">
        <f t="shared" si="55"/>
        <v>472883332437.31946</v>
      </c>
      <c r="AE14" s="249">
        <f t="shared" si="55"/>
        <v>472565961073.26758</v>
      </c>
      <c r="AF14" s="249">
        <f t="shared" si="55"/>
        <v>472248589709.2157</v>
      </c>
      <c r="AG14" s="249">
        <f t="shared" si="55"/>
        <v>471931218345.16382</v>
      </c>
      <c r="AH14" s="249">
        <f t="shared" si="55"/>
        <v>471613846981.11194</v>
      </c>
      <c r="AI14" s="249">
        <f t="shared" si="55"/>
        <v>471296475617.06006</v>
      </c>
      <c r="AJ14" s="249">
        <f t="shared" si="55"/>
        <v>470979104253.00818</v>
      </c>
      <c r="AK14" s="249">
        <f t="shared" si="55"/>
        <v>470661732888.9563</v>
      </c>
      <c r="AL14" s="249">
        <f t="shared" si="55"/>
        <v>470344361524.90442</v>
      </c>
      <c r="AM14" s="249">
        <f t="shared" si="55"/>
        <v>470026990160.85254</v>
      </c>
      <c r="AN14" s="249">
        <f t="shared" si="55"/>
        <v>469709618796.80066</v>
      </c>
      <c r="AO14" s="249">
        <f t="shared" si="55"/>
        <v>469392247432.74878</v>
      </c>
      <c r="AP14" s="249">
        <f t="shared" si="55"/>
        <v>469074876068.6969</v>
      </c>
      <c r="AQ14" s="249">
        <f t="shared" si="55"/>
        <v>468757504704.64502</v>
      </c>
      <c r="AR14" s="249">
        <f t="shared" si="55"/>
        <v>468440133340.59314</v>
      </c>
      <c r="AS14" s="395">
        <f t="shared" si="7"/>
        <v>466535905156.28149</v>
      </c>
      <c r="AV14" s="356">
        <v>1.8000000000000002E-2</v>
      </c>
      <c r="AW14" s="399">
        <v>1.4999999999999999E-2</v>
      </c>
      <c r="AX14" s="399">
        <v>1.3000000000000001E-2</v>
      </c>
      <c r="AY14" s="243">
        <v>0.02</v>
      </c>
    </row>
    <row r="15" spans="1:51" x14ac:dyDescent="0.2">
      <c r="A15" s="179" t="s">
        <v>1</v>
      </c>
      <c r="B15" s="183" t="s">
        <v>366</v>
      </c>
      <c r="C15" s="183" t="s">
        <v>415</v>
      </c>
      <c r="D15" s="401">
        <f>VLOOKUP($A15,'Energy Use 2019'!$B$64:$L$106,11,0)*'Product Output &amp; Intensity'!$E36/('Product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864359303538.74353</v>
      </c>
      <c r="E15" s="401">
        <f>VLOOKUP($A15,'Energy Use 2020'!$B$64:$L$106,11,0)*'Product Output &amp; Intensity'!$E36/('Product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847165507229.39636</v>
      </c>
      <c r="F15" s="240">
        <f t="shared" ref="F15:I15" si="56">E15+($J15-$E15)/5</f>
        <v>843776845200.47876</v>
      </c>
      <c r="G15" s="249">
        <f t="shared" si="56"/>
        <v>840388183171.56116</v>
      </c>
      <c r="H15" s="249">
        <f t="shared" si="56"/>
        <v>836999521142.64355</v>
      </c>
      <c r="I15" s="249">
        <f t="shared" si="56"/>
        <v>833610859113.72595</v>
      </c>
      <c r="J15" s="395">
        <f t="shared" si="1"/>
        <v>830222197084.80847</v>
      </c>
      <c r="K15" s="249">
        <f t="shared" ref="K15:N15" si="57">J15+($O15-$J15)/5</f>
        <v>827233397175.3031</v>
      </c>
      <c r="L15" s="249">
        <f t="shared" si="57"/>
        <v>824244597265.79773</v>
      </c>
      <c r="M15" s="249">
        <f t="shared" si="57"/>
        <v>821255797356.29236</v>
      </c>
      <c r="N15" s="249">
        <f t="shared" si="57"/>
        <v>818266997446.78699</v>
      </c>
      <c r="O15" s="395">
        <f t="shared" si="3"/>
        <v>815278197537.28186</v>
      </c>
      <c r="P15" s="249">
        <f t="shared" ref="P15:S15" si="58">O15+($T15-$O15)/5</f>
        <v>812832362944.67004</v>
      </c>
      <c r="Q15" s="249">
        <f t="shared" si="58"/>
        <v>810386528352.05823</v>
      </c>
      <c r="R15" s="249">
        <f t="shared" si="58"/>
        <v>807940693759.44641</v>
      </c>
      <c r="S15" s="249">
        <f t="shared" si="58"/>
        <v>805494859166.83459</v>
      </c>
      <c r="T15" s="395">
        <f t="shared" si="5"/>
        <v>803049024574.22266</v>
      </c>
      <c r="U15" s="249">
        <f t="shared" ref="U15:AR15" si="59">T15+($AS15-$T15)/30</f>
        <v>802245975549.64844</v>
      </c>
      <c r="V15" s="249">
        <f t="shared" si="59"/>
        <v>801442926525.07422</v>
      </c>
      <c r="W15" s="249">
        <f t="shared" si="59"/>
        <v>800639877500.5</v>
      </c>
      <c r="X15" s="249">
        <f t="shared" si="59"/>
        <v>799836828475.92578</v>
      </c>
      <c r="Y15" s="249">
        <f t="shared" si="59"/>
        <v>799033779451.35156</v>
      </c>
      <c r="Z15" s="249">
        <f t="shared" si="59"/>
        <v>798230730426.77734</v>
      </c>
      <c r="AA15" s="249">
        <f t="shared" si="59"/>
        <v>797427681402.20313</v>
      </c>
      <c r="AB15" s="249">
        <f t="shared" si="59"/>
        <v>796624632377.62891</v>
      </c>
      <c r="AC15" s="249">
        <f t="shared" si="59"/>
        <v>795821583353.05469</v>
      </c>
      <c r="AD15" s="249">
        <f t="shared" si="59"/>
        <v>795018534328.48047</v>
      </c>
      <c r="AE15" s="249">
        <f t="shared" si="59"/>
        <v>794215485303.90625</v>
      </c>
      <c r="AF15" s="249">
        <f t="shared" si="59"/>
        <v>793412436279.33203</v>
      </c>
      <c r="AG15" s="249">
        <f t="shared" si="59"/>
        <v>792609387254.75781</v>
      </c>
      <c r="AH15" s="249">
        <f t="shared" si="59"/>
        <v>791806338230.18359</v>
      </c>
      <c r="AI15" s="249">
        <f t="shared" si="59"/>
        <v>791003289205.60938</v>
      </c>
      <c r="AJ15" s="249">
        <f t="shared" si="59"/>
        <v>790200240181.03516</v>
      </c>
      <c r="AK15" s="249">
        <f t="shared" si="59"/>
        <v>789397191156.46094</v>
      </c>
      <c r="AL15" s="249">
        <f t="shared" si="59"/>
        <v>788594142131.88672</v>
      </c>
      <c r="AM15" s="249">
        <f t="shared" si="59"/>
        <v>787791093107.3125</v>
      </c>
      <c r="AN15" s="249">
        <f t="shared" si="59"/>
        <v>786988044082.73828</v>
      </c>
      <c r="AO15" s="249">
        <f t="shared" si="59"/>
        <v>786184995058.16406</v>
      </c>
      <c r="AP15" s="249">
        <f t="shared" si="59"/>
        <v>785381946033.58984</v>
      </c>
      <c r="AQ15" s="249">
        <f t="shared" si="59"/>
        <v>784578897009.01563</v>
      </c>
      <c r="AR15" s="249">
        <f t="shared" si="59"/>
        <v>783775847984.44141</v>
      </c>
      <c r="AS15" s="395">
        <f t="shared" si="7"/>
        <v>778957553836.99597</v>
      </c>
      <c r="AV15" s="356">
        <v>0.02</v>
      </c>
      <c r="AW15" s="399">
        <v>1.8000000000000002E-2</v>
      </c>
      <c r="AX15" s="399">
        <v>1.4999999999999999E-2</v>
      </c>
      <c r="AY15" s="243">
        <v>0.03</v>
      </c>
    </row>
    <row r="16" spans="1:51" x14ac:dyDescent="0.2">
      <c r="A16" s="179" t="s">
        <v>25</v>
      </c>
      <c r="B16" s="183" t="s">
        <v>367</v>
      </c>
      <c r="C16" s="183" t="s">
        <v>415</v>
      </c>
      <c r="D16" s="401">
        <f>VLOOKUP($A16,'Energy Use 2019'!$B$64:$L$106,11,0)*'Product Output &amp; Intensity'!$E37/('Product Output &amp; Intensity'!$E$37*'Product Output &amp; Intensity'!E16+'Product Output &amp; Intensity'!$E$38*'Product Output &amp; Intensity'!E17)</f>
        <v>24736260089.267853</v>
      </c>
      <c r="E16" s="401">
        <f>VLOOKUP($A16,'Energy Use 2020'!$B$64:$L$106,11,0)*'Product Output &amp; Intensity'!$E37/('Product Output &amp; Intensity'!$E$37*'Product Output &amp; Intensity'!F16+'Product Output &amp; Intensity'!$E$38*'Product Output &amp; Intensity'!F17)</f>
        <v>25610450413.144047</v>
      </c>
      <c r="F16" s="240">
        <f t="shared" ref="F16:I16" si="60">E16+($J16-$E16)/5</f>
        <v>25533619061.904613</v>
      </c>
      <c r="G16" s="249">
        <f t="shared" si="60"/>
        <v>25456787710.66518</v>
      </c>
      <c r="H16" s="249">
        <f t="shared" si="60"/>
        <v>25379956359.425747</v>
      </c>
      <c r="I16" s="249">
        <f t="shared" si="60"/>
        <v>25303125008.186314</v>
      </c>
      <c r="J16" s="395">
        <f t="shared" si="1"/>
        <v>25226293656.946884</v>
      </c>
      <c r="K16" s="249">
        <f t="shared" ref="K16:N16" si="61">J16+($O16-$J16)/5</f>
        <v>25155660034.707432</v>
      </c>
      <c r="L16" s="249">
        <f t="shared" si="61"/>
        <v>25085026412.467979</v>
      </c>
      <c r="M16" s="249">
        <f t="shared" si="61"/>
        <v>25014392790.228527</v>
      </c>
      <c r="N16" s="249">
        <f t="shared" si="61"/>
        <v>24943759167.989075</v>
      </c>
      <c r="O16" s="395">
        <f t="shared" si="3"/>
        <v>24873125545.749626</v>
      </c>
      <c r="P16" s="249">
        <f t="shared" ref="P16:S16" si="62">O16+($T16-$O16)/5</f>
        <v>24808455419.330677</v>
      </c>
      <c r="Q16" s="249">
        <f t="shared" si="62"/>
        <v>24743785292.911728</v>
      </c>
      <c r="R16" s="249">
        <f t="shared" si="62"/>
        <v>24679115166.492779</v>
      </c>
      <c r="S16" s="249">
        <f t="shared" si="62"/>
        <v>24614445040.07383</v>
      </c>
      <c r="T16" s="395">
        <f t="shared" si="5"/>
        <v>24549774913.654881</v>
      </c>
      <c r="U16" s="249">
        <f t="shared" ref="U16:AR16" si="63">T16+($AS16-$T16)/30</f>
        <v>24537500026.198051</v>
      </c>
      <c r="V16" s="249">
        <f t="shared" si="63"/>
        <v>24525225138.741222</v>
      </c>
      <c r="W16" s="249">
        <f t="shared" si="63"/>
        <v>24512950251.284393</v>
      </c>
      <c r="X16" s="249">
        <f t="shared" si="63"/>
        <v>24500675363.827564</v>
      </c>
      <c r="Y16" s="249">
        <f t="shared" si="63"/>
        <v>24488400476.370735</v>
      </c>
      <c r="Z16" s="249">
        <f t="shared" si="63"/>
        <v>24476125588.913906</v>
      </c>
      <c r="AA16" s="249">
        <f t="shared" si="63"/>
        <v>24463850701.457077</v>
      </c>
      <c r="AB16" s="249">
        <f t="shared" si="63"/>
        <v>24451575814.000248</v>
      </c>
      <c r="AC16" s="249">
        <f t="shared" si="63"/>
        <v>24439300926.543419</v>
      </c>
      <c r="AD16" s="249">
        <f t="shared" si="63"/>
        <v>24427026039.08659</v>
      </c>
      <c r="AE16" s="249">
        <f t="shared" si="63"/>
        <v>24414751151.629761</v>
      </c>
      <c r="AF16" s="249">
        <f t="shared" si="63"/>
        <v>24402476264.172932</v>
      </c>
      <c r="AG16" s="249">
        <f t="shared" si="63"/>
        <v>24390201376.716103</v>
      </c>
      <c r="AH16" s="249">
        <f t="shared" si="63"/>
        <v>24377926489.259274</v>
      </c>
      <c r="AI16" s="249">
        <f t="shared" si="63"/>
        <v>24365651601.802444</v>
      </c>
      <c r="AJ16" s="249">
        <f t="shared" si="63"/>
        <v>24353376714.345615</v>
      </c>
      <c r="AK16" s="249">
        <f t="shared" si="63"/>
        <v>24341101826.888786</v>
      </c>
      <c r="AL16" s="249">
        <f t="shared" si="63"/>
        <v>24328826939.431957</v>
      </c>
      <c r="AM16" s="249">
        <f t="shared" si="63"/>
        <v>24316552051.975128</v>
      </c>
      <c r="AN16" s="249">
        <f t="shared" si="63"/>
        <v>24304277164.518299</v>
      </c>
      <c r="AO16" s="249">
        <f t="shared" si="63"/>
        <v>24292002277.06147</v>
      </c>
      <c r="AP16" s="249">
        <f t="shared" si="63"/>
        <v>24279727389.604641</v>
      </c>
      <c r="AQ16" s="249">
        <f t="shared" si="63"/>
        <v>24267452502.147812</v>
      </c>
      <c r="AR16" s="249">
        <f t="shared" si="63"/>
        <v>24255177614.690983</v>
      </c>
      <c r="AS16" s="395">
        <f t="shared" si="7"/>
        <v>24181528289.950058</v>
      </c>
      <c r="AV16" s="356">
        <v>1.4999999999999999E-2</v>
      </c>
      <c r="AW16" s="399">
        <v>1.4E-2</v>
      </c>
      <c r="AX16" s="399">
        <v>1.3000000000000001E-2</v>
      </c>
      <c r="AY16" s="243">
        <v>1.4999999999999999E-2</v>
      </c>
    </row>
    <row r="17" spans="1:51" x14ac:dyDescent="0.2">
      <c r="A17" s="179" t="s">
        <v>25</v>
      </c>
      <c r="B17" s="183" t="s">
        <v>368</v>
      </c>
      <c r="C17" s="183" t="s">
        <v>416</v>
      </c>
      <c r="D17" s="401">
        <f>VLOOKUP($A17,'Energy Use 2019'!$B$64:$L$106,11,0)*'Product Output &amp; Intensity'!$E$38/('Product Output &amp; Intensity'!$E$37*'Product Output &amp; Intensity'!E16+'Product Output &amp; Intensity'!$E$38*'Product Output &amp; Intensity'!E17)</f>
        <v>2222398367.3951588</v>
      </c>
      <c r="E17" s="401">
        <f>VLOOKUP($A17,'Energy Use 2020'!$B$64:$L$106,11,0)*'Product Output &amp; Intensity'!$E$38/('Product Output &amp; Intensity'!$E$37*'Product Output &amp; Intensity'!F16+'Product Output &amp; Intensity'!$E$38*'Product Output &amp; Intensity'!F17)</f>
        <v>2300938904.3059106</v>
      </c>
      <c r="F17" s="240">
        <f t="shared" ref="F17:I17" si="64">E17+($J17-$E17)/5</f>
        <v>2294496275.3738542</v>
      </c>
      <c r="G17" s="249">
        <f t="shared" si="64"/>
        <v>2288053646.4417977</v>
      </c>
      <c r="H17" s="249">
        <f t="shared" si="64"/>
        <v>2281611017.5097413</v>
      </c>
      <c r="I17" s="249">
        <f t="shared" si="64"/>
        <v>2275168388.5776849</v>
      </c>
      <c r="J17" s="395">
        <f t="shared" si="1"/>
        <v>2268725759.645628</v>
      </c>
      <c r="K17" s="249">
        <f t="shared" ref="K17:N17" si="65">J17+($O17-$J17)/5</f>
        <v>2262827072.6705494</v>
      </c>
      <c r="L17" s="249">
        <f t="shared" si="65"/>
        <v>2256928385.6954708</v>
      </c>
      <c r="M17" s="249">
        <f t="shared" si="65"/>
        <v>2251029698.7203922</v>
      </c>
      <c r="N17" s="249">
        <f t="shared" si="65"/>
        <v>2245131011.7453136</v>
      </c>
      <c r="O17" s="395">
        <f t="shared" si="3"/>
        <v>2239232324.7702346</v>
      </c>
      <c r="P17" s="249">
        <f t="shared" ref="P17:S17" si="66">O17+($T17-$O17)/5</f>
        <v>2233858167.1907859</v>
      </c>
      <c r="Q17" s="249">
        <f t="shared" si="66"/>
        <v>2228484009.6113372</v>
      </c>
      <c r="R17" s="249">
        <f t="shared" si="66"/>
        <v>2223109852.0318885</v>
      </c>
      <c r="S17" s="249">
        <f t="shared" si="66"/>
        <v>2217735694.4524398</v>
      </c>
      <c r="T17" s="395">
        <f t="shared" si="5"/>
        <v>2212361536.8729916</v>
      </c>
      <c r="U17" s="249">
        <f t="shared" ref="U17:AR17" si="67">T17+($AS17-$T17)/30</f>
        <v>2211624083.0273671</v>
      </c>
      <c r="V17" s="249">
        <f t="shared" si="67"/>
        <v>2210886629.1817427</v>
      </c>
      <c r="W17" s="249">
        <f t="shared" si="67"/>
        <v>2210149175.3361182</v>
      </c>
      <c r="X17" s="249">
        <f t="shared" si="67"/>
        <v>2209411721.4904938</v>
      </c>
      <c r="Y17" s="249">
        <f t="shared" si="67"/>
        <v>2208674267.6448693</v>
      </c>
      <c r="Z17" s="249">
        <f t="shared" si="67"/>
        <v>2207936813.7992449</v>
      </c>
      <c r="AA17" s="249">
        <f t="shared" si="67"/>
        <v>2207199359.9536204</v>
      </c>
      <c r="AB17" s="249">
        <f t="shared" si="67"/>
        <v>2206461906.107996</v>
      </c>
      <c r="AC17" s="249">
        <f t="shared" si="67"/>
        <v>2205724452.2623715</v>
      </c>
      <c r="AD17" s="249">
        <f t="shared" si="67"/>
        <v>2204986998.4167471</v>
      </c>
      <c r="AE17" s="249">
        <f t="shared" si="67"/>
        <v>2204249544.5711226</v>
      </c>
      <c r="AF17" s="249">
        <f t="shared" si="67"/>
        <v>2203512090.7254982</v>
      </c>
      <c r="AG17" s="249">
        <f t="shared" si="67"/>
        <v>2202774636.8798738</v>
      </c>
      <c r="AH17" s="249">
        <f t="shared" si="67"/>
        <v>2202037183.0342493</v>
      </c>
      <c r="AI17" s="249">
        <f t="shared" si="67"/>
        <v>2201299729.1886249</v>
      </c>
      <c r="AJ17" s="249">
        <f t="shared" si="67"/>
        <v>2200562275.3430004</v>
      </c>
      <c r="AK17" s="249">
        <f t="shared" si="67"/>
        <v>2199824821.497376</v>
      </c>
      <c r="AL17" s="249">
        <f t="shared" si="67"/>
        <v>2199087367.6517515</v>
      </c>
      <c r="AM17" s="249">
        <f t="shared" si="67"/>
        <v>2198349913.8061271</v>
      </c>
      <c r="AN17" s="249">
        <f t="shared" si="67"/>
        <v>2197612459.9605026</v>
      </c>
      <c r="AO17" s="249">
        <f t="shared" si="67"/>
        <v>2196875006.1148782</v>
      </c>
      <c r="AP17" s="249">
        <f t="shared" si="67"/>
        <v>2196137552.2692537</v>
      </c>
      <c r="AQ17" s="249">
        <f t="shared" si="67"/>
        <v>2195400098.4236293</v>
      </c>
      <c r="AR17" s="249">
        <f t="shared" si="67"/>
        <v>2194662644.5780048</v>
      </c>
      <c r="AS17" s="395">
        <f t="shared" si="7"/>
        <v>2190237921.5042615</v>
      </c>
      <c r="AV17" s="356">
        <v>1.4E-2</v>
      </c>
      <c r="AW17" s="399">
        <v>1.3000000000000001E-2</v>
      </c>
      <c r="AX17" s="399">
        <v>1.2E-2</v>
      </c>
      <c r="AY17" s="243">
        <v>0.01</v>
      </c>
    </row>
    <row r="18" spans="1:51" x14ac:dyDescent="0.2">
      <c r="A18" s="180" t="s">
        <v>26</v>
      </c>
      <c r="B18" s="183" t="s">
        <v>512</v>
      </c>
      <c r="C18" s="183" t="s">
        <v>415</v>
      </c>
      <c r="D18" s="401">
        <f>VLOOKUP($A18,'Energy Use 2019'!$B$64:$L$106,11,0)/'Product Output &amp; Intensity'!E18</f>
        <v>180031399250.12933</v>
      </c>
      <c r="E18" s="401">
        <f>VLOOKUP($A18,'Energy Use 2020'!$B$64:$L$106,11,0)/'Product Output &amp; Intensity'!F18</f>
        <v>173147149192.65973</v>
      </c>
      <c r="F18" s="240">
        <f t="shared" ref="F18:I18" si="68">E18+($J18-$E18)/5</f>
        <v>172627707745.08176</v>
      </c>
      <c r="G18" s="249">
        <f t="shared" si="68"/>
        <v>172108266297.50378</v>
      </c>
      <c r="H18" s="249">
        <f t="shared" si="68"/>
        <v>171588824849.92581</v>
      </c>
      <c r="I18" s="249">
        <f t="shared" si="68"/>
        <v>171069383402.34784</v>
      </c>
      <c r="J18" s="395">
        <f t="shared" si="1"/>
        <v>170549941954.76984</v>
      </c>
      <c r="K18" s="249">
        <f t="shared" ref="K18:N18" si="69">J18+($O18-$J18)/5</f>
        <v>170072402117.29648</v>
      </c>
      <c r="L18" s="249">
        <f t="shared" si="69"/>
        <v>169594862279.82312</v>
      </c>
      <c r="M18" s="249">
        <f t="shared" si="69"/>
        <v>169117322442.34976</v>
      </c>
      <c r="N18" s="249">
        <f t="shared" si="69"/>
        <v>168639782604.8764</v>
      </c>
      <c r="O18" s="395">
        <f t="shared" si="3"/>
        <v>168162242767.40305</v>
      </c>
      <c r="P18" s="249">
        <f t="shared" ref="P18:S18" si="70">O18+($T18-$O18)/5</f>
        <v>167725020936.20779</v>
      </c>
      <c r="Q18" s="249">
        <f t="shared" si="70"/>
        <v>167287799105.01254</v>
      </c>
      <c r="R18" s="249">
        <f t="shared" si="70"/>
        <v>166850577273.81729</v>
      </c>
      <c r="S18" s="249">
        <f t="shared" si="70"/>
        <v>166413355442.62204</v>
      </c>
      <c r="T18" s="395">
        <f t="shared" si="5"/>
        <v>165976133611.42682</v>
      </c>
      <c r="U18" s="249">
        <f t="shared" ref="U18:AR18" si="71">T18+($AS18-$T18)/30</f>
        <v>165893145544.62109</v>
      </c>
      <c r="V18" s="249">
        <f t="shared" si="71"/>
        <v>165810157477.81537</v>
      </c>
      <c r="W18" s="249">
        <f t="shared" si="71"/>
        <v>165727169411.00964</v>
      </c>
      <c r="X18" s="249">
        <f t="shared" si="71"/>
        <v>165644181344.20392</v>
      </c>
      <c r="Y18" s="249">
        <f t="shared" si="71"/>
        <v>165561193277.39819</v>
      </c>
      <c r="Z18" s="249">
        <f t="shared" si="71"/>
        <v>165478205210.59247</v>
      </c>
      <c r="AA18" s="249">
        <f t="shared" si="71"/>
        <v>165395217143.78674</v>
      </c>
      <c r="AB18" s="249">
        <f t="shared" si="71"/>
        <v>165312229076.98102</v>
      </c>
      <c r="AC18" s="249">
        <f t="shared" si="71"/>
        <v>165229241010.17529</v>
      </c>
      <c r="AD18" s="249">
        <f t="shared" si="71"/>
        <v>165146252943.36957</v>
      </c>
      <c r="AE18" s="249">
        <f t="shared" si="71"/>
        <v>165063264876.56384</v>
      </c>
      <c r="AF18" s="249">
        <f t="shared" si="71"/>
        <v>164980276809.75812</v>
      </c>
      <c r="AG18" s="249">
        <f t="shared" si="71"/>
        <v>164897288742.95239</v>
      </c>
      <c r="AH18" s="249">
        <f t="shared" si="71"/>
        <v>164814300676.14667</v>
      </c>
      <c r="AI18" s="249">
        <f t="shared" si="71"/>
        <v>164731312609.34094</v>
      </c>
      <c r="AJ18" s="249">
        <f t="shared" si="71"/>
        <v>164648324542.53522</v>
      </c>
      <c r="AK18" s="249">
        <f t="shared" si="71"/>
        <v>164565336475.72949</v>
      </c>
      <c r="AL18" s="249">
        <f t="shared" si="71"/>
        <v>164482348408.92377</v>
      </c>
      <c r="AM18" s="249">
        <f t="shared" si="71"/>
        <v>164399360342.11804</v>
      </c>
      <c r="AN18" s="249">
        <f t="shared" si="71"/>
        <v>164316372275.31232</v>
      </c>
      <c r="AO18" s="249">
        <f t="shared" si="71"/>
        <v>164233384208.50659</v>
      </c>
      <c r="AP18" s="249">
        <f t="shared" si="71"/>
        <v>164150396141.70087</v>
      </c>
      <c r="AQ18" s="249">
        <f t="shared" si="71"/>
        <v>164067408074.89514</v>
      </c>
      <c r="AR18" s="249">
        <f t="shared" si="71"/>
        <v>163984420008.08942</v>
      </c>
      <c r="AS18" s="395">
        <f t="shared" si="7"/>
        <v>163486491607.2554</v>
      </c>
      <c r="AV18" s="356">
        <v>1.4999999999999999E-2</v>
      </c>
      <c r="AW18" s="399">
        <v>1.4E-2</v>
      </c>
      <c r="AX18" s="399">
        <v>1.3000000000000001E-2</v>
      </c>
      <c r="AY18" s="243">
        <v>1.4999999999999999E-2</v>
      </c>
    </row>
    <row r="19" spans="1:51" x14ac:dyDescent="0.2">
      <c r="A19" s="179" t="s">
        <v>27</v>
      </c>
      <c r="B19" s="183" t="s">
        <v>369</v>
      </c>
      <c r="C19" s="183" t="s">
        <v>415</v>
      </c>
      <c r="D19" s="401">
        <f>VLOOKUP($A19,'Energy Use 2019'!$B$64:$L$106,11,0)*'Product Output &amp; Intensity'!$E$39/('Product Output &amp; Intensity'!E19*'Product Output &amp; Intensity'!$E$39+'Product Output &amp; Intensity'!E20*'Product Output &amp; Intensity'!$E$40)</f>
        <v>920752175629.47046</v>
      </c>
      <c r="E19" s="401">
        <f>VLOOKUP($A19,'Energy Use 2020'!$B$64:$L$106,11,0)*'Product Output &amp; Intensity'!$E$39/('Product Output &amp; Intensity'!F19*'Product Output &amp; Intensity'!$E$39+'Product Output &amp; Intensity'!F20*'Product Output &amp; Intensity'!$E$40)</f>
        <v>903036052353.55042</v>
      </c>
      <c r="F19" s="240">
        <f t="shared" ref="F19:I19" si="72">E19+($J19-$E19)/5</f>
        <v>900326944196.48975</v>
      </c>
      <c r="G19" s="249">
        <f t="shared" si="72"/>
        <v>897617836039.42908</v>
      </c>
      <c r="H19" s="249">
        <f t="shared" si="72"/>
        <v>894908727882.36841</v>
      </c>
      <c r="I19" s="249">
        <f t="shared" si="72"/>
        <v>892199619725.30774</v>
      </c>
      <c r="J19" s="395">
        <f t="shared" si="1"/>
        <v>889490511568.24719</v>
      </c>
      <c r="K19" s="249">
        <f t="shared" ref="K19:N19" si="73">J19+($O19-$J19)/5</f>
        <v>886999938135.85608</v>
      </c>
      <c r="L19" s="249">
        <f t="shared" si="73"/>
        <v>884509364703.46497</v>
      </c>
      <c r="M19" s="249">
        <f t="shared" si="73"/>
        <v>882018791271.07385</v>
      </c>
      <c r="N19" s="249">
        <f t="shared" si="73"/>
        <v>879528217838.68274</v>
      </c>
      <c r="O19" s="395">
        <f t="shared" si="3"/>
        <v>877037644406.29175</v>
      </c>
      <c r="P19" s="249">
        <f t="shared" ref="P19:S19" si="74">O19+($T19-$O19)/5</f>
        <v>874757346530.83533</v>
      </c>
      <c r="Q19" s="249">
        <f t="shared" si="74"/>
        <v>872477048655.37891</v>
      </c>
      <c r="R19" s="249">
        <f t="shared" si="74"/>
        <v>870196750779.92249</v>
      </c>
      <c r="S19" s="249">
        <f t="shared" si="74"/>
        <v>867916452904.46606</v>
      </c>
      <c r="T19" s="395">
        <f t="shared" si="5"/>
        <v>865636155029.00989</v>
      </c>
      <c r="U19" s="249">
        <f t="shared" ref="U19:AR19" si="75">T19+($AS19-$T19)/30</f>
        <v>865203336951.49536</v>
      </c>
      <c r="V19" s="249">
        <f t="shared" si="75"/>
        <v>864770518873.98083</v>
      </c>
      <c r="W19" s="249">
        <f t="shared" si="75"/>
        <v>864337700796.46631</v>
      </c>
      <c r="X19" s="249">
        <f t="shared" si="75"/>
        <v>863904882718.95178</v>
      </c>
      <c r="Y19" s="249">
        <f t="shared" si="75"/>
        <v>863472064641.43726</v>
      </c>
      <c r="Z19" s="249">
        <f t="shared" si="75"/>
        <v>863039246563.92273</v>
      </c>
      <c r="AA19" s="249">
        <f t="shared" si="75"/>
        <v>862606428486.4082</v>
      </c>
      <c r="AB19" s="249">
        <f t="shared" si="75"/>
        <v>862173610408.89368</v>
      </c>
      <c r="AC19" s="249">
        <f t="shared" si="75"/>
        <v>861740792331.37915</v>
      </c>
      <c r="AD19" s="249">
        <f t="shared" si="75"/>
        <v>861307974253.86462</v>
      </c>
      <c r="AE19" s="249">
        <f t="shared" si="75"/>
        <v>860875156176.3501</v>
      </c>
      <c r="AF19" s="249">
        <f t="shared" si="75"/>
        <v>860442338098.83557</v>
      </c>
      <c r="AG19" s="249">
        <f t="shared" si="75"/>
        <v>860009520021.32104</v>
      </c>
      <c r="AH19" s="249">
        <f t="shared" si="75"/>
        <v>859576701943.80652</v>
      </c>
      <c r="AI19" s="249">
        <f t="shared" si="75"/>
        <v>859143883866.29199</v>
      </c>
      <c r="AJ19" s="249">
        <f t="shared" si="75"/>
        <v>858711065788.77747</v>
      </c>
      <c r="AK19" s="249">
        <f t="shared" si="75"/>
        <v>858278247711.26294</v>
      </c>
      <c r="AL19" s="249">
        <f t="shared" si="75"/>
        <v>857845429633.74841</v>
      </c>
      <c r="AM19" s="249">
        <f t="shared" si="75"/>
        <v>857412611556.23389</v>
      </c>
      <c r="AN19" s="249">
        <f t="shared" si="75"/>
        <v>856979793478.71936</v>
      </c>
      <c r="AO19" s="249">
        <f t="shared" si="75"/>
        <v>856546975401.20483</v>
      </c>
      <c r="AP19" s="249">
        <f t="shared" si="75"/>
        <v>856114157323.69031</v>
      </c>
      <c r="AQ19" s="249">
        <f t="shared" si="75"/>
        <v>855681339246.17578</v>
      </c>
      <c r="AR19" s="249">
        <f t="shared" si="75"/>
        <v>855248521168.66125</v>
      </c>
      <c r="AS19" s="395">
        <f t="shared" si="7"/>
        <v>852651612703.57471</v>
      </c>
      <c r="AV19" s="356">
        <v>1.4999999999999999E-2</v>
      </c>
      <c r="AW19" s="399">
        <v>1.4E-2</v>
      </c>
      <c r="AX19" s="399">
        <v>1.3000000000000001E-2</v>
      </c>
      <c r="AY19" s="243">
        <v>1.4999999999999999E-2</v>
      </c>
    </row>
    <row r="20" spans="1:51" x14ac:dyDescent="0.2">
      <c r="A20" s="179" t="s">
        <v>27</v>
      </c>
      <c r="B20" s="183" t="s">
        <v>376</v>
      </c>
      <c r="C20" s="183" t="s">
        <v>415</v>
      </c>
      <c r="D20" s="401">
        <f>VLOOKUP($A20,'Energy Use 2019'!$B$64:$L$106,11,0)*'Product Output &amp; Intensity'!$E$40/('Product Output &amp; Intensity'!E19*'Product Output &amp; Intensity'!$E$39+'Product Output &amp; Intensity'!E20*'Product Output &amp; Intensity'!$E$40)</f>
        <v>118072659434.39607</v>
      </c>
      <c r="E20" s="401">
        <f>VLOOKUP($A20,'Energy Use 2020'!$B$64:$L$106,11,0)*'Product Output &amp; Intensity'!$E$40/('Product Output &amp; Intensity'!F19*'Product Output &amp; Intensity'!$E$39+'Product Output &amp; Intensity'!F20*'Product Output &amp; Intensity'!$E$40)</f>
        <v>115800832285.43993</v>
      </c>
      <c r="F20" s="240">
        <f t="shared" ref="F20:I20" si="76">E20+($J20-$E20)/5</f>
        <v>115383949289.21234</v>
      </c>
      <c r="G20" s="249">
        <f t="shared" si="76"/>
        <v>114967066292.98476</v>
      </c>
      <c r="H20" s="249">
        <f t="shared" si="76"/>
        <v>114550183296.75717</v>
      </c>
      <c r="I20" s="249">
        <f t="shared" si="76"/>
        <v>114133300300.52959</v>
      </c>
      <c r="J20" s="395">
        <f t="shared" si="1"/>
        <v>113716417304.302</v>
      </c>
      <c r="K20" s="249">
        <f t="shared" ref="K20:N20" si="77">J20+($O20-$J20)/5</f>
        <v>113375268052.3891</v>
      </c>
      <c r="L20" s="249">
        <f t="shared" si="77"/>
        <v>113034118800.4762</v>
      </c>
      <c r="M20" s="249">
        <f t="shared" si="77"/>
        <v>112692969548.56329</v>
      </c>
      <c r="N20" s="249">
        <f t="shared" si="77"/>
        <v>112351820296.65039</v>
      </c>
      <c r="O20" s="395">
        <f t="shared" si="3"/>
        <v>112010671044.73747</v>
      </c>
      <c r="P20" s="249">
        <f t="shared" ref="P20:S20" si="78">O20+($T20-$O20)/5</f>
        <v>111719443300.02115</v>
      </c>
      <c r="Q20" s="249">
        <f t="shared" si="78"/>
        <v>111428215555.30482</v>
      </c>
      <c r="R20" s="249">
        <f t="shared" si="78"/>
        <v>111136987810.5885</v>
      </c>
      <c r="S20" s="249">
        <f t="shared" si="78"/>
        <v>110845760065.87218</v>
      </c>
      <c r="T20" s="395">
        <f t="shared" si="5"/>
        <v>110554532321.15588</v>
      </c>
      <c r="U20" s="249">
        <f t="shared" ref="U20:AR20" si="79">T20+($AS20-$T20)/30</f>
        <v>110480829299.60844</v>
      </c>
      <c r="V20" s="249">
        <f t="shared" si="79"/>
        <v>110407126278.061</v>
      </c>
      <c r="W20" s="249">
        <f t="shared" si="79"/>
        <v>110333423256.51357</v>
      </c>
      <c r="X20" s="249">
        <f t="shared" si="79"/>
        <v>110259720234.96613</v>
      </c>
      <c r="Y20" s="249">
        <f t="shared" si="79"/>
        <v>110186017213.41869</v>
      </c>
      <c r="Z20" s="249">
        <f t="shared" si="79"/>
        <v>110112314191.87125</v>
      </c>
      <c r="AA20" s="249">
        <f t="shared" si="79"/>
        <v>110038611170.32381</v>
      </c>
      <c r="AB20" s="249">
        <f t="shared" si="79"/>
        <v>109964908148.77637</v>
      </c>
      <c r="AC20" s="249">
        <f t="shared" si="79"/>
        <v>109891205127.22893</v>
      </c>
      <c r="AD20" s="249">
        <f t="shared" si="79"/>
        <v>109817502105.68149</v>
      </c>
      <c r="AE20" s="249">
        <f t="shared" si="79"/>
        <v>109743799084.13405</v>
      </c>
      <c r="AF20" s="249">
        <f t="shared" si="79"/>
        <v>109670096062.58661</v>
      </c>
      <c r="AG20" s="249">
        <f t="shared" si="79"/>
        <v>109596393041.03917</v>
      </c>
      <c r="AH20" s="249">
        <f t="shared" si="79"/>
        <v>109522690019.49173</v>
      </c>
      <c r="AI20" s="249">
        <f t="shared" si="79"/>
        <v>109448986997.94429</v>
      </c>
      <c r="AJ20" s="249">
        <f t="shared" si="79"/>
        <v>109375283976.39685</v>
      </c>
      <c r="AK20" s="249">
        <f t="shared" si="79"/>
        <v>109301580954.84941</v>
      </c>
      <c r="AL20" s="249">
        <f t="shared" si="79"/>
        <v>109227877933.30197</v>
      </c>
      <c r="AM20" s="249">
        <f t="shared" si="79"/>
        <v>109154174911.75453</v>
      </c>
      <c r="AN20" s="249">
        <f t="shared" si="79"/>
        <v>109080471890.20709</v>
      </c>
      <c r="AO20" s="249">
        <f t="shared" si="79"/>
        <v>109006768868.65965</v>
      </c>
      <c r="AP20" s="249">
        <f t="shared" si="79"/>
        <v>108933065847.11221</v>
      </c>
      <c r="AQ20" s="249">
        <f t="shared" si="79"/>
        <v>108859362825.56477</v>
      </c>
      <c r="AR20" s="249">
        <f t="shared" si="79"/>
        <v>108785659804.01733</v>
      </c>
      <c r="AS20" s="395">
        <f t="shared" si="7"/>
        <v>108343441674.73276</v>
      </c>
      <c r="AV20" s="356">
        <v>1.8000000000000002E-2</v>
      </c>
      <c r="AW20" s="399">
        <v>1.4999999999999999E-2</v>
      </c>
      <c r="AX20" s="399">
        <v>1.3000000000000001E-2</v>
      </c>
      <c r="AY20" s="243">
        <v>0.02</v>
      </c>
    </row>
    <row r="21" spans="1:51" x14ac:dyDescent="0.2">
      <c r="A21" s="195" t="s">
        <v>31</v>
      </c>
      <c r="B21" s="196" t="s">
        <v>378</v>
      </c>
      <c r="C21" s="196" t="s">
        <v>417</v>
      </c>
      <c r="D21" s="404">
        <f>VLOOKUP($A21,'Energy Use 2019'!$B$64:$L$106,11,0)/'Product Output &amp; Intensity'!E21</f>
        <v>196818073399.50009</v>
      </c>
      <c r="E21" s="404">
        <f>VLOOKUP($A21,'Energy Use 2020'!$B$64:$L$106,11,0)/'Product Output &amp; Intensity'!F21</f>
        <v>217201428350.97275</v>
      </c>
      <c r="F21" s="252">
        <f t="shared" ref="F21:I21" si="80">E21+($J21-$E21)/5</f>
        <v>216419503208.90924</v>
      </c>
      <c r="G21" s="250">
        <f t="shared" si="80"/>
        <v>215637578066.84573</v>
      </c>
      <c r="H21" s="250">
        <f t="shared" si="80"/>
        <v>214855652924.78223</v>
      </c>
      <c r="I21" s="250">
        <f t="shared" si="80"/>
        <v>214073727782.71872</v>
      </c>
      <c r="J21" s="396">
        <f t="shared" si="1"/>
        <v>213291802640.65524</v>
      </c>
      <c r="K21" s="250">
        <f t="shared" ref="K21:N21" si="81">J21+($O21-$J21)/5</f>
        <v>212651927232.73328</v>
      </c>
      <c r="L21" s="250">
        <f t="shared" si="81"/>
        <v>212012051824.81131</v>
      </c>
      <c r="M21" s="250">
        <f t="shared" si="81"/>
        <v>211372176416.88934</v>
      </c>
      <c r="N21" s="250">
        <f t="shared" si="81"/>
        <v>210732301008.96738</v>
      </c>
      <c r="O21" s="396">
        <f t="shared" si="3"/>
        <v>210092425601.04541</v>
      </c>
      <c r="P21" s="250">
        <f t="shared" ref="P21:S21" si="82">O21+($T21-$O21)/5</f>
        <v>209546185294.4827</v>
      </c>
      <c r="Q21" s="250">
        <f t="shared" si="82"/>
        <v>208999944987.91998</v>
      </c>
      <c r="R21" s="250">
        <f t="shared" si="82"/>
        <v>208453704681.35727</v>
      </c>
      <c r="S21" s="250">
        <f t="shared" si="82"/>
        <v>207907464374.79456</v>
      </c>
      <c r="T21" s="396">
        <f t="shared" si="5"/>
        <v>207361224068.23181</v>
      </c>
      <c r="U21" s="250">
        <f t="shared" ref="U21:AR21" si="83">T21+($AS21-$T21)/30</f>
        <v>207222983252.18631</v>
      </c>
      <c r="V21" s="250">
        <f t="shared" si="83"/>
        <v>207084742436.14081</v>
      </c>
      <c r="W21" s="250">
        <f t="shared" si="83"/>
        <v>206946501620.09531</v>
      </c>
      <c r="X21" s="250">
        <f t="shared" si="83"/>
        <v>206808260804.0498</v>
      </c>
      <c r="Y21" s="250">
        <f t="shared" si="83"/>
        <v>206670019988.0043</v>
      </c>
      <c r="Z21" s="250">
        <f t="shared" si="83"/>
        <v>206531779171.9588</v>
      </c>
      <c r="AA21" s="250">
        <f t="shared" si="83"/>
        <v>206393538355.9133</v>
      </c>
      <c r="AB21" s="250">
        <f t="shared" si="83"/>
        <v>206255297539.8678</v>
      </c>
      <c r="AC21" s="250">
        <f t="shared" si="83"/>
        <v>206117056723.8223</v>
      </c>
      <c r="AD21" s="250">
        <f t="shared" si="83"/>
        <v>205978815907.77679</v>
      </c>
      <c r="AE21" s="250">
        <f t="shared" si="83"/>
        <v>205840575091.73129</v>
      </c>
      <c r="AF21" s="250">
        <f t="shared" si="83"/>
        <v>205702334275.68579</v>
      </c>
      <c r="AG21" s="250">
        <f t="shared" si="83"/>
        <v>205564093459.64029</v>
      </c>
      <c r="AH21" s="250">
        <f t="shared" si="83"/>
        <v>205425852643.59479</v>
      </c>
      <c r="AI21" s="250">
        <f t="shared" si="83"/>
        <v>205287611827.54929</v>
      </c>
      <c r="AJ21" s="250">
        <f t="shared" si="83"/>
        <v>205149371011.50378</v>
      </c>
      <c r="AK21" s="250">
        <f t="shared" si="83"/>
        <v>205011130195.45828</v>
      </c>
      <c r="AL21" s="250">
        <f t="shared" si="83"/>
        <v>204872889379.41278</v>
      </c>
      <c r="AM21" s="250">
        <f t="shared" si="83"/>
        <v>204734648563.36728</v>
      </c>
      <c r="AN21" s="250">
        <f t="shared" si="83"/>
        <v>204596407747.32178</v>
      </c>
      <c r="AO21" s="250">
        <f t="shared" si="83"/>
        <v>204458166931.27628</v>
      </c>
      <c r="AP21" s="250">
        <f t="shared" si="83"/>
        <v>204319926115.23077</v>
      </c>
      <c r="AQ21" s="250">
        <f t="shared" si="83"/>
        <v>204181685299.18527</v>
      </c>
      <c r="AR21" s="250">
        <f t="shared" si="83"/>
        <v>204043444483.13977</v>
      </c>
      <c r="AS21" s="396">
        <f t="shared" si="7"/>
        <v>203213999586.86716</v>
      </c>
      <c r="AV21" s="356">
        <v>1.8000000000000002E-2</v>
      </c>
      <c r="AW21" s="399">
        <v>1.4999999999999999E-2</v>
      </c>
      <c r="AX21" s="399">
        <v>1.3000000000000001E-2</v>
      </c>
      <c r="AY21" s="243">
        <v>0.02</v>
      </c>
    </row>
    <row r="22" spans="1:51" x14ac:dyDescent="0.2">
      <c r="A22" s="160" t="s">
        <v>351</v>
      </c>
      <c r="B22" s="160" t="s">
        <v>379</v>
      </c>
      <c r="C22" s="160" t="s">
        <v>418</v>
      </c>
      <c r="D22" s="403">
        <f>VLOOKUP($A22,'Energy Use 2019'!$B$64:$L$106,11,0)/VLOOKUP($A22,'Value Added'!$A$2:$L$44,9,0)</f>
        <v>162523447781.34164</v>
      </c>
      <c r="E22" s="403">
        <f>VLOOKUP($A22,'Energy Use 2020'!$B$64:$L$106,11,0)/VLOOKUP($A22,'Value Added'!$A$2:$L$44,10,0)</f>
        <v>150945752373.84314</v>
      </c>
      <c r="F22" s="253">
        <f t="shared" ref="F22:I22" si="84">E22+($J22-$E22)/5</f>
        <v>150191023611.97394</v>
      </c>
      <c r="G22" s="249">
        <f t="shared" si="84"/>
        <v>149436294850.10474</v>
      </c>
      <c r="H22" s="251">
        <f t="shared" si="84"/>
        <v>148681566088.23553</v>
      </c>
      <c r="I22" s="251">
        <f t="shared" si="84"/>
        <v>147926837326.36633</v>
      </c>
      <c r="J22" s="397">
        <f t="shared" si="1"/>
        <v>147172108564.49707</v>
      </c>
      <c r="K22" s="251">
        <f t="shared" ref="K22:N22" si="85">J22+($O22-$J22)/5</f>
        <v>146524551286.81329</v>
      </c>
      <c r="L22" s="249">
        <f t="shared" si="85"/>
        <v>145876994009.12952</v>
      </c>
      <c r="M22" s="251">
        <f t="shared" si="85"/>
        <v>145229436731.44574</v>
      </c>
      <c r="N22" s="251">
        <f t="shared" si="85"/>
        <v>144581879453.76196</v>
      </c>
      <c r="O22" s="397">
        <f t="shared" si="3"/>
        <v>143934322176.07813</v>
      </c>
      <c r="P22" s="251">
        <f t="shared" ref="P22:S22" si="86">O22+($T22-$O22)/5</f>
        <v>143358584887.37381</v>
      </c>
      <c r="Q22" s="251">
        <f t="shared" si="86"/>
        <v>142782847598.66949</v>
      </c>
      <c r="R22" s="251">
        <f t="shared" si="86"/>
        <v>142207110309.96518</v>
      </c>
      <c r="S22" s="251">
        <f t="shared" si="86"/>
        <v>141631373021.26086</v>
      </c>
      <c r="T22" s="397">
        <f t="shared" si="5"/>
        <v>141055635732.55655</v>
      </c>
      <c r="U22" s="251">
        <f t="shared" ref="U22:AR22" si="87">T22+($AS22-$T22)/30</f>
        <v>140914580096.82401</v>
      </c>
      <c r="V22" s="251">
        <f t="shared" si="87"/>
        <v>140773524461.09146</v>
      </c>
      <c r="W22" s="251">
        <f t="shared" si="87"/>
        <v>140632468825.35892</v>
      </c>
      <c r="X22" s="251">
        <f t="shared" si="87"/>
        <v>140491413189.62637</v>
      </c>
      <c r="Y22" s="251">
        <f t="shared" si="87"/>
        <v>140350357553.89383</v>
      </c>
      <c r="Z22" s="251">
        <f t="shared" si="87"/>
        <v>140209301918.16129</v>
      </c>
      <c r="AA22" s="251">
        <f t="shared" si="87"/>
        <v>140068246282.42874</v>
      </c>
      <c r="AB22" s="251">
        <f t="shared" si="87"/>
        <v>139927190646.6962</v>
      </c>
      <c r="AC22" s="251">
        <f t="shared" si="87"/>
        <v>139786135010.96365</v>
      </c>
      <c r="AD22" s="251">
        <f t="shared" si="87"/>
        <v>139645079375.23111</v>
      </c>
      <c r="AE22" s="251">
        <f t="shared" si="87"/>
        <v>139504023739.49857</v>
      </c>
      <c r="AF22" s="251">
        <f t="shared" si="87"/>
        <v>139362968103.76602</v>
      </c>
      <c r="AG22" s="251">
        <f t="shared" si="87"/>
        <v>139221912468.03348</v>
      </c>
      <c r="AH22" s="251">
        <f t="shared" si="87"/>
        <v>139080856832.30093</v>
      </c>
      <c r="AI22" s="251">
        <f t="shared" si="87"/>
        <v>138939801196.56839</v>
      </c>
      <c r="AJ22" s="251">
        <f t="shared" si="87"/>
        <v>138798745560.83585</v>
      </c>
      <c r="AK22" s="251">
        <f t="shared" si="87"/>
        <v>138657689925.1033</v>
      </c>
      <c r="AL22" s="251">
        <f t="shared" si="87"/>
        <v>138516634289.37076</v>
      </c>
      <c r="AM22" s="251">
        <f t="shared" si="87"/>
        <v>138375578653.63821</v>
      </c>
      <c r="AN22" s="251">
        <f t="shared" si="87"/>
        <v>138234523017.90567</v>
      </c>
      <c r="AO22" s="251">
        <f t="shared" si="87"/>
        <v>138093467382.17313</v>
      </c>
      <c r="AP22" s="249">
        <f t="shared" si="87"/>
        <v>137952411746.44058</v>
      </c>
      <c r="AQ22" s="249">
        <f t="shared" si="87"/>
        <v>137811356110.70804</v>
      </c>
      <c r="AR22" s="249">
        <f t="shared" si="87"/>
        <v>137670300474.97549</v>
      </c>
      <c r="AS22" s="395">
        <f t="shared" si="7"/>
        <v>136823966660.57985</v>
      </c>
      <c r="AV22" s="355">
        <v>2.5000000000000001E-2</v>
      </c>
      <c r="AW22" s="398">
        <v>2.1999999999999999E-2</v>
      </c>
      <c r="AX22" s="54">
        <v>0.02</v>
      </c>
      <c r="AY22" s="245">
        <v>0.03</v>
      </c>
    </row>
    <row r="23" spans="1:51" x14ac:dyDescent="0.2">
      <c r="A23" s="74" t="s">
        <v>7</v>
      </c>
      <c r="B23" s="161" t="s">
        <v>379</v>
      </c>
      <c r="C23" s="161" t="s">
        <v>418</v>
      </c>
      <c r="D23" s="401">
        <f>VLOOKUP($A23,'Energy Use 2019'!$B$64:$L$106,11,0)/VLOOKUP($A23,'Value Added'!$A$2:$L$44,9,0)</f>
        <v>593558312352.46082</v>
      </c>
      <c r="E23" s="401">
        <f>VLOOKUP($A23,'Energy Use 2020'!$B$64:$L$106,11,0)/VLOOKUP($A23,'Value Added'!$A$2:$L$44,10,0)</f>
        <v>521982474329.453</v>
      </c>
      <c r="F23" s="240">
        <f t="shared" ref="F23:I23" si="88">E23+($J23-$E23)/5</f>
        <v>519372561957.80573</v>
      </c>
      <c r="G23" s="249">
        <f t="shared" si="88"/>
        <v>516762649586.15845</v>
      </c>
      <c r="H23" s="249">
        <f t="shared" si="88"/>
        <v>514152737214.51117</v>
      </c>
      <c r="I23" s="249">
        <f t="shared" si="88"/>
        <v>511542824842.86389</v>
      </c>
      <c r="J23" s="395">
        <f t="shared" si="1"/>
        <v>508932912471.21667</v>
      </c>
      <c r="K23" s="249">
        <f t="shared" ref="K23:N23" si="89">J23+($O23-$J23)/5</f>
        <v>506693607656.34332</v>
      </c>
      <c r="L23" s="249">
        <f t="shared" si="89"/>
        <v>504454302841.46997</v>
      </c>
      <c r="M23" s="249">
        <f t="shared" si="89"/>
        <v>502214998026.59662</v>
      </c>
      <c r="N23" s="249">
        <f t="shared" si="89"/>
        <v>499975693211.72327</v>
      </c>
      <c r="O23" s="395">
        <f t="shared" si="3"/>
        <v>497736388396.84991</v>
      </c>
      <c r="P23" s="249">
        <f t="shared" ref="P23:S23" si="90">O23+($T23-$O23)/5</f>
        <v>495745442843.26251</v>
      </c>
      <c r="Q23" s="249">
        <f t="shared" si="90"/>
        <v>493754497289.67511</v>
      </c>
      <c r="R23" s="249">
        <f t="shared" si="90"/>
        <v>491763551736.08771</v>
      </c>
      <c r="S23" s="249">
        <f t="shared" si="90"/>
        <v>489772606182.50031</v>
      </c>
      <c r="T23" s="395">
        <f t="shared" si="5"/>
        <v>487781660628.9129</v>
      </c>
      <c r="U23" s="249">
        <f t="shared" ref="U23:AR23" si="91">T23+($AS23-$T23)/30</f>
        <v>487293878968.284</v>
      </c>
      <c r="V23" s="249">
        <f t="shared" si="91"/>
        <v>486806097307.65509</v>
      </c>
      <c r="W23" s="249">
        <f t="shared" si="91"/>
        <v>486318315647.02618</v>
      </c>
      <c r="X23" s="249">
        <f t="shared" si="91"/>
        <v>485830533986.39728</v>
      </c>
      <c r="Y23" s="249">
        <f t="shared" si="91"/>
        <v>485342752325.76837</v>
      </c>
      <c r="Z23" s="249">
        <f t="shared" si="91"/>
        <v>484854970665.13947</v>
      </c>
      <c r="AA23" s="249">
        <f t="shared" si="91"/>
        <v>484367189004.51056</v>
      </c>
      <c r="AB23" s="249">
        <f t="shared" si="91"/>
        <v>483879407343.88165</v>
      </c>
      <c r="AC23" s="249">
        <f t="shared" si="91"/>
        <v>483391625683.25275</v>
      </c>
      <c r="AD23" s="249">
        <f t="shared" si="91"/>
        <v>482903844022.62384</v>
      </c>
      <c r="AE23" s="249">
        <f t="shared" si="91"/>
        <v>482416062361.99493</v>
      </c>
      <c r="AF23" s="249">
        <f t="shared" si="91"/>
        <v>481928280701.36603</v>
      </c>
      <c r="AG23" s="249">
        <f t="shared" si="91"/>
        <v>481440499040.73712</v>
      </c>
      <c r="AH23" s="249">
        <f t="shared" si="91"/>
        <v>480952717380.10822</v>
      </c>
      <c r="AI23" s="249">
        <f t="shared" si="91"/>
        <v>480464935719.47931</v>
      </c>
      <c r="AJ23" s="249">
        <f t="shared" si="91"/>
        <v>479977154058.8504</v>
      </c>
      <c r="AK23" s="249">
        <f t="shared" si="91"/>
        <v>479489372398.2215</v>
      </c>
      <c r="AL23" s="249">
        <f t="shared" si="91"/>
        <v>479001590737.59259</v>
      </c>
      <c r="AM23" s="249">
        <f t="shared" si="91"/>
        <v>478513809076.96368</v>
      </c>
      <c r="AN23" s="249">
        <f t="shared" si="91"/>
        <v>478026027416.33478</v>
      </c>
      <c r="AO23" s="249">
        <f t="shared" si="91"/>
        <v>477538245755.70587</v>
      </c>
      <c r="AP23" s="249">
        <f t="shared" si="91"/>
        <v>477050464095.07697</v>
      </c>
      <c r="AQ23" s="249">
        <f t="shared" si="91"/>
        <v>476562682434.44806</v>
      </c>
      <c r="AR23" s="249">
        <f t="shared" si="91"/>
        <v>476074900773.81915</v>
      </c>
      <c r="AS23" s="395">
        <f t="shared" si="7"/>
        <v>473148210810.04553</v>
      </c>
      <c r="AV23" s="356">
        <v>2.5000000000000001E-2</v>
      </c>
      <c r="AW23" s="399">
        <v>2.1999999999999999E-2</v>
      </c>
      <c r="AX23" s="56">
        <v>0.02</v>
      </c>
      <c r="AY23" s="243">
        <v>0.03</v>
      </c>
    </row>
    <row r="24" spans="1:51" x14ac:dyDescent="0.2">
      <c r="A24" s="74" t="s">
        <v>8</v>
      </c>
      <c r="B24" s="161" t="s">
        <v>379</v>
      </c>
      <c r="C24" s="161" t="s">
        <v>418</v>
      </c>
      <c r="D24" s="401">
        <f>VLOOKUP($A24,'Energy Use 2019'!$B$64:$L$106,11,0)/VLOOKUP($A24,'Value Added'!$A$2:$L$44,9,0)</f>
        <v>66810461700814.742</v>
      </c>
      <c r="E24" s="401">
        <f>VLOOKUP($A24,'Energy Use 2020'!$B$64:$L$106,11,0)/VLOOKUP($A24,'Value Added'!$A$2:$L$44,10,0)</f>
        <v>53795888179892.344</v>
      </c>
      <c r="F24" s="240">
        <f t="shared" ref="F24:I24" si="92">E24+($J24-$E24)/5</f>
        <v>53526908738992.883</v>
      </c>
      <c r="G24" s="249">
        <f t="shared" si="92"/>
        <v>53257929298093.422</v>
      </c>
      <c r="H24" s="249">
        <f t="shared" si="92"/>
        <v>52988949857193.961</v>
      </c>
      <c r="I24" s="249">
        <f t="shared" si="92"/>
        <v>52719970416294.5</v>
      </c>
      <c r="J24" s="395">
        <f t="shared" si="1"/>
        <v>52450990975395.031</v>
      </c>
      <c r="K24" s="249">
        <f t="shared" ref="K24:N24" si="93">J24+($O24-$J24)/5</f>
        <v>52220206615103.289</v>
      </c>
      <c r="L24" s="249">
        <f t="shared" si="93"/>
        <v>51989422254811.547</v>
      </c>
      <c r="M24" s="249">
        <f t="shared" si="93"/>
        <v>51758637894519.805</v>
      </c>
      <c r="N24" s="249">
        <f t="shared" si="93"/>
        <v>51527853534228.063</v>
      </c>
      <c r="O24" s="395">
        <f t="shared" si="3"/>
        <v>51297069173936.336</v>
      </c>
      <c r="P24" s="249">
        <f t="shared" ref="P24:S24" si="94">O24+($T24-$O24)/5</f>
        <v>51091880897240.594</v>
      </c>
      <c r="Q24" s="249">
        <f t="shared" si="94"/>
        <v>50886692620544.852</v>
      </c>
      <c r="R24" s="249">
        <f t="shared" si="94"/>
        <v>50681504343849.109</v>
      </c>
      <c r="S24" s="249">
        <f t="shared" si="94"/>
        <v>50476316067153.367</v>
      </c>
      <c r="T24" s="395">
        <f t="shared" si="5"/>
        <v>50271127790457.609</v>
      </c>
      <c r="U24" s="249">
        <f t="shared" ref="U24:AR24" si="95">T24+($AS24-$T24)/30</f>
        <v>50220856662667.148</v>
      </c>
      <c r="V24" s="249">
        <f t="shared" si="95"/>
        <v>50170585534876.688</v>
      </c>
      <c r="W24" s="249">
        <f t="shared" si="95"/>
        <v>50120314407086.227</v>
      </c>
      <c r="X24" s="249">
        <f t="shared" si="95"/>
        <v>50070043279295.766</v>
      </c>
      <c r="Y24" s="249">
        <f t="shared" si="95"/>
        <v>50019772151505.305</v>
      </c>
      <c r="Z24" s="249">
        <f t="shared" si="95"/>
        <v>49969501023714.844</v>
      </c>
      <c r="AA24" s="249">
        <f t="shared" si="95"/>
        <v>49919229895924.383</v>
      </c>
      <c r="AB24" s="249">
        <f t="shared" si="95"/>
        <v>49868958768133.922</v>
      </c>
      <c r="AC24" s="249">
        <f t="shared" si="95"/>
        <v>49818687640343.461</v>
      </c>
      <c r="AD24" s="249">
        <f t="shared" si="95"/>
        <v>49768416512553</v>
      </c>
      <c r="AE24" s="249">
        <f t="shared" si="95"/>
        <v>49718145384762.539</v>
      </c>
      <c r="AF24" s="249">
        <f t="shared" si="95"/>
        <v>49667874256972.078</v>
      </c>
      <c r="AG24" s="249">
        <f t="shared" si="95"/>
        <v>49617603129181.617</v>
      </c>
      <c r="AH24" s="249">
        <f t="shared" si="95"/>
        <v>49567332001391.156</v>
      </c>
      <c r="AI24" s="249">
        <f t="shared" si="95"/>
        <v>49517060873600.695</v>
      </c>
      <c r="AJ24" s="249">
        <f t="shared" si="95"/>
        <v>49466789745810.234</v>
      </c>
      <c r="AK24" s="249">
        <f t="shared" si="95"/>
        <v>49416518618019.773</v>
      </c>
      <c r="AL24" s="249">
        <f t="shared" si="95"/>
        <v>49366247490229.313</v>
      </c>
      <c r="AM24" s="249">
        <f t="shared" si="95"/>
        <v>49315976362438.852</v>
      </c>
      <c r="AN24" s="249">
        <f t="shared" si="95"/>
        <v>49265705234648.391</v>
      </c>
      <c r="AO24" s="249">
        <f t="shared" si="95"/>
        <v>49215434106857.93</v>
      </c>
      <c r="AP24" s="249">
        <f t="shared" si="95"/>
        <v>49165162979067.469</v>
      </c>
      <c r="AQ24" s="249">
        <f t="shared" si="95"/>
        <v>49114891851277.008</v>
      </c>
      <c r="AR24" s="249">
        <f t="shared" si="95"/>
        <v>49064620723486.547</v>
      </c>
      <c r="AS24" s="395">
        <f t="shared" si="7"/>
        <v>48762993956743.883</v>
      </c>
      <c r="AV24" s="356">
        <v>2.5000000000000001E-2</v>
      </c>
      <c r="AW24" s="399">
        <v>2.1999999999999999E-2</v>
      </c>
      <c r="AX24" s="56">
        <v>0.02</v>
      </c>
      <c r="AY24" s="243">
        <v>0.03</v>
      </c>
    </row>
    <row r="25" spans="1:51" x14ac:dyDescent="0.2">
      <c r="A25" s="74" t="s">
        <v>9</v>
      </c>
      <c r="B25" s="161" t="s">
        <v>379</v>
      </c>
      <c r="C25" s="161" t="s">
        <v>418</v>
      </c>
      <c r="D25" s="401">
        <f>VLOOKUP($A25,'Energy Use 2019'!$B$64:$L$106,11,0)/VLOOKUP($A25,'Value Added'!$A$2:$L$44,9,0)</f>
        <v>502988483336.5871</v>
      </c>
      <c r="E25" s="401">
        <f>VLOOKUP($A25,'Energy Use 2020'!$B$64:$L$106,11,0)/VLOOKUP($A25,'Value Added'!$A$2:$L$44,10,0)</f>
        <v>468450401521.47906</v>
      </c>
      <c r="F25" s="240">
        <f t="shared" ref="F25:I25" si="96">E25+($J25-$E25)/5</f>
        <v>466108149513.87164</v>
      </c>
      <c r="G25" s="249">
        <f t="shared" si="96"/>
        <v>463765897506.26422</v>
      </c>
      <c r="H25" s="249">
        <f t="shared" si="96"/>
        <v>461423645498.6568</v>
      </c>
      <c r="I25" s="249">
        <f t="shared" si="96"/>
        <v>459081393491.04938</v>
      </c>
      <c r="J25" s="395">
        <f t="shared" si="1"/>
        <v>456739141483.44208</v>
      </c>
      <c r="K25" s="249">
        <f t="shared" ref="K25:N25" si="97">J25+($O25-$J25)/5</f>
        <v>454729489260.91492</v>
      </c>
      <c r="L25" s="249">
        <f t="shared" si="97"/>
        <v>452719837038.38776</v>
      </c>
      <c r="M25" s="249">
        <f t="shared" si="97"/>
        <v>450710184815.8606</v>
      </c>
      <c r="N25" s="249">
        <f t="shared" si="97"/>
        <v>448700532593.33344</v>
      </c>
      <c r="O25" s="395">
        <f t="shared" si="3"/>
        <v>446690880370.80634</v>
      </c>
      <c r="P25" s="249">
        <f t="shared" ref="P25:S25" si="98">O25+($T25-$O25)/5</f>
        <v>444904116849.32312</v>
      </c>
      <c r="Q25" s="249">
        <f t="shared" si="98"/>
        <v>443117353327.8399</v>
      </c>
      <c r="R25" s="249">
        <f t="shared" si="98"/>
        <v>441330589806.35669</v>
      </c>
      <c r="S25" s="249">
        <f t="shared" si="98"/>
        <v>439543826284.87347</v>
      </c>
      <c r="T25" s="395">
        <f t="shared" si="5"/>
        <v>437757062763.3902</v>
      </c>
      <c r="U25" s="249">
        <f t="shared" ref="U25:AR25" si="99">T25+($AS25-$T25)/30</f>
        <v>437319305700.62683</v>
      </c>
      <c r="V25" s="249">
        <f t="shared" si="99"/>
        <v>436881548637.86346</v>
      </c>
      <c r="W25" s="249">
        <f t="shared" si="99"/>
        <v>436443791575.1001</v>
      </c>
      <c r="X25" s="249">
        <f t="shared" si="99"/>
        <v>436006034512.33673</v>
      </c>
      <c r="Y25" s="249">
        <f t="shared" si="99"/>
        <v>435568277449.57336</v>
      </c>
      <c r="Z25" s="249">
        <f t="shared" si="99"/>
        <v>435130520386.81</v>
      </c>
      <c r="AA25" s="249">
        <f t="shared" si="99"/>
        <v>434692763324.04663</v>
      </c>
      <c r="AB25" s="249">
        <f t="shared" si="99"/>
        <v>434255006261.28326</v>
      </c>
      <c r="AC25" s="249">
        <f t="shared" si="99"/>
        <v>433817249198.5199</v>
      </c>
      <c r="AD25" s="249">
        <f t="shared" si="99"/>
        <v>433379492135.75653</v>
      </c>
      <c r="AE25" s="249">
        <f t="shared" si="99"/>
        <v>432941735072.99316</v>
      </c>
      <c r="AF25" s="249">
        <f t="shared" si="99"/>
        <v>432503978010.2298</v>
      </c>
      <c r="AG25" s="249">
        <f t="shared" si="99"/>
        <v>432066220947.46643</v>
      </c>
      <c r="AH25" s="249">
        <f t="shared" si="99"/>
        <v>431628463884.70306</v>
      </c>
      <c r="AI25" s="249">
        <f t="shared" si="99"/>
        <v>431190706821.9397</v>
      </c>
      <c r="AJ25" s="249">
        <f t="shared" si="99"/>
        <v>430752949759.17633</v>
      </c>
      <c r="AK25" s="249">
        <f t="shared" si="99"/>
        <v>430315192696.41296</v>
      </c>
      <c r="AL25" s="249">
        <f t="shared" si="99"/>
        <v>429877435633.6496</v>
      </c>
      <c r="AM25" s="249">
        <f t="shared" si="99"/>
        <v>429439678570.88623</v>
      </c>
      <c r="AN25" s="249">
        <f t="shared" si="99"/>
        <v>429001921508.12286</v>
      </c>
      <c r="AO25" s="249">
        <f t="shared" si="99"/>
        <v>428564164445.3595</v>
      </c>
      <c r="AP25" s="249">
        <f t="shared" si="99"/>
        <v>428126407382.59613</v>
      </c>
      <c r="AQ25" s="249">
        <f t="shared" si="99"/>
        <v>427688650319.83276</v>
      </c>
      <c r="AR25" s="249">
        <f t="shared" si="99"/>
        <v>427250893257.0694</v>
      </c>
      <c r="AS25" s="395">
        <f t="shared" si="7"/>
        <v>424624350880.48846</v>
      </c>
      <c r="AV25" s="356">
        <v>2.5000000000000001E-2</v>
      </c>
      <c r="AW25" s="399">
        <v>2.1999999999999999E-2</v>
      </c>
      <c r="AX25" s="56">
        <v>0.02</v>
      </c>
      <c r="AY25" s="243">
        <v>0.03</v>
      </c>
    </row>
    <row r="26" spans="1:51" x14ac:dyDescent="0.2">
      <c r="A26" s="74" t="s">
        <v>10</v>
      </c>
      <c r="B26" s="161" t="s">
        <v>379</v>
      </c>
      <c r="C26" s="161" t="s">
        <v>418</v>
      </c>
      <c r="D26" s="401">
        <f>VLOOKUP($A26,'Energy Use 2019'!$B$64:$L$106,11,0)/VLOOKUP($A26,'Value Added'!$A$2:$L$44,9,0)</f>
        <v>569300690835.34924</v>
      </c>
      <c r="E26" s="401">
        <f>VLOOKUP($A26,'Energy Use 2020'!$B$64:$L$106,11,0)/VLOOKUP($A26,'Value Added'!$A$2:$L$44,10,0)</f>
        <v>601242885019.61914</v>
      </c>
      <c r="F26" s="240">
        <f t="shared" ref="F26:I26" si="100">E26+($J26-$E26)/5</f>
        <v>598236670594.521</v>
      </c>
      <c r="G26" s="249">
        <f t="shared" si="100"/>
        <v>595230456169.42285</v>
      </c>
      <c r="H26" s="249">
        <f t="shared" si="100"/>
        <v>592224241744.32471</v>
      </c>
      <c r="I26" s="249">
        <f t="shared" si="100"/>
        <v>589218027319.22656</v>
      </c>
      <c r="J26" s="395">
        <f t="shared" si="1"/>
        <v>586211812894.12866</v>
      </c>
      <c r="K26" s="249">
        <f t="shared" ref="K26:N26" si="101">J26+($O26-$J26)/5</f>
        <v>583632480917.39453</v>
      </c>
      <c r="L26" s="249">
        <f t="shared" si="101"/>
        <v>581053148940.6604</v>
      </c>
      <c r="M26" s="249">
        <f t="shared" si="101"/>
        <v>578473816963.92627</v>
      </c>
      <c r="N26" s="249">
        <f t="shared" si="101"/>
        <v>575894484987.19214</v>
      </c>
      <c r="O26" s="395">
        <f t="shared" si="3"/>
        <v>573315153010.45776</v>
      </c>
      <c r="P26" s="249">
        <f t="shared" ref="P26:S26" si="102">O26+($T26-$O26)/5</f>
        <v>571021892398.41589</v>
      </c>
      <c r="Q26" s="249">
        <f t="shared" si="102"/>
        <v>568728631786.37402</v>
      </c>
      <c r="R26" s="249">
        <f t="shared" si="102"/>
        <v>566435371174.33215</v>
      </c>
      <c r="S26" s="249">
        <f t="shared" si="102"/>
        <v>564142110562.29028</v>
      </c>
      <c r="T26" s="395">
        <f t="shared" si="5"/>
        <v>561848849950.24866</v>
      </c>
      <c r="U26" s="249">
        <f t="shared" ref="U26:AR26" si="103">T26+($AS26-$T26)/30</f>
        <v>561287001100.29846</v>
      </c>
      <c r="V26" s="249">
        <f t="shared" si="103"/>
        <v>560725152250.34827</v>
      </c>
      <c r="W26" s="249">
        <f t="shared" si="103"/>
        <v>560163303400.39807</v>
      </c>
      <c r="X26" s="249">
        <f t="shared" si="103"/>
        <v>559601454550.44788</v>
      </c>
      <c r="Y26" s="249">
        <f t="shared" si="103"/>
        <v>559039605700.49768</v>
      </c>
      <c r="Z26" s="249">
        <f t="shared" si="103"/>
        <v>558477756850.54749</v>
      </c>
      <c r="AA26" s="249">
        <f t="shared" si="103"/>
        <v>557915908000.59729</v>
      </c>
      <c r="AB26" s="249">
        <f t="shared" si="103"/>
        <v>557354059150.64709</v>
      </c>
      <c r="AC26" s="249">
        <f t="shared" si="103"/>
        <v>556792210300.6969</v>
      </c>
      <c r="AD26" s="249">
        <f t="shared" si="103"/>
        <v>556230361450.7467</v>
      </c>
      <c r="AE26" s="249">
        <f t="shared" si="103"/>
        <v>555668512600.79651</v>
      </c>
      <c r="AF26" s="249">
        <f t="shared" si="103"/>
        <v>555106663750.84631</v>
      </c>
      <c r="AG26" s="249">
        <f t="shared" si="103"/>
        <v>554544814900.89612</v>
      </c>
      <c r="AH26" s="249">
        <f t="shared" si="103"/>
        <v>553982966050.94592</v>
      </c>
      <c r="AI26" s="249">
        <f t="shared" si="103"/>
        <v>553421117200.99573</v>
      </c>
      <c r="AJ26" s="249">
        <f t="shared" si="103"/>
        <v>552859268351.04553</v>
      </c>
      <c r="AK26" s="249">
        <f t="shared" si="103"/>
        <v>552297419501.09534</v>
      </c>
      <c r="AL26" s="249">
        <f t="shared" si="103"/>
        <v>551735570651.14514</v>
      </c>
      <c r="AM26" s="249">
        <f t="shared" si="103"/>
        <v>551173721801.19495</v>
      </c>
      <c r="AN26" s="249">
        <f t="shared" si="103"/>
        <v>550611872951.24475</v>
      </c>
      <c r="AO26" s="249">
        <f t="shared" si="103"/>
        <v>550050024101.29456</v>
      </c>
      <c r="AP26" s="249">
        <f t="shared" si="103"/>
        <v>549488175251.3443</v>
      </c>
      <c r="AQ26" s="249">
        <f t="shared" si="103"/>
        <v>548926326401.39404</v>
      </c>
      <c r="AR26" s="249">
        <f t="shared" si="103"/>
        <v>548364477551.44379</v>
      </c>
      <c r="AS26" s="395">
        <f t="shared" si="7"/>
        <v>544993384451.74121</v>
      </c>
      <c r="AV26" s="356">
        <v>2.5000000000000001E-2</v>
      </c>
      <c r="AW26" s="399">
        <v>2.1999999999999999E-2</v>
      </c>
      <c r="AX26" s="56">
        <v>0.02</v>
      </c>
      <c r="AY26" s="243">
        <v>0.03</v>
      </c>
    </row>
    <row r="27" spans="1:51" x14ac:dyDescent="0.2">
      <c r="A27" s="74" t="s">
        <v>11</v>
      </c>
      <c r="B27" s="161" t="s">
        <v>379</v>
      </c>
      <c r="C27" s="161" t="s">
        <v>418</v>
      </c>
      <c r="D27" s="401">
        <f>VLOOKUP($A27,'Energy Use 2019'!$B$64:$L$106,11,0)/VLOOKUP($A27,'Value Added'!$A$2:$L$44,9,0)</f>
        <v>325171886134.03094</v>
      </c>
      <c r="E27" s="401">
        <f>VLOOKUP($A27,'Energy Use 2020'!$B$64:$L$106,11,0)/VLOOKUP($A27,'Value Added'!$A$2:$L$44,10,0)</f>
        <v>313094170703.23022</v>
      </c>
      <c r="F27" s="240">
        <f t="shared" ref="F27:I27" si="104">E27+($J27-$E27)/5</f>
        <v>311528699849.71405</v>
      </c>
      <c r="G27" s="249">
        <f t="shared" si="104"/>
        <v>309963228996.19788</v>
      </c>
      <c r="H27" s="249">
        <f t="shared" si="104"/>
        <v>308397758142.6817</v>
      </c>
      <c r="I27" s="249">
        <f t="shared" si="104"/>
        <v>306832287289.16553</v>
      </c>
      <c r="J27" s="395">
        <f t="shared" si="1"/>
        <v>305266816435.64948</v>
      </c>
      <c r="K27" s="249">
        <f t="shared" ref="K27:N27" si="105">J27+($O27-$J27)/5</f>
        <v>303923642443.33264</v>
      </c>
      <c r="L27" s="249">
        <f t="shared" si="105"/>
        <v>302580468451.01581</v>
      </c>
      <c r="M27" s="249">
        <f t="shared" si="105"/>
        <v>301237294458.69897</v>
      </c>
      <c r="N27" s="249">
        <f t="shared" si="105"/>
        <v>299894120466.38214</v>
      </c>
      <c r="O27" s="395">
        <f t="shared" si="3"/>
        <v>298550946474.06519</v>
      </c>
      <c r="P27" s="249">
        <f t="shared" ref="P27:S27" si="106">O27+($T27-$O27)/5</f>
        <v>297356742688.16895</v>
      </c>
      <c r="Q27" s="249">
        <f t="shared" si="106"/>
        <v>296162538902.27271</v>
      </c>
      <c r="R27" s="249">
        <f t="shared" si="106"/>
        <v>294968335116.37646</v>
      </c>
      <c r="S27" s="249">
        <f t="shared" si="106"/>
        <v>293774131330.48022</v>
      </c>
      <c r="T27" s="395">
        <f t="shared" si="5"/>
        <v>292579927544.58386</v>
      </c>
      <c r="U27" s="249">
        <f t="shared" ref="U27:AR27" si="107">T27+($AS27-$T27)/30</f>
        <v>292287347617.03931</v>
      </c>
      <c r="V27" s="249">
        <f t="shared" si="107"/>
        <v>291994767689.49475</v>
      </c>
      <c r="W27" s="249">
        <f t="shared" si="107"/>
        <v>291702187761.9502</v>
      </c>
      <c r="X27" s="249">
        <f t="shared" si="107"/>
        <v>291409607834.40564</v>
      </c>
      <c r="Y27" s="249">
        <f t="shared" si="107"/>
        <v>291117027906.86108</v>
      </c>
      <c r="Z27" s="249">
        <f t="shared" si="107"/>
        <v>290824447979.31653</v>
      </c>
      <c r="AA27" s="249">
        <f t="shared" si="107"/>
        <v>290531868051.77197</v>
      </c>
      <c r="AB27" s="249">
        <f t="shared" si="107"/>
        <v>290239288124.22742</v>
      </c>
      <c r="AC27" s="249">
        <f t="shared" si="107"/>
        <v>289946708196.68286</v>
      </c>
      <c r="AD27" s="249">
        <f t="shared" si="107"/>
        <v>289654128269.13831</v>
      </c>
      <c r="AE27" s="249">
        <f t="shared" si="107"/>
        <v>289361548341.59375</v>
      </c>
      <c r="AF27" s="249">
        <f t="shared" si="107"/>
        <v>289068968414.04919</v>
      </c>
      <c r="AG27" s="249">
        <f t="shared" si="107"/>
        <v>288776388486.50464</v>
      </c>
      <c r="AH27" s="249">
        <f t="shared" si="107"/>
        <v>288483808558.96008</v>
      </c>
      <c r="AI27" s="249">
        <f t="shared" si="107"/>
        <v>288191228631.41553</v>
      </c>
      <c r="AJ27" s="249">
        <f t="shared" si="107"/>
        <v>287898648703.87097</v>
      </c>
      <c r="AK27" s="249">
        <f t="shared" si="107"/>
        <v>287606068776.32642</v>
      </c>
      <c r="AL27" s="249">
        <f t="shared" si="107"/>
        <v>287313488848.78186</v>
      </c>
      <c r="AM27" s="249">
        <f t="shared" si="107"/>
        <v>287020908921.2373</v>
      </c>
      <c r="AN27" s="249">
        <f t="shared" si="107"/>
        <v>286728328993.69275</v>
      </c>
      <c r="AO27" s="249">
        <f t="shared" si="107"/>
        <v>286435749066.14819</v>
      </c>
      <c r="AP27" s="249">
        <f t="shared" si="107"/>
        <v>286143169138.60364</v>
      </c>
      <c r="AQ27" s="249">
        <f t="shared" si="107"/>
        <v>285850589211.05908</v>
      </c>
      <c r="AR27" s="249">
        <f t="shared" si="107"/>
        <v>285558009283.51453</v>
      </c>
      <c r="AS27" s="395">
        <f t="shared" si="7"/>
        <v>283802529718.24634</v>
      </c>
      <c r="AV27" s="356">
        <v>2.5000000000000001E-2</v>
      </c>
      <c r="AW27" s="399">
        <v>2.1999999999999999E-2</v>
      </c>
      <c r="AX27" s="56">
        <v>0.02</v>
      </c>
      <c r="AY27" s="243">
        <v>0.03</v>
      </c>
    </row>
    <row r="28" spans="1:51" x14ac:dyDescent="0.2">
      <c r="A28" s="74" t="s">
        <v>12</v>
      </c>
      <c r="B28" s="161" t="s">
        <v>379</v>
      </c>
      <c r="C28" s="161" t="s">
        <v>418</v>
      </c>
      <c r="D28" s="401">
        <f>VLOOKUP($A28,'Energy Use 2019'!$B$64:$L$106,11,0)/VLOOKUP($A28,'Value Added'!$A$2:$L$44,9,0)</f>
        <v>25523087635.672108</v>
      </c>
      <c r="E28" s="401">
        <f>VLOOKUP($A28,'Energy Use 2020'!$B$64:$L$106,11,0)/VLOOKUP($A28,'Value Added'!$A$2:$L$44,10,0)</f>
        <v>23511540545.223179</v>
      </c>
      <c r="F28" s="240">
        <f t="shared" ref="F28:I28" si="108">E28+($J28-$E28)/5</f>
        <v>23393982842.497063</v>
      </c>
      <c r="G28" s="249">
        <f t="shared" si="108"/>
        <v>23276425139.770947</v>
      </c>
      <c r="H28" s="249">
        <f t="shared" si="108"/>
        <v>23158867437.04483</v>
      </c>
      <c r="I28" s="249">
        <f t="shared" si="108"/>
        <v>23041309734.318714</v>
      </c>
      <c r="J28" s="395">
        <f t="shared" si="1"/>
        <v>22923752031.592598</v>
      </c>
      <c r="K28" s="249">
        <f t="shared" ref="K28:N28" si="109">J28+($O28-$J28)/5</f>
        <v>22822887522.653591</v>
      </c>
      <c r="L28" s="249">
        <f t="shared" si="109"/>
        <v>22722023013.714584</v>
      </c>
      <c r="M28" s="249">
        <f t="shared" si="109"/>
        <v>22621158504.775578</v>
      </c>
      <c r="N28" s="249">
        <f t="shared" si="109"/>
        <v>22520293995.836571</v>
      </c>
      <c r="O28" s="395">
        <f t="shared" si="3"/>
        <v>22419429486.89756</v>
      </c>
      <c r="P28" s="249">
        <f t="shared" ref="P28:S28" si="110">O28+($T28-$O28)/5</f>
        <v>22329751768.94997</v>
      </c>
      <c r="Q28" s="249">
        <f t="shared" si="110"/>
        <v>22240074051.00238</v>
      </c>
      <c r="R28" s="249">
        <f t="shared" si="110"/>
        <v>22150396333.05479</v>
      </c>
      <c r="S28" s="249">
        <f t="shared" si="110"/>
        <v>22060718615.107201</v>
      </c>
      <c r="T28" s="395">
        <f t="shared" si="5"/>
        <v>21971040897.159607</v>
      </c>
      <c r="U28" s="249">
        <f t="shared" ref="U28:AR28" si="111">T28+($AS28-$T28)/30</f>
        <v>21949069856.262447</v>
      </c>
      <c r="V28" s="249">
        <f t="shared" si="111"/>
        <v>21927098815.365288</v>
      </c>
      <c r="W28" s="249">
        <f t="shared" si="111"/>
        <v>21905127774.468128</v>
      </c>
      <c r="X28" s="249">
        <f t="shared" si="111"/>
        <v>21883156733.570969</v>
      </c>
      <c r="Y28" s="249">
        <f t="shared" si="111"/>
        <v>21861185692.673809</v>
      </c>
      <c r="Z28" s="249">
        <f t="shared" si="111"/>
        <v>21839214651.776649</v>
      </c>
      <c r="AA28" s="249">
        <f t="shared" si="111"/>
        <v>21817243610.87949</v>
      </c>
      <c r="AB28" s="249">
        <f t="shared" si="111"/>
        <v>21795272569.98233</v>
      </c>
      <c r="AC28" s="249">
        <f t="shared" si="111"/>
        <v>21773301529.085171</v>
      </c>
      <c r="AD28" s="249">
        <f t="shared" si="111"/>
        <v>21751330488.188011</v>
      </c>
      <c r="AE28" s="249">
        <f t="shared" si="111"/>
        <v>21729359447.290852</v>
      </c>
      <c r="AF28" s="249">
        <f t="shared" si="111"/>
        <v>21707388406.393692</v>
      </c>
      <c r="AG28" s="249">
        <f t="shared" si="111"/>
        <v>21685417365.496532</v>
      </c>
      <c r="AH28" s="249">
        <f t="shared" si="111"/>
        <v>21663446324.599373</v>
      </c>
      <c r="AI28" s="249">
        <f t="shared" si="111"/>
        <v>21641475283.702213</v>
      </c>
      <c r="AJ28" s="249">
        <f t="shared" si="111"/>
        <v>21619504242.805054</v>
      </c>
      <c r="AK28" s="249">
        <f t="shared" si="111"/>
        <v>21597533201.907894</v>
      </c>
      <c r="AL28" s="249">
        <f t="shared" si="111"/>
        <v>21575562161.010735</v>
      </c>
      <c r="AM28" s="249">
        <f t="shared" si="111"/>
        <v>21553591120.113575</v>
      </c>
      <c r="AN28" s="249">
        <f t="shared" si="111"/>
        <v>21531620079.216415</v>
      </c>
      <c r="AO28" s="249">
        <f t="shared" si="111"/>
        <v>21509649038.319256</v>
      </c>
      <c r="AP28" s="249">
        <f t="shared" si="111"/>
        <v>21487677997.422096</v>
      </c>
      <c r="AQ28" s="249">
        <f t="shared" si="111"/>
        <v>21465706956.524937</v>
      </c>
      <c r="AR28" s="249">
        <f t="shared" si="111"/>
        <v>21443735915.627777</v>
      </c>
      <c r="AS28" s="395">
        <f t="shared" si="7"/>
        <v>21311909670.24482</v>
      </c>
      <c r="AV28" s="356">
        <v>2.5000000000000001E-2</v>
      </c>
      <c r="AW28" s="399">
        <v>2.1999999999999999E-2</v>
      </c>
      <c r="AX28" s="56">
        <v>0.02</v>
      </c>
      <c r="AY28" s="243">
        <v>0.03</v>
      </c>
    </row>
    <row r="29" spans="1:51" x14ac:dyDescent="0.2">
      <c r="A29" s="74" t="s">
        <v>13</v>
      </c>
      <c r="B29" s="161" t="s">
        <v>379</v>
      </c>
      <c r="C29" s="161" t="s">
        <v>418</v>
      </c>
      <c r="D29" s="401">
        <f>VLOOKUP($A29,'Energy Use 2019'!$B$64:$L$106,11,0)/VLOOKUP($A29,'Value Added'!$A$2:$L$44,9,0)</f>
        <v>1058402274231.1575</v>
      </c>
      <c r="E29" s="401">
        <f>VLOOKUP($A29,'Energy Use 2020'!$B$64:$L$106,11,0)/VLOOKUP($A29,'Value Added'!$A$2:$L$44,10,0)</f>
        <v>1036001077158.6537</v>
      </c>
      <c r="F29" s="240">
        <f t="shared" ref="F29:I29" si="112">E29+($J29-$E29)/5</f>
        <v>1030821071772.8605</v>
      </c>
      <c r="G29" s="249">
        <f t="shared" si="112"/>
        <v>1025641066387.0673</v>
      </c>
      <c r="H29" s="249">
        <f t="shared" si="112"/>
        <v>1020461061001.274</v>
      </c>
      <c r="I29" s="249">
        <f t="shared" si="112"/>
        <v>1015281055615.4808</v>
      </c>
      <c r="J29" s="395">
        <f t="shared" si="1"/>
        <v>1010101050229.6874</v>
      </c>
      <c r="K29" s="249">
        <f t="shared" ref="K29:N29" si="113">J29+($O29-$J29)/5</f>
        <v>1005656605608.6768</v>
      </c>
      <c r="L29" s="249">
        <f t="shared" si="113"/>
        <v>1001212160987.6661</v>
      </c>
      <c r="M29" s="249">
        <f t="shared" si="113"/>
        <v>996767716366.65552</v>
      </c>
      <c r="N29" s="249">
        <f t="shared" si="113"/>
        <v>992323271745.6449</v>
      </c>
      <c r="O29" s="395">
        <f t="shared" si="3"/>
        <v>987878827124.63428</v>
      </c>
      <c r="P29" s="249">
        <f t="shared" ref="P29:S29" si="114">O29+($T29-$O29)/5</f>
        <v>983927311816.13574</v>
      </c>
      <c r="Q29" s="249">
        <f t="shared" si="114"/>
        <v>979975796507.63721</v>
      </c>
      <c r="R29" s="249">
        <f t="shared" si="114"/>
        <v>976024281199.13867</v>
      </c>
      <c r="S29" s="249">
        <f t="shared" si="114"/>
        <v>972072765890.64014</v>
      </c>
      <c r="T29" s="395">
        <f t="shared" si="5"/>
        <v>968121250582.1416</v>
      </c>
      <c r="U29" s="249">
        <f t="shared" ref="U29:AR29" si="115">T29+($AS29-$T29)/30</f>
        <v>967153129331.55945</v>
      </c>
      <c r="V29" s="249">
        <f t="shared" si="115"/>
        <v>966185008080.97729</v>
      </c>
      <c r="W29" s="249">
        <f t="shared" si="115"/>
        <v>965216886830.39514</v>
      </c>
      <c r="X29" s="249">
        <f t="shared" si="115"/>
        <v>964248765579.81299</v>
      </c>
      <c r="Y29" s="249">
        <f t="shared" si="115"/>
        <v>963280644329.23083</v>
      </c>
      <c r="Z29" s="249">
        <f t="shared" si="115"/>
        <v>962312523078.64868</v>
      </c>
      <c r="AA29" s="249">
        <f t="shared" si="115"/>
        <v>961344401828.06653</v>
      </c>
      <c r="AB29" s="249">
        <f t="shared" si="115"/>
        <v>960376280577.48438</v>
      </c>
      <c r="AC29" s="249">
        <f t="shared" si="115"/>
        <v>959408159326.90222</v>
      </c>
      <c r="AD29" s="249">
        <f t="shared" si="115"/>
        <v>958440038076.32007</v>
      </c>
      <c r="AE29" s="249">
        <f t="shared" si="115"/>
        <v>957471916825.73792</v>
      </c>
      <c r="AF29" s="249">
        <f t="shared" si="115"/>
        <v>956503795575.15576</v>
      </c>
      <c r="AG29" s="249">
        <f t="shared" si="115"/>
        <v>955535674324.57361</v>
      </c>
      <c r="AH29" s="249">
        <f t="shared" si="115"/>
        <v>954567553073.99146</v>
      </c>
      <c r="AI29" s="249">
        <f t="shared" si="115"/>
        <v>953599431823.4093</v>
      </c>
      <c r="AJ29" s="249">
        <f t="shared" si="115"/>
        <v>952631310572.82715</v>
      </c>
      <c r="AK29" s="249">
        <f t="shared" si="115"/>
        <v>951663189322.245</v>
      </c>
      <c r="AL29" s="249">
        <f t="shared" si="115"/>
        <v>950695068071.66284</v>
      </c>
      <c r="AM29" s="249">
        <f t="shared" si="115"/>
        <v>949726946821.08069</v>
      </c>
      <c r="AN29" s="249">
        <f t="shared" si="115"/>
        <v>948758825570.49854</v>
      </c>
      <c r="AO29" s="249">
        <f t="shared" si="115"/>
        <v>947790704319.91638</v>
      </c>
      <c r="AP29" s="249">
        <f t="shared" si="115"/>
        <v>946822583069.33423</v>
      </c>
      <c r="AQ29" s="249">
        <f t="shared" si="115"/>
        <v>945854461818.75208</v>
      </c>
      <c r="AR29" s="249">
        <f t="shared" si="115"/>
        <v>944886340568.16992</v>
      </c>
      <c r="AS29" s="395">
        <f t="shared" si="7"/>
        <v>939077613064.67737</v>
      </c>
      <c r="AV29" s="356">
        <v>2.5000000000000001E-2</v>
      </c>
      <c r="AW29" s="399">
        <v>2.1999999999999999E-2</v>
      </c>
      <c r="AX29" s="56">
        <v>0.02</v>
      </c>
      <c r="AY29" s="243">
        <v>0.03</v>
      </c>
    </row>
    <row r="30" spans="1:51" x14ac:dyDescent="0.2">
      <c r="A30" s="74" t="s">
        <v>14</v>
      </c>
      <c r="B30" s="161" t="s">
        <v>379</v>
      </c>
      <c r="C30" s="161" t="s">
        <v>418</v>
      </c>
      <c r="D30" s="401">
        <f>VLOOKUP($A30,'Energy Use 2019'!$B$64:$L$106,11,0)/VLOOKUP($A30,'Value Added'!$A$2:$L$44,9,0)</f>
        <v>191297858755.28717</v>
      </c>
      <c r="E30" s="401">
        <f>VLOOKUP($A30,'Energy Use 2020'!$B$64:$L$106,11,0)/VLOOKUP($A30,'Value Added'!$A$2:$L$44,10,0)</f>
        <v>204343273204.58331</v>
      </c>
      <c r="F30" s="240">
        <f t="shared" ref="F30:I30" si="116">E30+($J30-$E30)/5</f>
        <v>203321556838.56039</v>
      </c>
      <c r="G30" s="249">
        <f t="shared" si="116"/>
        <v>202299840472.53748</v>
      </c>
      <c r="H30" s="249">
        <f t="shared" si="116"/>
        <v>201278124106.51456</v>
      </c>
      <c r="I30" s="249">
        <f t="shared" si="116"/>
        <v>200256407740.49164</v>
      </c>
      <c r="J30" s="395">
        <f t="shared" si="1"/>
        <v>199234691374.46872</v>
      </c>
      <c r="K30" s="249">
        <f t="shared" ref="K30:N30" si="117">J30+($O30-$J30)/5</f>
        <v>198358058732.42105</v>
      </c>
      <c r="L30" s="249">
        <f t="shared" si="117"/>
        <v>197481426090.37338</v>
      </c>
      <c r="M30" s="249">
        <f t="shared" si="117"/>
        <v>196604793448.32571</v>
      </c>
      <c r="N30" s="249">
        <f t="shared" si="117"/>
        <v>195728160806.27805</v>
      </c>
      <c r="O30" s="395">
        <f t="shared" si="3"/>
        <v>194851528164.23041</v>
      </c>
      <c r="P30" s="249">
        <f t="shared" ref="P30:S30" si="118">O30+($T30-$O30)/5</f>
        <v>194072122051.57349</v>
      </c>
      <c r="Q30" s="249">
        <f t="shared" si="118"/>
        <v>193292715938.91656</v>
      </c>
      <c r="R30" s="249">
        <f t="shared" si="118"/>
        <v>192513309826.25964</v>
      </c>
      <c r="S30" s="249">
        <f t="shared" si="118"/>
        <v>191733903713.60272</v>
      </c>
      <c r="T30" s="395">
        <f t="shared" si="5"/>
        <v>190954497600.9458</v>
      </c>
      <c r="U30" s="249">
        <f t="shared" ref="U30:AR30" si="119">T30+($AS30-$T30)/30</f>
        <v>190763543103.34485</v>
      </c>
      <c r="V30" s="249">
        <f t="shared" si="119"/>
        <v>190572588605.7439</v>
      </c>
      <c r="W30" s="249">
        <f t="shared" si="119"/>
        <v>190381634108.14294</v>
      </c>
      <c r="X30" s="249">
        <f t="shared" si="119"/>
        <v>190190679610.54199</v>
      </c>
      <c r="Y30" s="249">
        <f t="shared" si="119"/>
        <v>189999725112.94104</v>
      </c>
      <c r="Z30" s="249">
        <f t="shared" si="119"/>
        <v>189808770615.34009</v>
      </c>
      <c r="AA30" s="249">
        <f t="shared" si="119"/>
        <v>189617816117.73914</v>
      </c>
      <c r="AB30" s="249">
        <f t="shared" si="119"/>
        <v>189426861620.13818</v>
      </c>
      <c r="AC30" s="249">
        <f t="shared" si="119"/>
        <v>189235907122.53723</v>
      </c>
      <c r="AD30" s="249">
        <f t="shared" si="119"/>
        <v>189044952624.93628</v>
      </c>
      <c r="AE30" s="249">
        <f t="shared" si="119"/>
        <v>188853998127.33533</v>
      </c>
      <c r="AF30" s="249">
        <f t="shared" si="119"/>
        <v>188663043629.73438</v>
      </c>
      <c r="AG30" s="249">
        <f t="shared" si="119"/>
        <v>188472089132.13342</v>
      </c>
      <c r="AH30" s="249">
        <f t="shared" si="119"/>
        <v>188281134634.53247</v>
      </c>
      <c r="AI30" s="249">
        <f t="shared" si="119"/>
        <v>188090180136.93152</v>
      </c>
      <c r="AJ30" s="249">
        <f t="shared" si="119"/>
        <v>187899225639.33057</v>
      </c>
      <c r="AK30" s="249">
        <f t="shared" si="119"/>
        <v>187708271141.72961</v>
      </c>
      <c r="AL30" s="249">
        <f t="shared" si="119"/>
        <v>187517316644.12866</v>
      </c>
      <c r="AM30" s="249">
        <f t="shared" si="119"/>
        <v>187326362146.52771</v>
      </c>
      <c r="AN30" s="249">
        <f t="shared" si="119"/>
        <v>187135407648.92676</v>
      </c>
      <c r="AO30" s="249">
        <f t="shared" si="119"/>
        <v>186944453151.32581</v>
      </c>
      <c r="AP30" s="249">
        <f t="shared" si="119"/>
        <v>186753498653.72485</v>
      </c>
      <c r="AQ30" s="249">
        <f t="shared" si="119"/>
        <v>186562544156.1239</v>
      </c>
      <c r="AR30" s="249">
        <f t="shared" si="119"/>
        <v>186371589658.52295</v>
      </c>
      <c r="AS30" s="395">
        <f t="shared" si="7"/>
        <v>185225862672.91742</v>
      </c>
      <c r="AV30" s="356">
        <v>2.5000000000000001E-2</v>
      </c>
      <c r="AW30" s="399">
        <v>2.1999999999999999E-2</v>
      </c>
      <c r="AX30" s="56">
        <v>0.02</v>
      </c>
      <c r="AY30" s="243">
        <v>0.03</v>
      </c>
    </row>
    <row r="31" spans="1:51" x14ac:dyDescent="0.2">
      <c r="A31" s="74" t="s">
        <v>15</v>
      </c>
      <c r="B31" s="161" t="s">
        <v>379</v>
      </c>
      <c r="C31" s="161" t="s">
        <v>418</v>
      </c>
      <c r="D31" s="401">
        <f>VLOOKUP($A31,'Energy Use 2019'!$B$64:$L$106,11,0)/VLOOKUP($A31,'Value Added'!$A$2:$L$44,9,0)</f>
        <v>152915546010.78482</v>
      </c>
      <c r="E31" s="401">
        <f>VLOOKUP($A31,'Energy Use 2020'!$B$64:$L$106,11,0)/VLOOKUP($A31,'Value Added'!$A$2:$L$44,10,0)</f>
        <v>165190998593.92917</v>
      </c>
      <c r="F31" s="240">
        <f t="shared" ref="F31:I31" si="120">E31+($J31-$E31)/5</f>
        <v>164365043600.95953</v>
      </c>
      <c r="G31" s="249">
        <f t="shared" si="120"/>
        <v>163539088607.9899</v>
      </c>
      <c r="H31" s="249">
        <f t="shared" si="120"/>
        <v>162713133615.02026</v>
      </c>
      <c r="I31" s="249">
        <f t="shared" si="120"/>
        <v>161887178622.05063</v>
      </c>
      <c r="J31" s="395">
        <f t="shared" si="1"/>
        <v>161061223629.08093</v>
      </c>
      <c r="K31" s="249">
        <f t="shared" ref="K31:N31" si="121">J31+($O31-$J31)/5</f>
        <v>160352554245.11298</v>
      </c>
      <c r="L31" s="249">
        <f t="shared" si="121"/>
        <v>159643884861.14502</v>
      </c>
      <c r="M31" s="249">
        <f t="shared" si="121"/>
        <v>158935215477.17706</v>
      </c>
      <c r="N31" s="249">
        <f t="shared" si="121"/>
        <v>158226546093.20911</v>
      </c>
      <c r="O31" s="395">
        <f t="shared" si="3"/>
        <v>157517876709.24115</v>
      </c>
      <c r="P31" s="249">
        <f t="shared" ref="P31:S31" si="122">O31+($T31-$O31)/5</f>
        <v>156887805202.40417</v>
      </c>
      <c r="Q31" s="249">
        <f t="shared" si="122"/>
        <v>156257733695.5672</v>
      </c>
      <c r="R31" s="249">
        <f t="shared" si="122"/>
        <v>155627662188.73022</v>
      </c>
      <c r="S31" s="249">
        <f t="shared" si="122"/>
        <v>154997590681.89325</v>
      </c>
      <c r="T31" s="395">
        <f t="shared" si="5"/>
        <v>154367519175.05634</v>
      </c>
      <c r="U31" s="249">
        <f t="shared" ref="U31:AR31" si="123">T31+($AS31-$T31)/30</f>
        <v>154213151655.88129</v>
      </c>
      <c r="V31" s="249">
        <f t="shared" si="123"/>
        <v>154058784136.70624</v>
      </c>
      <c r="W31" s="249">
        <f t="shared" si="123"/>
        <v>153904416617.53119</v>
      </c>
      <c r="X31" s="249">
        <f t="shared" si="123"/>
        <v>153750049098.35614</v>
      </c>
      <c r="Y31" s="249">
        <f t="shared" si="123"/>
        <v>153595681579.18109</v>
      </c>
      <c r="Z31" s="249">
        <f t="shared" si="123"/>
        <v>153441314060.00604</v>
      </c>
      <c r="AA31" s="249">
        <f t="shared" si="123"/>
        <v>153286946540.83099</v>
      </c>
      <c r="AB31" s="249">
        <f t="shared" si="123"/>
        <v>153132579021.65594</v>
      </c>
      <c r="AC31" s="249">
        <f t="shared" si="123"/>
        <v>152978211502.4809</v>
      </c>
      <c r="AD31" s="249">
        <f t="shared" si="123"/>
        <v>152823843983.30585</v>
      </c>
      <c r="AE31" s="249">
        <f t="shared" si="123"/>
        <v>152669476464.1308</v>
      </c>
      <c r="AF31" s="249">
        <f t="shared" si="123"/>
        <v>152515108944.95575</v>
      </c>
      <c r="AG31" s="249">
        <f t="shared" si="123"/>
        <v>152360741425.7807</v>
      </c>
      <c r="AH31" s="249">
        <f t="shared" si="123"/>
        <v>152206373906.60565</v>
      </c>
      <c r="AI31" s="249">
        <f t="shared" si="123"/>
        <v>152052006387.4306</v>
      </c>
      <c r="AJ31" s="249">
        <f t="shared" si="123"/>
        <v>151897638868.25555</v>
      </c>
      <c r="AK31" s="249">
        <f t="shared" si="123"/>
        <v>151743271349.08051</v>
      </c>
      <c r="AL31" s="249">
        <f t="shared" si="123"/>
        <v>151588903829.90546</v>
      </c>
      <c r="AM31" s="249">
        <f t="shared" si="123"/>
        <v>151434536310.73041</v>
      </c>
      <c r="AN31" s="249">
        <f t="shared" si="123"/>
        <v>151280168791.55536</v>
      </c>
      <c r="AO31" s="249">
        <f t="shared" si="123"/>
        <v>151125801272.38031</v>
      </c>
      <c r="AP31" s="249">
        <f t="shared" si="123"/>
        <v>150971433753.20526</v>
      </c>
      <c r="AQ31" s="249">
        <f t="shared" si="123"/>
        <v>150817066234.03021</v>
      </c>
      <c r="AR31" s="249">
        <f t="shared" si="123"/>
        <v>150662698714.85516</v>
      </c>
      <c r="AS31" s="395">
        <f t="shared" si="7"/>
        <v>149736493599.80463</v>
      </c>
      <c r="AV31" s="356">
        <v>2.5000000000000001E-2</v>
      </c>
      <c r="AW31" s="399">
        <v>2.1999999999999999E-2</v>
      </c>
      <c r="AX31" s="56">
        <v>0.02</v>
      </c>
      <c r="AY31" s="243">
        <v>0.03</v>
      </c>
    </row>
    <row r="32" spans="1:51" x14ac:dyDescent="0.2">
      <c r="A32" s="74" t="s">
        <v>317</v>
      </c>
      <c r="B32" s="161" t="s">
        <v>379</v>
      </c>
      <c r="C32" s="161" t="s">
        <v>418</v>
      </c>
      <c r="D32" s="401">
        <f>VLOOKUP($A32,'Energy Use 2019'!$B$64:$L$106,11,0)/VLOOKUP($A32,'Value Added'!$A$2:$L$44,9,0)</f>
        <v>399314858569.01959</v>
      </c>
      <c r="E32" s="401">
        <f>VLOOKUP($A32,'Energy Use 2020'!$B$64:$L$106,11,0)/VLOOKUP($A32,'Value Added'!$A$2:$L$44,10,0)</f>
        <v>399901925425.85217</v>
      </c>
      <c r="F32" s="240">
        <f t="shared" ref="F32:I32" si="124">E32+($J32-$E32)/5</f>
        <v>397902415798.7229</v>
      </c>
      <c r="G32" s="249">
        <f t="shared" si="124"/>
        <v>395902906171.59363</v>
      </c>
      <c r="H32" s="249">
        <f t="shared" si="124"/>
        <v>393903396544.46436</v>
      </c>
      <c r="I32" s="249">
        <f t="shared" si="124"/>
        <v>391903886917.33508</v>
      </c>
      <c r="J32" s="395">
        <f t="shared" si="1"/>
        <v>389904377290.20587</v>
      </c>
      <c r="K32" s="249">
        <f t="shared" ref="K32:N32" si="125">J32+($O32-$J32)/5</f>
        <v>388188798030.12897</v>
      </c>
      <c r="L32" s="249">
        <f t="shared" si="125"/>
        <v>386473218770.05206</v>
      </c>
      <c r="M32" s="249">
        <f t="shared" si="125"/>
        <v>384757639509.97516</v>
      </c>
      <c r="N32" s="249">
        <f t="shared" si="125"/>
        <v>383042060249.89825</v>
      </c>
      <c r="O32" s="395">
        <f t="shared" si="3"/>
        <v>381326480989.82135</v>
      </c>
      <c r="P32" s="249">
        <f t="shared" ref="P32:S32" si="126">O32+($T32-$O32)/5</f>
        <v>379801175065.86206</v>
      </c>
      <c r="Q32" s="249">
        <f t="shared" si="126"/>
        <v>378275869141.90277</v>
      </c>
      <c r="R32" s="249">
        <f t="shared" si="126"/>
        <v>376750563217.94348</v>
      </c>
      <c r="S32" s="249">
        <f t="shared" si="126"/>
        <v>375225257293.98419</v>
      </c>
      <c r="T32" s="395">
        <f t="shared" si="5"/>
        <v>373699951370.0249</v>
      </c>
      <c r="U32" s="249">
        <f t="shared" ref="U32:AR32" si="127">T32+($AS32-$T32)/30</f>
        <v>373326251418.65491</v>
      </c>
      <c r="V32" s="249">
        <f t="shared" si="127"/>
        <v>372952551467.28491</v>
      </c>
      <c r="W32" s="249">
        <f t="shared" si="127"/>
        <v>372578851515.91492</v>
      </c>
      <c r="X32" s="249">
        <f t="shared" si="127"/>
        <v>372205151564.54492</v>
      </c>
      <c r="Y32" s="249">
        <f t="shared" si="127"/>
        <v>371831451613.17493</v>
      </c>
      <c r="Z32" s="249">
        <f t="shared" si="127"/>
        <v>371457751661.80493</v>
      </c>
      <c r="AA32" s="249">
        <f t="shared" si="127"/>
        <v>371084051710.43494</v>
      </c>
      <c r="AB32" s="249">
        <f t="shared" si="127"/>
        <v>370710351759.06494</v>
      </c>
      <c r="AC32" s="249">
        <f t="shared" si="127"/>
        <v>370336651807.69495</v>
      </c>
      <c r="AD32" s="249">
        <f t="shared" si="127"/>
        <v>369962951856.32495</v>
      </c>
      <c r="AE32" s="249">
        <f t="shared" si="127"/>
        <v>369589251904.95496</v>
      </c>
      <c r="AF32" s="249">
        <f t="shared" si="127"/>
        <v>369215551953.58496</v>
      </c>
      <c r="AG32" s="249">
        <f t="shared" si="127"/>
        <v>368841852002.21497</v>
      </c>
      <c r="AH32" s="249">
        <f t="shared" si="127"/>
        <v>368468152050.84497</v>
      </c>
      <c r="AI32" s="249">
        <f t="shared" si="127"/>
        <v>368094452099.47498</v>
      </c>
      <c r="AJ32" s="249">
        <f t="shared" si="127"/>
        <v>367720752148.10498</v>
      </c>
      <c r="AK32" s="249">
        <f t="shared" si="127"/>
        <v>367347052196.73499</v>
      </c>
      <c r="AL32" s="249">
        <f t="shared" si="127"/>
        <v>366973352245.36499</v>
      </c>
      <c r="AM32" s="249">
        <f t="shared" si="127"/>
        <v>366599652293.995</v>
      </c>
      <c r="AN32" s="249">
        <f t="shared" si="127"/>
        <v>366225952342.625</v>
      </c>
      <c r="AO32" s="249">
        <f t="shared" si="127"/>
        <v>365852252391.255</v>
      </c>
      <c r="AP32" s="249">
        <f t="shared" si="127"/>
        <v>365478552439.88501</v>
      </c>
      <c r="AQ32" s="249">
        <f t="shared" si="127"/>
        <v>365104852488.51501</v>
      </c>
      <c r="AR32" s="249">
        <f t="shared" si="127"/>
        <v>364731152537.14502</v>
      </c>
      <c r="AS32" s="395">
        <f t="shared" si="7"/>
        <v>362488952828.92413</v>
      </c>
      <c r="AV32" s="356">
        <v>2.5000000000000001E-2</v>
      </c>
      <c r="AW32" s="399">
        <v>2.1999999999999999E-2</v>
      </c>
      <c r="AX32" s="56">
        <v>0.02</v>
      </c>
      <c r="AY32" s="243">
        <v>0.03</v>
      </c>
    </row>
    <row r="33" spans="1:51" x14ac:dyDescent="0.2">
      <c r="A33" s="74" t="s">
        <v>17</v>
      </c>
      <c r="B33" s="161" t="s">
        <v>379</v>
      </c>
      <c r="C33" s="161" t="s">
        <v>418</v>
      </c>
      <c r="D33" s="401">
        <f>VLOOKUP($A33,'Energy Use 2019'!$B$64:$L$106,11,0)/VLOOKUP($A33,'Value Added'!$A$2:$L$44,9,0)</f>
        <v>205914321985.31415</v>
      </c>
      <c r="E33" s="401">
        <f>VLOOKUP($A33,'Energy Use 2020'!$B$64:$L$106,11,0)/VLOOKUP($A33,'Value Added'!$A$2:$L$44,10,0)</f>
        <v>224933290504.10934</v>
      </c>
      <c r="F33" s="240">
        <f t="shared" ref="F33:I33" si="128">E33+($J33-$E33)/5</f>
        <v>223808624051.58881</v>
      </c>
      <c r="G33" s="249">
        <f t="shared" si="128"/>
        <v>222683957599.06827</v>
      </c>
      <c r="H33" s="249">
        <f t="shared" si="128"/>
        <v>221559291146.54773</v>
      </c>
      <c r="I33" s="249">
        <f t="shared" si="128"/>
        <v>220434624694.02719</v>
      </c>
      <c r="J33" s="395">
        <f t="shared" si="1"/>
        <v>219309958241.50659</v>
      </c>
      <c r="K33" s="249">
        <f t="shared" ref="K33:N33" si="129">J33+($O33-$J33)/5</f>
        <v>218344994425.24396</v>
      </c>
      <c r="L33" s="249">
        <f t="shared" si="129"/>
        <v>217380030608.98132</v>
      </c>
      <c r="M33" s="249">
        <f t="shared" si="129"/>
        <v>216415066792.71869</v>
      </c>
      <c r="N33" s="249">
        <f t="shared" si="129"/>
        <v>215450102976.45605</v>
      </c>
      <c r="O33" s="395">
        <f t="shared" si="3"/>
        <v>214485139160.19345</v>
      </c>
      <c r="P33" s="249">
        <f t="shared" ref="P33:S33" si="130">O33+($T33-$O33)/5</f>
        <v>213627198603.55267</v>
      </c>
      <c r="Q33" s="249">
        <f t="shared" si="130"/>
        <v>212769258046.9119</v>
      </c>
      <c r="R33" s="249">
        <f t="shared" si="130"/>
        <v>211911317490.27112</v>
      </c>
      <c r="S33" s="249">
        <f t="shared" si="130"/>
        <v>211053376933.63034</v>
      </c>
      <c r="T33" s="395">
        <f t="shared" si="5"/>
        <v>210195436376.98956</v>
      </c>
      <c r="U33" s="249">
        <f t="shared" ref="U33:AR33" si="131">T33+($AS33-$T33)/30</f>
        <v>209985240940.61258</v>
      </c>
      <c r="V33" s="249">
        <f t="shared" si="131"/>
        <v>209775045504.2356</v>
      </c>
      <c r="W33" s="249">
        <f t="shared" si="131"/>
        <v>209564850067.85861</v>
      </c>
      <c r="X33" s="249">
        <f t="shared" si="131"/>
        <v>209354654631.48163</v>
      </c>
      <c r="Y33" s="249">
        <f t="shared" si="131"/>
        <v>209144459195.10464</v>
      </c>
      <c r="Z33" s="249">
        <f t="shared" si="131"/>
        <v>208934263758.72766</v>
      </c>
      <c r="AA33" s="249">
        <f t="shared" si="131"/>
        <v>208724068322.35068</v>
      </c>
      <c r="AB33" s="249">
        <f t="shared" si="131"/>
        <v>208513872885.97369</v>
      </c>
      <c r="AC33" s="249">
        <f t="shared" si="131"/>
        <v>208303677449.59671</v>
      </c>
      <c r="AD33" s="249">
        <f t="shared" si="131"/>
        <v>208093482013.21973</v>
      </c>
      <c r="AE33" s="249">
        <f t="shared" si="131"/>
        <v>207883286576.84274</v>
      </c>
      <c r="AF33" s="249">
        <f t="shared" si="131"/>
        <v>207673091140.46576</v>
      </c>
      <c r="AG33" s="249">
        <f t="shared" si="131"/>
        <v>207462895704.08878</v>
      </c>
      <c r="AH33" s="249">
        <f t="shared" si="131"/>
        <v>207252700267.71179</v>
      </c>
      <c r="AI33" s="249">
        <f t="shared" si="131"/>
        <v>207042504831.33481</v>
      </c>
      <c r="AJ33" s="249">
        <f t="shared" si="131"/>
        <v>206832309394.95782</v>
      </c>
      <c r="AK33" s="249">
        <f t="shared" si="131"/>
        <v>206622113958.58084</v>
      </c>
      <c r="AL33" s="249">
        <f t="shared" si="131"/>
        <v>206411918522.20386</v>
      </c>
      <c r="AM33" s="249">
        <f t="shared" si="131"/>
        <v>206201723085.82687</v>
      </c>
      <c r="AN33" s="249">
        <f t="shared" si="131"/>
        <v>205991527649.44989</v>
      </c>
      <c r="AO33" s="249">
        <f t="shared" si="131"/>
        <v>205781332213.07291</v>
      </c>
      <c r="AP33" s="249">
        <f t="shared" si="131"/>
        <v>205571136776.69592</v>
      </c>
      <c r="AQ33" s="249">
        <f t="shared" si="131"/>
        <v>205360941340.31894</v>
      </c>
      <c r="AR33" s="249">
        <f t="shared" si="131"/>
        <v>205150745903.94196</v>
      </c>
      <c r="AS33" s="395">
        <f t="shared" si="7"/>
        <v>203889573285.67987</v>
      </c>
      <c r="AV33" s="356">
        <v>2.5000000000000001E-2</v>
      </c>
      <c r="AW33" s="399">
        <v>2.1999999999999999E-2</v>
      </c>
      <c r="AX33" s="56">
        <v>0.02</v>
      </c>
      <c r="AY33" s="243">
        <v>0.03</v>
      </c>
    </row>
    <row r="34" spans="1:51" x14ac:dyDescent="0.2">
      <c r="A34" s="74" t="s">
        <v>19</v>
      </c>
      <c r="B34" s="161" t="s">
        <v>379</v>
      </c>
      <c r="C34" s="161" t="s">
        <v>418</v>
      </c>
      <c r="D34" s="401">
        <f>VLOOKUP($A34,'Energy Use 2019'!$B$64:$L$106,11,0)/VLOOKUP($A34,'Value Added'!$A$2:$L$44,9,0)</f>
        <v>315901103597.71631</v>
      </c>
      <c r="E34" s="401">
        <f>VLOOKUP($A34,'Energy Use 2020'!$B$64:$L$106,11,0)/VLOOKUP($A34,'Value Added'!$A$2:$L$44,10,0)</f>
        <v>325384830697.49896</v>
      </c>
      <c r="F34" s="240">
        <f t="shared" ref="F34:I34" si="132">E34+($J34-$E34)/5</f>
        <v>323757906544.01147</v>
      </c>
      <c r="G34" s="249">
        <f t="shared" si="132"/>
        <v>322130982390.52399</v>
      </c>
      <c r="H34" s="249">
        <f t="shared" si="132"/>
        <v>320504058237.0365</v>
      </c>
      <c r="I34" s="249">
        <f t="shared" si="132"/>
        <v>318877134083.54901</v>
      </c>
      <c r="J34" s="395">
        <f t="shared" ref="J34:J52" si="133">E34*(1-AV34)</f>
        <v>317250209930.06146</v>
      </c>
      <c r="K34" s="249">
        <f t="shared" ref="K34:N34" si="134">J34+($O34-$J34)/5</f>
        <v>315854309006.3692</v>
      </c>
      <c r="L34" s="249">
        <f t="shared" si="134"/>
        <v>314458408082.67694</v>
      </c>
      <c r="M34" s="249">
        <f t="shared" si="134"/>
        <v>313062507158.98468</v>
      </c>
      <c r="N34" s="249">
        <f t="shared" si="134"/>
        <v>311666606235.29242</v>
      </c>
      <c r="O34" s="395">
        <f t="shared" ref="O34:O52" si="135">J34*(1-AW34)</f>
        <v>310270705311.6001</v>
      </c>
      <c r="P34" s="249">
        <f t="shared" ref="P34:S34" si="136">O34+($T34-$O34)/5</f>
        <v>309029622490.3537</v>
      </c>
      <c r="Q34" s="249">
        <f t="shared" si="136"/>
        <v>307788539669.1073</v>
      </c>
      <c r="R34" s="249">
        <f t="shared" si="136"/>
        <v>306547456847.8609</v>
      </c>
      <c r="S34" s="249">
        <f t="shared" si="136"/>
        <v>305306374026.6145</v>
      </c>
      <c r="T34" s="395">
        <f t="shared" ref="T34:T52" si="137">O34*(1-AX34)</f>
        <v>304065291205.3681</v>
      </c>
      <c r="U34" s="249">
        <f t="shared" ref="U34:AR34" si="138">T34+($AS34-$T34)/30</f>
        <v>303761225914.16272</v>
      </c>
      <c r="V34" s="249">
        <f t="shared" si="138"/>
        <v>303457160622.95734</v>
      </c>
      <c r="W34" s="249">
        <f t="shared" si="138"/>
        <v>303153095331.75195</v>
      </c>
      <c r="X34" s="249">
        <f t="shared" si="138"/>
        <v>302849030040.54657</v>
      </c>
      <c r="Y34" s="249">
        <f t="shared" si="138"/>
        <v>302544964749.34119</v>
      </c>
      <c r="Z34" s="249">
        <f t="shared" si="138"/>
        <v>302240899458.1358</v>
      </c>
      <c r="AA34" s="249">
        <f t="shared" si="138"/>
        <v>301936834166.93042</v>
      </c>
      <c r="AB34" s="249">
        <f t="shared" si="138"/>
        <v>301632768875.72504</v>
      </c>
      <c r="AC34" s="249">
        <f t="shared" si="138"/>
        <v>301328703584.51965</v>
      </c>
      <c r="AD34" s="249">
        <f t="shared" si="138"/>
        <v>301024638293.31427</v>
      </c>
      <c r="AE34" s="249">
        <f t="shared" si="138"/>
        <v>300720573002.10889</v>
      </c>
      <c r="AF34" s="249">
        <f t="shared" si="138"/>
        <v>300416507710.9035</v>
      </c>
      <c r="AG34" s="249">
        <f t="shared" si="138"/>
        <v>300112442419.69812</v>
      </c>
      <c r="AH34" s="249">
        <f t="shared" si="138"/>
        <v>299808377128.49274</v>
      </c>
      <c r="AI34" s="249">
        <f t="shared" si="138"/>
        <v>299504311837.28735</v>
      </c>
      <c r="AJ34" s="249">
        <f t="shared" si="138"/>
        <v>299200246546.08197</v>
      </c>
      <c r="AK34" s="249">
        <f t="shared" si="138"/>
        <v>298896181254.87659</v>
      </c>
      <c r="AL34" s="249">
        <f t="shared" si="138"/>
        <v>298592115963.6712</v>
      </c>
      <c r="AM34" s="249">
        <f t="shared" si="138"/>
        <v>298288050672.46582</v>
      </c>
      <c r="AN34" s="249">
        <f t="shared" si="138"/>
        <v>297983985381.26044</v>
      </c>
      <c r="AO34" s="249">
        <f t="shared" si="138"/>
        <v>297679920090.05505</v>
      </c>
      <c r="AP34" s="249">
        <f t="shared" si="138"/>
        <v>297375854798.84967</v>
      </c>
      <c r="AQ34" s="249">
        <f t="shared" si="138"/>
        <v>297071789507.64429</v>
      </c>
      <c r="AR34" s="249">
        <f t="shared" si="138"/>
        <v>296767724216.4389</v>
      </c>
      <c r="AS34" s="395">
        <f t="shared" ref="AS34:AS52" si="139">T34*(1-AY34)</f>
        <v>294943332469.20703</v>
      </c>
      <c r="AV34" s="356">
        <v>2.5000000000000001E-2</v>
      </c>
      <c r="AW34" s="399">
        <v>2.1999999999999999E-2</v>
      </c>
      <c r="AX34" s="56">
        <v>0.02</v>
      </c>
      <c r="AY34" s="243">
        <v>0.03</v>
      </c>
    </row>
    <row r="35" spans="1:51" x14ac:dyDescent="0.2">
      <c r="A35" s="74" t="s">
        <v>20</v>
      </c>
      <c r="B35" s="161" t="s">
        <v>379</v>
      </c>
      <c r="C35" s="161" t="s">
        <v>418</v>
      </c>
      <c r="D35" s="401">
        <f>VLOOKUP($A35,'Energy Use 2019'!$B$64:$L$106,11,0)/VLOOKUP($A35,'Value Added'!$A$2:$L$44,9,0)</f>
        <v>308381120954.43964</v>
      </c>
      <c r="E35" s="401">
        <f>VLOOKUP($A35,'Energy Use 2020'!$B$64:$L$106,11,0)/VLOOKUP($A35,'Value Added'!$A$2:$L$44,10,0)</f>
        <v>356337143615.77759</v>
      </c>
      <c r="F35" s="240">
        <f t="shared" ref="F35:I35" si="140">E35+($J35-$E35)/5</f>
        <v>354555457897.69867</v>
      </c>
      <c r="G35" s="249">
        <f t="shared" si="140"/>
        <v>352773772179.61975</v>
      </c>
      <c r="H35" s="249">
        <f t="shared" si="140"/>
        <v>350992086461.54083</v>
      </c>
      <c r="I35" s="249">
        <f t="shared" si="140"/>
        <v>349210400743.46191</v>
      </c>
      <c r="J35" s="395">
        <f t="shared" si="133"/>
        <v>347428715025.38312</v>
      </c>
      <c r="K35" s="249">
        <f t="shared" ref="K35:N35" si="141">J35+($O35-$J35)/5</f>
        <v>345900028679.27142</v>
      </c>
      <c r="L35" s="249">
        <f t="shared" si="141"/>
        <v>344371342333.15973</v>
      </c>
      <c r="M35" s="249">
        <f t="shared" si="141"/>
        <v>342842655987.04803</v>
      </c>
      <c r="N35" s="249">
        <f t="shared" si="141"/>
        <v>341313969640.93634</v>
      </c>
      <c r="O35" s="395">
        <f t="shared" si="135"/>
        <v>339785283294.82471</v>
      </c>
      <c r="P35" s="249">
        <f t="shared" ref="P35:S35" si="142">O35+($T35-$O35)/5</f>
        <v>338426142161.64539</v>
      </c>
      <c r="Q35" s="249">
        <f t="shared" si="142"/>
        <v>337067001028.46606</v>
      </c>
      <c r="R35" s="249">
        <f t="shared" si="142"/>
        <v>335707859895.28674</v>
      </c>
      <c r="S35" s="249">
        <f t="shared" si="142"/>
        <v>334348718762.10742</v>
      </c>
      <c r="T35" s="395">
        <f t="shared" si="137"/>
        <v>332989577628.92822</v>
      </c>
      <c r="U35" s="249">
        <f t="shared" ref="U35:AR35" si="143">T35+($AS35-$T35)/30</f>
        <v>332656588051.29932</v>
      </c>
      <c r="V35" s="249">
        <f t="shared" si="143"/>
        <v>332323598473.67041</v>
      </c>
      <c r="W35" s="249">
        <f t="shared" si="143"/>
        <v>331990608896.0415</v>
      </c>
      <c r="X35" s="249">
        <f t="shared" si="143"/>
        <v>331657619318.4126</v>
      </c>
      <c r="Y35" s="249">
        <f t="shared" si="143"/>
        <v>331324629740.78369</v>
      </c>
      <c r="Z35" s="249">
        <f t="shared" si="143"/>
        <v>330991640163.15479</v>
      </c>
      <c r="AA35" s="249">
        <f t="shared" si="143"/>
        <v>330658650585.52588</v>
      </c>
      <c r="AB35" s="249">
        <f t="shared" si="143"/>
        <v>330325661007.89697</v>
      </c>
      <c r="AC35" s="249">
        <f t="shared" si="143"/>
        <v>329992671430.26807</v>
      </c>
      <c r="AD35" s="249">
        <f t="shared" si="143"/>
        <v>329659681852.63916</v>
      </c>
      <c r="AE35" s="249">
        <f t="shared" si="143"/>
        <v>329326692275.01025</v>
      </c>
      <c r="AF35" s="249">
        <f t="shared" si="143"/>
        <v>328993702697.38135</v>
      </c>
      <c r="AG35" s="249">
        <f t="shared" si="143"/>
        <v>328660713119.75244</v>
      </c>
      <c r="AH35" s="249">
        <f t="shared" si="143"/>
        <v>328327723542.12354</v>
      </c>
      <c r="AI35" s="249">
        <f t="shared" si="143"/>
        <v>327994733964.49463</v>
      </c>
      <c r="AJ35" s="249">
        <f t="shared" si="143"/>
        <v>327661744386.86572</v>
      </c>
      <c r="AK35" s="249">
        <f t="shared" si="143"/>
        <v>327328754809.23682</v>
      </c>
      <c r="AL35" s="249">
        <f t="shared" si="143"/>
        <v>326995765231.60791</v>
      </c>
      <c r="AM35" s="249">
        <f t="shared" si="143"/>
        <v>326662775653.979</v>
      </c>
      <c r="AN35" s="249">
        <f t="shared" si="143"/>
        <v>326329786076.3501</v>
      </c>
      <c r="AO35" s="249">
        <f t="shared" si="143"/>
        <v>325996796498.72119</v>
      </c>
      <c r="AP35" s="249">
        <f t="shared" si="143"/>
        <v>325663806921.09229</v>
      </c>
      <c r="AQ35" s="249">
        <f t="shared" si="143"/>
        <v>325330817343.46338</v>
      </c>
      <c r="AR35" s="249">
        <f t="shared" si="143"/>
        <v>324997827765.83447</v>
      </c>
      <c r="AS35" s="395">
        <f t="shared" si="139"/>
        <v>322999890300.06036</v>
      </c>
      <c r="AV35" s="356">
        <v>2.5000000000000001E-2</v>
      </c>
      <c r="AW35" s="399">
        <v>2.1999999999999999E-2</v>
      </c>
      <c r="AX35" s="56">
        <v>0.02</v>
      </c>
      <c r="AY35" s="243">
        <v>0.03</v>
      </c>
    </row>
    <row r="36" spans="1:51" x14ac:dyDescent="0.2">
      <c r="A36" s="74" t="s">
        <v>22</v>
      </c>
      <c r="B36" s="161" t="s">
        <v>379</v>
      </c>
      <c r="C36" s="161" t="s">
        <v>418</v>
      </c>
      <c r="D36" s="401">
        <f>VLOOKUP($A36,'Energy Use 2019'!$B$64:$L$106,11,0)/VLOOKUP($A36,'Value Added'!$A$2:$L$44,9,0)</f>
        <v>322982898876.77393</v>
      </c>
      <c r="E36" s="401">
        <f>VLOOKUP($A36,'Energy Use 2020'!$B$64:$L$106,11,0)/VLOOKUP($A36,'Value Added'!$A$2:$L$44,10,0)</f>
        <v>327985803124.77686</v>
      </c>
      <c r="F36" s="240">
        <f t="shared" ref="F36:I36" si="144">E36+($J36-$E36)/5</f>
        <v>326345874109.15295</v>
      </c>
      <c r="G36" s="249">
        <f t="shared" si="144"/>
        <v>324705945093.52905</v>
      </c>
      <c r="H36" s="249">
        <f t="shared" si="144"/>
        <v>323066016077.90515</v>
      </c>
      <c r="I36" s="249">
        <f t="shared" si="144"/>
        <v>321426087062.28125</v>
      </c>
      <c r="J36" s="395">
        <f t="shared" si="133"/>
        <v>319786158046.65741</v>
      </c>
      <c r="K36" s="249">
        <f t="shared" ref="K36:N36" si="145">J36+($O36-$J36)/5</f>
        <v>318379098951.25214</v>
      </c>
      <c r="L36" s="249">
        <f t="shared" si="145"/>
        <v>316972039855.84686</v>
      </c>
      <c r="M36" s="249">
        <f t="shared" si="145"/>
        <v>315564980760.44159</v>
      </c>
      <c r="N36" s="249">
        <f t="shared" si="145"/>
        <v>314157921665.03632</v>
      </c>
      <c r="O36" s="395">
        <f t="shared" si="135"/>
        <v>312750862569.63092</v>
      </c>
      <c r="P36" s="249">
        <f t="shared" ref="P36:S36" si="146">O36+($T36-$O36)/5</f>
        <v>311499859119.35242</v>
      </c>
      <c r="Q36" s="249">
        <f t="shared" si="146"/>
        <v>310248855669.07391</v>
      </c>
      <c r="R36" s="249">
        <f t="shared" si="146"/>
        <v>308997852218.79541</v>
      </c>
      <c r="S36" s="249">
        <f t="shared" si="146"/>
        <v>307746848768.51691</v>
      </c>
      <c r="T36" s="395">
        <f t="shared" si="137"/>
        <v>306495845318.23828</v>
      </c>
      <c r="U36" s="249">
        <f t="shared" ref="U36:AR36" si="147">T36+($AS36-$T36)/30</f>
        <v>306189349472.92004</v>
      </c>
      <c r="V36" s="249">
        <f t="shared" si="147"/>
        <v>305882853627.60181</v>
      </c>
      <c r="W36" s="249">
        <f t="shared" si="147"/>
        <v>305576357782.28357</v>
      </c>
      <c r="X36" s="249">
        <f t="shared" si="147"/>
        <v>305269861936.96533</v>
      </c>
      <c r="Y36" s="249">
        <f t="shared" si="147"/>
        <v>304963366091.64709</v>
      </c>
      <c r="Z36" s="249">
        <f t="shared" si="147"/>
        <v>304656870246.32886</v>
      </c>
      <c r="AA36" s="249">
        <f t="shared" si="147"/>
        <v>304350374401.01062</v>
      </c>
      <c r="AB36" s="249">
        <f t="shared" si="147"/>
        <v>304043878555.69238</v>
      </c>
      <c r="AC36" s="249">
        <f t="shared" si="147"/>
        <v>303737382710.37415</v>
      </c>
      <c r="AD36" s="249">
        <f t="shared" si="147"/>
        <v>303430886865.05591</v>
      </c>
      <c r="AE36" s="249">
        <f t="shared" si="147"/>
        <v>303124391019.73767</v>
      </c>
      <c r="AF36" s="249">
        <f t="shared" si="147"/>
        <v>302817895174.41943</v>
      </c>
      <c r="AG36" s="249">
        <f t="shared" si="147"/>
        <v>302511399329.1012</v>
      </c>
      <c r="AH36" s="249">
        <f t="shared" si="147"/>
        <v>302204903483.78296</v>
      </c>
      <c r="AI36" s="249">
        <f t="shared" si="147"/>
        <v>301898407638.46472</v>
      </c>
      <c r="AJ36" s="249">
        <f t="shared" si="147"/>
        <v>301591911793.14648</v>
      </c>
      <c r="AK36" s="249">
        <f t="shared" si="147"/>
        <v>301285415947.82825</v>
      </c>
      <c r="AL36" s="249">
        <f t="shared" si="147"/>
        <v>300978920102.51001</v>
      </c>
      <c r="AM36" s="249">
        <f t="shared" si="147"/>
        <v>300672424257.19177</v>
      </c>
      <c r="AN36" s="249">
        <f t="shared" si="147"/>
        <v>300365928411.87354</v>
      </c>
      <c r="AO36" s="249">
        <f t="shared" si="147"/>
        <v>300059432566.5553</v>
      </c>
      <c r="AP36" s="249">
        <f t="shared" si="147"/>
        <v>299752936721.23706</v>
      </c>
      <c r="AQ36" s="249">
        <f t="shared" si="147"/>
        <v>299446440875.91882</v>
      </c>
      <c r="AR36" s="249">
        <f t="shared" si="147"/>
        <v>299139945030.60059</v>
      </c>
      <c r="AS36" s="395">
        <f t="shared" si="139"/>
        <v>297300969958.6911</v>
      </c>
      <c r="AV36" s="356">
        <v>2.5000000000000001E-2</v>
      </c>
      <c r="AW36" s="399">
        <v>2.1999999999999999E-2</v>
      </c>
      <c r="AX36" s="56">
        <v>0.02</v>
      </c>
      <c r="AY36" s="243">
        <v>0.03</v>
      </c>
    </row>
    <row r="37" spans="1:51" x14ac:dyDescent="0.2">
      <c r="A37" s="74" t="s">
        <v>23</v>
      </c>
      <c r="B37" s="161" t="s">
        <v>379</v>
      </c>
      <c r="C37" s="161" t="s">
        <v>418</v>
      </c>
      <c r="D37" s="401">
        <f>VLOOKUP($A37,'Energy Use 2019'!$B$64:$L$106,11,0)/VLOOKUP($A37,'Value Added'!$A$2:$L$44,9,0)</f>
        <v>1854139240410.2927</v>
      </c>
      <c r="E37" s="401">
        <f>VLOOKUP($A37,'Energy Use 2020'!$B$64:$L$106,11,0)/VLOOKUP($A37,'Value Added'!$A$2:$L$44,10,0)</f>
        <v>1788919542504.9319</v>
      </c>
      <c r="F37" s="240">
        <f t="shared" ref="F37:I37" si="148">E37+($J37-$E37)/5</f>
        <v>1779974944792.4072</v>
      </c>
      <c r="G37" s="249">
        <f t="shared" si="148"/>
        <v>1771030347079.8826</v>
      </c>
      <c r="H37" s="249">
        <f t="shared" si="148"/>
        <v>1762085749367.3579</v>
      </c>
      <c r="I37" s="249">
        <f t="shared" si="148"/>
        <v>1753141151654.8333</v>
      </c>
      <c r="J37" s="395">
        <f t="shared" si="133"/>
        <v>1744196553942.3086</v>
      </c>
      <c r="K37" s="249">
        <f t="shared" ref="K37:N37" si="149">J37+($O37-$J37)/5</f>
        <v>1736522089104.9624</v>
      </c>
      <c r="L37" s="249">
        <f t="shared" si="149"/>
        <v>1728847624267.6162</v>
      </c>
      <c r="M37" s="249">
        <f t="shared" si="149"/>
        <v>1721173159430.27</v>
      </c>
      <c r="N37" s="249">
        <f t="shared" si="149"/>
        <v>1713498694592.9238</v>
      </c>
      <c r="O37" s="395">
        <f t="shared" si="135"/>
        <v>1705824229755.5779</v>
      </c>
      <c r="P37" s="249">
        <f t="shared" ref="P37:S37" si="150">O37+($T37-$O37)/5</f>
        <v>1699000932836.5557</v>
      </c>
      <c r="Q37" s="249">
        <f t="shared" si="150"/>
        <v>1692177635917.5334</v>
      </c>
      <c r="R37" s="249">
        <f t="shared" si="150"/>
        <v>1685354338998.5112</v>
      </c>
      <c r="S37" s="249">
        <f t="shared" si="150"/>
        <v>1678531042079.489</v>
      </c>
      <c r="T37" s="395">
        <f t="shared" si="137"/>
        <v>1671707745160.4663</v>
      </c>
      <c r="U37" s="249">
        <f t="shared" ref="U37:AR37" si="151">T37+($AS37-$T37)/30</f>
        <v>1670036037415.3059</v>
      </c>
      <c r="V37" s="249">
        <f t="shared" si="151"/>
        <v>1668364329670.1455</v>
      </c>
      <c r="W37" s="249">
        <f t="shared" si="151"/>
        <v>1666692621924.9851</v>
      </c>
      <c r="X37" s="249">
        <f t="shared" si="151"/>
        <v>1665020914179.8247</v>
      </c>
      <c r="Y37" s="249">
        <f t="shared" si="151"/>
        <v>1663349206434.6643</v>
      </c>
      <c r="Z37" s="249">
        <f t="shared" si="151"/>
        <v>1661677498689.5039</v>
      </c>
      <c r="AA37" s="249">
        <f t="shared" si="151"/>
        <v>1660005790944.3435</v>
      </c>
      <c r="AB37" s="249">
        <f t="shared" si="151"/>
        <v>1658334083199.1831</v>
      </c>
      <c r="AC37" s="249">
        <f t="shared" si="151"/>
        <v>1656662375454.0227</v>
      </c>
      <c r="AD37" s="249">
        <f t="shared" si="151"/>
        <v>1654990667708.8623</v>
      </c>
      <c r="AE37" s="249">
        <f t="shared" si="151"/>
        <v>1653318959963.7019</v>
      </c>
      <c r="AF37" s="249">
        <f t="shared" si="151"/>
        <v>1651647252218.5415</v>
      </c>
      <c r="AG37" s="249">
        <f t="shared" si="151"/>
        <v>1649975544473.3811</v>
      </c>
      <c r="AH37" s="249">
        <f t="shared" si="151"/>
        <v>1648303836728.2207</v>
      </c>
      <c r="AI37" s="249">
        <f t="shared" si="151"/>
        <v>1646632128983.0603</v>
      </c>
      <c r="AJ37" s="249">
        <f t="shared" si="151"/>
        <v>1644960421237.8999</v>
      </c>
      <c r="AK37" s="249">
        <f t="shared" si="151"/>
        <v>1643288713492.7395</v>
      </c>
      <c r="AL37" s="249">
        <f t="shared" si="151"/>
        <v>1641617005747.5791</v>
      </c>
      <c r="AM37" s="249">
        <f t="shared" si="151"/>
        <v>1639945298002.4187</v>
      </c>
      <c r="AN37" s="249">
        <f t="shared" si="151"/>
        <v>1638273590257.2583</v>
      </c>
      <c r="AO37" s="249">
        <f t="shared" si="151"/>
        <v>1636601882512.0979</v>
      </c>
      <c r="AP37" s="249">
        <f t="shared" si="151"/>
        <v>1634930174766.9375</v>
      </c>
      <c r="AQ37" s="249">
        <f t="shared" si="151"/>
        <v>1633258467021.7771</v>
      </c>
      <c r="AR37" s="249">
        <f t="shared" si="151"/>
        <v>1631586759276.6167</v>
      </c>
      <c r="AS37" s="395">
        <f t="shared" si="139"/>
        <v>1621556512805.6523</v>
      </c>
      <c r="AV37" s="356">
        <v>2.5000000000000001E-2</v>
      </c>
      <c r="AW37" s="399">
        <v>2.1999999999999999E-2</v>
      </c>
      <c r="AX37" s="56">
        <v>0.02</v>
      </c>
      <c r="AY37" s="243">
        <v>0.03</v>
      </c>
    </row>
    <row r="38" spans="1:51" x14ac:dyDescent="0.2">
      <c r="A38" s="74" t="s">
        <v>24</v>
      </c>
      <c r="B38" s="161" t="s">
        <v>379</v>
      </c>
      <c r="C38" s="161" t="s">
        <v>418</v>
      </c>
      <c r="D38" s="401">
        <f>VLOOKUP($A38,'Energy Use 2019'!$B$64:$L$106,11,0)/VLOOKUP($A38,'Value Added'!$A$2:$L$44,9,0)</f>
        <v>658326958065.73364</v>
      </c>
      <c r="E38" s="401">
        <f>VLOOKUP($A38,'Energy Use 2020'!$B$64:$L$106,11,0)/VLOOKUP($A38,'Value Added'!$A$2:$L$44,10,0)</f>
        <v>682992112716.43518</v>
      </c>
      <c r="F38" s="240">
        <f t="shared" ref="F38:I38" si="152">E38+($J38-$E38)/5</f>
        <v>679577152152.85303</v>
      </c>
      <c r="G38" s="249">
        <f t="shared" si="152"/>
        <v>676162191589.27087</v>
      </c>
      <c r="H38" s="249">
        <f t="shared" si="152"/>
        <v>672747231025.68872</v>
      </c>
      <c r="I38" s="249">
        <f t="shared" si="152"/>
        <v>669332270462.10657</v>
      </c>
      <c r="J38" s="395">
        <f t="shared" si="133"/>
        <v>665917309898.52429</v>
      </c>
      <c r="K38" s="249">
        <f t="shared" ref="K38:N38" si="153">J38+($O38-$J38)/5</f>
        <v>662987273734.97083</v>
      </c>
      <c r="L38" s="249">
        <f t="shared" si="153"/>
        <v>660057237571.41736</v>
      </c>
      <c r="M38" s="249">
        <f t="shared" si="153"/>
        <v>657127201407.86389</v>
      </c>
      <c r="N38" s="249">
        <f t="shared" si="153"/>
        <v>654197165244.31042</v>
      </c>
      <c r="O38" s="395">
        <f t="shared" si="135"/>
        <v>651267129080.75671</v>
      </c>
      <c r="P38" s="249">
        <f t="shared" ref="P38:S38" si="154">O38+($T38-$O38)/5</f>
        <v>648662060564.43372</v>
      </c>
      <c r="Q38" s="249">
        <f t="shared" si="154"/>
        <v>646056992048.11072</v>
      </c>
      <c r="R38" s="249">
        <f t="shared" si="154"/>
        <v>643451923531.78772</v>
      </c>
      <c r="S38" s="249">
        <f t="shared" si="154"/>
        <v>640846855015.46472</v>
      </c>
      <c r="T38" s="395">
        <f t="shared" si="137"/>
        <v>638241786499.1416</v>
      </c>
      <c r="U38" s="249">
        <f t="shared" ref="U38:AR38" si="155">T38+($AS38-$T38)/30</f>
        <v>637603544712.64246</v>
      </c>
      <c r="V38" s="249">
        <f t="shared" si="155"/>
        <v>636965302926.14331</v>
      </c>
      <c r="W38" s="249">
        <f t="shared" si="155"/>
        <v>636327061139.64417</v>
      </c>
      <c r="X38" s="249">
        <f t="shared" si="155"/>
        <v>635688819353.14502</v>
      </c>
      <c r="Y38" s="249">
        <f t="shared" si="155"/>
        <v>635050577566.64587</v>
      </c>
      <c r="Z38" s="249">
        <f t="shared" si="155"/>
        <v>634412335780.14673</v>
      </c>
      <c r="AA38" s="249">
        <f t="shared" si="155"/>
        <v>633774093993.64758</v>
      </c>
      <c r="AB38" s="249">
        <f t="shared" si="155"/>
        <v>633135852207.14844</v>
      </c>
      <c r="AC38" s="249">
        <f t="shared" si="155"/>
        <v>632497610420.64929</v>
      </c>
      <c r="AD38" s="249">
        <f t="shared" si="155"/>
        <v>631859368634.15015</v>
      </c>
      <c r="AE38" s="249">
        <f t="shared" si="155"/>
        <v>631221126847.651</v>
      </c>
      <c r="AF38" s="249">
        <f t="shared" si="155"/>
        <v>630582885061.15186</v>
      </c>
      <c r="AG38" s="249">
        <f t="shared" si="155"/>
        <v>629944643274.65271</v>
      </c>
      <c r="AH38" s="249">
        <f t="shared" si="155"/>
        <v>629306401488.15356</v>
      </c>
      <c r="AI38" s="249">
        <f t="shared" si="155"/>
        <v>628668159701.65442</v>
      </c>
      <c r="AJ38" s="249">
        <f t="shared" si="155"/>
        <v>628029917915.15527</v>
      </c>
      <c r="AK38" s="249">
        <f t="shared" si="155"/>
        <v>627391676128.65613</v>
      </c>
      <c r="AL38" s="249">
        <f t="shared" si="155"/>
        <v>626753434342.15698</v>
      </c>
      <c r="AM38" s="249">
        <f t="shared" si="155"/>
        <v>626115192555.65784</v>
      </c>
      <c r="AN38" s="249">
        <f t="shared" si="155"/>
        <v>625476950769.15869</v>
      </c>
      <c r="AO38" s="249">
        <f t="shared" si="155"/>
        <v>624838708982.65955</v>
      </c>
      <c r="AP38" s="249">
        <f t="shared" si="155"/>
        <v>624200467196.1604</v>
      </c>
      <c r="AQ38" s="249">
        <f t="shared" si="155"/>
        <v>623562225409.66125</v>
      </c>
      <c r="AR38" s="249">
        <f t="shared" si="155"/>
        <v>622923983623.16211</v>
      </c>
      <c r="AS38" s="395">
        <f t="shared" si="139"/>
        <v>619094532904.16736</v>
      </c>
      <c r="AV38" s="356">
        <v>2.5000000000000001E-2</v>
      </c>
      <c r="AW38" s="399">
        <v>2.1999999999999999E-2</v>
      </c>
      <c r="AX38" s="56">
        <v>0.02</v>
      </c>
      <c r="AY38" s="243">
        <v>0.03</v>
      </c>
    </row>
    <row r="39" spans="1:51" x14ac:dyDescent="0.2">
      <c r="A39" s="74" t="s">
        <v>28</v>
      </c>
      <c r="B39" s="161" t="s">
        <v>379</v>
      </c>
      <c r="C39" s="161" t="s">
        <v>418</v>
      </c>
      <c r="D39" s="401">
        <f>VLOOKUP($A39,'Energy Use 2019'!$B$64:$L$106,11,0)/VLOOKUP($A39,'Value Added'!$A$2:$L$44,9,0)</f>
        <v>603102789497.03564</v>
      </c>
      <c r="E39" s="401">
        <f>VLOOKUP($A39,'Energy Use 2020'!$B$64:$L$106,11,0)/VLOOKUP($A39,'Value Added'!$A$2:$L$44,10,0)</f>
        <v>614920626262.96313</v>
      </c>
      <c r="F39" s="240">
        <f t="shared" ref="F39:I39" si="156">E39+($J39-$E39)/5</f>
        <v>611846023131.64832</v>
      </c>
      <c r="G39" s="249">
        <f t="shared" si="156"/>
        <v>608771420000.3335</v>
      </c>
      <c r="H39" s="249">
        <f t="shared" si="156"/>
        <v>605696816869.01868</v>
      </c>
      <c r="I39" s="249">
        <f t="shared" si="156"/>
        <v>602622213737.70386</v>
      </c>
      <c r="J39" s="395">
        <f t="shared" si="133"/>
        <v>599547610606.38904</v>
      </c>
      <c r="K39" s="249">
        <f t="shared" ref="K39:N39" si="157">J39+($O39-$J39)/5</f>
        <v>596909601119.72095</v>
      </c>
      <c r="L39" s="249">
        <f t="shared" si="157"/>
        <v>594271591633.05286</v>
      </c>
      <c r="M39" s="249">
        <f t="shared" si="157"/>
        <v>591633582146.38477</v>
      </c>
      <c r="N39" s="249">
        <f t="shared" si="157"/>
        <v>588995572659.71667</v>
      </c>
      <c r="O39" s="395">
        <f t="shared" si="135"/>
        <v>586357563173.04846</v>
      </c>
      <c r="P39" s="249">
        <f t="shared" ref="P39:S39" si="158">O39+($T39-$O39)/5</f>
        <v>584012132920.35632</v>
      </c>
      <c r="Q39" s="249">
        <f t="shared" si="158"/>
        <v>581666702667.66418</v>
      </c>
      <c r="R39" s="249">
        <f t="shared" si="158"/>
        <v>579321272414.97205</v>
      </c>
      <c r="S39" s="249">
        <f t="shared" si="158"/>
        <v>576975842162.27991</v>
      </c>
      <c r="T39" s="395">
        <f t="shared" si="137"/>
        <v>574630411909.58752</v>
      </c>
      <c r="U39" s="249">
        <f t="shared" ref="U39:AR39" si="159">T39+($AS39-$T39)/30</f>
        <v>574055781497.67798</v>
      </c>
      <c r="V39" s="249">
        <f t="shared" si="159"/>
        <v>573481151085.76843</v>
      </c>
      <c r="W39" s="249">
        <f t="shared" si="159"/>
        <v>572906520673.85889</v>
      </c>
      <c r="X39" s="249">
        <f t="shared" si="159"/>
        <v>572331890261.94934</v>
      </c>
      <c r="Y39" s="249">
        <f t="shared" si="159"/>
        <v>571757259850.03979</v>
      </c>
      <c r="Z39" s="249">
        <f t="shared" si="159"/>
        <v>571182629438.13025</v>
      </c>
      <c r="AA39" s="249">
        <f t="shared" si="159"/>
        <v>570607999026.2207</v>
      </c>
      <c r="AB39" s="249">
        <f t="shared" si="159"/>
        <v>570033368614.31116</v>
      </c>
      <c r="AC39" s="249">
        <f t="shared" si="159"/>
        <v>569458738202.40161</v>
      </c>
      <c r="AD39" s="249">
        <f t="shared" si="159"/>
        <v>568884107790.49207</v>
      </c>
      <c r="AE39" s="249">
        <f t="shared" si="159"/>
        <v>568309477378.58252</v>
      </c>
      <c r="AF39" s="249">
        <f t="shared" si="159"/>
        <v>567734846966.67297</v>
      </c>
      <c r="AG39" s="249">
        <f t="shared" si="159"/>
        <v>567160216554.76343</v>
      </c>
      <c r="AH39" s="249">
        <f t="shared" si="159"/>
        <v>566585586142.85388</v>
      </c>
      <c r="AI39" s="249">
        <f t="shared" si="159"/>
        <v>566010955730.94434</v>
      </c>
      <c r="AJ39" s="249">
        <f t="shared" si="159"/>
        <v>565436325319.03479</v>
      </c>
      <c r="AK39" s="249">
        <f t="shared" si="159"/>
        <v>564861694907.12524</v>
      </c>
      <c r="AL39" s="249">
        <f t="shared" si="159"/>
        <v>564287064495.2157</v>
      </c>
      <c r="AM39" s="249">
        <f t="shared" si="159"/>
        <v>563712434083.30615</v>
      </c>
      <c r="AN39" s="249">
        <f t="shared" si="159"/>
        <v>563137803671.39661</v>
      </c>
      <c r="AO39" s="249">
        <f t="shared" si="159"/>
        <v>562563173259.48706</v>
      </c>
      <c r="AP39" s="249">
        <f t="shared" si="159"/>
        <v>561988542847.57751</v>
      </c>
      <c r="AQ39" s="249">
        <f t="shared" si="159"/>
        <v>561413912435.66797</v>
      </c>
      <c r="AR39" s="249">
        <f t="shared" si="159"/>
        <v>560839282023.75842</v>
      </c>
      <c r="AS39" s="395">
        <f t="shared" si="139"/>
        <v>557391499552.29993</v>
      </c>
      <c r="AV39" s="356">
        <v>2.5000000000000001E-2</v>
      </c>
      <c r="AW39" s="399">
        <v>2.1999999999999999E-2</v>
      </c>
      <c r="AX39" s="56">
        <v>0.02</v>
      </c>
      <c r="AY39" s="243">
        <v>0.03</v>
      </c>
    </row>
    <row r="40" spans="1:51" x14ac:dyDescent="0.2">
      <c r="A40" s="74" t="s">
        <v>29</v>
      </c>
      <c r="B40" s="161" t="s">
        <v>379</v>
      </c>
      <c r="C40" s="161" t="s">
        <v>418</v>
      </c>
      <c r="D40" s="401">
        <f>VLOOKUP($A40,'Energy Use 2019'!$B$64:$L$106,11,0)/VLOOKUP($A40,'Value Added'!$A$2:$L$44,9,0)</f>
        <v>280505798474.7973</v>
      </c>
      <c r="E40" s="401">
        <f>VLOOKUP($A40,'Energy Use 2020'!$B$64:$L$106,11,0)/VLOOKUP($A40,'Value Added'!$A$2:$L$44,10,0)</f>
        <v>311945738776.91235</v>
      </c>
      <c r="F40" s="240">
        <f t="shared" ref="F40:I40" si="160">E40+($J40-$E40)/5</f>
        <v>310386010083.02777</v>
      </c>
      <c r="G40" s="249">
        <f t="shared" si="160"/>
        <v>308826281389.14319</v>
      </c>
      <c r="H40" s="249">
        <f t="shared" si="160"/>
        <v>307266552695.25861</v>
      </c>
      <c r="I40" s="249">
        <f t="shared" si="160"/>
        <v>305706824001.37402</v>
      </c>
      <c r="J40" s="395">
        <f t="shared" si="133"/>
        <v>304147095307.48956</v>
      </c>
      <c r="K40" s="249">
        <f t="shared" ref="K40:N40" si="161">J40+($O40-$J40)/5</f>
        <v>302808848088.1366</v>
      </c>
      <c r="L40" s="249">
        <f t="shared" si="161"/>
        <v>301470600868.78363</v>
      </c>
      <c r="M40" s="249">
        <f t="shared" si="161"/>
        <v>300132353649.43066</v>
      </c>
      <c r="N40" s="249">
        <f t="shared" si="161"/>
        <v>298794106430.0777</v>
      </c>
      <c r="O40" s="395">
        <f t="shared" si="135"/>
        <v>297455859210.72479</v>
      </c>
      <c r="P40" s="249">
        <f t="shared" ref="P40:S40" si="162">O40+($T40-$O40)/5</f>
        <v>296266035773.8819</v>
      </c>
      <c r="Q40" s="249">
        <f t="shared" si="162"/>
        <v>295076212337.039</v>
      </c>
      <c r="R40" s="249">
        <f t="shared" si="162"/>
        <v>293886388900.19611</v>
      </c>
      <c r="S40" s="249">
        <f t="shared" si="162"/>
        <v>292696565463.35321</v>
      </c>
      <c r="T40" s="395">
        <f t="shared" si="137"/>
        <v>291506742026.51031</v>
      </c>
      <c r="U40" s="249">
        <f t="shared" ref="U40:AR40" si="163">T40+($AS40-$T40)/30</f>
        <v>291215235284.48383</v>
      </c>
      <c r="V40" s="249">
        <f t="shared" si="163"/>
        <v>290923728542.45734</v>
      </c>
      <c r="W40" s="249">
        <f t="shared" si="163"/>
        <v>290632221800.43085</v>
      </c>
      <c r="X40" s="249">
        <f t="shared" si="163"/>
        <v>290340715058.40436</v>
      </c>
      <c r="Y40" s="249">
        <f t="shared" si="163"/>
        <v>290049208316.37787</v>
      </c>
      <c r="Z40" s="249">
        <f t="shared" si="163"/>
        <v>289757701574.35138</v>
      </c>
      <c r="AA40" s="249">
        <f t="shared" si="163"/>
        <v>289466194832.32489</v>
      </c>
      <c r="AB40" s="249">
        <f t="shared" si="163"/>
        <v>289174688090.2984</v>
      </c>
      <c r="AC40" s="249">
        <f t="shared" si="163"/>
        <v>288883181348.27191</v>
      </c>
      <c r="AD40" s="249">
        <f t="shared" si="163"/>
        <v>288591674606.24542</v>
      </c>
      <c r="AE40" s="249">
        <f t="shared" si="163"/>
        <v>288300167864.21893</v>
      </c>
      <c r="AF40" s="249">
        <f t="shared" si="163"/>
        <v>288008661122.19244</v>
      </c>
      <c r="AG40" s="249">
        <f t="shared" si="163"/>
        <v>287717154380.16595</v>
      </c>
      <c r="AH40" s="249">
        <f t="shared" si="163"/>
        <v>287425647638.13947</v>
      </c>
      <c r="AI40" s="249">
        <f t="shared" si="163"/>
        <v>287134140896.11298</v>
      </c>
      <c r="AJ40" s="249">
        <f t="shared" si="163"/>
        <v>286842634154.08649</v>
      </c>
      <c r="AK40" s="249">
        <f t="shared" si="163"/>
        <v>286551127412.06</v>
      </c>
      <c r="AL40" s="249">
        <f t="shared" si="163"/>
        <v>286259620670.03351</v>
      </c>
      <c r="AM40" s="249">
        <f t="shared" si="163"/>
        <v>285968113928.00702</v>
      </c>
      <c r="AN40" s="249">
        <f t="shared" si="163"/>
        <v>285676607185.98053</v>
      </c>
      <c r="AO40" s="249">
        <f t="shared" si="163"/>
        <v>285385100443.95404</v>
      </c>
      <c r="AP40" s="249">
        <f t="shared" si="163"/>
        <v>285093593701.92755</v>
      </c>
      <c r="AQ40" s="249">
        <f t="shared" si="163"/>
        <v>284802086959.90106</v>
      </c>
      <c r="AR40" s="249">
        <f t="shared" si="163"/>
        <v>284510580217.87457</v>
      </c>
      <c r="AS40" s="395">
        <f t="shared" si="139"/>
        <v>282761539765.71503</v>
      </c>
      <c r="AV40" s="356">
        <v>2.5000000000000001E-2</v>
      </c>
      <c r="AW40" s="399">
        <v>2.1999999999999999E-2</v>
      </c>
      <c r="AX40" s="56">
        <v>0.02</v>
      </c>
      <c r="AY40" s="243">
        <v>0.03</v>
      </c>
    </row>
    <row r="41" spans="1:51" x14ac:dyDescent="0.2">
      <c r="A41" s="74" t="s">
        <v>30</v>
      </c>
      <c r="B41" s="161" t="s">
        <v>379</v>
      </c>
      <c r="C41" s="161" t="s">
        <v>418</v>
      </c>
      <c r="D41" s="401">
        <f>VLOOKUP($A41,'Energy Use 2019'!$B$64:$L$106,11,0)/VLOOKUP($A41,'Value Added'!$A$2:$L$44,9,0)</f>
        <v>209414670204.97757</v>
      </c>
      <c r="E41" s="401">
        <f>VLOOKUP($A41,'Energy Use 2020'!$B$64:$L$106,11,0)/VLOOKUP($A41,'Value Added'!$A$2:$L$44,10,0)</f>
        <v>190417518224.87393</v>
      </c>
      <c r="F41" s="240">
        <f t="shared" ref="F41:I41" si="164">E41+($J41-$E41)/5</f>
        <v>189465430633.74957</v>
      </c>
      <c r="G41" s="249">
        <f t="shared" si="164"/>
        <v>188513343042.62521</v>
      </c>
      <c r="H41" s="249">
        <f t="shared" si="164"/>
        <v>187561255451.50085</v>
      </c>
      <c r="I41" s="249">
        <f t="shared" si="164"/>
        <v>186609167860.3765</v>
      </c>
      <c r="J41" s="395">
        <f t="shared" si="133"/>
        <v>185657080269.25208</v>
      </c>
      <c r="K41" s="249">
        <f t="shared" ref="K41:N41" si="165">J41+($O41-$J41)/5</f>
        <v>184840189116.06735</v>
      </c>
      <c r="L41" s="249">
        <f t="shared" si="165"/>
        <v>184023297962.88263</v>
      </c>
      <c r="M41" s="249">
        <f t="shared" si="165"/>
        <v>183206406809.69791</v>
      </c>
      <c r="N41" s="249">
        <f t="shared" si="165"/>
        <v>182389515656.51318</v>
      </c>
      <c r="O41" s="395">
        <f t="shared" si="135"/>
        <v>181572624503.32852</v>
      </c>
      <c r="P41" s="249">
        <f t="shared" ref="P41:S41" si="166">O41+($T41-$O41)/5</f>
        <v>180846334005.31522</v>
      </c>
      <c r="Q41" s="249">
        <f t="shared" si="166"/>
        <v>180120043507.30191</v>
      </c>
      <c r="R41" s="249">
        <f t="shared" si="166"/>
        <v>179393753009.2886</v>
      </c>
      <c r="S41" s="249">
        <f t="shared" si="166"/>
        <v>178667462511.2753</v>
      </c>
      <c r="T41" s="395">
        <f t="shared" si="137"/>
        <v>177941172013.26196</v>
      </c>
      <c r="U41" s="249">
        <f t="shared" ref="U41:AR41" si="167">T41+($AS41-$T41)/30</f>
        <v>177763230841.24869</v>
      </c>
      <c r="V41" s="249">
        <f t="shared" si="167"/>
        <v>177585289669.23541</v>
      </c>
      <c r="W41" s="249">
        <f t="shared" si="167"/>
        <v>177407348497.22214</v>
      </c>
      <c r="X41" s="249">
        <f t="shared" si="167"/>
        <v>177229407325.20886</v>
      </c>
      <c r="Y41" s="249">
        <f t="shared" si="167"/>
        <v>177051466153.19559</v>
      </c>
      <c r="Z41" s="249">
        <f t="shared" si="167"/>
        <v>176873524981.18231</v>
      </c>
      <c r="AA41" s="249">
        <f t="shared" si="167"/>
        <v>176695583809.16904</v>
      </c>
      <c r="AB41" s="249">
        <f t="shared" si="167"/>
        <v>176517642637.15576</v>
      </c>
      <c r="AC41" s="249">
        <f t="shared" si="167"/>
        <v>176339701465.14249</v>
      </c>
      <c r="AD41" s="249">
        <f t="shared" si="167"/>
        <v>176161760293.12921</v>
      </c>
      <c r="AE41" s="249">
        <f t="shared" si="167"/>
        <v>175983819121.11594</v>
      </c>
      <c r="AF41" s="249">
        <f t="shared" si="167"/>
        <v>175805877949.10266</v>
      </c>
      <c r="AG41" s="249">
        <f t="shared" si="167"/>
        <v>175627936777.08939</v>
      </c>
      <c r="AH41" s="249">
        <f t="shared" si="167"/>
        <v>175449995605.07611</v>
      </c>
      <c r="AI41" s="249">
        <f t="shared" si="167"/>
        <v>175272054433.06284</v>
      </c>
      <c r="AJ41" s="249">
        <f t="shared" si="167"/>
        <v>175094113261.04956</v>
      </c>
      <c r="AK41" s="249">
        <f t="shared" si="167"/>
        <v>174916172089.03629</v>
      </c>
      <c r="AL41" s="249">
        <f t="shared" si="167"/>
        <v>174738230917.02301</v>
      </c>
      <c r="AM41" s="249">
        <f t="shared" si="167"/>
        <v>174560289745.00974</v>
      </c>
      <c r="AN41" s="249">
        <f t="shared" si="167"/>
        <v>174382348572.99646</v>
      </c>
      <c r="AO41" s="249">
        <f t="shared" si="167"/>
        <v>174204407400.98318</v>
      </c>
      <c r="AP41" s="249">
        <f t="shared" si="167"/>
        <v>174026466228.96991</v>
      </c>
      <c r="AQ41" s="249">
        <f t="shared" si="167"/>
        <v>173848525056.95663</v>
      </c>
      <c r="AR41" s="249">
        <f t="shared" si="167"/>
        <v>173670583884.94336</v>
      </c>
      <c r="AS41" s="395">
        <f t="shared" si="139"/>
        <v>172602936852.86411</v>
      </c>
      <c r="AV41" s="356">
        <v>2.5000000000000001E-2</v>
      </c>
      <c r="AW41" s="399">
        <v>2.1999999999999999E-2</v>
      </c>
      <c r="AX41" s="56">
        <v>0.02</v>
      </c>
      <c r="AY41" s="243">
        <v>0.03</v>
      </c>
    </row>
    <row r="42" spans="1:51" x14ac:dyDescent="0.2">
      <c r="A42" s="74" t="s">
        <v>32</v>
      </c>
      <c r="B42" s="161" t="s">
        <v>379</v>
      </c>
      <c r="C42" s="161" t="s">
        <v>418</v>
      </c>
      <c r="D42" s="401">
        <f>VLOOKUP($A42,'Energy Use 2019'!$B$64:$L$106,11,0)/VLOOKUP($A42,'Value Added'!$A$2:$L$44,9,0)</f>
        <v>191905645808.28763</v>
      </c>
      <c r="E42" s="401">
        <f>VLOOKUP($A42,'Energy Use 2020'!$B$64:$L$106,11,0)/VLOOKUP($A42,'Value Added'!$A$2:$L$44,10,0)</f>
        <v>193575236478.20132</v>
      </c>
      <c r="F42" s="240">
        <f t="shared" ref="F42:I42" si="168">E42+($J42-$E42)/5</f>
        <v>192607360295.8103</v>
      </c>
      <c r="G42" s="249">
        <f t="shared" si="168"/>
        <v>191639484113.41928</v>
      </c>
      <c r="H42" s="249">
        <f t="shared" si="168"/>
        <v>190671607931.02826</v>
      </c>
      <c r="I42" s="249">
        <f t="shared" si="168"/>
        <v>189703731748.63724</v>
      </c>
      <c r="J42" s="395">
        <f t="shared" si="133"/>
        <v>188735855566.24628</v>
      </c>
      <c r="K42" s="249">
        <f t="shared" ref="K42:N42" si="169">J42+($O42-$J42)/5</f>
        <v>187905417801.75479</v>
      </c>
      <c r="L42" s="249">
        <f t="shared" si="169"/>
        <v>187074980037.26331</v>
      </c>
      <c r="M42" s="249">
        <f t="shared" si="169"/>
        <v>186244542272.77182</v>
      </c>
      <c r="N42" s="249">
        <f t="shared" si="169"/>
        <v>185414104508.28033</v>
      </c>
      <c r="O42" s="395">
        <f t="shared" si="135"/>
        <v>184583666743.78885</v>
      </c>
      <c r="P42" s="249">
        <f t="shared" ref="P42:S42" si="170">O42+($T42-$O42)/5</f>
        <v>183845332076.81369</v>
      </c>
      <c r="Q42" s="249">
        <f t="shared" si="170"/>
        <v>183106997409.83853</v>
      </c>
      <c r="R42" s="249">
        <f t="shared" si="170"/>
        <v>182368662742.86337</v>
      </c>
      <c r="S42" s="249">
        <f t="shared" si="170"/>
        <v>181630328075.88821</v>
      </c>
      <c r="T42" s="395">
        <f t="shared" si="137"/>
        <v>180891993408.91306</v>
      </c>
      <c r="U42" s="249">
        <f t="shared" ref="U42:AR42" si="171">T42+($AS42-$T42)/30</f>
        <v>180711101415.50415</v>
      </c>
      <c r="V42" s="249">
        <f t="shared" si="171"/>
        <v>180530209422.09525</v>
      </c>
      <c r="W42" s="249">
        <f t="shared" si="171"/>
        <v>180349317428.68634</v>
      </c>
      <c r="X42" s="249">
        <f t="shared" si="171"/>
        <v>180168425435.27744</v>
      </c>
      <c r="Y42" s="249">
        <f t="shared" si="171"/>
        <v>179987533441.86853</v>
      </c>
      <c r="Z42" s="249">
        <f t="shared" si="171"/>
        <v>179806641448.45963</v>
      </c>
      <c r="AA42" s="249">
        <f t="shared" si="171"/>
        <v>179625749455.05072</v>
      </c>
      <c r="AB42" s="249">
        <f t="shared" si="171"/>
        <v>179444857461.64182</v>
      </c>
      <c r="AC42" s="249">
        <f t="shared" si="171"/>
        <v>179263965468.23291</v>
      </c>
      <c r="AD42" s="249">
        <f t="shared" si="171"/>
        <v>179083073474.82401</v>
      </c>
      <c r="AE42" s="249">
        <f t="shared" si="171"/>
        <v>178902181481.4151</v>
      </c>
      <c r="AF42" s="249">
        <f t="shared" si="171"/>
        <v>178721289488.0062</v>
      </c>
      <c r="AG42" s="249">
        <f t="shared" si="171"/>
        <v>178540397494.59729</v>
      </c>
      <c r="AH42" s="249">
        <f t="shared" si="171"/>
        <v>178359505501.18839</v>
      </c>
      <c r="AI42" s="249">
        <f t="shared" si="171"/>
        <v>178178613507.77948</v>
      </c>
      <c r="AJ42" s="249">
        <f t="shared" si="171"/>
        <v>177997721514.37057</v>
      </c>
      <c r="AK42" s="249">
        <f t="shared" si="171"/>
        <v>177816829520.96167</v>
      </c>
      <c r="AL42" s="249">
        <f t="shared" si="171"/>
        <v>177635937527.55276</v>
      </c>
      <c r="AM42" s="249">
        <f t="shared" si="171"/>
        <v>177455045534.14386</v>
      </c>
      <c r="AN42" s="249">
        <f t="shared" si="171"/>
        <v>177274153540.73495</v>
      </c>
      <c r="AO42" s="249">
        <f t="shared" si="171"/>
        <v>177093261547.32605</v>
      </c>
      <c r="AP42" s="249">
        <f t="shared" si="171"/>
        <v>176912369553.91714</v>
      </c>
      <c r="AQ42" s="249">
        <f t="shared" si="171"/>
        <v>176731477560.50824</v>
      </c>
      <c r="AR42" s="249">
        <f t="shared" si="171"/>
        <v>176550585567.09933</v>
      </c>
      <c r="AS42" s="395">
        <f t="shared" si="139"/>
        <v>175465233606.64566</v>
      </c>
      <c r="AV42" s="356">
        <v>2.5000000000000001E-2</v>
      </c>
      <c r="AW42" s="399">
        <v>2.1999999999999999E-2</v>
      </c>
      <c r="AX42" s="56">
        <v>0.02</v>
      </c>
      <c r="AY42" s="243">
        <v>0.03</v>
      </c>
    </row>
    <row r="43" spans="1:51" x14ac:dyDescent="0.2">
      <c r="A43" s="74" t="s">
        <v>33</v>
      </c>
      <c r="B43" s="161" t="s">
        <v>379</v>
      </c>
      <c r="C43" s="161" t="s">
        <v>418</v>
      </c>
      <c r="D43" s="401">
        <f>VLOOKUP($A43,'Energy Use 2019'!$B$64:$L$106,11,0)/VLOOKUP($A43,'Value Added'!$A$2:$L$44,9,0)</f>
        <v>141290417245.5065</v>
      </c>
      <c r="E43" s="401">
        <f>VLOOKUP($A43,'Energy Use 2020'!$B$64:$L$106,11,0)/VLOOKUP($A43,'Value Added'!$A$2:$L$44,10,0)</f>
        <v>146928894390.85712</v>
      </c>
      <c r="F43" s="240">
        <f t="shared" ref="F43:I43" si="172">E43+($J43-$E43)/5</f>
        <v>146194249918.90283</v>
      </c>
      <c r="G43" s="249">
        <f t="shared" si="172"/>
        <v>145459605446.94855</v>
      </c>
      <c r="H43" s="249">
        <f t="shared" si="172"/>
        <v>144724960974.99426</v>
      </c>
      <c r="I43" s="249">
        <f t="shared" si="172"/>
        <v>143990316503.03998</v>
      </c>
      <c r="J43" s="395">
        <f t="shared" si="133"/>
        <v>143255672031.08569</v>
      </c>
      <c r="K43" s="249">
        <f t="shared" ref="K43:N43" si="173">J43+($O43-$J43)/5</f>
        <v>142625347074.14893</v>
      </c>
      <c r="L43" s="249">
        <f t="shared" si="173"/>
        <v>141995022117.21216</v>
      </c>
      <c r="M43" s="249">
        <f t="shared" si="173"/>
        <v>141364697160.27539</v>
      </c>
      <c r="N43" s="249">
        <f t="shared" si="173"/>
        <v>140734372203.33862</v>
      </c>
      <c r="O43" s="395">
        <f t="shared" si="135"/>
        <v>140104047246.40179</v>
      </c>
      <c r="P43" s="249">
        <f t="shared" ref="P43:S43" si="174">O43+($T43-$O43)/5</f>
        <v>139543631057.4162</v>
      </c>
      <c r="Q43" s="249">
        <f t="shared" si="174"/>
        <v>138983214868.4306</v>
      </c>
      <c r="R43" s="249">
        <f t="shared" si="174"/>
        <v>138422798679.44501</v>
      </c>
      <c r="S43" s="249">
        <f t="shared" si="174"/>
        <v>137862382490.45941</v>
      </c>
      <c r="T43" s="395">
        <f t="shared" si="137"/>
        <v>137301966301.47375</v>
      </c>
      <c r="U43" s="249">
        <f t="shared" ref="U43:AR43" si="175">T43+($AS43-$T43)/30</f>
        <v>137164664335.17229</v>
      </c>
      <c r="V43" s="249">
        <f t="shared" si="175"/>
        <v>137027362368.87082</v>
      </c>
      <c r="W43" s="249">
        <f t="shared" si="175"/>
        <v>136890060402.56935</v>
      </c>
      <c r="X43" s="249">
        <f t="shared" si="175"/>
        <v>136752758436.26788</v>
      </c>
      <c r="Y43" s="249">
        <f t="shared" si="175"/>
        <v>136615456469.96642</v>
      </c>
      <c r="Z43" s="249">
        <f t="shared" si="175"/>
        <v>136478154503.66495</v>
      </c>
      <c r="AA43" s="249">
        <f t="shared" si="175"/>
        <v>136340852537.36348</v>
      </c>
      <c r="AB43" s="249">
        <f t="shared" si="175"/>
        <v>136203550571.06201</v>
      </c>
      <c r="AC43" s="249">
        <f t="shared" si="175"/>
        <v>136066248604.76054</v>
      </c>
      <c r="AD43" s="249">
        <f t="shared" si="175"/>
        <v>135928946638.45908</v>
      </c>
      <c r="AE43" s="249">
        <f t="shared" si="175"/>
        <v>135791644672.15761</v>
      </c>
      <c r="AF43" s="249">
        <f t="shared" si="175"/>
        <v>135654342705.85614</v>
      </c>
      <c r="AG43" s="249">
        <f t="shared" si="175"/>
        <v>135517040739.55467</v>
      </c>
      <c r="AH43" s="249">
        <f t="shared" si="175"/>
        <v>135379738773.2532</v>
      </c>
      <c r="AI43" s="249">
        <f t="shared" si="175"/>
        <v>135242436806.95174</v>
      </c>
      <c r="AJ43" s="249">
        <f t="shared" si="175"/>
        <v>135105134840.65027</v>
      </c>
      <c r="AK43" s="249">
        <f t="shared" si="175"/>
        <v>134967832874.3488</v>
      </c>
      <c r="AL43" s="249">
        <f t="shared" si="175"/>
        <v>134830530908.04733</v>
      </c>
      <c r="AM43" s="249">
        <f t="shared" si="175"/>
        <v>134693228941.74586</v>
      </c>
      <c r="AN43" s="249">
        <f t="shared" si="175"/>
        <v>134555926975.4444</v>
      </c>
      <c r="AO43" s="249">
        <f t="shared" si="175"/>
        <v>134418625009.14293</v>
      </c>
      <c r="AP43" s="249">
        <f t="shared" si="175"/>
        <v>134281323042.84146</v>
      </c>
      <c r="AQ43" s="249">
        <f t="shared" si="175"/>
        <v>134144021076.53999</v>
      </c>
      <c r="AR43" s="249">
        <f t="shared" si="175"/>
        <v>134006719110.23853</v>
      </c>
      <c r="AS43" s="395">
        <f t="shared" si="139"/>
        <v>133182907312.42953</v>
      </c>
      <c r="AV43" s="356">
        <v>2.5000000000000001E-2</v>
      </c>
      <c r="AW43" s="399">
        <v>2.1999999999999999E-2</v>
      </c>
      <c r="AX43" s="56">
        <v>0.02</v>
      </c>
      <c r="AY43" s="243">
        <v>0.03</v>
      </c>
    </row>
    <row r="44" spans="1:51" x14ac:dyDescent="0.2">
      <c r="A44" s="74" t="s">
        <v>34</v>
      </c>
      <c r="B44" s="161" t="s">
        <v>379</v>
      </c>
      <c r="C44" s="161" t="s">
        <v>418</v>
      </c>
      <c r="D44" s="401">
        <f>VLOOKUP($A44,'Energy Use 2019'!$B$64:$L$106,11,0)/VLOOKUP($A44,'Value Added'!$A$2:$L$44,9,0)</f>
        <v>163617308196.96924</v>
      </c>
      <c r="E44" s="401">
        <f>VLOOKUP($A44,'Energy Use 2020'!$B$64:$L$106,11,0)/VLOOKUP($A44,'Value Added'!$A$2:$L$44,10,0)</f>
        <v>156166126723.43564</v>
      </c>
      <c r="F44" s="240">
        <f t="shared" ref="F44:I44" si="176">E44+($J44-$E44)/5</f>
        <v>155385296089.81845</v>
      </c>
      <c r="G44" s="249">
        <f t="shared" si="176"/>
        <v>154604465456.20126</v>
      </c>
      <c r="H44" s="249">
        <f t="shared" si="176"/>
        <v>153823634822.58408</v>
      </c>
      <c r="I44" s="249">
        <f t="shared" si="176"/>
        <v>153042804188.96689</v>
      </c>
      <c r="J44" s="395">
        <f t="shared" si="133"/>
        <v>152261973555.34973</v>
      </c>
      <c r="K44" s="249">
        <f t="shared" ref="K44:N44" si="177">J44+($O44-$J44)/5</f>
        <v>151592020871.70621</v>
      </c>
      <c r="L44" s="249">
        <f t="shared" si="177"/>
        <v>150922068188.06268</v>
      </c>
      <c r="M44" s="249">
        <f t="shared" si="177"/>
        <v>150252115504.41916</v>
      </c>
      <c r="N44" s="249">
        <f t="shared" si="177"/>
        <v>149582162820.77563</v>
      </c>
      <c r="O44" s="395">
        <f t="shared" si="135"/>
        <v>148912210137.13205</v>
      </c>
      <c r="P44" s="249">
        <f t="shared" ref="P44:S44" si="178">O44+($T44-$O44)/5</f>
        <v>148316561296.58353</v>
      </c>
      <c r="Q44" s="249">
        <f t="shared" si="178"/>
        <v>147720912456.035</v>
      </c>
      <c r="R44" s="249">
        <f t="shared" si="178"/>
        <v>147125263615.48648</v>
      </c>
      <c r="S44" s="249">
        <f t="shared" si="178"/>
        <v>146529614774.93796</v>
      </c>
      <c r="T44" s="395">
        <f t="shared" si="137"/>
        <v>145933965934.3894</v>
      </c>
      <c r="U44" s="249">
        <f t="shared" ref="U44:AR44" si="179">T44+($AS44-$T44)/30</f>
        <v>145788031968.45502</v>
      </c>
      <c r="V44" s="249">
        <f t="shared" si="179"/>
        <v>145642098002.52063</v>
      </c>
      <c r="W44" s="249">
        <f t="shared" si="179"/>
        <v>145496164036.58624</v>
      </c>
      <c r="X44" s="249">
        <f t="shared" si="179"/>
        <v>145350230070.65186</v>
      </c>
      <c r="Y44" s="249">
        <f t="shared" si="179"/>
        <v>145204296104.71747</v>
      </c>
      <c r="Z44" s="249">
        <f t="shared" si="179"/>
        <v>145058362138.78308</v>
      </c>
      <c r="AA44" s="249">
        <f t="shared" si="179"/>
        <v>144912428172.84869</v>
      </c>
      <c r="AB44" s="249">
        <f t="shared" si="179"/>
        <v>144766494206.91431</v>
      </c>
      <c r="AC44" s="249">
        <f t="shared" si="179"/>
        <v>144620560240.97992</v>
      </c>
      <c r="AD44" s="249">
        <f t="shared" si="179"/>
        <v>144474626275.04553</v>
      </c>
      <c r="AE44" s="249">
        <f t="shared" si="179"/>
        <v>144328692309.11115</v>
      </c>
      <c r="AF44" s="249">
        <f t="shared" si="179"/>
        <v>144182758343.17676</v>
      </c>
      <c r="AG44" s="249">
        <f t="shared" si="179"/>
        <v>144036824377.24237</v>
      </c>
      <c r="AH44" s="249">
        <f t="shared" si="179"/>
        <v>143890890411.30798</v>
      </c>
      <c r="AI44" s="249">
        <f t="shared" si="179"/>
        <v>143744956445.3736</v>
      </c>
      <c r="AJ44" s="249">
        <f t="shared" si="179"/>
        <v>143599022479.43921</v>
      </c>
      <c r="AK44" s="249">
        <f t="shared" si="179"/>
        <v>143453088513.50482</v>
      </c>
      <c r="AL44" s="249">
        <f t="shared" si="179"/>
        <v>143307154547.57043</v>
      </c>
      <c r="AM44" s="249">
        <f t="shared" si="179"/>
        <v>143161220581.63605</v>
      </c>
      <c r="AN44" s="249">
        <f t="shared" si="179"/>
        <v>143015286615.70166</v>
      </c>
      <c r="AO44" s="249">
        <f t="shared" si="179"/>
        <v>142869352649.76727</v>
      </c>
      <c r="AP44" s="249">
        <f t="shared" si="179"/>
        <v>142723418683.83289</v>
      </c>
      <c r="AQ44" s="249">
        <f t="shared" si="179"/>
        <v>142577484717.8985</v>
      </c>
      <c r="AR44" s="249">
        <f t="shared" si="179"/>
        <v>142431550751.96411</v>
      </c>
      <c r="AS44" s="395">
        <f t="shared" si="139"/>
        <v>141555946956.35773</v>
      </c>
      <c r="AV44" s="356">
        <v>2.5000000000000001E-2</v>
      </c>
      <c r="AW44" s="399">
        <v>2.1999999999999999E-2</v>
      </c>
      <c r="AX44" s="56">
        <v>0.02</v>
      </c>
      <c r="AY44" s="243">
        <v>0.03</v>
      </c>
    </row>
    <row r="45" spans="1:51" x14ac:dyDescent="0.2">
      <c r="A45" s="74" t="s">
        <v>35</v>
      </c>
      <c r="B45" s="161" t="s">
        <v>379</v>
      </c>
      <c r="C45" s="161" t="s">
        <v>418</v>
      </c>
      <c r="D45" s="401">
        <f>VLOOKUP($A45,'Energy Use 2019'!$B$64:$L$106,11,0)/VLOOKUP($A45,'Value Added'!$A$2:$L$44,9,0)</f>
        <v>91211476503.603806</v>
      </c>
      <c r="E45" s="401">
        <f>VLOOKUP($A45,'Energy Use 2020'!$B$64:$L$106,11,0)/VLOOKUP($A45,'Value Added'!$A$2:$L$44,10,0)</f>
        <v>90304318689.485489</v>
      </c>
      <c r="F45" s="240">
        <f t="shared" ref="F45:I45" si="180">E45+($J45-$E45)/5</f>
        <v>89852797096.038055</v>
      </c>
      <c r="G45" s="249">
        <f t="shared" si="180"/>
        <v>89401275502.590622</v>
      </c>
      <c r="H45" s="249">
        <f t="shared" si="180"/>
        <v>88949753909.143188</v>
      </c>
      <c r="I45" s="249">
        <f t="shared" si="180"/>
        <v>88498232315.695755</v>
      </c>
      <c r="J45" s="395">
        <f t="shared" si="133"/>
        <v>88046710722.248352</v>
      </c>
      <c r="K45" s="249">
        <f t="shared" ref="K45:N45" si="181">J45+($O45-$J45)/5</f>
        <v>87659305195.070465</v>
      </c>
      <c r="L45" s="249">
        <f t="shared" si="181"/>
        <v>87271899667.892578</v>
      </c>
      <c r="M45" s="249">
        <f t="shared" si="181"/>
        <v>86884494140.714691</v>
      </c>
      <c r="N45" s="249">
        <f t="shared" si="181"/>
        <v>86497088613.536804</v>
      </c>
      <c r="O45" s="395">
        <f t="shared" si="135"/>
        <v>86109683086.358887</v>
      </c>
      <c r="P45" s="249">
        <f t="shared" ref="P45:S45" si="182">O45+($T45-$O45)/5</f>
        <v>85765244354.013458</v>
      </c>
      <c r="Q45" s="249">
        <f t="shared" si="182"/>
        <v>85420805621.66803</v>
      </c>
      <c r="R45" s="249">
        <f t="shared" si="182"/>
        <v>85076366889.322601</v>
      </c>
      <c r="S45" s="249">
        <f t="shared" si="182"/>
        <v>84731928156.977173</v>
      </c>
      <c r="T45" s="395">
        <f t="shared" si="137"/>
        <v>84387489424.631714</v>
      </c>
      <c r="U45" s="249">
        <f t="shared" ref="U45:AR45" si="183">T45+($AS45-$T45)/30</f>
        <v>84303101935.207077</v>
      </c>
      <c r="V45" s="249">
        <f t="shared" si="183"/>
        <v>84218714445.78244</v>
      </c>
      <c r="W45" s="249">
        <f t="shared" si="183"/>
        <v>84134326956.357803</v>
      </c>
      <c r="X45" s="249">
        <f t="shared" si="183"/>
        <v>84049939466.933167</v>
      </c>
      <c r="Y45" s="249">
        <f t="shared" si="183"/>
        <v>83965551977.50853</v>
      </c>
      <c r="Z45" s="249">
        <f t="shared" si="183"/>
        <v>83881164488.083893</v>
      </c>
      <c r="AA45" s="249">
        <f t="shared" si="183"/>
        <v>83796776998.659256</v>
      </c>
      <c r="AB45" s="249">
        <f t="shared" si="183"/>
        <v>83712389509.234619</v>
      </c>
      <c r="AC45" s="249">
        <f t="shared" si="183"/>
        <v>83628002019.809982</v>
      </c>
      <c r="AD45" s="249">
        <f t="shared" si="183"/>
        <v>83543614530.385345</v>
      </c>
      <c r="AE45" s="249">
        <f t="shared" si="183"/>
        <v>83459227040.960709</v>
      </c>
      <c r="AF45" s="249">
        <f t="shared" si="183"/>
        <v>83374839551.536072</v>
      </c>
      <c r="AG45" s="249">
        <f t="shared" si="183"/>
        <v>83290452062.111435</v>
      </c>
      <c r="AH45" s="249">
        <f t="shared" si="183"/>
        <v>83206064572.686798</v>
      </c>
      <c r="AI45" s="249">
        <f t="shared" si="183"/>
        <v>83121677083.262161</v>
      </c>
      <c r="AJ45" s="249">
        <f t="shared" si="183"/>
        <v>83037289593.837524</v>
      </c>
      <c r="AK45" s="249">
        <f t="shared" si="183"/>
        <v>82952902104.412888</v>
      </c>
      <c r="AL45" s="249">
        <f t="shared" si="183"/>
        <v>82868514614.988251</v>
      </c>
      <c r="AM45" s="249">
        <f t="shared" si="183"/>
        <v>82784127125.563614</v>
      </c>
      <c r="AN45" s="249">
        <f t="shared" si="183"/>
        <v>82699739636.138977</v>
      </c>
      <c r="AO45" s="249">
        <f t="shared" si="183"/>
        <v>82615352146.71434</v>
      </c>
      <c r="AP45" s="249">
        <f t="shared" si="183"/>
        <v>82530964657.289703</v>
      </c>
      <c r="AQ45" s="249">
        <f t="shared" si="183"/>
        <v>82446577167.865067</v>
      </c>
      <c r="AR45" s="249">
        <f t="shared" si="183"/>
        <v>82362189678.44043</v>
      </c>
      <c r="AS45" s="395">
        <f t="shared" si="139"/>
        <v>81855864741.892761</v>
      </c>
      <c r="AV45" s="356">
        <v>2.5000000000000001E-2</v>
      </c>
      <c r="AW45" s="399">
        <v>2.1999999999999999E-2</v>
      </c>
      <c r="AX45" s="56">
        <v>0.02</v>
      </c>
      <c r="AY45" s="243">
        <v>0.03</v>
      </c>
    </row>
    <row r="46" spans="1:51" x14ac:dyDescent="0.2">
      <c r="A46" s="74" t="s">
        <v>36</v>
      </c>
      <c r="B46" s="161" t="s">
        <v>379</v>
      </c>
      <c r="C46" s="161" t="s">
        <v>418</v>
      </c>
      <c r="D46" s="401">
        <f>VLOOKUP($A46,'Energy Use 2019'!$B$64:$L$106,11,0)/VLOOKUP($A46,'Value Added'!$A$2:$L$44,9,0)</f>
        <v>2017403865311.6506</v>
      </c>
      <c r="E46" s="401">
        <f>VLOOKUP($A46,'Energy Use 2020'!$B$64:$L$106,11,0)/VLOOKUP($A46,'Value Added'!$A$2:$L$44,10,0)</f>
        <v>2232596055712.4512</v>
      </c>
      <c r="F46" s="240">
        <f t="shared" ref="F46:I46" si="184">E46+($J46-$E46)/5</f>
        <v>2221433075433.8887</v>
      </c>
      <c r="G46" s="249">
        <f t="shared" si="184"/>
        <v>2210270095155.3262</v>
      </c>
      <c r="H46" s="249">
        <f t="shared" si="184"/>
        <v>2199107114876.7637</v>
      </c>
      <c r="I46" s="249">
        <f t="shared" si="184"/>
        <v>2187944134598.2014</v>
      </c>
      <c r="J46" s="395">
        <f t="shared" si="133"/>
        <v>2176781154319.6399</v>
      </c>
      <c r="K46" s="249">
        <f t="shared" ref="K46:N46" si="185">J46+($O46-$J46)/5</f>
        <v>2167203317240.6335</v>
      </c>
      <c r="L46" s="249">
        <f t="shared" si="185"/>
        <v>2157625480161.6272</v>
      </c>
      <c r="M46" s="249">
        <f t="shared" si="185"/>
        <v>2148047643082.6208</v>
      </c>
      <c r="N46" s="249">
        <f t="shared" si="185"/>
        <v>2138469806003.6145</v>
      </c>
      <c r="O46" s="395">
        <f t="shared" si="135"/>
        <v>2128891968924.6077</v>
      </c>
      <c r="P46" s="249">
        <f t="shared" ref="P46:S46" si="186">O46+($T46-$O46)/5</f>
        <v>2120376401048.9092</v>
      </c>
      <c r="Q46" s="249">
        <f t="shared" si="186"/>
        <v>2111860833173.2107</v>
      </c>
      <c r="R46" s="249">
        <f t="shared" si="186"/>
        <v>2103345265297.5122</v>
      </c>
      <c r="S46" s="249">
        <f t="shared" si="186"/>
        <v>2094829697421.8137</v>
      </c>
      <c r="T46" s="395">
        <f t="shared" si="137"/>
        <v>2086314129546.1155</v>
      </c>
      <c r="U46" s="249">
        <f t="shared" ref="U46:AR46" si="187">T46+($AS46-$T46)/30</f>
        <v>2084227815416.5693</v>
      </c>
      <c r="V46" s="249">
        <f t="shared" si="187"/>
        <v>2082141501287.0232</v>
      </c>
      <c r="W46" s="249">
        <f t="shared" si="187"/>
        <v>2080055187157.4771</v>
      </c>
      <c r="X46" s="249">
        <f t="shared" si="187"/>
        <v>2077968873027.9309</v>
      </c>
      <c r="Y46" s="249">
        <f t="shared" si="187"/>
        <v>2075882558898.3848</v>
      </c>
      <c r="Z46" s="249">
        <f t="shared" si="187"/>
        <v>2073796244768.8386</v>
      </c>
      <c r="AA46" s="249">
        <f t="shared" si="187"/>
        <v>2071709930639.2925</v>
      </c>
      <c r="AB46" s="249">
        <f t="shared" si="187"/>
        <v>2069623616509.7463</v>
      </c>
      <c r="AC46" s="249">
        <f t="shared" si="187"/>
        <v>2067537302380.2002</v>
      </c>
      <c r="AD46" s="249">
        <f t="shared" si="187"/>
        <v>2065450988250.6541</v>
      </c>
      <c r="AE46" s="249">
        <f t="shared" si="187"/>
        <v>2063364674121.1079</v>
      </c>
      <c r="AF46" s="249">
        <f t="shared" si="187"/>
        <v>2061278359991.5618</v>
      </c>
      <c r="AG46" s="249">
        <f t="shared" si="187"/>
        <v>2059192045862.0156</v>
      </c>
      <c r="AH46" s="249">
        <f t="shared" si="187"/>
        <v>2057105731732.4695</v>
      </c>
      <c r="AI46" s="249">
        <f t="shared" si="187"/>
        <v>2055019417602.9233</v>
      </c>
      <c r="AJ46" s="249">
        <f t="shared" si="187"/>
        <v>2052933103473.3772</v>
      </c>
      <c r="AK46" s="249">
        <f t="shared" si="187"/>
        <v>2050846789343.8311</v>
      </c>
      <c r="AL46" s="249">
        <f t="shared" si="187"/>
        <v>2048760475214.2849</v>
      </c>
      <c r="AM46" s="249">
        <f t="shared" si="187"/>
        <v>2046674161084.7388</v>
      </c>
      <c r="AN46" s="249">
        <f t="shared" si="187"/>
        <v>2044587846955.1926</v>
      </c>
      <c r="AO46" s="249">
        <f t="shared" si="187"/>
        <v>2042501532825.6465</v>
      </c>
      <c r="AP46" s="249">
        <f t="shared" si="187"/>
        <v>2040415218696.1003</v>
      </c>
      <c r="AQ46" s="249">
        <f t="shared" si="187"/>
        <v>2038328904566.5542</v>
      </c>
      <c r="AR46" s="249">
        <f t="shared" si="187"/>
        <v>2036242590437.0081</v>
      </c>
      <c r="AS46" s="395">
        <f t="shared" si="139"/>
        <v>2023724705659.7319</v>
      </c>
      <c r="AV46" s="356">
        <v>2.5000000000000001E-2</v>
      </c>
      <c r="AW46" s="399">
        <v>2.1999999999999999E-2</v>
      </c>
      <c r="AX46" s="56">
        <v>0.02</v>
      </c>
      <c r="AY46" s="243">
        <v>0.03</v>
      </c>
    </row>
    <row r="47" spans="1:51" x14ac:dyDescent="0.2">
      <c r="A47" s="74" t="s">
        <v>37</v>
      </c>
      <c r="B47" s="161" t="s">
        <v>379</v>
      </c>
      <c r="C47" s="161" t="s">
        <v>418</v>
      </c>
      <c r="D47" s="401">
        <f>VLOOKUP($A47,'Energy Use 2019'!$B$64:$L$106,11,0)/VLOOKUP($A47,'Value Added'!$A$2:$L$44,9,0)</f>
        <v>1192778206133.8479</v>
      </c>
      <c r="E47" s="401">
        <f>VLOOKUP($A47,'Energy Use 2020'!$B$64:$L$106,11,0)/VLOOKUP($A47,'Value Added'!$A$2:$L$44,10,0)</f>
        <v>1188471670394.0242</v>
      </c>
      <c r="F47" s="240">
        <f t="shared" ref="F47:I47" si="188">E47+($J47-$E47)/5</f>
        <v>1182529312042.054</v>
      </c>
      <c r="G47" s="249">
        <f t="shared" si="188"/>
        <v>1176586953690.0837</v>
      </c>
      <c r="H47" s="249">
        <f t="shared" si="188"/>
        <v>1170644595338.1135</v>
      </c>
      <c r="I47" s="249">
        <f t="shared" si="188"/>
        <v>1164702236986.1433</v>
      </c>
      <c r="J47" s="395">
        <f t="shared" si="133"/>
        <v>1158759878634.1736</v>
      </c>
      <c r="K47" s="249">
        <f t="shared" ref="K47:N47" si="189">J47+($O47-$J47)/5</f>
        <v>1153661335168.1831</v>
      </c>
      <c r="L47" s="249">
        <f t="shared" si="189"/>
        <v>1148562791702.1926</v>
      </c>
      <c r="M47" s="249">
        <f t="shared" si="189"/>
        <v>1143464248236.2021</v>
      </c>
      <c r="N47" s="249">
        <f t="shared" si="189"/>
        <v>1138365704770.2117</v>
      </c>
      <c r="O47" s="395">
        <f t="shared" si="135"/>
        <v>1133267161304.2217</v>
      </c>
      <c r="P47" s="249">
        <f t="shared" ref="P47:S47" si="190">O47+($T47-$O47)/5</f>
        <v>1128734092659.0049</v>
      </c>
      <c r="Q47" s="249">
        <f t="shared" si="190"/>
        <v>1124201024013.7881</v>
      </c>
      <c r="R47" s="249">
        <f t="shared" si="190"/>
        <v>1119667955368.5713</v>
      </c>
      <c r="S47" s="249">
        <f t="shared" si="190"/>
        <v>1115134886723.3545</v>
      </c>
      <c r="T47" s="395">
        <f t="shared" si="137"/>
        <v>1110601818078.1372</v>
      </c>
      <c r="U47" s="249">
        <f t="shared" ref="U47:AR47" si="191">T47+($AS47-$T47)/30</f>
        <v>1109491216260.0591</v>
      </c>
      <c r="V47" s="249">
        <f t="shared" si="191"/>
        <v>1108380614441.981</v>
      </c>
      <c r="W47" s="249">
        <f t="shared" si="191"/>
        <v>1107270012623.9028</v>
      </c>
      <c r="X47" s="249">
        <f t="shared" si="191"/>
        <v>1106159410805.8247</v>
      </c>
      <c r="Y47" s="249">
        <f t="shared" si="191"/>
        <v>1105048808987.7466</v>
      </c>
      <c r="Z47" s="249">
        <f t="shared" si="191"/>
        <v>1103938207169.6685</v>
      </c>
      <c r="AA47" s="249">
        <f t="shared" si="191"/>
        <v>1102827605351.5903</v>
      </c>
      <c r="AB47" s="249">
        <f t="shared" si="191"/>
        <v>1101717003533.5122</v>
      </c>
      <c r="AC47" s="249">
        <f t="shared" si="191"/>
        <v>1100606401715.4341</v>
      </c>
      <c r="AD47" s="249">
        <f t="shared" si="191"/>
        <v>1099495799897.356</v>
      </c>
      <c r="AE47" s="249">
        <f t="shared" si="191"/>
        <v>1098385198079.2778</v>
      </c>
      <c r="AF47" s="249">
        <f t="shared" si="191"/>
        <v>1097274596261.1997</v>
      </c>
      <c r="AG47" s="249">
        <f t="shared" si="191"/>
        <v>1096163994443.1216</v>
      </c>
      <c r="AH47" s="249">
        <f t="shared" si="191"/>
        <v>1095053392625.0435</v>
      </c>
      <c r="AI47" s="249">
        <f t="shared" si="191"/>
        <v>1093942790806.9653</v>
      </c>
      <c r="AJ47" s="249">
        <f t="shared" si="191"/>
        <v>1092832188988.8872</v>
      </c>
      <c r="AK47" s="249">
        <f t="shared" si="191"/>
        <v>1091721587170.8091</v>
      </c>
      <c r="AL47" s="249">
        <f t="shared" si="191"/>
        <v>1090610985352.731</v>
      </c>
      <c r="AM47" s="249">
        <f t="shared" si="191"/>
        <v>1089500383534.6528</v>
      </c>
      <c r="AN47" s="249">
        <f t="shared" si="191"/>
        <v>1088389781716.5747</v>
      </c>
      <c r="AO47" s="249">
        <f t="shared" si="191"/>
        <v>1087279179898.4966</v>
      </c>
      <c r="AP47" s="249">
        <f t="shared" si="191"/>
        <v>1086168578080.4185</v>
      </c>
      <c r="AQ47" s="249">
        <f t="shared" si="191"/>
        <v>1085057976262.3403</v>
      </c>
      <c r="AR47" s="249">
        <f t="shared" si="191"/>
        <v>1083947374444.2622</v>
      </c>
      <c r="AS47" s="395">
        <f t="shared" si="139"/>
        <v>1077283763535.7931</v>
      </c>
      <c r="AV47" s="356">
        <v>2.5000000000000001E-2</v>
      </c>
      <c r="AW47" s="399">
        <v>2.1999999999999999E-2</v>
      </c>
      <c r="AX47" s="56">
        <v>0.02</v>
      </c>
      <c r="AY47" s="243">
        <v>0.03</v>
      </c>
    </row>
    <row r="48" spans="1:51" x14ac:dyDescent="0.2">
      <c r="A48" s="74" t="s">
        <v>38</v>
      </c>
      <c r="B48" s="161" t="s">
        <v>379</v>
      </c>
      <c r="C48" s="161" t="s">
        <v>418</v>
      </c>
      <c r="D48" s="401">
        <f>VLOOKUP($A48,'Energy Use 2019'!$B$64:$L$106,11,0)/VLOOKUP($A48,'Value Added'!$A$2:$L$44,9,0)</f>
        <v>191871483190.10187</v>
      </c>
      <c r="E48" s="401">
        <f>VLOOKUP($A48,'Energy Use 2020'!$B$64:$L$106,11,0)/VLOOKUP($A48,'Value Added'!$A$2:$L$44,10,0)</f>
        <v>197915342906.1434</v>
      </c>
      <c r="F48" s="240">
        <f t="shared" ref="F48:I48" si="192">E48+($J48-$E48)/5</f>
        <v>196925766191.61267</v>
      </c>
      <c r="G48" s="249">
        <f t="shared" si="192"/>
        <v>195936189477.08194</v>
      </c>
      <c r="H48" s="249">
        <f t="shared" si="192"/>
        <v>194946612762.55121</v>
      </c>
      <c r="I48" s="249">
        <f t="shared" si="192"/>
        <v>193957036048.02048</v>
      </c>
      <c r="J48" s="395">
        <f t="shared" si="133"/>
        <v>192967459333.48981</v>
      </c>
      <c r="K48" s="249">
        <f t="shared" ref="K48:N48" si="193">J48+($O48-$J48)/5</f>
        <v>192118402512.42245</v>
      </c>
      <c r="L48" s="249">
        <f t="shared" si="193"/>
        <v>191269345691.3551</v>
      </c>
      <c r="M48" s="249">
        <f t="shared" si="193"/>
        <v>190420288870.28775</v>
      </c>
      <c r="N48" s="249">
        <f t="shared" si="193"/>
        <v>189571232049.2204</v>
      </c>
      <c r="O48" s="395">
        <f t="shared" si="135"/>
        <v>188722175228.15302</v>
      </c>
      <c r="P48" s="249">
        <f t="shared" ref="P48:S48" si="194">O48+($T48-$O48)/5</f>
        <v>187967286527.24042</v>
      </c>
      <c r="Q48" s="249">
        <f t="shared" si="194"/>
        <v>187212397826.32782</v>
      </c>
      <c r="R48" s="249">
        <f t="shared" si="194"/>
        <v>186457509125.41522</v>
      </c>
      <c r="S48" s="249">
        <f t="shared" si="194"/>
        <v>185702620424.50262</v>
      </c>
      <c r="T48" s="395">
        <f t="shared" si="137"/>
        <v>184947731723.58997</v>
      </c>
      <c r="U48" s="249">
        <f t="shared" ref="U48:AR48" si="195">T48+($AS48-$T48)/30</f>
        <v>184762783991.86636</v>
      </c>
      <c r="V48" s="249">
        <f t="shared" si="195"/>
        <v>184577836260.14276</v>
      </c>
      <c r="W48" s="249">
        <f t="shared" si="195"/>
        <v>184392888528.41916</v>
      </c>
      <c r="X48" s="249">
        <f t="shared" si="195"/>
        <v>184207940796.69556</v>
      </c>
      <c r="Y48" s="249">
        <f t="shared" si="195"/>
        <v>184022993064.97195</v>
      </c>
      <c r="Z48" s="249">
        <f t="shared" si="195"/>
        <v>183838045333.24835</v>
      </c>
      <c r="AA48" s="249">
        <f t="shared" si="195"/>
        <v>183653097601.52475</v>
      </c>
      <c r="AB48" s="249">
        <f t="shared" si="195"/>
        <v>183468149869.80115</v>
      </c>
      <c r="AC48" s="249">
        <f t="shared" si="195"/>
        <v>183283202138.07755</v>
      </c>
      <c r="AD48" s="249">
        <f t="shared" si="195"/>
        <v>183098254406.35394</v>
      </c>
      <c r="AE48" s="249">
        <f t="shared" si="195"/>
        <v>182913306674.63034</v>
      </c>
      <c r="AF48" s="249">
        <f t="shared" si="195"/>
        <v>182728358942.90674</v>
      </c>
      <c r="AG48" s="249">
        <f t="shared" si="195"/>
        <v>182543411211.18314</v>
      </c>
      <c r="AH48" s="249">
        <f t="shared" si="195"/>
        <v>182358463479.45953</v>
      </c>
      <c r="AI48" s="249">
        <f t="shared" si="195"/>
        <v>182173515747.73593</v>
      </c>
      <c r="AJ48" s="249">
        <f t="shared" si="195"/>
        <v>181988568016.01233</v>
      </c>
      <c r="AK48" s="249">
        <f t="shared" si="195"/>
        <v>181803620284.28873</v>
      </c>
      <c r="AL48" s="249">
        <f t="shared" si="195"/>
        <v>181618672552.56512</v>
      </c>
      <c r="AM48" s="249">
        <f t="shared" si="195"/>
        <v>181433724820.84152</v>
      </c>
      <c r="AN48" s="249">
        <f t="shared" si="195"/>
        <v>181248777089.11792</v>
      </c>
      <c r="AO48" s="249">
        <f t="shared" si="195"/>
        <v>181063829357.39432</v>
      </c>
      <c r="AP48" s="249">
        <f t="shared" si="195"/>
        <v>180878881625.67072</v>
      </c>
      <c r="AQ48" s="249">
        <f t="shared" si="195"/>
        <v>180693933893.94711</v>
      </c>
      <c r="AR48" s="249">
        <f t="shared" si="195"/>
        <v>180508986162.22351</v>
      </c>
      <c r="AS48" s="395">
        <f t="shared" si="139"/>
        <v>179399299771.88226</v>
      </c>
      <c r="AV48" s="356">
        <v>2.5000000000000001E-2</v>
      </c>
      <c r="AW48" s="399">
        <v>2.1999999999999999E-2</v>
      </c>
      <c r="AX48" s="56">
        <v>0.02</v>
      </c>
      <c r="AY48" s="243">
        <v>0.03</v>
      </c>
    </row>
    <row r="49" spans="1:51" x14ac:dyDescent="0.2">
      <c r="A49" s="74" t="s">
        <v>39</v>
      </c>
      <c r="B49" s="161" t="s">
        <v>379</v>
      </c>
      <c r="C49" s="161" t="s">
        <v>418</v>
      </c>
      <c r="D49" s="401">
        <f>VLOOKUP($A49,'Energy Use 2019'!$B$64:$L$106,11,0)/VLOOKUP($A49,'Value Added'!$A$2:$L$44,9,0)</f>
        <v>1145976230661.3496</v>
      </c>
      <c r="E49" s="401">
        <f>VLOOKUP($A49,'Energy Use 2020'!$B$64:$L$106,11,0)/VLOOKUP($A49,'Value Added'!$A$2:$L$44,10,0)</f>
        <v>1146760792123.2815</v>
      </c>
      <c r="F49" s="240">
        <f t="shared" ref="F49:I49" si="196">E49+($J49-$E49)/5</f>
        <v>1141026988162.665</v>
      </c>
      <c r="G49" s="249">
        <f t="shared" si="196"/>
        <v>1135293184202.0486</v>
      </c>
      <c r="H49" s="249">
        <f t="shared" si="196"/>
        <v>1129559380241.4321</v>
      </c>
      <c r="I49" s="249">
        <f t="shared" si="196"/>
        <v>1123825576280.8157</v>
      </c>
      <c r="J49" s="395">
        <f t="shared" si="133"/>
        <v>1118091772320.1995</v>
      </c>
      <c r="K49" s="249">
        <f t="shared" ref="K49:N49" si="197">J49+($O49-$J49)/5</f>
        <v>1113172168521.9905</v>
      </c>
      <c r="L49" s="249">
        <f t="shared" si="197"/>
        <v>1108252564723.7815</v>
      </c>
      <c r="M49" s="249">
        <f t="shared" si="197"/>
        <v>1103332960925.5725</v>
      </c>
      <c r="N49" s="249">
        <f t="shared" si="197"/>
        <v>1098413357127.3636</v>
      </c>
      <c r="O49" s="395">
        <f t="shared" si="135"/>
        <v>1093493753329.155</v>
      </c>
      <c r="P49" s="249">
        <f t="shared" ref="P49:S49" si="198">O49+($T49-$O49)/5</f>
        <v>1089119778315.8384</v>
      </c>
      <c r="Q49" s="249">
        <f t="shared" si="198"/>
        <v>1084745803302.5217</v>
      </c>
      <c r="R49" s="249">
        <f t="shared" si="198"/>
        <v>1080371828289.2051</v>
      </c>
      <c r="S49" s="249">
        <f t="shared" si="198"/>
        <v>1075997853275.8884</v>
      </c>
      <c r="T49" s="395">
        <f t="shared" si="137"/>
        <v>1071623878262.5719</v>
      </c>
      <c r="U49" s="249">
        <f t="shared" ref="U49:AR49" si="199">T49+($AS49-$T49)/30</f>
        <v>1070552254384.3093</v>
      </c>
      <c r="V49" s="249">
        <f t="shared" si="199"/>
        <v>1069480630506.0468</v>
      </c>
      <c r="W49" s="249">
        <f t="shared" si="199"/>
        <v>1068409006627.7842</v>
      </c>
      <c r="X49" s="249">
        <f t="shared" si="199"/>
        <v>1067337382749.5216</v>
      </c>
      <c r="Y49" s="249">
        <f t="shared" si="199"/>
        <v>1066265758871.259</v>
      </c>
      <c r="Z49" s="249">
        <f t="shared" si="199"/>
        <v>1065194134992.9965</v>
      </c>
      <c r="AA49" s="249">
        <f t="shared" si="199"/>
        <v>1064122511114.7339</v>
      </c>
      <c r="AB49" s="249">
        <f t="shared" si="199"/>
        <v>1063050887236.4713</v>
      </c>
      <c r="AC49" s="249">
        <f t="shared" si="199"/>
        <v>1061979263358.2087</v>
      </c>
      <c r="AD49" s="249">
        <f t="shared" si="199"/>
        <v>1060907639479.9462</v>
      </c>
      <c r="AE49" s="249">
        <f t="shared" si="199"/>
        <v>1059836015601.6836</v>
      </c>
      <c r="AF49" s="249">
        <f t="shared" si="199"/>
        <v>1058764391723.421</v>
      </c>
      <c r="AG49" s="249">
        <f t="shared" si="199"/>
        <v>1057692767845.1584</v>
      </c>
      <c r="AH49" s="249">
        <f t="shared" si="199"/>
        <v>1056621143966.8959</v>
      </c>
      <c r="AI49" s="249">
        <f t="shared" si="199"/>
        <v>1055549520088.6333</v>
      </c>
      <c r="AJ49" s="249">
        <f t="shared" si="199"/>
        <v>1054477896210.3707</v>
      </c>
      <c r="AK49" s="249">
        <f t="shared" si="199"/>
        <v>1053406272332.1082</v>
      </c>
      <c r="AL49" s="249">
        <f t="shared" si="199"/>
        <v>1052334648453.8456</v>
      </c>
      <c r="AM49" s="249">
        <f t="shared" si="199"/>
        <v>1051263024575.583</v>
      </c>
      <c r="AN49" s="249">
        <f t="shared" si="199"/>
        <v>1050191400697.3204</v>
      </c>
      <c r="AO49" s="249">
        <f t="shared" si="199"/>
        <v>1049119776819.0579</v>
      </c>
      <c r="AP49" s="249">
        <f t="shared" si="199"/>
        <v>1048048152940.7953</v>
      </c>
      <c r="AQ49" s="249">
        <f t="shared" si="199"/>
        <v>1046976529062.5327</v>
      </c>
      <c r="AR49" s="249">
        <f t="shared" si="199"/>
        <v>1045904905184.2701</v>
      </c>
      <c r="AS49" s="395">
        <f t="shared" si="139"/>
        <v>1039475161914.6947</v>
      </c>
      <c r="AV49" s="356">
        <v>2.5000000000000001E-2</v>
      </c>
      <c r="AW49" s="399">
        <v>2.1999999999999999E-2</v>
      </c>
      <c r="AX49" s="56">
        <v>0.02</v>
      </c>
      <c r="AY49" s="243">
        <v>0.03</v>
      </c>
    </row>
    <row r="50" spans="1:51" x14ac:dyDescent="0.2">
      <c r="A50" s="74" t="s">
        <v>40</v>
      </c>
      <c r="B50" s="161" t="s">
        <v>379</v>
      </c>
      <c r="C50" s="161" t="s">
        <v>418</v>
      </c>
      <c r="D50" s="401">
        <f>VLOOKUP($A50,'Energy Use 2019'!$B$64:$L$106,11,0)/VLOOKUP($A50,'Value Added'!$A$2:$L$44,9,0)</f>
        <v>633193094503.59668</v>
      </c>
      <c r="E50" s="401">
        <f>VLOOKUP($A50,'Energy Use 2020'!$B$64:$L$106,11,0)/VLOOKUP($A50,'Value Added'!$A$2:$L$44,10,0)</f>
        <v>716703246171.62915</v>
      </c>
      <c r="F50" s="240">
        <f t="shared" ref="F50:I50" si="200">E50+($J50-$E50)/5</f>
        <v>713119729940.771</v>
      </c>
      <c r="G50" s="249">
        <f t="shared" si="200"/>
        <v>709536213709.91284</v>
      </c>
      <c r="H50" s="249">
        <f t="shared" si="200"/>
        <v>705952697479.05469</v>
      </c>
      <c r="I50" s="249">
        <f t="shared" si="200"/>
        <v>702369181248.19653</v>
      </c>
      <c r="J50" s="395">
        <f t="shared" si="133"/>
        <v>698785665017.33838</v>
      </c>
      <c r="K50" s="249">
        <f t="shared" ref="K50:N50" si="201">J50+($O50-$J50)/5</f>
        <v>695711008091.26208</v>
      </c>
      <c r="L50" s="249">
        <f t="shared" si="201"/>
        <v>692636351165.18579</v>
      </c>
      <c r="M50" s="249">
        <f t="shared" si="201"/>
        <v>689561694239.1095</v>
      </c>
      <c r="N50" s="249">
        <f t="shared" si="201"/>
        <v>686487037313.0332</v>
      </c>
      <c r="O50" s="395">
        <f t="shared" si="135"/>
        <v>683412380386.95691</v>
      </c>
      <c r="P50" s="249">
        <f t="shared" ref="P50:S50" si="202">O50+($T50-$O50)/5</f>
        <v>680678730865.40906</v>
      </c>
      <c r="Q50" s="249">
        <f t="shared" si="202"/>
        <v>677945081343.86121</v>
      </c>
      <c r="R50" s="249">
        <f t="shared" si="202"/>
        <v>675211431822.31335</v>
      </c>
      <c r="S50" s="249">
        <f t="shared" si="202"/>
        <v>672477782300.7655</v>
      </c>
      <c r="T50" s="395">
        <f t="shared" si="137"/>
        <v>669744132779.21777</v>
      </c>
      <c r="U50" s="249">
        <f t="shared" ref="U50:AR50" si="203">T50+($AS50-$T50)/30</f>
        <v>669074388646.4386</v>
      </c>
      <c r="V50" s="249">
        <f t="shared" si="203"/>
        <v>668404644513.65942</v>
      </c>
      <c r="W50" s="249">
        <f t="shared" si="203"/>
        <v>667734900380.88025</v>
      </c>
      <c r="X50" s="249">
        <f t="shared" si="203"/>
        <v>667065156248.10107</v>
      </c>
      <c r="Y50" s="249">
        <f t="shared" si="203"/>
        <v>666395412115.3219</v>
      </c>
      <c r="Z50" s="249">
        <f t="shared" si="203"/>
        <v>665725667982.54272</v>
      </c>
      <c r="AA50" s="249">
        <f t="shared" si="203"/>
        <v>665055923849.76355</v>
      </c>
      <c r="AB50" s="249">
        <f t="shared" si="203"/>
        <v>664386179716.98438</v>
      </c>
      <c r="AC50" s="249">
        <f t="shared" si="203"/>
        <v>663716435584.2052</v>
      </c>
      <c r="AD50" s="249">
        <f t="shared" si="203"/>
        <v>663046691451.42603</v>
      </c>
      <c r="AE50" s="249">
        <f t="shared" si="203"/>
        <v>662376947318.64685</v>
      </c>
      <c r="AF50" s="249">
        <f t="shared" si="203"/>
        <v>661707203185.86768</v>
      </c>
      <c r="AG50" s="249">
        <f t="shared" si="203"/>
        <v>661037459053.0885</v>
      </c>
      <c r="AH50" s="249">
        <f t="shared" si="203"/>
        <v>660367714920.30933</v>
      </c>
      <c r="AI50" s="249">
        <f t="shared" si="203"/>
        <v>659697970787.53015</v>
      </c>
      <c r="AJ50" s="249">
        <f t="shared" si="203"/>
        <v>659028226654.75098</v>
      </c>
      <c r="AK50" s="249">
        <f t="shared" si="203"/>
        <v>658358482521.9718</v>
      </c>
      <c r="AL50" s="249">
        <f t="shared" si="203"/>
        <v>657688738389.19263</v>
      </c>
      <c r="AM50" s="249">
        <f t="shared" si="203"/>
        <v>657018994256.41345</v>
      </c>
      <c r="AN50" s="249">
        <f t="shared" si="203"/>
        <v>656349250123.63428</v>
      </c>
      <c r="AO50" s="249">
        <f t="shared" si="203"/>
        <v>655679505990.8551</v>
      </c>
      <c r="AP50" s="249">
        <f t="shared" si="203"/>
        <v>655009761858.07593</v>
      </c>
      <c r="AQ50" s="249">
        <f t="shared" si="203"/>
        <v>654340017725.29675</v>
      </c>
      <c r="AR50" s="249">
        <f t="shared" si="203"/>
        <v>653670273592.51758</v>
      </c>
      <c r="AS50" s="395">
        <f t="shared" si="139"/>
        <v>649651808795.84119</v>
      </c>
      <c r="AV50" s="356">
        <v>2.5000000000000001E-2</v>
      </c>
      <c r="AW50" s="399">
        <v>2.1999999999999999E-2</v>
      </c>
      <c r="AX50" s="56">
        <v>0.02</v>
      </c>
      <c r="AY50" s="243">
        <v>0.03</v>
      </c>
    </row>
    <row r="51" spans="1:51" x14ac:dyDescent="0.2">
      <c r="A51" s="74" t="s">
        <v>41</v>
      </c>
      <c r="B51" s="161" t="s">
        <v>379</v>
      </c>
      <c r="C51" s="161" t="s">
        <v>418</v>
      </c>
      <c r="D51" s="401">
        <f>VLOOKUP($A51,'Energy Use 2019'!$B$64:$L$106,11,0)/VLOOKUP($A51,'Value Added'!$A$2:$L$44,9,0)</f>
        <v>1406959605603.6838</v>
      </c>
      <c r="E51" s="401">
        <f>VLOOKUP($A51,'Energy Use 2020'!$B$64:$L$106,11,0)/VLOOKUP($A51,'Value Added'!$A$2:$L$44,10,0)</f>
        <v>1500245476957.6379</v>
      </c>
      <c r="F51" s="240">
        <f t="shared" ref="F51:I51" si="204">E51+($J51-$E51)/5</f>
        <v>1492744249572.8499</v>
      </c>
      <c r="G51" s="249">
        <f t="shared" si="204"/>
        <v>1485243022188.0618</v>
      </c>
      <c r="H51" s="249">
        <f t="shared" si="204"/>
        <v>1477741794803.2737</v>
      </c>
      <c r="I51" s="249">
        <f t="shared" si="204"/>
        <v>1470240567418.4856</v>
      </c>
      <c r="J51" s="395">
        <f t="shared" si="133"/>
        <v>1462739340033.697</v>
      </c>
      <c r="K51" s="249">
        <f t="shared" ref="K51:N51" si="205">J51+($O51-$J51)/5</f>
        <v>1456303286937.5488</v>
      </c>
      <c r="L51" s="249">
        <f t="shared" si="205"/>
        <v>1449867233841.4006</v>
      </c>
      <c r="M51" s="249">
        <f t="shared" si="205"/>
        <v>1443431180745.2524</v>
      </c>
      <c r="N51" s="249">
        <f t="shared" si="205"/>
        <v>1436995127649.1042</v>
      </c>
      <c r="O51" s="395">
        <f t="shared" si="135"/>
        <v>1430559074552.9556</v>
      </c>
      <c r="P51" s="249">
        <f t="shared" ref="P51:S51" si="206">O51+($T51-$O51)/5</f>
        <v>1424836838254.7437</v>
      </c>
      <c r="Q51" s="249">
        <f t="shared" si="206"/>
        <v>1419114601956.5317</v>
      </c>
      <c r="R51" s="249">
        <f t="shared" si="206"/>
        <v>1413392365658.3198</v>
      </c>
      <c r="S51" s="249">
        <f t="shared" si="206"/>
        <v>1407670129360.1079</v>
      </c>
      <c r="T51" s="395">
        <f t="shared" si="137"/>
        <v>1401947893061.8965</v>
      </c>
      <c r="U51" s="249">
        <f t="shared" ref="U51:AR51" si="207">T51+($AS51-$T51)/30</f>
        <v>1400545945168.8345</v>
      </c>
      <c r="V51" s="249">
        <f t="shared" si="207"/>
        <v>1399143997275.7725</v>
      </c>
      <c r="W51" s="249">
        <f t="shared" si="207"/>
        <v>1397742049382.7104</v>
      </c>
      <c r="X51" s="249">
        <f t="shared" si="207"/>
        <v>1396340101489.6484</v>
      </c>
      <c r="Y51" s="249">
        <f t="shared" si="207"/>
        <v>1394938153596.5864</v>
      </c>
      <c r="Z51" s="249">
        <f t="shared" si="207"/>
        <v>1393536205703.5244</v>
      </c>
      <c r="AA51" s="249">
        <f t="shared" si="207"/>
        <v>1392134257810.4624</v>
      </c>
      <c r="AB51" s="249">
        <f t="shared" si="207"/>
        <v>1390732309917.4004</v>
      </c>
      <c r="AC51" s="249">
        <f t="shared" si="207"/>
        <v>1389330362024.3384</v>
      </c>
      <c r="AD51" s="249">
        <f t="shared" si="207"/>
        <v>1387928414131.2764</v>
      </c>
      <c r="AE51" s="249">
        <f t="shared" si="207"/>
        <v>1386526466238.2144</v>
      </c>
      <c r="AF51" s="249">
        <f t="shared" si="207"/>
        <v>1385124518345.1523</v>
      </c>
      <c r="AG51" s="249">
        <f t="shared" si="207"/>
        <v>1383722570452.0903</v>
      </c>
      <c r="AH51" s="249">
        <f t="shared" si="207"/>
        <v>1382320622559.0283</v>
      </c>
      <c r="AI51" s="249">
        <f t="shared" si="207"/>
        <v>1380918674665.9663</v>
      </c>
      <c r="AJ51" s="249">
        <f t="shared" si="207"/>
        <v>1379516726772.9043</v>
      </c>
      <c r="AK51" s="249">
        <f t="shared" si="207"/>
        <v>1378114778879.8423</v>
      </c>
      <c r="AL51" s="249">
        <f t="shared" si="207"/>
        <v>1376712830986.7803</v>
      </c>
      <c r="AM51" s="249">
        <f t="shared" si="207"/>
        <v>1375310883093.7183</v>
      </c>
      <c r="AN51" s="249">
        <f t="shared" si="207"/>
        <v>1373908935200.6563</v>
      </c>
      <c r="AO51" s="249">
        <f t="shared" si="207"/>
        <v>1372506987307.5942</v>
      </c>
      <c r="AP51" s="249">
        <f t="shared" si="207"/>
        <v>1371105039414.5322</v>
      </c>
      <c r="AQ51" s="249">
        <f t="shared" si="207"/>
        <v>1369703091521.4702</v>
      </c>
      <c r="AR51" s="249">
        <f t="shared" si="207"/>
        <v>1368301143628.4082</v>
      </c>
      <c r="AS51" s="395">
        <f t="shared" si="139"/>
        <v>1359889456270.0396</v>
      </c>
      <c r="AV51" s="356">
        <v>2.5000000000000001E-2</v>
      </c>
      <c r="AW51" s="399">
        <v>2.1999999999999999E-2</v>
      </c>
      <c r="AX51" s="56">
        <v>0.02</v>
      </c>
      <c r="AY51" s="243">
        <v>0.03</v>
      </c>
    </row>
    <row r="52" spans="1:51" x14ac:dyDescent="0.2">
      <c r="A52" s="221" t="s">
        <v>123</v>
      </c>
      <c r="B52" s="162" t="s">
        <v>379</v>
      </c>
      <c r="C52" s="162" t="s">
        <v>418</v>
      </c>
      <c r="D52" s="402">
        <f>VLOOKUP($A52,'Energy Use 2019'!$B$64:$L$106,11,0)/VLOOKUP($A52,'Value Added'!$A$2:$L$44,9,0)</f>
        <v>78071128331.455399</v>
      </c>
      <c r="E52" s="402">
        <f>VLOOKUP($A52,'Energy Use 2020'!$B$64:$L$106,11,0)/VLOOKUP($A52,'Value Added'!$A$2:$L$44,10,0)</f>
        <v>75812470440.488815</v>
      </c>
      <c r="F52" s="252">
        <f t="shared" ref="F52:I52" si="208">E52+($J52-$E52)/5</f>
        <v>75433408088.286377</v>
      </c>
      <c r="G52" s="250">
        <f t="shared" si="208"/>
        <v>75054345736.083939</v>
      </c>
      <c r="H52" s="250">
        <f t="shared" si="208"/>
        <v>74675283383.8815</v>
      </c>
      <c r="I52" s="250">
        <f t="shared" si="208"/>
        <v>74296221031.679062</v>
      </c>
      <c r="J52" s="396">
        <f t="shared" si="133"/>
        <v>73917158679.476593</v>
      </c>
      <c r="K52" s="250">
        <f t="shared" ref="K52:N52" si="209">J52+($O52-$J52)/5</f>
        <v>73591923181.286896</v>
      </c>
      <c r="L52" s="250">
        <f t="shared" si="209"/>
        <v>73266687683.097198</v>
      </c>
      <c r="M52" s="250">
        <f t="shared" si="209"/>
        <v>72941452184.907501</v>
      </c>
      <c r="N52" s="250">
        <f t="shared" si="209"/>
        <v>72616216686.717804</v>
      </c>
      <c r="O52" s="396">
        <f t="shared" si="135"/>
        <v>72290981188.528107</v>
      </c>
      <c r="P52" s="250">
        <f t="shared" ref="P52:S52" si="210">O52+($T52-$O52)/5</f>
        <v>72001817263.773987</v>
      </c>
      <c r="Q52" s="250">
        <f t="shared" si="210"/>
        <v>71712653339.019867</v>
      </c>
      <c r="R52" s="250">
        <f t="shared" si="210"/>
        <v>71423489414.265747</v>
      </c>
      <c r="S52" s="250">
        <f t="shared" si="210"/>
        <v>71134325489.511627</v>
      </c>
      <c r="T52" s="396">
        <f t="shared" si="137"/>
        <v>70845161564.757538</v>
      </c>
      <c r="U52" s="250">
        <f t="shared" ref="U52:AR52" si="211">T52+($AS52-$T52)/30</f>
        <v>70774316403.19278</v>
      </c>
      <c r="V52" s="250">
        <f t="shared" si="211"/>
        <v>70703471241.628021</v>
      </c>
      <c r="W52" s="250">
        <f t="shared" si="211"/>
        <v>70632626080.063263</v>
      </c>
      <c r="X52" s="250">
        <f t="shared" si="211"/>
        <v>70561780918.498505</v>
      </c>
      <c r="Y52" s="250">
        <f t="shared" si="211"/>
        <v>70490935756.933746</v>
      </c>
      <c r="Z52" s="250">
        <f t="shared" si="211"/>
        <v>70420090595.368988</v>
      </c>
      <c r="AA52" s="250">
        <f t="shared" si="211"/>
        <v>70349245433.80423</v>
      </c>
      <c r="AB52" s="250">
        <f t="shared" si="211"/>
        <v>70278400272.239471</v>
      </c>
      <c r="AC52" s="250">
        <f t="shared" si="211"/>
        <v>70207555110.674713</v>
      </c>
      <c r="AD52" s="250">
        <f t="shared" si="211"/>
        <v>70136709949.109955</v>
      </c>
      <c r="AE52" s="250">
        <f t="shared" si="211"/>
        <v>70065864787.545197</v>
      </c>
      <c r="AF52" s="250">
        <f t="shared" si="211"/>
        <v>69995019625.980438</v>
      </c>
      <c r="AG52" s="250">
        <f t="shared" si="211"/>
        <v>69924174464.41568</v>
      </c>
      <c r="AH52" s="250">
        <f t="shared" si="211"/>
        <v>69853329302.850922</v>
      </c>
      <c r="AI52" s="250">
        <f t="shared" si="211"/>
        <v>69782484141.286163</v>
      </c>
      <c r="AJ52" s="250">
        <f t="shared" si="211"/>
        <v>69711638979.721405</v>
      </c>
      <c r="AK52" s="250">
        <f t="shared" si="211"/>
        <v>69640793818.156647</v>
      </c>
      <c r="AL52" s="250">
        <f t="shared" si="211"/>
        <v>69569948656.591888</v>
      </c>
      <c r="AM52" s="250">
        <f t="shared" si="211"/>
        <v>69499103495.02713</v>
      </c>
      <c r="AN52" s="250">
        <f t="shared" si="211"/>
        <v>69428258333.462372</v>
      </c>
      <c r="AO52" s="250">
        <f t="shared" si="211"/>
        <v>69357413171.897614</v>
      </c>
      <c r="AP52" s="250">
        <f t="shared" si="211"/>
        <v>69286568010.332855</v>
      </c>
      <c r="AQ52" s="250">
        <f t="shared" si="211"/>
        <v>69215722848.768097</v>
      </c>
      <c r="AR52" s="250">
        <f t="shared" si="211"/>
        <v>69144877687.203339</v>
      </c>
      <c r="AS52" s="396">
        <f t="shared" si="139"/>
        <v>68719806717.814804</v>
      </c>
      <c r="AV52" s="357">
        <v>2.5000000000000001E-2</v>
      </c>
      <c r="AW52" s="400">
        <v>2.1999999999999999E-2</v>
      </c>
      <c r="AX52" s="57">
        <v>0.02</v>
      </c>
      <c r="AY52" s="244">
        <v>0.03</v>
      </c>
    </row>
  </sheetData>
  <phoneticPr fontId="3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A9FA0-2FB1-4694-A3E9-F5D736B117D6}">
  <sheetPr codeName="Sheet34"/>
  <dimension ref="A1:AS100"/>
  <sheetViews>
    <sheetView topLeftCell="U45" workbookViewId="0">
      <selection activeCell="AT93" sqref="AT93"/>
    </sheetView>
    <sheetView topLeftCell="A51" workbookViewId="1"/>
  </sheetViews>
  <sheetFormatPr defaultRowHeight="14.25" x14ac:dyDescent="0.2"/>
  <cols>
    <col min="1" max="1" width="20.75" customWidth="1"/>
    <col min="2" max="2" width="9" customWidth="1"/>
    <col min="4" max="5" width="8.75" style="136" customWidth="1"/>
    <col min="6" max="44" width="9" style="136"/>
  </cols>
  <sheetData>
    <row r="1" spans="1:45" x14ac:dyDescent="0.2">
      <c r="A1" s="178" t="s">
        <v>343</v>
      </c>
      <c r="B1" s="178" t="s">
        <v>411</v>
      </c>
      <c r="C1" s="178" t="s">
        <v>412</v>
      </c>
      <c r="D1" s="210">
        <v>2019</v>
      </c>
      <c r="E1" s="224">
        <v>2020</v>
      </c>
      <c r="F1" s="224">
        <v>2021</v>
      </c>
      <c r="G1" s="224">
        <v>2022</v>
      </c>
      <c r="H1" s="224">
        <v>2023</v>
      </c>
      <c r="I1" s="224">
        <v>2024</v>
      </c>
      <c r="J1" s="224">
        <v>2025</v>
      </c>
      <c r="K1" s="224">
        <v>2026</v>
      </c>
      <c r="L1" s="224">
        <v>2027</v>
      </c>
      <c r="M1" s="224">
        <v>2028</v>
      </c>
      <c r="N1" s="224">
        <v>2029</v>
      </c>
      <c r="O1" s="224">
        <v>2030</v>
      </c>
      <c r="P1" s="224">
        <v>2031</v>
      </c>
      <c r="Q1" s="224">
        <v>2032</v>
      </c>
      <c r="R1" s="224">
        <v>2033</v>
      </c>
      <c r="S1" s="224">
        <v>2034</v>
      </c>
      <c r="T1" s="224">
        <v>2035</v>
      </c>
      <c r="U1" s="224">
        <v>2036</v>
      </c>
      <c r="V1" s="224">
        <v>2037</v>
      </c>
      <c r="W1" s="224">
        <v>2038</v>
      </c>
      <c r="X1" s="224">
        <v>2039</v>
      </c>
      <c r="Y1" s="224">
        <v>2040</v>
      </c>
      <c r="Z1" s="224">
        <v>2041</v>
      </c>
      <c r="AA1" s="224">
        <v>2042</v>
      </c>
      <c r="AB1" s="224">
        <v>2043</v>
      </c>
      <c r="AC1" s="224">
        <v>2044</v>
      </c>
      <c r="AD1" s="224">
        <v>2045</v>
      </c>
      <c r="AE1" s="224">
        <v>2046</v>
      </c>
      <c r="AF1" s="224">
        <v>2047</v>
      </c>
      <c r="AG1" s="224">
        <v>2048</v>
      </c>
      <c r="AH1" s="224">
        <v>2049</v>
      </c>
      <c r="AI1" s="224">
        <v>2050</v>
      </c>
      <c r="AJ1" s="224">
        <v>2051</v>
      </c>
      <c r="AK1" s="224">
        <v>2052</v>
      </c>
      <c r="AL1" s="224">
        <v>2053</v>
      </c>
      <c r="AM1" s="224">
        <v>2054</v>
      </c>
      <c r="AN1" s="224">
        <v>2055</v>
      </c>
      <c r="AO1" s="224">
        <v>2056</v>
      </c>
      <c r="AP1" s="224">
        <v>2057</v>
      </c>
      <c r="AQ1" s="224">
        <v>2058</v>
      </c>
      <c r="AR1" s="225">
        <v>2059</v>
      </c>
      <c r="AS1">
        <v>2060</v>
      </c>
    </row>
    <row r="2" spans="1:45" x14ac:dyDescent="0.2">
      <c r="A2" s="181" t="s">
        <v>2</v>
      </c>
      <c r="B2" s="183" t="s">
        <v>370</v>
      </c>
      <c r="C2" s="220" t="s">
        <v>422</v>
      </c>
      <c r="D2" s="246">
        <f>VLOOKUP($B2,'Product Output &amp; Intensity'!$B$1:$AT$21,COLUMN('Product Output &amp; Intensity'!E$1)-1,0)*VLOOKUP($B2,'Energy Efficiency'!$B$1:$AS$21,COLUMN('Energy Efficiency'!D$1)-1,0)</f>
        <v>1012322397435168.8</v>
      </c>
      <c r="E2" s="253">
        <f>VLOOKUP($B2,'Product Output &amp; Intensity'!$B$1:$AT$21,COLUMN('Product Output &amp; Intensity'!F$1)-1,0)*VLOOKUP($B2,'Energy Efficiency'!$B$1:$AS$21,COLUMN('Energy Efficiency'!E$1)-1,0)</f>
        <v>785294351289555</v>
      </c>
      <c r="F2" s="253">
        <f>VLOOKUP($B2,'Product Output &amp; Intensity'!$B$1:$AT$21,COLUMN('Product Output &amp; Intensity'!G$1)-1,0)*VLOOKUP($B2,'Energy Efficiency'!$B$1:$AS$21,COLUMN('Energy Efficiency'!F$1)-1,0)</f>
        <v>827385967515220</v>
      </c>
      <c r="G2" s="253">
        <f>VLOOKUP($B2,'Product Output &amp; Intensity'!$B$1:$AT$21,COLUMN('Product Output &amp; Intensity'!H$1)-1,0)*VLOOKUP($B2,'Energy Efficiency'!$B$1:$AS$21,COLUMN('Energy Efficiency'!G$1)-1,0)</f>
        <v>910912305870546.13</v>
      </c>
      <c r="H2" s="253">
        <f>VLOOKUP($B2,'Product Output &amp; Intensity'!$B$1:$AT$21,COLUMN('Product Output &amp; Intensity'!I$1)-1,0)*VLOOKUP($B2,'Energy Efficiency'!$B$1:$AS$21,COLUMN('Energy Efficiency'!H$1)-1,0)</f>
        <v>930238087240740.38</v>
      </c>
      <c r="I2" s="253">
        <f>VLOOKUP($B2,'Product Output &amp; Intensity'!$B$1:$AT$21,COLUMN('Product Output &amp; Intensity'!J$1)-1,0)*VLOOKUP($B2,'Energy Efficiency'!$B$1:$AS$21,COLUMN('Energy Efficiency'!I$1)-1,0)</f>
        <v>949399162076568.75</v>
      </c>
      <c r="J2" s="253">
        <f>VLOOKUP($B2,'Product Output &amp; Intensity'!$B$1:$AT$21,COLUMN('Product Output &amp; Intensity'!K$1)-1,0)*VLOOKUP($B2,'Energy Efficiency'!$B$1:$AS$21,COLUMN('Energy Efficiency'!J$1)-1,0)</f>
        <v>968395530378031.88</v>
      </c>
      <c r="K2" s="253">
        <f>VLOOKUP($B2,'Product Output &amp; Intensity'!$B$1:$AT$21,COLUMN('Product Output &amp; Intensity'!L$1)-1,0)*VLOOKUP($B2,'Energy Efficiency'!$B$1:$AS$21,COLUMN('Energy Efficiency'!K$1)-1,0)</f>
        <v>981253451440561.38</v>
      </c>
      <c r="L2" s="253">
        <f>VLOOKUP($B2,'Product Output &amp; Intensity'!$B$1:$AT$21,COLUMN('Product Output &amp; Intensity'!M$1)-1,0)*VLOOKUP($B2,'Energy Efficiency'!$B$1:$AS$21,COLUMN('Energy Efficiency'!L$1)-1,0)</f>
        <v>994016509267462</v>
      </c>
      <c r="M2" s="253">
        <f>VLOOKUP($B2,'Product Output &amp; Intensity'!$B$1:$AT$21,COLUMN('Product Output &amp; Intensity'!N$1)-1,0)*VLOOKUP($B2,'Energy Efficiency'!$B$1:$AS$21,COLUMN('Energy Efficiency'!M$1)-1,0)</f>
        <v>1006684703858733.8</v>
      </c>
      <c r="N2" s="253">
        <f>VLOOKUP($B2,'Product Output &amp; Intensity'!$B$1:$AT$21,COLUMN('Product Output &amp; Intensity'!O$1)-1,0)*VLOOKUP($B2,'Energy Efficiency'!$B$1:$AS$21,COLUMN('Energy Efficiency'!N$1)-1,0)</f>
        <v>1019258035214376.6</v>
      </c>
      <c r="O2" s="253">
        <f>VLOOKUP($B2,'Product Output &amp; Intensity'!$B$1:$AT$21,COLUMN('Product Output &amp; Intensity'!P$1)-1,0)*VLOOKUP($B2,'Energy Efficiency'!$B$1:$AS$21,COLUMN('Energy Efficiency'!O$1)-1,0)</f>
        <v>1031736503334390.9</v>
      </c>
      <c r="P2" s="253">
        <f>VLOOKUP($B2,'Product Output &amp; Intensity'!$B$1:$AT$21,COLUMN('Product Output &amp; Intensity'!Q$1)-1,0)*VLOOKUP($B2,'Energy Efficiency'!$B$1:$AS$21,COLUMN('Energy Efficiency'!P$1)-1,0)</f>
        <v>1034878822322470.8</v>
      </c>
      <c r="Q2" s="253">
        <f>VLOOKUP($B2,'Product Output &amp; Intensity'!$B$1:$AT$21,COLUMN('Product Output &amp; Intensity'!R$1)-1,0)*VLOOKUP($B2,'Energy Efficiency'!$B$1:$AS$21,COLUMN('Energy Efficiency'!Q$1)-1,0)</f>
        <v>1037990773217244.9</v>
      </c>
      <c r="R2" s="253">
        <f>VLOOKUP($B2,'Product Output &amp; Intensity'!$B$1:$AT$21,COLUMN('Product Output &amp; Intensity'!S$1)-1,0)*VLOOKUP($B2,'Energy Efficiency'!$B$1:$AS$21,COLUMN('Energy Efficiency'!R$1)-1,0)</f>
        <v>1041072356018713.3</v>
      </c>
      <c r="S2" s="253">
        <f>VLOOKUP($B2,'Product Output &amp; Intensity'!$B$1:$AT$21,COLUMN('Product Output &amp; Intensity'!T$1)-1,0)*VLOOKUP($B2,'Energy Efficiency'!$B$1:$AS$21,COLUMN('Energy Efficiency'!S$1)-1,0)</f>
        <v>1044123570726876</v>
      </c>
      <c r="T2" s="253">
        <f>VLOOKUP($B2,'Product Output &amp; Intensity'!$B$1:$AT$21,COLUMN('Product Output &amp; Intensity'!U$1)-1,0)*VLOOKUP($B2,'Energy Efficiency'!$B$1:$AS$21,COLUMN('Energy Efficiency'!T$1)-1,0)</f>
        <v>1047144417341733.6</v>
      </c>
      <c r="U2" s="253">
        <f>VLOOKUP($B2,'Product Output &amp; Intensity'!$B$1:$AT$21,COLUMN('Product Output &amp; Intensity'!V$1)-1,0)*VLOOKUP($B2,'Energy Efficiency'!$B$1:$AS$21,COLUMN('Energy Efficiency'!U$1)-1,0)</f>
        <v>1036845896099620.5</v>
      </c>
      <c r="V2" s="253">
        <f>VLOOKUP($B2,'Product Output &amp; Intensity'!$B$1:$AT$21,COLUMN('Product Output &amp; Intensity'!W$1)-1,0)*VLOOKUP($B2,'Energy Efficiency'!$B$1:$AS$21,COLUMN('Energy Efficiency'!V$1)-1,0)</f>
        <v>1026560183963529.9</v>
      </c>
      <c r="W2" s="253">
        <f>VLOOKUP($B2,'Product Output &amp; Intensity'!$B$1:$AT$21,COLUMN('Product Output &amp; Intensity'!X$1)-1,0)*VLOOKUP($B2,'Energy Efficiency'!$B$1:$AS$21,COLUMN('Energy Efficiency'!W$1)-1,0)</f>
        <v>1016287280933461.9</v>
      </c>
      <c r="X2" s="253">
        <f>VLOOKUP($B2,'Product Output &amp; Intensity'!$B$1:$AT$21,COLUMN('Product Output &amp; Intensity'!Y$1)-1,0)*VLOOKUP($B2,'Energy Efficiency'!$B$1:$AS$21,COLUMN('Energy Efficiency'!X$1)-1,0)</f>
        <v>1006027187009416.4</v>
      </c>
      <c r="Y2" s="253">
        <f>VLOOKUP($B2,'Product Output &amp; Intensity'!$B$1:$AT$21,COLUMN('Product Output &amp; Intensity'!Z$1)-1,0)*VLOOKUP($B2,'Energy Efficiency'!$B$1:$AS$21,COLUMN('Energy Efficiency'!Y$1)-1,0)</f>
        <v>995779902191393.25</v>
      </c>
      <c r="Z2" s="253">
        <f>VLOOKUP($B2,'Product Output &amp; Intensity'!$B$1:$AT$21,COLUMN('Product Output &amp; Intensity'!AA$1)-1,0)*VLOOKUP($B2,'Energy Efficiency'!$B$1:$AS$21,COLUMN('Energy Efficiency'!Z$1)-1,0)</f>
        <v>979804385160095.5</v>
      </c>
      <c r="AA2" s="253">
        <f>VLOOKUP($B2,'Product Output &amp; Intensity'!$B$1:$AT$21,COLUMN('Product Output &amp; Intensity'!AB$1)-1,0)*VLOOKUP($B2,'Energy Efficiency'!$B$1:$AS$21,COLUMN('Energy Efficiency'!AA$1)-1,0)</f>
        <v>963849362698433.63</v>
      </c>
      <c r="AB2" s="253">
        <f>VLOOKUP($B2,'Product Output &amp; Intensity'!$B$1:$AT$21,COLUMN('Product Output &amp; Intensity'!AC$1)-1,0)*VLOOKUP($B2,'Energy Efficiency'!$B$1:$AS$21,COLUMN('Energy Efficiency'!AB$1)-1,0)</f>
        <v>947914834806407.88</v>
      </c>
      <c r="AC2" s="253">
        <f>VLOOKUP($B2,'Product Output &amp; Intensity'!$B$1:$AT$21,COLUMN('Product Output &amp; Intensity'!AD$1)-1,0)*VLOOKUP($B2,'Energy Efficiency'!$B$1:$AS$21,COLUMN('Energy Efficiency'!AC$1)-1,0)</f>
        <v>932000801484018.13</v>
      </c>
      <c r="AD2" s="253">
        <f>VLOOKUP($B2,'Product Output &amp; Intensity'!$B$1:$AT$21,COLUMN('Product Output &amp; Intensity'!AE$1)-1,0)*VLOOKUP($B2,'Energy Efficiency'!$B$1:$AS$21,COLUMN('Energy Efficiency'!AD$1)-1,0)</f>
        <v>916107262731264.25</v>
      </c>
      <c r="AE2" s="253">
        <f>VLOOKUP($B2,'Product Output &amp; Intensity'!$B$1:$AT$21,COLUMN('Product Output &amp; Intensity'!AF$1)-1,0)*VLOOKUP($B2,'Energy Efficiency'!$B$1:$AS$21,COLUMN('Energy Efficiency'!AE$1)-1,0)</f>
        <v>900234218548146.5</v>
      </c>
      <c r="AF2" s="253">
        <f>VLOOKUP($B2,'Product Output &amp; Intensity'!$B$1:$AT$21,COLUMN('Product Output &amp; Intensity'!AG$1)-1,0)*VLOOKUP($B2,'Energy Efficiency'!$B$1:$AS$21,COLUMN('Energy Efficiency'!AF$1)-1,0)</f>
        <v>884381668934665</v>
      </c>
      <c r="AG2" s="253">
        <f>VLOOKUP($B2,'Product Output &amp; Intensity'!$B$1:$AT$21,COLUMN('Product Output &amp; Intensity'!AH$1)-1,0)*VLOOKUP($B2,'Energy Efficiency'!$B$1:$AS$21,COLUMN('Energy Efficiency'!AG$1)-1,0)</f>
        <v>868549613890819.38</v>
      </c>
      <c r="AH2" s="253">
        <f>VLOOKUP($B2,'Product Output &amp; Intensity'!$B$1:$AT$21,COLUMN('Product Output &amp; Intensity'!AI$1)-1,0)*VLOOKUP($B2,'Energy Efficiency'!$B$1:$AS$21,COLUMN('Energy Efficiency'!AH$1)-1,0)</f>
        <v>852738053416609.88</v>
      </c>
      <c r="AI2" s="253">
        <f>VLOOKUP($B2,'Product Output &amp; Intensity'!$B$1:$AT$21,COLUMN('Product Output &amp; Intensity'!AJ$1)-1,0)*VLOOKUP($B2,'Energy Efficiency'!$B$1:$AS$21,COLUMN('Energy Efficiency'!AI$1)-1,0)</f>
        <v>836946987512036.13</v>
      </c>
      <c r="AJ2" s="253">
        <f>VLOOKUP($B2,'Product Output &amp; Intensity'!$B$1:$AT$21,COLUMN('Product Output &amp; Intensity'!AK$1)-1,0)*VLOOKUP($B2,'Energy Efficiency'!$B$1:$AS$21,COLUMN('Energy Efficiency'!AJ$1)-1,0)</f>
        <v>817374673509612.13</v>
      </c>
      <c r="AK2" s="253">
        <f>VLOOKUP($B2,'Product Output &amp; Intensity'!$B$1:$AT$21,COLUMN('Product Output &amp; Intensity'!AL$1)-1,0)*VLOOKUP($B2,'Energy Efficiency'!$B$1:$AS$21,COLUMN('Energy Efficiency'!AK$1)-1,0)</f>
        <v>797827977719233.13</v>
      </c>
      <c r="AL2" s="253">
        <f>VLOOKUP($B2,'Product Output &amp; Intensity'!$B$1:$AT$21,COLUMN('Product Output &amp; Intensity'!AM$1)-1,0)*VLOOKUP($B2,'Energy Efficiency'!$B$1:$AS$21,COLUMN('Energy Efficiency'!AL$1)-1,0)</f>
        <v>778306900140899.25</v>
      </c>
      <c r="AM2" s="253">
        <f>VLOOKUP($B2,'Product Output &amp; Intensity'!$B$1:$AT$21,COLUMN('Product Output &amp; Intensity'!AN$1)-1,0)*VLOOKUP($B2,'Energy Efficiency'!$B$1:$AS$21,COLUMN('Energy Efficiency'!AM$1)-1,0)</f>
        <v>758811440774610.25</v>
      </c>
      <c r="AN2" s="253">
        <f>VLOOKUP($B2,'Product Output &amp; Intensity'!$B$1:$AT$21,COLUMN('Product Output &amp; Intensity'!AO$1)-1,0)*VLOOKUP($B2,'Energy Efficiency'!$B$1:$AS$21,COLUMN('Energy Efficiency'!AN$1)-1,0)</f>
        <v>739341599620366.5</v>
      </c>
      <c r="AO2" s="253">
        <f>VLOOKUP($B2,'Product Output &amp; Intensity'!$B$1:$AT$21,COLUMN('Product Output &amp; Intensity'!AP$1)-1,0)*VLOOKUP($B2,'Energy Efficiency'!$B$1:$AS$21,COLUMN('Energy Efficiency'!AO$1)-1,0)</f>
        <v>723686310239631.88</v>
      </c>
      <c r="AP2" s="253">
        <f>VLOOKUP($B2,'Product Output &amp; Intensity'!$B$1:$AT$21,COLUMN('Product Output &amp; Intensity'!AQ$1)-1,0)*VLOOKUP($B2,'Energy Efficiency'!$B$1:$AS$21,COLUMN('Energy Efficiency'!AP$1)-1,0)</f>
        <v>708051515428533.13</v>
      </c>
      <c r="AQ2" s="253">
        <f>VLOOKUP($B2,'Product Output &amp; Intensity'!$B$1:$AT$21,COLUMN('Product Output &amp; Intensity'!AR$1)-1,0)*VLOOKUP($B2,'Energy Efficiency'!$B$1:$AS$21,COLUMN('Energy Efficiency'!AQ$1)-1,0)</f>
        <v>692437215187070.63</v>
      </c>
      <c r="AR2" s="253">
        <f>VLOOKUP($B2,'Product Output &amp; Intensity'!$B$1:$AT$21,COLUMN('Product Output &amp; Intensity'!AS$1)-1,0)*VLOOKUP($B2,'Energy Efficiency'!$B$1:$AS$21,COLUMN('Energy Efficiency'!AR$1)-1,0)</f>
        <v>676843409515244</v>
      </c>
      <c r="AS2" s="253">
        <f>VLOOKUP($B2,'Product Output &amp; Intensity'!$B$1:$AT$21,COLUMN('Product Output &amp; Intensity'!AT$1)-1,0)*VLOOKUP($B2,'Energy Efficiency'!$B$1:$AS$21,COLUMN('Energy Efficiency'!AS$1)-1,0)</f>
        <v>659028504859109.38</v>
      </c>
    </row>
    <row r="3" spans="1:45" x14ac:dyDescent="0.2">
      <c r="A3" s="179" t="s">
        <v>3</v>
      </c>
      <c r="B3" s="183" t="s">
        <v>375</v>
      </c>
      <c r="C3" s="183" t="s">
        <v>422</v>
      </c>
      <c r="D3" s="247">
        <f>VLOOKUP($B3,'Product Output &amp; Intensity'!$B$1:$AT$21,COLUMN('Product Output &amp; Intensity'!E$1)-1,0)*VLOOKUP($B3,'Energy Efficiency'!$B$1:$AS$21,COLUMN('Energy Efficiency'!D$1)-1,0)</f>
        <v>851560019866.82861</v>
      </c>
      <c r="E3" s="240">
        <f>VLOOKUP($B3,'Product Output &amp; Intensity'!$B$1:$AT$21,COLUMN('Product Output &amp; Intensity'!F$1)-1,0)*VLOOKUP($B3,'Energy Efficiency'!$B$1:$AS$21,COLUMN('Energy Efficiency'!E$1)-1,0)</f>
        <v>758593942119.1665</v>
      </c>
      <c r="F3" s="240">
        <f>VLOOKUP($B3,'Product Output &amp; Intensity'!$B$1:$AT$21,COLUMN('Product Output &amp; Intensity'!G$1)-1,0)*VLOOKUP($B3,'Energy Efficiency'!$B$1:$AS$21,COLUMN('Energy Efficiency'!F$1)-1,0)</f>
        <v>771813083232.06177</v>
      </c>
      <c r="G3" s="240">
        <f>VLOOKUP($B3,'Product Output &amp; Intensity'!$B$1:$AT$21,COLUMN('Product Output &amp; Intensity'!H$1)-1,0)*VLOOKUP($B3,'Energy Efficiency'!$B$1:$AS$21,COLUMN('Energy Efficiency'!G$1)-1,0)</f>
        <v>791606492259.8717</v>
      </c>
      <c r="H3" s="240">
        <f>VLOOKUP($B3,'Product Output &amp; Intensity'!$B$1:$AT$21,COLUMN('Product Output &amp; Intensity'!I$1)-1,0)*VLOOKUP($B3,'Energy Efficiency'!$B$1:$AS$21,COLUMN('Energy Efficiency'!H$1)-1,0)</f>
        <v>804506652870.63123</v>
      </c>
      <c r="I3" s="240">
        <f>VLOOKUP($B3,'Product Output &amp; Intensity'!$B$1:$AT$21,COLUMN('Product Output &amp; Intensity'!J$1)-1,0)*VLOOKUP($B3,'Energy Efficiency'!$B$1:$AS$21,COLUMN('Energy Efficiency'!I$1)-1,0)</f>
        <v>817292025368.93945</v>
      </c>
      <c r="J3" s="240">
        <f>VLOOKUP($B3,'Product Output &amp; Intensity'!$B$1:$AT$21,COLUMN('Product Output &amp; Intensity'!K$1)-1,0)*VLOOKUP($B3,'Energy Efficiency'!$B$1:$AS$21,COLUMN('Energy Efficiency'!J$1)-1,0)</f>
        <v>829962609754.79614</v>
      </c>
      <c r="K3" s="240">
        <f>VLOOKUP($B3,'Product Output &amp; Intensity'!$B$1:$AT$21,COLUMN('Product Output &amp; Intensity'!L$1)-1,0)*VLOOKUP($B3,'Energy Efficiency'!$B$1:$AS$21,COLUMN('Energy Efficiency'!K$1)-1,0)</f>
        <v>829760664935.46423</v>
      </c>
      <c r="L3" s="240">
        <f>VLOOKUP($B3,'Product Output &amp; Intensity'!$B$1:$AT$21,COLUMN('Product Output &amp; Intensity'!M$1)-1,0)*VLOOKUP($B3,'Energy Efficiency'!$B$1:$AS$21,COLUMN('Energy Efficiency'!L$1)-1,0)</f>
        <v>829544951151.17786</v>
      </c>
      <c r="M3" s="240">
        <f>VLOOKUP($B3,'Product Output &amp; Intensity'!$B$1:$AT$21,COLUMN('Product Output &amp; Intensity'!N$1)-1,0)*VLOOKUP($B3,'Energy Efficiency'!$B$1:$AS$21,COLUMN('Energy Efficiency'!M$1)-1,0)</f>
        <v>829315468401.93701</v>
      </c>
      <c r="N3" s="240">
        <f>VLOOKUP($B3,'Product Output &amp; Intensity'!$B$1:$AT$21,COLUMN('Product Output &amp; Intensity'!O$1)-1,0)*VLOOKUP($B3,'Energy Efficiency'!$B$1:$AS$21,COLUMN('Energy Efficiency'!N$1)-1,0)</f>
        <v>829072216687.7417</v>
      </c>
      <c r="O3" s="240">
        <f>VLOOKUP($B3,'Product Output &amp; Intensity'!$B$1:$AT$21,COLUMN('Product Output &amp; Intensity'!P$1)-1,0)*VLOOKUP($B3,'Energy Efficiency'!$B$1:$AS$21,COLUMN('Energy Efficiency'!O$1)-1,0)</f>
        <v>828815196008.59155</v>
      </c>
      <c r="P3" s="240">
        <f>VLOOKUP($B3,'Product Output &amp; Intensity'!$B$1:$AT$21,COLUMN('Product Output &amp; Intensity'!Q$1)-1,0)*VLOOKUP($B3,'Energy Efficiency'!$B$1:$AS$21,COLUMN('Energy Efficiency'!P$1)-1,0)</f>
        <v>832672351237.14355</v>
      </c>
      <c r="Q3" s="240">
        <f>VLOOKUP($B3,'Product Output &amp; Intensity'!$B$1:$AT$21,COLUMN('Product Output &amp; Intensity'!R$1)-1,0)*VLOOKUP($B3,'Energy Efficiency'!$B$1:$AS$21,COLUMN('Energy Efficiency'!Q$1)-1,0)</f>
        <v>836498162181.91931</v>
      </c>
      <c r="R3" s="240">
        <f>VLOOKUP($B3,'Product Output &amp; Intensity'!$B$1:$AT$21,COLUMN('Product Output &amp; Intensity'!S$1)-1,0)*VLOOKUP($B3,'Energy Efficiency'!$B$1:$AS$21,COLUMN('Energy Efficiency'!R$1)-1,0)</f>
        <v>840292628842.9187</v>
      </c>
      <c r="S3" s="240">
        <f>VLOOKUP($B3,'Product Output &amp; Intensity'!$B$1:$AT$21,COLUMN('Product Output &amp; Intensity'!T$1)-1,0)*VLOOKUP($B3,'Energy Efficiency'!$B$1:$AS$21,COLUMN('Energy Efficiency'!S$1)-1,0)</f>
        <v>844055751220.14172</v>
      </c>
      <c r="T3" s="240">
        <f>VLOOKUP($B3,'Product Output &amp; Intensity'!$B$1:$AT$21,COLUMN('Product Output &amp; Intensity'!U$1)-1,0)*VLOOKUP($B3,'Energy Efficiency'!$B$1:$AS$21,COLUMN('Energy Efficiency'!T$1)-1,0)</f>
        <v>847787529313.58801</v>
      </c>
      <c r="U3" s="240">
        <f>VLOOKUP($B3,'Product Output &amp; Intensity'!$B$1:$AT$21,COLUMN('Product Output &amp; Intensity'!V$1)-1,0)*VLOOKUP($B3,'Energy Efficiency'!$B$1:$AS$21,COLUMN('Energy Efficiency'!U$1)-1,0)</f>
        <v>848708692605.67261</v>
      </c>
      <c r="V3" s="240">
        <f>VLOOKUP($B3,'Product Output &amp; Intensity'!$B$1:$AT$21,COLUMN('Product Output &amp; Intensity'!W$1)-1,0)*VLOOKUP($B3,'Energy Efficiency'!$B$1:$AS$21,COLUMN('Energy Efficiency'!V$1)-1,0)</f>
        <v>849627872769.03369</v>
      </c>
      <c r="W3" s="240">
        <f>VLOOKUP($B3,'Product Output &amp; Intensity'!$B$1:$AT$21,COLUMN('Product Output &amp; Intensity'!X$1)-1,0)*VLOOKUP($B3,'Energy Efficiency'!$B$1:$AS$21,COLUMN('Energy Efficiency'!W$1)-1,0)</f>
        <v>850545069803.67126</v>
      </c>
      <c r="X3" s="240">
        <f>VLOOKUP($B3,'Product Output &amp; Intensity'!$B$1:$AT$21,COLUMN('Product Output &amp; Intensity'!Y$1)-1,0)*VLOOKUP($B3,'Energy Efficiency'!$B$1:$AS$21,COLUMN('Energy Efficiency'!X$1)-1,0)</f>
        <v>851460283709.58521</v>
      </c>
      <c r="Y3" s="240">
        <f>VLOOKUP($B3,'Product Output &amp; Intensity'!$B$1:$AT$21,COLUMN('Product Output &amp; Intensity'!Z$1)-1,0)*VLOOKUP($B3,'Energy Efficiency'!$B$1:$AS$21,COLUMN('Energy Efficiency'!Y$1)-1,0)</f>
        <v>852373514486.77563</v>
      </c>
      <c r="Z3" s="240">
        <f>VLOOKUP($B3,'Product Output &amp; Intensity'!$B$1:$AT$21,COLUMN('Product Output &amp; Intensity'!AA$1)-1,0)*VLOOKUP($B3,'Energy Efficiency'!$B$1:$AS$21,COLUMN('Energy Efficiency'!Z$1)-1,0)</f>
        <v>844396379196.33374</v>
      </c>
      <c r="AA3" s="240">
        <f>VLOOKUP($B3,'Product Output &amp; Intensity'!$B$1:$AT$21,COLUMN('Product Output &amp; Intensity'!AB$1)-1,0)*VLOOKUP($B3,'Energy Efficiency'!$B$1:$AS$21,COLUMN('Energy Efficiency'!AA$1)-1,0)</f>
        <v>836429159549.50952</v>
      </c>
      <c r="AB3" s="240">
        <f>VLOOKUP($B3,'Product Output &amp; Intensity'!$B$1:$AT$21,COLUMN('Product Output &amp; Intensity'!AC$1)-1,0)*VLOOKUP($B3,'Energy Efficiency'!$B$1:$AS$21,COLUMN('Energy Efficiency'!AB$1)-1,0)</f>
        <v>828471855546.3031</v>
      </c>
      <c r="AC3" s="240">
        <f>VLOOKUP($B3,'Product Output &amp; Intensity'!$B$1:$AT$21,COLUMN('Product Output &amp; Intensity'!AD$1)-1,0)*VLOOKUP($B3,'Energy Efficiency'!$B$1:$AS$21,COLUMN('Energy Efficiency'!AC$1)-1,0)</f>
        <v>820524467186.71423</v>
      </c>
      <c r="AD3" s="240">
        <f>VLOOKUP($B3,'Product Output &amp; Intensity'!$B$1:$AT$21,COLUMN('Product Output &amp; Intensity'!AE$1)-1,0)*VLOOKUP($B3,'Energy Efficiency'!$B$1:$AS$21,COLUMN('Energy Efficiency'!AD$1)-1,0)</f>
        <v>812586994470.74341</v>
      </c>
      <c r="AE3" s="240">
        <f>VLOOKUP($B3,'Product Output &amp; Intensity'!$B$1:$AT$21,COLUMN('Product Output &amp; Intensity'!AF$1)-1,0)*VLOOKUP($B3,'Energy Efficiency'!$B$1:$AS$21,COLUMN('Energy Efficiency'!AE$1)-1,0)</f>
        <v>804659437398.39001</v>
      </c>
      <c r="AF3" s="240">
        <f>VLOOKUP($B3,'Product Output &amp; Intensity'!$B$1:$AT$21,COLUMN('Product Output &amp; Intensity'!AG$1)-1,0)*VLOOKUP($B3,'Energy Efficiency'!$B$1:$AS$21,COLUMN('Energy Efficiency'!AF$1)-1,0)</f>
        <v>796741795969.6543</v>
      </c>
      <c r="AG3" s="240">
        <f>VLOOKUP($B3,'Product Output &amp; Intensity'!$B$1:$AT$21,COLUMN('Product Output &amp; Intensity'!AH$1)-1,0)*VLOOKUP($B3,'Energy Efficiency'!$B$1:$AS$21,COLUMN('Energy Efficiency'!AG$1)-1,0)</f>
        <v>788834070184.53638</v>
      </c>
      <c r="AH3" s="240">
        <f>VLOOKUP($B3,'Product Output &amp; Intensity'!$B$1:$AT$21,COLUMN('Product Output &amp; Intensity'!AI$1)-1,0)*VLOOKUP($B3,'Energy Efficiency'!$B$1:$AS$21,COLUMN('Energy Efficiency'!AH$1)-1,0)</f>
        <v>780936260043.03613</v>
      </c>
      <c r="AI3" s="240">
        <f>VLOOKUP($B3,'Product Output &amp; Intensity'!$B$1:$AT$21,COLUMN('Product Output &amp; Intensity'!AJ$1)-1,0)*VLOOKUP($B3,'Energy Efficiency'!$B$1:$AS$21,COLUMN('Energy Efficiency'!AI$1)-1,0)</f>
        <v>773048365545.15356</v>
      </c>
      <c r="AJ3" s="240">
        <f>VLOOKUP($B3,'Product Output &amp; Intensity'!$B$1:$AT$21,COLUMN('Product Output &amp; Intensity'!AK$1)-1,0)*VLOOKUP($B3,'Energy Efficiency'!$B$1:$AS$21,COLUMN('Energy Efficiency'!AJ$1)-1,0)</f>
        <v>761491682908.72095</v>
      </c>
      <c r="AK3" s="240">
        <f>VLOOKUP($B3,'Product Output &amp; Intensity'!$B$1:$AT$21,COLUMN('Product Output &amp; Intensity'!AL$1)-1,0)*VLOOKUP($B3,'Energy Efficiency'!$B$1:$AS$21,COLUMN('Energy Efficiency'!AK$1)-1,0)</f>
        <v>749949873737.71484</v>
      </c>
      <c r="AL3" s="240">
        <f>VLOOKUP($B3,'Product Output &amp; Intensity'!$B$1:$AT$21,COLUMN('Product Output &amp; Intensity'!AM$1)-1,0)*VLOOKUP($B3,'Energy Efficiency'!$B$1:$AS$21,COLUMN('Energy Efficiency'!AL$1)-1,0)</f>
        <v>738422938032.13525</v>
      </c>
      <c r="AM3" s="240">
        <f>VLOOKUP($B3,'Product Output &amp; Intensity'!$B$1:$AT$21,COLUMN('Product Output &amp; Intensity'!AN$1)-1,0)*VLOOKUP($B3,'Energy Efficiency'!$B$1:$AS$21,COLUMN('Energy Efficiency'!AM$1)-1,0)</f>
        <v>726910875791.9823</v>
      </c>
      <c r="AN3" s="240">
        <f>VLOOKUP($B3,'Product Output &amp; Intensity'!$B$1:$AT$21,COLUMN('Product Output &amp; Intensity'!AO$1)-1,0)*VLOOKUP($B3,'Energy Efficiency'!$B$1:$AS$21,COLUMN('Energy Efficiency'!AN$1)-1,0)</f>
        <v>715413687017.2561</v>
      </c>
      <c r="AO3" s="240">
        <f>VLOOKUP($B3,'Product Output &amp; Intensity'!$B$1:$AT$21,COLUMN('Product Output &amp; Intensity'!AP$1)-1,0)*VLOOKUP($B3,'Energy Efficiency'!$B$1:$AS$21,COLUMN('Energy Efficiency'!AO$1)-1,0)</f>
        <v>710530728317.71826</v>
      </c>
      <c r="AP3" s="240">
        <f>VLOOKUP($B3,'Product Output &amp; Intensity'!$B$1:$AT$21,COLUMN('Product Output &amp; Intensity'!AQ$1)-1,0)*VLOOKUP($B3,'Energy Efficiency'!$B$1:$AS$21,COLUMN('Energy Efficiency'!AP$1)-1,0)</f>
        <v>705653719004.3512</v>
      </c>
      <c r="AQ3" s="240">
        <f>VLOOKUP($B3,'Product Output &amp; Intensity'!$B$1:$AT$21,COLUMN('Product Output &amp; Intensity'!AR$1)-1,0)*VLOOKUP($B3,'Energy Efficiency'!$B$1:$AS$21,COLUMN('Energy Efficiency'!AQ$1)-1,0)</f>
        <v>700782659077.15466</v>
      </c>
      <c r="AR3" s="240">
        <f>VLOOKUP($B3,'Product Output &amp; Intensity'!$B$1:$AT$21,COLUMN('Product Output &amp; Intensity'!AS$1)-1,0)*VLOOKUP($B3,'Energy Efficiency'!$B$1:$AS$21,COLUMN('Energy Efficiency'!AR$1)-1,0)</f>
        <v>695917548536.12891</v>
      </c>
      <c r="AS3" s="240">
        <f>VLOOKUP($B3,'Product Output &amp; Intensity'!$B$1:$AT$21,COLUMN('Product Output &amp; Intensity'!AT$1)-1,0)*VLOOKUP($B3,'Energy Efficiency'!$B$1:$AS$21,COLUMN('Energy Efficiency'!AS$1)-1,0)</f>
        <v>688715816576.59106</v>
      </c>
    </row>
    <row r="4" spans="1:45" x14ac:dyDescent="0.2">
      <c r="A4" s="179" t="s">
        <v>3</v>
      </c>
      <c r="B4" s="183" t="s">
        <v>371</v>
      </c>
      <c r="C4" s="183" t="s">
        <v>422</v>
      </c>
      <c r="D4" s="247">
        <f>VLOOKUP($B4,'Product Output &amp; Intensity'!$B$1:$AT$21,COLUMN('Product Output &amp; Intensity'!E$1)-1,0)*VLOOKUP($B4,'Energy Efficiency'!$B$1:$AS$21,COLUMN('Energy Efficiency'!D$1)-1,0)</f>
        <v>781718148588450</v>
      </c>
      <c r="E4" s="240">
        <f>VLOOKUP($B4,'Product Output &amp; Intensity'!$B$1:$AT$21,COLUMN('Product Output &amp; Intensity'!F$1)-1,0)*VLOOKUP($B4,'Energy Efficiency'!$B$1:$AS$21,COLUMN('Energy Efficiency'!E$1)-1,0)</f>
        <v>749733228362832.88</v>
      </c>
      <c r="F4" s="240">
        <f>VLOOKUP($B4,'Product Output &amp; Intensity'!$B$1:$AT$21,COLUMN('Product Output &amp; Intensity'!G$1)-1,0)*VLOOKUP($B4,'Energy Efficiency'!$B$1:$AS$21,COLUMN('Energy Efficiency'!F$1)-1,0)</f>
        <v>805591548017117.5</v>
      </c>
      <c r="G4" s="240">
        <f>VLOOKUP($B4,'Product Output &amp; Intensity'!$B$1:$AT$21,COLUMN('Product Output &amp; Intensity'!H$1)-1,0)*VLOOKUP($B4,'Energy Efficiency'!$B$1:$AS$21,COLUMN('Energy Efficiency'!G$1)-1,0)</f>
        <v>851116183134624.5</v>
      </c>
      <c r="H4" s="240">
        <f>VLOOKUP($B4,'Product Output &amp; Intensity'!$B$1:$AT$21,COLUMN('Product Output &amp; Intensity'!I$1)-1,0)*VLOOKUP($B4,'Energy Efficiency'!$B$1:$AS$21,COLUMN('Energy Efficiency'!H$1)-1,0)</f>
        <v>885517251911368.38</v>
      </c>
      <c r="I4" s="240">
        <f>VLOOKUP($B4,'Product Output &amp; Intensity'!$B$1:$AT$21,COLUMN('Product Output &amp; Intensity'!J$1)-1,0)*VLOOKUP($B4,'Energy Efficiency'!$B$1:$AS$21,COLUMN('Energy Efficiency'!I$1)-1,0)</f>
        <v>919645465231886.38</v>
      </c>
      <c r="J4" s="240">
        <f>VLOOKUP($B4,'Product Output &amp; Intensity'!$B$1:$AT$21,COLUMN('Product Output &amp; Intensity'!K$1)-1,0)*VLOOKUP($B4,'Energy Efficiency'!$B$1:$AS$21,COLUMN('Energy Efficiency'!J$1)-1,0)</f>
        <v>953500823096178.38</v>
      </c>
      <c r="K4" s="240">
        <f>VLOOKUP($B4,'Product Output &amp; Intensity'!$B$1:$AT$21,COLUMN('Product Output &amp; Intensity'!L$1)-1,0)*VLOOKUP($B4,'Energy Efficiency'!$B$1:$AS$21,COLUMN('Energy Efficiency'!K$1)-1,0)</f>
        <v>974053604095197.5</v>
      </c>
      <c r="L4" s="240">
        <f>VLOOKUP($B4,'Product Output &amp; Intensity'!$B$1:$AT$21,COLUMN('Product Output &amp; Intensity'!M$1)-1,0)*VLOOKUP($B4,'Energy Efficiency'!$B$1:$AS$21,COLUMN('Energy Efficiency'!L$1)-1,0)</f>
        <v>994465482686182.88</v>
      </c>
      <c r="M4" s="240">
        <f>VLOOKUP($B4,'Product Output &amp; Intensity'!$B$1:$AT$21,COLUMN('Product Output &amp; Intensity'!N$1)-1,0)*VLOOKUP($B4,'Energy Efficiency'!$B$1:$AS$21,COLUMN('Energy Efficiency'!M$1)-1,0)</f>
        <v>1014736458869134.1</v>
      </c>
      <c r="N4" s="240">
        <f>VLOOKUP($B4,'Product Output &amp; Intensity'!$B$1:$AT$21,COLUMN('Product Output &amp; Intensity'!O$1)-1,0)*VLOOKUP($B4,'Energy Efficiency'!$B$1:$AS$21,COLUMN('Energy Efficiency'!N$1)-1,0)</f>
        <v>1034866532644051.5</v>
      </c>
      <c r="O4" s="240">
        <f>VLOOKUP($B4,'Product Output &amp; Intensity'!$B$1:$AT$21,COLUMN('Product Output &amp; Intensity'!P$1)-1,0)*VLOOKUP($B4,'Energy Efficiency'!$B$1:$AS$21,COLUMN('Energy Efficiency'!O$1)-1,0)</f>
        <v>1054855704010934.6</v>
      </c>
      <c r="P4" s="240">
        <f>VLOOKUP($B4,'Product Output &amp; Intensity'!$B$1:$AT$21,COLUMN('Product Output &amp; Intensity'!Q$1)-1,0)*VLOOKUP($B4,'Energy Efficiency'!$B$1:$AS$21,COLUMN('Energy Efficiency'!P$1)-1,0)</f>
        <v>1067143266025942</v>
      </c>
      <c r="Q4" s="240">
        <f>VLOOKUP($B4,'Product Output &amp; Intensity'!$B$1:$AT$21,COLUMN('Product Output &amp; Intensity'!R$1)-1,0)*VLOOKUP($B4,'Energy Efficiency'!$B$1:$AS$21,COLUMN('Energy Efficiency'!Q$1)-1,0)</f>
        <v>1079352467331508.6</v>
      </c>
      <c r="R4" s="240">
        <f>VLOOKUP($B4,'Product Output &amp; Intensity'!$B$1:$AT$21,COLUMN('Product Output &amp; Intensity'!S$1)-1,0)*VLOOKUP($B4,'Energy Efficiency'!$B$1:$AS$21,COLUMN('Energy Efficiency'!R$1)-1,0)</f>
        <v>1091483307927634.5</v>
      </c>
      <c r="S4" s="240">
        <f>VLOOKUP($B4,'Product Output &amp; Intensity'!$B$1:$AT$21,COLUMN('Product Output &amp; Intensity'!T$1)-1,0)*VLOOKUP($B4,'Energy Efficiency'!$B$1:$AS$21,COLUMN('Energy Efficiency'!S$1)-1,0)</f>
        <v>1103535787814319.5</v>
      </c>
      <c r="T4" s="240">
        <f>VLOOKUP($B4,'Product Output &amp; Intensity'!$B$1:$AT$21,COLUMN('Product Output &amp; Intensity'!U$1)-1,0)*VLOOKUP($B4,'Energy Efficiency'!$B$1:$AS$21,COLUMN('Energy Efficiency'!T$1)-1,0)</f>
        <v>1115509906991563.3</v>
      </c>
      <c r="U4" s="240">
        <f>VLOOKUP($B4,'Product Output &amp; Intensity'!$B$1:$AT$21,COLUMN('Product Output &amp; Intensity'!V$1)-1,0)*VLOOKUP($B4,'Energy Efficiency'!$B$1:$AS$21,COLUMN('Energy Efficiency'!U$1)-1,0)</f>
        <v>1129629783503172</v>
      </c>
      <c r="V4" s="240">
        <f>VLOOKUP($B4,'Product Output &amp; Intensity'!$B$1:$AT$21,COLUMN('Product Output &amp; Intensity'!W$1)-1,0)*VLOOKUP($B4,'Energy Efficiency'!$B$1:$AS$21,COLUMN('Energy Efficiency'!V$1)-1,0)</f>
        <v>1143729828727545.5</v>
      </c>
      <c r="W4" s="240">
        <f>VLOOKUP($B4,'Product Output &amp; Intensity'!$B$1:$AT$21,COLUMN('Product Output &amp; Intensity'!X$1)-1,0)*VLOOKUP($B4,'Energy Efficiency'!$B$1:$AS$21,COLUMN('Energy Efficiency'!W$1)-1,0)</f>
        <v>1157810042664683.5</v>
      </c>
      <c r="X4" s="240">
        <f>VLOOKUP($B4,'Product Output &amp; Intensity'!$B$1:$AT$21,COLUMN('Product Output &amp; Intensity'!Y$1)-1,0)*VLOOKUP($B4,'Energy Efficiency'!$B$1:$AS$21,COLUMN('Energy Efficiency'!X$1)-1,0)</f>
        <v>1171870425314586</v>
      </c>
      <c r="Y4" s="240">
        <f>VLOOKUP($B4,'Product Output &amp; Intensity'!$B$1:$AT$21,COLUMN('Product Output &amp; Intensity'!Z$1)-1,0)*VLOOKUP($B4,'Energy Efficiency'!$B$1:$AS$21,COLUMN('Energy Efficiency'!Y$1)-1,0)</f>
        <v>1185910976677253</v>
      </c>
      <c r="Z4" s="240">
        <f>VLOOKUP($B4,'Product Output &amp; Intensity'!$B$1:$AT$21,COLUMN('Product Output &amp; Intensity'!AA$1)-1,0)*VLOOKUP($B4,'Energy Efficiency'!$B$1:$AS$21,COLUMN('Energy Efficiency'!Z$1)-1,0)</f>
        <v>1192524710970261</v>
      </c>
      <c r="AA4" s="240">
        <f>VLOOKUP($B4,'Product Output &amp; Intensity'!$B$1:$AT$21,COLUMN('Product Output &amp; Intensity'!AB$1)-1,0)*VLOOKUP($B4,'Energy Efficiency'!$B$1:$AS$21,COLUMN('Energy Efficiency'!AA$1)-1,0)</f>
        <v>1199128529619651</v>
      </c>
      <c r="AB4" s="240">
        <f>VLOOKUP($B4,'Product Output &amp; Intensity'!$B$1:$AT$21,COLUMN('Product Output &amp; Intensity'!AC$1)-1,0)*VLOOKUP($B4,'Energy Efficiency'!$B$1:$AS$21,COLUMN('Energy Efficiency'!AB$1)-1,0)</f>
        <v>1205722432625423.3</v>
      </c>
      <c r="AC4" s="240">
        <f>VLOOKUP($B4,'Product Output &amp; Intensity'!$B$1:$AT$21,COLUMN('Product Output &amp; Intensity'!AD$1)-1,0)*VLOOKUP($B4,'Energy Efficiency'!$B$1:$AS$21,COLUMN('Energy Efficiency'!AC$1)-1,0)</f>
        <v>1212306419987578</v>
      </c>
      <c r="AD4" s="240">
        <f>VLOOKUP($B4,'Product Output &amp; Intensity'!$B$1:$AT$21,COLUMN('Product Output &amp; Intensity'!AE$1)-1,0)*VLOOKUP($B4,'Energy Efficiency'!$B$1:$AS$21,COLUMN('Energy Efficiency'!AD$1)-1,0)</f>
        <v>1218880491706115</v>
      </c>
      <c r="AE4" s="240">
        <f>VLOOKUP($B4,'Product Output &amp; Intensity'!$B$1:$AT$21,COLUMN('Product Output &amp; Intensity'!AF$1)-1,0)*VLOOKUP($B4,'Energy Efficiency'!$B$1:$AS$21,COLUMN('Energy Efficiency'!AE$1)-1,0)</f>
        <v>1225444647781034.3</v>
      </c>
      <c r="AF4" s="240">
        <f>VLOOKUP($B4,'Product Output &amp; Intensity'!$B$1:$AT$21,COLUMN('Product Output &amp; Intensity'!AG$1)-1,0)*VLOOKUP($B4,'Energy Efficiency'!$B$1:$AS$21,COLUMN('Energy Efficiency'!AF$1)-1,0)</f>
        <v>1231998888212335.8</v>
      </c>
      <c r="AG4" s="240">
        <f>VLOOKUP($B4,'Product Output &amp; Intensity'!$B$1:$AT$21,COLUMN('Product Output &amp; Intensity'!AH$1)-1,0)*VLOOKUP($B4,'Energy Efficiency'!$B$1:$AS$21,COLUMN('Energy Efficiency'!AG$1)-1,0)</f>
        <v>1238543213000019.5</v>
      </c>
      <c r="AH4" s="240">
        <f>VLOOKUP($B4,'Product Output &amp; Intensity'!$B$1:$AT$21,COLUMN('Product Output &amp; Intensity'!AI$1)-1,0)*VLOOKUP($B4,'Energy Efficiency'!$B$1:$AS$21,COLUMN('Energy Efficiency'!AH$1)-1,0)</f>
        <v>1245077622144085.8</v>
      </c>
      <c r="AI4" s="240">
        <f>VLOOKUP($B4,'Product Output &amp; Intensity'!$B$1:$AT$21,COLUMN('Product Output &amp; Intensity'!AJ$1)-1,0)*VLOOKUP($B4,'Energy Efficiency'!$B$1:$AS$21,COLUMN('Energy Efficiency'!AI$1)-1,0)</f>
        <v>1251602115644534.3</v>
      </c>
      <c r="AJ4" s="240">
        <f>VLOOKUP($B4,'Product Output &amp; Intensity'!$B$1:$AT$21,COLUMN('Product Output &amp; Intensity'!AK$1)-1,0)*VLOOKUP($B4,'Energy Efficiency'!$B$1:$AS$21,COLUMN('Energy Efficiency'!AJ$1)-1,0)</f>
        <v>1258116693501365</v>
      </c>
      <c r="AK4" s="240">
        <f>VLOOKUP($B4,'Product Output &amp; Intensity'!$B$1:$AT$21,COLUMN('Product Output &amp; Intensity'!AL$1)-1,0)*VLOOKUP($B4,'Energy Efficiency'!$B$1:$AS$21,COLUMN('Energy Efficiency'!AK$1)-1,0)</f>
        <v>1264621355714578</v>
      </c>
      <c r="AL4" s="240">
        <f>VLOOKUP($B4,'Product Output &amp; Intensity'!$B$1:$AT$21,COLUMN('Product Output &amp; Intensity'!AM$1)-1,0)*VLOOKUP($B4,'Energy Efficiency'!$B$1:$AS$21,COLUMN('Energy Efficiency'!AL$1)-1,0)</f>
        <v>1271116102284173.3</v>
      </c>
      <c r="AM4" s="240">
        <f>VLOOKUP($B4,'Product Output &amp; Intensity'!$B$1:$AT$21,COLUMN('Product Output &amp; Intensity'!AN$1)-1,0)*VLOOKUP($B4,'Energy Efficiency'!$B$1:$AS$21,COLUMN('Energy Efficiency'!AM$1)-1,0)</f>
        <v>1277600933210151</v>
      </c>
      <c r="AN4" s="240">
        <f>VLOOKUP($B4,'Product Output &amp; Intensity'!$B$1:$AT$21,COLUMN('Product Output &amp; Intensity'!AO$1)-1,0)*VLOOKUP($B4,'Energy Efficiency'!$B$1:$AS$21,COLUMN('Energy Efficiency'!AN$1)-1,0)</f>
        <v>1284075848492511</v>
      </c>
      <c r="AO4" s="240">
        <f>VLOOKUP($B4,'Product Output &amp; Intensity'!$B$1:$AT$21,COLUMN('Product Output &amp; Intensity'!AP$1)-1,0)*VLOOKUP($B4,'Energy Efficiency'!$B$1:$AS$21,COLUMN('Energy Efficiency'!AO$1)-1,0)</f>
        <v>1283208229675962</v>
      </c>
      <c r="AP4" s="240">
        <f>VLOOKUP($B4,'Product Output &amp; Intensity'!$B$1:$AT$21,COLUMN('Product Output &amp; Intensity'!AQ$1)-1,0)*VLOOKUP($B4,'Energy Efficiency'!$B$1:$AS$21,COLUMN('Energy Efficiency'!AP$1)-1,0)</f>
        <v>1282340610859413</v>
      </c>
      <c r="AQ4" s="240">
        <f>VLOOKUP($B4,'Product Output &amp; Intensity'!$B$1:$AT$21,COLUMN('Product Output &amp; Intensity'!AR$1)-1,0)*VLOOKUP($B4,'Energy Efficiency'!$B$1:$AS$21,COLUMN('Energy Efficiency'!AQ$1)-1,0)</f>
        <v>1281472992042864</v>
      </c>
      <c r="AR4" s="240">
        <f>VLOOKUP($B4,'Product Output &amp; Intensity'!$B$1:$AT$21,COLUMN('Product Output &amp; Intensity'!AS$1)-1,0)*VLOOKUP($B4,'Energy Efficiency'!$B$1:$AS$21,COLUMN('Energy Efficiency'!AR$1)-1,0)</f>
        <v>1280605373226315</v>
      </c>
      <c r="AS4" s="240">
        <f>VLOOKUP($B4,'Product Output &amp; Intensity'!$B$1:$AT$21,COLUMN('Product Output &amp; Intensity'!AT$1)-1,0)*VLOOKUP($B4,'Energy Efficiency'!$B$1:$AS$21,COLUMN('Energy Efficiency'!AS$1)-1,0)</f>
        <v>1275399660327020.8</v>
      </c>
    </row>
    <row r="5" spans="1:45" x14ac:dyDescent="0.2">
      <c r="A5" s="180" t="s">
        <v>4</v>
      </c>
      <c r="B5" s="183" t="s">
        <v>372</v>
      </c>
      <c r="C5" s="183" t="s">
        <v>422</v>
      </c>
      <c r="D5" s="247">
        <f>VLOOKUP($B5,'Product Output &amp; Intensity'!$B$1:$AT$21,COLUMN('Product Output &amp; Intensity'!E$1)-1,0)*VLOOKUP($B5,'Energy Efficiency'!$B$1:$AS$21,COLUMN('Energy Efficiency'!D$1)-1,0)</f>
        <v>248182639146543.78</v>
      </c>
      <c r="E5" s="240">
        <f>VLOOKUP($B5,'Product Output &amp; Intensity'!$B$1:$AT$21,COLUMN('Product Output &amp; Intensity'!F$1)-1,0)*VLOOKUP($B5,'Energy Efficiency'!$B$1:$AS$21,COLUMN('Energy Efficiency'!E$1)-1,0)</f>
        <v>256842433507193.03</v>
      </c>
      <c r="F5" s="240">
        <f>VLOOKUP($B5,'Product Output &amp; Intensity'!$B$1:$AT$21,COLUMN('Product Output &amp; Intensity'!G$1)-1,0)*VLOOKUP($B5,'Energy Efficiency'!$B$1:$AS$21,COLUMN('Energy Efficiency'!F$1)-1,0)</f>
        <v>289522661489329.31</v>
      </c>
      <c r="G5" s="240">
        <f>VLOOKUP($B5,'Product Output &amp; Intensity'!$B$1:$AT$21,COLUMN('Product Output &amp; Intensity'!H$1)-1,0)*VLOOKUP($B5,'Energy Efficiency'!$B$1:$AS$21,COLUMN('Energy Efficiency'!G$1)-1,0)</f>
        <v>284751981607154.44</v>
      </c>
      <c r="H5" s="240">
        <f>VLOOKUP($B5,'Product Output &amp; Intensity'!$B$1:$AT$21,COLUMN('Product Output &amp; Intensity'!I$1)-1,0)*VLOOKUP($B5,'Energy Efficiency'!$B$1:$AS$21,COLUMN('Energy Efficiency'!H$1)-1,0)</f>
        <v>306206179824169.56</v>
      </c>
      <c r="I5" s="240">
        <f>VLOOKUP($B5,'Product Output &amp; Intensity'!$B$1:$AT$21,COLUMN('Product Output &amp; Intensity'!J$1)-1,0)*VLOOKUP($B5,'Energy Efficiency'!$B$1:$AS$21,COLUMN('Energy Efficiency'!I$1)-1,0)</f>
        <v>327496705856112.25</v>
      </c>
      <c r="J5" s="240">
        <f>VLOOKUP($B5,'Product Output &amp; Intensity'!$B$1:$AT$21,COLUMN('Product Output &amp; Intensity'!K$1)-1,0)*VLOOKUP($B5,'Energy Efficiency'!$B$1:$AS$21,COLUMN('Energy Efficiency'!J$1)-1,0)</f>
        <v>348623559702982.69</v>
      </c>
      <c r="K5" s="240">
        <f>VLOOKUP($B5,'Product Output &amp; Intensity'!$B$1:$AT$21,COLUMN('Product Output &amp; Intensity'!L$1)-1,0)*VLOOKUP($B5,'Energy Efficiency'!$B$1:$AS$21,COLUMN('Energy Efficiency'!K$1)-1,0)</f>
        <v>355301637668848.69</v>
      </c>
      <c r="L5" s="240">
        <f>VLOOKUP($B5,'Product Output &amp; Intensity'!$B$1:$AT$21,COLUMN('Product Output &amp; Intensity'!M$1)-1,0)*VLOOKUP($B5,'Energy Efficiency'!$B$1:$AS$21,COLUMN('Energy Efficiency'!L$1)-1,0)</f>
        <v>361933232493421</v>
      </c>
      <c r="M5" s="240">
        <f>VLOOKUP($B5,'Product Output &amp; Intensity'!$B$1:$AT$21,COLUMN('Product Output &amp; Intensity'!N$1)-1,0)*VLOOKUP($B5,'Energy Efficiency'!$B$1:$AS$21,COLUMN('Energy Efficiency'!M$1)-1,0)</f>
        <v>368518344176699.56</v>
      </c>
      <c r="N5" s="240">
        <f>VLOOKUP($B5,'Product Output &amp; Intensity'!$B$1:$AT$21,COLUMN('Product Output &amp; Intensity'!O$1)-1,0)*VLOOKUP($B5,'Energy Efficiency'!$B$1:$AS$21,COLUMN('Energy Efficiency'!N$1)-1,0)</f>
        <v>375056972718684.38</v>
      </c>
      <c r="O5" s="240">
        <f>VLOOKUP($B5,'Product Output &amp; Intensity'!$B$1:$AT$21,COLUMN('Product Output &amp; Intensity'!P$1)-1,0)*VLOOKUP($B5,'Energy Efficiency'!$B$1:$AS$21,COLUMN('Energy Efficiency'!O$1)-1,0)</f>
        <v>381549118119375.5</v>
      </c>
      <c r="P5" s="240">
        <f>VLOOKUP($B5,'Product Output &amp; Intensity'!$B$1:$AT$21,COLUMN('Product Output &amp; Intensity'!Q$1)-1,0)*VLOOKUP($B5,'Energy Efficiency'!$B$1:$AS$21,COLUMN('Energy Efficiency'!P$1)-1,0)</f>
        <v>381100743398568.38</v>
      </c>
      <c r="Q5" s="240">
        <f>VLOOKUP($B5,'Product Output &amp; Intensity'!$B$1:$AT$21,COLUMN('Product Output &amp; Intensity'!R$1)-1,0)*VLOOKUP($B5,'Energy Efficiency'!$B$1:$AS$21,COLUMN('Energy Efficiency'!Q$1)-1,0)</f>
        <v>380649534312883.75</v>
      </c>
      <c r="R5" s="240">
        <f>VLOOKUP($B5,'Product Output &amp; Intensity'!$B$1:$AT$21,COLUMN('Product Output &amp; Intensity'!S$1)-1,0)*VLOOKUP($B5,'Energy Efficiency'!$B$1:$AS$21,COLUMN('Energy Efficiency'!R$1)-1,0)</f>
        <v>380195490862321.69</v>
      </c>
      <c r="S5" s="240">
        <f>VLOOKUP($B5,'Product Output &amp; Intensity'!$B$1:$AT$21,COLUMN('Product Output &amp; Intensity'!T$1)-1,0)*VLOOKUP($B5,'Energy Efficiency'!$B$1:$AS$21,COLUMN('Energy Efficiency'!S$1)-1,0)</f>
        <v>379738613046882.19</v>
      </c>
      <c r="T5" s="240">
        <f>VLOOKUP($B5,'Product Output &amp; Intensity'!$B$1:$AT$21,COLUMN('Product Output &amp; Intensity'!U$1)-1,0)*VLOOKUP($B5,'Energy Efficiency'!$B$1:$AS$21,COLUMN('Energy Efficiency'!T$1)-1,0)</f>
        <v>379278900866565.19</v>
      </c>
      <c r="U5" s="240">
        <f>VLOOKUP($B5,'Product Output &amp; Intensity'!$B$1:$AT$21,COLUMN('Product Output &amp; Intensity'!V$1)-1,0)*VLOOKUP($B5,'Energy Efficiency'!$B$1:$AS$21,COLUMN('Energy Efficiency'!U$1)-1,0)</f>
        <v>374725043462969.25</v>
      </c>
      <c r="V5" s="240">
        <f>VLOOKUP($B5,'Product Output &amp; Intensity'!$B$1:$AT$21,COLUMN('Product Output &amp; Intensity'!W$1)-1,0)*VLOOKUP($B5,'Energy Efficiency'!$B$1:$AS$21,COLUMN('Energy Efficiency'!V$1)-1,0)</f>
        <v>370176924558109.75</v>
      </c>
      <c r="W5" s="240">
        <f>VLOOKUP($B5,'Product Output &amp; Intensity'!$B$1:$AT$21,COLUMN('Product Output &amp; Intensity'!X$1)-1,0)*VLOOKUP($B5,'Energy Efficiency'!$B$1:$AS$21,COLUMN('Energy Efficiency'!W$1)-1,0)</f>
        <v>365634544151986.75</v>
      </c>
      <c r="X5" s="240">
        <f>VLOOKUP($B5,'Product Output &amp; Intensity'!$B$1:$AT$21,COLUMN('Product Output &amp; Intensity'!Y$1)-1,0)*VLOOKUP($B5,'Energy Efficiency'!$B$1:$AS$21,COLUMN('Energy Efficiency'!X$1)-1,0)</f>
        <v>361097902244600.31</v>
      </c>
      <c r="Y5" s="240">
        <f>VLOOKUP($B5,'Product Output &amp; Intensity'!$B$1:$AT$21,COLUMN('Product Output &amp; Intensity'!Z$1)-1,0)*VLOOKUP($B5,'Energy Efficiency'!$B$1:$AS$21,COLUMN('Energy Efficiency'!Y$1)-1,0)</f>
        <v>356566998835950.5</v>
      </c>
      <c r="Z5" s="240">
        <f>VLOOKUP($B5,'Product Output &amp; Intensity'!$B$1:$AT$21,COLUMN('Product Output &amp; Intensity'!AA$1)-1,0)*VLOOKUP($B5,'Energy Efficiency'!$B$1:$AS$21,COLUMN('Energy Efficiency'!Z$1)-1,0)</f>
        <v>348291007689382.19</v>
      </c>
      <c r="AA5" s="240">
        <f>VLOOKUP($B5,'Product Output &amp; Intensity'!$B$1:$AT$21,COLUMN('Product Output &amp; Intensity'!AB$1)-1,0)*VLOOKUP($B5,'Energy Efficiency'!$B$1:$AS$21,COLUMN('Energy Efficiency'!AA$1)-1,0)</f>
        <v>340025776227944.88</v>
      </c>
      <c r="AB5" s="240">
        <f>VLOOKUP($B5,'Product Output &amp; Intensity'!$B$1:$AT$21,COLUMN('Product Output &amp; Intensity'!AC$1)-1,0)*VLOOKUP($B5,'Energy Efficiency'!$B$1:$AS$21,COLUMN('Energy Efficiency'!AB$1)-1,0)</f>
        <v>331771304451638.5</v>
      </c>
      <c r="AC5" s="240">
        <f>VLOOKUP($B5,'Product Output &amp; Intensity'!$B$1:$AT$21,COLUMN('Product Output &amp; Intensity'!AD$1)-1,0)*VLOOKUP($B5,'Energy Efficiency'!$B$1:$AS$21,COLUMN('Energy Efficiency'!AC$1)-1,0)</f>
        <v>323527592360463.13</v>
      </c>
      <c r="AD5" s="240">
        <f>VLOOKUP($B5,'Product Output &amp; Intensity'!$B$1:$AT$21,COLUMN('Product Output &amp; Intensity'!AE$1)-1,0)*VLOOKUP($B5,'Energy Efficiency'!$B$1:$AS$21,COLUMN('Energy Efficiency'!AD$1)-1,0)</f>
        <v>315294639954418.63</v>
      </c>
      <c r="AE5" s="240">
        <f>VLOOKUP($B5,'Product Output &amp; Intensity'!$B$1:$AT$21,COLUMN('Product Output &amp; Intensity'!AF$1)-1,0)*VLOOKUP($B5,'Energy Efficiency'!$B$1:$AS$21,COLUMN('Energy Efficiency'!AE$1)-1,0)</f>
        <v>307072447233505.19</v>
      </c>
      <c r="AF5" s="240">
        <f>VLOOKUP($B5,'Product Output &amp; Intensity'!$B$1:$AT$21,COLUMN('Product Output &amp; Intensity'!AG$1)-1,0)*VLOOKUP($B5,'Energy Efficiency'!$B$1:$AS$21,COLUMN('Energy Efficiency'!AF$1)-1,0)</f>
        <v>298861014197722.69</v>
      </c>
      <c r="AG5" s="240">
        <f>VLOOKUP($B5,'Product Output &amp; Intensity'!$B$1:$AT$21,COLUMN('Product Output &amp; Intensity'!AH$1)-1,0)*VLOOKUP($B5,'Energy Efficiency'!$B$1:$AS$21,COLUMN('Energy Efficiency'!AG$1)-1,0)</f>
        <v>290660340847071.19</v>
      </c>
      <c r="AH5" s="240">
        <f>VLOOKUP($B5,'Product Output &amp; Intensity'!$B$1:$AT$21,COLUMN('Product Output &amp; Intensity'!AI$1)-1,0)*VLOOKUP($B5,'Energy Efficiency'!$B$1:$AS$21,COLUMN('Energy Efficiency'!AH$1)-1,0)</f>
        <v>282470427181550.63</v>
      </c>
      <c r="AI5" s="240">
        <f>VLOOKUP($B5,'Product Output &amp; Intensity'!$B$1:$AT$21,COLUMN('Product Output &amp; Intensity'!AJ$1)-1,0)*VLOOKUP($B5,'Energy Efficiency'!$B$1:$AS$21,COLUMN('Energy Efficiency'!AI$1)-1,0)</f>
        <v>274291273201160.97</v>
      </c>
      <c r="AJ5" s="240">
        <f>VLOOKUP($B5,'Product Output &amp; Intensity'!$B$1:$AT$21,COLUMN('Product Output &amp; Intensity'!AK$1)-1,0)*VLOOKUP($B5,'Energy Efficiency'!$B$1:$AS$21,COLUMN('Energy Efficiency'!AJ$1)-1,0)</f>
        <v>267187370421525.91</v>
      </c>
      <c r="AK5" s="240">
        <f>VLOOKUP($B5,'Product Output &amp; Intensity'!$B$1:$AT$21,COLUMN('Product Output &amp; Intensity'!AL$1)-1,0)*VLOOKUP($B5,'Energy Efficiency'!$B$1:$AS$21,COLUMN('Energy Efficiency'!AK$1)-1,0)</f>
        <v>260092792702337.72</v>
      </c>
      <c r="AL5" s="240">
        <f>VLOOKUP($B5,'Product Output &amp; Intensity'!$B$1:$AT$21,COLUMN('Product Output &amp; Intensity'!AM$1)-1,0)*VLOOKUP($B5,'Energy Efficiency'!$B$1:$AS$21,COLUMN('Energy Efficiency'!AL$1)-1,0)</f>
        <v>253007540043596.34</v>
      </c>
      <c r="AM5" s="240">
        <f>VLOOKUP($B5,'Product Output &amp; Intensity'!$B$1:$AT$21,COLUMN('Product Output &amp; Intensity'!AN$1)-1,0)*VLOOKUP($B5,'Energy Efficiency'!$B$1:$AS$21,COLUMN('Energy Efficiency'!AM$1)-1,0)</f>
        <v>245931612445301.81</v>
      </c>
      <c r="AN5" s="240">
        <f>VLOOKUP($B5,'Product Output &amp; Intensity'!$B$1:$AT$21,COLUMN('Product Output &amp; Intensity'!AO$1)-1,0)*VLOOKUP($B5,'Energy Efficiency'!$B$1:$AS$21,COLUMN('Energy Efficiency'!AN$1)-1,0)</f>
        <v>238865009907454.16</v>
      </c>
      <c r="AO5" s="240">
        <f>VLOOKUP($B5,'Product Output &amp; Intensity'!$B$1:$AT$21,COLUMN('Product Output &amp; Intensity'!AP$1)-1,0)*VLOOKUP($B5,'Energy Efficiency'!$B$1:$AS$21,COLUMN('Energy Efficiency'!AO$1)-1,0)</f>
        <v>231461307178664.84</v>
      </c>
      <c r="AP5" s="240">
        <f>VLOOKUP($B5,'Product Output &amp; Intensity'!$B$1:$AT$21,COLUMN('Product Output &amp; Intensity'!AQ$1)-1,0)*VLOOKUP($B5,'Energy Efficiency'!$B$1:$AS$21,COLUMN('Energy Efficiency'!AP$1)-1,0)</f>
        <v>224067397969080.19</v>
      </c>
      <c r="AQ5" s="240">
        <f>VLOOKUP($B5,'Product Output &amp; Intensity'!$B$1:$AT$21,COLUMN('Product Output &amp; Intensity'!AR$1)-1,0)*VLOOKUP($B5,'Energy Efficiency'!$B$1:$AS$21,COLUMN('Energy Efficiency'!AQ$1)-1,0)</f>
        <v>216683282278700.13</v>
      </c>
      <c r="AR5" s="240">
        <f>VLOOKUP($B5,'Product Output &amp; Intensity'!$B$1:$AT$21,COLUMN('Product Output &amp; Intensity'!AS$1)-1,0)*VLOOKUP($B5,'Energy Efficiency'!$B$1:$AS$21,COLUMN('Energy Efficiency'!AR$1)-1,0)</f>
        <v>209308960107524.69</v>
      </c>
      <c r="AS5" s="240">
        <f>VLOOKUP($B5,'Product Output &amp; Intensity'!$B$1:$AT$21,COLUMN('Product Output &amp; Intensity'!AT$1)-1,0)*VLOOKUP($B5,'Energy Efficiency'!$B$1:$AS$21,COLUMN('Energy Efficiency'!AS$1)-1,0)</f>
        <v>201259874060788.94</v>
      </c>
    </row>
    <row r="6" spans="1:45" x14ac:dyDescent="0.2">
      <c r="A6" s="179" t="s">
        <v>5</v>
      </c>
      <c r="B6" s="183" t="s">
        <v>373</v>
      </c>
      <c r="C6" s="183" t="s">
        <v>422</v>
      </c>
      <c r="D6" s="247">
        <f>VLOOKUP($B6,'Product Output &amp; Intensity'!$B$1:$AT$21,COLUMN('Product Output &amp; Intensity'!E$1)-1,0)*VLOOKUP($B6,'Energy Efficiency'!$B$1:$AS$21,COLUMN('Energy Efficiency'!D$1)-1,0)</f>
        <v>3534823143539.4912</v>
      </c>
      <c r="E6" s="240">
        <f>VLOOKUP($B6,'Product Output &amp; Intensity'!$B$1:$AT$21,COLUMN('Product Output &amp; Intensity'!F$1)-1,0)*VLOOKUP($B6,'Energy Efficiency'!$B$1:$AS$21,COLUMN('Energy Efficiency'!E$1)-1,0)</f>
        <v>2590822412352.5996</v>
      </c>
      <c r="F6" s="240">
        <f>VLOOKUP($B6,'Product Output &amp; Intensity'!$B$1:$AT$21,COLUMN('Product Output &amp; Intensity'!G$1)-1,0)*VLOOKUP($B6,'Energy Efficiency'!$B$1:$AS$21,COLUMN('Energy Efficiency'!F$1)-1,0)</f>
        <v>2866660646910.54</v>
      </c>
      <c r="G6" s="240">
        <f>VLOOKUP($B6,'Product Output &amp; Intensity'!$B$1:$AT$21,COLUMN('Product Output &amp; Intensity'!H$1)-1,0)*VLOOKUP($B6,'Energy Efficiency'!$B$1:$AS$21,COLUMN('Energy Efficiency'!G$1)-1,0)</f>
        <v>2901166786342.0361</v>
      </c>
      <c r="H6" s="240">
        <f>VLOOKUP($B6,'Product Output &amp; Intensity'!$B$1:$AT$21,COLUMN('Product Output &amp; Intensity'!I$1)-1,0)*VLOOKUP($B6,'Energy Efficiency'!$B$1:$AS$21,COLUMN('Energy Efficiency'!H$1)-1,0)</f>
        <v>3270742122678.3599</v>
      </c>
      <c r="I6" s="240">
        <f>VLOOKUP($B6,'Product Output &amp; Intensity'!$B$1:$AT$21,COLUMN('Product Output &amp; Intensity'!J$1)-1,0)*VLOOKUP($B6,'Energy Efficiency'!$B$1:$AS$21,COLUMN('Energy Efficiency'!I$1)-1,0)</f>
        <v>3637550894094.9287</v>
      </c>
      <c r="J6" s="240">
        <f>VLOOKUP($B6,'Product Output &amp; Intensity'!$B$1:$AT$21,COLUMN('Product Output &amp; Intensity'!K$1)-1,0)*VLOOKUP($B6,'Energy Efficiency'!$B$1:$AS$21,COLUMN('Energy Efficiency'!J$1)-1,0)</f>
        <v>4001593100591.7417</v>
      </c>
      <c r="K6" s="240">
        <f>VLOOKUP($B6,'Product Output &amp; Intensity'!$B$1:$AT$21,COLUMN('Product Output &amp; Intensity'!L$1)-1,0)*VLOOKUP($B6,'Energy Efficiency'!$B$1:$AS$21,COLUMN('Energy Efficiency'!K$1)-1,0)</f>
        <v>4169763277735.3203</v>
      </c>
      <c r="L6" s="240">
        <f>VLOOKUP($B6,'Product Output &amp; Intensity'!$B$1:$AT$21,COLUMN('Product Output &amp; Intensity'!M$1)-1,0)*VLOOKUP($B6,'Energy Efficiency'!$B$1:$AS$21,COLUMN('Energy Efficiency'!L$1)-1,0)</f>
        <v>4336849152232.2866</v>
      </c>
      <c r="M6" s="240">
        <f>VLOOKUP($B6,'Product Output &amp; Intensity'!$B$1:$AT$21,COLUMN('Product Output &amp; Intensity'!N$1)-1,0)*VLOOKUP($B6,'Energy Efficiency'!$B$1:$AS$21,COLUMN('Energy Efficiency'!M$1)-1,0)</f>
        <v>4502850724082.6406</v>
      </c>
      <c r="N6" s="240">
        <f>VLOOKUP($B6,'Product Output &amp; Intensity'!$B$1:$AT$21,COLUMN('Product Output &amp; Intensity'!O$1)-1,0)*VLOOKUP($B6,'Energy Efficiency'!$B$1:$AS$21,COLUMN('Energy Efficiency'!N$1)-1,0)</f>
        <v>4667767993286.3838</v>
      </c>
      <c r="O6" s="240">
        <f>VLOOKUP($B6,'Product Output &amp; Intensity'!$B$1:$AT$21,COLUMN('Product Output &amp; Intensity'!P$1)-1,0)*VLOOKUP($B6,'Energy Efficiency'!$B$1:$AS$21,COLUMN('Energy Efficiency'!O$1)-1,0)</f>
        <v>4831600959843.5127</v>
      </c>
      <c r="P6" s="240">
        <f>VLOOKUP($B6,'Product Output &amp; Intensity'!$B$1:$AT$21,COLUMN('Product Output &amp; Intensity'!Q$1)-1,0)*VLOOKUP($B6,'Energy Efficiency'!$B$1:$AS$21,COLUMN('Energy Efficiency'!P$1)-1,0)</f>
        <v>4920492245713.1387</v>
      </c>
      <c r="Q6" s="240">
        <f>VLOOKUP($B6,'Product Output &amp; Intensity'!$B$1:$AT$21,COLUMN('Product Output &amp; Intensity'!R$1)-1,0)*VLOOKUP($B6,'Energy Efficiency'!$B$1:$AS$21,COLUMN('Energy Efficiency'!Q$1)-1,0)</f>
        <v>5008854598425.0557</v>
      </c>
      <c r="R6" s="240">
        <f>VLOOKUP($B6,'Product Output &amp; Intensity'!$B$1:$AT$21,COLUMN('Product Output &amp; Intensity'!S$1)-1,0)*VLOOKUP($B6,'Energy Efficiency'!$B$1:$AS$21,COLUMN('Energy Efficiency'!R$1)-1,0)</f>
        <v>5096688017979.2646</v>
      </c>
      <c r="S6" s="240">
        <f>VLOOKUP($B6,'Product Output &amp; Intensity'!$B$1:$AT$21,COLUMN('Product Output &amp; Intensity'!T$1)-1,0)*VLOOKUP($B6,'Energy Efficiency'!$B$1:$AS$21,COLUMN('Energy Efficiency'!S$1)-1,0)</f>
        <v>5183992504375.7627</v>
      </c>
      <c r="T6" s="240">
        <f>VLOOKUP($B6,'Product Output &amp; Intensity'!$B$1:$AT$21,COLUMN('Product Output &amp; Intensity'!U$1)-1,0)*VLOOKUP($B6,'Energy Efficiency'!$B$1:$AS$21,COLUMN('Energy Efficiency'!T$1)-1,0)</f>
        <v>5270768057614.5527</v>
      </c>
      <c r="U6" s="240">
        <f>VLOOKUP($B6,'Product Output &amp; Intensity'!$B$1:$AT$21,COLUMN('Product Output &amp; Intensity'!V$1)-1,0)*VLOOKUP($B6,'Energy Efficiency'!$B$1:$AS$21,COLUMN('Energy Efficiency'!U$1)-1,0)</f>
        <v>5317418538073.6934</v>
      </c>
      <c r="V6" s="240">
        <f>VLOOKUP($B6,'Product Output &amp; Intensity'!$B$1:$AT$21,COLUMN('Product Output &amp; Intensity'!W$1)-1,0)*VLOOKUP($B6,'Energy Efficiency'!$B$1:$AS$21,COLUMN('Energy Efficiency'!V$1)-1,0)</f>
        <v>5364002088144.8008</v>
      </c>
      <c r="W6" s="240">
        <f>VLOOKUP($B6,'Product Output &amp; Intensity'!$B$1:$AT$21,COLUMN('Product Output &amp; Intensity'!X$1)-1,0)*VLOOKUP($B6,'Energy Efficiency'!$B$1:$AS$21,COLUMN('Energy Efficiency'!W$1)-1,0)</f>
        <v>5410518707827.876</v>
      </c>
      <c r="X6" s="240">
        <f>VLOOKUP($B6,'Product Output &amp; Intensity'!$B$1:$AT$21,COLUMN('Product Output &amp; Intensity'!Y$1)-1,0)*VLOOKUP($B6,'Energy Efficiency'!$B$1:$AS$21,COLUMN('Energy Efficiency'!X$1)-1,0)</f>
        <v>5456968397122.917</v>
      </c>
      <c r="Y6" s="240">
        <f>VLOOKUP($B6,'Product Output &amp; Intensity'!$B$1:$AT$21,COLUMN('Product Output &amp; Intensity'!Z$1)-1,0)*VLOOKUP($B6,'Energy Efficiency'!$B$1:$AS$21,COLUMN('Energy Efficiency'!Y$1)-1,0)</f>
        <v>5503351156029.9258</v>
      </c>
      <c r="Z6" s="240">
        <f>VLOOKUP($B6,'Product Output &amp; Intensity'!$B$1:$AT$21,COLUMN('Product Output &amp; Intensity'!AA$1)-1,0)*VLOOKUP($B6,'Energy Efficiency'!$B$1:$AS$21,COLUMN('Energy Efficiency'!Z$1)-1,0)</f>
        <v>5524668484618.501</v>
      </c>
      <c r="AA6" s="240">
        <f>VLOOKUP($B6,'Product Output &amp; Intensity'!$B$1:$AT$21,COLUMN('Product Output &amp; Intensity'!AB$1)-1,0)*VLOOKUP($B6,'Energy Efficiency'!$B$1:$AS$21,COLUMN('Energy Efficiency'!AA$1)-1,0)</f>
        <v>5545952348013.0586</v>
      </c>
      <c r="AB6" s="240">
        <f>VLOOKUP($B6,'Product Output &amp; Intensity'!$B$1:$AT$21,COLUMN('Product Output &amp; Intensity'!AC$1)-1,0)*VLOOKUP($B6,'Energy Efficiency'!$B$1:$AS$21,COLUMN('Energy Efficiency'!AB$1)-1,0)</f>
        <v>5567202746213.5996</v>
      </c>
      <c r="AC6" s="240">
        <f>VLOOKUP($B6,'Product Output &amp; Intensity'!$B$1:$AT$21,COLUMN('Product Output &amp; Intensity'!AD$1)-1,0)*VLOOKUP($B6,'Energy Efficiency'!$B$1:$AS$21,COLUMN('Energy Efficiency'!AC$1)-1,0)</f>
        <v>5588419679220.125</v>
      </c>
      <c r="AD6" s="240">
        <f>VLOOKUP($B6,'Product Output &amp; Intensity'!$B$1:$AT$21,COLUMN('Product Output &amp; Intensity'!AE$1)-1,0)*VLOOKUP($B6,'Energy Efficiency'!$B$1:$AS$21,COLUMN('Energy Efficiency'!AD$1)-1,0)</f>
        <v>5609603147032.6328</v>
      </c>
      <c r="AE6" s="240">
        <f>VLOOKUP($B6,'Product Output &amp; Intensity'!$B$1:$AT$21,COLUMN('Product Output &amp; Intensity'!AF$1)-1,0)*VLOOKUP($B6,'Energy Efficiency'!$B$1:$AS$21,COLUMN('Energy Efficiency'!AE$1)-1,0)</f>
        <v>5630753149651.125</v>
      </c>
      <c r="AF6" s="240">
        <f>VLOOKUP($B6,'Product Output &amp; Intensity'!$B$1:$AT$21,COLUMN('Product Output &amp; Intensity'!AG$1)-1,0)*VLOOKUP($B6,'Energy Efficiency'!$B$1:$AS$21,COLUMN('Energy Efficiency'!AF$1)-1,0)</f>
        <v>5651869687075.5996</v>
      </c>
      <c r="AG6" s="240">
        <f>VLOOKUP($B6,'Product Output &amp; Intensity'!$B$1:$AT$21,COLUMN('Product Output &amp; Intensity'!AH$1)-1,0)*VLOOKUP($B6,'Energy Efficiency'!$B$1:$AS$21,COLUMN('Energy Efficiency'!AG$1)-1,0)</f>
        <v>5672952759306.0576</v>
      </c>
      <c r="AH6" s="240">
        <f>VLOOKUP($B6,'Product Output &amp; Intensity'!$B$1:$AT$21,COLUMN('Product Output &amp; Intensity'!AI$1)-1,0)*VLOOKUP($B6,'Energy Efficiency'!$B$1:$AS$21,COLUMN('Energy Efficiency'!AH$1)-1,0)</f>
        <v>5694002366342.5</v>
      </c>
      <c r="AI6" s="240">
        <f>VLOOKUP($B6,'Product Output &amp; Intensity'!$B$1:$AT$21,COLUMN('Product Output &amp; Intensity'!AJ$1)-1,0)*VLOOKUP($B6,'Energy Efficiency'!$B$1:$AS$21,COLUMN('Energy Efficiency'!AI$1)-1,0)</f>
        <v>5715018508184.9248</v>
      </c>
      <c r="AJ6" s="240">
        <f>VLOOKUP($B6,'Product Output &amp; Intensity'!$B$1:$AT$21,COLUMN('Product Output &amp; Intensity'!AK$1)-1,0)*VLOOKUP($B6,'Energy Efficiency'!$B$1:$AS$21,COLUMN('Energy Efficiency'!AJ$1)-1,0)</f>
        <v>5736001184833.334</v>
      </c>
      <c r="AK6" s="240">
        <f>VLOOKUP($B6,'Product Output &amp; Intensity'!$B$1:$AT$21,COLUMN('Product Output &amp; Intensity'!AL$1)-1,0)*VLOOKUP($B6,'Energy Efficiency'!$B$1:$AS$21,COLUMN('Energy Efficiency'!AK$1)-1,0)</f>
        <v>5756950396287.7256</v>
      </c>
      <c r="AL6" s="240">
        <f>VLOOKUP($B6,'Product Output &amp; Intensity'!$B$1:$AT$21,COLUMN('Product Output &amp; Intensity'!AM$1)-1,0)*VLOOKUP($B6,'Energy Efficiency'!$B$1:$AS$21,COLUMN('Energy Efficiency'!AL$1)-1,0)</f>
        <v>5777866142548.1016</v>
      </c>
      <c r="AM6" s="240">
        <f>VLOOKUP($B6,'Product Output &amp; Intensity'!$B$1:$AT$21,COLUMN('Product Output &amp; Intensity'!AN$1)-1,0)*VLOOKUP($B6,'Energy Efficiency'!$B$1:$AS$21,COLUMN('Energy Efficiency'!AM$1)-1,0)</f>
        <v>5798748423614.46</v>
      </c>
      <c r="AN6" s="240">
        <f>VLOOKUP($B6,'Product Output &amp; Intensity'!$B$1:$AT$21,COLUMN('Product Output &amp; Intensity'!AO$1)-1,0)*VLOOKUP($B6,'Energy Efficiency'!$B$1:$AS$21,COLUMN('Energy Efficiency'!AN$1)-1,0)</f>
        <v>5819597239486.8027</v>
      </c>
      <c r="AO6" s="240">
        <f>VLOOKUP($B6,'Product Output &amp; Intensity'!$B$1:$AT$21,COLUMN('Product Output &amp; Intensity'!AP$1)-1,0)*VLOOKUP($B6,'Energy Efficiency'!$B$1:$AS$21,COLUMN('Energy Efficiency'!AO$1)-1,0)</f>
        <v>5835463087970.0732</v>
      </c>
      <c r="AP6" s="240">
        <f>VLOOKUP($B6,'Product Output &amp; Intensity'!$B$1:$AT$21,COLUMN('Product Output &amp; Intensity'!AQ$1)-1,0)*VLOOKUP($B6,'Energy Efficiency'!$B$1:$AS$21,COLUMN('Energy Efficiency'!AP$1)-1,0)</f>
        <v>5851302164298.1309</v>
      </c>
      <c r="AQ6" s="240">
        <f>VLOOKUP($B6,'Product Output &amp; Intensity'!$B$1:$AT$21,COLUMN('Product Output &amp; Intensity'!AR$1)-1,0)*VLOOKUP($B6,'Energy Efficiency'!$B$1:$AS$21,COLUMN('Energy Efficiency'!AQ$1)-1,0)</f>
        <v>5867114468470.9756</v>
      </c>
      <c r="AR6" s="240">
        <f>VLOOKUP($B6,'Product Output &amp; Intensity'!$B$1:$AT$21,COLUMN('Product Output &amp; Intensity'!AS$1)-1,0)*VLOOKUP($B6,'Energy Efficiency'!$B$1:$AS$21,COLUMN('Energy Efficiency'!AR$1)-1,0)</f>
        <v>5882900000488.6064</v>
      </c>
      <c r="AS6" s="240">
        <f>VLOOKUP($B6,'Product Output &amp; Intensity'!$B$1:$AT$21,COLUMN('Product Output &amp; Intensity'!AT$1)-1,0)*VLOOKUP($B6,'Energy Efficiency'!$B$1:$AS$21,COLUMN('Energy Efficiency'!AS$1)-1,0)</f>
        <v>5878663306926.0977</v>
      </c>
    </row>
    <row r="7" spans="1:45" x14ac:dyDescent="0.2">
      <c r="A7" s="179" t="s">
        <v>5</v>
      </c>
      <c r="B7" s="183" t="s">
        <v>377</v>
      </c>
      <c r="C7" s="183" t="s">
        <v>422</v>
      </c>
      <c r="D7" s="247">
        <f>VLOOKUP($B7,'Product Output &amp; Intensity'!$B$1:$AT$21,COLUMN('Product Output &amp; Intensity'!E$1)-1,0)*VLOOKUP($B7,'Energy Efficiency'!$B$1:$AS$21,COLUMN('Energy Efficiency'!D$1)-1,0)</f>
        <v>157804604622298.72</v>
      </c>
      <c r="E7" s="240">
        <f>VLOOKUP($B7,'Product Output &amp; Intensity'!$B$1:$AT$21,COLUMN('Product Output &amp; Intensity'!F$1)-1,0)*VLOOKUP($B7,'Energy Efficiency'!$B$1:$AS$21,COLUMN('Energy Efficiency'!E$1)-1,0)</f>
        <v>139618214768001.42</v>
      </c>
      <c r="F7" s="240">
        <f>VLOOKUP($B7,'Product Output &amp; Intensity'!$B$1:$AT$21,COLUMN('Product Output &amp; Intensity'!G$1)-1,0)*VLOOKUP($B7,'Energy Efficiency'!$B$1:$AS$21,COLUMN('Energy Efficiency'!F$1)-1,0)</f>
        <v>127573903134762.25</v>
      </c>
      <c r="G7" s="240">
        <f>VLOOKUP($B7,'Product Output &amp; Intensity'!$B$1:$AT$21,COLUMN('Product Output &amp; Intensity'!H$1)-1,0)*VLOOKUP($B7,'Energy Efficiency'!$B$1:$AS$21,COLUMN('Energy Efficiency'!G$1)-1,0)</f>
        <v>134590211737517.14</v>
      </c>
      <c r="H7" s="240">
        <f>VLOOKUP($B7,'Product Output &amp; Intensity'!$B$1:$AT$21,COLUMN('Product Output &amp; Intensity'!I$1)-1,0)*VLOOKUP($B7,'Energy Efficiency'!$B$1:$AS$21,COLUMN('Energy Efficiency'!H$1)-1,0)</f>
        <v>145076506417867.56</v>
      </c>
      <c r="I7" s="240">
        <f>VLOOKUP($B7,'Product Output &amp; Intensity'!$B$1:$AT$21,COLUMN('Product Output &amp; Intensity'!J$1)-1,0)*VLOOKUP($B7,'Energy Efficiency'!$B$1:$AS$21,COLUMN('Energy Efficiency'!I$1)-1,0)</f>
        <v>155482923217193.03</v>
      </c>
      <c r="J7" s="240">
        <f>VLOOKUP($B7,'Product Output &amp; Intensity'!$B$1:$AT$21,COLUMN('Product Output &amp; Intensity'!K$1)-1,0)*VLOOKUP($B7,'Energy Efficiency'!$B$1:$AS$21,COLUMN('Energy Efficiency'!J$1)-1,0)</f>
        <v>165809462135493.56</v>
      </c>
      <c r="K7" s="240">
        <f>VLOOKUP($B7,'Product Output &amp; Intensity'!$B$1:$AT$21,COLUMN('Product Output &amp; Intensity'!L$1)-1,0)*VLOOKUP($B7,'Energy Efficiency'!$B$1:$AS$21,COLUMN('Energy Efficiency'!K$1)-1,0)</f>
        <v>173908259504039.63</v>
      </c>
      <c r="L7" s="240">
        <f>VLOOKUP($B7,'Product Output &amp; Intensity'!$B$1:$AT$21,COLUMN('Product Output &amp; Intensity'!M$1)-1,0)*VLOOKUP($B7,'Energy Efficiency'!$B$1:$AS$21,COLUMN('Energy Efficiency'!L$1)-1,0)</f>
        <v>181955324320399.41</v>
      </c>
      <c r="M7" s="240">
        <f>VLOOKUP($B7,'Product Output &amp; Intensity'!$B$1:$AT$21,COLUMN('Product Output &amp; Intensity'!N$1)-1,0)*VLOOKUP($B7,'Energy Efficiency'!$B$1:$AS$21,COLUMN('Energy Efficiency'!M$1)-1,0)</f>
        <v>189950656584572.91</v>
      </c>
      <c r="N7" s="240">
        <f>VLOOKUP($B7,'Product Output &amp; Intensity'!$B$1:$AT$21,COLUMN('Product Output &amp; Intensity'!O$1)-1,0)*VLOOKUP($B7,'Energy Efficiency'!$B$1:$AS$21,COLUMN('Energy Efficiency'!N$1)-1,0)</f>
        <v>197894256296560.16</v>
      </c>
      <c r="O7" s="240">
        <f>VLOOKUP($B7,'Product Output &amp; Intensity'!$B$1:$AT$21,COLUMN('Product Output &amp; Intensity'!P$1)-1,0)*VLOOKUP($B7,'Energy Efficiency'!$B$1:$AS$21,COLUMN('Energy Efficiency'!O$1)-1,0)</f>
        <v>205786123456361.06</v>
      </c>
      <c r="P7" s="240">
        <f>VLOOKUP($B7,'Product Output &amp; Intensity'!$B$1:$AT$21,COLUMN('Product Output &amp; Intensity'!Q$1)-1,0)*VLOOKUP($B7,'Energy Efficiency'!$B$1:$AS$21,COLUMN('Energy Efficiency'!P$1)-1,0)</f>
        <v>209812214636160.63</v>
      </c>
      <c r="Q7" s="240">
        <f>VLOOKUP($B7,'Product Output &amp; Intensity'!$B$1:$AT$21,COLUMN('Product Output &amp; Intensity'!R$1)-1,0)*VLOOKUP($B7,'Energy Efficiency'!$B$1:$AS$21,COLUMN('Energy Efficiency'!Q$1)-1,0)</f>
        <v>213814526086138.53</v>
      </c>
      <c r="R7" s="240">
        <f>VLOOKUP($B7,'Product Output &amp; Intensity'!$B$1:$AT$21,COLUMN('Product Output &amp; Intensity'!S$1)-1,0)*VLOOKUP($B7,'Energy Efficiency'!$B$1:$AS$21,COLUMN('Energy Efficiency'!R$1)-1,0)</f>
        <v>217793057806294.84</v>
      </c>
      <c r="S7" s="240">
        <f>VLOOKUP($B7,'Product Output &amp; Intensity'!$B$1:$AT$21,COLUMN('Product Output &amp; Intensity'!T$1)-1,0)*VLOOKUP($B7,'Energy Efficiency'!$B$1:$AS$21,COLUMN('Energy Efficiency'!S$1)-1,0)</f>
        <v>221747809796629.53</v>
      </c>
      <c r="T7" s="240">
        <f>VLOOKUP($B7,'Product Output &amp; Intensity'!$B$1:$AT$21,COLUMN('Product Output &amp; Intensity'!U$1)-1,0)*VLOOKUP($B7,'Energy Efficiency'!$B$1:$AS$21,COLUMN('Energy Efficiency'!T$1)-1,0)</f>
        <v>225678782057142.63</v>
      </c>
      <c r="U7" s="240">
        <f>VLOOKUP($B7,'Product Output &amp; Intensity'!$B$1:$AT$21,COLUMN('Product Output &amp; Intensity'!V$1)-1,0)*VLOOKUP($B7,'Energy Efficiency'!$B$1:$AS$21,COLUMN('Energy Efficiency'!U$1)-1,0)</f>
        <v>226817062847404.19</v>
      </c>
      <c r="V7" s="240">
        <f>VLOOKUP($B7,'Product Output &amp; Intensity'!$B$1:$AT$21,COLUMN('Product Output &amp; Intensity'!W$1)-1,0)*VLOOKUP($B7,'Energy Efficiency'!$B$1:$AS$21,COLUMN('Energy Efficiency'!V$1)-1,0)</f>
        <v>227953624180278.66</v>
      </c>
      <c r="W7" s="240">
        <f>VLOOKUP($B7,'Product Output &amp; Intensity'!$B$1:$AT$21,COLUMN('Product Output &amp; Intensity'!X$1)-1,0)*VLOOKUP($B7,'Energy Efficiency'!$B$1:$AS$21,COLUMN('Energy Efficiency'!W$1)-1,0)</f>
        <v>229088466055766.03</v>
      </c>
      <c r="X7" s="240">
        <f>VLOOKUP($B7,'Product Output &amp; Intensity'!$B$1:$AT$21,COLUMN('Product Output &amp; Intensity'!Y$1)-1,0)*VLOOKUP($B7,'Energy Efficiency'!$B$1:$AS$21,COLUMN('Energy Efficiency'!X$1)-1,0)</f>
        <v>230221588473866.28</v>
      </c>
      <c r="Y7" s="240">
        <f>VLOOKUP($B7,'Product Output &amp; Intensity'!$B$1:$AT$21,COLUMN('Product Output &amp; Intensity'!Z$1)-1,0)*VLOOKUP($B7,'Energy Efficiency'!$B$1:$AS$21,COLUMN('Energy Efficiency'!Y$1)-1,0)</f>
        <v>231352991434579.38</v>
      </c>
      <c r="Z7" s="240">
        <f>VLOOKUP($B7,'Product Output &amp; Intensity'!$B$1:$AT$21,COLUMN('Product Output &amp; Intensity'!AA$1)-1,0)*VLOOKUP($B7,'Energy Efficiency'!$B$1:$AS$21,COLUMN('Energy Efficiency'!Z$1)-1,0)</f>
        <v>230556022935657.59</v>
      </c>
      <c r="AA7" s="240">
        <f>VLOOKUP($B7,'Product Output &amp; Intensity'!$B$1:$AT$21,COLUMN('Product Output &amp; Intensity'!AB$1)-1,0)*VLOOKUP($B7,'Energy Efficiency'!$B$1:$AS$21,COLUMN('Energy Efficiency'!AA$1)-1,0)</f>
        <v>229759914165429.38</v>
      </c>
      <c r="AB7" s="240">
        <f>VLOOKUP($B7,'Product Output &amp; Intensity'!$B$1:$AT$21,COLUMN('Product Output &amp; Intensity'!AC$1)-1,0)*VLOOKUP($B7,'Energy Efficiency'!$B$1:$AS$21,COLUMN('Energy Efficiency'!AB$1)-1,0)</f>
        <v>228964665123894.72</v>
      </c>
      <c r="AC7" s="240">
        <f>VLOOKUP($B7,'Product Output &amp; Intensity'!$B$1:$AT$21,COLUMN('Product Output &amp; Intensity'!AD$1)-1,0)*VLOOKUP($B7,'Energy Efficiency'!$B$1:$AS$21,COLUMN('Energy Efficiency'!AC$1)-1,0)</f>
        <v>228170275811053.59</v>
      </c>
      <c r="AD7" s="240">
        <f>VLOOKUP($B7,'Product Output &amp; Intensity'!$B$1:$AT$21,COLUMN('Product Output &amp; Intensity'!AE$1)-1,0)*VLOOKUP($B7,'Energy Efficiency'!$B$1:$AS$21,COLUMN('Energy Efficiency'!AD$1)-1,0)</f>
        <v>227376746226905.97</v>
      </c>
      <c r="AE7" s="240">
        <f>VLOOKUP($B7,'Product Output &amp; Intensity'!$B$1:$AT$21,COLUMN('Product Output &amp; Intensity'!AF$1)-1,0)*VLOOKUP($B7,'Energy Efficiency'!$B$1:$AS$21,COLUMN('Energy Efficiency'!AE$1)-1,0)</f>
        <v>224023804322057</v>
      </c>
      <c r="AF7" s="240">
        <f>VLOOKUP($B7,'Product Output &amp; Intensity'!$B$1:$AT$21,COLUMN('Product Output &amp; Intensity'!AG$1)-1,0)*VLOOKUP($B7,'Energy Efficiency'!$B$1:$AS$21,COLUMN('Energy Efficiency'!AF$1)-1,0)</f>
        <v>220675161060675.78</v>
      </c>
      <c r="AG7" s="240">
        <f>VLOOKUP($B7,'Product Output &amp; Intensity'!$B$1:$AT$21,COLUMN('Product Output &amp; Intensity'!AH$1)-1,0)*VLOOKUP($B7,'Energy Efficiency'!$B$1:$AS$21,COLUMN('Energy Efficiency'!AG$1)-1,0)</f>
        <v>217330816442762.34</v>
      </c>
      <c r="AH7" s="240">
        <f>VLOOKUP($B7,'Product Output &amp; Intensity'!$B$1:$AT$21,COLUMN('Product Output &amp; Intensity'!AI$1)-1,0)*VLOOKUP($B7,'Energy Efficiency'!$B$1:$AS$21,COLUMN('Energy Efficiency'!AH$1)-1,0)</f>
        <v>213990770468316.66</v>
      </c>
      <c r="AI7" s="240">
        <f>VLOOKUP($B7,'Product Output &amp; Intensity'!$B$1:$AT$21,COLUMN('Product Output &amp; Intensity'!AJ$1)-1,0)*VLOOKUP($B7,'Energy Efficiency'!$B$1:$AS$21,COLUMN('Energy Efficiency'!AI$1)-1,0)</f>
        <v>210655023137338.69</v>
      </c>
      <c r="AJ7" s="240">
        <f>VLOOKUP($B7,'Product Output &amp; Intensity'!$B$1:$AT$21,COLUMN('Product Output &amp; Intensity'!AK$1)-1,0)*VLOOKUP($B7,'Energy Efficiency'!$B$1:$AS$21,COLUMN('Energy Efficiency'!AJ$1)-1,0)</f>
        <v>205409818377983.91</v>
      </c>
      <c r="AK7" s="240">
        <f>VLOOKUP($B7,'Product Output &amp; Intensity'!$B$1:$AT$21,COLUMN('Product Output &amp; Intensity'!AL$1)-1,0)*VLOOKUP($B7,'Energy Efficiency'!$B$1:$AS$21,COLUMN('Energy Efficiency'!AK$1)-1,0)</f>
        <v>200171491448177.56</v>
      </c>
      <c r="AL7" s="240">
        <f>VLOOKUP($B7,'Product Output &amp; Intensity'!$B$1:$AT$21,COLUMN('Product Output &amp; Intensity'!AM$1)-1,0)*VLOOKUP($B7,'Energy Efficiency'!$B$1:$AS$21,COLUMN('Energy Efficiency'!AL$1)-1,0)</f>
        <v>194940042347919.63</v>
      </c>
      <c r="AM7" s="240">
        <f>VLOOKUP($B7,'Product Output &amp; Intensity'!$B$1:$AT$21,COLUMN('Product Output &amp; Intensity'!AN$1)-1,0)*VLOOKUP($B7,'Energy Efficiency'!$B$1:$AS$21,COLUMN('Energy Efficiency'!AM$1)-1,0)</f>
        <v>189715471077210.09</v>
      </c>
      <c r="AN7" s="240">
        <f>VLOOKUP($B7,'Product Output &amp; Intensity'!$B$1:$AT$21,COLUMN('Product Output &amp; Intensity'!AO$1)-1,0)*VLOOKUP($B7,'Energy Efficiency'!$B$1:$AS$21,COLUMN('Energy Efficiency'!AN$1)-1,0)</f>
        <v>184497777636048.94</v>
      </c>
      <c r="AO7" s="240">
        <f>VLOOKUP($B7,'Product Output &amp; Intensity'!$B$1:$AT$21,COLUMN('Product Output &amp; Intensity'!AP$1)-1,0)*VLOOKUP($B7,'Energy Efficiency'!$B$1:$AS$21,COLUMN('Energy Efficiency'!AO$1)-1,0)</f>
        <v>179286962024436.22</v>
      </c>
      <c r="AP7" s="240">
        <f>VLOOKUP($B7,'Product Output &amp; Intensity'!$B$1:$AT$21,COLUMN('Product Output &amp; Intensity'!AQ$1)-1,0)*VLOOKUP($B7,'Energy Efficiency'!$B$1:$AS$21,COLUMN('Energy Efficiency'!AP$1)-1,0)</f>
        <v>174083024242371.91</v>
      </c>
      <c r="AQ7" s="240">
        <f>VLOOKUP($B7,'Product Output &amp; Intensity'!$B$1:$AT$21,COLUMN('Product Output &amp; Intensity'!AR$1)-1,0)*VLOOKUP($B7,'Energy Efficiency'!$B$1:$AS$21,COLUMN('Energy Efficiency'!AQ$1)-1,0)</f>
        <v>168885964289856</v>
      </c>
      <c r="AR7" s="240">
        <f>VLOOKUP($B7,'Product Output &amp; Intensity'!$B$1:$AT$21,COLUMN('Product Output &amp; Intensity'!AS$1)-1,0)*VLOOKUP($B7,'Energy Efficiency'!$B$1:$AS$21,COLUMN('Energy Efficiency'!AR$1)-1,0)</f>
        <v>163695782166888.53</v>
      </c>
      <c r="AS7" s="240">
        <f>VLOOKUP($B7,'Product Output &amp; Intensity'!$B$1:$AT$21,COLUMN('Product Output &amp; Intensity'!AT$1)-1,0)*VLOOKUP($B7,'Energy Efficiency'!$B$1:$AS$21,COLUMN('Energy Efficiency'!AS$1)-1,0)</f>
        <v>157975147439999.81</v>
      </c>
    </row>
    <row r="8" spans="1:45" x14ac:dyDescent="0.2">
      <c r="A8" s="180" t="s">
        <v>6</v>
      </c>
      <c r="B8" s="183" t="s">
        <v>374</v>
      </c>
      <c r="C8" s="183" t="s">
        <v>422</v>
      </c>
      <c r="D8" s="247">
        <f>VLOOKUP($B8,'Product Output &amp; Intensity'!$B$1:$AT$21,COLUMN('Product Output &amp; Intensity'!E$1)-1,0)*VLOOKUP($B8,'Energy Efficiency'!$B$1:$AS$21,COLUMN('Energy Efficiency'!D$1)-1,0)</f>
        <v>212114438302010.25</v>
      </c>
      <c r="E8" s="240">
        <f>VLOOKUP($B8,'Product Output &amp; Intensity'!$B$1:$AT$21,COLUMN('Product Output &amp; Intensity'!F$1)-1,0)*VLOOKUP($B8,'Energy Efficiency'!$B$1:$AS$21,COLUMN('Energy Efficiency'!E$1)-1,0)</f>
        <v>189449380428533.72</v>
      </c>
      <c r="F8" s="240">
        <f>VLOOKUP($B8,'Product Output &amp; Intensity'!$B$1:$AT$21,COLUMN('Product Output &amp; Intensity'!G$1)-1,0)*VLOOKUP($B8,'Energy Efficiency'!$B$1:$AS$21,COLUMN('Energy Efficiency'!F$1)-1,0)</f>
        <v>187869895007680.41</v>
      </c>
      <c r="G8" s="240">
        <f>VLOOKUP($B8,'Product Output &amp; Intensity'!$B$1:$AT$21,COLUMN('Product Output &amp; Intensity'!H$1)-1,0)*VLOOKUP($B8,'Energy Efficiency'!$B$1:$AS$21,COLUMN('Energy Efficiency'!G$1)-1,0)</f>
        <v>171631603149515.56</v>
      </c>
      <c r="H8" s="240">
        <f>VLOOKUP($B8,'Product Output &amp; Intensity'!$B$1:$AT$21,COLUMN('Product Output &amp; Intensity'!I$1)-1,0)*VLOOKUP($B8,'Energy Efficiency'!$B$1:$AS$21,COLUMN('Energy Efficiency'!H$1)-1,0)</f>
        <v>176611979316220.38</v>
      </c>
      <c r="I8" s="240">
        <f>VLOOKUP($B8,'Product Output &amp; Intensity'!$B$1:$AT$21,COLUMN('Product Output &amp; Intensity'!J$1)-1,0)*VLOOKUP($B8,'Energy Efficiency'!$B$1:$AS$21,COLUMN('Energy Efficiency'!I$1)-1,0)</f>
        <v>181551575395558.78</v>
      </c>
      <c r="J8" s="240">
        <f>VLOOKUP($B8,'Product Output &amp; Intensity'!$B$1:$AT$21,COLUMN('Product Output &amp; Intensity'!K$1)-1,0)*VLOOKUP($B8,'Energy Efficiency'!$B$1:$AS$21,COLUMN('Energy Efficiency'!J$1)-1,0)</f>
        <v>186450391387530.69</v>
      </c>
      <c r="K8" s="240">
        <f>VLOOKUP($B8,'Product Output &amp; Intensity'!$B$1:$AT$21,COLUMN('Product Output &amp; Intensity'!L$1)-1,0)*VLOOKUP($B8,'Energy Efficiency'!$B$1:$AS$21,COLUMN('Energy Efficiency'!K$1)-1,0)</f>
        <v>188214678216035.22</v>
      </c>
      <c r="L8" s="240">
        <f>VLOOKUP($B8,'Product Output &amp; Intensity'!$B$1:$AT$21,COLUMN('Product Output &amp; Intensity'!M$1)-1,0)*VLOOKUP($B8,'Energy Efficiency'!$B$1:$AS$21,COLUMN('Energy Efficiency'!L$1)-1,0)</f>
        <v>189964981265185.66</v>
      </c>
      <c r="M8" s="240">
        <f>VLOOKUP($B8,'Product Output &amp; Intensity'!$B$1:$AT$21,COLUMN('Product Output &amp; Intensity'!N$1)-1,0)*VLOOKUP($B8,'Energy Efficiency'!$B$1:$AS$21,COLUMN('Energy Efficiency'!M$1)-1,0)</f>
        <v>191701300534982.03</v>
      </c>
      <c r="N8" s="240">
        <f>VLOOKUP($B8,'Product Output &amp; Intensity'!$B$1:$AT$21,COLUMN('Product Output &amp; Intensity'!O$1)-1,0)*VLOOKUP($B8,'Energy Efficiency'!$B$1:$AS$21,COLUMN('Energy Efficiency'!N$1)-1,0)</f>
        <v>193423636025424.34</v>
      </c>
      <c r="O8" s="240">
        <f>VLOOKUP($B8,'Product Output &amp; Intensity'!$B$1:$AT$21,COLUMN('Product Output &amp; Intensity'!P$1)-1,0)*VLOOKUP($B8,'Energy Efficiency'!$B$1:$AS$21,COLUMN('Energy Efficiency'!O$1)-1,0)</f>
        <v>195131987736512.59</v>
      </c>
      <c r="P8" s="240">
        <f>VLOOKUP($B8,'Product Output &amp; Intensity'!$B$1:$AT$21,COLUMN('Product Output &amp; Intensity'!Q$1)-1,0)*VLOOKUP($B8,'Energy Efficiency'!$B$1:$AS$21,COLUMN('Energy Efficiency'!P$1)-1,0)</f>
        <v>192334942867592.97</v>
      </c>
      <c r="Q8" s="240">
        <f>VLOOKUP($B8,'Product Output &amp; Intensity'!$B$1:$AT$21,COLUMN('Product Output &amp; Intensity'!R$1)-1,0)*VLOOKUP($B8,'Energy Efficiency'!$B$1:$AS$21,COLUMN('Energy Efficiency'!Q$1)-1,0)</f>
        <v>189549835484981.94</v>
      </c>
      <c r="R8" s="240">
        <f>VLOOKUP($B8,'Product Output &amp; Intensity'!$B$1:$AT$21,COLUMN('Product Output &amp; Intensity'!S$1)-1,0)*VLOOKUP($B8,'Energy Efficiency'!$B$1:$AS$21,COLUMN('Energy Efficiency'!R$1)-1,0)</f>
        <v>186776665588679.5</v>
      </c>
      <c r="S8" s="240">
        <f>VLOOKUP($B8,'Product Output &amp; Intensity'!$B$1:$AT$21,COLUMN('Product Output &amp; Intensity'!T$1)-1,0)*VLOOKUP($B8,'Energy Efficiency'!$B$1:$AS$21,COLUMN('Energy Efficiency'!S$1)-1,0)</f>
        <v>184015433178685.66</v>
      </c>
      <c r="T8" s="240">
        <f>VLOOKUP($B8,'Product Output &amp; Intensity'!$B$1:$AT$21,COLUMN('Product Output &amp; Intensity'!U$1)-1,0)*VLOOKUP($B8,'Energy Efficiency'!$B$1:$AS$21,COLUMN('Energy Efficiency'!T$1)-1,0)</f>
        <v>181266138255000.41</v>
      </c>
      <c r="U8" s="240">
        <f>VLOOKUP($B8,'Product Output &amp; Intensity'!$B$1:$AT$21,COLUMN('Product Output &amp; Intensity'!V$1)-1,0)*VLOOKUP($B8,'Energy Efficiency'!$B$1:$AS$21,COLUMN('Energy Efficiency'!U$1)-1,0)</f>
        <v>177975251514980.88</v>
      </c>
      <c r="V8" s="240">
        <f>VLOOKUP($B8,'Product Output &amp; Intensity'!$B$1:$AT$21,COLUMN('Product Output &amp; Intensity'!W$1)-1,0)*VLOOKUP($B8,'Energy Efficiency'!$B$1:$AS$21,COLUMN('Energy Efficiency'!V$1)-1,0)</f>
        <v>174688594318187.31</v>
      </c>
      <c r="W8" s="240">
        <f>VLOOKUP($B8,'Product Output &amp; Intensity'!$B$1:$AT$21,COLUMN('Product Output &amp; Intensity'!X$1)-1,0)*VLOOKUP($B8,'Energy Efficiency'!$B$1:$AS$21,COLUMN('Energy Efficiency'!W$1)-1,0)</f>
        <v>171406166664619.69</v>
      </c>
      <c r="X8" s="240">
        <f>VLOOKUP($B8,'Product Output &amp; Intensity'!$B$1:$AT$21,COLUMN('Product Output &amp; Intensity'!Y$1)-1,0)*VLOOKUP($B8,'Energy Efficiency'!$B$1:$AS$21,COLUMN('Energy Efficiency'!X$1)-1,0)</f>
        <v>168127968554278</v>
      </c>
      <c r="Y8" s="240">
        <f>VLOOKUP($B8,'Product Output &amp; Intensity'!$B$1:$AT$21,COLUMN('Product Output &amp; Intensity'!Z$1)-1,0)*VLOOKUP($B8,'Energy Efficiency'!$B$1:$AS$21,COLUMN('Energy Efficiency'!Y$1)-1,0)</f>
        <v>164853999987162.28</v>
      </c>
      <c r="Z8" s="240">
        <f>VLOOKUP($B8,'Product Output &amp; Intensity'!$B$1:$AT$21,COLUMN('Product Output &amp; Intensity'!AA$1)-1,0)*VLOOKUP($B8,'Energy Efficiency'!$B$1:$AS$21,COLUMN('Energy Efficiency'!Z$1)-1,0)</f>
        <v>160380653805259.31</v>
      </c>
      <c r="AA8" s="240">
        <f>VLOOKUP($B8,'Product Output &amp; Intensity'!$B$1:$AT$21,COLUMN('Product Output &amp; Intensity'!AB$1)-1,0)*VLOOKUP($B8,'Energy Efficiency'!$B$1:$AS$21,COLUMN('Energy Efficiency'!AA$1)-1,0)</f>
        <v>155913148421144.56</v>
      </c>
      <c r="AB8" s="240">
        <f>VLOOKUP($B8,'Product Output &amp; Intensity'!$B$1:$AT$21,COLUMN('Product Output &amp; Intensity'!AC$1)-1,0)*VLOOKUP($B8,'Energy Efficiency'!$B$1:$AS$21,COLUMN('Energy Efficiency'!AB$1)-1,0)</f>
        <v>151451483834818</v>
      </c>
      <c r="AC8" s="240">
        <f>VLOOKUP($B8,'Product Output &amp; Intensity'!$B$1:$AT$21,COLUMN('Product Output &amp; Intensity'!AD$1)-1,0)*VLOOKUP($B8,'Energy Efficiency'!$B$1:$AS$21,COLUMN('Energy Efficiency'!AC$1)-1,0)</f>
        <v>146995660046279.69</v>
      </c>
      <c r="AD8" s="240">
        <f>VLOOKUP($B8,'Product Output &amp; Intensity'!$B$1:$AT$21,COLUMN('Product Output &amp; Intensity'!AE$1)-1,0)*VLOOKUP($B8,'Energy Efficiency'!$B$1:$AS$21,COLUMN('Energy Efficiency'!AD$1)-1,0)</f>
        <v>142545677055529.59</v>
      </c>
      <c r="AE8" s="240">
        <f>VLOOKUP($B8,'Product Output &amp; Intensity'!$B$1:$AT$21,COLUMN('Product Output &amp; Intensity'!AF$1)-1,0)*VLOOKUP($B8,'Energy Efficiency'!$B$1:$AS$21,COLUMN('Energy Efficiency'!AE$1)-1,0)</f>
        <v>139151166506474.28</v>
      </c>
      <c r="AF8" s="240">
        <f>VLOOKUP($B8,'Product Output &amp; Intensity'!$B$1:$AT$21,COLUMN('Product Output &amp; Intensity'!AG$1)-1,0)*VLOOKUP($B8,'Energy Efficiency'!$B$1:$AS$21,COLUMN('Energy Efficiency'!AF$1)-1,0)</f>
        <v>135761086907465.22</v>
      </c>
      <c r="AG8" s="240">
        <f>VLOOKUP($B8,'Product Output &amp; Intensity'!$B$1:$AT$21,COLUMN('Product Output &amp; Intensity'!AH$1)-1,0)*VLOOKUP($B8,'Energy Efficiency'!$B$1:$AS$21,COLUMN('Energy Efficiency'!AG$1)-1,0)</f>
        <v>132375438258502.39</v>
      </c>
      <c r="AH8" s="240">
        <f>VLOOKUP($B8,'Product Output &amp; Intensity'!$B$1:$AT$21,COLUMN('Product Output &amp; Intensity'!AI$1)-1,0)*VLOOKUP($B8,'Energy Efficiency'!$B$1:$AS$21,COLUMN('Energy Efficiency'!AH$1)-1,0)</f>
        <v>128994220559585.8</v>
      </c>
      <c r="AI8" s="240">
        <f>VLOOKUP($B8,'Product Output &amp; Intensity'!$B$1:$AT$21,COLUMN('Product Output &amp; Intensity'!AJ$1)-1,0)*VLOOKUP($B8,'Energy Efficiency'!$B$1:$AS$21,COLUMN('Energy Efficiency'!AI$1)-1,0)</f>
        <v>125617433810715.41</v>
      </c>
      <c r="AJ8" s="240">
        <f>VLOOKUP($B8,'Product Output &amp; Intensity'!$B$1:$AT$21,COLUMN('Product Output &amp; Intensity'!AK$1)-1,0)*VLOOKUP($B8,'Energy Efficiency'!$B$1:$AS$21,COLUMN('Energy Efficiency'!AJ$1)-1,0)</f>
        <v>123590072757743.38</v>
      </c>
      <c r="AK8" s="240">
        <f>VLOOKUP($B8,'Product Output &amp; Intensity'!$B$1:$AT$21,COLUMN('Product Output &amp; Intensity'!AL$1)-1,0)*VLOOKUP($B8,'Energy Efficiency'!$B$1:$AS$21,COLUMN('Energy Efficiency'!AK$1)-1,0)</f>
        <v>121565329993435.02</v>
      </c>
      <c r="AL8" s="240">
        <f>VLOOKUP($B8,'Product Output &amp; Intensity'!$B$1:$AT$21,COLUMN('Product Output &amp; Intensity'!AM$1)-1,0)*VLOOKUP($B8,'Energy Efficiency'!$B$1:$AS$21,COLUMN('Energy Efficiency'!AL$1)-1,0)</f>
        <v>119543205517790.36</v>
      </c>
      <c r="AM8" s="240">
        <f>VLOOKUP($B8,'Product Output &amp; Intensity'!$B$1:$AT$21,COLUMN('Product Output &amp; Intensity'!AN$1)-1,0)*VLOOKUP($B8,'Energy Efficiency'!$B$1:$AS$21,COLUMN('Energy Efficiency'!AM$1)-1,0)</f>
        <v>117523699330809.38</v>
      </c>
      <c r="AN8" s="240">
        <f>VLOOKUP($B8,'Product Output &amp; Intensity'!$B$1:$AT$21,COLUMN('Product Output &amp; Intensity'!AO$1)-1,0)*VLOOKUP($B8,'Energy Efficiency'!$B$1:$AS$21,COLUMN('Energy Efficiency'!AN$1)-1,0)</f>
        <v>115506811432492.08</v>
      </c>
      <c r="AO8" s="240">
        <f>VLOOKUP($B8,'Product Output &amp; Intensity'!$B$1:$AT$21,COLUMN('Product Output &amp; Intensity'!AP$1)-1,0)*VLOOKUP($B8,'Energy Efficiency'!$B$1:$AS$21,COLUMN('Energy Efficiency'!AO$1)-1,0)</f>
        <v>114542426177320.45</v>
      </c>
      <c r="AP8" s="240">
        <f>VLOOKUP($B8,'Product Output &amp; Intensity'!$B$1:$AT$21,COLUMN('Product Output &amp; Intensity'!AQ$1)-1,0)*VLOOKUP($B8,'Energy Efficiency'!$B$1:$AS$21,COLUMN('Energy Efficiency'!AP$1)-1,0)</f>
        <v>113579239488899.77</v>
      </c>
      <c r="AQ8" s="240">
        <f>VLOOKUP($B8,'Product Output &amp; Intensity'!$B$1:$AT$21,COLUMN('Product Output &amp; Intensity'!AR$1)-1,0)*VLOOKUP($B8,'Energy Efficiency'!$B$1:$AS$21,COLUMN('Energy Efficiency'!AQ$1)-1,0)</f>
        <v>112617251367229.98</v>
      </c>
      <c r="AR8" s="240">
        <f>VLOOKUP($B8,'Product Output &amp; Intensity'!$B$1:$AT$21,COLUMN('Product Output &amp; Intensity'!AS$1)-1,0)*VLOOKUP($B8,'Energy Efficiency'!$B$1:$AS$21,COLUMN('Energy Efficiency'!AR$1)-1,0)</f>
        <v>111656461812311.16</v>
      </c>
      <c r="AS8" s="240">
        <f>VLOOKUP($B8,'Product Output &amp; Intensity'!$B$1:$AT$21,COLUMN('Product Output &amp; Intensity'!AT$1)-1,0)*VLOOKUP($B8,'Energy Efficiency'!$B$1:$AS$21,COLUMN('Energy Efficiency'!AS$1)-1,0)</f>
        <v>110321627194230.67</v>
      </c>
    </row>
    <row r="9" spans="1:45" x14ac:dyDescent="0.2">
      <c r="A9" s="180" t="s">
        <v>18</v>
      </c>
      <c r="B9" s="183" t="s">
        <v>361</v>
      </c>
      <c r="C9" s="183" t="s">
        <v>422</v>
      </c>
      <c r="D9" s="247">
        <f>VLOOKUP($B9,'Product Output &amp; Intensity'!$B$1:$AT$21,COLUMN('Product Output &amp; Intensity'!E$1)-1,0)*VLOOKUP($B9,'Energy Efficiency'!$B$1:$AS$21,COLUMN('Energy Efficiency'!D$1)-1,0)</f>
        <v>703455384850005.88</v>
      </c>
      <c r="E9" s="240">
        <f>VLOOKUP($B9,'Product Output &amp; Intensity'!$B$1:$AT$21,COLUMN('Product Output &amp; Intensity'!F$1)-1,0)*VLOOKUP($B9,'Energy Efficiency'!$B$1:$AS$21,COLUMN('Energy Efficiency'!E$1)-1,0)</f>
        <v>692856966197571.38</v>
      </c>
      <c r="F9" s="240">
        <f>VLOOKUP($B9,'Product Output &amp; Intensity'!$B$1:$AT$21,COLUMN('Product Output &amp; Intensity'!G$1)-1,0)*VLOOKUP($B9,'Energy Efficiency'!$B$1:$AS$21,COLUMN('Energy Efficiency'!F$1)-1,0)</f>
        <v>738076161701625.5</v>
      </c>
      <c r="G9" s="240">
        <f>VLOOKUP($B9,'Product Output &amp; Intensity'!$B$1:$AT$21,COLUMN('Product Output &amp; Intensity'!H$1)-1,0)*VLOOKUP($B9,'Energy Efficiency'!$B$1:$AS$21,COLUMN('Energy Efficiency'!G$1)-1,0)</f>
        <v>740931151609128.75</v>
      </c>
      <c r="H9" s="240">
        <f>VLOOKUP($B9,'Product Output &amp; Intensity'!$B$1:$AT$21,COLUMN('Product Output &amp; Intensity'!I$1)-1,0)*VLOOKUP($B9,'Energy Efficiency'!$B$1:$AS$21,COLUMN('Energy Efficiency'!H$1)-1,0)</f>
        <v>779420083645145.25</v>
      </c>
      <c r="I9" s="240">
        <f>VLOOKUP($B9,'Product Output &amp; Intensity'!$B$1:$AT$21,COLUMN('Product Output &amp; Intensity'!J$1)-1,0)*VLOOKUP($B9,'Energy Efficiency'!$B$1:$AS$21,COLUMN('Energy Efficiency'!I$1)-1,0)</f>
        <v>817573173109118.38</v>
      </c>
      <c r="J9" s="240">
        <f>VLOOKUP($B9,'Product Output &amp; Intensity'!$B$1:$AT$21,COLUMN('Product Output &amp; Intensity'!K$1)-1,0)*VLOOKUP($B9,'Energy Efficiency'!$B$1:$AS$21,COLUMN('Energy Efficiency'!J$1)-1,0)</f>
        <v>855390420001048.75</v>
      </c>
      <c r="K9" s="240">
        <f>VLOOKUP($B9,'Product Output &amp; Intensity'!$B$1:$AT$21,COLUMN('Product Output &amp; Intensity'!L$1)-1,0)*VLOOKUP($B9,'Energy Efficiency'!$B$1:$AS$21,COLUMN('Energy Efficiency'!K$1)-1,0)</f>
        <v>873618789851271</v>
      </c>
      <c r="L9" s="240">
        <f>VLOOKUP($B9,'Product Output &amp; Intensity'!$B$1:$AT$21,COLUMN('Product Output &amp; Intensity'!M$1)-1,0)*VLOOKUP($B9,'Energy Efficiency'!$B$1:$AS$21,COLUMN('Energy Efficiency'!L$1)-1,0)</f>
        <v>891693189425893.25</v>
      </c>
      <c r="M9" s="240">
        <f>VLOOKUP($B9,'Product Output &amp; Intensity'!$B$1:$AT$21,COLUMN('Product Output &amp; Intensity'!N$1)-1,0)*VLOOKUP($B9,'Energy Efficiency'!$B$1:$AS$21,COLUMN('Energy Efficiency'!M$1)-1,0)</f>
        <v>909613618724915.13</v>
      </c>
      <c r="N9" s="240">
        <f>VLOOKUP($B9,'Product Output &amp; Intensity'!$B$1:$AT$21,COLUMN('Product Output &amp; Intensity'!O$1)-1,0)*VLOOKUP($B9,'Energy Efficiency'!$B$1:$AS$21,COLUMN('Energy Efficiency'!N$1)-1,0)</f>
        <v>927380077748336.88</v>
      </c>
      <c r="O9" s="240">
        <f>VLOOKUP($B9,'Product Output &amp; Intensity'!$B$1:$AT$21,COLUMN('Product Output &amp; Intensity'!P$1)-1,0)*VLOOKUP($B9,'Energy Efficiency'!$B$1:$AS$21,COLUMN('Energy Efficiency'!O$1)-1,0)</f>
        <v>944992566496158.5</v>
      </c>
      <c r="P9" s="240">
        <f>VLOOKUP($B9,'Product Output &amp; Intensity'!$B$1:$AT$21,COLUMN('Product Output &amp; Intensity'!Q$1)-1,0)*VLOOKUP($B9,'Energy Efficiency'!$B$1:$AS$21,COLUMN('Energy Efficiency'!P$1)-1,0)</f>
        <v>952626006449966.38</v>
      </c>
      <c r="Q9" s="240">
        <f>VLOOKUP($B9,'Product Output &amp; Intensity'!$B$1:$AT$21,COLUMN('Product Output &amp; Intensity'!R$1)-1,0)*VLOOKUP($B9,'Energy Efficiency'!$B$1:$AS$21,COLUMN('Energy Efficiency'!Q$1)-1,0)</f>
        <v>960196446899341.13</v>
      </c>
      <c r="R9" s="240">
        <f>VLOOKUP($B9,'Product Output &amp; Intensity'!$B$1:$AT$21,COLUMN('Product Output &amp; Intensity'!S$1)-1,0)*VLOOKUP($B9,'Energy Efficiency'!$B$1:$AS$21,COLUMN('Energy Efficiency'!R$1)-1,0)</f>
        <v>967703887844282.75</v>
      </c>
      <c r="S9" s="240">
        <f>VLOOKUP($B9,'Product Output &amp; Intensity'!$B$1:$AT$21,COLUMN('Product Output &amp; Intensity'!T$1)-1,0)*VLOOKUP($B9,'Energy Efficiency'!$B$1:$AS$21,COLUMN('Energy Efficiency'!S$1)-1,0)</f>
        <v>975148329284791.38</v>
      </c>
      <c r="T9" s="240">
        <f>VLOOKUP($B9,'Product Output &amp; Intensity'!$B$1:$AT$21,COLUMN('Product Output &amp; Intensity'!U$1)-1,0)*VLOOKUP($B9,'Energy Efficiency'!$B$1:$AS$21,COLUMN('Energy Efficiency'!T$1)-1,0)</f>
        <v>982529771220867</v>
      </c>
      <c r="U9" s="240">
        <f>VLOOKUP($B9,'Product Output &amp; Intensity'!$B$1:$AT$21,COLUMN('Product Output &amp; Intensity'!V$1)-1,0)*VLOOKUP($B9,'Energy Efficiency'!$B$1:$AS$21,COLUMN('Energy Efficiency'!U$1)-1,0)</f>
        <v>986713279562539</v>
      </c>
      <c r="V9" s="240">
        <f>VLOOKUP($B9,'Product Output &amp; Intensity'!$B$1:$AT$21,COLUMN('Product Output &amp; Intensity'!W$1)-1,0)*VLOOKUP($B9,'Energy Efficiency'!$B$1:$AS$21,COLUMN('Energy Efficiency'!V$1)-1,0)</f>
        <v>990886445485566.5</v>
      </c>
      <c r="W9" s="240">
        <f>VLOOKUP($B9,'Product Output &amp; Intensity'!$B$1:$AT$21,COLUMN('Product Output &amp; Intensity'!X$1)-1,0)*VLOOKUP($B9,'Energy Efficiency'!$B$1:$AS$21,COLUMN('Energy Efficiency'!W$1)-1,0)</f>
        <v>995049268989949.63</v>
      </c>
      <c r="X9" s="240">
        <f>VLOOKUP($B9,'Product Output &amp; Intensity'!$B$1:$AT$21,COLUMN('Product Output &amp; Intensity'!Y$1)-1,0)*VLOOKUP($B9,'Energy Efficiency'!$B$1:$AS$21,COLUMN('Energy Efficiency'!X$1)-1,0)</f>
        <v>999201750075688.25</v>
      </c>
      <c r="Y9" s="240">
        <f>VLOOKUP($B9,'Product Output &amp; Intensity'!$B$1:$AT$21,COLUMN('Product Output &amp; Intensity'!Z$1)-1,0)*VLOOKUP($B9,'Energy Efficiency'!$B$1:$AS$21,COLUMN('Energy Efficiency'!Y$1)-1,0)</f>
        <v>1003343888742782.5</v>
      </c>
      <c r="Z9" s="240">
        <f>VLOOKUP($B9,'Product Output &amp; Intensity'!$B$1:$AT$21,COLUMN('Product Output &amp; Intensity'!AA$1)-1,0)*VLOOKUP($B9,'Energy Efficiency'!$B$1:$AS$21,COLUMN('Energy Efficiency'!Z$1)-1,0)</f>
        <v>997195320858668.75</v>
      </c>
      <c r="AA9" s="240">
        <f>VLOOKUP($B9,'Product Output &amp; Intensity'!$B$1:$AT$21,COLUMN('Product Output &amp; Intensity'!AB$1)-1,0)*VLOOKUP($B9,'Energy Efficiency'!$B$1:$AS$21,COLUMN('Energy Efficiency'!AA$1)-1,0)</f>
        <v>991057095393199.38</v>
      </c>
      <c r="AB9" s="240">
        <f>VLOOKUP($B9,'Product Output &amp; Intensity'!$B$1:$AT$21,COLUMN('Product Output &amp; Intensity'!AC$1)-1,0)*VLOOKUP($B9,'Energy Efficiency'!$B$1:$AS$21,COLUMN('Energy Efficiency'!AB$1)-1,0)</f>
        <v>984929212346374.5</v>
      </c>
      <c r="AC9" s="240">
        <f>VLOOKUP($B9,'Product Output &amp; Intensity'!$B$1:$AT$21,COLUMN('Product Output &amp; Intensity'!AD$1)-1,0)*VLOOKUP($B9,'Energy Efficiency'!$B$1:$AS$21,COLUMN('Energy Efficiency'!AC$1)-1,0)</f>
        <v>978811671718194</v>
      </c>
      <c r="AD9" s="240">
        <f>VLOOKUP($B9,'Product Output &amp; Intensity'!$B$1:$AT$21,COLUMN('Product Output &amp; Intensity'!AE$1)-1,0)*VLOOKUP($B9,'Energy Efficiency'!$B$1:$AS$21,COLUMN('Energy Efficiency'!AD$1)-1,0)</f>
        <v>972704473508658</v>
      </c>
      <c r="AE9" s="240">
        <f>VLOOKUP($B9,'Product Output &amp; Intensity'!$B$1:$AT$21,COLUMN('Product Output &amp; Intensity'!AF$1)-1,0)*VLOOKUP($B9,'Energy Efficiency'!$B$1:$AS$21,COLUMN('Energy Efficiency'!AE$1)-1,0)</f>
        <v>959447561290227.38</v>
      </c>
      <c r="AF9" s="240">
        <f>VLOOKUP($B9,'Product Output &amp; Intensity'!$B$1:$AT$21,COLUMN('Product Output &amp; Intensity'!AG$1)-1,0)*VLOOKUP($B9,'Energy Efficiency'!$B$1:$AS$21,COLUMN('Energy Efficiency'!AF$1)-1,0)</f>
        <v>946215470876543.38</v>
      </c>
      <c r="AG9" s="240">
        <f>VLOOKUP($B9,'Product Output &amp; Intensity'!$B$1:$AT$21,COLUMN('Product Output &amp; Intensity'!AH$1)-1,0)*VLOOKUP($B9,'Energy Efficiency'!$B$1:$AS$21,COLUMN('Energy Efficiency'!AG$1)-1,0)</f>
        <v>933008202267606</v>
      </c>
      <c r="AH9" s="240">
        <f>VLOOKUP($B9,'Product Output &amp; Intensity'!$B$1:$AT$21,COLUMN('Product Output &amp; Intensity'!AI$1)-1,0)*VLOOKUP($B9,'Energy Efficiency'!$B$1:$AS$21,COLUMN('Energy Efficiency'!AH$1)-1,0)</f>
        <v>919825755463415.25</v>
      </c>
      <c r="AI9" s="240">
        <f>VLOOKUP($B9,'Product Output &amp; Intensity'!$B$1:$AT$21,COLUMN('Product Output &amp; Intensity'!AJ$1)-1,0)*VLOOKUP($B9,'Energy Efficiency'!$B$1:$AS$21,COLUMN('Energy Efficiency'!AI$1)-1,0)</f>
        <v>906668130463971.13</v>
      </c>
      <c r="AJ9" s="240">
        <f>VLOOKUP($B9,'Product Output &amp; Intensity'!$B$1:$AT$21,COLUMN('Product Output &amp; Intensity'!AK$1)-1,0)*VLOOKUP($B9,'Energy Efficiency'!$B$1:$AS$21,COLUMN('Energy Efficiency'!AJ$1)-1,0)</f>
        <v>892517633274661.75</v>
      </c>
      <c r="AK9" s="240">
        <f>VLOOKUP($B9,'Product Output &amp; Intensity'!$B$1:$AT$21,COLUMN('Product Output &amp; Intensity'!AL$1)-1,0)*VLOOKUP($B9,'Energy Efficiency'!$B$1:$AS$21,COLUMN('Energy Efficiency'!AK$1)-1,0)</f>
        <v>878394026373827.88</v>
      </c>
      <c r="AL9" s="240">
        <f>VLOOKUP($B9,'Product Output &amp; Intensity'!$B$1:$AT$21,COLUMN('Product Output &amp; Intensity'!AM$1)-1,0)*VLOOKUP($B9,'Energy Efficiency'!$B$1:$AS$21,COLUMN('Energy Efficiency'!AL$1)-1,0)</f>
        <v>864297309761469.5</v>
      </c>
      <c r="AM9" s="240">
        <f>VLOOKUP($B9,'Product Output &amp; Intensity'!$B$1:$AT$21,COLUMN('Product Output &amp; Intensity'!AN$1)-1,0)*VLOOKUP($B9,'Energy Efficiency'!$B$1:$AS$21,COLUMN('Energy Efficiency'!AM$1)-1,0)</f>
        <v>850227483437586.63</v>
      </c>
      <c r="AN9" s="240">
        <f>VLOOKUP($B9,'Product Output &amp; Intensity'!$B$1:$AT$21,COLUMN('Product Output &amp; Intensity'!AO$1)-1,0)*VLOOKUP($B9,'Energy Efficiency'!$B$1:$AS$21,COLUMN('Energy Efficiency'!AN$1)-1,0)</f>
        <v>836184547402179.38</v>
      </c>
      <c r="AO9" s="240">
        <f>VLOOKUP($B9,'Product Output &amp; Intensity'!$B$1:$AT$21,COLUMN('Product Output &amp; Intensity'!AP$1)-1,0)*VLOOKUP($B9,'Energy Efficiency'!$B$1:$AS$21,COLUMN('Energy Efficiency'!AO$1)-1,0)</f>
        <v>820143456084668.13</v>
      </c>
      <c r="AP9" s="240">
        <f>VLOOKUP($B9,'Product Output &amp; Intensity'!$B$1:$AT$21,COLUMN('Product Output &amp; Intensity'!AQ$1)-1,0)*VLOOKUP($B9,'Energy Efficiency'!$B$1:$AS$21,COLUMN('Energy Efficiency'!AP$1)-1,0)</f>
        <v>804133392023090.25</v>
      </c>
      <c r="AQ9" s="240">
        <f>VLOOKUP($B9,'Product Output &amp; Intensity'!$B$1:$AT$21,COLUMN('Product Output &amp; Intensity'!AR$1)-1,0)*VLOOKUP($B9,'Energy Efficiency'!$B$1:$AS$21,COLUMN('Energy Efficiency'!AQ$1)-1,0)</f>
        <v>788154355217445.5</v>
      </c>
      <c r="AR9" s="240">
        <f>VLOOKUP($B9,'Product Output &amp; Intensity'!$B$1:$AT$21,COLUMN('Product Output &amp; Intensity'!AS$1)-1,0)*VLOOKUP($B9,'Energy Efficiency'!$B$1:$AS$21,COLUMN('Energy Efficiency'!AR$1)-1,0)</f>
        <v>772206345667734.25</v>
      </c>
      <c r="AS9" s="240">
        <f>VLOOKUP($B9,'Product Output &amp; Intensity'!$B$1:$AT$21,COLUMN('Product Output &amp; Intensity'!AT$1)-1,0)*VLOOKUP($B9,'Energy Efficiency'!$B$1:$AS$21,COLUMN('Energy Efficiency'!AS$1)-1,0)</f>
        <v>752410956382295.5</v>
      </c>
    </row>
    <row r="10" spans="1:45" x14ac:dyDescent="0.2">
      <c r="A10" s="179" t="s">
        <v>21</v>
      </c>
      <c r="B10" s="183" t="s">
        <v>362</v>
      </c>
      <c r="C10" s="183" t="s">
        <v>422</v>
      </c>
      <c r="D10" s="247">
        <f>VLOOKUP($B10,'Product Output &amp; Intensity'!$B$1:$AT$21,COLUMN('Product Output &amp; Intensity'!E$1)-1,0)*VLOOKUP($B10,'Energy Efficiency'!$B$1:$AS$21,COLUMN('Energy Efficiency'!D$1)-1,0)</f>
        <v>38728718289.706993</v>
      </c>
      <c r="E10" s="240">
        <f>VLOOKUP($B10,'Product Output &amp; Intensity'!$B$1:$AT$21,COLUMN('Product Output &amp; Intensity'!F$1)-1,0)*VLOOKUP($B10,'Energy Efficiency'!$B$1:$AS$21,COLUMN('Energy Efficiency'!E$1)-1,0)</f>
        <v>39721414505.903435</v>
      </c>
      <c r="F10" s="240">
        <f>VLOOKUP($B10,'Product Output &amp; Intensity'!$B$1:$AT$21,COLUMN('Product Output &amp; Intensity'!G$1)-1,0)*VLOOKUP($B10,'Energy Efficiency'!$B$1:$AS$21,COLUMN('Energy Efficiency'!F$1)-1,0)</f>
        <v>41080191855.95932</v>
      </c>
      <c r="G10" s="240">
        <f>VLOOKUP($B10,'Product Output &amp; Intensity'!$B$1:$AT$21,COLUMN('Product Output &amp; Intensity'!H$1)-1,0)*VLOOKUP($B10,'Energy Efficiency'!$B$1:$AS$21,COLUMN('Energy Efficiency'!G$1)-1,0)</f>
        <v>39522546515.139809</v>
      </c>
      <c r="H10" s="240">
        <f>VLOOKUP($B10,'Product Output &amp; Intensity'!$B$1:$AT$21,COLUMN('Product Output &amp; Intensity'!I$1)-1,0)*VLOOKUP($B10,'Energy Efficiency'!$B$1:$AS$21,COLUMN('Energy Efficiency'!H$1)-1,0)</f>
        <v>40166612983.488251</v>
      </c>
      <c r="I10" s="240">
        <f>VLOOKUP($B10,'Product Output &amp; Intensity'!$B$1:$AT$21,COLUMN('Product Output &amp; Intensity'!J$1)-1,0)*VLOOKUP($B10,'Energy Efficiency'!$B$1:$AS$21,COLUMN('Energy Efficiency'!I$1)-1,0)</f>
        <v>40804948424.415741</v>
      </c>
      <c r="J10" s="240">
        <f>VLOOKUP($B10,'Product Output &amp; Intensity'!$B$1:$AT$21,COLUMN('Product Output &amp; Intensity'!K$1)-1,0)*VLOOKUP($B10,'Energy Efficiency'!$B$1:$AS$21,COLUMN('Energy Efficiency'!J$1)-1,0)</f>
        <v>41437552837.922302</v>
      </c>
      <c r="K10" s="240">
        <f>VLOOKUP($B10,'Product Output &amp; Intensity'!$B$1:$AT$21,COLUMN('Product Output &amp; Intensity'!L$1)-1,0)*VLOOKUP($B10,'Energy Efficiency'!$B$1:$AS$21,COLUMN('Energy Efficiency'!K$1)-1,0)</f>
        <v>41427470336.586624</v>
      </c>
      <c r="L10" s="240">
        <f>VLOOKUP($B10,'Product Output &amp; Intensity'!$B$1:$AT$21,COLUMN('Product Output &amp; Intensity'!M$1)-1,0)*VLOOKUP($B10,'Energy Efficiency'!$B$1:$AS$21,COLUMN('Energy Efficiency'!L$1)-1,0)</f>
        <v>41416700391.978058</v>
      </c>
      <c r="M10" s="240">
        <f>VLOOKUP($B10,'Product Output &amp; Intensity'!$B$1:$AT$21,COLUMN('Product Output &amp; Intensity'!N$1)-1,0)*VLOOKUP($B10,'Energy Efficiency'!$B$1:$AS$21,COLUMN('Energy Efficiency'!M$1)-1,0)</f>
        <v>41405243004.096603</v>
      </c>
      <c r="N10" s="240">
        <f>VLOOKUP($B10,'Product Output &amp; Intensity'!$B$1:$AT$21,COLUMN('Product Output &amp; Intensity'!O$1)-1,0)*VLOOKUP($B10,'Energy Efficiency'!$B$1:$AS$21,COLUMN('Energy Efficiency'!N$1)-1,0)</f>
        <v>41393098172.942268</v>
      </c>
      <c r="O10" s="240">
        <f>VLOOKUP($B10,'Product Output &amp; Intensity'!$B$1:$AT$21,COLUMN('Product Output &amp; Intensity'!P$1)-1,0)*VLOOKUP($B10,'Energy Efficiency'!$B$1:$AS$21,COLUMN('Energy Efficiency'!O$1)-1,0)</f>
        <v>41380265898.51503</v>
      </c>
      <c r="P10" s="240">
        <f>VLOOKUP($B10,'Product Output &amp; Intensity'!$B$1:$AT$21,COLUMN('Product Output &amp; Intensity'!Q$1)-1,0)*VLOOKUP($B10,'Energy Efficiency'!$B$1:$AS$21,COLUMN('Energy Efficiency'!P$1)-1,0)</f>
        <v>41572842132.322014</v>
      </c>
      <c r="Q10" s="240">
        <f>VLOOKUP($B10,'Product Output &amp; Intensity'!$B$1:$AT$21,COLUMN('Product Output &amp; Intensity'!R$1)-1,0)*VLOOKUP($B10,'Energy Efficiency'!$B$1:$AS$21,COLUMN('Energy Efficiency'!Q$1)-1,0)</f>
        <v>41763853439.709564</v>
      </c>
      <c r="R10" s="240">
        <f>VLOOKUP($B10,'Product Output &amp; Intensity'!$B$1:$AT$21,COLUMN('Product Output &amp; Intensity'!S$1)-1,0)*VLOOKUP($B10,'Energy Efficiency'!$B$1:$AS$21,COLUMN('Energy Efficiency'!R$1)-1,0)</f>
        <v>41953299820.677673</v>
      </c>
      <c r="S10" s="240">
        <f>VLOOKUP($B10,'Product Output &amp; Intensity'!$B$1:$AT$21,COLUMN('Product Output &amp; Intensity'!T$1)-1,0)*VLOOKUP($B10,'Energy Efficiency'!$B$1:$AS$21,COLUMN('Energy Efficiency'!S$1)-1,0)</f>
        <v>42141181275.226357</v>
      </c>
      <c r="T10" s="240">
        <f>VLOOKUP($B10,'Product Output &amp; Intensity'!$B$1:$AT$21,COLUMN('Product Output &amp; Intensity'!U$1)-1,0)*VLOOKUP($B10,'Energy Efficiency'!$B$1:$AS$21,COLUMN('Energy Efficiency'!T$1)-1,0)</f>
        <v>42327497803.355576</v>
      </c>
      <c r="U10" s="240">
        <f>VLOOKUP($B10,'Product Output &amp; Intensity'!$B$1:$AT$21,COLUMN('Product Output &amp; Intensity'!V$1)-1,0)*VLOOKUP($B10,'Energy Efficiency'!$B$1:$AS$21,COLUMN('Energy Efficiency'!U$1)-1,0)</f>
        <v>42373488733.717354</v>
      </c>
      <c r="V10" s="240">
        <f>VLOOKUP($B10,'Product Output &amp; Intensity'!$B$1:$AT$21,COLUMN('Product Output &amp; Intensity'!W$1)-1,0)*VLOOKUP($B10,'Energy Efficiency'!$B$1:$AS$21,COLUMN('Energy Efficiency'!V$1)-1,0)</f>
        <v>42419380652.388359</v>
      </c>
      <c r="W10" s="240">
        <f>VLOOKUP($B10,'Product Output &amp; Intensity'!$B$1:$AT$21,COLUMN('Product Output &amp; Intensity'!X$1)-1,0)*VLOOKUP($B10,'Energy Efficiency'!$B$1:$AS$21,COLUMN('Energy Efficiency'!W$1)-1,0)</f>
        <v>42465173559.368599</v>
      </c>
      <c r="X10" s="240">
        <f>VLOOKUP($B10,'Product Output &amp; Intensity'!$B$1:$AT$21,COLUMN('Product Output &amp; Intensity'!Y$1)-1,0)*VLOOKUP($B10,'Energy Efficiency'!$B$1:$AS$21,COLUMN('Energy Efficiency'!X$1)-1,0)</f>
        <v>42510867454.658073</v>
      </c>
      <c r="Y10" s="240">
        <f>VLOOKUP($B10,'Product Output &amp; Intensity'!$B$1:$AT$21,COLUMN('Product Output &amp; Intensity'!Z$1)-1,0)*VLOOKUP($B10,'Energy Efficiency'!$B$1:$AS$21,COLUMN('Energy Efficiency'!Y$1)-1,0)</f>
        <v>42556462338.256775</v>
      </c>
      <c r="Z10" s="240">
        <f>VLOOKUP($B10,'Product Output &amp; Intensity'!$B$1:$AT$21,COLUMN('Product Output &amp; Intensity'!AA$1)-1,0)*VLOOKUP($B10,'Energy Efficiency'!$B$1:$AS$21,COLUMN('Energy Efficiency'!Z$1)-1,0)</f>
        <v>42158187812.142159</v>
      </c>
      <c r="AA10" s="240">
        <f>VLOOKUP($B10,'Product Output &amp; Intensity'!$B$1:$AT$21,COLUMN('Product Output &amp; Intensity'!AB$1)-1,0)*VLOOKUP($B10,'Energy Efficiency'!$B$1:$AS$21,COLUMN('Energy Efficiency'!AA$1)-1,0)</f>
        <v>41760408344.481392</v>
      </c>
      <c r="AB10" s="240">
        <f>VLOOKUP($B10,'Product Output &amp; Intensity'!$B$1:$AT$21,COLUMN('Product Output &amp; Intensity'!AC$1)-1,0)*VLOOKUP($B10,'Energy Efficiency'!$B$1:$AS$21,COLUMN('Energy Efficiency'!AB$1)-1,0)</f>
        <v>41363123935.27446</v>
      </c>
      <c r="AC10" s="240">
        <f>VLOOKUP($B10,'Product Output &amp; Intensity'!$B$1:$AT$21,COLUMN('Product Output &amp; Intensity'!AD$1)-1,0)*VLOOKUP($B10,'Energy Efficiency'!$B$1:$AS$21,COLUMN('Energy Efficiency'!AC$1)-1,0)</f>
        <v>40966334584.521362</v>
      </c>
      <c r="AD10" s="240">
        <f>VLOOKUP($B10,'Product Output &amp; Intensity'!$B$1:$AT$21,COLUMN('Product Output &amp; Intensity'!AE$1)-1,0)*VLOOKUP($B10,'Energy Efficiency'!$B$1:$AS$21,COLUMN('Energy Efficiency'!AD$1)-1,0)</f>
        <v>40570040292.222115</v>
      </c>
      <c r="AE10" s="240">
        <f>VLOOKUP($B10,'Product Output &amp; Intensity'!$B$1:$AT$21,COLUMN('Product Output &amp; Intensity'!AF$1)-1,0)*VLOOKUP($B10,'Energy Efficiency'!$B$1:$AS$21,COLUMN('Energy Efficiency'!AE$1)-1,0)</f>
        <v>40174241058.376709</v>
      </c>
      <c r="AF10" s="240">
        <f>VLOOKUP($B10,'Product Output &amp; Intensity'!$B$1:$AT$21,COLUMN('Product Output &amp; Intensity'!AG$1)-1,0)*VLOOKUP($B10,'Energy Efficiency'!$B$1:$AS$21,COLUMN('Energy Efficiency'!AF$1)-1,0)</f>
        <v>39778936882.985138</v>
      </c>
      <c r="AG10" s="240">
        <f>VLOOKUP($B10,'Product Output &amp; Intensity'!$B$1:$AT$21,COLUMN('Product Output &amp; Intensity'!AH$1)-1,0)*VLOOKUP($B10,'Energy Efficiency'!$B$1:$AS$21,COLUMN('Energy Efficiency'!AG$1)-1,0)</f>
        <v>39384127766.047401</v>
      </c>
      <c r="AH10" s="240">
        <f>VLOOKUP($B10,'Product Output &amp; Intensity'!$B$1:$AT$21,COLUMN('Product Output &amp; Intensity'!AI$1)-1,0)*VLOOKUP($B10,'Energy Efficiency'!$B$1:$AS$21,COLUMN('Energy Efficiency'!AH$1)-1,0)</f>
        <v>38989813707.563515</v>
      </c>
      <c r="AI10" s="240">
        <f>VLOOKUP($B10,'Product Output &amp; Intensity'!$B$1:$AT$21,COLUMN('Product Output &amp; Intensity'!AJ$1)-1,0)*VLOOKUP($B10,'Energy Efficiency'!$B$1:$AS$21,COLUMN('Energy Efficiency'!AI$1)-1,0)</f>
        <v>38595994707.533463</v>
      </c>
      <c r="AJ10" s="240">
        <f>VLOOKUP($B10,'Product Output &amp; Intensity'!$B$1:$AT$21,COLUMN('Product Output &amp; Intensity'!AK$1)-1,0)*VLOOKUP($B10,'Energy Efficiency'!$B$1:$AS$21,COLUMN('Energy Efficiency'!AJ$1)-1,0)</f>
        <v>38019004079.582451</v>
      </c>
      <c r="AK10" s="240">
        <f>VLOOKUP($B10,'Product Output &amp; Intensity'!$B$1:$AT$21,COLUMN('Product Output &amp; Intensity'!AL$1)-1,0)*VLOOKUP($B10,'Energy Efficiency'!$B$1:$AS$21,COLUMN('Energy Efficiency'!AK$1)-1,0)</f>
        <v>37442756039.31221</v>
      </c>
      <c r="AL10" s="240">
        <f>VLOOKUP($B10,'Product Output &amp; Intensity'!$B$1:$AT$21,COLUMN('Product Output &amp; Intensity'!AM$1)-1,0)*VLOOKUP($B10,'Energy Efficiency'!$B$1:$AS$21,COLUMN('Energy Efficiency'!AL$1)-1,0)</f>
        <v>36867250586.722725</v>
      </c>
      <c r="AM10" s="240">
        <f>VLOOKUP($B10,'Product Output &amp; Intensity'!$B$1:$AT$21,COLUMN('Product Output &amp; Intensity'!AN$1)-1,0)*VLOOKUP($B10,'Energy Efficiency'!$B$1:$AS$21,COLUMN('Energy Efficiency'!AM$1)-1,0)</f>
        <v>36292487721.813995</v>
      </c>
      <c r="AN10" s="240">
        <f>VLOOKUP($B10,'Product Output &amp; Intensity'!$B$1:$AT$21,COLUMN('Product Output &amp; Intensity'!AO$1)-1,0)*VLOOKUP($B10,'Energy Efficiency'!$B$1:$AS$21,COLUMN('Energy Efficiency'!AN$1)-1,0)</f>
        <v>35718467444.586037</v>
      </c>
      <c r="AO10" s="240">
        <f>VLOOKUP($B10,'Product Output &amp; Intensity'!$B$1:$AT$21,COLUMN('Product Output &amp; Intensity'!AP$1)-1,0)*VLOOKUP($B10,'Energy Efficiency'!$B$1:$AS$21,COLUMN('Energy Efficiency'!AO$1)-1,0)</f>
        <v>35474675908.992325</v>
      </c>
      <c r="AP10" s="240">
        <f>VLOOKUP($B10,'Product Output &amp; Intensity'!$B$1:$AT$21,COLUMN('Product Output &amp; Intensity'!AQ$1)-1,0)*VLOOKUP($B10,'Energy Efficiency'!$B$1:$AS$21,COLUMN('Energy Efficiency'!AP$1)-1,0)</f>
        <v>35231181408.470924</v>
      </c>
      <c r="AQ10" s="240">
        <f>VLOOKUP($B10,'Product Output &amp; Intensity'!$B$1:$AT$21,COLUMN('Product Output &amp; Intensity'!AR$1)-1,0)*VLOOKUP($B10,'Energy Efficiency'!$B$1:$AS$21,COLUMN('Energy Efficiency'!AQ$1)-1,0)</f>
        <v>34987983943.02182</v>
      </c>
      <c r="AR10" s="240">
        <f>VLOOKUP($B10,'Product Output &amp; Intensity'!$B$1:$AT$21,COLUMN('Product Output &amp; Intensity'!AS$1)-1,0)*VLOOKUP($B10,'Energy Efficiency'!$B$1:$AS$21,COLUMN('Energy Efficiency'!AR$1)-1,0)</f>
        <v>34745083512.64502</v>
      </c>
      <c r="AS10" s="240">
        <f>VLOOKUP($B10,'Product Output &amp; Intensity'!$B$1:$AT$21,COLUMN('Product Output &amp; Intensity'!AT$1)-1,0)*VLOOKUP($B10,'Energy Efficiency'!$B$1:$AS$21,COLUMN('Energy Efficiency'!AS$1)-1,0)</f>
        <v>34385522557.620705</v>
      </c>
    </row>
    <row r="11" spans="1:45" x14ac:dyDescent="0.2">
      <c r="A11" s="179" t="s">
        <v>21</v>
      </c>
      <c r="B11" s="183" t="s">
        <v>270</v>
      </c>
      <c r="C11" s="183" t="s">
        <v>422</v>
      </c>
      <c r="D11" s="247">
        <f>VLOOKUP($B11,'Product Output &amp; Intensity'!$B$1:$AT$21,COLUMN('Product Output &amp; Intensity'!E$1)-1,0)*VLOOKUP($B11,'Energy Efficiency'!$B$1:$AS$21,COLUMN('Energy Efficiency'!D$1)-1,0)</f>
        <v>4446064379214336</v>
      </c>
      <c r="E11" s="240">
        <f>VLOOKUP($B11,'Product Output &amp; Intensity'!$B$1:$AT$21,COLUMN('Product Output &amp; Intensity'!F$1)-1,0)*VLOOKUP($B11,'Energy Efficiency'!$B$1:$AS$21,COLUMN('Energy Efficiency'!E$1)-1,0)</f>
        <v>4407415150517093</v>
      </c>
      <c r="F11" s="240">
        <f>VLOOKUP($B11,'Product Output &amp; Intensity'!$B$1:$AT$21,COLUMN('Product Output &amp; Intensity'!G$1)-1,0)*VLOOKUP($B11,'Energy Efficiency'!$B$1:$AS$21,COLUMN('Energy Efficiency'!F$1)-1,0)</f>
        <v>4324812130852592</v>
      </c>
      <c r="G11" s="240">
        <f>VLOOKUP($B11,'Product Output &amp; Intensity'!$B$1:$AT$21,COLUMN('Product Output &amp; Intensity'!H$1)-1,0)*VLOOKUP($B11,'Energy Efficiency'!$B$1:$AS$21,COLUMN('Energy Efficiency'!G$1)-1,0)</f>
        <v>4392769915013973.5</v>
      </c>
      <c r="H11" s="240">
        <f>VLOOKUP($B11,'Product Output &amp; Intensity'!$B$1:$AT$21,COLUMN('Product Output &amp; Intensity'!I$1)-1,0)*VLOOKUP($B11,'Energy Efficiency'!$B$1:$AS$21,COLUMN('Energy Efficiency'!H$1)-1,0)</f>
        <v>4723736379045360</v>
      </c>
      <c r="I11" s="240">
        <f>VLOOKUP($B11,'Product Output &amp; Intensity'!$B$1:$AT$21,COLUMN('Product Output &amp; Intensity'!J$1)-1,0)*VLOOKUP($B11,'Energy Efficiency'!$B$1:$AS$21,COLUMN('Energy Efficiency'!I$1)-1,0)</f>
        <v>5052177929127236</v>
      </c>
      <c r="J11" s="240">
        <f>VLOOKUP($B11,'Product Output &amp; Intensity'!$B$1:$AT$21,COLUMN('Product Output &amp; Intensity'!K$1)-1,0)*VLOOKUP($B11,'Energy Efficiency'!$B$1:$AS$21,COLUMN('Energy Efficiency'!J$1)-1,0)</f>
        <v>5378094565259603</v>
      </c>
      <c r="K11" s="240">
        <f>VLOOKUP($B11,'Product Output &amp; Intensity'!$B$1:$AT$21,COLUMN('Product Output &amp; Intensity'!L$1)-1,0)*VLOOKUP($B11,'Energy Efficiency'!$B$1:$AS$21,COLUMN('Energy Efficiency'!K$1)-1,0)</f>
        <v>5481114954487465</v>
      </c>
      <c r="L11" s="240">
        <f>VLOOKUP($B11,'Product Output &amp; Intensity'!$B$1:$AT$21,COLUMN('Product Output &amp; Intensity'!M$1)-1,0)*VLOOKUP($B11,'Energy Efficiency'!$B$1:$AS$21,COLUMN('Energy Efficiency'!L$1)-1,0)</f>
        <v>5583418264439960</v>
      </c>
      <c r="M11" s="240">
        <f>VLOOKUP($B11,'Product Output &amp; Intensity'!$B$1:$AT$21,COLUMN('Product Output &amp; Intensity'!N$1)-1,0)*VLOOKUP($B11,'Energy Efficiency'!$B$1:$AS$21,COLUMN('Energy Efficiency'!M$1)-1,0)</f>
        <v>5685004495117086</v>
      </c>
      <c r="N11" s="240">
        <f>VLOOKUP($B11,'Product Output &amp; Intensity'!$B$1:$AT$21,COLUMN('Product Output &amp; Intensity'!O$1)-1,0)*VLOOKUP($B11,'Energy Efficiency'!$B$1:$AS$21,COLUMN('Energy Efficiency'!N$1)-1,0)</f>
        <v>5785873646518844</v>
      </c>
      <c r="O11" s="240">
        <f>VLOOKUP($B11,'Product Output &amp; Intensity'!$B$1:$AT$21,COLUMN('Product Output &amp; Intensity'!P$1)-1,0)*VLOOKUP($B11,'Energy Efficiency'!$B$1:$AS$21,COLUMN('Energy Efficiency'!O$1)-1,0)</f>
        <v>5886025718645233</v>
      </c>
      <c r="P11" s="240">
        <f>VLOOKUP($B11,'Product Output &amp; Intensity'!$B$1:$AT$21,COLUMN('Product Output &amp; Intensity'!Q$1)-1,0)*VLOOKUP($B11,'Energy Efficiency'!$B$1:$AS$21,COLUMN('Energy Efficiency'!P$1)-1,0)</f>
        <v>5879108797565007</v>
      </c>
      <c r="Q11" s="240">
        <f>VLOOKUP($B11,'Product Output &amp; Intensity'!$B$1:$AT$21,COLUMN('Product Output &amp; Intensity'!R$1)-1,0)*VLOOKUP($B11,'Energy Efficiency'!$B$1:$AS$21,COLUMN('Energy Efficiency'!Q$1)-1,0)</f>
        <v>5872148151722300</v>
      </c>
      <c r="R11" s="240">
        <f>VLOOKUP($B11,'Product Output &amp; Intensity'!$B$1:$AT$21,COLUMN('Product Output &amp; Intensity'!S$1)-1,0)*VLOOKUP($B11,'Energy Efficiency'!$B$1:$AS$21,COLUMN('Energy Efficiency'!R$1)-1,0)</f>
        <v>5865143781117112</v>
      </c>
      <c r="S11" s="240">
        <f>VLOOKUP($B11,'Product Output &amp; Intensity'!$B$1:$AT$21,COLUMN('Product Output &amp; Intensity'!T$1)-1,0)*VLOOKUP($B11,'Energy Efficiency'!$B$1:$AS$21,COLUMN('Energy Efficiency'!S$1)-1,0)</f>
        <v>5858095685749443</v>
      </c>
      <c r="T11" s="240">
        <f>VLOOKUP($B11,'Product Output &amp; Intensity'!$B$1:$AT$21,COLUMN('Product Output &amp; Intensity'!U$1)-1,0)*VLOOKUP($B11,'Energy Efficiency'!$B$1:$AS$21,COLUMN('Energy Efficiency'!T$1)-1,0)</f>
        <v>5851003865619294</v>
      </c>
      <c r="U11" s="240">
        <f>VLOOKUP($B11,'Product Output &amp; Intensity'!$B$1:$AT$21,COLUMN('Product Output &amp; Intensity'!V$1)-1,0)*VLOOKUP($B11,'Energy Efficiency'!$B$1:$AS$21,COLUMN('Energy Efficiency'!U$1)-1,0)</f>
        <v>5780753089182633</v>
      </c>
      <c r="V11" s="240">
        <f>VLOOKUP($B11,'Product Output &amp; Intensity'!$B$1:$AT$21,COLUMN('Product Output &amp; Intensity'!W$1)-1,0)*VLOOKUP($B11,'Energy Efficiency'!$B$1:$AS$21,COLUMN('Energy Efficiency'!V$1)-1,0)</f>
        <v>5710590838572781</v>
      </c>
      <c r="W11" s="240">
        <f>VLOOKUP($B11,'Product Output &amp; Intensity'!$B$1:$AT$21,COLUMN('Product Output &amp; Intensity'!X$1)-1,0)*VLOOKUP($B11,'Energy Efficiency'!$B$1:$AS$21,COLUMN('Energy Efficiency'!W$1)-1,0)</f>
        <v>5640517113789737</v>
      </c>
      <c r="X11" s="240">
        <f>VLOOKUP($B11,'Product Output &amp; Intensity'!$B$1:$AT$21,COLUMN('Product Output &amp; Intensity'!Y$1)-1,0)*VLOOKUP($B11,'Energy Efficiency'!$B$1:$AS$21,COLUMN('Energy Efficiency'!X$1)-1,0)</f>
        <v>5570531914833502</v>
      </c>
      <c r="Y11" s="240">
        <f>VLOOKUP($B11,'Product Output &amp; Intensity'!$B$1:$AT$21,COLUMN('Product Output &amp; Intensity'!Z$1)-1,0)*VLOOKUP($B11,'Energy Efficiency'!$B$1:$AS$21,COLUMN('Energy Efficiency'!Y$1)-1,0)</f>
        <v>5500635241704076</v>
      </c>
      <c r="Z11" s="240">
        <f>VLOOKUP($B11,'Product Output &amp; Intensity'!$B$1:$AT$21,COLUMN('Product Output &amp; Intensity'!AA$1)-1,0)*VLOOKUP($B11,'Energy Efficiency'!$B$1:$AS$21,COLUMN('Energy Efficiency'!Z$1)-1,0)</f>
        <v>5372964400853801</v>
      </c>
      <c r="AA11" s="240">
        <f>VLOOKUP($B11,'Product Output &amp; Intensity'!$B$1:$AT$21,COLUMN('Product Output &amp; Intensity'!AB$1)-1,0)*VLOOKUP($B11,'Energy Efficiency'!$B$1:$AS$21,COLUMN('Energy Efficiency'!AA$1)-1,0)</f>
        <v>5245459545928792</v>
      </c>
      <c r="AB11" s="240">
        <f>VLOOKUP($B11,'Product Output &amp; Intensity'!$B$1:$AT$21,COLUMN('Product Output &amp; Intensity'!AC$1)-1,0)*VLOOKUP($B11,'Energy Efficiency'!$B$1:$AS$21,COLUMN('Energy Efficiency'!AB$1)-1,0)</f>
        <v>5118120676929048</v>
      </c>
      <c r="AC11" s="240">
        <f>VLOOKUP($B11,'Product Output &amp; Intensity'!$B$1:$AT$21,COLUMN('Product Output &amp; Intensity'!AD$1)-1,0)*VLOOKUP($B11,'Energy Efficiency'!$B$1:$AS$21,COLUMN('Energy Efficiency'!AC$1)-1,0)</f>
        <v>4990947793854571</v>
      </c>
      <c r="AD11" s="240">
        <f>VLOOKUP($B11,'Product Output &amp; Intensity'!$B$1:$AT$21,COLUMN('Product Output &amp; Intensity'!AE$1)-1,0)*VLOOKUP($B11,'Energy Efficiency'!$B$1:$AS$21,COLUMN('Energy Efficiency'!AD$1)-1,0)</f>
        <v>4863940896705360</v>
      </c>
      <c r="AE11" s="240">
        <f>VLOOKUP($B11,'Product Output &amp; Intensity'!$B$1:$AT$21,COLUMN('Product Output &amp; Intensity'!AF$1)-1,0)*VLOOKUP($B11,'Energy Efficiency'!$B$1:$AS$21,COLUMN('Energy Efficiency'!AE$1)-1,0)</f>
        <v>4737099985481414</v>
      </c>
      <c r="AF11" s="240">
        <f>VLOOKUP($B11,'Product Output &amp; Intensity'!$B$1:$AT$21,COLUMN('Product Output &amp; Intensity'!AG$1)-1,0)*VLOOKUP($B11,'Energy Efficiency'!$B$1:$AS$21,COLUMN('Energy Efficiency'!AF$1)-1,0)</f>
        <v>4610425060182734</v>
      </c>
      <c r="AG11" s="240">
        <f>VLOOKUP($B11,'Product Output &amp; Intensity'!$B$1:$AT$21,COLUMN('Product Output &amp; Intensity'!AH$1)-1,0)*VLOOKUP($B11,'Energy Efficiency'!$B$1:$AS$21,COLUMN('Energy Efficiency'!AG$1)-1,0)</f>
        <v>4483916120809319.5</v>
      </c>
      <c r="AH11" s="240">
        <f>VLOOKUP($B11,'Product Output &amp; Intensity'!$B$1:$AT$21,COLUMN('Product Output &amp; Intensity'!AI$1)-1,0)*VLOOKUP($B11,'Energy Efficiency'!$B$1:$AS$21,COLUMN('Energy Efficiency'!AH$1)-1,0)</f>
        <v>4357573167361171</v>
      </c>
      <c r="AI11" s="240">
        <f>VLOOKUP($B11,'Product Output &amp; Intensity'!$B$1:$AT$21,COLUMN('Product Output &amp; Intensity'!AJ$1)-1,0)*VLOOKUP($B11,'Energy Efficiency'!$B$1:$AS$21,COLUMN('Energy Efficiency'!AI$1)-1,0)</f>
        <v>4231396199838290</v>
      </c>
      <c r="AJ11" s="240">
        <f>VLOOKUP($B11,'Product Output &amp; Intensity'!$B$1:$AT$21,COLUMN('Product Output &amp; Intensity'!AK$1)-1,0)*VLOOKUP($B11,'Energy Efficiency'!$B$1:$AS$21,COLUMN('Energy Efficiency'!AJ$1)-1,0)</f>
        <v>4121806759113636</v>
      </c>
      <c r="AK11" s="240">
        <f>VLOOKUP($B11,'Product Output &amp; Intensity'!$B$1:$AT$21,COLUMN('Product Output &amp; Intensity'!AL$1)-1,0)*VLOOKUP($B11,'Energy Efficiency'!$B$1:$AS$21,COLUMN('Energy Efficiency'!AK$1)-1,0)</f>
        <v>4012361172857545.5</v>
      </c>
      <c r="AL11" s="240">
        <f>VLOOKUP($B11,'Product Output &amp; Intensity'!$B$1:$AT$21,COLUMN('Product Output &amp; Intensity'!AM$1)-1,0)*VLOOKUP($B11,'Energy Efficiency'!$B$1:$AS$21,COLUMN('Energy Efficiency'!AL$1)-1,0)</f>
        <v>3903059441070018.5</v>
      </c>
      <c r="AM11" s="240">
        <f>VLOOKUP($B11,'Product Output &amp; Intensity'!$B$1:$AT$21,COLUMN('Product Output &amp; Intensity'!AN$1)-1,0)*VLOOKUP($B11,'Energy Efficiency'!$B$1:$AS$21,COLUMN('Energy Efficiency'!AM$1)-1,0)</f>
        <v>3793901563751055.5</v>
      </c>
      <c r="AN11" s="240">
        <f>VLOOKUP($B11,'Product Output &amp; Intensity'!$B$1:$AT$21,COLUMN('Product Output &amp; Intensity'!AO$1)-1,0)*VLOOKUP($B11,'Energy Efficiency'!$B$1:$AS$21,COLUMN('Energy Efficiency'!AN$1)-1,0)</f>
        <v>3684887540900657</v>
      </c>
      <c r="AO11" s="240">
        <f>VLOOKUP($B11,'Product Output &amp; Intensity'!$B$1:$AT$21,COLUMN('Product Output &amp; Intensity'!AP$1)-1,0)*VLOOKUP($B11,'Energy Efficiency'!$B$1:$AS$21,COLUMN('Energy Efficiency'!AO$1)-1,0)</f>
        <v>3570673190492373.5</v>
      </c>
      <c r="AP11" s="240">
        <f>VLOOKUP($B11,'Product Output &amp; Intensity'!$B$1:$AT$21,COLUMN('Product Output &amp; Intensity'!AQ$1)-1,0)*VLOOKUP($B11,'Energy Efficiency'!$B$1:$AS$21,COLUMN('Energy Efficiency'!AP$1)-1,0)</f>
        <v>3456609921303196.5</v>
      </c>
      <c r="AQ11" s="240">
        <f>VLOOKUP($B11,'Product Output &amp; Intensity'!$B$1:$AT$21,COLUMN('Product Output &amp; Intensity'!AR$1)-1,0)*VLOOKUP($B11,'Energy Efficiency'!$B$1:$AS$21,COLUMN('Energy Efficiency'!AQ$1)-1,0)</f>
        <v>3342697733333126.5</v>
      </c>
      <c r="AR11" s="240">
        <f>VLOOKUP($B11,'Product Output &amp; Intensity'!$B$1:$AT$21,COLUMN('Product Output &amp; Intensity'!AS$1)-1,0)*VLOOKUP($B11,'Energy Efficiency'!$B$1:$AS$21,COLUMN('Energy Efficiency'!AR$1)-1,0)</f>
        <v>3228936626582162.5</v>
      </c>
      <c r="AS11" s="240">
        <f>VLOOKUP($B11,'Product Output &amp; Intensity'!$B$1:$AT$21,COLUMN('Product Output &amp; Intensity'!AT$1)-1,0)*VLOOKUP($B11,'Energy Efficiency'!$B$1:$AS$21,COLUMN('Energy Efficiency'!AS$1)-1,0)</f>
        <v>3104766171894206.5</v>
      </c>
    </row>
    <row r="12" spans="1:45" x14ac:dyDescent="0.2">
      <c r="A12" s="179" t="s">
        <v>1</v>
      </c>
      <c r="B12" s="183" t="s">
        <v>363</v>
      </c>
      <c r="C12" s="183" t="s">
        <v>422</v>
      </c>
      <c r="D12" s="247">
        <f>VLOOKUP($B12,'Product Output &amp; Intensity'!$B$1:$AT$21,COLUMN('Product Output &amp; Intensity'!E$1)-1,0)*VLOOKUP($B12,'Energy Efficiency'!$B$1:$AS$21,COLUMN('Energy Efficiency'!D$1)-1,0)</f>
        <v>1786589650700807.5</v>
      </c>
      <c r="E12" s="240">
        <f>VLOOKUP($B12,'Product Output &amp; Intensity'!$B$1:$AT$21,COLUMN('Product Output &amp; Intensity'!F$1)-1,0)*VLOOKUP($B12,'Energy Efficiency'!$B$1:$AS$21,COLUMN('Energy Efficiency'!E$1)-1,0)</f>
        <v>1860421624991654.8</v>
      </c>
      <c r="F12" s="240">
        <f>VLOOKUP($B12,'Product Output &amp; Intensity'!$B$1:$AT$21,COLUMN('Product Output &amp; Intensity'!G$1)-1,0)*VLOOKUP($B12,'Energy Efficiency'!$B$1:$AS$21,COLUMN('Energy Efficiency'!F$1)-1,0)</f>
        <v>1963437779606113</v>
      </c>
      <c r="G12" s="240">
        <f>VLOOKUP($B12,'Product Output &amp; Intensity'!$B$1:$AT$21,COLUMN('Product Output &amp; Intensity'!H$1)-1,0)*VLOOKUP($B12,'Energy Efficiency'!$B$1:$AS$21,COLUMN('Energy Efficiency'!G$1)-1,0)</f>
        <v>1741052579662414</v>
      </c>
      <c r="H12" s="240">
        <f>VLOOKUP($B12,'Product Output &amp; Intensity'!$B$1:$AT$21,COLUMN('Product Output &amp; Intensity'!I$1)-1,0)*VLOOKUP($B12,'Energy Efficiency'!$B$1:$AS$21,COLUMN('Energy Efficiency'!H$1)-1,0)</f>
        <v>1924576112753852.3</v>
      </c>
      <c r="I12" s="240">
        <f>VLOOKUP($B12,'Product Output &amp; Intensity'!$B$1:$AT$21,COLUMN('Product Output &amp; Intensity'!J$1)-1,0)*VLOOKUP($B12,'Energy Efficiency'!$B$1:$AS$21,COLUMN('Energy Efficiency'!I$1)-1,0)</f>
        <v>2106717898170679.3</v>
      </c>
      <c r="J12" s="240">
        <f>VLOOKUP($B12,'Product Output &amp; Intensity'!$B$1:$AT$21,COLUMN('Product Output &amp; Intensity'!K$1)-1,0)*VLOOKUP($B12,'Energy Efficiency'!$B$1:$AS$21,COLUMN('Energy Efficiency'!J$1)-1,0)</f>
        <v>2287477935912894</v>
      </c>
      <c r="K12" s="240">
        <f>VLOOKUP($B12,'Product Output &amp; Intensity'!$B$1:$AT$21,COLUMN('Product Output &amp; Intensity'!L$1)-1,0)*VLOOKUP($B12,'Energy Efficiency'!$B$1:$AS$21,COLUMN('Energy Efficiency'!K$1)-1,0)</f>
        <v>2379772697848857.5</v>
      </c>
      <c r="L12" s="240">
        <f>VLOOKUP($B12,'Product Output &amp; Intensity'!$B$1:$AT$21,COLUMN('Product Output &amp; Intensity'!M$1)-1,0)*VLOOKUP($B12,'Energy Efficiency'!$B$1:$AS$21,COLUMN('Energy Efficiency'!L$1)-1,0)</f>
        <v>2471470726410235.5</v>
      </c>
      <c r="M12" s="240">
        <f>VLOOKUP($B12,'Product Output &amp; Intensity'!$B$1:$AT$21,COLUMN('Product Output &amp; Intensity'!N$1)-1,0)*VLOOKUP($B12,'Energy Efficiency'!$B$1:$AS$21,COLUMN('Energy Efficiency'!M$1)-1,0)</f>
        <v>2562572021597027.5</v>
      </c>
      <c r="N12" s="240">
        <f>VLOOKUP($B12,'Product Output &amp; Intensity'!$B$1:$AT$21,COLUMN('Product Output &amp; Intensity'!O$1)-1,0)*VLOOKUP($B12,'Energy Efficiency'!$B$1:$AS$21,COLUMN('Energy Efficiency'!N$1)-1,0)</f>
        <v>2653076583409233.5</v>
      </c>
      <c r="O12" s="240">
        <f>VLOOKUP($B12,'Product Output &amp; Intensity'!$B$1:$AT$21,COLUMN('Product Output &amp; Intensity'!P$1)-1,0)*VLOOKUP($B12,'Energy Efficiency'!$B$1:$AS$21,COLUMN('Energy Efficiency'!O$1)-1,0)</f>
        <v>2742984411846853</v>
      </c>
      <c r="P12" s="240">
        <f>VLOOKUP($B12,'Product Output &amp; Intensity'!$B$1:$AT$21,COLUMN('Product Output &amp; Intensity'!Q$1)-1,0)*VLOOKUP($B12,'Energy Efficiency'!$B$1:$AS$21,COLUMN('Energy Efficiency'!P$1)-1,0)</f>
        <v>2794478066355538</v>
      </c>
      <c r="Q12" s="240">
        <f>VLOOKUP($B12,'Product Output &amp; Intensity'!$B$1:$AT$21,COLUMN('Product Output &amp; Intensity'!R$1)-1,0)*VLOOKUP($B12,'Energy Efficiency'!$B$1:$AS$21,COLUMN('Energy Efficiency'!Q$1)-1,0)</f>
        <v>2845666074029760</v>
      </c>
      <c r="R12" s="240">
        <f>VLOOKUP($B12,'Product Output &amp; Intensity'!$B$1:$AT$21,COLUMN('Product Output &amp; Intensity'!S$1)-1,0)*VLOOKUP($B12,'Energy Efficiency'!$B$1:$AS$21,COLUMN('Energy Efficiency'!R$1)-1,0)</f>
        <v>2896548434869519</v>
      </c>
      <c r="S12" s="240">
        <f>VLOOKUP($B12,'Product Output &amp; Intensity'!$B$1:$AT$21,COLUMN('Product Output &amp; Intensity'!T$1)-1,0)*VLOOKUP($B12,'Energy Efficiency'!$B$1:$AS$21,COLUMN('Energy Efficiency'!S$1)-1,0)</f>
        <v>2947125148874815</v>
      </c>
      <c r="T12" s="240">
        <f>VLOOKUP($B12,'Product Output &amp; Intensity'!$B$1:$AT$21,COLUMN('Product Output &amp; Intensity'!U$1)-1,0)*VLOOKUP($B12,'Energy Efficiency'!$B$1:$AS$21,COLUMN('Energy Efficiency'!T$1)-1,0)</f>
        <v>2997396216045648.5</v>
      </c>
      <c r="U12" s="240">
        <f>VLOOKUP($B12,'Product Output &amp; Intensity'!$B$1:$AT$21,COLUMN('Product Output &amp; Intensity'!V$1)-1,0)*VLOOKUP($B12,'Energy Efficiency'!$B$1:$AS$21,COLUMN('Energy Efficiency'!U$1)-1,0)</f>
        <v>3024385674016795</v>
      </c>
      <c r="V12" s="240">
        <f>VLOOKUP($B12,'Product Output &amp; Intensity'!$B$1:$AT$21,COLUMN('Product Output &amp; Intensity'!W$1)-1,0)*VLOOKUP($B12,'Energy Efficiency'!$B$1:$AS$21,COLUMN('Energy Efficiency'!V$1)-1,0)</f>
        <v>3051336455907734</v>
      </c>
      <c r="W12" s="240">
        <f>VLOOKUP($B12,'Product Output &amp; Intensity'!$B$1:$AT$21,COLUMN('Product Output &amp; Intensity'!X$1)-1,0)*VLOOKUP($B12,'Energy Efficiency'!$B$1:$AS$21,COLUMN('Energy Efficiency'!W$1)-1,0)</f>
        <v>3078248561718466.5</v>
      </c>
      <c r="X12" s="240">
        <f>VLOOKUP($B12,'Product Output &amp; Intensity'!$B$1:$AT$21,COLUMN('Product Output &amp; Intensity'!Y$1)-1,0)*VLOOKUP($B12,'Energy Efficiency'!$B$1:$AS$21,COLUMN('Energy Efficiency'!X$1)-1,0)</f>
        <v>3105121991448991.5</v>
      </c>
      <c r="Y12" s="240">
        <f>VLOOKUP($B12,'Product Output &amp; Intensity'!$B$1:$AT$21,COLUMN('Product Output &amp; Intensity'!Z$1)-1,0)*VLOOKUP($B12,'Energy Efficiency'!$B$1:$AS$21,COLUMN('Energy Efficiency'!Y$1)-1,0)</f>
        <v>3131956745099310</v>
      </c>
      <c r="Z12" s="240">
        <f>VLOOKUP($B12,'Product Output &amp; Intensity'!$B$1:$AT$21,COLUMN('Product Output &amp; Intensity'!AA$1)-1,0)*VLOOKUP($B12,'Energy Efficiency'!$B$1:$AS$21,COLUMN('Energy Efficiency'!Z$1)-1,0)</f>
        <v>3139492134726315</v>
      </c>
      <c r="AA12" s="240">
        <f>VLOOKUP($B12,'Product Output &amp; Intensity'!$B$1:$AT$21,COLUMN('Product Output &amp; Intensity'!AB$1)-1,0)*VLOOKUP($B12,'Energy Efficiency'!$B$1:$AS$21,COLUMN('Energy Efficiency'!AA$1)-1,0)</f>
        <v>3147014632326584</v>
      </c>
      <c r="AB12" s="240">
        <f>VLOOKUP($B12,'Product Output &amp; Intensity'!$B$1:$AT$21,COLUMN('Product Output &amp; Intensity'!AC$1)-1,0)*VLOOKUP($B12,'Energy Efficiency'!$B$1:$AS$21,COLUMN('Energy Efficiency'!AB$1)-1,0)</f>
        <v>3154524237900117.5</v>
      </c>
      <c r="AC12" s="240">
        <f>VLOOKUP($B12,'Product Output &amp; Intensity'!$B$1:$AT$21,COLUMN('Product Output &amp; Intensity'!AD$1)-1,0)*VLOOKUP($B12,'Energy Efficiency'!$B$1:$AS$21,COLUMN('Energy Efficiency'!AC$1)-1,0)</f>
        <v>3162020951446915.5</v>
      </c>
      <c r="AD12" s="240">
        <f>VLOOKUP($B12,'Product Output &amp; Intensity'!$B$1:$AT$21,COLUMN('Product Output &amp; Intensity'!AE$1)-1,0)*VLOOKUP($B12,'Energy Efficiency'!$B$1:$AS$21,COLUMN('Energy Efficiency'!AD$1)-1,0)</f>
        <v>3169504772966977.5</v>
      </c>
      <c r="AE12" s="240">
        <f>VLOOKUP($B12,'Product Output &amp; Intensity'!$B$1:$AT$21,COLUMN('Product Output &amp; Intensity'!AF$1)-1,0)*VLOOKUP($B12,'Energy Efficiency'!$B$1:$AS$21,COLUMN('Energy Efficiency'!AE$1)-1,0)</f>
        <v>3157779474650876.5</v>
      </c>
      <c r="AF12" s="240">
        <f>VLOOKUP($B12,'Product Output &amp; Intensity'!$B$1:$AT$21,COLUMN('Product Output &amp; Intensity'!AG$1)-1,0)*VLOOKUP($B12,'Energy Efficiency'!$B$1:$AS$21,COLUMN('Energy Efficiency'!AF$1)-1,0)</f>
        <v>3146067068361510.5</v>
      </c>
      <c r="AG12" s="240">
        <f>VLOOKUP($B12,'Product Output &amp; Intensity'!$B$1:$AT$21,COLUMN('Product Output &amp; Intensity'!AH$1)-1,0)*VLOOKUP($B12,'Energy Efficiency'!$B$1:$AS$21,COLUMN('Energy Efficiency'!AG$1)-1,0)</f>
        <v>3134367554098881</v>
      </c>
      <c r="AH12" s="240">
        <f>VLOOKUP($B12,'Product Output &amp; Intensity'!$B$1:$AT$21,COLUMN('Product Output &amp; Intensity'!AI$1)-1,0)*VLOOKUP($B12,'Energy Efficiency'!$B$1:$AS$21,COLUMN('Energy Efficiency'!AH$1)-1,0)</f>
        <v>3122680931862986.5</v>
      </c>
      <c r="AI12" s="240">
        <f>VLOOKUP($B12,'Product Output &amp; Intensity'!$B$1:$AT$21,COLUMN('Product Output &amp; Intensity'!AJ$1)-1,0)*VLOOKUP($B12,'Energy Efficiency'!$B$1:$AS$21,COLUMN('Energy Efficiency'!AI$1)-1,0)</f>
        <v>3111007201653828</v>
      </c>
      <c r="AJ12" s="240">
        <f>VLOOKUP($B12,'Product Output &amp; Intensity'!$B$1:$AT$21,COLUMN('Product Output &amp; Intensity'!AK$1)-1,0)*VLOOKUP($B12,'Energy Efficiency'!$B$1:$AS$21,COLUMN('Energy Efficiency'!AJ$1)-1,0)</f>
        <v>3080214595795655.5</v>
      </c>
      <c r="AK12" s="240">
        <f>VLOOKUP($B12,'Product Output &amp; Intensity'!$B$1:$AT$21,COLUMN('Product Output &amp; Intensity'!AL$1)-1,0)*VLOOKUP($B12,'Energy Efficiency'!$B$1:$AS$21,COLUMN('Energy Efficiency'!AK$1)-1,0)</f>
        <v>3049460666017690.5</v>
      </c>
      <c r="AL12" s="240">
        <f>VLOOKUP($B12,'Product Output &amp; Intensity'!$B$1:$AT$21,COLUMN('Product Output &amp; Intensity'!AM$1)-1,0)*VLOOKUP($B12,'Energy Efficiency'!$B$1:$AS$21,COLUMN('Energy Efficiency'!AL$1)-1,0)</f>
        <v>3018745412319932</v>
      </c>
      <c r="AM12" s="240">
        <f>VLOOKUP($B12,'Product Output &amp; Intensity'!$B$1:$AT$21,COLUMN('Product Output &amp; Intensity'!AN$1)-1,0)*VLOOKUP($B12,'Energy Efficiency'!$B$1:$AS$21,COLUMN('Energy Efficiency'!AM$1)-1,0)</f>
        <v>2988068834702381</v>
      </c>
      <c r="AN12" s="240">
        <f>VLOOKUP($B12,'Product Output &amp; Intensity'!$B$1:$AT$21,COLUMN('Product Output &amp; Intensity'!AO$1)-1,0)*VLOOKUP($B12,'Energy Efficiency'!$B$1:$AS$21,COLUMN('Energy Efficiency'!AN$1)-1,0)</f>
        <v>2957430933165037</v>
      </c>
      <c r="AO12" s="240">
        <f>VLOOKUP($B12,'Product Output &amp; Intensity'!$B$1:$AT$21,COLUMN('Product Output &amp; Intensity'!AP$1)-1,0)*VLOOKUP($B12,'Energy Efficiency'!$B$1:$AS$21,COLUMN('Energy Efficiency'!AO$1)-1,0)</f>
        <v>2917298053936864.5</v>
      </c>
      <c r="AP12" s="240">
        <f>VLOOKUP($B12,'Product Output &amp; Intensity'!$B$1:$AT$21,COLUMN('Product Output &amp; Intensity'!AQ$1)-1,0)*VLOOKUP($B12,'Energy Efficiency'!$B$1:$AS$21,COLUMN('Energy Efficiency'!AP$1)-1,0)</f>
        <v>2877216742815634.5</v>
      </c>
      <c r="AQ12" s="240">
        <f>VLOOKUP($B12,'Product Output &amp; Intensity'!$B$1:$AT$21,COLUMN('Product Output &amp; Intensity'!AR$1)-1,0)*VLOOKUP($B12,'Energy Efficiency'!$B$1:$AS$21,COLUMN('Energy Efficiency'!AQ$1)-1,0)</f>
        <v>2837186999801347.5</v>
      </c>
      <c r="AR12" s="240">
        <f>VLOOKUP($B12,'Product Output &amp; Intensity'!$B$1:$AT$21,COLUMN('Product Output &amp; Intensity'!AS$1)-1,0)*VLOOKUP($B12,'Energy Efficiency'!$B$1:$AS$21,COLUMN('Energy Efficiency'!AR$1)-1,0)</f>
        <v>2797208824894003</v>
      </c>
      <c r="AS12" s="240">
        <f>VLOOKUP($B12,'Product Output &amp; Intensity'!$B$1:$AT$21,COLUMN('Product Output &amp; Intensity'!AT$1)-1,0)*VLOOKUP($B12,'Energy Efficiency'!$B$1:$AS$21,COLUMN('Energy Efficiency'!AS$1)-1,0)</f>
        <v>2747935498710236</v>
      </c>
    </row>
    <row r="13" spans="1:45" x14ac:dyDescent="0.2">
      <c r="A13" s="179" t="s">
        <v>1</v>
      </c>
      <c r="B13" s="183" t="s">
        <v>364</v>
      </c>
      <c r="C13" s="183" t="s">
        <v>422</v>
      </c>
      <c r="D13" s="247">
        <f>VLOOKUP($B13,'Product Output &amp; Intensity'!$B$1:$AT$21,COLUMN('Product Output &amp; Intensity'!E$1)-1,0)*VLOOKUP($B13,'Energy Efficiency'!$B$1:$AS$21,COLUMN('Energy Efficiency'!D$1)-1,0)</f>
        <v>591791900366173.75</v>
      </c>
      <c r="E13" s="240">
        <f>VLOOKUP($B13,'Product Output &amp; Intensity'!$B$1:$AT$21,COLUMN('Product Output &amp; Intensity'!F$1)-1,0)*VLOOKUP($B13,'Energy Efficiency'!$B$1:$AS$21,COLUMN('Energy Efficiency'!E$1)-1,0)</f>
        <v>546208840764245</v>
      </c>
      <c r="F13" s="240">
        <f>VLOOKUP($B13,'Product Output &amp; Intensity'!$B$1:$AT$21,COLUMN('Product Output &amp; Intensity'!G$1)-1,0)*VLOOKUP($B13,'Energy Efficiency'!$B$1:$AS$21,COLUMN('Energy Efficiency'!F$1)-1,0)</f>
        <v>563764522768040.38</v>
      </c>
      <c r="G13" s="240">
        <f>VLOOKUP($B13,'Product Output &amp; Intensity'!$B$1:$AT$21,COLUMN('Product Output &amp; Intensity'!H$1)-1,0)*VLOOKUP($B13,'Energy Efficiency'!$B$1:$AS$21,COLUMN('Energy Efficiency'!G$1)-1,0)</f>
        <v>563067724229312</v>
      </c>
      <c r="H13" s="240">
        <f>VLOOKUP($B13,'Product Output &amp; Intensity'!$B$1:$AT$21,COLUMN('Product Output &amp; Intensity'!I$1)-1,0)*VLOOKUP($B13,'Energy Efficiency'!$B$1:$AS$21,COLUMN('Energy Efficiency'!H$1)-1,0)</f>
        <v>604560151164912</v>
      </c>
      <c r="I13" s="240">
        <f>VLOOKUP($B13,'Product Output &amp; Intensity'!$B$1:$AT$21,COLUMN('Product Output &amp; Intensity'!J$1)-1,0)*VLOOKUP($B13,'Energy Efficiency'!$B$1:$AS$21,COLUMN('Energy Efficiency'!I$1)-1,0)</f>
        <v>645735709890467.13</v>
      </c>
      <c r="J13" s="240">
        <f>VLOOKUP($B13,'Product Output &amp; Intensity'!$B$1:$AT$21,COLUMN('Product Output &amp; Intensity'!K$1)-1,0)*VLOOKUP($B13,'Energy Efficiency'!$B$1:$AS$21,COLUMN('Energy Efficiency'!J$1)-1,0)</f>
        <v>686594400405977.5</v>
      </c>
      <c r="K13" s="240">
        <f>VLOOKUP($B13,'Product Output &amp; Intensity'!$B$1:$AT$21,COLUMN('Product Output &amp; Intensity'!L$1)-1,0)*VLOOKUP($B13,'Energy Efficiency'!$B$1:$AS$21,COLUMN('Energy Efficiency'!K$1)-1,0)</f>
        <v>714958377969415.63</v>
      </c>
      <c r="L13" s="240">
        <f>VLOOKUP($B13,'Product Output &amp; Intensity'!$B$1:$AT$21,COLUMN('Product Output &amp; Intensity'!M$1)-1,0)*VLOOKUP($B13,'Energy Efficiency'!$B$1:$AS$21,COLUMN('Energy Efficiency'!L$1)-1,0)</f>
        <v>743139263692745.38</v>
      </c>
      <c r="M13" s="240">
        <f>VLOOKUP($B13,'Product Output &amp; Intensity'!$B$1:$AT$21,COLUMN('Product Output &amp; Intensity'!N$1)-1,0)*VLOOKUP($B13,'Energy Efficiency'!$B$1:$AS$21,COLUMN('Energy Efficiency'!M$1)-1,0)</f>
        <v>771137057575966.88</v>
      </c>
      <c r="N13" s="240">
        <f>VLOOKUP($B13,'Product Output &amp; Intensity'!$B$1:$AT$21,COLUMN('Product Output &amp; Intensity'!O$1)-1,0)*VLOOKUP($B13,'Energy Efficiency'!$B$1:$AS$21,COLUMN('Energy Efficiency'!N$1)-1,0)</f>
        <v>798951759619080.13</v>
      </c>
      <c r="O13" s="240">
        <f>VLOOKUP($B13,'Product Output &amp; Intensity'!$B$1:$AT$21,COLUMN('Product Output &amp; Intensity'!P$1)-1,0)*VLOOKUP($B13,'Energy Efficiency'!$B$1:$AS$21,COLUMN('Energy Efficiency'!O$1)-1,0)</f>
        <v>826583369822085.13</v>
      </c>
      <c r="P13" s="240">
        <f>VLOOKUP($B13,'Product Output &amp; Intensity'!$B$1:$AT$21,COLUMN('Product Output &amp; Intensity'!Q$1)-1,0)*VLOOKUP($B13,'Energy Efficiency'!$B$1:$AS$21,COLUMN('Energy Efficiency'!P$1)-1,0)</f>
        <v>839423966752557.63</v>
      </c>
      <c r="Q13" s="240">
        <f>VLOOKUP($B13,'Product Output &amp; Intensity'!$B$1:$AT$21,COLUMN('Product Output &amp; Intensity'!R$1)-1,0)*VLOOKUP($B13,'Energy Efficiency'!$B$1:$AS$21,COLUMN('Energy Efficiency'!Q$1)-1,0)</f>
        <v>852186413982610.75</v>
      </c>
      <c r="R13" s="240">
        <f>VLOOKUP($B13,'Product Output &amp; Intensity'!$B$1:$AT$21,COLUMN('Product Output &amp; Intensity'!S$1)-1,0)*VLOOKUP($B13,'Energy Efficiency'!$B$1:$AS$21,COLUMN('Energy Efficiency'!R$1)-1,0)</f>
        <v>864870711512244.25</v>
      </c>
      <c r="S13" s="240">
        <f>VLOOKUP($B13,'Product Output &amp; Intensity'!$B$1:$AT$21,COLUMN('Product Output &amp; Intensity'!T$1)-1,0)*VLOOKUP($B13,'Energy Efficiency'!$B$1:$AS$21,COLUMN('Energy Efficiency'!S$1)-1,0)</f>
        <v>877476859341458.13</v>
      </c>
      <c r="T13" s="240">
        <f>VLOOKUP($B13,'Product Output &amp; Intensity'!$B$1:$AT$21,COLUMN('Product Output &amp; Intensity'!U$1)-1,0)*VLOOKUP($B13,'Energy Efficiency'!$B$1:$AS$21,COLUMN('Energy Efficiency'!T$1)-1,0)</f>
        <v>890004857470252.25</v>
      </c>
      <c r="U13" s="240">
        <f>VLOOKUP($B13,'Product Output &amp; Intensity'!$B$1:$AT$21,COLUMN('Product Output &amp; Intensity'!V$1)-1,0)*VLOOKUP($B13,'Energy Efficiency'!$B$1:$AS$21,COLUMN('Energy Efficiency'!U$1)-1,0)</f>
        <v>893117402235683</v>
      </c>
      <c r="V13" s="240">
        <f>VLOOKUP($B13,'Product Output &amp; Intensity'!$B$1:$AT$21,COLUMN('Product Output &amp; Intensity'!W$1)-1,0)*VLOOKUP($B13,'Energy Efficiency'!$B$1:$AS$21,COLUMN('Energy Efficiency'!V$1)-1,0)</f>
        <v>896225002529683.25</v>
      </c>
      <c r="W13" s="240">
        <f>VLOOKUP($B13,'Product Output &amp; Intensity'!$B$1:$AT$21,COLUMN('Product Output &amp; Intensity'!X$1)-1,0)*VLOOKUP($B13,'Energy Efficiency'!$B$1:$AS$21,COLUMN('Energy Efficiency'!W$1)-1,0)</f>
        <v>899327658352253.13</v>
      </c>
      <c r="X13" s="240">
        <f>VLOOKUP($B13,'Product Output &amp; Intensity'!$B$1:$AT$21,COLUMN('Product Output &amp; Intensity'!Y$1)-1,0)*VLOOKUP($B13,'Energy Efficiency'!$B$1:$AS$21,COLUMN('Energy Efficiency'!X$1)-1,0)</f>
        <v>902425369703392.5</v>
      </c>
      <c r="Y13" s="240">
        <f>VLOOKUP($B13,'Product Output &amp; Intensity'!$B$1:$AT$21,COLUMN('Product Output &amp; Intensity'!Z$1)-1,0)*VLOOKUP($B13,'Energy Efficiency'!$B$1:$AS$21,COLUMN('Energy Efficiency'!Y$1)-1,0)</f>
        <v>905518136583101.63</v>
      </c>
      <c r="Z13" s="240">
        <f>VLOOKUP($B13,'Product Output &amp; Intensity'!$B$1:$AT$21,COLUMN('Product Output &amp; Intensity'!AA$1)-1,0)*VLOOKUP($B13,'Energy Efficiency'!$B$1:$AS$21,COLUMN('Energy Efficiency'!Z$1)-1,0)</f>
        <v>903065678753628</v>
      </c>
      <c r="AA13" s="240">
        <f>VLOOKUP($B13,'Product Output &amp; Intensity'!$B$1:$AT$21,COLUMN('Product Output &amp; Intensity'!AB$1)-1,0)*VLOOKUP($B13,'Energy Efficiency'!$B$1:$AS$21,COLUMN('Energy Efficiency'!AA$1)-1,0)</f>
        <v>900615693159869.63</v>
      </c>
      <c r="AB13" s="240">
        <f>VLOOKUP($B13,'Product Output &amp; Intensity'!$B$1:$AT$21,COLUMN('Product Output &amp; Intensity'!AC$1)-1,0)*VLOOKUP($B13,'Energy Efficiency'!$B$1:$AS$21,COLUMN('Energy Efficiency'!AB$1)-1,0)</f>
        <v>898168179801826.38</v>
      </c>
      <c r="AC13" s="240">
        <f>VLOOKUP($B13,'Product Output &amp; Intensity'!$B$1:$AT$21,COLUMN('Product Output &amp; Intensity'!AD$1)-1,0)*VLOOKUP($B13,'Energy Efficiency'!$B$1:$AS$21,COLUMN('Energy Efficiency'!AC$1)-1,0)</f>
        <v>895723138679498.25</v>
      </c>
      <c r="AD13" s="240">
        <f>VLOOKUP($B13,'Product Output &amp; Intensity'!$B$1:$AT$21,COLUMN('Product Output &amp; Intensity'!AE$1)-1,0)*VLOOKUP($B13,'Energy Efficiency'!$B$1:$AS$21,COLUMN('Energy Efficiency'!AD$1)-1,0)</f>
        <v>893280569792885.5</v>
      </c>
      <c r="AE13" s="240">
        <f>VLOOKUP($B13,'Product Output &amp; Intensity'!$B$1:$AT$21,COLUMN('Product Output &amp; Intensity'!AF$1)-1,0)*VLOOKUP($B13,'Energy Efficiency'!$B$1:$AS$21,COLUMN('Energy Efficiency'!AE$1)-1,0)</f>
        <v>887159314162062.25</v>
      </c>
      <c r="AF13" s="240">
        <f>VLOOKUP($B13,'Product Output &amp; Intensity'!$B$1:$AT$21,COLUMN('Product Output &amp; Intensity'!AG$1)-1,0)*VLOOKUP($B13,'Energy Efficiency'!$B$1:$AS$21,COLUMN('Energy Efficiency'!AF$1)-1,0)</f>
        <v>881045475238384.63</v>
      </c>
      <c r="AG13" s="240">
        <f>VLOOKUP($B13,'Product Output &amp; Intensity'!$B$1:$AT$21,COLUMN('Product Output &amp; Intensity'!AH$1)-1,0)*VLOOKUP($B13,'Energy Efficiency'!$B$1:$AS$21,COLUMN('Energy Efficiency'!AG$1)-1,0)</f>
        <v>874939053021852.5</v>
      </c>
      <c r="AH13" s="240">
        <f>VLOOKUP($B13,'Product Output &amp; Intensity'!$B$1:$AT$21,COLUMN('Product Output &amp; Intensity'!AI$1)-1,0)*VLOOKUP($B13,'Energy Efficiency'!$B$1:$AS$21,COLUMN('Energy Efficiency'!AH$1)-1,0)</f>
        <v>868840047512466.13</v>
      </c>
      <c r="AI13" s="240">
        <f>VLOOKUP($B13,'Product Output &amp; Intensity'!$B$1:$AT$21,COLUMN('Product Output &amp; Intensity'!AJ$1)-1,0)*VLOOKUP($B13,'Energy Efficiency'!$B$1:$AS$21,COLUMN('Energy Efficiency'!AI$1)-1,0)</f>
        <v>862748458710225.25</v>
      </c>
      <c r="AJ13" s="240">
        <f>VLOOKUP($B13,'Product Output &amp; Intensity'!$B$1:$AT$21,COLUMN('Product Output &amp; Intensity'!AK$1)-1,0)*VLOOKUP($B13,'Energy Efficiency'!$B$1:$AS$21,COLUMN('Energy Efficiency'!AJ$1)-1,0)</f>
        <v>854829887714455.13</v>
      </c>
      <c r="AK13" s="240">
        <f>VLOOKUP($B13,'Product Output &amp; Intensity'!$B$1:$AT$21,COLUMN('Product Output &amp; Intensity'!AL$1)-1,0)*VLOOKUP($B13,'Energy Efficiency'!$B$1:$AS$21,COLUMN('Energy Efficiency'!AK$1)-1,0)</f>
        <v>846921205661545.88</v>
      </c>
      <c r="AL13" s="240">
        <f>VLOOKUP($B13,'Product Output &amp; Intensity'!$B$1:$AT$21,COLUMN('Product Output &amp; Intensity'!AM$1)-1,0)*VLOOKUP($B13,'Energy Efficiency'!$B$1:$AS$21,COLUMN('Energy Efficiency'!AL$1)-1,0)</f>
        <v>839022412551497.38</v>
      </c>
      <c r="AM13" s="240">
        <f>VLOOKUP($B13,'Product Output &amp; Intensity'!$B$1:$AT$21,COLUMN('Product Output &amp; Intensity'!AN$1)-1,0)*VLOOKUP($B13,'Energy Efficiency'!$B$1:$AS$21,COLUMN('Energy Efficiency'!AM$1)-1,0)</f>
        <v>831133508384309.63</v>
      </c>
      <c r="AN13" s="240">
        <f>VLOOKUP($B13,'Product Output &amp; Intensity'!$B$1:$AT$21,COLUMN('Product Output &amp; Intensity'!AO$1)-1,0)*VLOOKUP($B13,'Energy Efficiency'!$B$1:$AS$21,COLUMN('Energy Efficiency'!AN$1)-1,0)</f>
        <v>823254493159982.63</v>
      </c>
      <c r="AO13" s="240">
        <f>VLOOKUP($B13,'Product Output &amp; Intensity'!$B$1:$AT$21,COLUMN('Product Output &amp; Intensity'!AP$1)-1,0)*VLOOKUP($B13,'Energy Efficiency'!$B$1:$AS$21,COLUMN('Energy Efficiency'!AO$1)-1,0)</f>
        <v>811728930255742.88</v>
      </c>
      <c r="AP13" s="240">
        <f>VLOOKUP($B13,'Product Output &amp; Intensity'!$B$1:$AT$21,COLUMN('Product Output &amp; Intensity'!AQ$1)-1,0)*VLOOKUP($B13,'Energy Efficiency'!$B$1:$AS$21,COLUMN('Energy Efficiency'!AP$1)-1,0)</f>
        <v>800218200765794.25</v>
      </c>
      <c r="AQ13" s="240">
        <f>VLOOKUP($B13,'Product Output &amp; Intensity'!$B$1:$AT$21,COLUMN('Product Output &amp; Intensity'!AR$1)-1,0)*VLOOKUP($B13,'Energy Efficiency'!$B$1:$AS$21,COLUMN('Energy Efficiency'!AQ$1)-1,0)</f>
        <v>788722304690136.75</v>
      </c>
      <c r="AR13" s="240">
        <f>VLOOKUP($B13,'Product Output &amp; Intensity'!$B$1:$AT$21,COLUMN('Product Output &amp; Intensity'!AS$1)-1,0)*VLOOKUP($B13,'Energy Efficiency'!$B$1:$AS$21,COLUMN('Energy Efficiency'!AR$1)-1,0)</f>
        <v>777241242028770.5</v>
      </c>
      <c r="AS13" s="240">
        <f>VLOOKUP($B13,'Product Output &amp; Intensity'!$B$1:$AT$21,COLUMN('Product Output &amp; Intensity'!AT$1)-1,0)*VLOOKUP($B13,'Energy Efficiency'!$B$1:$AS$21,COLUMN('Energy Efficiency'!AS$1)-1,0)</f>
        <v>763179165280741.38</v>
      </c>
    </row>
    <row r="14" spans="1:45" x14ac:dyDescent="0.2">
      <c r="A14" s="179" t="s">
        <v>1</v>
      </c>
      <c r="B14" s="183" t="s">
        <v>365</v>
      </c>
      <c r="C14" s="183" t="s">
        <v>422</v>
      </c>
      <c r="D14" s="247">
        <f>VLOOKUP($B14,'Product Output &amp; Intensity'!$B$1:$AT$21,COLUMN('Product Output &amp; Intensity'!E$1)-1,0)*VLOOKUP($B14,'Energy Efficiency'!$B$1:$AS$21,COLUMN('Energy Efficiency'!D$1)-1,0)</f>
        <v>1044140403927443.9</v>
      </c>
      <c r="E14" s="240">
        <f>VLOOKUP($B14,'Product Output &amp; Intensity'!$B$1:$AT$21,COLUMN('Product Output &amp; Intensity'!F$1)-1,0)*VLOOKUP($B14,'Energy Efficiency'!$B$1:$AS$21,COLUMN('Energy Efficiency'!E$1)-1,0)</f>
        <v>1077059845800976.4</v>
      </c>
      <c r="F14" s="240">
        <f>VLOOKUP($B14,'Product Output &amp; Intensity'!$B$1:$AT$21,COLUMN('Product Output &amp; Intensity'!G$1)-1,0)*VLOOKUP($B14,'Energy Efficiency'!$B$1:$AS$21,COLUMN('Energy Efficiency'!F$1)-1,0)</f>
        <v>1403942386888785.5</v>
      </c>
      <c r="G14" s="240">
        <f>VLOOKUP($B14,'Product Output &amp; Intensity'!$B$1:$AT$21,COLUMN('Product Output &amp; Intensity'!H$1)-1,0)*VLOOKUP($B14,'Energy Efficiency'!$B$1:$AS$21,COLUMN('Energy Efficiency'!G$1)-1,0)</f>
        <v>1434434884792023.3</v>
      </c>
      <c r="H14" s="240">
        <f>VLOOKUP($B14,'Product Output &amp; Intensity'!$B$1:$AT$21,COLUMN('Product Output &amp; Intensity'!I$1)-1,0)*VLOOKUP($B14,'Energy Efficiency'!$B$1:$AS$21,COLUMN('Energy Efficiency'!H$1)-1,0)</f>
        <v>1676274203397467.5</v>
      </c>
      <c r="I14" s="240">
        <f>VLOOKUP($B14,'Product Output &amp; Intensity'!$B$1:$AT$21,COLUMN('Product Output &amp; Intensity'!J$1)-1,0)*VLOOKUP($B14,'Energy Efficiency'!$B$1:$AS$21,COLUMN('Energy Efficiency'!I$1)-1,0)</f>
        <v>1916315409095949.5</v>
      </c>
      <c r="J14" s="240">
        <f>VLOOKUP($B14,'Product Output &amp; Intensity'!$B$1:$AT$21,COLUMN('Product Output &amp; Intensity'!K$1)-1,0)*VLOOKUP($B14,'Energy Efficiency'!$B$1:$AS$21,COLUMN('Energy Efficiency'!J$1)-1,0)</f>
        <v>2154558501887469.5</v>
      </c>
      <c r="K14" s="240">
        <f>VLOOKUP($B14,'Product Output &amp; Intensity'!$B$1:$AT$21,COLUMN('Product Output &amp; Intensity'!L$1)-1,0)*VLOOKUP($B14,'Energy Efficiency'!$B$1:$AS$21,COLUMN('Energy Efficiency'!K$1)-1,0)</f>
        <v>2245735500308252.8</v>
      </c>
      <c r="L14" s="240">
        <f>VLOOKUP($B14,'Product Output &amp; Intensity'!$B$1:$AT$21,COLUMN('Product Output &amp; Intensity'!M$1)-1,0)*VLOOKUP($B14,'Energy Efficiency'!$B$1:$AS$21,COLUMN('Energy Efficiency'!L$1)-1,0)</f>
        <v>2336324891864885</v>
      </c>
      <c r="M14" s="240">
        <f>VLOOKUP($B14,'Product Output &amp; Intensity'!$B$1:$AT$21,COLUMN('Product Output &amp; Intensity'!N$1)-1,0)*VLOOKUP($B14,'Energy Efficiency'!$B$1:$AS$21,COLUMN('Energy Efficiency'!M$1)-1,0)</f>
        <v>2426326676557366.5</v>
      </c>
      <c r="N14" s="240">
        <f>VLOOKUP($B14,'Product Output &amp; Intensity'!$B$1:$AT$21,COLUMN('Product Output &amp; Intensity'!O$1)-1,0)*VLOOKUP($B14,'Energy Efficiency'!$B$1:$AS$21,COLUMN('Energy Efficiency'!N$1)-1,0)</f>
        <v>2515740854385696.5</v>
      </c>
      <c r="O14" s="240">
        <f>VLOOKUP($B14,'Product Output &amp; Intensity'!$B$1:$AT$21,COLUMN('Product Output &amp; Intensity'!P$1)-1,0)*VLOOKUP($B14,'Energy Efficiency'!$B$1:$AS$21,COLUMN('Energy Efficiency'!O$1)-1,0)</f>
        <v>2604567425349875</v>
      </c>
      <c r="P14" s="240">
        <f>VLOOKUP($B14,'Product Output &amp; Intensity'!$B$1:$AT$21,COLUMN('Product Output &amp; Intensity'!Q$1)-1,0)*VLOOKUP($B14,'Energy Efficiency'!$B$1:$AS$21,COLUMN('Energy Efficiency'!P$1)-1,0)</f>
        <v>2655524340044942.5</v>
      </c>
      <c r="Q14" s="240">
        <f>VLOOKUP($B14,'Product Output &amp; Intensity'!$B$1:$AT$21,COLUMN('Product Output &amp; Intensity'!R$1)-1,0)*VLOOKUP($B14,'Energy Efficiency'!$B$1:$AS$21,COLUMN('Energy Efficiency'!Q$1)-1,0)</f>
        <v>2706180282504191.5</v>
      </c>
      <c r="R14" s="240">
        <f>VLOOKUP($B14,'Product Output &amp; Intensity'!$B$1:$AT$21,COLUMN('Product Output &amp; Intensity'!S$1)-1,0)*VLOOKUP($B14,'Energy Efficiency'!$B$1:$AS$21,COLUMN('Energy Efficiency'!R$1)-1,0)</f>
        <v>2756535252727622.5</v>
      </c>
      <c r="S14" s="240">
        <f>VLOOKUP($B14,'Product Output &amp; Intensity'!$B$1:$AT$21,COLUMN('Product Output &amp; Intensity'!T$1)-1,0)*VLOOKUP($B14,'Energy Efficiency'!$B$1:$AS$21,COLUMN('Energy Efficiency'!S$1)-1,0)</f>
        <v>2806589250715235</v>
      </c>
      <c r="T14" s="240">
        <f>VLOOKUP($B14,'Product Output &amp; Intensity'!$B$1:$AT$21,COLUMN('Product Output &amp; Intensity'!U$1)-1,0)*VLOOKUP($B14,'Energy Efficiency'!$B$1:$AS$21,COLUMN('Energy Efficiency'!T$1)-1,0)</f>
        <v>2856342276467029.5</v>
      </c>
      <c r="U14" s="240">
        <f>VLOOKUP($B14,'Product Output &amp; Intensity'!$B$1:$AT$21,COLUMN('Product Output &amp; Intensity'!V$1)-1,0)*VLOOKUP($B14,'Energy Efficiency'!$B$1:$AS$21,COLUMN('Energy Efficiency'!U$1)-1,0)</f>
        <v>2882982428765545.5</v>
      </c>
      <c r="V14" s="240">
        <f>VLOOKUP($B14,'Product Output &amp; Intensity'!$B$1:$AT$21,COLUMN('Product Output &amp; Intensity'!W$1)-1,0)*VLOOKUP($B14,'Energy Efficiency'!$B$1:$AS$21,COLUMN('Energy Efficiency'!V$1)-1,0)</f>
        <v>2909584496500375</v>
      </c>
      <c r="W14" s="240">
        <f>VLOOKUP($B14,'Product Output &amp; Intensity'!$B$1:$AT$21,COLUMN('Product Output &amp; Intensity'!X$1)-1,0)*VLOOKUP($B14,'Energy Efficiency'!$B$1:$AS$21,COLUMN('Energy Efficiency'!W$1)-1,0)</f>
        <v>2936148479671518.5</v>
      </c>
      <c r="X14" s="240">
        <f>VLOOKUP($B14,'Product Output &amp; Intensity'!$B$1:$AT$21,COLUMN('Product Output &amp; Intensity'!Y$1)-1,0)*VLOOKUP($B14,'Energy Efficiency'!$B$1:$AS$21,COLUMN('Energy Efficiency'!X$1)-1,0)</f>
        <v>2962674378278976</v>
      </c>
      <c r="Y14" s="240">
        <f>VLOOKUP($B14,'Product Output &amp; Intensity'!$B$1:$AT$21,COLUMN('Product Output &amp; Intensity'!Z$1)-1,0)*VLOOKUP($B14,'Energy Efficiency'!$B$1:$AS$21,COLUMN('Energy Efficiency'!Y$1)-1,0)</f>
        <v>2989162192322747</v>
      </c>
      <c r="Z14" s="240">
        <f>VLOOKUP($B14,'Product Output &amp; Intensity'!$B$1:$AT$21,COLUMN('Product Output &amp; Intensity'!AA$1)-1,0)*VLOOKUP($B14,'Energy Efficiency'!$B$1:$AS$21,COLUMN('Energy Efficiency'!Z$1)-1,0)</f>
        <v>2996645809087090.5</v>
      </c>
      <c r="AA14" s="240">
        <f>VLOOKUP($B14,'Product Output &amp; Intensity'!$B$1:$AT$21,COLUMN('Product Output &amp; Intensity'!AB$1)-1,0)*VLOOKUP($B14,'Energy Efficiency'!$B$1:$AS$21,COLUMN('Energy Efficiency'!AA$1)-1,0)</f>
        <v>3004116730996872</v>
      </c>
      <c r="AB14" s="240">
        <f>VLOOKUP($B14,'Product Output &amp; Intensity'!$B$1:$AT$21,COLUMN('Product Output &amp; Intensity'!AC$1)-1,0)*VLOOKUP($B14,'Energy Efficiency'!$B$1:$AS$21,COLUMN('Energy Efficiency'!AB$1)-1,0)</f>
        <v>3011574958052091.5</v>
      </c>
      <c r="AC14" s="240">
        <f>VLOOKUP($B14,'Product Output &amp; Intensity'!$B$1:$AT$21,COLUMN('Product Output &amp; Intensity'!AD$1)-1,0)*VLOOKUP($B14,'Energy Efficiency'!$B$1:$AS$21,COLUMN('Energy Efficiency'!AC$1)-1,0)</f>
        <v>3019020490252749</v>
      </c>
      <c r="AD14" s="240">
        <f>VLOOKUP($B14,'Product Output &amp; Intensity'!$B$1:$AT$21,COLUMN('Product Output &amp; Intensity'!AE$1)-1,0)*VLOOKUP($B14,'Energy Efficiency'!$B$1:$AS$21,COLUMN('Energy Efficiency'!AD$1)-1,0)</f>
        <v>3026453327598844.5</v>
      </c>
      <c r="AE14" s="240">
        <f>VLOOKUP($B14,'Product Output &amp; Intensity'!$B$1:$AT$21,COLUMN('Product Output &amp; Intensity'!AF$1)-1,0)*VLOOKUP($B14,'Energy Efficiency'!$B$1:$AS$21,COLUMN('Energy Efficiency'!AE$1)-1,0)</f>
        <v>3005519512425982</v>
      </c>
      <c r="AF14" s="240">
        <f>VLOOKUP($B14,'Product Output &amp; Intensity'!$B$1:$AT$21,COLUMN('Product Output &amp; Intensity'!AG$1)-1,0)*VLOOKUP($B14,'Energy Efficiency'!$B$1:$AS$21,COLUMN('Energy Efficiency'!AF$1)-1,0)</f>
        <v>2984611086962243</v>
      </c>
      <c r="AG14" s="240">
        <f>VLOOKUP($B14,'Product Output &amp; Intensity'!$B$1:$AT$21,COLUMN('Product Output &amp; Intensity'!AH$1)-1,0)*VLOOKUP($B14,'Energy Efficiency'!$B$1:$AS$21,COLUMN('Energy Efficiency'!AG$1)-1,0)</f>
        <v>2963728051207629</v>
      </c>
      <c r="AH14" s="240">
        <f>VLOOKUP($B14,'Product Output &amp; Intensity'!$B$1:$AT$21,COLUMN('Product Output &amp; Intensity'!AI$1)-1,0)*VLOOKUP($B14,'Energy Efficiency'!$B$1:$AS$21,COLUMN('Energy Efficiency'!AH$1)-1,0)</f>
        <v>2942870405162138.5</v>
      </c>
      <c r="AI14" s="240">
        <f>VLOOKUP($B14,'Product Output &amp; Intensity'!$B$1:$AT$21,COLUMN('Product Output &amp; Intensity'!AJ$1)-1,0)*VLOOKUP($B14,'Energy Efficiency'!$B$1:$AS$21,COLUMN('Energy Efficiency'!AI$1)-1,0)</f>
        <v>2922038148825772.5</v>
      </c>
      <c r="AJ14" s="240">
        <f>VLOOKUP($B14,'Product Output &amp; Intensity'!$B$1:$AT$21,COLUMN('Product Output &amp; Intensity'!AK$1)-1,0)*VLOOKUP($B14,'Energy Efficiency'!$B$1:$AS$21,COLUMN('Energy Efficiency'!AJ$1)-1,0)</f>
        <v>2891811700113470</v>
      </c>
      <c r="AK14" s="240">
        <f>VLOOKUP($B14,'Product Output &amp; Intensity'!$B$1:$AT$21,COLUMN('Product Output &amp; Intensity'!AL$1)-1,0)*VLOOKUP($B14,'Energy Efficiency'!$B$1:$AS$21,COLUMN('Energy Efficiency'!AK$1)-1,0)</f>
        <v>2861623335964854.5</v>
      </c>
      <c r="AL14" s="240">
        <f>VLOOKUP($B14,'Product Output &amp; Intensity'!$B$1:$AT$21,COLUMN('Product Output &amp; Intensity'!AM$1)-1,0)*VLOOKUP($B14,'Energy Efficiency'!$B$1:$AS$21,COLUMN('Energy Efficiency'!AL$1)-1,0)</f>
        <v>2831473056379924.5</v>
      </c>
      <c r="AM14" s="240">
        <f>VLOOKUP($B14,'Product Output &amp; Intensity'!$B$1:$AT$21,COLUMN('Product Output &amp; Intensity'!AN$1)-1,0)*VLOOKUP($B14,'Energy Efficiency'!$B$1:$AS$21,COLUMN('Energy Efficiency'!AM$1)-1,0)</f>
        <v>2801360861358681</v>
      </c>
      <c r="AN14" s="240">
        <f>VLOOKUP($B14,'Product Output &amp; Intensity'!$B$1:$AT$21,COLUMN('Product Output &amp; Intensity'!AO$1)-1,0)*VLOOKUP($B14,'Energy Efficiency'!$B$1:$AS$21,COLUMN('Energy Efficiency'!AN$1)-1,0)</f>
        <v>2771286750901124</v>
      </c>
      <c r="AO14" s="240">
        <f>VLOOKUP($B14,'Product Output &amp; Intensity'!$B$1:$AT$21,COLUMN('Product Output &amp; Intensity'!AP$1)-1,0)*VLOOKUP($B14,'Energy Efficiency'!$B$1:$AS$21,COLUMN('Energy Efficiency'!AO$1)-1,0)</f>
        <v>2745944647481580.5</v>
      </c>
      <c r="AP14" s="240">
        <f>VLOOKUP($B14,'Product Output &amp; Intensity'!$B$1:$AT$21,COLUMN('Product Output &amp; Intensity'!AQ$1)-1,0)*VLOOKUP($B14,'Energy Efficiency'!$B$1:$AS$21,COLUMN('Energy Efficiency'!AP$1)-1,0)</f>
        <v>2720634281198442</v>
      </c>
      <c r="AQ14" s="240">
        <f>VLOOKUP($B14,'Product Output &amp; Intensity'!$B$1:$AT$21,COLUMN('Product Output &amp; Intensity'!AR$1)-1,0)*VLOOKUP($B14,'Energy Efficiency'!$B$1:$AS$21,COLUMN('Energy Efficiency'!AQ$1)-1,0)</f>
        <v>2695355652051709</v>
      </c>
      <c r="AR14" s="240">
        <f>VLOOKUP($B14,'Product Output &amp; Intensity'!$B$1:$AT$21,COLUMN('Product Output &amp; Intensity'!AS$1)-1,0)*VLOOKUP($B14,'Energy Efficiency'!$B$1:$AS$21,COLUMN('Energy Efficiency'!AR$1)-1,0)</f>
        <v>2670108760041381</v>
      </c>
      <c r="AS14" s="240">
        <f>VLOOKUP($B14,'Product Output &amp; Intensity'!$B$1:$AT$21,COLUMN('Product Output &amp; Intensity'!AT$1)-1,0)*VLOOKUP($B14,'Energy Efficiency'!$B$1:$AS$21,COLUMN('Energy Efficiency'!AS$1)-1,0)</f>
        <v>2635927864132990.5</v>
      </c>
    </row>
    <row r="15" spans="1:45" x14ac:dyDescent="0.2">
      <c r="A15" s="179" t="s">
        <v>1</v>
      </c>
      <c r="B15" s="183" t="s">
        <v>366</v>
      </c>
      <c r="C15" s="183" t="s">
        <v>422</v>
      </c>
      <c r="D15" s="247">
        <f>VLOOKUP($B15,'Product Output &amp; Intensity'!$B$1:$AT$21,COLUMN('Product Output &amp; Intensity'!E$1)-1,0)*VLOOKUP($B15,'Energy Efficiency'!$B$1:$AS$21,COLUMN('Energy Efficiency'!D$1)-1,0)</f>
        <v>4092767233035056.5</v>
      </c>
      <c r="E15" s="240">
        <f>VLOOKUP($B15,'Product Output &amp; Intensity'!$B$1:$AT$21,COLUMN('Product Output &amp; Intensity'!F$1)-1,0)*VLOOKUP($B15,'Energy Efficiency'!$B$1:$AS$21,COLUMN('Energy Efficiency'!E$1)-1,0)</f>
        <v>4335056032008761</v>
      </c>
      <c r="F15" s="240">
        <f>VLOOKUP($B15,'Product Output &amp; Intensity'!$B$1:$AT$21,COLUMN('Product Output &amp; Intensity'!G$1)-1,0)*VLOOKUP($B15,'Energy Efficiency'!$B$1:$AS$21,COLUMN('Energy Efficiency'!F$1)-1,0)</f>
        <v>4378678684946460.5</v>
      </c>
      <c r="G15" s="240">
        <f>VLOOKUP($B15,'Product Output &amp; Intensity'!$B$1:$AT$21,COLUMN('Product Output &amp; Intensity'!H$1)-1,0)*VLOOKUP($B15,'Energy Efficiency'!$B$1:$AS$21,COLUMN('Energy Efficiency'!G$1)-1,0)</f>
        <v>4471713926537709</v>
      </c>
      <c r="H15" s="240">
        <f>VLOOKUP($B15,'Product Output &amp; Intensity'!$B$1:$AT$21,COLUMN('Product Output &amp; Intensity'!I$1)-1,0)*VLOOKUP($B15,'Energy Efficiency'!$B$1:$AS$21,COLUMN('Energy Efficiency'!H$1)-1,0)</f>
        <v>4726820875729697</v>
      </c>
      <c r="I15" s="240">
        <f>VLOOKUP($B15,'Product Output &amp; Intensity'!$B$1:$AT$21,COLUMN('Product Output &amp; Intensity'!J$1)-1,0)*VLOOKUP($B15,'Energy Efficiency'!$B$1:$AS$21,COLUMN('Energy Efficiency'!I$1)-1,0)</f>
        <v>4979716180761891</v>
      </c>
      <c r="J15" s="240">
        <f>VLOOKUP($B15,'Product Output &amp; Intensity'!$B$1:$AT$21,COLUMN('Product Output &amp; Intensity'!K$1)-1,0)*VLOOKUP($B15,'Energy Efficiency'!$B$1:$AS$21,COLUMN('Energy Efficiency'!J$1)-1,0)</f>
        <v>5230399841634293</v>
      </c>
      <c r="K15" s="240">
        <f>VLOOKUP($B15,'Product Output &amp; Intensity'!$B$1:$AT$21,COLUMN('Product Output &amp; Intensity'!L$1)-1,0)*VLOOKUP($B15,'Energy Efficiency'!$B$1:$AS$21,COLUMN('Energy Efficiency'!K$1)-1,0)</f>
        <v>5360472413695964</v>
      </c>
      <c r="L15" s="240">
        <f>VLOOKUP($B15,'Product Output &amp; Intensity'!$B$1:$AT$21,COLUMN('Product Output &amp; Intensity'!M$1)-1,0)*VLOOKUP($B15,'Energy Efficiency'!$B$1:$AS$21,COLUMN('Energy Efficiency'!L$1)-1,0)</f>
        <v>5489469017790213</v>
      </c>
      <c r="M15" s="240">
        <f>VLOOKUP($B15,'Product Output &amp; Intensity'!$B$1:$AT$21,COLUMN('Product Output &amp; Intensity'!N$1)-1,0)*VLOOKUP($B15,'Energy Efficiency'!$B$1:$AS$21,COLUMN('Energy Efficiency'!M$1)-1,0)</f>
        <v>5617389653917040</v>
      </c>
      <c r="N15" s="240">
        <f>VLOOKUP($B15,'Product Output &amp; Intensity'!$B$1:$AT$21,COLUMN('Product Output &amp; Intensity'!O$1)-1,0)*VLOOKUP($B15,'Energy Efficiency'!$B$1:$AS$21,COLUMN('Energy Efficiency'!N$1)-1,0)</f>
        <v>5744234322076445</v>
      </c>
      <c r="O15" s="240">
        <f>VLOOKUP($B15,'Product Output &amp; Intensity'!$B$1:$AT$21,COLUMN('Product Output &amp; Intensity'!P$1)-1,0)*VLOOKUP($B15,'Energy Efficiency'!$B$1:$AS$21,COLUMN('Energy Efficiency'!O$1)-1,0)</f>
        <v>5870003022268429</v>
      </c>
      <c r="P15" s="240">
        <f>VLOOKUP($B15,'Product Output &amp; Intensity'!$B$1:$AT$21,COLUMN('Product Output &amp; Intensity'!Q$1)-1,0)*VLOOKUP($B15,'Energy Efficiency'!$B$1:$AS$21,COLUMN('Energy Efficiency'!P$1)-1,0)</f>
        <v>5933676249496091</v>
      </c>
      <c r="Q15" s="240">
        <f>VLOOKUP($B15,'Product Output &amp; Intensity'!$B$1:$AT$21,COLUMN('Product Output &amp; Intensity'!R$1)-1,0)*VLOOKUP($B15,'Energy Efficiency'!$B$1:$AS$21,COLUMN('Energy Efficiency'!Q$1)-1,0)</f>
        <v>5996860309805231</v>
      </c>
      <c r="R15" s="240">
        <f>VLOOKUP($B15,'Product Output &amp; Intensity'!$B$1:$AT$21,COLUMN('Product Output &amp; Intensity'!S$1)-1,0)*VLOOKUP($B15,'Energy Efficiency'!$B$1:$AS$21,COLUMN('Energy Efficiency'!R$1)-1,0)</f>
        <v>6059555203195848</v>
      </c>
      <c r="S15" s="240">
        <f>VLOOKUP($B15,'Product Output &amp; Intensity'!$B$1:$AT$21,COLUMN('Product Output &amp; Intensity'!T$1)-1,0)*VLOOKUP($B15,'Energy Efficiency'!$B$1:$AS$21,COLUMN('Energy Efficiency'!S$1)-1,0)</f>
        <v>6121760929667943</v>
      </c>
      <c r="T15" s="240">
        <f>VLOOKUP($B15,'Product Output &amp; Intensity'!$B$1:$AT$21,COLUMN('Product Output &amp; Intensity'!U$1)-1,0)*VLOOKUP($B15,'Energy Efficiency'!$B$1:$AS$21,COLUMN('Energy Efficiency'!T$1)-1,0)</f>
        <v>6183477489221514</v>
      </c>
      <c r="U15" s="240">
        <f>VLOOKUP($B15,'Product Output &amp; Intensity'!$B$1:$AT$21,COLUMN('Product Output &amp; Intensity'!V$1)-1,0)*VLOOKUP($B15,'Energy Efficiency'!$B$1:$AS$21,COLUMN('Energy Efficiency'!U$1)-1,0)</f>
        <v>6225428770265272</v>
      </c>
      <c r="V15" s="240">
        <f>VLOOKUP($B15,'Product Output &amp; Intensity'!$B$1:$AT$21,COLUMN('Product Output &amp; Intensity'!W$1)-1,0)*VLOOKUP($B15,'Energy Efficiency'!$B$1:$AS$21,COLUMN('Energy Efficiency'!V$1)-1,0)</f>
        <v>6267283685426080</v>
      </c>
      <c r="W15" s="240">
        <f>VLOOKUP($B15,'Product Output &amp; Intensity'!$B$1:$AT$21,COLUMN('Product Output &amp; Intensity'!X$1)-1,0)*VLOOKUP($B15,'Energy Efficiency'!$B$1:$AS$21,COLUMN('Energy Efficiency'!W$1)-1,0)</f>
        <v>6309042234703940</v>
      </c>
      <c r="X15" s="240">
        <f>VLOOKUP($B15,'Product Output &amp; Intensity'!$B$1:$AT$21,COLUMN('Product Output &amp; Intensity'!Y$1)-1,0)*VLOOKUP($B15,'Energy Efficiency'!$B$1:$AS$21,COLUMN('Energy Efficiency'!X$1)-1,0)</f>
        <v>6350704418098851</v>
      </c>
      <c r="Y15" s="240">
        <f>VLOOKUP($B15,'Product Output &amp; Intensity'!$B$1:$AT$21,COLUMN('Product Output &amp; Intensity'!Z$1)-1,0)*VLOOKUP($B15,'Energy Efficiency'!$B$1:$AS$21,COLUMN('Energy Efficiency'!Y$1)-1,0)</f>
        <v>6392270235610812</v>
      </c>
      <c r="Z15" s="240">
        <f>VLOOKUP($B15,'Product Output &amp; Intensity'!$B$1:$AT$21,COLUMN('Product Output &amp; Intensity'!AA$1)-1,0)*VLOOKUP($B15,'Energy Efficiency'!$B$1:$AS$21,COLUMN('Energy Efficiency'!Z$1)-1,0)</f>
        <v>6417775072631290</v>
      </c>
      <c r="AA15" s="240">
        <f>VLOOKUP($B15,'Product Output &amp; Intensity'!$B$1:$AT$21,COLUMN('Product Output &amp; Intensity'!AB$1)-1,0)*VLOOKUP($B15,'Energy Efficiency'!$B$1:$AS$21,COLUMN('Energy Efficiency'!AA$1)-1,0)</f>
        <v>6443215665729801</v>
      </c>
      <c r="AB15" s="240">
        <f>VLOOKUP($B15,'Product Output &amp; Intensity'!$B$1:$AT$21,COLUMN('Product Output &amp; Intensity'!AC$1)-1,0)*VLOOKUP($B15,'Energy Efficiency'!$B$1:$AS$21,COLUMN('Energy Efficiency'!AB$1)-1,0)</f>
        <v>6468592014906347</v>
      </c>
      <c r="AC15" s="240">
        <f>VLOOKUP($B15,'Product Output &amp; Intensity'!$B$1:$AT$21,COLUMN('Product Output &amp; Intensity'!AD$1)-1,0)*VLOOKUP($B15,'Energy Efficiency'!$B$1:$AS$21,COLUMN('Energy Efficiency'!AC$1)-1,0)</f>
        <v>6493904120160926</v>
      </c>
      <c r="AD15" s="240">
        <f>VLOOKUP($B15,'Product Output &amp; Intensity'!$B$1:$AT$21,COLUMN('Product Output &amp; Intensity'!AE$1)-1,0)*VLOOKUP($B15,'Energy Efficiency'!$B$1:$AS$21,COLUMN('Energy Efficiency'!AD$1)-1,0)</f>
        <v>6519151981493540</v>
      </c>
      <c r="AE15" s="240">
        <f>VLOOKUP($B15,'Product Output &amp; Intensity'!$B$1:$AT$21,COLUMN('Product Output &amp; Intensity'!AF$1)-1,0)*VLOOKUP($B15,'Energy Efficiency'!$B$1:$AS$21,COLUMN('Energy Efficiency'!AE$1)-1,0)</f>
        <v>6544335598904188</v>
      </c>
      <c r="AF15" s="240">
        <f>VLOOKUP($B15,'Product Output &amp; Intensity'!$B$1:$AT$21,COLUMN('Product Output &amp; Intensity'!AG$1)-1,0)*VLOOKUP($B15,'Energy Efficiency'!$B$1:$AS$21,COLUMN('Energy Efficiency'!AF$1)-1,0)</f>
        <v>6569454972392869</v>
      </c>
      <c r="AG15" s="240">
        <f>VLOOKUP($B15,'Product Output &amp; Intensity'!$B$1:$AT$21,COLUMN('Product Output &amp; Intensity'!AH$1)-1,0)*VLOOKUP($B15,'Energy Efficiency'!$B$1:$AS$21,COLUMN('Energy Efficiency'!AG$1)-1,0)</f>
        <v>6594510101959585</v>
      </c>
      <c r="AH15" s="240">
        <f>VLOOKUP($B15,'Product Output &amp; Intensity'!$B$1:$AT$21,COLUMN('Product Output &amp; Intensity'!AI$1)-1,0)*VLOOKUP($B15,'Energy Efficiency'!$B$1:$AS$21,COLUMN('Energy Efficiency'!AH$1)-1,0)</f>
        <v>6619500987604335</v>
      </c>
      <c r="AI15" s="240">
        <f>VLOOKUP($B15,'Product Output &amp; Intensity'!$B$1:$AT$21,COLUMN('Product Output &amp; Intensity'!AJ$1)-1,0)*VLOOKUP($B15,'Energy Efficiency'!$B$1:$AS$21,COLUMN('Energy Efficiency'!AI$1)-1,0)</f>
        <v>6644427629327119</v>
      </c>
      <c r="AJ15" s="240">
        <f>VLOOKUP($B15,'Product Output &amp; Intensity'!$B$1:$AT$21,COLUMN('Product Output &amp; Intensity'!AK$1)-1,0)*VLOOKUP($B15,'Energy Efficiency'!$B$1:$AS$21,COLUMN('Energy Efficiency'!AJ$1)-1,0)</f>
        <v>6653486022324316</v>
      </c>
      <c r="AK15" s="240">
        <f>VLOOKUP($B15,'Product Output &amp; Intensity'!$B$1:$AT$21,COLUMN('Product Output &amp; Intensity'!AL$1)-1,0)*VLOOKUP($B15,'Energy Efficiency'!$B$1:$AS$21,COLUMN('Energy Efficiency'!AK$1)-1,0)</f>
        <v>6662512293360530</v>
      </c>
      <c r="AL15" s="240">
        <f>VLOOKUP($B15,'Product Output &amp; Intensity'!$B$1:$AT$21,COLUMN('Product Output &amp; Intensity'!AM$1)-1,0)*VLOOKUP($B15,'Energy Efficiency'!$B$1:$AS$21,COLUMN('Energy Efficiency'!AL$1)-1,0)</f>
        <v>6671506442435762</v>
      </c>
      <c r="AM15" s="240">
        <f>VLOOKUP($B15,'Product Output &amp; Intensity'!$B$1:$AT$21,COLUMN('Product Output &amp; Intensity'!AN$1)-1,0)*VLOOKUP($B15,'Energy Efficiency'!$B$1:$AS$21,COLUMN('Energy Efficiency'!AM$1)-1,0)</f>
        <v>6680468469550010</v>
      </c>
      <c r="AN15" s="240">
        <f>VLOOKUP($B15,'Product Output &amp; Intensity'!$B$1:$AT$21,COLUMN('Product Output &amp; Intensity'!AO$1)-1,0)*VLOOKUP($B15,'Energy Efficiency'!$B$1:$AS$21,COLUMN('Energy Efficiency'!AN$1)-1,0)</f>
        <v>6689398374703275</v>
      </c>
      <c r="AO15" s="240">
        <f>VLOOKUP($B15,'Product Output &amp; Intensity'!$B$1:$AT$21,COLUMN('Product Output &amp; Intensity'!AP$1)-1,0)*VLOOKUP($B15,'Energy Efficiency'!$B$1:$AS$21,COLUMN('Energy Efficiency'!AO$1)-1,0)</f>
        <v>6698296157895558</v>
      </c>
      <c r="AP15" s="240">
        <f>VLOOKUP($B15,'Product Output &amp; Intensity'!$B$1:$AT$21,COLUMN('Product Output &amp; Intensity'!AQ$1)-1,0)*VLOOKUP($B15,'Energy Efficiency'!$B$1:$AS$21,COLUMN('Energy Efficiency'!AP$1)-1,0)</f>
        <v>6707161819126857</v>
      </c>
      <c r="AQ15" s="240">
        <f>VLOOKUP($B15,'Product Output &amp; Intensity'!$B$1:$AT$21,COLUMN('Product Output &amp; Intensity'!AR$1)-1,0)*VLOOKUP($B15,'Energy Efficiency'!$B$1:$AS$21,COLUMN('Energy Efficiency'!AQ$1)-1,0)</f>
        <v>6715995358397174</v>
      </c>
      <c r="AR15" s="240">
        <f>VLOOKUP($B15,'Product Output &amp; Intensity'!$B$1:$AT$21,COLUMN('Product Output &amp; Intensity'!AS$1)-1,0)*VLOOKUP($B15,'Energy Efficiency'!$B$1:$AS$21,COLUMN('Energy Efficiency'!AR$1)-1,0)</f>
        <v>6724796775706507</v>
      </c>
      <c r="AS15" s="240">
        <f>VLOOKUP($B15,'Product Output &amp; Intensity'!$B$1:$AT$21,COLUMN('Product Output &amp; Intensity'!AT$1)-1,0)*VLOOKUP($B15,'Energy Efficiency'!$B$1:$AS$21,COLUMN('Energy Efficiency'!AS$1)-1,0)</f>
        <v>6699034962998165</v>
      </c>
    </row>
    <row r="16" spans="1:45" x14ac:dyDescent="0.2">
      <c r="A16" s="179" t="s">
        <v>25</v>
      </c>
      <c r="B16" s="183" t="s">
        <v>367</v>
      </c>
      <c r="C16" s="183" t="s">
        <v>422</v>
      </c>
      <c r="D16" s="247">
        <f>VLOOKUP($B16,'Product Output &amp; Intensity'!$B$1:$AT$21,COLUMN('Product Output &amp; Intensity'!E$1)-1,0)*VLOOKUP($B16,'Energy Efficiency'!$B$1:$AS$21,COLUMN('Energy Efficiency'!D$1)-1,0)</f>
        <v>5798936789208318</v>
      </c>
      <c r="E16" s="240">
        <f>VLOOKUP($B16,'Product Output &amp; Intensity'!$B$1:$AT$21,COLUMN('Product Output &amp; Intensity'!F$1)-1,0)*VLOOKUP($B16,'Energy Efficiency'!$B$1:$AS$21,COLUMN('Energy Efficiency'!E$1)-1,0)</f>
        <v>6132955817109447</v>
      </c>
      <c r="F16" s="240">
        <f>VLOOKUP($B16,'Product Output &amp; Intensity'!$B$1:$AT$21,COLUMN('Product Output &amp; Intensity'!G$1)-1,0)*VLOOKUP($B16,'Energy Efficiency'!$B$1:$AS$21,COLUMN('Energy Efficiency'!F$1)-1,0)</f>
        <v>6069966569345552</v>
      </c>
      <c r="G16" s="240">
        <f>VLOOKUP($B16,'Product Output &amp; Intensity'!$B$1:$AT$21,COLUMN('Product Output &amp; Intensity'!H$1)-1,0)*VLOOKUP($B16,'Energy Efficiency'!$B$1:$AS$21,COLUMN('Energy Efficiency'!G$1)-1,0)</f>
        <v>5420442019090593</v>
      </c>
      <c r="H16" s="240">
        <f>VLOOKUP($B16,'Product Output &amp; Intensity'!$B$1:$AT$21,COLUMN('Product Output &amp; Intensity'!I$1)-1,0)*VLOOKUP($B16,'Energy Efficiency'!$B$1:$AS$21,COLUMN('Energy Efficiency'!H$1)-1,0)</f>
        <v>5633118199511120</v>
      </c>
      <c r="I16" s="240">
        <f>VLOOKUP($B16,'Product Output &amp; Intensity'!$B$1:$AT$21,COLUMN('Product Output &amp; Intensity'!J$1)-1,0)*VLOOKUP($B16,'Energy Efficiency'!$B$1:$AS$21,COLUMN('Energy Efficiency'!I$1)-1,0)</f>
        <v>5844407685703340</v>
      </c>
      <c r="J16" s="240">
        <f>VLOOKUP($B16,'Product Output &amp; Intensity'!$B$1:$AT$21,COLUMN('Product Output &amp; Intensity'!K$1)-1,0)*VLOOKUP($B16,'Energy Efficiency'!$B$1:$AS$21,COLUMN('Energy Efficiency'!J$1)-1,0)</f>
        <v>6054310477667252</v>
      </c>
      <c r="K16" s="240">
        <f>VLOOKUP($B16,'Product Output &amp; Intensity'!$B$1:$AT$21,COLUMN('Product Output &amp; Intensity'!L$1)-1,0)*VLOOKUP($B16,'Energy Efficiency'!$B$1:$AS$21,COLUMN('Energy Efficiency'!K$1)-1,0)</f>
        <v>6112825388433906</v>
      </c>
      <c r="L16" s="240">
        <f>VLOOKUP($B16,'Product Output &amp; Intensity'!$B$1:$AT$21,COLUMN('Product Output &amp; Intensity'!M$1)-1,0)*VLOOKUP($B16,'Energy Efficiency'!$B$1:$AS$21,COLUMN('Energy Efficiency'!L$1)-1,0)</f>
        <v>6170916497467123</v>
      </c>
      <c r="M16" s="240">
        <f>VLOOKUP($B16,'Product Output &amp; Intensity'!$B$1:$AT$21,COLUMN('Product Output &amp; Intensity'!N$1)-1,0)*VLOOKUP($B16,'Energy Efficiency'!$B$1:$AS$21,COLUMN('Energy Efficiency'!M$1)-1,0)</f>
        <v>6228583804766903</v>
      </c>
      <c r="N16" s="240">
        <f>VLOOKUP($B16,'Product Output &amp; Intensity'!$B$1:$AT$21,COLUMN('Product Output &amp; Intensity'!O$1)-1,0)*VLOOKUP($B16,'Energy Efficiency'!$B$1:$AS$21,COLUMN('Energy Efficiency'!N$1)-1,0)</f>
        <v>6285827310333247</v>
      </c>
      <c r="O16" s="240">
        <f>VLOOKUP($B16,'Product Output &amp; Intensity'!$B$1:$AT$21,COLUMN('Product Output &amp; Intensity'!P$1)-1,0)*VLOOKUP($B16,'Energy Efficiency'!$B$1:$AS$21,COLUMN('Energy Efficiency'!O$1)-1,0)</f>
        <v>6342647014166155</v>
      </c>
      <c r="P16" s="240">
        <f>VLOOKUP($B16,'Product Output &amp; Intensity'!$B$1:$AT$21,COLUMN('Product Output &amp; Intensity'!Q$1)-1,0)*VLOOKUP($B16,'Energy Efficiency'!$B$1:$AS$21,COLUMN('Energy Efficiency'!P$1)-1,0)</f>
        <v>6251730765671331</v>
      </c>
      <c r="Q16" s="240">
        <f>VLOOKUP($B16,'Product Output &amp; Intensity'!$B$1:$AT$21,COLUMN('Product Output &amp; Intensity'!R$1)-1,0)*VLOOKUP($B16,'Energy Efficiency'!$B$1:$AS$21,COLUMN('Energy Efficiency'!Q$1)-1,0)</f>
        <v>6161202537935020</v>
      </c>
      <c r="R16" s="240">
        <f>VLOOKUP($B16,'Product Output &amp; Intensity'!$B$1:$AT$21,COLUMN('Product Output &amp; Intensity'!S$1)-1,0)*VLOOKUP($B16,'Energy Efficiency'!$B$1:$AS$21,COLUMN('Energy Efficiency'!R$1)-1,0)</f>
        <v>6071062330957224</v>
      </c>
      <c r="S16" s="240">
        <f>VLOOKUP($B16,'Product Output &amp; Intensity'!$B$1:$AT$21,COLUMN('Product Output &amp; Intensity'!T$1)-1,0)*VLOOKUP($B16,'Energy Efficiency'!$B$1:$AS$21,COLUMN('Energy Efficiency'!S$1)-1,0)</f>
        <v>5981310144737941</v>
      </c>
      <c r="T16" s="240">
        <f>VLOOKUP($B16,'Product Output &amp; Intensity'!$B$1:$AT$21,COLUMN('Product Output &amp; Intensity'!U$1)-1,0)*VLOOKUP($B16,'Energy Efficiency'!$B$1:$AS$21,COLUMN('Energy Efficiency'!T$1)-1,0)</f>
        <v>5891945979277171</v>
      </c>
      <c r="U16" s="240">
        <f>VLOOKUP($B16,'Product Output &amp; Intensity'!$B$1:$AT$21,COLUMN('Product Output &amp; Intensity'!V$1)-1,0)*VLOOKUP($B16,'Energy Efficiency'!$B$1:$AS$21,COLUMN('Energy Efficiency'!U$1)-1,0)</f>
        <v>5785942506177501</v>
      </c>
      <c r="V16" s="240">
        <f>VLOOKUP($B16,'Product Output &amp; Intensity'!$B$1:$AT$21,COLUMN('Product Output &amp; Intensity'!W$1)-1,0)*VLOOKUP($B16,'Energy Efficiency'!$B$1:$AS$21,COLUMN('Energy Efficiency'!V$1)-1,0)</f>
        <v>5680042142132467</v>
      </c>
      <c r="W16" s="240">
        <f>VLOOKUP($B16,'Product Output &amp; Intensity'!$B$1:$AT$21,COLUMN('Product Output &amp; Intensity'!X$1)-1,0)*VLOOKUP($B16,'Energy Efficiency'!$B$1:$AS$21,COLUMN('Energy Efficiency'!W$1)-1,0)</f>
        <v>5574244887142071</v>
      </c>
      <c r="X16" s="240">
        <f>VLOOKUP($B16,'Product Output &amp; Intensity'!$B$1:$AT$21,COLUMN('Product Output &amp; Intensity'!Y$1)-1,0)*VLOOKUP($B16,'Energy Efficiency'!$B$1:$AS$21,COLUMN('Energy Efficiency'!X$1)-1,0)</f>
        <v>5468550741206312</v>
      </c>
      <c r="Y16" s="240">
        <f>VLOOKUP($B16,'Product Output &amp; Intensity'!$B$1:$AT$21,COLUMN('Product Output &amp; Intensity'!Z$1)-1,0)*VLOOKUP($B16,'Energy Efficiency'!$B$1:$AS$21,COLUMN('Energy Efficiency'!Y$1)-1,0)</f>
        <v>5362959704325191</v>
      </c>
      <c r="Z16" s="240">
        <f>VLOOKUP($B16,'Product Output &amp; Intensity'!$B$1:$AT$21,COLUMN('Product Output &amp; Intensity'!AA$1)-1,0)*VLOOKUP($B16,'Energy Efficiency'!$B$1:$AS$21,COLUMN('Energy Efficiency'!Z$1)-1,0)</f>
        <v>5218309975556445</v>
      </c>
      <c r="AA16" s="240">
        <f>VLOOKUP($B16,'Product Output &amp; Intensity'!$B$1:$AT$21,COLUMN('Product Output &amp; Intensity'!AB$1)-1,0)*VLOOKUP($B16,'Energy Efficiency'!$B$1:$AS$21,COLUMN('Energy Efficiency'!AA$1)-1,0)</f>
        <v>5073802635482198</v>
      </c>
      <c r="AB16" s="240">
        <f>VLOOKUP($B16,'Product Output &amp; Intensity'!$B$1:$AT$21,COLUMN('Product Output &amp; Intensity'!AC$1)-1,0)*VLOOKUP($B16,'Energy Efficiency'!$B$1:$AS$21,COLUMN('Energy Efficiency'!AB$1)-1,0)</f>
        <v>4929437684102450</v>
      </c>
      <c r="AC16" s="240">
        <f>VLOOKUP($B16,'Product Output &amp; Intensity'!$B$1:$AT$21,COLUMN('Product Output &amp; Intensity'!AD$1)-1,0)*VLOOKUP($B16,'Energy Efficiency'!$B$1:$AS$21,COLUMN('Energy Efficiency'!AC$1)-1,0)</f>
        <v>4785215121417201</v>
      </c>
      <c r="AD16" s="240">
        <f>VLOOKUP($B16,'Product Output &amp; Intensity'!$B$1:$AT$21,COLUMN('Product Output &amp; Intensity'!AE$1)-1,0)*VLOOKUP($B16,'Energy Efficiency'!$B$1:$AS$21,COLUMN('Energy Efficiency'!AD$1)-1,0)</f>
        <v>4641134947426452</v>
      </c>
      <c r="AE16" s="240">
        <f>VLOOKUP($B16,'Product Output &amp; Intensity'!$B$1:$AT$21,COLUMN('Product Output &amp; Intensity'!AF$1)-1,0)*VLOOKUP($B16,'Energy Efficiency'!$B$1:$AS$21,COLUMN('Energy Efficiency'!AE$1)-1,0)</f>
        <v>4531377813742484</v>
      </c>
      <c r="AF16" s="240">
        <f>VLOOKUP($B16,'Product Output &amp; Intensity'!$B$1:$AT$21,COLUMN('Product Output &amp; Intensity'!AG$1)-1,0)*VLOOKUP($B16,'Energy Efficiency'!$B$1:$AS$21,COLUMN('Energy Efficiency'!AF$1)-1,0)</f>
        <v>4421728699068135</v>
      </c>
      <c r="AG16" s="240">
        <f>VLOOKUP($B16,'Product Output &amp; Intensity'!$B$1:$AT$21,COLUMN('Product Output &amp; Intensity'!AH$1)-1,0)*VLOOKUP($B16,'Energy Efficiency'!$B$1:$AS$21,COLUMN('Energy Efficiency'!AG$1)-1,0)</f>
        <v>4312187603403407</v>
      </c>
      <c r="AH16" s="240">
        <f>VLOOKUP($B16,'Product Output &amp; Intensity'!$B$1:$AT$21,COLUMN('Product Output &amp; Intensity'!AI$1)-1,0)*VLOOKUP($B16,'Energy Efficiency'!$B$1:$AS$21,COLUMN('Energy Efficiency'!AH$1)-1,0)</f>
        <v>4202754526748299</v>
      </c>
      <c r="AI16" s="240">
        <f>VLOOKUP($B16,'Product Output &amp; Intensity'!$B$1:$AT$21,COLUMN('Product Output &amp; Intensity'!AJ$1)-1,0)*VLOOKUP($B16,'Energy Efficiency'!$B$1:$AS$21,COLUMN('Energy Efficiency'!AI$1)-1,0)</f>
        <v>4093429469102810.5</v>
      </c>
      <c r="AJ16" s="240">
        <f>VLOOKUP($B16,'Product Output &amp; Intensity'!$B$1:$AT$21,COLUMN('Product Output &amp; Intensity'!AK$1)-1,0)*VLOOKUP($B16,'Energy Efficiency'!$B$1:$AS$21,COLUMN('Energy Efficiency'!AJ$1)-1,0)</f>
        <v>4028048508552765</v>
      </c>
      <c r="AK16" s="240">
        <f>VLOOKUP($B16,'Product Output &amp; Intensity'!$B$1:$AT$21,COLUMN('Product Output &amp; Intensity'!AL$1)-1,0)*VLOOKUP($B16,'Energy Efficiency'!$B$1:$AS$21,COLUMN('Energy Efficiency'!AK$1)-1,0)</f>
        <v>3962731377417494.5</v>
      </c>
      <c r="AL16" s="240">
        <f>VLOOKUP($B16,'Product Output &amp; Intensity'!$B$1:$AT$21,COLUMN('Product Output &amp; Intensity'!AM$1)-1,0)*VLOOKUP($B16,'Energy Efficiency'!$B$1:$AS$21,COLUMN('Energy Efficiency'!AL$1)-1,0)</f>
        <v>3897478075696999.5</v>
      </c>
      <c r="AM16" s="240">
        <f>VLOOKUP($B16,'Product Output &amp; Intensity'!$B$1:$AT$21,COLUMN('Product Output &amp; Intensity'!AN$1)-1,0)*VLOOKUP($B16,'Energy Efficiency'!$B$1:$AS$21,COLUMN('Energy Efficiency'!AM$1)-1,0)</f>
        <v>3832288603391280</v>
      </c>
      <c r="AN16" s="240">
        <f>VLOOKUP($B16,'Product Output &amp; Intensity'!$B$1:$AT$21,COLUMN('Product Output &amp; Intensity'!AO$1)-1,0)*VLOOKUP($B16,'Energy Efficiency'!$B$1:$AS$21,COLUMN('Energy Efficiency'!AN$1)-1,0)</f>
        <v>3767162960500336.5</v>
      </c>
      <c r="AO16" s="240">
        <f>VLOOKUP($B16,'Product Output &amp; Intensity'!$B$1:$AT$21,COLUMN('Product Output &amp; Intensity'!AP$1)-1,0)*VLOOKUP($B16,'Energy Efficiency'!$B$1:$AS$21,COLUMN('Energy Efficiency'!AO$1)-1,0)</f>
        <v>3736348138152781</v>
      </c>
      <c r="AP16" s="240">
        <f>VLOOKUP($B16,'Product Output &amp; Intensity'!$B$1:$AT$21,COLUMN('Product Output &amp; Intensity'!AQ$1)-1,0)*VLOOKUP($B16,'Energy Efficiency'!$B$1:$AS$21,COLUMN('Energy Efficiency'!AP$1)-1,0)</f>
        <v>3705562534819669.5</v>
      </c>
      <c r="AQ16" s="240">
        <f>VLOOKUP($B16,'Product Output &amp; Intensity'!$B$1:$AT$21,COLUMN('Product Output &amp; Intensity'!AR$1)-1,0)*VLOOKUP($B16,'Energy Efficiency'!$B$1:$AS$21,COLUMN('Energy Efficiency'!AQ$1)-1,0)</f>
        <v>3674806150501001</v>
      </c>
      <c r="AR16" s="240">
        <f>VLOOKUP($B16,'Product Output &amp; Intensity'!$B$1:$AT$21,COLUMN('Product Output &amp; Intensity'!AS$1)-1,0)*VLOOKUP($B16,'Energy Efficiency'!$B$1:$AS$21,COLUMN('Energy Efficiency'!AR$1)-1,0)</f>
        <v>3644078985196776</v>
      </c>
      <c r="AS16" s="240">
        <f>VLOOKUP($B16,'Product Output &amp; Intensity'!$B$1:$AT$21,COLUMN('Product Output &amp; Intensity'!AT$1)-1,0)*VLOOKUP($B16,'Energy Efficiency'!$B$1:$AS$21,COLUMN('Energy Efficiency'!AS$1)-1,0)</f>
        <v>3604233238808501.5</v>
      </c>
    </row>
    <row r="17" spans="1:45" x14ac:dyDescent="0.2">
      <c r="A17" s="179" t="s">
        <v>25</v>
      </c>
      <c r="B17" s="183" t="s">
        <v>368</v>
      </c>
      <c r="C17" s="183" t="s">
        <v>422</v>
      </c>
      <c r="D17" s="247">
        <f>VLOOKUP($B17,'Product Output &amp; Intensity'!$B$1:$AT$21,COLUMN('Product Output &amp; Intensity'!E$1)-1,0)*VLOOKUP($B17,'Energy Efficiency'!$B$1:$AS$21,COLUMN('Energy Efficiency'!D$1)-1,0)</f>
        <v>209930461110154.94</v>
      </c>
      <c r="E17" s="240">
        <f>VLOOKUP($B17,'Product Output &amp; Intensity'!$B$1:$AT$21,COLUMN('Product Output &amp; Intensity'!F$1)-1,0)*VLOOKUP($B17,'Energy Efficiency'!$B$1:$AS$21,COLUMN('Energy Efficiency'!E$1)-1,0)</f>
        <v>219113326782073.34</v>
      </c>
      <c r="F17" s="240">
        <f>VLOOKUP($B17,'Product Output &amp; Intensity'!$B$1:$AT$21,COLUMN('Product Output &amp; Intensity'!G$1)-1,0)*VLOOKUP($B17,'Energy Efficiency'!$B$1:$AS$21,COLUMN('Energy Efficiency'!F$1)-1,0)</f>
        <v>233413071568577.94</v>
      </c>
      <c r="G17" s="240">
        <f>VLOOKUP($B17,'Product Output &amp; Intensity'!$B$1:$AT$21,COLUMN('Product Output &amp; Intensity'!H$1)-1,0)*VLOOKUP($B17,'Energy Efficiency'!$B$1:$AS$21,COLUMN('Energy Efficiency'!G$1)-1,0)</f>
        <v>232623325361314.88</v>
      </c>
      <c r="H17" s="240">
        <f>VLOOKUP($B17,'Product Output &amp; Intensity'!$B$1:$AT$21,COLUMN('Product Output &amp; Intensity'!I$1)-1,0)*VLOOKUP($B17,'Energy Efficiency'!$B$1:$AS$21,COLUMN('Energy Efficiency'!H$1)-1,0)</f>
        <v>245909982017284.13</v>
      </c>
      <c r="I17" s="240">
        <f>VLOOKUP($B17,'Product Output &amp; Intensity'!$B$1:$AT$21,COLUMN('Product Output &amp; Intensity'!J$1)-1,0)*VLOOKUP($B17,'Energy Efficiency'!$B$1:$AS$21,COLUMN('Energy Efficiency'!I$1)-1,0)</f>
        <v>259117903949337.66</v>
      </c>
      <c r="J17" s="240">
        <f>VLOOKUP($B17,'Product Output &amp; Intensity'!$B$1:$AT$21,COLUMN('Product Output &amp; Intensity'!K$1)-1,0)*VLOOKUP($B17,'Energy Efficiency'!$B$1:$AS$21,COLUMN('Energy Efficiency'!J$1)-1,0)</f>
        <v>272247091157475.34</v>
      </c>
      <c r="K17" s="240">
        <f>VLOOKUP($B17,'Product Output &amp; Intensity'!$B$1:$AT$21,COLUMN('Product Output &amp; Intensity'!L$1)-1,0)*VLOOKUP($B17,'Energy Efficiency'!$B$1:$AS$21,COLUMN('Energy Efficiency'!K$1)-1,0)</f>
        <v>276064902865807.03</v>
      </c>
      <c r="L17" s="240">
        <f>VLOOKUP($B17,'Product Output &amp; Intensity'!$B$1:$AT$21,COLUMN('Product Output &amp; Intensity'!M$1)-1,0)*VLOOKUP($B17,'Energy Efficiency'!$B$1:$AS$21,COLUMN('Energy Efficiency'!L$1)-1,0)</f>
        <v>279859119826238.38</v>
      </c>
      <c r="M17" s="240">
        <f>VLOOKUP($B17,'Product Output &amp; Intensity'!$B$1:$AT$21,COLUMN('Product Output &amp; Intensity'!N$1)-1,0)*VLOOKUP($B17,'Energy Efficiency'!$B$1:$AS$21,COLUMN('Energy Efficiency'!M$1)-1,0)</f>
        <v>283629742038769.44</v>
      </c>
      <c r="N17" s="240">
        <f>VLOOKUP($B17,'Product Output &amp; Intensity'!$B$1:$AT$21,COLUMN('Product Output &amp; Intensity'!O$1)-1,0)*VLOOKUP($B17,'Energy Efficiency'!$B$1:$AS$21,COLUMN('Energy Efficiency'!N$1)-1,0)</f>
        <v>287376769503400.13</v>
      </c>
      <c r="O17" s="240">
        <f>VLOOKUP($B17,'Product Output &amp; Intensity'!$B$1:$AT$21,COLUMN('Product Output &amp; Intensity'!P$1)-1,0)*VLOOKUP($B17,'Energy Efficiency'!$B$1:$AS$21,COLUMN('Energy Efficiency'!O$1)-1,0)</f>
        <v>291100202220130.5</v>
      </c>
      <c r="P17" s="240">
        <f>VLOOKUP($B17,'Product Output &amp; Intensity'!$B$1:$AT$21,COLUMN('Product Output &amp; Intensity'!Q$1)-1,0)*VLOOKUP($B17,'Energy Efficiency'!$B$1:$AS$21,COLUMN('Energy Efficiency'!P$1)-1,0)</f>
        <v>289954790101364</v>
      </c>
      <c r="Q17" s="240">
        <f>VLOOKUP($B17,'Product Output &amp; Intensity'!$B$1:$AT$21,COLUMN('Product Output &amp; Intensity'!R$1)-1,0)*VLOOKUP($B17,'Energy Efficiency'!$B$1:$AS$21,COLUMN('Energy Efficiency'!Q$1)-1,0)</f>
        <v>288811527645629.31</v>
      </c>
      <c r="R17" s="240">
        <f>VLOOKUP($B17,'Product Output &amp; Intensity'!$B$1:$AT$21,COLUMN('Product Output &amp; Intensity'!S$1)-1,0)*VLOOKUP($B17,'Energy Efficiency'!$B$1:$AS$21,COLUMN('Energy Efficiency'!R$1)-1,0)</f>
        <v>287670414852926.38</v>
      </c>
      <c r="S17" s="240">
        <f>VLOOKUP($B17,'Product Output &amp; Intensity'!$B$1:$AT$21,COLUMN('Product Output &amp; Intensity'!T$1)-1,0)*VLOOKUP($B17,'Energy Efficiency'!$B$1:$AS$21,COLUMN('Energy Efficiency'!S$1)-1,0)</f>
        <v>286531451723255.25</v>
      </c>
      <c r="T17" s="240">
        <f>VLOOKUP($B17,'Product Output &amp; Intensity'!$B$1:$AT$21,COLUMN('Product Output &amp; Intensity'!U$1)-1,0)*VLOOKUP($B17,'Energy Efficiency'!$B$1:$AS$21,COLUMN('Energy Efficiency'!T$1)-1,0)</f>
        <v>285394638256615.94</v>
      </c>
      <c r="U17" s="240">
        <f>VLOOKUP($B17,'Product Output &amp; Intensity'!$B$1:$AT$21,COLUMN('Product Output &amp; Intensity'!V$1)-1,0)*VLOOKUP($B17,'Energy Efficiency'!$B$1:$AS$21,COLUMN('Energy Efficiency'!U$1)-1,0)</f>
        <v>282645557810897.5</v>
      </c>
      <c r="V17" s="240">
        <f>VLOOKUP($B17,'Product Output &amp; Intensity'!$B$1:$AT$21,COLUMN('Product Output &amp; Intensity'!W$1)-1,0)*VLOOKUP($B17,'Energy Efficiency'!$B$1:$AS$21,COLUMN('Energy Efficiency'!V$1)-1,0)</f>
        <v>279898247254408.63</v>
      </c>
      <c r="W17" s="240">
        <f>VLOOKUP($B17,'Product Output &amp; Intensity'!$B$1:$AT$21,COLUMN('Product Output &amp; Intensity'!X$1)-1,0)*VLOOKUP($B17,'Energy Efficiency'!$B$1:$AS$21,COLUMN('Energy Efficiency'!W$1)-1,0)</f>
        <v>277152706587149.22</v>
      </c>
      <c r="X17" s="240">
        <f>VLOOKUP($B17,'Product Output &amp; Intensity'!$B$1:$AT$21,COLUMN('Product Output &amp; Intensity'!Y$1)-1,0)*VLOOKUP($B17,'Energy Efficiency'!$B$1:$AS$21,COLUMN('Energy Efficiency'!X$1)-1,0)</f>
        <v>274408935809119.31</v>
      </c>
      <c r="Y17" s="240">
        <f>VLOOKUP($B17,'Product Output &amp; Intensity'!$B$1:$AT$21,COLUMN('Product Output &amp; Intensity'!Z$1)-1,0)*VLOOKUP($B17,'Energy Efficiency'!$B$1:$AS$21,COLUMN('Energy Efficiency'!Y$1)-1,0)</f>
        <v>271666934920318.94</v>
      </c>
      <c r="Z17" s="240">
        <f>VLOOKUP($B17,'Product Output &amp; Intensity'!$B$1:$AT$21,COLUMN('Product Output &amp; Intensity'!AA$1)-1,0)*VLOOKUP($B17,'Energy Efficiency'!$B$1:$AS$21,COLUMN('Energy Efficiency'!Z$1)-1,0)</f>
        <v>268926703920748.03</v>
      </c>
      <c r="AA17" s="240">
        <f>VLOOKUP($B17,'Product Output &amp; Intensity'!$B$1:$AT$21,COLUMN('Product Output &amp; Intensity'!AB$1)-1,0)*VLOOKUP($B17,'Energy Efficiency'!$B$1:$AS$21,COLUMN('Energy Efficiency'!AA$1)-1,0)</f>
        <v>266188242810406.63</v>
      </c>
      <c r="AB17" s="240">
        <f>VLOOKUP($B17,'Product Output &amp; Intensity'!$B$1:$AT$21,COLUMN('Product Output &amp; Intensity'!AC$1)-1,0)*VLOOKUP($B17,'Energy Efficiency'!$B$1:$AS$21,COLUMN('Energy Efficiency'!AB$1)-1,0)</f>
        <v>263451551589294.72</v>
      </c>
      <c r="AC17" s="240">
        <f>VLOOKUP($B17,'Product Output &amp; Intensity'!$B$1:$AT$21,COLUMN('Product Output &amp; Intensity'!AD$1)-1,0)*VLOOKUP($B17,'Energy Efficiency'!$B$1:$AS$21,COLUMN('Energy Efficiency'!AC$1)-1,0)</f>
        <v>260716630257412.31</v>
      </c>
      <c r="AD17" s="240">
        <f>VLOOKUP($B17,'Product Output &amp; Intensity'!$B$1:$AT$21,COLUMN('Product Output &amp; Intensity'!AE$1)-1,0)*VLOOKUP($B17,'Energy Efficiency'!$B$1:$AS$21,COLUMN('Energy Efficiency'!AD$1)-1,0)</f>
        <v>257983478814759.41</v>
      </c>
      <c r="AE17" s="240">
        <f>VLOOKUP($B17,'Product Output &amp; Intensity'!$B$1:$AT$21,COLUMN('Product Output &amp; Intensity'!AF$1)-1,0)*VLOOKUP($B17,'Energy Efficiency'!$B$1:$AS$21,COLUMN('Energy Efficiency'!AE$1)-1,0)</f>
        <v>253929547534593.34</v>
      </c>
      <c r="AF17" s="240">
        <f>VLOOKUP($B17,'Product Output &amp; Intensity'!$B$1:$AT$21,COLUMN('Product Output &amp; Intensity'!AG$1)-1,0)*VLOOKUP($B17,'Energy Efficiency'!$B$1:$AS$21,COLUMN('Energy Efficiency'!AF$1)-1,0)</f>
        <v>249878271088271.5</v>
      </c>
      <c r="AG17" s="240">
        <f>VLOOKUP($B17,'Product Output &amp; Intensity'!$B$1:$AT$21,COLUMN('Product Output &amp; Intensity'!AH$1)-1,0)*VLOOKUP($B17,'Energy Efficiency'!$B$1:$AS$21,COLUMN('Energy Efficiency'!AG$1)-1,0)</f>
        <v>245829649475793.91</v>
      </c>
      <c r="AH17" s="240">
        <f>VLOOKUP($B17,'Product Output &amp; Intensity'!$B$1:$AT$21,COLUMN('Product Output &amp; Intensity'!AI$1)-1,0)*VLOOKUP($B17,'Energy Efficiency'!$B$1:$AS$21,COLUMN('Energy Efficiency'!AH$1)-1,0)</f>
        <v>241783682697160.56</v>
      </c>
      <c r="AI17" s="240">
        <f>VLOOKUP($B17,'Product Output &amp; Intensity'!$B$1:$AT$21,COLUMN('Product Output &amp; Intensity'!AJ$1)-1,0)*VLOOKUP($B17,'Energy Efficiency'!$B$1:$AS$21,COLUMN('Energy Efficiency'!AI$1)-1,0)</f>
        <v>237740370752371.5</v>
      </c>
      <c r="AJ17" s="240">
        <f>VLOOKUP($B17,'Product Output &amp; Intensity'!$B$1:$AT$21,COLUMN('Product Output &amp; Intensity'!AK$1)-1,0)*VLOOKUP($B17,'Energy Efficiency'!$B$1:$AS$21,COLUMN('Energy Efficiency'!AJ$1)-1,0)</f>
        <v>234139826096495.25</v>
      </c>
      <c r="AK17" s="240">
        <f>VLOOKUP($B17,'Product Output &amp; Intensity'!$B$1:$AT$21,COLUMN('Product Output &amp; Intensity'!AL$1)-1,0)*VLOOKUP($B17,'Energy Efficiency'!$B$1:$AS$21,COLUMN('Energy Efficiency'!AK$1)-1,0)</f>
        <v>230541641292925</v>
      </c>
      <c r="AL17" s="240">
        <f>VLOOKUP($B17,'Product Output &amp; Intensity'!$B$1:$AT$21,COLUMN('Product Output &amp; Intensity'!AM$1)-1,0)*VLOOKUP($B17,'Energy Efficiency'!$B$1:$AS$21,COLUMN('Energy Efficiency'!AL$1)-1,0)</f>
        <v>226945816341660.75</v>
      </c>
      <c r="AM17" s="240">
        <f>VLOOKUP($B17,'Product Output &amp; Intensity'!$B$1:$AT$21,COLUMN('Product Output &amp; Intensity'!AN$1)-1,0)*VLOOKUP($B17,'Energy Efficiency'!$B$1:$AS$21,COLUMN('Energy Efficiency'!AM$1)-1,0)</f>
        <v>223352351242702.5</v>
      </c>
      <c r="AN17" s="240">
        <f>VLOOKUP($B17,'Product Output &amp; Intensity'!$B$1:$AT$21,COLUMN('Product Output &amp; Intensity'!AO$1)-1,0)*VLOOKUP($B17,'Energy Efficiency'!$B$1:$AS$21,COLUMN('Energy Efficiency'!AN$1)-1,0)</f>
        <v>219761245996050.25</v>
      </c>
      <c r="AO17" s="240">
        <f>VLOOKUP($B17,'Product Output &amp; Intensity'!$B$1:$AT$21,COLUMN('Product Output &amp; Intensity'!AP$1)-1,0)*VLOOKUP($B17,'Energy Efficiency'!$B$1:$AS$21,COLUMN('Energy Efficiency'!AO$1)-1,0)</f>
        <v>215293750599258.06</v>
      </c>
      <c r="AP17" s="240">
        <f>VLOOKUP($B17,'Product Output &amp; Intensity'!$B$1:$AT$21,COLUMN('Product Output &amp; Intensity'!AQ$1)-1,0)*VLOOKUP($B17,'Energy Efficiency'!$B$1:$AS$21,COLUMN('Energy Efficiency'!AP$1)-1,0)</f>
        <v>210829205017848.34</v>
      </c>
      <c r="AQ17" s="240">
        <f>VLOOKUP($B17,'Product Output &amp; Intensity'!$B$1:$AT$21,COLUMN('Product Output &amp; Intensity'!AR$1)-1,0)*VLOOKUP($B17,'Energy Efficiency'!$B$1:$AS$21,COLUMN('Energy Efficiency'!AQ$1)-1,0)</f>
        <v>206367609251821.16</v>
      </c>
      <c r="AR17" s="240">
        <f>VLOOKUP($B17,'Product Output &amp; Intensity'!$B$1:$AT$21,COLUMN('Product Output &amp; Intensity'!AS$1)-1,0)*VLOOKUP($B17,'Energy Efficiency'!$B$1:$AS$21,COLUMN('Energy Efficiency'!AR$1)-1,0)</f>
        <v>201908963301176.44</v>
      </c>
      <c r="AS17" s="240">
        <f>VLOOKUP($B17,'Product Output &amp; Intensity'!$B$1:$AT$21,COLUMN('Product Output &amp; Intensity'!AT$1)-1,0)*VLOOKUP($B17,'Energy Efficiency'!$B$1:$AS$21,COLUMN('Energy Efficiency'!AS$1)-1,0)</f>
        <v>197121412935383.53</v>
      </c>
    </row>
    <row r="18" spans="1:45" x14ac:dyDescent="0.2">
      <c r="A18" s="180" t="s">
        <v>26</v>
      </c>
      <c r="B18" s="183" t="s">
        <v>512</v>
      </c>
      <c r="C18" s="183" t="s">
        <v>422</v>
      </c>
      <c r="D18" s="247">
        <f>VLOOKUP($B18,'Product Output &amp; Intensity'!$B$1:$AT$21,COLUMN('Product Output &amp; Intensity'!E$1)-1,0)*VLOOKUP($B18,'Energy Efficiency'!$B$1:$AS$21,COLUMN('Energy Efficiency'!D$1)-1,0)</f>
        <v>1.7920665740702456E+16</v>
      </c>
      <c r="E18" s="240">
        <f>VLOOKUP($B18,'Product Output &amp; Intensity'!$B$1:$AT$21,COLUMN('Product Output &amp; Intensity'!F$1)-1,0)*VLOOKUP($B18,'Energy Efficiency'!$B$1:$AS$21,COLUMN('Energy Efficiency'!E$1)-1,0)</f>
        <v>1.8436133597499088E+16</v>
      </c>
      <c r="F18" s="240">
        <f>VLOOKUP($B18,'Product Output &amp; Intensity'!$B$1:$AT$21,COLUMN('Product Output &amp; Intensity'!G$1)-1,0)*VLOOKUP($B18,'Energy Efficiency'!$B$1:$AS$21,COLUMN('Energy Efficiency'!F$1)-1,0)</f>
        <v>1.7871155699805856E+16</v>
      </c>
      <c r="G18" s="240">
        <f>VLOOKUP($B18,'Product Output &amp; Intensity'!$B$1:$AT$21,COLUMN('Product Output &amp; Intensity'!H$1)-1,0)*VLOOKUP($B18,'Energy Efficiency'!$B$1:$AS$21,COLUMN('Energy Efficiency'!G$1)-1,0)</f>
        <v>1.7519915865194064E+16</v>
      </c>
      <c r="H18" s="240">
        <f>VLOOKUP($B18,'Product Output &amp; Intensity'!$B$1:$AT$21,COLUMN('Product Output &amp; Intensity'!I$1)-1,0)*VLOOKUP($B18,'Energy Efficiency'!$B$1:$AS$21,COLUMN('Energy Efficiency'!H$1)-1,0)</f>
        <v>1.885142321405726E+16</v>
      </c>
      <c r="I18" s="240">
        <f>VLOOKUP($B18,'Product Output &amp; Intensity'!$B$1:$AT$21,COLUMN('Product Output &amp; Intensity'!J$1)-1,0)*VLOOKUP($B18,'Energy Efficiency'!$B$1:$AS$21,COLUMN('Energy Efficiency'!I$1)-1,0)</f>
        <v>2.0174548821092908E+16</v>
      </c>
      <c r="J18" s="240">
        <f>VLOOKUP($B18,'Product Output &amp; Intensity'!$B$1:$AT$21,COLUMN('Product Output &amp; Intensity'!K$1)-1,0)*VLOOKUP($B18,'Energy Efficiency'!$B$1:$AS$21,COLUMN('Energy Efficiency'!J$1)-1,0)</f>
        <v>2.1489292686301E+16</v>
      </c>
      <c r="K18" s="240">
        <f>VLOOKUP($B18,'Product Output &amp; Intensity'!$B$1:$AT$21,COLUMN('Product Output &amp; Intensity'!L$1)-1,0)*VLOOKUP($B18,'Energy Efficiency'!$B$1:$AS$21,COLUMN('Energy Efficiency'!K$1)-1,0)</f>
        <v>2.1905325392707788E+16</v>
      </c>
      <c r="L18" s="240">
        <f>VLOOKUP($B18,'Product Output &amp; Intensity'!$B$1:$AT$21,COLUMN('Product Output &amp; Intensity'!M$1)-1,0)*VLOOKUP($B18,'Energy Efficiency'!$B$1:$AS$21,COLUMN('Energy Efficiency'!L$1)-1,0)</f>
        <v>2.2318683876024724E+16</v>
      </c>
      <c r="M18" s="240">
        <f>VLOOKUP($B18,'Product Output &amp; Intensity'!$B$1:$AT$21,COLUMN('Product Output &amp; Intensity'!N$1)-1,0)*VLOOKUP($B18,'Energy Efficiency'!$B$1:$AS$21,COLUMN('Energy Efficiency'!M$1)-1,0)</f>
        <v>2.2729368136251808E+16</v>
      </c>
      <c r="N18" s="240">
        <f>VLOOKUP($B18,'Product Output &amp; Intensity'!$B$1:$AT$21,COLUMN('Product Output &amp; Intensity'!O$1)-1,0)*VLOOKUP($B18,'Energy Efficiency'!$B$1:$AS$21,COLUMN('Energy Efficiency'!N$1)-1,0)</f>
        <v>2.3137378173389044E+16</v>
      </c>
      <c r="O18" s="240">
        <f>VLOOKUP($B18,'Product Output &amp; Intensity'!$B$1:$AT$21,COLUMN('Product Output &amp; Intensity'!P$1)-1,0)*VLOOKUP($B18,'Energy Efficiency'!$B$1:$AS$21,COLUMN('Energy Efficiency'!O$1)-1,0)</f>
        <v>2.3542713987436428E+16</v>
      </c>
      <c r="P18" s="240">
        <f>VLOOKUP($B18,'Product Output &amp; Intensity'!$B$1:$AT$21,COLUMN('Product Output &amp; Intensity'!Q$1)-1,0)*VLOOKUP($B18,'Energy Efficiency'!$B$1:$AS$21,COLUMN('Energy Efficiency'!P$1)-1,0)</f>
        <v>2.3515047935256332E+16</v>
      </c>
      <c r="Q18" s="240">
        <f>VLOOKUP($B18,'Product Output &amp; Intensity'!$B$1:$AT$21,COLUMN('Product Output &amp; Intensity'!R$1)-1,0)*VLOOKUP($B18,'Energy Efficiency'!$B$1:$AS$21,COLUMN('Energy Efficiency'!Q$1)-1,0)</f>
        <v>2.348720699434376E+16</v>
      </c>
      <c r="R18" s="240">
        <f>VLOOKUP($B18,'Product Output &amp; Intensity'!$B$1:$AT$21,COLUMN('Product Output &amp; Intensity'!S$1)-1,0)*VLOOKUP($B18,'Energy Efficiency'!$B$1:$AS$21,COLUMN('Energy Efficiency'!R$1)-1,0)</f>
        <v>2.3459191164698712E+16</v>
      </c>
      <c r="S18" s="240">
        <f>VLOOKUP($B18,'Product Output &amp; Intensity'!$B$1:$AT$21,COLUMN('Product Output &amp; Intensity'!T$1)-1,0)*VLOOKUP($B18,'Energy Efficiency'!$B$1:$AS$21,COLUMN('Energy Efficiency'!S$1)-1,0)</f>
        <v>2.3431000446321184E+16</v>
      </c>
      <c r="T18" s="240">
        <f>VLOOKUP($B18,'Product Output &amp; Intensity'!$B$1:$AT$21,COLUMN('Product Output &amp; Intensity'!U$1)-1,0)*VLOOKUP($B18,'Energy Efficiency'!$B$1:$AS$21,COLUMN('Energy Efficiency'!T$1)-1,0)</f>
        <v>2.340263483921118E+16</v>
      </c>
      <c r="U18" s="240">
        <f>VLOOKUP($B18,'Product Output &amp; Intensity'!$B$1:$AT$21,COLUMN('Product Output &amp; Intensity'!V$1)-1,0)*VLOOKUP($B18,'Energy Efficiency'!$B$1:$AS$21,COLUMN('Energy Efficiency'!U$1)-1,0)</f>
        <v>2.312550448892018E+16</v>
      </c>
      <c r="V18" s="240">
        <f>VLOOKUP($B18,'Product Output &amp; Intensity'!$B$1:$AT$21,COLUMN('Product Output &amp; Intensity'!W$1)-1,0)*VLOOKUP($B18,'Energy Efficiency'!$B$1:$AS$21,COLUMN('Energy Efficiency'!V$1)-1,0)</f>
        <v>2.2848639700442956E+16</v>
      </c>
      <c r="W18" s="240">
        <f>VLOOKUP($B18,'Product Output &amp; Intensity'!$B$1:$AT$21,COLUMN('Product Output &amp; Intensity'!X$1)-1,0)*VLOOKUP($B18,'Energy Efficiency'!$B$1:$AS$21,COLUMN('Energy Efficiency'!W$1)-1,0)</f>
        <v>2.2572040473779512E+16</v>
      </c>
      <c r="X18" s="240">
        <f>VLOOKUP($B18,'Product Output &amp; Intensity'!$B$1:$AT$21,COLUMN('Product Output &amp; Intensity'!Y$1)-1,0)*VLOOKUP($B18,'Energy Efficiency'!$B$1:$AS$21,COLUMN('Energy Efficiency'!X$1)-1,0)</f>
        <v>2.2295706808929848E+16</v>
      </c>
      <c r="Y18" s="240">
        <f>VLOOKUP($B18,'Product Output &amp; Intensity'!$B$1:$AT$21,COLUMN('Product Output &amp; Intensity'!Z$1)-1,0)*VLOOKUP($B18,'Energy Efficiency'!$B$1:$AS$21,COLUMN('Energy Efficiency'!Y$1)-1,0)</f>
        <v>2.201963870589396E+16</v>
      </c>
      <c r="Z18" s="240">
        <f>VLOOKUP($B18,'Product Output &amp; Intensity'!$B$1:$AT$21,COLUMN('Product Output &amp; Intensity'!AA$1)-1,0)*VLOOKUP($B18,'Energy Efficiency'!$B$1:$AS$21,COLUMN('Energy Efficiency'!Z$1)-1,0)</f>
        <v>2.151216667737702E+16</v>
      </c>
      <c r="AA18" s="240">
        <f>VLOOKUP($B18,'Product Output &amp; Intensity'!$B$1:$AT$21,COLUMN('Product Output &amp; Intensity'!AB$1)-1,0)*VLOOKUP($B18,'Energy Efficiency'!$B$1:$AS$21,COLUMN('Energy Efficiency'!AA$1)-1,0)</f>
        <v>2.1005192577260916E+16</v>
      </c>
      <c r="AB18" s="240">
        <f>VLOOKUP($B18,'Product Output &amp; Intensity'!$B$1:$AT$21,COLUMN('Product Output &amp; Intensity'!AC$1)-1,0)*VLOOKUP($B18,'Energy Efficiency'!$B$1:$AS$21,COLUMN('Energy Efficiency'!AB$1)-1,0)</f>
        <v>2.0498716405545648E+16</v>
      </c>
      <c r="AC18" s="240">
        <f>VLOOKUP($B18,'Product Output &amp; Intensity'!$B$1:$AT$21,COLUMN('Product Output &amp; Intensity'!AD$1)-1,0)*VLOOKUP($B18,'Energy Efficiency'!$B$1:$AS$21,COLUMN('Energy Efficiency'!AC$1)-1,0)</f>
        <v>1.9992738162231212E+16</v>
      </c>
      <c r="AD18" s="240">
        <f>VLOOKUP($B18,'Product Output &amp; Intensity'!$B$1:$AT$21,COLUMN('Product Output &amp; Intensity'!AE$1)-1,0)*VLOOKUP($B18,'Energy Efficiency'!$B$1:$AS$21,COLUMN('Energy Efficiency'!AD$1)-1,0)</f>
        <v>1.9487257847317608E+16</v>
      </c>
      <c r="AE18" s="240">
        <f>VLOOKUP($B18,'Product Output &amp; Intensity'!$B$1:$AT$21,COLUMN('Product Output &amp; Intensity'!AF$1)-1,0)*VLOOKUP($B18,'Energy Efficiency'!$B$1:$AS$21,COLUMN('Energy Efficiency'!AE$1)-1,0)</f>
        <v>1.898227546080484E+16</v>
      </c>
      <c r="AF18" s="240">
        <f>VLOOKUP($B18,'Product Output &amp; Intensity'!$B$1:$AT$21,COLUMN('Product Output &amp; Intensity'!AG$1)-1,0)*VLOOKUP($B18,'Energy Efficiency'!$B$1:$AS$21,COLUMN('Energy Efficiency'!AF$1)-1,0)</f>
        <v>1.8477791002692908E+16</v>
      </c>
      <c r="AG18" s="240">
        <f>VLOOKUP($B18,'Product Output &amp; Intensity'!$B$1:$AT$21,COLUMN('Product Output &amp; Intensity'!AH$1)-1,0)*VLOOKUP($B18,'Energy Efficiency'!$B$1:$AS$21,COLUMN('Energy Efficiency'!AG$1)-1,0)</f>
        <v>1.797380447298181E+16</v>
      </c>
      <c r="AH18" s="240">
        <f>VLOOKUP($B18,'Product Output &amp; Intensity'!$B$1:$AT$21,COLUMN('Product Output &amp; Intensity'!AI$1)-1,0)*VLOOKUP($B18,'Energy Efficiency'!$B$1:$AS$21,COLUMN('Energy Efficiency'!AH$1)-1,0)</f>
        <v>1.7470315871671546E+16</v>
      </c>
      <c r="AI18" s="240">
        <f>VLOOKUP($B18,'Product Output &amp; Intensity'!$B$1:$AT$21,COLUMN('Product Output &amp; Intensity'!AJ$1)-1,0)*VLOOKUP($B18,'Energy Efficiency'!$B$1:$AS$21,COLUMN('Energy Efficiency'!AI$1)-1,0)</f>
        <v>1.6967325198762118E+16</v>
      </c>
      <c r="AJ18" s="240">
        <f>VLOOKUP($B18,'Product Output &amp; Intensity'!$B$1:$AT$21,COLUMN('Product Output &amp; Intensity'!AK$1)-1,0)*VLOOKUP($B18,'Energy Efficiency'!$B$1:$AS$21,COLUMN('Energy Efficiency'!AJ$1)-1,0)</f>
        <v>1.6530691784070536E+16</v>
      </c>
      <c r="AK18" s="240">
        <f>VLOOKUP($B18,'Product Output &amp; Intensity'!$B$1:$AT$21,COLUMN('Product Output &amp; Intensity'!AL$1)-1,0)*VLOOKUP($B18,'Energy Efficiency'!$B$1:$AS$21,COLUMN('Energy Efficiency'!AK$1)-1,0)</f>
        <v>1.6094489907326344E+16</v>
      </c>
      <c r="AL18" s="240">
        <f>VLOOKUP($B18,'Product Output &amp; Intensity'!$B$1:$AT$21,COLUMN('Product Output &amp; Intensity'!AM$1)-1,0)*VLOOKUP($B18,'Energy Efficiency'!$B$1:$AS$21,COLUMN('Energy Efficiency'!AL$1)-1,0)</f>
        <v>1.5658719568529542E+16</v>
      </c>
      <c r="AM18" s="240">
        <f>VLOOKUP($B18,'Product Output &amp; Intensity'!$B$1:$AT$21,COLUMN('Product Output &amp; Intensity'!AN$1)-1,0)*VLOOKUP($B18,'Energy Efficiency'!$B$1:$AS$21,COLUMN('Energy Efficiency'!AM$1)-1,0)</f>
        <v>1.522338076768013E+16</v>
      </c>
      <c r="AN18" s="240">
        <f>VLOOKUP($B18,'Product Output &amp; Intensity'!$B$1:$AT$21,COLUMN('Product Output &amp; Intensity'!AO$1)-1,0)*VLOOKUP($B18,'Energy Efficiency'!$B$1:$AS$21,COLUMN('Energy Efficiency'!AN$1)-1,0)</f>
        <v>1.4788473504778108E+16</v>
      </c>
      <c r="AO18" s="240">
        <f>VLOOKUP($B18,'Product Output &amp; Intensity'!$B$1:$AT$21,COLUMN('Product Output &amp; Intensity'!AP$1)-1,0)*VLOOKUP($B18,'Energy Efficiency'!$B$1:$AS$21,COLUMN('Energy Efficiency'!AO$1)-1,0)</f>
        <v>1.4332546436345082E+16</v>
      </c>
      <c r="AP18" s="240">
        <f>VLOOKUP($B18,'Product Output &amp; Intensity'!$B$1:$AT$21,COLUMN('Product Output &amp; Intensity'!AQ$1)-1,0)*VLOOKUP($B18,'Energy Efficiency'!$B$1:$AS$21,COLUMN('Energy Efficiency'!AP$1)-1,0)</f>
        <v>1.3877072584832136E+16</v>
      </c>
      <c r="AQ18" s="240">
        <f>VLOOKUP($B18,'Product Output &amp; Intensity'!$B$1:$AT$21,COLUMN('Product Output &amp; Intensity'!AR$1)-1,0)*VLOOKUP($B18,'Energy Efficiency'!$B$1:$AS$21,COLUMN('Energy Efficiency'!AQ$1)-1,0)</f>
        <v>1.342205195023927E+16</v>
      </c>
      <c r="AR18" s="240">
        <f>VLOOKUP($B18,'Product Output &amp; Intensity'!$B$1:$AT$21,COLUMN('Product Output &amp; Intensity'!AS$1)-1,0)*VLOOKUP($B18,'Energy Efficiency'!$B$1:$AS$21,COLUMN('Energy Efficiency'!AR$1)-1,0)</f>
        <v>1.2967484532566488E+16</v>
      </c>
      <c r="AS18" s="240">
        <f>VLOOKUP($B18,'Product Output &amp; Intensity'!$B$1:$AT$21,COLUMN('Product Output &amp; Intensity'!AT$1)-1,0)*VLOOKUP($B18,'Energy Efficiency'!$B$1:$AS$21,COLUMN('Energy Efficiency'!AS$1)-1,0)</f>
        <v>1.2481690913252256E+16</v>
      </c>
    </row>
    <row r="19" spans="1:45" x14ac:dyDescent="0.2">
      <c r="A19" s="179" t="s">
        <v>27</v>
      </c>
      <c r="B19" s="183" t="s">
        <v>369</v>
      </c>
      <c r="C19" s="183" t="s">
        <v>422</v>
      </c>
      <c r="D19" s="247">
        <f>VLOOKUP($B19,'Product Output &amp; Intensity'!$B$1:$AT$21,COLUMN('Product Output &amp; Intensity'!E$1)-1,0)*VLOOKUP($B19,'Energy Efficiency'!$B$1:$AS$21,COLUMN('Energy Efficiency'!D$1)-1,0)</f>
        <v>3234565562899304.5</v>
      </c>
      <c r="E19" s="240">
        <f>VLOOKUP($B19,'Product Output &amp; Intensity'!$B$1:$AT$21,COLUMN('Product Output &amp; Intensity'!F$1)-1,0)*VLOOKUP($B19,'Energy Efficiency'!$B$1:$AS$21,COLUMN('Energy Efficiency'!E$1)-1,0)</f>
        <v>3348493803569059</v>
      </c>
      <c r="F19" s="240">
        <f>VLOOKUP($B19,'Product Output &amp; Intensity'!$B$1:$AT$21,COLUMN('Product Output &amp; Intensity'!G$1)-1,0)*VLOOKUP($B19,'Energy Efficiency'!$B$1:$AS$21,COLUMN('Energy Efficiency'!F$1)-1,0)</f>
        <v>3466546839778628.5</v>
      </c>
      <c r="G19" s="240">
        <f>VLOOKUP($B19,'Product Output &amp; Intensity'!$B$1:$AT$21,COLUMN('Product Output &amp; Intensity'!H$1)-1,0)*VLOOKUP($B19,'Energy Efficiency'!$B$1:$AS$21,COLUMN('Energy Efficiency'!G$1)-1,0)</f>
        <v>3603423969531765</v>
      </c>
      <c r="H19" s="240">
        <f>VLOOKUP($B19,'Product Output &amp; Intensity'!$B$1:$AT$21,COLUMN('Product Output &amp; Intensity'!I$1)-1,0)*VLOOKUP($B19,'Energy Efficiency'!$B$1:$AS$21,COLUMN('Energy Efficiency'!H$1)-1,0)</f>
        <v>3886546842785824.5</v>
      </c>
      <c r="I19" s="240">
        <f>VLOOKUP($B19,'Product Output &amp; Intensity'!$B$1:$AT$21,COLUMN('Product Output &amp; Intensity'!J$1)-1,0)*VLOOKUP($B19,'Energy Efficiency'!$B$1:$AS$21,COLUMN('Energy Efficiency'!I$1)-1,0)</f>
        <v>4167889705555648</v>
      </c>
      <c r="J19" s="240">
        <f>VLOOKUP($B19,'Product Output &amp; Intensity'!$B$1:$AT$21,COLUMN('Product Output &amp; Intensity'!K$1)-1,0)*VLOOKUP($B19,'Energy Efficiency'!$B$1:$AS$21,COLUMN('Energy Efficiency'!J$1)-1,0)</f>
        <v>4447452557841236</v>
      </c>
      <c r="K19" s="240">
        <f>VLOOKUP($B19,'Product Output &amp; Intensity'!$B$1:$AT$21,COLUMN('Product Output &amp; Intensity'!L$1)-1,0)*VLOOKUP($B19,'Energy Efficiency'!$B$1:$AS$21,COLUMN('Energy Efficiency'!K$1)-1,0)</f>
        <v>4665619674594603</v>
      </c>
      <c r="L19" s="240">
        <f>VLOOKUP($B19,'Product Output &amp; Intensity'!$B$1:$AT$21,COLUMN('Product Output &amp; Intensity'!M$1)-1,0)*VLOOKUP($B19,'Energy Efficiency'!$B$1:$AS$21,COLUMN('Energy Efficiency'!L$1)-1,0)</f>
        <v>4882491693163127</v>
      </c>
      <c r="M19" s="240">
        <f>VLOOKUP($B19,'Product Output &amp; Intensity'!$B$1:$AT$21,COLUMN('Product Output &amp; Intensity'!N$1)-1,0)*VLOOKUP($B19,'Energy Efficiency'!$B$1:$AS$21,COLUMN('Energy Efficiency'!M$1)-1,0)</f>
        <v>5098068613546807</v>
      </c>
      <c r="N19" s="240">
        <f>VLOOKUP($B19,'Product Output &amp; Intensity'!$B$1:$AT$21,COLUMN('Product Output &amp; Intensity'!O$1)-1,0)*VLOOKUP($B19,'Energy Efficiency'!$B$1:$AS$21,COLUMN('Energy Efficiency'!N$1)-1,0)</f>
        <v>5312350435745644</v>
      </c>
      <c r="O19" s="240">
        <f>VLOOKUP($B19,'Product Output &amp; Intensity'!$B$1:$AT$21,COLUMN('Product Output &amp; Intensity'!P$1)-1,0)*VLOOKUP($B19,'Energy Efficiency'!$B$1:$AS$21,COLUMN('Energy Efficiency'!O$1)-1,0)</f>
        <v>5525337159759638</v>
      </c>
      <c r="P19" s="240">
        <f>VLOOKUP($B19,'Product Output &amp; Intensity'!$B$1:$AT$21,COLUMN('Product Output &amp; Intensity'!Q$1)-1,0)*VLOOKUP($B19,'Energy Efficiency'!$B$1:$AS$21,COLUMN('Energy Efficiency'!P$1)-1,0)</f>
        <v>5633437311658580</v>
      </c>
      <c r="Q19" s="240">
        <f>VLOOKUP($B19,'Product Output &amp; Intensity'!$B$1:$AT$21,COLUMN('Product Output &amp; Intensity'!R$1)-1,0)*VLOOKUP($B19,'Energy Efficiency'!$B$1:$AS$21,COLUMN('Energy Efficiency'!Q$1)-1,0)</f>
        <v>5740898980152393</v>
      </c>
      <c r="R19" s="240">
        <f>VLOOKUP($B19,'Product Output &amp; Intensity'!$B$1:$AT$21,COLUMN('Product Output &amp; Intensity'!S$1)-1,0)*VLOOKUP($B19,'Energy Efficiency'!$B$1:$AS$21,COLUMN('Energy Efficiency'!R$1)-1,0)</f>
        <v>5847722165241079</v>
      </c>
      <c r="S19" s="240">
        <f>VLOOKUP($B19,'Product Output &amp; Intensity'!$B$1:$AT$21,COLUMN('Product Output &amp; Intensity'!T$1)-1,0)*VLOOKUP($B19,'Energy Efficiency'!$B$1:$AS$21,COLUMN('Energy Efficiency'!S$1)-1,0)</f>
        <v>5953906866924637</v>
      </c>
      <c r="T19" s="240">
        <f>VLOOKUP($B19,'Product Output &amp; Intensity'!$B$1:$AT$21,COLUMN('Product Output &amp; Intensity'!U$1)-1,0)*VLOOKUP($B19,'Energy Efficiency'!$B$1:$AS$21,COLUMN('Energy Efficiency'!T$1)-1,0)</f>
        <v>6059453085203069</v>
      </c>
      <c r="U19" s="240">
        <f>VLOOKUP($B19,'Product Output &amp; Intensity'!$B$1:$AT$21,COLUMN('Product Output &amp; Intensity'!V$1)-1,0)*VLOOKUP($B19,'Energy Efficiency'!$B$1:$AS$21,COLUMN('Energy Efficiency'!U$1)-1,0)</f>
        <v>6091031492138527</v>
      </c>
      <c r="V19" s="240">
        <f>VLOOKUP($B19,'Product Output &amp; Intensity'!$B$1:$AT$21,COLUMN('Product Output &amp; Intensity'!W$1)-1,0)*VLOOKUP($B19,'Energy Efficiency'!$B$1:$AS$21,COLUMN('Energy Efficiency'!V$1)-1,0)</f>
        <v>6122575273627784</v>
      </c>
      <c r="W19" s="240">
        <f>VLOOKUP($B19,'Product Output &amp; Intensity'!$B$1:$AT$21,COLUMN('Product Output &amp; Intensity'!X$1)-1,0)*VLOOKUP($B19,'Energy Efficiency'!$B$1:$AS$21,COLUMN('Energy Efficiency'!W$1)-1,0)</f>
        <v>6154084429670840</v>
      </c>
      <c r="X19" s="240">
        <f>VLOOKUP($B19,'Product Output &amp; Intensity'!$B$1:$AT$21,COLUMN('Product Output &amp; Intensity'!Y$1)-1,0)*VLOOKUP($B19,'Energy Efficiency'!$B$1:$AS$21,COLUMN('Energy Efficiency'!X$1)-1,0)</f>
        <v>6185558960267695</v>
      </c>
      <c r="Y19" s="240">
        <f>VLOOKUP($B19,'Product Output &amp; Intensity'!$B$1:$AT$21,COLUMN('Product Output &amp; Intensity'!Z$1)-1,0)*VLOOKUP($B19,'Energy Efficiency'!$B$1:$AS$21,COLUMN('Energy Efficiency'!Y$1)-1,0)</f>
        <v>6216998865418348</v>
      </c>
      <c r="Z19" s="240">
        <f>VLOOKUP($B19,'Product Output &amp; Intensity'!$B$1:$AT$21,COLUMN('Product Output &amp; Intensity'!AA$1)-1,0)*VLOOKUP($B19,'Energy Efficiency'!$B$1:$AS$21,COLUMN('Energy Efficiency'!Z$1)-1,0)</f>
        <v>6196621790328965</v>
      </c>
      <c r="AA19" s="240">
        <f>VLOOKUP($B19,'Product Output &amp; Intensity'!$B$1:$AT$21,COLUMN('Product Output &amp; Intensity'!AB$1)-1,0)*VLOOKUP($B19,'Energy Efficiency'!$B$1:$AS$21,COLUMN('Energy Efficiency'!AA$1)-1,0)</f>
        <v>6176262027962683</v>
      </c>
      <c r="AB19" s="240">
        <f>VLOOKUP($B19,'Product Output &amp; Intensity'!$B$1:$AT$21,COLUMN('Product Output &amp; Intensity'!AC$1)-1,0)*VLOOKUP($B19,'Energy Efficiency'!$B$1:$AS$21,COLUMN('Energy Efficiency'!AB$1)-1,0)</f>
        <v>6155919578319501</v>
      </c>
      <c r="AC19" s="240">
        <f>VLOOKUP($B19,'Product Output &amp; Intensity'!$B$1:$AT$21,COLUMN('Product Output &amp; Intensity'!AD$1)-1,0)*VLOOKUP($B19,'Energy Efficiency'!$B$1:$AS$21,COLUMN('Energy Efficiency'!AC$1)-1,0)</f>
        <v>6135594441399420</v>
      </c>
      <c r="AD19" s="240">
        <f>VLOOKUP($B19,'Product Output &amp; Intensity'!$B$1:$AT$21,COLUMN('Product Output &amp; Intensity'!AE$1)-1,0)*VLOOKUP($B19,'Energy Efficiency'!$B$1:$AS$21,COLUMN('Energy Efficiency'!AD$1)-1,0)</f>
        <v>6115286617202439</v>
      </c>
      <c r="AE19" s="240">
        <f>VLOOKUP($B19,'Product Output &amp; Intensity'!$B$1:$AT$21,COLUMN('Product Output &amp; Intensity'!AF$1)-1,0)*VLOOKUP($B19,'Energy Efficiency'!$B$1:$AS$21,COLUMN('Energy Efficiency'!AE$1)-1,0)</f>
        <v>6026126093234451</v>
      </c>
      <c r="AF19" s="240">
        <f>VLOOKUP($B19,'Product Output &amp; Intensity'!$B$1:$AT$21,COLUMN('Product Output &amp; Intensity'!AG$1)-1,0)*VLOOKUP($B19,'Energy Efficiency'!$B$1:$AS$21,COLUMN('Energy Efficiency'!AF$1)-1,0)</f>
        <v>5937052132881965</v>
      </c>
      <c r="AG19" s="240">
        <f>VLOOKUP($B19,'Product Output &amp; Intensity'!$B$1:$AT$21,COLUMN('Product Output &amp; Intensity'!AH$1)-1,0)*VLOOKUP($B19,'Energy Efficiency'!$B$1:$AS$21,COLUMN('Energy Efficiency'!AG$1)-1,0)</f>
        <v>5848064736144983</v>
      </c>
      <c r="AH19" s="240">
        <f>VLOOKUP($B19,'Product Output &amp; Intensity'!$B$1:$AT$21,COLUMN('Product Output &amp; Intensity'!AI$1)-1,0)*VLOOKUP($B19,'Energy Efficiency'!$B$1:$AS$21,COLUMN('Energy Efficiency'!AH$1)-1,0)</f>
        <v>5759163903023504</v>
      </c>
      <c r="AI19" s="240">
        <f>VLOOKUP($B19,'Product Output &amp; Intensity'!$B$1:$AT$21,COLUMN('Product Output &amp; Intensity'!AJ$1)-1,0)*VLOOKUP($B19,'Energy Efficiency'!$B$1:$AS$21,COLUMN('Energy Efficiency'!AI$1)-1,0)</f>
        <v>5670349633517527</v>
      </c>
      <c r="AJ19" s="240">
        <f>VLOOKUP($B19,'Product Output &amp; Intensity'!$B$1:$AT$21,COLUMN('Product Output &amp; Intensity'!AK$1)-1,0)*VLOOKUP($B19,'Energy Efficiency'!$B$1:$AS$21,COLUMN('Energy Efficiency'!AJ$1)-1,0)</f>
        <v>5530099263679727</v>
      </c>
      <c r="AK19" s="240">
        <f>VLOOKUP($B19,'Product Output &amp; Intensity'!$B$1:$AT$21,COLUMN('Product Output &amp; Intensity'!AL$1)-1,0)*VLOOKUP($B19,'Energy Efficiency'!$B$1:$AS$21,COLUMN('Energy Efficiency'!AK$1)-1,0)</f>
        <v>5389987395626731</v>
      </c>
      <c r="AL19" s="240">
        <f>VLOOKUP($B19,'Product Output &amp; Intensity'!$B$1:$AT$21,COLUMN('Product Output &amp; Intensity'!AM$1)-1,0)*VLOOKUP($B19,'Energy Efficiency'!$B$1:$AS$21,COLUMN('Energy Efficiency'!AL$1)-1,0)</f>
        <v>5250014029358540</v>
      </c>
      <c r="AM19" s="240">
        <f>VLOOKUP($B19,'Product Output &amp; Intensity'!$B$1:$AT$21,COLUMN('Product Output &amp; Intensity'!AN$1)-1,0)*VLOOKUP($B19,'Energy Efficiency'!$B$1:$AS$21,COLUMN('Energy Efficiency'!AM$1)-1,0)</f>
        <v>5110179164875154</v>
      </c>
      <c r="AN19" s="240">
        <f>VLOOKUP($B19,'Product Output &amp; Intensity'!$B$1:$AT$21,COLUMN('Product Output &amp; Intensity'!AO$1)-1,0)*VLOOKUP($B19,'Energy Efficiency'!$B$1:$AS$21,COLUMN('Energy Efficiency'!AN$1)-1,0)</f>
        <v>4970482802176572</v>
      </c>
      <c r="AO19" s="240">
        <f>VLOOKUP($B19,'Product Output &amp; Intensity'!$B$1:$AT$21,COLUMN('Product Output &amp; Intensity'!AP$1)-1,0)*VLOOKUP($B19,'Energy Efficiency'!$B$1:$AS$21,COLUMN('Energy Efficiency'!AO$1)-1,0)</f>
        <v>4830924941262795</v>
      </c>
      <c r="AP19" s="240">
        <f>VLOOKUP($B19,'Product Output &amp; Intensity'!$B$1:$AT$21,COLUMN('Product Output &amp; Intensity'!AQ$1)-1,0)*VLOOKUP($B19,'Energy Efficiency'!$B$1:$AS$21,COLUMN('Energy Efficiency'!AP$1)-1,0)</f>
        <v>4691505582133823</v>
      </c>
      <c r="AQ19" s="240">
        <f>VLOOKUP($B19,'Product Output &amp; Intensity'!$B$1:$AT$21,COLUMN('Product Output &amp; Intensity'!AR$1)-1,0)*VLOOKUP($B19,'Energy Efficiency'!$B$1:$AS$21,COLUMN('Energy Efficiency'!AQ$1)-1,0)</f>
        <v>4552224724789655</v>
      </c>
      <c r="AR19" s="240">
        <f>VLOOKUP($B19,'Product Output &amp; Intensity'!$B$1:$AT$21,COLUMN('Product Output &amp; Intensity'!AS$1)-1,0)*VLOOKUP($B19,'Energy Efficiency'!$B$1:$AS$21,COLUMN('Energy Efficiency'!AR$1)-1,0)</f>
        <v>4413082369230292</v>
      </c>
      <c r="AS19" s="240">
        <f>VLOOKUP($B19,'Product Output &amp; Intensity'!$B$1:$AT$21,COLUMN('Product Output &amp; Intensity'!AT$1)-1,0)*VLOOKUP($B19,'Energy Efficiency'!$B$1:$AS$21,COLUMN('Energy Efficiency'!AS$1)-1,0)</f>
        <v>4263258063517873.5</v>
      </c>
    </row>
    <row r="20" spans="1:45" x14ac:dyDescent="0.2">
      <c r="A20" s="179" t="s">
        <v>27</v>
      </c>
      <c r="B20" s="183" t="s">
        <v>376</v>
      </c>
      <c r="C20" s="183" t="s">
        <v>422</v>
      </c>
      <c r="D20" s="247">
        <f>VLOOKUP($B20,'Product Output &amp; Intensity'!$B$1:$AT$21,COLUMN('Product Output &amp; Intensity'!E$1)-1,0)*VLOOKUP($B20,'Energy Efficiency'!$B$1:$AS$21,COLUMN('Energy Efficiency'!D$1)-1,0)</f>
        <v>115524651443801.8</v>
      </c>
      <c r="E20" s="240">
        <f>VLOOKUP($B20,'Product Output &amp; Intensity'!$B$1:$AT$21,COLUMN('Product Output &amp; Intensity'!F$1)-1,0)*VLOOKUP($B20,'Energy Efficiency'!$B$1:$AS$21,COLUMN('Energy Efficiency'!E$1)-1,0)</f>
        <v>116091492374476.38</v>
      </c>
      <c r="F20" s="240">
        <f>VLOOKUP($B20,'Product Output &amp; Intensity'!$B$1:$AT$21,COLUMN('Product Output &amp; Intensity'!G$1)-1,0)*VLOOKUP($B20,'Energy Efficiency'!$B$1:$AS$21,COLUMN('Energy Efficiency'!F$1)-1,0)</f>
        <v>120999686101118.31</v>
      </c>
      <c r="G20" s="240">
        <f>VLOOKUP($B20,'Product Output &amp; Intensity'!$B$1:$AT$21,COLUMN('Product Output &amp; Intensity'!H$1)-1,0)*VLOOKUP($B20,'Energy Efficiency'!$B$1:$AS$21,COLUMN('Energy Efficiency'!G$1)-1,0)</f>
        <v>127789343196641.34</v>
      </c>
      <c r="H20" s="240">
        <f>VLOOKUP($B20,'Product Output &amp; Intensity'!$B$1:$AT$21,COLUMN('Product Output &amp; Intensity'!I$1)-1,0)*VLOOKUP($B20,'Energy Efficiency'!$B$1:$AS$21,COLUMN('Energy Efficiency'!H$1)-1,0)</f>
        <v>144068238196554.22</v>
      </c>
      <c r="I20" s="240">
        <f>VLOOKUP($B20,'Product Output &amp; Intensity'!$B$1:$AT$21,COLUMN('Product Output &amp; Intensity'!J$1)-1,0)*VLOOKUP($B20,'Energy Efficiency'!$B$1:$AS$21,COLUMN('Energy Efficiency'!I$1)-1,0)</f>
        <v>160225272738229.81</v>
      </c>
      <c r="J20" s="240">
        <f>VLOOKUP($B20,'Product Output &amp; Intensity'!$B$1:$AT$21,COLUMN('Product Output &amp; Intensity'!K$1)-1,0)*VLOOKUP($B20,'Energy Efficiency'!$B$1:$AS$21,COLUMN('Energy Efficiency'!J$1)-1,0)</f>
        <v>176260446821668.09</v>
      </c>
      <c r="K20" s="240">
        <f>VLOOKUP($B20,'Product Output &amp; Intensity'!$B$1:$AT$21,COLUMN('Product Output &amp; Intensity'!L$1)-1,0)*VLOOKUP($B20,'Energy Efficiency'!$B$1:$AS$21,COLUMN('Energy Efficiency'!K$1)-1,0)</f>
        <v>183667934244870.34</v>
      </c>
      <c r="L20" s="240">
        <f>VLOOKUP($B20,'Product Output &amp; Intensity'!$B$1:$AT$21,COLUMN('Product Output &amp; Intensity'!M$1)-1,0)*VLOOKUP($B20,'Energy Efficiency'!$B$1:$AS$21,COLUMN('Energy Efficiency'!L$1)-1,0)</f>
        <v>191027660772804.78</v>
      </c>
      <c r="M20" s="240">
        <f>VLOOKUP($B20,'Product Output &amp; Intensity'!$B$1:$AT$21,COLUMN('Product Output &amp; Intensity'!N$1)-1,0)*VLOOKUP($B20,'Energy Efficiency'!$B$1:$AS$21,COLUMN('Energy Efficiency'!M$1)-1,0)</f>
        <v>198339626405471.41</v>
      </c>
      <c r="N20" s="240">
        <f>VLOOKUP($B20,'Product Output &amp; Intensity'!$B$1:$AT$21,COLUMN('Product Output &amp; Intensity'!O$1)-1,0)*VLOOKUP($B20,'Energy Efficiency'!$B$1:$AS$21,COLUMN('Energy Efficiency'!N$1)-1,0)</f>
        <v>205603831142870.22</v>
      </c>
      <c r="O20" s="240">
        <f>VLOOKUP($B20,'Product Output &amp; Intensity'!$B$1:$AT$21,COLUMN('Product Output &amp; Intensity'!P$1)-1,0)*VLOOKUP($B20,'Energy Efficiency'!$B$1:$AS$21,COLUMN('Energy Efficiency'!O$1)-1,0)</f>
        <v>212820274985001.19</v>
      </c>
      <c r="P20" s="240">
        <f>VLOOKUP($B20,'Product Output &amp; Intensity'!$B$1:$AT$21,COLUMN('Product Output &amp; Intensity'!Q$1)-1,0)*VLOOKUP($B20,'Energy Efficiency'!$B$1:$AS$21,COLUMN('Energy Efficiency'!P$1)-1,0)</f>
        <v>216735720002041.03</v>
      </c>
      <c r="Q20" s="240">
        <f>VLOOKUP($B20,'Product Output &amp; Intensity'!$B$1:$AT$21,COLUMN('Product Output &amp; Intensity'!R$1)-1,0)*VLOOKUP($B20,'Energy Efficiency'!$B$1:$AS$21,COLUMN('Energy Efficiency'!Q$1)-1,0)</f>
        <v>220627866799503.56</v>
      </c>
      <c r="R20" s="240">
        <f>VLOOKUP($B20,'Product Output &amp; Intensity'!$B$1:$AT$21,COLUMN('Product Output &amp; Intensity'!S$1)-1,0)*VLOOKUP($B20,'Energy Efficiency'!$B$1:$AS$21,COLUMN('Energy Efficiency'!R$1)-1,0)</f>
        <v>224496715377388.78</v>
      </c>
      <c r="S20" s="240">
        <f>VLOOKUP($B20,'Product Output &amp; Intensity'!$B$1:$AT$21,COLUMN('Product Output &amp; Intensity'!T$1)-1,0)*VLOOKUP($B20,'Energy Efficiency'!$B$1:$AS$21,COLUMN('Energy Efficiency'!S$1)-1,0)</f>
        <v>228342265735696.69</v>
      </c>
      <c r="T20" s="240">
        <f>VLOOKUP($B20,'Product Output &amp; Intensity'!$B$1:$AT$21,COLUMN('Product Output &amp; Intensity'!U$1)-1,0)*VLOOKUP($B20,'Energy Efficiency'!$B$1:$AS$21,COLUMN('Energy Efficiency'!T$1)-1,0)</f>
        <v>232164517874427.34</v>
      </c>
      <c r="U20" s="240">
        <f>VLOOKUP($B20,'Product Output &amp; Intensity'!$B$1:$AT$21,COLUMN('Product Output &amp; Intensity'!V$1)-1,0)*VLOOKUP($B20,'Energy Efficiency'!$B$1:$AS$21,COLUMN('Energy Efficiency'!U$1)-1,0)</f>
        <v>234219358115169.91</v>
      </c>
      <c r="V20" s="240">
        <f>VLOOKUP($B20,'Product Output &amp; Intensity'!$B$1:$AT$21,COLUMN('Product Output &amp; Intensity'!W$1)-1,0)*VLOOKUP($B20,'Energy Efficiency'!$B$1:$AS$21,COLUMN('Energy Efficiency'!V$1)-1,0)</f>
        <v>236271250235050.56</v>
      </c>
      <c r="W20" s="240">
        <f>VLOOKUP($B20,'Product Output &amp; Intensity'!$B$1:$AT$21,COLUMN('Product Output &amp; Intensity'!X$1)-1,0)*VLOOKUP($B20,'Energy Efficiency'!$B$1:$AS$21,COLUMN('Energy Efficiency'!W$1)-1,0)</f>
        <v>238320194234069.31</v>
      </c>
      <c r="X20" s="240">
        <f>VLOOKUP($B20,'Product Output &amp; Intensity'!$B$1:$AT$21,COLUMN('Product Output &amp; Intensity'!Y$1)-1,0)*VLOOKUP($B20,'Energy Efficiency'!$B$1:$AS$21,COLUMN('Energy Efficiency'!X$1)-1,0)</f>
        <v>240366190112226.16</v>
      </c>
      <c r="Y20" s="240">
        <f>VLOOKUP($B20,'Product Output &amp; Intensity'!$B$1:$AT$21,COLUMN('Product Output &amp; Intensity'!Z$1)-1,0)*VLOOKUP($B20,'Energy Efficiency'!$B$1:$AS$21,COLUMN('Energy Efficiency'!Y$1)-1,0)</f>
        <v>242409237869521.09</v>
      </c>
      <c r="Z20" s="240">
        <f>VLOOKUP($B20,'Product Output &amp; Intensity'!$B$1:$AT$21,COLUMN('Product Output &amp; Intensity'!AA$1)-1,0)*VLOOKUP($B20,'Energy Efficiency'!$B$1:$AS$21,COLUMN('Energy Efficiency'!Z$1)-1,0)</f>
        <v>243348214364035.47</v>
      </c>
      <c r="AA20" s="240">
        <f>VLOOKUP($B20,'Product Output &amp; Intensity'!$B$1:$AT$21,COLUMN('Product Output &amp; Intensity'!AB$1)-1,0)*VLOOKUP($B20,'Energy Efficiency'!$B$1:$AS$21,COLUMN('Energy Efficiency'!AA$1)-1,0)</f>
        <v>244285716798118.84</v>
      </c>
      <c r="AB20" s="240">
        <f>VLOOKUP($B20,'Product Output &amp; Intensity'!$B$1:$AT$21,COLUMN('Product Output &amp; Intensity'!AC$1)-1,0)*VLOOKUP($B20,'Energy Efficiency'!$B$1:$AS$21,COLUMN('Energy Efficiency'!AB$1)-1,0)</f>
        <v>245221745171771.31</v>
      </c>
      <c r="AC20" s="240">
        <f>VLOOKUP($B20,'Product Output &amp; Intensity'!$B$1:$AT$21,COLUMN('Product Output &amp; Intensity'!AD$1)-1,0)*VLOOKUP($B20,'Energy Efficiency'!$B$1:$AS$21,COLUMN('Energy Efficiency'!AC$1)-1,0)</f>
        <v>246156299484992.81</v>
      </c>
      <c r="AD20" s="240">
        <f>VLOOKUP($B20,'Product Output &amp; Intensity'!$B$1:$AT$21,COLUMN('Product Output &amp; Intensity'!AE$1)-1,0)*VLOOKUP($B20,'Energy Efficiency'!$B$1:$AS$21,COLUMN('Energy Efficiency'!AD$1)-1,0)</f>
        <v>247089379737783.34</v>
      </c>
      <c r="AE20" s="240">
        <f>VLOOKUP($B20,'Product Output &amp; Intensity'!$B$1:$AT$21,COLUMN('Product Output &amp; Intensity'!AF$1)-1,0)*VLOOKUP($B20,'Energy Efficiency'!$B$1:$AS$21,COLUMN('Energy Efficiency'!AE$1)-1,0)</f>
        <v>248020985930142.94</v>
      </c>
      <c r="AF20" s="240">
        <f>VLOOKUP($B20,'Product Output &amp; Intensity'!$B$1:$AT$21,COLUMN('Product Output &amp; Intensity'!AG$1)-1,0)*VLOOKUP($B20,'Energy Efficiency'!$B$1:$AS$21,COLUMN('Energy Efficiency'!AF$1)-1,0)</f>
        <v>248951118062071.59</v>
      </c>
      <c r="AG20" s="240">
        <f>VLOOKUP($B20,'Product Output &amp; Intensity'!$B$1:$AT$21,COLUMN('Product Output &amp; Intensity'!AH$1)-1,0)*VLOOKUP($B20,'Energy Efficiency'!$B$1:$AS$21,COLUMN('Energy Efficiency'!AG$1)-1,0)</f>
        <v>249879776133569.31</v>
      </c>
      <c r="AH20" s="240">
        <f>VLOOKUP($B20,'Product Output &amp; Intensity'!$B$1:$AT$21,COLUMN('Product Output &amp; Intensity'!AI$1)-1,0)*VLOOKUP($B20,'Energy Efficiency'!$B$1:$AS$21,COLUMN('Energy Efficiency'!AH$1)-1,0)</f>
        <v>250806960144636.06</v>
      </c>
      <c r="AI20" s="240">
        <f>VLOOKUP($B20,'Product Output &amp; Intensity'!$B$1:$AT$21,COLUMN('Product Output &amp; Intensity'!AJ$1)-1,0)*VLOOKUP($B20,'Energy Efficiency'!$B$1:$AS$21,COLUMN('Energy Efficiency'!AI$1)-1,0)</f>
        <v>251732670095271.88</v>
      </c>
      <c r="AJ20" s="240">
        <f>VLOOKUP($B20,'Product Output &amp; Intensity'!$B$1:$AT$21,COLUMN('Product Output &amp; Intensity'!AK$1)-1,0)*VLOOKUP($B20,'Energy Efficiency'!$B$1:$AS$21,COLUMN('Energy Efficiency'!AJ$1)-1,0)</f>
        <v>252656905985476.72</v>
      </c>
      <c r="AK20" s="240">
        <f>VLOOKUP($B20,'Product Output &amp; Intensity'!$B$1:$AT$21,COLUMN('Product Output &amp; Intensity'!AL$1)-1,0)*VLOOKUP($B20,'Energy Efficiency'!$B$1:$AS$21,COLUMN('Energy Efficiency'!AK$1)-1,0)</f>
        <v>253579667815250.63</v>
      </c>
      <c r="AL20" s="240">
        <f>VLOOKUP($B20,'Product Output &amp; Intensity'!$B$1:$AT$21,COLUMN('Product Output &amp; Intensity'!AM$1)-1,0)*VLOOKUP($B20,'Energy Efficiency'!$B$1:$AS$21,COLUMN('Energy Efficiency'!AL$1)-1,0)</f>
        <v>254500955584593.59</v>
      </c>
      <c r="AM20" s="240">
        <f>VLOOKUP($B20,'Product Output &amp; Intensity'!$B$1:$AT$21,COLUMN('Product Output &amp; Intensity'!AN$1)-1,0)*VLOOKUP($B20,'Energy Efficiency'!$B$1:$AS$21,COLUMN('Energy Efficiency'!AM$1)-1,0)</f>
        <v>255420769293505.59</v>
      </c>
      <c r="AN20" s="240">
        <f>VLOOKUP($B20,'Product Output &amp; Intensity'!$B$1:$AT$21,COLUMN('Product Output &amp; Intensity'!AO$1)-1,0)*VLOOKUP($B20,'Energy Efficiency'!$B$1:$AS$21,COLUMN('Energy Efficiency'!AN$1)-1,0)</f>
        <v>256339108941986.66</v>
      </c>
      <c r="AO20" s="240">
        <f>VLOOKUP($B20,'Product Output &amp; Intensity'!$B$1:$AT$21,COLUMN('Product Output &amp; Intensity'!AP$1)-1,0)*VLOOKUP($B20,'Energy Efficiency'!$B$1:$AS$21,COLUMN('Energy Efficiency'!AO$1)-1,0)</f>
        <v>257037960992299.47</v>
      </c>
      <c r="AP20" s="240">
        <f>VLOOKUP($B20,'Product Output &amp; Intensity'!$B$1:$AT$21,COLUMN('Product Output &amp; Intensity'!AQ$1)-1,0)*VLOOKUP($B20,'Energy Efficiency'!$B$1:$AS$21,COLUMN('Energy Efficiency'!AP$1)-1,0)</f>
        <v>257735633794267.5</v>
      </c>
      <c r="AQ20" s="240">
        <f>VLOOKUP($B20,'Product Output &amp; Intensity'!$B$1:$AT$21,COLUMN('Product Output &amp; Intensity'!AR$1)-1,0)*VLOOKUP($B20,'Energy Efficiency'!$B$1:$AS$21,COLUMN('Energy Efficiency'!AQ$1)-1,0)</f>
        <v>258432127347890.78</v>
      </c>
      <c r="AR20" s="240">
        <f>VLOOKUP($B20,'Product Output &amp; Intensity'!$B$1:$AT$21,COLUMN('Product Output &amp; Intensity'!AS$1)-1,0)*VLOOKUP($B20,'Energy Efficiency'!$B$1:$AS$21,COLUMN('Energy Efficiency'!AR$1)-1,0)</f>
        <v>259127441653169.28</v>
      </c>
      <c r="AS20" s="240">
        <f>VLOOKUP($B20,'Product Output &amp; Intensity'!$B$1:$AT$21,COLUMN('Product Output &amp; Intensity'!AT$1)-1,0)*VLOOKUP($B20,'Energy Efficiency'!$B$1:$AS$21,COLUMN('Energy Efficiency'!AS$1)-1,0)</f>
        <v>258940825602611.28</v>
      </c>
    </row>
    <row r="21" spans="1:45" x14ac:dyDescent="0.2">
      <c r="A21" s="195" t="s">
        <v>31</v>
      </c>
      <c r="B21" s="196" t="s">
        <v>378</v>
      </c>
      <c r="C21" s="196" t="s">
        <v>422</v>
      </c>
      <c r="D21" s="248">
        <f>VLOOKUP($B21,'Product Output &amp; Intensity'!$B$1:$AT$21,COLUMN('Product Output &amp; Intensity'!E$1)-1,0)*VLOOKUP($B21,'Energy Efficiency'!$B$1:$AS$21,COLUMN('Energy Efficiency'!D$1)-1,0)</f>
        <v>505363862525694.44</v>
      </c>
      <c r="E21" s="252">
        <f>VLOOKUP($B21,'Product Output &amp; Intensity'!$B$1:$AT$21,COLUMN('Product Output &amp; Intensity'!F$1)-1,0)*VLOOKUP($B21,'Energy Efficiency'!$B$1:$AS$21,COLUMN('Energy Efficiency'!E$1)-1,0)</f>
        <v>550060445284554.94</v>
      </c>
      <c r="F21" s="252">
        <f>VLOOKUP($B21,'Product Output &amp; Intensity'!$B$1:$AT$21,COLUMN('Product Output &amp; Intensity'!G$1)-1,0)*VLOOKUP($B21,'Energy Efficiency'!$B$1:$AS$21,COLUMN('Energy Efficiency'!F$1)-1,0)</f>
        <v>568252689575633</v>
      </c>
      <c r="G21" s="252">
        <f>VLOOKUP($B21,'Product Output &amp; Intensity'!$B$1:$AT$21,COLUMN('Product Output &amp; Intensity'!H$1)-1,0)*VLOOKUP($B21,'Energy Efficiency'!$B$1:$AS$21,COLUMN('Energy Efficiency'!G$1)-1,0)</f>
        <v>585160600969534.63</v>
      </c>
      <c r="H21" s="252">
        <f>VLOOKUP($B21,'Product Output &amp; Intensity'!$B$1:$AT$21,COLUMN('Product Output &amp; Intensity'!I$1)-1,0)*VLOOKUP($B21,'Energy Efficiency'!$B$1:$AS$21,COLUMN('Energy Efficiency'!H$1)-1,0)</f>
        <v>633546403578151.25</v>
      </c>
      <c r="I21" s="252">
        <f>VLOOKUP($B21,'Product Output &amp; Intensity'!$B$1:$AT$21,COLUMN('Product Output &amp; Intensity'!J$1)-1,0)*VLOOKUP($B21,'Energy Efficiency'!$B$1:$AS$21,COLUMN('Energy Efficiency'!I$1)-1,0)</f>
        <v>681564580692884.5</v>
      </c>
      <c r="J21" s="252">
        <f>VLOOKUP($B21,'Product Output &amp; Intensity'!$B$1:$AT$21,COLUMN('Product Output &amp; Intensity'!K$1)-1,0)*VLOOKUP($B21,'Energy Efficiency'!$B$1:$AS$21,COLUMN('Energy Efficiency'!J$1)-1,0)</f>
        <v>729215132313734.5</v>
      </c>
      <c r="K21" s="252">
        <f>VLOOKUP($B21,'Product Output &amp; Intensity'!$B$1:$AT$21,COLUMN('Product Output &amp; Intensity'!L$1)-1,0)*VLOOKUP($B21,'Energy Efficiency'!$B$1:$AS$21,COLUMN('Energy Efficiency'!K$1)-1,0)</f>
        <v>748569042084698.25</v>
      </c>
      <c r="L21" s="252">
        <f>VLOOKUP($B21,'Product Output &amp; Intensity'!$B$1:$AT$21,COLUMN('Product Output &amp; Intensity'!M$1)-1,0)*VLOOKUP($B21,'Energy Efficiency'!$B$1:$AS$21,COLUMN('Energy Efficiency'!L$1)-1,0)</f>
        <v>767793313609917.38</v>
      </c>
      <c r="M21" s="252">
        <f>VLOOKUP($B21,'Product Output &amp; Intensity'!$B$1:$AT$21,COLUMN('Product Output &amp; Intensity'!N$1)-1,0)*VLOOKUP($B21,'Energy Efficiency'!$B$1:$AS$21,COLUMN('Energy Efficiency'!M$1)-1,0)</f>
        <v>786887946889391.75</v>
      </c>
      <c r="N21" s="252">
        <f>VLOOKUP($B21,'Product Output &amp; Intensity'!$B$1:$AT$21,COLUMN('Product Output &amp; Intensity'!O$1)-1,0)*VLOOKUP($B21,'Energy Efficiency'!$B$1:$AS$21,COLUMN('Energy Efficiency'!N$1)-1,0)</f>
        <v>805852941923121.5</v>
      </c>
      <c r="O21" s="252">
        <f>VLOOKUP($B21,'Product Output &amp; Intensity'!$B$1:$AT$21,COLUMN('Product Output &amp; Intensity'!P$1)-1,0)*VLOOKUP($B21,'Energy Efficiency'!$B$1:$AS$21,COLUMN('Energy Efficiency'!O$1)-1,0)</f>
        <v>824688298711106.88</v>
      </c>
      <c r="P21" s="252">
        <f>VLOOKUP($B21,'Product Output &amp; Intensity'!$B$1:$AT$21,COLUMN('Product Output &amp; Intensity'!Q$1)-1,0)*VLOOKUP($B21,'Energy Efficiency'!$B$1:$AS$21,COLUMN('Energy Efficiency'!P$1)-1,0)</f>
        <v>833157581510386.38</v>
      </c>
      <c r="Q21" s="252">
        <f>VLOOKUP($B21,'Product Output &amp; Intensity'!$B$1:$AT$21,COLUMN('Product Output &amp; Intensity'!R$1)-1,0)*VLOOKUP($B21,'Energy Efficiency'!$B$1:$AS$21,COLUMN('Energy Efficiency'!Q$1)-1,0)</f>
        <v>841571530385107.25</v>
      </c>
      <c r="R21" s="252">
        <f>VLOOKUP($B21,'Product Output &amp; Intensity'!$B$1:$AT$21,COLUMN('Product Output &amp; Intensity'!S$1)-1,0)*VLOOKUP($B21,'Energy Efficiency'!$B$1:$AS$21,COLUMN('Energy Efficiency'!R$1)-1,0)</f>
        <v>849930145335269.5</v>
      </c>
      <c r="S21" s="252">
        <f>VLOOKUP($B21,'Product Output &amp; Intensity'!$B$1:$AT$21,COLUMN('Product Output &amp; Intensity'!T$1)-1,0)*VLOOKUP($B21,'Energy Efficiency'!$B$1:$AS$21,COLUMN('Energy Efficiency'!S$1)-1,0)</f>
        <v>858233426360873.13</v>
      </c>
      <c r="T21" s="252">
        <f>VLOOKUP($B21,'Product Output &amp; Intensity'!$B$1:$AT$21,COLUMN('Product Output &amp; Intensity'!U$1)-1,0)*VLOOKUP($B21,'Energy Efficiency'!$B$1:$AS$21,COLUMN('Energy Efficiency'!T$1)-1,0)</f>
        <v>866481373461917.88</v>
      </c>
      <c r="U21" s="252">
        <f>VLOOKUP($B21,'Product Output &amp; Intensity'!$B$1:$AT$21,COLUMN('Product Output &amp; Intensity'!V$1)-1,0)*VLOOKUP($B21,'Energy Efficiency'!$B$1:$AS$21,COLUMN('Energy Efficiency'!U$1)-1,0)</f>
        <v>863279768548661.63</v>
      </c>
      <c r="V21" s="252">
        <f>VLOOKUP($B21,'Product Output &amp; Intensity'!$B$1:$AT$21,COLUMN('Product Output &amp; Intensity'!W$1)-1,0)*VLOOKUP($B21,'Energy Efficiency'!$B$1:$AS$21,COLUMN('Energy Efficiency'!V$1)-1,0)</f>
        <v>860081664570247.63</v>
      </c>
      <c r="W21" s="252">
        <f>VLOOKUP($B21,'Product Output &amp; Intensity'!$B$1:$AT$21,COLUMN('Product Output &amp; Intensity'!X$1)-1,0)*VLOOKUP($B21,'Energy Efficiency'!$B$1:$AS$21,COLUMN('Energy Efficiency'!W$1)-1,0)</f>
        <v>856887061526675.88</v>
      </c>
      <c r="X21" s="252">
        <f>VLOOKUP($B21,'Product Output &amp; Intensity'!$B$1:$AT$21,COLUMN('Product Output &amp; Intensity'!Y$1)-1,0)*VLOOKUP($B21,'Energy Efficiency'!$B$1:$AS$21,COLUMN('Energy Efficiency'!X$1)-1,0)</f>
        <v>853695959417946.38</v>
      </c>
      <c r="Y21" s="252">
        <f>VLOOKUP($B21,'Product Output &amp; Intensity'!$B$1:$AT$21,COLUMN('Product Output &amp; Intensity'!Z$1)-1,0)*VLOOKUP($B21,'Energy Efficiency'!$B$1:$AS$21,COLUMN('Energy Efficiency'!Y$1)-1,0)</f>
        <v>850508358244059</v>
      </c>
      <c r="Z21" s="252">
        <f>VLOOKUP($B21,'Product Output &amp; Intensity'!$B$1:$AT$21,COLUMN('Product Output &amp; Intensity'!AA$1)-1,0)*VLOOKUP($B21,'Energy Efficiency'!$B$1:$AS$21,COLUMN('Energy Efficiency'!Z$1)-1,0)</f>
        <v>847324258005014.13</v>
      </c>
      <c r="AA21" s="252">
        <f>VLOOKUP($B21,'Product Output &amp; Intensity'!$B$1:$AT$21,COLUMN('Product Output &amp; Intensity'!AB$1)-1,0)*VLOOKUP($B21,'Energy Efficiency'!$B$1:$AS$21,COLUMN('Energy Efficiency'!AA$1)-1,0)</f>
        <v>844143658700811.5</v>
      </c>
      <c r="AB21" s="252">
        <f>VLOOKUP($B21,'Product Output &amp; Intensity'!$B$1:$AT$21,COLUMN('Product Output &amp; Intensity'!AC$1)-1,0)*VLOOKUP($B21,'Energy Efficiency'!$B$1:$AS$21,COLUMN('Energy Efficiency'!AB$1)-1,0)</f>
        <v>840966560331451.13</v>
      </c>
      <c r="AC21" s="252">
        <f>VLOOKUP($B21,'Product Output &amp; Intensity'!$B$1:$AT$21,COLUMN('Product Output &amp; Intensity'!AD$1)-1,0)*VLOOKUP($B21,'Energy Efficiency'!$B$1:$AS$21,COLUMN('Energy Efficiency'!AC$1)-1,0)</f>
        <v>837792962896933</v>
      </c>
      <c r="AD21" s="252">
        <f>VLOOKUP($B21,'Product Output &amp; Intensity'!$B$1:$AT$21,COLUMN('Product Output &amp; Intensity'!AE$1)-1,0)*VLOOKUP($B21,'Energy Efficiency'!$B$1:$AS$21,COLUMN('Energy Efficiency'!AD$1)-1,0)</f>
        <v>834622866397256.88</v>
      </c>
      <c r="AE21" s="252">
        <f>VLOOKUP($B21,'Product Output &amp; Intensity'!$B$1:$AT$21,COLUMN('Product Output &amp; Intensity'!AF$1)-1,0)*VLOOKUP($B21,'Energy Efficiency'!$B$1:$AS$21,COLUMN('Energy Efficiency'!AE$1)-1,0)</f>
        <v>831456270832423.38</v>
      </c>
      <c r="AF21" s="252">
        <f>VLOOKUP($B21,'Product Output &amp; Intensity'!$B$1:$AT$21,COLUMN('Product Output &amp; Intensity'!AG$1)-1,0)*VLOOKUP($B21,'Energy Efficiency'!$B$1:$AS$21,COLUMN('Energy Efficiency'!AF$1)-1,0)</f>
        <v>828293176202432.13</v>
      </c>
      <c r="AG21" s="252">
        <f>VLOOKUP($B21,'Product Output &amp; Intensity'!$B$1:$AT$21,COLUMN('Product Output &amp; Intensity'!AH$1)-1,0)*VLOOKUP($B21,'Energy Efficiency'!$B$1:$AS$21,COLUMN('Energy Efficiency'!AG$1)-1,0)</f>
        <v>825133582507283</v>
      </c>
      <c r="AH21" s="252">
        <f>VLOOKUP($B21,'Product Output &amp; Intensity'!$B$1:$AT$21,COLUMN('Product Output &amp; Intensity'!AI$1)-1,0)*VLOOKUP($B21,'Energy Efficiency'!$B$1:$AS$21,COLUMN('Energy Efficiency'!AH$1)-1,0)</f>
        <v>821977489746976.25</v>
      </c>
      <c r="AI21" s="252">
        <f>VLOOKUP($B21,'Product Output &amp; Intensity'!$B$1:$AT$21,COLUMN('Product Output &amp; Intensity'!AJ$1)-1,0)*VLOOKUP($B21,'Energy Efficiency'!$B$1:$AS$21,COLUMN('Energy Efficiency'!AI$1)-1,0)</f>
        <v>818824897921511.63</v>
      </c>
      <c r="AJ21" s="252">
        <f>VLOOKUP($B21,'Product Output &amp; Intensity'!$B$1:$AT$21,COLUMN('Product Output &amp; Intensity'!AK$1)-1,0)*VLOOKUP($B21,'Energy Efficiency'!$B$1:$AS$21,COLUMN('Energy Efficiency'!AJ$1)-1,0)</f>
        <v>817234423222668.13</v>
      </c>
      <c r="AK21" s="252">
        <f>VLOOKUP($B21,'Product Output &amp; Intensity'!$B$1:$AT$21,COLUMN('Product Output &amp; Intensity'!AL$1)-1,0)*VLOOKUP($B21,'Energy Efficiency'!$B$1:$AS$21,COLUMN('Energy Efficiency'!AK$1)-1,0)</f>
        <v>815645348897761.5</v>
      </c>
      <c r="AL21" s="252">
        <f>VLOOKUP($B21,'Product Output &amp; Intensity'!$B$1:$AT$21,COLUMN('Product Output &amp; Intensity'!AM$1)-1,0)*VLOOKUP($B21,'Energy Efficiency'!$B$1:$AS$21,COLUMN('Energy Efficiency'!AL$1)-1,0)</f>
        <v>814057674946791.88</v>
      </c>
      <c r="AM21" s="252">
        <f>VLOOKUP($B21,'Product Output &amp; Intensity'!$B$1:$AT$21,COLUMN('Product Output &amp; Intensity'!AN$1)-1,0)*VLOOKUP($B21,'Energy Efficiency'!$B$1:$AS$21,COLUMN('Energy Efficiency'!AM$1)-1,0)</f>
        <v>812471401369759</v>
      </c>
      <c r="AN21" s="252">
        <f>VLOOKUP($B21,'Product Output &amp; Intensity'!$B$1:$AT$21,COLUMN('Product Output &amp; Intensity'!AO$1)-1,0)*VLOOKUP($B21,'Energy Efficiency'!$B$1:$AS$21,COLUMN('Energy Efficiency'!AN$1)-1,0)</f>
        <v>810886528166663.25</v>
      </c>
      <c r="AO21" s="252">
        <f>VLOOKUP($B21,'Product Output &amp; Intensity'!$B$1:$AT$21,COLUMN('Product Output &amp; Intensity'!AP$1)-1,0)*VLOOKUP($B21,'Energy Efficiency'!$B$1:$AS$21,COLUMN('Energy Efficiency'!AO$1)-1,0)</f>
        <v>808785267074332.5</v>
      </c>
      <c r="AP21" s="252">
        <f>VLOOKUP($B21,'Product Output &amp; Intensity'!$B$1:$AT$21,COLUMN('Product Output &amp; Intensity'!AQ$1)-1,0)*VLOOKUP($B21,'Energy Efficiency'!$B$1:$AS$21,COLUMN('Energy Efficiency'!AP$1)-1,0)</f>
        <v>806686106542907.13</v>
      </c>
      <c r="AQ21" s="252">
        <f>VLOOKUP($B21,'Product Output &amp; Intensity'!$B$1:$AT$21,COLUMN('Product Output &amp; Intensity'!AR$1)-1,0)*VLOOKUP($B21,'Energy Efficiency'!$B$1:$AS$21,COLUMN('Energy Efficiency'!AQ$1)-1,0)</f>
        <v>804589046572387</v>
      </c>
      <c r="AR21" s="252">
        <f>VLOOKUP($B21,'Product Output &amp; Intensity'!$B$1:$AT$21,COLUMN('Product Output &amp; Intensity'!AS$1)-1,0)*VLOOKUP($B21,'Energy Efficiency'!$B$1:$AS$21,COLUMN('Energy Efficiency'!AR$1)-1,0)</f>
        <v>802494087162772.38</v>
      </c>
      <c r="AS21" s="252">
        <f>VLOOKUP($B21,'Product Output &amp; Intensity'!$B$1:$AT$21,COLUMN('Product Output &amp; Intensity'!AT$1)-1,0)*VLOOKUP($B21,'Energy Efficiency'!$B$1:$AS$21,COLUMN('Energy Efficiency'!AS$1)-1,0)</f>
        <v>797688003811305</v>
      </c>
    </row>
    <row r="22" spans="1:45" x14ac:dyDescent="0.2">
      <c r="A22" s="160" t="s">
        <v>351</v>
      </c>
      <c r="B22" s="160" t="s">
        <v>379</v>
      </c>
      <c r="C22" s="160" t="s">
        <v>422</v>
      </c>
      <c r="D22" s="246">
        <f>VLOOKUP($A22,'Value Added'!$A$1:$AX$44,COLUMN('Value Added'!I$1),0)*VLOOKUP($A22,'Energy Efficiency'!$A$22:$AS$52,COLUMN('Energy Efficiency'!D$1),0)</f>
        <v>1655905952087749.8</v>
      </c>
      <c r="E22" s="253">
        <f>VLOOKUP($A22,'Value Added'!$A$1:$AX$44,COLUMN('Value Added'!J$1),0)*VLOOKUP($A22,'Energy Efficiency'!$A$22:$AS$52,COLUMN('Energy Efficiency'!E$1),0)</f>
        <v>1692415509188447.3</v>
      </c>
      <c r="F22" s="253">
        <f>VLOOKUP($A22,'Value Added'!$A$1:$AX$44,COLUMN('Value Added'!K$1),0)*VLOOKUP($A22,'Energy Efficiency'!$A$22:$AS$52,COLUMN('Energy Efficiency'!F$1),0)</f>
        <v>1716291743999729.5</v>
      </c>
      <c r="G22" s="253">
        <f>VLOOKUP($A22,'Value Added'!$A$1:$AX$44,COLUMN('Value Added'!L$1),0)*VLOOKUP($A22,'Energy Efficiency'!$A$22:$AS$52,COLUMN('Energy Efficiency'!G$1),0)</f>
        <v>1782067425215856.5</v>
      </c>
      <c r="H22" s="253">
        <f>VLOOKUP($A22,'Value Added'!$A$1:$AX$44,COLUMN('Value Added'!M$1),0)*VLOOKUP($A22,'Energy Efficiency'!$A$22:$AS$52,COLUMN('Energy Efficiency'!H$1),0)</f>
        <v>1853640567488169</v>
      </c>
      <c r="I22" s="253">
        <f>VLOOKUP($A22,'Value Added'!$A$1:$AX$44,COLUMN('Value Added'!N$1),0)*VLOOKUP($A22,'Energy Efficiency'!$A$22:$AS$52,COLUMN('Energy Efficiency'!I$1),0)</f>
        <v>1938230627983082.3</v>
      </c>
      <c r="J22" s="253">
        <f>VLOOKUP($A22,'Value Added'!$A$1:$AX$44,COLUMN('Value Added'!O$1),0)*VLOOKUP($A22,'Energy Efficiency'!$A$22:$AS$52,COLUMN('Energy Efficiency'!J$1),0)</f>
        <v>1982173582441683.8</v>
      </c>
      <c r="K22" s="253">
        <f>VLOOKUP($A22,'Value Added'!$A$1:$AX$44,COLUMN('Value Added'!P$1),0)*VLOOKUP($A22,'Energy Efficiency'!$A$22:$AS$52,COLUMN('Energy Efficiency'!K$1),0)</f>
        <v>2101219430748356.8</v>
      </c>
      <c r="L22" s="253">
        <f>VLOOKUP($A22,'Value Added'!$A$1:$AX$44,COLUMN('Value Added'!Q$1),0)*VLOOKUP($A22,'Energy Efficiency'!$A$22:$AS$52,COLUMN('Energy Efficiency'!L$1),0)</f>
        <v>2178937887741666.3</v>
      </c>
      <c r="M22" s="253">
        <f>VLOOKUP($A22,'Value Added'!$A$1:$AX$44,COLUMN('Value Added'!R$1),0)*VLOOKUP($A22,'Energy Efficiency'!$A$22:$AS$52,COLUMN('Energy Efficiency'!M$1),0)</f>
        <v>2253183920344091</v>
      </c>
      <c r="N22" s="253">
        <f>VLOOKUP($A22,'Value Added'!$A$1:$AX$44,COLUMN('Value Added'!S$1),0)*VLOOKUP($A22,'Energy Efficiency'!$A$22:$AS$52,COLUMN('Energy Efficiency'!N$1),0)</f>
        <v>2323640860962861.5</v>
      </c>
      <c r="O22" s="253">
        <f>VLOOKUP($A22,'Value Added'!$A$1:$AX$44,COLUMN('Value Added'!T$1),0)*VLOOKUP($A22,'Energy Efficiency'!$A$22:$AS$52,COLUMN('Energy Efficiency'!O$1),0)</f>
        <v>2430300713119251</v>
      </c>
      <c r="P22" s="253">
        <f>VLOOKUP($A22,'Value Added'!$A$1:$AX$44,COLUMN('Value Added'!U$1),0)*VLOOKUP($A22,'Energy Efficiency'!$A$22:$AS$52,COLUMN('Energy Efficiency'!P$1),0)</f>
        <v>2453363678923104.5</v>
      </c>
      <c r="Q22" s="253">
        <f>VLOOKUP($A22,'Value Added'!$A$1:$AX$44,COLUMN('Value Added'!V$1),0)*VLOOKUP($A22,'Energy Efficiency'!$A$22:$AS$52,COLUMN('Energy Efficiency'!Q$1),0)</f>
        <v>2512284353214458.5</v>
      </c>
      <c r="R22" s="253">
        <f>VLOOKUP($A22,'Value Added'!$A$1:$AX$44,COLUMN('Value Added'!W$1),0)*VLOOKUP($A22,'Energy Efficiency'!$A$22:$AS$52,COLUMN('Energy Efficiency'!R$1),0)</f>
        <v>2566651933094393.5</v>
      </c>
      <c r="S22" s="253">
        <f>VLOOKUP($A22,'Value Added'!$A$1:$AX$44,COLUMN('Value Added'!X$1),0)*VLOOKUP($A22,'Energy Efficiency'!$A$22:$AS$52,COLUMN('Energy Efficiency'!S$1),0)</f>
        <v>2616367349780268</v>
      </c>
      <c r="T22" s="253">
        <f>VLOOKUP($A22,'Value Added'!$A$1:$AX$44,COLUMN('Value Added'!Y$1),0)*VLOOKUP($A22,'Energy Efficiency'!$A$22:$AS$52,COLUMN('Energy Efficiency'!T$1),0)</f>
        <v>2645009117025075.5</v>
      </c>
      <c r="U22" s="253">
        <f>VLOOKUP($A22,'Value Added'!$A$1:$AX$44,COLUMN('Value Added'!Z$1),0)*VLOOKUP($A22,'Energy Efficiency'!$A$22:$AS$52,COLUMN('Energy Efficiency'!U$1),0)</f>
        <v>2710026760507549</v>
      </c>
      <c r="V22" s="253">
        <f>VLOOKUP($A22,'Value Added'!$A$1:$AX$44,COLUMN('Value Added'!AA$1),0)*VLOOKUP($A22,'Energy Efficiency'!$A$22:$AS$52,COLUMN('Energy Efficiency'!V$1),0)</f>
        <v>2754279602525153</v>
      </c>
      <c r="W22" s="253">
        <f>VLOOKUP($A22,'Value Added'!$A$1:$AX$44,COLUMN('Value Added'!AB$1),0)*VLOOKUP($A22,'Energy Efficiency'!$A$22:$AS$52,COLUMN('Energy Efficiency'!W$1),0)</f>
        <v>2794164007739350</v>
      </c>
      <c r="X22" s="253">
        <f>VLOOKUP($A22,'Value Added'!$A$1:$AX$44,COLUMN('Value Added'!AC$1),0)*VLOOKUP($A22,'Energy Efficiency'!$A$22:$AS$52,COLUMN('Energy Efficiency'!X$1),0)</f>
        <v>2829746153306370.5</v>
      </c>
      <c r="Y22" s="253">
        <f>VLOOKUP($A22,'Value Added'!$A$1:$AX$44,COLUMN('Value Added'!AD$1),0)*VLOOKUP($A22,'Energy Efficiency'!$A$22:$AS$52,COLUMN('Energy Efficiency'!Y$1),0)</f>
        <v>2861126581816516.5</v>
      </c>
      <c r="Z22" s="253">
        <f>VLOOKUP($A22,'Value Added'!$A$1:$AX$44,COLUMN('Value Added'!AE$1),0)*VLOOKUP($A22,'Energy Efficiency'!$A$22:$AS$52,COLUMN('Energy Efficiency'!Z$1),0)</f>
        <v>2888437470579963.5</v>
      </c>
      <c r="AA22" s="253">
        <f>VLOOKUP($A22,'Value Added'!$A$1:$AX$44,COLUMN('Value Added'!AF$1),0)*VLOOKUP($A22,'Energy Efficiency'!$A$22:$AS$52,COLUMN('Energy Efficiency'!AA$1),0)</f>
        <v>2911839723200267.5</v>
      </c>
      <c r="AB22" s="253">
        <f>VLOOKUP($A22,'Value Added'!$A$1:$AX$44,COLUMN('Value Added'!AG$1),0)*VLOOKUP($A22,'Energy Efficiency'!$A$22:$AS$52,COLUMN('Energy Efficiency'!AB$1),0)</f>
        <v>2931519953297716</v>
      </c>
      <c r="AC22" s="253">
        <f>VLOOKUP($A22,'Value Added'!$A$1:$AX$44,COLUMN('Value Added'!AH$1),0)*VLOOKUP($A22,'Energy Efficiency'!$A$22:$AS$52,COLUMN('Energy Efficiency'!AC$1),0)</f>
        <v>2947687426076829</v>
      </c>
      <c r="AD22" s="253">
        <f>VLOOKUP($A22,'Value Added'!$A$1:$AX$44,COLUMN('Value Added'!AI$1),0)*VLOOKUP($A22,'Energy Efficiency'!$A$22:$AS$52,COLUMN('Energy Efficiency'!AD$1),0)</f>
        <v>2960571018236863</v>
      </c>
      <c r="AE22" s="253">
        <f>VLOOKUP($A22,'Value Added'!$A$1:$AX$44,COLUMN('Value Added'!AJ$1),0)*VLOOKUP($A22,'Energy Efficiency'!$A$22:$AS$52,COLUMN('Energy Efficiency'!AE$1),0)</f>
        <v>2970416250780083</v>
      </c>
      <c r="AF22" s="253">
        <f>VLOOKUP($A22,'Value Added'!$A$1:$AX$44,COLUMN('Value Added'!AK$1),0)*VLOOKUP($A22,'Energy Efficiency'!$A$22:$AS$52,COLUMN('Energy Efficiency'!AF$1),0)</f>
        <v>2977482442847458</v>
      </c>
      <c r="AG22" s="253">
        <f>VLOOKUP($A22,'Value Added'!$A$1:$AX$44,COLUMN('Value Added'!AL$1),0)*VLOOKUP($A22,'Energy Efficiency'!$A$22:$AS$52,COLUMN('Energy Efficiency'!AG$1),0)</f>
        <v>2982040028053948.5</v>
      </c>
      <c r="AH22" s="253">
        <f>VLOOKUP($A22,'Value Added'!$A$1:$AX$44,COLUMN('Value Added'!AM$1),0)*VLOOKUP($A22,'Energy Efficiency'!$A$22:$AS$52,COLUMN('Energy Efficiency'!AH$1),0)</f>
        <v>2984368068129380</v>
      </c>
      <c r="AI22" s="253">
        <f>VLOOKUP($A22,'Value Added'!$A$1:$AX$44,COLUMN('Value Added'!AN$1),0)*VLOOKUP($A22,'Energy Efficiency'!$A$22:$AS$52,COLUMN('Energy Efficiency'!AI$1),0)</f>
        <v>2984751992193441</v>
      </c>
      <c r="AJ22" s="253">
        <f>VLOOKUP($A22,'Value Added'!$A$1:$AX$44,COLUMN('Value Added'!AO$1),0)*VLOOKUP($A22,'Energy Efficiency'!$A$22:$AS$52,COLUMN('Energy Efficiency'!AJ$1),0)</f>
        <v>2983481583869279</v>
      </c>
      <c r="AK22" s="253">
        <f>VLOOKUP($A22,'Value Added'!$A$1:$AX$44,COLUMN('Value Added'!AP$1),0)*VLOOKUP($A22,'Energy Efficiency'!$A$22:$AS$52,COLUMN('Energy Efficiency'!AK$1),0)</f>
        <v>2980849232807684.5</v>
      </c>
      <c r="AL22" s="253">
        <f>VLOOKUP($A22,'Value Added'!$A$1:$AX$44,COLUMN('Value Added'!AQ$1),0)*VLOOKUP($A22,'Energy Efficiency'!$A$22:$AS$52,COLUMN('Energy Efficiency'!AL$1),0)</f>
        <v>2977148462158235</v>
      </c>
      <c r="AM22" s="253">
        <f>VLOOKUP($A22,'Value Added'!$A$1:$AX$44,COLUMN('Value Added'!AR$1),0)*VLOOKUP($A22,'Energy Efficiency'!$A$22:$AS$52,COLUMN('Energy Efficiency'!AM$1),0)</f>
        <v>2972672739165513.5</v>
      </c>
      <c r="AN22" s="253">
        <f>VLOOKUP($A22,'Value Added'!$A$1:$AX$44,COLUMN('Value Added'!AS$1),0)*VLOOKUP($A22,'Energy Efficiency'!$A$22:$AS$52,COLUMN('Energy Efficiency'!AN$1),0)</f>
        <v>2967714572441858</v>
      </c>
      <c r="AO22" s="253">
        <f>VLOOKUP($A22,'Value Added'!$A$1:$AX$44,COLUMN('Value Added'!AT$1),0)*VLOOKUP($A22,'Energy Efficiency'!$A$22:$AS$52,COLUMN('Energy Efficiency'!AO$1),0)</f>
        <v>2962564896607262.5</v>
      </c>
      <c r="AP22" s="253">
        <f>VLOOKUP($A22,'Value Added'!$A$1:$AX$44,COLUMN('Value Added'!AU$1),0)*VLOOKUP($A22,'Energy Efficiency'!$A$22:$AS$52,COLUMN('Energy Efficiency'!AP$1),0)</f>
        <v>2957512742908538</v>
      </c>
      <c r="AQ22" s="253">
        <f>VLOOKUP($A22,'Value Added'!$A$1:$AX$44,COLUMN('Value Added'!AV$1),0)*VLOOKUP($A22,'Energy Efficiency'!$A$22:$AS$52,COLUMN('Energy Efficiency'!AQ$1),0)</f>
        <v>2952845193136365.5</v>
      </c>
      <c r="AR22" s="253">
        <f>VLOOKUP($A22,'Value Added'!$A$1:$AX$44,COLUMN('Value Added'!AW$1),0)*VLOOKUP($A22,'Energy Efficiency'!$A$22:$AS$52,COLUMN('Energy Efficiency'!AR$1),0)</f>
        <v>2948847613645019.5</v>
      </c>
      <c r="AS22" s="253">
        <f>VLOOKUP($A22,'Value Added'!$A$1:$AX$44,COLUMN('Value Added'!AX$1),0)*VLOOKUP($A22,'Energy Efficiency'!$A$22:$AS$52,COLUMN('Energy Efficiency'!AS$1),0)</f>
        <v>2930992012769694.5</v>
      </c>
    </row>
    <row r="23" spans="1:45" x14ac:dyDescent="0.2">
      <c r="A23" s="74" t="s">
        <v>7</v>
      </c>
      <c r="B23" s="161" t="s">
        <v>379</v>
      </c>
      <c r="C23" s="161" t="s">
        <v>422</v>
      </c>
      <c r="D23" s="247">
        <f>VLOOKUP($A23,'Value Added'!$A$1:$AX$44,COLUMN('Value Added'!I$1),0)*VLOOKUP($A23,'Energy Efficiency'!$A$22:$AS$52,COLUMN('Energy Efficiency'!D$1),0)</f>
        <v>90490475741165.734</v>
      </c>
      <c r="E23" s="240">
        <f>VLOOKUP($A23,'Value Added'!$A$1:$AX$44,COLUMN('Value Added'!J$1),0)*VLOOKUP($A23,'Energy Efficiency'!$A$22:$AS$52,COLUMN('Energy Efficiency'!E$1),0)</f>
        <v>67281703143961.523</v>
      </c>
      <c r="F23" s="240">
        <f>VLOOKUP($A23,'Value Added'!$A$1:$AX$44,COLUMN('Value Added'!K$1),0)*VLOOKUP($A23,'Energy Efficiency'!$A$22:$AS$52,COLUMN('Energy Efficiency'!F$1),0)</f>
        <v>73606077476878.156</v>
      </c>
      <c r="G23" s="240">
        <f>VLOOKUP($A23,'Value Added'!$A$1:$AX$44,COLUMN('Value Added'!L$1),0)*VLOOKUP($A23,'Energy Efficiency'!$A$22:$AS$52,COLUMN('Energy Efficiency'!G$1),0)</f>
        <v>81463260480214.313</v>
      </c>
      <c r="H23" s="240">
        <f>VLOOKUP($A23,'Value Added'!$A$1:$AX$44,COLUMN('Value Added'!M$1),0)*VLOOKUP($A23,'Energy Efficiency'!$A$22:$AS$52,COLUMN('Energy Efficiency'!H$1),0)</f>
        <v>83993650286907.063</v>
      </c>
      <c r="I23" s="240">
        <f>VLOOKUP($A23,'Value Added'!$A$1:$AX$44,COLUMN('Value Added'!N$1),0)*VLOOKUP($A23,'Energy Efficiency'!$A$22:$AS$52,COLUMN('Energy Efficiency'!I$1),0)</f>
        <v>91038249388614.734</v>
      </c>
      <c r="J23" s="240">
        <f>VLOOKUP($A23,'Value Added'!$A$1:$AX$44,COLUMN('Value Added'!O$1),0)*VLOOKUP($A23,'Energy Efficiency'!$A$22:$AS$52,COLUMN('Energy Efficiency'!J$1),0)</f>
        <v>100461360189537.02</v>
      </c>
      <c r="K23" s="240">
        <f>VLOOKUP($A23,'Value Added'!$A$1:$AX$44,COLUMN('Value Added'!P$1),0)*VLOOKUP($A23,'Energy Efficiency'!$A$22:$AS$52,COLUMN('Energy Efficiency'!K$1),0)</f>
        <v>110024024235862.89</v>
      </c>
      <c r="L23" s="240">
        <f>VLOOKUP($A23,'Value Added'!$A$1:$AX$44,COLUMN('Value Added'!Q$1),0)*VLOOKUP($A23,'Energy Efficiency'!$A$22:$AS$52,COLUMN('Energy Efficiency'!L$1),0)</f>
        <v>119108844489246.09</v>
      </c>
      <c r="M23" s="240">
        <f>VLOOKUP($A23,'Value Added'!$A$1:$AX$44,COLUMN('Value Added'!R$1),0)*VLOOKUP($A23,'Energy Efficiency'!$A$22:$AS$52,COLUMN('Energy Efficiency'!M$1),0)</f>
        <v>127770578124951.31</v>
      </c>
      <c r="N23" s="240">
        <f>VLOOKUP($A23,'Value Added'!$A$1:$AX$44,COLUMN('Value Added'!S$1),0)*VLOOKUP($A23,'Energy Efficiency'!$A$22:$AS$52,COLUMN('Energy Efficiency'!N$1),0)</f>
        <v>136147734283174.44</v>
      </c>
      <c r="O23" s="240">
        <f>VLOOKUP($A23,'Value Added'!$A$1:$AX$44,COLUMN('Value Added'!T$1),0)*VLOOKUP($A23,'Energy Efficiency'!$A$22:$AS$52,COLUMN('Energy Efficiency'!O$1),0)</f>
        <v>144459142796537.47</v>
      </c>
      <c r="P23" s="240">
        <f>VLOOKUP($A23,'Value Added'!$A$1:$AX$44,COLUMN('Value Added'!U$1),0)*VLOOKUP($A23,'Energy Efficiency'!$A$22:$AS$52,COLUMN('Energy Efficiency'!P$1),0)</f>
        <v>153009608588739.59</v>
      </c>
      <c r="Q23" s="240">
        <f>VLOOKUP($A23,'Value Added'!$A$1:$AX$44,COLUMN('Value Added'!V$1),0)*VLOOKUP($A23,'Energy Efficiency'!$A$22:$AS$52,COLUMN('Energy Efficiency'!Q$1),0)</f>
        <v>161732813094902.69</v>
      </c>
      <c r="R23" s="240">
        <f>VLOOKUP($A23,'Value Added'!$A$1:$AX$44,COLUMN('Value Added'!W$1),0)*VLOOKUP($A23,'Energy Efficiency'!$A$22:$AS$52,COLUMN('Energy Efficiency'!R$1),0)</f>
        <v>170557123760140.03</v>
      </c>
      <c r="S23" s="240">
        <f>VLOOKUP($A23,'Value Added'!$A$1:$AX$44,COLUMN('Value Added'!X$1),0)*VLOOKUP($A23,'Energy Efficiency'!$A$22:$AS$52,COLUMN('Energy Efficiency'!S$1),0)</f>
        <v>179399155285828.44</v>
      </c>
      <c r="T23" s="240">
        <f>VLOOKUP($A23,'Value Added'!$A$1:$AX$44,COLUMN('Value Added'!Y$1),0)*VLOOKUP($A23,'Energy Efficiency'!$A$22:$AS$52,COLUMN('Energy Efficiency'!T$1),0)</f>
        <v>188163876195914.09</v>
      </c>
      <c r="U23" s="240">
        <f>VLOOKUP($A23,'Value Added'!$A$1:$AX$44,COLUMN('Value Added'!Z$1),0)*VLOOKUP($A23,'Energy Efficiency'!$A$22:$AS$52,COLUMN('Energy Efficiency'!U$1),0)</f>
        <v>197365317970896.53</v>
      </c>
      <c r="V23" s="240">
        <f>VLOOKUP($A23,'Value Added'!$A$1:$AX$44,COLUMN('Value Added'!AA$1),0)*VLOOKUP($A23,'Energy Efficiency'!$A$22:$AS$52,COLUMN('Energy Efficiency'!V$1),0)</f>
        <v>206396096426226.94</v>
      </c>
      <c r="W23" s="240">
        <f>VLOOKUP($A23,'Value Added'!$A$1:$AX$44,COLUMN('Value Added'!AB$1),0)*VLOOKUP($A23,'Energy Efficiency'!$A$22:$AS$52,COLUMN('Energy Efficiency'!W$1),0)</f>
        <v>215211551670449.41</v>
      </c>
      <c r="X23" s="240">
        <f>VLOOKUP($A23,'Value Added'!$A$1:$AX$44,COLUMN('Value Added'!AC$1),0)*VLOOKUP($A23,'Energy Efficiency'!$A$22:$AS$52,COLUMN('Energy Efficiency'!X$1),0)</f>
        <v>223769320583088.84</v>
      </c>
      <c r="Y23" s="240">
        <f>VLOOKUP($A23,'Value Added'!$A$1:$AX$44,COLUMN('Value Added'!AD$1),0)*VLOOKUP($A23,'Energy Efficiency'!$A$22:$AS$52,COLUMN('Energy Efficiency'!Y$1),0)</f>
        <v>232029806936723.38</v>
      </c>
      <c r="Z23" s="240">
        <f>VLOOKUP($A23,'Value Added'!$A$1:$AX$44,COLUMN('Value Added'!AE$1),0)*VLOOKUP($A23,'Energy Efficiency'!$A$22:$AS$52,COLUMN('Energy Efficiency'!Z$1),0)</f>
        <v>239956595193841.56</v>
      </c>
      <c r="AA23" s="240">
        <f>VLOOKUP($A23,'Value Added'!$A$1:$AX$44,COLUMN('Value Added'!AF$1),0)*VLOOKUP($A23,'Energy Efficiency'!$A$22:$AS$52,COLUMN('Energy Efficiency'!AA$1),0)</f>
        <v>247516802591008.03</v>
      </c>
      <c r="AB23" s="240">
        <f>VLOOKUP($A23,'Value Added'!$A$1:$AX$44,COLUMN('Value Added'!AG$1),0)*VLOOKUP($A23,'Energy Efficiency'!$A$22:$AS$52,COLUMN('Energy Efficiency'!AB$1),0)</f>
        <v>254681365822365.31</v>
      </c>
      <c r="AC23" s="240">
        <f>VLOOKUP($A23,'Value Added'!$A$1:$AX$44,COLUMN('Value Added'!AH$1),0)*VLOOKUP($A23,'Energy Efficiency'!$A$22:$AS$52,COLUMN('Energy Efficiency'!AC$1),0)</f>
        <v>261425260323045.38</v>
      </c>
      <c r="AD23" s="240">
        <f>VLOOKUP($A23,'Value Added'!$A$1:$AX$44,COLUMN('Value Added'!AI$1),0)*VLOOKUP($A23,'Energy Efficiency'!$A$22:$AS$52,COLUMN('Energy Efficiency'!AD$1),0)</f>
        <v>267727651780165.16</v>
      </c>
      <c r="AE23" s="240">
        <f>VLOOKUP($A23,'Value Added'!$A$1:$AX$44,COLUMN('Value Added'!AJ$1),0)*VLOOKUP($A23,'Energy Efficiency'!$A$22:$AS$52,COLUMN('Energy Efficiency'!AE$1),0)</f>
        <v>273571981020977.03</v>
      </c>
      <c r="AF23" s="240">
        <f>VLOOKUP($A23,'Value Added'!$A$1:$AX$44,COLUMN('Value Added'!AK$1),0)*VLOOKUP($A23,'Energy Efficiency'!$A$22:$AS$52,COLUMN('Energy Efficiency'!AF$1),0)</f>
        <v>278945984807836.16</v>
      </c>
      <c r="AG23" s="240">
        <f>VLOOKUP($A23,'Value Added'!$A$1:$AX$44,COLUMN('Value Added'!AL$1),0)*VLOOKUP($A23,'Energy Efficiency'!$A$22:$AS$52,COLUMN('Energy Efficiency'!AG$1),0)</f>
        <v>283841656279628.44</v>
      </c>
      <c r="AH23" s="240">
        <f>VLOOKUP($A23,'Value Added'!$A$1:$AX$44,COLUMN('Value Added'!AM$1),0)*VLOOKUP($A23,'Energy Efficiency'!$A$22:$AS$52,COLUMN('Energy Efficiency'!AH$1),0)</f>
        <v>288255149799108.44</v>
      </c>
      <c r="AI23" s="240">
        <f>VLOOKUP($A23,'Value Added'!$A$1:$AX$44,COLUMN('Value Added'!AN$1),0)*VLOOKUP($A23,'Energy Efficiency'!$A$22:$AS$52,COLUMN('Energy Efficiency'!AI$1),0)</f>
        <v>292186635783395.31</v>
      </c>
      <c r="AJ23" s="240">
        <f>VLOOKUP($A23,'Value Added'!$A$1:$AX$44,COLUMN('Value Added'!AO$1),0)*VLOOKUP($A23,'Energy Efficiency'!$A$22:$AS$52,COLUMN('Energy Efficiency'!AJ$1),0)</f>
        <v>295640111706634.38</v>
      </c>
      <c r="AK23" s="240">
        <f>VLOOKUP($A23,'Value Added'!$A$1:$AX$44,COLUMN('Value Added'!AP$1),0)*VLOOKUP($A23,'Energy Efficiency'!$A$22:$AS$52,COLUMN('Energy Efficiency'!AK$1),0)</f>
        <v>298623175872541.81</v>
      </c>
      <c r="AL23" s="240">
        <f>VLOOKUP($A23,'Value Added'!$A$1:$AX$44,COLUMN('Value Added'!AQ$1),0)*VLOOKUP($A23,'Energy Efficiency'!$A$22:$AS$52,COLUMN('Energy Efficiency'!AL$1),0)</f>
        <v>301146770769352.38</v>
      </c>
      <c r="AM23" s="240">
        <f>VLOOKUP($A23,'Value Added'!$A$1:$AX$44,COLUMN('Value Added'!AR$1),0)*VLOOKUP($A23,'Energy Efficiency'!$A$22:$AS$52,COLUMN('Energy Efficiency'!AM$1),0)</f>
        <v>303224902854877.75</v>
      </c>
      <c r="AN23" s="240">
        <f>VLOOKUP($A23,'Value Added'!$A$1:$AX$44,COLUMN('Value Added'!AS$1),0)*VLOOKUP($A23,'Energy Efficiency'!$A$22:$AS$52,COLUMN('Energy Efficiency'!AN$1),0)</f>
        <v>304874345493227.63</v>
      </c>
      <c r="AO23" s="240">
        <f>VLOOKUP($A23,'Value Added'!$A$1:$AX$44,COLUMN('Value Added'!AT$1),0)*VLOOKUP($A23,'Energy Efficiency'!$A$22:$AS$52,COLUMN('Energy Efficiency'!AO$1),0)</f>
        <v>306114331498439.56</v>
      </c>
      <c r="AP23" s="240">
        <f>VLOOKUP($A23,'Value Added'!$A$1:$AX$44,COLUMN('Value Added'!AU$1),0)*VLOOKUP($A23,'Energy Efficiency'!$A$22:$AS$52,COLUMN('Energy Efficiency'!AP$1),0)</f>
        <v>306966241356739.5</v>
      </c>
      <c r="AQ23" s="240">
        <f>VLOOKUP($A23,'Value Added'!$A$1:$AX$44,COLUMN('Value Added'!AV$1),0)*VLOOKUP($A23,'Energy Efficiency'!$A$22:$AS$52,COLUMN('Energy Efficiency'!AQ$1),0)</f>
        <v>307453292722326.94</v>
      </c>
      <c r="AR23" s="240">
        <f>VLOOKUP($A23,'Value Added'!$A$1:$AX$44,COLUMN('Value Added'!AW$1),0)*VLOOKUP($A23,'Energy Efficiency'!$A$22:$AS$52,COLUMN('Energy Efficiency'!AR$1),0)</f>
        <v>307600236234994.69</v>
      </c>
      <c r="AS23" s="240">
        <f>VLOOKUP($A23,'Value Added'!$A$1:$AX$44,COLUMN('Value Added'!AX$1),0)*VLOOKUP($A23,'Energy Efficiency'!$A$22:$AS$52,COLUMN('Energy Efficiency'!AS$1),0)</f>
        <v>305856482308843.56</v>
      </c>
    </row>
    <row r="24" spans="1:45" x14ac:dyDescent="0.2">
      <c r="A24" s="74" t="s">
        <v>8</v>
      </c>
      <c r="B24" s="161" t="s">
        <v>379</v>
      </c>
      <c r="C24" s="161" t="s">
        <v>422</v>
      </c>
      <c r="D24" s="247">
        <f>VLOOKUP($A24,'Value Added'!$A$1:$AX$44,COLUMN('Value Added'!I$1),0)*VLOOKUP($A24,'Energy Efficiency'!$A$22:$AS$52,COLUMN('Energy Efficiency'!D$1),0)</f>
        <v>72271948067962.469</v>
      </c>
      <c r="E24" s="240">
        <f>VLOOKUP($A24,'Value Added'!$A$1:$AX$44,COLUMN('Value Added'!J$1),0)*VLOOKUP($A24,'Energy Efficiency'!$A$22:$AS$52,COLUMN('Energy Efficiency'!E$1),0)</f>
        <v>56913548984160.422</v>
      </c>
      <c r="F24" s="240">
        <f>VLOOKUP($A24,'Value Added'!$A$1:$AX$44,COLUMN('Value Added'!K$1),0)*VLOOKUP($A24,'Energy Efficiency'!$A$22:$AS$52,COLUMN('Energy Efficiency'!F$1),0)</f>
        <v>52593648813197.016</v>
      </c>
      <c r="G24" s="240">
        <f>VLOOKUP($A24,'Value Added'!$A$1:$AX$44,COLUMN('Value Added'!L$1),0)*VLOOKUP($A24,'Energy Efficiency'!$A$22:$AS$52,COLUMN('Energy Efficiency'!G$1),0)</f>
        <v>67935714998155.313</v>
      </c>
      <c r="H24" s="240">
        <f>VLOOKUP($A24,'Value Added'!$A$1:$AX$44,COLUMN('Value Added'!M$1),0)*VLOOKUP($A24,'Energy Efficiency'!$A$22:$AS$52,COLUMN('Energy Efficiency'!H$1),0)</f>
        <v>68742892773916.914</v>
      </c>
      <c r="I24" s="240">
        <f>VLOOKUP($A24,'Value Added'!$A$1:$AX$44,COLUMN('Value Added'!N$1),0)*VLOOKUP($A24,'Energy Efficiency'!$A$22:$AS$52,COLUMN('Energy Efficiency'!I$1),0)</f>
        <v>71273662908883.266</v>
      </c>
      <c r="J24" s="240">
        <f>VLOOKUP($A24,'Value Added'!$A$1:$AX$44,COLUMN('Value Added'!O$1),0)*VLOOKUP($A24,'Energy Efficiency'!$A$22:$AS$52,COLUMN('Energy Efficiency'!J$1),0)</f>
        <v>74660385439607.859</v>
      </c>
      <c r="K24" s="240">
        <f>VLOOKUP($A24,'Value Added'!$A$1:$AX$44,COLUMN('Value Added'!P$1),0)*VLOOKUP($A24,'Energy Efficiency'!$A$22:$AS$52,COLUMN('Energy Efficiency'!K$1),0)</f>
        <v>78153331854826.25</v>
      </c>
      <c r="L24" s="240">
        <f>VLOOKUP($A24,'Value Added'!$A$1:$AX$44,COLUMN('Value Added'!Q$1),0)*VLOOKUP($A24,'Energy Efficiency'!$A$22:$AS$52,COLUMN('Energy Efficiency'!L$1),0)</f>
        <v>81512752993737.359</v>
      </c>
      <c r="M24" s="240">
        <f>VLOOKUP($A24,'Value Added'!$A$1:$AX$44,COLUMN('Value Added'!R$1),0)*VLOOKUP($A24,'Energy Efficiency'!$A$22:$AS$52,COLUMN('Energy Efficiency'!M$1),0)</f>
        <v>84721585069153.672</v>
      </c>
      <c r="N24" s="240">
        <f>VLOOKUP($A24,'Value Added'!$A$1:$AX$44,COLUMN('Value Added'!S$1),0)*VLOOKUP($A24,'Energy Efficiency'!$A$22:$AS$52,COLUMN('Energy Efficiency'!N$1),0)</f>
        <v>87765268356900.672</v>
      </c>
      <c r="O24" s="240">
        <f>VLOOKUP($A24,'Value Added'!$A$1:$AX$44,COLUMN('Value Added'!T$1),0)*VLOOKUP($A24,'Energy Efficiency'!$A$22:$AS$52,COLUMN('Energy Efficiency'!O$1),0)</f>
        <v>90631893091456.281</v>
      </c>
      <c r="P24" s="240">
        <f>VLOOKUP($A24,'Value Added'!$A$1:$AX$44,COLUMN('Value Added'!U$1),0)*VLOOKUP($A24,'Energy Efficiency'!$A$22:$AS$52,COLUMN('Energy Efficiency'!P$1),0)</f>
        <v>93356411333477.906</v>
      </c>
      <c r="Q24" s="240">
        <f>VLOOKUP($A24,'Value Added'!$A$1:$AX$44,COLUMN('Value Added'!V$1),0)*VLOOKUP($A24,'Energy Efficiency'!$A$22:$AS$52,COLUMN('Energy Efficiency'!Q$1),0)</f>
        <v>95874774202434.688</v>
      </c>
      <c r="R24" s="240">
        <f>VLOOKUP($A24,'Value Added'!$A$1:$AX$44,COLUMN('Value Added'!W$1),0)*VLOOKUP($A24,'Energy Efficiency'!$A$22:$AS$52,COLUMN('Energy Efficiency'!R$1),0)</f>
        <v>98165193641925.516</v>
      </c>
      <c r="S24" s="240">
        <f>VLOOKUP($A24,'Value Added'!$A$1:$AX$44,COLUMN('Value Added'!X$1),0)*VLOOKUP($A24,'Energy Efficiency'!$A$22:$AS$52,COLUMN('Energy Efficiency'!S$1),0)</f>
        <v>100207338834368.19</v>
      </c>
      <c r="T24" s="240">
        <f>VLOOKUP($A24,'Value Added'!$A$1:$AX$44,COLUMN('Value Added'!Y$1),0)*VLOOKUP($A24,'Energy Efficiency'!$A$22:$AS$52,COLUMN('Energy Efficiency'!T$1),0)</f>
        <v>101982632168276.55</v>
      </c>
      <c r="U24" s="240">
        <f>VLOOKUP($A24,'Value Added'!$A$1:$AX$44,COLUMN('Value Added'!Z$1),0)*VLOOKUP($A24,'Energy Efficiency'!$A$22:$AS$52,COLUMN('Energy Efficiency'!U$1),0)</f>
        <v>103797934473771.02</v>
      </c>
      <c r="V24" s="240">
        <f>VLOOKUP($A24,'Value Added'!$A$1:$AX$44,COLUMN('Value Added'!AA$1),0)*VLOOKUP($A24,'Energy Efficiency'!$A$22:$AS$52,COLUMN('Energy Efficiency'!V$1),0)</f>
        <v>105345395882004.59</v>
      </c>
      <c r="W24" s="240">
        <f>VLOOKUP($A24,'Value Added'!$A$1:$AX$44,COLUMN('Value Added'!AB$1),0)*VLOOKUP($A24,'Energy Efficiency'!$A$22:$AS$52,COLUMN('Energy Efficiency'!W$1),0)</f>
        <v>106631070497149.92</v>
      </c>
      <c r="X24" s="240">
        <f>VLOOKUP($A24,'Value Added'!$A$1:$AX$44,COLUMN('Value Added'!AC$1),0)*VLOOKUP($A24,'Energy Efficiency'!$A$22:$AS$52,COLUMN('Energy Efficiency'!X$1),0)</f>
        <v>107663959664872.34</v>
      </c>
      <c r="Y24" s="240">
        <f>VLOOKUP($A24,'Value Added'!$A$1:$AX$44,COLUMN('Value Added'!AD$1),0)*VLOOKUP($A24,'Energy Efficiency'!$A$22:$AS$52,COLUMN('Energy Efficiency'!Y$1),0)</f>
        <v>108455680692498.98</v>
      </c>
      <c r="Z24" s="240">
        <f>VLOOKUP($A24,'Value Added'!$A$1:$AX$44,COLUMN('Value Added'!AE$1),0)*VLOOKUP($A24,'Energy Efficiency'!$A$22:$AS$52,COLUMN('Energy Efficiency'!Z$1),0)</f>
        <v>109020117443281.27</v>
      </c>
      <c r="AA24" s="240">
        <f>VLOOKUP($A24,'Value Added'!$A$1:$AX$44,COLUMN('Value Added'!AF$1),0)*VLOOKUP($A24,'Energy Efficiency'!$A$22:$AS$52,COLUMN('Energy Efficiency'!AA$1),0)</f>
        <v>109373064176300.36</v>
      </c>
      <c r="AB24" s="240">
        <f>VLOOKUP($A24,'Value Added'!$A$1:$AX$44,COLUMN('Value Added'!AG$1),0)*VLOOKUP($A24,'Energy Efficiency'!$A$22:$AS$52,COLUMN('Energy Efficiency'!AB$1),0)</f>
        <v>109531872903739.53</v>
      </c>
      <c r="AC24" s="240">
        <f>VLOOKUP($A24,'Value Added'!$A$1:$AX$44,COLUMN('Value Added'!AH$1),0)*VLOOKUP($A24,'Energy Efficiency'!$A$22:$AS$52,COLUMN('Energy Efficiency'!AC$1),0)</f>
        <v>109515113237022.59</v>
      </c>
      <c r="AD24" s="240">
        <f>VLOOKUP($A24,'Value Added'!$A$1:$AX$44,COLUMN('Value Added'!AI$1),0)*VLOOKUP($A24,'Energy Efficiency'!$A$22:$AS$52,COLUMN('Energy Efficiency'!AD$1),0)</f>
        <v>109342252277605.19</v>
      </c>
      <c r="AE24" s="240">
        <f>VLOOKUP($A24,'Value Added'!$A$1:$AX$44,COLUMN('Value Added'!AJ$1),0)*VLOOKUP($A24,'Energy Efficiency'!$A$22:$AS$52,COLUMN('Energy Efficiency'!AE$1),0)</f>
        <v>109033360654062.81</v>
      </c>
      <c r="AF24" s="240">
        <f>VLOOKUP($A24,'Value Added'!$A$1:$AX$44,COLUMN('Value Added'!AK$1),0)*VLOOKUP($A24,'Energy Efficiency'!$A$22:$AS$52,COLUMN('Energy Efficiency'!AF$1),0)</f>
        <v>108608849381230.42</v>
      </c>
      <c r="AG24" s="240">
        <f>VLOOKUP($A24,'Value Added'!$A$1:$AX$44,COLUMN('Value Added'!AL$1),0)*VLOOKUP($A24,'Energy Efficiency'!$A$22:$AS$52,COLUMN('Energy Efficiency'!AG$1),0)</f>
        <v>108089240874472.61</v>
      </c>
      <c r="AH24" s="240">
        <f>VLOOKUP($A24,'Value Added'!$A$1:$AX$44,COLUMN('Value Added'!AM$1),0)*VLOOKUP($A24,'Energy Efficiency'!$A$22:$AS$52,COLUMN('Energy Efficiency'!AH$1),0)</f>
        <v>107494976235468.73</v>
      </c>
      <c r="AI24" s="240">
        <f>VLOOKUP($A24,'Value Added'!$A$1:$AX$44,COLUMN('Value Added'!AN$1),0)*VLOOKUP($A24,'Energy Efficiency'!$A$22:$AS$52,COLUMN('Energy Efficiency'!AI$1),0)</f>
        <v>106846259866059.34</v>
      </c>
      <c r="AJ24" s="240">
        <f>VLOOKUP($A24,'Value Added'!$A$1:$AX$44,COLUMN('Value Added'!AO$1),0)*VLOOKUP($A24,'Energy Efficiency'!$A$22:$AS$52,COLUMN('Energy Efficiency'!AJ$1),0)</f>
        <v>106162941583721.52</v>
      </c>
      <c r="AK24" s="240">
        <f>VLOOKUP($A24,'Value Added'!$A$1:$AX$44,COLUMN('Value Added'!AP$1),0)*VLOOKUP($A24,'Energy Efficiency'!$A$22:$AS$52,COLUMN('Energy Efficiency'!AK$1),0)</f>
        <v>105464435716583.98</v>
      </c>
      <c r="AL24" s="240">
        <f>VLOOKUP($A24,'Value Added'!$A$1:$AX$44,COLUMN('Value Added'!AQ$1),0)*VLOOKUP($A24,'Energy Efficiency'!$A$22:$AS$52,COLUMN('Energy Efficiency'!AL$1),0)</f>
        <v>104769676150226.59</v>
      </c>
      <c r="AM24" s="240">
        <f>VLOOKUP($A24,'Value Added'!$A$1:$AX$44,COLUMN('Value Added'!AR$1),0)*VLOOKUP($A24,'Energy Efficiency'!$A$22:$AS$52,COLUMN('Energy Efficiency'!AM$1),0)</f>
        <v>104097105979514.16</v>
      </c>
      <c r="AN24" s="240">
        <f>VLOOKUP($A24,'Value Added'!$A$1:$AX$44,COLUMN('Value Added'!AS$1),0)*VLOOKUP($A24,'Energy Efficiency'!$A$22:$AS$52,COLUMN('Energy Efficiency'!AN$1),0)</f>
        <v>103464700278961.28</v>
      </c>
      <c r="AO24" s="240">
        <f>VLOOKUP($A24,'Value Added'!$A$1:$AX$44,COLUMN('Value Added'!AT$1),0)*VLOOKUP($A24,'Energy Efficiency'!$A$22:$AS$52,COLUMN('Energy Efficiency'!AO$1),0)</f>
        <v>102890020534916.95</v>
      </c>
      <c r="AP24" s="240">
        <f>VLOOKUP($A24,'Value Added'!$A$1:$AX$44,COLUMN('Value Added'!AU$1),0)*VLOOKUP($A24,'Energy Efficiency'!$A$22:$AS$52,COLUMN('Energy Efficiency'!AP$1),0)</f>
        <v>102390299471940.77</v>
      </c>
      <c r="AQ24" s="240">
        <f>VLOOKUP($A24,'Value Added'!$A$1:$AX$44,COLUMN('Value Added'!AV$1),0)*VLOOKUP($A24,'Energy Efficiency'!$A$22:$AS$52,COLUMN('Energy Efficiency'!AQ$1),0)</f>
        <v>101982555344897.33</v>
      </c>
      <c r="AR24" s="240">
        <f>VLOOKUP($A24,'Value Added'!$A$1:$AX$44,COLUMN('Value Added'!AW$1),0)*VLOOKUP($A24,'Energy Efficiency'!$A$22:$AS$52,COLUMN('Energy Efficiency'!AR$1),0)</f>
        <v>101683735250872.45</v>
      </c>
      <c r="AS24" s="240">
        <f>VLOOKUP($A24,'Value Added'!$A$1:$AX$44,COLUMN('Value Added'!AX$1),0)*VLOOKUP($A24,'Energy Efficiency'!$A$22:$AS$52,COLUMN('Energy Efficiency'!AS$1),0)</f>
        <v>100990318983689.38</v>
      </c>
    </row>
    <row r="25" spans="1:45" x14ac:dyDescent="0.2">
      <c r="A25" s="74" t="s">
        <v>9</v>
      </c>
      <c r="B25" s="161" t="s">
        <v>379</v>
      </c>
      <c r="C25" s="161" t="s">
        <v>422</v>
      </c>
      <c r="D25" s="247">
        <f>VLOOKUP($A25,'Value Added'!$A$1:$AX$44,COLUMN('Value Added'!I$1),0)*VLOOKUP($A25,'Energy Efficiency'!$A$22:$AS$52,COLUMN('Energy Efficiency'!D$1),0)</f>
        <v>759509400947826.63</v>
      </c>
      <c r="E25" s="240">
        <f>VLOOKUP($A25,'Value Added'!$A$1:$AX$44,COLUMN('Value Added'!J$1),0)*VLOOKUP($A25,'Energy Efficiency'!$A$22:$AS$52,COLUMN('Energy Efficiency'!E$1),0)</f>
        <v>674008076266610.88</v>
      </c>
      <c r="F25" s="240">
        <f>VLOOKUP($A25,'Value Added'!$A$1:$AX$44,COLUMN('Value Added'!K$1),0)*VLOOKUP($A25,'Energy Efficiency'!$A$22:$AS$52,COLUMN('Energy Efficiency'!F$1),0)</f>
        <v>752027260117837.63</v>
      </c>
      <c r="G25" s="240">
        <f>VLOOKUP($A25,'Value Added'!$A$1:$AX$44,COLUMN('Value Added'!L$1),0)*VLOOKUP($A25,'Energy Efficiency'!$A$22:$AS$52,COLUMN('Energy Efficiency'!G$1),0)</f>
        <v>765415140635775.88</v>
      </c>
      <c r="H25" s="240">
        <f>VLOOKUP($A25,'Value Added'!$A$1:$AX$44,COLUMN('Value Added'!M$1),0)*VLOOKUP($A25,'Energy Efficiency'!$A$22:$AS$52,COLUMN('Energy Efficiency'!H$1),0)</f>
        <v>766448667406307.88</v>
      </c>
      <c r="I25" s="240">
        <f>VLOOKUP($A25,'Value Added'!$A$1:$AX$44,COLUMN('Value Added'!N$1),0)*VLOOKUP($A25,'Energy Efficiency'!$A$22:$AS$52,COLUMN('Energy Efficiency'!I$1),0)</f>
        <v>775241884924086.63</v>
      </c>
      <c r="J25" s="240">
        <f>VLOOKUP($A25,'Value Added'!$A$1:$AX$44,COLUMN('Value Added'!O$1),0)*VLOOKUP($A25,'Energy Efficiency'!$A$22:$AS$52,COLUMN('Energy Efficiency'!J$1),0)</f>
        <v>788811831124543.63</v>
      </c>
      <c r="K25" s="240">
        <f>VLOOKUP($A25,'Value Added'!$A$1:$AX$44,COLUMN('Value Added'!P$1),0)*VLOOKUP($A25,'Energy Efficiency'!$A$22:$AS$52,COLUMN('Energy Efficiency'!K$1),0)</f>
        <v>805078685769430.5</v>
      </c>
      <c r="L25" s="240">
        <f>VLOOKUP($A25,'Value Added'!$A$1:$AX$44,COLUMN('Value Added'!Q$1),0)*VLOOKUP($A25,'Energy Efficiency'!$A$22:$AS$52,COLUMN('Energy Efficiency'!L$1),0)</f>
        <v>822254545373068.75</v>
      </c>
      <c r="M25" s="240">
        <f>VLOOKUP($A25,'Value Added'!$A$1:$AX$44,COLUMN('Value Added'!R$1),0)*VLOOKUP($A25,'Energy Efficiency'!$A$22:$AS$52,COLUMN('Energy Efficiency'!M$1),0)</f>
        <v>839423982951519.88</v>
      </c>
      <c r="N25" s="240">
        <f>VLOOKUP($A25,'Value Added'!$A$1:$AX$44,COLUMN('Value Added'!S$1),0)*VLOOKUP($A25,'Energy Efficiency'!$A$22:$AS$52,COLUMN('Energy Efficiency'!N$1),0)</f>
        <v>855593928803900.38</v>
      </c>
      <c r="O25" s="240">
        <f>VLOOKUP($A25,'Value Added'!$A$1:$AX$44,COLUMN('Value Added'!T$1),0)*VLOOKUP($A25,'Energy Efficiency'!$A$22:$AS$52,COLUMN('Energy Efficiency'!O$1),0)</f>
        <v>869699738557295.38</v>
      </c>
      <c r="P25" s="240">
        <f>VLOOKUP($A25,'Value Added'!$A$1:$AX$44,COLUMN('Value Added'!U$1),0)*VLOOKUP($A25,'Energy Efficiency'!$A$22:$AS$52,COLUMN('Energy Efficiency'!P$1),0)</f>
        <v>881271882523078.13</v>
      </c>
      <c r="Q25" s="240">
        <f>VLOOKUP($A25,'Value Added'!$A$1:$AX$44,COLUMN('Value Added'!V$1),0)*VLOOKUP($A25,'Energy Efficiency'!$A$22:$AS$52,COLUMN('Energy Efficiency'!Q$1),0)</f>
        <v>889789278493991.25</v>
      </c>
      <c r="R25" s="240">
        <f>VLOOKUP($A25,'Value Added'!$A$1:$AX$44,COLUMN('Value Added'!W$1),0)*VLOOKUP($A25,'Energy Efficiency'!$A$22:$AS$52,COLUMN('Energy Efficiency'!R$1),0)</f>
        <v>895398832739630.38</v>
      </c>
      <c r="S25" s="240">
        <f>VLOOKUP($A25,'Value Added'!$A$1:$AX$44,COLUMN('Value Added'!X$1),0)*VLOOKUP($A25,'Energy Efficiency'!$A$22:$AS$52,COLUMN('Energy Efficiency'!S$1),0)</f>
        <v>898283454733065.5</v>
      </c>
      <c r="T25" s="240">
        <f>VLOOKUP($A25,'Value Added'!$A$1:$AX$44,COLUMN('Value Added'!Y$1),0)*VLOOKUP($A25,'Energy Efficiency'!$A$22:$AS$52,COLUMN('Energy Efficiency'!T$1),0)</f>
        <v>898655461490870</v>
      </c>
      <c r="U25" s="240">
        <f>VLOOKUP($A25,'Value Added'!$A$1:$AX$44,COLUMN('Value Added'!Z$1),0)*VLOOKUP($A25,'Energy Efficiency'!$A$22:$AS$52,COLUMN('Energy Efficiency'!U$1),0)</f>
        <v>899513632915437.13</v>
      </c>
      <c r="V25" s="240">
        <f>VLOOKUP($A25,'Value Added'!$A$1:$AX$44,COLUMN('Value Added'!AA$1),0)*VLOOKUP($A25,'Energy Efficiency'!$A$22:$AS$52,COLUMN('Energy Efficiency'!V$1),0)</f>
        <v>898277600246248.13</v>
      </c>
      <c r="W25" s="240">
        <f>VLOOKUP($A25,'Value Added'!$A$1:$AX$44,COLUMN('Value Added'!AB$1),0)*VLOOKUP($A25,'Energy Efficiency'!$A$22:$AS$52,COLUMN('Energy Efficiency'!W$1),0)</f>
        <v>895127308360427.25</v>
      </c>
      <c r="X25" s="240">
        <f>VLOOKUP($A25,'Value Added'!$A$1:$AX$44,COLUMN('Value Added'!AC$1),0)*VLOOKUP($A25,'Energy Efficiency'!$A$22:$AS$52,COLUMN('Energy Efficiency'!X$1),0)</f>
        <v>890253290401733.13</v>
      </c>
      <c r="Y25" s="240">
        <f>VLOOKUP($A25,'Value Added'!$A$1:$AX$44,COLUMN('Value Added'!AD$1),0)*VLOOKUP($A25,'Energy Efficiency'!$A$22:$AS$52,COLUMN('Energy Efficiency'!Y$1),0)</f>
        <v>883853000159066</v>
      </c>
      <c r="Z25" s="240">
        <f>VLOOKUP($A25,'Value Added'!$A$1:$AX$44,COLUMN('Value Added'!AE$1),0)*VLOOKUP($A25,'Energy Efficiency'!$A$22:$AS$52,COLUMN('Energy Efficiency'!Z$1),0)</f>
        <v>876127461864314.88</v>
      </c>
      <c r="AA25" s="240">
        <f>VLOOKUP($A25,'Value Added'!$A$1:$AX$44,COLUMN('Value Added'!AF$1),0)*VLOOKUP($A25,'Energy Efficiency'!$A$22:$AS$52,COLUMN('Energy Efficiency'!AA$1),0)</f>
        <v>867278287944126.25</v>
      </c>
      <c r="AB25" s="240">
        <f>VLOOKUP($A25,'Value Added'!$A$1:$AX$44,COLUMN('Value Added'!AG$1),0)*VLOOKUP($A25,'Energy Efficiency'!$A$22:$AS$52,COLUMN('Energy Efficiency'!AB$1),0)</f>
        <v>857505097824709.63</v>
      </c>
      <c r="AC25" s="240">
        <f>VLOOKUP($A25,'Value Added'!$A$1:$AX$44,COLUMN('Value Added'!AH$1),0)*VLOOKUP($A25,'Energy Efficiency'!$A$22:$AS$52,COLUMN('Energy Efficiency'!AC$1),0)</f>
        <v>847003355170431.38</v>
      </c>
      <c r="AD25" s="240">
        <f>VLOOKUP($A25,'Value Added'!$A$1:$AX$44,COLUMN('Value Added'!AI$1),0)*VLOOKUP($A25,'Energy Efficiency'!$A$22:$AS$52,COLUMN('Energy Efficiency'!AD$1),0)</f>
        <v>835962627317222</v>
      </c>
      <c r="AE25" s="240">
        <f>VLOOKUP($A25,'Value Added'!$A$1:$AX$44,COLUMN('Value Added'!AJ$1),0)*VLOOKUP($A25,'Energy Efficiency'!$A$22:$AS$52,COLUMN('Energy Efficiency'!AE$1),0)</f>
        <v>824565259363623</v>
      </c>
      <c r="AF25" s="240">
        <f>VLOOKUP($A25,'Value Added'!$A$1:$AX$44,COLUMN('Value Added'!AK$1),0)*VLOOKUP($A25,'Energy Efficiency'!$A$22:$AS$52,COLUMN('Energy Efficiency'!AF$1),0)</f>
        <v>812985446490602</v>
      </c>
      <c r="AG25" s="240">
        <f>VLOOKUP($A25,'Value Added'!$A$1:$AX$44,COLUMN('Value Added'!AL$1),0)*VLOOKUP($A25,'Energy Efficiency'!$A$22:$AS$52,COLUMN('Energy Efficiency'!AG$1),0)</f>
        <v>801388681567807.13</v>
      </c>
      <c r="AH25" s="240">
        <f>VLOOKUP($A25,'Value Added'!$A$1:$AX$44,COLUMN('Value Added'!AM$1),0)*VLOOKUP($A25,'Energy Efficiency'!$A$22:$AS$52,COLUMN('Energy Efficiency'!AH$1),0)</f>
        <v>789931550853961.25</v>
      </c>
      <c r="AI25" s="240">
        <f>VLOOKUP($A25,'Value Added'!$A$1:$AX$44,COLUMN('Value Added'!AN$1),0)*VLOOKUP($A25,'Energy Efficiency'!$A$22:$AS$52,COLUMN('Energy Efficiency'!AI$1),0)</f>
        <v>778761848437134.75</v>
      </c>
      <c r="AJ25" s="240">
        <f>VLOOKUP($A25,'Value Added'!$A$1:$AX$44,COLUMN('Value Added'!AO$1),0)*VLOOKUP($A25,'Energy Efficiency'!$A$22:$AS$52,COLUMN('Energy Efficiency'!AJ$1),0)</f>
        <v>768018979775479.38</v>
      </c>
      <c r="AK25" s="240">
        <f>VLOOKUP($A25,'Value Added'!$A$1:$AX$44,COLUMN('Value Added'!AP$1),0)*VLOOKUP($A25,'Energy Efficiency'!$A$22:$AS$52,COLUMN('Energy Efficiency'!AK$1),0)</f>
        <v>757834626065351.5</v>
      </c>
      <c r="AL25" s="240">
        <f>VLOOKUP($A25,'Value Added'!$A$1:$AX$44,COLUMN('Value Added'!AQ$1),0)*VLOOKUP($A25,'Energy Efficiency'!$A$22:$AS$52,COLUMN('Energy Efficiency'!AL$1),0)</f>
        <v>748333643962049.13</v>
      </c>
      <c r="AM25" s="240">
        <f>VLOOKUP($A25,'Value Added'!$A$1:$AX$44,COLUMN('Value Added'!AR$1),0)*VLOOKUP($A25,'Energy Efficiency'!$A$22:$AS$52,COLUMN('Energy Efficiency'!AM$1),0)</f>
        <v>739635179210087.5</v>
      </c>
      <c r="AN25" s="240">
        <f>VLOOKUP($A25,'Value Added'!$A$1:$AX$44,COLUMN('Value Added'!AS$1),0)*VLOOKUP($A25,'Energy Efficiency'!$A$22:$AS$52,COLUMN('Energy Efficiency'!AN$1),0)</f>
        <v>731853977841668</v>
      </c>
      <c r="AO25" s="240">
        <f>VLOOKUP($A25,'Value Added'!$A$1:$AX$44,COLUMN('Value Added'!AT$1),0)*VLOOKUP($A25,'Energy Efficiency'!$A$22:$AS$52,COLUMN('Energy Efficiency'!AO$1),0)</f>
        <v>725101884656253.88</v>
      </c>
      <c r="AP25" s="240">
        <f>VLOOKUP($A25,'Value Added'!$A$1:$AX$44,COLUMN('Value Added'!AU$1),0)*VLOOKUP($A25,'Energy Efficiency'!$A$22:$AS$52,COLUMN('Energy Efficiency'!AP$1),0)</f>
        <v>719489525638163.5</v>
      </c>
      <c r="AQ25" s="240">
        <f>VLOOKUP($A25,'Value Added'!$A$1:$AX$44,COLUMN('Value Added'!AV$1),0)*VLOOKUP($A25,'Energy Efficiency'!$A$22:$AS$52,COLUMN('Energy Efficiency'!AQ$1),0)</f>
        <v>715128178804735.25</v>
      </c>
      <c r="AR25" s="240">
        <f>VLOOKUP($A25,'Value Added'!$A$1:$AX$44,COLUMN('Value Added'!AW$1),0)*VLOOKUP($A25,'Energy Efficiency'!$A$22:$AS$52,COLUMN('Energy Efficiency'!AR$1),0)</f>
        <v>712131846778258.38</v>
      </c>
      <c r="AS25" s="240">
        <f>VLOOKUP($A25,'Value Added'!$A$1:$AX$44,COLUMN('Value Added'!AX$1),0)*VLOOKUP($A25,'Energy Efficiency'!$A$22:$AS$52,COLUMN('Energy Efficiency'!AS$1),0)</f>
        <v>706975351454741.13</v>
      </c>
    </row>
    <row r="26" spans="1:45" x14ac:dyDescent="0.2">
      <c r="A26" s="74" t="s">
        <v>10</v>
      </c>
      <c r="B26" s="161" t="s">
        <v>379</v>
      </c>
      <c r="C26" s="161" t="s">
        <v>422</v>
      </c>
      <c r="D26" s="247">
        <f>VLOOKUP($A26,'Value Added'!$A$1:$AX$44,COLUMN('Value Added'!I$1),0)*VLOOKUP($A26,'Energy Efficiency'!$A$22:$AS$52,COLUMN('Energy Efficiency'!D$1),0)</f>
        <v>452993726276104.63</v>
      </c>
      <c r="E26" s="240">
        <f>VLOOKUP($A26,'Value Added'!$A$1:$AX$44,COLUMN('Value Added'!J$1),0)*VLOOKUP($A26,'Energy Efficiency'!$A$22:$AS$52,COLUMN('Energy Efficiency'!E$1),0)</f>
        <v>469738991258140.5</v>
      </c>
      <c r="F26" s="240">
        <f>VLOOKUP($A26,'Value Added'!$A$1:$AX$44,COLUMN('Value Added'!K$1),0)*VLOOKUP($A26,'Energy Efficiency'!$A$22:$AS$52,COLUMN('Energy Efficiency'!F$1),0)</f>
        <v>525573120718825.81</v>
      </c>
      <c r="G26" s="240">
        <f>VLOOKUP($A26,'Value Added'!$A$1:$AX$44,COLUMN('Value Added'!L$1),0)*VLOOKUP($A26,'Energy Efficiency'!$A$22:$AS$52,COLUMN('Energy Efficiency'!G$1),0)</f>
        <v>543428954537652.63</v>
      </c>
      <c r="H26" s="240">
        <f>VLOOKUP($A26,'Value Added'!$A$1:$AX$44,COLUMN('Value Added'!M$1),0)*VLOOKUP($A26,'Energy Efficiency'!$A$22:$AS$52,COLUMN('Energy Efficiency'!H$1),0)</f>
        <v>547646295603970.25</v>
      </c>
      <c r="I26" s="240">
        <f>VLOOKUP($A26,'Value Added'!$A$1:$AX$44,COLUMN('Value Added'!N$1),0)*VLOOKUP($A26,'Energy Efficiency'!$A$22:$AS$52,COLUMN('Energy Efficiency'!I$1),0)</f>
        <v>562338625846705.44</v>
      </c>
      <c r="J26" s="240">
        <f>VLOOKUP($A26,'Value Added'!$A$1:$AX$44,COLUMN('Value Added'!O$1),0)*VLOOKUP($A26,'Energy Efficiency'!$A$22:$AS$52,COLUMN('Energy Efficiency'!J$1),0)</f>
        <v>582363661951010.25</v>
      </c>
      <c r="K26" s="240">
        <f>VLOOKUP($A26,'Value Added'!$A$1:$AX$44,COLUMN('Value Added'!P$1),0)*VLOOKUP($A26,'Energy Efficiency'!$A$22:$AS$52,COLUMN('Energy Efficiency'!K$1),0)</f>
        <v>603501351668845.38</v>
      </c>
      <c r="L26" s="240">
        <f>VLOOKUP($A26,'Value Added'!$A$1:$AX$44,COLUMN('Value Added'!Q$1),0)*VLOOKUP($A26,'Energy Efficiency'!$A$22:$AS$52,COLUMN('Energy Efficiency'!L$1),0)</f>
        <v>624106381959741.75</v>
      </c>
      <c r="M26" s="240">
        <f>VLOOKUP($A26,'Value Added'!$A$1:$AX$44,COLUMN('Value Added'!R$1),0)*VLOOKUP($A26,'Energy Efficiency'!$A$22:$AS$52,COLUMN('Energy Efficiency'!M$1),0)</f>
        <v>643831141972303.25</v>
      </c>
      <c r="N26" s="240">
        <f>VLOOKUP($A26,'Value Added'!$A$1:$AX$44,COLUMN('Value Added'!S$1),0)*VLOOKUP($A26,'Energy Efficiency'!$A$22:$AS$52,COLUMN('Energy Efficiency'!N$1),0)</f>
        <v>662300215018512.88</v>
      </c>
      <c r="O26" s="240">
        <f>VLOOKUP($A26,'Value Added'!$A$1:$AX$44,COLUMN('Value Added'!T$1),0)*VLOOKUP($A26,'Energy Efficiency'!$A$22:$AS$52,COLUMN('Energy Efficiency'!O$1),0)</f>
        <v>679115984795929.75</v>
      </c>
      <c r="P26" s="240">
        <f>VLOOKUP($A26,'Value Added'!$A$1:$AX$44,COLUMN('Value Added'!U$1),0)*VLOOKUP($A26,'Energy Efficiency'!$A$22:$AS$52,COLUMN('Energy Efficiency'!P$1),0)</f>
        <v>694286635774127.13</v>
      </c>
      <c r="Q26" s="240">
        <f>VLOOKUP($A26,'Value Added'!$A$1:$AX$44,COLUMN('Value Added'!V$1),0)*VLOOKUP($A26,'Energy Efficiency'!$A$22:$AS$52,COLUMN('Energy Efficiency'!Q$1),0)</f>
        <v>707436581930186.13</v>
      </c>
      <c r="R26" s="240">
        <f>VLOOKUP($A26,'Value Added'!$A$1:$AX$44,COLUMN('Value Added'!W$1),0)*VLOOKUP($A26,'Energy Efficiency'!$A$22:$AS$52,COLUMN('Energy Efficiency'!R$1),0)</f>
        <v>718620116545425.75</v>
      </c>
      <c r="S26" s="240">
        <f>VLOOKUP($A26,'Value Added'!$A$1:$AX$44,COLUMN('Value Added'!X$1),0)*VLOOKUP($A26,'Energy Efficiency'!$A$22:$AS$52,COLUMN('Energy Efficiency'!S$1),0)</f>
        <v>727920027815494.88</v>
      </c>
      <c r="T26" s="240">
        <f>VLOOKUP($A26,'Value Added'!$A$1:$AX$44,COLUMN('Value Added'!Y$1),0)*VLOOKUP($A26,'Energy Efficiency'!$A$22:$AS$52,COLUMN('Energy Efficiency'!T$1),0)</f>
        <v>735444154656842.25</v>
      </c>
      <c r="U26" s="240">
        <f>VLOOKUP($A26,'Value Added'!$A$1:$AX$44,COLUMN('Value Added'!Z$1),0)*VLOOKUP($A26,'Energy Efficiency'!$A$22:$AS$52,COLUMN('Energy Efficiency'!U$1),0)</f>
        <v>743602064324583.38</v>
      </c>
      <c r="V26" s="240">
        <f>VLOOKUP($A26,'Value Added'!$A$1:$AX$44,COLUMN('Value Added'!AA$1),0)*VLOOKUP($A26,'Energy Efficiency'!$A$22:$AS$52,COLUMN('Energy Efficiency'!V$1),0)</f>
        <v>750224333343402.75</v>
      </c>
      <c r="W26" s="240">
        <f>VLOOKUP($A26,'Value Added'!$A$1:$AX$44,COLUMN('Value Added'!AB$1),0)*VLOOKUP($A26,'Energy Efficiency'!$A$22:$AS$52,COLUMN('Energy Efficiency'!W$1),0)</f>
        <v>755376076762547</v>
      </c>
      <c r="X26" s="240">
        <f>VLOOKUP($A26,'Value Added'!$A$1:$AX$44,COLUMN('Value Added'!AC$1),0)*VLOOKUP($A26,'Energy Efficiency'!$A$22:$AS$52,COLUMN('Energy Efficiency'!X$1),0)</f>
        <v>759134404022735.25</v>
      </c>
      <c r="Y26" s="240">
        <f>VLOOKUP($A26,'Value Added'!$A$1:$AX$44,COLUMN('Value Added'!AD$1),0)*VLOOKUP($A26,'Energy Efficiency'!$A$22:$AS$52,COLUMN('Energy Efficiency'!Y$1),0)</f>
        <v>761586675050414.38</v>
      </c>
      <c r="Z26" s="240">
        <f>VLOOKUP($A26,'Value Added'!$A$1:$AX$44,COLUMN('Value Added'!AE$1),0)*VLOOKUP($A26,'Energy Efficiency'!$A$22:$AS$52,COLUMN('Energy Efficiency'!Z$1),0)</f>
        <v>762828766144135.13</v>
      </c>
      <c r="AA26" s="240">
        <f>VLOOKUP($A26,'Value Added'!$A$1:$AX$44,COLUMN('Value Added'!AF$1),0)*VLOOKUP($A26,'Energy Efficiency'!$A$22:$AS$52,COLUMN('Energy Efficiency'!AA$1),0)</f>
        <v>762963384607813.13</v>
      </c>
      <c r="AB26" s="240">
        <f>VLOOKUP($A26,'Value Added'!$A$1:$AX$44,COLUMN('Value Added'!AG$1),0)*VLOOKUP($A26,'Energy Efficiency'!$A$22:$AS$52,COLUMN('Energy Efficiency'!AB$1),0)</f>
        <v>762098465564756</v>
      </c>
      <c r="AC26" s="240">
        <f>VLOOKUP($A26,'Value Added'!$A$1:$AX$44,COLUMN('Value Added'!AH$1),0)*VLOOKUP($A26,'Energy Efficiency'!$A$22:$AS$52,COLUMN('Energy Efficiency'!AC$1),0)</f>
        <v>760345678657775.88</v>
      </c>
      <c r="AD26" s="240">
        <f>VLOOKUP($A26,'Value Added'!$A$1:$AX$44,COLUMN('Value Added'!AI$1),0)*VLOOKUP($A26,'Energy Efficiency'!$A$22:$AS$52,COLUMN('Energy Efficiency'!AD$1),0)</f>
        <v>757819066642781.88</v>
      </c>
      <c r="AE26" s="240">
        <f>VLOOKUP($A26,'Value Added'!$A$1:$AX$44,COLUMN('Value Added'!AJ$1),0)*VLOOKUP($A26,'Energy Efficiency'!$A$22:$AS$52,COLUMN('Energy Efficiency'!AE$1),0)</f>
        <v>754633832417442.25</v>
      </c>
      <c r="AF26" s="240">
        <f>VLOOKUP($A26,'Value Added'!$A$1:$AX$44,COLUMN('Value Added'!AK$1),0)*VLOOKUP($A26,'Energy Efficiency'!$A$22:$AS$52,COLUMN('Energy Efficiency'!AF$1),0)</f>
        <v>750905285956217.13</v>
      </c>
      <c r="AG26" s="240">
        <f>VLOOKUP($A26,'Value Added'!$A$1:$AX$44,COLUMN('Value Added'!AL$1),0)*VLOOKUP($A26,'Energy Efficiency'!$A$22:$AS$52,COLUMN('Energy Efficiency'!AG$1),0)</f>
        <v>746747958072650.25</v>
      </c>
      <c r="AH26" s="240">
        <f>VLOOKUP($A26,'Value Added'!$A$1:$AX$44,COLUMN('Value Added'!AM$1),0)*VLOOKUP($A26,'Energy Efficiency'!$A$22:$AS$52,COLUMN('Energy Efficiency'!AH$1),0)</f>
        <v>742274883987616.88</v>
      </c>
      <c r="AI26" s="240">
        <f>VLOOKUP($A26,'Value Added'!$A$1:$AX$44,COLUMN('Value Added'!AN$1),0)*VLOOKUP($A26,'Energy Efficiency'!$A$22:$AS$52,COLUMN('Energy Efficiency'!AI$1),0)</f>
        <v>737597056402867.5</v>
      </c>
      <c r="AJ26" s="240">
        <f>VLOOKUP($A26,'Value Added'!$A$1:$AX$44,COLUMN('Value Added'!AO$1),0)*VLOOKUP($A26,'Energy Efficiency'!$A$22:$AS$52,COLUMN('Energy Efficiency'!AJ$1),0)</f>
        <v>732823045189301.75</v>
      </c>
      <c r="AK26" s="240">
        <f>VLOOKUP($A26,'Value Added'!$A$1:$AX$44,COLUMN('Value Added'!AP$1),0)*VLOOKUP($A26,'Energy Efficiency'!$A$22:$AS$52,COLUMN('Energy Efficiency'!AK$1),0)</f>
        <v>728058778901662.88</v>
      </c>
      <c r="AL26" s="240">
        <f>VLOOKUP($A26,'Value Added'!$A$1:$AX$44,COLUMN('Value Added'!AQ$1),0)*VLOOKUP($A26,'Energy Efficiency'!$A$22:$AS$52,COLUMN('Energy Efficiency'!AL$1),0)</f>
        <v>723407482110854.88</v>
      </c>
      <c r="AM26" s="240">
        <f>VLOOKUP($A26,'Value Added'!$A$1:$AX$44,COLUMN('Value Added'!AR$1),0)*VLOOKUP($A26,'Energy Efficiency'!$A$22:$AS$52,COLUMN('Energy Efficiency'!AM$1),0)</f>
        <v>718969761974003.13</v>
      </c>
      <c r="AN26" s="240">
        <f>VLOOKUP($A26,'Value Added'!$A$1:$AX$44,COLUMN('Value Added'!AS$1),0)*VLOOKUP($A26,'Energy Efficiency'!$A$22:$AS$52,COLUMN('Energy Efficiency'!AN$1),0)</f>
        <v>714843837506359</v>
      </c>
      <c r="AO26" s="240">
        <f>VLOOKUP($A26,'Value Added'!$A$1:$AX$44,COLUMN('Value Added'!AT$1),0)*VLOOKUP($A26,'Energy Efficiency'!$A$22:$AS$52,COLUMN('Energy Efficiency'!AO$1),0)</f>
        <v>711125905640880.25</v>
      </c>
      <c r="AP26" s="240">
        <f>VLOOKUP($A26,'Value Added'!$A$1:$AX$44,COLUMN('Value Added'!AU$1),0)*VLOOKUP($A26,'Energy Efficiency'!$A$22:$AS$52,COLUMN('Energy Efficiency'!AP$1),0)</f>
        <v>707910639326929.25</v>
      </c>
      <c r="AQ26" s="240">
        <f>VLOOKUP($A26,'Value Added'!$A$1:$AX$44,COLUMN('Value Added'!AV$1),0)*VLOOKUP($A26,'Energy Efficiency'!$A$22:$AS$52,COLUMN('Energy Efficiency'!AQ$1),0)</f>
        <v>705291814601370.25</v>
      </c>
      <c r="AR26" s="240">
        <f>VLOOKUP($A26,'Value Added'!$A$1:$AX$44,COLUMN('Value Added'!AW$1),0)*VLOOKUP($A26,'Energy Efficiency'!$A$22:$AS$52,COLUMN('Energy Efficiency'!AR$1),0)</f>
        <v>703363065746927.63</v>
      </c>
      <c r="AS26" s="240">
        <f>VLOOKUP($A26,'Value Added'!$A$1:$AX$44,COLUMN('Value Added'!AX$1),0)*VLOOKUP($A26,'Energy Efficiency'!$A$22:$AS$52,COLUMN('Energy Efficiency'!AS$1),0)</f>
        <v>698617648433430.75</v>
      </c>
    </row>
    <row r="27" spans="1:45" x14ac:dyDescent="0.2">
      <c r="A27" s="74" t="s">
        <v>11</v>
      </c>
      <c r="B27" s="161" t="s">
        <v>379</v>
      </c>
      <c r="C27" s="161" t="s">
        <v>422</v>
      </c>
      <c r="D27" s="247">
        <f>VLOOKUP($A27,'Value Added'!$A$1:$AX$44,COLUMN('Value Added'!I$1),0)*VLOOKUP($A27,'Energy Efficiency'!$A$22:$AS$52,COLUMN('Energy Efficiency'!D$1),0)</f>
        <v>278298811290416.53</v>
      </c>
      <c r="E27" s="240">
        <f>VLOOKUP($A27,'Value Added'!$A$1:$AX$44,COLUMN('Value Added'!J$1),0)*VLOOKUP($A27,'Energy Efficiency'!$A$22:$AS$52,COLUMN('Energy Efficiency'!E$1),0)</f>
        <v>252218143902050.28</v>
      </c>
      <c r="F27" s="240">
        <f>VLOOKUP($A27,'Value Added'!$A$1:$AX$44,COLUMN('Value Added'!K$1),0)*VLOOKUP($A27,'Energy Efficiency'!$A$22:$AS$52,COLUMN('Energy Efficiency'!F$1),0)</f>
        <v>288990942965215.25</v>
      </c>
      <c r="G27" s="240">
        <f>VLOOKUP($A27,'Value Added'!$A$1:$AX$44,COLUMN('Value Added'!L$1),0)*VLOOKUP($A27,'Energy Efficiency'!$A$22:$AS$52,COLUMN('Energy Efficiency'!G$1),0)</f>
        <v>310492769574548.19</v>
      </c>
      <c r="H27" s="240">
        <f>VLOOKUP($A27,'Value Added'!$A$1:$AX$44,COLUMN('Value Added'!M$1),0)*VLOOKUP($A27,'Energy Efficiency'!$A$22:$AS$52,COLUMN('Energy Efficiency'!H$1),0)</f>
        <v>314379407531287.63</v>
      </c>
      <c r="I27" s="240">
        <f>VLOOKUP($A27,'Value Added'!$A$1:$AX$44,COLUMN('Value Added'!N$1),0)*VLOOKUP($A27,'Energy Efficiency'!$A$22:$AS$52,COLUMN('Energy Efficiency'!I$1),0)</f>
        <v>326445702424318</v>
      </c>
      <c r="J27" s="240">
        <f>VLOOKUP($A27,'Value Added'!$A$1:$AX$44,COLUMN('Value Added'!O$1),0)*VLOOKUP($A27,'Energy Efficiency'!$A$22:$AS$52,COLUMN('Energy Efficiency'!J$1),0)</f>
        <v>342582726062453</v>
      </c>
      <c r="K27" s="240">
        <f>VLOOKUP($A27,'Value Added'!$A$1:$AX$44,COLUMN('Value Added'!P$1),0)*VLOOKUP($A27,'Energy Efficiency'!$A$22:$AS$52,COLUMN('Energy Efficiency'!K$1),0)</f>
        <v>359210877163953.19</v>
      </c>
      <c r="L27" s="240">
        <f>VLOOKUP($A27,'Value Added'!$A$1:$AX$44,COLUMN('Value Added'!Q$1),0)*VLOOKUP($A27,'Energy Efficiency'!$A$22:$AS$52,COLUMN('Energy Efficiency'!L$1),0)</f>
        <v>375184864562429.94</v>
      </c>
      <c r="M27" s="240">
        <f>VLOOKUP($A27,'Value Added'!$A$1:$AX$44,COLUMN('Value Added'!R$1),0)*VLOOKUP($A27,'Energy Efficiency'!$A$22:$AS$52,COLUMN('Energy Efficiency'!M$1),0)</f>
        <v>390409824086870.25</v>
      </c>
      <c r="N27" s="240">
        <f>VLOOKUP($A27,'Value Added'!$A$1:$AX$44,COLUMN('Value Added'!S$1),0)*VLOOKUP($A27,'Energy Efficiency'!$A$22:$AS$52,COLUMN('Energy Efficiency'!N$1),0)</f>
        <v>404802833268819.19</v>
      </c>
      <c r="O27" s="240">
        <f>VLOOKUP($A27,'Value Added'!$A$1:$AX$44,COLUMN('Value Added'!T$1),0)*VLOOKUP($A27,'Energy Efficiency'!$A$22:$AS$52,COLUMN('Energy Efficiency'!O$1),0)</f>
        <v>418293878845337.19</v>
      </c>
      <c r="P27" s="240">
        <f>VLOOKUP($A27,'Value Added'!$A$1:$AX$44,COLUMN('Value Added'!U$1),0)*VLOOKUP($A27,'Energy Efficiency'!$A$22:$AS$52,COLUMN('Energy Efficiency'!P$1),0)</f>
        <v>431050592067698.06</v>
      </c>
      <c r="Q27" s="240">
        <f>VLOOKUP($A27,'Value Added'!$A$1:$AX$44,COLUMN('Value Added'!V$1),0)*VLOOKUP($A27,'Energy Efficiency'!$A$22:$AS$52,COLUMN('Energy Efficiency'!Q$1),0)</f>
        <v>442870532596266.38</v>
      </c>
      <c r="R27" s="240">
        <f>VLOOKUP($A27,'Value Added'!$A$1:$AX$44,COLUMN('Value Added'!W$1),0)*VLOOKUP($A27,'Energy Efficiency'!$A$22:$AS$52,COLUMN('Energy Efficiency'!R$1),0)</f>
        <v>453778739443535.31</v>
      </c>
      <c r="S27" s="240">
        <f>VLOOKUP($A27,'Value Added'!$A$1:$AX$44,COLUMN('Value Added'!X$1),0)*VLOOKUP($A27,'Energy Efficiency'!$A$22:$AS$52,COLUMN('Energy Efficiency'!S$1),0)</f>
        <v>463817728210575.75</v>
      </c>
      <c r="T27" s="240">
        <f>VLOOKUP($A27,'Value Added'!$A$1:$AX$44,COLUMN('Value Added'!Y$1),0)*VLOOKUP($A27,'Energy Efficiency'!$A$22:$AS$52,COLUMN('Energy Efficiency'!T$1),0)</f>
        <v>473046030647615</v>
      </c>
      <c r="U27" s="240">
        <f>VLOOKUP($A27,'Value Added'!$A$1:$AX$44,COLUMN('Value Added'!Z$1),0)*VLOOKUP($A27,'Energy Efficiency'!$A$22:$AS$52,COLUMN('Energy Efficiency'!U$1),0)</f>
        <v>483011271016665.56</v>
      </c>
      <c r="V27" s="240">
        <f>VLOOKUP($A27,'Value Added'!$A$1:$AX$44,COLUMN('Value Added'!AA$1),0)*VLOOKUP($A27,'Energy Efficiency'!$A$22:$AS$52,COLUMN('Energy Efficiency'!V$1),0)</f>
        <v>492291087346922.75</v>
      </c>
      <c r="W27" s="240">
        <f>VLOOKUP($A27,'Value Added'!$A$1:$AX$44,COLUMN('Value Added'!AB$1),0)*VLOOKUP($A27,'Energy Efficiency'!$A$22:$AS$52,COLUMN('Energy Efficiency'!W$1),0)</f>
        <v>500877699405353.81</v>
      </c>
      <c r="X27" s="240">
        <f>VLOOKUP($A27,'Value Added'!$A$1:$AX$44,COLUMN('Value Added'!AC$1),0)*VLOOKUP($A27,'Energy Efficiency'!$A$22:$AS$52,COLUMN('Energy Efficiency'!X$1),0)</f>
        <v>508768954706279.94</v>
      </c>
      <c r="Y27" s="240">
        <f>VLOOKUP($A27,'Value Added'!$A$1:$AX$44,COLUMN('Value Added'!AD$1),0)*VLOOKUP($A27,'Energy Efficiency'!$A$22:$AS$52,COLUMN('Energy Efficiency'!Y$1),0)</f>
        <v>515968111985880.81</v>
      </c>
      <c r="Z27" s="240">
        <f>VLOOKUP($A27,'Value Added'!$A$1:$AX$44,COLUMN('Value Added'!AE$1),0)*VLOOKUP($A27,'Energy Efficiency'!$A$22:$AS$52,COLUMN('Energy Efficiency'!Z$1),0)</f>
        <v>522483576256595.88</v>
      </c>
      <c r="AA27" s="240">
        <f>VLOOKUP($A27,'Value Added'!$A$1:$AX$44,COLUMN('Value Added'!AF$1),0)*VLOOKUP($A27,'Energy Efficiency'!$A$22:$AS$52,COLUMN('Energy Efficiency'!AA$1),0)</f>
        <v>528328593525795.81</v>
      </c>
      <c r="AB27" s="240">
        <f>VLOOKUP($A27,'Value Added'!$A$1:$AX$44,COLUMN('Value Added'!AG$1),0)*VLOOKUP($A27,'Energy Efficiency'!$A$22:$AS$52,COLUMN('Energy Efficiency'!AB$1),0)</f>
        <v>533520913362324.81</v>
      </c>
      <c r="AC27" s="240">
        <f>VLOOKUP($A27,'Value Added'!$A$1:$AX$44,COLUMN('Value Added'!AH$1),0)*VLOOKUP($A27,'Energy Efficiency'!$A$22:$AS$52,COLUMN('Energy Efficiency'!AC$1),0)</f>
        <v>538082427413437.19</v>
      </c>
      <c r="AD27" s="240">
        <f>VLOOKUP($A27,'Value Added'!$A$1:$AX$44,COLUMN('Value Added'!AI$1),0)*VLOOKUP($A27,'Energy Efficiency'!$A$22:$AS$52,COLUMN('Energy Efficiency'!AD$1),0)</f>
        <v>542038791735021.56</v>
      </c>
      <c r="AE27" s="240">
        <f>VLOOKUP($A27,'Value Added'!$A$1:$AX$44,COLUMN('Value Added'!AJ$1),0)*VLOOKUP($A27,'Energy Efficiency'!$A$22:$AS$52,COLUMN('Energy Efficiency'!AE$1),0)</f>
        <v>545419040423701.38</v>
      </c>
      <c r="AF27" s="240">
        <f>VLOOKUP($A27,'Value Added'!$A$1:$AX$44,COLUMN('Value Added'!AK$1),0)*VLOOKUP($A27,'Energy Efficiency'!$A$22:$AS$52,COLUMN('Energy Efficiency'!AF$1),0)</f>
        <v>548255197555194.25</v>
      </c>
      <c r="AG27" s="240">
        <f>VLOOKUP($A27,'Value Added'!$A$1:$AX$44,COLUMN('Value Added'!AL$1),0)*VLOOKUP($A27,'Energy Efficiency'!$A$22:$AS$52,COLUMN('Energy Efficiency'!AG$1),0)</f>
        <v>550581893864290.13</v>
      </c>
      <c r="AH27" s="240">
        <f>VLOOKUP($A27,'Value Added'!$A$1:$AX$44,COLUMN('Value Added'!AM$1),0)*VLOOKUP($A27,'Energy Efficiency'!$A$22:$AS$52,COLUMN('Energy Efficiency'!AH$1),0)</f>
        <v>552435993972429.75</v>
      </c>
      <c r="AI27" s="240">
        <f>VLOOKUP($A27,'Value Added'!$A$1:$AX$44,COLUMN('Value Added'!AN$1),0)*VLOOKUP($A27,'Energy Efficiency'!$A$22:$AS$52,COLUMN('Energy Efficiency'!AI$1),0)</f>
        <v>553856239302362.56</v>
      </c>
      <c r="AJ27" s="240">
        <f>VLOOKUP($A27,'Value Added'!$A$1:$AX$44,COLUMN('Value Added'!AO$1),0)*VLOOKUP($A27,'Energy Efficiency'!$A$22:$AS$52,COLUMN('Energy Efficiency'!AJ$1),0)</f>
        <v>554882911137098.25</v>
      </c>
      <c r="AK27" s="240">
        <f>VLOOKUP($A27,'Value Added'!$A$1:$AX$44,COLUMN('Value Added'!AP$1),0)*VLOOKUP($A27,'Energy Efficiency'!$A$22:$AS$52,COLUMN('Energy Efficiency'!AK$1),0)</f>
        <v>555557517601960.69</v>
      </c>
      <c r="AL27" s="240">
        <f>VLOOKUP($A27,'Value Added'!$A$1:$AX$44,COLUMN('Value Added'!AQ$1),0)*VLOOKUP($A27,'Energy Efficiency'!$A$22:$AS$52,COLUMN('Energy Efficiency'!AL$1),0)</f>
        <v>555922507690675.13</v>
      </c>
      <c r="AM27" s="240">
        <f>VLOOKUP($A27,'Value Added'!$A$1:$AX$44,COLUMN('Value Added'!AR$1),0)*VLOOKUP($A27,'Energy Efficiency'!$A$22:$AS$52,COLUMN('Energy Efficiency'!AM$1),0)</f>
        <v>556021014834076.06</v>
      </c>
      <c r="AN27" s="240">
        <f>VLOOKUP($A27,'Value Added'!$A$1:$AX$44,COLUMN('Value Added'!AS$1),0)*VLOOKUP($A27,'Energy Efficiency'!$A$22:$AS$52,COLUMN('Energy Efficiency'!AN$1),0)</f>
        <v>555896631934762.44</v>
      </c>
      <c r="AO27" s="240">
        <f>VLOOKUP($A27,'Value Added'!$A$1:$AX$44,COLUMN('Value Added'!AT$1),0)*VLOOKUP($A27,'Energy Efficiency'!$A$22:$AS$52,COLUMN('Energy Efficiency'!AO$1),0)</f>
        <v>555593219273031.69</v>
      </c>
      <c r="AP27" s="240">
        <f>VLOOKUP($A27,'Value Added'!$A$1:$AX$44,COLUMN('Value Added'!AU$1),0)*VLOOKUP($A27,'Energy Efficiency'!$A$22:$AS$52,COLUMN('Energy Efficiency'!AP$1),0)</f>
        <v>555154746235690.69</v>
      </c>
      <c r="AQ27" s="240">
        <f>VLOOKUP($A27,'Value Added'!$A$1:$AX$44,COLUMN('Value Added'!AV$1),0)*VLOOKUP($A27,'Energy Efficiency'!$A$22:$AS$52,COLUMN('Energy Efficiency'!AQ$1),0)</f>
        <v>554625167435439.63</v>
      </c>
      <c r="AR27" s="240">
        <f>VLOOKUP($A27,'Value Added'!$A$1:$AX$44,COLUMN('Value Added'!AW$1),0)*VLOOKUP($A27,'Energy Efficiency'!$A$22:$AS$52,COLUMN('Energy Efficiency'!AR$1),0)</f>
        <v>554048333478040.94</v>
      </c>
      <c r="AS27" s="240">
        <f>VLOOKUP($A27,'Value Added'!$A$1:$AX$44,COLUMN('Value Added'!AX$1),0)*VLOOKUP($A27,'Energy Efficiency'!$A$22:$AS$52,COLUMN('Energy Efficiency'!AS$1),0)</f>
        <v>550629639289586.13</v>
      </c>
    </row>
    <row r="28" spans="1:45" x14ac:dyDescent="0.2">
      <c r="A28" s="74" t="s">
        <v>12</v>
      </c>
      <c r="B28" s="161" t="s">
        <v>379</v>
      </c>
      <c r="C28" s="161" t="s">
        <v>422</v>
      </c>
      <c r="D28" s="247">
        <f>VLOOKUP($A28,'Value Added'!$A$1:$AX$44,COLUMN('Value Added'!I$1),0)*VLOOKUP($A28,'Energy Efficiency'!$A$22:$AS$52,COLUMN('Energy Efficiency'!D$1),0)</f>
        <v>27117412220405.207</v>
      </c>
      <c r="E28" s="240">
        <f>VLOOKUP($A28,'Value Added'!$A$1:$AX$44,COLUMN('Value Added'!J$1),0)*VLOOKUP($A28,'Energy Efficiency'!$A$22:$AS$52,COLUMN('Energy Efficiency'!E$1),0)</f>
        <v>24938249003595.402</v>
      </c>
      <c r="F28" s="240">
        <f>VLOOKUP($A28,'Value Added'!$A$1:$AX$44,COLUMN('Value Added'!K$1),0)*VLOOKUP($A28,'Energy Efficiency'!$A$22:$AS$52,COLUMN('Energy Efficiency'!F$1),0)</f>
        <v>26739857377718.422</v>
      </c>
      <c r="G28" s="240">
        <f>VLOOKUP($A28,'Value Added'!$A$1:$AX$44,COLUMN('Value Added'!L$1),0)*VLOOKUP($A28,'Energy Efficiency'!$A$22:$AS$52,COLUMN('Energy Efficiency'!G$1),0)</f>
        <v>28918573010267.645</v>
      </c>
      <c r="H28" s="240">
        <f>VLOOKUP($A28,'Value Added'!$A$1:$AX$44,COLUMN('Value Added'!M$1),0)*VLOOKUP($A28,'Energy Efficiency'!$A$22:$AS$52,COLUMN('Energy Efficiency'!H$1),0)</f>
        <v>29136018415980.113</v>
      </c>
      <c r="I28" s="240">
        <f>VLOOKUP($A28,'Value Added'!$A$1:$AX$44,COLUMN('Value Added'!N$1),0)*VLOOKUP($A28,'Energy Efficiency'!$A$22:$AS$52,COLUMN('Energy Efficiency'!I$1),0)</f>
        <v>29902361107479.504</v>
      </c>
      <c r="J28" s="240">
        <f>VLOOKUP($A28,'Value Added'!$A$1:$AX$44,COLUMN('Value Added'!O$1),0)*VLOOKUP($A28,'Energy Efficiency'!$A$22:$AS$52,COLUMN('Energy Efficiency'!J$1),0)</f>
        <v>30952472365446.172</v>
      </c>
      <c r="K28" s="240">
        <f>VLOOKUP($A28,'Value Added'!$A$1:$AX$44,COLUMN('Value Added'!P$1),0)*VLOOKUP($A28,'Energy Efficiency'!$A$22:$AS$52,COLUMN('Energy Efficiency'!K$1),0)</f>
        <v>32069852341633.766</v>
      </c>
      <c r="L28" s="240">
        <f>VLOOKUP($A28,'Value Added'!$A$1:$AX$44,COLUMN('Value Added'!Q$1),0)*VLOOKUP($A28,'Energy Efficiency'!$A$22:$AS$52,COLUMN('Energy Efficiency'!L$1),0)</f>
        <v>33168209283548.73</v>
      </c>
      <c r="M28" s="240">
        <f>VLOOKUP($A28,'Value Added'!$A$1:$AX$44,COLUMN('Value Added'!R$1),0)*VLOOKUP($A28,'Energy Efficiency'!$A$22:$AS$52,COLUMN('Energy Efficiency'!M$1),0)</f>
        <v>34228174867374.906</v>
      </c>
      <c r="N28" s="240">
        <f>VLOOKUP($A28,'Value Added'!$A$1:$AX$44,COLUMN('Value Added'!S$1),0)*VLOOKUP($A28,'Energy Efficiency'!$A$22:$AS$52,COLUMN('Energy Efficiency'!N$1),0)</f>
        <v>35228594262414.414</v>
      </c>
      <c r="O28" s="240">
        <f>VLOOKUP($A28,'Value Added'!$A$1:$AX$44,COLUMN('Value Added'!T$1),0)*VLOOKUP($A28,'Energy Efficiency'!$A$22:$AS$52,COLUMN('Energy Efficiency'!O$1),0)</f>
        <v>36146807090676.18</v>
      </c>
      <c r="P28" s="240">
        <f>VLOOKUP($A28,'Value Added'!$A$1:$AX$44,COLUMN('Value Added'!U$1),0)*VLOOKUP($A28,'Energy Efficiency'!$A$22:$AS$52,COLUMN('Energy Efficiency'!P$1),0)</f>
        <v>36981916879576.734</v>
      </c>
      <c r="Q28" s="240">
        <f>VLOOKUP($A28,'Value Added'!$A$1:$AX$44,COLUMN('Value Added'!V$1),0)*VLOOKUP($A28,'Energy Efficiency'!$A$22:$AS$52,COLUMN('Energy Efficiency'!Q$1),0)</f>
        <v>37714296036314.008</v>
      </c>
      <c r="R28" s="240">
        <f>VLOOKUP($A28,'Value Added'!$A$1:$AX$44,COLUMN('Value Added'!W$1),0)*VLOOKUP($A28,'Energy Efficiency'!$A$22:$AS$52,COLUMN('Energy Efficiency'!R$1),0)</f>
        <v>38347646580013.695</v>
      </c>
      <c r="S28" s="240">
        <f>VLOOKUP($A28,'Value Added'!$A$1:$AX$44,COLUMN('Value Added'!X$1),0)*VLOOKUP($A28,'Energy Efficiency'!$A$22:$AS$52,COLUMN('Energy Efficiency'!S$1),0)</f>
        <v>38887189899049.188</v>
      </c>
      <c r="T28" s="240">
        <f>VLOOKUP($A28,'Value Added'!$A$1:$AX$44,COLUMN('Value Added'!Y$1),0)*VLOOKUP($A28,'Energy Efficiency'!$A$22:$AS$52,COLUMN('Energy Efficiency'!T$1),0)</f>
        <v>39339474169793.398</v>
      </c>
      <c r="U28" s="240">
        <f>VLOOKUP($A28,'Value Added'!$A$1:$AX$44,COLUMN('Value Added'!Z$1),0)*VLOOKUP($A28,'Energy Efficiency'!$A$22:$AS$52,COLUMN('Energy Efficiency'!U$1),0)</f>
        <v>39834052574246.008</v>
      </c>
      <c r="V28" s="240">
        <f>VLOOKUP($A28,'Value Added'!$A$1:$AX$44,COLUMN('Value Added'!AA$1),0)*VLOOKUP($A28,'Energy Efficiency'!$A$22:$AS$52,COLUMN('Energy Efficiency'!V$1),0)</f>
        <v>40254437406525.055</v>
      </c>
      <c r="W28" s="240">
        <f>VLOOKUP($A28,'Value Added'!$A$1:$AX$44,COLUMN('Value Added'!AB$1),0)*VLOOKUP($A28,'Energy Efficiency'!$A$22:$AS$52,COLUMN('Energy Efficiency'!W$1),0)</f>
        <v>40603150188194.344</v>
      </c>
      <c r="X28" s="240">
        <f>VLOOKUP($A28,'Value Added'!$A$1:$AX$44,COLUMN('Value Added'!AC$1),0)*VLOOKUP($A28,'Energy Efficiency'!$A$22:$AS$52,COLUMN('Energy Efficiency'!X$1),0)</f>
        <v>40883283490806.641</v>
      </c>
      <c r="Y28" s="240">
        <f>VLOOKUP($A28,'Value Added'!$A$1:$AX$44,COLUMN('Value Added'!AD$1),0)*VLOOKUP($A28,'Energy Efficiency'!$A$22:$AS$52,COLUMN('Energy Efficiency'!Y$1),0)</f>
        <v>41098431665693.898</v>
      </c>
      <c r="Z28" s="240">
        <f>VLOOKUP($A28,'Value Added'!$A$1:$AX$44,COLUMN('Value Added'!AE$1),0)*VLOOKUP($A28,'Energy Efficiency'!$A$22:$AS$52,COLUMN('Energy Efficiency'!Z$1),0)</f>
        <v>41252620730534.93</v>
      </c>
      <c r="AA28" s="240">
        <f>VLOOKUP($A28,'Value Added'!$A$1:$AX$44,COLUMN('Value Added'!AF$1),0)*VLOOKUP($A28,'Energy Efficiency'!$A$22:$AS$52,COLUMN('Energy Efficiency'!AA$1),0)</f>
        <v>41350238980104.828</v>
      </c>
      <c r="AB28" s="240">
        <f>VLOOKUP($A28,'Value Added'!$A$1:$AX$44,COLUMN('Value Added'!AG$1),0)*VLOOKUP($A28,'Energy Efficiency'!$A$22:$AS$52,COLUMN('Energy Efficiency'!AB$1),0)</f>
        <v>41395969710564.367</v>
      </c>
      <c r="AC28" s="240">
        <f>VLOOKUP($A28,'Value Added'!$A$1:$AX$44,COLUMN('Value Added'!AH$1),0)*VLOOKUP($A28,'Energy Efficiency'!$A$22:$AS$52,COLUMN('Energy Efficiency'!AC$1),0)</f>
        <v>41394727254999.469</v>
      </c>
      <c r="AD28" s="240">
        <f>VLOOKUP($A28,'Value Added'!$A$1:$AX$44,COLUMN('Value Added'!AI$1),0)*VLOOKUP($A28,'Energy Efficiency'!$A$22:$AS$52,COLUMN('Energy Efficiency'!AD$1),0)</f>
        <v>41351597330908.188</v>
      </c>
      <c r="AE28" s="240">
        <f>VLOOKUP($A28,'Value Added'!$A$1:$AX$44,COLUMN('Value Added'!AJ$1),0)*VLOOKUP($A28,'Energy Efficiency'!$A$22:$AS$52,COLUMN('Energy Efficiency'!AE$1),0)</f>
        <v>41271782505251.922</v>
      </c>
      <c r="AF28" s="240">
        <f>VLOOKUP($A28,'Value Added'!$A$1:$AX$44,COLUMN('Value Added'!AK$1),0)*VLOOKUP($A28,'Energy Efficiency'!$A$22:$AS$52,COLUMN('Energy Efficiency'!AF$1),0)</f>
        <v>41160553395746.242</v>
      </c>
      <c r="AG28" s="240">
        <f>VLOOKUP($A28,'Value Added'!$A$1:$AX$44,COLUMN('Value Added'!AL$1),0)*VLOOKUP($A28,'Energy Efficiency'!$A$22:$AS$52,COLUMN('Energy Efficiency'!AG$1),0)</f>
        <v>41023206053319.57</v>
      </c>
      <c r="AH28" s="240">
        <f>VLOOKUP($A28,'Value Added'!$A$1:$AX$44,COLUMN('Value Added'!AM$1),0)*VLOOKUP($A28,'Energy Efficiency'!$A$22:$AS$52,COLUMN('Energy Efficiency'!AH$1),0)</f>
        <v>40865025814072.523</v>
      </c>
      <c r="AI28" s="240">
        <f>VLOOKUP($A28,'Value Added'!$A$1:$AX$44,COLUMN('Value Added'!AN$1),0)*VLOOKUP($A28,'Energy Efficiency'!$A$22:$AS$52,COLUMN('Energy Efficiency'!AI$1),0)</f>
        <v>40691257772465.352</v>
      </c>
      <c r="AJ28" s="240">
        <f>VLOOKUP($A28,'Value Added'!$A$1:$AX$44,COLUMN('Value Added'!AO$1),0)*VLOOKUP($A28,'Energy Efficiency'!$A$22:$AS$52,COLUMN('Energy Efficiency'!AJ$1),0)</f>
        <v>40507083912750.297</v>
      </c>
      <c r="AK28" s="240">
        <f>VLOOKUP($A28,'Value Added'!$A$1:$AX$44,COLUMN('Value Added'!AP$1),0)*VLOOKUP($A28,'Energy Efficiency'!$A$22:$AS$52,COLUMN('Energy Efficiency'!AK$1),0)</f>
        <v>40317606843869.461</v>
      </c>
      <c r="AL28" s="240">
        <f>VLOOKUP($A28,'Value Added'!$A$1:$AX$44,COLUMN('Value Added'!AQ$1),0)*VLOOKUP($A28,'Energy Efficiency'!$A$22:$AS$52,COLUMN('Energy Efficiency'!AL$1),0)</f>
        <v>40127840014497.438</v>
      </c>
      <c r="AM28" s="240">
        <f>VLOOKUP($A28,'Value Added'!$A$1:$AX$44,COLUMN('Value Added'!AR$1),0)*VLOOKUP($A28,'Energy Efficiency'!$A$22:$AS$52,COLUMN('Energy Efficiency'!AM$1),0)</f>
        <v>39942704239393.516</v>
      </c>
      <c r="AN28" s="240">
        <f>VLOOKUP($A28,'Value Added'!$A$1:$AX$44,COLUMN('Value Added'!AS$1),0)*VLOOKUP($A28,'Energy Efficiency'!$A$22:$AS$52,COLUMN('Energy Efficiency'!AN$1),0)</f>
        <v>39767030345134.016</v>
      </c>
      <c r="AO28" s="240">
        <f>VLOOKUP($A28,'Value Added'!$A$1:$AX$44,COLUMN('Value Added'!AT$1),0)*VLOOKUP($A28,'Energy Efficiency'!$A$22:$AS$52,COLUMN('Energy Efficiency'!AO$1),0)</f>
        <v>39605567741768.891</v>
      </c>
      <c r="AP28" s="240">
        <f>VLOOKUP($A28,'Value Added'!$A$1:$AX$44,COLUMN('Value Added'!AU$1),0)*VLOOKUP($A28,'Energy Efficiency'!$A$22:$AS$52,COLUMN('Energy Efficiency'!AP$1),0)</f>
        <v>39462998746067.195</v>
      </c>
      <c r="AQ28" s="240">
        <f>VLOOKUP($A28,'Value Added'!$A$1:$AX$44,COLUMN('Value Added'!AV$1),0)*VLOOKUP($A28,'Energy Efficiency'!$A$22:$AS$52,COLUMN('Energy Efficiency'!AQ$1),0)</f>
        <v>39343958520893.414</v>
      </c>
      <c r="AR28" s="240">
        <f>VLOOKUP($A28,'Value Added'!$A$1:$AX$44,COLUMN('Value Added'!AW$1),0)*VLOOKUP($A28,'Energy Efficiency'!$A$22:$AS$52,COLUMN('Energy Efficiency'!AR$1),0)</f>
        <v>39253060553234.305</v>
      </c>
      <c r="AS28" s="240">
        <f>VLOOKUP($A28,'Value Added'!$A$1:$AX$44,COLUMN('Value Added'!AX$1),0)*VLOOKUP($A28,'Energy Efficiency'!$A$22:$AS$52,COLUMN('Energy Efficiency'!AS$1),0)</f>
        <v>38993928041019.453</v>
      </c>
    </row>
    <row r="29" spans="1:45" x14ac:dyDescent="0.2">
      <c r="A29" s="74" t="s">
        <v>13</v>
      </c>
      <c r="B29" s="161" t="s">
        <v>379</v>
      </c>
      <c r="C29" s="161" t="s">
        <v>422</v>
      </c>
      <c r="D29" s="247">
        <f>VLOOKUP($A29,'Value Added'!$A$1:$AX$44,COLUMN('Value Added'!I$1),0)*VLOOKUP($A29,'Energy Efficiency'!$A$22:$AS$52,COLUMN('Energy Efficiency'!D$1),0)</f>
        <v>1164545365062901.8</v>
      </c>
      <c r="E29" s="240">
        <f>VLOOKUP($A29,'Value Added'!$A$1:$AX$44,COLUMN('Value Added'!J$1),0)*VLOOKUP($A29,'Energy Efficiency'!$A$22:$AS$52,COLUMN('Energy Efficiency'!E$1),0)</f>
        <v>1110415374787979.4</v>
      </c>
      <c r="F29" s="240">
        <f>VLOOKUP($A29,'Value Added'!$A$1:$AX$44,COLUMN('Value Added'!K$1),0)*VLOOKUP($A29,'Energy Efficiency'!$A$22:$AS$52,COLUMN('Energy Efficiency'!F$1),0)</f>
        <v>1166477056778371.3</v>
      </c>
      <c r="G29" s="240">
        <f>VLOOKUP($A29,'Value Added'!$A$1:$AX$44,COLUMN('Value Added'!L$1),0)*VLOOKUP($A29,'Energy Efficiency'!$A$22:$AS$52,COLUMN('Energy Efficiency'!G$1),0)</f>
        <v>1147157466221418.3</v>
      </c>
      <c r="H29" s="240">
        <f>VLOOKUP($A29,'Value Added'!$A$1:$AX$44,COLUMN('Value Added'!M$1),0)*VLOOKUP($A29,'Energy Efficiency'!$A$22:$AS$52,COLUMN('Energy Efficiency'!H$1),0)</f>
        <v>1146361826931377.8</v>
      </c>
      <c r="I29" s="240">
        <f>VLOOKUP($A29,'Value Added'!$A$1:$AX$44,COLUMN('Value Added'!N$1),0)*VLOOKUP($A29,'Energy Efficiency'!$A$22:$AS$52,COLUMN('Energy Efficiency'!I$1),0)</f>
        <v>1153094400445611</v>
      </c>
      <c r="J29" s="240">
        <f>VLOOKUP($A29,'Value Added'!$A$1:$AX$44,COLUMN('Value Added'!O$1),0)*VLOOKUP($A29,'Energy Efficiency'!$A$22:$AS$52,COLUMN('Energy Efficiency'!J$1),0)</f>
        <v>1163705048718253.3</v>
      </c>
      <c r="K29" s="240">
        <f>VLOOKUP($A29,'Value Added'!$A$1:$AX$44,COLUMN('Value Added'!P$1),0)*VLOOKUP($A29,'Energy Efficiency'!$A$22:$AS$52,COLUMN('Energy Efficiency'!K$1),0)</f>
        <v>1175733678276639.8</v>
      </c>
      <c r="L29" s="240">
        <f>VLOOKUP($A29,'Value Added'!$A$1:$AX$44,COLUMN('Value Added'!Q$1),0)*VLOOKUP($A29,'Energy Efficiency'!$A$22:$AS$52,COLUMN('Energy Efficiency'!L$1),0)</f>
        <v>1186487177596084.3</v>
      </c>
      <c r="M29" s="240">
        <f>VLOOKUP($A29,'Value Added'!$A$1:$AX$44,COLUMN('Value Added'!R$1),0)*VLOOKUP($A29,'Energy Efficiency'!$A$22:$AS$52,COLUMN('Energy Efficiency'!M$1),0)</f>
        <v>1194441487125176.8</v>
      </c>
      <c r="N29" s="240">
        <f>VLOOKUP($A29,'Value Added'!$A$1:$AX$44,COLUMN('Value Added'!S$1),0)*VLOOKUP($A29,'Energy Efficiency'!$A$22:$AS$52,COLUMN('Energy Efficiency'!N$1),0)</f>
        <v>1198047777548583.5</v>
      </c>
      <c r="O29" s="240">
        <f>VLOOKUP($A29,'Value Added'!$A$1:$AX$44,COLUMN('Value Added'!T$1),0)*VLOOKUP($A29,'Energy Efficiency'!$A$22:$AS$52,COLUMN('Energy Efficiency'!O$1),0)</f>
        <v>1195777868331573.3</v>
      </c>
      <c r="P29" s="240">
        <f>VLOOKUP($A29,'Value Added'!$A$1:$AX$44,COLUMN('Value Added'!U$1),0)*VLOOKUP($A29,'Energy Efficiency'!$A$22:$AS$52,COLUMN('Energy Efficiency'!P$1),0)</f>
        <v>1187290875931065.5</v>
      </c>
      <c r="Q29" s="240">
        <f>VLOOKUP($A29,'Value Added'!$A$1:$AX$44,COLUMN('Value Added'!V$1),0)*VLOOKUP($A29,'Energy Efficiency'!$A$22:$AS$52,COLUMN('Energy Efficiency'!Q$1),0)</f>
        <v>1173186352040692.3</v>
      </c>
      <c r="R29" s="240">
        <f>VLOOKUP($A29,'Value Added'!$A$1:$AX$44,COLUMN('Value Added'!W$1),0)*VLOOKUP($A29,'Energy Efficiency'!$A$22:$AS$52,COLUMN('Energy Efficiency'!R$1),0)</f>
        <v>1155193496742635.3</v>
      </c>
      <c r="S29" s="240">
        <f>VLOOKUP($A29,'Value Added'!$A$1:$AX$44,COLUMN('Value Added'!X$1),0)*VLOOKUP($A29,'Energy Efficiency'!$A$22:$AS$52,COLUMN('Energy Efficiency'!S$1),0)</f>
        <v>1134997587501795.5</v>
      </c>
      <c r="T29" s="240">
        <f>VLOOKUP($A29,'Value Added'!$A$1:$AX$44,COLUMN('Value Added'!Y$1),0)*VLOOKUP($A29,'Energy Efficiency'!$A$22:$AS$52,COLUMN('Energy Efficiency'!T$1),0)</f>
        <v>1114197600714486</v>
      </c>
      <c r="U29" s="240">
        <f>VLOOKUP($A29,'Value Added'!$A$1:$AX$44,COLUMN('Value Added'!Z$1),0)*VLOOKUP($A29,'Energy Efficiency'!$A$22:$AS$52,COLUMN('Energy Efficiency'!U$1),0)</f>
        <v>1097432210238843</v>
      </c>
      <c r="V29" s="240">
        <f>VLOOKUP($A29,'Value Added'!$A$1:$AX$44,COLUMN('Value Added'!AA$1),0)*VLOOKUP($A29,'Energy Efficiency'!$A$22:$AS$52,COLUMN('Energy Efficiency'!V$1),0)</f>
        <v>1081446336246524.1</v>
      </c>
      <c r="W29" s="240">
        <f>VLOOKUP($A29,'Value Added'!$A$1:$AX$44,COLUMN('Value Added'!AB$1),0)*VLOOKUP($A29,'Energy Efficiency'!$A$22:$AS$52,COLUMN('Energy Efficiency'!W$1),0)</f>
        <v>1066221247965593.9</v>
      </c>
      <c r="X29" s="240">
        <f>VLOOKUP($A29,'Value Added'!$A$1:$AX$44,COLUMN('Value Added'!AC$1),0)*VLOOKUP($A29,'Energy Efficiency'!$A$22:$AS$52,COLUMN('Energy Efficiency'!X$1),0)</f>
        <v>1051739251939660</v>
      </c>
      <c r="Y29" s="240">
        <f>VLOOKUP($A29,'Value Added'!$A$1:$AX$44,COLUMN('Value Added'!AD$1),0)*VLOOKUP($A29,'Energy Efficiency'!$A$22:$AS$52,COLUMN('Energy Efficiency'!Y$1),0)</f>
        <v>1037983676419521.9</v>
      </c>
      <c r="Z29" s="240">
        <f>VLOOKUP($A29,'Value Added'!$A$1:$AX$44,COLUMN('Value Added'!AE$1),0)*VLOOKUP($A29,'Energy Efficiency'!$A$22:$AS$52,COLUMN('Energy Efficiency'!Z$1),0)</f>
        <v>1024938857224954.8</v>
      </c>
      <c r="AA29" s="240">
        <f>VLOOKUP($A29,'Value Added'!$A$1:$AX$44,COLUMN('Value Added'!AF$1),0)*VLOOKUP($A29,'Energy Efficiency'!$A$22:$AS$52,COLUMN('Energy Efficiency'!AA$1),0)</f>
        <v>1012590125129039</v>
      </c>
      <c r="AB29" s="240">
        <f>VLOOKUP($A29,'Value Added'!$A$1:$AX$44,COLUMN('Value Added'!AG$1),0)*VLOOKUP($A29,'Energy Efficiency'!$A$22:$AS$52,COLUMN('Energy Efficiency'!AB$1),0)</f>
        <v>1000923794819892.8</v>
      </c>
      <c r="AC29" s="240">
        <f>VLOOKUP($A29,'Value Added'!$A$1:$AX$44,COLUMN('Value Added'!AH$1),0)*VLOOKUP($A29,'Energy Efficiency'!$A$22:$AS$52,COLUMN('Energy Efficiency'!AC$1),0)</f>
        <v>989927155497881.88</v>
      </c>
      <c r="AD29" s="240">
        <f>VLOOKUP($A29,'Value Added'!$A$1:$AX$44,COLUMN('Value Added'!AI$1),0)*VLOOKUP($A29,'Energy Efficiency'!$A$22:$AS$52,COLUMN('Energy Efficiency'!AD$1),0)</f>
        <v>979588463169952.63</v>
      </c>
      <c r="AE29" s="240">
        <f>VLOOKUP($A29,'Value Added'!$A$1:$AX$44,COLUMN('Value Added'!AJ$1),0)*VLOOKUP($A29,'Energy Efficiency'!$A$22:$AS$52,COLUMN('Energy Efficiency'!AE$1),0)</f>
        <v>969896934707058.63</v>
      </c>
      <c r="AF29" s="240">
        <f>VLOOKUP($A29,'Value Added'!$A$1:$AX$44,COLUMN('Value Added'!AK$1),0)*VLOOKUP($A29,'Energy Efficiency'!$A$22:$AS$52,COLUMN('Energy Efficiency'!AF$1),0)</f>
        <v>960842743735286.38</v>
      </c>
      <c r="AG29" s="240">
        <f>VLOOKUP($A29,'Value Added'!$A$1:$AX$44,COLUMN('Value Added'!AL$1),0)*VLOOKUP($A29,'Energy Efficiency'!$A$22:$AS$52,COLUMN('Energy Efficiency'!AG$1),0)</f>
        <v>952417018436966.5</v>
      </c>
      <c r="AH29" s="240">
        <f>VLOOKUP($A29,'Value Added'!$A$1:$AX$44,COLUMN('Value Added'!AM$1),0)*VLOOKUP($A29,'Energy Efficiency'!$A$22:$AS$52,COLUMN('Energy Efficiency'!AH$1),0)</f>
        <v>944611841344025.38</v>
      </c>
      <c r="AI29" s="240">
        <f>VLOOKUP($A29,'Value Added'!$A$1:$AX$44,COLUMN('Value Added'!AN$1),0)*VLOOKUP($A29,'Energy Efficiency'!$A$22:$AS$52,COLUMN('Energy Efficiency'!AI$1),0)</f>
        <v>937420251212685.88</v>
      </c>
      <c r="AJ29" s="240">
        <f>VLOOKUP($A29,'Value Added'!$A$1:$AX$44,COLUMN('Value Added'!AO$1),0)*VLOOKUP($A29,'Energy Efficiency'!$A$22:$AS$52,COLUMN('Energy Efficiency'!AJ$1),0)</f>
        <v>930836247076386.38</v>
      </c>
      <c r="AK29" s="240">
        <f>VLOOKUP($A29,'Value Added'!$A$1:$AX$44,COLUMN('Value Added'!AP$1),0)*VLOOKUP($A29,'Energy Efficiency'!$A$22:$AS$52,COLUMN('Energy Efficiency'!AK$1),0)</f>
        <v>924854794582031</v>
      </c>
      <c r="AL29" s="240">
        <f>VLOOKUP($A29,'Value Added'!$A$1:$AX$44,COLUMN('Value Added'!AQ$1),0)*VLOOKUP($A29,'Energy Efficiency'!$A$22:$AS$52,COLUMN('Energy Efficiency'!AL$1),0)</f>
        <v>919471834724232.38</v>
      </c>
      <c r="AM29" s="240">
        <f>VLOOKUP($A29,'Value Added'!$A$1:$AX$44,COLUMN('Value Added'!AR$1),0)*VLOOKUP($A29,'Energy Efficiency'!$A$22:$AS$52,COLUMN('Energy Efficiency'!AM$1),0)</f>
        <v>914684295102336.63</v>
      </c>
      <c r="AN29" s="240">
        <f>VLOOKUP($A29,'Value Added'!$A$1:$AX$44,COLUMN('Value Added'!AS$1),0)*VLOOKUP($A29,'Energy Efficiency'!$A$22:$AS$52,COLUMN('Energy Efficiency'!AN$1),0)</f>
        <v>910490103836514.5</v>
      </c>
      <c r="AO29" s="240">
        <f>VLOOKUP($A29,'Value Added'!$A$1:$AX$44,COLUMN('Value Added'!AT$1),0)*VLOOKUP($A29,'Energy Efficiency'!$A$22:$AS$52,COLUMN('Energy Efficiency'!AO$1),0)</f>
        <v>906888206291597.38</v>
      </c>
      <c r="AP29" s="240">
        <f>VLOOKUP($A29,'Value Added'!$A$1:$AX$44,COLUMN('Value Added'!AU$1),0)*VLOOKUP($A29,'Energy Efficiency'!$A$22:$AS$52,COLUMN('Energy Efficiency'!AP$1),0)</f>
        <v>903878584771142.88</v>
      </c>
      <c r="AQ29" s="240">
        <f>VLOOKUP($A29,'Value Added'!$A$1:$AX$44,COLUMN('Value Added'!AV$1),0)*VLOOKUP($A29,'Energy Efficiency'!$A$22:$AS$52,COLUMN('Energy Efficiency'!AQ$1),0)</f>
        <v>901462281359188.88</v>
      </c>
      <c r="AR29" s="240">
        <f>VLOOKUP($A29,'Value Added'!$A$1:$AX$44,COLUMN('Value Added'!AW$1),0)*VLOOKUP($A29,'Energy Efficiency'!$A$22:$AS$52,COLUMN('Energy Efficiency'!AR$1),0)</f>
        <v>899641424103828.75</v>
      </c>
      <c r="AS29" s="240">
        <f>VLOOKUP($A29,'Value Added'!$A$1:$AX$44,COLUMN('Value Added'!AX$1),0)*VLOOKUP($A29,'Energy Efficiency'!$A$22:$AS$52,COLUMN('Energy Efficiency'!AS$1),0)</f>
        <v>893811978515008.75</v>
      </c>
    </row>
    <row r="30" spans="1:45" x14ac:dyDescent="0.2">
      <c r="A30" s="74" t="s">
        <v>14</v>
      </c>
      <c r="B30" s="161" t="s">
        <v>379</v>
      </c>
      <c r="C30" s="161" t="s">
        <v>422</v>
      </c>
      <c r="D30" s="247">
        <f>VLOOKUP($A30,'Value Added'!$A$1:$AX$44,COLUMN('Value Added'!I$1),0)*VLOOKUP($A30,'Energy Efficiency'!$A$22:$AS$52,COLUMN('Energy Efficiency'!D$1),0)</f>
        <v>136782397538481.05</v>
      </c>
      <c r="E30" s="240">
        <f>VLOOKUP($A30,'Value Added'!$A$1:$AX$44,COLUMN('Value Added'!J$1),0)*VLOOKUP($A30,'Energy Efficiency'!$A$22:$AS$52,COLUMN('Energy Efficiency'!E$1),0)</f>
        <v>128621029967276.14</v>
      </c>
      <c r="F30" s="240">
        <f>VLOOKUP($A30,'Value Added'!$A$1:$AX$44,COLUMN('Value Added'!K$1),0)*VLOOKUP($A30,'Energy Efficiency'!$A$22:$AS$52,COLUMN('Energy Efficiency'!F$1),0)</f>
        <v>144575432756640.47</v>
      </c>
      <c r="G30" s="240">
        <f>VLOOKUP($A30,'Value Added'!$A$1:$AX$44,COLUMN('Value Added'!L$1),0)*VLOOKUP($A30,'Energy Efficiency'!$A$22:$AS$52,COLUMN('Energy Efficiency'!G$1),0)</f>
        <v>143349935857090.09</v>
      </c>
      <c r="H30" s="240">
        <f>VLOOKUP($A30,'Value Added'!$A$1:$AX$44,COLUMN('Value Added'!M$1),0)*VLOOKUP($A30,'Energy Efficiency'!$A$22:$AS$52,COLUMN('Energy Efficiency'!H$1),0)</f>
        <v>143427560091084.88</v>
      </c>
      <c r="I30" s="240">
        <f>VLOOKUP($A30,'Value Added'!$A$1:$AX$44,COLUMN('Value Added'!N$1),0)*VLOOKUP($A30,'Energy Efficiency'!$A$22:$AS$52,COLUMN('Energy Efficiency'!I$1),0)</f>
        <v>144690968462873.03</v>
      </c>
      <c r="J30" s="240">
        <f>VLOOKUP($A30,'Value Added'!$A$1:$AX$44,COLUMN('Value Added'!O$1),0)*VLOOKUP($A30,'Energy Efficiency'!$A$22:$AS$52,COLUMN('Energy Efficiency'!J$1),0)</f>
        <v>146520690553680.97</v>
      </c>
      <c r="K30" s="240">
        <f>VLOOKUP($A30,'Value Added'!$A$1:$AX$44,COLUMN('Value Added'!P$1),0)*VLOOKUP($A30,'Energy Efficiency'!$A$22:$AS$52,COLUMN('Energy Efficiency'!K$1),0)</f>
        <v>148470402291474.91</v>
      </c>
      <c r="L30" s="240">
        <f>VLOOKUP($A30,'Value Added'!$A$1:$AX$44,COLUMN('Value Added'!Q$1),0)*VLOOKUP($A30,'Energy Efficiency'!$A$22:$AS$52,COLUMN('Energy Efficiency'!L$1),0)</f>
        <v>150187562847579.31</v>
      </c>
      <c r="M30" s="240">
        <f>VLOOKUP($A30,'Value Added'!$A$1:$AX$44,COLUMN('Value Added'!R$1),0)*VLOOKUP($A30,'Energy Efficiency'!$A$22:$AS$52,COLUMN('Energy Efficiency'!M$1),0)</f>
        <v>151498250978519.78</v>
      </c>
      <c r="N30" s="240">
        <f>VLOOKUP($A30,'Value Added'!$A$1:$AX$44,COLUMN('Value Added'!S$1),0)*VLOOKUP($A30,'Energy Efficiency'!$A$22:$AS$52,COLUMN('Energy Efficiency'!N$1),0)</f>
        <v>152225440704296.13</v>
      </c>
      <c r="O30" s="240">
        <f>VLOOKUP($A30,'Value Added'!$A$1:$AX$44,COLUMN('Value Added'!T$1),0)*VLOOKUP($A30,'Energy Efficiency'!$A$22:$AS$52,COLUMN('Energy Efficiency'!O$1),0)</f>
        <v>152194598518321.44</v>
      </c>
      <c r="P30" s="240">
        <f>VLOOKUP($A30,'Value Added'!$A$1:$AX$44,COLUMN('Value Added'!U$1),0)*VLOOKUP($A30,'Energy Efficiency'!$A$22:$AS$52,COLUMN('Energy Efficiency'!P$1),0)</f>
        <v>151377331495412.69</v>
      </c>
      <c r="Q30" s="240">
        <f>VLOOKUP($A30,'Value Added'!$A$1:$AX$44,COLUMN('Value Added'!V$1),0)*VLOOKUP($A30,'Energy Efficiency'!$A$22:$AS$52,COLUMN('Energy Efficiency'!Q$1),0)</f>
        <v>149847214521750.66</v>
      </c>
      <c r="R30" s="240">
        <f>VLOOKUP($A30,'Value Added'!$A$1:$AX$44,COLUMN('Value Added'!W$1),0)*VLOOKUP($A30,'Energy Efficiency'!$A$22:$AS$52,COLUMN('Energy Efficiency'!R$1),0)</f>
        <v>147818341164184.88</v>
      </c>
      <c r="S30" s="240">
        <f>VLOOKUP($A30,'Value Added'!$A$1:$AX$44,COLUMN('Value Added'!X$1),0)*VLOOKUP($A30,'Energy Efficiency'!$A$22:$AS$52,COLUMN('Energy Efficiency'!S$1),0)</f>
        <v>145500803476385</v>
      </c>
      <c r="T30" s="240">
        <f>VLOOKUP($A30,'Value Added'!$A$1:$AX$44,COLUMN('Value Added'!Y$1),0)*VLOOKUP($A30,'Energy Efficiency'!$A$22:$AS$52,COLUMN('Energy Efficiency'!T$1),0)</f>
        <v>143095333850005.47</v>
      </c>
      <c r="U30" s="240">
        <f>VLOOKUP($A30,'Value Added'!$A$1:$AX$44,COLUMN('Value Added'!Z$1),0)*VLOOKUP($A30,'Energy Efficiency'!$A$22:$AS$52,COLUMN('Energy Efficiency'!U$1),0)</f>
        <v>141195851457834.59</v>
      </c>
      <c r="V30" s="240">
        <f>VLOOKUP($A30,'Value Added'!$A$1:$AX$44,COLUMN('Value Added'!AA$1),0)*VLOOKUP($A30,'Energy Efficiency'!$A$22:$AS$52,COLUMN('Energy Efficiency'!V$1),0)</f>
        <v>139384871032974.94</v>
      </c>
      <c r="W30" s="240">
        <f>VLOOKUP($A30,'Value Added'!$A$1:$AX$44,COLUMN('Value Added'!AB$1),0)*VLOOKUP($A30,'Energy Efficiency'!$A$22:$AS$52,COLUMN('Energy Efficiency'!W$1),0)</f>
        <v>137660201751542.42</v>
      </c>
      <c r="X30" s="240">
        <f>VLOOKUP($A30,'Value Added'!$A$1:$AX$44,COLUMN('Value Added'!AC$1),0)*VLOOKUP($A30,'Energy Efficiency'!$A$22:$AS$52,COLUMN('Energy Efficiency'!X$1),0)</f>
        <v>136019776182492.88</v>
      </c>
      <c r="Y30" s="240">
        <f>VLOOKUP($A30,'Value Added'!$A$1:$AX$44,COLUMN('Value Added'!AD$1),0)*VLOOKUP($A30,'Energy Efficiency'!$A$22:$AS$52,COLUMN('Energy Efficiency'!Y$1),0)</f>
        <v>134461647115535.42</v>
      </c>
      <c r="Z30" s="240">
        <f>VLOOKUP($A30,'Value Added'!$A$1:$AX$44,COLUMN('Value Added'!AE$1),0)*VLOOKUP($A30,'Energy Efficiency'!$A$22:$AS$52,COLUMN('Energy Efficiency'!Z$1),0)</f>
        <v>132983984620064.44</v>
      </c>
      <c r="AA30" s="240">
        <f>VLOOKUP($A30,'Value Added'!$A$1:$AX$44,COLUMN('Value Added'!AF$1),0)*VLOOKUP($A30,'Energy Efficiency'!$A$22:$AS$52,COLUMN('Energy Efficiency'!AA$1),0)</f>
        <v>131585073331661.36</v>
      </c>
      <c r="AB30" s="240">
        <f>VLOOKUP($A30,'Value Added'!$A$1:$AX$44,COLUMN('Value Added'!AG$1),0)*VLOOKUP($A30,'Energy Efficiency'!$A$22:$AS$52,COLUMN('Energy Efficiency'!AB$1),0)</f>
        <v>130263309963238</v>
      </c>
      <c r="AC30" s="240">
        <f>VLOOKUP($A30,'Value Added'!$A$1:$AX$44,COLUMN('Value Added'!AH$1),0)*VLOOKUP($A30,'Energy Efficiency'!$A$22:$AS$52,COLUMN('Energy Efficiency'!AC$1),0)</f>
        <v>129017201038445.88</v>
      </c>
      <c r="AD30" s="240">
        <f>VLOOKUP($A30,'Value Added'!$A$1:$AX$44,COLUMN('Value Added'!AI$1),0)*VLOOKUP($A30,'Energy Efficiency'!$A$22:$AS$52,COLUMN('Energy Efficiency'!AD$1),0)</f>
        <v>127845360845522.13</v>
      </c>
      <c r="AE30" s="240">
        <f>VLOOKUP($A30,'Value Added'!$A$1:$AX$44,COLUMN('Value Added'!AJ$1),0)*VLOOKUP($A30,'Energy Efficiency'!$A$22:$AS$52,COLUMN('Energy Efficiency'!AE$1),0)</f>
        <v>126746509610307.02</v>
      </c>
      <c r="AF30" s="240">
        <f>VLOOKUP($A30,'Value Added'!$A$1:$AX$44,COLUMN('Value Added'!AK$1),0)*VLOOKUP($A30,'Energy Efficiency'!$A$22:$AS$52,COLUMN('Energy Efficiency'!AF$1),0)</f>
        <v>125719471887751.14</v>
      </c>
      <c r="AG30" s="240">
        <f>VLOOKUP($A30,'Value Added'!$A$1:$AX$44,COLUMN('Value Added'!AL$1),0)*VLOOKUP($A30,'Energy Efficiency'!$A$22:$AS$52,COLUMN('Energy Efficiency'!AG$1),0)</f>
        <v>124763175171832.88</v>
      </c>
      <c r="AH30" s="240">
        <f>VLOOKUP($A30,'Value Added'!$A$1:$AX$44,COLUMN('Value Added'!AM$1),0)*VLOOKUP($A30,'Energy Efficiency'!$A$22:$AS$52,COLUMN('Energy Efficiency'!AH$1),0)</f>
        <v>123876648724414.56</v>
      </c>
      <c r="AI30" s="240">
        <f>VLOOKUP($A30,'Value Added'!$A$1:$AX$44,COLUMN('Value Added'!AN$1),0)*VLOOKUP($A30,'Energy Efficiency'!$A$22:$AS$52,COLUMN('Energy Efficiency'!AI$1),0)</f>
        <v>123059022624213.69</v>
      </c>
      <c r="AJ30" s="240">
        <f>VLOOKUP($A30,'Value Added'!$A$1:$AX$44,COLUMN('Value Added'!AO$1),0)*VLOOKUP($A30,'Energy Efficiency'!$A$22:$AS$52,COLUMN('Energy Efficiency'!AJ$1),0)</f>
        <v>122309527037735.59</v>
      </c>
      <c r="AK30" s="240">
        <f>VLOOKUP($A30,'Value Added'!$A$1:$AX$44,COLUMN('Value Added'!AP$1),0)*VLOOKUP($A30,'Energy Efficiency'!$A$22:$AS$52,COLUMN('Energy Efficiency'!AK$1),0)</f>
        <v>121627491714692.31</v>
      </c>
      <c r="AL30" s="240">
        <f>VLOOKUP($A30,'Value Added'!$A$1:$AX$44,COLUMN('Value Added'!AQ$1),0)*VLOOKUP($A30,'Energy Efficiency'!$A$22:$AS$52,COLUMN('Energy Efficiency'!AL$1),0)</f>
        <v>121012345711178.05</v>
      </c>
      <c r="AM30" s="240">
        <f>VLOOKUP($A30,'Value Added'!$A$1:$AX$44,COLUMN('Value Added'!AR$1),0)*VLOOKUP($A30,'Energy Efficiency'!$A$22:$AS$52,COLUMN('Energy Efficiency'!AM$1),0)</f>
        <v>120463617344617.44</v>
      </c>
      <c r="AN30" s="240">
        <f>VLOOKUP($A30,'Value Added'!$A$1:$AX$44,COLUMN('Value Added'!AS$1),0)*VLOOKUP($A30,'Energy Efficiency'!$A$22:$AS$52,COLUMN('Energy Efficiency'!AN$1),0)</f>
        <v>119980934385307.92</v>
      </c>
      <c r="AO30" s="240">
        <f>VLOOKUP($A30,'Value Added'!$A$1:$AX$44,COLUMN('Value Added'!AT$1),0)*VLOOKUP($A30,'Energy Efficiency'!$A$22:$AS$52,COLUMN('Energy Efficiency'!AO$1),0)</f>
        <v>119564024490223.77</v>
      </c>
      <c r="AP30" s="240">
        <f>VLOOKUP($A30,'Value Added'!$A$1:$AX$44,COLUMN('Value Added'!AU$1),0)*VLOOKUP($A30,'Energy Efficiency'!$A$22:$AS$52,COLUMN('Energy Efficiency'!AP$1),0)</f>
        <v>119212715885630.67</v>
      </c>
      <c r="AQ30" s="240">
        <f>VLOOKUP($A30,'Value Added'!$A$1:$AX$44,COLUMN('Value Added'!AV$1),0)*VLOOKUP($A30,'Energy Efficiency'!$A$22:$AS$52,COLUMN('Energy Efficiency'!AQ$1),0)</f>
        <v>118926938306013.14</v>
      </c>
      <c r="AR30" s="240">
        <f>VLOOKUP($A30,'Value Added'!$A$1:$AX$44,COLUMN('Value Added'!AW$1),0)*VLOOKUP($A30,'Energy Efficiency'!$A$22:$AS$52,COLUMN('Energy Efficiency'!AR$1),0)</f>
        <v>118706724197810.47</v>
      </c>
      <c r="AS30" s="240">
        <f>VLOOKUP($A30,'Value Added'!$A$1:$AX$44,COLUMN('Value Added'!AX$1),0)*VLOOKUP($A30,'Energy Efficiency'!$A$22:$AS$52,COLUMN('Energy Efficiency'!AS$1),0)</f>
        <v>117944250145227.58</v>
      </c>
    </row>
    <row r="31" spans="1:45" x14ac:dyDescent="0.2">
      <c r="A31" s="74" t="s">
        <v>15</v>
      </c>
      <c r="B31" s="161" t="s">
        <v>379</v>
      </c>
      <c r="C31" s="161" t="s">
        <v>422</v>
      </c>
      <c r="D31" s="247">
        <f>VLOOKUP($A31,'Value Added'!$A$1:$AX$44,COLUMN('Value Added'!I$1),0)*VLOOKUP($A31,'Energy Efficiency'!$A$22:$AS$52,COLUMN('Energy Efficiency'!D$1),0)</f>
        <v>72323581637882.016</v>
      </c>
      <c r="E31" s="240">
        <f>VLOOKUP($A31,'Value Added'!$A$1:$AX$44,COLUMN('Value Added'!J$1),0)*VLOOKUP($A31,'Energy Efficiency'!$A$22:$AS$52,COLUMN('Energy Efficiency'!E$1),0)</f>
        <v>66736820140848.477</v>
      </c>
      <c r="F31" s="240">
        <f>VLOOKUP($A31,'Value Added'!$A$1:$AX$44,COLUMN('Value Added'!K$1),0)*VLOOKUP($A31,'Energy Efficiency'!$A$22:$AS$52,COLUMN('Energy Efficiency'!F$1),0)</f>
        <v>75084123382766.984</v>
      </c>
      <c r="G31" s="240">
        <f>VLOOKUP($A31,'Value Added'!$A$1:$AX$44,COLUMN('Value Added'!L$1),0)*VLOOKUP($A31,'Energy Efficiency'!$A$22:$AS$52,COLUMN('Energy Efficiency'!G$1),0)</f>
        <v>75586014721479.609</v>
      </c>
      <c r="H31" s="240">
        <f>VLOOKUP($A31,'Value Added'!$A$1:$AX$44,COLUMN('Value Added'!M$1),0)*VLOOKUP($A31,'Energy Efficiency'!$A$22:$AS$52,COLUMN('Energy Efficiency'!H$1),0)</f>
        <v>75075144892673.469</v>
      </c>
      <c r="I31" s="240">
        <f>VLOOKUP($A31,'Value Added'!$A$1:$AX$44,COLUMN('Value Added'!N$1),0)*VLOOKUP($A31,'Energy Efficiency'!$A$22:$AS$52,COLUMN('Energy Efficiency'!I$1),0)</f>
        <v>74492669610901.75</v>
      </c>
      <c r="J31" s="240">
        <f>VLOOKUP($A31,'Value Added'!$A$1:$AX$44,COLUMN('Value Added'!O$1),0)*VLOOKUP($A31,'Energy Efficiency'!$A$22:$AS$52,COLUMN('Energy Efficiency'!J$1),0)</f>
        <v>74112771357027.531</v>
      </c>
      <c r="K31" s="240">
        <f>VLOOKUP($A31,'Value Added'!$A$1:$AX$44,COLUMN('Value Added'!P$1),0)*VLOOKUP($A31,'Energy Efficiency'!$A$22:$AS$52,COLUMN('Energy Efficiency'!K$1),0)</f>
        <v>74187722802719.906</v>
      </c>
      <c r="L31" s="240">
        <f>VLOOKUP($A31,'Value Added'!$A$1:$AX$44,COLUMN('Value Added'!Q$1),0)*VLOOKUP($A31,'Energy Efficiency'!$A$22:$AS$52,COLUMN('Energy Efficiency'!L$1),0)</f>
        <v>74578804649675.219</v>
      </c>
      <c r="M31" s="240">
        <f>VLOOKUP($A31,'Value Added'!$A$1:$AX$44,COLUMN('Value Added'!R$1),0)*VLOOKUP($A31,'Energy Efficiency'!$A$22:$AS$52,COLUMN('Energy Efficiency'!M$1),0)</f>
        <v>75131642114716.484</v>
      </c>
      <c r="N31" s="240">
        <f>VLOOKUP($A31,'Value Added'!$A$1:$AX$44,COLUMN('Value Added'!S$1),0)*VLOOKUP($A31,'Energy Efficiency'!$A$22:$AS$52,COLUMN('Energy Efficiency'!N$1),0)</f>
        <v>75689236262935</v>
      </c>
      <c r="O31" s="240">
        <f>VLOOKUP($A31,'Value Added'!$A$1:$AX$44,COLUMN('Value Added'!T$1),0)*VLOOKUP($A31,'Energy Efficiency'!$A$22:$AS$52,COLUMN('Energy Efficiency'!O$1),0)</f>
        <v>76090219468948.359</v>
      </c>
      <c r="P31" s="240">
        <f>VLOOKUP($A31,'Value Added'!$A$1:$AX$44,COLUMN('Value Added'!U$1),0)*VLOOKUP($A31,'Energy Efficiency'!$A$22:$AS$52,COLUMN('Energy Efficiency'!P$1),0)</f>
        <v>76239195379444.297</v>
      </c>
      <c r="Q31" s="240">
        <f>VLOOKUP($A31,'Value Added'!$A$1:$AX$44,COLUMN('Value Added'!V$1),0)*VLOOKUP($A31,'Energy Efficiency'!$A$22:$AS$52,COLUMN('Energy Efficiency'!Q$1),0)</f>
        <v>76088016822827.516</v>
      </c>
      <c r="R31" s="240">
        <f>VLOOKUP($A31,'Value Added'!$A$1:$AX$44,COLUMN('Value Added'!W$1),0)*VLOOKUP($A31,'Energy Efficiency'!$A$22:$AS$52,COLUMN('Energy Efficiency'!R$1),0)</f>
        <v>75659977108303.375</v>
      </c>
      <c r="S31" s="240">
        <f>VLOOKUP($A31,'Value Added'!$A$1:$AX$44,COLUMN('Value Added'!X$1),0)*VLOOKUP($A31,'Energy Efficiency'!$A$22:$AS$52,COLUMN('Energy Efficiency'!S$1),0)</f>
        <v>74981066487596.859</v>
      </c>
      <c r="T31" s="240">
        <f>VLOOKUP($A31,'Value Added'!$A$1:$AX$44,COLUMN('Value Added'!Y$1),0)*VLOOKUP($A31,'Energy Efficiency'!$A$22:$AS$52,COLUMN('Energy Efficiency'!T$1),0)</f>
        <v>74079147130841.328</v>
      </c>
      <c r="U31" s="240">
        <f>VLOOKUP($A31,'Value Added'!$A$1:$AX$44,COLUMN('Value Added'!Z$1),0)*VLOOKUP($A31,'Energy Efficiency'!$A$22:$AS$52,COLUMN('Energy Efficiency'!U$1),0)</f>
        <v>73208626421274.688</v>
      </c>
      <c r="V31" s="240">
        <f>VLOOKUP($A31,'Value Added'!$A$1:$AX$44,COLUMN('Value Added'!AA$1),0)*VLOOKUP($A31,'Energy Efficiency'!$A$22:$AS$52,COLUMN('Energy Efficiency'!V$1),0)</f>
        <v>72165191247412.781</v>
      </c>
      <c r="W31" s="240">
        <f>VLOOKUP($A31,'Value Added'!$A$1:$AX$44,COLUMN('Value Added'!AB$1),0)*VLOOKUP($A31,'Energy Efficiency'!$A$22:$AS$52,COLUMN('Energy Efficiency'!W$1),0)</f>
        <v>70974523231403.563</v>
      </c>
      <c r="X31" s="240">
        <f>VLOOKUP($A31,'Value Added'!$A$1:$AX$44,COLUMN('Value Added'!AC$1),0)*VLOOKUP($A31,'Energy Efficiency'!$A$22:$AS$52,COLUMN('Energy Efficiency'!X$1),0)</f>
        <v>69662073027049.359</v>
      </c>
      <c r="Y31" s="240">
        <f>VLOOKUP($A31,'Value Added'!$A$1:$AX$44,COLUMN('Value Added'!AD$1),0)*VLOOKUP($A31,'Energy Efficiency'!$A$22:$AS$52,COLUMN('Energy Efficiency'!Y$1),0)</f>
        <v>68252644450161.672</v>
      </c>
      <c r="Z31" s="240">
        <f>VLOOKUP($A31,'Value Added'!$A$1:$AX$44,COLUMN('Value Added'!AE$1),0)*VLOOKUP($A31,'Energy Efficiency'!$A$22:$AS$52,COLUMN('Energy Efficiency'!Z$1),0)</f>
        <v>66770055080297.039</v>
      </c>
      <c r="AA31" s="240">
        <f>VLOOKUP($A31,'Value Added'!$A$1:$AX$44,COLUMN('Value Added'!AF$1),0)*VLOOKUP($A31,'Energy Efficiency'!$A$22:$AS$52,COLUMN('Energy Efficiency'!AA$1),0)</f>
        <v>65236872751690.102</v>
      </c>
      <c r="AB31" s="240">
        <f>VLOOKUP($A31,'Value Added'!$A$1:$AX$44,COLUMN('Value Added'!AG$1),0)*VLOOKUP($A31,'Energy Efficiency'!$A$22:$AS$52,COLUMN('Energy Efficiency'!AB$1),0)</f>
        <v>63674224845295.969</v>
      </c>
      <c r="AC31" s="240">
        <f>VLOOKUP($A31,'Value Added'!$A$1:$AX$44,COLUMN('Value Added'!AH$1),0)*VLOOKUP($A31,'Energy Efficiency'!$A$22:$AS$52,COLUMN('Energy Efficiency'!AC$1),0)</f>
        <v>62101675395887.352</v>
      </c>
      <c r="AD31" s="240">
        <f>VLOOKUP($A31,'Value Added'!$A$1:$AX$44,COLUMN('Value Added'!AI$1),0)*VLOOKUP($A31,'Energy Efficiency'!$A$22:$AS$52,COLUMN('Energy Efficiency'!AD$1),0)</f>
        <v>60537163715846.273</v>
      </c>
      <c r="AE31" s="240">
        <f>VLOOKUP($A31,'Value Added'!$A$1:$AX$44,COLUMN('Value Added'!AJ$1),0)*VLOOKUP($A31,'Energy Efficiency'!$A$22:$AS$52,COLUMN('Energy Efficiency'!AE$1),0)</f>
        <v>58996997462636.898</v>
      </c>
      <c r="AF31" s="240">
        <f>VLOOKUP($A31,'Value Added'!$A$1:$AX$44,COLUMN('Value Added'!AK$1),0)*VLOOKUP($A31,'Energy Efficiency'!$A$22:$AS$52,COLUMN('Energy Efficiency'!AF$1),0)</f>
        <v>57495892775163.289</v>
      </c>
      <c r="AG31" s="240">
        <f>VLOOKUP($A31,'Value Added'!$A$1:$AX$44,COLUMN('Value Added'!AL$1),0)*VLOOKUP($A31,'Energy Efficiency'!$A$22:$AS$52,COLUMN('Energy Efficiency'!AG$1),0)</f>
        <v>56047054201697.383</v>
      </c>
      <c r="AH31" s="240">
        <f>VLOOKUP($A31,'Value Added'!$A$1:$AX$44,COLUMN('Value Added'!AM$1),0)*VLOOKUP($A31,'Energy Efficiency'!$A$22:$AS$52,COLUMN('Energy Efficiency'!AH$1),0)</f>
        <v>54662287563224.547</v>
      </c>
      <c r="AI31" s="240">
        <f>VLOOKUP($A31,'Value Added'!$A$1:$AX$44,COLUMN('Value Added'!AN$1),0)*VLOOKUP($A31,'Energy Efficiency'!$A$22:$AS$52,COLUMN('Energy Efficiency'!AI$1),0)</f>
        <v>53352139568713.836</v>
      </c>
      <c r="AJ31" s="240">
        <f>VLOOKUP($A31,'Value Added'!$A$1:$AX$44,COLUMN('Value Added'!AO$1),0)*VLOOKUP($A31,'Energy Efficiency'!$A$22:$AS$52,COLUMN('Energy Efficiency'!AJ$1),0)</f>
        <v>52126058858348.008</v>
      </c>
      <c r="AK31" s="240">
        <f>VLOOKUP($A31,'Value Added'!$A$1:$AX$44,COLUMN('Value Added'!AP$1),0)*VLOOKUP($A31,'Energy Efficiency'!$A$22:$AS$52,COLUMN('Energy Efficiency'!AK$1),0)</f>
        <v>50992574142822.664</v>
      </c>
      <c r="AL31" s="240">
        <f>VLOOKUP($A31,'Value Added'!$A$1:$AX$44,COLUMN('Value Added'!AQ$1),0)*VLOOKUP($A31,'Energy Efficiency'!$A$22:$AS$52,COLUMN('Energy Efficiency'!AL$1),0)</f>
        <v>49959486189351.586</v>
      </c>
      <c r="AM31" s="240">
        <f>VLOOKUP($A31,'Value Added'!$A$1:$AX$44,COLUMN('Value Added'!AR$1),0)*VLOOKUP($A31,'Energy Efficiency'!$A$22:$AS$52,COLUMN('Energy Efficiency'!AM$1),0)</f>
        <v>49034071549066.344</v>
      </c>
      <c r="AN31" s="240">
        <f>VLOOKUP($A31,'Value Added'!$A$1:$AX$44,COLUMN('Value Added'!AS$1),0)*VLOOKUP($A31,'Energy Efficiency'!$A$22:$AS$52,COLUMN('Energy Efficiency'!AN$1),0)</f>
        <v>48223297110911.766</v>
      </c>
      <c r="AO31" s="240">
        <f>VLOOKUP($A31,'Value Added'!$A$1:$AX$44,COLUMN('Value Added'!AT$1),0)*VLOOKUP($A31,'Energy Efficiency'!$A$22:$AS$52,COLUMN('Energy Efficiency'!AO$1),0)</f>
        <v>47534045802761.844</v>
      </c>
      <c r="AP31" s="240">
        <f>VLOOKUP($A31,'Value Added'!$A$1:$AX$44,COLUMN('Value Added'!AU$1),0)*VLOOKUP($A31,'Energy Efficiency'!$A$22:$AS$52,COLUMN('Energy Efficiency'!AP$1),0)</f>
        <v>46973355054539.867</v>
      </c>
      <c r="AQ31" s="240">
        <f>VLOOKUP($A31,'Value Added'!$A$1:$AX$44,COLUMN('Value Added'!AV$1),0)*VLOOKUP($A31,'Energy Efficiency'!$A$22:$AS$52,COLUMN('Energy Efficiency'!AQ$1),0)</f>
        <v>46548671018887.922</v>
      </c>
      <c r="AR31" s="240">
        <f>VLOOKUP($A31,'Value Added'!$A$1:$AX$44,COLUMN('Value Added'!AW$1),0)*VLOOKUP($A31,'Energy Efficiency'!$A$22:$AS$52,COLUMN('Energy Efficiency'!AR$1),0)</f>
        <v>46268123057016.406</v>
      </c>
      <c r="AS31" s="240">
        <f>VLOOKUP($A31,'Value Added'!$A$1:$AX$44,COLUMN('Value Added'!AX$1),0)*VLOOKUP($A31,'Energy Efficiency'!$A$22:$AS$52,COLUMN('Energy Efficiency'!AS$1),0)</f>
        <v>45904205090140.914</v>
      </c>
    </row>
    <row r="32" spans="1:45" x14ac:dyDescent="0.2">
      <c r="A32" s="74" t="s">
        <v>317</v>
      </c>
      <c r="B32" s="161" t="s">
        <v>379</v>
      </c>
      <c r="C32" s="161" t="s">
        <v>422</v>
      </c>
      <c r="D32" s="247">
        <f>VLOOKUP($A32,'Value Added'!$A$1:$AX$44,COLUMN('Value Added'!I$1),0)*VLOOKUP($A32,'Energy Efficiency'!$A$22:$AS$52,COLUMN('Energy Efficiency'!D$1),0)</f>
        <v>153110082031049.47</v>
      </c>
      <c r="E32" s="240">
        <f>VLOOKUP($A32,'Value Added'!$A$1:$AX$44,COLUMN('Value Added'!J$1),0)*VLOOKUP($A32,'Energy Efficiency'!$A$22:$AS$52,COLUMN('Energy Efficiency'!E$1),0)</f>
        <v>145512721414071.84</v>
      </c>
      <c r="F32" s="240">
        <f>VLOOKUP($A32,'Value Added'!$A$1:$AX$44,COLUMN('Value Added'!K$1),0)*VLOOKUP($A32,'Energy Efficiency'!$A$22:$AS$52,COLUMN('Energy Efficiency'!F$1),0)</f>
        <v>166426628876041.63</v>
      </c>
      <c r="G32" s="240">
        <f>VLOOKUP($A32,'Value Added'!$A$1:$AX$44,COLUMN('Value Added'!L$1),0)*VLOOKUP($A32,'Energy Efficiency'!$A$22:$AS$52,COLUMN('Energy Efficiency'!G$1),0)</f>
        <v>167370876934970.38</v>
      </c>
      <c r="H32" s="240">
        <f>VLOOKUP($A32,'Value Added'!$A$1:$AX$44,COLUMN('Value Added'!M$1),0)*VLOOKUP($A32,'Energy Efficiency'!$A$22:$AS$52,COLUMN('Energy Efficiency'!H$1),0)</f>
        <v>167367631752970.16</v>
      </c>
      <c r="I32" s="240">
        <f>VLOOKUP($A32,'Value Added'!$A$1:$AX$44,COLUMN('Value Added'!N$1),0)*VLOOKUP($A32,'Energy Efficiency'!$A$22:$AS$52,COLUMN('Energy Efficiency'!I$1),0)</f>
        <v>168741594865044.81</v>
      </c>
      <c r="J32" s="240">
        <f>VLOOKUP($A32,'Value Added'!$A$1:$AX$44,COLUMN('Value Added'!O$1),0)*VLOOKUP($A32,'Energy Efficiency'!$A$22:$AS$52,COLUMN('Energy Efficiency'!J$1),0)</f>
        <v>171047061550457.34</v>
      </c>
      <c r="K32" s="240">
        <f>VLOOKUP($A32,'Value Added'!$A$1:$AX$44,COLUMN('Value Added'!P$1),0)*VLOOKUP($A32,'Energy Efficiency'!$A$22:$AS$52,COLUMN('Energy Efficiency'!K$1),0)</f>
        <v>174004907628046.88</v>
      </c>
      <c r="L32" s="240">
        <f>VLOOKUP($A32,'Value Added'!$A$1:$AX$44,COLUMN('Value Added'!Q$1),0)*VLOOKUP($A32,'Energy Efficiency'!$A$22:$AS$52,COLUMN('Energy Efficiency'!L$1),0)</f>
        <v>177243199616737.91</v>
      </c>
      <c r="M32" s="240">
        <f>VLOOKUP($A32,'Value Added'!$A$1:$AX$44,COLUMN('Value Added'!R$1),0)*VLOOKUP($A32,'Energy Efficiency'!$A$22:$AS$52,COLUMN('Energy Efficiency'!M$1),0)</f>
        <v>180539644116642.56</v>
      </c>
      <c r="N32" s="240">
        <f>VLOOKUP($A32,'Value Added'!$A$1:$AX$44,COLUMN('Value Added'!S$1),0)*VLOOKUP($A32,'Energy Efficiency'!$A$22:$AS$52,COLUMN('Energy Efficiency'!N$1),0)</f>
        <v>183655191896391.59</v>
      </c>
      <c r="O32" s="240">
        <f>VLOOKUP($A32,'Value Added'!$A$1:$AX$44,COLUMN('Value Added'!T$1),0)*VLOOKUP($A32,'Energy Efficiency'!$A$22:$AS$52,COLUMN('Energy Efficiency'!O$1),0)</f>
        <v>186334887735851.84</v>
      </c>
      <c r="P32" s="240">
        <f>VLOOKUP($A32,'Value Added'!$A$1:$AX$44,COLUMN('Value Added'!U$1),0)*VLOOKUP($A32,'Energy Efficiency'!$A$22:$AS$52,COLUMN('Energy Efficiency'!P$1),0)</f>
        <v>188455935759522.09</v>
      </c>
      <c r="Q32" s="240">
        <f>VLOOKUP($A32,'Value Added'!$A$1:$AX$44,COLUMN('Value Added'!V$1),0)*VLOOKUP($A32,'Energy Efficiency'!$A$22:$AS$52,COLUMN('Energy Efficiency'!Q$1),0)</f>
        <v>189905312073171.28</v>
      </c>
      <c r="R32" s="240">
        <f>VLOOKUP($A32,'Value Added'!$A$1:$AX$44,COLUMN('Value Added'!W$1),0)*VLOOKUP($A32,'Energy Efficiency'!$A$22:$AS$52,COLUMN('Energy Efficiency'!R$1),0)</f>
        <v>190718495057312.56</v>
      </c>
      <c r="S32" s="240">
        <f>VLOOKUP($A32,'Value Added'!$A$1:$AX$44,COLUMN('Value Added'!X$1),0)*VLOOKUP($A32,'Energy Efficiency'!$A$22:$AS$52,COLUMN('Energy Efficiency'!S$1),0)</f>
        <v>190938573072441.53</v>
      </c>
      <c r="T32" s="240">
        <f>VLOOKUP($A32,'Value Added'!$A$1:$AX$44,COLUMN('Value Added'!Y$1),0)*VLOOKUP($A32,'Energy Efficiency'!$A$22:$AS$52,COLUMN('Energy Efficiency'!T$1),0)</f>
        <v>190614728491970.94</v>
      </c>
      <c r="U32" s="240">
        <f>VLOOKUP($A32,'Value Added'!$A$1:$AX$44,COLUMN('Value Added'!Z$1),0)*VLOOKUP($A32,'Energy Efficiency'!$A$22:$AS$52,COLUMN('Energy Efficiency'!U$1),0)</f>
        <v>190385909365979.19</v>
      </c>
      <c r="V32" s="240">
        <f>VLOOKUP($A32,'Value Added'!$A$1:$AX$44,COLUMN('Value Added'!AA$1),0)*VLOOKUP($A32,'Energy Efficiency'!$A$22:$AS$52,COLUMN('Energy Efficiency'!V$1),0)</f>
        <v>189708284909889.5</v>
      </c>
      <c r="W32" s="240">
        <f>VLOOKUP($A32,'Value Added'!$A$1:$AX$44,COLUMN('Value Added'!AB$1),0)*VLOOKUP($A32,'Energy Efficiency'!$A$22:$AS$52,COLUMN('Energy Efficiency'!W$1),0)</f>
        <v>188624720452088.5</v>
      </c>
      <c r="X32" s="240">
        <f>VLOOKUP($A32,'Value Added'!$A$1:$AX$44,COLUMN('Value Added'!AC$1),0)*VLOOKUP($A32,'Energy Efficiency'!$A$22:$AS$52,COLUMN('Energy Efficiency'!X$1),0)</f>
        <v>187179984135875.78</v>
      </c>
      <c r="Y32" s="240">
        <f>VLOOKUP($A32,'Value Added'!$A$1:$AX$44,COLUMN('Value Added'!AD$1),0)*VLOOKUP($A32,'Energy Efficiency'!$A$22:$AS$52,COLUMN('Energy Efficiency'!Y$1),0)</f>
        <v>185419906572056.91</v>
      </c>
      <c r="Z32" s="240">
        <f>VLOOKUP($A32,'Value Added'!$A$1:$AX$44,COLUMN('Value Added'!AE$1),0)*VLOOKUP($A32,'Energy Efficiency'!$A$22:$AS$52,COLUMN('Energy Efficiency'!Z$1),0)</f>
        <v>183390626305453.44</v>
      </c>
      <c r="AA32" s="240">
        <f>VLOOKUP($A32,'Value Added'!$A$1:$AX$44,COLUMN('Value Added'!AF$1),0)*VLOOKUP($A32,'Energy Efficiency'!$A$22:$AS$52,COLUMN('Energy Efficiency'!AA$1),0)</f>
        <v>181137930938090.91</v>
      </c>
      <c r="AB32" s="240">
        <f>VLOOKUP($A32,'Value Added'!$A$1:$AX$44,COLUMN('Value Added'!AG$1),0)*VLOOKUP($A32,'Energy Efficiency'!$A$22:$AS$52,COLUMN('Energy Efficiency'!AB$1),0)</f>
        <v>178706699529190.38</v>
      </c>
      <c r="AC32" s="240">
        <f>VLOOKUP($A32,'Value Added'!$A$1:$AX$44,COLUMN('Value Added'!AH$1),0)*VLOOKUP($A32,'Energy Efficiency'!$A$22:$AS$52,COLUMN('Energy Efficiency'!AC$1),0)</f>
        <v>176140448182707.41</v>
      </c>
      <c r="AD32" s="240">
        <f>VLOOKUP($A32,'Value Added'!$A$1:$AX$44,COLUMN('Value Added'!AI$1),0)*VLOOKUP($A32,'Energy Efficiency'!$A$22:$AS$52,COLUMN('Energy Efficiency'!AD$1),0)</f>
        <v>173480977611440.19</v>
      </c>
      <c r="AE32" s="240">
        <f>VLOOKUP($A32,'Value Added'!$A$1:$AX$44,COLUMN('Value Added'!AJ$1),0)*VLOOKUP($A32,'Energy Efficiency'!$A$22:$AS$52,COLUMN('Energy Efficiency'!AE$1),0)</f>
        <v>170768118967018.41</v>
      </c>
      <c r="AF32" s="240">
        <f>VLOOKUP($A32,'Value Added'!$A$1:$AX$44,COLUMN('Value Added'!AK$1),0)*VLOOKUP($A32,'Energy Efficiency'!$A$22:$AS$52,COLUMN('Energy Efficiency'!AF$1),0)</f>
        <v>168039572348329.38</v>
      </c>
      <c r="AG32" s="240">
        <f>VLOOKUP($A32,'Value Added'!$A$1:$AX$44,COLUMN('Value Added'!AL$1),0)*VLOOKUP($A32,'Energy Efficiency'!$A$22:$AS$52,COLUMN('Energy Efficiency'!AG$1),0)</f>
        <v>165330831121936.22</v>
      </c>
      <c r="AH32" s="240">
        <f>VLOOKUP($A32,'Value Added'!$A$1:$AX$44,COLUMN('Value Added'!AM$1),0)*VLOOKUP($A32,'Energy Efficiency'!$A$22:$AS$52,COLUMN('Energy Efficiency'!AH$1),0)</f>
        <v>162675184462395.34</v>
      </c>
      <c r="AI32" s="240">
        <f>VLOOKUP($A32,'Value Added'!$A$1:$AX$44,COLUMN('Value Added'!AN$1),0)*VLOOKUP($A32,'Energy Efficiency'!$A$22:$AS$52,COLUMN('Energy Efficiency'!AI$1),0)</f>
        <v>160103790292068.69</v>
      </c>
      <c r="AJ32" s="240">
        <f>VLOOKUP($A32,'Value Added'!$A$1:$AX$44,COLUMN('Value Added'!AO$1),0)*VLOOKUP($A32,'Energy Efficiency'!$A$22:$AS$52,COLUMN('Energy Efficiency'!AJ$1),0)</f>
        <v>157645811006883.19</v>
      </c>
      <c r="AK32" s="240">
        <f>VLOOKUP($A32,'Value Added'!$A$1:$AX$44,COLUMN('Value Added'!AP$1),0)*VLOOKUP($A32,'Energy Efficiency'!$A$22:$AS$52,COLUMN('Energy Efficiency'!AK$1),0)</f>
        <v>155328604954421.59</v>
      </c>
      <c r="AL32" s="240">
        <f>VLOOKUP($A32,'Value Added'!$A$1:$AX$44,COLUMN('Value Added'!AQ$1),0)*VLOOKUP($A32,'Energy Efficiency'!$A$22:$AS$52,COLUMN('Energy Efficiency'!AL$1),0)</f>
        <v>153177967525702.69</v>
      </c>
      <c r="AM32" s="240">
        <f>VLOOKUP($A32,'Value Added'!$A$1:$AX$44,COLUMN('Value Added'!AR$1),0)*VLOOKUP($A32,'Energy Efficiency'!$A$22:$AS$52,COLUMN('Energy Efficiency'!AM$1),0)</f>
        <v>151218416882072.31</v>
      </c>
      <c r="AN32" s="240">
        <f>VLOOKUP($A32,'Value Added'!$A$1:$AX$44,COLUMN('Value Added'!AS$1),0)*VLOOKUP($A32,'Energy Efficiency'!$A$22:$AS$52,COLUMN('Energy Efficiency'!AN$1),0)</f>
        <v>149473520724697.28</v>
      </c>
      <c r="AO32" s="240">
        <f>VLOOKUP($A32,'Value Added'!$A$1:$AX$44,COLUMN('Value Added'!AT$1),0)*VLOOKUP($A32,'Energy Efficiency'!$A$22:$AS$52,COLUMN('Energy Efficiency'!AO$1),0)</f>
        <v>147966262100490.56</v>
      </c>
      <c r="AP32" s="240">
        <f>VLOOKUP($A32,'Value Added'!$A$1:$AX$44,COLUMN('Value Added'!AU$1),0)*VLOOKUP($A32,'Energy Efficiency'!$A$22:$AS$52,COLUMN('Energy Efficiency'!AP$1),0)</f>
        <v>146719444014390.13</v>
      </c>
      <c r="AQ32" s="240">
        <f>VLOOKUP($A32,'Value Added'!$A$1:$AX$44,COLUMN('Value Added'!AV$1),0)*VLOOKUP($A32,'Energy Efficiency'!$A$22:$AS$52,COLUMN('Energy Efficiency'!AQ$1),0)</f>
        <v>145756134590459.44</v>
      </c>
      <c r="AR32" s="240">
        <f>VLOOKUP($A32,'Value Added'!$A$1:$AX$44,COLUMN('Value Added'!AW$1),0)*VLOOKUP($A32,'Energy Efficiency'!$A$22:$AS$52,COLUMN('Energy Efficiency'!AR$1),0)</f>
        <v>145100156719130.69</v>
      </c>
      <c r="AS32" s="240">
        <f>VLOOKUP($A32,'Value Added'!$A$1:$AX$44,COLUMN('Value Added'!AX$1),0)*VLOOKUP($A32,'Energy Efficiency'!$A$22:$AS$52,COLUMN('Energy Efficiency'!AS$1),0)</f>
        <v>144034184343425.47</v>
      </c>
    </row>
    <row r="33" spans="1:45" x14ac:dyDescent="0.2">
      <c r="A33" s="74" t="s">
        <v>17</v>
      </c>
      <c r="B33" s="161" t="s">
        <v>379</v>
      </c>
      <c r="C33" s="161" t="s">
        <v>422</v>
      </c>
      <c r="D33" s="247">
        <f>VLOOKUP($A33,'Value Added'!$A$1:$AX$44,COLUMN('Value Added'!I$1),0)*VLOOKUP($A33,'Energy Efficiency'!$A$22:$AS$52,COLUMN('Energy Efficiency'!D$1),0)</f>
        <v>49920596430985.148</v>
      </c>
      <c r="E33" s="240">
        <f>VLOOKUP($A33,'Value Added'!$A$1:$AX$44,COLUMN('Value Added'!J$1),0)*VLOOKUP($A33,'Energy Efficiency'!$A$22:$AS$52,COLUMN('Energy Efficiency'!E$1),0)</f>
        <v>50430698336964.813</v>
      </c>
      <c r="F33" s="240">
        <f>VLOOKUP($A33,'Value Added'!$A$1:$AX$44,COLUMN('Value Added'!K$1),0)*VLOOKUP($A33,'Energy Efficiency'!$A$22:$AS$52,COLUMN('Energy Efficiency'!F$1),0)</f>
        <v>58619298750917.633</v>
      </c>
      <c r="G33" s="240">
        <f>VLOOKUP($A33,'Value Added'!$A$1:$AX$44,COLUMN('Value Added'!L$1),0)*VLOOKUP($A33,'Energy Efficiency'!$A$22:$AS$52,COLUMN('Energy Efficiency'!G$1),0)</f>
        <v>55278500933940.617</v>
      </c>
      <c r="H33" s="240">
        <f>VLOOKUP($A33,'Value Added'!$A$1:$AX$44,COLUMN('Value Added'!M$1),0)*VLOOKUP($A33,'Energy Efficiency'!$A$22:$AS$52,COLUMN('Energy Efficiency'!H$1),0)</f>
        <v>55246672566912.477</v>
      </c>
      <c r="I33" s="240">
        <f>VLOOKUP($A33,'Value Added'!$A$1:$AX$44,COLUMN('Value Added'!N$1),0)*VLOOKUP($A33,'Energy Efficiency'!$A$22:$AS$52,COLUMN('Energy Efficiency'!I$1),0)</f>
        <v>55627064302998.398</v>
      </c>
      <c r="J33" s="240">
        <f>VLOOKUP($A33,'Value Added'!$A$1:$AX$44,COLUMN('Value Added'!O$1),0)*VLOOKUP($A33,'Energy Efficiency'!$A$22:$AS$52,COLUMN('Energy Efficiency'!J$1),0)</f>
        <v>56300427392988.234</v>
      </c>
      <c r="K33" s="240">
        <f>VLOOKUP($A33,'Value Added'!$A$1:$AX$44,COLUMN('Value Added'!P$1),0)*VLOOKUP($A33,'Energy Efficiency'!$A$22:$AS$52,COLUMN('Energy Efficiency'!K$1),0)</f>
        <v>57197973926849.008</v>
      </c>
      <c r="L33" s="240">
        <f>VLOOKUP($A33,'Value Added'!$A$1:$AX$44,COLUMN('Value Added'!Q$1),0)*VLOOKUP($A33,'Energy Efficiency'!$A$22:$AS$52,COLUMN('Energy Efficiency'!L$1),0)</f>
        <v>58199227260144.938</v>
      </c>
      <c r="M33" s="240">
        <f>VLOOKUP($A33,'Value Added'!$A$1:$AX$44,COLUMN('Value Added'!R$1),0)*VLOOKUP($A33,'Energy Efficiency'!$A$22:$AS$52,COLUMN('Energy Efficiency'!M$1),0)</f>
        <v>59227730301578.305</v>
      </c>
      <c r="N33" s="240">
        <f>VLOOKUP($A33,'Value Added'!$A$1:$AX$44,COLUMN('Value Added'!S$1),0)*VLOOKUP($A33,'Energy Efficiency'!$A$22:$AS$52,COLUMN('Energy Efficiency'!N$1),0)</f>
        <v>60201586916112.844</v>
      </c>
      <c r="O33" s="240">
        <f>VLOOKUP($A33,'Value Added'!$A$1:$AX$44,COLUMN('Value Added'!T$1),0)*VLOOKUP($A33,'Energy Efficiency'!$A$22:$AS$52,COLUMN('Energy Efficiency'!O$1),0)</f>
        <v>61033664196318.273</v>
      </c>
      <c r="P33" s="240">
        <f>VLOOKUP($A33,'Value Added'!$A$1:$AX$44,COLUMN('Value Added'!U$1),0)*VLOOKUP($A33,'Energy Efficiency'!$A$22:$AS$52,COLUMN('Energy Efficiency'!P$1),0)</f>
        <v>61680777924751.484</v>
      </c>
      <c r="Q33" s="240">
        <f>VLOOKUP($A33,'Value Added'!$A$1:$AX$44,COLUMN('Value Added'!V$1),0)*VLOOKUP($A33,'Energy Efficiency'!$A$22:$AS$52,COLUMN('Energy Efficiency'!Q$1),0)</f>
        <v>62105736999345.359</v>
      </c>
      <c r="R33" s="240">
        <f>VLOOKUP($A33,'Value Added'!$A$1:$AX$44,COLUMN('Value Added'!W$1),0)*VLOOKUP($A33,'Energy Efficiency'!$A$22:$AS$52,COLUMN('Energy Efficiency'!R$1),0)</f>
        <v>62320708320144.078</v>
      </c>
      <c r="S33" s="240">
        <f>VLOOKUP($A33,'Value Added'!$A$1:$AX$44,COLUMN('Value Added'!X$1),0)*VLOOKUP($A33,'Energy Efficiency'!$A$22:$AS$52,COLUMN('Energy Efficiency'!S$1),0)</f>
        <v>62340334627158.164</v>
      </c>
      <c r="T33" s="240">
        <f>VLOOKUP($A33,'Value Added'!$A$1:$AX$44,COLUMN('Value Added'!Y$1),0)*VLOOKUP($A33,'Energy Efficiency'!$A$22:$AS$52,COLUMN('Energy Efficiency'!T$1),0)</f>
        <v>62181224227523.344</v>
      </c>
      <c r="U33" s="240">
        <f>VLOOKUP($A33,'Value Added'!$A$1:$AX$44,COLUMN('Value Added'!Z$1),0)*VLOOKUP($A33,'Energy Efficiency'!$A$22:$AS$52,COLUMN('Energy Efficiency'!U$1),0)</f>
        <v>62052203148801.391</v>
      </c>
      <c r="V33" s="240">
        <f>VLOOKUP($A33,'Value Added'!$A$1:$AX$44,COLUMN('Value Added'!AA$1),0)*VLOOKUP($A33,'Energy Efficiency'!$A$22:$AS$52,COLUMN('Energy Efficiency'!V$1),0)</f>
        <v>61776336616740.5</v>
      </c>
      <c r="W33" s="240">
        <f>VLOOKUP($A33,'Value Added'!$A$1:$AX$44,COLUMN('Value Added'!AB$1),0)*VLOOKUP($A33,'Energy Efficiency'!$A$22:$AS$52,COLUMN('Energy Efficiency'!W$1),0)</f>
        <v>61368232761702.109</v>
      </c>
      <c r="X33" s="240">
        <f>VLOOKUP($A33,'Value Added'!$A$1:$AX$44,COLUMN('Value Added'!AC$1),0)*VLOOKUP($A33,'Energy Efficiency'!$A$22:$AS$52,COLUMN('Energy Efficiency'!X$1),0)</f>
        <v>60843069763169.336</v>
      </c>
      <c r="Y33" s="240">
        <f>VLOOKUP($A33,'Value Added'!$A$1:$AX$44,COLUMN('Value Added'!AD$1),0)*VLOOKUP($A33,'Energy Efficiency'!$A$22:$AS$52,COLUMN('Energy Efficiency'!Y$1),0)</f>
        <v>60216313834258.469</v>
      </c>
      <c r="Z33" s="240">
        <f>VLOOKUP($A33,'Value Added'!$A$1:$AX$44,COLUMN('Value Added'!AE$1),0)*VLOOKUP($A33,'Energy Efficiency'!$A$22:$AS$52,COLUMN('Energy Efficiency'!Z$1),0)</f>
        <v>59503467790525.711</v>
      </c>
      <c r="AA33" s="240">
        <f>VLOOKUP($A33,'Value Added'!$A$1:$AX$44,COLUMN('Value Added'!AF$1),0)*VLOOKUP($A33,'Energy Efficiency'!$A$22:$AS$52,COLUMN('Energy Efficiency'!AA$1),0)</f>
        <v>58719853257452.164</v>
      </c>
      <c r="AB33" s="240">
        <f>VLOOKUP($A33,'Value Added'!$A$1:$AX$44,COLUMN('Value Added'!AG$1),0)*VLOOKUP($A33,'Energy Efficiency'!$A$22:$AS$52,COLUMN('Energy Efficiency'!AB$1),0)</f>
        <v>57880428124571.617</v>
      </c>
      <c r="AC33" s="240">
        <f>VLOOKUP($A33,'Value Added'!$A$1:$AX$44,COLUMN('Value Added'!AH$1),0)*VLOOKUP($A33,'Energy Efficiency'!$A$22:$AS$52,COLUMN('Energy Efficiency'!AC$1),0)</f>
        <v>56999639597065.734</v>
      </c>
      <c r="AD33" s="240">
        <f>VLOOKUP($A33,'Value Added'!$A$1:$AX$44,COLUMN('Value Added'!AI$1),0)*VLOOKUP($A33,'Energy Efficiency'!$A$22:$AS$52,COLUMN('Energy Efficiency'!AD$1),0)</f>
        <v>56091312150639.359</v>
      </c>
      <c r="AE33" s="240">
        <f>VLOOKUP($A33,'Value Added'!$A$1:$AX$44,COLUMN('Value Added'!AJ$1),0)*VLOOKUP($A33,'Energy Efficiency'!$A$22:$AS$52,COLUMN('Energy Efficiency'!AE$1),0)</f>
        <v>55168568871611.508</v>
      </c>
      <c r="AF33" s="240">
        <f>VLOOKUP($A33,'Value Added'!$A$1:$AX$44,COLUMN('Value Added'!AK$1),0)*VLOOKUP($A33,'Energy Efficiency'!$A$22:$AS$52,COLUMN('Energy Efficiency'!AF$1),0)</f>
        <v>54243784058970.297</v>
      </c>
      <c r="AG33" s="240">
        <f>VLOOKUP($A33,'Value Added'!$A$1:$AX$44,COLUMN('Value Added'!AL$1),0)*VLOOKUP($A33,'Energy Efficiency'!$A$22:$AS$52,COLUMN('Energy Efficiency'!AG$1),0)</f>
        <v>53328564567410.125</v>
      </c>
      <c r="AH33" s="240">
        <f>VLOOKUP($A33,'Value Added'!$A$1:$AX$44,COLUMN('Value Added'!AM$1),0)*VLOOKUP($A33,'Energy Efficiency'!$A$22:$AS$52,COLUMN('Energy Efficiency'!AH$1),0)</f>
        <v>52433757162701.797</v>
      </c>
      <c r="AI33" s="240">
        <f>VLOOKUP($A33,'Value Added'!$A$1:$AX$44,COLUMN('Value Added'!AN$1),0)*VLOOKUP($A33,'Energy Efficiency'!$A$22:$AS$52,COLUMN('Energy Efficiency'!AI$1),0)</f>
        <v>51569479121991.172</v>
      </c>
      <c r="AJ33" s="240">
        <f>VLOOKUP($A33,'Value Added'!$A$1:$AX$44,COLUMN('Value Added'!AO$1),0)*VLOOKUP($A33,'Energy Efficiency'!$A$22:$AS$52,COLUMN('Energy Efficiency'!AJ$1),0)</f>
        <v>50745169419151.336</v>
      </c>
      <c r="AK33" s="240">
        <f>VLOOKUP($A33,'Value Added'!$A$1:$AX$44,COLUMN('Value Added'!AP$1),0)*VLOOKUP($A33,'Energy Efficiency'!$A$22:$AS$52,COLUMN('Energy Efficiency'!AK$1),0)</f>
        <v>49969658066785.5</v>
      </c>
      <c r="AL33" s="240">
        <f>VLOOKUP($A33,'Value Added'!$A$1:$AX$44,COLUMN('Value Added'!AQ$1),0)*VLOOKUP($A33,'Energy Efficiency'!$A$22:$AS$52,COLUMN('Energy Efficiency'!AL$1),0)</f>
        <v>49251251521489.258</v>
      </c>
      <c r="AM33" s="240">
        <f>VLOOKUP($A33,'Value Added'!$A$1:$AX$44,COLUMN('Value Added'!AR$1),0)*VLOOKUP($A33,'Energy Efficiency'!$A$22:$AS$52,COLUMN('Energy Efficiency'!AM$1),0)</f>
        <v>48597832480200.203</v>
      </c>
      <c r="AN33" s="240">
        <f>VLOOKUP($A33,'Value Added'!$A$1:$AX$44,COLUMN('Value Added'!AS$1),0)*VLOOKUP($A33,'Energy Efficiency'!$A$22:$AS$52,COLUMN('Energy Efficiency'!AN$1),0)</f>
        <v>48016972889676.43</v>
      </c>
      <c r="AO33" s="240">
        <f>VLOOKUP($A33,'Value Added'!$A$1:$AX$44,COLUMN('Value Added'!AT$1),0)*VLOOKUP($A33,'Energy Efficiency'!$A$22:$AS$52,COLUMN('Energy Efficiency'!AO$1),0)</f>
        <v>47516059549962.922</v>
      </c>
      <c r="AP33" s="240">
        <f>VLOOKUP($A33,'Value Added'!$A$1:$AX$44,COLUMN('Value Added'!AU$1),0)*VLOOKUP($A33,'Energy Efficiency'!$A$22:$AS$52,COLUMN('Energy Efficiency'!AP$1),0)</f>
        <v>47102432313249.992</v>
      </c>
      <c r="AQ33" s="240">
        <f>VLOOKUP($A33,'Value Added'!$A$1:$AX$44,COLUMN('Value Added'!AV$1),0)*VLOOKUP($A33,'Energy Efficiency'!$A$22:$AS$52,COLUMN('Energy Efficiency'!AQ$1),0)</f>
        <v>46783535565020.633</v>
      </c>
      <c r="AR33" s="240">
        <f>VLOOKUP($A33,'Value Added'!$A$1:$AX$44,COLUMN('Value Added'!AW$1),0)*VLOOKUP($A33,'Energy Efficiency'!$A$22:$AS$52,COLUMN('Energy Efficiency'!AR$1),0)</f>
        <v>46567084434847.563</v>
      </c>
      <c r="AS33" s="240">
        <f>VLOOKUP($A33,'Value Added'!$A$1:$AX$44,COLUMN('Value Added'!AX$1),0)*VLOOKUP($A33,'Energy Efficiency'!$A$22:$AS$52,COLUMN('Energy Efficiency'!AS$1),0)</f>
        <v>46222985226868.242</v>
      </c>
    </row>
    <row r="34" spans="1:45" x14ac:dyDescent="0.2">
      <c r="A34" s="74" t="s">
        <v>19</v>
      </c>
      <c r="B34" s="161" t="s">
        <v>379</v>
      </c>
      <c r="C34" s="161" t="s">
        <v>422</v>
      </c>
      <c r="D34" s="247">
        <f>VLOOKUP($A34,'Value Added'!$A$1:$AX$44,COLUMN('Value Added'!I$1),0)*VLOOKUP($A34,'Energy Efficiency'!$A$22:$AS$52,COLUMN('Energy Efficiency'!D$1),0)</f>
        <v>75718787493572.031</v>
      </c>
      <c r="E34" s="240">
        <f>VLOOKUP($A34,'Value Added'!$A$1:$AX$44,COLUMN('Value Added'!J$1),0)*VLOOKUP($A34,'Energy Efficiency'!$A$22:$AS$52,COLUMN('Energy Efficiency'!E$1),0)</f>
        <v>73937715524727.922</v>
      </c>
      <c r="F34" s="240">
        <f>VLOOKUP($A34,'Value Added'!$A$1:$AX$44,COLUMN('Value Added'!K$1),0)*VLOOKUP($A34,'Energy Efficiency'!$A$22:$AS$52,COLUMN('Energy Efficiency'!F$1),0)</f>
        <v>85177246163983.266</v>
      </c>
      <c r="G34" s="240">
        <f>VLOOKUP($A34,'Value Added'!$A$1:$AX$44,COLUMN('Value Added'!L$1),0)*VLOOKUP($A34,'Energy Efficiency'!$A$22:$AS$52,COLUMN('Energy Efficiency'!G$1),0)</f>
        <v>86435331583165.266</v>
      </c>
      <c r="H34" s="240">
        <f>VLOOKUP($A34,'Value Added'!$A$1:$AX$44,COLUMN('Value Added'!M$1),0)*VLOOKUP($A34,'Energy Efficiency'!$A$22:$AS$52,COLUMN('Energy Efficiency'!H$1),0)</f>
        <v>86882861789883.563</v>
      </c>
      <c r="I34" s="240">
        <f>VLOOKUP($A34,'Value Added'!$A$1:$AX$44,COLUMN('Value Added'!N$1),0)*VLOOKUP($A34,'Energy Efficiency'!$A$22:$AS$52,COLUMN('Energy Efficiency'!I$1),0)</f>
        <v>88674780327667.688</v>
      </c>
      <c r="J34" s="240">
        <f>VLOOKUP($A34,'Value Added'!$A$1:$AX$44,COLUMN('Value Added'!O$1),0)*VLOOKUP($A34,'Energy Efficiency'!$A$22:$AS$52,COLUMN('Energy Efficiency'!J$1),0)</f>
        <v>91183326266718.906</v>
      </c>
      <c r="K34" s="240">
        <f>VLOOKUP($A34,'Value Added'!$A$1:$AX$44,COLUMN('Value Added'!P$1),0)*VLOOKUP($A34,'Energy Efficiency'!$A$22:$AS$52,COLUMN('Energy Efficiency'!K$1),0)</f>
        <v>93915381153988.438</v>
      </c>
      <c r="L34" s="240">
        <f>VLOOKUP($A34,'Value Added'!$A$1:$AX$44,COLUMN('Value Added'!Q$1),0)*VLOOKUP($A34,'Energy Efficiency'!$A$22:$AS$52,COLUMN('Energy Efficiency'!L$1),0)</f>
        <v>96636097033458.844</v>
      </c>
      <c r="M34" s="240">
        <f>VLOOKUP($A34,'Value Added'!$A$1:$AX$44,COLUMN('Value Added'!R$1),0)*VLOOKUP($A34,'Energy Efficiency'!$A$22:$AS$52,COLUMN('Energy Efficiency'!M$1),0)</f>
        <v>99271897687039.875</v>
      </c>
      <c r="N34" s="240">
        <f>VLOOKUP($A34,'Value Added'!$A$1:$AX$44,COLUMN('Value Added'!S$1),0)*VLOOKUP($A34,'Energy Efficiency'!$A$22:$AS$52,COLUMN('Energy Efficiency'!N$1),0)</f>
        <v>101742048701342.48</v>
      </c>
      <c r="O34" s="240">
        <f>VLOOKUP($A34,'Value Added'!$A$1:$AX$44,COLUMN('Value Added'!T$1),0)*VLOOKUP($A34,'Energy Efficiency'!$A$22:$AS$52,COLUMN('Energy Efficiency'!O$1),0)</f>
        <v>103959640364504.63</v>
      </c>
      <c r="P34" s="240">
        <f>VLOOKUP($A34,'Value Added'!$A$1:$AX$44,COLUMN('Value Added'!U$1),0)*VLOOKUP($A34,'Energy Efficiency'!$A$22:$AS$52,COLUMN('Energy Efficiency'!P$1),0)</f>
        <v>105902905813361.22</v>
      </c>
      <c r="Q34" s="240">
        <f>VLOOKUP($A34,'Value Added'!$A$1:$AX$44,COLUMN('Value Added'!V$1),0)*VLOOKUP($A34,'Energy Efficiency'!$A$22:$AS$52,COLUMN('Energy Efficiency'!Q$1),0)</f>
        <v>107512168594239.13</v>
      </c>
      <c r="R34" s="240">
        <f>VLOOKUP($A34,'Value Added'!$A$1:$AX$44,COLUMN('Value Added'!W$1),0)*VLOOKUP($A34,'Energy Efficiency'!$A$22:$AS$52,COLUMN('Energy Efficiency'!R$1),0)</f>
        <v>108799209717513.13</v>
      </c>
      <c r="S34" s="240">
        <f>VLOOKUP($A34,'Value Added'!$A$1:$AX$44,COLUMN('Value Added'!X$1),0)*VLOOKUP($A34,'Energy Efficiency'!$A$22:$AS$52,COLUMN('Energy Efficiency'!S$1),0)</f>
        <v>109780187663343.59</v>
      </c>
      <c r="T34" s="240">
        <f>VLOOKUP($A34,'Value Added'!$A$1:$AX$44,COLUMN('Value Added'!Y$1),0)*VLOOKUP($A34,'Energy Efficiency'!$A$22:$AS$52,COLUMN('Energy Efficiency'!T$1),0)</f>
        <v>110475007857957.55</v>
      </c>
      <c r="U34" s="240">
        <f>VLOOKUP($A34,'Value Added'!$A$1:$AX$44,COLUMN('Value Added'!Z$1),0)*VLOOKUP($A34,'Energy Efficiency'!$A$22:$AS$52,COLUMN('Energy Efficiency'!U$1),0)</f>
        <v>111248085039980.13</v>
      </c>
      <c r="V34" s="240">
        <f>VLOOKUP($A34,'Value Added'!$A$1:$AX$44,COLUMN('Value Added'!AA$1),0)*VLOOKUP($A34,'Energy Efficiency'!$A$22:$AS$52,COLUMN('Energy Efficiency'!V$1),0)</f>
        <v>111776846690462.06</v>
      </c>
      <c r="W34" s="240">
        <f>VLOOKUP($A34,'Value Added'!$A$1:$AX$44,COLUMN('Value Added'!AB$1),0)*VLOOKUP($A34,'Energy Efficiency'!$A$22:$AS$52,COLUMN('Energy Efficiency'!W$1),0)</f>
        <v>112075941875388.86</v>
      </c>
      <c r="X34" s="240">
        <f>VLOOKUP($A34,'Value Added'!$A$1:$AX$44,COLUMN('Value Added'!AC$1),0)*VLOOKUP($A34,'Energy Efficiency'!$A$22:$AS$52,COLUMN('Energy Efficiency'!X$1),0)</f>
        <v>112161704922345.2</v>
      </c>
      <c r="Y34" s="240">
        <f>VLOOKUP($A34,'Value Added'!$A$1:$AX$44,COLUMN('Value Added'!AD$1),0)*VLOOKUP($A34,'Energy Efficiency'!$A$22:$AS$52,COLUMN('Energy Efficiency'!Y$1),0)</f>
        <v>112051814992013.63</v>
      </c>
      <c r="Z34" s="240">
        <f>VLOOKUP($A34,'Value Added'!$A$1:$AX$44,COLUMN('Value Added'!AE$1),0)*VLOOKUP($A34,'Energy Efficiency'!$A$22:$AS$52,COLUMN('Energy Efficiency'!Z$1),0)</f>
        <v>111764969665074.06</v>
      </c>
      <c r="AA34" s="240">
        <f>VLOOKUP($A34,'Value Added'!$A$1:$AX$44,COLUMN('Value Added'!AF$1),0)*VLOOKUP($A34,'Energy Efficiency'!$A$22:$AS$52,COLUMN('Energy Efficiency'!AA$1),0)</f>
        <v>111320579006436.5</v>
      </c>
      <c r="AB34" s="240">
        <f>VLOOKUP($A34,'Value Added'!$A$1:$AX$44,COLUMN('Value Added'!AG$1),0)*VLOOKUP($A34,'Energy Efficiency'!$A$22:$AS$52,COLUMN('Energy Efficiency'!AB$1),0)</f>
        <v>110738485248668.86</v>
      </c>
      <c r="AC34" s="240">
        <f>VLOOKUP($A34,'Value Added'!$A$1:$AX$44,COLUMN('Value Added'!AH$1),0)*VLOOKUP($A34,'Energy Efficiency'!$A$22:$AS$52,COLUMN('Energy Efficiency'!AC$1),0)</f>
        <v>110038711952474.81</v>
      </c>
      <c r="AD34" s="240">
        <f>VLOOKUP($A34,'Value Added'!$A$1:$AX$44,COLUMN('Value Added'!AI$1),0)*VLOOKUP($A34,'Energy Efficiency'!$A$22:$AS$52,COLUMN('Energy Efficiency'!AD$1),0)</f>
        <v>109241245298546.19</v>
      </c>
      <c r="AE34" s="240">
        <f>VLOOKUP($A34,'Value Added'!$A$1:$AX$44,COLUMN('Value Added'!AJ$1),0)*VLOOKUP($A34,'Energy Efficiency'!$A$22:$AS$52,COLUMN('Energy Efficiency'!AE$1),0)</f>
        <v>108365849076183.42</v>
      </c>
      <c r="AF34" s="240">
        <f>VLOOKUP($A34,'Value Added'!$A$1:$AX$44,COLUMN('Value Added'!AK$1),0)*VLOOKUP($A34,'Energy Efficiency'!$A$22:$AS$52,COLUMN('Energy Efficiency'!AF$1),0)</f>
        <v>107431913983922.44</v>
      </c>
      <c r="AG34" s="240">
        <f>VLOOKUP($A34,'Value Added'!$A$1:$AX$44,COLUMN('Value Added'!AL$1),0)*VLOOKUP($A34,'Energy Efficiency'!$A$22:$AS$52,COLUMN('Energy Efficiency'!AG$1),0)</f>
        <v>106458341061082.27</v>
      </c>
      <c r="AH34" s="240">
        <f>VLOOKUP($A34,'Value Added'!$A$1:$AX$44,COLUMN('Value Added'!AM$1),0)*VLOOKUP($A34,'Energy Efficiency'!$A$22:$AS$52,COLUMN('Energy Efficiency'!AH$1),0)</f>
        <v>105463458433718.39</v>
      </c>
      <c r="AI34" s="240">
        <f>VLOOKUP($A34,'Value Added'!$A$1:$AX$44,COLUMN('Value Added'!AN$1),0)*VLOOKUP($A34,'Energy Efficiency'!$A$22:$AS$52,COLUMN('Energy Efficiency'!AI$1),0)</f>
        <v>104464970084409.36</v>
      </c>
      <c r="AJ34" s="240">
        <f>VLOOKUP($A34,'Value Added'!$A$1:$AX$44,COLUMN('Value Added'!AO$1),0)*VLOOKUP($A34,'Energy Efficiency'!$A$22:$AS$52,COLUMN('Energy Efficiency'!AJ$1),0)</f>
        <v>103479935037946.59</v>
      </c>
      <c r="AK34" s="240">
        <f>VLOOKUP($A34,'Value Added'!$A$1:$AX$44,COLUMN('Value Added'!AP$1),0)*VLOOKUP($A34,'Energy Efficiency'!$A$22:$AS$52,COLUMN('Energy Efficiency'!AK$1),0)</f>
        <v>102524775185983.17</v>
      </c>
      <c r="AL34" s="240">
        <f>VLOOKUP($A34,'Value Added'!$A$1:$AX$44,COLUMN('Value Added'!AQ$1),0)*VLOOKUP($A34,'Energy Efficiency'!$A$22:$AS$52,COLUMN('Energy Efficiency'!AL$1),0)</f>
        <v>101615309942470.08</v>
      </c>
      <c r="AM34" s="240">
        <f>VLOOKUP($A34,'Value Added'!$A$1:$AX$44,COLUMN('Value Added'!AR$1),0)*VLOOKUP($A34,'Energy Efficiency'!$A$22:$AS$52,COLUMN('Energy Efficiency'!AM$1),0)</f>
        <v>100766816016724.33</v>
      </c>
      <c r="AN34" s="240">
        <f>VLOOKUP($A34,'Value Added'!$A$1:$AX$44,COLUMN('Value Added'!AS$1),0)*VLOOKUP($A34,'Energy Efficiency'!$A$22:$AS$52,COLUMN('Energy Efficiency'!AN$1),0)</f>
        <v>99994110801020.016</v>
      </c>
      <c r="AO34" s="240">
        <f>VLOOKUP($A34,'Value Added'!$A$1:$AX$44,COLUMN('Value Added'!AT$1),0)*VLOOKUP($A34,'Energy Efficiency'!$A$22:$AS$52,COLUMN('Energy Efficiency'!AO$1),0)</f>
        <v>99311658184754.5</v>
      </c>
      <c r="AP34" s="240">
        <f>VLOOKUP($A34,'Value Added'!$A$1:$AX$44,COLUMN('Value Added'!AU$1),0)*VLOOKUP($A34,'Energy Efficiency'!$A$22:$AS$52,COLUMN('Energy Efficiency'!AP$1),0)</f>
        <v>98733696019896.391</v>
      </c>
      <c r="AQ34" s="240">
        <f>VLOOKUP($A34,'Value Added'!$A$1:$AX$44,COLUMN('Value Added'!AV$1),0)*VLOOKUP($A34,'Energy Efficiency'!$A$22:$AS$52,COLUMN('Energy Efficiency'!AQ$1),0)</f>
        <v>98274384968090.125</v>
      </c>
      <c r="AR34" s="240">
        <f>VLOOKUP($A34,'Value Added'!$A$1:$AX$44,COLUMN('Value Added'!AW$1),0)*VLOOKUP($A34,'Energy Efficiency'!$A$22:$AS$52,COLUMN('Energy Efficiency'!AR$1),0)</f>
        <v>97947979057915.672</v>
      </c>
      <c r="AS34" s="240">
        <f>VLOOKUP($A34,'Value Added'!$A$1:$AX$44,COLUMN('Value Added'!AX$1),0)*VLOOKUP($A34,'Energy Efficiency'!$A$22:$AS$52,COLUMN('Energy Efficiency'!AS$1),0)</f>
        <v>97267639391081.875</v>
      </c>
    </row>
    <row r="35" spans="1:45" x14ac:dyDescent="0.2">
      <c r="A35" s="74" t="s">
        <v>20</v>
      </c>
      <c r="B35" s="161" t="s">
        <v>379</v>
      </c>
      <c r="C35" s="161" t="s">
        <v>422</v>
      </c>
      <c r="D35" s="247">
        <f>VLOOKUP($A35,'Value Added'!$A$1:$AX$44,COLUMN('Value Added'!I$1),0)*VLOOKUP($A35,'Energy Efficiency'!$A$22:$AS$52,COLUMN('Energy Efficiency'!D$1),0)</f>
        <v>92155671465577.25</v>
      </c>
      <c r="E35" s="240">
        <f>VLOOKUP($A35,'Value Added'!$A$1:$AX$44,COLUMN('Value Added'!J$1),0)*VLOOKUP($A35,'Energy Efficiency'!$A$22:$AS$52,COLUMN('Energy Efficiency'!E$1),0)</f>
        <v>96830767704751</v>
      </c>
      <c r="F35" s="240">
        <f>VLOOKUP($A35,'Value Added'!$A$1:$AX$44,COLUMN('Value Added'!K$1),0)*VLOOKUP($A35,'Energy Efficiency'!$A$22:$AS$52,COLUMN('Energy Efficiency'!F$1),0)</f>
        <v>115262008615544.83</v>
      </c>
      <c r="G35" s="240">
        <f>VLOOKUP($A35,'Value Added'!$A$1:$AX$44,COLUMN('Value Added'!L$1),0)*VLOOKUP($A35,'Energy Efficiency'!$A$22:$AS$52,COLUMN('Energy Efficiency'!G$1),0)</f>
        <v>113469498405170.84</v>
      </c>
      <c r="H35" s="240">
        <f>VLOOKUP($A35,'Value Added'!$A$1:$AX$44,COLUMN('Value Added'!M$1),0)*VLOOKUP($A35,'Energy Efficiency'!$A$22:$AS$52,COLUMN('Energy Efficiency'!H$1),0)</f>
        <v>113926649140290.84</v>
      </c>
      <c r="I35" s="240">
        <f>VLOOKUP($A35,'Value Added'!$A$1:$AX$44,COLUMN('Value Added'!N$1),0)*VLOOKUP($A35,'Energy Efficiency'!$A$22:$AS$52,COLUMN('Energy Efficiency'!I$1),0)</f>
        <v>115967798997928.59</v>
      </c>
      <c r="J35" s="240">
        <f>VLOOKUP($A35,'Value Added'!$A$1:$AX$44,COLUMN('Value Added'!O$1),0)*VLOOKUP($A35,'Energy Efficiency'!$A$22:$AS$52,COLUMN('Energy Efficiency'!J$1),0)</f>
        <v>118890039817709.92</v>
      </c>
      <c r="K35" s="240">
        <f>VLOOKUP($A35,'Value Added'!$A$1:$AX$44,COLUMN('Value Added'!P$1),0)*VLOOKUP($A35,'Energy Efficiency'!$A$22:$AS$52,COLUMN('Energy Efficiency'!K$1),0)</f>
        <v>122155980571046.3</v>
      </c>
      <c r="L35" s="240">
        <f>VLOOKUP($A35,'Value Added'!$A$1:$AX$44,COLUMN('Value Added'!Q$1),0)*VLOOKUP($A35,'Energy Efficiency'!$A$22:$AS$52,COLUMN('Energy Efficiency'!L$1),0)</f>
        <v>125472215569967</v>
      </c>
      <c r="M35" s="240">
        <f>VLOOKUP($A35,'Value Added'!$A$1:$AX$44,COLUMN('Value Added'!R$1),0)*VLOOKUP($A35,'Energy Efficiency'!$A$22:$AS$52,COLUMN('Energy Efficiency'!M$1),0)</f>
        <v>128729622478831.17</v>
      </c>
      <c r="N35" s="240">
        <f>VLOOKUP($A35,'Value Added'!$A$1:$AX$44,COLUMN('Value Added'!S$1),0)*VLOOKUP($A35,'Energy Efficiency'!$A$22:$AS$52,COLUMN('Energy Efficiency'!N$1),0)</f>
        <v>131808083448898.72</v>
      </c>
      <c r="O35" s="240">
        <f>VLOOKUP($A35,'Value Added'!$A$1:$AX$44,COLUMN('Value Added'!T$1),0)*VLOOKUP($A35,'Energy Efficiency'!$A$22:$AS$52,COLUMN('Energy Efficiency'!O$1),0)</f>
        <v>134577587622742.67</v>
      </c>
      <c r="P35" s="240">
        <f>VLOOKUP($A35,'Value Added'!$A$1:$AX$44,COLUMN('Value Added'!U$1),0)*VLOOKUP($A35,'Energy Efficiency'!$A$22:$AS$52,COLUMN('Energy Efficiency'!P$1),0)</f>
        <v>136994684183165.06</v>
      </c>
      <c r="Q35" s="240">
        <f>VLOOKUP($A35,'Value Added'!$A$1:$AX$44,COLUMN('Value Added'!V$1),0)*VLOOKUP($A35,'Energy Efficiency'!$A$22:$AS$52,COLUMN('Energy Efficiency'!Q$1),0)</f>
        <v>138982037256006.14</v>
      </c>
      <c r="R35" s="240">
        <f>VLOOKUP($A35,'Value Added'!$A$1:$AX$44,COLUMN('Value Added'!W$1),0)*VLOOKUP($A35,'Energy Efficiency'!$A$22:$AS$52,COLUMN('Energy Efficiency'!R$1),0)</f>
        <v>140558814412615.89</v>
      </c>
      <c r="S35" s="240">
        <f>VLOOKUP($A35,'Value Added'!$A$1:$AX$44,COLUMN('Value Added'!X$1),0)*VLOOKUP($A35,'Energy Efficiency'!$A$22:$AS$52,COLUMN('Energy Efficiency'!S$1),0)</f>
        <v>141749789554335.22</v>
      </c>
      <c r="T35" s="240">
        <f>VLOOKUP($A35,'Value Added'!$A$1:$AX$44,COLUMN('Value Added'!Y$1),0)*VLOOKUP($A35,'Energy Efficiency'!$A$22:$AS$52,COLUMN('Energy Efficiency'!T$1),0)</f>
        <v>142584447445975.34</v>
      </c>
      <c r="U35" s="240">
        <f>VLOOKUP($A35,'Value Added'!$A$1:$AX$44,COLUMN('Value Added'!Z$1),0)*VLOOKUP($A35,'Energy Efficiency'!$A$22:$AS$52,COLUMN('Energy Efficiency'!U$1),0)</f>
        <v>143535902841018.06</v>
      </c>
      <c r="V35" s="240">
        <f>VLOOKUP($A35,'Value Added'!$A$1:$AX$44,COLUMN('Value Added'!AA$1),0)*VLOOKUP($A35,'Energy Efficiency'!$A$22:$AS$52,COLUMN('Energy Efficiency'!V$1),0)</f>
        <v>144187753689947.22</v>
      </c>
      <c r="W35" s="240">
        <f>VLOOKUP($A35,'Value Added'!$A$1:$AX$44,COLUMN('Value Added'!AB$1),0)*VLOOKUP($A35,'Energy Efficiency'!$A$22:$AS$52,COLUMN('Energy Efficiency'!W$1),0)</f>
        <v>144558097212658.03</v>
      </c>
      <c r="X35" s="240">
        <f>VLOOKUP($A35,'Value Added'!$A$1:$AX$44,COLUMN('Value Added'!AC$1),0)*VLOOKUP($A35,'Energy Efficiency'!$A$22:$AS$52,COLUMN('Energy Efficiency'!X$1),0)</f>
        <v>144666995129623.41</v>
      </c>
      <c r="Y35" s="240">
        <f>VLOOKUP($A35,'Value Added'!$A$1:$AX$44,COLUMN('Value Added'!AD$1),0)*VLOOKUP($A35,'Energy Efficiency'!$A$22:$AS$52,COLUMN('Energy Efficiency'!Y$1),0)</f>
        <v>144536077218223.38</v>
      </c>
      <c r="Z35" s="240">
        <f>VLOOKUP($A35,'Value Added'!$A$1:$AX$44,COLUMN('Value Added'!AE$1),0)*VLOOKUP($A35,'Energy Efficiency'!$A$22:$AS$52,COLUMN('Energy Efficiency'!Z$1),0)</f>
        <v>144188161885037.13</v>
      </c>
      <c r="AA35" s="240">
        <f>VLOOKUP($A35,'Value Added'!$A$1:$AX$44,COLUMN('Value Added'!AF$1),0)*VLOOKUP($A35,'Energy Efficiency'!$A$22:$AS$52,COLUMN('Energy Efficiency'!AA$1),0)</f>
        <v>143646900897526.13</v>
      </c>
      <c r="AB35" s="240">
        <f>VLOOKUP($A35,'Value Added'!$A$1:$AX$44,COLUMN('Value Added'!AG$1),0)*VLOOKUP($A35,'Energy Efficiency'!$A$22:$AS$52,COLUMN('Energy Efficiency'!AB$1),0)</f>
        <v>142936453959264.06</v>
      </c>
      <c r="AC35" s="240">
        <f>VLOOKUP($A35,'Value Added'!$A$1:$AX$44,COLUMN('Value Added'!AH$1),0)*VLOOKUP($A35,'Energy Efficiency'!$A$22:$AS$52,COLUMN('Energy Efficiency'!AC$1),0)</f>
        <v>142081197397753.75</v>
      </c>
      <c r="AD35" s="240">
        <f>VLOOKUP($A35,'Value Added'!$A$1:$AX$44,COLUMN('Value Added'!AI$1),0)*VLOOKUP($A35,'Energy Efficiency'!$A$22:$AS$52,COLUMN('Energy Efficiency'!AD$1),0)</f>
        <v>141105469909436.34</v>
      </c>
      <c r="AE35" s="240">
        <f>VLOOKUP($A35,'Value Added'!$A$1:$AX$44,COLUMN('Value Added'!AJ$1),0)*VLOOKUP($A35,'Energy Efficiency'!$A$22:$AS$52,COLUMN('Energy Efficiency'!AE$1),0)</f>
        <v>140033357108549.55</v>
      </c>
      <c r="AF35" s="240">
        <f>VLOOKUP($A35,'Value Added'!$A$1:$AX$44,COLUMN('Value Added'!AK$1),0)*VLOOKUP($A35,'Energy Efficiency'!$A$22:$AS$52,COLUMN('Energy Efficiency'!AF$1),0)</f>
        <v>138888515580423.72</v>
      </c>
      <c r="AG35" s="240">
        <f>VLOOKUP($A35,'Value Added'!$A$1:$AX$44,COLUMN('Value Added'!AL$1),0)*VLOOKUP($A35,'Energy Efficiency'!$A$22:$AS$52,COLUMN('Energy Efficiency'!AG$1),0)</f>
        <v>137694036261478.75</v>
      </c>
      <c r="AH35" s="240">
        <f>VLOOKUP($A35,'Value Added'!$A$1:$AX$44,COLUMN('Value Added'!AM$1),0)*VLOOKUP($A35,'Energy Efficiency'!$A$22:$AS$52,COLUMN('Energy Efficiency'!AH$1),0)</f>
        <v>136472346265205.97</v>
      </c>
      <c r="AI35" s="240">
        <f>VLOOKUP($A35,'Value Added'!$A$1:$AX$44,COLUMN('Value Added'!AN$1),0)*VLOOKUP($A35,'Energy Efficiency'!$A$22:$AS$52,COLUMN('Energy Efficiency'!AI$1),0)</f>
        <v>135245147746393.78</v>
      </c>
      <c r="AJ35" s="240">
        <f>VLOOKUP($A35,'Value Added'!$A$1:$AX$44,COLUMN('Value Added'!AO$1),0)*VLOOKUP($A35,'Energy Efficiency'!$A$22:$AS$52,COLUMN('Energy Efficiency'!AJ$1),0)</f>
        <v>134033392040089.55</v>
      </c>
      <c r="AK35" s="240">
        <f>VLOOKUP($A35,'Value Added'!$A$1:$AX$44,COLUMN('Value Added'!AP$1),0)*VLOOKUP($A35,'Energy Efficiency'!$A$22:$AS$52,COLUMN('Energy Efficiency'!AK$1),0)</f>
        <v>132857287118641.31</v>
      </c>
      <c r="AL35" s="240">
        <f>VLOOKUP($A35,'Value Added'!$A$1:$AX$44,COLUMN('Value Added'!AQ$1),0)*VLOOKUP($A35,'Energy Efficiency'!$A$22:$AS$52,COLUMN('Energy Efficiency'!AL$1),0)</f>
        <v>131736336368648.7</v>
      </c>
      <c r="AM35" s="240">
        <f>VLOOKUP($A35,'Value Added'!$A$1:$AX$44,COLUMN('Value Added'!AR$1),0)*VLOOKUP($A35,'Energy Efficiency'!$A$22:$AS$52,COLUMN('Energy Efficiency'!AM$1),0)</f>
        <v>130689406787729.14</v>
      </c>
      <c r="AN35" s="240">
        <f>VLOOKUP($A35,'Value Added'!$A$1:$AX$44,COLUMN('Value Added'!AS$1),0)*VLOOKUP($A35,'Energy Efficiency'!$A$22:$AS$52,COLUMN('Energy Efficiency'!AN$1),0)</f>
        <v>129734824926868.67</v>
      </c>
      <c r="AO35" s="240">
        <f>VLOOKUP($A35,'Value Added'!$A$1:$AX$44,COLUMN('Value Added'!AT$1),0)*VLOOKUP($A35,'Energy Efficiency'!$A$22:$AS$52,COLUMN('Energy Efficiency'!AO$1),0)</f>
        <v>128890499247324.47</v>
      </c>
      <c r="AP35" s="240">
        <f>VLOOKUP($A35,'Value Added'!$A$1:$AX$44,COLUMN('Value Added'!AU$1),0)*VLOOKUP($A35,'Energy Efficiency'!$A$22:$AS$52,COLUMN('Energy Efficiency'!AP$1),0)</f>
        <v>128174068013445.75</v>
      </c>
      <c r="AQ35" s="240">
        <f>VLOOKUP($A35,'Value Added'!$A$1:$AX$44,COLUMN('Value Added'!AV$1),0)*VLOOKUP($A35,'Energy Efficiency'!$A$22:$AS$52,COLUMN('Energy Efficiency'!AQ$1),0)</f>
        <v>127603072399560.53</v>
      </c>
      <c r="AR35" s="240">
        <f>VLOOKUP($A35,'Value Added'!$A$1:$AX$44,COLUMN('Value Added'!AW$1),0)*VLOOKUP($A35,'Energy Efficiency'!$A$22:$AS$52,COLUMN('Energy Efficiency'!AR$1),0)</f>
        <v>127195155149449.33</v>
      </c>
      <c r="AS35" s="240">
        <f>VLOOKUP($A35,'Value Added'!$A$1:$AX$44,COLUMN('Value Added'!AX$1),0)*VLOOKUP($A35,'Energy Efficiency'!$A$22:$AS$52,COLUMN('Energy Efficiency'!AS$1),0)</f>
        <v>126317166480291.86</v>
      </c>
    </row>
    <row r="36" spans="1:45" x14ac:dyDescent="0.2">
      <c r="A36" s="74" t="s">
        <v>22</v>
      </c>
      <c r="B36" s="161" t="s">
        <v>379</v>
      </c>
      <c r="C36" s="161" t="s">
        <v>422</v>
      </c>
      <c r="D36" s="247">
        <f>VLOOKUP($A36,'Value Added'!$A$1:$AX$44,COLUMN('Value Added'!I$1),0)*VLOOKUP($A36,'Energy Efficiency'!$A$22:$AS$52,COLUMN('Energy Efficiency'!D$1),0)</f>
        <v>392615092051651.19</v>
      </c>
      <c r="E36" s="240">
        <f>VLOOKUP($A36,'Value Added'!$A$1:$AX$44,COLUMN('Value Added'!J$1),0)*VLOOKUP($A36,'Energy Efficiency'!$A$22:$AS$52,COLUMN('Energy Efficiency'!E$1),0)</f>
        <v>408440321559162.75</v>
      </c>
      <c r="F36" s="240">
        <f>VLOOKUP($A36,'Value Added'!$A$1:$AX$44,COLUMN('Value Added'!K$1),0)*VLOOKUP($A36,'Energy Efficiency'!$A$22:$AS$52,COLUMN('Energy Efficiency'!F$1),0)</f>
        <v>528075446060105.56</v>
      </c>
      <c r="G36" s="240">
        <f>VLOOKUP($A36,'Value Added'!$A$1:$AX$44,COLUMN('Value Added'!L$1),0)*VLOOKUP($A36,'Energy Efficiency'!$A$22:$AS$52,COLUMN('Energy Efficiency'!G$1),0)</f>
        <v>515593098676614.25</v>
      </c>
      <c r="H36" s="240">
        <f>VLOOKUP($A36,'Value Added'!$A$1:$AX$44,COLUMN('Value Added'!M$1),0)*VLOOKUP($A36,'Energy Efficiency'!$A$22:$AS$52,COLUMN('Energy Efficiency'!H$1),0)</f>
        <v>523254433534490.13</v>
      </c>
      <c r="I36" s="240">
        <f>VLOOKUP($A36,'Value Added'!$A$1:$AX$44,COLUMN('Value Added'!N$1),0)*VLOOKUP($A36,'Energy Efficiency'!$A$22:$AS$52,COLUMN('Energy Efficiency'!I$1),0)</f>
        <v>545265960345040.38</v>
      </c>
      <c r="J36" s="240">
        <f>VLOOKUP($A36,'Value Added'!$A$1:$AX$44,COLUMN('Value Added'!O$1),0)*VLOOKUP($A36,'Energy Efficiency'!$A$22:$AS$52,COLUMN('Energy Efficiency'!J$1),0)</f>
        <v>572045130908990.13</v>
      </c>
      <c r="K36" s="240">
        <f>VLOOKUP($A36,'Value Added'!$A$1:$AX$44,COLUMN('Value Added'!P$1),0)*VLOOKUP($A36,'Energy Efficiency'!$A$22:$AS$52,COLUMN('Energy Efficiency'!K$1),0)</f>
        <v>595097898805304.25</v>
      </c>
      <c r="L36" s="240">
        <f>VLOOKUP($A36,'Value Added'!$A$1:$AX$44,COLUMN('Value Added'!Q$1),0)*VLOOKUP($A36,'Energy Efficiency'!$A$22:$AS$52,COLUMN('Energy Efficiency'!L$1),0)</f>
        <v>613028897825701.13</v>
      </c>
      <c r="M36" s="240">
        <f>VLOOKUP($A36,'Value Added'!$A$1:$AX$44,COLUMN('Value Added'!R$1),0)*VLOOKUP($A36,'Energy Efficiency'!$A$22:$AS$52,COLUMN('Energy Efficiency'!M$1),0)</f>
        <v>627301106940309.38</v>
      </c>
      <c r="N36" s="240">
        <f>VLOOKUP($A36,'Value Added'!$A$1:$AX$44,COLUMN('Value Added'!S$1),0)*VLOOKUP($A36,'Energy Efficiency'!$A$22:$AS$52,COLUMN('Energy Efficiency'!N$1),0)</f>
        <v>639649263619804.63</v>
      </c>
      <c r="O36" s="240">
        <f>VLOOKUP($A36,'Value Added'!$A$1:$AX$44,COLUMN('Value Added'!T$1),0)*VLOOKUP($A36,'Energy Efficiency'!$A$22:$AS$52,COLUMN('Energy Efficiency'!O$1),0)</f>
        <v>651998603176156.13</v>
      </c>
      <c r="P36" s="240">
        <f>VLOOKUP($A36,'Value Added'!$A$1:$AX$44,COLUMN('Value Added'!U$1),0)*VLOOKUP($A36,'Energy Efficiency'!$A$22:$AS$52,COLUMN('Energy Efficiency'!P$1),0)</f>
        <v>666354461315947</v>
      </c>
      <c r="Q36" s="240">
        <f>VLOOKUP($A36,'Value Added'!$A$1:$AX$44,COLUMN('Value Added'!V$1),0)*VLOOKUP($A36,'Energy Efficiency'!$A$22:$AS$52,COLUMN('Energy Efficiency'!Q$1),0)</f>
        <v>682521181502505.13</v>
      </c>
      <c r="R36" s="240">
        <f>VLOOKUP($A36,'Value Added'!$A$1:$AX$44,COLUMN('Value Added'!W$1),0)*VLOOKUP($A36,'Energy Efficiency'!$A$22:$AS$52,COLUMN('Energy Efficiency'!R$1),0)</f>
        <v>700200471211356.38</v>
      </c>
      <c r="S36" s="240">
        <f>VLOOKUP($A36,'Value Added'!$A$1:$AX$44,COLUMN('Value Added'!X$1),0)*VLOOKUP($A36,'Energy Efficiency'!$A$22:$AS$52,COLUMN('Energy Efficiency'!S$1),0)</f>
        <v>719063698483814</v>
      </c>
      <c r="T36" s="240">
        <f>VLOOKUP($A36,'Value Added'!$A$1:$AX$44,COLUMN('Value Added'!Y$1),0)*VLOOKUP($A36,'Energy Efficiency'!$A$22:$AS$52,COLUMN('Energy Efficiency'!T$1),0)</f>
        <v>738744549824717.25</v>
      </c>
      <c r="U36" s="240">
        <f>VLOOKUP($A36,'Value Added'!$A$1:$AX$44,COLUMN('Value Added'!Z$1),0)*VLOOKUP($A36,'Energy Efficiency'!$A$22:$AS$52,COLUMN('Energy Efficiency'!U$1),0)</f>
        <v>761245360833430</v>
      </c>
      <c r="V36" s="240">
        <f>VLOOKUP($A36,'Value Added'!$A$1:$AX$44,COLUMN('Value Added'!AA$1),0)*VLOOKUP($A36,'Energy Efficiency'!$A$22:$AS$52,COLUMN('Energy Efficiency'!V$1),0)</f>
        <v>784240442895324.5</v>
      </c>
      <c r="W36" s="240">
        <f>VLOOKUP($A36,'Value Added'!$A$1:$AX$44,COLUMN('Value Added'!AB$1),0)*VLOOKUP($A36,'Energy Efficiency'!$A$22:$AS$52,COLUMN('Energy Efficiency'!W$1),0)</f>
        <v>807663031121166</v>
      </c>
      <c r="X36" s="240">
        <f>VLOOKUP($A36,'Value Added'!$A$1:$AX$44,COLUMN('Value Added'!AC$1),0)*VLOOKUP($A36,'Energy Efficiency'!$A$22:$AS$52,COLUMN('Energy Efficiency'!X$1),0)</f>
        <v>831437780242080.25</v>
      </c>
      <c r="Y36" s="240">
        <f>VLOOKUP($A36,'Value Added'!$A$1:$AX$44,COLUMN('Value Added'!AD$1),0)*VLOOKUP($A36,'Energy Efficiency'!$A$22:$AS$52,COLUMN('Energy Efficiency'!Y$1),0)</f>
        <v>855480417430260.25</v>
      </c>
      <c r="Z36" s="240">
        <f>VLOOKUP($A36,'Value Added'!$A$1:$AX$44,COLUMN('Value Added'!AE$1),0)*VLOOKUP($A36,'Energy Efficiency'!$A$22:$AS$52,COLUMN('Energy Efficiency'!Z$1),0)</f>
        <v>879697474269165.88</v>
      </c>
      <c r="AA36" s="240">
        <f>VLOOKUP($A36,'Value Added'!$A$1:$AX$44,COLUMN('Value Added'!AF$1),0)*VLOOKUP($A36,'Energy Efficiency'!$A$22:$AS$52,COLUMN('Energy Efficiency'!AA$1),0)</f>
        <v>903986112926892.25</v>
      </c>
      <c r="AB36" s="240">
        <f>VLOOKUP($A36,'Value Added'!$A$1:$AX$44,COLUMN('Value Added'!AG$1),0)*VLOOKUP($A36,'Energy Efficiency'!$A$22:$AS$52,COLUMN('Energy Efficiency'!AB$1),0)</f>
        <v>928234062091460</v>
      </c>
      <c r="AC36" s="240">
        <f>VLOOKUP($A36,'Value Added'!$A$1:$AX$44,COLUMN('Value Added'!AH$1),0)*VLOOKUP($A36,'Energy Efficiency'!$A$22:$AS$52,COLUMN('Energy Efficiency'!AC$1),0)</f>
        <v>952319678425368.13</v>
      </c>
      <c r="AD36" s="240">
        <f>VLOOKUP($A36,'Value Added'!$A$1:$AX$44,COLUMN('Value Added'!AI$1),0)*VLOOKUP($A36,'Energy Efficiency'!$A$22:$AS$52,COLUMN('Energy Efficiency'!AD$1),0)</f>
        <v>976112149129186.63</v>
      </c>
      <c r="AE36" s="240">
        <f>VLOOKUP($A36,'Value Added'!$A$1:$AX$44,COLUMN('Value Added'!AJ$1),0)*VLOOKUP($A36,'Energy Efficiency'!$A$22:$AS$52,COLUMN('Energy Efficiency'!AE$1),0)</f>
        <v>999471850611825.63</v>
      </c>
      <c r="AF36" s="240">
        <f>VLOOKUP($A36,'Value Added'!$A$1:$AX$44,COLUMN('Value Added'!AK$1),0)*VLOOKUP($A36,'Energy Efficiency'!$A$22:$AS$52,COLUMN('Energy Efficiency'!AF$1),0)</f>
        <v>1022250877192587.6</v>
      </c>
      <c r="AG36" s="240">
        <f>VLOOKUP($A36,'Value Added'!$A$1:$AX$44,COLUMN('Value Added'!AL$1),0)*VLOOKUP($A36,'Energy Efficiency'!$A$22:$AS$52,COLUMN('Energy Efficiency'!AG$1),0)</f>
        <v>1044293752157470.8</v>
      </c>
      <c r="AH36" s="240">
        <f>VLOOKUP($A36,'Value Added'!$A$1:$AX$44,COLUMN('Value Added'!AM$1),0)*VLOOKUP($A36,'Energy Efficiency'!$A$22:$AS$52,COLUMN('Energy Efficiency'!AH$1),0)</f>
        <v>1065438331318172.4</v>
      </c>
      <c r="AI36" s="240">
        <f>VLOOKUP($A36,'Value Added'!$A$1:$AX$44,COLUMN('Value Added'!AN$1),0)*VLOOKUP($A36,'Energy Efficiency'!$A$22:$AS$52,COLUMN('Energy Efficiency'!AI$1),0)</f>
        <v>1085516906448489.3</v>
      </c>
      <c r="AJ36" s="240">
        <f>VLOOKUP($A36,'Value Added'!$A$1:$AX$44,COLUMN('Value Added'!AO$1),0)*VLOOKUP($A36,'Energy Efficiency'!$A$22:$AS$52,COLUMN('Energy Efficiency'!AJ$1),0)</f>
        <v>1104357512585375.8</v>
      </c>
      <c r="AK36" s="240">
        <f>VLOOKUP($A36,'Value Added'!$A$1:$AX$44,COLUMN('Value Added'!AP$1),0)*VLOOKUP($A36,'Energy Efficiency'!$A$22:$AS$52,COLUMN('Energy Efficiency'!AK$1),0)</f>
        <v>1121785439187257</v>
      </c>
      <c r="AL36" s="240">
        <f>VLOOKUP($A36,'Value Added'!$A$1:$AX$44,COLUMN('Value Added'!AQ$1),0)*VLOOKUP($A36,'Energy Efficiency'!$A$22:$AS$52,COLUMN('Energy Efficiency'!AL$1),0)</f>
        <v>1137624940568041</v>
      </c>
      <c r="AM36" s="240">
        <f>VLOOKUP($A36,'Value Added'!$A$1:$AX$44,COLUMN('Value Added'!AR$1),0)*VLOOKUP($A36,'Energy Efficiency'!$A$22:$AS$52,COLUMN('Energy Efficiency'!AM$1),0)</f>
        <v>1151701135924924</v>
      </c>
      <c r="AN36" s="240">
        <f>VLOOKUP($A36,'Value Added'!$A$1:$AX$44,COLUMN('Value Added'!AS$1),0)*VLOOKUP($A36,'Energy Efficiency'!$A$22:$AS$52,COLUMN('Energy Efficiency'!AN$1),0)</f>
        <v>1163842083732697.3</v>
      </c>
      <c r="AO36" s="240">
        <f>VLOOKUP($A36,'Value Added'!$A$1:$AX$44,COLUMN('Value Added'!AT$1),0)*VLOOKUP($A36,'Energy Efficiency'!$A$22:$AS$52,COLUMN('Energy Efficiency'!AO$1),0)</f>
        <v>1173881009396594</v>
      </c>
      <c r="AP36" s="240">
        <f>VLOOKUP($A36,'Value Added'!$A$1:$AX$44,COLUMN('Value Added'!AU$1),0)*VLOOKUP($A36,'Energy Efficiency'!$A$22:$AS$52,COLUMN('Energy Efficiency'!AP$1),0)</f>
        <v>1181658658978957.5</v>
      </c>
      <c r="AQ36" s="240">
        <f>VLOOKUP($A36,'Value Added'!$A$1:$AX$44,COLUMN('Value Added'!AV$1),0)*VLOOKUP($A36,'Energy Efficiency'!$A$22:$AS$52,COLUMN('Energy Efficiency'!AQ$1),0)</f>
        <v>1187025745710796</v>
      </c>
      <c r="AR36" s="240">
        <f>VLOOKUP($A36,'Value Added'!$A$1:$AX$44,COLUMN('Value Added'!AW$1),0)*VLOOKUP($A36,'Energy Efficiency'!$A$22:$AS$52,COLUMN('Energy Efficiency'!AR$1),0)</f>
        <v>1189845450061360.8</v>
      </c>
      <c r="AS36" s="240">
        <f>VLOOKUP($A36,'Value Added'!$A$1:$AX$44,COLUMN('Value Added'!AX$1),0)*VLOOKUP($A36,'Energy Efficiency'!$A$22:$AS$52,COLUMN('Energy Efficiency'!AS$1),0)</f>
        <v>1183893385361154.8</v>
      </c>
    </row>
    <row r="37" spans="1:45" x14ac:dyDescent="0.2">
      <c r="A37" s="74" t="s">
        <v>23</v>
      </c>
      <c r="B37" s="161" t="s">
        <v>379</v>
      </c>
      <c r="C37" s="161" t="s">
        <v>422</v>
      </c>
      <c r="D37" s="247">
        <f>VLOOKUP($A37,'Value Added'!$A$1:$AX$44,COLUMN('Value Added'!I$1),0)*VLOOKUP($A37,'Energy Efficiency'!$A$22:$AS$52,COLUMN('Energy Efficiency'!D$1),0)</f>
        <v>418550393517082.56</v>
      </c>
      <c r="E37" s="240">
        <f>VLOOKUP($A37,'Value Added'!$A$1:$AX$44,COLUMN('Value Added'!J$1),0)*VLOOKUP($A37,'Energy Efficiency'!$A$22:$AS$52,COLUMN('Energy Efficiency'!E$1),0)</f>
        <v>399242949650485.38</v>
      </c>
      <c r="F37" s="240">
        <f>VLOOKUP($A37,'Value Added'!$A$1:$AX$44,COLUMN('Value Added'!K$1),0)*VLOOKUP($A37,'Energy Efficiency'!$A$22:$AS$52,COLUMN('Energy Efficiency'!F$1),0)</f>
        <v>443388904171140.06</v>
      </c>
      <c r="G37" s="240">
        <f>VLOOKUP($A37,'Value Added'!$A$1:$AX$44,COLUMN('Value Added'!L$1),0)*VLOOKUP($A37,'Energy Efficiency'!$A$22:$AS$52,COLUMN('Energy Efficiency'!G$1),0)</f>
        <v>453074866224989.94</v>
      </c>
      <c r="H37" s="240">
        <f>VLOOKUP($A37,'Value Added'!$A$1:$AX$44,COLUMN('Value Added'!M$1),0)*VLOOKUP($A37,'Energy Efficiency'!$A$22:$AS$52,COLUMN('Energy Efficiency'!H$1),0)</f>
        <v>461774811801063.88</v>
      </c>
      <c r="I37" s="240">
        <f>VLOOKUP($A37,'Value Added'!$A$1:$AX$44,COLUMN('Value Added'!N$1),0)*VLOOKUP($A37,'Energy Efficiency'!$A$22:$AS$52,COLUMN('Energy Efficiency'!I$1),0)</f>
        <v>486424737069158.06</v>
      </c>
      <c r="J37" s="240">
        <f>VLOOKUP($A37,'Value Added'!$A$1:$AX$44,COLUMN('Value Added'!O$1),0)*VLOOKUP($A37,'Energy Efficiency'!$A$22:$AS$52,COLUMN('Energy Efficiency'!J$1),0)</f>
        <v>517669880221553.5</v>
      </c>
      <c r="K37" s="240">
        <f>VLOOKUP($A37,'Value Added'!$A$1:$AX$44,COLUMN('Value Added'!P$1),0)*VLOOKUP($A37,'Energy Efficiency'!$A$22:$AS$52,COLUMN('Energy Efficiency'!K$1),0)</f>
        <v>546670763634748.5</v>
      </c>
      <c r="L37" s="240">
        <f>VLOOKUP($A37,'Value Added'!$A$1:$AX$44,COLUMN('Value Added'!Q$1),0)*VLOOKUP($A37,'Energy Efficiency'!$A$22:$AS$52,COLUMN('Energy Efficiency'!L$1),0)</f>
        <v>570878358627193.88</v>
      </c>
      <c r="M37" s="240">
        <f>VLOOKUP($A37,'Value Added'!$A$1:$AX$44,COLUMN('Value Added'!R$1),0)*VLOOKUP($A37,'Energy Efficiency'!$A$22:$AS$52,COLUMN('Energy Efficiency'!M$1),0)</f>
        <v>590295320732802.63</v>
      </c>
      <c r="N37" s="240">
        <f>VLOOKUP($A37,'Value Added'!$A$1:$AX$44,COLUMN('Value Added'!S$1),0)*VLOOKUP($A37,'Energy Efficiency'!$A$22:$AS$52,COLUMN('Energy Efficiency'!N$1),0)</f>
        <v>605154655429406.75</v>
      </c>
      <c r="O37" s="240">
        <f>VLOOKUP($A37,'Value Added'!$A$1:$AX$44,COLUMN('Value Added'!T$1),0)*VLOOKUP($A37,'Energy Efficiency'!$A$22:$AS$52,COLUMN('Energy Efficiency'!O$1),0)</f>
        <v>615882608757610</v>
      </c>
      <c r="P37" s="240">
        <f>VLOOKUP($A37,'Value Added'!$A$1:$AX$44,COLUMN('Value Added'!U$1),0)*VLOOKUP($A37,'Energy Efficiency'!$A$22:$AS$52,COLUMN('Energy Efficiency'!P$1),0)</f>
        <v>623353783860617.25</v>
      </c>
      <c r="Q37" s="240">
        <f>VLOOKUP($A37,'Value Added'!$A$1:$AX$44,COLUMN('Value Added'!V$1),0)*VLOOKUP($A37,'Energy Efficiency'!$A$22:$AS$52,COLUMN('Energy Efficiency'!Q$1),0)</f>
        <v>627873764915143.38</v>
      </c>
      <c r="R37" s="240">
        <f>VLOOKUP($A37,'Value Added'!$A$1:$AX$44,COLUMN('Value Added'!W$1),0)*VLOOKUP($A37,'Energy Efficiency'!$A$22:$AS$52,COLUMN('Energy Efficiency'!R$1),0)</f>
        <v>630104550969476.5</v>
      </c>
      <c r="S37" s="240">
        <f>VLOOKUP($A37,'Value Added'!$A$1:$AX$44,COLUMN('Value Added'!X$1),0)*VLOOKUP($A37,'Energy Efficiency'!$A$22:$AS$52,COLUMN('Energy Efficiency'!S$1),0)</f>
        <v>630749482708061.38</v>
      </c>
      <c r="T37" s="240">
        <f>VLOOKUP($A37,'Value Added'!$A$1:$AX$44,COLUMN('Value Added'!Y$1),0)*VLOOKUP($A37,'Energy Efficiency'!$A$22:$AS$52,COLUMN('Energy Efficiency'!T$1),0)</f>
        <v>630531315385200.63</v>
      </c>
      <c r="U37" s="240">
        <f>VLOOKUP($A37,'Value Added'!$A$1:$AX$44,COLUMN('Value Added'!Z$1),0)*VLOOKUP($A37,'Energy Efficiency'!$A$22:$AS$52,COLUMN('Energy Efficiency'!U$1),0)</f>
        <v>632006959088886.88</v>
      </c>
      <c r="V37" s="240">
        <f>VLOOKUP($A37,'Value Added'!$A$1:$AX$44,COLUMN('Value Added'!AA$1),0)*VLOOKUP($A37,'Energy Efficiency'!$A$22:$AS$52,COLUMN('Energy Efficiency'!V$1),0)</f>
        <v>633363286457149.13</v>
      </c>
      <c r="W37" s="240">
        <f>VLOOKUP($A37,'Value Added'!$A$1:$AX$44,COLUMN('Value Added'!AB$1),0)*VLOOKUP($A37,'Energy Efficiency'!$A$22:$AS$52,COLUMN('Energy Efficiency'!W$1),0)</f>
        <v>634602569520504.38</v>
      </c>
      <c r="X37" s="240">
        <f>VLOOKUP($A37,'Value Added'!$A$1:$AX$44,COLUMN('Value Added'!AC$1),0)*VLOOKUP($A37,'Energy Efficiency'!$A$22:$AS$52,COLUMN('Energy Efficiency'!X$1),0)</f>
        <v>635727170161234.13</v>
      </c>
      <c r="Y37" s="240">
        <f>VLOOKUP($A37,'Value Added'!$A$1:$AX$44,COLUMN('Value Added'!AD$1),0)*VLOOKUP($A37,'Energy Efficiency'!$A$22:$AS$52,COLUMN('Energy Efficiency'!Y$1),0)</f>
        <v>636739535176772.25</v>
      </c>
      <c r="Z37" s="240">
        <f>VLOOKUP($A37,'Value Added'!$A$1:$AX$44,COLUMN('Value Added'!AE$1),0)*VLOOKUP($A37,'Energy Efficiency'!$A$22:$AS$52,COLUMN('Energy Efficiency'!Z$1),0)</f>
        <v>637642191371382</v>
      </c>
      <c r="AA37" s="240">
        <f>VLOOKUP($A37,'Value Added'!$A$1:$AX$44,COLUMN('Value Added'!AF$1),0)*VLOOKUP($A37,'Energy Efficiency'!$A$22:$AS$52,COLUMN('Energy Efficiency'!AA$1),0)</f>
        <v>638437740687479.38</v>
      </c>
      <c r="AB37" s="240">
        <f>VLOOKUP($A37,'Value Added'!$A$1:$AX$44,COLUMN('Value Added'!AG$1),0)*VLOOKUP($A37,'Energy Efficiency'!$A$22:$AS$52,COLUMN('Energy Efficiency'!AB$1),0)</f>
        <v>639128855387459.38</v>
      </c>
      <c r="AC37" s="240">
        <f>VLOOKUP($A37,'Value Added'!$A$1:$AX$44,COLUMN('Value Added'!AH$1),0)*VLOOKUP($A37,'Energy Efficiency'!$A$22:$AS$52,COLUMN('Energy Efficiency'!AC$1),0)</f>
        <v>639718273296317.75</v>
      </c>
      <c r="AD37" s="240">
        <f>VLOOKUP($A37,'Value Added'!$A$1:$AX$44,COLUMN('Value Added'!AI$1),0)*VLOOKUP($A37,'Energy Efficiency'!$A$22:$AS$52,COLUMN('Energy Efficiency'!AD$1),0)</f>
        <v>640208793114829.75</v>
      </c>
      <c r="AE37" s="240">
        <f>VLOOKUP($A37,'Value Added'!$A$1:$AX$44,COLUMN('Value Added'!AJ$1),0)*VLOOKUP($A37,'Energy Efficiency'!$A$22:$AS$52,COLUMN('Energy Efficiency'!AE$1),0)</f>
        <v>640603269812515.13</v>
      </c>
      <c r="AF37" s="240">
        <f>VLOOKUP($A37,'Value Added'!$A$1:$AX$44,COLUMN('Value Added'!AK$1),0)*VLOOKUP($A37,'Energy Efficiency'!$A$22:$AS$52,COLUMN('Energy Efficiency'!AF$1),0)</f>
        <v>640904610109041</v>
      </c>
      <c r="AG37" s="240">
        <f>VLOOKUP($A37,'Value Added'!$A$1:$AX$44,COLUMN('Value Added'!AL$1),0)*VLOOKUP($A37,'Energy Efficiency'!$A$22:$AS$52,COLUMN('Energy Efficiency'!AG$1),0)</f>
        <v>641115768052188.75</v>
      </c>
      <c r="AH37" s="240">
        <f>VLOOKUP($A37,'Value Added'!$A$1:$AX$44,COLUMN('Value Added'!AM$1),0)*VLOOKUP($A37,'Energy Efficiency'!$A$22:$AS$52,COLUMN('Energy Efficiency'!AH$1),0)</f>
        <v>641239740699935.38</v>
      </c>
      <c r="AI37" s="240">
        <f>VLOOKUP($A37,'Value Added'!$A$1:$AX$44,COLUMN('Value Added'!AN$1),0)*VLOOKUP($A37,'Energy Efficiency'!$A$22:$AS$52,COLUMN('Energy Efficiency'!AI$1),0)</f>
        <v>641279563913705.75</v>
      </c>
      <c r="AJ37" s="240">
        <f>VLOOKUP($A37,'Value Added'!$A$1:$AX$44,COLUMN('Value Added'!AO$1),0)*VLOOKUP($A37,'Energy Efficiency'!$A$22:$AS$52,COLUMN('Energy Efficiency'!AJ$1),0)</f>
        <v>641238308269244.88</v>
      </c>
      <c r="AK37" s="240">
        <f>VLOOKUP($A37,'Value Added'!$A$1:$AX$44,COLUMN('Value Added'!AP$1),0)*VLOOKUP($A37,'Energy Efficiency'!$A$22:$AS$52,COLUMN('Energy Efficiency'!AK$1),0)</f>
        <v>641119075091094.88</v>
      </c>
      <c r="AL37" s="240">
        <f>VLOOKUP($A37,'Value Added'!$A$1:$AX$44,COLUMN('Value Added'!AQ$1),0)*VLOOKUP($A37,'Energy Efficiency'!$A$22:$AS$52,COLUMN('Energy Efficiency'!AL$1),0)</f>
        <v>640924992616103.63</v>
      </c>
      <c r="AM37" s="240">
        <f>VLOOKUP($A37,'Value Added'!$A$1:$AX$44,COLUMN('Value Added'!AR$1),0)*VLOOKUP($A37,'Energy Efficiency'!$A$22:$AS$52,COLUMN('Energy Efficiency'!AM$1),0)</f>
        <v>640659212290894.5</v>
      </c>
      <c r="AN37" s="240">
        <f>VLOOKUP($A37,'Value Added'!$A$1:$AX$44,COLUMN('Value Added'!AS$1),0)*VLOOKUP($A37,'Energy Efficiency'!$A$22:$AS$52,COLUMN('Energy Efficiency'!AN$1),0)</f>
        <v>640324905207730.5</v>
      </c>
      <c r="AO37" s="240">
        <f>VLOOKUP($A37,'Value Added'!$A$1:$AX$44,COLUMN('Value Added'!AT$1),0)*VLOOKUP($A37,'Energy Efficiency'!$A$22:$AS$52,COLUMN('Energy Efficiency'!AO$1),0)</f>
        <v>639925258682730.63</v>
      </c>
      <c r="AP37" s="240">
        <f>VLOOKUP($A37,'Value Added'!$A$1:$AX$44,COLUMN('Value Added'!AU$1),0)*VLOOKUP($A37,'Energy Efficiency'!$A$22:$AS$52,COLUMN('Energy Efficiency'!AP$1),0)</f>
        <v>639463472979918.13</v>
      </c>
      <c r="AQ37" s="240">
        <f>VLOOKUP($A37,'Value Added'!$A$1:$AX$44,COLUMN('Value Added'!AV$1),0)*VLOOKUP($A37,'Energy Efficiency'!$A$22:$AS$52,COLUMN('Energy Efficiency'!AQ$1),0)</f>
        <v>638942758184149.5</v>
      </c>
      <c r="AR37" s="240">
        <f>VLOOKUP($A37,'Value Added'!$A$1:$AX$44,COLUMN('Value Added'!AW$1),0)*VLOOKUP($A37,'Energy Efficiency'!$A$22:$AS$52,COLUMN('Energy Efficiency'!AR$1),0)</f>
        <v>638366331225507.25</v>
      </c>
      <c r="AS37" s="240">
        <f>VLOOKUP($A37,'Value Added'!$A$1:$AX$44,COLUMN('Value Added'!AX$1),0)*VLOOKUP($A37,'Energy Efficiency'!$A$22:$AS$52,COLUMN('Energy Efficiency'!AS$1),0)</f>
        <v>634466964785293.63</v>
      </c>
    </row>
    <row r="38" spans="1:45" x14ac:dyDescent="0.2">
      <c r="A38" s="74" t="s">
        <v>24</v>
      </c>
      <c r="B38" s="161" t="s">
        <v>379</v>
      </c>
      <c r="C38" s="161" t="s">
        <v>422</v>
      </c>
      <c r="D38" s="247">
        <f>VLOOKUP($A38,'Value Added'!$A$1:$AX$44,COLUMN('Value Added'!I$1),0)*VLOOKUP($A38,'Energy Efficiency'!$A$22:$AS$52,COLUMN('Energy Efficiency'!D$1),0)</f>
        <v>642654145275012.75</v>
      </c>
      <c r="E38" s="240">
        <f>VLOOKUP($A38,'Value Added'!$A$1:$AX$44,COLUMN('Value Added'!J$1),0)*VLOOKUP($A38,'Energy Efficiency'!$A$22:$AS$52,COLUMN('Energy Efficiency'!E$1),0)</f>
        <v>656582468061145.63</v>
      </c>
      <c r="F38" s="240">
        <f>VLOOKUP($A38,'Value Added'!$A$1:$AX$44,COLUMN('Value Added'!K$1),0)*VLOOKUP($A38,'Energy Efficiency'!$A$22:$AS$52,COLUMN('Energy Efficiency'!F$1),0)</f>
        <v>723061647531681.38</v>
      </c>
      <c r="G38" s="240">
        <f>VLOOKUP($A38,'Value Added'!$A$1:$AX$44,COLUMN('Value Added'!L$1),0)*VLOOKUP($A38,'Energy Efficiency'!$A$22:$AS$52,COLUMN('Energy Efficiency'!G$1),0)</f>
        <v>717663417397285.25</v>
      </c>
      <c r="H38" s="240">
        <f>VLOOKUP($A38,'Value Added'!$A$1:$AX$44,COLUMN('Value Added'!M$1),0)*VLOOKUP($A38,'Energy Efficiency'!$A$22:$AS$52,COLUMN('Energy Efficiency'!H$1),0)</f>
        <v>724418376649208.63</v>
      </c>
      <c r="I38" s="240">
        <f>VLOOKUP($A38,'Value Added'!$A$1:$AX$44,COLUMN('Value Added'!N$1),0)*VLOOKUP($A38,'Energy Efficiency'!$A$22:$AS$52,COLUMN('Energy Efficiency'!I$1),0)</f>
        <v>746020645591444.25</v>
      </c>
      <c r="J38" s="240">
        <f>VLOOKUP($A38,'Value Added'!$A$1:$AX$44,COLUMN('Value Added'!O$1),0)*VLOOKUP($A38,'Energy Efficiency'!$A$22:$AS$52,COLUMN('Energy Efficiency'!J$1),0)</f>
        <v>773495707850821.25</v>
      </c>
      <c r="K38" s="240">
        <f>VLOOKUP($A38,'Value Added'!$A$1:$AX$44,COLUMN('Value Added'!P$1),0)*VLOOKUP($A38,'Energy Efficiency'!$A$22:$AS$52,COLUMN('Energy Efficiency'!K$1),0)</f>
        <v>799178261180134.38</v>
      </c>
      <c r="L38" s="240">
        <f>VLOOKUP($A38,'Value Added'!$A$1:$AX$44,COLUMN('Value Added'!Q$1),0)*VLOOKUP($A38,'Energy Efficiency'!$A$22:$AS$52,COLUMN('Energy Efficiency'!L$1),0)</f>
        <v>820460919811276.25</v>
      </c>
      <c r="M38" s="240">
        <f>VLOOKUP($A38,'Value Added'!$A$1:$AX$44,COLUMN('Value Added'!R$1),0)*VLOOKUP($A38,'Energy Efficiency'!$A$22:$AS$52,COLUMN('Energy Efficiency'!M$1),0)</f>
        <v>837003900862616.13</v>
      </c>
      <c r="N38" s="240">
        <f>VLOOKUP($A38,'Value Added'!$A$1:$AX$44,COLUMN('Value Added'!S$1),0)*VLOOKUP($A38,'Energy Efficiency'!$A$22:$AS$52,COLUMN('Energy Efficiency'!N$1),0)</f>
        <v>848553578485097.13</v>
      </c>
      <c r="O38" s="240">
        <f>VLOOKUP($A38,'Value Added'!$A$1:$AX$44,COLUMN('Value Added'!T$1),0)*VLOOKUP($A38,'Energy Efficiency'!$A$22:$AS$52,COLUMN('Energy Efficiency'!O$1),0)</f>
        <v>854948826014246</v>
      </c>
      <c r="P38" s="240">
        <f>VLOOKUP($A38,'Value Added'!$A$1:$AX$44,COLUMN('Value Added'!U$1),0)*VLOOKUP($A38,'Energy Efficiency'!$A$22:$AS$52,COLUMN('Energy Efficiency'!P$1),0)</f>
        <v>856722752138695.75</v>
      </c>
      <c r="Q38" s="240">
        <f>VLOOKUP($A38,'Value Added'!$A$1:$AX$44,COLUMN('Value Added'!V$1),0)*VLOOKUP($A38,'Energy Efficiency'!$A$22:$AS$52,COLUMN('Energy Efficiency'!Q$1),0)</f>
        <v>854318485641163.88</v>
      </c>
      <c r="R38" s="240">
        <f>VLOOKUP($A38,'Value Added'!$A$1:$AX$44,COLUMN('Value Added'!W$1),0)*VLOOKUP($A38,'Energy Efficiency'!$A$22:$AS$52,COLUMN('Energy Efficiency'!R$1),0)</f>
        <v>848828959028222.25</v>
      </c>
      <c r="S38" s="240">
        <f>VLOOKUP($A38,'Value Added'!$A$1:$AX$44,COLUMN('Value Added'!X$1),0)*VLOOKUP($A38,'Energy Efficiency'!$A$22:$AS$52,COLUMN('Energy Efficiency'!S$1),0)</f>
        <v>841362227383543</v>
      </c>
      <c r="T38" s="240">
        <f>VLOOKUP($A38,'Value Added'!$A$1:$AX$44,COLUMN('Value Added'!Y$1),0)*VLOOKUP($A38,'Energy Efficiency'!$A$22:$AS$52,COLUMN('Energy Efficiency'!T$1),0)</f>
        <v>833009260605965.88</v>
      </c>
      <c r="U38" s="240">
        <f>VLOOKUP($A38,'Value Added'!$A$1:$AX$44,COLUMN('Value Added'!Z$1),0)*VLOOKUP($A38,'Energy Efficiency'!$A$22:$AS$52,COLUMN('Energy Efficiency'!U$1),0)</f>
        <v>827207332751044</v>
      </c>
      <c r="V38" s="240">
        <f>VLOOKUP($A38,'Value Added'!$A$1:$AX$44,COLUMN('Value Added'!AA$1),0)*VLOOKUP($A38,'Energy Efficiency'!$A$22:$AS$52,COLUMN('Energy Efficiency'!V$1),0)</f>
        <v>821552763328238.75</v>
      </c>
      <c r="W38" s="240">
        <f>VLOOKUP($A38,'Value Added'!$A$1:$AX$44,COLUMN('Value Added'!AB$1),0)*VLOOKUP($A38,'Energy Efficiency'!$A$22:$AS$52,COLUMN('Energy Efficiency'!W$1),0)</f>
        <v>816050942918535.38</v>
      </c>
      <c r="X38" s="240">
        <f>VLOOKUP($A38,'Value Added'!$A$1:$AX$44,COLUMN('Value Added'!AC$1),0)*VLOOKUP($A38,'Energy Efficiency'!$A$22:$AS$52,COLUMN('Energy Efficiency'!X$1),0)</f>
        <v>810707128782475.5</v>
      </c>
      <c r="Y38" s="240">
        <f>VLOOKUP($A38,'Value Added'!$A$1:$AX$44,COLUMN('Value Added'!AD$1),0)*VLOOKUP($A38,'Energy Efficiency'!$A$22:$AS$52,COLUMN('Energy Efficiency'!Y$1),0)</f>
        <v>805526457739264.5</v>
      </c>
      <c r="Z38" s="240">
        <f>VLOOKUP($A38,'Value Added'!$A$1:$AX$44,COLUMN('Value Added'!AE$1),0)*VLOOKUP($A38,'Energy Efficiency'!$A$22:$AS$52,COLUMN('Energy Efficiency'!Z$1),0)</f>
        <v>800513959370474</v>
      </c>
      <c r="AA38" s="240">
        <f>VLOOKUP($A38,'Value Added'!$A$1:$AX$44,COLUMN('Value Added'!AF$1),0)*VLOOKUP($A38,'Energy Efficiency'!$A$22:$AS$52,COLUMN('Energy Efficiency'!AA$1),0)</f>
        <v>795674569542003.38</v>
      </c>
      <c r="AB38" s="240">
        <f>VLOOKUP($A38,'Value Added'!$A$1:$AX$44,COLUMN('Value Added'!AG$1),0)*VLOOKUP($A38,'Energy Efficiency'!$A$22:$AS$52,COLUMN('Energy Efficiency'!AB$1),0)</f>
        <v>791013144241047.75</v>
      </c>
      <c r="AC38" s="240">
        <f>VLOOKUP($A38,'Value Added'!$A$1:$AX$44,COLUMN('Value Added'!AH$1),0)*VLOOKUP($A38,'Energy Efficiency'!$A$22:$AS$52,COLUMN('Energy Efficiency'!AC$1),0)</f>
        <v>786534473727996</v>
      </c>
      <c r="AD38" s="240">
        <f>VLOOKUP($A38,'Value Added'!$A$1:$AX$44,COLUMN('Value Added'!AI$1),0)*VLOOKUP($A38,'Energy Efficiency'!$A$22:$AS$52,COLUMN('Energy Efficiency'!AD$1),0)</f>
        <v>782243297006373.5</v>
      </c>
      <c r="AE38" s="240">
        <f>VLOOKUP($A38,'Value Added'!$A$1:$AX$44,COLUMN('Value Added'!AJ$1),0)*VLOOKUP($A38,'Energy Efficiency'!$A$22:$AS$52,COLUMN('Energy Efficiency'!AE$1),0)</f>
        <v>778144316617233.63</v>
      </c>
      <c r="AF38" s="240">
        <f>VLOOKUP($A38,'Value Added'!$A$1:$AX$44,COLUMN('Value Added'!AK$1),0)*VLOOKUP($A38,'Energy Efficiency'!$A$22:$AS$52,COLUMN('Energy Efficiency'!AF$1),0)</f>
        <v>774242213767784.38</v>
      </c>
      <c r="AG38" s="240">
        <f>VLOOKUP($A38,'Value Added'!$A$1:$AX$44,COLUMN('Value Added'!AL$1),0)*VLOOKUP($A38,'Energy Efficiency'!$A$22:$AS$52,COLUMN('Energy Efficiency'!AG$1),0)</f>
        <v>770541663807484.13</v>
      </c>
      <c r="AH38" s="240">
        <f>VLOOKUP($A38,'Value Added'!$A$1:$AX$44,COLUMN('Value Added'!AM$1),0)*VLOOKUP($A38,'Energy Efficiency'!$A$22:$AS$52,COLUMN('Energy Efficiency'!AH$1),0)</f>
        <v>767047352068363.75</v>
      </c>
      <c r="AI38" s="240">
        <f>VLOOKUP($A38,'Value Added'!$A$1:$AX$44,COLUMN('Value Added'!AN$1),0)*VLOOKUP($A38,'Energy Efficiency'!$A$22:$AS$52,COLUMN('Energy Efficiency'!AI$1),0)</f>
        <v>763763990090009.63</v>
      </c>
      <c r="AJ38" s="240">
        <f>VLOOKUP($A38,'Value Added'!$A$1:$AX$44,COLUMN('Value Added'!AO$1),0)*VLOOKUP($A38,'Energy Efficiency'!$A$22:$AS$52,COLUMN('Energy Efficiency'!AJ$1),0)</f>
        <v>760696332253407</v>
      </c>
      <c r="AK38" s="240">
        <f>VLOOKUP($A38,'Value Added'!$A$1:$AX$44,COLUMN('Value Added'!AP$1),0)*VLOOKUP($A38,'Energy Efficiency'!$A$22:$AS$52,COLUMN('Energy Efficiency'!AK$1),0)</f>
        <v>757849192851763.5</v>
      </c>
      <c r="AL38" s="240">
        <f>VLOOKUP($A38,'Value Added'!$A$1:$AX$44,COLUMN('Value Added'!AQ$1),0)*VLOOKUP($A38,'Energy Efficiency'!$A$22:$AS$52,COLUMN('Energy Efficiency'!AL$1),0)</f>
        <v>755227463630469.88</v>
      </c>
      <c r="AM38" s="240">
        <f>VLOOKUP($A38,'Value Added'!$A$1:$AX$44,COLUMN('Value Added'!AR$1),0)*VLOOKUP($A38,'Energy Efficiency'!$A$22:$AS$52,COLUMN('Energy Efficiency'!AM$1),0)</f>
        <v>752836131832606</v>
      </c>
      <c r="AN38" s="240">
        <f>VLOOKUP($A38,'Value Added'!$A$1:$AX$44,COLUMN('Value Added'!AS$1),0)*VLOOKUP($A38,'Energy Efficiency'!$A$22:$AS$52,COLUMN('Energy Efficiency'!AN$1),0)</f>
        <v>750680298790830.38</v>
      </c>
      <c r="AO38" s="240">
        <f>VLOOKUP($A38,'Value Added'!$A$1:$AX$44,COLUMN('Value Added'!AT$1),0)*VLOOKUP($A38,'Energy Efficiency'!$A$22:$AS$52,COLUMN('Energy Efficiency'!AO$1),0)</f>
        <v>748765199111127.88</v>
      </c>
      <c r="AP38" s="240">
        <f>VLOOKUP($A38,'Value Added'!$A$1:$AX$44,COLUMN('Value Added'!AU$1),0)*VLOOKUP($A38,'Energy Efficiency'!$A$22:$AS$52,COLUMN('Energy Efficiency'!AP$1),0)</f>
        <v>747096220498780.25</v>
      </c>
      <c r="AQ38" s="240">
        <f>VLOOKUP($A38,'Value Added'!$A$1:$AX$44,COLUMN('Value Added'!AV$1),0)*VLOOKUP($A38,'Energy Efficiency'!$A$22:$AS$52,COLUMN('Energy Efficiency'!AQ$1),0)</f>
        <v>745678924282068.25</v>
      </c>
      <c r="AR38" s="240">
        <f>VLOOKUP($A38,'Value Added'!$A$1:$AX$44,COLUMN('Value Added'!AW$1),0)*VLOOKUP($A38,'Energy Efficiency'!$A$22:$AS$52,COLUMN('Energy Efficiency'!AR$1),0)</f>
        <v>744519066694685.25</v>
      </c>
      <c r="AS38" s="240">
        <f>VLOOKUP($A38,'Value Added'!$A$1:$AX$44,COLUMN('Value Added'!AX$1),0)*VLOOKUP($A38,'Energy Efficiency'!$A$22:$AS$52,COLUMN('Energy Efficiency'!AS$1),0)</f>
        <v>739809171645293.75</v>
      </c>
    </row>
    <row r="39" spans="1:45" x14ac:dyDescent="0.2">
      <c r="A39" s="74" t="s">
        <v>28</v>
      </c>
      <c r="B39" s="161" t="s">
        <v>379</v>
      </c>
      <c r="C39" s="161" t="s">
        <v>422</v>
      </c>
      <c r="D39" s="247">
        <f>VLOOKUP($A39,'Value Added'!$A$1:$AX$44,COLUMN('Value Added'!I$1),0)*VLOOKUP($A39,'Energy Efficiency'!$A$22:$AS$52,COLUMN('Energy Efficiency'!D$1),0)</f>
        <v>1014026847678253.1</v>
      </c>
      <c r="E39" s="240">
        <f>VLOOKUP($A39,'Value Added'!$A$1:$AX$44,COLUMN('Value Added'!J$1),0)*VLOOKUP($A39,'Energy Efficiency'!$A$22:$AS$52,COLUMN('Energy Efficiency'!E$1),0)</f>
        <v>1052163081508907.8</v>
      </c>
      <c r="F39" s="240">
        <f>VLOOKUP($A39,'Value Added'!$A$1:$AX$44,COLUMN('Value Added'!K$1),0)*VLOOKUP($A39,'Energy Efficiency'!$A$22:$AS$52,COLUMN('Energy Efficiency'!F$1),0)</f>
        <v>1264427195449075.3</v>
      </c>
      <c r="G39" s="240">
        <f>VLOOKUP($A39,'Value Added'!$A$1:$AX$44,COLUMN('Value Added'!L$1),0)*VLOOKUP($A39,'Energy Efficiency'!$A$22:$AS$52,COLUMN('Energy Efficiency'!G$1),0)</f>
        <v>1272879116164636.8</v>
      </c>
      <c r="H39" s="240">
        <f>VLOOKUP($A39,'Value Added'!$A$1:$AX$44,COLUMN('Value Added'!M$1),0)*VLOOKUP($A39,'Energy Efficiency'!$A$22:$AS$52,COLUMN('Energy Efficiency'!H$1),0)</f>
        <v>1283535718332294.3</v>
      </c>
      <c r="I39" s="240">
        <f>VLOOKUP($A39,'Value Added'!$A$1:$AX$44,COLUMN('Value Added'!N$1),0)*VLOOKUP($A39,'Energy Efficiency'!$A$22:$AS$52,COLUMN('Energy Efficiency'!I$1),0)</f>
        <v>1318640976082796.5</v>
      </c>
      <c r="J39" s="240">
        <f>VLOOKUP($A39,'Value Added'!$A$1:$AX$44,COLUMN('Value Added'!O$1),0)*VLOOKUP($A39,'Energy Efficiency'!$A$22:$AS$52,COLUMN('Energy Efficiency'!J$1),0)</f>
        <v>1363474715881257.5</v>
      </c>
      <c r="K39" s="240">
        <f>VLOOKUP($A39,'Value Added'!$A$1:$AX$44,COLUMN('Value Added'!P$1),0)*VLOOKUP($A39,'Energy Efficiency'!$A$22:$AS$52,COLUMN('Energy Efficiency'!K$1),0)</f>
        <v>1405775811035653.3</v>
      </c>
      <c r="L39" s="240">
        <f>VLOOKUP($A39,'Value Added'!$A$1:$AX$44,COLUMN('Value Added'!Q$1),0)*VLOOKUP($A39,'Energy Efficiency'!$A$22:$AS$52,COLUMN('Energy Efficiency'!L$1),0)</f>
        <v>1441936865846844.8</v>
      </c>
      <c r="M39" s="240">
        <f>VLOOKUP($A39,'Value Added'!$A$1:$AX$44,COLUMN('Value Added'!R$1),0)*VLOOKUP($A39,'Energy Efficiency'!$A$22:$AS$52,COLUMN('Energy Efficiency'!M$1),0)</f>
        <v>1472277923771854</v>
      </c>
      <c r="N39" s="240">
        <f>VLOOKUP($A39,'Value Added'!$A$1:$AX$44,COLUMN('Value Added'!S$1),0)*VLOOKUP($A39,'Energy Efficiency'!$A$22:$AS$52,COLUMN('Energy Efficiency'!N$1),0)</f>
        <v>1497265790752157</v>
      </c>
      <c r="O39" s="240">
        <f>VLOOKUP($A39,'Value Added'!$A$1:$AX$44,COLUMN('Value Added'!T$1),0)*VLOOKUP($A39,'Energy Efficiency'!$A$22:$AS$52,COLUMN('Energy Efficiency'!O$1),0)</f>
        <v>1517489597401972.3</v>
      </c>
      <c r="P39" s="240">
        <f>VLOOKUP($A39,'Value Added'!$A$1:$AX$44,COLUMN('Value Added'!U$1),0)*VLOOKUP($A39,'Energy Efficiency'!$A$22:$AS$52,COLUMN('Energy Efficiency'!P$1),0)</f>
        <v>1534372177530552.3</v>
      </c>
      <c r="Q39" s="240">
        <f>VLOOKUP($A39,'Value Added'!$A$1:$AX$44,COLUMN('Value Added'!V$1),0)*VLOOKUP($A39,'Energy Efficiency'!$A$22:$AS$52,COLUMN('Energy Efficiency'!Q$1),0)</f>
        <v>1547759792102533.8</v>
      </c>
      <c r="R39" s="240">
        <f>VLOOKUP($A39,'Value Added'!$A$1:$AX$44,COLUMN('Value Added'!W$1),0)*VLOOKUP($A39,'Energy Efficiency'!$A$22:$AS$52,COLUMN('Energy Efficiency'!R$1),0)</f>
        <v>1558261643319305.8</v>
      </c>
      <c r="S39" s="240">
        <f>VLOOKUP($A39,'Value Added'!$A$1:$AX$44,COLUMN('Value Added'!X$1),0)*VLOOKUP($A39,'Energy Efficiency'!$A$22:$AS$52,COLUMN('Energy Efficiency'!S$1),0)</f>
        <v>1566524880455789.3</v>
      </c>
      <c r="T39" s="240">
        <f>VLOOKUP($A39,'Value Added'!$A$1:$AX$44,COLUMN('Value Added'!Y$1),0)*VLOOKUP($A39,'Energy Efficiency'!$A$22:$AS$52,COLUMN('Energy Efficiency'!T$1),0)</f>
        <v>1573223517423501.5</v>
      </c>
      <c r="U39" s="240">
        <f>VLOOKUP($A39,'Value Added'!$A$1:$AX$44,COLUMN('Value Added'!Z$1),0)*VLOOKUP($A39,'Energy Efficiency'!$A$22:$AS$52,COLUMN('Energy Efficiency'!U$1),0)</f>
        <v>1583821755851711</v>
      </c>
      <c r="V39" s="240">
        <f>VLOOKUP($A39,'Value Added'!$A$1:$AX$44,COLUMN('Value Added'!AA$1),0)*VLOOKUP($A39,'Energy Efficiency'!$A$22:$AS$52,COLUMN('Energy Efficiency'!V$1),0)</f>
        <v>1593637159171966.5</v>
      </c>
      <c r="W39" s="240">
        <f>VLOOKUP($A39,'Value Added'!$A$1:$AX$44,COLUMN('Value Added'!AB$1),0)*VLOOKUP($A39,'Energy Efficiency'!$A$22:$AS$52,COLUMN('Energy Efficiency'!W$1),0)</f>
        <v>1602684335064421</v>
      </c>
      <c r="X39" s="240">
        <f>VLOOKUP($A39,'Value Added'!$A$1:$AX$44,COLUMN('Value Added'!AC$1),0)*VLOOKUP($A39,'Energy Efficiency'!$A$22:$AS$52,COLUMN('Energy Efficiency'!X$1),0)</f>
        <v>1610979704501152.5</v>
      </c>
      <c r="Y39" s="240">
        <f>VLOOKUP($A39,'Value Added'!$A$1:$AX$44,COLUMN('Value Added'!AD$1),0)*VLOOKUP($A39,'Energy Efficiency'!$A$22:$AS$52,COLUMN('Energy Efficiency'!Y$1),0)</f>
        <v>1618541393067718.5</v>
      </c>
      <c r="Z39" s="240">
        <f>VLOOKUP($A39,'Value Added'!$A$1:$AX$44,COLUMN('Value Added'!AE$1),0)*VLOOKUP($A39,'Energy Efficiency'!$A$22:$AS$52,COLUMN('Energy Efficiency'!Z$1),0)</f>
        <v>1625389120673507.8</v>
      </c>
      <c r="AA39" s="240">
        <f>VLOOKUP($A39,'Value Added'!$A$1:$AX$44,COLUMN('Value Added'!AF$1),0)*VLOOKUP($A39,'Energy Efficiency'!$A$22:$AS$52,COLUMN('Energy Efficiency'!AA$1),0)</f>
        <v>1631544090430837.3</v>
      </c>
      <c r="AB39" s="240">
        <f>VLOOKUP($A39,'Value Added'!$A$1:$AX$44,COLUMN('Value Added'!AG$1),0)*VLOOKUP($A39,'Energy Efficiency'!$A$22:$AS$52,COLUMN('Energy Efficiency'!AB$1),0)</f>
        <v>1637028877446179</v>
      </c>
      <c r="AC39" s="240">
        <f>VLOOKUP($A39,'Value Added'!$A$1:$AX$44,COLUMN('Value Added'!AH$1),0)*VLOOKUP($A39,'Energy Efficiency'!$A$22:$AS$52,COLUMN('Energy Efficiency'!AC$1),0)</f>
        <v>1641867318226506.5</v>
      </c>
      <c r="AD39" s="240">
        <f>VLOOKUP($A39,'Value Added'!$A$1:$AX$44,COLUMN('Value Added'!AI$1),0)*VLOOKUP($A39,'Energy Efficiency'!$A$22:$AS$52,COLUMN('Energy Efficiency'!AD$1),0)</f>
        <v>1646084401361228</v>
      </c>
      <c r="AE39" s="240">
        <f>VLOOKUP($A39,'Value Added'!$A$1:$AX$44,COLUMN('Value Added'!AJ$1),0)*VLOOKUP($A39,'Energy Efficiency'!$A$22:$AS$52,COLUMN('Energy Efficiency'!AE$1),0)</f>
        <v>1649706160095469.3</v>
      </c>
      <c r="AF39" s="240">
        <f>VLOOKUP($A39,'Value Added'!$A$1:$AX$44,COLUMN('Value Added'!AK$1),0)*VLOOKUP($A39,'Energy Efficiency'!$A$22:$AS$52,COLUMN('Energy Efficiency'!AF$1),0)</f>
        <v>1652759567364335</v>
      </c>
      <c r="AG39" s="240">
        <f>VLOOKUP($A39,'Value Added'!$A$1:$AX$44,COLUMN('Value Added'!AL$1),0)*VLOOKUP($A39,'Energy Efficiency'!$A$22:$AS$52,COLUMN('Energy Efficiency'!AG$1),0)</f>
        <v>1655272433811185</v>
      </c>
      <c r="AH39" s="240">
        <f>VLOOKUP($A39,'Value Added'!$A$1:$AX$44,COLUMN('Value Added'!AM$1),0)*VLOOKUP($A39,'Energy Efficiency'!$A$22:$AS$52,COLUMN('Energy Efficiency'!AH$1),0)</f>
        <v>1657273309265581.8</v>
      </c>
      <c r="AI39" s="240">
        <f>VLOOKUP($A39,'Value Added'!$A$1:$AX$44,COLUMN('Value Added'!AN$1),0)*VLOOKUP($A39,'Energy Efficiency'!$A$22:$AS$52,COLUMN('Energy Efficiency'!AI$1),0)</f>
        <v>1658791388109894</v>
      </c>
      <c r="AJ39" s="240">
        <f>VLOOKUP($A39,'Value Added'!$A$1:$AX$44,COLUMN('Value Added'!AO$1),0)*VLOOKUP($A39,'Energy Efficiency'!$A$22:$AS$52,COLUMN('Energy Efficiency'!AJ$1),0)</f>
        <v>1659856418917193.8</v>
      </c>
      <c r="AK39" s="240">
        <f>VLOOKUP($A39,'Value Added'!$A$1:$AX$44,COLUMN('Value Added'!AP$1),0)*VLOOKUP($A39,'Energy Efficiency'!$A$22:$AS$52,COLUMN('Energy Efficiency'!AK$1),0)</f>
        <v>1660498618698058.5</v>
      </c>
      <c r="AL39" s="240">
        <f>VLOOKUP($A39,'Value Added'!$A$1:$AX$44,COLUMN('Value Added'!AQ$1),0)*VLOOKUP($A39,'Energy Efficiency'!$A$22:$AS$52,COLUMN('Energy Efficiency'!AL$1),0)</f>
        <v>1660748592050068</v>
      </c>
      <c r="AM39" s="240">
        <f>VLOOKUP($A39,'Value Added'!$A$1:$AX$44,COLUMN('Value Added'!AR$1),0)*VLOOKUP($A39,'Energy Efficiency'!$A$22:$AS$52,COLUMN('Energy Efficiency'!AM$1),0)</f>
        <v>1660637255462042.5</v>
      </c>
      <c r="AN39" s="240">
        <f>VLOOKUP($A39,'Value Added'!$A$1:$AX$44,COLUMN('Value Added'!AS$1),0)*VLOOKUP($A39,'Energy Efficiency'!$A$22:$AS$52,COLUMN('Energy Efficiency'!AN$1),0)</f>
        <v>1660195766985089.3</v>
      </c>
      <c r="AO39" s="240">
        <f>VLOOKUP($A39,'Value Added'!$A$1:$AX$44,COLUMN('Value Added'!AT$1),0)*VLOOKUP($A39,'Energy Efficiency'!$A$22:$AS$52,COLUMN('Energy Efficiency'!AO$1),0)</f>
        <v>1659455461445224.8</v>
      </c>
      <c r="AP39" s="240">
        <f>VLOOKUP($A39,'Value Added'!$A$1:$AX$44,COLUMN('Value Added'!AU$1),0)*VLOOKUP($A39,'Energy Efficiency'!$A$22:$AS$52,COLUMN('Energy Efficiency'!AP$1),0)</f>
        <v>1658447791337077.8</v>
      </c>
      <c r="AQ39" s="240">
        <f>VLOOKUP($A39,'Value Added'!$A$1:$AX$44,COLUMN('Value Added'!AV$1),0)*VLOOKUP($A39,'Energy Efficiency'!$A$22:$AS$52,COLUMN('Energy Efficiency'!AQ$1),0)</f>
        <v>1657204273506174.8</v>
      </c>
      <c r="AR39" s="240">
        <f>VLOOKUP($A39,'Value Added'!$A$1:$AX$44,COLUMN('Value Added'!AW$1),0)*VLOOKUP($A39,'Energy Efficiency'!$A$22:$AS$52,COLUMN('Energy Efficiency'!AR$1),0)</f>
        <v>1655756441697809.8</v>
      </c>
      <c r="AS39" s="240">
        <f>VLOOKUP($A39,'Value Added'!$A$1:$AX$44,COLUMN('Value Added'!AX$1),0)*VLOOKUP($A39,'Energy Efficiency'!$A$22:$AS$52,COLUMN('Energy Efficiency'!AS$1),0)</f>
        <v>1645653057305818.8</v>
      </c>
    </row>
    <row r="40" spans="1:45" x14ac:dyDescent="0.2">
      <c r="A40" s="74" t="s">
        <v>29</v>
      </c>
      <c r="B40" s="161" t="s">
        <v>379</v>
      </c>
      <c r="C40" s="161" t="s">
        <v>422</v>
      </c>
      <c r="D40" s="247">
        <f>VLOOKUP($A40,'Value Added'!$A$1:$AX$44,COLUMN('Value Added'!I$1),0)*VLOOKUP($A40,'Energy Efficiency'!$A$22:$AS$52,COLUMN('Energy Efficiency'!D$1),0)</f>
        <v>511005467110345.88</v>
      </c>
      <c r="E40" s="240">
        <f>VLOOKUP($A40,'Value Added'!$A$1:$AX$44,COLUMN('Value Added'!J$1),0)*VLOOKUP($A40,'Energy Efficiency'!$A$22:$AS$52,COLUMN('Energy Efficiency'!E$1),0)</f>
        <v>577770839472078.75</v>
      </c>
      <c r="F40" s="240">
        <f>VLOOKUP($A40,'Value Added'!$A$1:$AX$44,COLUMN('Value Added'!K$1),0)*VLOOKUP($A40,'Energy Efficiency'!$A$22:$AS$52,COLUMN('Energy Efficiency'!F$1),0)</f>
        <v>672782536499197.38</v>
      </c>
      <c r="G40" s="240">
        <f>VLOOKUP($A40,'Value Added'!$A$1:$AX$44,COLUMN('Value Added'!L$1),0)*VLOOKUP($A40,'Energy Efficiency'!$A$22:$AS$52,COLUMN('Energy Efficiency'!G$1),0)</f>
        <v>671839677951856.63</v>
      </c>
      <c r="H40" s="240">
        <f>VLOOKUP($A40,'Value Added'!$A$1:$AX$44,COLUMN('Value Added'!M$1),0)*VLOOKUP($A40,'Energy Efficiency'!$A$22:$AS$52,COLUMN('Energy Efficiency'!H$1),0)</f>
        <v>678030804043730.88</v>
      </c>
      <c r="I40" s="240">
        <f>VLOOKUP($A40,'Value Added'!$A$1:$AX$44,COLUMN('Value Added'!N$1),0)*VLOOKUP($A40,'Energy Efficiency'!$A$22:$AS$52,COLUMN('Energy Efficiency'!I$1),0)</f>
        <v>697953166548709</v>
      </c>
      <c r="J40" s="240">
        <f>VLOOKUP($A40,'Value Added'!$A$1:$AX$44,COLUMN('Value Added'!O$1),0)*VLOOKUP($A40,'Energy Efficiency'!$A$22:$AS$52,COLUMN('Energy Efficiency'!J$1),0)</f>
        <v>723359672349169.5</v>
      </c>
      <c r="K40" s="240">
        <f>VLOOKUP($A40,'Value Added'!$A$1:$AX$44,COLUMN('Value Added'!P$1),0)*VLOOKUP($A40,'Energy Efficiency'!$A$22:$AS$52,COLUMN('Energy Efficiency'!K$1),0)</f>
        <v>747306575801869</v>
      </c>
      <c r="L40" s="240">
        <f>VLOOKUP($A40,'Value Added'!$A$1:$AX$44,COLUMN('Value Added'!Q$1),0)*VLOOKUP($A40,'Energy Efficiency'!$A$22:$AS$52,COLUMN('Energy Efficiency'!L$1),0)</f>
        <v>767804576574747</v>
      </c>
      <c r="M40" s="240">
        <f>VLOOKUP($A40,'Value Added'!$A$1:$AX$44,COLUMN('Value Added'!R$1),0)*VLOOKUP($A40,'Energy Efficiency'!$A$22:$AS$52,COLUMN('Energy Efficiency'!M$1),0)</f>
        <v>785064090866689.75</v>
      </c>
      <c r="N40" s="240">
        <f>VLOOKUP($A40,'Value Added'!$A$1:$AX$44,COLUMN('Value Added'!S$1),0)*VLOOKUP($A40,'Energy Efficiency'!$A$22:$AS$52,COLUMN('Energy Efficiency'!N$1),0)</f>
        <v>799387208434900.13</v>
      </c>
      <c r="O40" s="240">
        <f>VLOOKUP($A40,'Value Added'!$A$1:$AX$44,COLUMN('Value Added'!T$1),0)*VLOOKUP($A40,'Energy Efficiency'!$A$22:$AS$52,COLUMN('Energy Efficiency'!O$1),0)</f>
        <v>811151696736087.5</v>
      </c>
      <c r="P40" s="240">
        <f>VLOOKUP($A40,'Value Added'!$A$1:$AX$44,COLUMN('Value Added'!U$1),0)*VLOOKUP($A40,'Energy Efficiency'!$A$22:$AS$52,COLUMN('Energy Efficiency'!P$1),0)</f>
        <v>821175490263368.38</v>
      </c>
      <c r="Q40" s="240">
        <f>VLOOKUP($A40,'Value Added'!$A$1:$AX$44,COLUMN('Value Added'!V$1),0)*VLOOKUP($A40,'Energy Efficiency'!$A$22:$AS$52,COLUMN('Energy Efficiency'!Q$1),0)</f>
        <v>829383628167920.5</v>
      </c>
      <c r="R40" s="240">
        <f>VLOOKUP($A40,'Value Added'!$A$1:$AX$44,COLUMN('Value Added'!W$1),0)*VLOOKUP($A40,'Energy Efficiency'!$A$22:$AS$52,COLUMN('Energy Efficiency'!R$1),0)</f>
        <v>836096328464295.25</v>
      </c>
      <c r="S40" s="240">
        <f>VLOOKUP($A40,'Value Added'!$A$1:$AX$44,COLUMN('Value Added'!X$1),0)*VLOOKUP($A40,'Energy Efficiency'!$A$22:$AS$52,COLUMN('Energy Efficiency'!S$1),0)</f>
        <v>841655465507580.75</v>
      </c>
      <c r="T40" s="240">
        <f>VLOOKUP($A40,'Value Added'!$A$1:$AX$44,COLUMN('Value Added'!Y$1),0)*VLOOKUP($A40,'Energy Efficiency'!$A$22:$AS$52,COLUMN('Energy Efficiency'!T$1),0)</f>
        <v>846418891106477</v>
      </c>
      <c r="U40" s="240">
        <f>VLOOKUP($A40,'Value Added'!$A$1:$AX$44,COLUMN('Value Added'!Z$1),0)*VLOOKUP($A40,'Energy Efficiency'!$A$22:$AS$52,COLUMN('Energy Efficiency'!U$1),0)</f>
        <v>853326095331367.5</v>
      </c>
      <c r="V40" s="240">
        <f>VLOOKUP($A40,'Value Added'!$A$1:$AX$44,COLUMN('Value Added'!AA$1),0)*VLOOKUP($A40,'Energy Efficiency'!$A$22:$AS$52,COLUMN('Energy Efficiency'!V$1),0)</f>
        <v>859854853742452</v>
      </c>
      <c r="W40" s="240">
        <f>VLOOKUP($A40,'Value Added'!$A$1:$AX$44,COLUMN('Value Added'!AB$1),0)*VLOOKUP($A40,'Energy Efficiency'!$A$22:$AS$52,COLUMN('Energy Efficiency'!W$1),0)</f>
        <v>866005373210952.25</v>
      </c>
      <c r="X40" s="240">
        <f>VLOOKUP($A40,'Value Added'!$A$1:$AX$44,COLUMN('Value Added'!AC$1),0)*VLOOKUP($A40,'Energy Efficiency'!$A$22:$AS$52,COLUMN('Energy Efficiency'!X$1),0)</f>
        <v>871778639335231.75</v>
      </c>
      <c r="Y40" s="240">
        <f>VLOOKUP($A40,'Value Added'!$A$1:$AX$44,COLUMN('Value Added'!AD$1),0)*VLOOKUP($A40,'Energy Efficiency'!$A$22:$AS$52,COLUMN('Energy Efficiency'!Y$1),0)</f>
        <v>877176394553558.5</v>
      </c>
      <c r="Z40" s="240">
        <f>VLOOKUP($A40,'Value Added'!$A$1:$AX$44,COLUMN('Value Added'!AE$1),0)*VLOOKUP($A40,'Energy Efficiency'!$A$22:$AS$52,COLUMN('Energy Efficiency'!Z$1),0)</f>
        <v>882201114425035.38</v>
      </c>
      <c r="AA40" s="240">
        <f>VLOOKUP($A40,'Value Added'!$A$1:$AX$44,COLUMN('Value Added'!AF$1),0)*VLOOKUP($A40,'Energy Efficiency'!$A$22:$AS$52,COLUMN('Energy Efficiency'!AA$1),0)</f>
        <v>886855982260407.88</v>
      </c>
      <c r="AB40" s="240">
        <f>VLOOKUP($A40,'Value Added'!$A$1:$AX$44,COLUMN('Value Added'!AG$1),0)*VLOOKUP($A40,'Energy Efficiency'!$A$22:$AS$52,COLUMN('Energy Efficiency'!AB$1),0)</f>
        <v>891144862285336.25</v>
      </c>
      <c r="AC40" s="240">
        <f>VLOOKUP($A40,'Value Added'!$A$1:$AX$44,COLUMN('Value Added'!AH$1),0)*VLOOKUP($A40,'Energy Efficiency'!$A$22:$AS$52,COLUMN('Energy Efficiency'!AC$1),0)</f>
        <v>895072271518349.63</v>
      </c>
      <c r="AD40" s="240">
        <f>VLOOKUP($A40,'Value Added'!$A$1:$AX$44,COLUMN('Value Added'!AI$1),0)*VLOOKUP($A40,'Energy Efficiency'!$A$22:$AS$52,COLUMN('Energy Efficiency'!AD$1),0)</f>
        <v>898643350544331.75</v>
      </c>
      <c r="AE40" s="240">
        <f>VLOOKUP($A40,'Value Added'!$A$1:$AX$44,COLUMN('Value Added'!AJ$1),0)*VLOOKUP($A40,'Energy Efficiency'!$A$22:$AS$52,COLUMN('Energy Efficiency'!AE$1),0)</f>
        <v>901863833361831.75</v>
      </c>
      <c r="AF40" s="240">
        <f>VLOOKUP($A40,'Value Added'!$A$1:$AX$44,COLUMN('Value Added'!AK$1),0)*VLOOKUP($A40,'Energy Efficiency'!$A$22:$AS$52,COLUMN('Energy Efficiency'!AF$1),0)</f>
        <v>904740016479197.63</v>
      </c>
      <c r="AG40" s="240">
        <f>VLOOKUP($A40,'Value Added'!$A$1:$AX$44,COLUMN('Value Added'!AL$1),0)*VLOOKUP($A40,'Energy Efficiency'!$A$22:$AS$52,COLUMN('Energy Efficiency'!AG$1),0)</f>
        <v>907278727430157.5</v>
      </c>
      <c r="AH40" s="240">
        <f>VLOOKUP($A40,'Value Added'!$A$1:$AX$44,COLUMN('Value Added'!AM$1),0)*VLOOKUP($A40,'Energy Efficiency'!$A$22:$AS$52,COLUMN('Energy Efficiency'!AH$1),0)</f>
        <v>909487292874438.38</v>
      </c>
      <c r="AI40" s="240">
        <f>VLOOKUP($A40,'Value Added'!$A$1:$AX$44,COLUMN('Value Added'!AN$1),0)*VLOOKUP($A40,'Energy Efficiency'!$A$22:$AS$52,COLUMN('Energy Efficiency'!AI$1),0)</f>
        <v>911373506443282.38</v>
      </c>
      <c r="AJ40" s="240">
        <f>VLOOKUP($A40,'Value Added'!$A$1:$AX$44,COLUMN('Value Added'!AO$1),0)*VLOOKUP($A40,'Energy Efficiency'!$A$22:$AS$52,COLUMN('Energy Efficiency'!AJ$1),0)</f>
        <v>912945596483252.13</v>
      </c>
      <c r="AK40" s="240">
        <f>VLOOKUP($A40,'Value Added'!$A$1:$AX$44,COLUMN('Value Added'!AP$1),0)*VLOOKUP($A40,'Energy Efficiency'!$A$22:$AS$52,COLUMN('Energy Efficiency'!AK$1),0)</f>
        <v>914212193844847.5</v>
      </c>
      <c r="AL40" s="240">
        <f>VLOOKUP($A40,'Value Added'!$A$1:$AX$44,COLUMN('Value Added'!AQ$1),0)*VLOOKUP($A40,'Energy Efficiency'!$A$22:$AS$52,COLUMN('Energy Efficiency'!AL$1),0)</f>
        <v>915182299855045.88</v>
      </c>
      <c r="AM40" s="240">
        <f>VLOOKUP($A40,'Value Added'!$A$1:$AX$44,COLUMN('Value Added'!AR$1),0)*VLOOKUP($A40,'Energy Efficiency'!$A$22:$AS$52,COLUMN('Energy Efficiency'!AM$1),0)</f>
        <v>915865254605128.88</v>
      </c>
      <c r="AN40" s="240">
        <f>VLOOKUP($A40,'Value Added'!$A$1:$AX$44,COLUMN('Value Added'!AS$1),0)*VLOOKUP($A40,'Energy Efficiency'!$A$22:$AS$52,COLUMN('Energy Efficiency'!AN$1),0)</f>
        <v>916270705677105.88</v>
      </c>
      <c r="AO40" s="240">
        <f>VLOOKUP($A40,'Value Added'!$A$1:$AX$44,COLUMN('Value Added'!AT$1),0)*VLOOKUP($A40,'Energy Efficiency'!$A$22:$AS$52,COLUMN('Energy Efficiency'!AO$1),0)</f>
        <v>916408577423763</v>
      </c>
      <c r="AP40" s="240">
        <f>VLOOKUP($A40,'Value Added'!$A$1:$AX$44,COLUMN('Value Added'!AU$1),0)*VLOOKUP($A40,'Energy Efficiency'!$A$22:$AS$52,COLUMN('Energy Efficiency'!AP$1),0)</f>
        <v>916289040908968.25</v>
      </c>
      <c r="AQ40" s="240">
        <f>VLOOKUP($A40,'Value Added'!$A$1:$AX$44,COLUMN('Value Added'!AV$1),0)*VLOOKUP($A40,'Energy Efficiency'!$A$22:$AS$52,COLUMN('Energy Efficiency'!AQ$1),0)</f>
        <v>915922484606308.5</v>
      </c>
      <c r="AR40" s="240">
        <f>VLOOKUP($A40,'Value Added'!$A$1:$AX$44,COLUMN('Value Added'!AW$1),0)*VLOOKUP($A40,'Energy Efficiency'!$A$22:$AS$52,COLUMN('Energy Efficiency'!AR$1),0)</f>
        <v>915319485945708.5</v>
      </c>
      <c r="AS40" s="240">
        <f>VLOOKUP($A40,'Value Added'!$A$1:$AX$44,COLUMN('Value Added'!AX$1),0)*VLOOKUP($A40,'Energy Efficiency'!$A$22:$AS$52,COLUMN('Energy Efficiency'!AS$1),0)</f>
        <v>909801087461980.88</v>
      </c>
    </row>
    <row r="41" spans="1:45" x14ac:dyDescent="0.2">
      <c r="A41" s="74" t="s">
        <v>30</v>
      </c>
      <c r="B41" s="161" t="s">
        <v>379</v>
      </c>
      <c r="C41" s="161" t="s">
        <v>422</v>
      </c>
      <c r="D41" s="247">
        <f>VLOOKUP($A41,'Value Added'!$A$1:$AX$44,COLUMN('Value Added'!I$1),0)*VLOOKUP($A41,'Energy Efficiency'!$A$22:$AS$52,COLUMN('Energy Efficiency'!D$1),0)</f>
        <v>277483022132101.69</v>
      </c>
      <c r="E41" s="240">
        <f>VLOOKUP($A41,'Value Added'!$A$1:$AX$44,COLUMN('Value Added'!J$1),0)*VLOOKUP($A41,'Energy Efficiency'!$A$22:$AS$52,COLUMN('Energy Efficiency'!E$1),0)</f>
        <v>259453552031971.09</v>
      </c>
      <c r="F41" s="240">
        <f>VLOOKUP($A41,'Value Added'!$A$1:$AX$44,COLUMN('Value Added'!K$1),0)*VLOOKUP($A41,'Energy Efficiency'!$A$22:$AS$52,COLUMN('Energy Efficiency'!F$1),0)</f>
        <v>302657047458460.69</v>
      </c>
      <c r="G41" s="240">
        <f>VLOOKUP($A41,'Value Added'!$A$1:$AX$44,COLUMN('Value Added'!L$1),0)*VLOOKUP($A41,'Energy Efficiency'!$A$22:$AS$52,COLUMN('Energy Efficiency'!G$1),0)</f>
        <v>316916273863864</v>
      </c>
      <c r="H41" s="240">
        <f>VLOOKUP($A41,'Value Added'!$A$1:$AX$44,COLUMN('Value Added'!M$1),0)*VLOOKUP($A41,'Energy Efficiency'!$A$22:$AS$52,COLUMN('Energy Efficiency'!H$1),0)</f>
        <v>322612314145124.69</v>
      </c>
      <c r="I41" s="240">
        <f>VLOOKUP($A41,'Value Added'!$A$1:$AX$44,COLUMN('Value Added'!N$1),0)*VLOOKUP($A41,'Energy Efficiency'!$A$22:$AS$52,COLUMN('Energy Efficiency'!I$1),0)</f>
        <v>338946710487414.69</v>
      </c>
      <c r="J41" s="240">
        <f>VLOOKUP($A41,'Value Added'!$A$1:$AX$44,COLUMN('Value Added'!O$1),0)*VLOOKUP($A41,'Energy Efficiency'!$A$22:$AS$52,COLUMN('Energy Efficiency'!J$1),0)</f>
        <v>359813701125952.31</v>
      </c>
      <c r="K41" s="240">
        <f>VLOOKUP($A41,'Value Added'!$A$1:$AX$44,COLUMN('Value Added'!P$1),0)*VLOOKUP($A41,'Energy Efficiency'!$A$22:$AS$52,COLUMN('Energy Efficiency'!K$1),0)</f>
        <v>379558540073172.19</v>
      </c>
      <c r="L41" s="240">
        <f>VLOOKUP($A41,'Value Added'!$A$1:$AX$44,COLUMN('Value Added'!Q$1),0)*VLOOKUP($A41,'Energy Efficiency'!$A$22:$AS$52,COLUMN('Energy Efficiency'!L$1),0)</f>
        <v>396733883737420.94</v>
      </c>
      <c r="M41" s="240">
        <f>VLOOKUP($A41,'Value Added'!$A$1:$AX$44,COLUMN('Value Added'!R$1),0)*VLOOKUP($A41,'Energy Efficiency'!$A$22:$AS$52,COLUMN('Energy Efficiency'!M$1),0)</f>
        <v>411602705762863.88</v>
      </c>
      <c r="N41" s="240">
        <f>VLOOKUP($A41,'Value Added'!$A$1:$AX$44,COLUMN('Value Added'!S$1),0)*VLOOKUP($A41,'Energy Efficiency'!$A$22:$AS$52,COLUMN('Energy Efficiency'!N$1),0)</f>
        <v>424575074262365.44</v>
      </c>
      <c r="O41" s="240">
        <f>VLOOKUP($A41,'Value Added'!$A$1:$AX$44,COLUMN('Value Added'!T$1),0)*VLOOKUP($A41,'Energy Efficiency'!$A$22:$AS$52,COLUMN('Energy Efficiency'!O$1),0)</f>
        <v>436181314648717.06</v>
      </c>
      <c r="P41" s="240">
        <f>VLOOKUP($A41,'Value Added'!$A$1:$AX$44,COLUMN('Value Added'!U$1),0)*VLOOKUP($A41,'Energy Efficiency'!$A$22:$AS$52,COLUMN('Energy Efficiency'!P$1),0)</f>
        <v>447179020183520.5</v>
      </c>
      <c r="Q41" s="240">
        <f>VLOOKUP($A41,'Value Added'!$A$1:$AX$44,COLUMN('Value Added'!V$1),0)*VLOOKUP($A41,'Energy Efficiency'!$A$22:$AS$52,COLUMN('Energy Efficiency'!Q$1),0)</f>
        <v>457578342000938.75</v>
      </c>
      <c r="R41" s="240">
        <f>VLOOKUP($A41,'Value Added'!$A$1:$AX$44,COLUMN('Value Added'!W$1),0)*VLOOKUP($A41,'Energy Efficiency'!$A$22:$AS$52,COLUMN('Energy Efficiency'!R$1),0)</f>
        <v>467532472895396.75</v>
      </c>
      <c r="S41" s="240">
        <f>VLOOKUP($A41,'Value Added'!$A$1:$AX$44,COLUMN('Value Added'!X$1),0)*VLOOKUP($A41,'Energy Efficiency'!$A$22:$AS$52,COLUMN('Energy Efficiency'!S$1),0)</f>
        <v>477213787405499.38</v>
      </c>
      <c r="T41" s="240">
        <f>VLOOKUP($A41,'Value Added'!$A$1:$AX$44,COLUMN('Value Added'!Y$1),0)*VLOOKUP($A41,'Energy Efficiency'!$A$22:$AS$52,COLUMN('Energy Efficiency'!T$1),0)</f>
        <v>486812439825678.75</v>
      </c>
      <c r="U41" s="240">
        <f>VLOOKUP($A41,'Value Added'!$A$1:$AX$44,COLUMN('Value Added'!Z$1),0)*VLOOKUP($A41,'Energy Efficiency'!$A$22:$AS$52,COLUMN('Energy Efficiency'!U$1),0)</f>
        <v>498029707973854.81</v>
      </c>
      <c r="V41" s="240">
        <f>VLOOKUP($A41,'Value Added'!$A$1:$AX$44,COLUMN('Value Added'!AA$1),0)*VLOOKUP($A41,'Energy Efficiency'!$A$22:$AS$52,COLUMN('Energy Efficiency'!V$1),0)</f>
        <v>509409195312643.06</v>
      </c>
      <c r="W41" s="240">
        <f>VLOOKUP($A41,'Value Added'!$A$1:$AX$44,COLUMN('Value Added'!AB$1),0)*VLOOKUP($A41,'Energy Efficiency'!$A$22:$AS$52,COLUMN('Energy Efficiency'!W$1),0)</f>
        <v>520915551310642.69</v>
      </c>
      <c r="X41" s="240">
        <f>VLOOKUP($A41,'Value Added'!$A$1:$AX$44,COLUMN('Value Added'!AC$1),0)*VLOOKUP($A41,'Energy Efficiency'!$A$22:$AS$52,COLUMN('Energy Efficiency'!X$1),0)</f>
        <v>532510213832754.06</v>
      </c>
      <c r="Y41" s="240">
        <f>VLOOKUP($A41,'Value Added'!$A$1:$AX$44,COLUMN('Value Added'!AD$1),0)*VLOOKUP($A41,'Energy Efficiency'!$A$22:$AS$52,COLUMN('Energy Efficiency'!Y$1),0)</f>
        <v>544151338522556.5</v>
      </c>
      <c r="Z41" s="240">
        <f>VLOOKUP($A41,'Value Added'!$A$1:$AX$44,COLUMN('Value Added'!AE$1),0)*VLOOKUP($A41,'Energy Efficiency'!$A$22:$AS$52,COLUMN('Energy Efficiency'!Z$1),0)</f>
        <v>555793759027498.44</v>
      </c>
      <c r="AA41" s="240">
        <f>VLOOKUP($A41,'Value Added'!$A$1:$AX$44,COLUMN('Value Added'!AF$1),0)*VLOOKUP($A41,'Energy Efficiency'!$A$22:$AS$52,COLUMN('Energy Efficiency'!AA$1),0)</f>
        <v>567388982166081.5</v>
      </c>
      <c r="AB41" s="240">
        <f>VLOOKUP($A41,'Value Added'!$A$1:$AX$44,COLUMN('Value Added'!AG$1),0)*VLOOKUP($A41,'Energy Efficiency'!$A$22:$AS$52,COLUMN('Energy Efficiency'!AB$1),0)</f>
        <v>578885222160860.13</v>
      </c>
      <c r="AC41" s="240">
        <f>VLOOKUP($A41,'Value Added'!$A$1:$AX$44,COLUMN('Value Added'!AH$1),0)*VLOOKUP($A41,'Energy Efficiency'!$A$22:$AS$52,COLUMN('Energy Efficiency'!AC$1),0)</f>
        <v>590227478002465.63</v>
      </c>
      <c r="AD41" s="240">
        <f>VLOOKUP($A41,'Value Added'!$A$1:$AX$44,COLUMN('Value Added'!AI$1),0)*VLOOKUP($A41,'Energy Efficiency'!$A$22:$AS$52,COLUMN('Energy Efficiency'!AD$1),0)</f>
        <v>601357657856553.25</v>
      </c>
      <c r="AE41" s="240">
        <f>VLOOKUP($A41,'Value Added'!$A$1:$AX$44,COLUMN('Value Added'!AJ$1),0)*VLOOKUP($A41,'Energy Efficiency'!$A$22:$AS$52,COLUMN('Energy Efficiency'!AE$1),0)</f>
        <v>612214754166653.63</v>
      </c>
      <c r="AF41" s="240">
        <f>VLOOKUP($A41,'Value Added'!$A$1:$AX$44,COLUMN('Value Added'!AK$1),0)*VLOOKUP($A41,'Energy Efficiency'!$A$22:$AS$52,COLUMN('Energy Efficiency'!AF$1),0)</f>
        <v>622735072731684</v>
      </c>
      <c r="AG41" s="240">
        <f>VLOOKUP($A41,'Value Added'!$A$1:$AX$44,COLUMN('Value Added'!AL$1),0)*VLOOKUP($A41,'Energy Efficiency'!$A$22:$AS$52,COLUMN('Energy Efficiency'!AG$1),0)</f>
        <v>632852518538620.13</v>
      </c>
      <c r="AH41" s="240">
        <f>VLOOKUP($A41,'Value Added'!$A$1:$AX$44,COLUMN('Value Added'!AM$1),0)*VLOOKUP($A41,'Energy Efficiency'!$A$22:$AS$52,COLUMN('Energy Efficiency'!AH$1),0)</f>
        <v>642498940502495.75</v>
      </c>
      <c r="AI41" s="240">
        <f>VLOOKUP($A41,'Value Added'!$A$1:$AX$44,COLUMN('Value Added'!AN$1),0)*VLOOKUP($A41,'Energy Efficiency'!$A$22:$AS$52,COLUMN('Energy Efficiency'!AI$1),0)</f>
        <v>651604536503468.25</v>
      </c>
      <c r="AJ41" s="240">
        <f>VLOOKUP($A41,'Value Added'!$A$1:$AX$44,COLUMN('Value Added'!AO$1),0)*VLOOKUP($A41,'Energy Efficiency'!$A$22:$AS$52,COLUMN('Energy Efficiency'!AJ$1),0)</f>
        <v>660098319213581</v>
      </c>
      <c r="AK41" s="240">
        <f>VLOOKUP($A41,'Value Added'!$A$1:$AX$44,COLUMN('Value Added'!AP$1),0)*VLOOKUP($A41,'Energy Efficiency'!$A$22:$AS$52,COLUMN('Energy Efficiency'!AK$1),0)</f>
        <v>667908642177072.63</v>
      </c>
      <c r="AL41" s="240">
        <f>VLOOKUP($A41,'Value Added'!$A$1:$AX$44,COLUMN('Value Added'!AQ$1),0)*VLOOKUP($A41,'Energy Efficiency'!$A$22:$AS$52,COLUMN('Energy Efficiency'!AL$1),0)</f>
        <v>674963784454964.13</v>
      </c>
      <c r="AM41" s="240">
        <f>VLOOKUP($A41,'Value Added'!$A$1:$AX$44,COLUMN('Value Added'!AR$1),0)*VLOOKUP($A41,'Energy Efficiency'!$A$22:$AS$52,COLUMN('Energy Efficiency'!AM$1),0)</f>
        <v>681192590878971.75</v>
      </c>
      <c r="AN41" s="240">
        <f>VLOOKUP($A41,'Value Added'!$A$1:$AX$44,COLUMN('Value Added'!AS$1),0)*VLOOKUP($A41,'Energy Efficiency'!$A$22:$AS$52,COLUMN('Energy Efficiency'!AN$1),0)</f>
        <v>686525163598677.5</v>
      </c>
      <c r="AO41" s="240">
        <f>VLOOKUP($A41,'Value Added'!$A$1:$AX$44,COLUMN('Value Added'!AT$1),0)*VLOOKUP($A41,'Energy Efficiency'!$A$22:$AS$52,COLUMN('Energy Efficiency'!AO$1),0)</f>
        <v>690893599171447.63</v>
      </c>
      <c r="AP41" s="240">
        <f>VLOOKUP($A41,'Value Added'!$A$1:$AX$44,COLUMN('Value Added'!AU$1),0)*VLOOKUP($A41,'Energy Efficiency'!$A$22:$AS$52,COLUMN('Energy Efficiency'!AP$1),0)</f>
        <v>694232763964415.5</v>
      </c>
      <c r="AQ41" s="240">
        <f>VLOOKUP($A41,'Value Added'!$A$1:$AX$44,COLUMN('Value Added'!AV$1),0)*VLOOKUP($A41,'Energy Efficiency'!$A$22:$AS$52,COLUMN('Energy Efficiency'!AQ$1),0)</f>
        <v>696481099144907.63</v>
      </c>
      <c r="AR41" s="240">
        <f>VLOOKUP($A41,'Value Added'!$A$1:$AX$44,COLUMN('Value Added'!AW$1),0)*VLOOKUP($A41,'Energy Efficiency'!$A$22:$AS$52,COLUMN('Energy Efficiency'!AR$1),0)</f>
        <v>697581445067481.75</v>
      </c>
      <c r="AS41" s="240">
        <f>VLOOKUP($A41,'Value Added'!$A$1:$AX$44,COLUMN('Value Added'!AX$1),0)*VLOOKUP($A41,'Energy Efficiency'!$A$22:$AS$52,COLUMN('Energy Efficiency'!AS$1),0)</f>
        <v>693905043344329.13</v>
      </c>
    </row>
    <row r="42" spans="1:45" x14ac:dyDescent="0.2">
      <c r="A42" s="74" t="s">
        <v>32</v>
      </c>
      <c r="B42" s="161" t="s">
        <v>379</v>
      </c>
      <c r="C42" s="161" t="s">
        <v>422</v>
      </c>
      <c r="D42" s="247">
        <f>VLOOKUP($A42,'Value Added'!$A$1:$AX$44,COLUMN('Value Added'!I$1),0)*VLOOKUP($A42,'Energy Efficiency'!$A$22:$AS$52,COLUMN('Energy Efficiency'!D$1),0)</f>
        <v>154359163637856.38</v>
      </c>
      <c r="E42" s="240">
        <f>VLOOKUP($A42,'Value Added'!$A$1:$AX$44,COLUMN('Value Added'!J$1),0)*VLOOKUP($A42,'Energy Efficiency'!$A$22:$AS$52,COLUMN('Energy Efficiency'!E$1),0)</f>
        <v>150168818507788.34</v>
      </c>
      <c r="F42" s="240">
        <f>VLOOKUP($A42,'Value Added'!$A$1:$AX$44,COLUMN('Value Added'!K$1),0)*VLOOKUP($A42,'Energy Efficiency'!$A$22:$AS$52,COLUMN('Energy Efficiency'!F$1),0)</f>
        <v>168640478511791</v>
      </c>
      <c r="G42" s="240">
        <f>VLOOKUP($A42,'Value Added'!$A$1:$AX$44,COLUMN('Value Added'!L$1),0)*VLOOKUP($A42,'Energy Efficiency'!$A$22:$AS$52,COLUMN('Energy Efficiency'!G$1),0)</f>
        <v>174540323711564.72</v>
      </c>
      <c r="H42" s="240">
        <f>VLOOKUP($A42,'Value Added'!$A$1:$AX$44,COLUMN('Value Added'!M$1),0)*VLOOKUP($A42,'Energy Efficiency'!$A$22:$AS$52,COLUMN('Energy Efficiency'!H$1),0)</f>
        <v>175207269695115.69</v>
      </c>
      <c r="I42" s="240">
        <f>VLOOKUP($A42,'Value Added'!$A$1:$AX$44,COLUMN('Value Added'!N$1),0)*VLOOKUP($A42,'Energy Efficiency'!$A$22:$AS$52,COLUMN('Energy Efficiency'!I$1),0)</f>
        <v>178084475406532.91</v>
      </c>
      <c r="J42" s="240">
        <f>VLOOKUP($A42,'Value Added'!$A$1:$AX$44,COLUMN('Value Added'!O$1),0)*VLOOKUP($A42,'Energy Efficiency'!$A$22:$AS$52,COLUMN('Energy Efficiency'!J$1),0)</f>
        <v>181842222889689.31</v>
      </c>
      <c r="K42" s="240">
        <f>VLOOKUP($A42,'Value Added'!$A$1:$AX$44,COLUMN('Value Added'!P$1),0)*VLOOKUP($A42,'Energy Efficiency'!$A$22:$AS$52,COLUMN('Energy Efficiency'!K$1),0)</f>
        <v>185449965747670.47</v>
      </c>
      <c r="L42" s="240">
        <f>VLOOKUP($A42,'Value Added'!$A$1:$AX$44,COLUMN('Value Added'!Q$1),0)*VLOOKUP($A42,'Energy Efficiency'!$A$22:$AS$52,COLUMN('Energy Efficiency'!L$1),0)</f>
        <v>188518146140343.59</v>
      </c>
      <c r="M42" s="240">
        <f>VLOOKUP($A42,'Value Added'!$A$1:$AX$44,COLUMN('Value Added'!R$1),0)*VLOOKUP($A42,'Energy Efficiency'!$A$22:$AS$52,COLUMN('Energy Efficiency'!M$1),0)</f>
        <v>191026420221562.78</v>
      </c>
      <c r="N42" s="240">
        <f>VLOOKUP($A42,'Value Added'!$A$1:$AX$44,COLUMN('Value Added'!S$1),0)*VLOOKUP($A42,'Energy Efficiency'!$A$22:$AS$52,COLUMN('Energy Efficiency'!N$1),0)</f>
        <v>192959908279829.13</v>
      </c>
      <c r="O42" s="240">
        <f>VLOOKUP($A42,'Value Added'!$A$1:$AX$44,COLUMN('Value Added'!T$1),0)*VLOOKUP($A42,'Energy Efficiency'!$A$22:$AS$52,COLUMN('Energy Efficiency'!O$1),0)</f>
        <v>194309303763433.56</v>
      </c>
      <c r="P42" s="240">
        <f>VLOOKUP($A42,'Value Added'!$A$1:$AX$44,COLUMN('Value Added'!U$1),0)*VLOOKUP($A42,'Energy Efficiency'!$A$22:$AS$52,COLUMN('Energy Efficiency'!P$1),0)</f>
        <v>195182030110055.16</v>
      </c>
      <c r="Q42" s="240">
        <f>VLOOKUP($A42,'Value Added'!$A$1:$AX$44,COLUMN('Value Added'!V$1),0)*VLOOKUP($A42,'Energy Efficiency'!$A$22:$AS$52,COLUMN('Energy Efficiency'!Q$1),0)</f>
        <v>195550173087720.75</v>
      </c>
      <c r="R42" s="240">
        <f>VLOOKUP($A42,'Value Added'!$A$1:$AX$44,COLUMN('Value Added'!W$1),0)*VLOOKUP($A42,'Energy Efficiency'!$A$22:$AS$52,COLUMN('Energy Efficiency'!R$1),0)</f>
        <v>195499951864924.63</v>
      </c>
      <c r="S42" s="240">
        <f>VLOOKUP($A42,'Value Added'!$A$1:$AX$44,COLUMN('Value Added'!X$1),0)*VLOOKUP($A42,'Energy Efficiency'!$A$22:$AS$52,COLUMN('Energy Efficiency'!S$1),0)</f>
        <v>195120597872958.22</v>
      </c>
      <c r="T42" s="240">
        <f>VLOOKUP($A42,'Value Added'!$A$1:$AX$44,COLUMN('Value Added'!Y$1),0)*VLOOKUP($A42,'Energy Efficiency'!$A$22:$AS$52,COLUMN('Energy Efficiency'!T$1),0)</f>
        <v>194502653514568.38</v>
      </c>
      <c r="U42" s="240">
        <f>VLOOKUP($A42,'Value Added'!$A$1:$AX$44,COLUMN('Value Added'!Z$1),0)*VLOOKUP($A42,'Energy Efficiency'!$A$22:$AS$52,COLUMN('Energy Efficiency'!U$1),0)</f>
        <v>194323290920367.34</v>
      </c>
      <c r="V42" s="240">
        <f>VLOOKUP($A42,'Value Added'!$A$1:$AX$44,COLUMN('Value Added'!AA$1),0)*VLOOKUP($A42,'Energy Efficiency'!$A$22:$AS$52,COLUMN('Energy Efficiency'!V$1),0)</f>
        <v>194008410463400.72</v>
      </c>
      <c r="W42" s="240">
        <f>VLOOKUP($A42,'Value Added'!$A$1:$AX$44,COLUMN('Value Added'!AB$1),0)*VLOOKUP($A42,'Energy Efficiency'!$A$22:$AS$52,COLUMN('Energy Efficiency'!W$1),0)</f>
        <v>193570120935888.31</v>
      </c>
      <c r="X42" s="240">
        <f>VLOOKUP($A42,'Value Added'!$A$1:$AX$44,COLUMN('Value Added'!AC$1),0)*VLOOKUP($A42,'Energy Efficiency'!$A$22:$AS$52,COLUMN('Energy Efficiency'!X$1),0)</f>
        <v>193020678238087.63</v>
      </c>
      <c r="Y42" s="240">
        <f>VLOOKUP($A42,'Value Added'!$A$1:$AX$44,COLUMN('Value Added'!AD$1),0)*VLOOKUP($A42,'Energy Efficiency'!$A$22:$AS$52,COLUMN('Energy Efficiency'!Y$1),0)</f>
        <v>192372413625631.06</v>
      </c>
      <c r="Z42" s="240">
        <f>VLOOKUP($A42,'Value Added'!$A$1:$AX$44,COLUMN('Value Added'!AE$1),0)*VLOOKUP($A42,'Energy Efficiency'!$A$22:$AS$52,COLUMN('Energy Efficiency'!Z$1),0)</f>
        <v>191637669169461.75</v>
      </c>
      <c r="AA42" s="240">
        <f>VLOOKUP($A42,'Value Added'!$A$1:$AX$44,COLUMN('Value Added'!AF$1),0)*VLOOKUP($A42,'Energy Efficiency'!$A$22:$AS$52,COLUMN('Energy Efficiency'!AA$1),0)</f>
        <v>190828740660689.72</v>
      </c>
      <c r="AB42" s="240">
        <f>VLOOKUP($A42,'Value Added'!$A$1:$AX$44,COLUMN('Value Added'!AG$1),0)*VLOOKUP($A42,'Energy Efficiency'!$A$22:$AS$52,COLUMN('Energy Efficiency'!AB$1),0)</f>
        <v>189957828089517.84</v>
      </c>
      <c r="AC42" s="240">
        <f>VLOOKUP($A42,'Value Added'!$A$1:$AX$44,COLUMN('Value Added'!AH$1),0)*VLOOKUP($A42,'Energy Efficiency'!$A$22:$AS$52,COLUMN('Energy Efficiency'!AC$1),0)</f>
        <v>189036993736425.44</v>
      </c>
      <c r="AD42" s="240">
        <f>VLOOKUP($A42,'Value Added'!$A$1:$AX$44,COLUMN('Value Added'!AI$1),0)*VLOOKUP($A42,'Energy Efficiency'!$A$22:$AS$52,COLUMN('Energy Efficiency'!AD$1),0)</f>
        <v>188078127835576.69</v>
      </c>
      <c r="AE42" s="240">
        <f>VLOOKUP($A42,'Value Added'!$A$1:$AX$44,COLUMN('Value Added'!AJ$1),0)*VLOOKUP($A42,'Energy Efficiency'!$A$22:$AS$52,COLUMN('Energy Efficiency'!AE$1),0)</f>
        <v>187092921705132.84</v>
      </c>
      <c r="AF42" s="240">
        <f>VLOOKUP($A42,'Value Added'!$A$1:$AX$44,COLUMN('Value Added'!AK$1),0)*VLOOKUP($A42,'Energy Efficiency'!$A$22:$AS$52,COLUMN('Energy Efficiency'!AF$1),0)</f>
        <v>186092848186864.19</v>
      </c>
      <c r="AG42" s="240">
        <f>VLOOKUP($A42,'Value Added'!$A$1:$AX$44,COLUMN('Value Added'!AL$1),0)*VLOOKUP($A42,'Energy Efficiency'!$A$22:$AS$52,COLUMN('Energy Efficiency'!AG$1),0)</f>
        <v>185089149197881.53</v>
      </c>
      <c r="AH42" s="240">
        <f>VLOOKUP($A42,'Value Added'!$A$1:$AX$44,COLUMN('Value Added'!AM$1),0)*VLOOKUP($A42,'Energy Efficiency'!$A$22:$AS$52,COLUMN('Energy Efficiency'!AH$1),0)</f>
        <v>184092830170190.22</v>
      </c>
      <c r="AI42" s="240">
        <f>VLOOKUP($A42,'Value Added'!$A$1:$AX$44,COLUMN('Value Added'!AN$1),0)*VLOOKUP($A42,'Energy Efficiency'!$A$22:$AS$52,COLUMN('Energy Efficiency'!AI$1),0)</f>
        <v>183114661138548.19</v>
      </c>
      <c r="AJ42" s="240">
        <f>VLOOKUP($A42,'Value Added'!$A$1:$AX$44,COLUMN('Value Added'!AO$1),0)*VLOOKUP($A42,'Energy Efficiency'!$A$22:$AS$52,COLUMN('Energy Efficiency'!AJ$1),0)</f>
        <v>182165184233326.69</v>
      </c>
      <c r="AK42" s="240">
        <f>VLOOKUP($A42,'Value Added'!$A$1:$AX$44,COLUMN('Value Added'!AP$1),0)*VLOOKUP($A42,'Energy Efficiency'!$A$22:$AS$52,COLUMN('Energy Efficiency'!AK$1),0)</f>
        <v>181254727342095.16</v>
      </c>
      <c r="AL42" s="240">
        <f>VLOOKUP($A42,'Value Added'!$A$1:$AX$44,COLUMN('Value Added'!AQ$1),0)*VLOOKUP($A42,'Energy Efficiency'!$A$22:$AS$52,COLUMN('Energy Efficiency'!AL$1),0)</f>
        <v>180393423720986.34</v>
      </c>
      <c r="AM42" s="240">
        <f>VLOOKUP($A42,'Value Added'!$A$1:$AX$44,COLUMN('Value Added'!AR$1),0)*VLOOKUP($A42,'Energy Efficiency'!$A$22:$AS$52,COLUMN('Energy Efficiency'!AM$1),0)</f>
        <v>179591237363952.19</v>
      </c>
      <c r="AN42" s="240">
        <f>VLOOKUP($A42,'Value Added'!$A$1:$AX$44,COLUMN('Value Added'!AS$1),0)*VLOOKUP($A42,'Energy Efficiency'!$A$22:$AS$52,COLUMN('Energy Efficiency'!AN$1),0)</f>
        <v>178857993974394.53</v>
      </c>
      <c r="AO42" s="240">
        <f>VLOOKUP($A42,'Value Added'!$A$1:$AX$44,COLUMN('Value Added'!AT$1),0)*VLOOKUP($A42,'Energy Efficiency'!$A$22:$AS$52,COLUMN('Energy Efficiency'!AO$1),0)</f>
        <v>178203417428970.91</v>
      </c>
      <c r="AP42" s="240">
        <f>VLOOKUP($A42,'Value Added'!$A$1:$AX$44,COLUMN('Value Added'!AU$1),0)*VLOOKUP($A42,'Energy Efficiency'!$A$22:$AS$52,COLUMN('Energy Efficiency'!AP$1),0)</f>
        <v>177637171677430.72</v>
      </c>
      <c r="AQ42" s="240">
        <f>VLOOKUP($A42,'Value Added'!$A$1:$AX$44,COLUMN('Value Added'!AV$1),0)*VLOOKUP($A42,'Energy Efficiency'!$A$22:$AS$52,COLUMN('Energy Efficiency'!AQ$1),0)</f>
        <v>177168908085032.06</v>
      </c>
      <c r="AR42" s="240">
        <f>VLOOKUP($A42,'Value Added'!$A$1:$AX$44,COLUMN('Value Added'!AW$1),0)*VLOOKUP($A42,'Energy Efficiency'!$A$22:$AS$52,COLUMN('Energy Efficiency'!AR$1),0)</f>
        <v>176808318295611.56</v>
      </c>
      <c r="AS42" s="240">
        <f>VLOOKUP($A42,'Value Added'!$A$1:$AX$44,COLUMN('Value Added'!AX$1),0)*VLOOKUP($A42,'Energy Efficiency'!$A$22:$AS$52,COLUMN('Energy Efficiency'!AS$1),0)</f>
        <v>175659730246920.28</v>
      </c>
    </row>
    <row r="43" spans="1:45" x14ac:dyDescent="0.2">
      <c r="A43" s="74" t="s">
        <v>33</v>
      </c>
      <c r="B43" s="161" t="s">
        <v>379</v>
      </c>
      <c r="C43" s="161" t="s">
        <v>422</v>
      </c>
      <c r="D43" s="247">
        <f>VLOOKUP($A43,'Value Added'!$A$1:$AX$44,COLUMN('Value Added'!I$1),0)*VLOOKUP($A43,'Energy Efficiency'!$A$22:$AS$52,COLUMN('Energy Efficiency'!D$1),0)</f>
        <v>367780850463982.5</v>
      </c>
      <c r="E43" s="240">
        <f>VLOOKUP($A43,'Value Added'!$A$1:$AX$44,COLUMN('Value Added'!J$1),0)*VLOOKUP($A43,'Energy Efficiency'!$A$22:$AS$52,COLUMN('Energy Efficiency'!E$1),0)</f>
        <v>402904054226134.13</v>
      </c>
      <c r="F43" s="240">
        <f>VLOOKUP($A43,'Value Added'!$A$1:$AX$44,COLUMN('Value Added'!K$1),0)*VLOOKUP($A43,'Energy Efficiency'!$A$22:$AS$52,COLUMN('Energy Efficiency'!F$1),0)</f>
        <v>487525414315081.13</v>
      </c>
      <c r="G43" s="240">
        <f>VLOOKUP($A43,'Value Added'!$A$1:$AX$44,COLUMN('Value Added'!L$1),0)*VLOOKUP($A43,'Energy Efficiency'!$A$22:$AS$52,COLUMN('Energy Efficiency'!G$1),0)</f>
        <v>551393117851440.56</v>
      </c>
      <c r="H43" s="240">
        <f>VLOOKUP($A43,'Value Added'!$A$1:$AX$44,COLUMN('Value Added'!M$1),0)*VLOOKUP($A43,'Energy Efficiency'!$A$22:$AS$52,COLUMN('Energy Efficiency'!H$1),0)</f>
        <v>566195694948030.88</v>
      </c>
      <c r="I43" s="240">
        <f>VLOOKUP($A43,'Value Added'!$A$1:$AX$44,COLUMN('Value Added'!N$1),0)*VLOOKUP($A43,'Energy Efficiency'!$A$22:$AS$52,COLUMN('Energy Efficiency'!I$1),0)</f>
        <v>607171403255145.5</v>
      </c>
      <c r="J43" s="240">
        <f>VLOOKUP($A43,'Value Added'!$A$1:$AX$44,COLUMN('Value Added'!O$1),0)*VLOOKUP($A43,'Energy Efficiency'!$A$22:$AS$52,COLUMN('Energy Efficiency'!J$1),0)</f>
        <v>660174856328239.25</v>
      </c>
      <c r="K43" s="240">
        <f>VLOOKUP($A43,'Value Added'!$A$1:$AX$44,COLUMN('Value Added'!P$1),0)*VLOOKUP($A43,'Energy Efficiency'!$A$22:$AS$52,COLUMN('Energy Efficiency'!K$1),0)</f>
        <v>710948306032157.25</v>
      </c>
      <c r="L43" s="240">
        <f>VLOOKUP($A43,'Value Added'!$A$1:$AX$44,COLUMN('Value Added'!Q$1),0)*VLOOKUP($A43,'Energy Efficiency'!$A$22:$AS$52,COLUMN('Energy Efficiency'!L$1),0)</f>
        <v>755846363290499.88</v>
      </c>
      <c r="M43" s="240">
        <f>VLOOKUP($A43,'Value Added'!$A$1:$AX$44,COLUMN('Value Added'!R$1),0)*VLOOKUP($A43,'Energy Efficiency'!$A$22:$AS$52,COLUMN('Energy Efficiency'!M$1),0)</f>
        <v>795596041570779.5</v>
      </c>
      <c r="N43" s="240">
        <f>VLOOKUP($A43,'Value Added'!$A$1:$AX$44,COLUMN('Value Added'!S$1),0)*VLOOKUP($A43,'Energy Efficiency'!$A$22:$AS$52,COLUMN('Energy Efficiency'!N$1),0)</f>
        <v>831500284349879</v>
      </c>
      <c r="O43" s="240">
        <f>VLOOKUP($A43,'Value Added'!$A$1:$AX$44,COLUMN('Value Added'!T$1),0)*VLOOKUP($A43,'Energy Efficiency'!$A$22:$AS$52,COLUMN('Energy Efficiency'!O$1),0)</f>
        <v>865346443062092.75</v>
      </c>
      <c r="P43" s="240">
        <f>VLOOKUP($A43,'Value Added'!$A$1:$AX$44,COLUMN('Value Added'!U$1),0)*VLOOKUP($A43,'Energy Efficiency'!$A$22:$AS$52,COLUMN('Energy Efficiency'!P$1),0)</f>
        <v>899345440079090.25</v>
      </c>
      <c r="Q43" s="240">
        <f>VLOOKUP($A43,'Value Added'!$A$1:$AX$44,COLUMN('Value Added'!V$1),0)*VLOOKUP($A43,'Energy Efficiency'!$A$22:$AS$52,COLUMN('Energy Efficiency'!Q$1),0)</f>
        <v>933329623752794.25</v>
      </c>
      <c r="R43" s="240">
        <f>VLOOKUP($A43,'Value Added'!$A$1:$AX$44,COLUMN('Value Added'!W$1),0)*VLOOKUP($A43,'Energy Efficiency'!$A$22:$AS$52,COLUMN('Energy Efficiency'!R$1),0)</f>
        <v>967120878489446.13</v>
      </c>
      <c r="S43" s="240">
        <f>VLOOKUP($A43,'Value Added'!$A$1:$AX$44,COLUMN('Value Added'!X$1),0)*VLOOKUP($A43,'Energy Efficiency'!$A$22:$AS$52,COLUMN('Energy Efficiency'!S$1),0)</f>
        <v>1000527126414983.3</v>
      </c>
      <c r="T43" s="240">
        <f>VLOOKUP($A43,'Value Added'!$A$1:$AX$44,COLUMN('Value Added'!Y$1),0)*VLOOKUP($A43,'Energy Efficiency'!$A$22:$AS$52,COLUMN('Energy Efficiency'!T$1),0)</f>
        <v>1033343188250553.9</v>
      </c>
      <c r="U43" s="240">
        <f>VLOOKUP($A43,'Value Added'!$A$1:$AX$44,COLUMN('Value Added'!Z$1),0)*VLOOKUP($A43,'Energy Efficiency'!$A$22:$AS$52,COLUMN('Energy Efficiency'!U$1),0)</f>
        <v>1068667376907931.4</v>
      </c>
      <c r="V43" s="240">
        <f>VLOOKUP($A43,'Value Added'!$A$1:$AX$44,COLUMN('Value Added'!AA$1),0)*VLOOKUP($A43,'Energy Efficiency'!$A$22:$AS$52,COLUMN('Energy Efficiency'!V$1),0)</f>
        <v>1103294908284734.1</v>
      </c>
      <c r="W43" s="240">
        <f>VLOOKUP($A43,'Value Added'!$A$1:$AX$44,COLUMN('Value Added'!AB$1),0)*VLOOKUP($A43,'Energy Efficiency'!$A$22:$AS$52,COLUMN('Energy Efficiency'!W$1),0)</f>
        <v>1137112016019694.5</v>
      </c>
      <c r="X43" s="240">
        <f>VLOOKUP($A43,'Value Added'!$A$1:$AX$44,COLUMN('Value Added'!AC$1),0)*VLOOKUP($A43,'Energy Efficiency'!$A$22:$AS$52,COLUMN('Energy Efficiency'!X$1),0)</f>
        <v>1170008288938862.3</v>
      </c>
      <c r="Y43" s="240">
        <f>VLOOKUP($A43,'Value Added'!$A$1:$AX$44,COLUMN('Value Added'!AD$1),0)*VLOOKUP($A43,'Energy Efficiency'!$A$22:$AS$52,COLUMN('Energy Efficiency'!Y$1),0)</f>
        <v>1201877389318420</v>
      </c>
      <c r="Z43" s="240">
        <f>VLOOKUP($A43,'Value Added'!$A$1:$AX$44,COLUMN('Value Added'!AE$1),0)*VLOOKUP($A43,'Energy Efficiency'!$A$22:$AS$52,COLUMN('Energy Efficiency'!Z$1),0)</f>
        <v>1232617729045533</v>
      </c>
      <c r="AA43" s="240">
        <f>VLOOKUP($A43,'Value Added'!$A$1:$AX$44,COLUMN('Value Added'!AF$1),0)*VLOOKUP($A43,'Energy Efficiency'!$A$22:$AS$52,COLUMN('Energy Efficiency'!AA$1),0)</f>
        <v>1262133097413967.8</v>
      </c>
      <c r="AB43" s="240">
        <f>VLOOKUP($A43,'Value Added'!$A$1:$AX$44,COLUMN('Value Added'!AG$1),0)*VLOOKUP($A43,'Energy Efficiency'!$A$22:$AS$52,COLUMN('Energy Efficiency'!AB$1),0)</f>
        <v>1290333235044595.3</v>
      </c>
      <c r="AC43" s="240">
        <f>VLOOKUP($A43,'Value Added'!$A$1:$AX$44,COLUMN('Value Added'!AH$1),0)*VLOOKUP($A43,'Energy Efficiency'!$A$22:$AS$52,COLUMN('Energy Efficiency'!AC$1),0)</f>
        <v>1317134349229659.5</v>
      </c>
      <c r="AD43" s="240">
        <f>VLOOKUP($A43,'Value Added'!$A$1:$AX$44,COLUMN('Value Added'!AI$1),0)*VLOOKUP($A43,'Energy Efficiency'!$A$22:$AS$52,COLUMN('Energy Efficiency'!AD$1),0)</f>
        <v>1342459566847808.8</v>
      </c>
      <c r="AE43" s="240">
        <f>VLOOKUP($A43,'Value Added'!$A$1:$AX$44,COLUMN('Value Added'!AJ$1),0)*VLOOKUP($A43,'Energy Efficiency'!$A$22:$AS$52,COLUMN('Energy Efficiency'!AE$1),0)</f>
        <v>1366239321869750</v>
      </c>
      <c r="AF43" s="240">
        <f>VLOOKUP($A43,'Value Added'!$A$1:$AX$44,COLUMN('Value Added'!AK$1),0)*VLOOKUP($A43,'Energy Efficiency'!$A$22:$AS$52,COLUMN('Energy Efficiency'!AF$1),0)</f>
        <v>1388411675356222.3</v>
      </c>
      <c r="AG43" s="240">
        <f>VLOOKUP($A43,'Value Added'!$A$1:$AX$44,COLUMN('Value Added'!AL$1),0)*VLOOKUP($A43,'Energy Efficiency'!$A$22:$AS$52,COLUMN('Energy Efficiency'!AG$1),0)</f>
        <v>1408922566726683.5</v>
      </c>
      <c r="AH43" s="240">
        <f>VLOOKUP($A43,'Value Added'!$A$1:$AX$44,COLUMN('Value Added'!AM$1),0)*VLOOKUP($A43,'Energy Efficiency'!$A$22:$AS$52,COLUMN('Energy Efficiency'!AH$1),0)</f>
        <v>1427725995934583.5</v>
      </c>
      <c r="AI43" s="240">
        <f>VLOOKUP($A43,'Value Added'!$A$1:$AX$44,COLUMN('Value Added'!AN$1),0)*VLOOKUP($A43,'Energy Efficiency'!$A$22:$AS$52,COLUMN('Energy Efficiency'!AI$1),0)</f>
        <v>1444784137011027</v>
      </c>
      <c r="AJ43" s="240">
        <f>VLOOKUP($A43,'Value Added'!$A$1:$AX$44,COLUMN('Value Added'!AO$1),0)*VLOOKUP($A43,'Energy Efficiency'!$A$22:$AS$52,COLUMN('Energy Efficiency'!AJ$1),0)</f>
        <v>1460067384221334.3</v>
      </c>
      <c r="AK43" s="240">
        <f>VLOOKUP($A43,'Value Added'!$A$1:$AX$44,COLUMN('Value Added'!AP$1),0)*VLOOKUP($A43,'Energy Efficiency'!$A$22:$AS$52,COLUMN('Energy Efficiency'!AK$1),0)</f>
        <v>1473554332808513.5</v>
      </c>
      <c r="AL43" s="240">
        <f>VLOOKUP($A43,'Value Added'!$A$1:$AX$44,COLUMN('Value Added'!AQ$1),0)*VLOOKUP($A43,'Energy Efficiency'!$A$22:$AS$52,COLUMN('Energy Efficiency'!AL$1),0)</f>
        <v>1485231696965625.8</v>
      </c>
      <c r="AM43" s="240">
        <f>VLOOKUP($A43,'Value Added'!$A$1:$AX$44,COLUMN('Value Added'!AR$1),0)*VLOOKUP($A43,'Energy Efficiency'!$A$22:$AS$52,COLUMN('Energy Efficiency'!AM$1),0)</f>
        <v>1495094168278339.5</v>
      </c>
      <c r="AN43" s="240">
        <f>VLOOKUP($A43,'Value Added'!$A$1:$AX$44,COLUMN('Value Added'!AS$1),0)*VLOOKUP($A43,'Energy Efficiency'!$A$22:$AS$52,COLUMN('Energy Efficiency'!AN$1),0)</f>
        <v>1503144218404424.8</v>
      </c>
      <c r="AO43" s="240">
        <f>VLOOKUP($A43,'Value Added'!$A$1:$AX$44,COLUMN('Value Added'!AT$1),0)*VLOOKUP($A43,'Energy Efficiency'!$A$22:$AS$52,COLUMN('Energy Efficiency'!AO$1),0)</f>
        <v>1509391850204728.8</v>
      </c>
      <c r="AP43" s="240">
        <f>VLOOKUP($A43,'Value Added'!$A$1:$AX$44,COLUMN('Value Added'!AU$1),0)*VLOOKUP($A43,'Energy Efficiency'!$A$22:$AS$52,COLUMN('Energy Efficiency'!AP$1),0)</f>
        <v>1513854301908423.8</v>
      </c>
      <c r="AQ43" s="240">
        <f>VLOOKUP($A43,'Value Added'!$A$1:$AX$44,COLUMN('Value Added'!AV$1),0)*VLOOKUP($A43,'Energy Efficiency'!$A$22:$AS$52,COLUMN('Energy Efficiency'!AQ$1),0)</f>
        <v>1516555709183016.5</v>
      </c>
      <c r="AR43" s="240">
        <f>VLOOKUP($A43,'Value Added'!$A$1:$AX$44,COLUMN('Value Added'!AW$1),0)*VLOOKUP($A43,'Energy Efficiency'!$A$22:$AS$52,COLUMN('Energy Efficiency'!AR$1),0)</f>
        <v>1517526730187865.8</v>
      </c>
      <c r="AS43" s="240">
        <f>VLOOKUP($A43,'Value Added'!$A$1:$AX$44,COLUMN('Value Added'!AX$1),0)*VLOOKUP($A43,'Energy Efficiency'!$A$22:$AS$52,COLUMN('Energy Efficiency'!AS$1),0)</f>
        <v>1509025656057377.8</v>
      </c>
    </row>
    <row r="44" spans="1:45" x14ac:dyDescent="0.2">
      <c r="A44" s="74" t="s">
        <v>34</v>
      </c>
      <c r="B44" s="161" t="s">
        <v>379</v>
      </c>
      <c r="C44" s="161" t="s">
        <v>422</v>
      </c>
      <c r="D44" s="247">
        <f>VLOOKUP($A44,'Value Added'!$A$1:$AX$44,COLUMN('Value Added'!I$1),0)*VLOOKUP($A44,'Energy Efficiency'!$A$22:$AS$52,COLUMN('Energy Efficiency'!D$1),0)</f>
        <v>657961345363849.88</v>
      </c>
      <c r="E44" s="240">
        <f>VLOOKUP($A44,'Value Added'!$A$1:$AX$44,COLUMN('Value Added'!J$1),0)*VLOOKUP($A44,'Energy Efficiency'!$A$22:$AS$52,COLUMN('Energy Efficiency'!E$1),0)</f>
        <v>654280264784087.13</v>
      </c>
      <c r="F44" s="240">
        <f>VLOOKUP($A44,'Value Added'!$A$1:$AX$44,COLUMN('Value Added'!K$1),0)*VLOOKUP($A44,'Energy Efficiency'!$A$22:$AS$52,COLUMN('Energy Efficiency'!F$1),0)</f>
        <v>784241751356545.88</v>
      </c>
      <c r="G44" s="240">
        <f>VLOOKUP($A44,'Value Added'!$A$1:$AX$44,COLUMN('Value Added'!L$1),0)*VLOOKUP($A44,'Energy Efficiency'!$A$22:$AS$52,COLUMN('Energy Efficiency'!G$1),0)</f>
        <v>852896290321737.25</v>
      </c>
      <c r="H44" s="240">
        <f>VLOOKUP($A44,'Value Added'!$A$1:$AX$44,COLUMN('Value Added'!M$1),0)*VLOOKUP($A44,'Energy Efficiency'!$A$22:$AS$52,COLUMN('Energy Efficiency'!H$1),0)</f>
        <v>872332330128094.5</v>
      </c>
      <c r="I44" s="240">
        <f>VLOOKUP($A44,'Value Added'!$A$1:$AX$44,COLUMN('Value Added'!N$1),0)*VLOOKUP($A44,'Energy Efficiency'!$A$22:$AS$52,COLUMN('Energy Efficiency'!I$1),0)</f>
        <v>925873933920912.25</v>
      </c>
      <c r="J44" s="240">
        <f>VLOOKUP($A44,'Value Added'!$A$1:$AX$44,COLUMN('Value Added'!O$1),0)*VLOOKUP($A44,'Energy Efficiency'!$A$22:$AS$52,COLUMN('Energy Efficiency'!J$1),0)</f>
        <v>992418067426445.5</v>
      </c>
      <c r="K44" s="240">
        <f>VLOOKUP($A44,'Value Added'!$A$1:$AX$44,COLUMN('Value Added'!P$1),0)*VLOOKUP($A44,'Energy Efficiency'!$A$22:$AS$52,COLUMN('Energy Efficiency'!K$1),0)</f>
        <v>1051696998464900</v>
      </c>
      <c r="L44" s="240">
        <f>VLOOKUP($A44,'Value Added'!$A$1:$AX$44,COLUMN('Value Added'!Q$1),0)*VLOOKUP($A44,'Energy Efficiency'!$A$22:$AS$52,COLUMN('Energy Efficiency'!L$1),0)</f>
        <v>1099973959131381</v>
      </c>
      <c r="M44" s="240">
        <f>VLOOKUP($A44,'Value Added'!$A$1:$AX$44,COLUMN('Value Added'!R$1),0)*VLOOKUP($A44,'Energy Efficiency'!$A$22:$AS$52,COLUMN('Energy Efficiency'!M$1),0)</f>
        <v>1140252596135607.5</v>
      </c>
      <c r="N44" s="240">
        <f>VLOOKUP($A44,'Value Added'!$A$1:$AX$44,COLUMN('Value Added'!S$1),0)*VLOOKUP($A44,'Energy Efficiency'!$A$22:$AS$52,COLUMN('Energy Efficiency'!N$1),0)</f>
        <v>1176461531294231.5</v>
      </c>
      <c r="O44" s="240">
        <f>VLOOKUP($A44,'Value Added'!$A$1:$AX$44,COLUMN('Value Added'!T$1),0)*VLOOKUP($A44,'Energy Efficiency'!$A$22:$AS$52,COLUMN('Energy Efficiency'!O$1),0)</f>
        <v>1213230961287752.5</v>
      </c>
      <c r="P44" s="240">
        <f>VLOOKUP($A44,'Value Added'!$A$1:$AX$44,COLUMN('Value Added'!U$1),0)*VLOOKUP($A44,'Energy Efficiency'!$A$22:$AS$52,COLUMN('Energy Efficiency'!P$1),0)</f>
        <v>1255338348624257.5</v>
      </c>
      <c r="Q44" s="240">
        <f>VLOOKUP($A44,'Value Added'!$A$1:$AX$44,COLUMN('Value Added'!V$1),0)*VLOOKUP($A44,'Energy Efficiency'!$A$22:$AS$52,COLUMN('Energy Efficiency'!Q$1),0)</f>
        <v>1302307967273619.5</v>
      </c>
      <c r="R44" s="240">
        <f>VLOOKUP($A44,'Value Added'!$A$1:$AX$44,COLUMN('Value Added'!W$1),0)*VLOOKUP($A44,'Energy Efficiency'!$A$22:$AS$52,COLUMN('Energy Efficiency'!R$1),0)</f>
        <v>1353055926078676.3</v>
      </c>
      <c r="S44" s="240">
        <f>VLOOKUP($A44,'Value Added'!$A$1:$AX$44,COLUMN('Value Added'!X$1),0)*VLOOKUP($A44,'Energy Efficiency'!$A$22:$AS$52,COLUMN('Energy Efficiency'!S$1),0)</f>
        <v>1406308185444075.5</v>
      </c>
      <c r="T44" s="240">
        <f>VLOOKUP($A44,'Value Added'!$A$1:$AX$44,COLUMN('Value Added'!Y$1),0)*VLOOKUP($A44,'Energy Efficiency'!$A$22:$AS$52,COLUMN('Energy Efficiency'!T$1),0)</f>
        <v>1460567138650904</v>
      </c>
      <c r="U44" s="240">
        <f>VLOOKUP($A44,'Value Added'!$A$1:$AX$44,COLUMN('Value Added'!Z$1),0)*VLOOKUP($A44,'Energy Efficiency'!$A$22:$AS$52,COLUMN('Energy Efficiency'!U$1),0)</f>
        <v>1519064943023110.8</v>
      </c>
      <c r="V44" s="240">
        <f>VLOOKUP($A44,'Value Added'!$A$1:$AX$44,COLUMN('Value Added'!AA$1),0)*VLOOKUP($A44,'Energy Efficiency'!$A$22:$AS$52,COLUMN('Energy Efficiency'!V$1),0)</f>
        <v>1577011158341657.3</v>
      </c>
      <c r="W44" s="240">
        <f>VLOOKUP($A44,'Value Added'!$A$1:$AX$44,COLUMN('Value Added'!AB$1),0)*VLOOKUP($A44,'Energy Efficiency'!$A$22:$AS$52,COLUMN('Energy Efficiency'!W$1),0)</f>
        <v>1634194664320676.5</v>
      </c>
      <c r="X44" s="240">
        <f>VLOOKUP($A44,'Value Added'!$A$1:$AX$44,COLUMN('Value Added'!AC$1),0)*VLOOKUP($A44,'Energy Efficiency'!$A$22:$AS$52,COLUMN('Energy Efficiency'!X$1),0)</f>
        <v>1690403545230971.5</v>
      </c>
      <c r="Y44" s="240">
        <f>VLOOKUP($A44,'Value Added'!$A$1:$AX$44,COLUMN('Value Added'!AD$1),0)*VLOOKUP($A44,'Energy Efficiency'!$A$22:$AS$52,COLUMN('Energy Efficiency'!Y$1),0)</f>
        <v>1745426535378839.5</v>
      </c>
      <c r="Z44" s="240">
        <f>VLOOKUP($A44,'Value Added'!$A$1:$AX$44,COLUMN('Value Added'!AE$1),0)*VLOOKUP($A44,'Energy Efficiency'!$A$22:$AS$52,COLUMN('Energy Efficiency'!Z$1),0)</f>
        <v>1799054475138282</v>
      </c>
      <c r="AA44" s="240">
        <f>VLOOKUP($A44,'Value Added'!$A$1:$AX$44,COLUMN('Value Added'!AF$1),0)*VLOOKUP($A44,'Energy Efficiency'!$A$22:$AS$52,COLUMN('Energy Efficiency'!AA$1),0)</f>
        <v>1851081762330323.8</v>
      </c>
      <c r="AB44" s="240">
        <f>VLOOKUP($A44,'Value Added'!$A$1:$AX$44,COLUMN('Value Added'!AG$1),0)*VLOOKUP($A44,'Energy Efficiency'!$A$22:$AS$52,COLUMN('Energy Efficiency'!AB$1),0)</f>
        <v>1901307783790576</v>
      </c>
      <c r="AC44" s="240">
        <f>VLOOKUP($A44,'Value Added'!$A$1:$AX$44,COLUMN('Value Added'!AH$1),0)*VLOOKUP($A44,'Energy Efficiency'!$A$22:$AS$52,COLUMN('Energy Efficiency'!AC$1),0)</f>
        <v>1949538312228473.5</v>
      </c>
      <c r="AD44" s="240">
        <f>VLOOKUP($A44,'Value Added'!$A$1:$AX$44,COLUMN('Value Added'!AI$1),0)*VLOOKUP($A44,'Energy Efficiency'!$A$22:$AS$52,COLUMN('Energy Efficiency'!AD$1),0)</f>
        <v>1995586853951738.5</v>
      </c>
      <c r="AE44" s="240">
        <f>VLOOKUP($A44,'Value Added'!$A$1:$AX$44,COLUMN('Value Added'!AJ$1),0)*VLOOKUP($A44,'Energy Efficiency'!$A$22:$AS$52,COLUMN('Energy Efficiency'!AE$1),0)</f>
        <v>2039275933698474.5</v>
      </c>
      <c r="AF44" s="240">
        <f>VLOOKUP($A44,'Value Added'!$A$1:$AX$44,COLUMN('Value Added'!AK$1),0)*VLOOKUP($A44,'Energy Efficiency'!$A$22:$AS$52,COLUMN('Energy Efficiency'!AF$1),0)</f>
        <v>2080438303672955.3</v>
      </c>
      <c r="AG44" s="240">
        <f>VLOOKUP($A44,'Value Added'!$A$1:$AX$44,COLUMN('Value Added'!AL$1),0)*VLOOKUP($A44,'Energy Efficiency'!$A$22:$AS$52,COLUMN('Energy Efficiency'!AG$1),0)</f>
        <v>2118918064903959</v>
      </c>
      <c r="AH44" s="240">
        <f>VLOOKUP($A44,'Value Added'!$A$1:$AX$44,COLUMN('Value Added'!AM$1),0)*VLOOKUP($A44,'Energy Efficiency'!$A$22:$AS$52,COLUMN('Energy Efficiency'!AH$1),0)</f>
        <v>2154571690216863</v>
      </c>
      <c r="AI44" s="240">
        <f>VLOOKUP($A44,'Value Added'!$A$1:$AX$44,COLUMN('Value Added'!AN$1),0)*VLOOKUP($A44,'Energy Efficiency'!$A$22:$AS$52,COLUMN('Energy Efficiency'!AI$1),0)</f>
        <v>2187268939412075.3</v>
      </c>
      <c r="AJ44" s="240">
        <f>VLOOKUP($A44,'Value Added'!$A$1:$AX$44,COLUMN('Value Added'!AO$1),0)*VLOOKUP($A44,'Energy Efficiency'!$A$22:$AS$52,COLUMN('Energy Efficiency'!AJ$1),0)</f>
        <v>2216893658649450.8</v>
      </c>
      <c r="AK44" s="240">
        <f>VLOOKUP($A44,'Value Added'!$A$1:$AX$44,COLUMN('Value Added'!AP$1),0)*VLOOKUP($A44,'Energy Efficiency'!$A$22:$AS$52,COLUMN('Energy Efficiency'!AK$1),0)</f>
        <v>2243344457527055.5</v>
      </c>
      <c r="AL44" s="240">
        <f>VLOOKUP($A44,'Value Added'!$A$1:$AX$44,COLUMN('Value Added'!AQ$1),0)*VLOOKUP($A44,'Energy Efficiency'!$A$22:$AS$52,COLUMN('Energy Efficiency'!AL$1),0)</f>
        <v>2266535258888346</v>
      </c>
      <c r="AM44" s="240">
        <f>VLOOKUP($A44,'Value Added'!$A$1:$AX$44,COLUMN('Value Added'!AR$1),0)*VLOOKUP($A44,'Energy Efficiency'!$A$22:$AS$52,COLUMN('Energy Efficiency'!AM$1),0)</f>
        <v>2286395717968875.5</v>
      </c>
      <c r="AN44" s="240">
        <f>VLOOKUP($A44,'Value Added'!$A$1:$AX$44,COLUMN('Value Added'!AS$1),0)*VLOOKUP($A44,'Energy Efficiency'!$A$22:$AS$52,COLUMN('Energy Efficiency'!AN$1),0)</f>
        <v>2302871509077678</v>
      </c>
      <c r="AO44" s="240">
        <f>VLOOKUP($A44,'Value Added'!$A$1:$AX$44,COLUMN('Value Added'!AT$1),0)*VLOOKUP($A44,'Energy Efficiency'!$A$22:$AS$52,COLUMN('Energy Efficiency'!AO$1),0)</f>
        <v>2315924479574906.5</v>
      </c>
      <c r="AP44" s="240">
        <f>VLOOKUP($A44,'Value Added'!$A$1:$AX$44,COLUMN('Value Added'!AU$1),0)*VLOOKUP($A44,'Energy Efficiency'!$A$22:$AS$52,COLUMN('Energy Efficiency'!AP$1),0)</f>
        <v>2325532672433156</v>
      </c>
      <c r="AQ44" s="240">
        <f>VLOOKUP($A44,'Value Added'!$A$1:$AX$44,COLUMN('Value Added'!AV$1),0)*VLOOKUP($A44,'Energy Efficiency'!$A$22:$AS$52,COLUMN('Energy Efficiency'!AQ$1),0)</f>
        <v>2331690220133576.5</v>
      </c>
      <c r="AR44" s="240">
        <f>VLOOKUP($A44,'Value Added'!$A$1:$AX$44,COLUMN('Value Added'!AW$1),0)*VLOOKUP($A44,'Energy Efficiency'!$A$22:$AS$52,COLUMN('Energy Efficiency'!AR$1),0)</f>
        <v>2334407114029899</v>
      </c>
      <c r="AS44" s="240">
        <f>VLOOKUP($A44,'Value Added'!$A$1:$AX$44,COLUMN('Value Added'!AX$1),0)*VLOOKUP($A44,'Energy Efficiency'!$A$22:$AS$52,COLUMN('Energy Efficiency'!AS$1),0)</f>
        <v>2321741116879999.5</v>
      </c>
    </row>
    <row r="45" spans="1:45" x14ac:dyDescent="0.2">
      <c r="A45" s="74" t="s">
        <v>35</v>
      </c>
      <c r="B45" s="161" t="s">
        <v>379</v>
      </c>
      <c r="C45" s="161" t="s">
        <v>422</v>
      </c>
      <c r="D45" s="247">
        <f>VLOOKUP($A45,'Value Added'!$A$1:$AX$44,COLUMN('Value Added'!I$1),0)*VLOOKUP($A45,'Energy Efficiency'!$A$22:$AS$52,COLUMN('Energy Efficiency'!D$1),0)</f>
        <v>32690966833651.512</v>
      </c>
      <c r="E45" s="240">
        <f>VLOOKUP($A45,'Value Added'!$A$1:$AX$44,COLUMN('Value Added'!J$1),0)*VLOOKUP($A45,'Energy Efficiency'!$A$22:$AS$52,COLUMN('Energy Efficiency'!E$1),0)</f>
        <v>32374083324593.672</v>
      </c>
      <c r="F45" s="240">
        <f>VLOOKUP($A45,'Value Added'!$A$1:$AX$44,COLUMN('Value Added'!K$1),0)*VLOOKUP($A45,'Energy Efficiency'!$A$22:$AS$52,COLUMN('Energy Efficiency'!F$1),0)</f>
        <v>37563693010537.086</v>
      </c>
      <c r="G45" s="240">
        <f>VLOOKUP($A45,'Value Added'!$A$1:$AX$44,COLUMN('Value Added'!L$1),0)*VLOOKUP($A45,'Energy Efficiency'!$A$22:$AS$52,COLUMN('Energy Efficiency'!G$1),0)</f>
        <v>39713115765576.477</v>
      </c>
      <c r="H45" s="240">
        <f>VLOOKUP($A45,'Value Added'!$A$1:$AX$44,COLUMN('Value Added'!M$1),0)*VLOOKUP($A45,'Energy Efficiency'!$A$22:$AS$52,COLUMN('Energy Efficiency'!H$1),0)</f>
        <v>40175202669627.75</v>
      </c>
      <c r="I45" s="240">
        <f>VLOOKUP($A45,'Value Added'!$A$1:$AX$44,COLUMN('Value Added'!N$1),0)*VLOOKUP($A45,'Energy Efficiency'!$A$22:$AS$52,COLUMN('Energy Efficiency'!I$1),0)</f>
        <v>41551440077790.891</v>
      </c>
      <c r="J45" s="240">
        <f>VLOOKUP($A45,'Value Added'!$A$1:$AX$44,COLUMN('Value Added'!O$1),0)*VLOOKUP($A45,'Energy Efficiency'!$A$22:$AS$52,COLUMN('Energy Efficiency'!J$1),0)</f>
        <v>43208704214997.164</v>
      </c>
      <c r="K45" s="240">
        <f>VLOOKUP($A45,'Value Added'!$A$1:$AX$44,COLUMN('Value Added'!P$1),0)*VLOOKUP($A45,'Energy Efficiency'!$A$22:$AS$52,COLUMN('Energy Efficiency'!K$1),0)</f>
        <v>44605991638975.695</v>
      </c>
      <c r="L45" s="240">
        <f>VLOOKUP($A45,'Value Added'!$A$1:$AX$44,COLUMN('Value Added'!Q$1),0)*VLOOKUP($A45,'Energy Efficiency'!$A$22:$AS$52,COLUMN('Energy Efficiency'!L$1),0)</f>
        <v>45659746082156.477</v>
      </c>
      <c r="M45" s="240">
        <f>VLOOKUP($A45,'Value Added'!$A$1:$AX$44,COLUMN('Value Added'!R$1),0)*VLOOKUP($A45,'Energy Efficiency'!$A$22:$AS$52,COLUMN('Energy Efficiency'!M$1),0)</f>
        <v>46472605168799.063</v>
      </c>
      <c r="N45" s="240">
        <f>VLOOKUP($A45,'Value Added'!$A$1:$AX$44,COLUMN('Value Added'!S$1),0)*VLOOKUP($A45,'Energy Efficiency'!$A$22:$AS$52,COLUMN('Energy Efficiency'!N$1),0)</f>
        <v>47161615656886.25</v>
      </c>
      <c r="O45" s="240">
        <f>VLOOKUP($A45,'Value Added'!$A$1:$AX$44,COLUMN('Value Added'!T$1),0)*VLOOKUP($A45,'Energy Efficiency'!$A$22:$AS$52,COLUMN('Energy Efficiency'!O$1),0)</f>
        <v>47853461006713.563</v>
      </c>
      <c r="P45" s="240">
        <f>VLOOKUP($A45,'Value Added'!$A$1:$AX$44,COLUMN('Value Added'!U$1),0)*VLOOKUP($A45,'Energy Efficiency'!$A$22:$AS$52,COLUMN('Energy Efficiency'!P$1),0)</f>
        <v>48679953489899.516</v>
      </c>
      <c r="Q45" s="240">
        <f>VLOOKUP($A45,'Value Added'!$A$1:$AX$44,COLUMN('Value Added'!V$1),0)*VLOOKUP($A45,'Energy Efficiency'!$A$22:$AS$52,COLUMN('Energy Efficiency'!Q$1),0)</f>
        <v>49621637896731.156</v>
      </c>
      <c r="R45" s="240">
        <f>VLOOKUP($A45,'Value Added'!$A$1:$AX$44,COLUMN('Value Added'!W$1),0)*VLOOKUP($A45,'Energy Efficiency'!$A$22:$AS$52,COLUMN('Energy Efficiency'!R$1),0)</f>
        <v>50654794314188.961</v>
      </c>
      <c r="S45" s="240">
        <f>VLOOKUP($A45,'Value Added'!$A$1:$AX$44,COLUMN('Value Added'!X$1),0)*VLOOKUP($A45,'Energy Efficiency'!$A$22:$AS$52,COLUMN('Energy Efficiency'!S$1),0)</f>
        <v>51753880370540.047</v>
      </c>
      <c r="T45" s="240">
        <f>VLOOKUP($A45,'Value Added'!$A$1:$AX$44,COLUMN('Value Added'!Y$1),0)*VLOOKUP($A45,'Energy Efficiency'!$A$22:$AS$52,COLUMN('Energy Efficiency'!T$1),0)</f>
        <v>52891095057201.953</v>
      </c>
      <c r="U45" s="240">
        <f>VLOOKUP($A45,'Value Added'!$A$1:$AX$44,COLUMN('Value Added'!Z$1),0)*VLOOKUP($A45,'Energy Efficiency'!$A$22:$AS$52,COLUMN('Energy Efficiency'!U$1),0)</f>
        <v>54208074433701.672</v>
      </c>
      <c r="V45" s="240">
        <f>VLOOKUP($A45,'Value Added'!$A$1:$AX$44,COLUMN('Value Added'!AA$1),0)*VLOOKUP($A45,'Energy Efficiency'!$A$22:$AS$52,COLUMN('Energy Efficiency'!V$1),0)</f>
        <v>55537785051122.453</v>
      </c>
      <c r="W45" s="240">
        <f>VLOOKUP($A45,'Value Added'!$A$1:$AX$44,COLUMN('Value Added'!AB$1),0)*VLOOKUP($A45,'Energy Efficiency'!$A$22:$AS$52,COLUMN('Energy Efficiency'!W$1),0)</f>
        <v>56876252825771.703</v>
      </c>
      <c r="X45" s="240">
        <f>VLOOKUP($A45,'Value Added'!$A$1:$AX$44,COLUMN('Value Added'!AC$1),0)*VLOOKUP($A45,'Energy Efficiency'!$A$22:$AS$52,COLUMN('Energy Efficiency'!X$1),0)</f>
        <v>58219160174725.391</v>
      </c>
      <c r="Y45" s="240">
        <f>VLOOKUP($A45,'Value Added'!$A$1:$AX$44,COLUMN('Value Added'!AD$1),0)*VLOOKUP($A45,'Energy Efficiency'!$A$22:$AS$52,COLUMN('Energy Efficiency'!Y$1),0)</f>
        <v>59561843274173.148</v>
      </c>
      <c r="Z45" s="240">
        <f>VLOOKUP($A45,'Value Added'!$A$1:$AX$44,COLUMN('Value Added'!AE$1),0)*VLOOKUP($A45,'Energy Efficiency'!$A$22:$AS$52,COLUMN('Energy Efficiency'!Z$1),0)</f>
        <v>60899292735065.68</v>
      </c>
      <c r="AA45" s="240">
        <f>VLOOKUP($A45,'Value Added'!$A$1:$AX$44,COLUMN('Value Added'!AF$1),0)*VLOOKUP($A45,'Energy Efficiency'!$A$22:$AS$52,COLUMN('Energy Efficiency'!AA$1),0)</f>
        <v>62226158079582.008</v>
      </c>
      <c r="AB45" s="240">
        <f>VLOOKUP($A45,'Value Added'!$A$1:$AX$44,COLUMN('Value Added'!AG$1),0)*VLOOKUP($A45,'Energy Efficiency'!$A$22:$AS$52,COLUMN('Energy Efficiency'!AB$1),0)</f>
        <v>63536756393183.906</v>
      </c>
      <c r="AC45" s="240">
        <f>VLOOKUP($A45,'Value Added'!$A$1:$AX$44,COLUMN('Value Added'!AH$1),0)*VLOOKUP($A45,'Energy Efficiency'!$A$22:$AS$52,COLUMN('Energy Efficiency'!AC$1),0)</f>
        <v>64825085509791.031</v>
      </c>
      <c r="AD45" s="240">
        <f>VLOOKUP($A45,'Value Added'!$A$1:$AX$44,COLUMN('Value Added'!AI$1),0)*VLOOKUP($A45,'Energy Efficiency'!$A$22:$AS$52,COLUMN('Energy Efficiency'!AD$1),0)</f>
        <v>66084842061016.617</v>
      </c>
      <c r="AE45" s="240">
        <f>VLOOKUP($A45,'Value Added'!$A$1:$AX$44,COLUMN('Value Added'!AJ$1),0)*VLOOKUP($A45,'Energy Efficiency'!$A$22:$AS$52,COLUMN('Energy Efficiency'!AE$1),0)</f>
        <v>67309444683681.922</v>
      </c>
      <c r="AF45" s="240">
        <f>VLOOKUP($A45,'Value Added'!$A$1:$AX$44,COLUMN('Value Added'!AK$1),0)*VLOOKUP($A45,'Energy Efficiency'!$A$22:$AS$52,COLUMN('Energy Efficiency'!AF$1),0)</f>
        <v>68492062632339.938</v>
      </c>
      <c r="AG45" s="240">
        <f>VLOOKUP($A45,'Value Added'!$A$1:$AX$44,COLUMN('Value Added'!AL$1),0)*VLOOKUP($A45,'Energy Efficiency'!$A$22:$AS$52,COLUMN('Energy Efficiency'!AG$1),0)</f>
        <v>69625649984816.719</v>
      </c>
      <c r="AH45" s="240">
        <f>VLOOKUP($A45,'Value Added'!$A$1:$AX$44,COLUMN('Value Added'!AM$1),0)*VLOOKUP($A45,'Energy Efficiency'!$A$22:$AS$52,COLUMN('Energy Efficiency'!AH$1),0)</f>
        <v>70702985558612.078</v>
      </c>
      <c r="AI45" s="240">
        <f>VLOOKUP($A45,'Value Added'!$A$1:$AX$44,COLUMN('Value Added'!AN$1),0)*VLOOKUP($A45,'Energy Efficiency'!$A$22:$AS$52,COLUMN('Energy Efficiency'!AI$1),0)</f>
        <v>71716718574373.969</v>
      </c>
      <c r="AJ45" s="240">
        <f>VLOOKUP($A45,'Value Added'!$A$1:$AX$44,COLUMN('Value Added'!AO$1),0)*VLOOKUP($A45,'Energy Efficiency'!$A$22:$AS$52,COLUMN('Energy Efficiency'!AJ$1),0)</f>
        <v>72659420009958.828</v>
      </c>
      <c r="AK45" s="240">
        <f>VLOOKUP($A45,'Value Added'!$A$1:$AX$44,COLUMN('Value Added'!AP$1),0)*VLOOKUP($A45,'Energy Efficiency'!$A$22:$AS$52,COLUMN('Energy Efficiency'!AK$1),0)</f>
        <v>73523639485445.188</v>
      </c>
      <c r="AL45" s="240">
        <f>VLOOKUP($A45,'Value Added'!$A$1:$AX$44,COLUMN('Value Added'!AQ$1),0)*VLOOKUP($A45,'Energy Efficiency'!$A$22:$AS$52,COLUMN('Energy Efficiency'!AL$1),0)</f>
        <v>74301967406975.672</v>
      </c>
      <c r="AM45" s="240">
        <f>VLOOKUP($A45,'Value Added'!$A$1:$AX$44,COLUMN('Value Added'!AR$1),0)*VLOOKUP($A45,'Energy Efficiency'!$A$22:$AS$52,COLUMN('Energy Efficiency'!AM$1),0)</f>
        <v>74987101976881.734</v>
      </c>
      <c r="AN45" s="240">
        <f>VLOOKUP($A45,'Value Added'!$A$1:$AX$44,COLUMN('Value Added'!AS$1),0)*VLOOKUP($A45,'Energy Efficiency'!$A$22:$AS$52,COLUMN('Energy Efficiency'!AN$1),0)</f>
        <v>75571920551116.063</v>
      </c>
      <c r="AO45" s="240">
        <f>VLOOKUP($A45,'Value Added'!$A$1:$AX$44,COLUMN('Value Added'!AT$1),0)*VLOOKUP($A45,'Energy Efficiency'!$A$22:$AS$52,COLUMN('Energy Efficiency'!AO$1),0)</f>
        <v>76049554694841.156</v>
      </c>
      <c r="AP45" s="240">
        <f>VLOOKUP($A45,'Value Added'!$A$1:$AX$44,COLUMN('Value Added'!AU$1),0)*VLOOKUP($A45,'Energy Efficiency'!$A$22:$AS$52,COLUMN('Energy Efficiency'!AP$1),0)</f>
        <v>76413468155824.281</v>
      </c>
      <c r="AQ45" s="240">
        <f>VLOOKUP($A45,'Value Added'!$A$1:$AX$44,COLUMN('Value Added'!AV$1),0)*VLOOKUP($A45,'Energy Efficiency'!$A$22:$AS$52,COLUMN('Energy Efficiency'!AQ$1),0)</f>
        <v>76657536846167.844</v>
      </c>
      <c r="AR45" s="240">
        <f>VLOOKUP($A45,'Value Added'!$A$1:$AX$44,COLUMN('Value Added'!AW$1),0)*VLOOKUP($A45,'Energy Efficiency'!$A$22:$AS$52,COLUMN('Energy Efficiency'!AR$1),0)</f>
        <v>76776129799282.844</v>
      </c>
      <c r="AS45" s="240">
        <f>VLOOKUP($A45,'Value Added'!$A$1:$AX$44,COLUMN('Value Added'!AX$1),0)*VLOOKUP($A45,'Energy Efficiency'!$A$22:$AS$52,COLUMN('Energy Efficiency'!AS$1),0)</f>
        <v>76370527442012.203</v>
      </c>
    </row>
    <row r="46" spans="1:45" x14ac:dyDescent="0.2">
      <c r="A46" s="74" t="s">
        <v>36</v>
      </c>
      <c r="B46" s="161" t="s">
        <v>379</v>
      </c>
      <c r="C46" s="161" t="s">
        <v>422</v>
      </c>
      <c r="D46" s="247">
        <f>VLOOKUP($A46,'Value Added'!$A$1:$AX$44,COLUMN('Value Added'!I$1),0)*VLOOKUP($A46,'Energy Efficiency'!$A$22:$AS$52,COLUMN('Energy Efficiency'!D$1),0)</f>
        <v>216786095352203.41</v>
      </c>
      <c r="E46" s="240">
        <f>VLOOKUP($A46,'Value Added'!$A$1:$AX$44,COLUMN('Value Added'!J$1),0)*VLOOKUP($A46,'Energy Efficiency'!$A$22:$AS$52,COLUMN('Energy Efficiency'!E$1),0)</f>
        <v>223493633820427.63</v>
      </c>
      <c r="F46" s="240">
        <f>VLOOKUP($A46,'Value Added'!$A$1:$AX$44,COLUMN('Value Added'!K$1),0)*VLOOKUP($A46,'Energy Efficiency'!$A$22:$AS$52,COLUMN('Energy Efficiency'!F$1),0)</f>
        <v>252836968766177.97</v>
      </c>
      <c r="G46" s="240">
        <f>VLOOKUP($A46,'Value Added'!$A$1:$AX$44,COLUMN('Value Added'!L$1),0)*VLOOKUP($A46,'Energy Efficiency'!$A$22:$AS$52,COLUMN('Energy Efficiency'!G$1),0)</f>
        <v>276248713109432.5</v>
      </c>
      <c r="H46" s="240">
        <f>VLOOKUP($A46,'Value Added'!$A$1:$AX$44,COLUMN('Value Added'!M$1),0)*VLOOKUP($A46,'Energy Efficiency'!$A$22:$AS$52,COLUMN('Energy Efficiency'!H$1),0)</f>
        <v>277739416104085.56</v>
      </c>
      <c r="I46" s="240">
        <f>VLOOKUP($A46,'Value Added'!$A$1:$AX$44,COLUMN('Value Added'!N$1),0)*VLOOKUP($A46,'Energy Efficiency'!$A$22:$AS$52,COLUMN('Energy Efficiency'!I$1),0)</f>
        <v>283626607775918.38</v>
      </c>
      <c r="J46" s="240">
        <f>VLOOKUP($A46,'Value Added'!$A$1:$AX$44,COLUMN('Value Added'!O$1),0)*VLOOKUP($A46,'Energy Efficiency'!$A$22:$AS$52,COLUMN('Energy Efficiency'!J$1),0)</f>
        <v>291873680101427</v>
      </c>
      <c r="K46" s="240">
        <f>VLOOKUP($A46,'Value Added'!$A$1:$AX$44,COLUMN('Value Added'!P$1),0)*VLOOKUP($A46,'Energy Efficiency'!$A$22:$AS$52,COLUMN('Energy Efficiency'!K$1),0)</f>
        <v>300876682310450.13</v>
      </c>
      <c r="L46" s="240">
        <f>VLOOKUP($A46,'Value Added'!$A$1:$AX$44,COLUMN('Value Added'!Q$1),0)*VLOOKUP($A46,'Energy Efficiency'!$A$22:$AS$52,COLUMN('Energy Efficiency'!L$1),0)</f>
        <v>309880735765724.44</v>
      </c>
      <c r="M46" s="240">
        <f>VLOOKUP($A46,'Value Added'!$A$1:$AX$44,COLUMN('Value Added'!R$1),0)*VLOOKUP($A46,'Energy Efficiency'!$A$22:$AS$52,COLUMN('Energy Efficiency'!M$1),0)</f>
        <v>318652762630569.06</v>
      </c>
      <c r="N46" s="240">
        <f>VLOOKUP($A46,'Value Added'!$A$1:$AX$44,COLUMN('Value Added'!S$1),0)*VLOOKUP($A46,'Energy Efficiency'!$A$22:$AS$52,COLUMN('Energy Efficiency'!N$1),0)</f>
        <v>326935795206891.94</v>
      </c>
      <c r="O46" s="240">
        <f>VLOOKUP($A46,'Value Added'!$A$1:$AX$44,COLUMN('Value Added'!T$1),0)*VLOOKUP($A46,'Energy Efficiency'!$A$22:$AS$52,COLUMN('Energy Efficiency'!O$1),0)</f>
        <v>334451804926000.63</v>
      </c>
      <c r="P46" s="240">
        <f>VLOOKUP($A46,'Value Added'!$A$1:$AX$44,COLUMN('Value Added'!U$1),0)*VLOOKUP($A46,'Energy Efficiency'!$A$22:$AS$52,COLUMN('Energy Efficiency'!P$1),0)</f>
        <v>341131913558796.19</v>
      </c>
      <c r="Q46" s="240">
        <f>VLOOKUP($A46,'Value Added'!$A$1:$AX$44,COLUMN('Value Added'!V$1),0)*VLOOKUP($A46,'Energy Efficiency'!$A$22:$AS$52,COLUMN('Energy Efficiency'!Q$1),0)</f>
        <v>346787783296422.06</v>
      </c>
      <c r="R46" s="240">
        <f>VLOOKUP($A46,'Value Added'!$A$1:$AX$44,COLUMN('Value Added'!W$1),0)*VLOOKUP($A46,'Energy Efficiency'!$A$22:$AS$52,COLUMN('Energy Efficiency'!R$1),0)</f>
        <v>351461497665192.88</v>
      </c>
      <c r="S46" s="240">
        <f>VLOOKUP($A46,'Value Added'!$A$1:$AX$44,COLUMN('Value Added'!X$1),0)*VLOOKUP($A46,'Energy Efficiency'!$A$22:$AS$52,COLUMN('Energy Efficiency'!S$1),0)</f>
        <v>355209146562631.31</v>
      </c>
      <c r="T46" s="240">
        <f>VLOOKUP($A46,'Value Added'!$A$1:$AX$44,COLUMN('Value Added'!Y$1),0)*VLOOKUP($A46,'Energy Efficiency'!$A$22:$AS$52,COLUMN('Energy Efficiency'!T$1),0)</f>
        <v>358098775952845.19</v>
      </c>
      <c r="U46" s="240">
        <f>VLOOKUP($A46,'Value Added'!$A$1:$AX$44,COLUMN('Value Added'!Z$1),0)*VLOOKUP($A46,'Energy Efficiency'!$A$22:$AS$52,COLUMN('Energy Efficiency'!U$1),0)</f>
        <v>361314794203441.75</v>
      </c>
      <c r="V46" s="240">
        <f>VLOOKUP($A46,'Value Added'!$A$1:$AX$44,COLUMN('Value Added'!AA$1),0)*VLOOKUP($A46,'Energy Efficiency'!$A$22:$AS$52,COLUMN('Energy Efficiency'!V$1),0)</f>
        <v>363805432760637.13</v>
      </c>
      <c r="W46" s="240">
        <f>VLOOKUP($A46,'Value Added'!$A$1:$AX$44,COLUMN('Value Added'!AB$1),0)*VLOOKUP($A46,'Energy Efficiency'!$A$22:$AS$52,COLUMN('Energy Efficiency'!W$1),0)</f>
        <v>365607139772965.31</v>
      </c>
      <c r="X46" s="240">
        <f>VLOOKUP($A46,'Value Added'!$A$1:$AX$44,COLUMN('Value Added'!AC$1),0)*VLOOKUP($A46,'Energy Efficiency'!$A$22:$AS$52,COLUMN('Energy Efficiency'!X$1),0)</f>
        <v>366761493814804.88</v>
      </c>
      <c r="Y46" s="240">
        <f>VLOOKUP($A46,'Value Added'!$A$1:$AX$44,COLUMN('Value Added'!AD$1),0)*VLOOKUP($A46,'Energy Efficiency'!$A$22:$AS$52,COLUMN('Energy Efficiency'!Y$1),0)</f>
        <v>367314352506037.13</v>
      </c>
      <c r="Z46" s="240">
        <f>VLOOKUP($A46,'Value Added'!$A$1:$AX$44,COLUMN('Value Added'!AE$1),0)*VLOOKUP($A46,'Energy Efficiency'!$A$22:$AS$52,COLUMN('Energy Efficiency'!Z$1),0)</f>
        <v>367315021063195.94</v>
      </c>
      <c r="AA46" s="240">
        <f>VLOOKUP($A46,'Value Added'!$A$1:$AX$44,COLUMN('Value Added'!AF$1),0)*VLOOKUP($A46,'Energy Efficiency'!$A$22:$AS$52,COLUMN('Energy Efficiency'!AA$1),0)</f>
        <v>366815457630748.69</v>
      </c>
      <c r="AB46" s="240">
        <f>VLOOKUP($A46,'Value Added'!$A$1:$AX$44,COLUMN('Value Added'!AG$1),0)*VLOOKUP($A46,'Energy Efficiency'!$A$22:$AS$52,COLUMN('Energy Efficiency'!AB$1),0)</f>
        <v>365869529450902.44</v>
      </c>
      <c r="AC46" s="240">
        <f>VLOOKUP($A46,'Value Added'!$A$1:$AX$44,COLUMN('Value Added'!AH$1),0)*VLOOKUP($A46,'Energy Efficiency'!$A$22:$AS$52,COLUMN('Energy Efficiency'!AC$1),0)</f>
        <v>364532331129903.5</v>
      </c>
      <c r="AD46" s="240">
        <f>VLOOKUP($A46,'Value Added'!$A$1:$AX$44,COLUMN('Value Added'!AI$1),0)*VLOOKUP($A46,'Energy Efficiency'!$A$22:$AS$52,COLUMN('Energy Efficiency'!AD$1),0)</f>
        <v>362859573550615</v>
      </c>
      <c r="AE46" s="240">
        <f>VLOOKUP($A46,'Value Added'!$A$1:$AX$44,COLUMN('Value Added'!AJ$1),0)*VLOOKUP($A46,'Energy Efficiency'!$A$22:$AS$52,COLUMN('Energy Efficiency'!AE$1),0)</f>
        <v>360907049448763.25</v>
      </c>
      <c r="AF46" s="240">
        <f>VLOOKUP($A46,'Value Added'!$A$1:$AX$44,COLUMN('Value Added'!AK$1),0)*VLOOKUP($A46,'Energy Efficiency'!$A$22:$AS$52,COLUMN('Energy Efficiency'!AF$1),0)</f>
        <v>358730179378307.81</v>
      </c>
      <c r="AG46" s="240">
        <f>VLOOKUP($A46,'Value Added'!$A$1:$AX$44,COLUMN('Value Added'!AL$1),0)*VLOOKUP($A46,'Energy Efficiency'!$A$22:$AS$52,COLUMN('Energy Efficiency'!AG$1),0)</f>
        <v>356383639786436.06</v>
      </c>
      <c r="AH46" s="240">
        <f>VLOOKUP($A46,'Value Added'!$A$1:$AX$44,COLUMN('Value Added'!AM$1),0)*VLOOKUP($A46,'Energy Efficiency'!$A$22:$AS$52,COLUMN('Energy Efficiency'!AH$1),0)</f>
        <v>353921073230521.06</v>
      </c>
      <c r="AI46" s="240">
        <f>VLOOKUP($A46,'Value Added'!$A$1:$AX$44,COLUMN('Value Added'!AN$1),0)*VLOOKUP($A46,'Energy Efficiency'!$A$22:$AS$52,COLUMN('Energy Efficiency'!AI$1),0)</f>
        <v>351394879413297.13</v>
      </c>
      <c r="AJ46" s="240">
        <f>VLOOKUP($A46,'Value Added'!$A$1:$AX$44,COLUMN('Value Added'!AO$1),0)*VLOOKUP($A46,'Energy Efficiency'!$A$22:$AS$52,COLUMN('Energy Efficiency'!AJ$1),0)</f>
        <v>348856084691674.31</v>
      </c>
      <c r="AK46" s="240">
        <f>VLOOKUP($A46,'Value Added'!$A$1:$AX$44,COLUMN('Value Added'!AP$1),0)*VLOOKUP($A46,'Energy Efficiency'!$A$22:$AS$52,COLUMN('Energy Efficiency'!AK$1),0)</f>
        <v>346354287022600.5</v>
      </c>
      <c r="AL46" s="240">
        <f>VLOOKUP($A46,'Value Added'!$A$1:$AX$44,COLUMN('Value Added'!AQ$1),0)*VLOOKUP($A46,'Energy Efficiency'!$A$22:$AS$52,COLUMN('Energy Efficiency'!AL$1),0)</f>
        <v>343937672933034.88</v>
      </c>
      <c r="AM46" s="240">
        <f>VLOOKUP($A46,'Value Added'!$A$1:$AX$44,COLUMN('Value Added'!AR$1),0)*VLOOKUP($A46,'Energy Efficiency'!$A$22:$AS$52,COLUMN('Energy Efficiency'!AM$1),0)</f>
        <v>341653103022844.31</v>
      </c>
      <c r="AN46" s="240">
        <f>VLOOKUP($A46,'Value Added'!$A$1:$AX$44,COLUMN('Value Added'!AS$1),0)*VLOOKUP($A46,'Energy Efficiency'!$A$22:$AS$52,COLUMN('Energy Efficiency'!AN$1),0)</f>
        <v>339546262710069.69</v>
      </c>
      <c r="AO46" s="240">
        <f>VLOOKUP($A46,'Value Added'!$A$1:$AX$44,COLUMN('Value Added'!AT$1),0)*VLOOKUP($A46,'Energy Efficiency'!$A$22:$AS$52,COLUMN('Energy Efficiency'!AO$1),0)</f>
        <v>337661875388583.5</v>
      </c>
      <c r="AP46" s="240">
        <f>VLOOKUP($A46,'Value Added'!$A$1:$AX$44,COLUMN('Value Added'!AU$1),0)*VLOOKUP($A46,'Energy Efficiency'!$A$22:$AS$52,COLUMN('Energy Efficiency'!AP$1),0)</f>
        <v>336043975872446.75</v>
      </c>
      <c r="AQ46" s="240">
        <f>VLOOKUP($A46,'Value Added'!$A$1:$AX$44,COLUMN('Value Added'!AV$1),0)*VLOOKUP($A46,'Energy Efficiency'!$A$22:$AS$52,COLUMN('Energy Efficiency'!AQ$1),0)</f>
        <v>334736242937346.25</v>
      </c>
      <c r="AR46" s="240">
        <f>VLOOKUP($A46,'Value Added'!$A$1:$AX$44,COLUMN('Value Added'!AW$1),0)*VLOOKUP($A46,'Energy Efficiency'!$A$22:$AS$52,COLUMN('Energy Efficiency'!AR$1),0)</f>
        <v>333782390931755.56</v>
      </c>
      <c r="AS46" s="240">
        <f>VLOOKUP($A46,'Value Added'!$A$1:$AX$44,COLUMN('Value Added'!AX$1),0)*VLOOKUP($A46,'Energy Efficiency'!$A$22:$AS$52,COLUMN('Energy Efficiency'!AS$1),0)</f>
        <v>331517767350306</v>
      </c>
    </row>
    <row r="47" spans="1:45" x14ac:dyDescent="0.2">
      <c r="A47" s="74" t="s">
        <v>37</v>
      </c>
      <c r="B47" s="161" t="s">
        <v>379</v>
      </c>
      <c r="C47" s="161" t="s">
        <v>422</v>
      </c>
      <c r="D47" s="247">
        <f>VLOOKUP($A47,'Value Added'!$A$1:$AX$44,COLUMN('Value Added'!I$1),0)*VLOOKUP($A47,'Energy Efficiency'!$A$22:$AS$52,COLUMN('Energy Efficiency'!D$1),0)</f>
        <v>145298312312092.28</v>
      </c>
      <c r="E47" s="240">
        <f>VLOOKUP($A47,'Value Added'!$A$1:$AX$44,COLUMN('Value Added'!J$1),0)*VLOOKUP($A47,'Energy Efficiency'!$A$22:$AS$52,COLUMN('Energy Efficiency'!E$1),0)</f>
        <v>143830269459194.97</v>
      </c>
      <c r="F47" s="240">
        <f>VLOOKUP($A47,'Value Added'!$A$1:$AX$44,COLUMN('Value Added'!K$1),0)*VLOOKUP($A47,'Energy Efficiency'!$A$22:$AS$52,COLUMN('Energy Efficiency'!F$1),0)</f>
        <v>194005507085656.19</v>
      </c>
      <c r="G47" s="240">
        <f>VLOOKUP($A47,'Value Added'!$A$1:$AX$44,COLUMN('Value Added'!L$1),0)*VLOOKUP($A47,'Energy Efficiency'!$A$22:$AS$52,COLUMN('Energy Efficiency'!G$1),0)</f>
        <v>240402247149607.53</v>
      </c>
      <c r="H47" s="240">
        <f>VLOOKUP($A47,'Value Added'!$A$1:$AX$44,COLUMN('Value Added'!M$1),0)*VLOOKUP($A47,'Energy Efficiency'!$A$22:$AS$52,COLUMN('Energy Efficiency'!H$1),0)</f>
        <v>248827019482478.34</v>
      </c>
      <c r="I47" s="240">
        <f>VLOOKUP($A47,'Value Added'!$A$1:$AX$44,COLUMN('Value Added'!N$1),0)*VLOOKUP($A47,'Energy Efficiency'!$A$22:$AS$52,COLUMN('Energy Efficiency'!I$1),0)</f>
        <v>272178647486519.94</v>
      </c>
      <c r="J47" s="240">
        <f>VLOOKUP($A47,'Value Added'!$A$1:$AX$44,COLUMN('Value Added'!O$1),0)*VLOOKUP($A47,'Energy Efficiency'!$A$22:$AS$52,COLUMN('Energy Efficiency'!J$1),0)</f>
        <v>303631657366063.75</v>
      </c>
      <c r="K47" s="240">
        <f>VLOOKUP($A47,'Value Added'!$A$1:$AX$44,COLUMN('Value Added'!P$1),0)*VLOOKUP($A47,'Energy Efficiency'!$A$22:$AS$52,COLUMN('Energy Efficiency'!K$1),0)</f>
        <v>335745005328295</v>
      </c>
      <c r="L47" s="240">
        <f>VLOOKUP($A47,'Value Added'!$A$1:$AX$44,COLUMN('Value Added'!Q$1),0)*VLOOKUP($A47,'Energy Efficiency'!$A$22:$AS$52,COLUMN('Energy Efficiency'!L$1),0)</f>
        <v>366393050599882.69</v>
      </c>
      <c r="M47" s="240">
        <f>VLOOKUP($A47,'Value Added'!$A$1:$AX$44,COLUMN('Value Added'!R$1),0)*VLOOKUP($A47,'Energy Efficiency'!$A$22:$AS$52,COLUMN('Energy Efficiency'!M$1),0)</f>
        <v>395691504760970.25</v>
      </c>
      <c r="N47" s="240">
        <f>VLOOKUP($A47,'Value Added'!$A$1:$AX$44,COLUMN('Value Added'!S$1),0)*VLOOKUP($A47,'Energy Efficiency'!$A$22:$AS$52,COLUMN('Energy Efficiency'!N$1),0)</f>
        <v>424067246299908.69</v>
      </c>
      <c r="O47" s="240">
        <f>VLOOKUP($A47,'Value Added'!$A$1:$AX$44,COLUMN('Value Added'!T$1),0)*VLOOKUP($A47,'Energy Efficiency'!$A$22:$AS$52,COLUMN('Energy Efficiency'!O$1),0)</f>
        <v>452249308932817.38</v>
      </c>
      <c r="P47" s="240">
        <f>VLOOKUP($A47,'Value Added'!$A$1:$AX$44,COLUMN('Value Added'!U$1),0)*VLOOKUP($A47,'Energy Efficiency'!$A$22:$AS$52,COLUMN('Energy Efficiency'!P$1),0)</f>
        <v>481303877548920</v>
      </c>
      <c r="Q47" s="240">
        <f>VLOOKUP($A47,'Value Added'!$A$1:$AX$44,COLUMN('Value Added'!V$1),0)*VLOOKUP($A47,'Energy Efficiency'!$A$22:$AS$52,COLUMN('Energy Efficiency'!Q$1),0)</f>
        <v>511250716866428.56</v>
      </c>
      <c r="R47" s="240">
        <f>VLOOKUP($A47,'Value Added'!$A$1:$AX$44,COLUMN('Value Added'!W$1),0)*VLOOKUP($A47,'Energy Efficiency'!$A$22:$AS$52,COLUMN('Energy Efficiency'!R$1),0)</f>
        <v>542164464606149.13</v>
      </c>
      <c r="S47" s="240">
        <f>VLOOKUP($A47,'Value Added'!$A$1:$AX$44,COLUMN('Value Added'!X$1),0)*VLOOKUP($A47,'Energy Efficiency'!$A$22:$AS$52,COLUMN('Energy Efficiency'!S$1),0)</f>
        <v>574143094196660.38</v>
      </c>
      <c r="T47" s="240">
        <f>VLOOKUP($A47,'Value Added'!$A$1:$AX$44,COLUMN('Value Added'!Y$1),0)*VLOOKUP($A47,'Energy Efficiency'!$A$22:$AS$52,COLUMN('Energy Efficiency'!T$1),0)</f>
        <v>607310300019273.13</v>
      </c>
      <c r="U47" s="240">
        <f>VLOOKUP($A47,'Value Added'!$A$1:$AX$44,COLUMN('Value Added'!Z$1),0)*VLOOKUP($A47,'Energy Efficiency'!$A$22:$AS$52,COLUMN('Energy Efficiency'!U$1),0)</f>
        <v>643764064932361.63</v>
      </c>
      <c r="V47" s="240">
        <f>VLOOKUP($A47,'Value Added'!$A$1:$AX$44,COLUMN('Value Added'!AA$1),0)*VLOOKUP($A47,'Energy Efficiency'!$A$22:$AS$52,COLUMN('Energy Efficiency'!V$1),0)</f>
        <v>681723020532586.38</v>
      </c>
      <c r="W47" s="240">
        <f>VLOOKUP($A47,'Value Added'!$A$1:$AX$44,COLUMN('Value Added'!AB$1),0)*VLOOKUP($A47,'Energy Efficiency'!$A$22:$AS$52,COLUMN('Energy Efficiency'!W$1),0)</f>
        <v>721110545230353.25</v>
      </c>
      <c r="X47" s="240">
        <f>VLOOKUP($A47,'Value Added'!$A$1:$AX$44,COLUMN('Value Added'!AC$1),0)*VLOOKUP($A47,'Energy Efficiency'!$A$22:$AS$52,COLUMN('Energy Efficiency'!X$1),0)</f>
        <v>761826199867537</v>
      </c>
      <c r="Y47" s="240">
        <f>VLOOKUP($A47,'Value Added'!$A$1:$AX$44,COLUMN('Value Added'!AD$1),0)*VLOOKUP($A47,'Energy Efficiency'!$A$22:$AS$52,COLUMN('Energy Efficiency'!Y$1),0)</f>
        <v>803743818328634.88</v>
      </c>
      <c r="Z47" s="240">
        <f>VLOOKUP($A47,'Value Added'!$A$1:$AX$44,COLUMN('Value Added'!AE$1),0)*VLOOKUP($A47,'Energy Efficiency'!$A$22:$AS$52,COLUMN('Energy Efficiency'!Z$1),0)</f>
        <v>846709794381351.13</v>
      </c>
      <c r="AA47" s="240">
        <f>VLOOKUP($A47,'Value Added'!$A$1:$AX$44,COLUMN('Value Added'!AF$1),0)*VLOOKUP($A47,'Energy Efficiency'!$A$22:$AS$52,COLUMN('Energy Efficiency'!AA$1),0)</f>
        <v>890541638912259.38</v>
      </c>
      <c r="AB47" s="240">
        <f>VLOOKUP($A47,'Value Added'!$A$1:$AX$44,COLUMN('Value Added'!AG$1),0)*VLOOKUP($A47,'Energy Efficiency'!$A$22:$AS$52,COLUMN('Energy Efficiency'!AB$1),0)</f>
        <v>935026887272245.38</v>
      </c>
      <c r="AC47" s="240">
        <f>VLOOKUP($A47,'Value Added'!$A$1:$AX$44,COLUMN('Value Added'!AH$1),0)*VLOOKUP($A47,'Energy Efficiency'!$A$22:$AS$52,COLUMN('Energy Efficiency'!AC$1),0)</f>
        <v>979922440290885.25</v>
      </c>
      <c r="AD47" s="240">
        <f>VLOOKUP($A47,'Value Added'!$A$1:$AX$44,COLUMN('Value Added'!AI$1),0)*VLOOKUP($A47,'Energy Efficiency'!$A$22:$AS$52,COLUMN('Energy Efficiency'!AD$1),0)</f>
        <v>1024954424152015.8</v>
      </c>
      <c r="AE47" s="240">
        <f>VLOOKUP($A47,'Value Added'!$A$1:$AX$44,COLUMN('Value Added'!AJ$1),0)*VLOOKUP($A47,'Energy Efficiency'!$A$22:$AS$52,COLUMN('Energy Efficiency'!AE$1),0)</f>
        <v>1069818653230654.1</v>
      </c>
      <c r="AF47" s="240">
        <f>VLOOKUP($A47,'Value Added'!$A$1:$AX$44,COLUMN('Value Added'!AK$1),0)*VLOOKUP($A47,'Energy Efficiency'!$A$22:$AS$52,COLUMN('Energy Efficiency'!AF$1),0)</f>
        <v>1114181775679513.9</v>
      </c>
      <c r="AG47" s="240">
        <f>VLOOKUP($A47,'Value Added'!$A$1:$AX$44,COLUMN('Value Added'!AL$1),0)*VLOOKUP($A47,'Energy Efficiency'!$A$22:$AS$52,COLUMN('Energy Efficiency'!AG$1),0)</f>
        <v>1157683173576329.3</v>
      </c>
      <c r="AH47" s="240">
        <f>VLOOKUP($A47,'Value Added'!$A$1:$AX$44,COLUMN('Value Added'!AM$1),0)*VLOOKUP($A47,'Energy Efficiency'!$A$22:$AS$52,COLUMN('Energy Efficiency'!AH$1),0)</f>
        <v>1199937677440435.8</v>
      </c>
      <c r="AI47" s="240">
        <f>VLOOKUP($A47,'Value Added'!$A$1:$AX$44,COLUMN('Value Added'!AN$1),0)*VLOOKUP($A47,'Energy Efficiency'!$A$22:$AS$52,COLUMN('Energy Efficiency'!AI$1),0)</f>
        <v>1240539138660084.8</v>
      </c>
      <c r="AJ47" s="240">
        <f>VLOOKUP($A47,'Value Added'!$A$1:$AX$44,COLUMN('Value Added'!AO$1),0)*VLOOKUP($A47,'Energy Efficiency'!$A$22:$AS$52,COLUMN('Energy Efficiency'!AJ$1),0)</f>
        <v>1279064882763530.8</v>
      </c>
      <c r="AK47" s="240">
        <f>VLOOKUP($A47,'Value Added'!$A$1:$AX$44,COLUMN('Value Added'!AP$1),0)*VLOOKUP($A47,'Energy Efficiency'!$A$22:$AS$52,COLUMN('Energy Efficiency'!AK$1),0)</f>
        <v>1315081041638865</v>
      </c>
      <c r="AL47" s="240">
        <f>VLOOKUP($A47,'Value Added'!$A$1:$AX$44,COLUMN('Value Added'!AQ$1),0)*VLOOKUP($A47,'Energy Efficiency'!$A$22:$AS$52,COLUMN('Energy Efficiency'!AL$1),0)</f>
        <v>1348148734113370.5</v>
      </c>
      <c r="AM47" s="240">
        <f>VLOOKUP($A47,'Value Added'!$A$1:$AX$44,COLUMN('Value Added'!AR$1),0)*VLOOKUP($A47,'Energy Efficiency'!$A$22:$AS$52,COLUMN('Energy Efficiency'!AM$1),0)</f>
        <v>1377831032355125.5</v>
      </c>
      <c r="AN47" s="240">
        <f>VLOOKUP($A47,'Value Added'!$A$1:$AX$44,COLUMN('Value Added'!AS$1),0)*VLOOKUP($A47,'Energy Efficiency'!$A$22:$AS$52,COLUMN('Energy Efficiency'!AN$1),0)</f>
        <v>1403700617242939.8</v>
      </c>
      <c r="AO47" s="240">
        <f>VLOOKUP($A47,'Value Added'!$A$1:$AX$44,COLUMN('Value Added'!AT$1),0)*VLOOKUP($A47,'Energy Efficiency'!$A$22:$AS$52,COLUMN('Energy Efficiency'!AO$1),0)</f>
        <v>1425347990325002.3</v>
      </c>
      <c r="AP47" s="240">
        <f>VLOOKUP($A47,'Value Added'!$A$1:$AX$44,COLUMN('Value Added'!AU$1),0)*VLOOKUP($A47,'Energy Efficiency'!$A$22:$AS$52,COLUMN('Energy Efficiency'!AP$1),0)</f>
        <v>1442390074669245.5</v>
      </c>
      <c r="AQ47" s="240">
        <f>VLOOKUP($A47,'Value Added'!$A$1:$AX$44,COLUMN('Value Added'!AV$1),0)*VLOOKUP($A47,'Energy Efficiency'!$A$22:$AS$52,COLUMN('Energy Efficiency'!AQ$1),0)</f>
        <v>1454479003438013.3</v>
      </c>
      <c r="AR47" s="240">
        <f>VLOOKUP($A47,'Value Added'!$A$1:$AX$44,COLUMN('Value Added'!AW$1),0)*VLOOKUP($A47,'Energy Efficiency'!$A$22:$AS$52,COLUMN('Energy Efficiency'!AR$1),0)</f>
        <v>1461310865199189</v>
      </c>
      <c r="AS47" s="240">
        <f>VLOOKUP($A47,'Value Added'!$A$1:$AX$44,COLUMN('Value Added'!AX$1),0)*VLOOKUP($A47,'Energy Efficiency'!$A$22:$AS$52,COLUMN('Energy Efficiency'!AS$1),0)</f>
        <v>1455133462752300.5</v>
      </c>
    </row>
    <row r="48" spans="1:45" x14ac:dyDescent="0.2">
      <c r="A48" s="74" t="s">
        <v>38</v>
      </c>
      <c r="B48" s="161" t="s">
        <v>379</v>
      </c>
      <c r="C48" s="161" t="s">
        <v>422</v>
      </c>
      <c r="D48" s="247">
        <f>VLOOKUP($A48,'Value Added'!$A$1:$AX$44,COLUMN('Value Added'!I$1),0)*VLOOKUP($A48,'Energy Efficiency'!$A$22:$AS$52,COLUMN('Energy Efficiency'!D$1),0)</f>
        <v>10710899522522.908</v>
      </c>
      <c r="E48" s="240">
        <f>VLOOKUP($A48,'Value Added'!$A$1:$AX$44,COLUMN('Value Added'!J$1),0)*VLOOKUP($A48,'Energy Efficiency'!$A$22:$AS$52,COLUMN('Energy Efficiency'!E$1),0)</f>
        <v>10335026434856.506</v>
      </c>
      <c r="F48" s="240">
        <f>VLOOKUP($A48,'Value Added'!$A$1:$AX$44,COLUMN('Value Added'!K$1),0)*VLOOKUP($A48,'Energy Efficiency'!$A$22:$AS$52,COLUMN('Energy Efficiency'!F$1),0)</f>
        <v>11295795758309.221</v>
      </c>
      <c r="G48" s="240">
        <f>VLOOKUP($A48,'Value Added'!$A$1:$AX$44,COLUMN('Value Added'!L$1),0)*VLOOKUP($A48,'Energy Efficiency'!$A$22:$AS$52,COLUMN('Energy Efficiency'!G$1),0)</f>
        <v>12809839335946.186</v>
      </c>
      <c r="H48" s="240">
        <f>VLOOKUP($A48,'Value Added'!$A$1:$AX$44,COLUMN('Value Added'!M$1),0)*VLOOKUP($A48,'Energy Efficiency'!$A$22:$AS$52,COLUMN('Energy Efficiency'!H$1),0)</f>
        <v>13071613343297.129</v>
      </c>
      <c r="I48" s="240">
        <f>VLOOKUP($A48,'Value Added'!$A$1:$AX$44,COLUMN('Value Added'!N$1),0)*VLOOKUP($A48,'Energy Efficiency'!$A$22:$AS$52,COLUMN('Energy Efficiency'!I$1),0)</f>
        <v>13825640769370.721</v>
      </c>
      <c r="J48" s="240">
        <f>VLOOKUP($A48,'Value Added'!$A$1:$AX$44,COLUMN('Value Added'!O$1),0)*VLOOKUP($A48,'Energy Efficiency'!$A$22:$AS$52,COLUMN('Energy Efficiency'!J$1),0)</f>
        <v>14826239298317.764</v>
      </c>
      <c r="K48" s="240">
        <f>VLOOKUP($A48,'Value Added'!$A$1:$AX$44,COLUMN('Value Added'!P$1),0)*VLOOKUP($A48,'Energy Efficiency'!$A$22:$AS$52,COLUMN('Energy Efficiency'!K$1),0)</f>
        <v>15840835125522.25</v>
      </c>
      <c r="L48" s="240">
        <f>VLOOKUP($A48,'Value Added'!$A$1:$AX$44,COLUMN('Value Added'!Q$1),0)*VLOOKUP($A48,'Energy Efficiency'!$A$22:$AS$52,COLUMN('Energy Efficiency'!L$1),0)</f>
        <v>16803698599539.049</v>
      </c>
      <c r="M48" s="240">
        <f>VLOOKUP($A48,'Value Added'!$A$1:$AX$44,COLUMN('Value Added'!R$1),0)*VLOOKUP($A48,'Energy Efficiency'!$A$22:$AS$52,COLUMN('Energy Efficiency'!M$1),0)</f>
        <v>17716560199083.867</v>
      </c>
      <c r="N48" s="240">
        <f>VLOOKUP($A48,'Value Added'!$A$1:$AX$44,COLUMN('Value Added'!S$1),0)*VLOOKUP($A48,'Energy Efficiency'!$A$22:$AS$52,COLUMN('Energy Efficiency'!N$1),0)</f>
        <v>18585301315981.309</v>
      </c>
      <c r="O48" s="240">
        <f>VLOOKUP($A48,'Value Added'!$A$1:$AX$44,COLUMN('Value Added'!T$1),0)*VLOOKUP($A48,'Energy Efficiency'!$A$22:$AS$52,COLUMN('Energy Efficiency'!O$1),0)</f>
        <v>19419742121598.789</v>
      </c>
      <c r="P48" s="240">
        <f>VLOOKUP($A48,'Value Added'!$A$1:$AX$44,COLUMN('Value Added'!U$1),0)*VLOOKUP($A48,'Energy Efficiency'!$A$22:$AS$52,COLUMN('Energy Efficiency'!P$1),0)</f>
        <v>20240795334847.379</v>
      </c>
      <c r="Q48" s="240">
        <f>VLOOKUP($A48,'Value Added'!$A$1:$AX$44,COLUMN('Value Added'!V$1),0)*VLOOKUP($A48,'Energy Efficiency'!$A$22:$AS$52,COLUMN('Energy Efficiency'!Q$1),0)</f>
        <v>21041623447238.664</v>
      </c>
      <c r="R48" s="240">
        <f>VLOOKUP($A48,'Value Added'!$A$1:$AX$44,COLUMN('Value Added'!W$1),0)*VLOOKUP($A48,'Energy Efficiency'!$A$22:$AS$52,COLUMN('Energy Efficiency'!R$1),0)</f>
        <v>21822905260046.32</v>
      </c>
      <c r="S48" s="240">
        <f>VLOOKUP($A48,'Value Added'!$A$1:$AX$44,COLUMN('Value Added'!X$1),0)*VLOOKUP($A48,'Energy Efficiency'!$A$22:$AS$52,COLUMN('Energy Efficiency'!S$1),0)</f>
        <v>22586120337046.641</v>
      </c>
      <c r="T48" s="240">
        <f>VLOOKUP($A48,'Value Added'!$A$1:$AX$44,COLUMN('Value Added'!Y$1),0)*VLOOKUP($A48,'Energy Efficiency'!$A$22:$AS$52,COLUMN('Energy Efficiency'!T$1),0)</f>
        <v>23333535625905.941</v>
      </c>
      <c r="U48" s="240">
        <f>VLOOKUP($A48,'Value Added'!$A$1:$AX$44,COLUMN('Value Added'!Z$1),0)*VLOOKUP($A48,'Energy Efficiency'!$A$22:$AS$52,COLUMN('Energy Efficiency'!U$1),0)</f>
        <v>24141638499318.691</v>
      </c>
      <c r="V48" s="240">
        <f>VLOOKUP($A48,'Value Added'!$A$1:$AX$44,COLUMN('Value Added'!AA$1),0)*VLOOKUP($A48,'Energy Efficiency'!$A$22:$AS$52,COLUMN('Energy Efficiency'!V$1),0)</f>
        <v>24939480507878.328</v>
      </c>
      <c r="W48" s="240">
        <f>VLOOKUP($A48,'Value Added'!$A$1:$AX$44,COLUMN('Value Added'!AB$1),0)*VLOOKUP($A48,'Energy Efficiency'!$A$22:$AS$52,COLUMN('Energy Efficiency'!W$1),0)</f>
        <v>25724459745489.133</v>
      </c>
      <c r="X48" s="240">
        <f>VLOOKUP($A48,'Value Added'!$A$1:$AX$44,COLUMN('Value Added'!AC$1),0)*VLOOKUP($A48,'Energy Efficiency'!$A$22:$AS$52,COLUMN('Energy Efficiency'!X$1),0)</f>
        <v>26493970774481.348</v>
      </c>
      <c r="Y48" s="240">
        <f>VLOOKUP($A48,'Value Added'!$A$1:$AX$44,COLUMN('Value Added'!AD$1),0)*VLOOKUP($A48,'Energy Efficiency'!$A$22:$AS$52,COLUMN('Energy Efficiency'!Y$1),0)</f>
        <v>27245419840330.137</v>
      </c>
      <c r="Z48" s="240">
        <f>VLOOKUP($A48,'Value Added'!$A$1:$AX$44,COLUMN('Value Added'!AE$1),0)*VLOOKUP($A48,'Energy Efficiency'!$A$22:$AS$52,COLUMN('Energy Efficiency'!Z$1),0)</f>
        <v>27976240237256.02</v>
      </c>
      <c r="AA48" s="240">
        <f>VLOOKUP($A48,'Value Added'!$A$1:$AX$44,COLUMN('Value Added'!AF$1),0)*VLOOKUP($A48,'Energy Efficiency'!$A$22:$AS$52,COLUMN('Energy Efficiency'!AA$1),0)</f>
        <v>28683907690598.867</v>
      </c>
      <c r="AB48" s="240">
        <f>VLOOKUP($A48,'Value Added'!$A$1:$AX$44,COLUMN('Value Added'!AG$1),0)*VLOOKUP($A48,'Energy Efficiency'!$A$22:$AS$52,COLUMN('Energy Efficiency'!AB$1),0)</f>
        <v>29365955620577.777</v>
      </c>
      <c r="AC48" s="240">
        <f>VLOOKUP($A48,'Value Added'!$A$1:$AX$44,COLUMN('Value Added'!AH$1),0)*VLOOKUP($A48,'Energy Efficiency'!$A$22:$AS$52,COLUMN('Energy Efficiency'!AC$1),0)</f>
        <v>30019990152367.328</v>
      </c>
      <c r="AD48" s="240">
        <f>VLOOKUP($A48,'Value Added'!$A$1:$AX$44,COLUMN('Value Added'!AI$1),0)*VLOOKUP($A48,'Energy Efficiency'!$A$22:$AS$52,COLUMN('Energy Efficiency'!AD$1),0)</f>
        <v>30643704739332.152</v>
      </c>
      <c r="AE48" s="240">
        <f>VLOOKUP($A48,'Value Added'!$A$1:$AX$44,COLUMN('Value Added'!AJ$1),0)*VLOOKUP($A48,'Energy Efficiency'!$A$22:$AS$52,COLUMN('Energy Efficiency'!AE$1),0)</f>
        <v>31234894269746.66</v>
      </c>
      <c r="AF48" s="240">
        <f>VLOOKUP($A48,'Value Added'!$A$1:$AX$44,COLUMN('Value Added'!AK$1),0)*VLOOKUP($A48,'Energy Efficiency'!$A$22:$AS$52,COLUMN('Energy Efficiency'!AF$1),0)</f>
        <v>31791468532327.484</v>
      </c>
      <c r="AG48" s="240">
        <f>VLOOKUP($A48,'Value Added'!$A$1:$AX$44,COLUMN('Value Added'!AL$1),0)*VLOOKUP($A48,'Energy Efficiency'!$A$22:$AS$52,COLUMN('Energy Efficiency'!AG$1),0)</f>
        <v>32311464922358.004</v>
      </c>
      <c r="AH48" s="240">
        <f>VLOOKUP($A48,'Value Added'!$A$1:$AX$44,COLUMN('Value Added'!AM$1),0)*VLOOKUP($A48,'Energy Efficiency'!$A$22:$AS$52,COLUMN('Energy Efficiency'!AH$1),0)</f>
        <v>32793060277991.996</v>
      </c>
      <c r="AI48" s="240">
        <f>VLOOKUP($A48,'Value Added'!$A$1:$AX$44,COLUMN('Value Added'!AN$1),0)*VLOOKUP($A48,'Energy Efficiency'!$A$22:$AS$52,COLUMN('Energy Efficiency'!AI$1),0)</f>
        <v>33234581745374.586</v>
      </c>
      <c r="AJ48" s="240">
        <f>VLOOKUP($A48,'Value Added'!$A$1:$AX$44,COLUMN('Value Added'!AO$1),0)*VLOOKUP($A48,'Energy Efficiency'!$A$22:$AS$52,COLUMN('Energy Efficiency'!AJ$1),0)</f>
        <v>33634516581387.777</v>
      </c>
      <c r="AK48" s="240">
        <f>VLOOKUP($A48,'Value Added'!$A$1:$AX$44,COLUMN('Value Added'!AP$1),0)*VLOOKUP($A48,'Energy Efficiency'!$A$22:$AS$52,COLUMN('Energy Efficiency'!AK$1),0)</f>
        <v>33991520813968.727</v>
      </c>
      <c r="AL48" s="240">
        <f>VLOOKUP($A48,'Value Added'!$A$1:$AX$44,COLUMN('Value Added'!AQ$1),0)*VLOOKUP($A48,'Energy Efficiency'!$A$22:$AS$52,COLUMN('Energy Efficiency'!AL$1),0)</f>
        <v>34304426691907.395</v>
      </c>
      <c r="AM48" s="240">
        <f>VLOOKUP($A48,'Value Added'!$A$1:$AX$44,COLUMN('Value Added'!AR$1),0)*VLOOKUP($A48,'Energy Efficiency'!$A$22:$AS$52,COLUMN('Energy Efficiency'!AM$1),0)</f>
        <v>34572248868642.629</v>
      </c>
      <c r="AN48" s="240">
        <f>VLOOKUP($A48,'Value Added'!$A$1:$AX$44,COLUMN('Value Added'!AS$1),0)*VLOOKUP($A48,'Energy Efficiency'!$A$22:$AS$52,COLUMN('Energy Efficiency'!AN$1),0)</f>
        <v>34794189277665.574</v>
      </c>
      <c r="AO48" s="240">
        <f>VLOOKUP($A48,'Value Added'!$A$1:$AX$44,COLUMN('Value Added'!AT$1),0)*VLOOKUP($A48,'Energy Efficiency'!$A$22:$AS$52,COLUMN('Energy Efficiency'!AO$1),0)</f>
        <v>34969640670538.457</v>
      </c>
      <c r="AP48" s="240">
        <f>VLOOKUP($A48,'Value Added'!$A$1:$AX$44,COLUMN('Value Added'!AU$1),0)*VLOOKUP($A48,'Energy Efficiency'!$A$22:$AS$52,COLUMN('Energy Efficiency'!AP$1),0)</f>
        <v>35098188802060.703</v>
      </c>
      <c r="AQ48" s="240">
        <f>VLOOKUP($A48,'Value Added'!$A$1:$AX$44,COLUMN('Value Added'!AV$1),0)*VLOOKUP($A48,'Energy Efficiency'!$A$22:$AS$52,COLUMN('Energy Efficiency'!AQ$1),0)</f>
        <v>35179613260593.047</v>
      </c>
      <c r="AR48" s="240">
        <f>VLOOKUP($A48,'Value Added'!$A$1:$AX$44,COLUMN('Value Added'!AW$1),0)*VLOOKUP($A48,'Energy Efficiency'!$A$22:$AS$52,COLUMN('Energy Efficiency'!AR$1),0)</f>
        <v>35213886954812.172</v>
      </c>
      <c r="AS48" s="240">
        <f>VLOOKUP($A48,'Value Added'!$A$1:$AX$44,COLUMN('Value Added'!AX$1),0)*VLOOKUP($A48,'Energy Efficiency'!$A$22:$AS$52,COLUMN('Energy Efficiency'!AS$1),0)</f>
        <v>35020655438583.258</v>
      </c>
    </row>
    <row r="49" spans="1:45" x14ac:dyDescent="0.2">
      <c r="A49" s="74" t="s">
        <v>39</v>
      </c>
      <c r="B49" s="161" t="s">
        <v>379</v>
      </c>
      <c r="C49" s="161" t="s">
        <v>422</v>
      </c>
      <c r="D49" s="247">
        <f>VLOOKUP($A49,'Value Added'!$A$1:$AX$44,COLUMN('Value Added'!I$1),0)*VLOOKUP($A49,'Energy Efficiency'!$A$22:$AS$52,COLUMN('Energy Efficiency'!D$1),0)</f>
        <v>2269430122869799.5</v>
      </c>
      <c r="E49" s="240">
        <f>VLOOKUP($A49,'Value Added'!$A$1:$AX$44,COLUMN('Value Added'!J$1),0)*VLOOKUP($A49,'Energy Efficiency'!$A$22:$AS$52,COLUMN('Energy Efficiency'!E$1),0)</f>
        <v>2238609628106417.5</v>
      </c>
      <c r="F49" s="240">
        <f>VLOOKUP($A49,'Value Added'!$A$1:$AX$44,COLUMN('Value Added'!K$1),0)*VLOOKUP($A49,'Energy Efficiency'!$A$22:$AS$52,COLUMN('Energy Efficiency'!F$1),0)</f>
        <v>2571951017369085.5</v>
      </c>
      <c r="G49" s="240">
        <f>VLOOKUP($A49,'Value Added'!$A$1:$AX$44,COLUMN('Value Added'!L$1),0)*VLOOKUP($A49,'Energy Efficiency'!$A$22:$AS$52,COLUMN('Energy Efficiency'!G$1),0)</f>
        <v>2732117693704862.5</v>
      </c>
      <c r="H49" s="240">
        <f>VLOOKUP($A49,'Value Added'!$A$1:$AX$44,COLUMN('Value Added'!M$1),0)*VLOOKUP($A49,'Energy Efficiency'!$A$22:$AS$52,COLUMN('Energy Efficiency'!H$1),0)</f>
        <v>2803602740278217.5</v>
      </c>
      <c r="I49" s="240">
        <f>VLOOKUP($A49,'Value Added'!$A$1:$AX$44,COLUMN('Value Added'!N$1),0)*VLOOKUP($A49,'Energy Efficiency'!$A$22:$AS$52,COLUMN('Energy Efficiency'!I$1),0)</f>
        <v>2997230752004615.5</v>
      </c>
      <c r="J49" s="240">
        <f>VLOOKUP($A49,'Value Added'!$A$1:$AX$44,COLUMN('Value Added'!O$1),0)*VLOOKUP($A49,'Energy Efficiency'!$A$22:$AS$52,COLUMN('Energy Efficiency'!J$1),0)</f>
        <v>3235631299368187.5</v>
      </c>
      <c r="K49" s="240">
        <f>VLOOKUP($A49,'Value Added'!$A$1:$AX$44,COLUMN('Value Added'!P$1),0)*VLOOKUP($A49,'Energy Efficiency'!$A$22:$AS$52,COLUMN('Energy Efficiency'!K$1),0)</f>
        <v>3442423501544844</v>
      </c>
      <c r="L49" s="240">
        <f>VLOOKUP($A49,'Value Added'!$A$1:$AX$44,COLUMN('Value Added'!Q$1),0)*VLOOKUP($A49,'Energy Efficiency'!$A$22:$AS$52,COLUMN('Energy Efficiency'!L$1),0)</f>
        <v>3604912941930669.5</v>
      </c>
      <c r="M49" s="240">
        <f>VLOOKUP($A49,'Value Added'!$A$1:$AX$44,COLUMN('Value Added'!R$1),0)*VLOOKUP($A49,'Energy Efficiency'!$A$22:$AS$52,COLUMN('Energy Efficiency'!M$1),0)</f>
        <v>3736706791974479.5</v>
      </c>
      <c r="N49" s="240">
        <f>VLOOKUP($A49,'Value Added'!$A$1:$AX$44,COLUMN('Value Added'!S$1),0)*VLOOKUP($A49,'Energy Efficiency'!$A$22:$AS$52,COLUMN('Energy Efficiency'!N$1),0)</f>
        <v>3855543103111398</v>
      </c>
      <c r="O49" s="240">
        <f>VLOOKUP($A49,'Value Added'!$A$1:$AX$44,COLUMN('Value Added'!T$1),0)*VLOOKUP($A49,'Energy Efficiency'!$A$22:$AS$52,COLUMN('Energy Efficiency'!O$1),0)</f>
        <v>3982198893521197</v>
      </c>
      <c r="P49" s="240">
        <f>VLOOKUP($A49,'Value Added'!$A$1:$AX$44,COLUMN('Value Added'!U$1),0)*VLOOKUP($A49,'Energy Efficiency'!$A$22:$AS$52,COLUMN('Energy Efficiency'!P$1),0)</f>
        <v>4137259335102393</v>
      </c>
      <c r="Q49" s="240">
        <f>VLOOKUP($A49,'Value Added'!$A$1:$AX$44,COLUMN('Value Added'!V$1),0)*VLOOKUP($A49,'Energy Efficiency'!$A$22:$AS$52,COLUMN('Energy Efficiency'!Q$1),0)</f>
        <v>4318716845811623.5</v>
      </c>
      <c r="R49" s="240">
        <f>VLOOKUP($A49,'Value Added'!$A$1:$AX$44,COLUMN('Value Added'!W$1),0)*VLOOKUP($A49,'Energy Efficiency'!$A$22:$AS$52,COLUMN('Energy Efficiency'!R$1),0)</f>
        <v>4520847605042939</v>
      </c>
      <c r="S49" s="240">
        <f>VLOOKUP($A49,'Value Added'!$A$1:$AX$44,COLUMN('Value Added'!X$1),0)*VLOOKUP($A49,'Energy Efficiency'!$A$22:$AS$52,COLUMN('Energy Efficiency'!S$1),0)</f>
        <v>4736735298174916</v>
      </c>
      <c r="T49" s="240">
        <f>VLOOKUP($A49,'Value Added'!$A$1:$AX$44,COLUMN('Value Added'!Y$1),0)*VLOOKUP($A49,'Energy Efficiency'!$A$22:$AS$52,COLUMN('Energy Efficiency'!T$1),0)</f>
        <v>4957964765014183</v>
      </c>
      <c r="U49" s="240">
        <f>VLOOKUP($A49,'Value Added'!$A$1:$AX$44,COLUMN('Value Added'!Z$1),0)*VLOOKUP($A49,'Energy Efficiency'!$A$22:$AS$52,COLUMN('Energy Efficiency'!U$1),0)</f>
        <v>5192173531549718</v>
      </c>
      <c r="V49" s="240">
        <f>VLOOKUP($A49,'Value Added'!$A$1:$AX$44,COLUMN('Value Added'!AA$1),0)*VLOOKUP($A49,'Energy Efficiency'!$A$22:$AS$52,COLUMN('Energy Efficiency'!V$1),0)</f>
        <v>5422140936961114</v>
      </c>
      <c r="W49" s="240">
        <f>VLOOKUP($A49,'Value Added'!$A$1:$AX$44,COLUMN('Value Added'!AB$1),0)*VLOOKUP($A49,'Energy Efficiency'!$A$22:$AS$52,COLUMN('Energy Efficiency'!W$1),0)</f>
        <v>5646785006032505</v>
      </c>
      <c r="X49" s="240">
        <f>VLOOKUP($A49,'Value Added'!$A$1:$AX$44,COLUMN('Value Added'!AC$1),0)*VLOOKUP($A49,'Energy Efficiency'!$A$22:$AS$52,COLUMN('Energy Efficiency'!X$1),0)</f>
        <v>5865074855941034</v>
      </c>
      <c r="Y49" s="240">
        <f>VLOOKUP($A49,'Value Added'!$A$1:$AX$44,COLUMN('Value Added'!AD$1),0)*VLOOKUP($A49,'Energy Efficiency'!$A$22:$AS$52,COLUMN('Energy Efficiency'!Y$1),0)</f>
        <v>6076041469243714</v>
      </c>
      <c r="Z49" s="240">
        <f>VLOOKUP($A49,'Value Added'!$A$1:$AX$44,COLUMN('Value Added'!AE$1),0)*VLOOKUP($A49,'Energy Efficiency'!$A$22:$AS$52,COLUMN('Energy Efficiency'!Z$1),0)</f>
        <v>6278787287135483</v>
      </c>
      <c r="AA49" s="240">
        <f>VLOOKUP($A49,'Value Added'!$A$1:$AX$44,COLUMN('Value Added'!AF$1),0)*VLOOKUP($A49,'Energy Efficiency'!$A$22:$AS$52,COLUMN('Energy Efficiency'!AA$1),0)</f>
        <v>6472494500488581</v>
      </c>
      <c r="AB49" s="240">
        <f>VLOOKUP($A49,'Value Added'!$A$1:$AX$44,COLUMN('Value Added'!AG$1),0)*VLOOKUP($A49,'Energy Efficiency'!$A$22:$AS$52,COLUMN('Energy Efficiency'!AB$1),0)</f>
        <v>6656431950053971</v>
      </c>
      <c r="AC49" s="240">
        <f>VLOOKUP($A49,'Value Added'!$A$1:$AX$44,COLUMN('Value Added'!AH$1),0)*VLOOKUP($A49,'Energy Efficiency'!$A$22:$AS$52,COLUMN('Energy Efficiency'!AC$1),0)</f>
        <v>6829960581238756</v>
      </c>
      <c r="AD49" s="240">
        <f>VLOOKUP($A49,'Value Added'!$A$1:$AX$44,COLUMN('Value Added'!AI$1),0)*VLOOKUP($A49,'Energy Efficiency'!$A$22:$AS$52,COLUMN('Energy Efficiency'!AD$1),0)</f>
        <v>6992537432096043</v>
      </c>
      <c r="AE49" s="240">
        <f>VLOOKUP($A49,'Value Added'!$A$1:$AX$44,COLUMN('Value Added'!AJ$1),0)*VLOOKUP($A49,'Energy Efficiency'!$A$22:$AS$52,COLUMN('Energy Efficiency'!AE$1),0)</f>
        <v>7143718164705059</v>
      </c>
      <c r="AF49" s="240">
        <f>VLOOKUP($A49,'Value Added'!$A$1:$AX$44,COLUMN('Value Added'!AK$1),0)*VLOOKUP($A49,'Energy Efficiency'!$A$22:$AS$52,COLUMN('Energy Efficiency'!AF$1),0)</f>
        <v>7283158179234593</v>
      </c>
      <c r="AG49" s="240">
        <f>VLOOKUP($A49,'Value Added'!$A$1:$AX$44,COLUMN('Value Added'!AL$1),0)*VLOOKUP($A49,'Energy Efficiency'!$A$22:$AS$52,COLUMN('Energy Efficiency'!AG$1),0)</f>
        <v>7410612376067948</v>
      </c>
      <c r="AH49" s="240">
        <f>VLOOKUP($A49,'Value Added'!$A$1:$AX$44,COLUMN('Value Added'!AM$1),0)*VLOOKUP($A49,'Energy Efficiency'!$A$22:$AS$52,COLUMN('Energy Efficiency'!AH$1),0)</f>
        <v>7525933653965338</v>
      </c>
      <c r="AI49" s="240">
        <f>VLOOKUP($A49,'Value Added'!$A$1:$AX$44,COLUMN('Value Added'!AN$1),0)*VLOOKUP($A49,'Energy Efficiency'!$A$22:$AS$52,COLUMN('Energy Efficiency'!AI$1),0)</f>
        <v>7629070251043069</v>
      </c>
      <c r="AJ49" s="240">
        <f>VLOOKUP($A49,'Value Added'!$A$1:$AX$44,COLUMN('Value Added'!AO$1),0)*VLOOKUP($A49,'Energy Efficiency'!$A$22:$AS$52,COLUMN('Energy Efficiency'!AJ$1),0)</f>
        <v>7720062050194063</v>
      </c>
      <c r="AK49" s="240">
        <f>VLOOKUP($A49,'Value Added'!$A$1:$AX$44,COLUMN('Value Added'!AP$1),0)*VLOOKUP($A49,'Energy Efficiency'!$A$22:$AS$52,COLUMN('Energy Efficiency'!AK$1),0)</f>
        <v>7799035981435226</v>
      </c>
      <c r="AL49" s="240">
        <f>VLOOKUP($A49,'Value Added'!$A$1:$AX$44,COLUMN('Value Added'!AQ$1),0)*VLOOKUP($A49,'Energy Efficiency'!$A$22:$AS$52,COLUMN('Energy Efficiency'!AL$1),0)</f>
        <v>7866200660635873</v>
      </c>
      <c r="AM49" s="240">
        <f>VLOOKUP($A49,'Value Added'!$A$1:$AX$44,COLUMN('Value Added'!AR$1),0)*VLOOKUP($A49,'Energy Efficiency'!$A$22:$AS$52,COLUMN('Energy Efficiency'!AM$1),0)</f>
        <v>7921840407358470</v>
      </c>
      <c r="AN49" s="240">
        <f>VLOOKUP($A49,'Value Added'!$A$1:$AX$44,COLUMN('Value Added'!AS$1),0)*VLOOKUP($A49,'Energy Efficiency'!$A$22:$AS$52,COLUMN('Energy Efficiency'!AN$1),0)</f>
        <v>7966308784414151</v>
      </c>
      <c r="AO49" s="240">
        <f>VLOOKUP($A49,'Value Added'!$A$1:$AX$44,COLUMN('Value Added'!AT$1),0)*VLOOKUP($A49,'Energy Efficiency'!$A$22:$AS$52,COLUMN('Energy Efficiency'!AO$1),0)</f>
        <v>8000021798553888</v>
      </c>
      <c r="AP49" s="240">
        <f>VLOOKUP($A49,'Value Added'!$A$1:$AX$44,COLUMN('Value Added'!AU$1),0)*VLOOKUP($A49,'Energy Efficiency'!$A$22:$AS$52,COLUMN('Energy Efficiency'!AP$1),0)</f>
        <v>8023450895885585</v>
      </c>
      <c r="AQ49" s="240">
        <f>VLOOKUP($A49,'Value Added'!$A$1:$AX$44,COLUMN('Value Added'!AV$1),0)*VLOOKUP($A49,'Energy Efficiency'!$A$22:$AS$52,COLUMN('Energy Efficiency'!AQ$1),0)</f>
        <v>8037115877557944</v>
      </c>
      <c r="AR49" s="240">
        <f>VLOOKUP($A49,'Value Added'!$A$1:$AX$44,COLUMN('Value Added'!AW$1),0)*VLOOKUP($A49,'Energy Efficiency'!$A$22:$AS$52,COLUMN('Energy Efficiency'!AR$1),0)</f>
        <v>8041577851430426</v>
      </c>
      <c r="AS49" s="240">
        <f>VLOOKUP($A49,'Value Added'!$A$1:$AX$44,COLUMN('Value Added'!AX$1),0)*VLOOKUP($A49,'Energy Efficiency'!$A$22:$AS$52,COLUMN('Energy Efficiency'!AS$1),0)</f>
        <v>7996214722632378</v>
      </c>
    </row>
    <row r="50" spans="1:45" x14ac:dyDescent="0.2">
      <c r="A50" s="74" t="s">
        <v>40</v>
      </c>
      <c r="B50" s="161" t="s">
        <v>379</v>
      </c>
      <c r="C50" s="161" t="s">
        <v>422</v>
      </c>
      <c r="D50" s="247">
        <f>VLOOKUP($A50,'Value Added'!$A$1:$AX$44,COLUMN('Value Added'!I$1),0)*VLOOKUP($A50,'Energy Efficiency'!$A$22:$AS$52,COLUMN('Energy Efficiency'!D$1),0)</f>
        <v>167381308676692.34</v>
      </c>
      <c r="E50" s="240">
        <f>VLOOKUP($A50,'Value Added'!$A$1:$AX$44,COLUMN('Value Added'!J$1),0)*VLOOKUP($A50,'Energy Efficiency'!$A$22:$AS$52,COLUMN('Energy Efficiency'!E$1),0)</f>
        <v>183273765459904.34</v>
      </c>
      <c r="F50" s="240">
        <f>VLOOKUP($A50,'Value Added'!$A$1:$AX$44,COLUMN('Value Added'!K$1),0)*VLOOKUP($A50,'Energy Efficiency'!$A$22:$AS$52,COLUMN('Energy Efficiency'!F$1),0)</f>
        <v>224234782733791.31</v>
      </c>
      <c r="G50" s="240">
        <f>VLOOKUP($A50,'Value Added'!$A$1:$AX$44,COLUMN('Value Added'!L$1),0)*VLOOKUP($A50,'Energy Efficiency'!$A$22:$AS$52,COLUMN('Energy Efficiency'!G$1),0)</f>
        <v>240918549251359.28</v>
      </c>
      <c r="H50" s="240">
        <f>VLOOKUP($A50,'Value Added'!$A$1:$AX$44,COLUMN('Value Added'!M$1),0)*VLOOKUP($A50,'Energy Efficiency'!$A$22:$AS$52,COLUMN('Energy Efficiency'!H$1),0)</f>
        <v>250629223035693.34</v>
      </c>
      <c r="I50" s="240">
        <f>VLOOKUP($A50,'Value Added'!$A$1:$AX$44,COLUMN('Value Added'!N$1),0)*VLOOKUP($A50,'Energy Efficiency'!$A$22:$AS$52,COLUMN('Energy Efficiency'!I$1),0)</f>
        <v>277208286831683.97</v>
      </c>
      <c r="J50" s="240">
        <f>VLOOKUP($A50,'Value Added'!$A$1:$AX$44,COLUMN('Value Added'!O$1),0)*VLOOKUP($A50,'Energy Efficiency'!$A$22:$AS$52,COLUMN('Energy Efficiency'!J$1),0)</f>
        <v>312642968363064.06</v>
      </c>
      <c r="K50" s="240">
        <f>VLOOKUP($A50,'Value Added'!$A$1:$AX$44,COLUMN('Value Added'!P$1),0)*VLOOKUP($A50,'Energy Efficiency'!$A$22:$AS$52,COLUMN('Energy Efficiency'!K$1),0)</f>
        <v>347746350872108.5</v>
      </c>
      <c r="L50" s="240">
        <f>VLOOKUP($A50,'Value Added'!$A$1:$AX$44,COLUMN('Value Added'!Q$1),0)*VLOOKUP($A50,'Energy Efficiency'!$A$22:$AS$52,COLUMN('Energy Efficiency'!L$1),0)</f>
        <v>379876327817815.31</v>
      </c>
      <c r="M50" s="240">
        <f>VLOOKUP($A50,'Value Added'!$A$1:$AX$44,COLUMN('Value Added'!R$1),0)*VLOOKUP($A50,'Energy Efficiency'!$A$22:$AS$52,COLUMN('Energy Efficiency'!M$1),0)</f>
        <v>409286535504564.13</v>
      </c>
      <c r="N50" s="240">
        <f>VLOOKUP($A50,'Value Added'!$A$1:$AX$44,COLUMN('Value Added'!S$1),0)*VLOOKUP($A50,'Energy Efficiency'!$A$22:$AS$52,COLUMN('Energy Efficiency'!N$1),0)</f>
        <v>436775332492730.88</v>
      </c>
      <c r="O50" s="240">
        <f>VLOOKUP($A50,'Value Added'!$A$1:$AX$44,COLUMN('Value Added'!T$1),0)*VLOOKUP($A50,'Energy Efficiency'!$A$22:$AS$52,COLUMN('Energy Efficiency'!O$1),0)</f>
        <v>463632645341887</v>
      </c>
      <c r="P50" s="240">
        <f>VLOOKUP($A50,'Value Added'!$A$1:$AX$44,COLUMN('Value Added'!U$1),0)*VLOOKUP($A50,'Energy Efficiency'!$A$22:$AS$52,COLUMN('Energy Efficiency'!P$1),0)</f>
        <v>491497417788923.94</v>
      </c>
      <c r="Q50" s="240">
        <f>VLOOKUP($A50,'Value Added'!$A$1:$AX$44,COLUMN('Value Added'!V$1),0)*VLOOKUP($A50,'Energy Efficiency'!$A$22:$AS$52,COLUMN('Energy Efficiency'!Q$1),0)</f>
        <v>520435457225812.94</v>
      </c>
      <c r="R50" s="240">
        <f>VLOOKUP($A50,'Value Added'!$A$1:$AX$44,COLUMN('Value Added'!W$1),0)*VLOOKUP($A50,'Energy Efficiency'!$A$22:$AS$52,COLUMN('Energy Efficiency'!R$1),0)</f>
        <v>550405013126259.38</v>
      </c>
      <c r="S50" s="240">
        <f>VLOOKUP($A50,'Value Added'!$A$1:$AX$44,COLUMN('Value Added'!X$1),0)*VLOOKUP($A50,'Energy Efficiency'!$A$22:$AS$52,COLUMN('Energy Efficiency'!S$1),0)</f>
        <v>581352055808683.25</v>
      </c>
      <c r="T50" s="240">
        <f>VLOOKUP($A50,'Value Added'!$A$1:$AX$44,COLUMN('Value Added'!Y$1),0)*VLOOKUP($A50,'Energy Efficiency'!$A$22:$AS$52,COLUMN('Energy Efficiency'!T$1),0)</f>
        <v>613209442247027.13</v>
      </c>
      <c r="U50" s="240">
        <f>VLOOKUP($A50,'Value Added'!$A$1:$AX$44,COLUMN('Value Added'!Z$1),0)*VLOOKUP($A50,'Energy Efficiency'!$A$22:$AS$52,COLUMN('Energy Efficiency'!U$1),0)</f>
        <v>647894315698777.13</v>
      </c>
      <c r="V50" s="240">
        <f>VLOOKUP($A50,'Value Added'!$A$1:$AX$44,COLUMN('Value Added'!AA$1),0)*VLOOKUP($A50,'Energy Efficiency'!$A$22:$AS$52,COLUMN('Energy Efficiency'!V$1),0)</f>
        <v>683534424125938.63</v>
      </c>
      <c r="W50" s="240">
        <f>VLOOKUP($A50,'Value Added'!$A$1:$AX$44,COLUMN('Value Added'!AB$1),0)*VLOOKUP($A50,'Energy Efficiency'!$A$22:$AS$52,COLUMN('Energy Efficiency'!W$1),0)</f>
        <v>720024598612646.38</v>
      </c>
      <c r="X50" s="240">
        <f>VLOOKUP($A50,'Value Added'!$A$1:$AX$44,COLUMN('Value Added'!AC$1),0)*VLOOKUP($A50,'Energy Efficiency'!$A$22:$AS$52,COLUMN('Energy Efficiency'!X$1),0)</f>
        <v>757242240683505</v>
      </c>
      <c r="Y50" s="240">
        <f>VLOOKUP($A50,'Value Added'!$A$1:$AX$44,COLUMN('Value Added'!AD$1),0)*VLOOKUP($A50,'Energy Efficiency'!$A$22:$AS$52,COLUMN('Energy Efficiency'!Y$1),0)</f>
        <v>795046849520175.38</v>
      </c>
      <c r="Z50" s="240">
        <f>VLOOKUP($A50,'Value Added'!$A$1:$AX$44,COLUMN('Value Added'!AE$1),0)*VLOOKUP($A50,'Energy Efficiency'!$A$22:$AS$52,COLUMN('Energy Efficiency'!Z$1),0)</f>
        <v>833279765648272</v>
      </c>
      <c r="AA50" s="240">
        <f>VLOOKUP($A50,'Value Added'!$A$1:$AX$44,COLUMN('Value Added'!AF$1),0)*VLOOKUP($A50,'Energy Efficiency'!$A$22:$AS$52,COLUMN('Energy Efficiency'!AA$1),0)</f>
        <v>871764164032981.75</v>
      </c>
      <c r="AB50" s="240">
        <f>VLOOKUP($A50,'Value Added'!$A$1:$AX$44,COLUMN('Value Added'!AG$1),0)*VLOOKUP($A50,'Energy Efficiency'!$A$22:$AS$52,COLUMN('Energy Efficiency'!AB$1),0)</f>
        <v>910305328380405.38</v>
      </c>
      <c r="AC50" s="240">
        <f>VLOOKUP($A50,'Value Added'!$A$1:$AX$44,COLUMN('Value Added'!AH$1),0)*VLOOKUP($A50,'Energy Efficiency'!$A$22:$AS$52,COLUMN('Energy Efficiency'!AC$1),0)</f>
        <v>948691236270980.88</v>
      </c>
      <c r="AD50" s="240">
        <f>VLOOKUP($A50,'Value Added'!$A$1:$AX$44,COLUMN('Value Added'!AI$1),0)*VLOOKUP($A50,'Energy Efficiency'!$A$22:$AS$52,COLUMN('Energy Efficiency'!AD$1),0)</f>
        <v>986693481458209.13</v>
      </c>
      <c r="AE50" s="240">
        <f>VLOOKUP($A50,'Value Added'!$A$1:$AX$44,COLUMN('Value Added'!AJ$1),0)*VLOOKUP($A50,'Energy Efficiency'!$A$22:$AS$52,COLUMN('Energy Efficiency'!AE$1),0)</f>
        <v>1024068555181651.6</v>
      </c>
      <c r="AF50" s="240">
        <f>VLOOKUP($A50,'Value Added'!$A$1:$AX$44,COLUMN('Value Added'!AK$1),0)*VLOOKUP($A50,'Energy Efficiency'!$A$22:$AS$52,COLUMN('Energy Efficiency'!AF$1),0)</f>
        <v>1060559502630821.8</v>
      </c>
      <c r="AG50" s="240">
        <f>VLOOKUP($A50,'Value Added'!$A$1:$AX$44,COLUMN('Value Added'!AL$1),0)*VLOOKUP($A50,'Energy Efficiency'!$A$22:$AS$52,COLUMN('Energy Efficiency'!AG$1),0)</f>
        <v>1095897963758176.3</v>
      </c>
      <c r="AH50" s="240">
        <f>VLOOKUP($A50,'Value Added'!$A$1:$AX$44,COLUMN('Value Added'!AM$1),0)*VLOOKUP($A50,'Energy Efficiency'!$A$22:$AS$52,COLUMN('Energy Efficiency'!AH$1),0)</f>
        <v>1129806599521426.5</v>
      </c>
      <c r="AI50" s="240">
        <f>VLOOKUP($A50,'Value Added'!$A$1:$AX$44,COLUMN('Value Added'!AN$1),0)*VLOOKUP($A50,'Energy Efficiency'!$A$22:$AS$52,COLUMN('Energy Efficiency'!AI$1),0)</f>
        <v>1162001895435306.3</v>
      </c>
      <c r="AJ50" s="240">
        <f>VLOOKUP($A50,'Value Added'!$A$1:$AX$44,COLUMN('Value Added'!AO$1),0)*VLOOKUP($A50,'Energy Efficiency'!$A$22:$AS$52,COLUMN('Energy Efficiency'!AJ$1),0)</f>
        <v>1192197324182290.5</v>
      </c>
      <c r="AK50" s="240">
        <f>VLOOKUP($A50,'Value Added'!$A$1:$AX$44,COLUMN('Value Added'!AP$1),0)*VLOOKUP($A50,'Energy Efficiency'!$A$22:$AS$52,COLUMN('Energy Efficiency'!AK$1),0)</f>
        <v>1220106838179069.3</v>
      </c>
      <c r="AL50" s="240">
        <f>VLOOKUP($A50,'Value Added'!$A$1:$AX$44,COLUMN('Value Added'!AQ$1),0)*VLOOKUP($A50,'Energy Efficiency'!$A$22:$AS$52,COLUMN('Energy Efficiency'!AL$1),0)</f>
        <v>1245448651685474.3</v>
      </c>
      <c r="AM50" s="240">
        <f>VLOOKUP($A50,'Value Added'!$A$1:$AX$44,COLUMN('Value Added'!AR$1),0)*VLOOKUP($A50,'Energy Efficiency'!$A$22:$AS$52,COLUMN('Energy Efficiency'!AM$1),0)</f>
        <v>1267949260594119.8</v>
      </c>
      <c r="AN50" s="240">
        <f>VLOOKUP($A50,'Value Added'!$A$1:$AX$44,COLUMN('Value Added'!AS$1),0)*VLOOKUP($A50,'Energy Efficiency'!$A$22:$AS$52,COLUMN('Energy Efficiency'!AN$1),0)</f>
        <v>1287347636818774.5</v>
      </c>
      <c r="AO50" s="240">
        <f>VLOOKUP($A50,'Value Added'!$A$1:$AX$44,COLUMN('Value Added'!AT$1),0)*VLOOKUP($A50,'Energy Efficiency'!$A$22:$AS$52,COLUMN('Energy Efficiency'!AO$1),0)</f>
        <v>1303399523613812</v>
      </c>
      <c r="AP50" s="240">
        <f>VLOOKUP($A50,'Value Added'!$A$1:$AX$44,COLUMN('Value Added'!AU$1),0)*VLOOKUP($A50,'Energy Efficiency'!$A$22:$AS$52,COLUMN('Energy Efficiency'!AP$1),0)</f>
        <v>1315881748639190</v>
      </c>
      <c r="AQ50" s="240">
        <f>VLOOKUP($A50,'Value Added'!$A$1:$AX$44,COLUMN('Value Added'!AV$1),0)*VLOOKUP($A50,'Energy Efficiency'!$A$22:$AS$52,COLUMN('Energy Efficiency'!AQ$1),0)</f>
        <v>1324596463580899.8</v>
      </c>
      <c r="AR50" s="240">
        <f>VLOOKUP($A50,'Value Added'!$A$1:$AX$44,COLUMN('Value Added'!AW$1),0)*VLOOKUP($A50,'Energy Efficiency'!$A$22:$AS$52,COLUMN('Energy Efficiency'!AR$1),0)</f>
        <v>1329375213085784.5</v>
      </c>
      <c r="AS50" s="240">
        <f>VLOOKUP($A50,'Value Added'!$A$1:$AX$44,COLUMN('Value Added'!AX$1),0)*VLOOKUP($A50,'Energy Efficiency'!$A$22:$AS$52,COLUMN('Energy Efficiency'!AS$1),0)</f>
        <v>1323261794998571</v>
      </c>
    </row>
    <row r="51" spans="1:45" x14ac:dyDescent="0.2">
      <c r="A51" s="74" t="s">
        <v>41</v>
      </c>
      <c r="B51" s="161" t="s">
        <v>379</v>
      </c>
      <c r="C51" s="161" t="s">
        <v>422</v>
      </c>
      <c r="D51" s="247">
        <f>VLOOKUP($A51,'Value Added'!$A$1:$AX$44,COLUMN('Value Added'!I$1),0)*VLOOKUP($A51,'Energy Efficiency'!$A$22:$AS$52,COLUMN('Energy Efficiency'!D$1),0)</f>
        <v>208513808060492.72</v>
      </c>
      <c r="E51" s="240">
        <f>VLOOKUP($A51,'Value Added'!$A$1:$AX$44,COLUMN('Value Added'!J$1),0)*VLOOKUP($A51,'Energy Efficiency'!$A$22:$AS$52,COLUMN('Energy Efficiency'!E$1),0)</f>
        <v>225621845516519.31</v>
      </c>
      <c r="F51" s="240">
        <f>VLOOKUP($A51,'Value Added'!$A$1:$AX$44,COLUMN('Value Added'!K$1),0)*VLOOKUP($A51,'Energy Efficiency'!$A$22:$AS$52,COLUMN('Energy Efficiency'!F$1),0)</f>
        <v>255945822957573.97</v>
      </c>
      <c r="G51" s="240">
        <f>VLOOKUP($A51,'Value Added'!$A$1:$AX$44,COLUMN('Value Added'!L$1),0)*VLOOKUP($A51,'Energy Efficiency'!$A$22:$AS$52,COLUMN('Energy Efficiency'!G$1),0)</f>
        <v>265676098208733.88</v>
      </c>
      <c r="H51" s="240">
        <f>VLOOKUP($A51,'Value Added'!$A$1:$AX$44,COLUMN('Value Added'!M$1),0)*VLOOKUP($A51,'Energy Efficiency'!$A$22:$AS$52,COLUMN('Energy Efficiency'!H$1),0)</f>
        <v>271782349052414.91</v>
      </c>
      <c r="I51" s="240">
        <f>VLOOKUP($A51,'Value Added'!$A$1:$AX$44,COLUMN('Value Added'!N$1),0)*VLOOKUP($A51,'Energy Efficiency'!$A$22:$AS$52,COLUMN('Energy Efficiency'!I$1),0)</f>
        <v>288894433902631.31</v>
      </c>
      <c r="J51" s="240">
        <f>VLOOKUP($A51,'Value Added'!$A$1:$AX$44,COLUMN('Value Added'!O$1),0)*VLOOKUP($A51,'Energy Efficiency'!$A$22:$AS$52,COLUMN('Energy Efficiency'!J$1),0)</f>
        <v>310952101941452.06</v>
      </c>
      <c r="K51" s="240">
        <f>VLOOKUP($A51,'Value Added'!$A$1:$AX$44,COLUMN('Value Added'!P$1),0)*VLOOKUP($A51,'Energy Efficiency'!$A$22:$AS$52,COLUMN('Energy Efficiency'!K$1),0)</f>
        <v>332061545347209.69</v>
      </c>
      <c r="L51" s="240">
        <f>VLOOKUP($A51,'Value Added'!$A$1:$AX$44,COLUMN('Value Added'!Q$1),0)*VLOOKUP($A51,'Energy Efficiency'!$A$22:$AS$52,COLUMN('Energy Efficiency'!L$1),0)</f>
        <v>350698411342440.56</v>
      </c>
      <c r="M51" s="240">
        <f>VLOOKUP($A51,'Value Added'!$A$1:$AX$44,COLUMN('Value Added'!R$1),0)*VLOOKUP($A51,'Energy Efficiency'!$A$22:$AS$52,COLUMN('Energy Efficiency'!M$1),0)</f>
        <v>367115416671760.75</v>
      </c>
      <c r="N51" s="240">
        <f>VLOOKUP($A51,'Value Added'!$A$1:$AX$44,COLUMN('Value Added'!S$1),0)*VLOOKUP($A51,'Energy Efficiency'!$A$22:$AS$52,COLUMN('Energy Efficiency'!N$1),0)</f>
        <v>381758346002179.81</v>
      </c>
      <c r="O51" s="240">
        <f>VLOOKUP($A51,'Value Added'!$A$1:$AX$44,COLUMN('Value Added'!T$1),0)*VLOOKUP($A51,'Energy Efficiency'!$A$22:$AS$52,COLUMN('Energy Efficiency'!O$1),0)</f>
        <v>395234669958136.63</v>
      </c>
      <c r="P51" s="240">
        <f>VLOOKUP($A51,'Value Added'!$A$1:$AX$44,COLUMN('Value Added'!U$1),0)*VLOOKUP($A51,'Energy Efficiency'!$A$22:$AS$52,COLUMN('Energy Efficiency'!P$1),0)</f>
        <v>408348680072165.38</v>
      </c>
      <c r="Q51" s="240">
        <f>VLOOKUP($A51,'Value Added'!$A$1:$AX$44,COLUMN('Value Added'!V$1),0)*VLOOKUP($A51,'Energy Efficiency'!$A$22:$AS$52,COLUMN('Energy Efficiency'!Q$1),0)</f>
        <v>421021567513002.25</v>
      </c>
      <c r="R51" s="240">
        <f>VLOOKUP($A51,'Value Added'!$A$1:$AX$44,COLUMN('Value Added'!W$1),0)*VLOOKUP($A51,'Energy Efficiency'!$A$22:$AS$52,COLUMN('Energy Efficiency'!R$1),0)</f>
        <v>433237222616943.38</v>
      </c>
      <c r="S51" s="240">
        <f>VLOOKUP($A51,'Value Added'!$A$1:$AX$44,COLUMN('Value Added'!X$1),0)*VLOOKUP($A51,'Energy Efficiency'!$A$22:$AS$52,COLUMN('Energy Efficiency'!S$1),0)</f>
        <v>444986237071620.88</v>
      </c>
      <c r="T51" s="240">
        <f>VLOOKUP($A51,'Value Added'!$A$1:$AX$44,COLUMN('Value Added'!Y$1),0)*VLOOKUP($A51,'Energy Efficiency'!$A$22:$AS$52,COLUMN('Energy Efficiency'!T$1),0)</f>
        <v>456265841374199.56</v>
      </c>
      <c r="U51" s="240">
        <f>VLOOKUP($A51,'Value Added'!$A$1:$AX$44,COLUMN('Value Added'!Z$1),0)*VLOOKUP($A51,'Energy Efficiency'!$A$22:$AS$52,COLUMN('Energy Efficiency'!U$1),0)</f>
        <v>468518699554448.69</v>
      </c>
      <c r="V51" s="240">
        <f>VLOOKUP($A51,'Value Added'!$A$1:$AX$44,COLUMN('Value Added'!AA$1),0)*VLOOKUP($A51,'Energy Efficiency'!$A$22:$AS$52,COLUMN('Energy Efficiency'!V$1),0)</f>
        <v>480352874950607.38</v>
      </c>
      <c r="W51" s="240">
        <f>VLOOKUP($A51,'Value Added'!$A$1:$AX$44,COLUMN('Value Added'!AB$1),0)*VLOOKUP($A51,'Energy Efficiency'!$A$22:$AS$52,COLUMN('Energy Efficiency'!W$1),0)</f>
        <v>491738619603529.88</v>
      </c>
      <c r="X51" s="240">
        <f>VLOOKUP($A51,'Value Added'!$A$1:$AX$44,COLUMN('Value Added'!AC$1),0)*VLOOKUP($A51,'Energy Efficiency'!$A$22:$AS$52,COLUMN('Energy Efficiency'!X$1),0)</f>
        <v>502648817733899.63</v>
      </c>
      <c r="Y51" s="240">
        <f>VLOOKUP($A51,'Value Added'!$A$1:$AX$44,COLUMN('Value Added'!AD$1),0)*VLOOKUP($A51,'Energy Efficiency'!$A$22:$AS$52,COLUMN('Energy Efficiency'!Y$1),0)</f>
        <v>513059109771642.63</v>
      </c>
      <c r="Z51" s="240">
        <f>VLOOKUP($A51,'Value Added'!$A$1:$AX$44,COLUMN('Value Added'!AE$1),0)*VLOOKUP($A51,'Energy Efficiency'!$A$22:$AS$52,COLUMN('Energy Efficiency'!Z$1),0)</f>
        <v>522947989052865.69</v>
      </c>
      <c r="AA51" s="240">
        <f>VLOOKUP($A51,'Value Added'!$A$1:$AX$44,COLUMN('Value Added'!AF$1),0)*VLOOKUP($A51,'Energy Efficiency'!$A$22:$AS$52,COLUMN('Energy Efficiency'!AA$1),0)</f>
        <v>532296871278464.44</v>
      </c>
      <c r="AB51" s="240">
        <f>VLOOKUP($A51,'Value Added'!$A$1:$AX$44,COLUMN('Value Added'!AG$1),0)*VLOOKUP($A51,'Energy Efficiency'!$A$22:$AS$52,COLUMN('Energy Efficiency'!AB$1),0)</f>
        <v>541090137173332.75</v>
      </c>
      <c r="AC51" s="240">
        <f>VLOOKUP($A51,'Value Added'!$A$1:$AX$44,COLUMN('Value Added'!AH$1),0)*VLOOKUP($A51,'Energy Efficiency'!$A$22:$AS$52,COLUMN('Energy Efficiency'!AC$1),0)</f>
        <v>549315149104025.63</v>
      </c>
      <c r="AD51" s="240">
        <f>VLOOKUP($A51,'Value Added'!$A$1:$AX$44,COLUMN('Value Added'!AI$1),0)*VLOOKUP($A51,'Energy Efficiency'!$A$22:$AS$52,COLUMN('Energy Efficiency'!AD$1),0)</f>
        <v>556962242701961.19</v>
      </c>
      <c r="AE51" s="240">
        <f>VLOOKUP($A51,'Value Added'!$A$1:$AX$44,COLUMN('Value Added'!AJ$1),0)*VLOOKUP($A51,'Energy Efficiency'!$A$22:$AS$52,COLUMN('Energy Efficiency'!AE$1),0)</f>
        <v>564024694795843.38</v>
      </c>
      <c r="AF51" s="240">
        <f>VLOOKUP($A51,'Value Added'!$A$1:$AX$44,COLUMN('Value Added'!AK$1),0)*VLOOKUP($A51,'Energy Efficiency'!$A$22:$AS$52,COLUMN('Energy Efficiency'!AF$1),0)</f>
        <v>570498669178843.63</v>
      </c>
      <c r="AG51" s="240">
        <f>VLOOKUP($A51,'Value Added'!$A$1:$AX$44,COLUMN('Value Added'!AL$1),0)*VLOOKUP($A51,'Energy Efficiency'!$A$22:$AS$52,COLUMN('Energy Efficiency'!AG$1),0)</f>
        <v>576383141921894.75</v>
      </c>
      <c r="AH51" s="240">
        <f>VLOOKUP($A51,'Value Added'!$A$1:$AX$44,COLUMN('Value Added'!AM$1),0)*VLOOKUP($A51,'Energy Efficiency'!$A$22:$AS$52,COLUMN('Energy Efficiency'!AH$1),0)</f>
        <v>581679808093728.25</v>
      </c>
      <c r="AI51" s="240">
        <f>VLOOKUP($A51,'Value Added'!$A$1:$AX$44,COLUMN('Value Added'!AN$1),0)*VLOOKUP($A51,'Energy Efficiency'!$A$22:$AS$52,COLUMN('Energy Efficiency'!AI$1),0)</f>
        <v>586392971861319.25</v>
      </c>
      <c r="AJ51" s="240">
        <f>VLOOKUP($A51,'Value Added'!$A$1:$AX$44,COLUMN('Value Added'!AO$1),0)*VLOOKUP($A51,'Energy Efficiency'!$A$22:$AS$52,COLUMN('Energy Efficiency'!AJ$1),0)</f>
        <v>590529422021891.88</v>
      </c>
      <c r="AK51" s="240">
        <f>VLOOKUP($A51,'Value Added'!$A$1:$AX$44,COLUMN('Value Added'!AP$1),0)*VLOOKUP($A51,'Energy Efficiency'!$A$22:$AS$52,COLUMN('Energy Efficiency'!AK$1),0)</f>
        <v>594098295061308.25</v>
      </c>
      <c r="AL51" s="240">
        <f>VLOOKUP($A51,'Value Added'!$A$1:$AX$44,COLUMN('Value Added'!AQ$1),0)*VLOOKUP($A51,'Energy Efficiency'!$A$22:$AS$52,COLUMN('Energy Efficiency'!AL$1),0)</f>
        <v>597110927845295.38</v>
      </c>
      <c r="AM51" s="240">
        <f>VLOOKUP($A51,'Value Added'!$A$1:$AX$44,COLUMN('Value Added'!AR$1),0)*VLOOKUP($A51,'Energy Efficiency'!$A$22:$AS$52,COLUMN('Energy Efficiency'!AM$1),0)</f>
        <v>599580702031984.25</v>
      </c>
      <c r="AN51" s="240">
        <f>VLOOKUP($A51,'Value Added'!$A$1:$AX$44,COLUMN('Value Added'!AS$1),0)*VLOOKUP($A51,'Energy Efficiency'!$A$22:$AS$52,COLUMN('Energy Efficiency'!AN$1),0)</f>
        <v>601522882249457.75</v>
      </c>
      <c r="AO51" s="240">
        <f>VLOOKUP($A51,'Value Added'!$A$1:$AX$44,COLUMN('Value Added'!AT$1),0)*VLOOKUP($A51,'Energy Efficiency'!$A$22:$AS$52,COLUMN('Energy Efficiency'!AO$1),0)</f>
        <v>602954450013239.88</v>
      </c>
      <c r="AP51" s="240">
        <f>VLOOKUP($A51,'Value Added'!$A$1:$AX$44,COLUMN('Value Added'!AU$1),0)*VLOOKUP($A51,'Energy Efficiency'!$A$22:$AS$52,COLUMN('Energy Efficiency'!AP$1),0)</f>
        <v>603893935269204.38</v>
      </c>
      <c r="AQ51" s="240">
        <f>VLOOKUP($A51,'Value Added'!$A$1:$AX$44,COLUMN('Value Added'!AV$1),0)*VLOOKUP($A51,'Energy Efficiency'!$A$22:$AS$52,COLUMN('Energy Efficiency'!AQ$1),0)</f>
        <v>604361247340211.25</v>
      </c>
      <c r="AR51" s="240">
        <f>VLOOKUP($A51,'Value Added'!$A$1:$AX$44,COLUMN('Value Added'!AW$1),0)*VLOOKUP($A51,'Energy Efficiency'!$A$22:$AS$52,COLUMN('Energy Efficiency'!AR$1),0)</f>
        <v>604377506933424.5</v>
      </c>
      <c r="AS51" s="240">
        <f>VLOOKUP($A51,'Value Added'!$A$1:$AX$44,COLUMN('Value Added'!AX$1),0)*VLOOKUP($A51,'Energy Efficiency'!$A$22:$AS$52,COLUMN('Energy Efficiency'!AS$1),0)</f>
        <v>600867624933916.88</v>
      </c>
    </row>
    <row r="52" spans="1:45" x14ac:dyDescent="0.2">
      <c r="A52" s="221" t="s">
        <v>123</v>
      </c>
      <c r="B52" s="162" t="s">
        <v>379</v>
      </c>
      <c r="C52" s="162" t="s">
        <v>422</v>
      </c>
      <c r="D52" s="248">
        <f>VLOOKUP($A52,'Value Added'!$A$1:$AX$44,COLUMN('Value Added'!I$1),0)*VLOOKUP($A52,'Energy Efficiency'!$A$22:$AS$52,COLUMN('Energy Efficiency'!D$1),0)</f>
        <v>763781433490938.13</v>
      </c>
      <c r="E52" s="252">
        <f>VLOOKUP($A52,'Value Added'!$A$1:$AX$44,COLUMN('Value Added'!J$1),0)*VLOOKUP($A52,'Energy Efficiency'!$A$22:$AS$52,COLUMN('Energy Efficiency'!E$1),0)</f>
        <v>756532581328277.63</v>
      </c>
      <c r="F52" s="252">
        <f>VLOOKUP($A52,'Value Added'!$A$1:$AX$44,COLUMN('Value Added'!K$1),0)*VLOOKUP($A52,'Energy Efficiency'!$A$22:$AS$52,COLUMN('Energy Efficiency'!F$1),0)</f>
        <v>796081355449045.88</v>
      </c>
      <c r="G52" s="252">
        <f>VLOOKUP($A52,'Value Added'!$A$1:$AX$44,COLUMN('Value Added'!L$1),0)*VLOOKUP($A52,'Energy Efficiency'!$A$22:$AS$52,COLUMN('Energy Efficiency'!G$1),0)</f>
        <v>806108474035309</v>
      </c>
      <c r="H52" s="252">
        <f>VLOOKUP($A52,'Value Added'!$A$1:$AX$44,COLUMN('Value Added'!M$1),0)*VLOOKUP($A52,'Energy Efficiency'!$A$22:$AS$52,COLUMN('Energy Efficiency'!H$1),0)</f>
        <v>843572870051155.13</v>
      </c>
      <c r="I52" s="252">
        <f>VLOOKUP($A52,'Value Added'!$A$1:$AX$44,COLUMN('Value Added'!N$1),0)*VLOOKUP($A52,'Energy Efficiency'!$A$22:$AS$52,COLUMN('Energy Efficiency'!I$1),0)</f>
        <v>882595136581506.5</v>
      </c>
      <c r="J52" s="252">
        <f>VLOOKUP($A52,'Value Added'!$A$1:$AX$44,COLUMN('Value Added'!O$1),0)*VLOOKUP($A52,'Energy Efficiency'!$A$22:$AS$52,COLUMN('Energy Efficiency'!J$1),0)</f>
        <v>914826274028601</v>
      </c>
      <c r="K52" s="252">
        <f>VLOOKUP($A52,'Value Added'!$A$1:$AX$44,COLUMN('Value Added'!P$1),0)*VLOOKUP($A52,'Energy Efficiency'!$A$22:$AS$52,COLUMN('Energy Efficiency'!K$1),0)</f>
        <v>958416577524558.38</v>
      </c>
      <c r="L52" s="252">
        <f>VLOOKUP($A52,'Value Added'!$A$1:$AX$44,COLUMN('Value Added'!Q$1),0)*VLOOKUP($A52,'Energy Efficiency'!$A$22:$AS$52,COLUMN('Energy Efficiency'!L$1),0)</f>
        <v>994929072997378.38</v>
      </c>
      <c r="M52" s="252">
        <f>VLOOKUP($A52,'Value Added'!$A$1:$AX$44,COLUMN('Value Added'!R$1),0)*VLOOKUP($A52,'Energy Efficiency'!$A$22:$AS$52,COLUMN('Energy Efficiency'!M$1),0)</f>
        <v>1030085471885725.1</v>
      </c>
      <c r="N52" s="252">
        <f>VLOOKUP($A52,'Value Added'!$A$1:$AX$44,COLUMN('Value Added'!S$1),0)*VLOOKUP($A52,'Energy Efficiency'!$A$22:$AS$52,COLUMN('Energy Efficiency'!N$1),0)</f>
        <v>1063746690842757.5</v>
      </c>
      <c r="O52" s="252">
        <f>VLOOKUP($A52,'Value Added'!$A$1:$AX$44,COLUMN('Value Added'!T$1),0)*VLOOKUP($A52,'Energy Efficiency'!$A$22:$AS$52,COLUMN('Energy Efficiency'!O$1),0)</f>
        <v>1101946797205128.1</v>
      </c>
      <c r="P52" s="252">
        <f>VLOOKUP($A52,'Value Added'!$A$1:$AX$44,COLUMN('Value Added'!U$1),0)*VLOOKUP($A52,'Energy Efficiency'!$A$22:$AS$52,COLUMN('Energy Efficiency'!P$1),0)</f>
        <v>1126676302613002.3</v>
      </c>
      <c r="Q52" s="252">
        <f>VLOOKUP($A52,'Value Added'!$A$1:$AX$44,COLUMN('Value Added'!V$1),0)*VLOOKUP($A52,'Energy Efficiency'!$A$22:$AS$52,COLUMN('Energy Efficiency'!Q$1),0)</f>
        <v>1155787427224755.8</v>
      </c>
      <c r="R52" s="252">
        <f>VLOOKUP($A52,'Value Added'!$A$1:$AX$44,COLUMN('Value Added'!W$1),0)*VLOOKUP($A52,'Energy Efficiency'!$A$22:$AS$52,COLUMN('Energy Efficiency'!R$1),0)</f>
        <v>1183053559229902.5</v>
      </c>
      <c r="S52" s="252">
        <f>VLOOKUP($A52,'Value Added'!$A$1:$AX$44,COLUMN('Value Added'!X$1),0)*VLOOKUP($A52,'Energy Efficiency'!$A$22:$AS$52,COLUMN('Energy Efficiency'!S$1),0)</f>
        <v>1208423006220454.5</v>
      </c>
      <c r="T52" s="252">
        <f>VLOOKUP($A52,'Value Added'!$A$1:$AX$44,COLUMN('Value Added'!Y$1),0)*VLOOKUP($A52,'Energy Efficiency'!$A$22:$AS$52,COLUMN('Energy Efficiency'!T$1),0)</f>
        <v>1229316788043034</v>
      </c>
      <c r="U52" s="252">
        <f>VLOOKUP($A52,'Value Added'!$A$1:$AX$44,COLUMN('Value Added'!Z$1),0)*VLOOKUP($A52,'Energy Efficiency'!$A$22:$AS$52,COLUMN('Energy Efficiency'!U$1),0)</f>
        <v>1257234559026227.5</v>
      </c>
      <c r="V52" s="252">
        <f>VLOOKUP($A52,'Value Added'!$A$1:$AX$44,COLUMN('Value Added'!AA$1),0)*VLOOKUP($A52,'Energy Efficiency'!$A$22:$AS$52,COLUMN('Energy Efficiency'!V$1),0)</f>
        <v>1280816518368702.5</v>
      </c>
      <c r="W52" s="252">
        <f>VLOOKUP($A52,'Value Added'!$A$1:$AX$44,COLUMN('Value Added'!AB$1),0)*VLOOKUP($A52,'Energy Efficiency'!$A$22:$AS$52,COLUMN('Energy Efficiency'!W$1),0)</f>
        <v>1302610550903378.8</v>
      </c>
      <c r="X52" s="252">
        <f>VLOOKUP($A52,'Value Added'!$A$1:$AX$44,COLUMN('Value Added'!AC$1),0)*VLOOKUP($A52,'Energy Efficiency'!$A$22:$AS$52,COLUMN('Energy Efficiency'!X$1),0)</f>
        <v>1322634616055686.3</v>
      </c>
      <c r="Y52" s="252">
        <f>VLOOKUP($A52,'Value Added'!$A$1:$AX$44,COLUMN('Value Added'!AD$1),0)*VLOOKUP($A52,'Energy Efficiency'!$A$22:$AS$52,COLUMN('Energy Efficiency'!Y$1),0)</f>
        <v>1340921516389110.3</v>
      </c>
      <c r="Z52" s="252">
        <f>VLOOKUP($A52,'Value Added'!$A$1:$AX$44,COLUMN('Value Added'!AE$1),0)*VLOOKUP($A52,'Energy Efficiency'!$A$22:$AS$52,COLUMN('Energy Efficiency'!Z$1),0)</f>
        <v>1357517931705078.3</v>
      </c>
      <c r="AA52" s="252">
        <f>VLOOKUP($A52,'Value Added'!$A$1:$AX$44,COLUMN('Value Added'!AF$1),0)*VLOOKUP($A52,'Energy Efficiency'!$A$22:$AS$52,COLUMN('Energy Efficiency'!AA$1),0)</f>
        <v>1372483369757481.8</v>
      </c>
      <c r="AB52" s="252">
        <f>VLOOKUP($A52,'Value Added'!$A$1:$AX$44,COLUMN('Value Added'!AG$1),0)*VLOOKUP($A52,'Energy Efficiency'!$A$22:$AS$52,COLUMN('Energy Efficiency'!AB$1),0)</f>
        <v>1385889060560619</v>
      </c>
      <c r="AC52" s="252">
        <f>VLOOKUP($A52,'Value Added'!$A$1:$AX$44,COLUMN('Value Added'!AH$1),0)*VLOOKUP($A52,'Energy Efficiency'!$A$22:$AS$52,COLUMN('Energy Efficiency'!AC$1),0)</f>
        <v>1397816820079352.8</v>
      </c>
      <c r="AD52" s="252">
        <f>VLOOKUP($A52,'Value Added'!$A$1:$AX$44,COLUMN('Value Added'!AI$1),0)*VLOOKUP($A52,'Energy Efficiency'!$A$22:$AS$52,COLUMN('Energy Efficiency'!AD$1),0)</f>
        <v>1408357907482973.5</v>
      </c>
      <c r="AE52" s="252">
        <f>VLOOKUP($A52,'Value Added'!$A$1:$AX$44,COLUMN('Value Added'!AJ$1),0)*VLOOKUP($A52,'Energy Efficiency'!$A$22:$AS$52,COLUMN('Energy Efficiency'!AE$1),0)</f>
        <v>1417611898219470.5</v>
      </c>
      <c r="AF52" s="252">
        <f>VLOOKUP($A52,'Value Added'!$A$1:$AX$44,COLUMN('Value Added'!AK$1),0)*VLOOKUP($A52,'Energy Efficiency'!$A$22:$AS$52,COLUMN('Energy Efficiency'!AF$1),0)</f>
        <v>1425685593020204.8</v>
      </c>
      <c r="AG52" s="252">
        <f>VLOOKUP($A52,'Value Added'!$A$1:$AX$44,COLUMN('Value Added'!AL$1),0)*VLOOKUP($A52,'Energy Efficiency'!$A$22:$AS$52,COLUMN('Energy Efficiency'!AG$1),0)</f>
        <v>1432691980668511.8</v>
      </c>
      <c r="AH52" s="252">
        <f>VLOOKUP($A52,'Value Added'!$A$1:$AX$44,COLUMN('Value Added'!AM$1),0)*VLOOKUP($A52,'Energy Efficiency'!$A$22:$AS$52,COLUMN('Energy Efficiency'!AH$1),0)</f>
        <v>1438749270043650.5</v>
      </c>
      <c r="AI52" s="252">
        <f>VLOOKUP($A52,'Value Added'!$A$1:$AX$44,COLUMN('Value Added'!AN$1),0)*VLOOKUP($A52,'Energy Efficiency'!$A$22:$AS$52,COLUMN('Energy Efficiency'!AI$1),0)</f>
        <v>1443980004660129.8</v>
      </c>
      <c r="AJ52" s="252">
        <f>VLOOKUP($A52,'Value Added'!$A$1:$AX$44,COLUMN('Value Added'!AO$1),0)*VLOOKUP($A52,'Energy Efficiency'!$A$22:$AS$52,COLUMN('Energy Efficiency'!AJ$1),0)</f>
        <v>1448510270727877.3</v>
      </c>
      <c r="AK52" s="252">
        <f>VLOOKUP($A52,'Value Added'!$A$1:$AX$44,COLUMN('Value Added'!AP$1),0)*VLOOKUP($A52,'Energy Efficiency'!$A$22:$AS$52,COLUMN('Energy Efficiency'!AK$1),0)</f>
        <v>1452469007718528</v>
      </c>
      <c r="AL52" s="252">
        <f>VLOOKUP($A52,'Value Added'!$A$1:$AX$44,COLUMN('Value Added'!AQ$1),0)*VLOOKUP($A52,'Energy Efficiency'!$A$22:$AS$52,COLUMN('Energy Efficiency'!AL$1),0)</f>
        <v>1455987428583539.8</v>
      </c>
      <c r="AM52" s="252">
        <f>VLOOKUP($A52,'Value Added'!$A$1:$AX$44,COLUMN('Value Added'!AR$1),0)*VLOOKUP($A52,'Energy Efficiency'!$A$22:$AS$52,COLUMN('Energy Efficiency'!AM$1),0)</f>
        <v>1459198555169338.5</v>
      </c>
      <c r="AN52" s="252">
        <f>VLOOKUP($A52,'Value Added'!$A$1:$AX$44,COLUMN('Value Added'!AS$1),0)*VLOOKUP($A52,'Energy Efficiency'!$A$22:$AS$52,COLUMN('Energy Efficiency'!AN$1),0)</f>
        <v>1462236873042601.3</v>
      </c>
      <c r="AO52" s="252">
        <f>VLOOKUP($A52,'Value Added'!$A$1:$AX$44,COLUMN('Value Added'!AT$1),0)*VLOOKUP($A52,'Energy Efficiency'!$A$22:$AS$52,COLUMN('Energy Efficiency'!AO$1),0)</f>
        <v>1465238108897203.8</v>
      </c>
      <c r="AP52" s="252">
        <f>VLOOKUP($A52,'Value Added'!$A$1:$AX$44,COLUMN('Value Added'!AU$1),0)*VLOOKUP($A52,'Energy Efficiency'!$A$22:$AS$52,COLUMN('Energy Efficiency'!AP$1),0)</f>
        <v>1468339132979780.8</v>
      </c>
      <c r="AQ52" s="252">
        <f>VLOOKUP($A52,'Value Added'!$A$1:$AX$44,COLUMN('Value Added'!AV$1),0)*VLOOKUP($A52,'Energy Efficiency'!$A$22:$AS$52,COLUMN('Energy Efficiency'!AQ$1),0)</f>
        <v>1471677988555150.5</v>
      </c>
      <c r="AR52" s="252">
        <f>VLOOKUP($A52,'Value Added'!$A$1:$AX$44,COLUMN('Value Added'!AW$1),0)*VLOOKUP($A52,'Energy Efficiency'!$A$22:$AS$52,COLUMN('Energy Efficiency'!AR$1),0)</f>
        <v>1475394050344451.3</v>
      </c>
      <c r="AS52" s="252">
        <f>VLOOKUP($A52,'Value Added'!$A$1:$AX$44,COLUMN('Value Added'!AX$1),0)*VLOOKUP($A52,'Energy Efficiency'!$A$22:$AS$52,COLUMN('Energy Efficiency'!AS$1),0)</f>
        <v>1472090084251463.3</v>
      </c>
    </row>
    <row r="55" spans="1:45" x14ac:dyDescent="0.2">
      <c r="D55" s="240"/>
    </row>
    <row r="57" spans="1:45" x14ac:dyDescent="0.2">
      <c r="A57" s="273" t="s">
        <v>426</v>
      </c>
      <c r="B57" s="210">
        <v>2019</v>
      </c>
      <c r="C57" s="224">
        <v>2020</v>
      </c>
      <c r="D57" s="224">
        <v>2021</v>
      </c>
      <c r="E57" s="224">
        <v>2022</v>
      </c>
      <c r="F57" s="224">
        <v>2023</v>
      </c>
      <c r="G57" s="224">
        <v>2024</v>
      </c>
      <c r="H57" s="224">
        <v>2025</v>
      </c>
      <c r="I57" s="224">
        <v>2026</v>
      </c>
      <c r="J57" s="224">
        <v>2027</v>
      </c>
      <c r="K57" s="224">
        <v>2028</v>
      </c>
      <c r="L57" s="224">
        <v>2029</v>
      </c>
      <c r="M57" s="224">
        <v>2030</v>
      </c>
      <c r="N57" s="224">
        <v>2031</v>
      </c>
      <c r="O57" s="224">
        <v>2032</v>
      </c>
      <c r="P57" s="224">
        <v>2033</v>
      </c>
      <c r="Q57" s="224">
        <v>2034</v>
      </c>
      <c r="R57" s="224">
        <v>2035</v>
      </c>
      <c r="S57" s="224">
        <v>2036</v>
      </c>
      <c r="T57" s="224">
        <v>2037</v>
      </c>
      <c r="U57" s="224">
        <v>2038</v>
      </c>
      <c r="V57" s="224">
        <v>2039</v>
      </c>
      <c r="W57" s="224">
        <v>2040</v>
      </c>
      <c r="X57" s="224">
        <v>2041</v>
      </c>
      <c r="Y57" s="224">
        <v>2042</v>
      </c>
      <c r="Z57" s="224">
        <v>2043</v>
      </c>
      <c r="AA57" s="224">
        <v>2044</v>
      </c>
      <c r="AB57" s="224">
        <v>2045</v>
      </c>
      <c r="AC57" s="224">
        <v>2046</v>
      </c>
      <c r="AD57" s="224">
        <v>2047</v>
      </c>
      <c r="AE57" s="224">
        <v>2048</v>
      </c>
      <c r="AF57" s="224">
        <v>2049</v>
      </c>
      <c r="AG57" s="224">
        <v>2050</v>
      </c>
      <c r="AH57" s="224">
        <v>2051</v>
      </c>
      <c r="AI57" s="224">
        <v>2052</v>
      </c>
      <c r="AJ57" s="224">
        <v>2053</v>
      </c>
      <c r="AK57" s="224">
        <v>2054</v>
      </c>
      <c r="AL57" s="224">
        <v>2055</v>
      </c>
      <c r="AM57" s="224">
        <v>2056</v>
      </c>
      <c r="AN57" s="224">
        <v>2057</v>
      </c>
      <c r="AO57" s="224">
        <v>2058</v>
      </c>
      <c r="AP57" s="225">
        <v>2059</v>
      </c>
      <c r="AQ57" s="136">
        <v>2060</v>
      </c>
    </row>
    <row r="58" spans="1:45" x14ac:dyDescent="0.2">
      <c r="A58" s="160" t="s">
        <v>351</v>
      </c>
      <c r="B58" s="255">
        <f>SUMIFS(D$2:D$52,$A$2:$A$52,$A58)</f>
        <v>1655905952087749.8</v>
      </c>
      <c r="C58" s="256">
        <f t="shared" ref="C58:AO58" si="0">SUMIFS(E$2:E$52,$A$2:$A$52,$A58)</f>
        <v>1692415509188447.3</v>
      </c>
      <c r="D58" s="256">
        <f t="shared" si="0"/>
        <v>1716291743999729.5</v>
      </c>
      <c r="E58" s="256">
        <f t="shared" si="0"/>
        <v>1782067425215856.5</v>
      </c>
      <c r="F58" s="256">
        <f t="shared" si="0"/>
        <v>1853640567488169</v>
      </c>
      <c r="G58" s="256">
        <f t="shared" si="0"/>
        <v>1938230627983082.3</v>
      </c>
      <c r="H58" s="256">
        <f t="shared" si="0"/>
        <v>1982173582441683.8</v>
      </c>
      <c r="I58" s="256">
        <f t="shared" si="0"/>
        <v>2101219430748356.8</v>
      </c>
      <c r="J58" s="256">
        <f t="shared" si="0"/>
        <v>2178937887741666.3</v>
      </c>
      <c r="K58" s="256">
        <f t="shared" si="0"/>
        <v>2253183920344091</v>
      </c>
      <c r="L58" s="256">
        <f t="shared" si="0"/>
        <v>2323640860962861.5</v>
      </c>
      <c r="M58" s="256">
        <f t="shared" si="0"/>
        <v>2430300713119251</v>
      </c>
      <c r="N58" s="256">
        <f t="shared" si="0"/>
        <v>2453363678923104.5</v>
      </c>
      <c r="O58" s="256">
        <f t="shared" si="0"/>
        <v>2512284353214458.5</v>
      </c>
      <c r="P58" s="256">
        <f t="shared" si="0"/>
        <v>2566651933094393.5</v>
      </c>
      <c r="Q58" s="256">
        <f t="shared" si="0"/>
        <v>2616367349780268</v>
      </c>
      <c r="R58" s="256">
        <f t="shared" si="0"/>
        <v>2645009117025075.5</v>
      </c>
      <c r="S58" s="256">
        <f t="shared" si="0"/>
        <v>2710026760507549</v>
      </c>
      <c r="T58" s="256">
        <f t="shared" si="0"/>
        <v>2754279602525153</v>
      </c>
      <c r="U58" s="256">
        <f t="shared" si="0"/>
        <v>2794164007739350</v>
      </c>
      <c r="V58" s="256">
        <f t="shared" si="0"/>
        <v>2829746153306370.5</v>
      </c>
      <c r="W58" s="256">
        <f t="shared" si="0"/>
        <v>2861126581816516.5</v>
      </c>
      <c r="X58" s="256">
        <f t="shared" si="0"/>
        <v>2888437470579963.5</v>
      </c>
      <c r="Y58" s="256">
        <f t="shared" si="0"/>
        <v>2911839723200267.5</v>
      </c>
      <c r="Z58" s="256">
        <f t="shared" si="0"/>
        <v>2931519953297716</v>
      </c>
      <c r="AA58" s="256">
        <f t="shared" si="0"/>
        <v>2947687426076829</v>
      </c>
      <c r="AB58" s="256">
        <f t="shared" si="0"/>
        <v>2960571018236863</v>
      </c>
      <c r="AC58" s="256">
        <f t="shared" si="0"/>
        <v>2970416250780083</v>
      </c>
      <c r="AD58" s="256">
        <f t="shared" si="0"/>
        <v>2977482442847458</v>
      </c>
      <c r="AE58" s="256">
        <f t="shared" si="0"/>
        <v>2982040028053948.5</v>
      </c>
      <c r="AF58" s="256">
        <f t="shared" si="0"/>
        <v>2984368068129380</v>
      </c>
      <c r="AG58" s="256">
        <f t="shared" si="0"/>
        <v>2984751992193441</v>
      </c>
      <c r="AH58" s="256">
        <f t="shared" si="0"/>
        <v>2983481583869279</v>
      </c>
      <c r="AI58" s="256">
        <f t="shared" si="0"/>
        <v>2980849232807684.5</v>
      </c>
      <c r="AJ58" s="256">
        <f t="shared" si="0"/>
        <v>2977148462158235</v>
      </c>
      <c r="AK58" s="256">
        <f t="shared" si="0"/>
        <v>2972672739165513.5</v>
      </c>
      <c r="AL58" s="256">
        <f t="shared" si="0"/>
        <v>2967714572441858</v>
      </c>
      <c r="AM58" s="256">
        <f t="shared" si="0"/>
        <v>2962564896607262.5</v>
      </c>
      <c r="AN58" s="256">
        <f t="shared" si="0"/>
        <v>2957512742908538</v>
      </c>
      <c r="AO58" s="256">
        <f t="shared" si="0"/>
        <v>2952845193136365.5</v>
      </c>
      <c r="AP58" s="257">
        <f>SUMIFS(AR$2:AR$52,$A$2:$A$52,$A58)</f>
        <v>2948847613645019.5</v>
      </c>
      <c r="AQ58" s="257">
        <f>SUMIFS(AS$2:AS$52,$A$2:$A$52,$A58)</f>
        <v>2930992012769694.5</v>
      </c>
    </row>
    <row r="59" spans="1:45" x14ac:dyDescent="0.2">
      <c r="A59" s="36" t="s">
        <v>2</v>
      </c>
      <c r="B59" s="258">
        <f t="shared" ref="B59:B90" si="1">SUMIFS(D$2:D$52,$A$2:$A$52,$A59)</f>
        <v>1012322397435168.8</v>
      </c>
      <c r="C59" s="259">
        <f t="shared" ref="C59:C91" si="2">SUMIFS(E$2:E$52,$A$2:$A$52,$A59)</f>
        <v>785294351289555</v>
      </c>
      <c r="D59" s="259">
        <f t="shared" ref="D59:D91" si="3">SUMIFS(F$2:F$52,$A$2:$A$52,$A59)</f>
        <v>827385967515220</v>
      </c>
      <c r="E59" s="259">
        <f t="shared" ref="E59:E91" si="4">SUMIFS(G$2:G$52,$A$2:$A$52,$A59)</f>
        <v>910912305870546.13</v>
      </c>
      <c r="F59" s="259">
        <f t="shared" ref="F59:F91" si="5">SUMIFS(H$2:H$52,$A$2:$A$52,$A59)</f>
        <v>930238087240740.38</v>
      </c>
      <c r="G59" s="259">
        <f t="shared" ref="G59:G91" si="6">SUMIFS(I$2:I$52,$A$2:$A$52,$A59)</f>
        <v>949399162076568.75</v>
      </c>
      <c r="H59" s="259">
        <f t="shared" ref="H59:H91" si="7">SUMIFS(J$2:J$52,$A$2:$A$52,$A59)</f>
        <v>968395530378031.88</v>
      </c>
      <c r="I59" s="259">
        <f t="shared" ref="I59:I91" si="8">SUMIFS(K$2:K$52,$A$2:$A$52,$A59)</f>
        <v>981253451440561.38</v>
      </c>
      <c r="J59" s="259">
        <f t="shared" ref="J59:J91" si="9">SUMIFS(L$2:L$52,$A$2:$A$52,$A59)</f>
        <v>994016509267462</v>
      </c>
      <c r="K59" s="259">
        <f t="shared" ref="K59:K91" si="10">SUMIFS(M$2:M$52,$A$2:$A$52,$A59)</f>
        <v>1006684703858733.8</v>
      </c>
      <c r="L59" s="259">
        <f t="shared" ref="L59:L91" si="11">SUMIFS(N$2:N$52,$A$2:$A$52,$A59)</f>
        <v>1019258035214376.6</v>
      </c>
      <c r="M59" s="259">
        <f t="shared" ref="M59:M91" si="12">SUMIFS(O$2:O$52,$A$2:$A$52,$A59)</f>
        <v>1031736503334390.9</v>
      </c>
      <c r="N59" s="259">
        <f t="shared" ref="N59:N91" si="13">SUMIFS(P$2:P$52,$A$2:$A$52,$A59)</f>
        <v>1034878822322470.8</v>
      </c>
      <c r="O59" s="259">
        <f t="shared" ref="O59:O91" si="14">SUMIFS(Q$2:Q$52,$A$2:$A$52,$A59)</f>
        <v>1037990773217244.9</v>
      </c>
      <c r="P59" s="259">
        <f t="shared" ref="P59:P91" si="15">SUMIFS(R$2:R$52,$A$2:$A$52,$A59)</f>
        <v>1041072356018713.3</v>
      </c>
      <c r="Q59" s="259">
        <f t="shared" ref="Q59:Q91" si="16">SUMIFS(S$2:S$52,$A$2:$A$52,$A59)</f>
        <v>1044123570726876</v>
      </c>
      <c r="R59" s="259">
        <f t="shared" ref="R59:R91" si="17">SUMIFS(T$2:T$52,$A$2:$A$52,$A59)</f>
        <v>1047144417341733.6</v>
      </c>
      <c r="S59" s="259">
        <f t="shared" ref="S59:S91" si="18">SUMIFS(U$2:U$52,$A$2:$A$52,$A59)</f>
        <v>1036845896099620.5</v>
      </c>
      <c r="T59" s="259">
        <f t="shared" ref="T59:T91" si="19">SUMIFS(V$2:V$52,$A$2:$A$52,$A59)</f>
        <v>1026560183963529.9</v>
      </c>
      <c r="U59" s="259">
        <f t="shared" ref="U59:U91" si="20">SUMIFS(W$2:W$52,$A$2:$A$52,$A59)</f>
        <v>1016287280933461.9</v>
      </c>
      <c r="V59" s="259">
        <f t="shared" ref="V59:V91" si="21">SUMIFS(X$2:X$52,$A$2:$A$52,$A59)</f>
        <v>1006027187009416.4</v>
      </c>
      <c r="W59" s="259">
        <f t="shared" ref="W59:W91" si="22">SUMIFS(Y$2:Y$52,$A$2:$A$52,$A59)</f>
        <v>995779902191393.25</v>
      </c>
      <c r="X59" s="259">
        <f t="shared" ref="X59:X91" si="23">SUMIFS(Z$2:Z$52,$A$2:$A$52,$A59)</f>
        <v>979804385160095.5</v>
      </c>
      <c r="Y59" s="259">
        <f t="shared" ref="Y59:Y91" si="24">SUMIFS(AA$2:AA$52,$A$2:$A$52,$A59)</f>
        <v>963849362698433.63</v>
      </c>
      <c r="Z59" s="259">
        <f t="shared" ref="Z59:Z91" si="25">SUMIFS(AB$2:AB$52,$A$2:$A$52,$A59)</f>
        <v>947914834806407.88</v>
      </c>
      <c r="AA59" s="259">
        <f t="shared" ref="AA59:AA91" si="26">SUMIFS(AC$2:AC$52,$A$2:$A$52,$A59)</f>
        <v>932000801484018.13</v>
      </c>
      <c r="AB59" s="259">
        <f t="shared" ref="AB59:AB91" si="27">SUMIFS(AD$2:AD$52,$A$2:$A$52,$A59)</f>
        <v>916107262731264.25</v>
      </c>
      <c r="AC59" s="259">
        <f t="shared" ref="AC59:AC91" si="28">SUMIFS(AE$2:AE$52,$A$2:$A$52,$A59)</f>
        <v>900234218548146.5</v>
      </c>
      <c r="AD59" s="259">
        <f t="shared" ref="AD59:AD91" si="29">SUMIFS(AF$2:AF$52,$A$2:$A$52,$A59)</f>
        <v>884381668934665</v>
      </c>
      <c r="AE59" s="259">
        <f t="shared" ref="AE59:AE91" si="30">SUMIFS(AG$2:AG$52,$A$2:$A$52,$A59)</f>
        <v>868549613890819.38</v>
      </c>
      <c r="AF59" s="259">
        <f t="shared" ref="AF59:AF91" si="31">SUMIFS(AH$2:AH$52,$A$2:$A$52,$A59)</f>
        <v>852738053416609.88</v>
      </c>
      <c r="AG59" s="259">
        <f t="shared" ref="AG59:AG91" si="32">SUMIFS(AI$2:AI$52,$A$2:$A$52,$A59)</f>
        <v>836946987512036.13</v>
      </c>
      <c r="AH59" s="259">
        <f t="shared" ref="AH59:AH91" si="33">SUMIFS(AJ$2:AJ$52,$A$2:$A$52,$A59)</f>
        <v>817374673509612.13</v>
      </c>
      <c r="AI59" s="259">
        <f t="shared" ref="AI59:AI91" si="34">SUMIFS(AK$2:AK$52,$A$2:$A$52,$A59)</f>
        <v>797827977719233.13</v>
      </c>
      <c r="AJ59" s="259">
        <f t="shared" ref="AJ59:AJ91" si="35">SUMIFS(AL$2:AL$52,$A$2:$A$52,$A59)</f>
        <v>778306900140899.25</v>
      </c>
      <c r="AK59" s="259">
        <f t="shared" ref="AK59:AK91" si="36">SUMIFS(AM$2:AM$52,$A$2:$A$52,$A59)</f>
        <v>758811440774610.25</v>
      </c>
      <c r="AL59" s="259">
        <f t="shared" ref="AL59:AL91" si="37">SUMIFS(AN$2:AN$52,$A$2:$A$52,$A59)</f>
        <v>739341599620366.5</v>
      </c>
      <c r="AM59" s="259">
        <f t="shared" ref="AM59:AM91" si="38">SUMIFS(AO$2:AO$52,$A$2:$A$52,$A59)</f>
        <v>723686310239631.88</v>
      </c>
      <c r="AN59" s="259">
        <f t="shared" ref="AN59:AN91" si="39">SUMIFS(AP$2:AP$52,$A$2:$A$52,$A59)</f>
        <v>708051515428533.13</v>
      </c>
      <c r="AO59" s="259">
        <f t="shared" ref="AO59:AO91" si="40">SUMIFS(AQ$2:AQ$52,$A$2:$A$52,$A59)</f>
        <v>692437215187070.63</v>
      </c>
      <c r="AP59" s="260">
        <f t="shared" ref="AP59:AQ91" si="41">SUMIFS(AR$2:AR$52,$A$2:$A$52,$A59)</f>
        <v>676843409515244</v>
      </c>
      <c r="AQ59" s="260">
        <f t="shared" si="41"/>
        <v>659028504859109.38</v>
      </c>
    </row>
    <row r="60" spans="1:45" x14ac:dyDescent="0.2">
      <c r="A60" s="12" t="s">
        <v>3</v>
      </c>
      <c r="B60" s="258">
        <f t="shared" si="1"/>
        <v>782569708608316.88</v>
      </c>
      <c r="C60" s="259">
        <f t="shared" si="2"/>
        <v>750491822304952</v>
      </c>
      <c r="D60" s="259">
        <f t="shared" si="3"/>
        <v>806363361100349.5</v>
      </c>
      <c r="E60" s="259">
        <f t="shared" si="4"/>
        <v>851907789626884.38</v>
      </c>
      <c r="F60" s="259">
        <f t="shared" si="5"/>
        <v>886321758564239</v>
      </c>
      <c r="G60" s="259">
        <f t="shared" si="6"/>
        <v>920462757257255.38</v>
      </c>
      <c r="H60" s="259">
        <f t="shared" si="7"/>
        <v>954330785705933.13</v>
      </c>
      <c r="I60" s="259">
        <f t="shared" si="8"/>
        <v>974883364760133</v>
      </c>
      <c r="J60" s="259">
        <f t="shared" si="9"/>
        <v>995295027637334</v>
      </c>
      <c r="K60" s="259">
        <f t="shared" si="10"/>
        <v>1015565774337536</v>
      </c>
      <c r="L60" s="259">
        <f t="shared" si="11"/>
        <v>1035695604860739.3</v>
      </c>
      <c r="M60" s="259">
        <f t="shared" si="12"/>
        <v>1055684519206943.3</v>
      </c>
      <c r="N60" s="259">
        <f t="shared" si="13"/>
        <v>1067975938377179.1</v>
      </c>
      <c r="O60" s="259">
        <f t="shared" si="14"/>
        <v>1080188965493690.5</v>
      </c>
      <c r="P60" s="259">
        <f t="shared" si="15"/>
        <v>1092323600556477.4</v>
      </c>
      <c r="Q60" s="259">
        <f t="shared" si="16"/>
        <v>1104379843565539.6</v>
      </c>
      <c r="R60" s="259">
        <f t="shared" si="17"/>
        <v>1116357694520876.9</v>
      </c>
      <c r="S60" s="259">
        <f t="shared" si="18"/>
        <v>1130478492195777.8</v>
      </c>
      <c r="T60" s="259">
        <f t="shared" si="19"/>
        <v>1144579456600314.5</v>
      </c>
      <c r="U60" s="259">
        <f t="shared" si="20"/>
        <v>1158660587734487.3</v>
      </c>
      <c r="V60" s="259">
        <f t="shared" si="21"/>
        <v>1172721885598295.5</v>
      </c>
      <c r="W60" s="259">
        <f t="shared" si="22"/>
        <v>1186763350191739.8</v>
      </c>
      <c r="X60" s="259">
        <f t="shared" si="23"/>
        <v>1193369107349457.3</v>
      </c>
      <c r="Y60" s="259">
        <f t="shared" si="24"/>
        <v>1199964958779200.5</v>
      </c>
      <c r="Z60" s="259">
        <f t="shared" si="25"/>
        <v>1206550904480969.5</v>
      </c>
      <c r="AA60" s="259">
        <f t="shared" si="26"/>
        <v>1213126944454764.8</v>
      </c>
      <c r="AB60" s="259">
        <f t="shared" si="27"/>
        <v>1219693078700585.8</v>
      </c>
      <c r="AC60" s="259">
        <f t="shared" si="28"/>
        <v>1226249307218432.8</v>
      </c>
      <c r="AD60" s="259">
        <f t="shared" si="29"/>
        <v>1232795630008305.5</v>
      </c>
      <c r="AE60" s="259">
        <f t="shared" si="30"/>
        <v>1239332047070204</v>
      </c>
      <c r="AF60" s="259">
        <f t="shared" si="31"/>
        <v>1245858558404128.8</v>
      </c>
      <c r="AG60" s="259">
        <f t="shared" si="32"/>
        <v>1252375164010079.5</v>
      </c>
      <c r="AH60" s="259">
        <f t="shared" si="33"/>
        <v>1258878185184273.8</v>
      </c>
      <c r="AI60" s="259">
        <f t="shared" si="34"/>
        <v>1265371305588315.8</v>
      </c>
      <c r="AJ60" s="259">
        <f t="shared" si="35"/>
        <v>1271854525222205.5</v>
      </c>
      <c r="AK60" s="259">
        <f t="shared" si="36"/>
        <v>1278327844085943</v>
      </c>
      <c r="AL60" s="259">
        <f t="shared" si="37"/>
        <v>1284791262179528.3</v>
      </c>
      <c r="AM60" s="259">
        <f t="shared" si="38"/>
        <v>1283918760404279.8</v>
      </c>
      <c r="AN60" s="259">
        <f t="shared" si="39"/>
        <v>1283046264578417.3</v>
      </c>
      <c r="AO60" s="259">
        <f t="shared" si="40"/>
        <v>1282173774701941.3</v>
      </c>
      <c r="AP60" s="260">
        <f t="shared" si="41"/>
        <v>1281301290774851.3</v>
      </c>
      <c r="AQ60" s="260">
        <f t="shared" si="41"/>
        <v>1276088376143597.3</v>
      </c>
    </row>
    <row r="61" spans="1:45" x14ac:dyDescent="0.2">
      <c r="A61" s="12" t="s">
        <v>4</v>
      </c>
      <c r="B61" s="258">
        <f t="shared" si="1"/>
        <v>248182639146543.78</v>
      </c>
      <c r="C61" s="259">
        <f t="shared" si="2"/>
        <v>256842433507193.03</v>
      </c>
      <c r="D61" s="259">
        <f t="shared" si="3"/>
        <v>289522661489329.31</v>
      </c>
      <c r="E61" s="259">
        <f t="shared" si="4"/>
        <v>284751981607154.44</v>
      </c>
      <c r="F61" s="259">
        <f t="shared" si="5"/>
        <v>306206179824169.56</v>
      </c>
      <c r="G61" s="259">
        <f t="shared" si="6"/>
        <v>327496705856112.25</v>
      </c>
      <c r="H61" s="259">
        <f t="shared" si="7"/>
        <v>348623559702982.69</v>
      </c>
      <c r="I61" s="259">
        <f t="shared" si="8"/>
        <v>355301637668848.69</v>
      </c>
      <c r="J61" s="259">
        <f t="shared" si="9"/>
        <v>361933232493421</v>
      </c>
      <c r="K61" s="259">
        <f t="shared" si="10"/>
        <v>368518344176699.56</v>
      </c>
      <c r="L61" s="259">
        <f t="shared" si="11"/>
        <v>375056972718684.38</v>
      </c>
      <c r="M61" s="259">
        <f t="shared" si="12"/>
        <v>381549118119375.5</v>
      </c>
      <c r="N61" s="259">
        <f t="shared" si="13"/>
        <v>381100743398568.38</v>
      </c>
      <c r="O61" s="259">
        <f t="shared" si="14"/>
        <v>380649534312883.75</v>
      </c>
      <c r="P61" s="259">
        <f t="shared" si="15"/>
        <v>380195490862321.69</v>
      </c>
      <c r="Q61" s="259">
        <f t="shared" si="16"/>
        <v>379738613046882.19</v>
      </c>
      <c r="R61" s="259">
        <f t="shared" si="17"/>
        <v>379278900866565.19</v>
      </c>
      <c r="S61" s="259">
        <f t="shared" si="18"/>
        <v>374725043462969.25</v>
      </c>
      <c r="T61" s="259">
        <f t="shared" si="19"/>
        <v>370176924558109.75</v>
      </c>
      <c r="U61" s="259">
        <f t="shared" si="20"/>
        <v>365634544151986.75</v>
      </c>
      <c r="V61" s="259">
        <f t="shared" si="21"/>
        <v>361097902244600.31</v>
      </c>
      <c r="W61" s="259">
        <f t="shared" si="22"/>
        <v>356566998835950.5</v>
      </c>
      <c r="X61" s="259">
        <f t="shared" si="23"/>
        <v>348291007689382.19</v>
      </c>
      <c r="Y61" s="259">
        <f t="shared" si="24"/>
        <v>340025776227944.88</v>
      </c>
      <c r="Z61" s="259">
        <f t="shared" si="25"/>
        <v>331771304451638.5</v>
      </c>
      <c r="AA61" s="259">
        <f t="shared" si="26"/>
        <v>323527592360463.13</v>
      </c>
      <c r="AB61" s="259">
        <f t="shared" si="27"/>
        <v>315294639954418.63</v>
      </c>
      <c r="AC61" s="259">
        <f t="shared" si="28"/>
        <v>307072447233505.19</v>
      </c>
      <c r="AD61" s="259">
        <f t="shared" si="29"/>
        <v>298861014197722.69</v>
      </c>
      <c r="AE61" s="259">
        <f t="shared" si="30"/>
        <v>290660340847071.19</v>
      </c>
      <c r="AF61" s="259">
        <f t="shared" si="31"/>
        <v>282470427181550.63</v>
      </c>
      <c r="AG61" s="259">
        <f t="shared" si="32"/>
        <v>274291273201160.97</v>
      </c>
      <c r="AH61" s="259">
        <f t="shared" si="33"/>
        <v>267187370421525.91</v>
      </c>
      <c r="AI61" s="259">
        <f t="shared" si="34"/>
        <v>260092792702337.72</v>
      </c>
      <c r="AJ61" s="259">
        <f t="shared" si="35"/>
        <v>253007540043596.34</v>
      </c>
      <c r="AK61" s="259">
        <f t="shared" si="36"/>
        <v>245931612445301.81</v>
      </c>
      <c r="AL61" s="259">
        <f t="shared" si="37"/>
        <v>238865009907454.16</v>
      </c>
      <c r="AM61" s="259">
        <f t="shared" si="38"/>
        <v>231461307178664.84</v>
      </c>
      <c r="AN61" s="259">
        <f t="shared" si="39"/>
        <v>224067397969080.19</v>
      </c>
      <c r="AO61" s="259">
        <f t="shared" si="40"/>
        <v>216683282278700.13</v>
      </c>
      <c r="AP61" s="260">
        <f t="shared" si="41"/>
        <v>209308960107524.69</v>
      </c>
      <c r="AQ61" s="260">
        <f t="shared" si="41"/>
        <v>201259874060788.94</v>
      </c>
    </row>
    <row r="62" spans="1:45" x14ac:dyDescent="0.2">
      <c r="A62" s="12" t="s">
        <v>5</v>
      </c>
      <c r="B62" s="258">
        <f t="shared" si="1"/>
        <v>161339427765838.22</v>
      </c>
      <c r="C62" s="259">
        <f t="shared" si="2"/>
        <v>142209037180354.03</v>
      </c>
      <c r="D62" s="259">
        <f t="shared" si="3"/>
        <v>130440563781672.8</v>
      </c>
      <c r="E62" s="259">
        <f t="shared" si="4"/>
        <v>137491378523859.17</v>
      </c>
      <c r="F62" s="259">
        <f t="shared" si="5"/>
        <v>148347248540545.94</v>
      </c>
      <c r="G62" s="259">
        <f t="shared" si="6"/>
        <v>159120474111287.97</v>
      </c>
      <c r="H62" s="259">
        <f t="shared" si="7"/>
        <v>169811055236085.31</v>
      </c>
      <c r="I62" s="259">
        <f t="shared" si="8"/>
        <v>178078022781774.94</v>
      </c>
      <c r="J62" s="259">
        <f t="shared" si="9"/>
        <v>186292173472631.69</v>
      </c>
      <c r="K62" s="259">
        <f t="shared" si="10"/>
        <v>194453507308655.56</v>
      </c>
      <c r="L62" s="259">
        <f t="shared" si="11"/>
        <v>202562024289846.53</v>
      </c>
      <c r="M62" s="259">
        <f t="shared" si="12"/>
        <v>210617724416204.56</v>
      </c>
      <c r="N62" s="259">
        <f t="shared" si="13"/>
        <v>214732706881873.75</v>
      </c>
      <c r="O62" s="259">
        <f t="shared" si="14"/>
        <v>218823380684563.59</v>
      </c>
      <c r="P62" s="259">
        <f t="shared" si="15"/>
        <v>222889745824274.09</v>
      </c>
      <c r="Q62" s="259">
        <f t="shared" si="16"/>
        <v>226931802301005.28</v>
      </c>
      <c r="R62" s="259">
        <f t="shared" si="17"/>
        <v>230949550114757.19</v>
      </c>
      <c r="S62" s="259">
        <f t="shared" si="18"/>
        <v>232134481385477.88</v>
      </c>
      <c r="T62" s="259">
        <f t="shared" si="19"/>
        <v>233317626268423.47</v>
      </c>
      <c r="U62" s="259">
        <f t="shared" si="20"/>
        <v>234498984763593.91</v>
      </c>
      <c r="V62" s="259">
        <f t="shared" si="21"/>
        <v>235678556870989.19</v>
      </c>
      <c r="W62" s="259">
        <f t="shared" si="22"/>
        <v>236856342590609.31</v>
      </c>
      <c r="X62" s="259">
        <f t="shared" si="23"/>
        <v>236080691420276.09</v>
      </c>
      <c r="Y62" s="259">
        <f t="shared" si="24"/>
        <v>235305866513442.44</v>
      </c>
      <c r="Z62" s="259">
        <f t="shared" si="25"/>
        <v>234531867870108.31</v>
      </c>
      <c r="AA62" s="259">
        <f t="shared" si="26"/>
        <v>233758695490273.72</v>
      </c>
      <c r="AB62" s="259">
        <f t="shared" si="27"/>
        <v>232986349373938.59</v>
      </c>
      <c r="AC62" s="259">
        <f t="shared" si="28"/>
        <v>229654557471708.13</v>
      </c>
      <c r="AD62" s="259">
        <f t="shared" si="29"/>
        <v>226327030747751.38</v>
      </c>
      <c r="AE62" s="259">
        <f t="shared" si="30"/>
        <v>223003769202068.41</v>
      </c>
      <c r="AF62" s="259">
        <f t="shared" si="31"/>
        <v>219684772834659.16</v>
      </c>
      <c r="AG62" s="259">
        <f t="shared" si="32"/>
        <v>216370041645523.63</v>
      </c>
      <c r="AH62" s="259">
        <f t="shared" si="33"/>
        <v>211145819562817.25</v>
      </c>
      <c r="AI62" s="259">
        <f t="shared" si="34"/>
        <v>205928441844465.28</v>
      </c>
      <c r="AJ62" s="259">
        <f t="shared" si="35"/>
        <v>200717908490467.72</v>
      </c>
      <c r="AK62" s="259">
        <f t="shared" si="36"/>
        <v>195514219500824.56</v>
      </c>
      <c r="AL62" s="259">
        <f t="shared" si="37"/>
        <v>190317374875535.75</v>
      </c>
      <c r="AM62" s="259">
        <f t="shared" si="38"/>
        <v>185122425112406.28</v>
      </c>
      <c r="AN62" s="259">
        <f t="shared" si="39"/>
        <v>179934326406670.03</v>
      </c>
      <c r="AO62" s="259">
        <f t="shared" si="40"/>
        <v>174753078758326.97</v>
      </c>
      <c r="AP62" s="260">
        <f t="shared" si="41"/>
        <v>169578682167377.13</v>
      </c>
      <c r="AQ62" s="260">
        <f t="shared" si="41"/>
        <v>163853810746925.91</v>
      </c>
    </row>
    <row r="63" spans="1:45" x14ac:dyDescent="0.2">
      <c r="A63" s="12" t="s">
        <v>6</v>
      </c>
      <c r="B63" s="258">
        <f t="shared" si="1"/>
        <v>212114438302010.25</v>
      </c>
      <c r="C63" s="259">
        <f t="shared" si="2"/>
        <v>189449380428533.72</v>
      </c>
      <c r="D63" s="259">
        <f t="shared" si="3"/>
        <v>187869895007680.41</v>
      </c>
      <c r="E63" s="259">
        <f t="shared" si="4"/>
        <v>171631603149515.56</v>
      </c>
      <c r="F63" s="259">
        <f t="shared" si="5"/>
        <v>176611979316220.38</v>
      </c>
      <c r="G63" s="259">
        <f t="shared" si="6"/>
        <v>181551575395558.78</v>
      </c>
      <c r="H63" s="259">
        <f t="shared" si="7"/>
        <v>186450391387530.69</v>
      </c>
      <c r="I63" s="259">
        <f t="shared" si="8"/>
        <v>188214678216035.22</v>
      </c>
      <c r="J63" s="259">
        <f t="shared" si="9"/>
        <v>189964981265185.66</v>
      </c>
      <c r="K63" s="259">
        <f t="shared" si="10"/>
        <v>191701300534982.03</v>
      </c>
      <c r="L63" s="259">
        <f t="shared" si="11"/>
        <v>193423636025424.34</v>
      </c>
      <c r="M63" s="259">
        <f t="shared" si="12"/>
        <v>195131987736512.59</v>
      </c>
      <c r="N63" s="259">
        <f t="shared" si="13"/>
        <v>192334942867592.97</v>
      </c>
      <c r="O63" s="259">
        <f t="shared" si="14"/>
        <v>189549835484981.94</v>
      </c>
      <c r="P63" s="259">
        <f t="shared" si="15"/>
        <v>186776665588679.5</v>
      </c>
      <c r="Q63" s="259">
        <f t="shared" si="16"/>
        <v>184015433178685.66</v>
      </c>
      <c r="R63" s="259">
        <f t="shared" si="17"/>
        <v>181266138255000.41</v>
      </c>
      <c r="S63" s="259">
        <f t="shared" si="18"/>
        <v>177975251514980.88</v>
      </c>
      <c r="T63" s="259">
        <f t="shared" si="19"/>
        <v>174688594318187.31</v>
      </c>
      <c r="U63" s="259">
        <f t="shared" si="20"/>
        <v>171406166664619.69</v>
      </c>
      <c r="V63" s="259">
        <f t="shared" si="21"/>
        <v>168127968554278</v>
      </c>
      <c r="W63" s="259">
        <f t="shared" si="22"/>
        <v>164853999987162.28</v>
      </c>
      <c r="X63" s="259">
        <f t="shared" si="23"/>
        <v>160380653805259.31</v>
      </c>
      <c r="Y63" s="259">
        <f t="shared" si="24"/>
        <v>155913148421144.56</v>
      </c>
      <c r="Z63" s="259">
        <f t="shared" si="25"/>
        <v>151451483834818</v>
      </c>
      <c r="AA63" s="259">
        <f t="shared" si="26"/>
        <v>146995660046279.69</v>
      </c>
      <c r="AB63" s="259">
        <f t="shared" si="27"/>
        <v>142545677055529.59</v>
      </c>
      <c r="AC63" s="259">
        <f t="shared" si="28"/>
        <v>139151166506474.28</v>
      </c>
      <c r="AD63" s="259">
        <f t="shared" si="29"/>
        <v>135761086907465.22</v>
      </c>
      <c r="AE63" s="259">
        <f t="shared" si="30"/>
        <v>132375438258502.39</v>
      </c>
      <c r="AF63" s="259">
        <f t="shared" si="31"/>
        <v>128994220559585.8</v>
      </c>
      <c r="AG63" s="259">
        <f t="shared" si="32"/>
        <v>125617433810715.41</v>
      </c>
      <c r="AH63" s="259">
        <f t="shared" si="33"/>
        <v>123590072757743.38</v>
      </c>
      <c r="AI63" s="259">
        <f t="shared" si="34"/>
        <v>121565329993435.02</v>
      </c>
      <c r="AJ63" s="259">
        <f t="shared" si="35"/>
        <v>119543205517790.36</v>
      </c>
      <c r="AK63" s="259">
        <f t="shared" si="36"/>
        <v>117523699330809.38</v>
      </c>
      <c r="AL63" s="259">
        <f t="shared" si="37"/>
        <v>115506811432492.08</v>
      </c>
      <c r="AM63" s="259">
        <f t="shared" si="38"/>
        <v>114542426177320.45</v>
      </c>
      <c r="AN63" s="259">
        <f t="shared" si="39"/>
        <v>113579239488899.77</v>
      </c>
      <c r="AO63" s="259">
        <f t="shared" si="40"/>
        <v>112617251367229.98</v>
      </c>
      <c r="AP63" s="260">
        <f t="shared" si="41"/>
        <v>111656461812311.16</v>
      </c>
      <c r="AQ63" s="260">
        <f t="shared" si="41"/>
        <v>110321627194230.67</v>
      </c>
    </row>
    <row r="64" spans="1:45" x14ac:dyDescent="0.2">
      <c r="A64" s="12" t="s">
        <v>7</v>
      </c>
      <c r="B64" s="258">
        <f t="shared" si="1"/>
        <v>90490475741165.734</v>
      </c>
      <c r="C64" s="259">
        <f t="shared" si="2"/>
        <v>67281703143961.523</v>
      </c>
      <c r="D64" s="259">
        <f t="shared" si="3"/>
        <v>73606077476878.156</v>
      </c>
      <c r="E64" s="259">
        <f t="shared" si="4"/>
        <v>81463260480214.313</v>
      </c>
      <c r="F64" s="259">
        <f t="shared" si="5"/>
        <v>83993650286907.063</v>
      </c>
      <c r="G64" s="259">
        <f t="shared" si="6"/>
        <v>91038249388614.734</v>
      </c>
      <c r="H64" s="259">
        <f t="shared" si="7"/>
        <v>100461360189537.02</v>
      </c>
      <c r="I64" s="259">
        <f t="shared" si="8"/>
        <v>110024024235862.89</v>
      </c>
      <c r="J64" s="259">
        <f t="shared" si="9"/>
        <v>119108844489246.09</v>
      </c>
      <c r="K64" s="259">
        <f t="shared" si="10"/>
        <v>127770578124951.31</v>
      </c>
      <c r="L64" s="259">
        <f t="shared" si="11"/>
        <v>136147734283174.44</v>
      </c>
      <c r="M64" s="259">
        <f t="shared" si="12"/>
        <v>144459142796537.47</v>
      </c>
      <c r="N64" s="259">
        <f t="shared" si="13"/>
        <v>153009608588739.59</v>
      </c>
      <c r="O64" s="259">
        <f t="shared" si="14"/>
        <v>161732813094902.69</v>
      </c>
      <c r="P64" s="259">
        <f t="shared" si="15"/>
        <v>170557123760140.03</v>
      </c>
      <c r="Q64" s="259">
        <f t="shared" si="16"/>
        <v>179399155285828.44</v>
      </c>
      <c r="R64" s="259">
        <f t="shared" si="17"/>
        <v>188163876195914.09</v>
      </c>
      <c r="S64" s="259">
        <f t="shared" si="18"/>
        <v>197365317970896.53</v>
      </c>
      <c r="T64" s="259">
        <f t="shared" si="19"/>
        <v>206396096426226.94</v>
      </c>
      <c r="U64" s="259">
        <f t="shared" si="20"/>
        <v>215211551670449.41</v>
      </c>
      <c r="V64" s="259">
        <f t="shared" si="21"/>
        <v>223769320583088.84</v>
      </c>
      <c r="W64" s="259">
        <f t="shared" si="22"/>
        <v>232029806936723.38</v>
      </c>
      <c r="X64" s="259">
        <f t="shared" si="23"/>
        <v>239956595193841.56</v>
      </c>
      <c r="Y64" s="259">
        <f t="shared" si="24"/>
        <v>247516802591008.03</v>
      </c>
      <c r="Z64" s="259">
        <f t="shared" si="25"/>
        <v>254681365822365.31</v>
      </c>
      <c r="AA64" s="259">
        <f t="shared" si="26"/>
        <v>261425260323045.38</v>
      </c>
      <c r="AB64" s="259">
        <f t="shared" si="27"/>
        <v>267727651780165.16</v>
      </c>
      <c r="AC64" s="259">
        <f t="shared" si="28"/>
        <v>273571981020977.03</v>
      </c>
      <c r="AD64" s="259">
        <f t="shared" si="29"/>
        <v>278945984807836.16</v>
      </c>
      <c r="AE64" s="259">
        <f t="shared" si="30"/>
        <v>283841656279628.44</v>
      </c>
      <c r="AF64" s="259">
        <f t="shared" si="31"/>
        <v>288255149799108.44</v>
      </c>
      <c r="AG64" s="259">
        <f t="shared" si="32"/>
        <v>292186635783395.31</v>
      </c>
      <c r="AH64" s="259">
        <f t="shared" si="33"/>
        <v>295640111706634.38</v>
      </c>
      <c r="AI64" s="259">
        <f t="shared" si="34"/>
        <v>298623175872541.81</v>
      </c>
      <c r="AJ64" s="259">
        <f t="shared" si="35"/>
        <v>301146770769352.38</v>
      </c>
      <c r="AK64" s="259">
        <f t="shared" si="36"/>
        <v>303224902854877.75</v>
      </c>
      <c r="AL64" s="259">
        <f t="shared" si="37"/>
        <v>304874345493227.63</v>
      </c>
      <c r="AM64" s="259">
        <f t="shared" si="38"/>
        <v>306114331498439.56</v>
      </c>
      <c r="AN64" s="259">
        <f t="shared" si="39"/>
        <v>306966241356739.5</v>
      </c>
      <c r="AO64" s="259">
        <f t="shared" si="40"/>
        <v>307453292722326.94</v>
      </c>
      <c r="AP64" s="260">
        <f t="shared" si="41"/>
        <v>307600236234994.69</v>
      </c>
      <c r="AQ64" s="260">
        <f t="shared" si="41"/>
        <v>305856482308843.56</v>
      </c>
    </row>
    <row r="65" spans="1:43" x14ac:dyDescent="0.2">
      <c r="A65" s="12" t="s">
        <v>8</v>
      </c>
      <c r="B65" s="258">
        <f t="shared" si="1"/>
        <v>72271948067962.469</v>
      </c>
      <c r="C65" s="259">
        <f t="shared" si="2"/>
        <v>56913548984160.422</v>
      </c>
      <c r="D65" s="259">
        <f t="shared" si="3"/>
        <v>52593648813197.016</v>
      </c>
      <c r="E65" s="259">
        <f t="shared" si="4"/>
        <v>67935714998155.313</v>
      </c>
      <c r="F65" s="259">
        <f t="shared" si="5"/>
        <v>68742892773916.914</v>
      </c>
      <c r="G65" s="259">
        <f t="shared" si="6"/>
        <v>71273662908883.266</v>
      </c>
      <c r="H65" s="259">
        <f t="shared" si="7"/>
        <v>74660385439607.859</v>
      </c>
      <c r="I65" s="259">
        <f t="shared" si="8"/>
        <v>78153331854826.25</v>
      </c>
      <c r="J65" s="259">
        <f t="shared" si="9"/>
        <v>81512752993737.359</v>
      </c>
      <c r="K65" s="259">
        <f t="shared" si="10"/>
        <v>84721585069153.672</v>
      </c>
      <c r="L65" s="259">
        <f t="shared" si="11"/>
        <v>87765268356900.672</v>
      </c>
      <c r="M65" s="259">
        <f t="shared" si="12"/>
        <v>90631893091456.281</v>
      </c>
      <c r="N65" s="259">
        <f t="shared" si="13"/>
        <v>93356411333477.906</v>
      </c>
      <c r="O65" s="259">
        <f t="shared" si="14"/>
        <v>95874774202434.688</v>
      </c>
      <c r="P65" s="259">
        <f t="shared" si="15"/>
        <v>98165193641925.516</v>
      </c>
      <c r="Q65" s="259">
        <f t="shared" si="16"/>
        <v>100207338834368.19</v>
      </c>
      <c r="R65" s="259">
        <f t="shared" si="17"/>
        <v>101982632168276.55</v>
      </c>
      <c r="S65" s="259">
        <f t="shared" si="18"/>
        <v>103797934473771.02</v>
      </c>
      <c r="T65" s="259">
        <f t="shared" si="19"/>
        <v>105345395882004.59</v>
      </c>
      <c r="U65" s="259">
        <f t="shared" si="20"/>
        <v>106631070497149.92</v>
      </c>
      <c r="V65" s="259">
        <f t="shared" si="21"/>
        <v>107663959664872.34</v>
      </c>
      <c r="W65" s="259">
        <f t="shared" si="22"/>
        <v>108455680692498.98</v>
      </c>
      <c r="X65" s="259">
        <f t="shared" si="23"/>
        <v>109020117443281.27</v>
      </c>
      <c r="Y65" s="259">
        <f t="shared" si="24"/>
        <v>109373064176300.36</v>
      </c>
      <c r="Z65" s="259">
        <f t="shared" si="25"/>
        <v>109531872903739.53</v>
      </c>
      <c r="AA65" s="259">
        <f t="shared" si="26"/>
        <v>109515113237022.59</v>
      </c>
      <c r="AB65" s="259">
        <f t="shared" si="27"/>
        <v>109342252277605.19</v>
      </c>
      <c r="AC65" s="259">
        <f t="shared" si="28"/>
        <v>109033360654062.81</v>
      </c>
      <c r="AD65" s="259">
        <f t="shared" si="29"/>
        <v>108608849381230.42</v>
      </c>
      <c r="AE65" s="259">
        <f t="shared" si="30"/>
        <v>108089240874472.61</v>
      </c>
      <c r="AF65" s="259">
        <f t="shared" si="31"/>
        <v>107494976235468.73</v>
      </c>
      <c r="AG65" s="259">
        <f t="shared" si="32"/>
        <v>106846259866059.34</v>
      </c>
      <c r="AH65" s="259">
        <f t="shared" si="33"/>
        <v>106162941583721.52</v>
      </c>
      <c r="AI65" s="259">
        <f t="shared" si="34"/>
        <v>105464435716583.98</v>
      </c>
      <c r="AJ65" s="259">
        <f t="shared" si="35"/>
        <v>104769676150226.59</v>
      </c>
      <c r="AK65" s="259">
        <f t="shared" si="36"/>
        <v>104097105979514.16</v>
      </c>
      <c r="AL65" s="259">
        <f t="shared" si="37"/>
        <v>103464700278961.28</v>
      </c>
      <c r="AM65" s="259">
        <f t="shared" si="38"/>
        <v>102890020534916.95</v>
      </c>
      <c r="AN65" s="259">
        <f t="shared" si="39"/>
        <v>102390299471940.77</v>
      </c>
      <c r="AO65" s="259">
        <f t="shared" si="40"/>
        <v>101982555344897.33</v>
      </c>
      <c r="AP65" s="260">
        <f t="shared" si="41"/>
        <v>101683735250872.45</v>
      </c>
      <c r="AQ65" s="260">
        <f t="shared" si="41"/>
        <v>100990318983689.38</v>
      </c>
    </row>
    <row r="66" spans="1:43" x14ac:dyDescent="0.2">
      <c r="A66" s="12" t="s">
        <v>9</v>
      </c>
      <c r="B66" s="258">
        <f t="shared" si="1"/>
        <v>759509400947826.63</v>
      </c>
      <c r="C66" s="259">
        <f t="shared" si="2"/>
        <v>674008076266610.88</v>
      </c>
      <c r="D66" s="259">
        <f t="shared" si="3"/>
        <v>752027260117837.63</v>
      </c>
      <c r="E66" s="259">
        <f t="shared" si="4"/>
        <v>765415140635775.88</v>
      </c>
      <c r="F66" s="259">
        <f t="shared" si="5"/>
        <v>766448667406307.88</v>
      </c>
      <c r="G66" s="259">
        <f t="shared" si="6"/>
        <v>775241884924086.63</v>
      </c>
      <c r="H66" s="259">
        <f t="shared" si="7"/>
        <v>788811831124543.63</v>
      </c>
      <c r="I66" s="259">
        <f t="shared" si="8"/>
        <v>805078685769430.5</v>
      </c>
      <c r="J66" s="259">
        <f t="shared" si="9"/>
        <v>822254545373068.75</v>
      </c>
      <c r="K66" s="259">
        <f t="shared" si="10"/>
        <v>839423982951519.88</v>
      </c>
      <c r="L66" s="259">
        <f t="shared" si="11"/>
        <v>855593928803900.38</v>
      </c>
      <c r="M66" s="259">
        <f t="shared" si="12"/>
        <v>869699738557295.38</v>
      </c>
      <c r="N66" s="259">
        <f t="shared" si="13"/>
        <v>881271882523078.13</v>
      </c>
      <c r="O66" s="259">
        <f t="shared" si="14"/>
        <v>889789278493991.25</v>
      </c>
      <c r="P66" s="259">
        <f t="shared" si="15"/>
        <v>895398832739630.38</v>
      </c>
      <c r="Q66" s="259">
        <f t="shared" si="16"/>
        <v>898283454733065.5</v>
      </c>
      <c r="R66" s="259">
        <f t="shared" si="17"/>
        <v>898655461490870</v>
      </c>
      <c r="S66" s="259">
        <f t="shared" si="18"/>
        <v>899513632915437.13</v>
      </c>
      <c r="T66" s="259">
        <f t="shared" si="19"/>
        <v>898277600246248.13</v>
      </c>
      <c r="U66" s="259">
        <f t="shared" si="20"/>
        <v>895127308360427.25</v>
      </c>
      <c r="V66" s="259">
        <f t="shared" si="21"/>
        <v>890253290401733.13</v>
      </c>
      <c r="W66" s="259">
        <f t="shared" si="22"/>
        <v>883853000159066</v>
      </c>
      <c r="X66" s="259">
        <f t="shared" si="23"/>
        <v>876127461864314.88</v>
      </c>
      <c r="Y66" s="259">
        <f t="shared" si="24"/>
        <v>867278287944126.25</v>
      </c>
      <c r="Z66" s="259">
        <f t="shared" si="25"/>
        <v>857505097824709.63</v>
      </c>
      <c r="AA66" s="259">
        <f t="shared" si="26"/>
        <v>847003355170431.38</v>
      </c>
      <c r="AB66" s="259">
        <f t="shared" si="27"/>
        <v>835962627317222</v>
      </c>
      <c r="AC66" s="259">
        <f t="shared" si="28"/>
        <v>824565259363623</v>
      </c>
      <c r="AD66" s="259">
        <f t="shared" si="29"/>
        <v>812985446490602</v>
      </c>
      <c r="AE66" s="259">
        <f t="shared" si="30"/>
        <v>801388681567807.13</v>
      </c>
      <c r="AF66" s="259">
        <f t="shared" si="31"/>
        <v>789931550853961.25</v>
      </c>
      <c r="AG66" s="259">
        <f t="shared" si="32"/>
        <v>778761848437134.75</v>
      </c>
      <c r="AH66" s="259">
        <f t="shared" si="33"/>
        <v>768018979775479.38</v>
      </c>
      <c r="AI66" s="259">
        <f t="shared" si="34"/>
        <v>757834626065351.5</v>
      </c>
      <c r="AJ66" s="259">
        <f t="shared" si="35"/>
        <v>748333643962049.13</v>
      </c>
      <c r="AK66" s="259">
        <f t="shared" si="36"/>
        <v>739635179210087.5</v>
      </c>
      <c r="AL66" s="259">
        <f t="shared" si="37"/>
        <v>731853977841668</v>
      </c>
      <c r="AM66" s="259">
        <f t="shared" si="38"/>
        <v>725101884656253.88</v>
      </c>
      <c r="AN66" s="259">
        <f t="shared" si="39"/>
        <v>719489525638163.5</v>
      </c>
      <c r="AO66" s="259">
        <f t="shared" si="40"/>
        <v>715128178804735.25</v>
      </c>
      <c r="AP66" s="260">
        <f t="shared" si="41"/>
        <v>712131846778258.38</v>
      </c>
      <c r="AQ66" s="260">
        <f t="shared" si="41"/>
        <v>706975351454741.13</v>
      </c>
    </row>
    <row r="67" spans="1:43" x14ac:dyDescent="0.2">
      <c r="A67" s="12" t="s">
        <v>10</v>
      </c>
      <c r="B67" s="258">
        <f t="shared" si="1"/>
        <v>452993726276104.63</v>
      </c>
      <c r="C67" s="259">
        <f t="shared" si="2"/>
        <v>469738991258140.5</v>
      </c>
      <c r="D67" s="259">
        <f t="shared" si="3"/>
        <v>525573120718825.81</v>
      </c>
      <c r="E67" s="259">
        <f t="shared" si="4"/>
        <v>543428954537652.63</v>
      </c>
      <c r="F67" s="259">
        <f t="shared" si="5"/>
        <v>547646295603970.25</v>
      </c>
      <c r="G67" s="259">
        <f t="shared" si="6"/>
        <v>562338625846705.44</v>
      </c>
      <c r="H67" s="259">
        <f t="shared" si="7"/>
        <v>582363661951010.25</v>
      </c>
      <c r="I67" s="259">
        <f t="shared" si="8"/>
        <v>603501351668845.38</v>
      </c>
      <c r="J67" s="259">
        <f t="shared" si="9"/>
        <v>624106381959741.75</v>
      </c>
      <c r="K67" s="259">
        <f t="shared" si="10"/>
        <v>643831141972303.25</v>
      </c>
      <c r="L67" s="259">
        <f t="shared" si="11"/>
        <v>662300215018512.88</v>
      </c>
      <c r="M67" s="259">
        <f t="shared" si="12"/>
        <v>679115984795929.75</v>
      </c>
      <c r="N67" s="259">
        <f t="shared" si="13"/>
        <v>694286635774127.13</v>
      </c>
      <c r="O67" s="259">
        <f t="shared" si="14"/>
        <v>707436581930186.13</v>
      </c>
      <c r="P67" s="259">
        <f t="shared" si="15"/>
        <v>718620116545425.75</v>
      </c>
      <c r="Q67" s="259">
        <f t="shared" si="16"/>
        <v>727920027815494.88</v>
      </c>
      <c r="R67" s="259">
        <f t="shared" si="17"/>
        <v>735444154656842.25</v>
      </c>
      <c r="S67" s="259">
        <f t="shared" si="18"/>
        <v>743602064324583.38</v>
      </c>
      <c r="T67" s="259">
        <f t="shared" si="19"/>
        <v>750224333343402.75</v>
      </c>
      <c r="U67" s="259">
        <f t="shared" si="20"/>
        <v>755376076762547</v>
      </c>
      <c r="V67" s="259">
        <f t="shared" si="21"/>
        <v>759134404022735.25</v>
      </c>
      <c r="W67" s="259">
        <f t="shared" si="22"/>
        <v>761586675050414.38</v>
      </c>
      <c r="X67" s="259">
        <f t="shared" si="23"/>
        <v>762828766144135.13</v>
      </c>
      <c r="Y67" s="259">
        <f t="shared" si="24"/>
        <v>762963384607813.13</v>
      </c>
      <c r="Z67" s="259">
        <f t="shared" si="25"/>
        <v>762098465564756</v>
      </c>
      <c r="AA67" s="259">
        <f t="shared" si="26"/>
        <v>760345678657775.88</v>
      </c>
      <c r="AB67" s="259">
        <f t="shared" si="27"/>
        <v>757819066642781.88</v>
      </c>
      <c r="AC67" s="259">
        <f t="shared" si="28"/>
        <v>754633832417442.25</v>
      </c>
      <c r="AD67" s="259">
        <f t="shared" si="29"/>
        <v>750905285956217.13</v>
      </c>
      <c r="AE67" s="259">
        <f t="shared" si="30"/>
        <v>746747958072650.25</v>
      </c>
      <c r="AF67" s="259">
        <f t="shared" si="31"/>
        <v>742274883987616.88</v>
      </c>
      <c r="AG67" s="259">
        <f t="shared" si="32"/>
        <v>737597056402867.5</v>
      </c>
      <c r="AH67" s="259">
        <f t="shared" si="33"/>
        <v>732823045189301.75</v>
      </c>
      <c r="AI67" s="259">
        <f t="shared" si="34"/>
        <v>728058778901662.88</v>
      </c>
      <c r="AJ67" s="259">
        <f t="shared" si="35"/>
        <v>723407482110854.88</v>
      </c>
      <c r="AK67" s="259">
        <f t="shared" si="36"/>
        <v>718969761974003.13</v>
      </c>
      <c r="AL67" s="259">
        <f t="shared" si="37"/>
        <v>714843837506359</v>
      </c>
      <c r="AM67" s="259">
        <f t="shared" si="38"/>
        <v>711125905640880.25</v>
      </c>
      <c r="AN67" s="259">
        <f t="shared" si="39"/>
        <v>707910639326929.25</v>
      </c>
      <c r="AO67" s="259">
        <f t="shared" si="40"/>
        <v>705291814601370.25</v>
      </c>
      <c r="AP67" s="260">
        <f t="shared" si="41"/>
        <v>703363065746927.63</v>
      </c>
      <c r="AQ67" s="260">
        <f t="shared" si="41"/>
        <v>698617648433430.75</v>
      </c>
    </row>
    <row r="68" spans="1:43" x14ac:dyDescent="0.2">
      <c r="A68" s="12" t="s">
        <v>11</v>
      </c>
      <c r="B68" s="258">
        <f t="shared" si="1"/>
        <v>278298811290416.53</v>
      </c>
      <c r="C68" s="259">
        <f t="shared" si="2"/>
        <v>252218143902050.28</v>
      </c>
      <c r="D68" s="259">
        <f t="shared" si="3"/>
        <v>288990942965215.25</v>
      </c>
      <c r="E68" s="259">
        <f t="shared" si="4"/>
        <v>310492769574548.19</v>
      </c>
      <c r="F68" s="259">
        <f t="shared" si="5"/>
        <v>314379407531287.63</v>
      </c>
      <c r="G68" s="259">
        <f t="shared" si="6"/>
        <v>326445702424318</v>
      </c>
      <c r="H68" s="259">
        <f t="shared" si="7"/>
        <v>342582726062453</v>
      </c>
      <c r="I68" s="259">
        <f t="shared" si="8"/>
        <v>359210877163953.19</v>
      </c>
      <c r="J68" s="259">
        <f t="shared" si="9"/>
        <v>375184864562429.94</v>
      </c>
      <c r="K68" s="259">
        <f t="shared" si="10"/>
        <v>390409824086870.25</v>
      </c>
      <c r="L68" s="259">
        <f t="shared" si="11"/>
        <v>404802833268819.19</v>
      </c>
      <c r="M68" s="259">
        <f t="shared" si="12"/>
        <v>418293878845337.19</v>
      </c>
      <c r="N68" s="259">
        <f t="shared" si="13"/>
        <v>431050592067698.06</v>
      </c>
      <c r="O68" s="259">
        <f t="shared" si="14"/>
        <v>442870532596266.38</v>
      </c>
      <c r="P68" s="259">
        <f t="shared" si="15"/>
        <v>453778739443535.31</v>
      </c>
      <c r="Q68" s="259">
        <f t="shared" si="16"/>
        <v>463817728210575.75</v>
      </c>
      <c r="R68" s="259">
        <f t="shared" si="17"/>
        <v>473046030647615</v>
      </c>
      <c r="S68" s="259">
        <f t="shared" si="18"/>
        <v>483011271016665.56</v>
      </c>
      <c r="T68" s="259">
        <f t="shared" si="19"/>
        <v>492291087346922.75</v>
      </c>
      <c r="U68" s="259">
        <f t="shared" si="20"/>
        <v>500877699405353.81</v>
      </c>
      <c r="V68" s="259">
        <f t="shared" si="21"/>
        <v>508768954706279.94</v>
      </c>
      <c r="W68" s="259">
        <f t="shared" si="22"/>
        <v>515968111985880.81</v>
      </c>
      <c r="X68" s="259">
        <f t="shared" si="23"/>
        <v>522483576256595.88</v>
      </c>
      <c r="Y68" s="259">
        <f t="shared" si="24"/>
        <v>528328593525795.81</v>
      </c>
      <c r="Z68" s="259">
        <f t="shared" si="25"/>
        <v>533520913362324.81</v>
      </c>
      <c r="AA68" s="259">
        <f t="shared" si="26"/>
        <v>538082427413437.19</v>
      </c>
      <c r="AB68" s="259">
        <f t="shared" si="27"/>
        <v>542038791735021.56</v>
      </c>
      <c r="AC68" s="259">
        <f t="shared" si="28"/>
        <v>545419040423701.38</v>
      </c>
      <c r="AD68" s="259">
        <f t="shared" si="29"/>
        <v>548255197555194.25</v>
      </c>
      <c r="AE68" s="259">
        <f t="shared" si="30"/>
        <v>550581893864290.13</v>
      </c>
      <c r="AF68" s="259">
        <f t="shared" si="31"/>
        <v>552435993972429.75</v>
      </c>
      <c r="AG68" s="259">
        <f t="shared" si="32"/>
        <v>553856239302362.56</v>
      </c>
      <c r="AH68" s="259">
        <f t="shared" si="33"/>
        <v>554882911137098.25</v>
      </c>
      <c r="AI68" s="259">
        <f t="shared" si="34"/>
        <v>555557517601960.69</v>
      </c>
      <c r="AJ68" s="259">
        <f t="shared" si="35"/>
        <v>555922507690675.13</v>
      </c>
      <c r="AK68" s="259">
        <f t="shared" si="36"/>
        <v>556021014834076.06</v>
      </c>
      <c r="AL68" s="259">
        <f t="shared" si="37"/>
        <v>555896631934762.44</v>
      </c>
      <c r="AM68" s="259">
        <f t="shared" si="38"/>
        <v>555593219273031.69</v>
      </c>
      <c r="AN68" s="259">
        <f t="shared" si="39"/>
        <v>555154746235690.69</v>
      </c>
      <c r="AO68" s="259">
        <f t="shared" si="40"/>
        <v>554625167435439.63</v>
      </c>
      <c r="AP68" s="260">
        <f t="shared" si="41"/>
        <v>554048333478040.94</v>
      </c>
      <c r="AQ68" s="260">
        <f t="shared" si="41"/>
        <v>550629639289586.13</v>
      </c>
    </row>
    <row r="69" spans="1:43" x14ac:dyDescent="0.2">
      <c r="A69" s="12" t="s">
        <v>12</v>
      </c>
      <c r="B69" s="258">
        <f t="shared" si="1"/>
        <v>27117412220405.207</v>
      </c>
      <c r="C69" s="259">
        <f t="shared" si="2"/>
        <v>24938249003595.402</v>
      </c>
      <c r="D69" s="259">
        <f t="shared" si="3"/>
        <v>26739857377718.422</v>
      </c>
      <c r="E69" s="259">
        <f t="shared" si="4"/>
        <v>28918573010267.645</v>
      </c>
      <c r="F69" s="259">
        <f t="shared" si="5"/>
        <v>29136018415980.113</v>
      </c>
      <c r="G69" s="259">
        <f t="shared" si="6"/>
        <v>29902361107479.504</v>
      </c>
      <c r="H69" s="259">
        <f t="shared" si="7"/>
        <v>30952472365446.172</v>
      </c>
      <c r="I69" s="259">
        <f t="shared" si="8"/>
        <v>32069852341633.766</v>
      </c>
      <c r="J69" s="259">
        <f t="shared" si="9"/>
        <v>33168209283548.73</v>
      </c>
      <c r="K69" s="259">
        <f t="shared" si="10"/>
        <v>34228174867374.906</v>
      </c>
      <c r="L69" s="259">
        <f t="shared" si="11"/>
        <v>35228594262414.414</v>
      </c>
      <c r="M69" s="259">
        <f t="shared" si="12"/>
        <v>36146807090676.18</v>
      </c>
      <c r="N69" s="259">
        <f t="shared" si="13"/>
        <v>36981916879576.734</v>
      </c>
      <c r="O69" s="259">
        <f t="shared" si="14"/>
        <v>37714296036314.008</v>
      </c>
      <c r="P69" s="259">
        <f t="shared" si="15"/>
        <v>38347646580013.695</v>
      </c>
      <c r="Q69" s="259">
        <f t="shared" si="16"/>
        <v>38887189899049.188</v>
      </c>
      <c r="R69" s="259">
        <f t="shared" si="17"/>
        <v>39339474169793.398</v>
      </c>
      <c r="S69" s="259">
        <f t="shared" si="18"/>
        <v>39834052574246.008</v>
      </c>
      <c r="T69" s="259">
        <f t="shared" si="19"/>
        <v>40254437406525.055</v>
      </c>
      <c r="U69" s="259">
        <f t="shared" si="20"/>
        <v>40603150188194.344</v>
      </c>
      <c r="V69" s="259">
        <f t="shared" si="21"/>
        <v>40883283490806.641</v>
      </c>
      <c r="W69" s="259">
        <f t="shared" si="22"/>
        <v>41098431665693.898</v>
      </c>
      <c r="X69" s="259">
        <f t="shared" si="23"/>
        <v>41252620730534.93</v>
      </c>
      <c r="Y69" s="259">
        <f t="shared" si="24"/>
        <v>41350238980104.828</v>
      </c>
      <c r="Z69" s="259">
        <f t="shared" si="25"/>
        <v>41395969710564.367</v>
      </c>
      <c r="AA69" s="259">
        <f t="shared" si="26"/>
        <v>41394727254999.469</v>
      </c>
      <c r="AB69" s="259">
        <f t="shared" si="27"/>
        <v>41351597330908.188</v>
      </c>
      <c r="AC69" s="259">
        <f t="shared" si="28"/>
        <v>41271782505251.922</v>
      </c>
      <c r="AD69" s="259">
        <f t="shared" si="29"/>
        <v>41160553395746.242</v>
      </c>
      <c r="AE69" s="259">
        <f t="shared" si="30"/>
        <v>41023206053319.57</v>
      </c>
      <c r="AF69" s="259">
        <f t="shared" si="31"/>
        <v>40865025814072.523</v>
      </c>
      <c r="AG69" s="259">
        <f t="shared" si="32"/>
        <v>40691257772465.352</v>
      </c>
      <c r="AH69" s="259">
        <f t="shared" si="33"/>
        <v>40507083912750.297</v>
      </c>
      <c r="AI69" s="259">
        <f t="shared" si="34"/>
        <v>40317606843869.461</v>
      </c>
      <c r="AJ69" s="259">
        <f t="shared" si="35"/>
        <v>40127840014497.438</v>
      </c>
      <c r="AK69" s="259">
        <f t="shared" si="36"/>
        <v>39942704239393.516</v>
      </c>
      <c r="AL69" s="259">
        <f t="shared" si="37"/>
        <v>39767030345134.016</v>
      </c>
      <c r="AM69" s="259">
        <f t="shared" si="38"/>
        <v>39605567741768.891</v>
      </c>
      <c r="AN69" s="259">
        <f t="shared" si="39"/>
        <v>39462998746067.195</v>
      </c>
      <c r="AO69" s="259">
        <f t="shared" si="40"/>
        <v>39343958520893.414</v>
      </c>
      <c r="AP69" s="260">
        <f t="shared" si="41"/>
        <v>39253060553234.305</v>
      </c>
      <c r="AQ69" s="260">
        <f t="shared" si="41"/>
        <v>38993928041019.453</v>
      </c>
    </row>
    <row r="70" spans="1:43" x14ac:dyDescent="0.2">
      <c r="A70" s="12" t="s">
        <v>13</v>
      </c>
      <c r="B70" s="258">
        <f t="shared" si="1"/>
        <v>1164545365062901.8</v>
      </c>
      <c r="C70" s="259">
        <f t="shared" si="2"/>
        <v>1110415374787979.4</v>
      </c>
      <c r="D70" s="259">
        <f t="shared" si="3"/>
        <v>1166477056778371.3</v>
      </c>
      <c r="E70" s="259">
        <f t="shared" si="4"/>
        <v>1147157466221418.3</v>
      </c>
      <c r="F70" s="259">
        <f t="shared" si="5"/>
        <v>1146361826931377.8</v>
      </c>
      <c r="G70" s="259">
        <f t="shared" si="6"/>
        <v>1153094400445611</v>
      </c>
      <c r="H70" s="259">
        <f t="shared" si="7"/>
        <v>1163705048718253.3</v>
      </c>
      <c r="I70" s="259">
        <f t="shared" si="8"/>
        <v>1175733678276639.8</v>
      </c>
      <c r="J70" s="259">
        <f t="shared" si="9"/>
        <v>1186487177596084.3</v>
      </c>
      <c r="K70" s="259">
        <f t="shared" si="10"/>
        <v>1194441487125176.8</v>
      </c>
      <c r="L70" s="259">
        <f t="shared" si="11"/>
        <v>1198047777548583.5</v>
      </c>
      <c r="M70" s="259">
        <f t="shared" si="12"/>
        <v>1195777868331573.3</v>
      </c>
      <c r="N70" s="259">
        <f t="shared" si="13"/>
        <v>1187290875931065.5</v>
      </c>
      <c r="O70" s="259">
        <f t="shared" si="14"/>
        <v>1173186352040692.3</v>
      </c>
      <c r="P70" s="259">
        <f t="shared" si="15"/>
        <v>1155193496742635.3</v>
      </c>
      <c r="Q70" s="259">
        <f t="shared" si="16"/>
        <v>1134997587501795.5</v>
      </c>
      <c r="R70" s="259">
        <f t="shared" si="17"/>
        <v>1114197600714486</v>
      </c>
      <c r="S70" s="259">
        <f t="shared" si="18"/>
        <v>1097432210238843</v>
      </c>
      <c r="T70" s="259">
        <f t="shared" si="19"/>
        <v>1081446336246524.1</v>
      </c>
      <c r="U70" s="259">
        <f t="shared" si="20"/>
        <v>1066221247965593.9</v>
      </c>
      <c r="V70" s="259">
        <f t="shared" si="21"/>
        <v>1051739251939660</v>
      </c>
      <c r="W70" s="259">
        <f t="shared" si="22"/>
        <v>1037983676419521.9</v>
      </c>
      <c r="X70" s="259">
        <f t="shared" si="23"/>
        <v>1024938857224954.8</v>
      </c>
      <c r="Y70" s="259">
        <f t="shared" si="24"/>
        <v>1012590125129039</v>
      </c>
      <c r="Z70" s="259">
        <f t="shared" si="25"/>
        <v>1000923794819892.8</v>
      </c>
      <c r="AA70" s="259">
        <f t="shared" si="26"/>
        <v>989927155497881.88</v>
      </c>
      <c r="AB70" s="259">
        <f t="shared" si="27"/>
        <v>979588463169952.63</v>
      </c>
      <c r="AC70" s="259">
        <f t="shared" si="28"/>
        <v>969896934707058.63</v>
      </c>
      <c r="AD70" s="259">
        <f t="shared" si="29"/>
        <v>960842743735286.38</v>
      </c>
      <c r="AE70" s="259">
        <f t="shared" si="30"/>
        <v>952417018436966.5</v>
      </c>
      <c r="AF70" s="259">
        <f t="shared" si="31"/>
        <v>944611841344025.38</v>
      </c>
      <c r="AG70" s="259">
        <f t="shared" si="32"/>
        <v>937420251212685.88</v>
      </c>
      <c r="AH70" s="259">
        <f t="shared" si="33"/>
        <v>930836247076386.38</v>
      </c>
      <c r="AI70" s="259">
        <f t="shared" si="34"/>
        <v>924854794582031</v>
      </c>
      <c r="AJ70" s="259">
        <f t="shared" si="35"/>
        <v>919471834724232.38</v>
      </c>
      <c r="AK70" s="259">
        <f t="shared" si="36"/>
        <v>914684295102336.63</v>
      </c>
      <c r="AL70" s="259">
        <f t="shared" si="37"/>
        <v>910490103836514.5</v>
      </c>
      <c r="AM70" s="259">
        <f t="shared" si="38"/>
        <v>906888206291597.38</v>
      </c>
      <c r="AN70" s="259">
        <f t="shared" si="39"/>
        <v>903878584771142.88</v>
      </c>
      <c r="AO70" s="259">
        <f t="shared" si="40"/>
        <v>901462281359188.88</v>
      </c>
      <c r="AP70" s="260">
        <f t="shared" si="41"/>
        <v>899641424103828.75</v>
      </c>
      <c r="AQ70" s="260">
        <f t="shared" si="41"/>
        <v>893811978515008.75</v>
      </c>
    </row>
    <row r="71" spans="1:43" x14ac:dyDescent="0.2">
      <c r="A71" s="12" t="s">
        <v>14</v>
      </c>
      <c r="B71" s="258">
        <f t="shared" si="1"/>
        <v>136782397538481.05</v>
      </c>
      <c r="C71" s="259">
        <f t="shared" si="2"/>
        <v>128621029967276.14</v>
      </c>
      <c r="D71" s="259">
        <f t="shared" si="3"/>
        <v>144575432756640.47</v>
      </c>
      <c r="E71" s="259">
        <f t="shared" si="4"/>
        <v>143349935857090.09</v>
      </c>
      <c r="F71" s="259">
        <f t="shared" si="5"/>
        <v>143427560091084.88</v>
      </c>
      <c r="G71" s="259">
        <f t="shared" si="6"/>
        <v>144690968462873.03</v>
      </c>
      <c r="H71" s="259">
        <f t="shared" si="7"/>
        <v>146520690553680.97</v>
      </c>
      <c r="I71" s="259">
        <f t="shared" si="8"/>
        <v>148470402291474.91</v>
      </c>
      <c r="J71" s="259">
        <f t="shared" si="9"/>
        <v>150187562847579.31</v>
      </c>
      <c r="K71" s="259">
        <f t="shared" si="10"/>
        <v>151498250978519.78</v>
      </c>
      <c r="L71" s="259">
        <f t="shared" si="11"/>
        <v>152225440704296.13</v>
      </c>
      <c r="M71" s="259">
        <f t="shared" si="12"/>
        <v>152194598518321.44</v>
      </c>
      <c r="N71" s="259">
        <f t="shared" si="13"/>
        <v>151377331495412.69</v>
      </c>
      <c r="O71" s="259">
        <f t="shared" si="14"/>
        <v>149847214521750.66</v>
      </c>
      <c r="P71" s="259">
        <f t="shared" si="15"/>
        <v>147818341164184.88</v>
      </c>
      <c r="Q71" s="259">
        <f t="shared" si="16"/>
        <v>145500803476385</v>
      </c>
      <c r="R71" s="259">
        <f t="shared" si="17"/>
        <v>143095333850005.47</v>
      </c>
      <c r="S71" s="259">
        <f t="shared" si="18"/>
        <v>141195851457834.59</v>
      </c>
      <c r="T71" s="259">
        <f t="shared" si="19"/>
        <v>139384871032974.94</v>
      </c>
      <c r="U71" s="259">
        <f t="shared" si="20"/>
        <v>137660201751542.42</v>
      </c>
      <c r="V71" s="259">
        <f t="shared" si="21"/>
        <v>136019776182492.88</v>
      </c>
      <c r="W71" s="259">
        <f t="shared" si="22"/>
        <v>134461647115535.42</v>
      </c>
      <c r="X71" s="259">
        <f t="shared" si="23"/>
        <v>132983984620064.44</v>
      </c>
      <c r="Y71" s="259">
        <f t="shared" si="24"/>
        <v>131585073331661.36</v>
      </c>
      <c r="Z71" s="259">
        <f t="shared" si="25"/>
        <v>130263309963238</v>
      </c>
      <c r="AA71" s="259">
        <f t="shared" si="26"/>
        <v>129017201038445.88</v>
      </c>
      <c r="AB71" s="259">
        <f t="shared" si="27"/>
        <v>127845360845522.13</v>
      </c>
      <c r="AC71" s="259">
        <f t="shared" si="28"/>
        <v>126746509610307.02</v>
      </c>
      <c r="AD71" s="259">
        <f t="shared" si="29"/>
        <v>125719471887751.14</v>
      </c>
      <c r="AE71" s="259">
        <f t="shared" si="30"/>
        <v>124763175171832.88</v>
      </c>
      <c r="AF71" s="259">
        <f t="shared" si="31"/>
        <v>123876648724414.56</v>
      </c>
      <c r="AG71" s="259">
        <f t="shared" si="32"/>
        <v>123059022624213.69</v>
      </c>
      <c r="AH71" s="259">
        <f t="shared" si="33"/>
        <v>122309527037735.59</v>
      </c>
      <c r="AI71" s="259">
        <f t="shared" si="34"/>
        <v>121627491714692.31</v>
      </c>
      <c r="AJ71" s="259">
        <f t="shared" si="35"/>
        <v>121012345711178.05</v>
      </c>
      <c r="AK71" s="259">
        <f t="shared" si="36"/>
        <v>120463617344617.44</v>
      </c>
      <c r="AL71" s="259">
        <f t="shared" si="37"/>
        <v>119980934385307.92</v>
      </c>
      <c r="AM71" s="259">
        <f t="shared" si="38"/>
        <v>119564024490223.77</v>
      </c>
      <c r="AN71" s="259">
        <f t="shared" si="39"/>
        <v>119212715885630.67</v>
      </c>
      <c r="AO71" s="259">
        <f t="shared" si="40"/>
        <v>118926938306013.14</v>
      </c>
      <c r="AP71" s="260">
        <f t="shared" si="41"/>
        <v>118706724197810.47</v>
      </c>
      <c r="AQ71" s="260">
        <f t="shared" si="41"/>
        <v>117944250145227.58</v>
      </c>
    </row>
    <row r="72" spans="1:43" x14ac:dyDescent="0.2">
      <c r="A72" s="12" t="s">
        <v>15</v>
      </c>
      <c r="B72" s="258">
        <f t="shared" si="1"/>
        <v>72323581637882.016</v>
      </c>
      <c r="C72" s="259">
        <f t="shared" si="2"/>
        <v>66736820140848.477</v>
      </c>
      <c r="D72" s="259">
        <f t="shared" si="3"/>
        <v>75084123382766.984</v>
      </c>
      <c r="E72" s="259">
        <f t="shared" si="4"/>
        <v>75586014721479.609</v>
      </c>
      <c r="F72" s="259">
        <f t="shared" si="5"/>
        <v>75075144892673.469</v>
      </c>
      <c r="G72" s="259">
        <f t="shared" si="6"/>
        <v>74492669610901.75</v>
      </c>
      <c r="H72" s="259">
        <f t="shared" si="7"/>
        <v>74112771357027.531</v>
      </c>
      <c r="I72" s="259">
        <f t="shared" si="8"/>
        <v>74187722802719.906</v>
      </c>
      <c r="J72" s="259">
        <f t="shared" si="9"/>
        <v>74578804649675.219</v>
      </c>
      <c r="K72" s="259">
        <f t="shared" si="10"/>
        <v>75131642114716.484</v>
      </c>
      <c r="L72" s="259">
        <f t="shared" si="11"/>
        <v>75689236262935</v>
      </c>
      <c r="M72" s="259">
        <f t="shared" si="12"/>
        <v>76090219468948.359</v>
      </c>
      <c r="N72" s="259">
        <f t="shared" si="13"/>
        <v>76239195379444.297</v>
      </c>
      <c r="O72" s="259">
        <f t="shared" si="14"/>
        <v>76088016822827.516</v>
      </c>
      <c r="P72" s="259">
        <f t="shared" si="15"/>
        <v>75659977108303.375</v>
      </c>
      <c r="Q72" s="259">
        <f t="shared" si="16"/>
        <v>74981066487596.859</v>
      </c>
      <c r="R72" s="259">
        <f t="shared" si="17"/>
        <v>74079147130841.328</v>
      </c>
      <c r="S72" s="259">
        <f t="shared" si="18"/>
        <v>73208626421274.688</v>
      </c>
      <c r="T72" s="259">
        <f t="shared" si="19"/>
        <v>72165191247412.781</v>
      </c>
      <c r="U72" s="259">
        <f t="shared" si="20"/>
        <v>70974523231403.563</v>
      </c>
      <c r="V72" s="259">
        <f t="shared" si="21"/>
        <v>69662073027049.359</v>
      </c>
      <c r="W72" s="259">
        <f t="shared" si="22"/>
        <v>68252644450161.672</v>
      </c>
      <c r="X72" s="259">
        <f t="shared" si="23"/>
        <v>66770055080297.039</v>
      </c>
      <c r="Y72" s="259">
        <f t="shared" si="24"/>
        <v>65236872751690.102</v>
      </c>
      <c r="Z72" s="259">
        <f t="shared" si="25"/>
        <v>63674224845295.969</v>
      </c>
      <c r="AA72" s="259">
        <f t="shared" si="26"/>
        <v>62101675395887.352</v>
      </c>
      <c r="AB72" s="259">
        <f t="shared" si="27"/>
        <v>60537163715846.273</v>
      </c>
      <c r="AC72" s="259">
        <f t="shared" si="28"/>
        <v>58996997462636.898</v>
      </c>
      <c r="AD72" s="259">
        <f t="shared" si="29"/>
        <v>57495892775163.289</v>
      </c>
      <c r="AE72" s="259">
        <f t="shared" si="30"/>
        <v>56047054201697.383</v>
      </c>
      <c r="AF72" s="259">
        <f t="shared" si="31"/>
        <v>54662287563224.547</v>
      </c>
      <c r="AG72" s="259">
        <f t="shared" si="32"/>
        <v>53352139568713.836</v>
      </c>
      <c r="AH72" s="259">
        <f t="shared" si="33"/>
        <v>52126058858348.008</v>
      </c>
      <c r="AI72" s="259">
        <f t="shared" si="34"/>
        <v>50992574142822.664</v>
      </c>
      <c r="AJ72" s="259">
        <f t="shared" si="35"/>
        <v>49959486189351.586</v>
      </c>
      <c r="AK72" s="259">
        <f t="shared" si="36"/>
        <v>49034071549066.344</v>
      </c>
      <c r="AL72" s="259">
        <f t="shared" si="37"/>
        <v>48223297110911.766</v>
      </c>
      <c r="AM72" s="259">
        <f t="shared" si="38"/>
        <v>47534045802761.844</v>
      </c>
      <c r="AN72" s="259">
        <f t="shared" si="39"/>
        <v>46973355054539.867</v>
      </c>
      <c r="AO72" s="259">
        <f t="shared" si="40"/>
        <v>46548671018887.922</v>
      </c>
      <c r="AP72" s="260">
        <f t="shared" si="41"/>
        <v>46268123057016.406</v>
      </c>
      <c r="AQ72" s="260">
        <f t="shared" si="41"/>
        <v>45904205090140.914</v>
      </c>
    </row>
    <row r="73" spans="1:43" x14ac:dyDescent="0.2">
      <c r="A73" s="74" t="s">
        <v>317</v>
      </c>
      <c r="B73" s="258">
        <f t="shared" si="1"/>
        <v>153110082031049.47</v>
      </c>
      <c r="C73" s="259">
        <f t="shared" si="2"/>
        <v>145512721414071.84</v>
      </c>
      <c r="D73" s="259">
        <f t="shared" si="3"/>
        <v>166426628876041.63</v>
      </c>
      <c r="E73" s="259">
        <f t="shared" si="4"/>
        <v>167370876934970.38</v>
      </c>
      <c r="F73" s="259">
        <f t="shared" si="5"/>
        <v>167367631752970.16</v>
      </c>
      <c r="G73" s="259">
        <f t="shared" si="6"/>
        <v>168741594865044.81</v>
      </c>
      <c r="H73" s="259">
        <f t="shared" si="7"/>
        <v>171047061550457.34</v>
      </c>
      <c r="I73" s="259">
        <f t="shared" si="8"/>
        <v>174004907628046.88</v>
      </c>
      <c r="J73" s="259">
        <f t="shared" si="9"/>
        <v>177243199616737.91</v>
      </c>
      <c r="K73" s="259">
        <f t="shared" si="10"/>
        <v>180539644116642.56</v>
      </c>
      <c r="L73" s="259">
        <f t="shared" si="11"/>
        <v>183655191896391.59</v>
      </c>
      <c r="M73" s="259">
        <f t="shared" si="12"/>
        <v>186334887735851.84</v>
      </c>
      <c r="N73" s="259">
        <f t="shared" si="13"/>
        <v>188455935759522.09</v>
      </c>
      <c r="O73" s="259">
        <f t="shared" si="14"/>
        <v>189905312073171.28</v>
      </c>
      <c r="P73" s="259">
        <f t="shared" si="15"/>
        <v>190718495057312.56</v>
      </c>
      <c r="Q73" s="259">
        <f t="shared" si="16"/>
        <v>190938573072441.53</v>
      </c>
      <c r="R73" s="259">
        <f t="shared" si="17"/>
        <v>190614728491970.94</v>
      </c>
      <c r="S73" s="259">
        <f t="shared" si="18"/>
        <v>190385909365979.19</v>
      </c>
      <c r="T73" s="259">
        <f t="shared" si="19"/>
        <v>189708284909889.5</v>
      </c>
      <c r="U73" s="259">
        <f t="shared" si="20"/>
        <v>188624720452088.5</v>
      </c>
      <c r="V73" s="259">
        <f t="shared" si="21"/>
        <v>187179984135875.78</v>
      </c>
      <c r="W73" s="259">
        <f t="shared" si="22"/>
        <v>185419906572056.91</v>
      </c>
      <c r="X73" s="259">
        <f t="shared" si="23"/>
        <v>183390626305453.44</v>
      </c>
      <c r="Y73" s="259">
        <f t="shared" si="24"/>
        <v>181137930938090.91</v>
      </c>
      <c r="Z73" s="259">
        <f t="shared" si="25"/>
        <v>178706699529190.38</v>
      </c>
      <c r="AA73" s="259">
        <f t="shared" si="26"/>
        <v>176140448182707.41</v>
      </c>
      <c r="AB73" s="259">
        <f t="shared" si="27"/>
        <v>173480977611440.19</v>
      </c>
      <c r="AC73" s="259">
        <f t="shared" si="28"/>
        <v>170768118967018.41</v>
      </c>
      <c r="AD73" s="259">
        <f t="shared" si="29"/>
        <v>168039572348329.38</v>
      </c>
      <c r="AE73" s="259">
        <f t="shared" si="30"/>
        <v>165330831121936.22</v>
      </c>
      <c r="AF73" s="259">
        <f t="shared" si="31"/>
        <v>162675184462395.34</v>
      </c>
      <c r="AG73" s="259">
        <f t="shared" si="32"/>
        <v>160103790292068.69</v>
      </c>
      <c r="AH73" s="259">
        <f t="shared" si="33"/>
        <v>157645811006883.19</v>
      </c>
      <c r="AI73" s="259">
        <f t="shared" si="34"/>
        <v>155328604954421.59</v>
      </c>
      <c r="AJ73" s="259">
        <f t="shared" si="35"/>
        <v>153177967525702.69</v>
      </c>
      <c r="AK73" s="259">
        <f t="shared" si="36"/>
        <v>151218416882072.31</v>
      </c>
      <c r="AL73" s="259">
        <f t="shared" si="37"/>
        <v>149473520724697.28</v>
      </c>
      <c r="AM73" s="259">
        <f t="shared" si="38"/>
        <v>147966262100490.56</v>
      </c>
      <c r="AN73" s="259">
        <f t="shared" si="39"/>
        <v>146719444014390.13</v>
      </c>
      <c r="AO73" s="259">
        <f t="shared" si="40"/>
        <v>145756134590459.44</v>
      </c>
      <c r="AP73" s="260">
        <f t="shared" si="41"/>
        <v>145100156719130.69</v>
      </c>
      <c r="AQ73" s="260">
        <f t="shared" si="41"/>
        <v>144034184343425.47</v>
      </c>
    </row>
    <row r="74" spans="1:43" x14ac:dyDescent="0.2">
      <c r="A74" s="12" t="s">
        <v>17</v>
      </c>
      <c r="B74" s="258">
        <f t="shared" si="1"/>
        <v>49920596430985.148</v>
      </c>
      <c r="C74" s="259">
        <f t="shared" si="2"/>
        <v>50430698336964.813</v>
      </c>
      <c r="D74" s="259">
        <f t="shared" si="3"/>
        <v>58619298750917.633</v>
      </c>
      <c r="E74" s="259">
        <f t="shared" si="4"/>
        <v>55278500933940.617</v>
      </c>
      <c r="F74" s="259">
        <f t="shared" si="5"/>
        <v>55246672566912.477</v>
      </c>
      <c r="G74" s="259">
        <f t="shared" si="6"/>
        <v>55627064302998.398</v>
      </c>
      <c r="H74" s="259">
        <f t="shared" si="7"/>
        <v>56300427392988.234</v>
      </c>
      <c r="I74" s="259">
        <f t="shared" si="8"/>
        <v>57197973926849.008</v>
      </c>
      <c r="J74" s="259">
        <f t="shared" si="9"/>
        <v>58199227260144.938</v>
      </c>
      <c r="K74" s="259">
        <f t="shared" si="10"/>
        <v>59227730301578.305</v>
      </c>
      <c r="L74" s="259">
        <f t="shared" si="11"/>
        <v>60201586916112.844</v>
      </c>
      <c r="M74" s="259">
        <f t="shared" si="12"/>
        <v>61033664196318.273</v>
      </c>
      <c r="N74" s="259">
        <f t="shared" si="13"/>
        <v>61680777924751.484</v>
      </c>
      <c r="O74" s="259">
        <f t="shared" si="14"/>
        <v>62105736999345.359</v>
      </c>
      <c r="P74" s="259">
        <f t="shared" si="15"/>
        <v>62320708320144.078</v>
      </c>
      <c r="Q74" s="259">
        <f t="shared" si="16"/>
        <v>62340334627158.164</v>
      </c>
      <c r="R74" s="259">
        <f t="shared" si="17"/>
        <v>62181224227523.344</v>
      </c>
      <c r="S74" s="259">
        <f t="shared" si="18"/>
        <v>62052203148801.391</v>
      </c>
      <c r="T74" s="259">
        <f t="shared" si="19"/>
        <v>61776336616740.5</v>
      </c>
      <c r="U74" s="259">
        <f t="shared" si="20"/>
        <v>61368232761702.109</v>
      </c>
      <c r="V74" s="259">
        <f t="shared" si="21"/>
        <v>60843069763169.336</v>
      </c>
      <c r="W74" s="259">
        <f t="shared" si="22"/>
        <v>60216313834258.469</v>
      </c>
      <c r="X74" s="259">
        <f t="shared" si="23"/>
        <v>59503467790525.711</v>
      </c>
      <c r="Y74" s="259">
        <f t="shared" si="24"/>
        <v>58719853257452.164</v>
      </c>
      <c r="Z74" s="259">
        <f t="shared" si="25"/>
        <v>57880428124571.617</v>
      </c>
      <c r="AA74" s="259">
        <f t="shared" si="26"/>
        <v>56999639597065.734</v>
      </c>
      <c r="AB74" s="259">
        <f t="shared" si="27"/>
        <v>56091312150639.359</v>
      </c>
      <c r="AC74" s="259">
        <f t="shared" si="28"/>
        <v>55168568871611.508</v>
      </c>
      <c r="AD74" s="259">
        <f t="shared" si="29"/>
        <v>54243784058970.297</v>
      </c>
      <c r="AE74" s="259">
        <f t="shared" si="30"/>
        <v>53328564567410.125</v>
      </c>
      <c r="AF74" s="259">
        <f t="shared" si="31"/>
        <v>52433757162701.797</v>
      </c>
      <c r="AG74" s="259">
        <f t="shared" si="32"/>
        <v>51569479121991.172</v>
      </c>
      <c r="AH74" s="259">
        <f t="shared" si="33"/>
        <v>50745169419151.336</v>
      </c>
      <c r="AI74" s="259">
        <f t="shared" si="34"/>
        <v>49969658066785.5</v>
      </c>
      <c r="AJ74" s="259">
        <f t="shared" si="35"/>
        <v>49251251521489.258</v>
      </c>
      <c r="AK74" s="259">
        <f t="shared" si="36"/>
        <v>48597832480200.203</v>
      </c>
      <c r="AL74" s="259">
        <f t="shared" si="37"/>
        <v>48016972889676.43</v>
      </c>
      <c r="AM74" s="259">
        <f t="shared" si="38"/>
        <v>47516059549962.922</v>
      </c>
      <c r="AN74" s="259">
        <f t="shared" si="39"/>
        <v>47102432313249.992</v>
      </c>
      <c r="AO74" s="259">
        <f t="shared" si="40"/>
        <v>46783535565020.633</v>
      </c>
      <c r="AP74" s="260">
        <f t="shared" si="41"/>
        <v>46567084434847.563</v>
      </c>
      <c r="AQ74" s="260">
        <f t="shared" si="41"/>
        <v>46222985226868.242</v>
      </c>
    </row>
    <row r="75" spans="1:43" x14ac:dyDescent="0.2">
      <c r="A75" s="12" t="s">
        <v>18</v>
      </c>
      <c r="B75" s="258">
        <f t="shared" si="1"/>
        <v>703455384850005.88</v>
      </c>
      <c r="C75" s="259">
        <f t="shared" si="2"/>
        <v>692856966197571.38</v>
      </c>
      <c r="D75" s="259">
        <f t="shared" si="3"/>
        <v>738076161701625.5</v>
      </c>
      <c r="E75" s="259">
        <f t="shared" si="4"/>
        <v>740931151609128.75</v>
      </c>
      <c r="F75" s="259">
        <f t="shared" si="5"/>
        <v>779420083645145.25</v>
      </c>
      <c r="G75" s="259">
        <f t="shared" si="6"/>
        <v>817573173109118.38</v>
      </c>
      <c r="H75" s="259">
        <f t="shared" si="7"/>
        <v>855390420001048.75</v>
      </c>
      <c r="I75" s="259">
        <f t="shared" si="8"/>
        <v>873618789851271</v>
      </c>
      <c r="J75" s="259">
        <f t="shared" si="9"/>
        <v>891693189425893.25</v>
      </c>
      <c r="K75" s="259">
        <f t="shared" si="10"/>
        <v>909613618724915.13</v>
      </c>
      <c r="L75" s="259">
        <f t="shared" si="11"/>
        <v>927380077748336.88</v>
      </c>
      <c r="M75" s="259">
        <f t="shared" si="12"/>
        <v>944992566496158.5</v>
      </c>
      <c r="N75" s="259">
        <f t="shared" si="13"/>
        <v>952626006449966.38</v>
      </c>
      <c r="O75" s="259">
        <f t="shared" si="14"/>
        <v>960196446899341.13</v>
      </c>
      <c r="P75" s="259">
        <f t="shared" si="15"/>
        <v>967703887844282.75</v>
      </c>
      <c r="Q75" s="259">
        <f t="shared" si="16"/>
        <v>975148329284791.38</v>
      </c>
      <c r="R75" s="259">
        <f t="shared" si="17"/>
        <v>982529771220867</v>
      </c>
      <c r="S75" s="259">
        <f t="shared" si="18"/>
        <v>986713279562539</v>
      </c>
      <c r="T75" s="259">
        <f t="shared" si="19"/>
        <v>990886445485566.5</v>
      </c>
      <c r="U75" s="259">
        <f t="shared" si="20"/>
        <v>995049268989949.63</v>
      </c>
      <c r="V75" s="259">
        <f t="shared" si="21"/>
        <v>999201750075688.25</v>
      </c>
      <c r="W75" s="259">
        <f t="shared" si="22"/>
        <v>1003343888742782.5</v>
      </c>
      <c r="X75" s="259">
        <f t="shared" si="23"/>
        <v>997195320858668.75</v>
      </c>
      <c r="Y75" s="259">
        <f t="shared" si="24"/>
        <v>991057095393199.38</v>
      </c>
      <c r="Z75" s="259">
        <f t="shared" si="25"/>
        <v>984929212346374.5</v>
      </c>
      <c r="AA75" s="259">
        <f t="shared" si="26"/>
        <v>978811671718194</v>
      </c>
      <c r="AB75" s="259">
        <f t="shared" si="27"/>
        <v>972704473508658</v>
      </c>
      <c r="AC75" s="259">
        <f t="shared" si="28"/>
        <v>959447561290227.38</v>
      </c>
      <c r="AD75" s="259">
        <f t="shared" si="29"/>
        <v>946215470876543.38</v>
      </c>
      <c r="AE75" s="259">
        <f t="shared" si="30"/>
        <v>933008202267606</v>
      </c>
      <c r="AF75" s="259">
        <f t="shared" si="31"/>
        <v>919825755463415.25</v>
      </c>
      <c r="AG75" s="259">
        <f t="shared" si="32"/>
        <v>906668130463971.13</v>
      </c>
      <c r="AH75" s="259">
        <f t="shared" si="33"/>
        <v>892517633274661.75</v>
      </c>
      <c r="AI75" s="259">
        <f t="shared" si="34"/>
        <v>878394026373827.88</v>
      </c>
      <c r="AJ75" s="259">
        <f t="shared" si="35"/>
        <v>864297309761469.5</v>
      </c>
      <c r="AK75" s="259">
        <f t="shared" si="36"/>
        <v>850227483437586.63</v>
      </c>
      <c r="AL75" s="259">
        <f t="shared" si="37"/>
        <v>836184547402179.38</v>
      </c>
      <c r="AM75" s="259">
        <f t="shared" si="38"/>
        <v>820143456084668.13</v>
      </c>
      <c r="AN75" s="259">
        <f t="shared" si="39"/>
        <v>804133392023090.25</v>
      </c>
      <c r="AO75" s="259">
        <f t="shared" si="40"/>
        <v>788154355217445.5</v>
      </c>
      <c r="AP75" s="260">
        <f t="shared" si="41"/>
        <v>772206345667734.25</v>
      </c>
      <c r="AQ75" s="260">
        <f t="shared" si="41"/>
        <v>752410956382295.5</v>
      </c>
    </row>
    <row r="76" spans="1:43" x14ac:dyDescent="0.2">
      <c r="A76" s="12" t="s">
        <v>19</v>
      </c>
      <c r="B76" s="258">
        <f t="shared" si="1"/>
        <v>75718787493572.031</v>
      </c>
      <c r="C76" s="259">
        <f t="shared" si="2"/>
        <v>73937715524727.922</v>
      </c>
      <c r="D76" s="259">
        <f t="shared" si="3"/>
        <v>85177246163983.266</v>
      </c>
      <c r="E76" s="259">
        <f t="shared" si="4"/>
        <v>86435331583165.266</v>
      </c>
      <c r="F76" s="259">
        <f t="shared" si="5"/>
        <v>86882861789883.563</v>
      </c>
      <c r="G76" s="259">
        <f t="shared" si="6"/>
        <v>88674780327667.688</v>
      </c>
      <c r="H76" s="259">
        <f t="shared" si="7"/>
        <v>91183326266718.906</v>
      </c>
      <c r="I76" s="259">
        <f t="shared" si="8"/>
        <v>93915381153988.438</v>
      </c>
      <c r="J76" s="259">
        <f t="shared" si="9"/>
        <v>96636097033458.844</v>
      </c>
      <c r="K76" s="259">
        <f t="shared" si="10"/>
        <v>99271897687039.875</v>
      </c>
      <c r="L76" s="259">
        <f t="shared" si="11"/>
        <v>101742048701342.48</v>
      </c>
      <c r="M76" s="259">
        <f t="shared" si="12"/>
        <v>103959640364504.63</v>
      </c>
      <c r="N76" s="259">
        <f t="shared" si="13"/>
        <v>105902905813361.22</v>
      </c>
      <c r="O76" s="259">
        <f t="shared" si="14"/>
        <v>107512168594239.13</v>
      </c>
      <c r="P76" s="259">
        <f t="shared" si="15"/>
        <v>108799209717513.13</v>
      </c>
      <c r="Q76" s="259">
        <f t="shared" si="16"/>
        <v>109780187663343.59</v>
      </c>
      <c r="R76" s="259">
        <f t="shared" si="17"/>
        <v>110475007857957.55</v>
      </c>
      <c r="S76" s="259">
        <f t="shared" si="18"/>
        <v>111248085039980.13</v>
      </c>
      <c r="T76" s="259">
        <f t="shared" si="19"/>
        <v>111776846690462.06</v>
      </c>
      <c r="U76" s="259">
        <f t="shared" si="20"/>
        <v>112075941875388.86</v>
      </c>
      <c r="V76" s="259">
        <f t="shared" si="21"/>
        <v>112161704922345.2</v>
      </c>
      <c r="W76" s="259">
        <f t="shared" si="22"/>
        <v>112051814992013.63</v>
      </c>
      <c r="X76" s="259">
        <f t="shared" si="23"/>
        <v>111764969665074.06</v>
      </c>
      <c r="Y76" s="259">
        <f t="shared" si="24"/>
        <v>111320579006436.5</v>
      </c>
      <c r="Z76" s="259">
        <f t="shared" si="25"/>
        <v>110738485248668.86</v>
      </c>
      <c r="AA76" s="259">
        <f t="shared" si="26"/>
        <v>110038711952474.81</v>
      </c>
      <c r="AB76" s="259">
        <f t="shared" si="27"/>
        <v>109241245298546.19</v>
      </c>
      <c r="AC76" s="259">
        <f t="shared" si="28"/>
        <v>108365849076183.42</v>
      </c>
      <c r="AD76" s="259">
        <f t="shared" si="29"/>
        <v>107431913983922.44</v>
      </c>
      <c r="AE76" s="259">
        <f t="shared" si="30"/>
        <v>106458341061082.27</v>
      </c>
      <c r="AF76" s="259">
        <f t="shared" si="31"/>
        <v>105463458433718.39</v>
      </c>
      <c r="AG76" s="259">
        <f t="shared" si="32"/>
        <v>104464970084409.36</v>
      </c>
      <c r="AH76" s="259">
        <f t="shared" si="33"/>
        <v>103479935037946.59</v>
      </c>
      <c r="AI76" s="259">
        <f t="shared" si="34"/>
        <v>102524775185983.17</v>
      </c>
      <c r="AJ76" s="259">
        <f t="shared" si="35"/>
        <v>101615309942470.08</v>
      </c>
      <c r="AK76" s="259">
        <f t="shared" si="36"/>
        <v>100766816016724.33</v>
      </c>
      <c r="AL76" s="259">
        <f t="shared" si="37"/>
        <v>99994110801020.016</v>
      </c>
      <c r="AM76" s="259">
        <f t="shared" si="38"/>
        <v>99311658184754.5</v>
      </c>
      <c r="AN76" s="259">
        <f t="shared" si="39"/>
        <v>98733696019896.391</v>
      </c>
      <c r="AO76" s="259">
        <f t="shared" si="40"/>
        <v>98274384968090.125</v>
      </c>
      <c r="AP76" s="260">
        <f t="shared" si="41"/>
        <v>97947979057915.672</v>
      </c>
      <c r="AQ76" s="260">
        <f t="shared" si="41"/>
        <v>97267639391081.875</v>
      </c>
    </row>
    <row r="77" spans="1:43" x14ac:dyDescent="0.2">
      <c r="A77" s="12" t="s">
        <v>20</v>
      </c>
      <c r="B77" s="258">
        <f t="shared" si="1"/>
        <v>92155671465577.25</v>
      </c>
      <c r="C77" s="259">
        <f t="shared" si="2"/>
        <v>96830767704751</v>
      </c>
      <c r="D77" s="259">
        <f t="shared" si="3"/>
        <v>115262008615544.83</v>
      </c>
      <c r="E77" s="259">
        <f t="shared" si="4"/>
        <v>113469498405170.84</v>
      </c>
      <c r="F77" s="259">
        <f t="shared" si="5"/>
        <v>113926649140290.84</v>
      </c>
      <c r="G77" s="259">
        <f t="shared" si="6"/>
        <v>115967798997928.59</v>
      </c>
      <c r="H77" s="259">
        <f t="shared" si="7"/>
        <v>118890039817709.92</v>
      </c>
      <c r="I77" s="259">
        <f t="shared" si="8"/>
        <v>122155980571046.3</v>
      </c>
      <c r="J77" s="259">
        <f t="shared" si="9"/>
        <v>125472215569967</v>
      </c>
      <c r="K77" s="259">
        <f t="shared" si="10"/>
        <v>128729622478831.17</v>
      </c>
      <c r="L77" s="259">
        <f t="shared" si="11"/>
        <v>131808083448898.72</v>
      </c>
      <c r="M77" s="259">
        <f t="shared" si="12"/>
        <v>134577587622742.67</v>
      </c>
      <c r="N77" s="259">
        <f t="shared" si="13"/>
        <v>136994684183165.06</v>
      </c>
      <c r="O77" s="259">
        <f t="shared" si="14"/>
        <v>138982037256006.14</v>
      </c>
      <c r="P77" s="259">
        <f t="shared" si="15"/>
        <v>140558814412615.89</v>
      </c>
      <c r="Q77" s="259">
        <f t="shared" si="16"/>
        <v>141749789554335.22</v>
      </c>
      <c r="R77" s="259">
        <f t="shared" si="17"/>
        <v>142584447445975.34</v>
      </c>
      <c r="S77" s="259">
        <f t="shared" si="18"/>
        <v>143535902841018.06</v>
      </c>
      <c r="T77" s="259">
        <f t="shared" si="19"/>
        <v>144187753689947.22</v>
      </c>
      <c r="U77" s="259">
        <f t="shared" si="20"/>
        <v>144558097212658.03</v>
      </c>
      <c r="V77" s="259">
        <f t="shared" si="21"/>
        <v>144666995129623.41</v>
      </c>
      <c r="W77" s="259">
        <f t="shared" si="22"/>
        <v>144536077218223.38</v>
      </c>
      <c r="X77" s="259">
        <f t="shared" si="23"/>
        <v>144188161885037.13</v>
      </c>
      <c r="Y77" s="259">
        <f t="shared" si="24"/>
        <v>143646900897526.13</v>
      </c>
      <c r="Z77" s="259">
        <f t="shared" si="25"/>
        <v>142936453959264.06</v>
      </c>
      <c r="AA77" s="259">
        <f t="shared" si="26"/>
        <v>142081197397753.75</v>
      </c>
      <c r="AB77" s="259">
        <f t="shared" si="27"/>
        <v>141105469909436.34</v>
      </c>
      <c r="AC77" s="259">
        <f t="shared" si="28"/>
        <v>140033357108549.55</v>
      </c>
      <c r="AD77" s="259">
        <f t="shared" si="29"/>
        <v>138888515580423.72</v>
      </c>
      <c r="AE77" s="259">
        <f t="shared" si="30"/>
        <v>137694036261478.75</v>
      </c>
      <c r="AF77" s="259">
        <f t="shared" si="31"/>
        <v>136472346265205.97</v>
      </c>
      <c r="AG77" s="259">
        <f t="shared" si="32"/>
        <v>135245147746393.78</v>
      </c>
      <c r="AH77" s="259">
        <f t="shared" si="33"/>
        <v>134033392040089.55</v>
      </c>
      <c r="AI77" s="259">
        <f t="shared" si="34"/>
        <v>132857287118641.31</v>
      </c>
      <c r="AJ77" s="259">
        <f t="shared" si="35"/>
        <v>131736336368648.7</v>
      </c>
      <c r="AK77" s="259">
        <f t="shared" si="36"/>
        <v>130689406787729.14</v>
      </c>
      <c r="AL77" s="259">
        <f t="shared" si="37"/>
        <v>129734824926868.67</v>
      </c>
      <c r="AM77" s="259">
        <f t="shared" si="38"/>
        <v>128890499247324.47</v>
      </c>
      <c r="AN77" s="259">
        <f t="shared" si="39"/>
        <v>128174068013445.75</v>
      </c>
      <c r="AO77" s="259">
        <f t="shared" si="40"/>
        <v>127603072399560.53</v>
      </c>
      <c r="AP77" s="260">
        <f t="shared" si="41"/>
        <v>127195155149449.33</v>
      </c>
      <c r="AQ77" s="260">
        <f t="shared" si="41"/>
        <v>126317166480291.86</v>
      </c>
    </row>
    <row r="78" spans="1:43" x14ac:dyDescent="0.2">
      <c r="A78" s="12" t="s">
        <v>21</v>
      </c>
      <c r="B78" s="258">
        <f t="shared" si="1"/>
        <v>4446103107932625.5</v>
      </c>
      <c r="C78" s="259">
        <f t="shared" si="2"/>
        <v>4407454871931599</v>
      </c>
      <c r="D78" s="259">
        <f t="shared" si="3"/>
        <v>4324853211044448</v>
      </c>
      <c r="E78" s="259">
        <f t="shared" si="4"/>
        <v>4392809437560488.5</v>
      </c>
      <c r="F78" s="259">
        <f t="shared" si="5"/>
        <v>4723776545658343</v>
      </c>
      <c r="G78" s="259">
        <f t="shared" si="6"/>
        <v>5052218734075660</v>
      </c>
      <c r="H78" s="259">
        <f t="shared" si="7"/>
        <v>5378136002812441</v>
      </c>
      <c r="I78" s="259">
        <f t="shared" si="8"/>
        <v>5481156381957802</v>
      </c>
      <c r="J78" s="259">
        <f t="shared" si="9"/>
        <v>5583459681140352</v>
      </c>
      <c r="K78" s="259">
        <f t="shared" si="10"/>
        <v>5685045900360090</v>
      </c>
      <c r="L78" s="259">
        <f t="shared" si="11"/>
        <v>5785915039617017</v>
      </c>
      <c r="M78" s="259">
        <f t="shared" si="12"/>
        <v>5886067098911132</v>
      </c>
      <c r="N78" s="259">
        <f t="shared" si="13"/>
        <v>5879150370407139</v>
      </c>
      <c r="O78" s="259">
        <f t="shared" si="14"/>
        <v>5872189915575740</v>
      </c>
      <c r="P78" s="259">
        <f t="shared" si="15"/>
        <v>5865185734416933</v>
      </c>
      <c r="Q78" s="259">
        <f t="shared" si="16"/>
        <v>5858137826930718</v>
      </c>
      <c r="R78" s="259">
        <f t="shared" si="17"/>
        <v>5851046193117097</v>
      </c>
      <c r="S78" s="259">
        <f t="shared" si="18"/>
        <v>5780795462671367</v>
      </c>
      <c r="T78" s="259">
        <f t="shared" si="19"/>
        <v>5710633257953433</v>
      </c>
      <c r="U78" s="259">
        <f t="shared" si="20"/>
        <v>5640559578963296</v>
      </c>
      <c r="V78" s="259">
        <f t="shared" si="21"/>
        <v>5570574425700957</v>
      </c>
      <c r="W78" s="259">
        <f t="shared" si="22"/>
        <v>5500677798166414</v>
      </c>
      <c r="X78" s="259">
        <f t="shared" si="23"/>
        <v>5373006559041613</v>
      </c>
      <c r="Y78" s="259">
        <f t="shared" si="24"/>
        <v>5245501306337136</v>
      </c>
      <c r="Z78" s="259">
        <f t="shared" si="25"/>
        <v>5118162040052983</v>
      </c>
      <c r="AA78" s="259">
        <f t="shared" si="26"/>
        <v>4990988760189156</v>
      </c>
      <c r="AB78" s="259">
        <f t="shared" si="27"/>
        <v>4863981466745652</v>
      </c>
      <c r="AC78" s="259">
        <f t="shared" si="28"/>
        <v>4737140159722472</v>
      </c>
      <c r="AD78" s="259">
        <f t="shared" si="29"/>
        <v>4610464839119617</v>
      </c>
      <c r="AE78" s="259">
        <f t="shared" si="30"/>
        <v>4483955504937085.5</v>
      </c>
      <c r="AF78" s="259">
        <f t="shared" si="31"/>
        <v>4357612157174878.5</v>
      </c>
      <c r="AG78" s="259">
        <f t="shared" si="32"/>
        <v>4231434795832997.5</v>
      </c>
      <c r="AH78" s="259">
        <f t="shared" si="33"/>
        <v>4121844778117715.5</v>
      </c>
      <c r="AI78" s="259">
        <f t="shared" si="34"/>
        <v>4012398615613585</v>
      </c>
      <c r="AJ78" s="259">
        <f t="shared" si="35"/>
        <v>3903096308320605</v>
      </c>
      <c r="AK78" s="259">
        <f t="shared" si="36"/>
        <v>3793937856238777.5</v>
      </c>
      <c r="AL78" s="259">
        <f t="shared" si="37"/>
        <v>3684923259368101.5</v>
      </c>
      <c r="AM78" s="259">
        <f t="shared" si="38"/>
        <v>3570708665168282.5</v>
      </c>
      <c r="AN78" s="259">
        <f t="shared" si="39"/>
        <v>3456645152484605</v>
      </c>
      <c r="AO78" s="259">
        <f t="shared" si="40"/>
        <v>3342732721317069.5</v>
      </c>
      <c r="AP78" s="260">
        <f t="shared" si="41"/>
        <v>3228971371665675</v>
      </c>
      <c r="AQ78" s="260">
        <f t="shared" si="41"/>
        <v>3104800557416764</v>
      </c>
    </row>
    <row r="79" spans="1:43" x14ac:dyDescent="0.2">
      <c r="A79" s="12" t="s">
        <v>1</v>
      </c>
      <c r="B79" s="258">
        <f t="shared" si="1"/>
        <v>7515289188029482</v>
      </c>
      <c r="C79" s="259">
        <f t="shared" si="2"/>
        <v>7818746343565638</v>
      </c>
      <c r="D79" s="259">
        <f t="shared" si="3"/>
        <v>8309823374209400</v>
      </c>
      <c r="E79" s="259">
        <f t="shared" si="4"/>
        <v>8210269115221458</v>
      </c>
      <c r="F79" s="259">
        <f t="shared" si="5"/>
        <v>8932231343045928</v>
      </c>
      <c r="G79" s="259">
        <f t="shared" si="6"/>
        <v>9648485197918988</v>
      </c>
      <c r="H79" s="259">
        <f t="shared" si="7"/>
        <v>1.0359030679840634E+16</v>
      </c>
      <c r="I79" s="259">
        <f t="shared" si="8"/>
        <v>1.070093898982249E+16</v>
      </c>
      <c r="J79" s="259">
        <f t="shared" si="9"/>
        <v>1.104040389975808E+16</v>
      </c>
      <c r="K79" s="259">
        <f t="shared" si="10"/>
        <v>1.13774254096474E+16</v>
      </c>
      <c r="L79" s="259">
        <f t="shared" si="11"/>
        <v>1.1712003519490456E+16</v>
      </c>
      <c r="M79" s="259">
        <f t="shared" si="12"/>
        <v>1.2044138229287242E+16</v>
      </c>
      <c r="N79" s="259">
        <f t="shared" si="13"/>
        <v>1.2223102622649128E+16</v>
      </c>
      <c r="O79" s="259">
        <f t="shared" si="14"/>
        <v>1.2400893080321792E+16</v>
      </c>
      <c r="P79" s="259">
        <f t="shared" si="15"/>
        <v>1.2577509602305234E+16</v>
      </c>
      <c r="Q79" s="259">
        <f t="shared" si="16"/>
        <v>1.2752952188599452E+16</v>
      </c>
      <c r="R79" s="259">
        <f t="shared" si="17"/>
        <v>1.2927220839204444E+16</v>
      </c>
      <c r="S79" s="259">
        <f t="shared" si="18"/>
        <v>1.3025914275283296E+16</v>
      </c>
      <c r="T79" s="259">
        <f t="shared" si="19"/>
        <v>1.3124429640363872E+16</v>
      </c>
      <c r="U79" s="259">
        <f t="shared" si="20"/>
        <v>1.3222766934446178E+16</v>
      </c>
      <c r="V79" s="259">
        <f t="shared" si="21"/>
        <v>1.3320926157530212E+16</v>
      </c>
      <c r="W79" s="259">
        <f t="shared" si="22"/>
        <v>1.341890730961597E+16</v>
      </c>
      <c r="X79" s="259">
        <f t="shared" si="23"/>
        <v>1.3456978695198324E+16</v>
      </c>
      <c r="Y79" s="259">
        <f t="shared" si="24"/>
        <v>1.3494962722213128E+16</v>
      </c>
      <c r="Z79" s="259">
        <f t="shared" si="25"/>
        <v>1.3532859390660384E+16</v>
      </c>
      <c r="AA79" s="259">
        <f t="shared" si="26"/>
        <v>1.3570668700540088E+16</v>
      </c>
      <c r="AB79" s="259">
        <f t="shared" si="27"/>
        <v>1.3608390651852248E+16</v>
      </c>
      <c r="AC79" s="259">
        <f t="shared" si="28"/>
        <v>1.3594793900143108E+16</v>
      </c>
      <c r="AD79" s="259">
        <f t="shared" si="29"/>
        <v>1.3581178602955008E+16</v>
      </c>
      <c r="AE79" s="259">
        <f t="shared" si="30"/>
        <v>1.3567544760287948E+16</v>
      </c>
      <c r="AF79" s="259">
        <f t="shared" si="31"/>
        <v>1.3553892372141926E+16</v>
      </c>
      <c r="AG79" s="259">
        <f t="shared" si="32"/>
        <v>1.3540221438516944E+16</v>
      </c>
      <c r="AH79" s="259">
        <f t="shared" si="33"/>
        <v>1.3480342205947896E+16</v>
      </c>
      <c r="AI79" s="259">
        <f t="shared" si="34"/>
        <v>1.342051750100462E+16</v>
      </c>
      <c r="AJ79" s="259">
        <f t="shared" si="35"/>
        <v>1.3360747323687116E+16</v>
      </c>
      <c r="AK79" s="259">
        <f t="shared" si="36"/>
        <v>1.3301031673995382E+16</v>
      </c>
      <c r="AL79" s="259">
        <f t="shared" si="37"/>
        <v>1.324137055192942E+16</v>
      </c>
      <c r="AM79" s="259">
        <f t="shared" si="38"/>
        <v>1.3173267789569746E+16</v>
      </c>
      <c r="AN79" s="259">
        <f t="shared" si="39"/>
        <v>1.3105231043906728E+16</v>
      </c>
      <c r="AO79" s="259">
        <f t="shared" si="40"/>
        <v>1.3037260314940368E+16</v>
      </c>
      <c r="AP79" s="260">
        <f t="shared" si="41"/>
        <v>1.296935560267066E+16</v>
      </c>
      <c r="AQ79" s="260">
        <f t="shared" si="41"/>
        <v>1.2846077491122132E+16</v>
      </c>
    </row>
    <row r="80" spans="1:43" x14ac:dyDescent="0.2">
      <c r="A80" s="12" t="s">
        <v>22</v>
      </c>
      <c r="B80" s="258">
        <f t="shared" si="1"/>
        <v>392615092051651.19</v>
      </c>
      <c r="C80" s="259">
        <f t="shared" si="2"/>
        <v>408440321559162.75</v>
      </c>
      <c r="D80" s="259">
        <f t="shared" si="3"/>
        <v>528075446060105.56</v>
      </c>
      <c r="E80" s="259">
        <f t="shared" si="4"/>
        <v>515593098676614.25</v>
      </c>
      <c r="F80" s="259">
        <f t="shared" si="5"/>
        <v>523254433534490.13</v>
      </c>
      <c r="G80" s="259">
        <f t="shared" si="6"/>
        <v>545265960345040.38</v>
      </c>
      <c r="H80" s="259">
        <f t="shared" si="7"/>
        <v>572045130908990.13</v>
      </c>
      <c r="I80" s="259">
        <f t="shared" si="8"/>
        <v>595097898805304.25</v>
      </c>
      <c r="J80" s="259">
        <f t="shared" si="9"/>
        <v>613028897825701.13</v>
      </c>
      <c r="K80" s="259">
        <f t="shared" si="10"/>
        <v>627301106940309.38</v>
      </c>
      <c r="L80" s="259">
        <f t="shared" si="11"/>
        <v>639649263619804.63</v>
      </c>
      <c r="M80" s="259">
        <f t="shared" si="12"/>
        <v>651998603176156.13</v>
      </c>
      <c r="N80" s="259">
        <f t="shared" si="13"/>
        <v>666354461315947</v>
      </c>
      <c r="O80" s="259">
        <f t="shared" si="14"/>
        <v>682521181502505.13</v>
      </c>
      <c r="P80" s="259">
        <f t="shared" si="15"/>
        <v>700200471211356.38</v>
      </c>
      <c r="Q80" s="259">
        <f t="shared" si="16"/>
        <v>719063698483814</v>
      </c>
      <c r="R80" s="259">
        <f t="shared" si="17"/>
        <v>738744549824717.25</v>
      </c>
      <c r="S80" s="259">
        <f t="shared" si="18"/>
        <v>761245360833430</v>
      </c>
      <c r="T80" s="259">
        <f t="shared" si="19"/>
        <v>784240442895324.5</v>
      </c>
      <c r="U80" s="259">
        <f t="shared" si="20"/>
        <v>807663031121166</v>
      </c>
      <c r="V80" s="259">
        <f t="shared" si="21"/>
        <v>831437780242080.25</v>
      </c>
      <c r="W80" s="259">
        <f t="shared" si="22"/>
        <v>855480417430260.25</v>
      </c>
      <c r="X80" s="259">
        <f t="shared" si="23"/>
        <v>879697474269165.88</v>
      </c>
      <c r="Y80" s="259">
        <f t="shared" si="24"/>
        <v>903986112926892.25</v>
      </c>
      <c r="Z80" s="259">
        <f t="shared" si="25"/>
        <v>928234062091460</v>
      </c>
      <c r="AA80" s="259">
        <f t="shared" si="26"/>
        <v>952319678425368.13</v>
      </c>
      <c r="AB80" s="259">
        <f t="shared" si="27"/>
        <v>976112149129186.63</v>
      </c>
      <c r="AC80" s="259">
        <f t="shared" si="28"/>
        <v>999471850611825.63</v>
      </c>
      <c r="AD80" s="259">
        <f t="shared" si="29"/>
        <v>1022250877192587.6</v>
      </c>
      <c r="AE80" s="259">
        <f t="shared" si="30"/>
        <v>1044293752157470.8</v>
      </c>
      <c r="AF80" s="259">
        <f t="shared" si="31"/>
        <v>1065438331318172.4</v>
      </c>
      <c r="AG80" s="259">
        <f t="shared" si="32"/>
        <v>1085516906448489.3</v>
      </c>
      <c r="AH80" s="259">
        <f t="shared" si="33"/>
        <v>1104357512585375.8</v>
      </c>
      <c r="AI80" s="259">
        <f t="shared" si="34"/>
        <v>1121785439187257</v>
      </c>
      <c r="AJ80" s="259">
        <f t="shared" si="35"/>
        <v>1137624940568041</v>
      </c>
      <c r="AK80" s="259">
        <f t="shared" si="36"/>
        <v>1151701135924924</v>
      </c>
      <c r="AL80" s="259">
        <f t="shared" si="37"/>
        <v>1163842083732697.3</v>
      </c>
      <c r="AM80" s="259">
        <f t="shared" si="38"/>
        <v>1173881009396594</v>
      </c>
      <c r="AN80" s="259">
        <f t="shared" si="39"/>
        <v>1181658658978957.5</v>
      </c>
      <c r="AO80" s="259">
        <f t="shared" si="40"/>
        <v>1187025745710796</v>
      </c>
      <c r="AP80" s="260">
        <f t="shared" si="41"/>
        <v>1189845450061360.8</v>
      </c>
      <c r="AQ80" s="260">
        <f t="shared" si="41"/>
        <v>1183893385361154.8</v>
      </c>
    </row>
    <row r="81" spans="1:43" x14ac:dyDescent="0.2">
      <c r="A81" s="12" t="s">
        <v>23</v>
      </c>
      <c r="B81" s="258">
        <f t="shared" si="1"/>
        <v>418550393517082.56</v>
      </c>
      <c r="C81" s="259">
        <f t="shared" si="2"/>
        <v>399242949650485.38</v>
      </c>
      <c r="D81" s="259">
        <f t="shared" si="3"/>
        <v>443388904171140.06</v>
      </c>
      <c r="E81" s="259">
        <f t="shared" si="4"/>
        <v>453074866224989.94</v>
      </c>
      <c r="F81" s="259">
        <f t="shared" si="5"/>
        <v>461774811801063.88</v>
      </c>
      <c r="G81" s="259">
        <f t="shared" si="6"/>
        <v>486424737069158.06</v>
      </c>
      <c r="H81" s="259">
        <f t="shared" si="7"/>
        <v>517669880221553.5</v>
      </c>
      <c r="I81" s="259">
        <f t="shared" si="8"/>
        <v>546670763634748.5</v>
      </c>
      <c r="J81" s="259">
        <f t="shared" si="9"/>
        <v>570878358627193.88</v>
      </c>
      <c r="K81" s="259">
        <f t="shared" si="10"/>
        <v>590295320732802.63</v>
      </c>
      <c r="L81" s="259">
        <f t="shared" si="11"/>
        <v>605154655429406.75</v>
      </c>
      <c r="M81" s="259">
        <f t="shared" si="12"/>
        <v>615882608757610</v>
      </c>
      <c r="N81" s="259">
        <f t="shared" si="13"/>
        <v>623353783860617.25</v>
      </c>
      <c r="O81" s="259">
        <f t="shared" si="14"/>
        <v>627873764915143.38</v>
      </c>
      <c r="P81" s="259">
        <f t="shared" si="15"/>
        <v>630104550969476.5</v>
      </c>
      <c r="Q81" s="259">
        <f t="shared" si="16"/>
        <v>630749482708061.38</v>
      </c>
      <c r="R81" s="259">
        <f t="shared" si="17"/>
        <v>630531315385200.63</v>
      </c>
      <c r="S81" s="259">
        <f t="shared" si="18"/>
        <v>632006959088886.88</v>
      </c>
      <c r="T81" s="259">
        <f t="shared" si="19"/>
        <v>633363286457149.13</v>
      </c>
      <c r="U81" s="259">
        <f t="shared" si="20"/>
        <v>634602569520504.38</v>
      </c>
      <c r="V81" s="259">
        <f t="shared" si="21"/>
        <v>635727170161234.13</v>
      </c>
      <c r="W81" s="259">
        <f t="shared" si="22"/>
        <v>636739535176772.25</v>
      </c>
      <c r="X81" s="259">
        <f t="shared" si="23"/>
        <v>637642191371382</v>
      </c>
      <c r="Y81" s="259">
        <f t="shared" si="24"/>
        <v>638437740687479.38</v>
      </c>
      <c r="Z81" s="259">
        <f t="shared" si="25"/>
        <v>639128855387459.38</v>
      </c>
      <c r="AA81" s="259">
        <f t="shared" si="26"/>
        <v>639718273296317.75</v>
      </c>
      <c r="AB81" s="259">
        <f t="shared" si="27"/>
        <v>640208793114829.75</v>
      </c>
      <c r="AC81" s="259">
        <f t="shared" si="28"/>
        <v>640603269812515.13</v>
      </c>
      <c r="AD81" s="259">
        <f t="shared" si="29"/>
        <v>640904610109041</v>
      </c>
      <c r="AE81" s="259">
        <f t="shared" si="30"/>
        <v>641115768052188.75</v>
      </c>
      <c r="AF81" s="259">
        <f t="shared" si="31"/>
        <v>641239740699935.38</v>
      </c>
      <c r="AG81" s="259">
        <f t="shared" si="32"/>
        <v>641279563913705.75</v>
      </c>
      <c r="AH81" s="259">
        <f t="shared" si="33"/>
        <v>641238308269244.88</v>
      </c>
      <c r="AI81" s="259">
        <f t="shared" si="34"/>
        <v>641119075091094.88</v>
      </c>
      <c r="AJ81" s="259">
        <f t="shared" si="35"/>
        <v>640924992616103.63</v>
      </c>
      <c r="AK81" s="259">
        <f t="shared" si="36"/>
        <v>640659212290894.5</v>
      </c>
      <c r="AL81" s="259">
        <f t="shared" si="37"/>
        <v>640324905207730.5</v>
      </c>
      <c r="AM81" s="259">
        <f t="shared" si="38"/>
        <v>639925258682730.63</v>
      </c>
      <c r="AN81" s="259">
        <f t="shared" si="39"/>
        <v>639463472979918.13</v>
      </c>
      <c r="AO81" s="259">
        <f t="shared" si="40"/>
        <v>638942758184149.5</v>
      </c>
      <c r="AP81" s="260">
        <f t="shared" si="41"/>
        <v>638366331225507.25</v>
      </c>
      <c r="AQ81" s="260">
        <f t="shared" si="41"/>
        <v>634466964785293.63</v>
      </c>
    </row>
    <row r="82" spans="1:43" x14ac:dyDescent="0.2">
      <c r="A82" s="12" t="s">
        <v>24</v>
      </c>
      <c r="B82" s="258">
        <f t="shared" si="1"/>
        <v>642654145275012.75</v>
      </c>
      <c r="C82" s="259">
        <f t="shared" si="2"/>
        <v>656582468061145.63</v>
      </c>
      <c r="D82" s="259">
        <f t="shared" si="3"/>
        <v>723061647531681.38</v>
      </c>
      <c r="E82" s="259">
        <f t="shared" si="4"/>
        <v>717663417397285.25</v>
      </c>
      <c r="F82" s="259">
        <f t="shared" si="5"/>
        <v>724418376649208.63</v>
      </c>
      <c r="G82" s="259">
        <f t="shared" si="6"/>
        <v>746020645591444.25</v>
      </c>
      <c r="H82" s="259">
        <f t="shared" si="7"/>
        <v>773495707850821.25</v>
      </c>
      <c r="I82" s="259">
        <f t="shared" si="8"/>
        <v>799178261180134.38</v>
      </c>
      <c r="J82" s="259">
        <f t="shared" si="9"/>
        <v>820460919811276.25</v>
      </c>
      <c r="K82" s="259">
        <f t="shared" si="10"/>
        <v>837003900862616.13</v>
      </c>
      <c r="L82" s="259">
        <f t="shared" si="11"/>
        <v>848553578485097.13</v>
      </c>
      <c r="M82" s="259">
        <f t="shared" si="12"/>
        <v>854948826014246</v>
      </c>
      <c r="N82" s="259">
        <f t="shared" si="13"/>
        <v>856722752138695.75</v>
      </c>
      <c r="O82" s="259">
        <f t="shared" si="14"/>
        <v>854318485641163.88</v>
      </c>
      <c r="P82" s="259">
        <f t="shared" si="15"/>
        <v>848828959028222.25</v>
      </c>
      <c r="Q82" s="259">
        <f t="shared" si="16"/>
        <v>841362227383543</v>
      </c>
      <c r="R82" s="259">
        <f t="shared" si="17"/>
        <v>833009260605965.88</v>
      </c>
      <c r="S82" s="259">
        <f t="shared" si="18"/>
        <v>827207332751044</v>
      </c>
      <c r="T82" s="259">
        <f t="shared" si="19"/>
        <v>821552763328238.75</v>
      </c>
      <c r="U82" s="259">
        <f t="shared" si="20"/>
        <v>816050942918535.38</v>
      </c>
      <c r="V82" s="259">
        <f t="shared" si="21"/>
        <v>810707128782475.5</v>
      </c>
      <c r="W82" s="259">
        <f t="shared" si="22"/>
        <v>805526457739264.5</v>
      </c>
      <c r="X82" s="259">
        <f t="shared" si="23"/>
        <v>800513959370474</v>
      </c>
      <c r="Y82" s="259">
        <f t="shared" si="24"/>
        <v>795674569542003.38</v>
      </c>
      <c r="Z82" s="259">
        <f t="shared" si="25"/>
        <v>791013144241047.75</v>
      </c>
      <c r="AA82" s="259">
        <f t="shared" si="26"/>
        <v>786534473727996</v>
      </c>
      <c r="AB82" s="259">
        <f t="shared" si="27"/>
        <v>782243297006373.5</v>
      </c>
      <c r="AC82" s="259">
        <f t="shared" si="28"/>
        <v>778144316617233.63</v>
      </c>
      <c r="AD82" s="259">
        <f t="shared" si="29"/>
        <v>774242213767784.38</v>
      </c>
      <c r="AE82" s="259">
        <f t="shared" si="30"/>
        <v>770541663807484.13</v>
      </c>
      <c r="AF82" s="259">
        <f t="shared" si="31"/>
        <v>767047352068363.75</v>
      </c>
      <c r="AG82" s="259">
        <f t="shared" si="32"/>
        <v>763763990090009.63</v>
      </c>
      <c r="AH82" s="259">
        <f t="shared" si="33"/>
        <v>760696332253407</v>
      </c>
      <c r="AI82" s="259">
        <f t="shared" si="34"/>
        <v>757849192851763.5</v>
      </c>
      <c r="AJ82" s="259">
        <f t="shared" si="35"/>
        <v>755227463630469.88</v>
      </c>
      <c r="AK82" s="259">
        <f t="shared" si="36"/>
        <v>752836131832606</v>
      </c>
      <c r="AL82" s="259">
        <f t="shared" si="37"/>
        <v>750680298790830.38</v>
      </c>
      <c r="AM82" s="259">
        <f t="shared" si="38"/>
        <v>748765199111127.88</v>
      </c>
      <c r="AN82" s="259">
        <f t="shared" si="39"/>
        <v>747096220498780.25</v>
      </c>
      <c r="AO82" s="259">
        <f t="shared" si="40"/>
        <v>745678924282068.25</v>
      </c>
      <c r="AP82" s="260">
        <f t="shared" si="41"/>
        <v>744519066694685.25</v>
      </c>
      <c r="AQ82" s="260">
        <f t="shared" si="41"/>
        <v>739809171645293.75</v>
      </c>
    </row>
    <row r="83" spans="1:43" x14ac:dyDescent="0.2">
      <c r="A83" s="12" t="s">
        <v>25</v>
      </c>
      <c r="B83" s="258">
        <f t="shared" si="1"/>
        <v>6008867250318473</v>
      </c>
      <c r="C83" s="259">
        <f t="shared" si="2"/>
        <v>6352069143891520</v>
      </c>
      <c r="D83" s="259">
        <f t="shared" si="3"/>
        <v>6303379640914130</v>
      </c>
      <c r="E83" s="259">
        <f t="shared" si="4"/>
        <v>5653065344451908</v>
      </c>
      <c r="F83" s="259">
        <f t="shared" si="5"/>
        <v>5879028181528404</v>
      </c>
      <c r="G83" s="259">
        <f t="shared" si="6"/>
        <v>6103525589652678</v>
      </c>
      <c r="H83" s="259">
        <f t="shared" si="7"/>
        <v>6326557568824727</v>
      </c>
      <c r="I83" s="259">
        <f t="shared" si="8"/>
        <v>6388890291299713</v>
      </c>
      <c r="J83" s="259">
        <f t="shared" si="9"/>
        <v>6450775617293361</v>
      </c>
      <c r="K83" s="259">
        <f t="shared" si="10"/>
        <v>6512213546805672</v>
      </c>
      <c r="L83" s="259">
        <f t="shared" si="11"/>
        <v>6573204079836647</v>
      </c>
      <c r="M83" s="259">
        <f t="shared" si="12"/>
        <v>6633747216386286</v>
      </c>
      <c r="N83" s="259">
        <f t="shared" si="13"/>
        <v>6541685555772695</v>
      </c>
      <c r="O83" s="259">
        <f t="shared" si="14"/>
        <v>6450014065580649</v>
      </c>
      <c r="P83" s="259">
        <f t="shared" si="15"/>
        <v>6358732745810150</v>
      </c>
      <c r="Q83" s="259">
        <f t="shared" si="16"/>
        <v>6267841596461196</v>
      </c>
      <c r="R83" s="259">
        <f t="shared" si="17"/>
        <v>6177340617533787</v>
      </c>
      <c r="S83" s="259">
        <f t="shared" si="18"/>
        <v>6068588063988398</v>
      </c>
      <c r="T83" s="259">
        <f t="shared" si="19"/>
        <v>5959940389386876</v>
      </c>
      <c r="U83" s="259">
        <f t="shared" si="20"/>
        <v>5851397593729220</v>
      </c>
      <c r="V83" s="259">
        <f t="shared" si="21"/>
        <v>5742959677015431</v>
      </c>
      <c r="W83" s="259">
        <f t="shared" si="22"/>
        <v>5634626639245510</v>
      </c>
      <c r="X83" s="259">
        <f t="shared" si="23"/>
        <v>5487236679477193</v>
      </c>
      <c r="Y83" s="259">
        <f t="shared" si="24"/>
        <v>5339990878292605</v>
      </c>
      <c r="Z83" s="259">
        <f t="shared" si="25"/>
        <v>5192889235691745</v>
      </c>
      <c r="AA83" s="259">
        <f t="shared" si="26"/>
        <v>5045931751674613</v>
      </c>
      <c r="AB83" s="259">
        <f t="shared" si="27"/>
        <v>4899118426241211</v>
      </c>
      <c r="AC83" s="259">
        <f t="shared" si="28"/>
        <v>4785307361277077</v>
      </c>
      <c r="AD83" s="259">
        <f t="shared" si="29"/>
        <v>4671606970156406</v>
      </c>
      <c r="AE83" s="259">
        <f t="shared" si="30"/>
        <v>4558017252879201</v>
      </c>
      <c r="AF83" s="259">
        <f t="shared" si="31"/>
        <v>4444538209445459.5</v>
      </c>
      <c r="AG83" s="259">
        <f t="shared" si="32"/>
        <v>4331169839855182</v>
      </c>
      <c r="AH83" s="259">
        <f t="shared" si="33"/>
        <v>4262188334649260</v>
      </c>
      <c r="AI83" s="259">
        <f t="shared" si="34"/>
        <v>4193273018710419.5</v>
      </c>
      <c r="AJ83" s="259">
        <f t="shared" si="35"/>
        <v>4124423892038660</v>
      </c>
      <c r="AK83" s="259">
        <f t="shared" si="36"/>
        <v>4055640954633982.5</v>
      </c>
      <c r="AL83" s="259">
        <f t="shared" si="37"/>
        <v>3986924206496387</v>
      </c>
      <c r="AM83" s="259">
        <f t="shared" si="38"/>
        <v>3951641888752039</v>
      </c>
      <c r="AN83" s="259">
        <f t="shared" si="39"/>
        <v>3916391739837518</v>
      </c>
      <c r="AO83" s="259">
        <f t="shared" si="40"/>
        <v>3881173759752822</v>
      </c>
      <c r="AP83" s="260">
        <f t="shared" si="41"/>
        <v>3845987948497952.5</v>
      </c>
      <c r="AQ83" s="260">
        <f t="shared" si="41"/>
        <v>3801354651743885</v>
      </c>
    </row>
    <row r="84" spans="1:43" x14ac:dyDescent="0.2">
      <c r="A84" s="12" t="s">
        <v>26</v>
      </c>
      <c r="B84" s="258">
        <f t="shared" si="1"/>
        <v>1.7920665740702456E+16</v>
      </c>
      <c r="C84" s="259">
        <f t="shared" si="2"/>
        <v>1.8436133597499088E+16</v>
      </c>
      <c r="D84" s="259">
        <f t="shared" si="3"/>
        <v>1.7871155699805856E+16</v>
      </c>
      <c r="E84" s="259">
        <f t="shared" si="4"/>
        <v>1.7519915865194064E+16</v>
      </c>
      <c r="F84" s="259">
        <f t="shared" si="5"/>
        <v>1.885142321405726E+16</v>
      </c>
      <c r="G84" s="259">
        <f t="shared" si="6"/>
        <v>2.0174548821092908E+16</v>
      </c>
      <c r="H84" s="259">
        <f t="shared" si="7"/>
        <v>2.1489292686301E+16</v>
      </c>
      <c r="I84" s="259">
        <f t="shared" si="8"/>
        <v>2.1905325392707788E+16</v>
      </c>
      <c r="J84" s="259">
        <f t="shared" si="9"/>
        <v>2.2318683876024724E+16</v>
      </c>
      <c r="K84" s="259">
        <f t="shared" si="10"/>
        <v>2.2729368136251808E+16</v>
      </c>
      <c r="L84" s="259">
        <f t="shared" si="11"/>
        <v>2.3137378173389044E+16</v>
      </c>
      <c r="M84" s="259">
        <f t="shared" si="12"/>
        <v>2.3542713987436428E+16</v>
      </c>
      <c r="N84" s="259">
        <f t="shared" si="13"/>
        <v>2.3515047935256332E+16</v>
      </c>
      <c r="O84" s="259">
        <f t="shared" si="14"/>
        <v>2.348720699434376E+16</v>
      </c>
      <c r="P84" s="259">
        <f t="shared" si="15"/>
        <v>2.3459191164698712E+16</v>
      </c>
      <c r="Q84" s="259">
        <f t="shared" si="16"/>
        <v>2.3431000446321184E+16</v>
      </c>
      <c r="R84" s="259">
        <f t="shared" si="17"/>
        <v>2.340263483921118E+16</v>
      </c>
      <c r="S84" s="259">
        <f t="shared" si="18"/>
        <v>2.312550448892018E+16</v>
      </c>
      <c r="T84" s="259">
        <f t="shared" si="19"/>
        <v>2.2848639700442956E+16</v>
      </c>
      <c r="U84" s="259">
        <f t="shared" si="20"/>
        <v>2.2572040473779512E+16</v>
      </c>
      <c r="V84" s="259">
        <f t="shared" si="21"/>
        <v>2.2295706808929848E+16</v>
      </c>
      <c r="W84" s="259">
        <f t="shared" si="22"/>
        <v>2.201963870589396E+16</v>
      </c>
      <c r="X84" s="259">
        <f t="shared" si="23"/>
        <v>2.151216667737702E+16</v>
      </c>
      <c r="Y84" s="259">
        <f t="shared" si="24"/>
        <v>2.1005192577260916E+16</v>
      </c>
      <c r="Z84" s="259">
        <f t="shared" si="25"/>
        <v>2.0498716405545648E+16</v>
      </c>
      <c r="AA84" s="259">
        <f t="shared" si="26"/>
        <v>1.9992738162231212E+16</v>
      </c>
      <c r="AB84" s="259">
        <f t="shared" si="27"/>
        <v>1.9487257847317608E+16</v>
      </c>
      <c r="AC84" s="259">
        <f t="shared" si="28"/>
        <v>1.898227546080484E+16</v>
      </c>
      <c r="AD84" s="259">
        <f t="shared" si="29"/>
        <v>1.8477791002692908E+16</v>
      </c>
      <c r="AE84" s="259">
        <f t="shared" si="30"/>
        <v>1.797380447298181E+16</v>
      </c>
      <c r="AF84" s="259">
        <f t="shared" si="31"/>
        <v>1.7470315871671546E+16</v>
      </c>
      <c r="AG84" s="259">
        <f t="shared" si="32"/>
        <v>1.6967325198762118E+16</v>
      </c>
      <c r="AH84" s="259">
        <f t="shared" si="33"/>
        <v>1.6530691784070536E+16</v>
      </c>
      <c r="AI84" s="259">
        <f t="shared" si="34"/>
        <v>1.6094489907326344E+16</v>
      </c>
      <c r="AJ84" s="259">
        <f t="shared" si="35"/>
        <v>1.5658719568529542E+16</v>
      </c>
      <c r="AK84" s="259">
        <f t="shared" si="36"/>
        <v>1.522338076768013E+16</v>
      </c>
      <c r="AL84" s="259">
        <f t="shared" si="37"/>
        <v>1.4788473504778108E+16</v>
      </c>
      <c r="AM84" s="259">
        <f t="shared" si="38"/>
        <v>1.4332546436345082E+16</v>
      </c>
      <c r="AN84" s="259">
        <f t="shared" si="39"/>
        <v>1.3877072584832136E+16</v>
      </c>
      <c r="AO84" s="259">
        <f t="shared" si="40"/>
        <v>1.342205195023927E+16</v>
      </c>
      <c r="AP84" s="260">
        <f t="shared" si="41"/>
        <v>1.2967484532566488E+16</v>
      </c>
      <c r="AQ84" s="260">
        <f t="shared" si="41"/>
        <v>1.2481690913252256E+16</v>
      </c>
    </row>
    <row r="85" spans="1:43" x14ac:dyDescent="0.2">
      <c r="A85" s="12" t="s">
        <v>27</v>
      </c>
      <c r="B85" s="258">
        <f t="shared" si="1"/>
        <v>3350090214343106.5</v>
      </c>
      <c r="C85" s="259">
        <f t="shared" si="2"/>
        <v>3464585295943535.5</v>
      </c>
      <c r="D85" s="259">
        <f t="shared" si="3"/>
        <v>3587546525879747</v>
      </c>
      <c r="E85" s="259">
        <f t="shared" si="4"/>
        <v>3731213312728406.5</v>
      </c>
      <c r="F85" s="259">
        <f t="shared" si="5"/>
        <v>4030615080982378.5</v>
      </c>
      <c r="G85" s="259">
        <f t="shared" si="6"/>
        <v>4328114978293878</v>
      </c>
      <c r="H85" s="259">
        <f t="shared" si="7"/>
        <v>4623713004662904</v>
      </c>
      <c r="I85" s="259">
        <f t="shared" si="8"/>
        <v>4849287608839473</v>
      </c>
      <c r="J85" s="259">
        <f t="shared" si="9"/>
        <v>5073519353935932</v>
      </c>
      <c r="K85" s="259">
        <f t="shared" si="10"/>
        <v>5296408239952278</v>
      </c>
      <c r="L85" s="259">
        <f t="shared" si="11"/>
        <v>5517954266888514</v>
      </c>
      <c r="M85" s="259">
        <f t="shared" si="12"/>
        <v>5738157434744639</v>
      </c>
      <c r="N85" s="259">
        <f t="shared" si="13"/>
        <v>5850173031660621</v>
      </c>
      <c r="O85" s="259">
        <f t="shared" si="14"/>
        <v>5961526846951897</v>
      </c>
      <c r="P85" s="259">
        <f t="shared" si="15"/>
        <v>6072218880618468</v>
      </c>
      <c r="Q85" s="259">
        <f t="shared" si="16"/>
        <v>6182249132660334</v>
      </c>
      <c r="R85" s="259">
        <f t="shared" si="17"/>
        <v>6291617603077496</v>
      </c>
      <c r="S85" s="259">
        <f t="shared" si="18"/>
        <v>6325250850253697</v>
      </c>
      <c r="T85" s="259">
        <f t="shared" si="19"/>
        <v>6358846523862835</v>
      </c>
      <c r="U85" s="259">
        <f t="shared" si="20"/>
        <v>6392404623904909</v>
      </c>
      <c r="V85" s="259">
        <f t="shared" si="21"/>
        <v>6425925150379921</v>
      </c>
      <c r="W85" s="259">
        <f t="shared" si="22"/>
        <v>6459408103287869</v>
      </c>
      <c r="X85" s="259">
        <f t="shared" si="23"/>
        <v>6439970004693000</v>
      </c>
      <c r="Y85" s="259">
        <f t="shared" si="24"/>
        <v>6420547744760802</v>
      </c>
      <c r="Z85" s="259">
        <f t="shared" si="25"/>
        <v>6401141323491272</v>
      </c>
      <c r="AA85" s="259">
        <f t="shared" si="26"/>
        <v>6381750740884413</v>
      </c>
      <c r="AB85" s="259">
        <f t="shared" si="27"/>
        <v>6362375996940222</v>
      </c>
      <c r="AC85" s="259">
        <f t="shared" si="28"/>
        <v>6274147079164594</v>
      </c>
      <c r="AD85" s="259">
        <f t="shared" si="29"/>
        <v>6186003250944037</v>
      </c>
      <c r="AE85" s="259">
        <f t="shared" si="30"/>
        <v>6097944512278552</v>
      </c>
      <c r="AF85" s="259">
        <f t="shared" si="31"/>
        <v>6009970863168140</v>
      </c>
      <c r="AG85" s="259">
        <f t="shared" si="32"/>
        <v>5922082303612799</v>
      </c>
      <c r="AH85" s="259">
        <f t="shared" si="33"/>
        <v>5782756169665204</v>
      </c>
      <c r="AI85" s="259">
        <f t="shared" si="34"/>
        <v>5643567063441982</v>
      </c>
      <c r="AJ85" s="259">
        <f t="shared" si="35"/>
        <v>5504514984943134</v>
      </c>
      <c r="AK85" s="259">
        <f t="shared" si="36"/>
        <v>5365599934168660</v>
      </c>
      <c r="AL85" s="259">
        <f t="shared" si="37"/>
        <v>5226821911118559</v>
      </c>
      <c r="AM85" s="259">
        <f t="shared" si="38"/>
        <v>5087962902255094</v>
      </c>
      <c r="AN85" s="259">
        <f t="shared" si="39"/>
        <v>4949241215928090</v>
      </c>
      <c r="AO85" s="259">
        <f t="shared" si="40"/>
        <v>4810656852137546</v>
      </c>
      <c r="AP85" s="260">
        <f t="shared" si="41"/>
        <v>4672209810883461</v>
      </c>
      <c r="AQ85" s="260">
        <f t="shared" si="41"/>
        <v>4522198889120485</v>
      </c>
    </row>
    <row r="86" spans="1:43" x14ac:dyDescent="0.2">
      <c r="A86" s="12" t="s">
        <v>28</v>
      </c>
      <c r="B86" s="258">
        <f t="shared" si="1"/>
        <v>1014026847678253.1</v>
      </c>
      <c r="C86" s="259">
        <f t="shared" si="2"/>
        <v>1052163081508907.8</v>
      </c>
      <c r="D86" s="259">
        <f t="shared" si="3"/>
        <v>1264427195449075.3</v>
      </c>
      <c r="E86" s="259">
        <f t="shared" si="4"/>
        <v>1272879116164636.8</v>
      </c>
      <c r="F86" s="259">
        <f t="shared" si="5"/>
        <v>1283535718332294.3</v>
      </c>
      <c r="G86" s="259">
        <f t="shared" si="6"/>
        <v>1318640976082796.5</v>
      </c>
      <c r="H86" s="259">
        <f t="shared" si="7"/>
        <v>1363474715881257.5</v>
      </c>
      <c r="I86" s="259">
        <f t="shared" si="8"/>
        <v>1405775811035653.3</v>
      </c>
      <c r="J86" s="259">
        <f t="shared" si="9"/>
        <v>1441936865846844.8</v>
      </c>
      <c r="K86" s="259">
        <f t="shared" si="10"/>
        <v>1472277923771854</v>
      </c>
      <c r="L86" s="259">
        <f t="shared" si="11"/>
        <v>1497265790752157</v>
      </c>
      <c r="M86" s="259">
        <f t="shared" si="12"/>
        <v>1517489597401972.3</v>
      </c>
      <c r="N86" s="259">
        <f t="shared" si="13"/>
        <v>1534372177530552.3</v>
      </c>
      <c r="O86" s="259">
        <f t="shared" si="14"/>
        <v>1547759792102533.8</v>
      </c>
      <c r="P86" s="259">
        <f t="shared" si="15"/>
        <v>1558261643319305.8</v>
      </c>
      <c r="Q86" s="259">
        <f t="shared" si="16"/>
        <v>1566524880455789.3</v>
      </c>
      <c r="R86" s="259">
        <f t="shared" si="17"/>
        <v>1573223517423501.5</v>
      </c>
      <c r="S86" s="259">
        <f t="shared" si="18"/>
        <v>1583821755851711</v>
      </c>
      <c r="T86" s="259">
        <f t="shared" si="19"/>
        <v>1593637159171966.5</v>
      </c>
      <c r="U86" s="259">
        <f t="shared" si="20"/>
        <v>1602684335064421</v>
      </c>
      <c r="V86" s="259">
        <f t="shared" si="21"/>
        <v>1610979704501152.5</v>
      </c>
      <c r="W86" s="259">
        <f t="shared" si="22"/>
        <v>1618541393067718.5</v>
      </c>
      <c r="X86" s="259">
        <f t="shared" si="23"/>
        <v>1625389120673507.8</v>
      </c>
      <c r="Y86" s="259">
        <f t="shared" si="24"/>
        <v>1631544090430837.3</v>
      </c>
      <c r="Z86" s="259">
        <f t="shared" si="25"/>
        <v>1637028877446179</v>
      </c>
      <c r="AA86" s="259">
        <f t="shared" si="26"/>
        <v>1641867318226506.5</v>
      </c>
      <c r="AB86" s="259">
        <f t="shared" si="27"/>
        <v>1646084401361228</v>
      </c>
      <c r="AC86" s="259">
        <f t="shared" si="28"/>
        <v>1649706160095469.3</v>
      </c>
      <c r="AD86" s="259">
        <f t="shared" si="29"/>
        <v>1652759567364335</v>
      </c>
      <c r="AE86" s="259">
        <f t="shared" si="30"/>
        <v>1655272433811185</v>
      </c>
      <c r="AF86" s="259">
        <f t="shared" si="31"/>
        <v>1657273309265581.8</v>
      </c>
      <c r="AG86" s="259">
        <f t="shared" si="32"/>
        <v>1658791388109894</v>
      </c>
      <c r="AH86" s="259">
        <f t="shared" si="33"/>
        <v>1659856418917193.8</v>
      </c>
      <c r="AI86" s="259">
        <f t="shared" si="34"/>
        <v>1660498618698058.5</v>
      </c>
      <c r="AJ86" s="259">
        <f t="shared" si="35"/>
        <v>1660748592050068</v>
      </c>
      <c r="AK86" s="259">
        <f t="shared" si="36"/>
        <v>1660637255462042.5</v>
      </c>
      <c r="AL86" s="259">
        <f t="shared" si="37"/>
        <v>1660195766985089.3</v>
      </c>
      <c r="AM86" s="259">
        <f t="shared" si="38"/>
        <v>1659455461445224.8</v>
      </c>
      <c r="AN86" s="259">
        <f t="shared" si="39"/>
        <v>1658447791337077.8</v>
      </c>
      <c r="AO86" s="259">
        <f t="shared" si="40"/>
        <v>1657204273506174.8</v>
      </c>
      <c r="AP86" s="260">
        <f t="shared" si="41"/>
        <v>1655756441697809.8</v>
      </c>
      <c r="AQ86" s="260">
        <f t="shared" si="41"/>
        <v>1645653057305818.8</v>
      </c>
    </row>
    <row r="87" spans="1:43" x14ac:dyDescent="0.2">
      <c r="A87" s="12" t="s">
        <v>29</v>
      </c>
      <c r="B87" s="258">
        <f t="shared" si="1"/>
        <v>511005467110345.88</v>
      </c>
      <c r="C87" s="259">
        <f t="shared" si="2"/>
        <v>577770839472078.75</v>
      </c>
      <c r="D87" s="259">
        <f t="shared" si="3"/>
        <v>672782536499197.38</v>
      </c>
      <c r="E87" s="259">
        <f t="shared" si="4"/>
        <v>671839677951856.63</v>
      </c>
      <c r="F87" s="259">
        <f t="shared" si="5"/>
        <v>678030804043730.88</v>
      </c>
      <c r="G87" s="259">
        <f t="shared" si="6"/>
        <v>697953166548709</v>
      </c>
      <c r="H87" s="259">
        <f t="shared" si="7"/>
        <v>723359672349169.5</v>
      </c>
      <c r="I87" s="259">
        <f t="shared" si="8"/>
        <v>747306575801869</v>
      </c>
      <c r="J87" s="259">
        <f t="shared" si="9"/>
        <v>767804576574747</v>
      </c>
      <c r="K87" s="259">
        <f t="shared" si="10"/>
        <v>785064090866689.75</v>
      </c>
      <c r="L87" s="259">
        <f t="shared" si="11"/>
        <v>799387208434900.13</v>
      </c>
      <c r="M87" s="259">
        <f t="shared" si="12"/>
        <v>811151696736087.5</v>
      </c>
      <c r="N87" s="259">
        <f t="shared" si="13"/>
        <v>821175490263368.38</v>
      </c>
      <c r="O87" s="259">
        <f t="shared" si="14"/>
        <v>829383628167920.5</v>
      </c>
      <c r="P87" s="259">
        <f t="shared" si="15"/>
        <v>836096328464295.25</v>
      </c>
      <c r="Q87" s="259">
        <f t="shared" si="16"/>
        <v>841655465507580.75</v>
      </c>
      <c r="R87" s="259">
        <f t="shared" si="17"/>
        <v>846418891106477</v>
      </c>
      <c r="S87" s="259">
        <f t="shared" si="18"/>
        <v>853326095331367.5</v>
      </c>
      <c r="T87" s="259">
        <f t="shared" si="19"/>
        <v>859854853742452</v>
      </c>
      <c r="U87" s="259">
        <f t="shared" si="20"/>
        <v>866005373210952.25</v>
      </c>
      <c r="V87" s="259">
        <f t="shared" si="21"/>
        <v>871778639335231.75</v>
      </c>
      <c r="W87" s="259">
        <f t="shared" si="22"/>
        <v>877176394553558.5</v>
      </c>
      <c r="X87" s="259">
        <f t="shared" si="23"/>
        <v>882201114425035.38</v>
      </c>
      <c r="Y87" s="259">
        <f t="shared" si="24"/>
        <v>886855982260407.88</v>
      </c>
      <c r="Z87" s="259">
        <f t="shared" si="25"/>
        <v>891144862285336.25</v>
      </c>
      <c r="AA87" s="259">
        <f t="shared" si="26"/>
        <v>895072271518349.63</v>
      </c>
      <c r="AB87" s="259">
        <f t="shared" si="27"/>
        <v>898643350544331.75</v>
      </c>
      <c r="AC87" s="259">
        <f t="shared" si="28"/>
        <v>901863833361831.75</v>
      </c>
      <c r="AD87" s="259">
        <f t="shared" si="29"/>
        <v>904740016479197.63</v>
      </c>
      <c r="AE87" s="259">
        <f t="shared" si="30"/>
        <v>907278727430157.5</v>
      </c>
      <c r="AF87" s="259">
        <f t="shared" si="31"/>
        <v>909487292874438.38</v>
      </c>
      <c r="AG87" s="259">
        <f t="shared" si="32"/>
        <v>911373506443282.38</v>
      </c>
      <c r="AH87" s="259">
        <f t="shared" si="33"/>
        <v>912945596483252.13</v>
      </c>
      <c r="AI87" s="259">
        <f t="shared" si="34"/>
        <v>914212193844847.5</v>
      </c>
      <c r="AJ87" s="259">
        <f t="shared" si="35"/>
        <v>915182299855045.88</v>
      </c>
      <c r="AK87" s="259">
        <f t="shared" si="36"/>
        <v>915865254605128.88</v>
      </c>
      <c r="AL87" s="259">
        <f t="shared" si="37"/>
        <v>916270705677105.88</v>
      </c>
      <c r="AM87" s="259">
        <f t="shared" si="38"/>
        <v>916408577423763</v>
      </c>
      <c r="AN87" s="259">
        <f t="shared" si="39"/>
        <v>916289040908968.25</v>
      </c>
      <c r="AO87" s="259">
        <f t="shared" si="40"/>
        <v>915922484606308.5</v>
      </c>
      <c r="AP87" s="260">
        <f t="shared" si="41"/>
        <v>915319485945708.5</v>
      </c>
      <c r="AQ87" s="260">
        <f t="shared" si="41"/>
        <v>909801087461980.88</v>
      </c>
    </row>
    <row r="88" spans="1:43" x14ac:dyDescent="0.2">
      <c r="A88" s="12" t="s">
        <v>30</v>
      </c>
      <c r="B88" s="258">
        <f t="shared" si="1"/>
        <v>277483022132101.69</v>
      </c>
      <c r="C88" s="259">
        <f t="shared" si="2"/>
        <v>259453552031971.09</v>
      </c>
      <c r="D88" s="259">
        <f t="shared" si="3"/>
        <v>302657047458460.69</v>
      </c>
      <c r="E88" s="259">
        <f t="shared" si="4"/>
        <v>316916273863864</v>
      </c>
      <c r="F88" s="259">
        <f t="shared" si="5"/>
        <v>322612314145124.69</v>
      </c>
      <c r="G88" s="259">
        <f t="shared" si="6"/>
        <v>338946710487414.69</v>
      </c>
      <c r="H88" s="259">
        <f t="shared" si="7"/>
        <v>359813701125952.31</v>
      </c>
      <c r="I88" s="259">
        <f t="shared" si="8"/>
        <v>379558540073172.19</v>
      </c>
      <c r="J88" s="259">
        <f t="shared" si="9"/>
        <v>396733883737420.94</v>
      </c>
      <c r="K88" s="259">
        <f t="shared" si="10"/>
        <v>411602705762863.88</v>
      </c>
      <c r="L88" s="259">
        <f t="shared" si="11"/>
        <v>424575074262365.44</v>
      </c>
      <c r="M88" s="259">
        <f t="shared" si="12"/>
        <v>436181314648717.06</v>
      </c>
      <c r="N88" s="259">
        <f t="shared" si="13"/>
        <v>447179020183520.5</v>
      </c>
      <c r="O88" s="259">
        <f t="shared" si="14"/>
        <v>457578342000938.75</v>
      </c>
      <c r="P88" s="259">
        <f t="shared" si="15"/>
        <v>467532472895396.75</v>
      </c>
      <c r="Q88" s="259">
        <f t="shared" si="16"/>
        <v>477213787405499.38</v>
      </c>
      <c r="R88" s="259">
        <f t="shared" si="17"/>
        <v>486812439825678.75</v>
      </c>
      <c r="S88" s="259">
        <f t="shared" si="18"/>
        <v>498029707973854.81</v>
      </c>
      <c r="T88" s="259">
        <f t="shared" si="19"/>
        <v>509409195312643.06</v>
      </c>
      <c r="U88" s="259">
        <f t="shared" si="20"/>
        <v>520915551310642.69</v>
      </c>
      <c r="V88" s="259">
        <f t="shared" si="21"/>
        <v>532510213832754.06</v>
      </c>
      <c r="W88" s="259">
        <f t="shared" si="22"/>
        <v>544151338522556.5</v>
      </c>
      <c r="X88" s="259">
        <f t="shared" si="23"/>
        <v>555793759027498.44</v>
      </c>
      <c r="Y88" s="259">
        <f t="shared" si="24"/>
        <v>567388982166081.5</v>
      </c>
      <c r="Z88" s="259">
        <f t="shared" si="25"/>
        <v>578885222160860.13</v>
      </c>
      <c r="AA88" s="259">
        <f t="shared" si="26"/>
        <v>590227478002465.63</v>
      </c>
      <c r="AB88" s="259">
        <f t="shared" si="27"/>
        <v>601357657856553.25</v>
      </c>
      <c r="AC88" s="259">
        <f t="shared" si="28"/>
        <v>612214754166653.63</v>
      </c>
      <c r="AD88" s="259">
        <f t="shared" si="29"/>
        <v>622735072731684</v>
      </c>
      <c r="AE88" s="259">
        <f t="shared" si="30"/>
        <v>632852518538620.13</v>
      </c>
      <c r="AF88" s="259">
        <f t="shared" si="31"/>
        <v>642498940502495.75</v>
      </c>
      <c r="AG88" s="259">
        <f t="shared" si="32"/>
        <v>651604536503468.25</v>
      </c>
      <c r="AH88" s="259">
        <f t="shared" si="33"/>
        <v>660098319213581</v>
      </c>
      <c r="AI88" s="259">
        <f t="shared" si="34"/>
        <v>667908642177072.63</v>
      </c>
      <c r="AJ88" s="259">
        <f t="shared" si="35"/>
        <v>674963784454964.13</v>
      </c>
      <c r="AK88" s="259">
        <f t="shared" si="36"/>
        <v>681192590878971.75</v>
      </c>
      <c r="AL88" s="259">
        <f t="shared" si="37"/>
        <v>686525163598677.5</v>
      </c>
      <c r="AM88" s="259">
        <f t="shared" si="38"/>
        <v>690893599171447.63</v>
      </c>
      <c r="AN88" s="259">
        <f t="shared" si="39"/>
        <v>694232763964415.5</v>
      </c>
      <c r="AO88" s="259">
        <f t="shared" si="40"/>
        <v>696481099144907.63</v>
      </c>
      <c r="AP88" s="260">
        <f t="shared" si="41"/>
        <v>697581445067481.75</v>
      </c>
      <c r="AQ88" s="260">
        <f t="shared" si="41"/>
        <v>693905043344329.13</v>
      </c>
    </row>
    <row r="89" spans="1:43" x14ac:dyDescent="0.2">
      <c r="A89" s="12" t="s">
        <v>31</v>
      </c>
      <c r="B89" s="258">
        <f t="shared" si="1"/>
        <v>505363862525694.44</v>
      </c>
      <c r="C89" s="259">
        <f t="shared" si="2"/>
        <v>550060445284554.94</v>
      </c>
      <c r="D89" s="259">
        <f t="shared" si="3"/>
        <v>568252689575633</v>
      </c>
      <c r="E89" s="259">
        <f t="shared" si="4"/>
        <v>585160600969534.63</v>
      </c>
      <c r="F89" s="259">
        <f t="shared" si="5"/>
        <v>633546403578151.25</v>
      </c>
      <c r="G89" s="259">
        <f t="shared" si="6"/>
        <v>681564580692884.5</v>
      </c>
      <c r="H89" s="259">
        <f t="shared" si="7"/>
        <v>729215132313734.5</v>
      </c>
      <c r="I89" s="259">
        <f t="shared" si="8"/>
        <v>748569042084698.25</v>
      </c>
      <c r="J89" s="259">
        <f t="shared" si="9"/>
        <v>767793313609917.38</v>
      </c>
      <c r="K89" s="259">
        <f t="shared" si="10"/>
        <v>786887946889391.75</v>
      </c>
      <c r="L89" s="259">
        <f t="shared" si="11"/>
        <v>805852941923121.5</v>
      </c>
      <c r="M89" s="259">
        <f t="shared" si="12"/>
        <v>824688298711106.88</v>
      </c>
      <c r="N89" s="259">
        <f t="shared" si="13"/>
        <v>833157581510386.38</v>
      </c>
      <c r="O89" s="259">
        <f t="shared" si="14"/>
        <v>841571530385107.25</v>
      </c>
      <c r="P89" s="259">
        <f t="shared" si="15"/>
        <v>849930145335269.5</v>
      </c>
      <c r="Q89" s="259">
        <f t="shared" si="16"/>
        <v>858233426360873.13</v>
      </c>
      <c r="R89" s="259">
        <f t="shared" si="17"/>
        <v>866481373461917.88</v>
      </c>
      <c r="S89" s="259">
        <f t="shared" si="18"/>
        <v>863279768548661.63</v>
      </c>
      <c r="T89" s="259">
        <f t="shared" si="19"/>
        <v>860081664570247.63</v>
      </c>
      <c r="U89" s="259">
        <f t="shared" si="20"/>
        <v>856887061526675.88</v>
      </c>
      <c r="V89" s="259">
        <f t="shared" si="21"/>
        <v>853695959417946.38</v>
      </c>
      <c r="W89" s="259">
        <f t="shared" si="22"/>
        <v>850508358244059</v>
      </c>
      <c r="X89" s="259">
        <f t="shared" si="23"/>
        <v>847324258005014.13</v>
      </c>
      <c r="Y89" s="259">
        <f t="shared" si="24"/>
        <v>844143658700811.5</v>
      </c>
      <c r="Z89" s="259">
        <f t="shared" si="25"/>
        <v>840966560331451.13</v>
      </c>
      <c r="AA89" s="259">
        <f t="shared" si="26"/>
        <v>837792962896933</v>
      </c>
      <c r="AB89" s="259">
        <f t="shared" si="27"/>
        <v>834622866397256.88</v>
      </c>
      <c r="AC89" s="259">
        <f t="shared" si="28"/>
        <v>831456270832423.38</v>
      </c>
      <c r="AD89" s="259">
        <f t="shared" si="29"/>
        <v>828293176202432.13</v>
      </c>
      <c r="AE89" s="259">
        <f t="shared" si="30"/>
        <v>825133582507283</v>
      </c>
      <c r="AF89" s="259">
        <f t="shared" si="31"/>
        <v>821977489746976.25</v>
      </c>
      <c r="AG89" s="259">
        <f t="shared" si="32"/>
        <v>818824897921511.63</v>
      </c>
      <c r="AH89" s="259">
        <f t="shared" si="33"/>
        <v>817234423222668.13</v>
      </c>
      <c r="AI89" s="259">
        <f t="shared" si="34"/>
        <v>815645348897761.5</v>
      </c>
      <c r="AJ89" s="259">
        <f t="shared" si="35"/>
        <v>814057674946791.88</v>
      </c>
      <c r="AK89" s="259">
        <f t="shared" si="36"/>
        <v>812471401369759</v>
      </c>
      <c r="AL89" s="259">
        <f t="shared" si="37"/>
        <v>810886528166663.25</v>
      </c>
      <c r="AM89" s="259">
        <f t="shared" si="38"/>
        <v>808785267074332.5</v>
      </c>
      <c r="AN89" s="259">
        <f t="shared" si="39"/>
        <v>806686106542907.13</v>
      </c>
      <c r="AO89" s="259">
        <f t="shared" si="40"/>
        <v>804589046572387</v>
      </c>
      <c r="AP89" s="260">
        <f t="shared" si="41"/>
        <v>802494087162772.38</v>
      </c>
      <c r="AQ89" s="260">
        <f t="shared" si="41"/>
        <v>797688003811305</v>
      </c>
    </row>
    <row r="90" spans="1:43" x14ac:dyDescent="0.2">
      <c r="A90" s="12" t="s">
        <v>32</v>
      </c>
      <c r="B90" s="258">
        <f t="shared" si="1"/>
        <v>154359163637856.38</v>
      </c>
      <c r="C90" s="259">
        <f t="shared" si="2"/>
        <v>150168818507788.34</v>
      </c>
      <c r="D90" s="259">
        <f t="shared" si="3"/>
        <v>168640478511791</v>
      </c>
      <c r="E90" s="259">
        <f t="shared" si="4"/>
        <v>174540323711564.72</v>
      </c>
      <c r="F90" s="259">
        <f t="shared" si="5"/>
        <v>175207269695115.69</v>
      </c>
      <c r="G90" s="259">
        <f t="shared" si="6"/>
        <v>178084475406532.91</v>
      </c>
      <c r="H90" s="259">
        <f t="shared" si="7"/>
        <v>181842222889689.31</v>
      </c>
      <c r="I90" s="259">
        <f t="shared" si="8"/>
        <v>185449965747670.47</v>
      </c>
      <c r="J90" s="259">
        <f t="shared" si="9"/>
        <v>188518146140343.59</v>
      </c>
      <c r="K90" s="259">
        <f t="shared" si="10"/>
        <v>191026420221562.78</v>
      </c>
      <c r="L90" s="259">
        <f t="shared" si="11"/>
        <v>192959908279829.13</v>
      </c>
      <c r="M90" s="259">
        <f t="shared" si="12"/>
        <v>194309303763433.56</v>
      </c>
      <c r="N90" s="259">
        <f t="shared" si="13"/>
        <v>195182030110055.16</v>
      </c>
      <c r="O90" s="259">
        <f t="shared" si="14"/>
        <v>195550173087720.75</v>
      </c>
      <c r="P90" s="259">
        <f t="shared" si="15"/>
        <v>195499951864924.63</v>
      </c>
      <c r="Q90" s="259">
        <f t="shared" si="16"/>
        <v>195120597872958.22</v>
      </c>
      <c r="R90" s="259">
        <f t="shared" si="17"/>
        <v>194502653514568.38</v>
      </c>
      <c r="S90" s="259">
        <f t="shared" si="18"/>
        <v>194323290920367.34</v>
      </c>
      <c r="T90" s="259">
        <f t="shared" si="19"/>
        <v>194008410463400.72</v>
      </c>
      <c r="U90" s="259">
        <f t="shared" si="20"/>
        <v>193570120935888.31</v>
      </c>
      <c r="V90" s="259">
        <f t="shared" si="21"/>
        <v>193020678238087.63</v>
      </c>
      <c r="W90" s="259">
        <f t="shared" si="22"/>
        <v>192372413625631.06</v>
      </c>
      <c r="X90" s="259">
        <f t="shared" si="23"/>
        <v>191637669169461.75</v>
      </c>
      <c r="Y90" s="259">
        <f t="shared" si="24"/>
        <v>190828740660689.72</v>
      </c>
      <c r="Z90" s="259">
        <f t="shared" si="25"/>
        <v>189957828089517.84</v>
      </c>
      <c r="AA90" s="259">
        <f t="shared" si="26"/>
        <v>189036993736425.44</v>
      </c>
      <c r="AB90" s="259">
        <f t="shared" si="27"/>
        <v>188078127835576.69</v>
      </c>
      <c r="AC90" s="259">
        <f t="shared" si="28"/>
        <v>187092921705132.84</v>
      </c>
      <c r="AD90" s="259">
        <f t="shared" si="29"/>
        <v>186092848186864.19</v>
      </c>
      <c r="AE90" s="259">
        <f t="shared" si="30"/>
        <v>185089149197881.53</v>
      </c>
      <c r="AF90" s="259">
        <f t="shared" si="31"/>
        <v>184092830170190.22</v>
      </c>
      <c r="AG90" s="259">
        <f t="shared" si="32"/>
        <v>183114661138548.19</v>
      </c>
      <c r="AH90" s="259">
        <f t="shared" si="33"/>
        <v>182165184233326.69</v>
      </c>
      <c r="AI90" s="259">
        <f t="shared" si="34"/>
        <v>181254727342095.16</v>
      </c>
      <c r="AJ90" s="259">
        <f t="shared" si="35"/>
        <v>180393423720986.34</v>
      </c>
      <c r="AK90" s="259">
        <f t="shared" si="36"/>
        <v>179591237363952.19</v>
      </c>
      <c r="AL90" s="259">
        <f t="shared" si="37"/>
        <v>178857993974394.53</v>
      </c>
      <c r="AM90" s="259">
        <f t="shared" si="38"/>
        <v>178203417428970.91</v>
      </c>
      <c r="AN90" s="259">
        <f t="shared" si="39"/>
        <v>177637171677430.72</v>
      </c>
      <c r="AO90" s="259">
        <f t="shared" si="40"/>
        <v>177168908085032.06</v>
      </c>
      <c r="AP90" s="260">
        <f t="shared" si="41"/>
        <v>176808318295611.56</v>
      </c>
      <c r="AQ90" s="260">
        <f t="shared" si="41"/>
        <v>175659730246920.28</v>
      </c>
    </row>
    <row r="91" spans="1:43" x14ac:dyDescent="0.2">
      <c r="A91" s="12" t="s">
        <v>33</v>
      </c>
      <c r="B91" s="258">
        <f>SUMIFS(D$2:D$52,$A$2:$A$52,$A91)</f>
        <v>367780850463982.5</v>
      </c>
      <c r="C91" s="259">
        <f t="shared" si="2"/>
        <v>402904054226134.13</v>
      </c>
      <c r="D91" s="259">
        <f t="shared" si="3"/>
        <v>487525414315081.13</v>
      </c>
      <c r="E91" s="259">
        <f t="shared" si="4"/>
        <v>551393117851440.56</v>
      </c>
      <c r="F91" s="259">
        <f t="shared" si="5"/>
        <v>566195694948030.88</v>
      </c>
      <c r="G91" s="259">
        <f t="shared" si="6"/>
        <v>607171403255145.5</v>
      </c>
      <c r="H91" s="259">
        <f t="shared" si="7"/>
        <v>660174856328239.25</v>
      </c>
      <c r="I91" s="259">
        <f t="shared" si="8"/>
        <v>710948306032157.25</v>
      </c>
      <c r="J91" s="259">
        <f t="shared" si="9"/>
        <v>755846363290499.88</v>
      </c>
      <c r="K91" s="259">
        <f t="shared" si="10"/>
        <v>795596041570779.5</v>
      </c>
      <c r="L91" s="259">
        <f t="shared" si="11"/>
        <v>831500284349879</v>
      </c>
      <c r="M91" s="259">
        <f t="shared" si="12"/>
        <v>865346443062092.75</v>
      </c>
      <c r="N91" s="259">
        <f t="shared" si="13"/>
        <v>899345440079090.25</v>
      </c>
      <c r="O91" s="259">
        <f t="shared" si="14"/>
        <v>933329623752794.25</v>
      </c>
      <c r="P91" s="259">
        <f t="shared" si="15"/>
        <v>967120878489446.13</v>
      </c>
      <c r="Q91" s="259">
        <f t="shared" si="16"/>
        <v>1000527126414983.3</v>
      </c>
      <c r="R91" s="259">
        <f t="shared" si="17"/>
        <v>1033343188250553.9</v>
      </c>
      <c r="S91" s="259">
        <f t="shared" si="18"/>
        <v>1068667376907931.4</v>
      </c>
      <c r="T91" s="259">
        <f t="shared" si="19"/>
        <v>1103294908284734.1</v>
      </c>
      <c r="U91" s="259">
        <f t="shared" si="20"/>
        <v>1137112016019694.5</v>
      </c>
      <c r="V91" s="259">
        <f t="shared" si="21"/>
        <v>1170008288938862.3</v>
      </c>
      <c r="W91" s="259">
        <f t="shared" si="22"/>
        <v>1201877389318420</v>
      </c>
      <c r="X91" s="259">
        <f t="shared" si="23"/>
        <v>1232617729045533</v>
      </c>
      <c r="Y91" s="259">
        <f t="shared" si="24"/>
        <v>1262133097413967.8</v>
      </c>
      <c r="Z91" s="259">
        <f t="shared" si="25"/>
        <v>1290333235044595.3</v>
      </c>
      <c r="AA91" s="259">
        <f t="shared" si="26"/>
        <v>1317134349229659.5</v>
      </c>
      <c r="AB91" s="259">
        <f t="shared" si="27"/>
        <v>1342459566847808.8</v>
      </c>
      <c r="AC91" s="259">
        <f t="shared" si="28"/>
        <v>1366239321869750</v>
      </c>
      <c r="AD91" s="259">
        <f t="shared" si="29"/>
        <v>1388411675356222.3</v>
      </c>
      <c r="AE91" s="259">
        <f t="shared" si="30"/>
        <v>1408922566726683.5</v>
      </c>
      <c r="AF91" s="259">
        <f t="shared" si="31"/>
        <v>1427725995934583.5</v>
      </c>
      <c r="AG91" s="259">
        <f t="shared" si="32"/>
        <v>1444784137011027</v>
      </c>
      <c r="AH91" s="259">
        <f t="shared" si="33"/>
        <v>1460067384221334.3</v>
      </c>
      <c r="AI91" s="259">
        <f t="shared" si="34"/>
        <v>1473554332808513.5</v>
      </c>
      <c r="AJ91" s="259">
        <f t="shared" si="35"/>
        <v>1485231696965625.8</v>
      </c>
      <c r="AK91" s="259">
        <f t="shared" si="36"/>
        <v>1495094168278339.5</v>
      </c>
      <c r="AL91" s="259">
        <f t="shared" si="37"/>
        <v>1503144218404424.8</v>
      </c>
      <c r="AM91" s="259">
        <f t="shared" si="38"/>
        <v>1509391850204728.8</v>
      </c>
      <c r="AN91" s="259">
        <f t="shared" si="39"/>
        <v>1513854301908423.8</v>
      </c>
      <c r="AO91" s="259">
        <f t="shared" si="40"/>
        <v>1516555709183016.5</v>
      </c>
      <c r="AP91" s="260">
        <f t="shared" si="41"/>
        <v>1517526730187865.8</v>
      </c>
      <c r="AQ91" s="260">
        <f t="shared" si="41"/>
        <v>1509025656057377.8</v>
      </c>
    </row>
    <row r="92" spans="1:43" x14ac:dyDescent="0.2">
      <c r="A92" s="12" t="s">
        <v>34</v>
      </c>
      <c r="B92" s="258">
        <f t="shared" ref="B92:B100" si="42">SUMIFS(D$2:D$52,$A$2:$A$52,$A92)</f>
        <v>657961345363849.88</v>
      </c>
      <c r="C92" s="259">
        <f t="shared" ref="C92:C100" si="43">SUMIFS(E$2:E$52,$A$2:$A$52,$A92)</f>
        <v>654280264784087.13</v>
      </c>
      <c r="D92" s="259">
        <f t="shared" ref="D92:D100" si="44">SUMIFS(F$2:F$52,$A$2:$A$52,$A92)</f>
        <v>784241751356545.88</v>
      </c>
      <c r="E92" s="259">
        <f t="shared" ref="E92:E100" si="45">SUMIFS(G$2:G$52,$A$2:$A$52,$A92)</f>
        <v>852896290321737.25</v>
      </c>
      <c r="F92" s="259">
        <f t="shared" ref="F92:F100" si="46">SUMIFS(H$2:H$52,$A$2:$A$52,$A92)</f>
        <v>872332330128094.5</v>
      </c>
      <c r="G92" s="259">
        <f t="shared" ref="G92:G100" si="47">SUMIFS(I$2:I$52,$A$2:$A$52,$A92)</f>
        <v>925873933920912.25</v>
      </c>
      <c r="H92" s="259">
        <f t="shared" ref="H92:H100" si="48">SUMIFS(J$2:J$52,$A$2:$A$52,$A92)</f>
        <v>992418067426445.5</v>
      </c>
      <c r="I92" s="259">
        <f t="shared" ref="I92:I100" si="49">SUMIFS(K$2:K$52,$A$2:$A$52,$A92)</f>
        <v>1051696998464900</v>
      </c>
      <c r="J92" s="259">
        <f t="shared" ref="J92:J100" si="50">SUMIFS(L$2:L$52,$A$2:$A$52,$A92)</f>
        <v>1099973959131381</v>
      </c>
      <c r="K92" s="259">
        <f t="shared" ref="K92:K100" si="51">SUMIFS(M$2:M$52,$A$2:$A$52,$A92)</f>
        <v>1140252596135607.5</v>
      </c>
      <c r="L92" s="259">
        <f t="shared" ref="L92:L100" si="52">SUMIFS(N$2:N$52,$A$2:$A$52,$A92)</f>
        <v>1176461531294231.5</v>
      </c>
      <c r="M92" s="259">
        <f t="shared" ref="M92:M100" si="53">SUMIFS(O$2:O$52,$A$2:$A$52,$A92)</f>
        <v>1213230961287752.5</v>
      </c>
      <c r="N92" s="259">
        <f t="shared" ref="N92:N100" si="54">SUMIFS(P$2:P$52,$A$2:$A$52,$A92)</f>
        <v>1255338348624257.5</v>
      </c>
      <c r="O92" s="259">
        <f t="shared" ref="O92:O100" si="55">SUMIFS(Q$2:Q$52,$A$2:$A$52,$A92)</f>
        <v>1302307967273619.5</v>
      </c>
      <c r="P92" s="259">
        <f t="shared" ref="P92:P100" si="56">SUMIFS(R$2:R$52,$A$2:$A$52,$A92)</f>
        <v>1353055926078676.3</v>
      </c>
      <c r="Q92" s="259">
        <f t="shared" ref="Q92:Q100" si="57">SUMIFS(S$2:S$52,$A$2:$A$52,$A92)</f>
        <v>1406308185444075.5</v>
      </c>
      <c r="R92" s="259">
        <f t="shared" ref="R92:R100" si="58">SUMIFS(T$2:T$52,$A$2:$A$52,$A92)</f>
        <v>1460567138650904</v>
      </c>
      <c r="S92" s="259">
        <f t="shared" ref="S92:S100" si="59">SUMIFS(U$2:U$52,$A$2:$A$52,$A92)</f>
        <v>1519064943023110.8</v>
      </c>
      <c r="T92" s="259">
        <f t="shared" ref="T92:T100" si="60">SUMIFS(V$2:V$52,$A$2:$A$52,$A92)</f>
        <v>1577011158341657.3</v>
      </c>
      <c r="U92" s="259">
        <f t="shared" ref="U92:U100" si="61">SUMIFS(W$2:W$52,$A$2:$A$52,$A92)</f>
        <v>1634194664320676.5</v>
      </c>
      <c r="V92" s="259">
        <f t="shared" ref="V92:V100" si="62">SUMIFS(X$2:X$52,$A$2:$A$52,$A92)</f>
        <v>1690403545230971.5</v>
      </c>
      <c r="W92" s="259">
        <f t="shared" ref="W92:W100" si="63">SUMIFS(Y$2:Y$52,$A$2:$A$52,$A92)</f>
        <v>1745426535378839.5</v>
      </c>
      <c r="X92" s="259">
        <f t="shared" ref="X92:X100" si="64">SUMIFS(Z$2:Z$52,$A$2:$A$52,$A92)</f>
        <v>1799054475138282</v>
      </c>
      <c r="Y92" s="259">
        <f t="shared" ref="Y92:Y100" si="65">SUMIFS(AA$2:AA$52,$A$2:$A$52,$A92)</f>
        <v>1851081762330323.8</v>
      </c>
      <c r="Z92" s="259">
        <f t="shared" ref="Z92:Z100" si="66">SUMIFS(AB$2:AB$52,$A$2:$A$52,$A92)</f>
        <v>1901307783790576</v>
      </c>
      <c r="AA92" s="259">
        <f t="shared" ref="AA92:AA100" si="67">SUMIFS(AC$2:AC$52,$A$2:$A$52,$A92)</f>
        <v>1949538312228473.5</v>
      </c>
      <c r="AB92" s="259">
        <f t="shared" ref="AB92:AB100" si="68">SUMIFS(AD$2:AD$52,$A$2:$A$52,$A92)</f>
        <v>1995586853951738.5</v>
      </c>
      <c r="AC92" s="259">
        <f t="shared" ref="AC92:AC100" si="69">SUMIFS(AE$2:AE$52,$A$2:$A$52,$A92)</f>
        <v>2039275933698474.5</v>
      </c>
      <c r="AD92" s="259">
        <f t="shared" ref="AD92:AD100" si="70">SUMIFS(AF$2:AF$52,$A$2:$A$52,$A92)</f>
        <v>2080438303672955.3</v>
      </c>
      <c r="AE92" s="259">
        <f t="shared" ref="AE92:AE100" si="71">SUMIFS(AG$2:AG$52,$A$2:$A$52,$A92)</f>
        <v>2118918064903959</v>
      </c>
      <c r="AF92" s="259">
        <f t="shared" ref="AF92:AF100" si="72">SUMIFS(AH$2:AH$52,$A$2:$A$52,$A92)</f>
        <v>2154571690216863</v>
      </c>
      <c r="AG92" s="259">
        <f t="shared" ref="AG92:AG100" si="73">SUMIFS(AI$2:AI$52,$A$2:$A$52,$A92)</f>
        <v>2187268939412075.3</v>
      </c>
      <c r="AH92" s="259">
        <f t="shared" ref="AH92:AH100" si="74">SUMIFS(AJ$2:AJ$52,$A$2:$A$52,$A92)</f>
        <v>2216893658649450.8</v>
      </c>
      <c r="AI92" s="259">
        <f t="shared" ref="AI92:AI100" si="75">SUMIFS(AK$2:AK$52,$A$2:$A$52,$A92)</f>
        <v>2243344457527055.5</v>
      </c>
      <c r="AJ92" s="259">
        <f t="shared" ref="AJ92:AJ100" si="76">SUMIFS(AL$2:AL$52,$A$2:$A$52,$A92)</f>
        <v>2266535258888346</v>
      </c>
      <c r="AK92" s="259">
        <f t="shared" ref="AK92:AK100" si="77">SUMIFS(AM$2:AM$52,$A$2:$A$52,$A92)</f>
        <v>2286395717968875.5</v>
      </c>
      <c r="AL92" s="259">
        <f t="shared" ref="AL92:AL100" si="78">SUMIFS(AN$2:AN$52,$A$2:$A$52,$A92)</f>
        <v>2302871509077678</v>
      </c>
      <c r="AM92" s="259">
        <f t="shared" ref="AM92:AM100" si="79">SUMIFS(AO$2:AO$52,$A$2:$A$52,$A92)</f>
        <v>2315924479574906.5</v>
      </c>
      <c r="AN92" s="259">
        <f t="shared" ref="AN92:AN100" si="80">SUMIFS(AP$2:AP$52,$A$2:$A$52,$A92)</f>
        <v>2325532672433156</v>
      </c>
      <c r="AO92" s="259">
        <f t="shared" ref="AO92:AO100" si="81">SUMIFS(AQ$2:AQ$52,$A$2:$A$52,$A92)</f>
        <v>2331690220133576.5</v>
      </c>
      <c r="AP92" s="260">
        <f t="shared" ref="AP92:AQ100" si="82">SUMIFS(AR$2:AR$52,$A$2:$A$52,$A92)</f>
        <v>2334407114029899</v>
      </c>
      <c r="AQ92" s="260">
        <f t="shared" si="82"/>
        <v>2321741116879999.5</v>
      </c>
    </row>
    <row r="93" spans="1:43" x14ac:dyDescent="0.2">
      <c r="A93" s="12" t="s">
        <v>35</v>
      </c>
      <c r="B93" s="258">
        <f t="shared" si="42"/>
        <v>32690966833651.512</v>
      </c>
      <c r="C93" s="259">
        <f t="shared" si="43"/>
        <v>32374083324593.672</v>
      </c>
      <c r="D93" s="259">
        <f t="shared" si="44"/>
        <v>37563693010537.086</v>
      </c>
      <c r="E93" s="259">
        <f t="shared" si="45"/>
        <v>39713115765576.477</v>
      </c>
      <c r="F93" s="259">
        <f t="shared" si="46"/>
        <v>40175202669627.75</v>
      </c>
      <c r="G93" s="259">
        <f t="shared" si="47"/>
        <v>41551440077790.891</v>
      </c>
      <c r="H93" s="259">
        <f t="shared" si="48"/>
        <v>43208704214997.164</v>
      </c>
      <c r="I93" s="259">
        <f t="shared" si="49"/>
        <v>44605991638975.695</v>
      </c>
      <c r="J93" s="259">
        <f t="shared" si="50"/>
        <v>45659746082156.477</v>
      </c>
      <c r="K93" s="259">
        <f t="shared" si="51"/>
        <v>46472605168799.063</v>
      </c>
      <c r="L93" s="259">
        <f t="shared" si="52"/>
        <v>47161615656886.25</v>
      </c>
      <c r="M93" s="259">
        <f t="shared" si="53"/>
        <v>47853461006713.563</v>
      </c>
      <c r="N93" s="259">
        <f t="shared" si="54"/>
        <v>48679953489899.516</v>
      </c>
      <c r="O93" s="259">
        <f t="shared" si="55"/>
        <v>49621637896731.156</v>
      </c>
      <c r="P93" s="259">
        <f t="shared" si="56"/>
        <v>50654794314188.961</v>
      </c>
      <c r="Q93" s="259">
        <f t="shared" si="57"/>
        <v>51753880370540.047</v>
      </c>
      <c r="R93" s="259">
        <f t="shared" si="58"/>
        <v>52891095057201.953</v>
      </c>
      <c r="S93" s="259">
        <f t="shared" si="59"/>
        <v>54208074433701.672</v>
      </c>
      <c r="T93" s="259">
        <f t="shared" si="60"/>
        <v>55537785051122.453</v>
      </c>
      <c r="U93" s="259">
        <f t="shared" si="61"/>
        <v>56876252825771.703</v>
      </c>
      <c r="V93" s="259">
        <f t="shared" si="62"/>
        <v>58219160174725.391</v>
      </c>
      <c r="W93" s="259">
        <f t="shared" si="63"/>
        <v>59561843274173.148</v>
      </c>
      <c r="X93" s="259">
        <f t="shared" si="64"/>
        <v>60899292735065.68</v>
      </c>
      <c r="Y93" s="259">
        <f t="shared" si="65"/>
        <v>62226158079582.008</v>
      </c>
      <c r="Z93" s="259">
        <f t="shared" si="66"/>
        <v>63536756393183.906</v>
      </c>
      <c r="AA93" s="259">
        <f t="shared" si="67"/>
        <v>64825085509791.031</v>
      </c>
      <c r="AB93" s="259">
        <f t="shared" si="68"/>
        <v>66084842061016.617</v>
      </c>
      <c r="AC93" s="259">
        <f t="shared" si="69"/>
        <v>67309444683681.922</v>
      </c>
      <c r="AD93" s="259">
        <f t="shared" si="70"/>
        <v>68492062632339.938</v>
      </c>
      <c r="AE93" s="259">
        <f t="shared" si="71"/>
        <v>69625649984816.719</v>
      </c>
      <c r="AF93" s="259">
        <f t="shared" si="72"/>
        <v>70702985558612.078</v>
      </c>
      <c r="AG93" s="259">
        <f t="shared" si="73"/>
        <v>71716718574373.969</v>
      </c>
      <c r="AH93" s="259">
        <f t="shared" si="74"/>
        <v>72659420009958.828</v>
      </c>
      <c r="AI93" s="259">
        <f t="shared" si="75"/>
        <v>73523639485445.188</v>
      </c>
      <c r="AJ93" s="259">
        <f t="shared" si="76"/>
        <v>74301967406975.672</v>
      </c>
      <c r="AK93" s="259">
        <f t="shared" si="77"/>
        <v>74987101976881.734</v>
      </c>
      <c r="AL93" s="259">
        <f t="shared" si="78"/>
        <v>75571920551116.063</v>
      </c>
      <c r="AM93" s="259">
        <f t="shared" si="79"/>
        <v>76049554694841.156</v>
      </c>
      <c r="AN93" s="259">
        <f t="shared" si="80"/>
        <v>76413468155824.281</v>
      </c>
      <c r="AO93" s="259">
        <f t="shared" si="81"/>
        <v>76657536846167.844</v>
      </c>
      <c r="AP93" s="260">
        <f t="shared" si="82"/>
        <v>76776129799282.844</v>
      </c>
      <c r="AQ93" s="260">
        <f t="shared" si="82"/>
        <v>76370527442012.203</v>
      </c>
    </row>
    <row r="94" spans="1:43" x14ac:dyDescent="0.2">
      <c r="A94" s="12" t="s">
        <v>36</v>
      </c>
      <c r="B94" s="258">
        <f t="shared" si="42"/>
        <v>216786095352203.41</v>
      </c>
      <c r="C94" s="259">
        <f t="shared" si="43"/>
        <v>223493633820427.63</v>
      </c>
      <c r="D94" s="259">
        <f t="shared" si="44"/>
        <v>252836968766177.97</v>
      </c>
      <c r="E94" s="259">
        <f t="shared" si="45"/>
        <v>276248713109432.5</v>
      </c>
      <c r="F94" s="259">
        <f t="shared" si="46"/>
        <v>277739416104085.56</v>
      </c>
      <c r="G94" s="259">
        <f t="shared" si="47"/>
        <v>283626607775918.38</v>
      </c>
      <c r="H94" s="259">
        <f t="shared" si="48"/>
        <v>291873680101427</v>
      </c>
      <c r="I94" s="259">
        <f t="shared" si="49"/>
        <v>300876682310450.13</v>
      </c>
      <c r="J94" s="259">
        <f t="shared" si="50"/>
        <v>309880735765724.44</v>
      </c>
      <c r="K94" s="259">
        <f t="shared" si="51"/>
        <v>318652762630569.06</v>
      </c>
      <c r="L94" s="259">
        <f t="shared" si="52"/>
        <v>326935795206891.94</v>
      </c>
      <c r="M94" s="259">
        <f t="shared" si="53"/>
        <v>334451804926000.63</v>
      </c>
      <c r="N94" s="259">
        <f t="shared" si="54"/>
        <v>341131913558796.19</v>
      </c>
      <c r="O94" s="259">
        <f t="shared" si="55"/>
        <v>346787783296422.06</v>
      </c>
      <c r="P94" s="259">
        <f t="shared" si="56"/>
        <v>351461497665192.88</v>
      </c>
      <c r="Q94" s="259">
        <f t="shared" si="57"/>
        <v>355209146562631.31</v>
      </c>
      <c r="R94" s="259">
        <f t="shared" si="58"/>
        <v>358098775952845.19</v>
      </c>
      <c r="S94" s="259">
        <f t="shared" si="59"/>
        <v>361314794203441.75</v>
      </c>
      <c r="T94" s="259">
        <f t="shared" si="60"/>
        <v>363805432760637.13</v>
      </c>
      <c r="U94" s="259">
        <f t="shared" si="61"/>
        <v>365607139772965.31</v>
      </c>
      <c r="V94" s="259">
        <f t="shared" si="62"/>
        <v>366761493814804.88</v>
      </c>
      <c r="W94" s="259">
        <f t="shared" si="63"/>
        <v>367314352506037.13</v>
      </c>
      <c r="X94" s="259">
        <f t="shared" si="64"/>
        <v>367315021063195.94</v>
      </c>
      <c r="Y94" s="259">
        <f t="shared" si="65"/>
        <v>366815457630748.69</v>
      </c>
      <c r="Z94" s="259">
        <f t="shared" si="66"/>
        <v>365869529450902.44</v>
      </c>
      <c r="AA94" s="259">
        <f t="shared" si="67"/>
        <v>364532331129903.5</v>
      </c>
      <c r="AB94" s="259">
        <f t="shared" si="68"/>
        <v>362859573550615</v>
      </c>
      <c r="AC94" s="259">
        <f t="shared" si="69"/>
        <v>360907049448763.25</v>
      </c>
      <c r="AD94" s="259">
        <f t="shared" si="70"/>
        <v>358730179378307.81</v>
      </c>
      <c r="AE94" s="259">
        <f t="shared" si="71"/>
        <v>356383639786436.06</v>
      </c>
      <c r="AF94" s="259">
        <f t="shared" si="72"/>
        <v>353921073230521.06</v>
      </c>
      <c r="AG94" s="259">
        <f t="shared" si="73"/>
        <v>351394879413297.13</v>
      </c>
      <c r="AH94" s="259">
        <f t="shared" si="74"/>
        <v>348856084691674.31</v>
      </c>
      <c r="AI94" s="259">
        <f t="shared" si="75"/>
        <v>346354287022600.5</v>
      </c>
      <c r="AJ94" s="259">
        <f t="shared" si="76"/>
        <v>343937672933034.88</v>
      </c>
      <c r="AK94" s="259">
        <f t="shared" si="77"/>
        <v>341653103022844.31</v>
      </c>
      <c r="AL94" s="259">
        <f t="shared" si="78"/>
        <v>339546262710069.69</v>
      </c>
      <c r="AM94" s="259">
        <f t="shared" si="79"/>
        <v>337661875388583.5</v>
      </c>
      <c r="AN94" s="259">
        <f t="shared" si="80"/>
        <v>336043975872446.75</v>
      </c>
      <c r="AO94" s="259">
        <f t="shared" si="81"/>
        <v>334736242937346.25</v>
      </c>
      <c r="AP94" s="260">
        <f t="shared" si="82"/>
        <v>333782390931755.56</v>
      </c>
      <c r="AQ94" s="260">
        <f t="shared" si="82"/>
        <v>331517767350306</v>
      </c>
    </row>
    <row r="95" spans="1:43" x14ac:dyDescent="0.2">
      <c r="A95" s="12" t="s">
        <v>37</v>
      </c>
      <c r="B95" s="258">
        <f t="shared" si="42"/>
        <v>145298312312092.28</v>
      </c>
      <c r="C95" s="259">
        <f t="shared" si="43"/>
        <v>143830269459194.97</v>
      </c>
      <c r="D95" s="259">
        <f t="shared" si="44"/>
        <v>194005507085656.19</v>
      </c>
      <c r="E95" s="259">
        <f t="shared" si="45"/>
        <v>240402247149607.53</v>
      </c>
      <c r="F95" s="259">
        <f t="shared" si="46"/>
        <v>248827019482478.34</v>
      </c>
      <c r="G95" s="259">
        <f t="shared" si="47"/>
        <v>272178647486519.94</v>
      </c>
      <c r="H95" s="259">
        <f t="shared" si="48"/>
        <v>303631657366063.75</v>
      </c>
      <c r="I95" s="259">
        <f t="shared" si="49"/>
        <v>335745005328295</v>
      </c>
      <c r="J95" s="259">
        <f t="shared" si="50"/>
        <v>366393050599882.69</v>
      </c>
      <c r="K95" s="259">
        <f t="shared" si="51"/>
        <v>395691504760970.25</v>
      </c>
      <c r="L95" s="259">
        <f t="shared" si="52"/>
        <v>424067246299908.69</v>
      </c>
      <c r="M95" s="259">
        <f t="shared" si="53"/>
        <v>452249308932817.38</v>
      </c>
      <c r="N95" s="259">
        <f t="shared" si="54"/>
        <v>481303877548920</v>
      </c>
      <c r="O95" s="259">
        <f t="shared" si="55"/>
        <v>511250716866428.56</v>
      </c>
      <c r="P95" s="259">
        <f t="shared" si="56"/>
        <v>542164464606149.13</v>
      </c>
      <c r="Q95" s="259">
        <f t="shared" si="57"/>
        <v>574143094196660.38</v>
      </c>
      <c r="R95" s="259">
        <f t="shared" si="58"/>
        <v>607310300019273.13</v>
      </c>
      <c r="S95" s="259">
        <f t="shared" si="59"/>
        <v>643764064932361.63</v>
      </c>
      <c r="T95" s="259">
        <f t="shared" si="60"/>
        <v>681723020532586.38</v>
      </c>
      <c r="U95" s="259">
        <f t="shared" si="61"/>
        <v>721110545230353.25</v>
      </c>
      <c r="V95" s="259">
        <f t="shared" si="62"/>
        <v>761826199867537</v>
      </c>
      <c r="W95" s="259">
        <f t="shared" si="63"/>
        <v>803743818328634.88</v>
      </c>
      <c r="X95" s="259">
        <f t="shared" si="64"/>
        <v>846709794381351.13</v>
      </c>
      <c r="Y95" s="259">
        <f t="shared" si="65"/>
        <v>890541638912259.38</v>
      </c>
      <c r="Z95" s="259">
        <f t="shared" si="66"/>
        <v>935026887272245.38</v>
      </c>
      <c r="AA95" s="259">
        <f t="shared" si="67"/>
        <v>979922440290885.25</v>
      </c>
      <c r="AB95" s="259">
        <f t="shared" si="68"/>
        <v>1024954424152015.8</v>
      </c>
      <c r="AC95" s="259">
        <f t="shared" si="69"/>
        <v>1069818653230654.1</v>
      </c>
      <c r="AD95" s="259">
        <f t="shared" si="70"/>
        <v>1114181775679513.9</v>
      </c>
      <c r="AE95" s="259">
        <f t="shared" si="71"/>
        <v>1157683173576329.3</v>
      </c>
      <c r="AF95" s="259">
        <f t="shared" si="72"/>
        <v>1199937677440435.8</v>
      </c>
      <c r="AG95" s="259">
        <f t="shared" si="73"/>
        <v>1240539138660084.8</v>
      </c>
      <c r="AH95" s="259">
        <f t="shared" si="74"/>
        <v>1279064882763530.8</v>
      </c>
      <c r="AI95" s="259">
        <f t="shared" si="75"/>
        <v>1315081041638865</v>
      </c>
      <c r="AJ95" s="259">
        <f t="shared" si="76"/>
        <v>1348148734113370.5</v>
      </c>
      <c r="AK95" s="259">
        <f t="shared" si="77"/>
        <v>1377831032355125.5</v>
      </c>
      <c r="AL95" s="259">
        <f t="shared" si="78"/>
        <v>1403700617242939.8</v>
      </c>
      <c r="AM95" s="259">
        <f t="shared" si="79"/>
        <v>1425347990325002.3</v>
      </c>
      <c r="AN95" s="259">
        <f t="shared" si="80"/>
        <v>1442390074669245.5</v>
      </c>
      <c r="AO95" s="259">
        <f t="shared" si="81"/>
        <v>1454479003438013.3</v>
      </c>
      <c r="AP95" s="260">
        <f t="shared" si="82"/>
        <v>1461310865199189</v>
      </c>
      <c r="AQ95" s="260">
        <f t="shared" si="82"/>
        <v>1455133462752300.5</v>
      </c>
    </row>
    <row r="96" spans="1:43" x14ac:dyDescent="0.2">
      <c r="A96" s="12" t="s">
        <v>38</v>
      </c>
      <c r="B96" s="258">
        <f t="shared" si="42"/>
        <v>10710899522522.908</v>
      </c>
      <c r="C96" s="259">
        <f t="shared" si="43"/>
        <v>10335026434856.506</v>
      </c>
      <c r="D96" s="259">
        <f t="shared" si="44"/>
        <v>11295795758309.221</v>
      </c>
      <c r="E96" s="259">
        <f t="shared" si="45"/>
        <v>12809839335946.186</v>
      </c>
      <c r="F96" s="259">
        <f t="shared" si="46"/>
        <v>13071613343297.129</v>
      </c>
      <c r="G96" s="259">
        <f t="shared" si="47"/>
        <v>13825640769370.721</v>
      </c>
      <c r="H96" s="259">
        <f t="shared" si="48"/>
        <v>14826239298317.764</v>
      </c>
      <c r="I96" s="259">
        <f t="shared" si="49"/>
        <v>15840835125522.25</v>
      </c>
      <c r="J96" s="259">
        <f t="shared" si="50"/>
        <v>16803698599539.049</v>
      </c>
      <c r="K96" s="259">
        <f t="shared" si="51"/>
        <v>17716560199083.867</v>
      </c>
      <c r="L96" s="259">
        <f t="shared" si="52"/>
        <v>18585301315981.309</v>
      </c>
      <c r="M96" s="259">
        <f t="shared" si="53"/>
        <v>19419742121598.789</v>
      </c>
      <c r="N96" s="259">
        <f t="shared" si="54"/>
        <v>20240795334847.379</v>
      </c>
      <c r="O96" s="259">
        <f t="shared" si="55"/>
        <v>21041623447238.664</v>
      </c>
      <c r="P96" s="259">
        <f t="shared" si="56"/>
        <v>21822905260046.32</v>
      </c>
      <c r="Q96" s="259">
        <f t="shared" si="57"/>
        <v>22586120337046.641</v>
      </c>
      <c r="R96" s="259">
        <f t="shared" si="58"/>
        <v>23333535625905.941</v>
      </c>
      <c r="S96" s="259">
        <f t="shared" si="59"/>
        <v>24141638499318.691</v>
      </c>
      <c r="T96" s="259">
        <f t="shared" si="60"/>
        <v>24939480507878.328</v>
      </c>
      <c r="U96" s="259">
        <f t="shared" si="61"/>
        <v>25724459745489.133</v>
      </c>
      <c r="V96" s="259">
        <f t="shared" si="62"/>
        <v>26493970774481.348</v>
      </c>
      <c r="W96" s="259">
        <f t="shared" si="63"/>
        <v>27245419840330.137</v>
      </c>
      <c r="X96" s="259">
        <f t="shared" si="64"/>
        <v>27976240237256.02</v>
      </c>
      <c r="Y96" s="259">
        <f t="shared" si="65"/>
        <v>28683907690598.867</v>
      </c>
      <c r="Z96" s="259">
        <f t="shared" si="66"/>
        <v>29365955620577.777</v>
      </c>
      <c r="AA96" s="259">
        <f t="shared" si="67"/>
        <v>30019990152367.328</v>
      </c>
      <c r="AB96" s="259">
        <f t="shared" si="68"/>
        <v>30643704739332.152</v>
      </c>
      <c r="AC96" s="259">
        <f t="shared" si="69"/>
        <v>31234894269746.66</v>
      </c>
      <c r="AD96" s="259">
        <f t="shared" si="70"/>
        <v>31791468532327.484</v>
      </c>
      <c r="AE96" s="259">
        <f t="shared" si="71"/>
        <v>32311464922358.004</v>
      </c>
      <c r="AF96" s="259">
        <f t="shared" si="72"/>
        <v>32793060277991.996</v>
      </c>
      <c r="AG96" s="259">
        <f t="shared" si="73"/>
        <v>33234581745374.586</v>
      </c>
      <c r="AH96" s="259">
        <f t="shared" si="74"/>
        <v>33634516581387.777</v>
      </c>
      <c r="AI96" s="259">
        <f t="shared" si="75"/>
        <v>33991520813968.727</v>
      </c>
      <c r="AJ96" s="259">
        <f t="shared" si="76"/>
        <v>34304426691907.395</v>
      </c>
      <c r="AK96" s="259">
        <f t="shared" si="77"/>
        <v>34572248868642.629</v>
      </c>
      <c r="AL96" s="259">
        <f t="shared" si="78"/>
        <v>34794189277665.574</v>
      </c>
      <c r="AM96" s="259">
        <f t="shared" si="79"/>
        <v>34969640670538.457</v>
      </c>
      <c r="AN96" s="259">
        <f t="shared" si="80"/>
        <v>35098188802060.703</v>
      </c>
      <c r="AO96" s="259">
        <f t="shared" si="81"/>
        <v>35179613260593.047</v>
      </c>
      <c r="AP96" s="260">
        <f t="shared" si="82"/>
        <v>35213886954812.172</v>
      </c>
      <c r="AQ96" s="260">
        <f t="shared" si="82"/>
        <v>35020655438583.258</v>
      </c>
    </row>
    <row r="97" spans="1:43" x14ac:dyDescent="0.2">
      <c r="A97" s="12" t="s">
        <v>39</v>
      </c>
      <c r="B97" s="258">
        <f t="shared" si="42"/>
        <v>2269430122869799.5</v>
      </c>
      <c r="C97" s="259">
        <f t="shared" si="43"/>
        <v>2238609628106417.5</v>
      </c>
      <c r="D97" s="259">
        <f t="shared" si="44"/>
        <v>2571951017369085.5</v>
      </c>
      <c r="E97" s="259">
        <f t="shared" si="45"/>
        <v>2732117693704862.5</v>
      </c>
      <c r="F97" s="259">
        <f t="shared" si="46"/>
        <v>2803602740278217.5</v>
      </c>
      <c r="G97" s="259">
        <f t="shared" si="47"/>
        <v>2997230752004615.5</v>
      </c>
      <c r="H97" s="259">
        <f t="shared" si="48"/>
        <v>3235631299368187.5</v>
      </c>
      <c r="I97" s="259">
        <f t="shared" si="49"/>
        <v>3442423501544844</v>
      </c>
      <c r="J97" s="259">
        <f t="shared" si="50"/>
        <v>3604912941930669.5</v>
      </c>
      <c r="K97" s="259">
        <f t="shared" si="51"/>
        <v>3736706791974479.5</v>
      </c>
      <c r="L97" s="259">
        <f t="shared" si="52"/>
        <v>3855543103111398</v>
      </c>
      <c r="M97" s="259">
        <f t="shared" si="53"/>
        <v>3982198893521197</v>
      </c>
      <c r="N97" s="259">
        <f t="shared" si="54"/>
        <v>4137259335102393</v>
      </c>
      <c r="O97" s="259">
        <f t="shared" si="55"/>
        <v>4318716845811623.5</v>
      </c>
      <c r="P97" s="259">
        <f t="shared" si="56"/>
        <v>4520847605042939</v>
      </c>
      <c r="Q97" s="259">
        <f t="shared" si="57"/>
        <v>4736735298174916</v>
      </c>
      <c r="R97" s="259">
        <f t="shared" si="58"/>
        <v>4957964765014183</v>
      </c>
      <c r="S97" s="259">
        <f t="shared" si="59"/>
        <v>5192173531549718</v>
      </c>
      <c r="T97" s="259">
        <f t="shared" si="60"/>
        <v>5422140936961114</v>
      </c>
      <c r="U97" s="259">
        <f t="shared" si="61"/>
        <v>5646785006032505</v>
      </c>
      <c r="V97" s="259">
        <f t="shared" si="62"/>
        <v>5865074855941034</v>
      </c>
      <c r="W97" s="259">
        <f t="shared" si="63"/>
        <v>6076041469243714</v>
      </c>
      <c r="X97" s="259">
        <f t="shared" si="64"/>
        <v>6278787287135483</v>
      </c>
      <c r="Y97" s="259">
        <f t="shared" si="65"/>
        <v>6472494500488581</v>
      </c>
      <c r="Z97" s="259">
        <f t="shared" si="66"/>
        <v>6656431950053971</v>
      </c>
      <c r="AA97" s="259">
        <f t="shared" si="67"/>
        <v>6829960581238756</v>
      </c>
      <c r="AB97" s="259">
        <f t="shared" si="68"/>
        <v>6992537432096043</v>
      </c>
      <c r="AC97" s="259">
        <f t="shared" si="69"/>
        <v>7143718164705059</v>
      </c>
      <c r="AD97" s="259">
        <f t="shared" si="70"/>
        <v>7283158179234593</v>
      </c>
      <c r="AE97" s="259">
        <f t="shared" si="71"/>
        <v>7410612376067948</v>
      </c>
      <c r="AF97" s="259">
        <f t="shared" si="72"/>
        <v>7525933653965338</v>
      </c>
      <c r="AG97" s="259">
        <f t="shared" si="73"/>
        <v>7629070251043069</v>
      </c>
      <c r="AH97" s="259">
        <f t="shared" si="74"/>
        <v>7720062050194063</v>
      </c>
      <c r="AI97" s="259">
        <f t="shared" si="75"/>
        <v>7799035981435226</v>
      </c>
      <c r="AJ97" s="259">
        <f t="shared" si="76"/>
        <v>7866200660635873</v>
      </c>
      <c r="AK97" s="259">
        <f t="shared" si="77"/>
        <v>7921840407358470</v>
      </c>
      <c r="AL97" s="259">
        <f t="shared" si="78"/>
        <v>7966308784414151</v>
      </c>
      <c r="AM97" s="259">
        <f t="shared" si="79"/>
        <v>8000021798553888</v>
      </c>
      <c r="AN97" s="259">
        <f t="shared" si="80"/>
        <v>8023450895885585</v>
      </c>
      <c r="AO97" s="259">
        <f t="shared" si="81"/>
        <v>8037115877557944</v>
      </c>
      <c r="AP97" s="260">
        <f t="shared" si="82"/>
        <v>8041577851430426</v>
      </c>
      <c r="AQ97" s="260">
        <f t="shared" si="82"/>
        <v>7996214722632378</v>
      </c>
    </row>
    <row r="98" spans="1:43" x14ac:dyDescent="0.2">
      <c r="A98" s="12" t="s">
        <v>40</v>
      </c>
      <c r="B98" s="258">
        <f t="shared" si="42"/>
        <v>167381308676692.34</v>
      </c>
      <c r="C98" s="259">
        <f t="shared" si="43"/>
        <v>183273765459904.34</v>
      </c>
      <c r="D98" s="259">
        <f t="shared" si="44"/>
        <v>224234782733791.31</v>
      </c>
      <c r="E98" s="259">
        <f t="shared" si="45"/>
        <v>240918549251359.28</v>
      </c>
      <c r="F98" s="259">
        <f t="shared" si="46"/>
        <v>250629223035693.34</v>
      </c>
      <c r="G98" s="259">
        <f t="shared" si="47"/>
        <v>277208286831683.97</v>
      </c>
      <c r="H98" s="259">
        <f t="shared" si="48"/>
        <v>312642968363064.06</v>
      </c>
      <c r="I98" s="259">
        <f t="shared" si="49"/>
        <v>347746350872108.5</v>
      </c>
      <c r="J98" s="259">
        <f t="shared" si="50"/>
        <v>379876327817815.31</v>
      </c>
      <c r="K98" s="259">
        <f t="shared" si="51"/>
        <v>409286535504564.13</v>
      </c>
      <c r="L98" s="259">
        <f t="shared" si="52"/>
        <v>436775332492730.88</v>
      </c>
      <c r="M98" s="259">
        <f t="shared" si="53"/>
        <v>463632645341887</v>
      </c>
      <c r="N98" s="259">
        <f t="shared" si="54"/>
        <v>491497417788923.94</v>
      </c>
      <c r="O98" s="259">
        <f t="shared" si="55"/>
        <v>520435457225812.94</v>
      </c>
      <c r="P98" s="259">
        <f t="shared" si="56"/>
        <v>550405013126259.38</v>
      </c>
      <c r="Q98" s="259">
        <f t="shared" si="57"/>
        <v>581352055808683.25</v>
      </c>
      <c r="R98" s="259">
        <f t="shared" si="58"/>
        <v>613209442247027.13</v>
      </c>
      <c r="S98" s="259">
        <f t="shared" si="59"/>
        <v>647894315698777.13</v>
      </c>
      <c r="T98" s="259">
        <f t="shared" si="60"/>
        <v>683534424125938.63</v>
      </c>
      <c r="U98" s="259">
        <f t="shared" si="61"/>
        <v>720024598612646.38</v>
      </c>
      <c r="V98" s="259">
        <f t="shared" si="62"/>
        <v>757242240683505</v>
      </c>
      <c r="W98" s="259">
        <f t="shared" si="63"/>
        <v>795046849520175.38</v>
      </c>
      <c r="X98" s="259">
        <f t="shared" si="64"/>
        <v>833279765648272</v>
      </c>
      <c r="Y98" s="259">
        <f t="shared" si="65"/>
        <v>871764164032981.75</v>
      </c>
      <c r="Z98" s="259">
        <f t="shared" si="66"/>
        <v>910305328380405.38</v>
      </c>
      <c r="AA98" s="259">
        <f t="shared" si="67"/>
        <v>948691236270980.88</v>
      </c>
      <c r="AB98" s="259">
        <f t="shared" si="68"/>
        <v>986693481458209.13</v>
      </c>
      <c r="AC98" s="259">
        <f t="shared" si="69"/>
        <v>1024068555181651.6</v>
      </c>
      <c r="AD98" s="259">
        <f t="shared" si="70"/>
        <v>1060559502630821.8</v>
      </c>
      <c r="AE98" s="259">
        <f t="shared" si="71"/>
        <v>1095897963758176.3</v>
      </c>
      <c r="AF98" s="259">
        <f t="shared" si="72"/>
        <v>1129806599521426.5</v>
      </c>
      <c r="AG98" s="259">
        <f t="shared" si="73"/>
        <v>1162001895435306.3</v>
      </c>
      <c r="AH98" s="259">
        <f t="shared" si="74"/>
        <v>1192197324182290.5</v>
      </c>
      <c r="AI98" s="259">
        <f t="shared" si="75"/>
        <v>1220106838179069.3</v>
      </c>
      <c r="AJ98" s="259">
        <f t="shared" si="76"/>
        <v>1245448651685474.3</v>
      </c>
      <c r="AK98" s="259">
        <f t="shared" si="77"/>
        <v>1267949260594119.8</v>
      </c>
      <c r="AL98" s="259">
        <f t="shared" si="78"/>
        <v>1287347636818774.5</v>
      </c>
      <c r="AM98" s="259">
        <f t="shared" si="79"/>
        <v>1303399523613812</v>
      </c>
      <c r="AN98" s="259">
        <f t="shared" si="80"/>
        <v>1315881748639190</v>
      </c>
      <c r="AO98" s="259">
        <f t="shared" si="81"/>
        <v>1324596463580899.8</v>
      </c>
      <c r="AP98" s="260">
        <f t="shared" si="82"/>
        <v>1329375213085784.5</v>
      </c>
      <c r="AQ98" s="260">
        <f t="shared" si="82"/>
        <v>1323261794998571</v>
      </c>
    </row>
    <row r="99" spans="1:43" x14ac:dyDescent="0.2">
      <c r="A99" s="37" t="s">
        <v>41</v>
      </c>
      <c r="B99" s="258">
        <f t="shared" si="42"/>
        <v>208513808060492.72</v>
      </c>
      <c r="C99" s="259">
        <f t="shared" si="43"/>
        <v>225621845516519.31</v>
      </c>
      <c r="D99" s="259">
        <f t="shared" si="44"/>
        <v>255945822957573.97</v>
      </c>
      <c r="E99" s="259">
        <f t="shared" si="45"/>
        <v>265676098208733.88</v>
      </c>
      <c r="F99" s="259">
        <f t="shared" si="46"/>
        <v>271782349052414.91</v>
      </c>
      <c r="G99" s="259">
        <f t="shared" si="47"/>
        <v>288894433902631.31</v>
      </c>
      <c r="H99" s="259">
        <f t="shared" si="48"/>
        <v>310952101941452.06</v>
      </c>
      <c r="I99" s="259">
        <f t="shared" si="49"/>
        <v>332061545347209.69</v>
      </c>
      <c r="J99" s="259">
        <f t="shared" si="50"/>
        <v>350698411342440.56</v>
      </c>
      <c r="K99" s="259">
        <f t="shared" si="51"/>
        <v>367115416671760.75</v>
      </c>
      <c r="L99" s="259">
        <f t="shared" si="52"/>
        <v>381758346002179.81</v>
      </c>
      <c r="M99" s="259">
        <f t="shared" si="53"/>
        <v>395234669958136.63</v>
      </c>
      <c r="N99" s="259">
        <f t="shared" si="54"/>
        <v>408348680072165.38</v>
      </c>
      <c r="O99" s="259">
        <f t="shared" si="55"/>
        <v>421021567513002.25</v>
      </c>
      <c r="P99" s="259">
        <f t="shared" si="56"/>
        <v>433237222616943.38</v>
      </c>
      <c r="Q99" s="259">
        <f t="shared" si="57"/>
        <v>444986237071620.88</v>
      </c>
      <c r="R99" s="259">
        <f t="shared" si="58"/>
        <v>456265841374199.56</v>
      </c>
      <c r="S99" s="259">
        <f t="shared" si="59"/>
        <v>468518699554448.69</v>
      </c>
      <c r="T99" s="259">
        <f t="shared" si="60"/>
        <v>480352874950607.38</v>
      </c>
      <c r="U99" s="259">
        <f t="shared" si="61"/>
        <v>491738619603529.88</v>
      </c>
      <c r="V99" s="259">
        <f t="shared" si="62"/>
        <v>502648817733899.63</v>
      </c>
      <c r="W99" s="259">
        <f t="shared" si="63"/>
        <v>513059109771642.63</v>
      </c>
      <c r="X99" s="259">
        <f t="shared" si="64"/>
        <v>522947989052865.69</v>
      </c>
      <c r="Y99" s="259">
        <f t="shared" si="65"/>
        <v>532296871278464.44</v>
      </c>
      <c r="Z99" s="259">
        <f t="shared" si="66"/>
        <v>541090137173332.75</v>
      </c>
      <c r="AA99" s="259">
        <f t="shared" si="67"/>
        <v>549315149104025.63</v>
      </c>
      <c r="AB99" s="259">
        <f t="shared" si="68"/>
        <v>556962242701961.19</v>
      </c>
      <c r="AC99" s="259">
        <f t="shared" si="69"/>
        <v>564024694795843.38</v>
      </c>
      <c r="AD99" s="259">
        <f t="shared" si="70"/>
        <v>570498669178843.63</v>
      </c>
      <c r="AE99" s="259">
        <f t="shared" si="71"/>
        <v>576383141921894.75</v>
      </c>
      <c r="AF99" s="259">
        <f t="shared" si="72"/>
        <v>581679808093728.25</v>
      </c>
      <c r="AG99" s="259">
        <f t="shared" si="73"/>
        <v>586392971861319.25</v>
      </c>
      <c r="AH99" s="259">
        <f t="shared" si="74"/>
        <v>590529422021891.88</v>
      </c>
      <c r="AI99" s="259">
        <f t="shared" si="75"/>
        <v>594098295061308.25</v>
      </c>
      <c r="AJ99" s="259">
        <f t="shared" si="76"/>
        <v>597110927845295.38</v>
      </c>
      <c r="AK99" s="259">
        <f t="shared" si="77"/>
        <v>599580702031984.25</v>
      </c>
      <c r="AL99" s="259">
        <f t="shared" si="78"/>
        <v>601522882249457.75</v>
      </c>
      <c r="AM99" s="259">
        <f t="shared" si="79"/>
        <v>602954450013239.88</v>
      </c>
      <c r="AN99" s="259">
        <f t="shared" si="80"/>
        <v>603893935269204.38</v>
      </c>
      <c r="AO99" s="259">
        <f t="shared" si="81"/>
        <v>604361247340211.25</v>
      </c>
      <c r="AP99" s="260">
        <f t="shared" si="82"/>
        <v>604377506933424.5</v>
      </c>
      <c r="AQ99" s="260">
        <f t="shared" si="82"/>
        <v>600867624933916.88</v>
      </c>
    </row>
    <row r="100" spans="1:43" x14ac:dyDescent="0.2">
      <c r="A100" s="76" t="s">
        <v>123</v>
      </c>
      <c r="B100" s="255">
        <f t="shared" si="42"/>
        <v>763781433490938.13</v>
      </c>
      <c r="C100" s="256">
        <f t="shared" si="43"/>
        <v>756532581328277.63</v>
      </c>
      <c r="D100" s="256">
        <f t="shared" si="44"/>
        <v>796081355449045.88</v>
      </c>
      <c r="E100" s="256">
        <f t="shared" si="45"/>
        <v>806108474035309</v>
      </c>
      <c r="F100" s="256">
        <f t="shared" si="46"/>
        <v>843572870051155.13</v>
      </c>
      <c r="G100" s="256">
        <f t="shared" si="47"/>
        <v>882595136581506.5</v>
      </c>
      <c r="H100" s="256">
        <f t="shared" si="48"/>
        <v>914826274028601</v>
      </c>
      <c r="I100" s="256">
        <f t="shared" si="49"/>
        <v>958416577524558.38</v>
      </c>
      <c r="J100" s="256">
        <f t="shared" si="50"/>
        <v>994929072997378.38</v>
      </c>
      <c r="K100" s="256">
        <f t="shared" si="51"/>
        <v>1030085471885725.1</v>
      </c>
      <c r="L100" s="256">
        <f t="shared" si="52"/>
        <v>1063746690842757.5</v>
      </c>
      <c r="M100" s="256">
        <f t="shared" si="53"/>
        <v>1101946797205128.1</v>
      </c>
      <c r="N100" s="256">
        <f t="shared" si="54"/>
        <v>1126676302613002.3</v>
      </c>
      <c r="O100" s="256">
        <f t="shared" si="55"/>
        <v>1155787427224755.8</v>
      </c>
      <c r="P100" s="256">
        <f t="shared" si="56"/>
        <v>1183053559229902.5</v>
      </c>
      <c r="Q100" s="256">
        <f t="shared" si="57"/>
        <v>1208423006220454.5</v>
      </c>
      <c r="R100" s="256">
        <f t="shared" si="58"/>
        <v>1229316788043034</v>
      </c>
      <c r="S100" s="256">
        <f t="shared" si="59"/>
        <v>1257234559026227.5</v>
      </c>
      <c r="T100" s="256">
        <f t="shared" si="60"/>
        <v>1280816518368702.5</v>
      </c>
      <c r="U100" s="256">
        <f t="shared" si="61"/>
        <v>1302610550903378.8</v>
      </c>
      <c r="V100" s="256">
        <f t="shared" si="62"/>
        <v>1322634616055686.3</v>
      </c>
      <c r="W100" s="256">
        <f t="shared" si="63"/>
        <v>1340921516389110.3</v>
      </c>
      <c r="X100" s="256">
        <f t="shared" si="64"/>
        <v>1357517931705078.3</v>
      </c>
      <c r="Y100" s="256">
        <f t="shared" si="65"/>
        <v>1372483369757481.8</v>
      </c>
      <c r="Z100" s="256">
        <f t="shared" si="66"/>
        <v>1385889060560619</v>
      </c>
      <c r="AA100" s="256">
        <f t="shared" si="67"/>
        <v>1397816820079352.8</v>
      </c>
      <c r="AB100" s="256">
        <f t="shared" si="68"/>
        <v>1408357907482973.5</v>
      </c>
      <c r="AC100" s="256">
        <f t="shared" si="69"/>
        <v>1417611898219470.5</v>
      </c>
      <c r="AD100" s="256">
        <f t="shared" si="70"/>
        <v>1425685593020204.8</v>
      </c>
      <c r="AE100" s="256">
        <f t="shared" si="71"/>
        <v>1432691980668511.8</v>
      </c>
      <c r="AF100" s="256">
        <f t="shared" si="72"/>
        <v>1438749270043650.5</v>
      </c>
      <c r="AG100" s="256">
        <f t="shared" si="73"/>
        <v>1443980004660129.8</v>
      </c>
      <c r="AH100" s="256">
        <f t="shared" si="74"/>
        <v>1448510270727877.3</v>
      </c>
      <c r="AI100" s="256">
        <f t="shared" si="75"/>
        <v>1452469007718528</v>
      </c>
      <c r="AJ100" s="256">
        <f t="shared" si="76"/>
        <v>1455987428583539.8</v>
      </c>
      <c r="AK100" s="256">
        <f t="shared" si="77"/>
        <v>1459198555169338.5</v>
      </c>
      <c r="AL100" s="256">
        <f t="shared" si="78"/>
        <v>1462236873042601.3</v>
      </c>
      <c r="AM100" s="256">
        <f t="shared" si="79"/>
        <v>1465238108897203.8</v>
      </c>
      <c r="AN100" s="256">
        <f t="shared" si="80"/>
        <v>1468339132979780.8</v>
      </c>
      <c r="AO100" s="256">
        <f t="shared" si="81"/>
        <v>1471677988555150.5</v>
      </c>
      <c r="AP100" s="257">
        <f t="shared" si="82"/>
        <v>1475394050344451.3</v>
      </c>
      <c r="AQ100" s="257">
        <f t="shared" si="82"/>
        <v>1472090084251463.3</v>
      </c>
    </row>
  </sheetData>
  <phoneticPr fontId="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E7B57-8391-44CA-9A87-2F20EAAD3DFB}">
  <sheetPr codeName="Sheet35"/>
  <dimension ref="A1:AV95"/>
  <sheetViews>
    <sheetView topLeftCell="A56" zoomScale="80" zoomScaleNormal="80" workbookViewId="0">
      <selection activeCell="H102" sqref="H102"/>
    </sheetView>
    <sheetView topLeftCell="A26" workbookViewId="1">
      <selection activeCell="J15" sqref="J15"/>
    </sheetView>
  </sheetViews>
  <sheetFormatPr defaultColWidth="9" defaultRowHeight="12.75" x14ac:dyDescent="0.2"/>
  <cols>
    <col min="1" max="1" width="13.125" style="136" customWidth="1"/>
    <col min="2" max="5" width="9" style="136"/>
    <col min="6" max="6" width="8.75" style="136" customWidth="1"/>
    <col min="7" max="10" width="9" style="136"/>
    <col min="11" max="11" width="9.375" style="136" customWidth="1"/>
    <col min="12" max="16384" width="9" style="136"/>
  </cols>
  <sheetData>
    <row r="1" spans="1:43" x14ac:dyDescent="0.2">
      <c r="A1" s="261" t="s">
        <v>423</v>
      </c>
    </row>
    <row r="2" spans="1:43" x14ac:dyDescent="0.2">
      <c r="B2" s="224">
        <v>2019</v>
      </c>
      <c r="C2" s="224">
        <v>2020</v>
      </c>
      <c r="D2" s="224">
        <v>2021</v>
      </c>
      <c r="E2" s="224">
        <v>2022</v>
      </c>
      <c r="F2" s="224">
        <v>2023</v>
      </c>
      <c r="G2" s="224">
        <v>2024</v>
      </c>
      <c r="H2" s="224">
        <v>2025</v>
      </c>
      <c r="I2" s="224">
        <v>2026</v>
      </c>
      <c r="J2" s="224">
        <v>2027</v>
      </c>
      <c r="K2" s="224">
        <v>2028</v>
      </c>
      <c r="L2" s="224">
        <v>2029</v>
      </c>
      <c r="M2" s="224">
        <v>2030</v>
      </c>
      <c r="N2" s="224">
        <v>2031</v>
      </c>
      <c r="O2" s="224">
        <v>2032</v>
      </c>
      <c r="P2" s="224">
        <v>2033</v>
      </c>
      <c r="Q2" s="224">
        <v>2034</v>
      </c>
      <c r="R2" s="224">
        <v>2035</v>
      </c>
      <c r="S2" s="224">
        <v>2036</v>
      </c>
      <c r="T2" s="224">
        <v>2037</v>
      </c>
      <c r="U2" s="224">
        <v>2038</v>
      </c>
      <c r="V2" s="224">
        <v>2039</v>
      </c>
      <c r="W2" s="224">
        <v>2040</v>
      </c>
      <c r="X2" s="224">
        <v>2041</v>
      </c>
      <c r="Y2" s="224">
        <v>2042</v>
      </c>
      <c r="Z2" s="224">
        <v>2043</v>
      </c>
      <c r="AA2" s="224">
        <v>2044</v>
      </c>
      <c r="AB2" s="224">
        <v>2045</v>
      </c>
      <c r="AC2" s="224">
        <v>2046</v>
      </c>
      <c r="AD2" s="224">
        <v>2047</v>
      </c>
      <c r="AE2" s="224">
        <v>2048</v>
      </c>
      <c r="AF2" s="224">
        <v>2049</v>
      </c>
      <c r="AG2" s="224">
        <v>2050</v>
      </c>
      <c r="AH2" s="224">
        <v>2051</v>
      </c>
      <c r="AI2" s="224">
        <v>2052</v>
      </c>
      <c r="AJ2" s="224">
        <v>2053</v>
      </c>
      <c r="AK2" s="224">
        <v>2054</v>
      </c>
      <c r="AL2" s="224">
        <v>2055</v>
      </c>
      <c r="AM2" s="224">
        <v>2056</v>
      </c>
      <c r="AN2" s="224">
        <v>2057</v>
      </c>
      <c r="AO2" s="224">
        <v>2058</v>
      </c>
      <c r="AP2" s="224">
        <v>2059</v>
      </c>
      <c r="AQ2" s="224">
        <v>2060</v>
      </c>
    </row>
    <row r="3" spans="1:43" x14ac:dyDescent="0.2">
      <c r="A3" s="36" t="s">
        <v>351</v>
      </c>
      <c r="B3" s="224">
        <v>0</v>
      </c>
      <c r="C3" s="224">
        <v>0</v>
      </c>
      <c r="D3" s="224">
        <f>$B3*VLOOKUP($A3,'Non-energy Multiplier'!$A$1:$AQ$44,COLUMN('Non-energy Multiplier'!G$1),0)</f>
        <v>0</v>
      </c>
      <c r="E3" s="224">
        <f>$B3*VLOOKUP($A3,'Non-energy Multiplier'!$A$1:$AQ$44,COLUMN('Non-energy Multiplier'!H$1),0)</f>
        <v>0</v>
      </c>
      <c r="F3" s="224">
        <f>$B3*VLOOKUP($A3,'Non-energy Multiplier'!$A$1:$AQ$44,COLUMN('Non-energy Multiplier'!I$1),0)</f>
        <v>0</v>
      </c>
      <c r="G3" s="224">
        <f>$B3*VLOOKUP($A3,'Non-energy Multiplier'!$A$1:$AQ$44,COLUMN('Non-energy Multiplier'!J$1),0)</f>
        <v>0</v>
      </c>
      <c r="H3" s="224">
        <f>$B3*VLOOKUP($A3,'Non-energy Multiplier'!$A$1:$AQ$44,COLUMN('Non-energy Multiplier'!K$1),0)</f>
        <v>0</v>
      </c>
      <c r="I3" s="224">
        <f>$B3*VLOOKUP($A3,'Non-energy Multiplier'!$A$1:$AQ$44,COLUMN('Non-energy Multiplier'!L$1),0)</f>
        <v>0</v>
      </c>
      <c r="J3" s="224">
        <f>$B3*VLOOKUP($A3,'Non-energy Multiplier'!$A$1:$AQ$44,COLUMN('Non-energy Multiplier'!M$1),0)</f>
        <v>0</v>
      </c>
      <c r="K3" s="224">
        <f>$B3*VLOOKUP($A3,'Non-energy Multiplier'!$A$1:$AQ$44,COLUMN('Non-energy Multiplier'!N$1),0)</f>
        <v>0</v>
      </c>
      <c r="L3" s="224">
        <f>$B3*VLOOKUP($A3,'Non-energy Multiplier'!$A$1:$AQ$44,COLUMN('Non-energy Multiplier'!O$1),0)</f>
        <v>0</v>
      </c>
      <c r="M3" s="224">
        <f>$B3*VLOOKUP($A3,'Non-energy Multiplier'!$A$1:$AQ$44,COLUMN('Non-energy Multiplier'!P$1),0)</f>
        <v>0</v>
      </c>
      <c r="N3" s="224">
        <f>$B3*VLOOKUP($A3,'Non-energy Multiplier'!$A$1:$AQ$44,COLUMN('Non-energy Multiplier'!Q$1),0)</f>
        <v>0</v>
      </c>
      <c r="O3" s="224">
        <f>$B3*VLOOKUP($A3,'Non-energy Multiplier'!$A$1:$AQ$44,COLUMN('Non-energy Multiplier'!R$1),0)</f>
        <v>0</v>
      </c>
      <c r="P3" s="224">
        <f>$B3*VLOOKUP($A3,'Non-energy Multiplier'!$A$1:$AQ$44,COLUMN('Non-energy Multiplier'!S$1),0)</f>
        <v>0</v>
      </c>
      <c r="Q3" s="224">
        <f>$B3*VLOOKUP($A3,'Non-energy Multiplier'!$A$1:$AQ$44,COLUMN('Non-energy Multiplier'!T$1),0)</f>
        <v>0</v>
      </c>
      <c r="R3" s="224">
        <f>$B3*VLOOKUP($A3,'Non-energy Multiplier'!$A$1:$AQ$44,COLUMN('Non-energy Multiplier'!U$1),0)</f>
        <v>0</v>
      </c>
      <c r="S3" s="224">
        <f>$B3*VLOOKUP($A3,'Non-energy Multiplier'!$A$1:$AQ$44,COLUMN('Non-energy Multiplier'!V$1),0)</f>
        <v>0</v>
      </c>
      <c r="T3" s="224">
        <f>$B3*VLOOKUP($A3,'Non-energy Multiplier'!$A$1:$AQ$44,COLUMN('Non-energy Multiplier'!W$1),0)</f>
        <v>0</v>
      </c>
      <c r="U3" s="224">
        <f>$B3*VLOOKUP($A3,'Non-energy Multiplier'!$A$1:$AQ$44,COLUMN('Non-energy Multiplier'!X$1),0)</f>
        <v>0</v>
      </c>
      <c r="V3" s="224">
        <f>$B3*VLOOKUP($A3,'Non-energy Multiplier'!$A$1:$AQ$44,COLUMN('Non-energy Multiplier'!Y$1),0)</f>
        <v>0</v>
      </c>
      <c r="W3" s="224">
        <f>$B3*VLOOKUP($A3,'Non-energy Multiplier'!$A$1:$AQ$44,COLUMN('Non-energy Multiplier'!Z$1),0)</f>
        <v>0</v>
      </c>
      <c r="X3" s="224">
        <f>$B3*VLOOKUP($A3,'Non-energy Multiplier'!$A$1:$AQ$44,COLUMN('Non-energy Multiplier'!AA$1),0)</f>
        <v>0</v>
      </c>
      <c r="Y3" s="224">
        <f>$B3*VLOOKUP($A3,'Non-energy Multiplier'!$A$1:$AQ$44,COLUMN('Non-energy Multiplier'!AB$1),0)</f>
        <v>0</v>
      </c>
      <c r="Z3" s="224">
        <f>$B3*VLOOKUP($A3,'Non-energy Multiplier'!$A$1:$AQ$44,COLUMN('Non-energy Multiplier'!AC$1),0)</f>
        <v>0</v>
      </c>
      <c r="AA3" s="224">
        <f>$B3*VLOOKUP($A3,'Non-energy Multiplier'!$A$1:$AQ$44,COLUMN('Non-energy Multiplier'!AD$1),0)</f>
        <v>0</v>
      </c>
      <c r="AB3" s="224">
        <f>$B3*VLOOKUP($A3,'Non-energy Multiplier'!$A$1:$AQ$44,COLUMN('Non-energy Multiplier'!AE$1),0)</f>
        <v>0</v>
      </c>
      <c r="AC3" s="224">
        <f>$B3*VLOOKUP($A3,'Non-energy Multiplier'!$A$1:$AQ$44,COLUMN('Non-energy Multiplier'!AF$1),0)</f>
        <v>0</v>
      </c>
      <c r="AD3" s="224">
        <f>$B3*VLOOKUP($A3,'Non-energy Multiplier'!$A$1:$AQ$44,COLUMN('Non-energy Multiplier'!AG$1),0)</f>
        <v>0</v>
      </c>
      <c r="AE3" s="224">
        <f>$B3*VLOOKUP($A3,'Non-energy Multiplier'!$A$1:$AQ$44,COLUMN('Non-energy Multiplier'!AH$1),0)</f>
        <v>0</v>
      </c>
      <c r="AF3" s="224">
        <f>$B3*VLOOKUP($A3,'Non-energy Multiplier'!$A$1:$AQ$44,COLUMN('Non-energy Multiplier'!AI$1),0)</f>
        <v>0</v>
      </c>
      <c r="AG3" s="224">
        <f>$B3*VLOOKUP($A3,'Non-energy Multiplier'!$A$1:$AQ$44,COLUMN('Non-energy Multiplier'!AJ$1),0)</f>
        <v>0</v>
      </c>
      <c r="AH3" s="224">
        <f>$B3*VLOOKUP($A3,'Non-energy Multiplier'!$A$1:$AQ$44,COLUMN('Non-energy Multiplier'!AK$1),0)</f>
        <v>0</v>
      </c>
      <c r="AI3" s="224">
        <f>$B3*VLOOKUP($A3,'Non-energy Multiplier'!$A$1:$AQ$44,COLUMN('Non-energy Multiplier'!AL$1),0)</f>
        <v>0</v>
      </c>
      <c r="AJ3" s="224">
        <f>$B3*VLOOKUP($A3,'Non-energy Multiplier'!$A$1:$AQ$44,COLUMN('Non-energy Multiplier'!AM$1),0)</f>
        <v>0</v>
      </c>
      <c r="AK3" s="224">
        <f>$B3*VLOOKUP($A3,'Non-energy Multiplier'!$A$1:$AQ$44,COLUMN('Non-energy Multiplier'!AN$1),0)</f>
        <v>0</v>
      </c>
      <c r="AL3" s="224">
        <f>$B3*VLOOKUP($A3,'Non-energy Multiplier'!$A$1:$AQ$44,COLUMN('Non-energy Multiplier'!AO$1),0)</f>
        <v>0</v>
      </c>
      <c r="AM3" s="224">
        <f>$B3*VLOOKUP($A3,'Non-energy Multiplier'!$A$1:$AQ$44,COLUMN('Non-energy Multiplier'!AP$1),0)</f>
        <v>0</v>
      </c>
      <c r="AN3" s="225">
        <f>$B3*VLOOKUP($A3,'Non-energy Multiplier'!$A$1:$AQ$44,COLUMN('Non-energy Multiplier'!AQ$1),0)</f>
        <v>0</v>
      </c>
    </row>
    <row r="4" spans="1:43" x14ac:dyDescent="0.2">
      <c r="A4" s="36" t="s">
        <v>2</v>
      </c>
      <c r="B4" s="136">
        <f>SUM('Non-energy Use 2019'!C5:AF5)</f>
        <v>0</v>
      </c>
      <c r="C4" s="136">
        <f>SUM('Non-energy Use 2020'!C5:AF5)</f>
        <v>0</v>
      </c>
      <c r="D4" s="354">
        <f>$C4*VLOOKUP($A4,'Non-energy Multiplier'!$A$1:$AQ$44,COLUMN('Non-energy Multiplier'!D$1),0)</f>
        <v>0</v>
      </c>
      <c r="E4" s="354">
        <f>$C4*VLOOKUP($A4,'Non-energy Multiplier'!$A$1:$AQ$44,COLUMN('Non-energy Multiplier'!E$1),0)</f>
        <v>0</v>
      </c>
      <c r="F4" s="354">
        <f>$C4*VLOOKUP($A4,'Non-energy Multiplier'!$A$1:$AQ$44,COLUMN('Non-energy Multiplier'!F$1),0)</f>
        <v>0</v>
      </c>
      <c r="G4" s="354">
        <f>$C4*VLOOKUP($A4,'Non-energy Multiplier'!$A$1:$AQ$44,COLUMN('Non-energy Multiplier'!G$1),0)</f>
        <v>0</v>
      </c>
      <c r="H4" s="354">
        <f>$C4*VLOOKUP($A4,'Non-energy Multiplier'!$A$1:$AQ$44,COLUMN('Non-energy Multiplier'!H$1),0)</f>
        <v>0</v>
      </c>
      <c r="I4" s="354">
        <f>$C4*VLOOKUP($A4,'Non-energy Multiplier'!$A$1:$AQ$44,COLUMN('Non-energy Multiplier'!I$1),0)</f>
        <v>0</v>
      </c>
      <c r="J4" s="354">
        <f>$C4*VLOOKUP($A4,'Non-energy Multiplier'!$A$1:$AQ$44,COLUMN('Non-energy Multiplier'!J$1),0)</f>
        <v>0</v>
      </c>
      <c r="K4" s="354">
        <f>$C4*VLOOKUP($A4,'Non-energy Multiplier'!$A$1:$AQ$44,COLUMN('Non-energy Multiplier'!K$1),0)</f>
        <v>0</v>
      </c>
      <c r="L4" s="354">
        <f>$C4*VLOOKUP($A4,'Non-energy Multiplier'!$A$1:$AQ$44,COLUMN('Non-energy Multiplier'!L$1),0)</f>
        <v>0</v>
      </c>
      <c r="M4" s="354">
        <f>$C4*VLOOKUP($A4,'Non-energy Multiplier'!$A$1:$AQ$44,COLUMN('Non-energy Multiplier'!M$1),0)</f>
        <v>0</v>
      </c>
      <c r="N4" s="354">
        <f>$C4*VLOOKUP($A4,'Non-energy Multiplier'!$A$1:$AQ$44,COLUMN('Non-energy Multiplier'!N$1),0)</f>
        <v>0</v>
      </c>
      <c r="O4" s="354">
        <f>$C4*VLOOKUP($A4,'Non-energy Multiplier'!$A$1:$AQ$44,COLUMN('Non-energy Multiplier'!O$1),0)</f>
        <v>0</v>
      </c>
      <c r="P4" s="354">
        <f>$C4*VLOOKUP($A4,'Non-energy Multiplier'!$A$1:$AQ$44,COLUMN('Non-energy Multiplier'!P$1),0)</f>
        <v>0</v>
      </c>
      <c r="Q4" s="354">
        <f>$C4*VLOOKUP($A4,'Non-energy Multiplier'!$A$1:$AQ$44,COLUMN('Non-energy Multiplier'!Q$1),0)</f>
        <v>0</v>
      </c>
      <c r="R4" s="354">
        <f>$C4*VLOOKUP($A4,'Non-energy Multiplier'!$A$1:$AQ$44,COLUMN('Non-energy Multiplier'!R$1),0)</f>
        <v>0</v>
      </c>
      <c r="S4" s="354">
        <f>$C4*VLOOKUP($A4,'Non-energy Multiplier'!$A$1:$AQ$44,COLUMN('Non-energy Multiplier'!S$1),0)</f>
        <v>0</v>
      </c>
      <c r="T4" s="354">
        <f>$C4*VLOOKUP($A4,'Non-energy Multiplier'!$A$1:$AQ$44,COLUMN('Non-energy Multiplier'!T$1),0)</f>
        <v>0</v>
      </c>
      <c r="U4" s="354">
        <f>$C4*VLOOKUP($A4,'Non-energy Multiplier'!$A$1:$AQ$44,COLUMN('Non-energy Multiplier'!U$1),0)</f>
        <v>0</v>
      </c>
      <c r="V4" s="354">
        <f>$C4*VLOOKUP($A4,'Non-energy Multiplier'!$A$1:$AQ$44,COLUMN('Non-energy Multiplier'!V$1),0)</f>
        <v>0</v>
      </c>
      <c r="W4" s="354">
        <f>$C4*VLOOKUP($A4,'Non-energy Multiplier'!$A$1:$AQ$44,COLUMN('Non-energy Multiplier'!W$1),0)</f>
        <v>0</v>
      </c>
      <c r="X4" s="354">
        <f>$C4*VLOOKUP($A4,'Non-energy Multiplier'!$A$1:$AQ$44,COLUMN('Non-energy Multiplier'!X$1),0)</f>
        <v>0</v>
      </c>
      <c r="Y4" s="354">
        <f>$C4*VLOOKUP($A4,'Non-energy Multiplier'!$A$1:$AQ$44,COLUMN('Non-energy Multiplier'!Y$1),0)</f>
        <v>0</v>
      </c>
      <c r="Z4" s="354">
        <f>$C4*VLOOKUP($A4,'Non-energy Multiplier'!$A$1:$AQ$44,COLUMN('Non-energy Multiplier'!Z$1),0)</f>
        <v>0</v>
      </c>
      <c r="AA4" s="354">
        <f>$C4*VLOOKUP($A4,'Non-energy Multiplier'!$A$1:$AQ$44,COLUMN('Non-energy Multiplier'!AA$1),0)</f>
        <v>0</v>
      </c>
      <c r="AB4" s="354">
        <f>$C4*VLOOKUP($A4,'Non-energy Multiplier'!$A$1:$AQ$44,COLUMN('Non-energy Multiplier'!AB$1),0)</f>
        <v>0</v>
      </c>
      <c r="AC4" s="354">
        <f>$C4*VLOOKUP($A4,'Non-energy Multiplier'!$A$1:$AQ$44,COLUMN('Non-energy Multiplier'!AC$1),0)</f>
        <v>0</v>
      </c>
      <c r="AD4" s="354">
        <f>$C4*VLOOKUP($A4,'Non-energy Multiplier'!$A$1:$AQ$44,COLUMN('Non-energy Multiplier'!AD$1),0)</f>
        <v>0</v>
      </c>
      <c r="AE4" s="354">
        <f>$C4*VLOOKUP($A4,'Non-energy Multiplier'!$A$1:$AQ$44,COLUMN('Non-energy Multiplier'!AE$1),0)</f>
        <v>0</v>
      </c>
      <c r="AF4" s="354">
        <f>$C4*VLOOKUP($A4,'Non-energy Multiplier'!$A$1:$AQ$44,COLUMN('Non-energy Multiplier'!AF$1),0)</f>
        <v>0</v>
      </c>
      <c r="AG4" s="354">
        <f>$C4*VLOOKUP($A4,'Non-energy Multiplier'!$A$1:$AQ$44,COLUMN('Non-energy Multiplier'!AG$1),0)</f>
        <v>0</v>
      </c>
      <c r="AH4" s="354">
        <f>$C4*VLOOKUP($A4,'Non-energy Multiplier'!$A$1:$AQ$44,COLUMN('Non-energy Multiplier'!AH$1),0)</f>
        <v>0</v>
      </c>
      <c r="AI4" s="354">
        <f>$C4*VLOOKUP($A4,'Non-energy Multiplier'!$A$1:$AQ$44,COLUMN('Non-energy Multiplier'!AI$1),0)</f>
        <v>0</v>
      </c>
      <c r="AJ4" s="354">
        <f>$C4*VLOOKUP($A4,'Non-energy Multiplier'!$A$1:$AQ$44,COLUMN('Non-energy Multiplier'!AJ$1),0)</f>
        <v>0</v>
      </c>
      <c r="AK4" s="354">
        <f>$C4*VLOOKUP($A4,'Non-energy Multiplier'!$A$1:$AQ$44,COLUMN('Non-energy Multiplier'!AK$1),0)</f>
        <v>0</v>
      </c>
      <c r="AL4" s="354">
        <f>$C4*VLOOKUP($A4,'Non-energy Multiplier'!$A$1:$AQ$44,COLUMN('Non-energy Multiplier'!AL$1),0)</f>
        <v>0</v>
      </c>
      <c r="AM4" s="354">
        <f>$C4*VLOOKUP($A4,'Non-energy Multiplier'!$A$1:$AQ$44,COLUMN('Non-energy Multiplier'!AM$1),0)</f>
        <v>0</v>
      </c>
      <c r="AN4" s="354">
        <f>$C4*VLOOKUP($A4,'Non-energy Multiplier'!$A$1:$AQ$44,COLUMN('Non-energy Multiplier'!AN$1),0)</f>
        <v>0</v>
      </c>
      <c r="AO4" s="354">
        <f>$C4*VLOOKUP($A4,'Non-energy Multiplier'!$A$1:$AQ$44,COLUMN('Non-energy Multiplier'!AO$1),0)</f>
        <v>0</v>
      </c>
      <c r="AP4" s="354">
        <f>$C4*VLOOKUP($A4,'Non-energy Multiplier'!$A$1:$AQ$44,COLUMN('Non-energy Multiplier'!AP$1),0)</f>
        <v>0</v>
      </c>
      <c r="AQ4" s="354">
        <f>$C4*VLOOKUP($A4,'Non-energy Multiplier'!$A$1:$AQ$44,COLUMN('Non-energy Multiplier'!AQ$1),0)</f>
        <v>0</v>
      </c>
    </row>
    <row r="5" spans="1:43" x14ac:dyDescent="0.2">
      <c r="A5" s="12" t="s">
        <v>3</v>
      </c>
      <c r="B5" s="136">
        <f>SUM('Non-energy Use 2019'!C6:AF6)</f>
        <v>0</v>
      </c>
      <c r="C5" s="136">
        <f>SUM('Non-energy Use 2020'!C6:AF6)</f>
        <v>0</v>
      </c>
      <c r="D5" s="136">
        <f>$C5*VLOOKUP($A5,'Non-energy Multiplier'!$A$1:$AQ$44,COLUMN('Non-energy Multiplier'!D$1),0)</f>
        <v>0</v>
      </c>
      <c r="E5" s="136">
        <f>$C5*VLOOKUP($A5,'Non-energy Multiplier'!$A$1:$AQ$44,COLUMN('Non-energy Multiplier'!E$1),0)</f>
        <v>0</v>
      </c>
      <c r="F5" s="136">
        <f>$C5*VLOOKUP($A5,'Non-energy Multiplier'!$A$1:$AQ$44,COLUMN('Non-energy Multiplier'!F$1),0)</f>
        <v>0</v>
      </c>
      <c r="G5" s="136">
        <f>$C5*VLOOKUP($A5,'Non-energy Multiplier'!$A$1:$AQ$44,COLUMN('Non-energy Multiplier'!G$1),0)</f>
        <v>0</v>
      </c>
      <c r="H5" s="136">
        <f>$C5*VLOOKUP($A5,'Non-energy Multiplier'!$A$1:$AQ$44,COLUMN('Non-energy Multiplier'!H$1),0)</f>
        <v>0</v>
      </c>
      <c r="I5" s="136">
        <f>$C5*VLOOKUP($A5,'Non-energy Multiplier'!$A$1:$AQ$44,COLUMN('Non-energy Multiplier'!I$1),0)</f>
        <v>0</v>
      </c>
      <c r="J5" s="136">
        <f>$C5*VLOOKUP($A5,'Non-energy Multiplier'!$A$1:$AQ$44,COLUMN('Non-energy Multiplier'!J$1),0)</f>
        <v>0</v>
      </c>
      <c r="K5" s="136">
        <f>$C5*VLOOKUP($A5,'Non-energy Multiplier'!$A$1:$AQ$44,COLUMN('Non-energy Multiplier'!K$1),0)</f>
        <v>0</v>
      </c>
      <c r="L5" s="136">
        <f>$C5*VLOOKUP($A5,'Non-energy Multiplier'!$A$1:$AQ$44,COLUMN('Non-energy Multiplier'!L$1),0)</f>
        <v>0</v>
      </c>
      <c r="M5" s="136">
        <f>$C5*VLOOKUP($A5,'Non-energy Multiplier'!$A$1:$AQ$44,COLUMN('Non-energy Multiplier'!M$1),0)</f>
        <v>0</v>
      </c>
      <c r="N5" s="136">
        <f>$C5*VLOOKUP($A5,'Non-energy Multiplier'!$A$1:$AQ$44,COLUMN('Non-energy Multiplier'!N$1),0)</f>
        <v>0</v>
      </c>
      <c r="O5" s="136">
        <f>$C5*VLOOKUP($A5,'Non-energy Multiplier'!$A$1:$AQ$44,COLUMN('Non-energy Multiplier'!O$1),0)</f>
        <v>0</v>
      </c>
      <c r="P5" s="136">
        <f>$C5*VLOOKUP($A5,'Non-energy Multiplier'!$A$1:$AQ$44,COLUMN('Non-energy Multiplier'!P$1),0)</f>
        <v>0</v>
      </c>
      <c r="Q5" s="136">
        <f>$C5*VLOOKUP($A5,'Non-energy Multiplier'!$A$1:$AQ$44,COLUMN('Non-energy Multiplier'!Q$1),0)</f>
        <v>0</v>
      </c>
      <c r="R5" s="136">
        <f>$C5*VLOOKUP($A5,'Non-energy Multiplier'!$A$1:$AQ$44,COLUMN('Non-energy Multiplier'!R$1),0)</f>
        <v>0</v>
      </c>
      <c r="S5" s="136">
        <f>$C5*VLOOKUP($A5,'Non-energy Multiplier'!$A$1:$AQ$44,COLUMN('Non-energy Multiplier'!S$1),0)</f>
        <v>0</v>
      </c>
      <c r="T5" s="136">
        <f>$C5*VLOOKUP($A5,'Non-energy Multiplier'!$A$1:$AQ$44,COLUMN('Non-energy Multiplier'!T$1),0)</f>
        <v>0</v>
      </c>
      <c r="U5" s="136">
        <f>$C5*VLOOKUP($A5,'Non-energy Multiplier'!$A$1:$AQ$44,COLUMN('Non-energy Multiplier'!U$1),0)</f>
        <v>0</v>
      </c>
      <c r="V5" s="136">
        <f>$C5*VLOOKUP($A5,'Non-energy Multiplier'!$A$1:$AQ$44,COLUMN('Non-energy Multiplier'!V$1),0)</f>
        <v>0</v>
      </c>
      <c r="W5" s="136">
        <f>$C5*VLOOKUP($A5,'Non-energy Multiplier'!$A$1:$AQ$44,COLUMN('Non-energy Multiplier'!W$1),0)</f>
        <v>0</v>
      </c>
      <c r="X5" s="136">
        <f>$C5*VLOOKUP($A5,'Non-energy Multiplier'!$A$1:$AQ$44,COLUMN('Non-energy Multiplier'!X$1),0)</f>
        <v>0</v>
      </c>
      <c r="Y5" s="136">
        <f>$C5*VLOOKUP($A5,'Non-energy Multiplier'!$A$1:$AQ$44,COLUMN('Non-energy Multiplier'!Y$1),0)</f>
        <v>0</v>
      </c>
      <c r="Z5" s="136">
        <f>$C5*VLOOKUP($A5,'Non-energy Multiplier'!$A$1:$AQ$44,COLUMN('Non-energy Multiplier'!Z$1),0)</f>
        <v>0</v>
      </c>
      <c r="AA5" s="136">
        <f>$C5*VLOOKUP($A5,'Non-energy Multiplier'!$A$1:$AQ$44,COLUMN('Non-energy Multiplier'!AA$1),0)</f>
        <v>0</v>
      </c>
      <c r="AB5" s="136">
        <f>$C5*VLOOKUP($A5,'Non-energy Multiplier'!$A$1:$AQ$44,COLUMN('Non-energy Multiplier'!AB$1),0)</f>
        <v>0</v>
      </c>
      <c r="AC5" s="136">
        <f>$C5*VLOOKUP($A5,'Non-energy Multiplier'!$A$1:$AQ$44,COLUMN('Non-energy Multiplier'!AC$1),0)</f>
        <v>0</v>
      </c>
      <c r="AD5" s="136">
        <f>$C5*VLOOKUP($A5,'Non-energy Multiplier'!$A$1:$AQ$44,COLUMN('Non-energy Multiplier'!AD$1),0)</f>
        <v>0</v>
      </c>
      <c r="AE5" s="136">
        <f>$C5*VLOOKUP($A5,'Non-energy Multiplier'!$A$1:$AQ$44,COLUMN('Non-energy Multiplier'!AE$1),0)</f>
        <v>0</v>
      </c>
      <c r="AF5" s="136">
        <f>$C5*VLOOKUP($A5,'Non-energy Multiplier'!$A$1:$AQ$44,COLUMN('Non-energy Multiplier'!AF$1),0)</f>
        <v>0</v>
      </c>
      <c r="AG5" s="136">
        <f>$C5*VLOOKUP($A5,'Non-energy Multiplier'!$A$1:$AQ$44,COLUMN('Non-energy Multiplier'!AG$1),0)</f>
        <v>0</v>
      </c>
      <c r="AH5" s="136">
        <f>$C5*VLOOKUP($A5,'Non-energy Multiplier'!$A$1:$AQ$44,COLUMN('Non-energy Multiplier'!AH$1),0)</f>
        <v>0</v>
      </c>
      <c r="AI5" s="136">
        <f>$C5*VLOOKUP($A5,'Non-energy Multiplier'!$A$1:$AQ$44,COLUMN('Non-energy Multiplier'!AI$1),0)</f>
        <v>0</v>
      </c>
      <c r="AJ5" s="136">
        <f>$C5*VLOOKUP($A5,'Non-energy Multiplier'!$A$1:$AQ$44,COLUMN('Non-energy Multiplier'!AJ$1),0)</f>
        <v>0</v>
      </c>
      <c r="AK5" s="136">
        <f>$C5*VLOOKUP($A5,'Non-energy Multiplier'!$A$1:$AQ$44,COLUMN('Non-energy Multiplier'!AK$1),0)</f>
        <v>0</v>
      </c>
      <c r="AL5" s="136">
        <f>$C5*VLOOKUP($A5,'Non-energy Multiplier'!$A$1:$AQ$44,COLUMN('Non-energy Multiplier'!AL$1),0)</f>
        <v>0</v>
      </c>
      <c r="AM5" s="136">
        <f>$C5*VLOOKUP($A5,'Non-energy Multiplier'!$A$1:$AQ$44,COLUMN('Non-energy Multiplier'!AM$1),0)</f>
        <v>0</v>
      </c>
      <c r="AN5" s="136">
        <f>$C5*VLOOKUP($A5,'Non-energy Multiplier'!$A$1:$AQ$44,COLUMN('Non-energy Multiplier'!AN$1),0)</f>
        <v>0</v>
      </c>
      <c r="AO5" s="136">
        <f>$C5*VLOOKUP($A5,'Non-energy Multiplier'!$A$1:$AQ$44,COLUMN('Non-energy Multiplier'!AO$1),0)</f>
        <v>0</v>
      </c>
      <c r="AP5" s="136">
        <f>$C5*VLOOKUP($A5,'Non-energy Multiplier'!$A$1:$AQ$44,COLUMN('Non-energy Multiplier'!AP$1),0)</f>
        <v>0</v>
      </c>
      <c r="AQ5" s="136">
        <f>$C5*VLOOKUP($A5,'Non-energy Multiplier'!$A$1:$AQ$44,COLUMN('Non-energy Multiplier'!AQ$1),0)</f>
        <v>0</v>
      </c>
    </row>
    <row r="6" spans="1:43" x14ac:dyDescent="0.2">
      <c r="A6" s="12" t="s">
        <v>4</v>
      </c>
      <c r="B6" s="136">
        <f>SUM('Non-energy Use 2019'!C7:AF7)</f>
        <v>0</v>
      </c>
      <c r="C6" s="136">
        <f>SUM('Non-energy Use 2020'!C7:AF7)</f>
        <v>0</v>
      </c>
      <c r="D6" s="136">
        <f>$C6*VLOOKUP($A6,'Non-energy Multiplier'!$A$1:$AQ$44,COLUMN('Non-energy Multiplier'!D$1),0)</f>
        <v>0</v>
      </c>
      <c r="E6" s="136">
        <f>$C6*VLOOKUP($A6,'Non-energy Multiplier'!$A$1:$AQ$44,COLUMN('Non-energy Multiplier'!E$1),0)</f>
        <v>0</v>
      </c>
      <c r="F6" s="136">
        <f>$C6*VLOOKUP($A6,'Non-energy Multiplier'!$A$1:$AQ$44,COLUMN('Non-energy Multiplier'!F$1),0)</f>
        <v>0</v>
      </c>
      <c r="G6" s="136">
        <f>$C6*VLOOKUP($A6,'Non-energy Multiplier'!$A$1:$AQ$44,COLUMN('Non-energy Multiplier'!G$1),0)</f>
        <v>0</v>
      </c>
      <c r="H6" s="136">
        <f>$C6*VLOOKUP($A6,'Non-energy Multiplier'!$A$1:$AQ$44,COLUMN('Non-energy Multiplier'!H$1),0)</f>
        <v>0</v>
      </c>
      <c r="I6" s="136">
        <f>$C6*VLOOKUP($A6,'Non-energy Multiplier'!$A$1:$AQ$44,COLUMN('Non-energy Multiplier'!I$1),0)</f>
        <v>0</v>
      </c>
      <c r="J6" s="136">
        <f>$C6*VLOOKUP($A6,'Non-energy Multiplier'!$A$1:$AQ$44,COLUMN('Non-energy Multiplier'!J$1),0)</f>
        <v>0</v>
      </c>
      <c r="K6" s="136">
        <f>$C6*VLOOKUP($A6,'Non-energy Multiplier'!$A$1:$AQ$44,COLUMN('Non-energy Multiplier'!K$1),0)</f>
        <v>0</v>
      </c>
      <c r="L6" s="136">
        <f>$C6*VLOOKUP($A6,'Non-energy Multiplier'!$A$1:$AQ$44,COLUMN('Non-energy Multiplier'!L$1),0)</f>
        <v>0</v>
      </c>
      <c r="M6" s="136">
        <f>$C6*VLOOKUP($A6,'Non-energy Multiplier'!$A$1:$AQ$44,COLUMN('Non-energy Multiplier'!M$1),0)</f>
        <v>0</v>
      </c>
      <c r="N6" s="136">
        <f>$C6*VLOOKUP($A6,'Non-energy Multiplier'!$A$1:$AQ$44,COLUMN('Non-energy Multiplier'!N$1),0)</f>
        <v>0</v>
      </c>
      <c r="O6" s="136">
        <f>$C6*VLOOKUP($A6,'Non-energy Multiplier'!$A$1:$AQ$44,COLUMN('Non-energy Multiplier'!O$1),0)</f>
        <v>0</v>
      </c>
      <c r="P6" s="136">
        <f>$C6*VLOOKUP($A6,'Non-energy Multiplier'!$A$1:$AQ$44,COLUMN('Non-energy Multiplier'!P$1),0)</f>
        <v>0</v>
      </c>
      <c r="Q6" s="136">
        <f>$C6*VLOOKUP($A6,'Non-energy Multiplier'!$A$1:$AQ$44,COLUMN('Non-energy Multiplier'!Q$1),0)</f>
        <v>0</v>
      </c>
      <c r="R6" s="136">
        <f>$C6*VLOOKUP($A6,'Non-energy Multiplier'!$A$1:$AQ$44,COLUMN('Non-energy Multiplier'!R$1),0)</f>
        <v>0</v>
      </c>
      <c r="S6" s="136">
        <f>$C6*VLOOKUP($A6,'Non-energy Multiplier'!$A$1:$AQ$44,COLUMN('Non-energy Multiplier'!S$1),0)</f>
        <v>0</v>
      </c>
      <c r="T6" s="136">
        <f>$C6*VLOOKUP($A6,'Non-energy Multiplier'!$A$1:$AQ$44,COLUMN('Non-energy Multiplier'!T$1),0)</f>
        <v>0</v>
      </c>
      <c r="U6" s="136">
        <f>$C6*VLOOKUP($A6,'Non-energy Multiplier'!$A$1:$AQ$44,COLUMN('Non-energy Multiplier'!U$1),0)</f>
        <v>0</v>
      </c>
      <c r="V6" s="136">
        <f>$C6*VLOOKUP($A6,'Non-energy Multiplier'!$A$1:$AQ$44,COLUMN('Non-energy Multiplier'!V$1),0)</f>
        <v>0</v>
      </c>
      <c r="W6" s="136">
        <f>$C6*VLOOKUP($A6,'Non-energy Multiplier'!$A$1:$AQ$44,COLUMN('Non-energy Multiplier'!W$1),0)</f>
        <v>0</v>
      </c>
      <c r="X6" s="136">
        <f>$C6*VLOOKUP($A6,'Non-energy Multiplier'!$A$1:$AQ$44,COLUMN('Non-energy Multiplier'!X$1),0)</f>
        <v>0</v>
      </c>
      <c r="Y6" s="136">
        <f>$C6*VLOOKUP($A6,'Non-energy Multiplier'!$A$1:$AQ$44,COLUMN('Non-energy Multiplier'!Y$1),0)</f>
        <v>0</v>
      </c>
      <c r="Z6" s="136">
        <f>$C6*VLOOKUP($A6,'Non-energy Multiplier'!$A$1:$AQ$44,COLUMN('Non-energy Multiplier'!Z$1),0)</f>
        <v>0</v>
      </c>
      <c r="AA6" s="136">
        <f>$C6*VLOOKUP($A6,'Non-energy Multiplier'!$A$1:$AQ$44,COLUMN('Non-energy Multiplier'!AA$1),0)</f>
        <v>0</v>
      </c>
      <c r="AB6" s="136">
        <f>$C6*VLOOKUP($A6,'Non-energy Multiplier'!$A$1:$AQ$44,COLUMN('Non-energy Multiplier'!AB$1),0)</f>
        <v>0</v>
      </c>
      <c r="AC6" s="136">
        <f>$C6*VLOOKUP($A6,'Non-energy Multiplier'!$A$1:$AQ$44,COLUMN('Non-energy Multiplier'!AC$1),0)</f>
        <v>0</v>
      </c>
      <c r="AD6" s="136">
        <f>$C6*VLOOKUP($A6,'Non-energy Multiplier'!$A$1:$AQ$44,COLUMN('Non-energy Multiplier'!AD$1),0)</f>
        <v>0</v>
      </c>
      <c r="AE6" s="136">
        <f>$C6*VLOOKUP($A6,'Non-energy Multiplier'!$A$1:$AQ$44,COLUMN('Non-energy Multiplier'!AE$1),0)</f>
        <v>0</v>
      </c>
      <c r="AF6" s="136">
        <f>$C6*VLOOKUP($A6,'Non-energy Multiplier'!$A$1:$AQ$44,COLUMN('Non-energy Multiplier'!AF$1),0)</f>
        <v>0</v>
      </c>
      <c r="AG6" s="136">
        <f>$C6*VLOOKUP($A6,'Non-energy Multiplier'!$A$1:$AQ$44,COLUMN('Non-energy Multiplier'!AG$1),0)</f>
        <v>0</v>
      </c>
      <c r="AH6" s="136">
        <f>$C6*VLOOKUP($A6,'Non-energy Multiplier'!$A$1:$AQ$44,COLUMN('Non-energy Multiplier'!AH$1),0)</f>
        <v>0</v>
      </c>
      <c r="AI6" s="136">
        <f>$C6*VLOOKUP($A6,'Non-energy Multiplier'!$A$1:$AQ$44,COLUMN('Non-energy Multiplier'!AI$1),0)</f>
        <v>0</v>
      </c>
      <c r="AJ6" s="136">
        <f>$C6*VLOOKUP($A6,'Non-energy Multiplier'!$A$1:$AQ$44,COLUMN('Non-energy Multiplier'!AJ$1),0)</f>
        <v>0</v>
      </c>
      <c r="AK6" s="136">
        <f>$C6*VLOOKUP($A6,'Non-energy Multiplier'!$A$1:$AQ$44,COLUMN('Non-energy Multiplier'!AK$1),0)</f>
        <v>0</v>
      </c>
      <c r="AL6" s="136">
        <f>$C6*VLOOKUP($A6,'Non-energy Multiplier'!$A$1:$AQ$44,COLUMN('Non-energy Multiplier'!AL$1),0)</f>
        <v>0</v>
      </c>
      <c r="AM6" s="136">
        <f>$C6*VLOOKUP($A6,'Non-energy Multiplier'!$A$1:$AQ$44,COLUMN('Non-energy Multiplier'!AM$1),0)</f>
        <v>0</v>
      </c>
      <c r="AN6" s="136">
        <f>$C6*VLOOKUP($A6,'Non-energy Multiplier'!$A$1:$AQ$44,COLUMN('Non-energy Multiplier'!AN$1),0)</f>
        <v>0</v>
      </c>
      <c r="AO6" s="136">
        <f>$C6*VLOOKUP($A6,'Non-energy Multiplier'!$A$1:$AQ$44,COLUMN('Non-energy Multiplier'!AO$1),0)</f>
        <v>0</v>
      </c>
      <c r="AP6" s="136">
        <f>$C6*VLOOKUP($A6,'Non-energy Multiplier'!$A$1:$AQ$44,COLUMN('Non-energy Multiplier'!AP$1),0)</f>
        <v>0</v>
      </c>
      <c r="AQ6" s="136">
        <f>$C6*VLOOKUP($A6,'Non-energy Multiplier'!$A$1:$AQ$44,COLUMN('Non-energy Multiplier'!AQ$1),0)</f>
        <v>0</v>
      </c>
    </row>
    <row r="7" spans="1:43" x14ac:dyDescent="0.2">
      <c r="A7" s="12" t="s">
        <v>5</v>
      </c>
      <c r="B7" s="136">
        <f>SUM('Non-energy Use 2019'!C8:AF8)</f>
        <v>0</v>
      </c>
      <c r="C7" s="136">
        <f>SUM('Non-energy Use 2020'!C8:AF8)</f>
        <v>0</v>
      </c>
      <c r="D7" s="136">
        <f>$C7*VLOOKUP($A7,'Non-energy Multiplier'!$A$1:$AQ$44,COLUMN('Non-energy Multiplier'!D$1),0)</f>
        <v>0</v>
      </c>
      <c r="E7" s="136">
        <f>$C7*VLOOKUP($A7,'Non-energy Multiplier'!$A$1:$AQ$44,COLUMN('Non-energy Multiplier'!E$1),0)</f>
        <v>0</v>
      </c>
      <c r="F7" s="136">
        <f>$C7*VLOOKUP($A7,'Non-energy Multiplier'!$A$1:$AQ$44,COLUMN('Non-energy Multiplier'!F$1),0)</f>
        <v>0</v>
      </c>
      <c r="G7" s="136">
        <f>$C7*VLOOKUP($A7,'Non-energy Multiplier'!$A$1:$AQ$44,COLUMN('Non-energy Multiplier'!G$1),0)</f>
        <v>0</v>
      </c>
      <c r="H7" s="136">
        <f>$C7*VLOOKUP($A7,'Non-energy Multiplier'!$A$1:$AQ$44,COLUMN('Non-energy Multiplier'!H$1),0)</f>
        <v>0</v>
      </c>
      <c r="I7" s="136">
        <f>$C7*VLOOKUP($A7,'Non-energy Multiplier'!$A$1:$AQ$44,COLUMN('Non-energy Multiplier'!I$1),0)</f>
        <v>0</v>
      </c>
      <c r="J7" s="136">
        <f>$C7*VLOOKUP($A7,'Non-energy Multiplier'!$A$1:$AQ$44,COLUMN('Non-energy Multiplier'!J$1),0)</f>
        <v>0</v>
      </c>
      <c r="K7" s="136">
        <f>$C7*VLOOKUP($A7,'Non-energy Multiplier'!$A$1:$AQ$44,COLUMN('Non-energy Multiplier'!K$1),0)</f>
        <v>0</v>
      </c>
      <c r="L7" s="136">
        <f>$C7*VLOOKUP($A7,'Non-energy Multiplier'!$A$1:$AQ$44,COLUMN('Non-energy Multiplier'!L$1),0)</f>
        <v>0</v>
      </c>
      <c r="M7" s="136">
        <f>$C7*VLOOKUP($A7,'Non-energy Multiplier'!$A$1:$AQ$44,COLUMN('Non-energy Multiplier'!M$1),0)</f>
        <v>0</v>
      </c>
      <c r="N7" s="136">
        <f>$C7*VLOOKUP($A7,'Non-energy Multiplier'!$A$1:$AQ$44,COLUMN('Non-energy Multiplier'!N$1),0)</f>
        <v>0</v>
      </c>
      <c r="O7" s="136">
        <f>$C7*VLOOKUP($A7,'Non-energy Multiplier'!$A$1:$AQ$44,COLUMN('Non-energy Multiplier'!O$1),0)</f>
        <v>0</v>
      </c>
      <c r="P7" s="136">
        <f>$C7*VLOOKUP($A7,'Non-energy Multiplier'!$A$1:$AQ$44,COLUMN('Non-energy Multiplier'!P$1),0)</f>
        <v>0</v>
      </c>
      <c r="Q7" s="136">
        <f>$C7*VLOOKUP($A7,'Non-energy Multiplier'!$A$1:$AQ$44,COLUMN('Non-energy Multiplier'!Q$1),0)</f>
        <v>0</v>
      </c>
      <c r="R7" s="136">
        <f>$C7*VLOOKUP($A7,'Non-energy Multiplier'!$A$1:$AQ$44,COLUMN('Non-energy Multiplier'!R$1),0)</f>
        <v>0</v>
      </c>
      <c r="S7" s="136">
        <f>$C7*VLOOKUP($A7,'Non-energy Multiplier'!$A$1:$AQ$44,COLUMN('Non-energy Multiplier'!S$1),0)</f>
        <v>0</v>
      </c>
      <c r="T7" s="136">
        <f>$C7*VLOOKUP($A7,'Non-energy Multiplier'!$A$1:$AQ$44,COLUMN('Non-energy Multiplier'!T$1),0)</f>
        <v>0</v>
      </c>
      <c r="U7" s="136">
        <f>$C7*VLOOKUP($A7,'Non-energy Multiplier'!$A$1:$AQ$44,COLUMN('Non-energy Multiplier'!U$1),0)</f>
        <v>0</v>
      </c>
      <c r="V7" s="136">
        <f>$C7*VLOOKUP($A7,'Non-energy Multiplier'!$A$1:$AQ$44,COLUMN('Non-energy Multiplier'!V$1),0)</f>
        <v>0</v>
      </c>
      <c r="W7" s="136">
        <f>$C7*VLOOKUP($A7,'Non-energy Multiplier'!$A$1:$AQ$44,COLUMN('Non-energy Multiplier'!W$1),0)</f>
        <v>0</v>
      </c>
      <c r="X7" s="136">
        <f>$C7*VLOOKUP($A7,'Non-energy Multiplier'!$A$1:$AQ$44,COLUMN('Non-energy Multiplier'!X$1),0)</f>
        <v>0</v>
      </c>
      <c r="Y7" s="136">
        <f>$C7*VLOOKUP($A7,'Non-energy Multiplier'!$A$1:$AQ$44,COLUMN('Non-energy Multiplier'!Y$1),0)</f>
        <v>0</v>
      </c>
      <c r="Z7" s="136">
        <f>$C7*VLOOKUP($A7,'Non-energy Multiplier'!$A$1:$AQ$44,COLUMN('Non-energy Multiplier'!Z$1),0)</f>
        <v>0</v>
      </c>
      <c r="AA7" s="136">
        <f>$C7*VLOOKUP($A7,'Non-energy Multiplier'!$A$1:$AQ$44,COLUMN('Non-energy Multiplier'!AA$1),0)</f>
        <v>0</v>
      </c>
      <c r="AB7" s="136">
        <f>$C7*VLOOKUP($A7,'Non-energy Multiplier'!$A$1:$AQ$44,COLUMN('Non-energy Multiplier'!AB$1),0)</f>
        <v>0</v>
      </c>
      <c r="AC7" s="136">
        <f>$C7*VLOOKUP($A7,'Non-energy Multiplier'!$A$1:$AQ$44,COLUMN('Non-energy Multiplier'!AC$1),0)</f>
        <v>0</v>
      </c>
      <c r="AD7" s="136">
        <f>$C7*VLOOKUP($A7,'Non-energy Multiplier'!$A$1:$AQ$44,COLUMN('Non-energy Multiplier'!AD$1),0)</f>
        <v>0</v>
      </c>
      <c r="AE7" s="136">
        <f>$C7*VLOOKUP($A7,'Non-energy Multiplier'!$A$1:$AQ$44,COLUMN('Non-energy Multiplier'!AE$1),0)</f>
        <v>0</v>
      </c>
      <c r="AF7" s="136">
        <f>$C7*VLOOKUP($A7,'Non-energy Multiplier'!$A$1:$AQ$44,COLUMN('Non-energy Multiplier'!AF$1),0)</f>
        <v>0</v>
      </c>
      <c r="AG7" s="136">
        <f>$C7*VLOOKUP($A7,'Non-energy Multiplier'!$A$1:$AQ$44,COLUMN('Non-energy Multiplier'!AG$1),0)</f>
        <v>0</v>
      </c>
      <c r="AH7" s="136">
        <f>$C7*VLOOKUP($A7,'Non-energy Multiplier'!$A$1:$AQ$44,COLUMN('Non-energy Multiplier'!AH$1),0)</f>
        <v>0</v>
      </c>
      <c r="AI7" s="136">
        <f>$C7*VLOOKUP($A7,'Non-energy Multiplier'!$A$1:$AQ$44,COLUMN('Non-energy Multiplier'!AI$1),0)</f>
        <v>0</v>
      </c>
      <c r="AJ7" s="136">
        <f>$C7*VLOOKUP($A7,'Non-energy Multiplier'!$A$1:$AQ$44,COLUMN('Non-energy Multiplier'!AJ$1),0)</f>
        <v>0</v>
      </c>
      <c r="AK7" s="136">
        <f>$C7*VLOOKUP($A7,'Non-energy Multiplier'!$A$1:$AQ$44,COLUMN('Non-energy Multiplier'!AK$1),0)</f>
        <v>0</v>
      </c>
      <c r="AL7" s="136">
        <f>$C7*VLOOKUP($A7,'Non-energy Multiplier'!$A$1:$AQ$44,COLUMN('Non-energy Multiplier'!AL$1),0)</f>
        <v>0</v>
      </c>
      <c r="AM7" s="136">
        <f>$C7*VLOOKUP($A7,'Non-energy Multiplier'!$A$1:$AQ$44,COLUMN('Non-energy Multiplier'!AM$1),0)</f>
        <v>0</v>
      </c>
      <c r="AN7" s="136">
        <f>$C7*VLOOKUP($A7,'Non-energy Multiplier'!$A$1:$AQ$44,COLUMN('Non-energy Multiplier'!AN$1),0)</f>
        <v>0</v>
      </c>
      <c r="AO7" s="136">
        <f>$C7*VLOOKUP($A7,'Non-energy Multiplier'!$A$1:$AQ$44,COLUMN('Non-energy Multiplier'!AO$1),0)</f>
        <v>0</v>
      </c>
      <c r="AP7" s="136">
        <f>$C7*VLOOKUP($A7,'Non-energy Multiplier'!$A$1:$AQ$44,COLUMN('Non-energy Multiplier'!AP$1),0)</f>
        <v>0</v>
      </c>
      <c r="AQ7" s="136">
        <f>$C7*VLOOKUP($A7,'Non-energy Multiplier'!$A$1:$AQ$44,COLUMN('Non-energy Multiplier'!AQ$1),0)</f>
        <v>0</v>
      </c>
    </row>
    <row r="8" spans="1:43" x14ac:dyDescent="0.2">
      <c r="A8" s="12" t="s">
        <v>6</v>
      </c>
      <c r="B8" s="136">
        <f>SUM('Non-energy Use 2019'!C9:AF9)</f>
        <v>0</v>
      </c>
      <c r="C8" s="136">
        <f>SUM('Non-energy Use 2020'!C9:AF9)</f>
        <v>0</v>
      </c>
      <c r="D8" s="136">
        <f>$C8*VLOOKUP($A8,'Non-energy Multiplier'!$A$1:$AQ$44,COLUMN('Non-energy Multiplier'!D$1),0)</f>
        <v>0</v>
      </c>
      <c r="E8" s="136">
        <f>$C8*VLOOKUP($A8,'Non-energy Multiplier'!$A$1:$AQ$44,COLUMN('Non-energy Multiplier'!E$1),0)</f>
        <v>0</v>
      </c>
      <c r="F8" s="136">
        <f>$C8*VLOOKUP($A8,'Non-energy Multiplier'!$A$1:$AQ$44,COLUMN('Non-energy Multiplier'!F$1),0)</f>
        <v>0</v>
      </c>
      <c r="G8" s="136">
        <f>$C8*VLOOKUP($A8,'Non-energy Multiplier'!$A$1:$AQ$44,COLUMN('Non-energy Multiplier'!G$1),0)</f>
        <v>0</v>
      </c>
      <c r="H8" s="136">
        <f>$C8*VLOOKUP($A8,'Non-energy Multiplier'!$A$1:$AQ$44,COLUMN('Non-energy Multiplier'!H$1),0)</f>
        <v>0</v>
      </c>
      <c r="I8" s="136">
        <f>$C8*VLOOKUP($A8,'Non-energy Multiplier'!$A$1:$AQ$44,COLUMN('Non-energy Multiplier'!I$1),0)</f>
        <v>0</v>
      </c>
      <c r="J8" s="136">
        <f>$C8*VLOOKUP($A8,'Non-energy Multiplier'!$A$1:$AQ$44,COLUMN('Non-energy Multiplier'!J$1),0)</f>
        <v>0</v>
      </c>
      <c r="K8" s="136">
        <f>$C8*VLOOKUP($A8,'Non-energy Multiplier'!$A$1:$AQ$44,COLUMN('Non-energy Multiplier'!K$1),0)</f>
        <v>0</v>
      </c>
      <c r="L8" s="136">
        <f>$C8*VLOOKUP($A8,'Non-energy Multiplier'!$A$1:$AQ$44,COLUMN('Non-energy Multiplier'!L$1),0)</f>
        <v>0</v>
      </c>
      <c r="M8" s="136">
        <f>$C8*VLOOKUP($A8,'Non-energy Multiplier'!$A$1:$AQ$44,COLUMN('Non-energy Multiplier'!M$1),0)</f>
        <v>0</v>
      </c>
      <c r="N8" s="136">
        <f>$C8*VLOOKUP($A8,'Non-energy Multiplier'!$A$1:$AQ$44,COLUMN('Non-energy Multiplier'!N$1),0)</f>
        <v>0</v>
      </c>
      <c r="O8" s="136">
        <f>$C8*VLOOKUP($A8,'Non-energy Multiplier'!$A$1:$AQ$44,COLUMN('Non-energy Multiplier'!O$1),0)</f>
        <v>0</v>
      </c>
      <c r="P8" s="136">
        <f>$C8*VLOOKUP($A8,'Non-energy Multiplier'!$A$1:$AQ$44,COLUMN('Non-energy Multiplier'!P$1),0)</f>
        <v>0</v>
      </c>
      <c r="Q8" s="136">
        <f>$C8*VLOOKUP($A8,'Non-energy Multiplier'!$A$1:$AQ$44,COLUMN('Non-energy Multiplier'!Q$1),0)</f>
        <v>0</v>
      </c>
      <c r="R8" s="136">
        <f>$C8*VLOOKUP($A8,'Non-energy Multiplier'!$A$1:$AQ$44,COLUMN('Non-energy Multiplier'!R$1),0)</f>
        <v>0</v>
      </c>
      <c r="S8" s="136">
        <f>$C8*VLOOKUP($A8,'Non-energy Multiplier'!$A$1:$AQ$44,COLUMN('Non-energy Multiplier'!S$1),0)</f>
        <v>0</v>
      </c>
      <c r="T8" s="136">
        <f>$C8*VLOOKUP($A8,'Non-energy Multiplier'!$A$1:$AQ$44,COLUMN('Non-energy Multiplier'!T$1),0)</f>
        <v>0</v>
      </c>
      <c r="U8" s="136">
        <f>$C8*VLOOKUP($A8,'Non-energy Multiplier'!$A$1:$AQ$44,COLUMN('Non-energy Multiplier'!U$1),0)</f>
        <v>0</v>
      </c>
      <c r="V8" s="136">
        <f>$C8*VLOOKUP($A8,'Non-energy Multiplier'!$A$1:$AQ$44,COLUMN('Non-energy Multiplier'!V$1),0)</f>
        <v>0</v>
      </c>
      <c r="W8" s="136">
        <f>$C8*VLOOKUP($A8,'Non-energy Multiplier'!$A$1:$AQ$44,COLUMN('Non-energy Multiplier'!W$1),0)</f>
        <v>0</v>
      </c>
      <c r="X8" s="136">
        <f>$C8*VLOOKUP($A8,'Non-energy Multiplier'!$A$1:$AQ$44,COLUMN('Non-energy Multiplier'!X$1),0)</f>
        <v>0</v>
      </c>
      <c r="Y8" s="136">
        <f>$C8*VLOOKUP($A8,'Non-energy Multiplier'!$A$1:$AQ$44,COLUMN('Non-energy Multiplier'!Y$1),0)</f>
        <v>0</v>
      </c>
      <c r="Z8" s="136">
        <f>$C8*VLOOKUP($A8,'Non-energy Multiplier'!$A$1:$AQ$44,COLUMN('Non-energy Multiplier'!Z$1),0)</f>
        <v>0</v>
      </c>
      <c r="AA8" s="136">
        <f>$C8*VLOOKUP($A8,'Non-energy Multiplier'!$A$1:$AQ$44,COLUMN('Non-energy Multiplier'!AA$1),0)</f>
        <v>0</v>
      </c>
      <c r="AB8" s="136">
        <f>$C8*VLOOKUP($A8,'Non-energy Multiplier'!$A$1:$AQ$44,COLUMN('Non-energy Multiplier'!AB$1),0)</f>
        <v>0</v>
      </c>
      <c r="AC8" s="136">
        <f>$C8*VLOOKUP($A8,'Non-energy Multiplier'!$A$1:$AQ$44,COLUMN('Non-energy Multiplier'!AC$1),0)</f>
        <v>0</v>
      </c>
      <c r="AD8" s="136">
        <f>$C8*VLOOKUP($A8,'Non-energy Multiplier'!$A$1:$AQ$44,COLUMN('Non-energy Multiplier'!AD$1),0)</f>
        <v>0</v>
      </c>
      <c r="AE8" s="136">
        <f>$C8*VLOOKUP($A8,'Non-energy Multiplier'!$A$1:$AQ$44,COLUMN('Non-energy Multiplier'!AE$1),0)</f>
        <v>0</v>
      </c>
      <c r="AF8" s="136">
        <f>$C8*VLOOKUP($A8,'Non-energy Multiplier'!$A$1:$AQ$44,COLUMN('Non-energy Multiplier'!AF$1),0)</f>
        <v>0</v>
      </c>
      <c r="AG8" s="136">
        <f>$C8*VLOOKUP($A8,'Non-energy Multiplier'!$A$1:$AQ$44,COLUMN('Non-energy Multiplier'!AG$1),0)</f>
        <v>0</v>
      </c>
      <c r="AH8" s="136">
        <f>$C8*VLOOKUP($A8,'Non-energy Multiplier'!$A$1:$AQ$44,COLUMN('Non-energy Multiplier'!AH$1),0)</f>
        <v>0</v>
      </c>
      <c r="AI8" s="136">
        <f>$C8*VLOOKUP($A8,'Non-energy Multiplier'!$A$1:$AQ$44,COLUMN('Non-energy Multiplier'!AI$1),0)</f>
        <v>0</v>
      </c>
      <c r="AJ8" s="136">
        <f>$C8*VLOOKUP($A8,'Non-energy Multiplier'!$A$1:$AQ$44,COLUMN('Non-energy Multiplier'!AJ$1),0)</f>
        <v>0</v>
      </c>
      <c r="AK8" s="136">
        <f>$C8*VLOOKUP($A8,'Non-energy Multiplier'!$A$1:$AQ$44,COLUMN('Non-energy Multiplier'!AK$1),0)</f>
        <v>0</v>
      </c>
      <c r="AL8" s="136">
        <f>$C8*VLOOKUP($A8,'Non-energy Multiplier'!$A$1:$AQ$44,COLUMN('Non-energy Multiplier'!AL$1),0)</f>
        <v>0</v>
      </c>
      <c r="AM8" s="136">
        <f>$C8*VLOOKUP($A8,'Non-energy Multiplier'!$A$1:$AQ$44,COLUMN('Non-energy Multiplier'!AM$1),0)</f>
        <v>0</v>
      </c>
      <c r="AN8" s="136">
        <f>$C8*VLOOKUP($A8,'Non-energy Multiplier'!$A$1:$AQ$44,COLUMN('Non-energy Multiplier'!AN$1),0)</f>
        <v>0</v>
      </c>
      <c r="AO8" s="136">
        <f>$C8*VLOOKUP($A8,'Non-energy Multiplier'!$A$1:$AQ$44,COLUMN('Non-energy Multiplier'!AO$1),0)</f>
        <v>0</v>
      </c>
      <c r="AP8" s="136">
        <f>$C8*VLOOKUP($A8,'Non-energy Multiplier'!$A$1:$AQ$44,COLUMN('Non-energy Multiplier'!AP$1),0)</f>
        <v>0</v>
      </c>
      <c r="AQ8" s="136">
        <f>$C8*VLOOKUP($A8,'Non-energy Multiplier'!$A$1:$AQ$44,COLUMN('Non-energy Multiplier'!AQ$1),0)</f>
        <v>0</v>
      </c>
    </row>
    <row r="9" spans="1:43" x14ac:dyDescent="0.2">
      <c r="A9" s="12" t="s">
        <v>7</v>
      </c>
      <c r="B9" s="136">
        <f>SUM('Non-energy Use 2019'!C10:AF10)</f>
        <v>0</v>
      </c>
      <c r="C9" s="136">
        <f>SUM('Non-energy Use 2020'!C10:AF10)</f>
        <v>0</v>
      </c>
      <c r="D9" s="136">
        <f>$C9*VLOOKUP($A9,'Non-energy Multiplier'!$A$1:$AQ$44,COLUMN('Non-energy Multiplier'!D$1),0)</f>
        <v>0</v>
      </c>
      <c r="E9" s="136">
        <f>$C9*VLOOKUP($A9,'Non-energy Multiplier'!$A$1:$AQ$44,COLUMN('Non-energy Multiplier'!E$1),0)</f>
        <v>0</v>
      </c>
      <c r="F9" s="136">
        <f>$C9*VLOOKUP($A9,'Non-energy Multiplier'!$A$1:$AQ$44,COLUMN('Non-energy Multiplier'!F$1),0)</f>
        <v>0</v>
      </c>
      <c r="G9" s="136">
        <f>$C9*VLOOKUP($A9,'Non-energy Multiplier'!$A$1:$AQ$44,COLUMN('Non-energy Multiplier'!G$1),0)</f>
        <v>0</v>
      </c>
      <c r="H9" s="136">
        <f>$C9*VLOOKUP($A9,'Non-energy Multiplier'!$A$1:$AQ$44,COLUMN('Non-energy Multiplier'!H$1),0)</f>
        <v>0</v>
      </c>
      <c r="I9" s="136">
        <f>$C9*VLOOKUP($A9,'Non-energy Multiplier'!$A$1:$AQ$44,COLUMN('Non-energy Multiplier'!I$1),0)</f>
        <v>0</v>
      </c>
      <c r="J9" s="136">
        <f>$C9*VLOOKUP($A9,'Non-energy Multiplier'!$A$1:$AQ$44,COLUMN('Non-energy Multiplier'!J$1),0)</f>
        <v>0</v>
      </c>
      <c r="K9" s="136">
        <f>$C9*VLOOKUP($A9,'Non-energy Multiplier'!$A$1:$AQ$44,COLUMN('Non-energy Multiplier'!K$1),0)</f>
        <v>0</v>
      </c>
      <c r="L9" s="136">
        <f>$C9*VLOOKUP($A9,'Non-energy Multiplier'!$A$1:$AQ$44,COLUMN('Non-energy Multiplier'!L$1),0)</f>
        <v>0</v>
      </c>
      <c r="M9" s="136">
        <f>$C9*VLOOKUP($A9,'Non-energy Multiplier'!$A$1:$AQ$44,COLUMN('Non-energy Multiplier'!M$1),0)</f>
        <v>0</v>
      </c>
      <c r="N9" s="136">
        <f>$C9*VLOOKUP($A9,'Non-energy Multiplier'!$A$1:$AQ$44,COLUMN('Non-energy Multiplier'!N$1),0)</f>
        <v>0</v>
      </c>
      <c r="O9" s="136">
        <f>$C9*VLOOKUP($A9,'Non-energy Multiplier'!$A$1:$AQ$44,COLUMN('Non-energy Multiplier'!O$1),0)</f>
        <v>0</v>
      </c>
      <c r="P9" s="136">
        <f>$C9*VLOOKUP($A9,'Non-energy Multiplier'!$A$1:$AQ$44,COLUMN('Non-energy Multiplier'!P$1),0)</f>
        <v>0</v>
      </c>
      <c r="Q9" s="136">
        <f>$C9*VLOOKUP($A9,'Non-energy Multiplier'!$A$1:$AQ$44,COLUMN('Non-energy Multiplier'!Q$1),0)</f>
        <v>0</v>
      </c>
      <c r="R9" s="136">
        <f>$C9*VLOOKUP($A9,'Non-energy Multiplier'!$A$1:$AQ$44,COLUMN('Non-energy Multiplier'!R$1),0)</f>
        <v>0</v>
      </c>
      <c r="S9" s="136">
        <f>$C9*VLOOKUP($A9,'Non-energy Multiplier'!$A$1:$AQ$44,COLUMN('Non-energy Multiplier'!S$1),0)</f>
        <v>0</v>
      </c>
      <c r="T9" s="136">
        <f>$C9*VLOOKUP($A9,'Non-energy Multiplier'!$A$1:$AQ$44,COLUMN('Non-energy Multiplier'!T$1),0)</f>
        <v>0</v>
      </c>
      <c r="U9" s="136">
        <f>$C9*VLOOKUP($A9,'Non-energy Multiplier'!$A$1:$AQ$44,COLUMN('Non-energy Multiplier'!U$1),0)</f>
        <v>0</v>
      </c>
      <c r="V9" s="136">
        <f>$C9*VLOOKUP($A9,'Non-energy Multiplier'!$A$1:$AQ$44,COLUMN('Non-energy Multiplier'!V$1),0)</f>
        <v>0</v>
      </c>
      <c r="W9" s="136">
        <f>$C9*VLOOKUP($A9,'Non-energy Multiplier'!$A$1:$AQ$44,COLUMN('Non-energy Multiplier'!W$1),0)</f>
        <v>0</v>
      </c>
      <c r="X9" s="136">
        <f>$C9*VLOOKUP($A9,'Non-energy Multiplier'!$A$1:$AQ$44,COLUMN('Non-energy Multiplier'!X$1),0)</f>
        <v>0</v>
      </c>
      <c r="Y9" s="136">
        <f>$C9*VLOOKUP($A9,'Non-energy Multiplier'!$A$1:$AQ$44,COLUMN('Non-energy Multiplier'!Y$1),0)</f>
        <v>0</v>
      </c>
      <c r="Z9" s="136">
        <f>$C9*VLOOKUP($A9,'Non-energy Multiplier'!$A$1:$AQ$44,COLUMN('Non-energy Multiplier'!Z$1),0)</f>
        <v>0</v>
      </c>
      <c r="AA9" s="136">
        <f>$C9*VLOOKUP($A9,'Non-energy Multiplier'!$A$1:$AQ$44,COLUMN('Non-energy Multiplier'!AA$1),0)</f>
        <v>0</v>
      </c>
      <c r="AB9" s="136">
        <f>$C9*VLOOKUP($A9,'Non-energy Multiplier'!$A$1:$AQ$44,COLUMN('Non-energy Multiplier'!AB$1),0)</f>
        <v>0</v>
      </c>
      <c r="AC9" s="136">
        <f>$C9*VLOOKUP($A9,'Non-energy Multiplier'!$A$1:$AQ$44,COLUMN('Non-energy Multiplier'!AC$1),0)</f>
        <v>0</v>
      </c>
      <c r="AD9" s="136">
        <f>$C9*VLOOKUP($A9,'Non-energy Multiplier'!$A$1:$AQ$44,COLUMN('Non-energy Multiplier'!AD$1),0)</f>
        <v>0</v>
      </c>
      <c r="AE9" s="136">
        <f>$C9*VLOOKUP($A9,'Non-energy Multiplier'!$A$1:$AQ$44,COLUMN('Non-energy Multiplier'!AE$1),0)</f>
        <v>0</v>
      </c>
      <c r="AF9" s="136">
        <f>$C9*VLOOKUP($A9,'Non-energy Multiplier'!$A$1:$AQ$44,COLUMN('Non-energy Multiplier'!AF$1),0)</f>
        <v>0</v>
      </c>
      <c r="AG9" s="136">
        <f>$C9*VLOOKUP($A9,'Non-energy Multiplier'!$A$1:$AQ$44,COLUMN('Non-energy Multiplier'!AG$1),0)</f>
        <v>0</v>
      </c>
      <c r="AH9" s="136">
        <f>$C9*VLOOKUP($A9,'Non-energy Multiplier'!$A$1:$AQ$44,COLUMN('Non-energy Multiplier'!AH$1),0)</f>
        <v>0</v>
      </c>
      <c r="AI9" s="136">
        <f>$C9*VLOOKUP($A9,'Non-energy Multiplier'!$A$1:$AQ$44,COLUMN('Non-energy Multiplier'!AI$1),0)</f>
        <v>0</v>
      </c>
      <c r="AJ9" s="136">
        <f>$C9*VLOOKUP($A9,'Non-energy Multiplier'!$A$1:$AQ$44,COLUMN('Non-energy Multiplier'!AJ$1),0)</f>
        <v>0</v>
      </c>
      <c r="AK9" s="136">
        <f>$C9*VLOOKUP($A9,'Non-energy Multiplier'!$A$1:$AQ$44,COLUMN('Non-energy Multiplier'!AK$1),0)</f>
        <v>0</v>
      </c>
      <c r="AL9" s="136">
        <f>$C9*VLOOKUP($A9,'Non-energy Multiplier'!$A$1:$AQ$44,COLUMN('Non-energy Multiplier'!AL$1),0)</f>
        <v>0</v>
      </c>
      <c r="AM9" s="136">
        <f>$C9*VLOOKUP($A9,'Non-energy Multiplier'!$A$1:$AQ$44,COLUMN('Non-energy Multiplier'!AM$1),0)</f>
        <v>0</v>
      </c>
      <c r="AN9" s="136">
        <f>$C9*VLOOKUP($A9,'Non-energy Multiplier'!$A$1:$AQ$44,COLUMN('Non-energy Multiplier'!AN$1),0)</f>
        <v>0</v>
      </c>
      <c r="AO9" s="136">
        <f>$C9*VLOOKUP($A9,'Non-energy Multiplier'!$A$1:$AQ$44,COLUMN('Non-energy Multiplier'!AO$1),0)</f>
        <v>0</v>
      </c>
      <c r="AP9" s="136">
        <f>$C9*VLOOKUP($A9,'Non-energy Multiplier'!$A$1:$AQ$44,COLUMN('Non-energy Multiplier'!AP$1),0)</f>
        <v>0</v>
      </c>
      <c r="AQ9" s="136">
        <f>$C9*VLOOKUP($A9,'Non-energy Multiplier'!$A$1:$AQ$44,COLUMN('Non-energy Multiplier'!AQ$1),0)</f>
        <v>0</v>
      </c>
    </row>
    <row r="10" spans="1:43" x14ac:dyDescent="0.2">
      <c r="A10" s="12" t="s">
        <v>8</v>
      </c>
      <c r="B10" s="136">
        <f>SUM('Non-energy Use 2019'!C11:AF11)</f>
        <v>0</v>
      </c>
      <c r="C10" s="136">
        <f>SUM('Non-energy Use 2020'!C11:AF11)</f>
        <v>0</v>
      </c>
      <c r="D10" s="136">
        <f>$C10*VLOOKUP($A10,'Non-energy Multiplier'!$A$1:$AQ$44,COLUMN('Non-energy Multiplier'!D$1),0)</f>
        <v>0</v>
      </c>
      <c r="E10" s="136">
        <f>$C10*VLOOKUP($A10,'Non-energy Multiplier'!$A$1:$AQ$44,COLUMN('Non-energy Multiplier'!E$1),0)</f>
        <v>0</v>
      </c>
      <c r="F10" s="136">
        <f>$C10*VLOOKUP($A10,'Non-energy Multiplier'!$A$1:$AQ$44,COLUMN('Non-energy Multiplier'!F$1),0)</f>
        <v>0</v>
      </c>
      <c r="G10" s="136">
        <f>$C10*VLOOKUP($A10,'Non-energy Multiplier'!$A$1:$AQ$44,COLUMN('Non-energy Multiplier'!G$1),0)</f>
        <v>0</v>
      </c>
      <c r="H10" s="136">
        <f>$C10*VLOOKUP($A10,'Non-energy Multiplier'!$A$1:$AQ$44,COLUMN('Non-energy Multiplier'!H$1),0)</f>
        <v>0</v>
      </c>
      <c r="I10" s="136">
        <f>$C10*VLOOKUP($A10,'Non-energy Multiplier'!$A$1:$AQ$44,COLUMN('Non-energy Multiplier'!I$1),0)</f>
        <v>0</v>
      </c>
      <c r="J10" s="136">
        <f>$C10*VLOOKUP($A10,'Non-energy Multiplier'!$A$1:$AQ$44,COLUMN('Non-energy Multiplier'!J$1),0)</f>
        <v>0</v>
      </c>
      <c r="K10" s="136">
        <f>$C10*VLOOKUP($A10,'Non-energy Multiplier'!$A$1:$AQ$44,COLUMN('Non-energy Multiplier'!K$1),0)</f>
        <v>0</v>
      </c>
      <c r="L10" s="136">
        <f>$C10*VLOOKUP($A10,'Non-energy Multiplier'!$A$1:$AQ$44,COLUMN('Non-energy Multiplier'!L$1),0)</f>
        <v>0</v>
      </c>
      <c r="M10" s="136">
        <f>$C10*VLOOKUP($A10,'Non-energy Multiplier'!$A$1:$AQ$44,COLUMN('Non-energy Multiplier'!M$1),0)</f>
        <v>0</v>
      </c>
      <c r="N10" s="136">
        <f>$C10*VLOOKUP($A10,'Non-energy Multiplier'!$A$1:$AQ$44,COLUMN('Non-energy Multiplier'!N$1),0)</f>
        <v>0</v>
      </c>
      <c r="O10" s="136">
        <f>$C10*VLOOKUP($A10,'Non-energy Multiplier'!$A$1:$AQ$44,COLUMN('Non-energy Multiplier'!O$1),0)</f>
        <v>0</v>
      </c>
      <c r="P10" s="136">
        <f>$C10*VLOOKUP($A10,'Non-energy Multiplier'!$A$1:$AQ$44,COLUMN('Non-energy Multiplier'!P$1),0)</f>
        <v>0</v>
      </c>
      <c r="Q10" s="136">
        <f>$C10*VLOOKUP($A10,'Non-energy Multiplier'!$A$1:$AQ$44,COLUMN('Non-energy Multiplier'!Q$1),0)</f>
        <v>0</v>
      </c>
      <c r="R10" s="136">
        <f>$C10*VLOOKUP($A10,'Non-energy Multiplier'!$A$1:$AQ$44,COLUMN('Non-energy Multiplier'!R$1),0)</f>
        <v>0</v>
      </c>
      <c r="S10" s="136">
        <f>$C10*VLOOKUP($A10,'Non-energy Multiplier'!$A$1:$AQ$44,COLUMN('Non-energy Multiplier'!S$1),0)</f>
        <v>0</v>
      </c>
      <c r="T10" s="136">
        <f>$C10*VLOOKUP($A10,'Non-energy Multiplier'!$A$1:$AQ$44,COLUMN('Non-energy Multiplier'!T$1),0)</f>
        <v>0</v>
      </c>
      <c r="U10" s="136">
        <f>$C10*VLOOKUP($A10,'Non-energy Multiplier'!$A$1:$AQ$44,COLUMN('Non-energy Multiplier'!U$1),0)</f>
        <v>0</v>
      </c>
      <c r="V10" s="136">
        <f>$C10*VLOOKUP($A10,'Non-energy Multiplier'!$A$1:$AQ$44,COLUMN('Non-energy Multiplier'!V$1),0)</f>
        <v>0</v>
      </c>
      <c r="W10" s="136">
        <f>$C10*VLOOKUP($A10,'Non-energy Multiplier'!$A$1:$AQ$44,COLUMN('Non-energy Multiplier'!W$1),0)</f>
        <v>0</v>
      </c>
      <c r="X10" s="136">
        <f>$C10*VLOOKUP($A10,'Non-energy Multiplier'!$A$1:$AQ$44,COLUMN('Non-energy Multiplier'!X$1),0)</f>
        <v>0</v>
      </c>
      <c r="Y10" s="136">
        <f>$C10*VLOOKUP($A10,'Non-energy Multiplier'!$A$1:$AQ$44,COLUMN('Non-energy Multiplier'!Y$1),0)</f>
        <v>0</v>
      </c>
      <c r="Z10" s="136">
        <f>$C10*VLOOKUP($A10,'Non-energy Multiplier'!$A$1:$AQ$44,COLUMN('Non-energy Multiplier'!Z$1),0)</f>
        <v>0</v>
      </c>
      <c r="AA10" s="136">
        <f>$C10*VLOOKUP($A10,'Non-energy Multiplier'!$A$1:$AQ$44,COLUMN('Non-energy Multiplier'!AA$1),0)</f>
        <v>0</v>
      </c>
      <c r="AB10" s="136">
        <f>$C10*VLOOKUP($A10,'Non-energy Multiplier'!$A$1:$AQ$44,COLUMN('Non-energy Multiplier'!AB$1),0)</f>
        <v>0</v>
      </c>
      <c r="AC10" s="136">
        <f>$C10*VLOOKUP($A10,'Non-energy Multiplier'!$A$1:$AQ$44,COLUMN('Non-energy Multiplier'!AC$1),0)</f>
        <v>0</v>
      </c>
      <c r="AD10" s="136">
        <f>$C10*VLOOKUP($A10,'Non-energy Multiplier'!$A$1:$AQ$44,COLUMN('Non-energy Multiplier'!AD$1),0)</f>
        <v>0</v>
      </c>
      <c r="AE10" s="136">
        <f>$C10*VLOOKUP($A10,'Non-energy Multiplier'!$A$1:$AQ$44,COLUMN('Non-energy Multiplier'!AE$1),0)</f>
        <v>0</v>
      </c>
      <c r="AF10" s="136">
        <f>$C10*VLOOKUP($A10,'Non-energy Multiplier'!$A$1:$AQ$44,COLUMN('Non-energy Multiplier'!AF$1),0)</f>
        <v>0</v>
      </c>
      <c r="AG10" s="136">
        <f>$C10*VLOOKUP($A10,'Non-energy Multiplier'!$A$1:$AQ$44,COLUMN('Non-energy Multiplier'!AG$1),0)</f>
        <v>0</v>
      </c>
      <c r="AH10" s="136">
        <f>$C10*VLOOKUP($A10,'Non-energy Multiplier'!$A$1:$AQ$44,COLUMN('Non-energy Multiplier'!AH$1),0)</f>
        <v>0</v>
      </c>
      <c r="AI10" s="136">
        <f>$C10*VLOOKUP($A10,'Non-energy Multiplier'!$A$1:$AQ$44,COLUMN('Non-energy Multiplier'!AI$1),0)</f>
        <v>0</v>
      </c>
      <c r="AJ10" s="136">
        <f>$C10*VLOOKUP($A10,'Non-energy Multiplier'!$A$1:$AQ$44,COLUMN('Non-energy Multiplier'!AJ$1),0)</f>
        <v>0</v>
      </c>
      <c r="AK10" s="136">
        <f>$C10*VLOOKUP($A10,'Non-energy Multiplier'!$A$1:$AQ$44,COLUMN('Non-energy Multiplier'!AK$1),0)</f>
        <v>0</v>
      </c>
      <c r="AL10" s="136">
        <f>$C10*VLOOKUP($A10,'Non-energy Multiplier'!$A$1:$AQ$44,COLUMN('Non-energy Multiplier'!AL$1),0)</f>
        <v>0</v>
      </c>
      <c r="AM10" s="136">
        <f>$C10*VLOOKUP($A10,'Non-energy Multiplier'!$A$1:$AQ$44,COLUMN('Non-energy Multiplier'!AM$1),0)</f>
        <v>0</v>
      </c>
      <c r="AN10" s="136">
        <f>$C10*VLOOKUP($A10,'Non-energy Multiplier'!$A$1:$AQ$44,COLUMN('Non-energy Multiplier'!AN$1),0)</f>
        <v>0</v>
      </c>
      <c r="AO10" s="136">
        <f>$C10*VLOOKUP($A10,'Non-energy Multiplier'!$A$1:$AQ$44,COLUMN('Non-energy Multiplier'!AO$1),0)</f>
        <v>0</v>
      </c>
      <c r="AP10" s="136">
        <f>$C10*VLOOKUP($A10,'Non-energy Multiplier'!$A$1:$AQ$44,COLUMN('Non-energy Multiplier'!AP$1),0)</f>
        <v>0</v>
      </c>
      <c r="AQ10" s="136">
        <f>$C10*VLOOKUP($A10,'Non-energy Multiplier'!$A$1:$AQ$44,COLUMN('Non-energy Multiplier'!AQ$1),0)</f>
        <v>0</v>
      </c>
    </row>
    <row r="11" spans="1:43" x14ac:dyDescent="0.2">
      <c r="A11" s="12" t="s">
        <v>9</v>
      </c>
      <c r="B11" s="136">
        <f>SUM('Non-energy Use 2019'!C12:AF12)</f>
        <v>0</v>
      </c>
      <c r="C11" s="136">
        <f>SUM('Non-energy Use 2020'!C12:AF12)</f>
        <v>9892160957797.6309</v>
      </c>
      <c r="D11" s="136">
        <f>$C11*VLOOKUP($A11,'Non-energy Multiplier'!$A$1:$AQ$44,COLUMN('Non-energy Multiplier'!D$1),0)</f>
        <v>11092682346770.107</v>
      </c>
      <c r="E11" s="136">
        <f>$C11*VLOOKUP($A11,'Non-energy Multiplier'!$A$1:$AQ$44,COLUMN('Non-energy Multiplier'!E$1),0)</f>
        <v>11347179576604.83</v>
      </c>
      <c r="F11" s="136">
        <f>$C11*VLOOKUP($A11,'Non-energy Multiplier'!$A$1:$AQ$44,COLUMN('Non-energy Multiplier'!F$1),0)</f>
        <v>11420179148574.805</v>
      </c>
      <c r="G11" s="136">
        <f>$C11*VLOOKUP($A11,'Non-energy Multiplier'!$A$1:$AQ$44,COLUMN('Non-energy Multiplier'!G$1),0)</f>
        <v>11610133857702.721</v>
      </c>
      <c r="H11" s="136">
        <f>$C11*VLOOKUP($A11,'Non-energy Multiplier'!$A$1:$AQ$44,COLUMN('Non-energy Multiplier'!H$1),0)</f>
        <v>11873940651626.578</v>
      </c>
      <c r="I11" s="136">
        <f>$C11*VLOOKUP($A11,'Non-energy Multiplier'!$A$1:$AQ$44,COLUMN('Non-energy Multiplier'!I$1),0)</f>
        <v>12172363108157.5</v>
      </c>
      <c r="J11" s="136">
        <f>$C11*VLOOKUP($A11,'Non-energy Multiplier'!$A$1:$AQ$44,COLUMN('Non-energy Multiplier'!J$1),0)</f>
        <v>12487239679638.896</v>
      </c>
      <c r="K11" s="136">
        <f>$C11*VLOOKUP($A11,'Non-energy Multiplier'!$A$1:$AQ$44,COLUMN('Non-energy Multiplier'!K$1),0)</f>
        <v>12804826266767.67</v>
      </c>
      <c r="L11" s="136">
        <f>$C11*VLOOKUP($A11,'Non-energy Multiplier'!$A$1:$AQ$44,COLUMN('Non-energy Multiplier'!L$1),0)</f>
        <v>13109942850401.033</v>
      </c>
      <c r="M11" s="136">
        <f>$C11*VLOOKUP($A11,'Non-energy Multiplier'!$A$1:$AQ$44,COLUMN('Non-energy Multiplier'!M$1),0)</f>
        <v>13386034587370.762</v>
      </c>
      <c r="N11" s="136">
        <f>$C11*VLOOKUP($A11,'Non-energy Multiplier'!$A$1:$AQ$44,COLUMN('Non-energy Multiplier'!N$1),0)</f>
        <v>13618622410279.02</v>
      </c>
      <c r="O11" s="136">
        <f>$C11*VLOOKUP($A11,'Non-energy Multiplier'!$A$1:$AQ$44,COLUMN('Non-energy Multiplier'!O$1),0)</f>
        <v>13805689436283.475</v>
      </c>
      <c r="P11" s="136">
        <f>$C11*VLOOKUP($A11,'Non-energy Multiplier'!$A$1:$AQ$44,COLUMN('Non-energy Multiplier'!P$1),0)</f>
        <v>13948971360637.896</v>
      </c>
      <c r="Q11" s="136">
        <f>$C11*VLOOKUP($A11,'Non-energy Multiplier'!$A$1:$AQ$44,COLUMN('Non-energy Multiplier'!Q$1),0)</f>
        <v>14050795257197.813</v>
      </c>
      <c r="R11" s="136">
        <f>$C11*VLOOKUP($A11,'Non-energy Multiplier'!$A$1:$AQ$44,COLUMN('Non-energy Multiplier'!R$1),0)</f>
        <v>14113988058098.438</v>
      </c>
      <c r="S11" s="136">
        <f>$C11*VLOOKUP($A11,'Non-energy Multiplier'!$A$1:$AQ$44,COLUMN('Non-energy Multiplier'!S$1),0)</f>
        <v>14141607824970.086</v>
      </c>
      <c r="T11" s="136">
        <f>$C11*VLOOKUP($A11,'Non-energy Multiplier'!$A$1:$AQ$44,COLUMN('Non-energy Multiplier'!T$1),0)</f>
        <v>14136326145561.607</v>
      </c>
      <c r="U11" s="136">
        <f>$C11*VLOOKUP($A11,'Non-energy Multiplier'!$A$1:$AQ$44,COLUMN('Non-energy Multiplier'!U$1),0)</f>
        <v>14100878677753.807</v>
      </c>
      <c r="V11" s="136">
        <f>$C11*VLOOKUP($A11,'Non-energy Multiplier'!$A$1:$AQ$44,COLUMN('Non-energy Multiplier'!V$1),0)</f>
        <v>14038179029704.578</v>
      </c>
      <c r="W11" s="136">
        <f>$C11*VLOOKUP($A11,'Non-energy Multiplier'!$A$1:$AQ$44,COLUMN('Non-energy Multiplier'!W$1),0)</f>
        <v>13951261762151.027</v>
      </c>
      <c r="X11" s="136">
        <f>$C11*VLOOKUP($A11,'Non-energy Multiplier'!$A$1:$AQ$44,COLUMN('Non-energy Multiplier'!X$1),0)</f>
        <v>13843230062037.482</v>
      </c>
      <c r="Y11" s="136">
        <f>$C11*VLOOKUP($A11,'Non-energy Multiplier'!$A$1:$AQ$44,COLUMN('Non-energy Multiplier'!Y$1),0)</f>
        <v>13717208919673.627</v>
      </c>
      <c r="Z11" s="136">
        <f>$C11*VLOOKUP($A11,'Non-energy Multiplier'!$A$1:$AQ$44,COLUMN('Non-energy Multiplier'!Z$1),0)</f>
        <v>13576304372294.33</v>
      </c>
      <c r="AA11" s="136">
        <f>$C11*VLOOKUP($A11,'Non-energy Multiplier'!$A$1:$AQ$44,COLUMN('Non-energy Multiplier'!AA$1),0)</f>
        <v>13423569132327.053</v>
      </c>
      <c r="AB11" s="136">
        <f>$C11*VLOOKUP($A11,'Non-energy Multiplier'!$A$1:$AQ$44,COLUMN('Non-energy Multiplier'!AB$1),0)</f>
        <v>13261974705177.436</v>
      </c>
      <c r="AC11" s="136">
        <f>$C11*VLOOKUP($A11,'Non-energy Multiplier'!$A$1:$AQ$44,COLUMN('Non-energy Multiplier'!AC$1),0)</f>
        <v>13094389922771.809</v>
      </c>
      <c r="AD11" s="136">
        <f>$C11*VLOOKUP($A11,'Non-energy Multiplier'!$A$1:$AQ$44,COLUMN('Non-energy Multiplier'!AD$1),0)</f>
        <v>12923565677152.09</v>
      </c>
      <c r="AE11" s="136">
        <f>$C11*VLOOKUP($A11,'Non-energy Multiplier'!$A$1:$AQ$44,COLUMN('Non-energy Multiplier'!AE$1),0)</f>
        <v>12752125533024.434</v>
      </c>
      <c r="AF11" s="136">
        <f>$C11*VLOOKUP($A11,'Non-energy Multiplier'!$A$1:$AQ$44,COLUMN('Non-energy Multiplier'!AF$1),0)</f>
        <v>12582561827861.34</v>
      </c>
      <c r="AG11" s="136">
        <f>$C11*VLOOKUP($A11,'Non-energy Multiplier'!$A$1:$AQ$44,COLUMN('Non-energy Multiplier'!AG$1),0)</f>
        <v>12417236830505.973</v>
      </c>
      <c r="AH11" s="136">
        <f>$C11*VLOOKUP($A11,'Non-energy Multiplier'!$A$1:$AQ$44,COLUMN('Non-energy Multiplier'!AH$1),0)</f>
        <v>12258388521187.715</v>
      </c>
      <c r="AI11" s="136">
        <f>$C11*VLOOKUP($A11,'Non-energy Multiplier'!$A$1:$AQ$44,COLUMN('Non-energy Multiplier'!AI$1),0)</f>
        <v>12108140574131.395</v>
      </c>
      <c r="AJ11" s="136">
        <f>$C11*VLOOKUP($A11,'Non-energy Multiplier'!$A$1:$AQ$44,COLUMN('Non-energy Multiplier'!AJ$1),0)</f>
        <v>11968516165285.297</v>
      </c>
      <c r="AK11" s="136">
        <f>$C11*VLOOKUP($A11,'Non-energy Multiplier'!$A$1:$AQ$44,COLUMN('Non-energy Multiplier'!AK$1),0)</f>
        <v>11841455289161.756</v>
      </c>
      <c r="AL11" s="136">
        <f>$C11*VLOOKUP($A11,'Non-energy Multiplier'!$A$1:$AQ$44,COLUMN('Non-energy Multiplier'!AL$1),0)</f>
        <v>11728835347965.83</v>
      </c>
      <c r="AM11" s="136">
        <f>$C11*VLOOKUP($A11,'Non-energy Multiplier'!$A$1:$AQ$44,COLUMN('Non-energy Multiplier'!AM$1),0)</f>
        <v>11632494871378.166</v>
      </c>
      <c r="AN11" s="136">
        <f>$C11*VLOOKUP($A11,'Non-energy Multiplier'!$A$1:$AQ$44,COLUMN('Non-energy Multiplier'!AN$1),0)</f>
        <v>11554260335712.982</v>
      </c>
      <c r="AO11" s="136">
        <f>$C11*VLOOKUP($A11,'Non-energy Multiplier'!$A$1:$AQ$44,COLUMN('Non-energy Multiplier'!AO$1),0)</f>
        <v>11495976176877.232</v>
      </c>
      <c r="AP11" s="136">
        <f>$C11*VLOOKUP($A11,'Non-energy Multiplier'!$A$1:$AQ$44,COLUMN('Non-energy Multiplier'!AP$1),0)</f>
        <v>11459538233949.736</v>
      </c>
      <c r="AQ11" s="136">
        <f>$C11*VLOOKUP($A11,'Non-energy Multiplier'!$A$1:$AQ$44,COLUMN('Non-energy Multiplier'!AQ$1),0)</f>
        <v>11446931021976.463</v>
      </c>
    </row>
    <row r="12" spans="1:43" x14ac:dyDescent="0.2">
      <c r="A12" s="12" t="s">
        <v>10</v>
      </c>
      <c r="B12" s="240">
        <f>SUM('Non-energy Use 2019'!C13:AF13)</f>
        <v>153540856720.68759</v>
      </c>
      <c r="C12" s="240">
        <f>SUM('Non-energy Use 2020'!C13:AF13)</f>
        <v>0</v>
      </c>
      <c r="D12" s="240">
        <f>$C12*VLOOKUP($A12,'Non-energy Multiplier'!$A$1:$AQ$44,COLUMN('Non-energy Multiplier'!D$1),0)</f>
        <v>0</v>
      </c>
      <c r="E12" s="240">
        <f>$C12*VLOOKUP($A12,'Non-energy Multiplier'!$A$1:$AQ$44,COLUMN('Non-energy Multiplier'!E$1),0)</f>
        <v>0</v>
      </c>
      <c r="F12" s="240">
        <f>$C12*VLOOKUP($A12,'Non-energy Multiplier'!$A$1:$AQ$44,COLUMN('Non-energy Multiplier'!F$1),0)</f>
        <v>0</v>
      </c>
      <c r="G12" s="240">
        <f>$C12*VLOOKUP($A12,'Non-energy Multiplier'!$A$1:$AQ$44,COLUMN('Non-energy Multiplier'!G$1),0)</f>
        <v>0</v>
      </c>
      <c r="H12" s="240">
        <f>$C12*VLOOKUP($A12,'Non-energy Multiplier'!$A$1:$AQ$44,COLUMN('Non-energy Multiplier'!H$1),0)</f>
        <v>0</v>
      </c>
      <c r="I12" s="240">
        <f>$C12*VLOOKUP($A12,'Non-energy Multiplier'!$A$1:$AQ$44,COLUMN('Non-energy Multiplier'!I$1),0)</f>
        <v>0</v>
      </c>
      <c r="J12" s="240">
        <f>$C12*VLOOKUP($A12,'Non-energy Multiplier'!$A$1:$AQ$44,COLUMN('Non-energy Multiplier'!J$1),0)</f>
        <v>0</v>
      </c>
      <c r="K12" s="240">
        <f>$C12*VLOOKUP($A12,'Non-energy Multiplier'!$A$1:$AQ$44,COLUMN('Non-energy Multiplier'!K$1),0)</f>
        <v>0</v>
      </c>
      <c r="L12" s="240">
        <f>$C12*VLOOKUP($A12,'Non-energy Multiplier'!$A$1:$AQ$44,COLUMN('Non-energy Multiplier'!L$1),0)</f>
        <v>0</v>
      </c>
      <c r="M12" s="240">
        <f>$C12*VLOOKUP($A12,'Non-energy Multiplier'!$A$1:$AQ$44,COLUMN('Non-energy Multiplier'!M$1),0)</f>
        <v>0</v>
      </c>
      <c r="N12" s="240">
        <f>$C12*VLOOKUP($A12,'Non-energy Multiplier'!$A$1:$AQ$44,COLUMN('Non-energy Multiplier'!N$1),0)</f>
        <v>0</v>
      </c>
      <c r="O12" s="240">
        <f>$C12*VLOOKUP($A12,'Non-energy Multiplier'!$A$1:$AQ$44,COLUMN('Non-energy Multiplier'!O$1),0)</f>
        <v>0</v>
      </c>
      <c r="P12" s="240">
        <f>$C12*VLOOKUP($A12,'Non-energy Multiplier'!$A$1:$AQ$44,COLUMN('Non-energy Multiplier'!P$1),0)</f>
        <v>0</v>
      </c>
      <c r="Q12" s="240">
        <f>$C12*VLOOKUP($A12,'Non-energy Multiplier'!$A$1:$AQ$44,COLUMN('Non-energy Multiplier'!Q$1),0)</f>
        <v>0</v>
      </c>
      <c r="R12" s="240">
        <f>$C12*VLOOKUP($A12,'Non-energy Multiplier'!$A$1:$AQ$44,COLUMN('Non-energy Multiplier'!R$1),0)</f>
        <v>0</v>
      </c>
      <c r="S12" s="240">
        <f>$C12*VLOOKUP($A12,'Non-energy Multiplier'!$A$1:$AQ$44,COLUMN('Non-energy Multiplier'!S$1),0)</f>
        <v>0</v>
      </c>
      <c r="T12" s="240">
        <f>$C12*VLOOKUP($A12,'Non-energy Multiplier'!$A$1:$AQ$44,COLUMN('Non-energy Multiplier'!T$1),0)</f>
        <v>0</v>
      </c>
      <c r="U12" s="240">
        <f>$C12*VLOOKUP($A12,'Non-energy Multiplier'!$A$1:$AQ$44,COLUMN('Non-energy Multiplier'!U$1),0)</f>
        <v>0</v>
      </c>
      <c r="V12" s="240">
        <f>$C12*VLOOKUP($A12,'Non-energy Multiplier'!$A$1:$AQ$44,COLUMN('Non-energy Multiplier'!V$1),0)</f>
        <v>0</v>
      </c>
      <c r="W12" s="240">
        <f>$C12*VLOOKUP($A12,'Non-energy Multiplier'!$A$1:$AQ$44,COLUMN('Non-energy Multiplier'!W$1),0)</f>
        <v>0</v>
      </c>
      <c r="X12" s="240">
        <f>$C12*VLOOKUP($A12,'Non-energy Multiplier'!$A$1:$AQ$44,COLUMN('Non-energy Multiplier'!X$1),0)</f>
        <v>0</v>
      </c>
      <c r="Y12" s="240">
        <f>$C12*VLOOKUP($A12,'Non-energy Multiplier'!$A$1:$AQ$44,COLUMN('Non-energy Multiplier'!Y$1),0)</f>
        <v>0</v>
      </c>
      <c r="Z12" s="240">
        <f>$C12*VLOOKUP($A12,'Non-energy Multiplier'!$A$1:$AQ$44,COLUMN('Non-energy Multiplier'!Z$1),0)</f>
        <v>0</v>
      </c>
      <c r="AA12" s="240">
        <f>$C12*VLOOKUP($A12,'Non-energy Multiplier'!$A$1:$AQ$44,COLUMN('Non-energy Multiplier'!AA$1),0)</f>
        <v>0</v>
      </c>
      <c r="AB12" s="240">
        <f>$C12*VLOOKUP($A12,'Non-energy Multiplier'!$A$1:$AQ$44,COLUMN('Non-energy Multiplier'!AB$1),0)</f>
        <v>0</v>
      </c>
      <c r="AC12" s="240">
        <f>$C12*VLOOKUP($A12,'Non-energy Multiplier'!$A$1:$AQ$44,COLUMN('Non-energy Multiplier'!AC$1),0)</f>
        <v>0</v>
      </c>
      <c r="AD12" s="240">
        <f>$C12*VLOOKUP($A12,'Non-energy Multiplier'!$A$1:$AQ$44,COLUMN('Non-energy Multiplier'!AD$1),0)</f>
        <v>0</v>
      </c>
      <c r="AE12" s="240">
        <f>$C12*VLOOKUP($A12,'Non-energy Multiplier'!$A$1:$AQ$44,COLUMN('Non-energy Multiplier'!AE$1),0)</f>
        <v>0</v>
      </c>
      <c r="AF12" s="240">
        <f>$C12*VLOOKUP($A12,'Non-energy Multiplier'!$A$1:$AQ$44,COLUMN('Non-energy Multiplier'!AF$1),0)</f>
        <v>0</v>
      </c>
      <c r="AG12" s="240">
        <f>$C12*VLOOKUP($A12,'Non-energy Multiplier'!$A$1:$AQ$44,COLUMN('Non-energy Multiplier'!AG$1),0)</f>
        <v>0</v>
      </c>
      <c r="AH12" s="240">
        <f>$C12*VLOOKUP($A12,'Non-energy Multiplier'!$A$1:$AQ$44,COLUMN('Non-energy Multiplier'!AH$1),0)</f>
        <v>0</v>
      </c>
      <c r="AI12" s="240">
        <f>$C12*VLOOKUP($A12,'Non-energy Multiplier'!$A$1:$AQ$44,COLUMN('Non-energy Multiplier'!AI$1),0)</f>
        <v>0</v>
      </c>
      <c r="AJ12" s="240">
        <f>$C12*VLOOKUP($A12,'Non-energy Multiplier'!$A$1:$AQ$44,COLUMN('Non-energy Multiplier'!AJ$1),0)</f>
        <v>0</v>
      </c>
      <c r="AK12" s="240">
        <f>$C12*VLOOKUP($A12,'Non-energy Multiplier'!$A$1:$AQ$44,COLUMN('Non-energy Multiplier'!AK$1),0)</f>
        <v>0</v>
      </c>
      <c r="AL12" s="240">
        <f>$C12*VLOOKUP($A12,'Non-energy Multiplier'!$A$1:$AQ$44,COLUMN('Non-energy Multiplier'!AL$1),0)</f>
        <v>0</v>
      </c>
      <c r="AM12" s="240">
        <f>$C12*VLOOKUP($A12,'Non-energy Multiplier'!$A$1:$AQ$44,COLUMN('Non-energy Multiplier'!AM$1),0)</f>
        <v>0</v>
      </c>
      <c r="AN12" s="240">
        <f>$C12*VLOOKUP($A12,'Non-energy Multiplier'!$A$1:$AQ$44,COLUMN('Non-energy Multiplier'!AN$1),0)</f>
        <v>0</v>
      </c>
      <c r="AO12" s="240">
        <f>$C12*VLOOKUP($A12,'Non-energy Multiplier'!$A$1:$AQ$44,COLUMN('Non-energy Multiplier'!AO$1),0)</f>
        <v>0</v>
      </c>
      <c r="AP12" s="240">
        <f>$C12*VLOOKUP($A12,'Non-energy Multiplier'!$A$1:$AQ$44,COLUMN('Non-energy Multiplier'!AP$1),0)</f>
        <v>0</v>
      </c>
      <c r="AQ12" s="240">
        <f>$C12*VLOOKUP($A12,'Non-energy Multiplier'!$A$1:$AQ$44,COLUMN('Non-energy Multiplier'!AQ$1),0)</f>
        <v>0</v>
      </c>
    </row>
    <row r="13" spans="1:43" x14ac:dyDescent="0.2">
      <c r="A13" s="12" t="s">
        <v>11</v>
      </c>
      <c r="B13" s="136">
        <f>SUM('Non-energy Use 2019'!C14:AF14)</f>
        <v>0</v>
      </c>
      <c r="C13" s="136">
        <f>SUM('Non-energy Use 2020'!C14:AF14)</f>
        <v>0</v>
      </c>
      <c r="D13" s="136">
        <f>$C13*VLOOKUP($A13,'Non-energy Multiplier'!$A$1:$AQ$44,COLUMN('Non-energy Multiplier'!D$1),0)</f>
        <v>0</v>
      </c>
      <c r="E13" s="136">
        <f>$C13*VLOOKUP($A13,'Non-energy Multiplier'!$A$1:$AQ$44,COLUMN('Non-energy Multiplier'!E$1),0)</f>
        <v>0</v>
      </c>
      <c r="F13" s="136">
        <f>$C13*VLOOKUP($A13,'Non-energy Multiplier'!$A$1:$AQ$44,COLUMN('Non-energy Multiplier'!F$1),0)</f>
        <v>0</v>
      </c>
      <c r="G13" s="136">
        <f>$C13*VLOOKUP($A13,'Non-energy Multiplier'!$A$1:$AQ$44,COLUMN('Non-energy Multiplier'!G$1),0)</f>
        <v>0</v>
      </c>
      <c r="H13" s="136">
        <f>$C13*VLOOKUP($A13,'Non-energy Multiplier'!$A$1:$AQ$44,COLUMN('Non-energy Multiplier'!H$1),0)</f>
        <v>0</v>
      </c>
      <c r="I13" s="136">
        <f>$C13*VLOOKUP($A13,'Non-energy Multiplier'!$A$1:$AQ$44,COLUMN('Non-energy Multiplier'!I$1),0)</f>
        <v>0</v>
      </c>
      <c r="J13" s="136">
        <f>$C13*VLOOKUP($A13,'Non-energy Multiplier'!$A$1:$AQ$44,COLUMN('Non-energy Multiplier'!J$1),0)</f>
        <v>0</v>
      </c>
      <c r="K13" s="136">
        <f>$C13*VLOOKUP($A13,'Non-energy Multiplier'!$A$1:$AQ$44,COLUMN('Non-energy Multiplier'!K$1),0)</f>
        <v>0</v>
      </c>
      <c r="L13" s="136">
        <f>$C13*VLOOKUP($A13,'Non-energy Multiplier'!$A$1:$AQ$44,COLUMN('Non-energy Multiplier'!L$1),0)</f>
        <v>0</v>
      </c>
      <c r="M13" s="136">
        <f>$C13*VLOOKUP($A13,'Non-energy Multiplier'!$A$1:$AQ$44,COLUMN('Non-energy Multiplier'!M$1),0)</f>
        <v>0</v>
      </c>
      <c r="N13" s="136">
        <f>$C13*VLOOKUP($A13,'Non-energy Multiplier'!$A$1:$AQ$44,COLUMN('Non-energy Multiplier'!N$1),0)</f>
        <v>0</v>
      </c>
      <c r="O13" s="136">
        <f>$C13*VLOOKUP($A13,'Non-energy Multiplier'!$A$1:$AQ$44,COLUMN('Non-energy Multiplier'!O$1),0)</f>
        <v>0</v>
      </c>
      <c r="P13" s="136">
        <f>$C13*VLOOKUP($A13,'Non-energy Multiplier'!$A$1:$AQ$44,COLUMN('Non-energy Multiplier'!P$1),0)</f>
        <v>0</v>
      </c>
      <c r="Q13" s="136">
        <f>$C13*VLOOKUP($A13,'Non-energy Multiplier'!$A$1:$AQ$44,COLUMN('Non-energy Multiplier'!Q$1),0)</f>
        <v>0</v>
      </c>
      <c r="R13" s="136">
        <f>$C13*VLOOKUP($A13,'Non-energy Multiplier'!$A$1:$AQ$44,COLUMN('Non-energy Multiplier'!R$1),0)</f>
        <v>0</v>
      </c>
      <c r="S13" s="136">
        <f>$C13*VLOOKUP($A13,'Non-energy Multiplier'!$A$1:$AQ$44,COLUMN('Non-energy Multiplier'!S$1),0)</f>
        <v>0</v>
      </c>
      <c r="T13" s="136">
        <f>$C13*VLOOKUP($A13,'Non-energy Multiplier'!$A$1:$AQ$44,COLUMN('Non-energy Multiplier'!T$1),0)</f>
        <v>0</v>
      </c>
      <c r="U13" s="136">
        <f>$C13*VLOOKUP($A13,'Non-energy Multiplier'!$A$1:$AQ$44,COLUMN('Non-energy Multiplier'!U$1),0)</f>
        <v>0</v>
      </c>
      <c r="V13" s="136">
        <f>$C13*VLOOKUP($A13,'Non-energy Multiplier'!$A$1:$AQ$44,COLUMN('Non-energy Multiplier'!V$1),0)</f>
        <v>0</v>
      </c>
      <c r="W13" s="136">
        <f>$C13*VLOOKUP($A13,'Non-energy Multiplier'!$A$1:$AQ$44,COLUMN('Non-energy Multiplier'!W$1),0)</f>
        <v>0</v>
      </c>
      <c r="X13" s="136">
        <f>$C13*VLOOKUP($A13,'Non-energy Multiplier'!$A$1:$AQ$44,COLUMN('Non-energy Multiplier'!X$1),0)</f>
        <v>0</v>
      </c>
      <c r="Y13" s="136">
        <f>$C13*VLOOKUP($A13,'Non-energy Multiplier'!$A$1:$AQ$44,COLUMN('Non-energy Multiplier'!Y$1),0)</f>
        <v>0</v>
      </c>
      <c r="Z13" s="136">
        <f>$C13*VLOOKUP($A13,'Non-energy Multiplier'!$A$1:$AQ$44,COLUMN('Non-energy Multiplier'!Z$1),0)</f>
        <v>0</v>
      </c>
      <c r="AA13" s="136">
        <f>$C13*VLOOKUP($A13,'Non-energy Multiplier'!$A$1:$AQ$44,COLUMN('Non-energy Multiplier'!AA$1),0)</f>
        <v>0</v>
      </c>
      <c r="AB13" s="136">
        <f>$C13*VLOOKUP($A13,'Non-energy Multiplier'!$A$1:$AQ$44,COLUMN('Non-energy Multiplier'!AB$1),0)</f>
        <v>0</v>
      </c>
      <c r="AC13" s="136">
        <f>$C13*VLOOKUP($A13,'Non-energy Multiplier'!$A$1:$AQ$44,COLUMN('Non-energy Multiplier'!AC$1),0)</f>
        <v>0</v>
      </c>
      <c r="AD13" s="136">
        <f>$C13*VLOOKUP($A13,'Non-energy Multiplier'!$A$1:$AQ$44,COLUMN('Non-energy Multiplier'!AD$1),0)</f>
        <v>0</v>
      </c>
      <c r="AE13" s="136">
        <f>$C13*VLOOKUP($A13,'Non-energy Multiplier'!$A$1:$AQ$44,COLUMN('Non-energy Multiplier'!AE$1),0)</f>
        <v>0</v>
      </c>
      <c r="AF13" s="136">
        <f>$C13*VLOOKUP($A13,'Non-energy Multiplier'!$A$1:$AQ$44,COLUMN('Non-energy Multiplier'!AF$1),0)</f>
        <v>0</v>
      </c>
      <c r="AG13" s="136">
        <f>$C13*VLOOKUP($A13,'Non-energy Multiplier'!$A$1:$AQ$44,COLUMN('Non-energy Multiplier'!AG$1),0)</f>
        <v>0</v>
      </c>
      <c r="AH13" s="136">
        <f>$C13*VLOOKUP($A13,'Non-energy Multiplier'!$A$1:$AQ$44,COLUMN('Non-energy Multiplier'!AH$1),0)</f>
        <v>0</v>
      </c>
      <c r="AI13" s="136">
        <f>$C13*VLOOKUP($A13,'Non-energy Multiplier'!$A$1:$AQ$44,COLUMN('Non-energy Multiplier'!AI$1),0)</f>
        <v>0</v>
      </c>
      <c r="AJ13" s="136">
        <f>$C13*VLOOKUP($A13,'Non-energy Multiplier'!$A$1:$AQ$44,COLUMN('Non-energy Multiplier'!AJ$1),0)</f>
        <v>0</v>
      </c>
      <c r="AK13" s="136">
        <f>$C13*VLOOKUP($A13,'Non-energy Multiplier'!$A$1:$AQ$44,COLUMN('Non-energy Multiplier'!AK$1),0)</f>
        <v>0</v>
      </c>
      <c r="AL13" s="136">
        <f>$C13*VLOOKUP($A13,'Non-energy Multiplier'!$A$1:$AQ$44,COLUMN('Non-energy Multiplier'!AL$1),0)</f>
        <v>0</v>
      </c>
      <c r="AM13" s="136">
        <f>$C13*VLOOKUP($A13,'Non-energy Multiplier'!$A$1:$AQ$44,COLUMN('Non-energy Multiplier'!AM$1),0)</f>
        <v>0</v>
      </c>
      <c r="AN13" s="136">
        <f>$C13*VLOOKUP($A13,'Non-energy Multiplier'!$A$1:$AQ$44,COLUMN('Non-energy Multiplier'!AN$1),0)</f>
        <v>0</v>
      </c>
      <c r="AO13" s="136">
        <f>$C13*VLOOKUP($A13,'Non-energy Multiplier'!$A$1:$AQ$44,COLUMN('Non-energy Multiplier'!AO$1),0)</f>
        <v>0</v>
      </c>
      <c r="AP13" s="136">
        <f>$C13*VLOOKUP($A13,'Non-energy Multiplier'!$A$1:$AQ$44,COLUMN('Non-energy Multiplier'!AP$1),0)</f>
        <v>0</v>
      </c>
      <c r="AQ13" s="136">
        <f>$C13*VLOOKUP($A13,'Non-energy Multiplier'!$A$1:$AQ$44,COLUMN('Non-energy Multiplier'!AQ$1),0)</f>
        <v>0</v>
      </c>
    </row>
    <row r="14" spans="1:43" x14ac:dyDescent="0.2">
      <c r="A14" s="12" t="s">
        <v>12</v>
      </c>
      <c r="B14" s="136">
        <f>SUM('Non-energy Use 2019'!C15:AF15)</f>
        <v>0</v>
      </c>
      <c r="C14" s="136">
        <f>SUM('Non-energy Use 2020'!C15:AF15)</f>
        <v>0</v>
      </c>
      <c r="D14" s="136">
        <f>$C14*VLOOKUP($A14,'Non-energy Multiplier'!$A$1:$AQ$44,COLUMN('Non-energy Multiplier'!D$1),0)</f>
        <v>0</v>
      </c>
      <c r="E14" s="136">
        <f>$C14*VLOOKUP($A14,'Non-energy Multiplier'!$A$1:$AQ$44,COLUMN('Non-energy Multiplier'!E$1),0)</f>
        <v>0</v>
      </c>
      <c r="F14" s="136">
        <f>$C14*VLOOKUP($A14,'Non-energy Multiplier'!$A$1:$AQ$44,COLUMN('Non-energy Multiplier'!F$1),0)</f>
        <v>0</v>
      </c>
      <c r="G14" s="136">
        <f>$C14*VLOOKUP($A14,'Non-energy Multiplier'!$A$1:$AQ$44,COLUMN('Non-energy Multiplier'!G$1),0)</f>
        <v>0</v>
      </c>
      <c r="H14" s="136">
        <f>$C14*VLOOKUP($A14,'Non-energy Multiplier'!$A$1:$AQ$44,COLUMN('Non-energy Multiplier'!H$1),0)</f>
        <v>0</v>
      </c>
      <c r="I14" s="136">
        <f>$C14*VLOOKUP($A14,'Non-energy Multiplier'!$A$1:$AQ$44,COLUMN('Non-energy Multiplier'!I$1),0)</f>
        <v>0</v>
      </c>
      <c r="J14" s="136">
        <f>$C14*VLOOKUP($A14,'Non-energy Multiplier'!$A$1:$AQ$44,COLUMN('Non-energy Multiplier'!J$1),0)</f>
        <v>0</v>
      </c>
      <c r="K14" s="136">
        <f>$C14*VLOOKUP($A14,'Non-energy Multiplier'!$A$1:$AQ$44,COLUMN('Non-energy Multiplier'!K$1),0)</f>
        <v>0</v>
      </c>
      <c r="L14" s="136">
        <f>$C14*VLOOKUP($A14,'Non-energy Multiplier'!$A$1:$AQ$44,COLUMN('Non-energy Multiplier'!L$1),0)</f>
        <v>0</v>
      </c>
      <c r="M14" s="136">
        <f>$C14*VLOOKUP($A14,'Non-energy Multiplier'!$A$1:$AQ$44,COLUMN('Non-energy Multiplier'!M$1),0)</f>
        <v>0</v>
      </c>
      <c r="N14" s="136">
        <f>$C14*VLOOKUP($A14,'Non-energy Multiplier'!$A$1:$AQ$44,COLUMN('Non-energy Multiplier'!N$1),0)</f>
        <v>0</v>
      </c>
      <c r="O14" s="136">
        <f>$C14*VLOOKUP($A14,'Non-energy Multiplier'!$A$1:$AQ$44,COLUMN('Non-energy Multiplier'!O$1),0)</f>
        <v>0</v>
      </c>
      <c r="P14" s="136">
        <f>$C14*VLOOKUP($A14,'Non-energy Multiplier'!$A$1:$AQ$44,COLUMN('Non-energy Multiplier'!P$1),0)</f>
        <v>0</v>
      </c>
      <c r="Q14" s="136">
        <f>$C14*VLOOKUP($A14,'Non-energy Multiplier'!$A$1:$AQ$44,COLUMN('Non-energy Multiplier'!Q$1),0)</f>
        <v>0</v>
      </c>
      <c r="R14" s="136">
        <f>$C14*VLOOKUP($A14,'Non-energy Multiplier'!$A$1:$AQ$44,COLUMN('Non-energy Multiplier'!R$1),0)</f>
        <v>0</v>
      </c>
      <c r="S14" s="136">
        <f>$C14*VLOOKUP($A14,'Non-energy Multiplier'!$A$1:$AQ$44,COLUMN('Non-energy Multiplier'!S$1),0)</f>
        <v>0</v>
      </c>
      <c r="T14" s="136">
        <f>$C14*VLOOKUP($A14,'Non-energy Multiplier'!$A$1:$AQ$44,COLUMN('Non-energy Multiplier'!T$1),0)</f>
        <v>0</v>
      </c>
      <c r="U14" s="136">
        <f>$C14*VLOOKUP($A14,'Non-energy Multiplier'!$A$1:$AQ$44,COLUMN('Non-energy Multiplier'!U$1),0)</f>
        <v>0</v>
      </c>
      <c r="V14" s="136">
        <f>$C14*VLOOKUP($A14,'Non-energy Multiplier'!$A$1:$AQ$44,COLUMN('Non-energy Multiplier'!V$1),0)</f>
        <v>0</v>
      </c>
      <c r="W14" s="136">
        <f>$C14*VLOOKUP($A14,'Non-energy Multiplier'!$A$1:$AQ$44,COLUMN('Non-energy Multiplier'!W$1),0)</f>
        <v>0</v>
      </c>
      <c r="X14" s="136">
        <f>$C14*VLOOKUP($A14,'Non-energy Multiplier'!$A$1:$AQ$44,COLUMN('Non-energy Multiplier'!X$1),0)</f>
        <v>0</v>
      </c>
      <c r="Y14" s="136">
        <f>$C14*VLOOKUP($A14,'Non-energy Multiplier'!$A$1:$AQ$44,COLUMN('Non-energy Multiplier'!Y$1),0)</f>
        <v>0</v>
      </c>
      <c r="Z14" s="136">
        <f>$C14*VLOOKUP($A14,'Non-energy Multiplier'!$A$1:$AQ$44,COLUMN('Non-energy Multiplier'!Z$1),0)</f>
        <v>0</v>
      </c>
      <c r="AA14" s="136">
        <f>$C14*VLOOKUP($A14,'Non-energy Multiplier'!$A$1:$AQ$44,COLUMN('Non-energy Multiplier'!AA$1),0)</f>
        <v>0</v>
      </c>
      <c r="AB14" s="136">
        <f>$C14*VLOOKUP($A14,'Non-energy Multiplier'!$A$1:$AQ$44,COLUMN('Non-energy Multiplier'!AB$1),0)</f>
        <v>0</v>
      </c>
      <c r="AC14" s="136">
        <f>$C14*VLOOKUP($A14,'Non-energy Multiplier'!$A$1:$AQ$44,COLUMN('Non-energy Multiplier'!AC$1),0)</f>
        <v>0</v>
      </c>
      <c r="AD14" s="136">
        <f>$C14*VLOOKUP($A14,'Non-energy Multiplier'!$A$1:$AQ$44,COLUMN('Non-energy Multiplier'!AD$1),0)</f>
        <v>0</v>
      </c>
      <c r="AE14" s="136">
        <f>$C14*VLOOKUP($A14,'Non-energy Multiplier'!$A$1:$AQ$44,COLUMN('Non-energy Multiplier'!AE$1),0)</f>
        <v>0</v>
      </c>
      <c r="AF14" s="136">
        <f>$C14*VLOOKUP($A14,'Non-energy Multiplier'!$A$1:$AQ$44,COLUMN('Non-energy Multiplier'!AF$1),0)</f>
        <v>0</v>
      </c>
      <c r="AG14" s="136">
        <f>$C14*VLOOKUP($A14,'Non-energy Multiplier'!$A$1:$AQ$44,COLUMN('Non-energy Multiplier'!AG$1),0)</f>
        <v>0</v>
      </c>
      <c r="AH14" s="136">
        <f>$C14*VLOOKUP($A14,'Non-energy Multiplier'!$A$1:$AQ$44,COLUMN('Non-energy Multiplier'!AH$1),0)</f>
        <v>0</v>
      </c>
      <c r="AI14" s="136">
        <f>$C14*VLOOKUP($A14,'Non-energy Multiplier'!$A$1:$AQ$44,COLUMN('Non-energy Multiplier'!AI$1),0)</f>
        <v>0</v>
      </c>
      <c r="AJ14" s="136">
        <f>$C14*VLOOKUP($A14,'Non-energy Multiplier'!$A$1:$AQ$44,COLUMN('Non-energy Multiplier'!AJ$1),0)</f>
        <v>0</v>
      </c>
      <c r="AK14" s="136">
        <f>$C14*VLOOKUP($A14,'Non-energy Multiplier'!$A$1:$AQ$44,COLUMN('Non-energy Multiplier'!AK$1),0)</f>
        <v>0</v>
      </c>
      <c r="AL14" s="136">
        <f>$C14*VLOOKUP($A14,'Non-energy Multiplier'!$A$1:$AQ$44,COLUMN('Non-energy Multiplier'!AL$1),0)</f>
        <v>0</v>
      </c>
      <c r="AM14" s="136">
        <f>$C14*VLOOKUP($A14,'Non-energy Multiplier'!$A$1:$AQ$44,COLUMN('Non-energy Multiplier'!AM$1),0)</f>
        <v>0</v>
      </c>
      <c r="AN14" s="136">
        <f>$C14*VLOOKUP($A14,'Non-energy Multiplier'!$A$1:$AQ$44,COLUMN('Non-energy Multiplier'!AN$1),0)</f>
        <v>0</v>
      </c>
      <c r="AO14" s="136">
        <f>$C14*VLOOKUP($A14,'Non-energy Multiplier'!$A$1:$AQ$44,COLUMN('Non-energy Multiplier'!AO$1),0)</f>
        <v>0</v>
      </c>
      <c r="AP14" s="136">
        <f>$C14*VLOOKUP($A14,'Non-energy Multiplier'!$A$1:$AQ$44,COLUMN('Non-energy Multiplier'!AP$1),0)</f>
        <v>0</v>
      </c>
      <c r="AQ14" s="136">
        <f>$C14*VLOOKUP($A14,'Non-energy Multiplier'!$A$1:$AQ$44,COLUMN('Non-energy Multiplier'!AQ$1),0)</f>
        <v>0</v>
      </c>
    </row>
    <row r="15" spans="1:43" x14ac:dyDescent="0.2">
      <c r="A15" s="12" t="s">
        <v>13</v>
      </c>
      <c r="B15" s="136">
        <f>SUM('Non-energy Use 2019'!C16:AF16)</f>
        <v>0</v>
      </c>
      <c r="C15" s="136">
        <f>SUM('Non-energy Use 2020'!C16:AF16)</f>
        <v>0</v>
      </c>
      <c r="D15" s="136">
        <f>$C15*VLOOKUP($A15,'Non-energy Multiplier'!$A$1:$AQ$44,COLUMN('Non-energy Multiplier'!D$1),0)</f>
        <v>0</v>
      </c>
      <c r="E15" s="136">
        <f>$C15*VLOOKUP($A15,'Non-energy Multiplier'!$A$1:$AQ$44,COLUMN('Non-energy Multiplier'!E$1),0)</f>
        <v>0</v>
      </c>
      <c r="F15" s="136">
        <f>$C15*VLOOKUP($A15,'Non-energy Multiplier'!$A$1:$AQ$44,COLUMN('Non-energy Multiplier'!F$1),0)</f>
        <v>0</v>
      </c>
      <c r="G15" s="136">
        <f>$C15*VLOOKUP($A15,'Non-energy Multiplier'!$A$1:$AQ$44,COLUMN('Non-energy Multiplier'!G$1),0)</f>
        <v>0</v>
      </c>
      <c r="H15" s="136">
        <f>$C15*VLOOKUP($A15,'Non-energy Multiplier'!$A$1:$AQ$44,COLUMN('Non-energy Multiplier'!H$1),0)</f>
        <v>0</v>
      </c>
      <c r="I15" s="136">
        <f>$C15*VLOOKUP($A15,'Non-energy Multiplier'!$A$1:$AQ$44,COLUMN('Non-energy Multiplier'!I$1),0)</f>
        <v>0</v>
      </c>
      <c r="J15" s="136">
        <f>$C15*VLOOKUP($A15,'Non-energy Multiplier'!$A$1:$AQ$44,COLUMN('Non-energy Multiplier'!J$1),0)</f>
        <v>0</v>
      </c>
      <c r="K15" s="136">
        <f>$C15*VLOOKUP($A15,'Non-energy Multiplier'!$A$1:$AQ$44,COLUMN('Non-energy Multiplier'!K$1),0)</f>
        <v>0</v>
      </c>
      <c r="L15" s="136">
        <f>$C15*VLOOKUP($A15,'Non-energy Multiplier'!$A$1:$AQ$44,COLUMN('Non-energy Multiplier'!L$1),0)</f>
        <v>0</v>
      </c>
      <c r="M15" s="136">
        <f>$C15*VLOOKUP($A15,'Non-energy Multiplier'!$A$1:$AQ$44,COLUMN('Non-energy Multiplier'!M$1),0)</f>
        <v>0</v>
      </c>
      <c r="N15" s="136">
        <f>$C15*VLOOKUP($A15,'Non-energy Multiplier'!$A$1:$AQ$44,COLUMN('Non-energy Multiplier'!N$1),0)</f>
        <v>0</v>
      </c>
      <c r="O15" s="136">
        <f>$C15*VLOOKUP($A15,'Non-energy Multiplier'!$A$1:$AQ$44,COLUMN('Non-energy Multiplier'!O$1),0)</f>
        <v>0</v>
      </c>
      <c r="P15" s="136">
        <f>$C15*VLOOKUP($A15,'Non-energy Multiplier'!$A$1:$AQ$44,COLUMN('Non-energy Multiplier'!P$1),0)</f>
        <v>0</v>
      </c>
      <c r="Q15" s="136">
        <f>$C15*VLOOKUP($A15,'Non-energy Multiplier'!$A$1:$AQ$44,COLUMN('Non-energy Multiplier'!Q$1),0)</f>
        <v>0</v>
      </c>
      <c r="R15" s="136">
        <f>$C15*VLOOKUP($A15,'Non-energy Multiplier'!$A$1:$AQ$44,COLUMN('Non-energy Multiplier'!R$1),0)</f>
        <v>0</v>
      </c>
      <c r="S15" s="136">
        <f>$C15*VLOOKUP($A15,'Non-energy Multiplier'!$A$1:$AQ$44,COLUMN('Non-energy Multiplier'!S$1),0)</f>
        <v>0</v>
      </c>
      <c r="T15" s="136">
        <f>$C15*VLOOKUP($A15,'Non-energy Multiplier'!$A$1:$AQ$44,COLUMN('Non-energy Multiplier'!T$1),0)</f>
        <v>0</v>
      </c>
      <c r="U15" s="136">
        <f>$C15*VLOOKUP($A15,'Non-energy Multiplier'!$A$1:$AQ$44,COLUMN('Non-energy Multiplier'!U$1),0)</f>
        <v>0</v>
      </c>
      <c r="V15" s="136">
        <f>$C15*VLOOKUP($A15,'Non-energy Multiplier'!$A$1:$AQ$44,COLUMN('Non-energy Multiplier'!V$1),0)</f>
        <v>0</v>
      </c>
      <c r="W15" s="136">
        <f>$C15*VLOOKUP($A15,'Non-energy Multiplier'!$A$1:$AQ$44,COLUMN('Non-energy Multiplier'!W$1),0)</f>
        <v>0</v>
      </c>
      <c r="X15" s="136">
        <f>$C15*VLOOKUP($A15,'Non-energy Multiplier'!$A$1:$AQ$44,COLUMN('Non-energy Multiplier'!X$1),0)</f>
        <v>0</v>
      </c>
      <c r="Y15" s="136">
        <f>$C15*VLOOKUP($A15,'Non-energy Multiplier'!$A$1:$AQ$44,COLUMN('Non-energy Multiplier'!Y$1),0)</f>
        <v>0</v>
      </c>
      <c r="Z15" s="136">
        <f>$C15*VLOOKUP($A15,'Non-energy Multiplier'!$A$1:$AQ$44,COLUMN('Non-energy Multiplier'!Z$1),0)</f>
        <v>0</v>
      </c>
      <c r="AA15" s="136">
        <f>$C15*VLOOKUP($A15,'Non-energy Multiplier'!$A$1:$AQ$44,COLUMN('Non-energy Multiplier'!AA$1),0)</f>
        <v>0</v>
      </c>
      <c r="AB15" s="136">
        <f>$C15*VLOOKUP($A15,'Non-energy Multiplier'!$A$1:$AQ$44,COLUMN('Non-energy Multiplier'!AB$1),0)</f>
        <v>0</v>
      </c>
      <c r="AC15" s="136">
        <f>$C15*VLOOKUP($A15,'Non-energy Multiplier'!$A$1:$AQ$44,COLUMN('Non-energy Multiplier'!AC$1),0)</f>
        <v>0</v>
      </c>
      <c r="AD15" s="136">
        <f>$C15*VLOOKUP($A15,'Non-energy Multiplier'!$A$1:$AQ$44,COLUMN('Non-energy Multiplier'!AD$1),0)</f>
        <v>0</v>
      </c>
      <c r="AE15" s="136">
        <f>$C15*VLOOKUP($A15,'Non-energy Multiplier'!$A$1:$AQ$44,COLUMN('Non-energy Multiplier'!AE$1),0)</f>
        <v>0</v>
      </c>
      <c r="AF15" s="136">
        <f>$C15*VLOOKUP($A15,'Non-energy Multiplier'!$A$1:$AQ$44,COLUMN('Non-energy Multiplier'!AF$1),0)</f>
        <v>0</v>
      </c>
      <c r="AG15" s="136">
        <f>$C15*VLOOKUP($A15,'Non-energy Multiplier'!$A$1:$AQ$44,COLUMN('Non-energy Multiplier'!AG$1),0)</f>
        <v>0</v>
      </c>
      <c r="AH15" s="136">
        <f>$C15*VLOOKUP($A15,'Non-energy Multiplier'!$A$1:$AQ$44,COLUMN('Non-energy Multiplier'!AH$1),0)</f>
        <v>0</v>
      </c>
      <c r="AI15" s="136">
        <f>$C15*VLOOKUP($A15,'Non-energy Multiplier'!$A$1:$AQ$44,COLUMN('Non-energy Multiplier'!AI$1),0)</f>
        <v>0</v>
      </c>
      <c r="AJ15" s="136">
        <f>$C15*VLOOKUP($A15,'Non-energy Multiplier'!$A$1:$AQ$44,COLUMN('Non-energy Multiplier'!AJ$1),0)</f>
        <v>0</v>
      </c>
      <c r="AK15" s="136">
        <f>$C15*VLOOKUP($A15,'Non-energy Multiplier'!$A$1:$AQ$44,COLUMN('Non-energy Multiplier'!AK$1),0)</f>
        <v>0</v>
      </c>
      <c r="AL15" s="136">
        <f>$C15*VLOOKUP($A15,'Non-energy Multiplier'!$A$1:$AQ$44,COLUMN('Non-energy Multiplier'!AL$1),0)</f>
        <v>0</v>
      </c>
      <c r="AM15" s="136">
        <f>$C15*VLOOKUP($A15,'Non-energy Multiplier'!$A$1:$AQ$44,COLUMN('Non-energy Multiplier'!AM$1),0)</f>
        <v>0</v>
      </c>
      <c r="AN15" s="136">
        <f>$C15*VLOOKUP($A15,'Non-energy Multiplier'!$A$1:$AQ$44,COLUMN('Non-energy Multiplier'!AN$1),0)</f>
        <v>0</v>
      </c>
      <c r="AO15" s="136">
        <f>$C15*VLOOKUP($A15,'Non-energy Multiplier'!$A$1:$AQ$44,COLUMN('Non-energy Multiplier'!AO$1),0)</f>
        <v>0</v>
      </c>
      <c r="AP15" s="136">
        <f>$C15*VLOOKUP($A15,'Non-energy Multiplier'!$A$1:$AQ$44,COLUMN('Non-energy Multiplier'!AP$1),0)</f>
        <v>0</v>
      </c>
      <c r="AQ15" s="136">
        <f>$C15*VLOOKUP($A15,'Non-energy Multiplier'!$A$1:$AQ$44,COLUMN('Non-energy Multiplier'!AQ$1),0)</f>
        <v>0</v>
      </c>
    </row>
    <row r="16" spans="1:43" x14ac:dyDescent="0.2">
      <c r="A16" s="12" t="s">
        <v>14</v>
      </c>
      <c r="B16" s="136">
        <f>SUM('Non-energy Use 2019'!C17:AF17)</f>
        <v>0</v>
      </c>
      <c r="C16" s="136">
        <f>SUM('Non-energy Use 2020'!C17:AF17)</f>
        <v>0</v>
      </c>
      <c r="D16" s="136">
        <f>$C16*VLOOKUP($A16,'Non-energy Multiplier'!$A$1:$AQ$44,COLUMN('Non-energy Multiplier'!D$1),0)</f>
        <v>0</v>
      </c>
      <c r="E16" s="136">
        <f>$C16*VLOOKUP($A16,'Non-energy Multiplier'!$A$1:$AQ$44,COLUMN('Non-energy Multiplier'!E$1),0)</f>
        <v>0</v>
      </c>
      <c r="F16" s="136">
        <f>$C16*VLOOKUP($A16,'Non-energy Multiplier'!$A$1:$AQ$44,COLUMN('Non-energy Multiplier'!F$1),0)</f>
        <v>0</v>
      </c>
      <c r="G16" s="136">
        <f>$C16*VLOOKUP($A16,'Non-energy Multiplier'!$A$1:$AQ$44,COLUMN('Non-energy Multiplier'!G$1),0)</f>
        <v>0</v>
      </c>
      <c r="H16" s="136">
        <f>$C16*VLOOKUP($A16,'Non-energy Multiplier'!$A$1:$AQ$44,COLUMN('Non-energy Multiplier'!H$1),0)</f>
        <v>0</v>
      </c>
      <c r="I16" s="136">
        <f>$C16*VLOOKUP($A16,'Non-energy Multiplier'!$A$1:$AQ$44,COLUMN('Non-energy Multiplier'!I$1),0)</f>
        <v>0</v>
      </c>
      <c r="J16" s="136">
        <f>$C16*VLOOKUP($A16,'Non-energy Multiplier'!$A$1:$AQ$44,COLUMN('Non-energy Multiplier'!J$1),0)</f>
        <v>0</v>
      </c>
      <c r="K16" s="136">
        <f>$C16*VLOOKUP($A16,'Non-energy Multiplier'!$A$1:$AQ$44,COLUMN('Non-energy Multiplier'!K$1),0)</f>
        <v>0</v>
      </c>
      <c r="L16" s="136">
        <f>$C16*VLOOKUP($A16,'Non-energy Multiplier'!$A$1:$AQ$44,COLUMN('Non-energy Multiplier'!L$1),0)</f>
        <v>0</v>
      </c>
      <c r="M16" s="136">
        <f>$C16*VLOOKUP($A16,'Non-energy Multiplier'!$A$1:$AQ$44,COLUMN('Non-energy Multiplier'!M$1),0)</f>
        <v>0</v>
      </c>
      <c r="N16" s="136">
        <f>$C16*VLOOKUP($A16,'Non-energy Multiplier'!$A$1:$AQ$44,COLUMN('Non-energy Multiplier'!N$1),0)</f>
        <v>0</v>
      </c>
      <c r="O16" s="136">
        <f>$C16*VLOOKUP($A16,'Non-energy Multiplier'!$A$1:$AQ$44,COLUMN('Non-energy Multiplier'!O$1),0)</f>
        <v>0</v>
      </c>
      <c r="P16" s="136">
        <f>$C16*VLOOKUP($A16,'Non-energy Multiplier'!$A$1:$AQ$44,COLUMN('Non-energy Multiplier'!P$1),0)</f>
        <v>0</v>
      </c>
      <c r="Q16" s="136">
        <f>$C16*VLOOKUP($A16,'Non-energy Multiplier'!$A$1:$AQ$44,COLUMN('Non-energy Multiplier'!Q$1),0)</f>
        <v>0</v>
      </c>
      <c r="R16" s="136">
        <f>$C16*VLOOKUP($A16,'Non-energy Multiplier'!$A$1:$AQ$44,COLUMN('Non-energy Multiplier'!R$1),0)</f>
        <v>0</v>
      </c>
      <c r="S16" s="136">
        <f>$C16*VLOOKUP($A16,'Non-energy Multiplier'!$A$1:$AQ$44,COLUMN('Non-energy Multiplier'!S$1),0)</f>
        <v>0</v>
      </c>
      <c r="T16" s="136">
        <f>$C16*VLOOKUP($A16,'Non-energy Multiplier'!$A$1:$AQ$44,COLUMN('Non-energy Multiplier'!T$1),0)</f>
        <v>0</v>
      </c>
      <c r="U16" s="136">
        <f>$C16*VLOOKUP($A16,'Non-energy Multiplier'!$A$1:$AQ$44,COLUMN('Non-energy Multiplier'!U$1),0)</f>
        <v>0</v>
      </c>
      <c r="V16" s="136">
        <f>$C16*VLOOKUP($A16,'Non-energy Multiplier'!$A$1:$AQ$44,COLUMN('Non-energy Multiplier'!V$1),0)</f>
        <v>0</v>
      </c>
      <c r="W16" s="136">
        <f>$C16*VLOOKUP($A16,'Non-energy Multiplier'!$A$1:$AQ$44,COLUMN('Non-energy Multiplier'!W$1),0)</f>
        <v>0</v>
      </c>
      <c r="X16" s="136">
        <f>$C16*VLOOKUP($A16,'Non-energy Multiplier'!$A$1:$AQ$44,COLUMN('Non-energy Multiplier'!X$1),0)</f>
        <v>0</v>
      </c>
      <c r="Y16" s="136">
        <f>$C16*VLOOKUP($A16,'Non-energy Multiplier'!$A$1:$AQ$44,COLUMN('Non-energy Multiplier'!Y$1),0)</f>
        <v>0</v>
      </c>
      <c r="Z16" s="136">
        <f>$C16*VLOOKUP($A16,'Non-energy Multiplier'!$A$1:$AQ$44,COLUMN('Non-energy Multiplier'!Z$1),0)</f>
        <v>0</v>
      </c>
      <c r="AA16" s="136">
        <f>$C16*VLOOKUP($A16,'Non-energy Multiplier'!$A$1:$AQ$44,COLUMN('Non-energy Multiplier'!AA$1),0)</f>
        <v>0</v>
      </c>
      <c r="AB16" s="136">
        <f>$C16*VLOOKUP($A16,'Non-energy Multiplier'!$A$1:$AQ$44,COLUMN('Non-energy Multiplier'!AB$1),0)</f>
        <v>0</v>
      </c>
      <c r="AC16" s="136">
        <f>$C16*VLOOKUP($A16,'Non-energy Multiplier'!$A$1:$AQ$44,COLUMN('Non-energy Multiplier'!AC$1),0)</f>
        <v>0</v>
      </c>
      <c r="AD16" s="136">
        <f>$C16*VLOOKUP($A16,'Non-energy Multiplier'!$A$1:$AQ$44,COLUMN('Non-energy Multiplier'!AD$1),0)</f>
        <v>0</v>
      </c>
      <c r="AE16" s="136">
        <f>$C16*VLOOKUP($A16,'Non-energy Multiplier'!$A$1:$AQ$44,COLUMN('Non-energy Multiplier'!AE$1),0)</f>
        <v>0</v>
      </c>
      <c r="AF16" s="136">
        <f>$C16*VLOOKUP($A16,'Non-energy Multiplier'!$A$1:$AQ$44,COLUMN('Non-energy Multiplier'!AF$1),0)</f>
        <v>0</v>
      </c>
      <c r="AG16" s="136">
        <f>$C16*VLOOKUP($A16,'Non-energy Multiplier'!$A$1:$AQ$44,COLUMN('Non-energy Multiplier'!AG$1),0)</f>
        <v>0</v>
      </c>
      <c r="AH16" s="136">
        <f>$C16*VLOOKUP($A16,'Non-energy Multiplier'!$A$1:$AQ$44,COLUMN('Non-energy Multiplier'!AH$1),0)</f>
        <v>0</v>
      </c>
      <c r="AI16" s="136">
        <f>$C16*VLOOKUP($A16,'Non-energy Multiplier'!$A$1:$AQ$44,COLUMN('Non-energy Multiplier'!AI$1),0)</f>
        <v>0</v>
      </c>
      <c r="AJ16" s="136">
        <f>$C16*VLOOKUP($A16,'Non-energy Multiplier'!$A$1:$AQ$44,COLUMN('Non-energy Multiplier'!AJ$1),0)</f>
        <v>0</v>
      </c>
      <c r="AK16" s="136">
        <f>$C16*VLOOKUP($A16,'Non-energy Multiplier'!$A$1:$AQ$44,COLUMN('Non-energy Multiplier'!AK$1),0)</f>
        <v>0</v>
      </c>
      <c r="AL16" s="136">
        <f>$C16*VLOOKUP($A16,'Non-energy Multiplier'!$A$1:$AQ$44,COLUMN('Non-energy Multiplier'!AL$1),0)</f>
        <v>0</v>
      </c>
      <c r="AM16" s="136">
        <f>$C16*VLOOKUP($A16,'Non-energy Multiplier'!$A$1:$AQ$44,COLUMN('Non-energy Multiplier'!AM$1),0)</f>
        <v>0</v>
      </c>
      <c r="AN16" s="136">
        <f>$C16*VLOOKUP($A16,'Non-energy Multiplier'!$A$1:$AQ$44,COLUMN('Non-energy Multiplier'!AN$1),0)</f>
        <v>0</v>
      </c>
      <c r="AO16" s="136">
        <f>$C16*VLOOKUP($A16,'Non-energy Multiplier'!$A$1:$AQ$44,COLUMN('Non-energy Multiplier'!AO$1),0)</f>
        <v>0</v>
      </c>
      <c r="AP16" s="136">
        <f>$C16*VLOOKUP($A16,'Non-energy Multiplier'!$A$1:$AQ$44,COLUMN('Non-energy Multiplier'!AP$1),0)</f>
        <v>0</v>
      </c>
      <c r="AQ16" s="136">
        <f>$C16*VLOOKUP($A16,'Non-energy Multiplier'!$A$1:$AQ$44,COLUMN('Non-energy Multiplier'!AQ$1),0)</f>
        <v>0</v>
      </c>
    </row>
    <row r="17" spans="1:43" x14ac:dyDescent="0.2">
      <c r="A17" s="12" t="s">
        <v>15</v>
      </c>
      <c r="B17" s="136">
        <f>SUM('Non-energy Use 2019'!C18:AF18)</f>
        <v>0</v>
      </c>
      <c r="C17" s="136">
        <f>SUM('Non-energy Use 2020'!C18:AF18)</f>
        <v>0</v>
      </c>
      <c r="D17" s="136">
        <f>$C17*VLOOKUP($A17,'Non-energy Multiplier'!$A$1:$AQ$44,COLUMN('Non-energy Multiplier'!D$1),0)</f>
        <v>0</v>
      </c>
      <c r="E17" s="136">
        <f>$C17*VLOOKUP($A17,'Non-energy Multiplier'!$A$1:$AQ$44,COLUMN('Non-energy Multiplier'!E$1),0)</f>
        <v>0</v>
      </c>
      <c r="F17" s="136">
        <f>$C17*VLOOKUP($A17,'Non-energy Multiplier'!$A$1:$AQ$44,COLUMN('Non-energy Multiplier'!F$1),0)</f>
        <v>0</v>
      </c>
      <c r="G17" s="136">
        <f>$C17*VLOOKUP($A17,'Non-energy Multiplier'!$A$1:$AQ$44,COLUMN('Non-energy Multiplier'!G$1),0)</f>
        <v>0</v>
      </c>
      <c r="H17" s="136">
        <f>$C17*VLOOKUP($A17,'Non-energy Multiplier'!$A$1:$AQ$44,COLUMN('Non-energy Multiplier'!H$1),0)</f>
        <v>0</v>
      </c>
      <c r="I17" s="136">
        <f>$C17*VLOOKUP($A17,'Non-energy Multiplier'!$A$1:$AQ$44,COLUMN('Non-energy Multiplier'!I$1),0)</f>
        <v>0</v>
      </c>
      <c r="J17" s="136">
        <f>$C17*VLOOKUP($A17,'Non-energy Multiplier'!$A$1:$AQ$44,COLUMN('Non-energy Multiplier'!J$1),0)</f>
        <v>0</v>
      </c>
      <c r="K17" s="136">
        <f>$C17*VLOOKUP($A17,'Non-energy Multiplier'!$A$1:$AQ$44,COLUMN('Non-energy Multiplier'!K$1),0)</f>
        <v>0</v>
      </c>
      <c r="L17" s="136">
        <f>$C17*VLOOKUP($A17,'Non-energy Multiplier'!$A$1:$AQ$44,COLUMN('Non-energy Multiplier'!L$1),0)</f>
        <v>0</v>
      </c>
      <c r="M17" s="136">
        <f>$C17*VLOOKUP($A17,'Non-energy Multiplier'!$A$1:$AQ$44,COLUMN('Non-energy Multiplier'!M$1),0)</f>
        <v>0</v>
      </c>
      <c r="N17" s="136">
        <f>$C17*VLOOKUP($A17,'Non-energy Multiplier'!$A$1:$AQ$44,COLUMN('Non-energy Multiplier'!N$1),0)</f>
        <v>0</v>
      </c>
      <c r="O17" s="136">
        <f>$C17*VLOOKUP($A17,'Non-energy Multiplier'!$A$1:$AQ$44,COLUMN('Non-energy Multiplier'!O$1),0)</f>
        <v>0</v>
      </c>
      <c r="P17" s="136">
        <f>$C17*VLOOKUP($A17,'Non-energy Multiplier'!$A$1:$AQ$44,COLUMN('Non-energy Multiplier'!P$1),0)</f>
        <v>0</v>
      </c>
      <c r="Q17" s="136">
        <f>$C17*VLOOKUP($A17,'Non-energy Multiplier'!$A$1:$AQ$44,COLUMN('Non-energy Multiplier'!Q$1),0)</f>
        <v>0</v>
      </c>
      <c r="R17" s="136">
        <f>$C17*VLOOKUP($A17,'Non-energy Multiplier'!$A$1:$AQ$44,COLUMN('Non-energy Multiplier'!R$1),0)</f>
        <v>0</v>
      </c>
      <c r="S17" s="136">
        <f>$C17*VLOOKUP($A17,'Non-energy Multiplier'!$A$1:$AQ$44,COLUMN('Non-energy Multiplier'!S$1),0)</f>
        <v>0</v>
      </c>
      <c r="T17" s="136">
        <f>$C17*VLOOKUP($A17,'Non-energy Multiplier'!$A$1:$AQ$44,COLUMN('Non-energy Multiplier'!T$1),0)</f>
        <v>0</v>
      </c>
      <c r="U17" s="136">
        <f>$C17*VLOOKUP($A17,'Non-energy Multiplier'!$A$1:$AQ$44,COLUMN('Non-energy Multiplier'!U$1),0)</f>
        <v>0</v>
      </c>
      <c r="V17" s="136">
        <f>$C17*VLOOKUP($A17,'Non-energy Multiplier'!$A$1:$AQ$44,COLUMN('Non-energy Multiplier'!V$1),0)</f>
        <v>0</v>
      </c>
      <c r="W17" s="136">
        <f>$C17*VLOOKUP($A17,'Non-energy Multiplier'!$A$1:$AQ$44,COLUMN('Non-energy Multiplier'!W$1),0)</f>
        <v>0</v>
      </c>
      <c r="X17" s="136">
        <f>$C17*VLOOKUP($A17,'Non-energy Multiplier'!$A$1:$AQ$44,COLUMN('Non-energy Multiplier'!X$1),0)</f>
        <v>0</v>
      </c>
      <c r="Y17" s="136">
        <f>$C17*VLOOKUP($A17,'Non-energy Multiplier'!$A$1:$AQ$44,COLUMN('Non-energy Multiplier'!Y$1),0)</f>
        <v>0</v>
      </c>
      <c r="Z17" s="136">
        <f>$C17*VLOOKUP($A17,'Non-energy Multiplier'!$A$1:$AQ$44,COLUMN('Non-energy Multiplier'!Z$1),0)</f>
        <v>0</v>
      </c>
      <c r="AA17" s="136">
        <f>$C17*VLOOKUP($A17,'Non-energy Multiplier'!$A$1:$AQ$44,COLUMN('Non-energy Multiplier'!AA$1),0)</f>
        <v>0</v>
      </c>
      <c r="AB17" s="136">
        <f>$C17*VLOOKUP($A17,'Non-energy Multiplier'!$A$1:$AQ$44,COLUMN('Non-energy Multiplier'!AB$1),0)</f>
        <v>0</v>
      </c>
      <c r="AC17" s="136">
        <f>$C17*VLOOKUP($A17,'Non-energy Multiplier'!$A$1:$AQ$44,COLUMN('Non-energy Multiplier'!AC$1),0)</f>
        <v>0</v>
      </c>
      <c r="AD17" s="136">
        <f>$C17*VLOOKUP($A17,'Non-energy Multiplier'!$A$1:$AQ$44,COLUMN('Non-energy Multiplier'!AD$1),0)</f>
        <v>0</v>
      </c>
      <c r="AE17" s="136">
        <f>$C17*VLOOKUP($A17,'Non-energy Multiplier'!$A$1:$AQ$44,COLUMN('Non-energy Multiplier'!AE$1),0)</f>
        <v>0</v>
      </c>
      <c r="AF17" s="136">
        <f>$C17*VLOOKUP($A17,'Non-energy Multiplier'!$A$1:$AQ$44,COLUMN('Non-energy Multiplier'!AF$1),0)</f>
        <v>0</v>
      </c>
      <c r="AG17" s="136">
        <f>$C17*VLOOKUP($A17,'Non-energy Multiplier'!$A$1:$AQ$44,COLUMN('Non-energy Multiplier'!AG$1),0)</f>
        <v>0</v>
      </c>
      <c r="AH17" s="136">
        <f>$C17*VLOOKUP($A17,'Non-energy Multiplier'!$A$1:$AQ$44,COLUMN('Non-energy Multiplier'!AH$1),0)</f>
        <v>0</v>
      </c>
      <c r="AI17" s="136">
        <f>$C17*VLOOKUP($A17,'Non-energy Multiplier'!$A$1:$AQ$44,COLUMN('Non-energy Multiplier'!AI$1),0)</f>
        <v>0</v>
      </c>
      <c r="AJ17" s="136">
        <f>$C17*VLOOKUP($A17,'Non-energy Multiplier'!$A$1:$AQ$44,COLUMN('Non-energy Multiplier'!AJ$1),0)</f>
        <v>0</v>
      </c>
      <c r="AK17" s="136">
        <f>$C17*VLOOKUP($A17,'Non-energy Multiplier'!$A$1:$AQ$44,COLUMN('Non-energy Multiplier'!AK$1),0)</f>
        <v>0</v>
      </c>
      <c r="AL17" s="136">
        <f>$C17*VLOOKUP($A17,'Non-energy Multiplier'!$A$1:$AQ$44,COLUMN('Non-energy Multiplier'!AL$1),0)</f>
        <v>0</v>
      </c>
      <c r="AM17" s="136">
        <f>$C17*VLOOKUP($A17,'Non-energy Multiplier'!$A$1:$AQ$44,COLUMN('Non-energy Multiplier'!AM$1),0)</f>
        <v>0</v>
      </c>
      <c r="AN17" s="136">
        <f>$C17*VLOOKUP($A17,'Non-energy Multiplier'!$A$1:$AQ$44,COLUMN('Non-energy Multiplier'!AN$1),0)</f>
        <v>0</v>
      </c>
      <c r="AO17" s="136">
        <f>$C17*VLOOKUP($A17,'Non-energy Multiplier'!$A$1:$AQ$44,COLUMN('Non-energy Multiplier'!AO$1),0)</f>
        <v>0</v>
      </c>
      <c r="AP17" s="136">
        <f>$C17*VLOOKUP($A17,'Non-energy Multiplier'!$A$1:$AQ$44,COLUMN('Non-energy Multiplier'!AP$1),0)</f>
        <v>0</v>
      </c>
      <c r="AQ17" s="136">
        <f>$C17*VLOOKUP($A17,'Non-energy Multiplier'!$A$1:$AQ$44,COLUMN('Non-energy Multiplier'!AQ$1),0)</f>
        <v>0</v>
      </c>
    </row>
    <row r="18" spans="1:43" x14ac:dyDescent="0.2">
      <c r="A18" s="12" t="s">
        <v>16</v>
      </c>
      <c r="B18" s="240">
        <f>SUM('Non-energy Use 2019'!C19:AF19)</f>
        <v>640377719493.59949</v>
      </c>
      <c r="C18" s="240">
        <f>SUM('Non-energy Use 2020'!C19:AF19)</f>
        <v>636509643222.44385</v>
      </c>
      <c r="D18" s="240">
        <f>$C18*VLOOKUP($A18,'Non-energy Multiplier'!$A$1:$AQ$44,COLUMN('Non-energy Multiplier'!D$1),0)</f>
        <v>731650645502.01221</v>
      </c>
      <c r="E18" s="240">
        <f>$C18*VLOOKUP($A18,'Non-energy Multiplier'!$A$1:$AQ$44,COLUMN('Non-energy Multiplier'!E$1),0)</f>
        <v>739517952908.8407</v>
      </c>
      <c r="F18" s="240">
        <f>$C18*VLOOKUP($A18,'Non-energy Multiplier'!$A$1:$AQ$44,COLUMN('Non-energy Multiplier'!F$1),0)</f>
        <v>743257439724.3916</v>
      </c>
      <c r="G18" s="240">
        <f>$C18*VLOOKUP($A18,'Non-energy Multiplier'!$A$1:$AQ$44,COLUMN('Non-energy Multiplier'!G$1),0)</f>
        <v>753182287898.55566</v>
      </c>
      <c r="H18" s="240">
        <f>$C18*VLOOKUP($A18,'Non-energy Multiplier'!$A$1:$AQ$44,COLUMN('Non-energy Multiplier'!H$1),0)</f>
        <v>767388040653.70007</v>
      </c>
      <c r="I18" s="240">
        <f>$C18*VLOOKUP($A18,'Non-energy Multiplier'!$A$1:$AQ$44,COLUMN('Non-energy Multiplier'!I$1),0)</f>
        <v>784108240851.63074</v>
      </c>
      <c r="J18" s="240">
        <f>$C18*VLOOKUP($A18,'Non-energy Multiplier'!$A$1:$AQ$44,COLUMN('Non-energy Multiplier'!J$1),0)</f>
        <v>802246252189.95166</v>
      </c>
      <c r="K18" s="240">
        <f>$C18*VLOOKUP($A18,'Non-energy Multiplier'!$A$1:$AQ$44,COLUMN('Non-energy Multiplier'!K$1),0)</f>
        <v>820810399297.72705</v>
      </c>
      <c r="L18" s="240">
        <f>$C18*VLOOKUP($A18,'Non-energy Multiplier'!$A$1:$AQ$44,COLUMN('Non-energy Multiplier'!L$1),0)</f>
        <v>838714720266.81494</v>
      </c>
      <c r="M18" s="240">
        <f>$C18*VLOOKUP($A18,'Non-energy Multiplier'!$A$1:$AQ$44,COLUMN('Non-energy Multiplier'!M$1),0)</f>
        <v>854780744200.93567</v>
      </c>
      <c r="N18" s="240">
        <f>$C18*VLOOKUP($A18,'Non-energy Multiplier'!$A$1:$AQ$44,COLUMN('Non-energy Multiplier'!N$1),0)</f>
        <v>867982634760.82544</v>
      </c>
      <c r="O18" s="240">
        <f>$C18*VLOOKUP($A18,'Non-energy Multiplier'!$A$1:$AQ$44,COLUMN('Non-energy Multiplier'!O$1),0)</f>
        <v>878184960087.45752</v>
      </c>
      <c r="P18" s="240">
        <f>$C18*VLOOKUP($A18,'Non-energy Multiplier'!$A$1:$AQ$44,COLUMN('Non-energy Multiplier'!P$1),0)</f>
        <v>885516016203.52771</v>
      </c>
      <c r="Q18" s="240">
        <f>$C18*VLOOKUP($A18,'Non-energy Multiplier'!$A$1:$AQ$44,COLUMN('Non-energy Multiplier'!Q$1),0)</f>
        <v>890141662416.00574</v>
      </c>
      <c r="R18" s="240">
        <f>$C18*VLOOKUP($A18,'Non-energy Multiplier'!$A$1:$AQ$44,COLUMN('Non-energy Multiplier'!R$1),0)</f>
        <v>892258991739.95886</v>
      </c>
      <c r="S18" s="240">
        <f>$C18*VLOOKUP($A18,'Non-energy Multiplier'!$A$1:$AQ$44,COLUMN('Non-energy Multiplier'!S$1),0)</f>
        <v>892079979657.30042</v>
      </c>
      <c r="T18" s="240">
        <f>$C18*VLOOKUP($A18,'Non-energy Multiplier'!$A$1:$AQ$44,COLUMN('Non-energy Multiplier'!T$1),0)</f>
        <v>889795561123.98254</v>
      </c>
      <c r="U18" s="240">
        <f>$C18*VLOOKUP($A18,'Non-energy Multiplier'!$A$1:$AQ$44,COLUMN('Non-energy Multiplier'!U$1),0)</f>
        <v>885600655357.2395</v>
      </c>
      <c r="V18" s="240">
        <f>$C18*VLOOKUP($A18,'Non-energy Multiplier'!$A$1:$AQ$44,COLUMN('Non-energy Multiplier'!V$1),0)</f>
        <v>879699907144.69006</v>
      </c>
      <c r="W18" s="240">
        <f>$C18*VLOOKUP($A18,'Non-energy Multiplier'!$A$1:$AQ$44,COLUMN('Non-energy Multiplier'!W$1),0)</f>
        <v>872303782321.06458</v>
      </c>
      <c r="X18" s="240">
        <f>$C18*VLOOKUP($A18,'Non-energy Multiplier'!$A$1:$AQ$44,COLUMN('Non-energy Multiplier'!X$1),0)</f>
        <v>863625043792.17139</v>
      </c>
      <c r="Y18" s="240">
        <f>$C18*VLOOKUP($A18,'Non-energy Multiplier'!$A$1:$AQ$44,COLUMN('Non-energy Multiplier'!Y$1),0)</f>
        <v>853875657187.02197</v>
      </c>
      <c r="Z18" s="240">
        <f>$C18*VLOOKUP($A18,'Non-energy Multiplier'!$A$1:$AQ$44,COLUMN('Non-energy Multiplier'!Z$1),0)</f>
        <v>843264155689.479</v>
      </c>
      <c r="AA18" s="240">
        <f>$C18*VLOOKUP($A18,'Non-energy Multiplier'!$A$1:$AQ$44,COLUMN('Non-energy Multiplier'!AA$1),0)</f>
        <v>831993476318.20776</v>
      </c>
      <c r="AB18" s="240">
        <f>$C18*VLOOKUP($A18,'Non-energy Multiplier'!$A$1:$AQ$44,COLUMN('Non-energy Multiplier'!AB$1),0)</f>
        <v>820259265262.61243</v>
      </c>
      <c r="AC18" s="240">
        <f>$C18*VLOOKUP($A18,'Non-energy Multiplier'!$A$1:$AQ$44,COLUMN('Non-energy Multiplier'!AC$1),0)</f>
        <v>808248638031.9115</v>
      </c>
      <c r="AD18" s="240">
        <f>$C18*VLOOKUP($A18,'Non-energy Multiplier'!$A$1:$AQ$44,COLUMN('Non-energy Multiplier'!AD$1),0)</f>
        <v>796139371167.47314</v>
      </c>
      <c r="AE18" s="240">
        <f>$C18*VLOOKUP($A18,'Non-energy Multiplier'!$A$1:$AQ$44,COLUMN('Non-energy Multiplier'!AE$1),0)</f>
        <v>784099496014.27856</v>
      </c>
      <c r="AF18" s="240">
        <f>$C18*VLOOKUP($A18,'Non-energy Multiplier'!$A$1:$AQ$44,COLUMN('Non-energy Multiplier'!AF$1),0)</f>
        <v>772287261363.04102</v>
      </c>
      <c r="AG18" s="240">
        <f>$C18*VLOOKUP($A18,'Non-energy Multiplier'!$A$1:$AQ$44,COLUMN('Non-energy Multiplier'!AG$1),0)</f>
        <v>760851430419.96997</v>
      </c>
      <c r="AH18" s="240">
        <f>$C18*VLOOKUP($A18,'Non-energy Multiplier'!$A$1:$AQ$44,COLUMN('Non-energy Multiplier'!AH$1),0)</f>
        <v>749931878264.36047</v>
      </c>
      <c r="AI18" s="240">
        <f>$C18*VLOOKUP($A18,'Non-energy Multiplier'!$A$1:$AQ$44,COLUMN('Non-energy Multiplier'!AI$1),0)</f>
        <v>739660458440.37048</v>
      </c>
      <c r="AJ18" s="240">
        <f>$C18*VLOOKUP($A18,'Non-energy Multiplier'!$A$1:$AQ$44,COLUMN('Non-energy Multiplier'!AJ$1),0)</f>
        <v>730162111340.04626</v>
      </c>
      <c r="AK18" s="240">
        <f>$C18*VLOOKUP($A18,'Non-energy Multiplier'!$A$1:$AQ$44,COLUMN('Non-energy Multiplier'!AK$1),0)</f>
        <v>721556192347.04907</v>
      </c>
      <c r="AL18" s="240">
        <f>$C18*VLOOKUP($A18,'Non-energy Multiplier'!$A$1:$AQ$44,COLUMN('Non-energy Multiplier'!AL$1),0)</f>
        <v>713958004151.24597</v>
      </c>
      <c r="AM18" s="240">
        <f>$C18*VLOOKUP($A18,'Non-energy Multiplier'!$A$1:$AQ$44,COLUMN('Non-energy Multiplier'!AM$1),0)</f>
        <v>707480525101.77698</v>
      </c>
      <c r="AN18" s="240">
        <f>$C18*VLOOKUP($A18,'Non-energy Multiplier'!$A$1:$AQ$44,COLUMN('Non-energy Multiplier'!AN$1),0)</f>
        <v>702236333900.53271</v>
      </c>
      <c r="AO18" s="240">
        <f>$C18*VLOOKUP($A18,'Non-energy Multiplier'!$A$1:$AQ$44,COLUMN('Non-energy Multiplier'!AO$1),0)</f>
        <v>698339740391.20361</v>
      </c>
      <c r="AP18" s="240">
        <f>$C18*VLOOKUP($A18,'Non-energy Multiplier'!$A$1:$AQ$44,COLUMN('Non-energy Multiplier'!AP$1),0)</f>
        <v>695909142805.68018</v>
      </c>
      <c r="AQ18" s="240">
        <f>$C18*VLOOKUP($A18,'Non-energy Multiplier'!$A$1:$AQ$44,COLUMN('Non-energy Multiplier'!AQ$1),0)</f>
        <v>695069643829.65259</v>
      </c>
    </row>
    <row r="19" spans="1:43" x14ac:dyDescent="0.2">
      <c r="A19" s="12" t="s">
        <v>17</v>
      </c>
      <c r="B19" s="136">
        <f>SUM('Non-energy Use 2019'!C20:AF20)</f>
        <v>0</v>
      </c>
      <c r="C19" s="136">
        <f>SUM('Non-energy Use 2020'!C20:AF20)</f>
        <v>0</v>
      </c>
      <c r="D19" s="136">
        <f>$C19*VLOOKUP($A19,'Non-energy Multiplier'!$A$1:$AQ$44,COLUMN('Non-energy Multiplier'!D$1),0)</f>
        <v>0</v>
      </c>
      <c r="E19" s="136">
        <f>$C19*VLOOKUP($A19,'Non-energy Multiplier'!$A$1:$AQ$44,COLUMN('Non-energy Multiplier'!E$1),0)</f>
        <v>0</v>
      </c>
      <c r="F19" s="136">
        <f>$C19*VLOOKUP($A19,'Non-energy Multiplier'!$A$1:$AQ$44,COLUMN('Non-energy Multiplier'!F$1),0)</f>
        <v>0</v>
      </c>
      <c r="G19" s="136">
        <f>$C19*VLOOKUP($A19,'Non-energy Multiplier'!$A$1:$AQ$44,COLUMN('Non-energy Multiplier'!G$1),0)</f>
        <v>0</v>
      </c>
      <c r="H19" s="136">
        <f>$C19*VLOOKUP($A19,'Non-energy Multiplier'!$A$1:$AQ$44,COLUMN('Non-energy Multiplier'!H$1),0)</f>
        <v>0</v>
      </c>
      <c r="I19" s="136">
        <f>$C19*VLOOKUP($A19,'Non-energy Multiplier'!$A$1:$AQ$44,COLUMN('Non-energy Multiplier'!I$1),0)</f>
        <v>0</v>
      </c>
      <c r="J19" s="136">
        <f>$C19*VLOOKUP($A19,'Non-energy Multiplier'!$A$1:$AQ$44,COLUMN('Non-energy Multiplier'!J$1),0)</f>
        <v>0</v>
      </c>
      <c r="K19" s="136">
        <f>$C19*VLOOKUP($A19,'Non-energy Multiplier'!$A$1:$AQ$44,COLUMN('Non-energy Multiplier'!K$1),0)</f>
        <v>0</v>
      </c>
      <c r="L19" s="136">
        <f>$C19*VLOOKUP($A19,'Non-energy Multiplier'!$A$1:$AQ$44,COLUMN('Non-energy Multiplier'!L$1),0)</f>
        <v>0</v>
      </c>
      <c r="M19" s="136">
        <f>$C19*VLOOKUP($A19,'Non-energy Multiplier'!$A$1:$AQ$44,COLUMN('Non-energy Multiplier'!M$1),0)</f>
        <v>0</v>
      </c>
      <c r="N19" s="136">
        <f>$C19*VLOOKUP($A19,'Non-energy Multiplier'!$A$1:$AQ$44,COLUMN('Non-energy Multiplier'!N$1),0)</f>
        <v>0</v>
      </c>
      <c r="O19" s="136">
        <f>$C19*VLOOKUP($A19,'Non-energy Multiplier'!$A$1:$AQ$44,COLUMN('Non-energy Multiplier'!O$1),0)</f>
        <v>0</v>
      </c>
      <c r="P19" s="136">
        <f>$C19*VLOOKUP($A19,'Non-energy Multiplier'!$A$1:$AQ$44,COLUMN('Non-energy Multiplier'!P$1),0)</f>
        <v>0</v>
      </c>
      <c r="Q19" s="136">
        <f>$C19*VLOOKUP($A19,'Non-energy Multiplier'!$A$1:$AQ$44,COLUMN('Non-energy Multiplier'!Q$1),0)</f>
        <v>0</v>
      </c>
      <c r="R19" s="136">
        <f>$C19*VLOOKUP($A19,'Non-energy Multiplier'!$A$1:$AQ$44,COLUMN('Non-energy Multiplier'!R$1),0)</f>
        <v>0</v>
      </c>
      <c r="S19" s="136">
        <f>$C19*VLOOKUP($A19,'Non-energy Multiplier'!$A$1:$AQ$44,COLUMN('Non-energy Multiplier'!S$1),0)</f>
        <v>0</v>
      </c>
      <c r="T19" s="136">
        <f>$C19*VLOOKUP($A19,'Non-energy Multiplier'!$A$1:$AQ$44,COLUMN('Non-energy Multiplier'!T$1),0)</f>
        <v>0</v>
      </c>
      <c r="U19" s="136">
        <f>$C19*VLOOKUP($A19,'Non-energy Multiplier'!$A$1:$AQ$44,COLUMN('Non-energy Multiplier'!U$1),0)</f>
        <v>0</v>
      </c>
      <c r="V19" s="136">
        <f>$C19*VLOOKUP($A19,'Non-energy Multiplier'!$A$1:$AQ$44,COLUMN('Non-energy Multiplier'!V$1),0)</f>
        <v>0</v>
      </c>
      <c r="W19" s="136">
        <f>$C19*VLOOKUP($A19,'Non-energy Multiplier'!$A$1:$AQ$44,COLUMN('Non-energy Multiplier'!W$1),0)</f>
        <v>0</v>
      </c>
      <c r="X19" s="136">
        <f>$C19*VLOOKUP($A19,'Non-energy Multiplier'!$A$1:$AQ$44,COLUMN('Non-energy Multiplier'!X$1),0)</f>
        <v>0</v>
      </c>
      <c r="Y19" s="136">
        <f>$C19*VLOOKUP($A19,'Non-energy Multiplier'!$A$1:$AQ$44,COLUMN('Non-energy Multiplier'!Y$1),0)</f>
        <v>0</v>
      </c>
      <c r="Z19" s="136">
        <f>$C19*VLOOKUP($A19,'Non-energy Multiplier'!$A$1:$AQ$44,COLUMN('Non-energy Multiplier'!Z$1),0)</f>
        <v>0</v>
      </c>
      <c r="AA19" s="136">
        <f>$C19*VLOOKUP($A19,'Non-energy Multiplier'!$A$1:$AQ$44,COLUMN('Non-energy Multiplier'!AA$1),0)</f>
        <v>0</v>
      </c>
      <c r="AB19" s="136">
        <f>$C19*VLOOKUP($A19,'Non-energy Multiplier'!$A$1:$AQ$44,COLUMN('Non-energy Multiplier'!AB$1),0)</f>
        <v>0</v>
      </c>
      <c r="AC19" s="136">
        <f>$C19*VLOOKUP($A19,'Non-energy Multiplier'!$A$1:$AQ$44,COLUMN('Non-energy Multiplier'!AC$1),0)</f>
        <v>0</v>
      </c>
      <c r="AD19" s="136">
        <f>$C19*VLOOKUP($A19,'Non-energy Multiplier'!$A$1:$AQ$44,COLUMN('Non-energy Multiplier'!AD$1),0)</f>
        <v>0</v>
      </c>
      <c r="AE19" s="136">
        <f>$C19*VLOOKUP($A19,'Non-energy Multiplier'!$A$1:$AQ$44,COLUMN('Non-energy Multiplier'!AE$1),0)</f>
        <v>0</v>
      </c>
      <c r="AF19" s="136">
        <f>$C19*VLOOKUP($A19,'Non-energy Multiplier'!$A$1:$AQ$44,COLUMN('Non-energy Multiplier'!AF$1),0)</f>
        <v>0</v>
      </c>
      <c r="AG19" s="136">
        <f>$C19*VLOOKUP($A19,'Non-energy Multiplier'!$A$1:$AQ$44,COLUMN('Non-energy Multiplier'!AG$1),0)</f>
        <v>0</v>
      </c>
      <c r="AH19" s="136">
        <f>$C19*VLOOKUP($A19,'Non-energy Multiplier'!$A$1:$AQ$44,COLUMN('Non-energy Multiplier'!AH$1),0)</f>
        <v>0</v>
      </c>
      <c r="AI19" s="136">
        <f>$C19*VLOOKUP($A19,'Non-energy Multiplier'!$A$1:$AQ$44,COLUMN('Non-energy Multiplier'!AI$1),0)</f>
        <v>0</v>
      </c>
      <c r="AJ19" s="136">
        <f>$C19*VLOOKUP($A19,'Non-energy Multiplier'!$A$1:$AQ$44,COLUMN('Non-energy Multiplier'!AJ$1),0)</f>
        <v>0</v>
      </c>
      <c r="AK19" s="136">
        <f>$C19*VLOOKUP($A19,'Non-energy Multiplier'!$A$1:$AQ$44,COLUMN('Non-energy Multiplier'!AK$1),0)</f>
        <v>0</v>
      </c>
      <c r="AL19" s="136">
        <f>$C19*VLOOKUP($A19,'Non-energy Multiplier'!$A$1:$AQ$44,COLUMN('Non-energy Multiplier'!AL$1),0)</f>
        <v>0</v>
      </c>
      <c r="AM19" s="136">
        <f>$C19*VLOOKUP($A19,'Non-energy Multiplier'!$A$1:$AQ$44,COLUMN('Non-energy Multiplier'!AM$1),0)</f>
        <v>0</v>
      </c>
      <c r="AN19" s="136">
        <f>$C19*VLOOKUP($A19,'Non-energy Multiplier'!$A$1:$AQ$44,COLUMN('Non-energy Multiplier'!AN$1),0)</f>
        <v>0</v>
      </c>
      <c r="AO19" s="136">
        <f>$C19*VLOOKUP($A19,'Non-energy Multiplier'!$A$1:$AQ$44,COLUMN('Non-energy Multiplier'!AO$1),0)</f>
        <v>0</v>
      </c>
      <c r="AP19" s="136">
        <f>$C19*VLOOKUP($A19,'Non-energy Multiplier'!$A$1:$AQ$44,COLUMN('Non-energy Multiplier'!AP$1),0)</f>
        <v>0</v>
      </c>
      <c r="AQ19" s="136">
        <f>$C19*VLOOKUP($A19,'Non-energy Multiplier'!$A$1:$AQ$44,COLUMN('Non-energy Multiplier'!AQ$1),0)</f>
        <v>0</v>
      </c>
    </row>
    <row r="20" spans="1:43" x14ac:dyDescent="0.2">
      <c r="A20" s="12" t="s">
        <v>18</v>
      </c>
      <c r="B20" s="136">
        <f>SUM('Non-energy Use 2019'!C21:AF21)</f>
        <v>0</v>
      </c>
      <c r="C20" s="136">
        <f>SUM('Non-energy Use 2020'!C21:AF21)</f>
        <v>0</v>
      </c>
      <c r="D20" s="136">
        <f>$C20*VLOOKUP($A20,'Non-energy Multiplier'!$A$1:$AQ$44,COLUMN('Non-energy Multiplier'!D$1),0)</f>
        <v>0</v>
      </c>
      <c r="E20" s="136">
        <f>$C20*VLOOKUP($A20,'Non-energy Multiplier'!$A$1:$AQ$44,COLUMN('Non-energy Multiplier'!E$1),0)</f>
        <v>0</v>
      </c>
      <c r="F20" s="136">
        <f>$C20*VLOOKUP($A20,'Non-energy Multiplier'!$A$1:$AQ$44,COLUMN('Non-energy Multiplier'!F$1),0)</f>
        <v>0</v>
      </c>
      <c r="G20" s="136">
        <f>$C20*VLOOKUP($A20,'Non-energy Multiplier'!$A$1:$AQ$44,COLUMN('Non-energy Multiplier'!G$1),0)</f>
        <v>0</v>
      </c>
      <c r="H20" s="136">
        <f>$C20*VLOOKUP($A20,'Non-energy Multiplier'!$A$1:$AQ$44,COLUMN('Non-energy Multiplier'!H$1),0)</f>
        <v>0</v>
      </c>
      <c r="I20" s="136">
        <f>$C20*VLOOKUP($A20,'Non-energy Multiplier'!$A$1:$AQ$44,COLUMN('Non-energy Multiplier'!I$1),0)</f>
        <v>0</v>
      </c>
      <c r="J20" s="136">
        <f>$C20*VLOOKUP($A20,'Non-energy Multiplier'!$A$1:$AQ$44,COLUMN('Non-energy Multiplier'!J$1),0)</f>
        <v>0</v>
      </c>
      <c r="K20" s="136">
        <f>$C20*VLOOKUP($A20,'Non-energy Multiplier'!$A$1:$AQ$44,COLUMN('Non-energy Multiplier'!K$1),0)</f>
        <v>0</v>
      </c>
      <c r="L20" s="136">
        <f>$C20*VLOOKUP($A20,'Non-energy Multiplier'!$A$1:$AQ$44,COLUMN('Non-energy Multiplier'!L$1),0)</f>
        <v>0</v>
      </c>
      <c r="M20" s="136">
        <f>$C20*VLOOKUP($A20,'Non-energy Multiplier'!$A$1:$AQ$44,COLUMN('Non-energy Multiplier'!M$1),0)</f>
        <v>0</v>
      </c>
      <c r="N20" s="136">
        <f>$C20*VLOOKUP($A20,'Non-energy Multiplier'!$A$1:$AQ$44,COLUMN('Non-energy Multiplier'!N$1),0)</f>
        <v>0</v>
      </c>
      <c r="O20" s="136">
        <f>$C20*VLOOKUP($A20,'Non-energy Multiplier'!$A$1:$AQ$44,COLUMN('Non-energy Multiplier'!O$1),0)</f>
        <v>0</v>
      </c>
      <c r="P20" s="136">
        <f>$C20*VLOOKUP($A20,'Non-energy Multiplier'!$A$1:$AQ$44,COLUMN('Non-energy Multiplier'!P$1),0)</f>
        <v>0</v>
      </c>
      <c r="Q20" s="136">
        <f>$C20*VLOOKUP($A20,'Non-energy Multiplier'!$A$1:$AQ$44,COLUMN('Non-energy Multiplier'!Q$1),0)</f>
        <v>0</v>
      </c>
      <c r="R20" s="136">
        <f>$C20*VLOOKUP($A20,'Non-energy Multiplier'!$A$1:$AQ$44,COLUMN('Non-energy Multiplier'!R$1),0)</f>
        <v>0</v>
      </c>
      <c r="S20" s="136">
        <f>$C20*VLOOKUP($A20,'Non-energy Multiplier'!$A$1:$AQ$44,COLUMN('Non-energy Multiplier'!S$1),0)</f>
        <v>0</v>
      </c>
      <c r="T20" s="136">
        <f>$C20*VLOOKUP($A20,'Non-energy Multiplier'!$A$1:$AQ$44,COLUMN('Non-energy Multiplier'!T$1),0)</f>
        <v>0</v>
      </c>
      <c r="U20" s="136">
        <f>$C20*VLOOKUP($A20,'Non-energy Multiplier'!$A$1:$AQ$44,COLUMN('Non-energy Multiplier'!U$1),0)</f>
        <v>0</v>
      </c>
      <c r="V20" s="136">
        <f>$C20*VLOOKUP($A20,'Non-energy Multiplier'!$A$1:$AQ$44,COLUMN('Non-energy Multiplier'!V$1),0)</f>
        <v>0</v>
      </c>
      <c r="W20" s="136">
        <f>$C20*VLOOKUP($A20,'Non-energy Multiplier'!$A$1:$AQ$44,COLUMN('Non-energy Multiplier'!W$1),0)</f>
        <v>0</v>
      </c>
      <c r="X20" s="136">
        <f>$C20*VLOOKUP($A20,'Non-energy Multiplier'!$A$1:$AQ$44,COLUMN('Non-energy Multiplier'!X$1),0)</f>
        <v>0</v>
      </c>
      <c r="Y20" s="136">
        <f>$C20*VLOOKUP($A20,'Non-energy Multiplier'!$A$1:$AQ$44,COLUMN('Non-energy Multiplier'!Y$1),0)</f>
        <v>0</v>
      </c>
      <c r="Z20" s="136">
        <f>$C20*VLOOKUP($A20,'Non-energy Multiplier'!$A$1:$AQ$44,COLUMN('Non-energy Multiplier'!Z$1),0)</f>
        <v>0</v>
      </c>
      <c r="AA20" s="136">
        <f>$C20*VLOOKUP($A20,'Non-energy Multiplier'!$A$1:$AQ$44,COLUMN('Non-energy Multiplier'!AA$1),0)</f>
        <v>0</v>
      </c>
      <c r="AB20" s="136">
        <f>$C20*VLOOKUP($A20,'Non-energy Multiplier'!$A$1:$AQ$44,COLUMN('Non-energy Multiplier'!AB$1),0)</f>
        <v>0</v>
      </c>
      <c r="AC20" s="136">
        <f>$C20*VLOOKUP($A20,'Non-energy Multiplier'!$A$1:$AQ$44,COLUMN('Non-energy Multiplier'!AC$1),0)</f>
        <v>0</v>
      </c>
      <c r="AD20" s="136">
        <f>$C20*VLOOKUP($A20,'Non-energy Multiplier'!$A$1:$AQ$44,COLUMN('Non-energy Multiplier'!AD$1),0)</f>
        <v>0</v>
      </c>
      <c r="AE20" s="136">
        <f>$C20*VLOOKUP($A20,'Non-energy Multiplier'!$A$1:$AQ$44,COLUMN('Non-energy Multiplier'!AE$1),0)</f>
        <v>0</v>
      </c>
      <c r="AF20" s="136">
        <f>$C20*VLOOKUP($A20,'Non-energy Multiplier'!$A$1:$AQ$44,COLUMN('Non-energy Multiplier'!AF$1),0)</f>
        <v>0</v>
      </c>
      <c r="AG20" s="136">
        <f>$C20*VLOOKUP($A20,'Non-energy Multiplier'!$A$1:$AQ$44,COLUMN('Non-energy Multiplier'!AG$1),0)</f>
        <v>0</v>
      </c>
      <c r="AH20" s="136">
        <f>$C20*VLOOKUP($A20,'Non-energy Multiplier'!$A$1:$AQ$44,COLUMN('Non-energy Multiplier'!AH$1),0)</f>
        <v>0</v>
      </c>
      <c r="AI20" s="136">
        <f>$C20*VLOOKUP($A20,'Non-energy Multiplier'!$A$1:$AQ$44,COLUMN('Non-energy Multiplier'!AI$1),0)</f>
        <v>0</v>
      </c>
      <c r="AJ20" s="136">
        <f>$C20*VLOOKUP($A20,'Non-energy Multiplier'!$A$1:$AQ$44,COLUMN('Non-energy Multiplier'!AJ$1),0)</f>
        <v>0</v>
      </c>
      <c r="AK20" s="136">
        <f>$C20*VLOOKUP($A20,'Non-energy Multiplier'!$A$1:$AQ$44,COLUMN('Non-energy Multiplier'!AK$1),0)</f>
        <v>0</v>
      </c>
      <c r="AL20" s="136">
        <f>$C20*VLOOKUP($A20,'Non-energy Multiplier'!$A$1:$AQ$44,COLUMN('Non-energy Multiplier'!AL$1),0)</f>
        <v>0</v>
      </c>
      <c r="AM20" s="136">
        <f>$C20*VLOOKUP($A20,'Non-energy Multiplier'!$A$1:$AQ$44,COLUMN('Non-energy Multiplier'!AM$1),0)</f>
        <v>0</v>
      </c>
      <c r="AN20" s="136">
        <f>$C20*VLOOKUP($A20,'Non-energy Multiplier'!$A$1:$AQ$44,COLUMN('Non-energy Multiplier'!AN$1),0)</f>
        <v>0</v>
      </c>
      <c r="AO20" s="136">
        <f>$C20*VLOOKUP($A20,'Non-energy Multiplier'!$A$1:$AQ$44,COLUMN('Non-energy Multiplier'!AO$1),0)</f>
        <v>0</v>
      </c>
      <c r="AP20" s="136">
        <f>$C20*VLOOKUP($A20,'Non-energy Multiplier'!$A$1:$AQ$44,COLUMN('Non-energy Multiplier'!AP$1),0)</f>
        <v>0</v>
      </c>
      <c r="AQ20" s="136">
        <f>$C20*VLOOKUP($A20,'Non-energy Multiplier'!$A$1:$AQ$44,COLUMN('Non-energy Multiplier'!AQ$1),0)</f>
        <v>0</v>
      </c>
    </row>
    <row r="21" spans="1:43" x14ac:dyDescent="0.2">
      <c r="A21" s="12" t="s">
        <v>19</v>
      </c>
      <c r="B21" s="136">
        <f>SUM('Non-energy Use 2019'!C22:AF22)</f>
        <v>0</v>
      </c>
      <c r="C21" s="136">
        <f>SUM('Non-energy Use 2020'!C22:AF22)</f>
        <v>0</v>
      </c>
      <c r="D21" s="136">
        <f>$C21*VLOOKUP($A21,'Non-energy Multiplier'!$A$1:$AQ$44,COLUMN('Non-energy Multiplier'!D$1),0)</f>
        <v>0</v>
      </c>
      <c r="E21" s="136">
        <f>$C21*VLOOKUP($A21,'Non-energy Multiplier'!$A$1:$AQ$44,COLUMN('Non-energy Multiplier'!E$1),0)</f>
        <v>0</v>
      </c>
      <c r="F21" s="136">
        <f>$C21*VLOOKUP($A21,'Non-energy Multiplier'!$A$1:$AQ$44,COLUMN('Non-energy Multiplier'!F$1),0)</f>
        <v>0</v>
      </c>
      <c r="G21" s="136">
        <f>$C21*VLOOKUP($A21,'Non-energy Multiplier'!$A$1:$AQ$44,COLUMN('Non-energy Multiplier'!G$1),0)</f>
        <v>0</v>
      </c>
      <c r="H21" s="136">
        <f>$C21*VLOOKUP($A21,'Non-energy Multiplier'!$A$1:$AQ$44,COLUMN('Non-energy Multiplier'!H$1),0)</f>
        <v>0</v>
      </c>
      <c r="I21" s="136">
        <f>$C21*VLOOKUP($A21,'Non-energy Multiplier'!$A$1:$AQ$44,COLUMN('Non-energy Multiplier'!I$1),0)</f>
        <v>0</v>
      </c>
      <c r="J21" s="136">
        <f>$C21*VLOOKUP($A21,'Non-energy Multiplier'!$A$1:$AQ$44,COLUMN('Non-energy Multiplier'!J$1),0)</f>
        <v>0</v>
      </c>
      <c r="K21" s="136">
        <f>$C21*VLOOKUP($A21,'Non-energy Multiplier'!$A$1:$AQ$44,COLUMN('Non-energy Multiplier'!K$1),0)</f>
        <v>0</v>
      </c>
      <c r="L21" s="136">
        <f>$C21*VLOOKUP($A21,'Non-energy Multiplier'!$A$1:$AQ$44,COLUMN('Non-energy Multiplier'!L$1),0)</f>
        <v>0</v>
      </c>
      <c r="M21" s="136">
        <f>$C21*VLOOKUP($A21,'Non-energy Multiplier'!$A$1:$AQ$44,COLUMN('Non-energy Multiplier'!M$1),0)</f>
        <v>0</v>
      </c>
      <c r="N21" s="136">
        <f>$C21*VLOOKUP($A21,'Non-energy Multiplier'!$A$1:$AQ$44,COLUMN('Non-energy Multiplier'!N$1),0)</f>
        <v>0</v>
      </c>
      <c r="O21" s="136">
        <f>$C21*VLOOKUP($A21,'Non-energy Multiplier'!$A$1:$AQ$44,COLUMN('Non-energy Multiplier'!O$1),0)</f>
        <v>0</v>
      </c>
      <c r="P21" s="136">
        <f>$C21*VLOOKUP($A21,'Non-energy Multiplier'!$A$1:$AQ$44,COLUMN('Non-energy Multiplier'!P$1),0)</f>
        <v>0</v>
      </c>
      <c r="Q21" s="136">
        <f>$C21*VLOOKUP($A21,'Non-energy Multiplier'!$A$1:$AQ$44,COLUMN('Non-energy Multiplier'!Q$1),0)</f>
        <v>0</v>
      </c>
      <c r="R21" s="136">
        <f>$C21*VLOOKUP($A21,'Non-energy Multiplier'!$A$1:$AQ$44,COLUMN('Non-energy Multiplier'!R$1),0)</f>
        <v>0</v>
      </c>
      <c r="S21" s="136">
        <f>$C21*VLOOKUP($A21,'Non-energy Multiplier'!$A$1:$AQ$44,COLUMN('Non-energy Multiplier'!S$1),0)</f>
        <v>0</v>
      </c>
      <c r="T21" s="136">
        <f>$C21*VLOOKUP($A21,'Non-energy Multiplier'!$A$1:$AQ$44,COLUMN('Non-energy Multiplier'!T$1),0)</f>
        <v>0</v>
      </c>
      <c r="U21" s="136">
        <f>$C21*VLOOKUP($A21,'Non-energy Multiplier'!$A$1:$AQ$44,COLUMN('Non-energy Multiplier'!U$1),0)</f>
        <v>0</v>
      </c>
      <c r="V21" s="136">
        <f>$C21*VLOOKUP($A21,'Non-energy Multiplier'!$A$1:$AQ$44,COLUMN('Non-energy Multiplier'!V$1),0)</f>
        <v>0</v>
      </c>
      <c r="W21" s="136">
        <f>$C21*VLOOKUP($A21,'Non-energy Multiplier'!$A$1:$AQ$44,COLUMN('Non-energy Multiplier'!W$1),0)</f>
        <v>0</v>
      </c>
      <c r="X21" s="136">
        <f>$C21*VLOOKUP($A21,'Non-energy Multiplier'!$A$1:$AQ$44,COLUMN('Non-energy Multiplier'!X$1),0)</f>
        <v>0</v>
      </c>
      <c r="Y21" s="136">
        <f>$C21*VLOOKUP($A21,'Non-energy Multiplier'!$A$1:$AQ$44,COLUMN('Non-energy Multiplier'!Y$1),0)</f>
        <v>0</v>
      </c>
      <c r="Z21" s="136">
        <f>$C21*VLOOKUP($A21,'Non-energy Multiplier'!$A$1:$AQ$44,COLUMN('Non-energy Multiplier'!Z$1),0)</f>
        <v>0</v>
      </c>
      <c r="AA21" s="136">
        <f>$C21*VLOOKUP($A21,'Non-energy Multiplier'!$A$1:$AQ$44,COLUMN('Non-energy Multiplier'!AA$1),0)</f>
        <v>0</v>
      </c>
      <c r="AB21" s="136">
        <f>$C21*VLOOKUP($A21,'Non-energy Multiplier'!$A$1:$AQ$44,COLUMN('Non-energy Multiplier'!AB$1),0)</f>
        <v>0</v>
      </c>
      <c r="AC21" s="136">
        <f>$C21*VLOOKUP($A21,'Non-energy Multiplier'!$A$1:$AQ$44,COLUMN('Non-energy Multiplier'!AC$1),0)</f>
        <v>0</v>
      </c>
      <c r="AD21" s="136">
        <f>$C21*VLOOKUP($A21,'Non-energy Multiplier'!$A$1:$AQ$44,COLUMN('Non-energy Multiplier'!AD$1),0)</f>
        <v>0</v>
      </c>
      <c r="AE21" s="136">
        <f>$C21*VLOOKUP($A21,'Non-energy Multiplier'!$A$1:$AQ$44,COLUMN('Non-energy Multiplier'!AE$1),0)</f>
        <v>0</v>
      </c>
      <c r="AF21" s="136">
        <f>$C21*VLOOKUP($A21,'Non-energy Multiplier'!$A$1:$AQ$44,COLUMN('Non-energy Multiplier'!AF$1),0)</f>
        <v>0</v>
      </c>
      <c r="AG21" s="136">
        <f>$C21*VLOOKUP($A21,'Non-energy Multiplier'!$A$1:$AQ$44,COLUMN('Non-energy Multiplier'!AG$1),0)</f>
        <v>0</v>
      </c>
      <c r="AH21" s="136">
        <f>$C21*VLOOKUP($A21,'Non-energy Multiplier'!$A$1:$AQ$44,COLUMN('Non-energy Multiplier'!AH$1),0)</f>
        <v>0</v>
      </c>
      <c r="AI21" s="136">
        <f>$C21*VLOOKUP($A21,'Non-energy Multiplier'!$A$1:$AQ$44,COLUMN('Non-energy Multiplier'!AI$1),0)</f>
        <v>0</v>
      </c>
      <c r="AJ21" s="136">
        <f>$C21*VLOOKUP($A21,'Non-energy Multiplier'!$A$1:$AQ$44,COLUMN('Non-energy Multiplier'!AJ$1),0)</f>
        <v>0</v>
      </c>
      <c r="AK21" s="136">
        <f>$C21*VLOOKUP($A21,'Non-energy Multiplier'!$A$1:$AQ$44,COLUMN('Non-energy Multiplier'!AK$1),0)</f>
        <v>0</v>
      </c>
      <c r="AL21" s="136">
        <f>$C21*VLOOKUP($A21,'Non-energy Multiplier'!$A$1:$AQ$44,COLUMN('Non-energy Multiplier'!AL$1),0)</f>
        <v>0</v>
      </c>
      <c r="AM21" s="136">
        <f>$C21*VLOOKUP($A21,'Non-energy Multiplier'!$A$1:$AQ$44,COLUMN('Non-energy Multiplier'!AM$1),0)</f>
        <v>0</v>
      </c>
      <c r="AN21" s="136">
        <f>$C21*VLOOKUP($A21,'Non-energy Multiplier'!$A$1:$AQ$44,COLUMN('Non-energy Multiplier'!AN$1),0)</f>
        <v>0</v>
      </c>
      <c r="AO21" s="136">
        <f>$C21*VLOOKUP($A21,'Non-energy Multiplier'!$A$1:$AQ$44,COLUMN('Non-energy Multiplier'!AO$1),0)</f>
        <v>0</v>
      </c>
      <c r="AP21" s="136">
        <f>$C21*VLOOKUP($A21,'Non-energy Multiplier'!$A$1:$AQ$44,COLUMN('Non-energy Multiplier'!AP$1),0)</f>
        <v>0</v>
      </c>
      <c r="AQ21" s="136">
        <f>$C21*VLOOKUP($A21,'Non-energy Multiplier'!$A$1:$AQ$44,COLUMN('Non-energy Multiplier'!AQ$1),0)</f>
        <v>0</v>
      </c>
    </row>
    <row r="22" spans="1:43" x14ac:dyDescent="0.2">
      <c r="A22" s="12" t="s">
        <v>20</v>
      </c>
      <c r="B22" s="240">
        <f>SUM('Non-energy Use 2019'!C23:AF23)</f>
        <v>198479644053.57181</v>
      </c>
      <c r="C22" s="240">
        <f>SUM('Non-energy Use 2020'!C23:AF23)</f>
        <v>192082791741.68423</v>
      </c>
      <c r="D22" s="240">
        <f>$C22*VLOOKUP($A22,'Non-energy Multiplier'!$A$1:$AQ$44,COLUMN('Non-energy Multiplier'!D$1),0)</f>
        <v>229793736470.78094</v>
      </c>
      <c r="E22" s="240">
        <f>$C22*VLOOKUP($A22,'Non-energy Multiplier'!$A$1:$AQ$44,COLUMN('Non-energy Multiplier'!E$1),0)</f>
        <v>227362598715.85883</v>
      </c>
      <c r="F22" s="240">
        <f>$C22*VLOOKUP($A22,'Non-energy Multiplier'!$A$1:$AQ$44,COLUMN('Non-energy Multiplier'!F$1),0)</f>
        <v>229437381465.31476</v>
      </c>
      <c r="G22" s="240">
        <f>$C22*VLOOKUP($A22,'Non-energy Multiplier'!$A$1:$AQ$44,COLUMN('Non-energy Multiplier'!G$1),0)</f>
        <v>234739633917.03806</v>
      </c>
      <c r="H22" s="240">
        <f>$C22*VLOOKUP($A22,'Non-energy Multiplier'!$A$1:$AQ$44,COLUMN('Non-energy Multiplier'!H$1),0)</f>
        <v>241888900734.71481</v>
      </c>
      <c r="I22" s="240">
        <f>$C22*VLOOKUP($A22,'Non-energy Multiplier'!$A$1:$AQ$44,COLUMN('Non-energy Multiplier'!I$1),0)</f>
        <v>249632033588.55573</v>
      </c>
      <c r="J22" s="240">
        <f>$C22*VLOOKUP($A22,'Non-energy Multiplier'!$A$1:$AQ$44,COLUMN('Non-energy Multiplier'!J$1),0)</f>
        <v>257547146084.75845</v>
      </c>
      <c r="K22" s="240">
        <f>$C22*VLOOKUP($A22,'Non-energy Multiplier'!$A$1:$AQ$44,COLUMN('Non-energy Multiplier'!K$1),0)</f>
        <v>265411552987.42914</v>
      </c>
      <c r="L22" s="240">
        <f>$C22*VLOOKUP($A22,'Non-energy Multiplier'!$A$1:$AQ$44,COLUMN('Non-energy Multiplier'!L$1),0)</f>
        <v>272975807772.4458</v>
      </c>
      <c r="M22" s="240">
        <f>$C22*VLOOKUP($A22,'Non-energy Multiplier'!$A$1:$AQ$44,COLUMN('Non-energy Multiplier'!M$1),0)</f>
        <v>279965394205.02728</v>
      </c>
      <c r="N22" s="240">
        <f>$C22*VLOOKUP($A22,'Non-energy Multiplier'!$A$1:$AQ$44,COLUMN('Non-energy Multiplier'!N$1),0)</f>
        <v>286138298727.40497</v>
      </c>
      <c r="O22" s="240">
        <f>$C22*VLOOKUP($A22,'Non-energy Multiplier'!$A$1:$AQ$44,COLUMN('Non-energy Multiplier'!O$1),0)</f>
        <v>291459768007.51672</v>
      </c>
      <c r="P22" s="240">
        <f>$C22*VLOOKUP($A22,'Non-energy Multiplier'!$A$1:$AQ$44,COLUMN('Non-energy Multiplier'!P$1),0)</f>
        <v>295959819853.07507</v>
      </c>
      <c r="Q22" s="240">
        <f>$C22*VLOOKUP($A22,'Non-energy Multiplier'!$A$1:$AQ$44,COLUMN('Non-energy Multiplier'!Q$1),0)</f>
        <v>299680812808.36353</v>
      </c>
      <c r="R22" s="240">
        <f>$C22*VLOOKUP($A22,'Non-energy Multiplier'!$A$1:$AQ$44,COLUMN('Non-energy Multiplier'!R$1),0)</f>
        <v>302675797125.17267</v>
      </c>
      <c r="S22" s="240">
        <f>$C22*VLOOKUP($A22,'Non-energy Multiplier'!$A$1:$AQ$44,COLUMN('Non-energy Multiplier'!S$1),0)</f>
        <v>305000530700.26898</v>
      </c>
      <c r="T22" s="240">
        <f>$C22*VLOOKUP($A22,'Non-energy Multiplier'!$A$1:$AQ$44,COLUMN('Non-energy Multiplier'!T$1),0)</f>
        <v>306692653175.5108</v>
      </c>
      <c r="U22" s="240">
        <f>$C22*VLOOKUP($A22,'Non-energy Multiplier'!$A$1:$AQ$44,COLUMN('Non-energy Multiplier'!U$1),0)</f>
        <v>307788793068.30969</v>
      </c>
      <c r="V22" s="240">
        <f>$C22*VLOOKUP($A22,'Non-energy Multiplier'!$A$1:$AQ$44,COLUMN('Non-energy Multiplier'!V$1),0)</f>
        <v>308329912954.20349</v>
      </c>
      <c r="W22" s="240">
        <f>$C22*VLOOKUP($A22,'Non-energy Multiplier'!$A$1:$AQ$44,COLUMN('Non-energy Multiplier'!W$1),0)</f>
        <v>308360485453.31702</v>
      </c>
      <c r="X22" s="240">
        <f>$C22*VLOOKUP($A22,'Non-energy Multiplier'!$A$1:$AQ$44,COLUMN('Non-energy Multiplier'!X$1),0)</f>
        <v>307927700582.12408</v>
      </c>
      <c r="Y22" s="240">
        <f>$C22*VLOOKUP($A22,'Non-energy Multiplier'!$A$1:$AQ$44,COLUMN('Non-energy Multiplier'!Y$1),0)</f>
        <v>307080719962.45886</v>
      </c>
      <c r="Z22" s="240">
        <f>$C22*VLOOKUP($A22,'Non-energy Multiplier'!$A$1:$AQ$44,COLUMN('Non-energy Multiplier'!Z$1),0)</f>
        <v>305869990381.95685</v>
      </c>
      <c r="AA22" s="240">
        <f>$C22*VLOOKUP($A22,'Non-energy Multiplier'!$A$1:$AQ$44,COLUMN('Non-energy Multiplier'!AA$1),0)</f>
        <v>304346626269.70398</v>
      </c>
      <c r="AB22" s="240">
        <f>$C22*VLOOKUP($A22,'Non-energy Multiplier'!$A$1:$AQ$44,COLUMN('Non-energy Multiplier'!AB$1),0)</f>
        <v>302561867888.27161</v>
      </c>
      <c r="AC22" s="240">
        <f>$C22*VLOOKUP($A22,'Non-energy Multiplier'!$A$1:$AQ$44,COLUMN('Non-energy Multiplier'!AC$1),0)</f>
        <v>300566619527.05493</v>
      </c>
      <c r="AD22" s="240">
        <f>$C22*VLOOKUP($A22,'Non-energy Multiplier'!$A$1:$AQ$44,COLUMN('Non-energy Multiplier'!AD$1),0)</f>
        <v>298411069768.99091</v>
      </c>
      <c r="AE22" s="240">
        <f>$C22*VLOOKUP($A22,'Non-energy Multiplier'!$A$1:$AQ$44,COLUMN('Non-energy Multiplier'!AE$1),0)</f>
        <v>296144394030.46613</v>
      </c>
      <c r="AF22" s="240">
        <f>$C22*VLOOKUP($A22,'Non-energy Multiplier'!$A$1:$AQ$44,COLUMN('Non-energy Multiplier'!AF$1),0)</f>
        <v>293814538062.39331</v>
      </c>
      <c r="AG22" s="240">
        <f>$C22*VLOOKUP($A22,'Non-energy Multiplier'!$A$1:$AQ$44,COLUMN('Non-energy Multiplier'!AG$1),0)</f>
        <v>291468079953.9765</v>
      </c>
      <c r="AH22" s="240">
        <f>$C22*VLOOKUP($A22,'Non-energy Multiplier'!$A$1:$AQ$44,COLUMN('Non-energy Multiplier'!AH$1),0)</f>
        <v>289150167393.20618</v>
      </c>
      <c r="AI22" s="240">
        <f>$C22*VLOOKUP($A22,'Non-energy Multiplier'!$A$1:$AQ$44,COLUMN('Non-energy Multiplier'!AI$1),0)</f>
        <v>286904526494.60425</v>
      </c>
      <c r="AJ22" s="240">
        <f>$C22*VLOOKUP($A22,'Non-energy Multiplier'!$A$1:$AQ$44,COLUMN('Non-energy Multiplier'!AJ$1),0)</f>
        <v>284773538384.93988</v>
      </c>
      <c r="AK22" s="240">
        <f>$C22*VLOOKUP($A22,'Non-energy Multiplier'!$A$1:$AQ$44,COLUMN('Non-energy Multiplier'!AK$1),0)</f>
        <v>282798379918.80109</v>
      </c>
      <c r="AL22" s="240">
        <f>$C22*VLOOKUP($A22,'Non-energy Multiplier'!$A$1:$AQ$44,COLUMN('Non-energy Multiplier'!AL$1),0)</f>
        <v>281019225355.53467</v>
      </c>
      <c r="AM22" s="240">
        <f>$C22*VLOOKUP($A22,'Non-energy Multiplier'!$A$1:$AQ$44,COLUMN('Non-energy Multiplier'!AM$1),0)</f>
        <v>279475506547.33478</v>
      </c>
      <c r="AN22" s="240">
        <f>$C22*VLOOKUP($A22,'Non-energy Multiplier'!$A$1:$AQ$44,COLUMN('Non-energy Multiplier'!AN$1),0)</f>
        <v>278206230150.1676</v>
      </c>
      <c r="AO22" s="240">
        <f>$C22*VLOOKUP($A22,'Non-energy Multiplier'!$A$1:$AQ$44,COLUMN('Non-energy Multiplier'!AO$1),0)</f>
        <v>277250351566.78284</v>
      </c>
      <c r="AP22" s="240">
        <f>$C22*VLOOKUP($A22,'Non-energy Multiplier'!$A$1:$AQ$44,COLUMN('Non-energy Multiplier'!AP$1),0)</f>
        <v>276647206764.97803</v>
      </c>
      <c r="AQ22" s="240">
        <f>$C22*VLOOKUP($A22,'Non-energy Multiplier'!$A$1:$AQ$44,COLUMN('Non-energy Multiplier'!AQ$1),0)</f>
        <v>276437004796.22504</v>
      </c>
    </row>
    <row r="23" spans="1:43" x14ac:dyDescent="0.2">
      <c r="A23" s="12" t="s">
        <v>21</v>
      </c>
      <c r="B23" s="240">
        <f>SUM('Non-energy Use 2019'!C24:AF24)</f>
        <v>1662397300078951</v>
      </c>
      <c r="C23" s="240">
        <f>SUM('Non-energy Use 2020'!C24:AF24)</f>
        <v>2405709752291849</v>
      </c>
      <c r="D23" s="240">
        <f>$C23*VLOOKUP($A23,'Non-energy Multiplier'!$A$1:$AQ$44,COLUMN('Non-energy Multiplier'!D$1),0)</f>
        <v>2369152449081955.5</v>
      </c>
      <c r="E23" s="240">
        <f>$C23*VLOOKUP($A23,'Non-energy Multiplier'!$A$1:$AQ$44,COLUMN('Non-energy Multiplier'!E$1),0)</f>
        <v>2415104625838046</v>
      </c>
      <c r="F23" s="240">
        <f>$C23*VLOOKUP($A23,'Non-energy Multiplier'!$A$1:$AQ$44,COLUMN('Non-energy Multiplier'!F$1),0)</f>
        <v>2606517183139101</v>
      </c>
      <c r="G23" s="240">
        <f>$C23*VLOOKUP($A23,'Non-energy Multiplier'!$A$1:$AQ$44,COLUMN('Non-energy Multiplier'!G$1),0)</f>
        <v>2797929740440156.5</v>
      </c>
      <c r="H23" s="240">
        <f>$C23*VLOOKUP($A23,'Non-energy Multiplier'!$A$1:$AQ$44,COLUMN('Non-energy Multiplier'!H$1),0)</f>
        <v>2989342297741212.5</v>
      </c>
      <c r="I23" s="240">
        <f>$C23*VLOOKUP($A23,'Non-energy Multiplier'!$A$1:$AQ$44,COLUMN('Non-energy Multiplier'!I$1),0)</f>
        <v>3055771678434117.5</v>
      </c>
      <c r="J23" s="240">
        <f>$C23*VLOOKUP($A23,'Non-energy Multiplier'!$A$1:$AQ$44,COLUMN('Non-energy Multiplier'!J$1),0)</f>
        <v>3122201059127022.5</v>
      </c>
      <c r="K23" s="240">
        <f>$C23*VLOOKUP($A23,'Non-energy Multiplier'!$A$1:$AQ$44,COLUMN('Non-energy Multiplier'!K$1),0)</f>
        <v>3188630439819928</v>
      </c>
      <c r="L23" s="240">
        <f>$C23*VLOOKUP($A23,'Non-energy Multiplier'!$A$1:$AQ$44,COLUMN('Non-energy Multiplier'!L$1),0)</f>
        <v>3255059820512833</v>
      </c>
      <c r="M23" s="240">
        <f>$C23*VLOOKUP($A23,'Non-energy Multiplier'!$A$1:$AQ$44,COLUMN('Non-energy Multiplier'!M$1),0)</f>
        <v>3321489201205738</v>
      </c>
      <c r="N23" s="240">
        <f>$C23*VLOOKUP($A23,'Non-energy Multiplier'!$A$1:$AQ$44,COLUMN('Non-energy Multiplier'!N$1),0)</f>
        <v>3326234322244335</v>
      </c>
      <c r="O23" s="240">
        <f>$C23*VLOOKUP($A23,'Non-energy Multiplier'!$A$1:$AQ$44,COLUMN('Non-energy Multiplier'!O$1),0)</f>
        <v>3330979443282933.5</v>
      </c>
      <c r="P23" s="240">
        <f>$C23*VLOOKUP($A23,'Non-energy Multiplier'!$A$1:$AQ$44,COLUMN('Non-energy Multiplier'!P$1),0)</f>
        <v>3335724564321531.5</v>
      </c>
      <c r="Q23" s="240">
        <f>$C23*VLOOKUP($A23,'Non-energy Multiplier'!$A$1:$AQ$44,COLUMN('Non-energy Multiplier'!Q$1),0)</f>
        <v>3340469685360130</v>
      </c>
      <c r="R23" s="240">
        <f>$C23*VLOOKUP($A23,'Non-energy Multiplier'!$A$1:$AQ$44,COLUMN('Non-energy Multiplier'!R$1),0)</f>
        <v>3345214806398727.5</v>
      </c>
      <c r="S23" s="240">
        <f>$C23*VLOOKUP($A23,'Non-energy Multiplier'!$A$1:$AQ$44,COLUMN('Non-energy Multiplier'!S$1),0)</f>
        <v>3307255239135198.5</v>
      </c>
      <c r="T23" s="240">
        <f>$C23*VLOOKUP($A23,'Non-energy Multiplier'!$A$1:$AQ$44,COLUMN('Non-energy Multiplier'!T$1),0)</f>
        <v>3269295671871670</v>
      </c>
      <c r="U23" s="240">
        <f>$C23*VLOOKUP($A23,'Non-energy Multiplier'!$A$1:$AQ$44,COLUMN('Non-energy Multiplier'!U$1),0)</f>
        <v>3231336104608141</v>
      </c>
      <c r="V23" s="240">
        <f>$C23*VLOOKUP($A23,'Non-energy Multiplier'!$A$1:$AQ$44,COLUMN('Non-energy Multiplier'!V$1),0)</f>
        <v>3193376537344611.5</v>
      </c>
      <c r="W23" s="240">
        <f>$C23*VLOOKUP($A23,'Non-energy Multiplier'!$A$1:$AQ$44,COLUMN('Non-energy Multiplier'!W$1),0)</f>
        <v>3155416970081083.5</v>
      </c>
      <c r="X23" s="240">
        <f>$C23*VLOOKUP($A23,'Non-energy Multiplier'!$A$1:$AQ$44,COLUMN('Non-energy Multiplier'!X$1),0)</f>
        <v>3084242489577539</v>
      </c>
      <c r="Y23" s="240">
        <f>$C23*VLOOKUP($A23,'Non-energy Multiplier'!$A$1:$AQ$44,COLUMN('Non-energy Multiplier'!Y$1),0)</f>
        <v>3013068009073994</v>
      </c>
      <c r="Z23" s="240">
        <f>$C23*VLOOKUP($A23,'Non-energy Multiplier'!$A$1:$AQ$44,COLUMN('Non-energy Multiplier'!Z$1),0)</f>
        <v>2941893528570450</v>
      </c>
      <c r="AA23" s="240">
        <f>$C23*VLOOKUP($A23,'Non-energy Multiplier'!$A$1:$AQ$44,COLUMN('Non-energy Multiplier'!AA$1),0)</f>
        <v>2870719048066905</v>
      </c>
      <c r="AB23" s="240">
        <f>$C23*VLOOKUP($A23,'Non-energy Multiplier'!$A$1:$AQ$44,COLUMN('Non-energy Multiplier'!AB$1),0)</f>
        <v>2799544567563361</v>
      </c>
      <c r="AC23" s="240">
        <f>$C23*VLOOKUP($A23,'Non-energy Multiplier'!$A$1:$AQ$44,COLUMN('Non-energy Multiplier'!AC$1),0)</f>
        <v>2728370087059816</v>
      </c>
      <c r="AD23" s="240">
        <f>$C23*VLOOKUP($A23,'Non-energy Multiplier'!$A$1:$AQ$44,COLUMN('Non-energy Multiplier'!AD$1),0)</f>
        <v>2657195606556271.5</v>
      </c>
      <c r="AE23" s="240">
        <f>$C23*VLOOKUP($A23,'Non-energy Multiplier'!$A$1:$AQ$44,COLUMN('Non-energy Multiplier'!AE$1),0)</f>
        <v>2586021126052726.5</v>
      </c>
      <c r="AF23" s="240">
        <f>$C23*VLOOKUP($A23,'Non-energy Multiplier'!$A$1:$AQ$44,COLUMN('Non-energy Multiplier'!AF$1),0)</f>
        <v>2514846645549182</v>
      </c>
      <c r="AG23" s="240">
        <f>$C23*VLOOKUP($A23,'Non-energy Multiplier'!$A$1:$AQ$44,COLUMN('Non-energy Multiplier'!AG$1),0)</f>
        <v>2443672165045637.5</v>
      </c>
      <c r="AH23" s="240">
        <f>$C23*VLOOKUP($A23,'Non-energy Multiplier'!$A$1:$AQ$44,COLUMN('Non-energy Multiplier'!AH$1),0)</f>
        <v>2381987480832162.5</v>
      </c>
      <c r="AI23" s="240">
        <f>$C23*VLOOKUP($A23,'Non-energy Multiplier'!$A$1:$AQ$44,COLUMN('Non-energy Multiplier'!AI$1),0)</f>
        <v>2320302796618687.5</v>
      </c>
      <c r="AJ23" s="240">
        <f>$C23*VLOOKUP($A23,'Non-energy Multiplier'!$A$1:$AQ$44,COLUMN('Non-energy Multiplier'!AJ$1),0)</f>
        <v>2258618112405212</v>
      </c>
      <c r="AK23" s="240">
        <f>$C23*VLOOKUP($A23,'Non-energy Multiplier'!$A$1:$AQ$44,COLUMN('Non-energy Multiplier'!AK$1),0)</f>
        <v>2196933428191736.8</v>
      </c>
      <c r="AL23" s="240">
        <f>$C23*VLOOKUP($A23,'Non-energy Multiplier'!$A$1:$AQ$44,COLUMN('Non-energy Multiplier'!AL$1),0)</f>
        <v>2135248743978261.8</v>
      </c>
      <c r="AM23" s="240">
        <f>$C23*VLOOKUP($A23,'Non-energy Multiplier'!$A$1:$AQ$44,COLUMN('Non-energy Multiplier'!AM$1),0)</f>
        <v>2070465441801721.5</v>
      </c>
      <c r="AN23" s="240">
        <f>$C23*VLOOKUP($A23,'Non-energy Multiplier'!$A$1:$AQ$44,COLUMN('Non-energy Multiplier'!AN$1),0)</f>
        <v>2005682139625181</v>
      </c>
      <c r="AO23" s="240">
        <f>$C23*VLOOKUP($A23,'Non-energy Multiplier'!$A$1:$AQ$44,COLUMN('Non-energy Multiplier'!AO$1),0)</f>
        <v>1940898837448640.5</v>
      </c>
      <c r="AP23" s="240">
        <f>$C23*VLOOKUP($A23,'Non-energy Multiplier'!$A$1:$AQ$44,COLUMN('Non-energy Multiplier'!AP$1),0)</f>
        <v>1876115535272100</v>
      </c>
      <c r="AQ23" s="240">
        <f>$C23*VLOOKUP($A23,'Non-energy Multiplier'!$A$1:$AQ$44,COLUMN('Non-energy Multiplier'!AQ$1),0)</f>
        <v>1811332233095559.8</v>
      </c>
    </row>
    <row r="24" spans="1:43" x14ac:dyDescent="0.2">
      <c r="A24" s="12" t="s">
        <v>1</v>
      </c>
      <c r="B24" s="240">
        <f>SUM('Non-energy Use 2019'!C25:AF25)</f>
        <v>3845299430478251</v>
      </c>
      <c r="C24" s="240">
        <f>SUM('Non-energy Use 2020'!C25:AF25)</f>
        <v>4428591131696928.5</v>
      </c>
      <c r="D24" s="240">
        <f>$C24*VLOOKUP($A24,'Non-energy Multiplier'!$A$1:$AQ$44,COLUMN('Non-energy Multiplier'!D$1),0)</f>
        <v>4724745617090037</v>
      </c>
      <c r="E24" s="240">
        <f>$C24*VLOOKUP($A24,'Non-energy Multiplier'!$A$1:$AQ$44,COLUMN('Non-energy Multiplier'!E$1),0)</f>
        <v>4686135054132458</v>
      </c>
      <c r="F24" s="240">
        <f>$C24*VLOOKUP($A24,'Non-energy Multiplier'!$A$1:$AQ$44,COLUMN('Non-energy Multiplier'!F$1),0)</f>
        <v>5117800644717021</v>
      </c>
      <c r="G24" s="240">
        <f>$C24*VLOOKUP($A24,'Non-energy Multiplier'!$A$1:$AQ$44,COLUMN('Non-energy Multiplier'!G$1),0)</f>
        <v>5549466235301585</v>
      </c>
      <c r="H24" s="240">
        <f>$C24*VLOOKUP($A24,'Non-energy Multiplier'!$A$1:$AQ$44,COLUMN('Non-energy Multiplier'!H$1),0)</f>
        <v>5981131825886149</v>
      </c>
      <c r="I24" s="240">
        <f>$C24*VLOOKUP($A24,'Non-energy Multiplier'!$A$1:$AQ$44,COLUMN('Non-energy Multiplier'!I$1),0)</f>
        <v>6198956379694105</v>
      </c>
      <c r="J24" s="240">
        <f>$C24*VLOOKUP($A24,'Non-energy Multiplier'!$A$1:$AQ$44,COLUMN('Non-energy Multiplier'!J$1),0)</f>
        <v>6416780933502061</v>
      </c>
      <c r="K24" s="240">
        <f>$C24*VLOOKUP($A24,'Non-energy Multiplier'!$A$1:$AQ$44,COLUMN('Non-energy Multiplier'!K$1),0)</f>
        <v>6634605487310017</v>
      </c>
      <c r="L24" s="240">
        <f>$C24*VLOOKUP($A24,'Non-energy Multiplier'!$A$1:$AQ$44,COLUMN('Non-energy Multiplier'!L$1),0)</f>
        <v>6852430041117973</v>
      </c>
      <c r="M24" s="240">
        <f>$C24*VLOOKUP($A24,'Non-energy Multiplier'!$A$1:$AQ$44,COLUMN('Non-energy Multiplier'!M$1),0)</f>
        <v>7070254594925930</v>
      </c>
      <c r="N24" s="240">
        <f>$C24*VLOOKUP($A24,'Non-energy Multiplier'!$A$1:$AQ$44,COLUMN('Non-energy Multiplier'!N$1),0)</f>
        <v>7195350515405056</v>
      </c>
      <c r="O24" s="240">
        <f>$C24*VLOOKUP($A24,'Non-energy Multiplier'!$A$1:$AQ$44,COLUMN('Non-energy Multiplier'!O$1),0)</f>
        <v>7320446435884183</v>
      </c>
      <c r="P24" s="240">
        <f>$C24*VLOOKUP($A24,'Non-energy Multiplier'!$A$1:$AQ$44,COLUMN('Non-energy Multiplier'!P$1),0)</f>
        <v>7445542356363309</v>
      </c>
      <c r="Q24" s="240">
        <f>$C24*VLOOKUP($A24,'Non-energy Multiplier'!$A$1:$AQ$44,COLUMN('Non-energy Multiplier'!Q$1),0)</f>
        <v>7570638276842435</v>
      </c>
      <c r="R24" s="240">
        <f>$C24*VLOOKUP($A24,'Non-energy Multiplier'!$A$1:$AQ$44,COLUMN('Non-energy Multiplier'!R$1),0)</f>
        <v>7695734197321561</v>
      </c>
      <c r="S24" s="240">
        <f>$C24*VLOOKUP($A24,'Non-energy Multiplier'!$A$1:$AQ$44,COLUMN('Non-energy Multiplier'!S$1),0)</f>
        <v>7760880448960804</v>
      </c>
      <c r="T24" s="240">
        <f>$C24*VLOOKUP($A24,'Non-energy Multiplier'!$A$1:$AQ$44,COLUMN('Non-energy Multiplier'!T$1),0)</f>
        <v>7826026700600047</v>
      </c>
      <c r="U24" s="240">
        <f>$C24*VLOOKUP($A24,'Non-energy Multiplier'!$A$1:$AQ$44,COLUMN('Non-energy Multiplier'!U$1),0)</f>
        <v>7891172952239290</v>
      </c>
      <c r="V24" s="240">
        <f>$C24*VLOOKUP($A24,'Non-energy Multiplier'!$A$1:$AQ$44,COLUMN('Non-energy Multiplier'!V$1),0)</f>
        <v>7956319203878533</v>
      </c>
      <c r="W24" s="240">
        <f>$C24*VLOOKUP($A24,'Non-energy Multiplier'!$A$1:$AQ$44,COLUMN('Non-energy Multiplier'!W$1),0)</f>
        <v>8021465455517775</v>
      </c>
      <c r="X24" s="240">
        <f>$C24*VLOOKUP($A24,'Non-energy Multiplier'!$A$1:$AQ$44,COLUMN('Non-energy Multiplier'!X$1),0)</f>
        <v>8050944252488688</v>
      </c>
      <c r="Y24" s="240">
        <f>$C24*VLOOKUP($A24,'Non-energy Multiplier'!$A$1:$AQ$44,COLUMN('Non-energy Multiplier'!Y$1),0)</f>
        <v>8080423049459599</v>
      </c>
      <c r="Z24" s="240">
        <f>$C24*VLOOKUP($A24,'Non-energy Multiplier'!$A$1:$AQ$44,COLUMN('Non-energy Multiplier'!Z$1),0)</f>
        <v>8109901846430512</v>
      </c>
      <c r="AA24" s="240">
        <f>$C24*VLOOKUP($A24,'Non-energy Multiplier'!$A$1:$AQ$44,COLUMN('Non-energy Multiplier'!AA$1),0)</f>
        <v>8139380643401423</v>
      </c>
      <c r="AB24" s="240">
        <f>$C24*VLOOKUP($A24,'Non-energy Multiplier'!$A$1:$AQ$44,COLUMN('Non-energy Multiplier'!AB$1),0)</f>
        <v>8168859440372336</v>
      </c>
      <c r="AC24" s="240">
        <f>$C24*VLOOKUP($A24,'Non-energy Multiplier'!$A$1:$AQ$44,COLUMN('Non-energy Multiplier'!AC$1),0)</f>
        <v>8167718891680008</v>
      </c>
      <c r="AD24" s="240">
        <f>$C24*VLOOKUP($A24,'Non-energy Multiplier'!$A$1:$AQ$44,COLUMN('Non-energy Multiplier'!AD$1),0)</f>
        <v>8166578342987682</v>
      </c>
      <c r="AE24" s="240">
        <f>$C24*VLOOKUP($A24,'Non-energy Multiplier'!$A$1:$AQ$44,COLUMN('Non-energy Multiplier'!AE$1),0)</f>
        <v>8165437794295354</v>
      </c>
      <c r="AF24" s="240">
        <f>$C24*VLOOKUP($A24,'Non-energy Multiplier'!$A$1:$AQ$44,COLUMN('Non-energy Multiplier'!AF$1),0)</f>
        <v>8164297245603027</v>
      </c>
      <c r="AG24" s="240">
        <f>$C24*VLOOKUP($A24,'Non-energy Multiplier'!$A$1:$AQ$44,COLUMN('Non-energy Multiplier'!AG$1),0)</f>
        <v>8163156696910701</v>
      </c>
      <c r="AH24" s="240">
        <f>$C24*VLOOKUP($A24,'Non-energy Multiplier'!$A$1:$AQ$44,COLUMN('Non-energy Multiplier'!AH$1),0)</f>
        <v>8134197558219725</v>
      </c>
      <c r="AI24" s="240">
        <f>$C24*VLOOKUP($A24,'Non-energy Multiplier'!$A$1:$AQ$44,COLUMN('Non-energy Multiplier'!AI$1),0)</f>
        <v>8105238419528749</v>
      </c>
      <c r="AJ24" s="240">
        <f>$C24*VLOOKUP($A24,'Non-energy Multiplier'!$A$1:$AQ$44,COLUMN('Non-energy Multiplier'!AJ$1),0)</f>
        <v>8076279280837773</v>
      </c>
      <c r="AK24" s="240">
        <f>$C24*VLOOKUP($A24,'Non-energy Multiplier'!$A$1:$AQ$44,COLUMN('Non-energy Multiplier'!AK$1),0)</f>
        <v>8047320142146797</v>
      </c>
      <c r="AL24" s="240">
        <f>$C24*VLOOKUP($A24,'Non-energy Multiplier'!$A$1:$AQ$44,COLUMN('Non-energy Multiplier'!AL$1),0)</f>
        <v>8018361003455821</v>
      </c>
      <c r="AM24" s="240">
        <f>$C24*VLOOKUP($A24,'Non-energy Multiplier'!$A$1:$AQ$44,COLUMN('Non-energy Multiplier'!AM$1),0)</f>
        <v>7984289642075864</v>
      </c>
      <c r="AN24" s="240">
        <f>$C24*VLOOKUP($A24,'Non-energy Multiplier'!$A$1:$AQ$44,COLUMN('Non-energy Multiplier'!AN$1),0)</f>
        <v>7950218280695908</v>
      </c>
      <c r="AO24" s="240">
        <f>$C24*VLOOKUP($A24,'Non-energy Multiplier'!$A$1:$AQ$44,COLUMN('Non-energy Multiplier'!AO$1),0)</f>
        <v>7916146919315952</v>
      </c>
      <c r="AP24" s="240">
        <f>$C24*VLOOKUP($A24,'Non-energy Multiplier'!$A$1:$AQ$44,COLUMN('Non-energy Multiplier'!AP$1),0)</f>
        <v>7882075557935996</v>
      </c>
      <c r="AQ24" s="240">
        <f>$C24*VLOOKUP($A24,'Non-energy Multiplier'!$A$1:$AQ$44,COLUMN('Non-energy Multiplier'!AQ$1),0)</f>
        <v>7848004196556039</v>
      </c>
    </row>
    <row r="25" spans="1:43" x14ac:dyDescent="0.2">
      <c r="A25" s="12" t="s">
        <v>22</v>
      </c>
      <c r="B25" s="240">
        <f>SUM('Non-energy Use 2019'!C26:AF26)</f>
        <v>11234696833.221045</v>
      </c>
      <c r="C25" s="240">
        <f>SUM('Non-energy Use 2020'!C26:AF26)</f>
        <v>11298987749.510839</v>
      </c>
      <c r="D25" s="240">
        <f>$C25*VLOOKUP($A25,'Non-energy Multiplier'!$A$1:$AQ$44,COLUMN('Non-energy Multiplier'!D$1),0)</f>
        <v>14681952752.548742</v>
      </c>
      <c r="E25" s="240">
        <f>$C25*VLOOKUP($A25,'Non-energy Multiplier'!$A$1:$AQ$44,COLUMN('Non-energy Multiplier'!E$1),0)</f>
        <v>14407307625.282398</v>
      </c>
      <c r="F25" s="240">
        <f>$C25*VLOOKUP($A25,'Non-energy Multiplier'!$A$1:$AQ$44,COLUMN('Non-energy Multiplier'!F$1),0)</f>
        <v>14695609889.598623</v>
      </c>
      <c r="G25" s="240">
        <f>$C25*VLOOKUP($A25,'Non-energy Multiplier'!$A$1:$AQ$44,COLUMN('Non-energy Multiplier'!G$1),0)</f>
        <v>15391935656.960308</v>
      </c>
      <c r="H25" s="240">
        <f>$C25*VLOOKUP($A25,'Non-energy Multiplier'!$A$1:$AQ$44,COLUMN('Non-energy Multiplier'!H$1),0)</f>
        <v>16230675911.758089</v>
      </c>
      <c r="I25" s="240">
        <f>$C25*VLOOKUP($A25,'Non-energy Multiplier'!$A$1:$AQ$44,COLUMN('Non-energy Multiplier'!I$1),0)</f>
        <v>16959374933.264563</v>
      </c>
      <c r="J25" s="240">
        <f>$C25*VLOOKUP($A25,'Non-energy Multiplier'!$A$1:$AQ$44,COLUMN('Non-energy Multiplier'!J$1),0)</f>
        <v>17547932964.250259</v>
      </c>
      <c r="K25" s="240">
        <f>$C25*VLOOKUP($A25,'Non-energy Multiplier'!$A$1:$AQ$44,COLUMN('Non-energy Multiplier'!K$1),0)</f>
        <v>18036539852.749405</v>
      </c>
      <c r="L25" s="240">
        <f>$C25*VLOOKUP($A25,'Non-energy Multiplier'!$A$1:$AQ$44,COLUMN('Non-energy Multiplier'!L$1),0)</f>
        <v>18473954221.210815</v>
      </c>
      <c r="M25" s="240">
        <f>$C25*VLOOKUP($A25,'Non-energy Multiplier'!$A$1:$AQ$44,COLUMN('Non-energy Multiplier'!M$1),0)</f>
        <v>18915338741.296986</v>
      </c>
      <c r="N25" s="240">
        <f>$C25*VLOOKUP($A25,'Non-energy Multiplier'!$A$1:$AQ$44,COLUMN('Non-energy Multiplier'!N$1),0)</f>
        <v>19409458941.154621</v>
      </c>
      <c r="O25" s="240">
        <f>$C25*VLOOKUP($A25,'Non-energy Multiplier'!$A$1:$AQ$44,COLUMN('Non-energy Multiplier'!O$1),0)</f>
        <v>19960523149.172085</v>
      </c>
      <c r="P25" s="240">
        <f>$C25*VLOOKUP($A25,'Non-energy Multiplier'!$A$1:$AQ$44,COLUMN('Non-energy Multiplier'!P$1),0)</f>
        <v>20560464026.12455</v>
      </c>
      <c r="Q25" s="240">
        <f>$C25*VLOOKUP($A25,'Non-energy Multiplier'!$A$1:$AQ$44,COLUMN('Non-energy Multiplier'!Q$1),0)</f>
        <v>21200188557.585773</v>
      </c>
      <c r="R25" s="240">
        <f>$C25*VLOOKUP($A25,'Non-energy Multiplier'!$A$1:$AQ$44,COLUMN('Non-energy Multiplier'!R$1),0)</f>
        <v>21869339770.696777</v>
      </c>
      <c r="S25" s="240">
        <f>$C25*VLOOKUP($A25,'Non-energy Multiplier'!$A$1:$AQ$44,COLUMN('Non-energy Multiplier'!S$1),0)</f>
        <v>22557997953.32494</v>
      </c>
      <c r="T25" s="240">
        <f>$C25*VLOOKUP($A25,'Non-energy Multiplier'!$A$1:$AQ$44,COLUMN('Non-energy Multiplier'!T$1),0)</f>
        <v>23262697631.890053</v>
      </c>
      <c r="U25" s="240">
        <f>$C25*VLOOKUP($A25,'Non-energy Multiplier'!$A$1:$AQ$44,COLUMN('Non-energy Multiplier'!U$1),0)</f>
        <v>23981504661.685043</v>
      </c>
      <c r="V25" s="240">
        <f>$C25*VLOOKUP($A25,'Non-energy Multiplier'!$A$1:$AQ$44,COLUMN('Non-energy Multiplier'!V$1),0)</f>
        <v>24712222101.952698</v>
      </c>
      <c r="W25" s="240">
        <f>$C25*VLOOKUP($A25,'Non-energy Multiplier'!$A$1:$AQ$44,COLUMN('Non-energy Multiplier'!W$1),0)</f>
        <v>25452378565.973415</v>
      </c>
      <c r="X25" s="240">
        <f>$C25*VLOOKUP($A25,'Non-energy Multiplier'!$A$1:$AQ$44,COLUMN('Non-energy Multiplier'!X$1),0)</f>
        <v>26199218858.067818</v>
      </c>
      <c r="Y25" s="240">
        <f>$C25*VLOOKUP($A25,'Non-energy Multiplier'!$A$1:$AQ$44,COLUMN('Non-energy Multiplier'!Y$1),0)</f>
        <v>26949697362.416908</v>
      </c>
      <c r="Z25" s="240">
        <f>$C25*VLOOKUP($A25,'Non-energy Multiplier'!$A$1:$AQ$44,COLUMN('Non-energy Multiplier'!Z$1),0)</f>
        <v>27700474667.423996</v>
      </c>
      <c r="AA25" s="240">
        <f>$C25*VLOOKUP($A25,'Non-energy Multiplier'!$A$1:$AQ$44,COLUMN('Non-energy Multiplier'!AA$1),0)</f>
        <v>28447917919.179768</v>
      </c>
      <c r="AB25" s="240">
        <f>$C25*VLOOKUP($A25,'Non-energy Multiplier'!$A$1:$AQ$44,COLUMN('Non-energy Multiplier'!AB$1),0)</f>
        <v>29188105396.569969</v>
      </c>
      <c r="AC25" s="240">
        <f>$C25*VLOOKUP($A25,'Non-energy Multiplier'!$A$1:$AQ$44,COLUMN('Non-energy Multiplier'!AC$1),0)</f>
        <v>29916835786.824696</v>
      </c>
      <c r="AD25" s="240">
        <f>$C25*VLOOKUP($A25,'Non-energy Multiplier'!$A$1:$AQ$44,COLUMN('Non-energy Multiplier'!AD$1),0)</f>
        <v>30629642612.049232</v>
      </c>
      <c r="AE25" s="240">
        <f>$C25*VLOOKUP($A25,'Non-energy Multiplier'!$A$1:$AQ$44,COLUMN('Non-energy Multiplier'!AE$1),0)</f>
        <v>31321814212.859577</v>
      </c>
      <c r="AF25" s="240">
        <f>$C25*VLOOKUP($A25,'Non-energy Multiplier'!$A$1:$AQ$44,COLUMN('Non-energy Multiplier'!AF$1),0)</f>
        <v>31988419633.269043</v>
      </c>
      <c r="AG25" s="240">
        <f>$C25*VLOOKUP($A25,'Non-energy Multiplier'!$A$1:$AQ$44,COLUMN('Non-energy Multiplier'!AG$1),0)</f>
        <v>32624340670.404205</v>
      </c>
      <c r="AH25" s="240">
        <f>$C25*VLOOKUP($A25,'Non-energy Multiplier'!$A$1:$AQ$44,COLUMN('Non-energy Multiplier'!AH$1),0)</f>
        <v>33224310252.861515</v>
      </c>
      <c r="AI25" s="240">
        <f>$C25*VLOOKUP($A25,'Non-energy Multiplier'!$A$1:$AQ$44,COLUMN('Non-energy Multiplier'!AI$1),0)</f>
        <v>33782957192.548176</v>
      </c>
      <c r="AJ25" s="240">
        <f>$C25*VLOOKUP($A25,'Non-energy Multiplier'!$A$1:$AQ$44,COLUMN('Non-energy Multiplier'!AJ$1),0)</f>
        <v>34294857217.323875</v>
      </c>
      <c r="AK25" s="240">
        <f>$C25*VLOOKUP($A25,'Non-energy Multiplier'!$A$1:$AQ$44,COLUMN('Non-energy Multiplier'!AK$1),0)</f>
        <v>34754590037.092072</v>
      </c>
      <c r="AL25" s="240">
        <f>$C25*VLOOKUP($A25,'Non-energy Multiplier'!$A$1:$AQ$44,COLUMN('Non-energy Multiplier'!AL$1),0)</f>
        <v>35156802026.457878</v>
      </c>
      <c r="AM25" s="240">
        <f>$C25*VLOOKUP($A25,'Non-energy Multiplier'!$A$1:$AQ$44,COLUMN('Non-energy Multiplier'!AM$1),0)</f>
        <v>35496273925.841217</v>
      </c>
      <c r="AN25" s="240">
        <f>$C25*VLOOKUP($A25,'Non-energy Multiplier'!$A$1:$AQ$44,COLUMN('Non-energy Multiplier'!AN$1),0)</f>
        <v>35767992774.101784</v>
      </c>
      <c r="AO25" s="240">
        <f>$C25*VLOOKUP($A25,'Non-energy Multiplier'!$A$1:$AQ$44,COLUMN('Non-energy Multiplier'!AO$1),0)</f>
        <v>35967227094.329361</v>
      </c>
      <c r="AP25" s="240">
        <f>$C25*VLOOKUP($A25,'Non-energy Multiplier'!$A$1:$AQ$44,COLUMN('Non-energy Multiplier'!AP$1),0)</f>
        <v>36089604166.328354</v>
      </c>
      <c r="AQ25" s="240">
        <f>$C25*VLOOKUP($A25,'Non-energy Multiplier'!$A$1:$AQ$44,COLUMN('Non-energy Multiplier'!AQ$1),0)</f>
        <v>36131188041.114738</v>
      </c>
    </row>
    <row r="26" spans="1:43" x14ac:dyDescent="0.2">
      <c r="A26" s="12" t="s">
        <v>23</v>
      </c>
      <c r="B26" s="136">
        <f>SUM('Non-energy Use 2019'!C27:AF27)</f>
        <v>0</v>
      </c>
      <c r="C26" s="136">
        <f>SUM('Non-energy Use 2020'!C27:AF27)</f>
        <v>0</v>
      </c>
      <c r="D26" s="136">
        <f>$C26*VLOOKUP($A26,'Non-energy Multiplier'!$A$1:$AQ$44,COLUMN('Non-energy Multiplier'!D$1),0)</f>
        <v>0</v>
      </c>
      <c r="E26" s="136">
        <f>$C26*VLOOKUP($A26,'Non-energy Multiplier'!$A$1:$AQ$44,COLUMN('Non-energy Multiplier'!E$1),0)</f>
        <v>0</v>
      </c>
      <c r="F26" s="136">
        <f>$C26*VLOOKUP($A26,'Non-energy Multiplier'!$A$1:$AQ$44,COLUMN('Non-energy Multiplier'!F$1),0)</f>
        <v>0</v>
      </c>
      <c r="G26" s="136">
        <f>$C26*VLOOKUP($A26,'Non-energy Multiplier'!$A$1:$AQ$44,COLUMN('Non-energy Multiplier'!G$1),0)</f>
        <v>0</v>
      </c>
      <c r="H26" s="136">
        <f>$C26*VLOOKUP($A26,'Non-energy Multiplier'!$A$1:$AQ$44,COLUMN('Non-energy Multiplier'!H$1),0)</f>
        <v>0</v>
      </c>
      <c r="I26" s="136">
        <f>$C26*VLOOKUP($A26,'Non-energy Multiplier'!$A$1:$AQ$44,COLUMN('Non-energy Multiplier'!I$1),0)</f>
        <v>0</v>
      </c>
      <c r="J26" s="136">
        <f>$C26*VLOOKUP($A26,'Non-energy Multiplier'!$A$1:$AQ$44,COLUMN('Non-energy Multiplier'!J$1),0)</f>
        <v>0</v>
      </c>
      <c r="K26" s="136">
        <f>$C26*VLOOKUP($A26,'Non-energy Multiplier'!$A$1:$AQ$44,COLUMN('Non-energy Multiplier'!K$1),0)</f>
        <v>0</v>
      </c>
      <c r="L26" s="136">
        <f>$C26*VLOOKUP($A26,'Non-energy Multiplier'!$A$1:$AQ$44,COLUMN('Non-energy Multiplier'!L$1),0)</f>
        <v>0</v>
      </c>
      <c r="M26" s="136">
        <f>$C26*VLOOKUP($A26,'Non-energy Multiplier'!$A$1:$AQ$44,COLUMN('Non-energy Multiplier'!M$1),0)</f>
        <v>0</v>
      </c>
      <c r="N26" s="136">
        <f>$C26*VLOOKUP($A26,'Non-energy Multiplier'!$A$1:$AQ$44,COLUMN('Non-energy Multiplier'!N$1),0)</f>
        <v>0</v>
      </c>
      <c r="O26" s="136">
        <f>$C26*VLOOKUP($A26,'Non-energy Multiplier'!$A$1:$AQ$44,COLUMN('Non-energy Multiplier'!O$1),0)</f>
        <v>0</v>
      </c>
      <c r="P26" s="136">
        <f>$C26*VLOOKUP($A26,'Non-energy Multiplier'!$A$1:$AQ$44,COLUMN('Non-energy Multiplier'!P$1),0)</f>
        <v>0</v>
      </c>
      <c r="Q26" s="136">
        <f>$C26*VLOOKUP($A26,'Non-energy Multiplier'!$A$1:$AQ$44,COLUMN('Non-energy Multiplier'!Q$1),0)</f>
        <v>0</v>
      </c>
      <c r="R26" s="136">
        <f>$C26*VLOOKUP($A26,'Non-energy Multiplier'!$A$1:$AQ$44,COLUMN('Non-energy Multiplier'!R$1),0)</f>
        <v>0</v>
      </c>
      <c r="S26" s="136">
        <f>$C26*VLOOKUP($A26,'Non-energy Multiplier'!$A$1:$AQ$44,COLUMN('Non-energy Multiplier'!S$1),0)</f>
        <v>0</v>
      </c>
      <c r="T26" s="136">
        <f>$C26*VLOOKUP($A26,'Non-energy Multiplier'!$A$1:$AQ$44,COLUMN('Non-energy Multiplier'!T$1),0)</f>
        <v>0</v>
      </c>
      <c r="U26" s="136">
        <f>$C26*VLOOKUP($A26,'Non-energy Multiplier'!$A$1:$AQ$44,COLUMN('Non-energy Multiplier'!U$1),0)</f>
        <v>0</v>
      </c>
      <c r="V26" s="136">
        <f>$C26*VLOOKUP($A26,'Non-energy Multiplier'!$A$1:$AQ$44,COLUMN('Non-energy Multiplier'!V$1),0)</f>
        <v>0</v>
      </c>
      <c r="W26" s="136">
        <f>$C26*VLOOKUP($A26,'Non-energy Multiplier'!$A$1:$AQ$44,COLUMN('Non-energy Multiplier'!W$1),0)</f>
        <v>0</v>
      </c>
      <c r="X26" s="136">
        <f>$C26*VLOOKUP($A26,'Non-energy Multiplier'!$A$1:$AQ$44,COLUMN('Non-energy Multiplier'!X$1),0)</f>
        <v>0</v>
      </c>
      <c r="Y26" s="136">
        <f>$C26*VLOOKUP($A26,'Non-energy Multiplier'!$A$1:$AQ$44,COLUMN('Non-energy Multiplier'!Y$1),0)</f>
        <v>0</v>
      </c>
      <c r="Z26" s="136">
        <f>$C26*VLOOKUP($A26,'Non-energy Multiplier'!$A$1:$AQ$44,COLUMN('Non-energy Multiplier'!Z$1),0)</f>
        <v>0</v>
      </c>
      <c r="AA26" s="136">
        <f>$C26*VLOOKUP($A26,'Non-energy Multiplier'!$A$1:$AQ$44,COLUMN('Non-energy Multiplier'!AA$1),0)</f>
        <v>0</v>
      </c>
      <c r="AB26" s="136">
        <f>$C26*VLOOKUP($A26,'Non-energy Multiplier'!$A$1:$AQ$44,COLUMN('Non-energy Multiplier'!AB$1),0)</f>
        <v>0</v>
      </c>
      <c r="AC26" s="136">
        <f>$C26*VLOOKUP($A26,'Non-energy Multiplier'!$A$1:$AQ$44,COLUMN('Non-energy Multiplier'!AC$1),0)</f>
        <v>0</v>
      </c>
      <c r="AD26" s="136">
        <f>$C26*VLOOKUP($A26,'Non-energy Multiplier'!$A$1:$AQ$44,COLUMN('Non-energy Multiplier'!AD$1),0)</f>
        <v>0</v>
      </c>
      <c r="AE26" s="136">
        <f>$C26*VLOOKUP($A26,'Non-energy Multiplier'!$A$1:$AQ$44,COLUMN('Non-energy Multiplier'!AE$1),0)</f>
        <v>0</v>
      </c>
      <c r="AF26" s="136">
        <f>$C26*VLOOKUP($A26,'Non-energy Multiplier'!$A$1:$AQ$44,COLUMN('Non-energy Multiplier'!AF$1),0)</f>
        <v>0</v>
      </c>
      <c r="AG26" s="136">
        <f>$C26*VLOOKUP($A26,'Non-energy Multiplier'!$A$1:$AQ$44,COLUMN('Non-energy Multiplier'!AG$1),0)</f>
        <v>0</v>
      </c>
      <c r="AH26" s="136">
        <f>$C26*VLOOKUP($A26,'Non-energy Multiplier'!$A$1:$AQ$44,COLUMN('Non-energy Multiplier'!AH$1),0)</f>
        <v>0</v>
      </c>
      <c r="AI26" s="136">
        <f>$C26*VLOOKUP($A26,'Non-energy Multiplier'!$A$1:$AQ$44,COLUMN('Non-energy Multiplier'!AI$1),0)</f>
        <v>0</v>
      </c>
      <c r="AJ26" s="136">
        <f>$C26*VLOOKUP($A26,'Non-energy Multiplier'!$A$1:$AQ$44,COLUMN('Non-energy Multiplier'!AJ$1),0)</f>
        <v>0</v>
      </c>
      <c r="AK26" s="136">
        <f>$C26*VLOOKUP($A26,'Non-energy Multiplier'!$A$1:$AQ$44,COLUMN('Non-energy Multiplier'!AK$1),0)</f>
        <v>0</v>
      </c>
      <c r="AL26" s="136">
        <f>$C26*VLOOKUP($A26,'Non-energy Multiplier'!$A$1:$AQ$44,COLUMN('Non-energy Multiplier'!AL$1),0)</f>
        <v>0</v>
      </c>
      <c r="AM26" s="136">
        <f>$C26*VLOOKUP($A26,'Non-energy Multiplier'!$A$1:$AQ$44,COLUMN('Non-energy Multiplier'!AM$1),0)</f>
        <v>0</v>
      </c>
      <c r="AN26" s="136">
        <f>$C26*VLOOKUP($A26,'Non-energy Multiplier'!$A$1:$AQ$44,COLUMN('Non-energy Multiplier'!AN$1),0)</f>
        <v>0</v>
      </c>
      <c r="AO26" s="136">
        <f>$C26*VLOOKUP($A26,'Non-energy Multiplier'!$A$1:$AQ$44,COLUMN('Non-energy Multiplier'!AO$1),0)</f>
        <v>0</v>
      </c>
      <c r="AP26" s="136">
        <f>$C26*VLOOKUP($A26,'Non-energy Multiplier'!$A$1:$AQ$44,COLUMN('Non-energy Multiplier'!AP$1),0)</f>
        <v>0</v>
      </c>
      <c r="AQ26" s="136">
        <f>$C26*VLOOKUP($A26,'Non-energy Multiplier'!$A$1:$AQ$44,COLUMN('Non-energy Multiplier'!AQ$1),0)</f>
        <v>0</v>
      </c>
    </row>
    <row r="27" spans="1:43" x14ac:dyDescent="0.2">
      <c r="A27" s="12" t="s">
        <v>24</v>
      </c>
      <c r="B27" s="240">
        <f>SUM('Non-energy Use 2019'!C28:AF28)</f>
        <v>438668816298.15338</v>
      </c>
      <c r="C27" s="240">
        <f>SUM('Non-energy Use 2020'!C28:AF28)</f>
        <v>456613519227.62939</v>
      </c>
      <c r="D27" s="240">
        <f>$C27*VLOOKUP($A27,'Non-energy Multiplier'!$A$1:$AQ$44,COLUMN('Non-energy Multiplier'!D$1),0)</f>
        <v>505372643539.72504</v>
      </c>
      <c r="E27" s="240">
        <f>$C27*VLOOKUP($A27,'Non-energy Multiplier'!$A$1:$AQ$44,COLUMN('Non-energy Multiplier'!E$1),0)</f>
        <v>504132966402.92603</v>
      </c>
      <c r="F27" s="240">
        <f>$C27*VLOOKUP($A27,'Non-energy Multiplier'!$A$1:$AQ$44,COLUMN('Non-energy Multiplier'!F$1),0)</f>
        <v>511461221951.30444</v>
      </c>
      <c r="G27" s="240">
        <f>$C27*VLOOKUP($A27,'Non-energy Multiplier'!$A$1:$AQ$44,COLUMN('Non-energy Multiplier'!G$1),0)</f>
        <v>529400386945.25067</v>
      </c>
      <c r="H27" s="240">
        <f>$C27*VLOOKUP($A27,'Non-energy Multiplier'!$A$1:$AQ$44,COLUMN('Non-energy Multiplier'!H$1),0)</f>
        <v>551712439440.57483</v>
      </c>
      <c r="I27" s="240">
        <f>$C27*VLOOKUP($A27,'Non-energy Multiplier'!$A$1:$AQ$44,COLUMN('Non-energy Multiplier'!I$1),0)</f>
        <v>572550293926.7218</v>
      </c>
      <c r="J27" s="240">
        <f>$C27*VLOOKUP($A27,'Non-energy Multiplier'!$A$1:$AQ$44,COLUMN('Non-energy Multiplier'!J$1),0)</f>
        <v>590406967675.34705</v>
      </c>
      <c r="K27" s="240">
        <f>$C27*VLOOKUP($A27,'Non-energy Multiplier'!$A$1:$AQ$44,COLUMN('Non-energy Multiplier'!K$1),0)</f>
        <v>604996983356.20862</v>
      </c>
      <c r="L27" s="240">
        <f>$C27*VLOOKUP($A27,'Non-energy Multiplier'!$A$1:$AQ$44,COLUMN('Non-energy Multiplier'!L$1),0)</f>
        <v>616092303535.60669</v>
      </c>
      <c r="M27" s="240">
        <f>$C27*VLOOKUP($A27,'Non-energy Multiplier'!$A$1:$AQ$44,COLUMN('Non-energy Multiplier'!M$1),0)</f>
        <v>623528248216.22717</v>
      </c>
      <c r="N27" s="240">
        <f>$C27*VLOOKUP($A27,'Non-energy Multiplier'!$A$1:$AQ$44,COLUMN('Non-energy Multiplier'!N$1),0)</f>
        <v>627331327039.43408</v>
      </c>
      <c r="O27" s="240">
        <f>$C27*VLOOKUP($A27,'Non-energy Multiplier'!$A$1:$AQ$44,COLUMN('Non-energy Multiplier'!O$1),0)</f>
        <v>628093276823.57581</v>
      </c>
      <c r="P27" s="240">
        <f>$C27*VLOOKUP($A27,'Non-energy Multiplier'!$A$1:$AQ$44,COLUMN('Non-energy Multiplier'!P$1),0)</f>
        <v>626583935741.06055</v>
      </c>
      <c r="Q27" s="240">
        <f>$C27*VLOOKUP($A27,'Non-energy Multiplier'!$A$1:$AQ$44,COLUMN('Non-energy Multiplier'!Q$1),0)</f>
        <v>623596868138.1803</v>
      </c>
      <c r="R27" s="240">
        <f>$C27*VLOOKUP($A27,'Non-energy Multiplier'!$A$1:$AQ$44,COLUMN('Non-energy Multiplier'!R$1),0)</f>
        <v>619925879711.31006</v>
      </c>
      <c r="S27" s="240">
        <f>$C27*VLOOKUP($A27,'Non-energy Multiplier'!$A$1:$AQ$44,COLUMN('Non-energy Multiplier'!S$1),0)</f>
        <v>616224306606.0752</v>
      </c>
      <c r="T27" s="240">
        <f>$C27*VLOOKUP($A27,'Non-energy Multiplier'!$A$1:$AQ$44,COLUMN('Non-energy Multiplier'!T$1),0)</f>
        <v>612625199500.44128</v>
      </c>
      <c r="U27" s="240">
        <f>$C27*VLOOKUP($A27,'Non-energy Multiplier'!$A$1:$AQ$44,COLUMN('Non-energy Multiplier'!U$1),0)</f>
        <v>609132890461.48853</v>
      </c>
      <c r="V27" s="240">
        <f>$C27*VLOOKUP($A27,'Non-energy Multiplier'!$A$1:$AQ$44,COLUMN('Non-energy Multiplier'!V$1),0)</f>
        <v>605751629338.55774</v>
      </c>
      <c r="W27" s="240">
        <f>$C27*VLOOKUP($A27,'Non-energy Multiplier'!$A$1:$AQ$44,COLUMN('Non-energy Multiplier'!W$1),0)</f>
        <v>602485592982.89844</v>
      </c>
      <c r="X27" s="240">
        <f>$C27*VLOOKUP($A27,'Non-energy Multiplier'!$A$1:$AQ$44,COLUMN('Non-energy Multiplier'!X$1),0)</f>
        <v>599338894765.98914</v>
      </c>
      <c r="Y27" s="240">
        <f>$C27*VLOOKUP($A27,'Non-energy Multiplier'!$A$1:$AQ$44,COLUMN('Non-energy Multiplier'!Y$1),0)</f>
        <v>596315594393.89001</v>
      </c>
      <c r="Z27" s="240">
        <f>$C27*VLOOKUP($A27,'Non-energy Multiplier'!$A$1:$AQ$44,COLUMN('Non-energy Multiplier'!Z$1),0)</f>
        <v>593419708017.27295</v>
      </c>
      <c r="AA27" s="240">
        <f>$C27*VLOOKUP($A27,'Non-energy Multiplier'!$A$1:$AQ$44,COLUMN('Non-energy Multiplier'!AA$1),0)</f>
        <v>590655218639.16418</v>
      </c>
      <c r="AB27" s="240">
        <f>$C27*VLOOKUP($A27,'Non-energy Multiplier'!$A$1:$AQ$44,COLUMN('Non-energy Multiplier'!AB$1),0)</f>
        <v>588026086824.84253</v>
      </c>
      <c r="AC27" s="240">
        <f>$C27*VLOOKUP($A27,'Non-energy Multiplier'!$A$1:$AQ$44,COLUMN('Non-energy Multiplier'!AC$1),0)</f>
        <v>585536261720.85352</v>
      </c>
      <c r="AD27" s="240">
        <f>$C27*VLOOKUP($A27,'Non-energy Multiplier'!$A$1:$AQ$44,COLUMN('Non-energy Multiplier'!AD$1),0)</f>
        <v>583189692392.69873</v>
      </c>
      <c r="AE27" s="240">
        <f>$C27*VLOOKUP($A27,'Non-energy Multiplier'!$A$1:$AQ$44,COLUMN('Non-energy Multiplier'!AE$1),0)</f>
        <v>580990339493.43982</v>
      </c>
      <c r="AF27" s="240">
        <f>$C27*VLOOKUP($A27,'Non-energy Multiplier'!$A$1:$AQ$44,COLUMN('Non-energy Multiplier'!AF$1),0)</f>
        <v>578942187278.21509</v>
      </c>
      <c r="AG27" s="240">
        <f>$C27*VLOOKUP($A27,'Non-energy Multiplier'!$A$1:$AQ$44,COLUMN('Non-energy Multiplier'!AG$1),0)</f>
        <v>577049255982.56409</v>
      </c>
      <c r="AH27" s="240">
        <f>$C27*VLOOKUP($A27,'Non-energy Multiplier'!$A$1:$AQ$44,COLUMN('Non-energy Multiplier'!AH$1),0)</f>
        <v>575315614585.45251</v>
      </c>
      <c r="AI27" s="240">
        <f>$C27*VLOOKUP($A27,'Non-energy Multiplier'!$A$1:$AQ$44,COLUMN('Non-energy Multiplier'!AI$1),0)</f>
        <v>573745393981.02393</v>
      </c>
      <c r="AJ27" s="240">
        <f>$C27*VLOOKUP($A27,'Non-energy Multiplier'!$A$1:$AQ$44,COLUMN('Non-energy Multiplier'!AJ$1),0)</f>
        <v>572342800586.36194</v>
      </c>
      <c r="AK27" s="240">
        <f>$C27*VLOOKUP($A27,'Non-energy Multiplier'!$A$1:$AQ$44,COLUMN('Non-energy Multiplier'!AK$1),0)</f>
        <v>571112130415.99463</v>
      </c>
      <c r="AL27" s="240">
        <f>$C27*VLOOKUP($A27,'Non-energy Multiplier'!$A$1:$AQ$44,COLUMN('Non-energy Multiplier'!AL$1),0)</f>
        <v>570057783657.48657</v>
      </c>
      <c r="AM27" s="240">
        <f>$C27*VLOOKUP($A27,'Non-energy Multiplier'!$A$1:$AQ$44,COLUMN('Non-energy Multiplier'!AM$1),0)</f>
        <v>569184279786.26941</v>
      </c>
      <c r="AN27" s="240">
        <f>$C27*VLOOKUP($A27,'Non-energy Multiplier'!$A$1:$AQ$44,COLUMN('Non-energy Multiplier'!AN$1),0)</f>
        <v>568496273261.89502</v>
      </c>
      <c r="AO27" s="240">
        <f>$C27*VLOOKUP($A27,'Non-energy Multiplier'!$A$1:$AQ$44,COLUMN('Non-energy Multiplier'!AO$1),0)</f>
        <v>567998569852.15991</v>
      </c>
      <c r="AP27" s="240">
        <f>$C27*VLOOKUP($A27,'Non-energy Multiplier'!$A$1:$AQ$44,COLUMN('Non-energy Multiplier'!AP$1),0)</f>
        <v>567696143636.10059</v>
      </c>
      <c r="AQ27" s="240">
        <f>$C27*VLOOKUP($A27,'Non-energy Multiplier'!$A$1:$AQ$44,COLUMN('Non-energy Multiplier'!AQ$1),0)</f>
        <v>567594154741.72742</v>
      </c>
    </row>
    <row r="28" spans="1:43" x14ac:dyDescent="0.2">
      <c r="A28" s="12" t="s">
        <v>25</v>
      </c>
      <c r="B28" s="240">
        <f>SUM('Non-energy Use 2019'!C29:AF29)</f>
        <v>821652178676685</v>
      </c>
      <c r="C28" s="240">
        <f>SUM('Non-energy Use 2020'!C29:AF29)</f>
        <v>946960525106569.5</v>
      </c>
      <c r="D28" s="240">
        <f>$C28*VLOOKUP($A28,'Non-energy Multiplier'!$A$1:$AQ$44,COLUMN('Non-energy Multiplier'!D$1),0)</f>
        <v>942522528198687.38</v>
      </c>
      <c r="E28" s="240">
        <f>$C28*VLOOKUP($A28,'Non-energy Multiplier'!$A$1:$AQ$44,COLUMN('Non-energy Multiplier'!E$1),0)</f>
        <v>847826703051840.63</v>
      </c>
      <c r="F28" s="240">
        <f>$C28*VLOOKUP($A28,'Non-energy Multiplier'!$A$1:$AQ$44,COLUMN('Non-energy Multiplier'!F$1),0)</f>
        <v>884377233758898</v>
      </c>
      <c r="G28" s="240">
        <f>$C28*VLOOKUP($A28,'Non-energy Multiplier'!$A$1:$AQ$44,COLUMN('Non-energy Multiplier'!G$1),0)</f>
        <v>920927764465955.63</v>
      </c>
      <c r="H28" s="240">
        <f>$C28*VLOOKUP($A28,'Non-energy Multiplier'!$A$1:$AQ$44,COLUMN('Non-energy Multiplier'!H$1),0)</f>
        <v>957478295173013.13</v>
      </c>
      <c r="I28" s="240">
        <f>$C28*VLOOKUP($A28,'Non-energy Multiplier'!$A$1:$AQ$44,COLUMN('Non-energy Multiplier'!I$1),0)</f>
        <v>969618284772247.13</v>
      </c>
      <c r="J28" s="240">
        <f>$C28*VLOOKUP($A28,'Non-energy Multiplier'!$A$1:$AQ$44,COLUMN('Non-energy Multiplier'!J$1),0)</f>
        <v>981758274371481.38</v>
      </c>
      <c r="K28" s="240">
        <f>$C28*VLOOKUP($A28,'Non-energy Multiplier'!$A$1:$AQ$44,COLUMN('Non-energy Multiplier'!K$1),0)</f>
        <v>993898263970715.63</v>
      </c>
      <c r="L28" s="240">
        <f>$C28*VLOOKUP($A28,'Non-energy Multiplier'!$A$1:$AQ$44,COLUMN('Non-energy Multiplier'!L$1),0)</f>
        <v>1006038253569949.6</v>
      </c>
      <c r="M28" s="240">
        <f>$C28*VLOOKUP($A28,'Non-energy Multiplier'!$A$1:$AQ$44,COLUMN('Non-energy Multiplier'!M$1),0)</f>
        <v>1018178243169183.9</v>
      </c>
      <c r="N28" s="240">
        <f>$C28*VLOOKUP($A28,'Non-energy Multiplier'!$A$1:$AQ$44,COLUMN('Non-energy Multiplier'!N$1),0)</f>
        <v>1006655692844407.1</v>
      </c>
      <c r="O28" s="240">
        <f>$C28*VLOOKUP($A28,'Non-energy Multiplier'!$A$1:$AQ$44,COLUMN('Non-energy Multiplier'!O$1),0)</f>
        <v>995133142519630.25</v>
      </c>
      <c r="P28" s="240">
        <f>$C28*VLOOKUP($A28,'Non-energy Multiplier'!$A$1:$AQ$44,COLUMN('Non-energy Multiplier'!P$1),0)</f>
        <v>983610592194853.5</v>
      </c>
      <c r="Q28" s="240">
        <f>$C28*VLOOKUP($A28,'Non-energy Multiplier'!$A$1:$AQ$44,COLUMN('Non-energy Multiplier'!Q$1),0)</f>
        <v>972088041870076.75</v>
      </c>
      <c r="R28" s="240">
        <f>$C28*VLOOKUP($A28,'Non-energy Multiplier'!$A$1:$AQ$44,COLUMN('Non-energy Multiplier'!R$1),0)</f>
        <v>960565491545300</v>
      </c>
      <c r="S28" s="240">
        <f>$C28*VLOOKUP($A28,'Non-energy Multiplier'!$A$1:$AQ$44,COLUMN('Non-energy Multiplier'!S$1),0)</f>
        <v>944118341017000.88</v>
      </c>
      <c r="T28" s="240">
        <f>$C28*VLOOKUP($A28,'Non-energy Multiplier'!$A$1:$AQ$44,COLUMN('Non-energy Multiplier'!T$1),0)</f>
        <v>927671190488701.75</v>
      </c>
      <c r="U28" s="240">
        <f>$C28*VLOOKUP($A28,'Non-energy Multiplier'!$A$1:$AQ$44,COLUMN('Non-energy Multiplier'!U$1),0)</f>
        <v>911224039960402.75</v>
      </c>
      <c r="V28" s="240">
        <f>$C28*VLOOKUP($A28,'Non-energy Multiplier'!$A$1:$AQ$44,COLUMN('Non-energy Multiplier'!V$1),0)</f>
        <v>894776889432103.75</v>
      </c>
      <c r="W28" s="240">
        <f>$C28*VLOOKUP($A28,'Non-energy Multiplier'!$A$1:$AQ$44,COLUMN('Non-energy Multiplier'!W$1),0)</f>
        <v>878329738903804.63</v>
      </c>
      <c r="X28" s="240">
        <f>$C28*VLOOKUP($A28,'Non-energy Multiplier'!$A$1:$AQ$44,COLUMN('Non-energy Multiplier'!X$1),0)</f>
        <v>855773817196333.25</v>
      </c>
      <c r="Y28" s="240">
        <f>$C28*VLOOKUP($A28,'Non-energy Multiplier'!$A$1:$AQ$44,COLUMN('Non-energy Multiplier'!Y$1),0)</f>
        <v>833217895488861.88</v>
      </c>
      <c r="Z28" s="240">
        <f>$C28*VLOOKUP($A28,'Non-energy Multiplier'!$A$1:$AQ$44,COLUMN('Non-energy Multiplier'!Z$1),0)</f>
        <v>810661973781390.38</v>
      </c>
      <c r="AA28" s="240">
        <f>$C28*VLOOKUP($A28,'Non-energy Multiplier'!$A$1:$AQ$44,COLUMN('Non-energy Multiplier'!AA$1),0)</f>
        <v>788106052073919</v>
      </c>
      <c r="AB28" s="240">
        <f>$C28*VLOOKUP($A28,'Non-energy Multiplier'!$A$1:$AQ$44,COLUMN('Non-energy Multiplier'!AB$1),0)</f>
        <v>765550130366447.63</v>
      </c>
      <c r="AC28" s="240">
        <f>$C28*VLOOKUP($A28,'Non-energy Multiplier'!$A$1:$AQ$44,COLUMN('Non-energy Multiplier'!AC$1),0)</f>
        <v>748133570349266.13</v>
      </c>
      <c r="AD28" s="240">
        <f>$C28*VLOOKUP($A28,'Non-energy Multiplier'!$A$1:$AQ$44,COLUMN('Non-energy Multiplier'!AD$1),0)</f>
        <v>730717010332084.88</v>
      </c>
      <c r="AE28" s="240">
        <f>$C28*VLOOKUP($A28,'Non-energy Multiplier'!$A$1:$AQ$44,COLUMN('Non-energy Multiplier'!AE$1),0)</f>
        <v>713300450314903.38</v>
      </c>
      <c r="AF28" s="240">
        <f>$C28*VLOOKUP($A28,'Non-energy Multiplier'!$A$1:$AQ$44,COLUMN('Non-energy Multiplier'!AF$1),0)</f>
        <v>695883890297722.13</v>
      </c>
      <c r="AG28" s="240">
        <f>$C28*VLOOKUP($A28,'Non-energy Multiplier'!$A$1:$AQ$44,COLUMN('Non-energy Multiplier'!AG$1),0)</f>
        <v>678467330280540.63</v>
      </c>
      <c r="AH28" s="240">
        <f>$C28*VLOOKUP($A28,'Non-energy Multiplier'!$A$1:$AQ$44,COLUMN('Non-energy Multiplier'!AH$1),0)</f>
        <v>667991742203756.88</v>
      </c>
      <c r="AI28" s="240">
        <f>$C28*VLOOKUP($A28,'Non-energy Multiplier'!$A$1:$AQ$44,COLUMN('Non-energy Multiplier'!AI$1),0)</f>
        <v>657516154126972.88</v>
      </c>
      <c r="AJ28" s="240">
        <f>$C28*VLOOKUP($A28,'Non-energy Multiplier'!$A$1:$AQ$44,COLUMN('Non-energy Multiplier'!AJ$1),0)</f>
        <v>647040566050189.13</v>
      </c>
      <c r="AK28" s="240">
        <f>$C28*VLOOKUP($A28,'Non-energy Multiplier'!$A$1:$AQ$44,COLUMN('Non-energy Multiplier'!AK$1),0)</f>
        <v>636564977973405.13</v>
      </c>
      <c r="AL28" s="240">
        <f>$C28*VLOOKUP($A28,'Non-energy Multiplier'!$A$1:$AQ$44,COLUMN('Non-energy Multiplier'!AL$1),0)</f>
        <v>626089389896621.38</v>
      </c>
      <c r="AM28" s="240">
        <f>$C28*VLOOKUP($A28,'Non-energy Multiplier'!$A$1:$AQ$44,COLUMN('Non-energy Multiplier'!AM$1),0)</f>
        <v>620859203950934.88</v>
      </c>
      <c r="AN28" s="240">
        <f>$C28*VLOOKUP($A28,'Non-energy Multiplier'!$A$1:$AQ$44,COLUMN('Non-energy Multiplier'!AN$1),0)</f>
        <v>615629018005248.38</v>
      </c>
      <c r="AO28" s="240">
        <f>$C28*VLOOKUP($A28,'Non-energy Multiplier'!$A$1:$AQ$44,COLUMN('Non-energy Multiplier'!AO$1),0)</f>
        <v>610398832059561.88</v>
      </c>
      <c r="AP28" s="240">
        <f>$C28*VLOOKUP($A28,'Non-energy Multiplier'!$A$1:$AQ$44,COLUMN('Non-energy Multiplier'!AP$1),0)</f>
        <v>605168646113875.38</v>
      </c>
      <c r="AQ28" s="240">
        <f>$C28*VLOOKUP($A28,'Non-energy Multiplier'!$A$1:$AQ$44,COLUMN('Non-energy Multiplier'!AQ$1),0)</f>
        <v>599938460168188.88</v>
      </c>
    </row>
    <row r="29" spans="1:43" x14ac:dyDescent="0.2">
      <c r="A29" s="12" t="s">
        <v>26</v>
      </c>
      <c r="B29" s="240">
        <f>SUM('Non-energy Use 2019'!C30:AF30)</f>
        <v>1268391007999521.3</v>
      </c>
      <c r="C29" s="240">
        <f>SUM('Non-energy Use 2020'!C30:AF30)</f>
        <v>1419220911458903.3</v>
      </c>
      <c r="D29" s="240">
        <f>$C29*VLOOKUP($A29,'Non-energy Multiplier'!$A$1:$AQ$44,COLUMN('Non-energy Multiplier'!D$1),0)</f>
        <v>1379868292618707.5</v>
      </c>
      <c r="E29" s="240">
        <f>$C29*VLOOKUP($A29,'Non-energy Multiplier'!$A$1:$AQ$44,COLUMN('Non-energy Multiplier'!E$1),0)</f>
        <v>1356831091848275</v>
      </c>
      <c r="F29" s="240">
        <f>$C29*VLOOKUP($A29,'Non-energy Multiplier'!$A$1:$AQ$44,COLUMN('Non-energy Multiplier'!F$1),0)</f>
        <v>1464369396207634.5</v>
      </c>
      <c r="G29" s="240">
        <f>$C29*VLOOKUP($A29,'Non-energy Multiplier'!$A$1:$AQ$44,COLUMN('Non-energy Multiplier'!G$1),0)</f>
        <v>1571907700566994.3</v>
      </c>
      <c r="H29" s="240">
        <f>$C29*VLOOKUP($A29,'Non-energy Multiplier'!$A$1:$AQ$44,COLUMN('Non-energy Multiplier'!H$1),0)</f>
        <v>1679446004926354</v>
      </c>
      <c r="I29" s="240">
        <f>$C29*VLOOKUP($A29,'Non-energy Multiplier'!$A$1:$AQ$44,COLUMN('Non-energy Multiplier'!I$1),0)</f>
        <v>1716767027258050.8</v>
      </c>
      <c r="J29" s="240">
        <f>$C29*VLOOKUP($A29,'Non-energy Multiplier'!$A$1:$AQ$44,COLUMN('Non-energy Multiplier'!J$1),0)</f>
        <v>1754088049589747.5</v>
      </c>
      <c r="K29" s="240">
        <f>$C29*VLOOKUP($A29,'Non-energy Multiplier'!$A$1:$AQ$44,COLUMN('Non-energy Multiplier'!K$1),0)</f>
        <v>1791409071921444.5</v>
      </c>
      <c r="L29" s="240">
        <f>$C29*VLOOKUP($A29,'Non-energy Multiplier'!$A$1:$AQ$44,COLUMN('Non-energy Multiplier'!L$1),0)</f>
        <v>1828730094253141.3</v>
      </c>
      <c r="M29" s="240">
        <f>$C29*VLOOKUP($A29,'Non-energy Multiplier'!$A$1:$AQ$44,COLUMN('Non-energy Multiplier'!M$1),0)</f>
        <v>1866051116584837.8</v>
      </c>
      <c r="N29" s="240">
        <f>$C29*VLOOKUP($A29,'Non-energy Multiplier'!$A$1:$AQ$44,COLUMN('Non-energy Multiplier'!N$1),0)</f>
        <v>1868716903894244.5</v>
      </c>
      <c r="O29" s="240">
        <f>$C29*VLOOKUP($A29,'Non-energy Multiplier'!$A$1:$AQ$44,COLUMN('Non-energy Multiplier'!O$1),0)</f>
        <v>1871382691203651.5</v>
      </c>
      <c r="P29" s="240">
        <f>$C29*VLOOKUP($A29,'Non-energy Multiplier'!$A$1:$AQ$44,COLUMN('Non-energy Multiplier'!P$1),0)</f>
        <v>1874048478513058.5</v>
      </c>
      <c r="Q29" s="240">
        <f>$C29*VLOOKUP($A29,'Non-energy Multiplier'!$A$1:$AQ$44,COLUMN('Non-energy Multiplier'!Q$1),0)</f>
        <v>1876714265822465.5</v>
      </c>
      <c r="R29" s="240">
        <f>$C29*VLOOKUP($A29,'Non-energy Multiplier'!$A$1:$AQ$44,COLUMN('Non-energy Multiplier'!R$1),0)</f>
        <v>1879380053131872.5</v>
      </c>
      <c r="S29" s="240">
        <f>$C29*VLOOKUP($A29,'Non-energy Multiplier'!$A$1:$AQ$44,COLUMN('Non-energy Multiplier'!S$1),0)</f>
        <v>1858053754656617</v>
      </c>
      <c r="T29" s="240">
        <f>$C29*VLOOKUP($A29,'Non-energy Multiplier'!$A$1:$AQ$44,COLUMN('Non-energy Multiplier'!T$1),0)</f>
        <v>1836727456181361.8</v>
      </c>
      <c r="U29" s="240">
        <f>$C29*VLOOKUP($A29,'Non-energy Multiplier'!$A$1:$AQ$44,COLUMN('Non-energy Multiplier'!U$1),0)</f>
        <v>1815401157706106.5</v>
      </c>
      <c r="V29" s="240">
        <f>$C29*VLOOKUP($A29,'Non-energy Multiplier'!$A$1:$AQ$44,COLUMN('Non-energy Multiplier'!V$1),0)</f>
        <v>1794074859230851.3</v>
      </c>
      <c r="W29" s="240">
        <f>$C29*VLOOKUP($A29,'Non-energy Multiplier'!$A$1:$AQ$44,COLUMN('Non-energy Multiplier'!W$1),0)</f>
        <v>1772748560755596</v>
      </c>
      <c r="X29" s="240">
        <f>$C29*VLOOKUP($A29,'Non-energy Multiplier'!$A$1:$AQ$44,COLUMN('Non-energy Multiplier'!X$1),0)</f>
        <v>1732761751114492.3</v>
      </c>
      <c r="Y29" s="240">
        <f>$C29*VLOOKUP($A29,'Non-energy Multiplier'!$A$1:$AQ$44,COLUMN('Non-energy Multiplier'!Y$1),0)</f>
        <v>1692774941473388.5</v>
      </c>
      <c r="Z29" s="240">
        <f>$C29*VLOOKUP($A29,'Non-energy Multiplier'!$A$1:$AQ$44,COLUMN('Non-energy Multiplier'!Z$1),0)</f>
        <v>1652788131832285</v>
      </c>
      <c r="AA29" s="240">
        <f>$C29*VLOOKUP($A29,'Non-energy Multiplier'!$A$1:$AQ$44,COLUMN('Non-energy Multiplier'!AA$1),0)</f>
        <v>1612801322191181.3</v>
      </c>
      <c r="AB29" s="240">
        <f>$C29*VLOOKUP($A29,'Non-energy Multiplier'!$A$1:$AQ$44,COLUMN('Non-energy Multiplier'!AB$1),0)</f>
        <v>1572814512550077.5</v>
      </c>
      <c r="AC29" s="240">
        <f>$C29*VLOOKUP($A29,'Non-energy Multiplier'!$A$1:$AQ$44,COLUMN('Non-energy Multiplier'!AC$1),0)</f>
        <v>1532827702908973.8</v>
      </c>
      <c r="AD29" s="240">
        <f>$C29*VLOOKUP($A29,'Non-energy Multiplier'!$A$1:$AQ$44,COLUMN('Non-energy Multiplier'!AD$1),0)</f>
        <v>1492840893267870.3</v>
      </c>
      <c r="AE29" s="240">
        <f>$C29*VLOOKUP($A29,'Non-energy Multiplier'!$A$1:$AQ$44,COLUMN('Non-energy Multiplier'!AE$1),0)</f>
        <v>1452854083626766.5</v>
      </c>
      <c r="AF29" s="240">
        <f>$C29*VLOOKUP($A29,'Non-energy Multiplier'!$A$1:$AQ$44,COLUMN('Non-energy Multiplier'!AF$1),0)</f>
        <v>1412867273985663</v>
      </c>
      <c r="AG29" s="240">
        <f>$C29*VLOOKUP($A29,'Non-energy Multiplier'!$A$1:$AQ$44,COLUMN('Non-energy Multiplier'!AG$1),0)</f>
        <v>1372880464344559.3</v>
      </c>
      <c r="AH29" s="240">
        <f>$C29*VLOOKUP($A29,'Non-energy Multiplier'!$A$1:$AQ$44,COLUMN('Non-energy Multiplier'!AH$1),0)</f>
        <v>1338225229322269.3</v>
      </c>
      <c r="AI29" s="240">
        <f>$C29*VLOOKUP($A29,'Non-energy Multiplier'!$A$1:$AQ$44,COLUMN('Non-energy Multiplier'!AI$1),0)</f>
        <v>1303569994299979.5</v>
      </c>
      <c r="AJ29" s="240">
        <f>$C29*VLOOKUP($A29,'Non-energy Multiplier'!$A$1:$AQ$44,COLUMN('Non-energy Multiplier'!AJ$1),0)</f>
        <v>1268914759277689.8</v>
      </c>
      <c r="AK29" s="240">
        <f>$C29*VLOOKUP($A29,'Non-energy Multiplier'!$A$1:$AQ$44,COLUMN('Non-energy Multiplier'!AK$1),0)</f>
        <v>1234259524255399.8</v>
      </c>
      <c r="AL29" s="240">
        <f>$C29*VLOOKUP($A29,'Non-energy Multiplier'!$A$1:$AQ$44,COLUMN('Non-energy Multiplier'!AL$1),0)</f>
        <v>1199604289233110</v>
      </c>
      <c r="AM29" s="240">
        <f>$C29*VLOOKUP($A29,'Non-energy Multiplier'!$A$1:$AQ$44,COLUMN('Non-energy Multiplier'!AM$1),0)</f>
        <v>1163208095163729.3</v>
      </c>
      <c r="AN29" s="240">
        <f>$C29*VLOOKUP($A29,'Non-energy Multiplier'!$A$1:$AQ$44,COLUMN('Non-energy Multiplier'!AN$1),0)</f>
        <v>1126811901094348.3</v>
      </c>
      <c r="AO29" s="240">
        <f>$C29*VLOOKUP($A29,'Non-energy Multiplier'!$A$1:$AQ$44,COLUMN('Non-energy Multiplier'!AO$1),0)</f>
        <v>1090415707024967.6</v>
      </c>
      <c r="AP29" s="240">
        <f>$C29*VLOOKUP($A29,'Non-energy Multiplier'!$A$1:$AQ$44,COLUMN('Non-energy Multiplier'!AP$1),0)</f>
        <v>1054019512955586.6</v>
      </c>
      <c r="AQ29" s="240">
        <f>$C29*VLOOKUP($A29,'Non-energy Multiplier'!$A$1:$AQ$44,COLUMN('Non-energy Multiplier'!AQ$1),0)</f>
        <v>1017623318886206</v>
      </c>
    </row>
    <row r="30" spans="1:43" x14ac:dyDescent="0.2">
      <c r="A30" s="12" t="s">
        <v>27</v>
      </c>
      <c r="B30" s="240">
        <f>SUM('Non-energy Use 2019'!C31:AF31)</f>
        <v>66695916741802.945</v>
      </c>
      <c r="C30" s="240">
        <f>SUM('Non-energy Use 2020'!C31:AF31)</f>
        <v>67034308554178.563</v>
      </c>
      <c r="D30" s="240">
        <f>$C30*VLOOKUP($A30,'Non-energy Multiplier'!$A$1:$AQ$44,COLUMN('Non-energy Multiplier'!D$1),0)</f>
        <v>69623696960919.898</v>
      </c>
      <c r="E30" s="240">
        <f>$C30*VLOOKUP($A30,'Non-energy Multiplier'!$A$1:$AQ$44,COLUMN('Non-energy Multiplier'!E$1),0)</f>
        <v>72631923892412.297</v>
      </c>
      <c r="F30" s="240">
        <f>$C30*VLOOKUP($A30,'Non-energy Multiplier'!$A$1:$AQ$44,COLUMN('Non-energy Multiplier'!F$1),0)</f>
        <v>78699467378272.375</v>
      </c>
      <c r="G30" s="240">
        <f>$C30*VLOOKUP($A30,'Non-energy Multiplier'!$A$1:$AQ$44,COLUMN('Non-energy Multiplier'!G$1),0)</f>
        <v>84767010864132.469</v>
      </c>
      <c r="H30" s="240">
        <f>$C30*VLOOKUP($A30,'Non-energy Multiplier'!$A$1:$AQ$44,COLUMN('Non-energy Multiplier'!H$1),0)</f>
        <v>90834554349992.578</v>
      </c>
      <c r="I30" s="240">
        <f>$C30*VLOOKUP($A30,'Non-energy Multiplier'!$A$1:$AQ$44,COLUMN('Non-energy Multiplier'!I$1),0)</f>
        <v>95534201186676.203</v>
      </c>
      <c r="J30" s="240">
        <f>$C30*VLOOKUP($A30,'Non-energy Multiplier'!$A$1:$AQ$44,COLUMN('Non-energy Multiplier'!J$1),0)</f>
        <v>100233848023359.83</v>
      </c>
      <c r="K30" s="240">
        <f>$C30*VLOOKUP($A30,'Non-energy Multiplier'!$A$1:$AQ$44,COLUMN('Non-energy Multiplier'!K$1),0)</f>
        <v>104933494860043.45</v>
      </c>
      <c r="L30" s="240">
        <f>$C30*VLOOKUP($A30,'Non-energy Multiplier'!$A$1:$AQ$44,COLUMN('Non-energy Multiplier'!L$1),0)</f>
        <v>109633141696727.09</v>
      </c>
      <c r="M30" s="240">
        <f>$C30*VLOOKUP($A30,'Non-energy Multiplier'!$A$1:$AQ$44,COLUMN('Non-energy Multiplier'!M$1),0)</f>
        <v>114332788533410.73</v>
      </c>
      <c r="N30" s="240">
        <f>$C30*VLOOKUP($A30,'Non-energy Multiplier'!$A$1:$AQ$44,COLUMN('Non-energy Multiplier'!N$1),0)</f>
        <v>116868538134045.02</v>
      </c>
      <c r="O30" s="240">
        <f>$C30*VLOOKUP($A30,'Non-energy Multiplier'!$A$1:$AQ$44,COLUMN('Non-energy Multiplier'!O$1),0)</f>
        <v>119404287734679.3</v>
      </c>
      <c r="P30" s="240">
        <f>$C30*VLOOKUP($A30,'Non-energy Multiplier'!$A$1:$AQ$44,COLUMN('Non-energy Multiplier'!P$1),0)</f>
        <v>121940037335313.59</v>
      </c>
      <c r="Q30" s="240">
        <f>$C30*VLOOKUP($A30,'Non-energy Multiplier'!$A$1:$AQ$44,COLUMN('Non-energy Multiplier'!Q$1),0)</f>
        <v>124475786935947.88</v>
      </c>
      <c r="R30" s="240">
        <f>$C30*VLOOKUP($A30,'Non-energy Multiplier'!$A$1:$AQ$44,COLUMN('Non-energy Multiplier'!R$1),0)</f>
        <v>127011536536582.17</v>
      </c>
      <c r="S30" s="240">
        <f>$C30*VLOOKUP($A30,'Non-energy Multiplier'!$A$1:$AQ$44,COLUMN('Non-energy Multiplier'!S$1),0)</f>
        <v>127755241265752.06</v>
      </c>
      <c r="T30" s="240">
        <f>$C30*VLOOKUP($A30,'Non-energy Multiplier'!$A$1:$AQ$44,COLUMN('Non-energy Multiplier'!T$1),0)</f>
        <v>128498945994921.97</v>
      </c>
      <c r="U30" s="240">
        <f>$C30*VLOOKUP($A30,'Non-energy Multiplier'!$A$1:$AQ$44,COLUMN('Non-energy Multiplier'!U$1),0)</f>
        <v>129242650724091.84</v>
      </c>
      <c r="V30" s="240">
        <f>$C30*VLOOKUP($A30,'Non-energy Multiplier'!$A$1:$AQ$44,COLUMN('Non-energy Multiplier'!V$1),0)</f>
        <v>129986355453261.73</v>
      </c>
      <c r="W30" s="240">
        <f>$C30*VLOOKUP($A30,'Non-energy Multiplier'!$A$1:$AQ$44,COLUMN('Non-energy Multiplier'!W$1),0)</f>
        <v>130730060182431.61</v>
      </c>
      <c r="X30" s="240">
        <f>$C30*VLOOKUP($A30,'Non-energy Multiplier'!$A$1:$AQ$44,COLUMN('Non-energy Multiplier'!X$1),0)</f>
        <v>130403019118820.23</v>
      </c>
      <c r="Y30" s="240">
        <f>$C30*VLOOKUP($A30,'Non-energy Multiplier'!$A$1:$AQ$44,COLUMN('Non-energy Multiplier'!Y$1),0)</f>
        <v>130075978055208.83</v>
      </c>
      <c r="Z30" s="240">
        <f>$C30*VLOOKUP($A30,'Non-energy Multiplier'!$A$1:$AQ$44,COLUMN('Non-energy Multiplier'!Z$1),0)</f>
        <v>129748936991597.44</v>
      </c>
      <c r="AA30" s="240">
        <f>$C30*VLOOKUP($A30,'Non-energy Multiplier'!$A$1:$AQ$44,COLUMN('Non-energy Multiplier'!AA$1),0)</f>
        <v>129421895927986.03</v>
      </c>
      <c r="AB30" s="240">
        <f>$C30*VLOOKUP($A30,'Non-energy Multiplier'!$A$1:$AQ$44,COLUMN('Non-energy Multiplier'!AB$1),0)</f>
        <v>129094854864374.64</v>
      </c>
      <c r="AC30" s="240">
        <f>$C30*VLOOKUP($A30,'Non-energy Multiplier'!$A$1:$AQ$44,COLUMN('Non-energy Multiplier'!AC$1),0)</f>
        <v>127370026944370.56</v>
      </c>
      <c r="AD30" s="240">
        <f>$C30*VLOOKUP($A30,'Non-energy Multiplier'!$A$1:$AQ$44,COLUMN('Non-energy Multiplier'!AD$1),0)</f>
        <v>125645199024366.47</v>
      </c>
      <c r="AE30" s="240">
        <f>$C30*VLOOKUP($A30,'Non-energy Multiplier'!$A$1:$AQ$44,COLUMN('Non-energy Multiplier'!AE$1),0)</f>
        <v>123920371104362.42</v>
      </c>
      <c r="AF30" s="240">
        <f>$C30*VLOOKUP($A30,'Non-energy Multiplier'!$A$1:$AQ$44,COLUMN('Non-energy Multiplier'!AF$1),0)</f>
        <v>122195543184358.34</v>
      </c>
      <c r="AG30" s="240">
        <f>$C30*VLOOKUP($A30,'Non-energy Multiplier'!$A$1:$AQ$44,COLUMN('Non-energy Multiplier'!AG$1),0)</f>
        <v>120470715264354.27</v>
      </c>
      <c r="AH30" s="240">
        <f>$C30*VLOOKUP($A30,'Non-energy Multiplier'!$A$1:$AQ$44,COLUMN('Non-energy Multiplier'!AH$1),0)</f>
        <v>117697547202055.69</v>
      </c>
      <c r="AI30" s="240">
        <f>$C30*VLOOKUP($A30,'Non-energy Multiplier'!$A$1:$AQ$44,COLUMN('Non-energy Multiplier'!AI$1),0)</f>
        <v>114924379139757.09</v>
      </c>
      <c r="AJ30" s="240">
        <f>$C30*VLOOKUP($A30,'Non-energy Multiplier'!$A$1:$AQ$44,COLUMN('Non-energy Multiplier'!AJ$1),0)</f>
        <v>112151211077458.5</v>
      </c>
      <c r="AK30" s="240">
        <f>$C30*VLOOKUP($A30,'Non-energy Multiplier'!$A$1:$AQ$44,COLUMN('Non-energy Multiplier'!AK$1),0)</f>
        <v>109378043015159.92</v>
      </c>
      <c r="AL30" s="240">
        <f>$C30*VLOOKUP($A30,'Non-energy Multiplier'!$A$1:$AQ$44,COLUMN('Non-energy Multiplier'!AL$1),0)</f>
        <v>106604874952861.33</v>
      </c>
      <c r="AM30" s="240">
        <f>$C30*VLOOKUP($A30,'Non-energy Multiplier'!$A$1:$AQ$44,COLUMN('Non-energy Multiplier'!AM$1),0)</f>
        <v>103827225760465.38</v>
      </c>
      <c r="AN30" s="240">
        <f>$C30*VLOOKUP($A30,'Non-energy Multiplier'!$A$1:$AQ$44,COLUMN('Non-energy Multiplier'!AN$1),0)</f>
        <v>101049576568069.45</v>
      </c>
      <c r="AO30" s="240">
        <f>$C30*VLOOKUP($A30,'Non-energy Multiplier'!$A$1:$AQ$44,COLUMN('Non-energy Multiplier'!AO$1),0)</f>
        <v>98271927375673.5</v>
      </c>
      <c r="AP30" s="240">
        <f>$C30*VLOOKUP($A30,'Non-energy Multiplier'!$A$1:$AQ$44,COLUMN('Non-energy Multiplier'!AP$1),0)</f>
        <v>95494278183277.547</v>
      </c>
      <c r="AQ30" s="240">
        <f>$C30*VLOOKUP($A30,'Non-energy Multiplier'!$A$1:$AQ$44,COLUMN('Non-energy Multiplier'!AQ$1),0)</f>
        <v>92716628990881.625</v>
      </c>
    </row>
    <row r="31" spans="1:43" x14ac:dyDescent="0.2">
      <c r="A31" s="12" t="s">
        <v>28</v>
      </c>
      <c r="B31" s="136">
        <f>SUM('Non-energy Use 2019'!C32:AF32)</f>
        <v>0</v>
      </c>
      <c r="C31" s="136">
        <f>SUM('Non-energy Use 2020'!C32:AF32)</f>
        <v>0</v>
      </c>
      <c r="D31" s="136">
        <f>$C31*VLOOKUP($A31,'Non-energy Multiplier'!$A$1:$AQ$44,COLUMN('Non-energy Multiplier'!D$1),0)</f>
        <v>0</v>
      </c>
      <c r="E31" s="136">
        <f>$C31*VLOOKUP($A31,'Non-energy Multiplier'!$A$1:$AQ$44,COLUMN('Non-energy Multiplier'!E$1),0)</f>
        <v>0</v>
      </c>
      <c r="F31" s="136">
        <f>$C31*VLOOKUP($A31,'Non-energy Multiplier'!$A$1:$AQ$44,COLUMN('Non-energy Multiplier'!F$1),0)</f>
        <v>0</v>
      </c>
      <c r="G31" s="136">
        <f>$C31*VLOOKUP($A31,'Non-energy Multiplier'!$A$1:$AQ$44,COLUMN('Non-energy Multiplier'!G$1),0)</f>
        <v>0</v>
      </c>
      <c r="H31" s="136">
        <f>$C31*VLOOKUP($A31,'Non-energy Multiplier'!$A$1:$AQ$44,COLUMN('Non-energy Multiplier'!H$1),0)</f>
        <v>0</v>
      </c>
      <c r="I31" s="136">
        <f>$C31*VLOOKUP($A31,'Non-energy Multiplier'!$A$1:$AQ$44,COLUMN('Non-energy Multiplier'!I$1),0)</f>
        <v>0</v>
      </c>
      <c r="J31" s="136">
        <f>$C31*VLOOKUP($A31,'Non-energy Multiplier'!$A$1:$AQ$44,COLUMN('Non-energy Multiplier'!J$1),0)</f>
        <v>0</v>
      </c>
      <c r="K31" s="136">
        <f>$C31*VLOOKUP($A31,'Non-energy Multiplier'!$A$1:$AQ$44,COLUMN('Non-energy Multiplier'!K$1),0)</f>
        <v>0</v>
      </c>
      <c r="L31" s="136">
        <f>$C31*VLOOKUP($A31,'Non-energy Multiplier'!$A$1:$AQ$44,COLUMN('Non-energy Multiplier'!L$1),0)</f>
        <v>0</v>
      </c>
      <c r="M31" s="136">
        <f>$C31*VLOOKUP($A31,'Non-energy Multiplier'!$A$1:$AQ$44,COLUMN('Non-energy Multiplier'!M$1),0)</f>
        <v>0</v>
      </c>
      <c r="N31" s="136">
        <f>$C31*VLOOKUP($A31,'Non-energy Multiplier'!$A$1:$AQ$44,COLUMN('Non-energy Multiplier'!N$1),0)</f>
        <v>0</v>
      </c>
      <c r="O31" s="136">
        <f>$C31*VLOOKUP($A31,'Non-energy Multiplier'!$A$1:$AQ$44,COLUMN('Non-energy Multiplier'!O$1),0)</f>
        <v>0</v>
      </c>
      <c r="P31" s="136">
        <f>$C31*VLOOKUP($A31,'Non-energy Multiplier'!$A$1:$AQ$44,COLUMN('Non-energy Multiplier'!P$1),0)</f>
        <v>0</v>
      </c>
      <c r="Q31" s="136">
        <f>$C31*VLOOKUP($A31,'Non-energy Multiplier'!$A$1:$AQ$44,COLUMN('Non-energy Multiplier'!Q$1),0)</f>
        <v>0</v>
      </c>
      <c r="R31" s="136">
        <f>$C31*VLOOKUP($A31,'Non-energy Multiplier'!$A$1:$AQ$44,COLUMN('Non-energy Multiplier'!R$1),0)</f>
        <v>0</v>
      </c>
      <c r="S31" s="136">
        <f>$C31*VLOOKUP($A31,'Non-energy Multiplier'!$A$1:$AQ$44,COLUMN('Non-energy Multiplier'!S$1),0)</f>
        <v>0</v>
      </c>
      <c r="T31" s="136">
        <f>$C31*VLOOKUP($A31,'Non-energy Multiplier'!$A$1:$AQ$44,COLUMN('Non-energy Multiplier'!T$1),0)</f>
        <v>0</v>
      </c>
      <c r="U31" s="136">
        <f>$C31*VLOOKUP($A31,'Non-energy Multiplier'!$A$1:$AQ$44,COLUMN('Non-energy Multiplier'!U$1),0)</f>
        <v>0</v>
      </c>
      <c r="V31" s="136">
        <f>$C31*VLOOKUP($A31,'Non-energy Multiplier'!$A$1:$AQ$44,COLUMN('Non-energy Multiplier'!V$1),0)</f>
        <v>0</v>
      </c>
      <c r="W31" s="136">
        <f>$C31*VLOOKUP($A31,'Non-energy Multiplier'!$A$1:$AQ$44,COLUMN('Non-energy Multiplier'!W$1),0)</f>
        <v>0</v>
      </c>
      <c r="X31" s="136">
        <f>$C31*VLOOKUP($A31,'Non-energy Multiplier'!$A$1:$AQ$44,COLUMN('Non-energy Multiplier'!X$1),0)</f>
        <v>0</v>
      </c>
      <c r="Y31" s="136">
        <f>$C31*VLOOKUP($A31,'Non-energy Multiplier'!$A$1:$AQ$44,COLUMN('Non-energy Multiplier'!Y$1),0)</f>
        <v>0</v>
      </c>
      <c r="Z31" s="136">
        <f>$C31*VLOOKUP($A31,'Non-energy Multiplier'!$A$1:$AQ$44,COLUMN('Non-energy Multiplier'!Z$1),0)</f>
        <v>0</v>
      </c>
      <c r="AA31" s="136">
        <f>$C31*VLOOKUP($A31,'Non-energy Multiplier'!$A$1:$AQ$44,COLUMN('Non-energy Multiplier'!AA$1),0)</f>
        <v>0</v>
      </c>
      <c r="AB31" s="136">
        <f>$C31*VLOOKUP($A31,'Non-energy Multiplier'!$A$1:$AQ$44,COLUMN('Non-energy Multiplier'!AB$1),0)</f>
        <v>0</v>
      </c>
      <c r="AC31" s="136">
        <f>$C31*VLOOKUP($A31,'Non-energy Multiplier'!$A$1:$AQ$44,COLUMN('Non-energy Multiplier'!AC$1),0)</f>
        <v>0</v>
      </c>
      <c r="AD31" s="136">
        <f>$C31*VLOOKUP($A31,'Non-energy Multiplier'!$A$1:$AQ$44,COLUMN('Non-energy Multiplier'!AD$1),0)</f>
        <v>0</v>
      </c>
      <c r="AE31" s="136">
        <f>$C31*VLOOKUP($A31,'Non-energy Multiplier'!$A$1:$AQ$44,COLUMN('Non-energy Multiplier'!AE$1),0)</f>
        <v>0</v>
      </c>
      <c r="AF31" s="136">
        <f>$C31*VLOOKUP($A31,'Non-energy Multiplier'!$A$1:$AQ$44,COLUMN('Non-energy Multiplier'!AF$1),0)</f>
        <v>0</v>
      </c>
      <c r="AG31" s="136">
        <f>$C31*VLOOKUP($A31,'Non-energy Multiplier'!$A$1:$AQ$44,COLUMN('Non-energy Multiplier'!AG$1),0)</f>
        <v>0</v>
      </c>
      <c r="AH31" s="136">
        <f>$C31*VLOOKUP($A31,'Non-energy Multiplier'!$A$1:$AQ$44,COLUMN('Non-energy Multiplier'!AH$1),0)</f>
        <v>0</v>
      </c>
      <c r="AI31" s="136">
        <f>$C31*VLOOKUP($A31,'Non-energy Multiplier'!$A$1:$AQ$44,COLUMN('Non-energy Multiplier'!AI$1),0)</f>
        <v>0</v>
      </c>
      <c r="AJ31" s="136">
        <f>$C31*VLOOKUP($A31,'Non-energy Multiplier'!$A$1:$AQ$44,COLUMN('Non-energy Multiplier'!AJ$1),0)</f>
        <v>0</v>
      </c>
      <c r="AK31" s="136">
        <f>$C31*VLOOKUP($A31,'Non-energy Multiplier'!$A$1:$AQ$44,COLUMN('Non-energy Multiplier'!AK$1),0)</f>
        <v>0</v>
      </c>
      <c r="AL31" s="136">
        <f>$C31*VLOOKUP($A31,'Non-energy Multiplier'!$A$1:$AQ$44,COLUMN('Non-energy Multiplier'!AL$1),0)</f>
        <v>0</v>
      </c>
      <c r="AM31" s="136">
        <f>$C31*VLOOKUP($A31,'Non-energy Multiplier'!$A$1:$AQ$44,COLUMN('Non-energy Multiplier'!AM$1),0)</f>
        <v>0</v>
      </c>
      <c r="AN31" s="136">
        <f>$C31*VLOOKUP($A31,'Non-energy Multiplier'!$A$1:$AQ$44,COLUMN('Non-energy Multiplier'!AN$1),0)</f>
        <v>0</v>
      </c>
      <c r="AO31" s="136">
        <f>$C31*VLOOKUP($A31,'Non-energy Multiplier'!$A$1:$AQ$44,COLUMN('Non-energy Multiplier'!AO$1),0)</f>
        <v>0</v>
      </c>
      <c r="AP31" s="136">
        <f>$C31*VLOOKUP($A31,'Non-energy Multiplier'!$A$1:$AQ$44,COLUMN('Non-energy Multiplier'!AP$1),0)</f>
        <v>0</v>
      </c>
      <c r="AQ31" s="136">
        <f>$C31*VLOOKUP($A31,'Non-energy Multiplier'!$A$1:$AQ$44,COLUMN('Non-energy Multiplier'!AQ$1),0)</f>
        <v>0</v>
      </c>
    </row>
    <row r="32" spans="1:43" x14ac:dyDescent="0.2">
      <c r="A32" s="12" t="s">
        <v>29</v>
      </c>
      <c r="B32" s="240">
        <f>SUM('Non-energy Use 2019'!C33:AF33)</f>
        <v>1257988042288.9409</v>
      </c>
      <c r="C32" s="240">
        <f>SUM('Non-energy Use 2020'!C33:AF33)</f>
        <v>1570843055912.5222</v>
      </c>
      <c r="D32" s="240">
        <f>$C32*VLOOKUP($A32,'Non-energy Multiplier'!$A$1:$AQ$44,COLUMN('Non-energy Multiplier'!D$1),0)</f>
        <v>1838352570908.8765</v>
      </c>
      <c r="E32" s="240">
        <f>$C32*VLOOKUP($A32,'Non-energy Multiplier'!$A$1:$AQ$44,COLUMN('Non-energy Multiplier'!E$1),0)</f>
        <v>1845047843160.9878</v>
      </c>
      <c r="F32" s="240">
        <f>$C32*VLOOKUP($A32,'Non-energy Multiplier'!$A$1:$AQ$44,COLUMN('Non-energy Multiplier'!F$1),0)</f>
        <v>1871502330057.9829</v>
      </c>
      <c r="G32" s="240">
        <f>$C32*VLOOKUP($A32,'Non-energy Multiplier'!$A$1:$AQ$44,COLUMN('Non-energy Multiplier'!G$1),0)</f>
        <v>1936321126384.6345</v>
      </c>
      <c r="H32" s="240">
        <f>$C32*VLOOKUP($A32,'Non-energy Multiplier'!$A$1:$AQ$44,COLUMN('Non-energy Multiplier'!H$1),0)</f>
        <v>2017097331823.3406</v>
      </c>
      <c r="I32" s="240">
        <f>$C32*VLOOKUP($A32,'Non-energy Multiplier'!$A$1:$AQ$44,COLUMN('Non-energy Multiplier'!I$1),0)</f>
        <v>2093083132036.8953</v>
      </c>
      <c r="J32" s="240">
        <f>$C32*VLOOKUP($A32,'Non-energy Multiplier'!$A$1:$AQ$44,COLUMN('Non-energy Multiplier'!J$1),0)</f>
        <v>2160040852704.623</v>
      </c>
      <c r="K32" s="240">
        <f>$C32*VLOOKUP($A32,'Non-energy Multiplier'!$A$1:$AQ$44,COLUMN('Non-energy Multiplier'!K$1),0)</f>
        <v>2218444325915.3579</v>
      </c>
      <c r="L32" s="240">
        <f>$C32*VLOOKUP($A32,'Non-energy Multiplier'!$A$1:$AQ$44,COLUMN('Non-energy Multiplier'!L$1),0)</f>
        <v>2269036085191.3779</v>
      </c>
      <c r="M32" s="240">
        <f>$C32*VLOOKUP($A32,'Non-energy Multiplier'!$A$1:$AQ$44,COLUMN('Non-energy Multiplier'!M$1),0)</f>
        <v>2312787801871.5874</v>
      </c>
      <c r="N32" s="240">
        <f>$C32*VLOOKUP($A32,'Non-energy Multiplier'!$A$1:$AQ$44,COLUMN('Non-energy Multiplier'!N$1),0)</f>
        <v>2350771122947.5552</v>
      </c>
      <c r="O32" s="240">
        <f>$C32*VLOOKUP($A32,'Non-energy Multiplier'!$A$1:$AQ$44,COLUMN('Non-energy Multiplier'!O$1),0)</f>
        <v>2383842143056.7808</v>
      </c>
      <c r="P32" s="240">
        <f>$C32*VLOOKUP($A32,'Non-energy Multiplier'!$A$1:$AQ$44,COLUMN('Non-energy Multiplier'!P$1),0)</f>
        <v>2412865306184.415</v>
      </c>
      <c r="Q32" s="240">
        <f>$C32*VLOOKUP($A32,'Non-energy Multiplier'!$A$1:$AQ$44,COLUMN('Non-energy Multiplier'!Q$1),0)</f>
        <v>2438781863753.1006</v>
      </c>
      <c r="R32" s="240">
        <f>$C32*VLOOKUP($A32,'Non-energy Multiplier'!$A$1:$AQ$44,COLUMN('Non-energy Multiplier'!R$1),0)</f>
        <v>2462594919808.4092</v>
      </c>
      <c r="S32" s="240">
        <f>$C32*VLOOKUP($A32,'Non-energy Multiplier'!$A$1:$AQ$44,COLUMN('Non-energy Multiplier'!S$1),0)</f>
        <v>2485176110094.2485</v>
      </c>
      <c r="T32" s="240">
        <f>$C32*VLOOKUP($A32,'Non-energy Multiplier'!$A$1:$AQ$44,COLUMN('Non-energy Multiplier'!T$1),0)</f>
        <v>2506699285840.4619</v>
      </c>
      <c r="U32" s="240">
        <f>$C32*VLOOKUP($A32,'Non-energy Multiplier'!$A$1:$AQ$44,COLUMN('Non-energy Multiplier'!U$1),0)</f>
        <v>2527161867140.6602</v>
      </c>
      <c r="V32" s="240">
        <f>$C32*VLOOKUP($A32,'Non-energy Multiplier'!$A$1:$AQ$44,COLUMN('Non-energy Multiplier'!V$1),0)</f>
        <v>2546563538477.0229</v>
      </c>
      <c r="W32" s="240">
        <f>$C32*VLOOKUP($A32,'Non-energy Multiplier'!$A$1:$AQ$44,COLUMN('Non-energy Multiplier'!W$1),0)</f>
        <v>2564906196099.7988</v>
      </c>
      <c r="X32" s="240">
        <f>$C32*VLOOKUP($A32,'Non-energy Multiplier'!$A$1:$AQ$44,COLUMN('Non-energy Multiplier'!X$1),0)</f>
        <v>2582193889727.4141</v>
      </c>
      <c r="Y32" s="240">
        <f>$C32*VLOOKUP($A32,'Non-energy Multiplier'!$A$1:$AQ$44,COLUMN('Non-energy Multiplier'!Y$1),0)</f>
        <v>2598432759059.5659</v>
      </c>
      <c r="Z32" s="240">
        <f>$C32*VLOOKUP($A32,'Non-energy Multiplier'!$A$1:$AQ$44,COLUMN('Non-energy Multiplier'!Z$1),0)</f>
        <v>2613630965602.2002</v>
      </c>
      <c r="AA32" s="240">
        <f>$C32*VLOOKUP($A32,'Non-energy Multiplier'!$A$1:$AQ$44,COLUMN('Non-energy Multiplier'!AA$1),0)</f>
        <v>2627798620306.2139</v>
      </c>
      <c r="AB32" s="240">
        <f>$C32*VLOOKUP($A32,'Non-energy Multiplier'!$A$1:$AQ$44,COLUMN('Non-energy Multiplier'!AB$1),0)</f>
        <v>2640947707521.7891</v>
      </c>
      <c r="AC32" s="240">
        <f>$C32*VLOOKUP($A32,'Non-energy Multiplier'!$A$1:$AQ$44,COLUMN('Non-energy Multiplier'!AC$1),0)</f>
        <v>2653092005766.7515</v>
      </c>
      <c r="AD32" s="240">
        <f>$C32*VLOOKUP($A32,'Non-energy Multiplier'!$A$1:$AQ$44,COLUMN('Non-energy Multiplier'!AD$1),0)</f>
        <v>2664247005801.7397</v>
      </c>
      <c r="AE32" s="240">
        <f>$C32*VLOOKUP($A32,'Non-energy Multiplier'!$A$1:$AQ$44,COLUMN('Non-energy Multiplier'!AE$1),0)</f>
        <v>2674429826496.0156</v>
      </c>
      <c r="AF32" s="240">
        <f>$C32*VLOOKUP($A32,'Non-energy Multiplier'!$A$1:$AQ$44,COLUMN('Non-energy Multiplier'!AF$1),0)</f>
        <v>2683659128956.8662</v>
      </c>
      <c r="AG32" s="240">
        <f>$C32*VLOOKUP($A32,'Non-energy Multiplier'!$A$1:$AQ$44,COLUMN('Non-energy Multiplier'!AG$1),0)</f>
        <v>2691955029382.4263</v>
      </c>
      <c r="AH32" s="240">
        <f>$C32*VLOOKUP($A32,'Non-energy Multiplier'!$A$1:$AQ$44,COLUMN('Non-energy Multiplier'!AH$1),0)</f>
        <v>2699339011082.3828</v>
      </c>
      <c r="AI32" s="240">
        <f>$C32*VLOOKUP($A32,'Non-energy Multiplier'!$A$1:$AQ$44,COLUMN('Non-energy Multiplier'!AI$1),0)</f>
        <v>2705833836094.3091</v>
      </c>
      <c r="AJ32" s="240">
        <f>$C32*VLOOKUP($A32,'Non-energy Multiplier'!$A$1:$AQ$44,COLUMN('Non-energy Multiplier'!AJ$1),0)</f>
        <v>2711463456804.8911</v>
      </c>
      <c r="AK32" s="240">
        <f>$C32*VLOOKUP($A32,'Non-energy Multiplier'!$A$1:$AQ$44,COLUMN('Non-energy Multiplier'!AK$1),0)</f>
        <v>2716252927965.6865</v>
      </c>
      <c r="AL32" s="240">
        <f>$C32*VLOOKUP($A32,'Non-energy Multiplier'!$A$1:$AQ$44,COLUMN('Non-energy Multiplier'!AL$1),0)</f>
        <v>2720228319472.3096</v>
      </c>
      <c r="AM32" s="240">
        <f>$C32*VLOOKUP($A32,'Non-energy Multiplier'!$A$1:$AQ$44,COLUMN('Non-energy Multiplier'!AM$1),0)</f>
        <v>2723416630254.3481</v>
      </c>
      <c r="AN32" s="240">
        <f>$C32*VLOOKUP($A32,'Non-energy Multiplier'!$A$1:$AQ$44,COLUMN('Non-energy Multiplier'!AN$1),0)</f>
        <v>2725845703601.1851</v>
      </c>
      <c r="AO32" s="240">
        <f>$C32*VLOOKUP($A32,'Non-energy Multiplier'!$A$1:$AQ$44,COLUMN('Non-energy Multiplier'!AO$1),0)</f>
        <v>2727544144226.0552</v>
      </c>
      <c r="AP32" s="240">
        <f>$C32*VLOOKUP($A32,'Non-energy Multiplier'!$A$1:$AQ$44,COLUMN('Non-energy Multiplier'!AP$1),0)</f>
        <v>2728541237348.0713</v>
      </c>
      <c r="AQ32" s="240">
        <f>$C32*VLOOKUP($A32,'Non-energy Multiplier'!$A$1:$AQ$44,COLUMN('Non-energy Multiplier'!AQ$1),0)</f>
        <v>2728866870048.6167</v>
      </c>
    </row>
    <row r="33" spans="1:43" x14ac:dyDescent="0.2">
      <c r="A33" s="12" t="s">
        <v>30</v>
      </c>
      <c r="B33" s="240">
        <f>SUM('Non-energy Use 2019'!C34:AF34)</f>
        <v>1167323250088.2883</v>
      </c>
      <c r="C33" s="240">
        <f>SUM('Non-energy Use 2020'!C34:AF34)</f>
        <v>1518813175046.1631</v>
      </c>
      <c r="D33" s="240">
        <f>$C33*VLOOKUP($A33,'Non-energy Multiplier'!$A$1:$AQ$44,COLUMN('Non-energy Multiplier'!D$1),0)</f>
        <v>1780624912917.0454</v>
      </c>
      <c r="E33" s="240">
        <f>$C33*VLOOKUP($A33,'Non-energy Multiplier'!$A$1:$AQ$44,COLUMN('Non-energy Multiplier'!E$1),0)</f>
        <v>1873933096326.1738</v>
      </c>
      <c r="F33" s="240">
        <f>$C33*VLOOKUP($A33,'Non-energy Multiplier'!$A$1:$AQ$44,COLUMN('Non-energy Multiplier'!F$1),0)</f>
        <v>1917297230706.5076</v>
      </c>
      <c r="G33" s="240">
        <f>$C33*VLOOKUP($A33,'Non-energy Multiplier'!$A$1:$AQ$44,COLUMN('Non-energy Multiplier'!G$1),0)</f>
        <v>2024650582416.1619</v>
      </c>
      <c r="H33" s="240">
        <f>$C33*VLOOKUP($A33,'Non-energy Multiplier'!$A$1:$AQ$44,COLUMN('Non-energy Multiplier'!H$1),0)</f>
        <v>2160318654942.8999</v>
      </c>
      <c r="I33" s="240">
        <f>$C33*VLOOKUP($A33,'Non-energy Multiplier'!$A$1:$AQ$44,COLUMN('Non-energy Multiplier'!I$1),0)</f>
        <v>2288937840466.4512</v>
      </c>
      <c r="J33" s="240">
        <f>$C33*VLOOKUP($A33,'Non-energy Multiplier'!$A$1:$AQ$44,COLUMN('Non-energy Multiplier'!J$1),0)</f>
        <v>2403134728972.4624</v>
      </c>
      <c r="K33" s="240">
        <f>$C33*VLOOKUP($A33,'Non-energy Multiplier'!$A$1:$AQ$44,COLUMN('Non-energy Multiplier'!K$1),0)</f>
        <v>2504316411449.6768</v>
      </c>
      <c r="L33" s="240">
        <f>$C33*VLOOKUP($A33,'Non-energy Multiplier'!$A$1:$AQ$44,COLUMN('Non-energy Multiplier'!L$1),0)</f>
        <v>2594814163377.9873</v>
      </c>
      <c r="M33" s="240">
        <f>$C33*VLOOKUP($A33,'Non-energy Multiplier'!$A$1:$AQ$44,COLUMN('Non-energy Multiplier'!M$1),0)</f>
        <v>2677739479397.9976</v>
      </c>
      <c r="N33" s="240">
        <f>$C33*VLOOKUP($A33,'Non-energy Multiplier'!$A$1:$AQ$44,COLUMN('Non-energy Multiplier'!N$1),0)</f>
        <v>2756280078491.8252</v>
      </c>
      <c r="O33" s="240">
        <f>$C33*VLOOKUP($A33,'Non-energy Multiplier'!$A$1:$AQ$44,COLUMN('Non-energy Multiplier'!O$1),0)</f>
        <v>2831750936090.9546</v>
      </c>
      <c r="P33" s="240">
        <f>$C33*VLOOKUP($A33,'Non-energy Multiplier'!$A$1:$AQ$44,COLUMN('Non-energy Multiplier'!P$1),0)</f>
        <v>2905066648885.9502</v>
      </c>
      <c r="Q33" s="240">
        <f>$C33*VLOOKUP($A33,'Non-energy Multiplier'!$A$1:$AQ$44,COLUMN('Non-energy Multiplier'!Q$1),0)</f>
        <v>2977276357529.9277</v>
      </c>
      <c r="R33" s="240">
        <f>$C33*VLOOKUP($A33,'Non-energy Multiplier'!$A$1:$AQ$44,COLUMN('Non-energy Multiplier'!R$1),0)</f>
        <v>3049557709904.6675</v>
      </c>
      <c r="S33" s="240">
        <f>$C33*VLOOKUP($A33,'Non-energy Multiplier'!$A$1:$AQ$44,COLUMN('Non-energy Multiplier'!S$1),0)</f>
        <v>3122949419460.1421</v>
      </c>
      <c r="T33" s="240">
        <f>$C33*VLOOKUP($A33,'Non-energy Multiplier'!$A$1:$AQ$44,COLUMN('Non-energy Multiplier'!T$1),0)</f>
        <v>3197506438909.3354</v>
      </c>
      <c r="U33" s="240">
        <f>$C33*VLOOKUP($A33,'Non-energy Multiplier'!$A$1:$AQ$44,COLUMN('Non-energy Multiplier'!U$1),0)</f>
        <v>3273010160678.8223</v>
      </c>
      <c r="V33" s="240">
        <f>$C33*VLOOKUP($A33,'Non-energy Multiplier'!$A$1:$AQ$44,COLUMN('Non-energy Multiplier'!V$1),0)</f>
        <v>3349220899884.2563</v>
      </c>
      <c r="W33" s="240">
        <f>$C33*VLOOKUP($A33,'Non-energy Multiplier'!$A$1:$AQ$44,COLUMN('Non-energy Multiplier'!W$1),0)</f>
        <v>3425877343818.5967</v>
      </c>
      <c r="X33" s="240">
        <f>$C33*VLOOKUP($A33,'Non-energy Multiplier'!$A$1:$AQ$44,COLUMN('Non-energy Multiplier'!X$1),0)</f>
        <v>3502696192493.3867</v>
      </c>
      <c r="Y33" s="240">
        <f>$C33*VLOOKUP($A33,'Non-energy Multiplier'!$A$1:$AQ$44,COLUMN('Non-energy Multiplier'!Y$1),0)</f>
        <v>3579372017439.5542</v>
      </c>
      <c r="Z33" s="240">
        <f>$C33*VLOOKUP($A33,'Non-energy Multiplier'!$A$1:$AQ$44,COLUMN('Non-energy Multiplier'!Z$1),0)</f>
        <v>3655577366349.2363</v>
      </c>
      <c r="AA33" s="240">
        <f>$C33*VLOOKUP($A33,'Non-energy Multiplier'!$A$1:$AQ$44,COLUMN('Non-energy Multiplier'!AA$1),0)</f>
        <v>3730963140992.2251</v>
      </c>
      <c r="AB33" s="240">
        <f>$C33*VLOOKUP($A33,'Non-energy Multiplier'!$A$1:$AQ$44,COLUMN('Non-energy Multiplier'!AB$1),0)</f>
        <v>3805159275092.3066</v>
      </c>
      <c r="AC33" s="240">
        <f>$C33*VLOOKUP($A33,'Non-energy Multiplier'!$A$1:$AQ$44,COLUMN('Non-energy Multiplier'!AC$1),0)</f>
        <v>3877775737424.5557</v>
      </c>
      <c r="AD33" s="240">
        <f>$C33*VLOOKUP($A33,'Non-energy Multiplier'!$A$1:$AQ$44,COLUMN('Non-energy Multiplier'!AD$1),0)</f>
        <v>3948403883226.5083</v>
      </c>
      <c r="AE33" s="240">
        <f>$C33*VLOOKUP($A33,'Non-energy Multiplier'!$A$1:$AQ$44,COLUMN('Non-energy Multiplier'!AE$1),0)</f>
        <v>4016618174040.9282</v>
      </c>
      <c r="AF33" s="240">
        <f>$C33*VLOOKUP($A33,'Non-energy Multiplier'!$A$1:$AQ$44,COLUMN('Non-energy Multiplier'!AF$1),0)</f>
        <v>4081978282279.1226</v>
      </c>
      <c r="AG33" s="240">
        <f>$C33*VLOOKUP($A33,'Non-energy Multiplier'!$A$1:$AQ$44,COLUMN('Non-energy Multiplier'!AG$1),0)</f>
        <v>4144031592077.2515</v>
      </c>
      <c r="AH33" s="240">
        <f>$C33*VLOOKUP($A33,'Non-energy Multiplier'!$A$1:$AQ$44,COLUMN('Non-energy Multiplier'!AH$1),0)</f>
        <v>4202316102400.959</v>
      </c>
      <c r="AI33" s="240">
        <f>$C33*VLOOKUP($A33,'Non-energy Multiplier'!$A$1:$AQ$44,COLUMN('Non-energy Multiplier'!AI$1),0)</f>
        <v>4256363731846.0488</v>
      </c>
      <c r="AJ33" s="240">
        <f>$C33*VLOOKUP($A33,'Non-energy Multiplier'!$A$1:$AQ$44,COLUMN('Non-energy Multiplier'!AJ$1),0)</f>
        <v>4305704017222.5068</v>
      </c>
      <c r="AK33" s="240">
        <f>$C33*VLOOKUP($A33,'Non-energy Multiplier'!$A$1:$AQ$44,COLUMN('Non-energy Multiplier'!AK$1),0)</f>
        <v>4349868189862.3936</v>
      </c>
      <c r="AL33" s="240">
        <f>$C33*VLOOKUP($A33,'Non-energy Multiplier'!$A$1:$AQ$44,COLUMN('Non-energy Multiplier'!AL$1),0)</f>
        <v>4388393604760.5562</v>
      </c>
      <c r="AM33" s="240">
        <f>$C33*VLOOKUP($A33,'Non-energy Multiplier'!$A$1:$AQ$44,COLUMN('Non-energy Multiplier'!AM$1),0)</f>
        <v>4420828488275.0957</v>
      </c>
      <c r="AN33" s="240">
        <f>$C33*VLOOKUP($A33,'Non-energy Multiplier'!$A$1:$AQ$44,COLUMN('Non-energy Multiplier'!AN$1),0)</f>
        <v>4446736960353.3408</v>
      </c>
      <c r="AO33" s="240">
        <f>$C33*VLOOKUP($A33,'Non-energy Multiplier'!$A$1:$AQ$44,COLUMN('Non-energy Multiplier'!AO$1),0)</f>
        <v>4465704277316.0137</v>
      </c>
      <c r="AP33" s="240">
        <f>$C33*VLOOKUP($A33,'Non-energy Multiplier'!$A$1:$AQ$44,COLUMN('Non-energy Multiplier'!AP$1),0)</f>
        <v>4477342231366.4443</v>
      </c>
      <c r="AQ33" s="240">
        <f>$C33*VLOOKUP($A33,'Non-energy Multiplier'!$A$1:$AQ$44,COLUMN('Non-energy Multiplier'!AQ$1),0)</f>
        <v>4481294633465.9717</v>
      </c>
    </row>
    <row r="34" spans="1:43" x14ac:dyDescent="0.2">
      <c r="A34" s="12" t="s">
        <v>31</v>
      </c>
      <c r="B34" s="240">
        <f>SUM('Non-energy Use 2019'!C35:AF35)</f>
        <v>3506336431071.7588</v>
      </c>
      <c r="C34" s="240">
        <f>SUM('Non-energy Use 2020'!C35:AF35)</f>
        <v>3135580878420.2485</v>
      </c>
      <c r="D34" s="240">
        <f>$C34*VLOOKUP($A34,'Non-energy Multiplier'!$A$1:$AQ$44,COLUMN('Non-energy Multiplier'!D$1),0)</f>
        <v>3250988044362.6816</v>
      </c>
      <c r="E34" s="240">
        <f>$C34*VLOOKUP($A34,'Non-energy Multiplier'!$A$1:$AQ$44,COLUMN('Non-energy Multiplier'!E$1),0)</f>
        <v>3359857823370.4927</v>
      </c>
      <c r="F34" s="240">
        <f>$C34*VLOOKUP($A34,'Non-energy Multiplier'!$A$1:$AQ$44,COLUMN('Non-energy Multiplier'!F$1),0)</f>
        <v>3650916610869.4409</v>
      </c>
      <c r="G34" s="240">
        <f>$C34*VLOOKUP($A34,'Non-energy Multiplier'!$A$1:$AQ$44,COLUMN('Non-energy Multiplier'!G$1),0)</f>
        <v>3941975398368.3877</v>
      </c>
      <c r="H34" s="240">
        <f>$C34*VLOOKUP($A34,'Non-energy Multiplier'!$A$1:$AQ$44,COLUMN('Non-energy Multiplier'!H$1),0)</f>
        <v>4233034185867.3359</v>
      </c>
      <c r="I34" s="240">
        <f>$C34*VLOOKUP($A34,'Non-energy Multiplier'!$A$1:$AQ$44,COLUMN('Non-energy Multiplier'!I$1),0)</f>
        <v>4358457421004.146</v>
      </c>
      <c r="J34" s="240">
        <f>$C34*VLOOKUP($A34,'Non-energy Multiplier'!$A$1:$AQ$44,COLUMN('Non-energy Multiplier'!J$1),0)</f>
        <v>4483880656140.9551</v>
      </c>
      <c r="K34" s="240">
        <f>$C34*VLOOKUP($A34,'Non-energy Multiplier'!$A$1:$AQ$44,COLUMN('Non-energy Multiplier'!K$1),0)</f>
        <v>4609303891277.7656</v>
      </c>
      <c r="L34" s="240">
        <f>$C34*VLOOKUP($A34,'Non-energy Multiplier'!$A$1:$AQ$44,COLUMN('Non-energy Multiplier'!L$1),0)</f>
        <v>4734727126414.5742</v>
      </c>
      <c r="M34" s="240">
        <f>$C34*VLOOKUP($A34,'Non-energy Multiplier'!$A$1:$AQ$44,COLUMN('Non-energy Multiplier'!M$1),0)</f>
        <v>4860150361551.3857</v>
      </c>
      <c r="N34" s="240">
        <f>$C34*VLOOKUP($A34,'Non-energy Multiplier'!$A$1:$AQ$44,COLUMN('Non-energy Multiplier'!N$1),0)</f>
        <v>4922861979119.79</v>
      </c>
      <c r="O34" s="240">
        <f>$C34*VLOOKUP($A34,'Non-energy Multiplier'!$A$1:$AQ$44,COLUMN('Non-energy Multiplier'!O$1),0)</f>
        <v>4985573596688.1943</v>
      </c>
      <c r="P34" s="240">
        <f>$C34*VLOOKUP($A34,'Non-energy Multiplier'!$A$1:$AQ$44,COLUMN('Non-energy Multiplier'!P$1),0)</f>
        <v>5048285214256.5996</v>
      </c>
      <c r="Q34" s="240">
        <f>$C34*VLOOKUP($A34,'Non-energy Multiplier'!$A$1:$AQ$44,COLUMN('Non-energy Multiplier'!Q$1),0)</f>
        <v>5110996831825.0049</v>
      </c>
      <c r="R34" s="240">
        <f>$C34*VLOOKUP($A34,'Non-energy Multiplier'!$A$1:$AQ$44,COLUMN('Non-energy Multiplier'!R$1),0)</f>
        <v>5173708449393.4102</v>
      </c>
      <c r="S34" s="240">
        <f>$C34*VLOOKUP($A34,'Non-energy Multiplier'!$A$1:$AQ$44,COLUMN('Non-energy Multiplier'!S$1),0)</f>
        <v>5158030545001.3086</v>
      </c>
      <c r="T34" s="240">
        <f>$C34*VLOOKUP($A34,'Non-energy Multiplier'!$A$1:$AQ$44,COLUMN('Non-energy Multiplier'!T$1),0)</f>
        <v>5142352640609.208</v>
      </c>
      <c r="U34" s="240">
        <f>$C34*VLOOKUP($A34,'Non-energy Multiplier'!$A$1:$AQ$44,COLUMN('Non-energy Multiplier'!U$1),0)</f>
        <v>5126674736217.1064</v>
      </c>
      <c r="V34" s="240">
        <f>$C34*VLOOKUP($A34,'Non-energy Multiplier'!$A$1:$AQ$44,COLUMN('Non-energy Multiplier'!V$1),0)</f>
        <v>5110996831825.0059</v>
      </c>
      <c r="W34" s="240">
        <f>$C34*VLOOKUP($A34,'Non-energy Multiplier'!$A$1:$AQ$44,COLUMN('Non-energy Multiplier'!W$1),0)</f>
        <v>5095318927432.9043</v>
      </c>
      <c r="X34" s="240">
        <f>$C34*VLOOKUP($A34,'Non-energy Multiplier'!$A$1:$AQ$44,COLUMN('Non-energy Multiplier'!X$1),0)</f>
        <v>5079641023040.8027</v>
      </c>
      <c r="Y34" s="240">
        <f>$C34*VLOOKUP($A34,'Non-energy Multiplier'!$A$1:$AQ$44,COLUMN('Non-energy Multiplier'!Y$1),0)</f>
        <v>5063963118648.7012</v>
      </c>
      <c r="Z34" s="240">
        <f>$C34*VLOOKUP($A34,'Non-energy Multiplier'!$A$1:$AQ$44,COLUMN('Non-energy Multiplier'!Z$1),0)</f>
        <v>5048285214256.6006</v>
      </c>
      <c r="AA34" s="240">
        <f>$C34*VLOOKUP($A34,'Non-energy Multiplier'!$A$1:$AQ$44,COLUMN('Non-energy Multiplier'!AA$1),0)</f>
        <v>5032607309864.5</v>
      </c>
      <c r="AB34" s="240">
        <f>$C34*VLOOKUP($A34,'Non-energy Multiplier'!$A$1:$AQ$44,COLUMN('Non-energy Multiplier'!AB$1),0)</f>
        <v>5016929405472.3975</v>
      </c>
      <c r="AC34" s="240">
        <f>$C34*VLOOKUP($A34,'Non-energy Multiplier'!$A$1:$AQ$44,COLUMN('Non-energy Multiplier'!AC$1),0)</f>
        <v>5001251501080.2959</v>
      </c>
      <c r="AD34" s="240">
        <f>$C34*VLOOKUP($A34,'Non-energy Multiplier'!$A$1:$AQ$44,COLUMN('Non-energy Multiplier'!AD$1),0)</f>
        <v>4985573596688.1953</v>
      </c>
      <c r="AE34" s="240">
        <f>$C34*VLOOKUP($A34,'Non-energy Multiplier'!$A$1:$AQ$44,COLUMN('Non-energy Multiplier'!AE$1),0)</f>
        <v>4969895692296.0947</v>
      </c>
      <c r="AF34" s="240">
        <f>$C34*VLOOKUP($A34,'Non-energy Multiplier'!$A$1:$AQ$44,COLUMN('Non-energy Multiplier'!AF$1),0)</f>
        <v>4954217787903.9932</v>
      </c>
      <c r="AG34" s="240">
        <f>$C34*VLOOKUP($A34,'Non-energy Multiplier'!$A$1:$AQ$44,COLUMN('Non-energy Multiplier'!AG$1),0)</f>
        <v>4938539883511.8916</v>
      </c>
      <c r="AH34" s="240">
        <f>$C34*VLOOKUP($A34,'Non-energy Multiplier'!$A$1:$AQ$44,COLUMN('Non-energy Multiplier'!AH$1),0)</f>
        <v>4932268721755.0508</v>
      </c>
      <c r="AI34" s="240">
        <f>$C34*VLOOKUP($A34,'Non-energy Multiplier'!$A$1:$AQ$44,COLUMN('Non-energy Multiplier'!AI$1),0)</f>
        <v>4925997559998.21</v>
      </c>
      <c r="AJ34" s="240">
        <f>$C34*VLOOKUP($A34,'Non-energy Multiplier'!$A$1:$AQ$44,COLUMN('Non-energy Multiplier'!AJ$1),0)</f>
        <v>4919726398241.3691</v>
      </c>
      <c r="AK34" s="240">
        <f>$C34*VLOOKUP($A34,'Non-energy Multiplier'!$A$1:$AQ$44,COLUMN('Non-energy Multiplier'!AK$1),0)</f>
        <v>4913455236484.5283</v>
      </c>
      <c r="AL34" s="240">
        <f>$C34*VLOOKUP($A34,'Non-energy Multiplier'!$A$1:$AQ$44,COLUMN('Non-energy Multiplier'!AL$1),0)</f>
        <v>4907184074727.6885</v>
      </c>
      <c r="AM34" s="240">
        <f>$C34*VLOOKUP($A34,'Non-energy Multiplier'!$A$1:$AQ$44,COLUMN('Non-energy Multiplier'!AM$1),0)</f>
        <v>4897777332092.4277</v>
      </c>
      <c r="AN34" s="240">
        <f>$C34*VLOOKUP($A34,'Non-energy Multiplier'!$A$1:$AQ$44,COLUMN('Non-energy Multiplier'!AN$1),0)</f>
        <v>4888370589457.167</v>
      </c>
      <c r="AO34" s="240">
        <f>$C34*VLOOKUP($A34,'Non-energy Multiplier'!$A$1:$AQ$44,COLUMN('Non-energy Multiplier'!AO$1),0)</f>
        <v>4878963846821.9063</v>
      </c>
      <c r="AP34" s="240">
        <f>$C34*VLOOKUP($A34,'Non-energy Multiplier'!$A$1:$AQ$44,COLUMN('Non-energy Multiplier'!AP$1),0)</f>
        <v>4869557104186.6455</v>
      </c>
      <c r="AQ34" s="240">
        <f>$C34*VLOOKUP($A34,'Non-energy Multiplier'!$A$1:$AQ$44,COLUMN('Non-energy Multiplier'!AQ$1),0)</f>
        <v>4860150361551.3857</v>
      </c>
    </row>
    <row r="35" spans="1:43" x14ac:dyDescent="0.2">
      <c r="A35" s="12" t="s">
        <v>32</v>
      </c>
      <c r="B35" s="240">
        <f>SUM('Non-energy Use 2019'!C36:AF36)</f>
        <v>87184581529.351837</v>
      </c>
      <c r="C35" s="240">
        <f>SUM('Non-energy Use 2020'!C36:AF36)</f>
        <v>127523624241.97182</v>
      </c>
      <c r="D35" s="240">
        <f>$C35*VLOOKUP($A35,'Non-energy Multiplier'!$A$1:$AQ$44,COLUMN('Non-energy Multiplier'!D$1),0)</f>
        <v>143929437525.08212</v>
      </c>
      <c r="E35" s="240">
        <f>$C35*VLOOKUP($A35,'Non-energy Multiplier'!$A$1:$AQ$44,COLUMN('Non-energy Multiplier'!E$1),0)</f>
        <v>149717120440.47952</v>
      </c>
      <c r="F35" s="240">
        <f>$C35*VLOOKUP($A35,'Non-energy Multiplier'!$A$1:$AQ$44,COLUMN('Non-energy Multiplier'!F$1),0)</f>
        <v>151052102472.97491</v>
      </c>
      <c r="G35" s="240">
        <f>$C35*VLOOKUP($A35,'Non-energy Multiplier'!$A$1:$AQ$44,COLUMN('Non-energy Multiplier'!G$1),0)</f>
        <v>154315968444.76895</v>
      </c>
      <c r="H35" s="240">
        <f>$C35*VLOOKUP($A35,'Non-energy Multiplier'!$A$1:$AQ$44,COLUMN('Non-energy Multiplier'!H$1),0)</f>
        <v>158380240855.27106</v>
      </c>
      <c r="I35" s="240">
        <f>$C35*VLOOKUP($A35,'Non-energy Multiplier'!$A$1:$AQ$44,COLUMN('Non-energy Multiplier'!I$1),0)</f>
        <v>162236338763.30646</v>
      </c>
      <c r="J35" s="240">
        <f>$C35*VLOOKUP($A35,'Non-energy Multiplier'!$A$1:$AQ$44,COLUMN('Non-energy Multiplier'!J$1),0)</f>
        <v>165652553315.77325</v>
      </c>
      <c r="K35" s="240">
        <f>$C35*VLOOKUP($A35,'Non-energy Multiplier'!$A$1:$AQ$44,COLUMN('Non-energy Multiplier'!K$1),0)</f>
        <v>168605044357.35016</v>
      </c>
      <c r="L35" s="240">
        <f>$C35*VLOOKUP($A35,'Non-energy Multiplier'!$A$1:$AQ$44,COLUMN('Non-energy Multiplier'!L$1),0)</f>
        <v>171074389021.26843</v>
      </c>
      <c r="M35" s="240">
        <f>$C35*VLOOKUP($A35,'Non-energy Multiplier'!$A$1:$AQ$44,COLUMN('Non-energy Multiplier'!M$1),0)</f>
        <v>173045778190.09738</v>
      </c>
      <c r="N35" s="240">
        <f>$C35*VLOOKUP($A35,'Non-energy Multiplier'!$A$1:$AQ$44,COLUMN('Non-energy Multiplier'!N$1),0)</f>
        <v>174521085272.83368</v>
      </c>
      <c r="O35" s="240">
        <f>$C35*VLOOKUP($A35,'Non-energy Multiplier'!$A$1:$AQ$44,COLUMN('Non-energy Multiplier'!O$1),0)</f>
        <v>175555299933.13794</v>
      </c>
      <c r="P35" s="240">
        <f>$C35*VLOOKUP($A35,'Non-energy Multiplier'!$A$1:$AQ$44,COLUMN('Non-energy Multiplier'!P$1),0)</f>
        <v>176220781463.65344</v>
      </c>
      <c r="Q35" s="240">
        <f>$C35*VLOOKUP($A35,'Non-energy Multiplier'!$A$1:$AQ$44,COLUMN('Non-energy Multiplier'!Q$1),0)</f>
        <v>176593791977.70898</v>
      </c>
      <c r="R35" s="240">
        <f>$C35*VLOOKUP($A35,'Non-energy Multiplier'!$A$1:$AQ$44,COLUMN('Non-energy Multiplier'!R$1),0)</f>
        <v>176753030021.20346</v>
      </c>
      <c r="S35" s="240">
        <f>$C35*VLOOKUP($A35,'Non-energy Multiplier'!$A$1:$AQ$44,COLUMN('Non-energy Multiplier'!S$1),0)</f>
        <v>176766802224.51303</v>
      </c>
      <c r="T35" s="240">
        <f>$C35*VLOOKUP($A35,'Non-energy Multiplier'!$A$1:$AQ$44,COLUMN('Non-energy Multiplier'!T$1),0)</f>
        <v>176657204249.44119</v>
      </c>
      <c r="U35" s="240">
        <f>$C35*VLOOKUP($A35,'Non-energy Multiplier'!$A$1:$AQ$44,COLUMN('Non-energy Multiplier'!U$1),0)</f>
        <v>176434901769.18716</v>
      </c>
      <c r="V35" s="240">
        <f>$C35*VLOOKUP($A35,'Non-energy Multiplier'!$A$1:$AQ$44,COLUMN('Non-energy Multiplier'!V$1),0)</f>
        <v>176110737511.33966</v>
      </c>
      <c r="W35" s="240">
        <f>$C35*VLOOKUP($A35,'Non-energy Multiplier'!$A$1:$AQ$44,COLUMN('Non-energy Multiplier'!W$1),0)</f>
        <v>175695666615.16647</v>
      </c>
      <c r="X35" s="240">
        <f>$C35*VLOOKUP($A35,'Non-energy Multiplier'!$A$1:$AQ$44,COLUMN('Non-energy Multiplier'!X$1),0)</f>
        <v>175200698192.67227</v>
      </c>
      <c r="Y35" s="240">
        <f>$C35*VLOOKUP($A35,'Non-energy Multiplier'!$A$1:$AQ$44,COLUMN('Non-energy Multiplier'!Y$1),0)</f>
        <v>174636843349.7681</v>
      </c>
      <c r="Z35" s="240">
        <f>$C35*VLOOKUP($A35,'Non-energy Multiplier'!$A$1:$AQ$44,COLUMN('Non-energy Multiplier'!Z$1),0)</f>
        <v>174015069831.44547</v>
      </c>
      <c r="AA35" s="240">
        <f>$C35*VLOOKUP($A35,'Non-energy Multiplier'!$A$1:$AQ$44,COLUMN('Non-energy Multiplier'!AA$1),0)</f>
        <v>173346263372.7648</v>
      </c>
      <c r="AB35" s="240">
        <f>$C35*VLOOKUP($A35,'Non-energy Multiplier'!$A$1:$AQ$44,COLUMN('Non-energy Multiplier'!AB$1),0)</f>
        <v>172641195766.32458</v>
      </c>
      <c r="AC35" s="240">
        <f>$C35*VLOOKUP($A35,'Non-energy Multiplier'!$A$1:$AQ$44,COLUMN('Non-energy Multiplier'!AC$1),0)</f>
        <v>171910499596.97562</v>
      </c>
      <c r="AD35" s="240">
        <f>$C35*VLOOKUP($A35,'Non-energy Multiplier'!$A$1:$AQ$44,COLUMN('Non-energy Multiplier'!AD$1),0)</f>
        <v>171164649546.05695</v>
      </c>
      <c r="AE35" s="240">
        <f>$C35*VLOOKUP($A35,'Non-energy Multiplier'!$A$1:$AQ$44,COLUMN('Non-energy Multiplier'!AE$1),0)</f>
        <v>170413950130.19904</v>
      </c>
      <c r="AF35" s="240">
        <f>$C35*VLOOKUP($A35,'Non-energy Multiplier'!$A$1:$AQ$44,COLUMN('Non-energy Multiplier'!AF$1),0)</f>
        <v>169668529713.65359</v>
      </c>
      <c r="AG35" s="240">
        <f>$C35*VLOOKUP($A35,'Non-energy Multiplier'!$A$1:$AQ$44,COLUMN('Non-energy Multiplier'!AG$1),0)</f>
        <v>168938340617.75748</v>
      </c>
      <c r="AH35" s="240">
        <f>$C35*VLOOKUP($A35,'Non-energy Multiplier'!$A$1:$AQ$44,COLUMN('Non-energy Multiplier'!AH$1),0)</f>
        <v>168233165146.2114</v>
      </c>
      <c r="AI35" s="240">
        <f>$C35*VLOOKUP($A35,'Non-energy Multiplier'!$A$1:$AQ$44,COLUMN('Non-energy Multiplier'!AI$1),0)</f>
        <v>167562627349.87024</v>
      </c>
      <c r="AJ35" s="240">
        <f>$C35*VLOOKUP($A35,'Non-energy Multiplier'!$A$1:$AQ$44,COLUMN('Non-energy Multiplier'!AJ$1),0)</f>
        <v>166936210369.34714</v>
      </c>
      <c r="AK35" s="240">
        <f>$C35*VLOOKUP($A35,'Non-energy Multiplier'!$A$1:$AQ$44,COLUMN('Non-energy Multiplier'!AK$1),0)</f>
        <v>166363279217.47632</v>
      </c>
      <c r="AL35" s="240">
        <f>$C35*VLOOKUP($A35,'Non-energy Multiplier'!$A$1:$AQ$44,COLUMN('Non-energy Multiplier'!AL$1),0)</f>
        <v>165853108896.28305</v>
      </c>
      <c r="AM35" s="240">
        <f>$C35*VLOOKUP($A35,'Non-energy Multiplier'!$A$1:$AQ$44,COLUMN('Non-energy Multiplier'!AM$1),0)</f>
        <v>165414917784.31131</v>
      </c>
      <c r="AN35" s="240">
        <f>$C35*VLOOKUP($A35,'Non-energy Multiplier'!$A$1:$AQ$44,COLUMN('Non-energy Multiplier'!AN$1),0)</f>
        <v>165057906279.86349</v>
      </c>
      <c r="AO35" s="240">
        <f>$C35*VLOOKUP($A35,'Non-energy Multiplier'!$A$1:$AQ$44,COLUMN('Non-energy Multiplier'!AO$1),0)</f>
        <v>164791300743.90106</v>
      </c>
      <c r="AP35" s="240">
        <f>$C35*VLOOKUP($A35,'Non-energy Multiplier'!$A$1:$AQ$44,COLUMN('Non-energy Multiplier'!AP$1),0)</f>
        <v>164624402853.30948</v>
      </c>
      <c r="AQ35" s="240">
        <f>$C35*VLOOKUP($A35,'Non-energy Multiplier'!$A$1:$AQ$44,COLUMN('Non-energy Multiplier'!AQ$1),0)</f>
        <v>164566644551.24841</v>
      </c>
    </row>
    <row r="36" spans="1:43" x14ac:dyDescent="0.2">
      <c r="A36" s="12" t="s">
        <v>33</v>
      </c>
      <c r="B36" s="136">
        <f>SUM('Non-energy Use 2019'!C37:AF37)</f>
        <v>0</v>
      </c>
      <c r="C36" s="136">
        <f>SUM('Non-energy Use 2020'!C37:AF37)</f>
        <v>0</v>
      </c>
      <c r="D36" s="136">
        <f>$C36*VLOOKUP($A36,'Non-energy Multiplier'!$A$1:$AQ$44,COLUMN('Non-energy Multiplier'!D$1),0)</f>
        <v>0</v>
      </c>
      <c r="E36" s="136">
        <f>$C36*VLOOKUP($A36,'Non-energy Multiplier'!$A$1:$AQ$44,COLUMN('Non-energy Multiplier'!E$1),0)</f>
        <v>0</v>
      </c>
      <c r="F36" s="136">
        <f>$C36*VLOOKUP($A36,'Non-energy Multiplier'!$A$1:$AQ$44,COLUMN('Non-energy Multiplier'!F$1),0)</f>
        <v>0</v>
      </c>
      <c r="G36" s="136">
        <f>$C36*VLOOKUP($A36,'Non-energy Multiplier'!$A$1:$AQ$44,COLUMN('Non-energy Multiplier'!G$1),0)</f>
        <v>0</v>
      </c>
      <c r="H36" s="136">
        <f>$C36*VLOOKUP($A36,'Non-energy Multiplier'!$A$1:$AQ$44,COLUMN('Non-energy Multiplier'!H$1),0)</f>
        <v>0</v>
      </c>
      <c r="I36" s="136">
        <f>$C36*VLOOKUP($A36,'Non-energy Multiplier'!$A$1:$AQ$44,COLUMN('Non-energy Multiplier'!I$1),0)</f>
        <v>0</v>
      </c>
      <c r="J36" s="136">
        <f>$C36*VLOOKUP($A36,'Non-energy Multiplier'!$A$1:$AQ$44,COLUMN('Non-energy Multiplier'!J$1),0)</f>
        <v>0</v>
      </c>
      <c r="K36" s="136">
        <f>$C36*VLOOKUP($A36,'Non-energy Multiplier'!$A$1:$AQ$44,COLUMN('Non-energy Multiplier'!K$1),0)</f>
        <v>0</v>
      </c>
      <c r="L36" s="136">
        <f>$C36*VLOOKUP($A36,'Non-energy Multiplier'!$A$1:$AQ$44,COLUMN('Non-energy Multiplier'!L$1),0)</f>
        <v>0</v>
      </c>
      <c r="M36" s="136">
        <f>$C36*VLOOKUP($A36,'Non-energy Multiplier'!$A$1:$AQ$44,COLUMN('Non-energy Multiplier'!M$1),0)</f>
        <v>0</v>
      </c>
      <c r="N36" s="136">
        <f>$C36*VLOOKUP($A36,'Non-energy Multiplier'!$A$1:$AQ$44,COLUMN('Non-energy Multiplier'!N$1),0)</f>
        <v>0</v>
      </c>
      <c r="O36" s="136">
        <f>$C36*VLOOKUP($A36,'Non-energy Multiplier'!$A$1:$AQ$44,COLUMN('Non-energy Multiplier'!O$1),0)</f>
        <v>0</v>
      </c>
      <c r="P36" s="136">
        <f>$C36*VLOOKUP($A36,'Non-energy Multiplier'!$A$1:$AQ$44,COLUMN('Non-energy Multiplier'!P$1),0)</f>
        <v>0</v>
      </c>
      <c r="Q36" s="136">
        <f>$C36*VLOOKUP($A36,'Non-energy Multiplier'!$A$1:$AQ$44,COLUMN('Non-energy Multiplier'!Q$1),0)</f>
        <v>0</v>
      </c>
      <c r="R36" s="136">
        <f>$C36*VLOOKUP($A36,'Non-energy Multiplier'!$A$1:$AQ$44,COLUMN('Non-energy Multiplier'!R$1),0)</f>
        <v>0</v>
      </c>
      <c r="S36" s="136">
        <f>$C36*VLOOKUP($A36,'Non-energy Multiplier'!$A$1:$AQ$44,COLUMN('Non-energy Multiplier'!S$1),0)</f>
        <v>0</v>
      </c>
      <c r="T36" s="136">
        <f>$C36*VLOOKUP($A36,'Non-energy Multiplier'!$A$1:$AQ$44,COLUMN('Non-energy Multiplier'!T$1),0)</f>
        <v>0</v>
      </c>
      <c r="U36" s="136">
        <f>$C36*VLOOKUP($A36,'Non-energy Multiplier'!$A$1:$AQ$44,COLUMN('Non-energy Multiplier'!U$1),0)</f>
        <v>0</v>
      </c>
      <c r="V36" s="136">
        <f>$C36*VLOOKUP($A36,'Non-energy Multiplier'!$A$1:$AQ$44,COLUMN('Non-energy Multiplier'!V$1),0)</f>
        <v>0</v>
      </c>
      <c r="W36" s="136">
        <f>$C36*VLOOKUP($A36,'Non-energy Multiplier'!$A$1:$AQ$44,COLUMN('Non-energy Multiplier'!W$1),0)</f>
        <v>0</v>
      </c>
      <c r="X36" s="136">
        <f>$C36*VLOOKUP($A36,'Non-energy Multiplier'!$A$1:$AQ$44,COLUMN('Non-energy Multiplier'!X$1),0)</f>
        <v>0</v>
      </c>
      <c r="Y36" s="136">
        <f>$C36*VLOOKUP($A36,'Non-energy Multiplier'!$A$1:$AQ$44,COLUMN('Non-energy Multiplier'!Y$1),0)</f>
        <v>0</v>
      </c>
      <c r="Z36" s="136">
        <f>$C36*VLOOKUP($A36,'Non-energy Multiplier'!$A$1:$AQ$44,COLUMN('Non-energy Multiplier'!Z$1),0)</f>
        <v>0</v>
      </c>
      <c r="AA36" s="136">
        <f>$C36*VLOOKUP($A36,'Non-energy Multiplier'!$A$1:$AQ$44,COLUMN('Non-energy Multiplier'!AA$1),0)</f>
        <v>0</v>
      </c>
      <c r="AB36" s="136">
        <f>$C36*VLOOKUP($A36,'Non-energy Multiplier'!$A$1:$AQ$44,COLUMN('Non-energy Multiplier'!AB$1),0)</f>
        <v>0</v>
      </c>
      <c r="AC36" s="136">
        <f>$C36*VLOOKUP($A36,'Non-energy Multiplier'!$A$1:$AQ$44,COLUMN('Non-energy Multiplier'!AC$1),0)</f>
        <v>0</v>
      </c>
      <c r="AD36" s="136">
        <f>$C36*VLOOKUP($A36,'Non-energy Multiplier'!$A$1:$AQ$44,COLUMN('Non-energy Multiplier'!AD$1),0)</f>
        <v>0</v>
      </c>
      <c r="AE36" s="136">
        <f>$C36*VLOOKUP($A36,'Non-energy Multiplier'!$A$1:$AQ$44,COLUMN('Non-energy Multiplier'!AE$1),0)</f>
        <v>0</v>
      </c>
      <c r="AF36" s="136">
        <f>$C36*VLOOKUP($A36,'Non-energy Multiplier'!$A$1:$AQ$44,COLUMN('Non-energy Multiplier'!AF$1),0)</f>
        <v>0</v>
      </c>
      <c r="AG36" s="136">
        <f>$C36*VLOOKUP($A36,'Non-energy Multiplier'!$A$1:$AQ$44,COLUMN('Non-energy Multiplier'!AG$1),0)</f>
        <v>0</v>
      </c>
      <c r="AH36" s="136">
        <f>$C36*VLOOKUP($A36,'Non-energy Multiplier'!$A$1:$AQ$44,COLUMN('Non-energy Multiplier'!AH$1),0)</f>
        <v>0</v>
      </c>
      <c r="AI36" s="136">
        <f>$C36*VLOOKUP($A36,'Non-energy Multiplier'!$A$1:$AQ$44,COLUMN('Non-energy Multiplier'!AI$1),0)</f>
        <v>0</v>
      </c>
      <c r="AJ36" s="136">
        <f>$C36*VLOOKUP($A36,'Non-energy Multiplier'!$A$1:$AQ$44,COLUMN('Non-energy Multiplier'!AJ$1),0)</f>
        <v>0</v>
      </c>
      <c r="AK36" s="136">
        <f>$C36*VLOOKUP($A36,'Non-energy Multiplier'!$A$1:$AQ$44,COLUMN('Non-energy Multiplier'!AK$1),0)</f>
        <v>0</v>
      </c>
      <c r="AL36" s="136">
        <f>$C36*VLOOKUP($A36,'Non-energy Multiplier'!$A$1:$AQ$44,COLUMN('Non-energy Multiplier'!AL$1),0)</f>
        <v>0</v>
      </c>
      <c r="AM36" s="136">
        <f>$C36*VLOOKUP($A36,'Non-energy Multiplier'!$A$1:$AQ$44,COLUMN('Non-energy Multiplier'!AM$1),0)</f>
        <v>0</v>
      </c>
      <c r="AN36" s="136">
        <f>$C36*VLOOKUP($A36,'Non-energy Multiplier'!$A$1:$AQ$44,COLUMN('Non-energy Multiplier'!AN$1),0)</f>
        <v>0</v>
      </c>
      <c r="AO36" s="136">
        <f>$C36*VLOOKUP($A36,'Non-energy Multiplier'!$A$1:$AQ$44,COLUMN('Non-energy Multiplier'!AO$1),0)</f>
        <v>0</v>
      </c>
      <c r="AP36" s="136">
        <f>$C36*VLOOKUP($A36,'Non-energy Multiplier'!$A$1:$AQ$44,COLUMN('Non-energy Multiplier'!AP$1),0)</f>
        <v>0</v>
      </c>
      <c r="AQ36" s="136">
        <f>$C36*VLOOKUP($A36,'Non-energy Multiplier'!$A$1:$AQ$44,COLUMN('Non-energy Multiplier'!AQ$1),0)</f>
        <v>0</v>
      </c>
    </row>
    <row r="37" spans="1:43" x14ac:dyDescent="0.2">
      <c r="A37" s="12" t="s">
        <v>34</v>
      </c>
      <c r="B37" s="136">
        <f>SUM('Non-energy Use 2019'!C38:AF38)</f>
        <v>0</v>
      </c>
      <c r="C37" s="136">
        <f>SUM('Non-energy Use 2020'!C38:AF38)</f>
        <v>0</v>
      </c>
      <c r="D37" s="136">
        <f>$C37*VLOOKUP($A37,'Non-energy Multiplier'!$A$1:$AQ$44,COLUMN('Non-energy Multiplier'!D$1),0)</f>
        <v>0</v>
      </c>
      <c r="E37" s="136">
        <f>$C37*VLOOKUP($A37,'Non-energy Multiplier'!$A$1:$AQ$44,COLUMN('Non-energy Multiplier'!E$1),0)</f>
        <v>0</v>
      </c>
      <c r="F37" s="136">
        <f>$C37*VLOOKUP($A37,'Non-energy Multiplier'!$A$1:$AQ$44,COLUMN('Non-energy Multiplier'!F$1),0)</f>
        <v>0</v>
      </c>
      <c r="G37" s="136">
        <f>$C37*VLOOKUP($A37,'Non-energy Multiplier'!$A$1:$AQ$44,COLUMN('Non-energy Multiplier'!G$1),0)</f>
        <v>0</v>
      </c>
      <c r="H37" s="136">
        <f>$C37*VLOOKUP($A37,'Non-energy Multiplier'!$A$1:$AQ$44,COLUMN('Non-energy Multiplier'!H$1),0)</f>
        <v>0</v>
      </c>
      <c r="I37" s="136">
        <f>$C37*VLOOKUP($A37,'Non-energy Multiplier'!$A$1:$AQ$44,COLUMN('Non-energy Multiplier'!I$1),0)</f>
        <v>0</v>
      </c>
      <c r="J37" s="136">
        <f>$C37*VLOOKUP($A37,'Non-energy Multiplier'!$A$1:$AQ$44,COLUMN('Non-energy Multiplier'!J$1),0)</f>
        <v>0</v>
      </c>
      <c r="K37" s="136">
        <f>$C37*VLOOKUP($A37,'Non-energy Multiplier'!$A$1:$AQ$44,COLUMN('Non-energy Multiplier'!K$1),0)</f>
        <v>0</v>
      </c>
      <c r="L37" s="136">
        <f>$C37*VLOOKUP($A37,'Non-energy Multiplier'!$A$1:$AQ$44,COLUMN('Non-energy Multiplier'!L$1),0)</f>
        <v>0</v>
      </c>
      <c r="M37" s="136">
        <f>$C37*VLOOKUP($A37,'Non-energy Multiplier'!$A$1:$AQ$44,COLUMN('Non-energy Multiplier'!M$1),0)</f>
        <v>0</v>
      </c>
      <c r="N37" s="136">
        <f>$C37*VLOOKUP($A37,'Non-energy Multiplier'!$A$1:$AQ$44,COLUMN('Non-energy Multiplier'!N$1),0)</f>
        <v>0</v>
      </c>
      <c r="O37" s="136">
        <f>$C37*VLOOKUP($A37,'Non-energy Multiplier'!$A$1:$AQ$44,COLUMN('Non-energy Multiplier'!O$1),0)</f>
        <v>0</v>
      </c>
      <c r="P37" s="136">
        <f>$C37*VLOOKUP($A37,'Non-energy Multiplier'!$A$1:$AQ$44,COLUMN('Non-energy Multiplier'!P$1),0)</f>
        <v>0</v>
      </c>
      <c r="Q37" s="136">
        <f>$C37*VLOOKUP($A37,'Non-energy Multiplier'!$A$1:$AQ$44,COLUMN('Non-energy Multiplier'!Q$1),0)</f>
        <v>0</v>
      </c>
      <c r="R37" s="136">
        <f>$C37*VLOOKUP($A37,'Non-energy Multiplier'!$A$1:$AQ$44,COLUMN('Non-energy Multiplier'!R$1),0)</f>
        <v>0</v>
      </c>
      <c r="S37" s="136">
        <f>$C37*VLOOKUP($A37,'Non-energy Multiplier'!$A$1:$AQ$44,COLUMN('Non-energy Multiplier'!S$1),0)</f>
        <v>0</v>
      </c>
      <c r="T37" s="136">
        <f>$C37*VLOOKUP($A37,'Non-energy Multiplier'!$A$1:$AQ$44,COLUMN('Non-energy Multiplier'!T$1),0)</f>
        <v>0</v>
      </c>
      <c r="U37" s="136">
        <f>$C37*VLOOKUP($A37,'Non-energy Multiplier'!$A$1:$AQ$44,COLUMN('Non-energy Multiplier'!U$1),0)</f>
        <v>0</v>
      </c>
      <c r="V37" s="136">
        <f>$C37*VLOOKUP($A37,'Non-energy Multiplier'!$A$1:$AQ$44,COLUMN('Non-energy Multiplier'!V$1),0)</f>
        <v>0</v>
      </c>
      <c r="W37" s="136">
        <f>$C37*VLOOKUP($A37,'Non-energy Multiplier'!$A$1:$AQ$44,COLUMN('Non-energy Multiplier'!W$1),0)</f>
        <v>0</v>
      </c>
      <c r="X37" s="136">
        <f>$C37*VLOOKUP($A37,'Non-energy Multiplier'!$A$1:$AQ$44,COLUMN('Non-energy Multiplier'!X$1),0)</f>
        <v>0</v>
      </c>
      <c r="Y37" s="136">
        <f>$C37*VLOOKUP($A37,'Non-energy Multiplier'!$A$1:$AQ$44,COLUMN('Non-energy Multiplier'!Y$1),0)</f>
        <v>0</v>
      </c>
      <c r="Z37" s="136">
        <f>$C37*VLOOKUP($A37,'Non-energy Multiplier'!$A$1:$AQ$44,COLUMN('Non-energy Multiplier'!Z$1),0)</f>
        <v>0</v>
      </c>
      <c r="AA37" s="136">
        <f>$C37*VLOOKUP($A37,'Non-energy Multiplier'!$A$1:$AQ$44,COLUMN('Non-energy Multiplier'!AA$1),0)</f>
        <v>0</v>
      </c>
      <c r="AB37" s="136">
        <f>$C37*VLOOKUP($A37,'Non-energy Multiplier'!$A$1:$AQ$44,COLUMN('Non-energy Multiplier'!AB$1),0)</f>
        <v>0</v>
      </c>
      <c r="AC37" s="136">
        <f>$C37*VLOOKUP($A37,'Non-energy Multiplier'!$A$1:$AQ$44,COLUMN('Non-energy Multiplier'!AC$1),0)</f>
        <v>0</v>
      </c>
      <c r="AD37" s="136">
        <f>$C37*VLOOKUP($A37,'Non-energy Multiplier'!$A$1:$AQ$44,COLUMN('Non-energy Multiplier'!AD$1),0)</f>
        <v>0</v>
      </c>
      <c r="AE37" s="136">
        <f>$C37*VLOOKUP($A37,'Non-energy Multiplier'!$A$1:$AQ$44,COLUMN('Non-energy Multiplier'!AE$1),0)</f>
        <v>0</v>
      </c>
      <c r="AF37" s="136">
        <f>$C37*VLOOKUP($A37,'Non-energy Multiplier'!$A$1:$AQ$44,COLUMN('Non-energy Multiplier'!AF$1),0)</f>
        <v>0</v>
      </c>
      <c r="AG37" s="136">
        <f>$C37*VLOOKUP($A37,'Non-energy Multiplier'!$A$1:$AQ$44,COLUMN('Non-energy Multiplier'!AG$1),0)</f>
        <v>0</v>
      </c>
      <c r="AH37" s="136">
        <f>$C37*VLOOKUP($A37,'Non-energy Multiplier'!$A$1:$AQ$44,COLUMN('Non-energy Multiplier'!AH$1),0)</f>
        <v>0</v>
      </c>
      <c r="AI37" s="136">
        <f>$C37*VLOOKUP($A37,'Non-energy Multiplier'!$A$1:$AQ$44,COLUMN('Non-energy Multiplier'!AI$1),0)</f>
        <v>0</v>
      </c>
      <c r="AJ37" s="136">
        <f>$C37*VLOOKUP($A37,'Non-energy Multiplier'!$A$1:$AQ$44,COLUMN('Non-energy Multiplier'!AJ$1),0)</f>
        <v>0</v>
      </c>
      <c r="AK37" s="136">
        <f>$C37*VLOOKUP($A37,'Non-energy Multiplier'!$A$1:$AQ$44,COLUMN('Non-energy Multiplier'!AK$1),0)</f>
        <v>0</v>
      </c>
      <c r="AL37" s="136">
        <f>$C37*VLOOKUP($A37,'Non-energy Multiplier'!$A$1:$AQ$44,COLUMN('Non-energy Multiplier'!AL$1),0)</f>
        <v>0</v>
      </c>
      <c r="AM37" s="136">
        <f>$C37*VLOOKUP($A37,'Non-energy Multiplier'!$A$1:$AQ$44,COLUMN('Non-energy Multiplier'!AM$1),0)</f>
        <v>0</v>
      </c>
      <c r="AN37" s="136">
        <f>$C37*VLOOKUP($A37,'Non-energy Multiplier'!$A$1:$AQ$44,COLUMN('Non-energy Multiplier'!AN$1),0)</f>
        <v>0</v>
      </c>
      <c r="AO37" s="136">
        <f>$C37*VLOOKUP($A37,'Non-energy Multiplier'!$A$1:$AQ$44,COLUMN('Non-energy Multiplier'!AO$1),0)</f>
        <v>0</v>
      </c>
      <c r="AP37" s="136">
        <f>$C37*VLOOKUP($A37,'Non-energy Multiplier'!$A$1:$AQ$44,COLUMN('Non-energy Multiplier'!AP$1),0)</f>
        <v>0</v>
      </c>
      <c r="AQ37" s="136">
        <f>$C37*VLOOKUP($A37,'Non-energy Multiplier'!$A$1:$AQ$44,COLUMN('Non-energy Multiplier'!AQ$1),0)</f>
        <v>0</v>
      </c>
    </row>
    <row r="38" spans="1:43" x14ac:dyDescent="0.2">
      <c r="A38" s="12" t="s">
        <v>35</v>
      </c>
      <c r="B38" s="136">
        <f>SUM('Non-energy Use 2019'!C39:AF39)</f>
        <v>0</v>
      </c>
      <c r="C38" s="136">
        <f>SUM('Non-energy Use 2020'!C39:AF39)</f>
        <v>0</v>
      </c>
      <c r="D38" s="136">
        <f>$C38*VLOOKUP($A38,'Non-energy Multiplier'!$A$1:$AQ$44,COLUMN('Non-energy Multiplier'!D$1),0)</f>
        <v>0</v>
      </c>
      <c r="E38" s="136">
        <f>$C38*VLOOKUP($A38,'Non-energy Multiplier'!$A$1:$AQ$44,COLUMN('Non-energy Multiplier'!E$1),0)</f>
        <v>0</v>
      </c>
      <c r="F38" s="136">
        <f>$C38*VLOOKUP($A38,'Non-energy Multiplier'!$A$1:$AQ$44,COLUMN('Non-energy Multiplier'!F$1),0)</f>
        <v>0</v>
      </c>
      <c r="G38" s="136">
        <f>$C38*VLOOKUP($A38,'Non-energy Multiplier'!$A$1:$AQ$44,COLUMN('Non-energy Multiplier'!G$1),0)</f>
        <v>0</v>
      </c>
      <c r="H38" s="136">
        <f>$C38*VLOOKUP($A38,'Non-energy Multiplier'!$A$1:$AQ$44,COLUMN('Non-energy Multiplier'!H$1),0)</f>
        <v>0</v>
      </c>
      <c r="I38" s="136">
        <f>$C38*VLOOKUP($A38,'Non-energy Multiplier'!$A$1:$AQ$44,COLUMN('Non-energy Multiplier'!I$1),0)</f>
        <v>0</v>
      </c>
      <c r="J38" s="136">
        <f>$C38*VLOOKUP($A38,'Non-energy Multiplier'!$A$1:$AQ$44,COLUMN('Non-energy Multiplier'!J$1),0)</f>
        <v>0</v>
      </c>
      <c r="K38" s="136">
        <f>$C38*VLOOKUP($A38,'Non-energy Multiplier'!$A$1:$AQ$44,COLUMN('Non-energy Multiplier'!K$1),0)</f>
        <v>0</v>
      </c>
      <c r="L38" s="136">
        <f>$C38*VLOOKUP($A38,'Non-energy Multiplier'!$A$1:$AQ$44,COLUMN('Non-energy Multiplier'!L$1),0)</f>
        <v>0</v>
      </c>
      <c r="M38" s="136">
        <f>$C38*VLOOKUP($A38,'Non-energy Multiplier'!$A$1:$AQ$44,COLUMN('Non-energy Multiplier'!M$1),0)</f>
        <v>0</v>
      </c>
      <c r="N38" s="136">
        <f>$C38*VLOOKUP($A38,'Non-energy Multiplier'!$A$1:$AQ$44,COLUMN('Non-energy Multiplier'!N$1),0)</f>
        <v>0</v>
      </c>
      <c r="O38" s="136">
        <f>$C38*VLOOKUP($A38,'Non-energy Multiplier'!$A$1:$AQ$44,COLUMN('Non-energy Multiplier'!O$1),0)</f>
        <v>0</v>
      </c>
      <c r="P38" s="136">
        <f>$C38*VLOOKUP($A38,'Non-energy Multiplier'!$A$1:$AQ$44,COLUMN('Non-energy Multiplier'!P$1),0)</f>
        <v>0</v>
      </c>
      <c r="Q38" s="136">
        <f>$C38*VLOOKUP($A38,'Non-energy Multiplier'!$A$1:$AQ$44,COLUMN('Non-energy Multiplier'!Q$1),0)</f>
        <v>0</v>
      </c>
      <c r="R38" s="136">
        <f>$C38*VLOOKUP($A38,'Non-energy Multiplier'!$A$1:$AQ$44,COLUMN('Non-energy Multiplier'!R$1),0)</f>
        <v>0</v>
      </c>
      <c r="S38" s="136">
        <f>$C38*VLOOKUP($A38,'Non-energy Multiplier'!$A$1:$AQ$44,COLUMN('Non-energy Multiplier'!S$1),0)</f>
        <v>0</v>
      </c>
      <c r="T38" s="136">
        <f>$C38*VLOOKUP($A38,'Non-energy Multiplier'!$A$1:$AQ$44,COLUMN('Non-energy Multiplier'!T$1),0)</f>
        <v>0</v>
      </c>
      <c r="U38" s="136">
        <f>$C38*VLOOKUP($A38,'Non-energy Multiplier'!$A$1:$AQ$44,COLUMN('Non-energy Multiplier'!U$1),0)</f>
        <v>0</v>
      </c>
      <c r="V38" s="136">
        <f>$C38*VLOOKUP($A38,'Non-energy Multiplier'!$A$1:$AQ$44,COLUMN('Non-energy Multiplier'!V$1),0)</f>
        <v>0</v>
      </c>
      <c r="W38" s="136">
        <f>$C38*VLOOKUP($A38,'Non-energy Multiplier'!$A$1:$AQ$44,COLUMN('Non-energy Multiplier'!W$1),0)</f>
        <v>0</v>
      </c>
      <c r="X38" s="136">
        <f>$C38*VLOOKUP($A38,'Non-energy Multiplier'!$A$1:$AQ$44,COLUMN('Non-energy Multiplier'!X$1),0)</f>
        <v>0</v>
      </c>
      <c r="Y38" s="136">
        <f>$C38*VLOOKUP($A38,'Non-energy Multiplier'!$A$1:$AQ$44,COLUMN('Non-energy Multiplier'!Y$1),0)</f>
        <v>0</v>
      </c>
      <c r="Z38" s="136">
        <f>$C38*VLOOKUP($A38,'Non-energy Multiplier'!$A$1:$AQ$44,COLUMN('Non-energy Multiplier'!Z$1),0)</f>
        <v>0</v>
      </c>
      <c r="AA38" s="136">
        <f>$C38*VLOOKUP($A38,'Non-energy Multiplier'!$A$1:$AQ$44,COLUMN('Non-energy Multiplier'!AA$1),0)</f>
        <v>0</v>
      </c>
      <c r="AB38" s="136">
        <f>$C38*VLOOKUP($A38,'Non-energy Multiplier'!$A$1:$AQ$44,COLUMN('Non-energy Multiplier'!AB$1),0)</f>
        <v>0</v>
      </c>
      <c r="AC38" s="136">
        <f>$C38*VLOOKUP($A38,'Non-energy Multiplier'!$A$1:$AQ$44,COLUMN('Non-energy Multiplier'!AC$1),0)</f>
        <v>0</v>
      </c>
      <c r="AD38" s="136">
        <f>$C38*VLOOKUP($A38,'Non-energy Multiplier'!$A$1:$AQ$44,COLUMN('Non-energy Multiplier'!AD$1),0)</f>
        <v>0</v>
      </c>
      <c r="AE38" s="136">
        <f>$C38*VLOOKUP($A38,'Non-energy Multiplier'!$A$1:$AQ$44,COLUMN('Non-energy Multiplier'!AE$1),0)</f>
        <v>0</v>
      </c>
      <c r="AF38" s="136">
        <f>$C38*VLOOKUP($A38,'Non-energy Multiplier'!$A$1:$AQ$44,COLUMN('Non-energy Multiplier'!AF$1),0)</f>
        <v>0</v>
      </c>
      <c r="AG38" s="136">
        <f>$C38*VLOOKUP($A38,'Non-energy Multiplier'!$A$1:$AQ$44,COLUMN('Non-energy Multiplier'!AG$1),0)</f>
        <v>0</v>
      </c>
      <c r="AH38" s="136">
        <f>$C38*VLOOKUP($A38,'Non-energy Multiplier'!$A$1:$AQ$44,COLUMN('Non-energy Multiplier'!AH$1),0)</f>
        <v>0</v>
      </c>
      <c r="AI38" s="136">
        <f>$C38*VLOOKUP($A38,'Non-energy Multiplier'!$A$1:$AQ$44,COLUMN('Non-energy Multiplier'!AI$1),0)</f>
        <v>0</v>
      </c>
      <c r="AJ38" s="136">
        <f>$C38*VLOOKUP($A38,'Non-energy Multiplier'!$A$1:$AQ$44,COLUMN('Non-energy Multiplier'!AJ$1),0)</f>
        <v>0</v>
      </c>
      <c r="AK38" s="136">
        <f>$C38*VLOOKUP($A38,'Non-energy Multiplier'!$A$1:$AQ$44,COLUMN('Non-energy Multiplier'!AK$1),0)</f>
        <v>0</v>
      </c>
      <c r="AL38" s="136">
        <f>$C38*VLOOKUP($A38,'Non-energy Multiplier'!$A$1:$AQ$44,COLUMN('Non-energy Multiplier'!AL$1),0)</f>
        <v>0</v>
      </c>
      <c r="AM38" s="136">
        <f>$C38*VLOOKUP($A38,'Non-energy Multiplier'!$A$1:$AQ$44,COLUMN('Non-energy Multiplier'!AM$1),0)</f>
        <v>0</v>
      </c>
      <c r="AN38" s="136">
        <f>$C38*VLOOKUP($A38,'Non-energy Multiplier'!$A$1:$AQ$44,COLUMN('Non-energy Multiplier'!AN$1),0)</f>
        <v>0</v>
      </c>
      <c r="AO38" s="136">
        <f>$C38*VLOOKUP($A38,'Non-energy Multiplier'!$A$1:$AQ$44,COLUMN('Non-energy Multiplier'!AO$1),0)</f>
        <v>0</v>
      </c>
      <c r="AP38" s="136">
        <f>$C38*VLOOKUP($A38,'Non-energy Multiplier'!$A$1:$AQ$44,COLUMN('Non-energy Multiplier'!AP$1),0)</f>
        <v>0</v>
      </c>
      <c r="AQ38" s="136">
        <f>$C38*VLOOKUP($A38,'Non-energy Multiplier'!$A$1:$AQ$44,COLUMN('Non-energy Multiplier'!AQ$1),0)</f>
        <v>0</v>
      </c>
    </row>
    <row r="39" spans="1:43" x14ac:dyDescent="0.2">
      <c r="A39" s="12" t="s">
        <v>36</v>
      </c>
      <c r="B39" s="136">
        <f>SUM('Non-energy Use 2019'!C40:AF40)</f>
        <v>0</v>
      </c>
      <c r="C39" s="136">
        <f>SUM('Non-energy Use 2020'!C40:AF40)</f>
        <v>0</v>
      </c>
      <c r="D39" s="136">
        <f>$C39*VLOOKUP($A39,'Non-energy Multiplier'!$A$1:$AQ$44,COLUMN('Non-energy Multiplier'!D$1),0)</f>
        <v>0</v>
      </c>
      <c r="E39" s="136">
        <f>$C39*VLOOKUP($A39,'Non-energy Multiplier'!$A$1:$AQ$44,COLUMN('Non-energy Multiplier'!E$1),0)</f>
        <v>0</v>
      </c>
      <c r="F39" s="136">
        <f>$C39*VLOOKUP($A39,'Non-energy Multiplier'!$A$1:$AQ$44,COLUMN('Non-energy Multiplier'!F$1),0)</f>
        <v>0</v>
      </c>
      <c r="G39" s="136">
        <f>$C39*VLOOKUP($A39,'Non-energy Multiplier'!$A$1:$AQ$44,COLUMN('Non-energy Multiplier'!G$1),0)</f>
        <v>0</v>
      </c>
      <c r="H39" s="136">
        <f>$C39*VLOOKUP($A39,'Non-energy Multiplier'!$A$1:$AQ$44,COLUMN('Non-energy Multiplier'!H$1),0)</f>
        <v>0</v>
      </c>
      <c r="I39" s="136">
        <f>$C39*VLOOKUP($A39,'Non-energy Multiplier'!$A$1:$AQ$44,COLUMN('Non-energy Multiplier'!I$1),0)</f>
        <v>0</v>
      </c>
      <c r="J39" s="136">
        <f>$C39*VLOOKUP($A39,'Non-energy Multiplier'!$A$1:$AQ$44,COLUMN('Non-energy Multiplier'!J$1),0)</f>
        <v>0</v>
      </c>
      <c r="K39" s="136">
        <f>$C39*VLOOKUP($A39,'Non-energy Multiplier'!$A$1:$AQ$44,COLUMN('Non-energy Multiplier'!K$1),0)</f>
        <v>0</v>
      </c>
      <c r="L39" s="136">
        <f>$C39*VLOOKUP($A39,'Non-energy Multiplier'!$A$1:$AQ$44,COLUMN('Non-energy Multiplier'!L$1),0)</f>
        <v>0</v>
      </c>
      <c r="M39" s="136">
        <f>$C39*VLOOKUP($A39,'Non-energy Multiplier'!$A$1:$AQ$44,COLUMN('Non-energy Multiplier'!M$1),0)</f>
        <v>0</v>
      </c>
      <c r="N39" s="136">
        <f>$C39*VLOOKUP($A39,'Non-energy Multiplier'!$A$1:$AQ$44,COLUMN('Non-energy Multiplier'!N$1),0)</f>
        <v>0</v>
      </c>
      <c r="O39" s="136">
        <f>$C39*VLOOKUP($A39,'Non-energy Multiplier'!$A$1:$AQ$44,COLUMN('Non-energy Multiplier'!O$1),0)</f>
        <v>0</v>
      </c>
      <c r="P39" s="136">
        <f>$C39*VLOOKUP($A39,'Non-energy Multiplier'!$A$1:$AQ$44,COLUMN('Non-energy Multiplier'!P$1),0)</f>
        <v>0</v>
      </c>
      <c r="Q39" s="136">
        <f>$C39*VLOOKUP($A39,'Non-energy Multiplier'!$A$1:$AQ$44,COLUMN('Non-energy Multiplier'!Q$1),0)</f>
        <v>0</v>
      </c>
      <c r="R39" s="136">
        <f>$C39*VLOOKUP($A39,'Non-energy Multiplier'!$A$1:$AQ$44,COLUMN('Non-energy Multiplier'!R$1),0)</f>
        <v>0</v>
      </c>
      <c r="S39" s="136">
        <f>$C39*VLOOKUP($A39,'Non-energy Multiplier'!$A$1:$AQ$44,COLUMN('Non-energy Multiplier'!S$1),0)</f>
        <v>0</v>
      </c>
      <c r="T39" s="136">
        <f>$C39*VLOOKUP($A39,'Non-energy Multiplier'!$A$1:$AQ$44,COLUMN('Non-energy Multiplier'!T$1),0)</f>
        <v>0</v>
      </c>
      <c r="U39" s="136">
        <f>$C39*VLOOKUP($A39,'Non-energy Multiplier'!$A$1:$AQ$44,COLUMN('Non-energy Multiplier'!U$1),0)</f>
        <v>0</v>
      </c>
      <c r="V39" s="136">
        <f>$C39*VLOOKUP($A39,'Non-energy Multiplier'!$A$1:$AQ$44,COLUMN('Non-energy Multiplier'!V$1),0)</f>
        <v>0</v>
      </c>
      <c r="W39" s="136">
        <f>$C39*VLOOKUP($A39,'Non-energy Multiplier'!$A$1:$AQ$44,COLUMN('Non-energy Multiplier'!W$1),0)</f>
        <v>0</v>
      </c>
      <c r="X39" s="136">
        <f>$C39*VLOOKUP($A39,'Non-energy Multiplier'!$A$1:$AQ$44,COLUMN('Non-energy Multiplier'!X$1),0)</f>
        <v>0</v>
      </c>
      <c r="Y39" s="136">
        <f>$C39*VLOOKUP($A39,'Non-energy Multiplier'!$A$1:$AQ$44,COLUMN('Non-energy Multiplier'!Y$1),0)</f>
        <v>0</v>
      </c>
      <c r="Z39" s="136">
        <f>$C39*VLOOKUP($A39,'Non-energy Multiplier'!$A$1:$AQ$44,COLUMN('Non-energy Multiplier'!Z$1),0)</f>
        <v>0</v>
      </c>
      <c r="AA39" s="136">
        <f>$C39*VLOOKUP($A39,'Non-energy Multiplier'!$A$1:$AQ$44,COLUMN('Non-energy Multiplier'!AA$1),0)</f>
        <v>0</v>
      </c>
      <c r="AB39" s="136">
        <f>$C39*VLOOKUP($A39,'Non-energy Multiplier'!$A$1:$AQ$44,COLUMN('Non-energy Multiplier'!AB$1),0)</f>
        <v>0</v>
      </c>
      <c r="AC39" s="136">
        <f>$C39*VLOOKUP($A39,'Non-energy Multiplier'!$A$1:$AQ$44,COLUMN('Non-energy Multiplier'!AC$1),0)</f>
        <v>0</v>
      </c>
      <c r="AD39" s="136">
        <f>$C39*VLOOKUP($A39,'Non-energy Multiplier'!$A$1:$AQ$44,COLUMN('Non-energy Multiplier'!AD$1),0)</f>
        <v>0</v>
      </c>
      <c r="AE39" s="136">
        <f>$C39*VLOOKUP($A39,'Non-energy Multiplier'!$A$1:$AQ$44,COLUMN('Non-energy Multiplier'!AE$1),0)</f>
        <v>0</v>
      </c>
      <c r="AF39" s="136">
        <f>$C39*VLOOKUP($A39,'Non-energy Multiplier'!$A$1:$AQ$44,COLUMN('Non-energy Multiplier'!AF$1),0)</f>
        <v>0</v>
      </c>
      <c r="AG39" s="136">
        <f>$C39*VLOOKUP($A39,'Non-energy Multiplier'!$A$1:$AQ$44,COLUMN('Non-energy Multiplier'!AG$1),0)</f>
        <v>0</v>
      </c>
      <c r="AH39" s="136">
        <f>$C39*VLOOKUP($A39,'Non-energy Multiplier'!$A$1:$AQ$44,COLUMN('Non-energy Multiplier'!AH$1),0)</f>
        <v>0</v>
      </c>
      <c r="AI39" s="136">
        <f>$C39*VLOOKUP($A39,'Non-energy Multiplier'!$A$1:$AQ$44,COLUMN('Non-energy Multiplier'!AI$1),0)</f>
        <v>0</v>
      </c>
      <c r="AJ39" s="136">
        <f>$C39*VLOOKUP($A39,'Non-energy Multiplier'!$A$1:$AQ$44,COLUMN('Non-energy Multiplier'!AJ$1),0)</f>
        <v>0</v>
      </c>
      <c r="AK39" s="136">
        <f>$C39*VLOOKUP($A39,'Non-energy Multiplier'!$A$1:$AQ$44,COLUMN('Non-energy Multiplier'!AK$1),0)</f>
        <v>0</v>
      </c>
      <c r="AL39" s="136">
        <f>$C39*VLOOKUP($A39,'Non-energy Multiplier'!$A$1:$AQ$44,COLUMN('Non-energy Multiplier'!AL$1),0)</f>
        <v>0</v>
      </c>
      <c r="AM39" s="136">
        <f>$C39*VLOOKUP($A39,'Non-energy Multiplier'!$A$1:$AQ$44,COLUMN('Non-energy Multiplier'!AM$1),0)</f>
        <v>0</v>
      </c>
      <c r="AN39" s="136">
        <f>$C39*VLOOKUP($A39,'Non-energy Multiplier'!$A$1:$AQ$44,COLUMN('Non-energy Multiplier'!AN$1),0)</f>
        <v>0</v>
      </c>
      <c r="AO39" s="136">
        <f>$C39*VLOOKUP($A39,'Non-energy Multiplier'!$A$1:$AQ$44,COLUMN('Non-energy Multiplier'!AO$1),0)</f>
        <v>0</v>
      </c>
      <c r="AP39" s="136">
        <f>$C39*VLOOKUP($A39,'Non-energy Multiplier'!$A$1:$AQ$44,COLUMN('Non-energy Multiplier'!AP$1),0)</f>
        <v>0</v>
      </c>
      <c r="AQ39" s="136">
        <f>$C39*VLOOKUP($A39,'Non-energy Multiplier'!$A$1:$AQ$44,COLUMN('Non-energy Multiplier'!AQ$1),0)</f>
        <v>0</v>
      </c>
    </row>
    <row r="40" spans="1:43" x14ac:dyDescent="0.2">
      <c r="A40" s="12" t="s">
        <v>37</v>
      </c>
      <c r="B40" s="136">
        <f>SUM('Non-energy Use 2019'!C41:AF41)</f>
        <v>0</v>
      </c>
      <c r="C40" s="136">
        <f>SUM('Non-energy Use 2020'!C41:AF41)</f>
        <v>0</v>
      </c>
      <c r="D40" s="136">
        <f>$C40*VLOOKUP($A40,'Non-energy Multiplier'!$A$1:$AQ$44,COLUMN('Non-energy Multiplier'!D$1),0)</f>
        <v>0</v>
      </c>
      <c r="E40" s="136">
        <f>$C40*VLOOKUP($A40,'Non-energy Multiplier'!$A$1:$AQ$44,COLUMN('Non-energy Multiplier'!E$1),0)</f>
        <v>0</v>
      </c>
      <c r="F40" s="136">
        <f>$C40*VLOOKUP($A40,'Non-energy Multiplier'!$A$1:$AQ$44,COLUMN('Non-energy Multiplier'!F$1),0)</f>
        <v>0</v>
      </c>
      <c r="G40" s="136">
        <f>$C40*VLOOKUP($A40,'Non-energy Multiplier'!$A$1:$AQ$44,COLUMN('Non-energy Multiplier'!G$1),0)</f>
        <v>0</v>
      </c>
      <c r="H40" s="136">
        <f>$C40*VLOOKUP($A40,'Non-energy Multiplier'!$A$1:$AQ$44,COLUMN('Non-energy Multiplier'!H$1),0)</f>
        <v>0</v>
      </c>
      <c r="I40" s="136">
        <f>$C40*VLOOKUP($A40,'Non-energy Multiplier'!$A$1:$AQ$44,COLUMN('Non-energy Multiplier'!I$1),0)</f>
        <v>0</v>
      </c>
      <c r="J40" s="136">
        <f>$C40*VLOOKUP($A40,'Non-energy Multiplier'!$A$1:$AQ$44,COLUMN('Non-energy Multiplier'!J$1),0)</f>
        <v>0</v>
      </c>
      <c r="K40" s="136">
        <f>$C40*VLOOKUP($A40,'Non-energy Multiplier'!$A$1:$AQ$44,COLUMN('Non-energy Multiplier'!K$1),0)</f>
        <v>0</v>
      </c>
      <c r="L40" s="136">
        <f>$C40*VLOOKUP($A40,'Non-energy Multiplier'!$A$1:$AQ$44,COLUMN('Non-energy Multiplier'!L$1),0)</f>
        <v>0</v>
      </c>
      <c r="M40" s="136">
        <f>$C40*VLOOKUP($A40,'Non-energy Multiplier'!$A$1:$AQ$44,COLUMN('Non-energy Multiplier'!M$1),0)</f>
        <v>0</v>
      </c>
      <c r="N40" s="136">
        <f>$C40*VLOOKUP($A40,'Non-energy Multiplier'!$A$1:$AQ$44,COLUMN('Non-energy Multiplier'!N$1),0)</f>
        <v>0</v>
      </c>
      <c r="O40" s="136">
        <f>$C40*VLOOKUP($A40,'Non-energy Multiplier'!$A$1:$AQ$44,COLUMN('Non-energy Multiplier'!O$1),0)</f>
        <v>0</v>
      </c>
      <c r="P40" s="136">
        <f>$C40*VLOOKUP($A40,'Non-energy Multiplier'!$A$1:$AQ$44,COLUMN('Non-energy Multiplier'!P$1),0)</f>
        <v>0</v>
      </c>
      <c r="Q40" s="136">
        <f>$C40*VLOOKUP($A40,'Non-energy Multiplier'!$A$1:$AQ$44,COLUMN('Non-energy Multiplier'!Q$1),0)</f>
        <v>0</v>
      </c>
      <c r="R40" s="136">
        <f>$C40*VLOOKUP($A40,'Non-energy Multiplier'!$A$1:$AQ$44,COLUMN('Non-energy Multiplier'!R$1),0)</f>
        <v>0</v>
      </c>
      <c r="S40" s="136">
        <f>$C40*VLOOKUP($A40,'Non-energy Multiplier'!$A$1:$AQ$44,COLUMN('Non-energy Multiplier'!S$1),0)</f>
        <v>0</v>
      </c>
      <c r="T40" s="136">
        <f>$C40*VLOOKUP($A40,'Non-energy Multiplier'!$A$1:$AQ$44,COLUMN('Non-energy Multiplier'!T$1),0)</f>
        <v>0</v>
      </c>
      <c r="U40" s="136">
        <f>$C40*VLOOKUP($A40,'Non-energy Multiplier'!$A$1:$AQ$44,COLUMN('Non-energy Multiplier'!U$1),0)</f>
        <v>0</v>
      </c>
      <c r="V40" s="136">
        <f>$C40*VLOOKUP($A40,'Non-energy Multiplier'!$A$1:$AQ$44,COLUMN('Non-energy Multiplier'!V$1),0)</f>
        <v>0</v>
      </c>
      <c r="W40" s="136">
        <f>$C40*VLOOKUP($A40,'Non-energy Multiplier'!$A$1:$AQ$44,COLUMN('Non-energy Multiplier'!W$1),0)</f>
        <v>0</v>
      </c>
      <c r="X40" s="136">
        <f>$C40*VLOOKUP($A40,'Non-energy Multiplier'!$A$1:$AQ$44,COLUMN('Non-energy Multiplier'!X$1),0)</f>
        <v>0</v>
      </c>
      <c r="Y40" s="136">
        <f>$C40*VLOOKUP($A40,'Non-energy Multiplier'!$A$1:$AQ$44,COLUMN('Non-energy Multiplier'!Y$1),0)</f>
        <v>0</v>
      </c>
      <c r="Z40" s="136">
        <f>$C40*VLOOKUP($A40,'Non-energy Multiplier'!$A$1:$AQ$44,COLUMN('Non-energy Multiplier'!Z$1),0)</f>
        <v>0</v>
      </c>
      <c r="AA40" s="136">
        <f>$C40*VLOOKUP($A40,'Non-energy Multiplier'!$A$1:$AQ$44,COLUMN('Non-energy Multiplier'!AA$1),0)</f>
        <v>0</v>
      </c>
      <c r="AB40" s="136">
        <f>$C40*VLOOKUP($A40,'Non-energy Multiplier'!$A$1:$AQ$44,COLUMN('Non-energy Multiplier'!AB$1),0)</f>
        <v>0</v>
      </c>
      <c r="AC40" s="136">
        <f>$C40*VLOOKUP($A40,'Non-energy Multiplier'!$A$1:$AQ$44,COLUMN('Non-energy Multiplier'!AC$1),0)</f>
        <v>0</v>
      </c>
      <c r="AD40" s="136">
        <f>$C40*VLOOKUP($A40,'Non-energy Multiplier'!$A$1:$AQ$44,COLUMN('Non-energy Multiplier'!AD$1),0)</f>
        <v>0</v>
      </c>
      <c r="AE40" s="136">
        <f>$C40*VLOOKUP($A40,'Non-energy Multiplier'!$A$1:$AQ$44,COLUMN('Non-energy Multiplier'!AE$1),0)</f>
        <v>0</v>
      </c>
      <c r="AF40" s="136">
        <f>$C40*VLOOKUP($A40,'Non-energy Multiplier'!$A$1:$AQ$44,COLUMN('Non-energy Multiplier'!AF$1),0)</f>
        <v>0</v>
      </c>
      <c r="AG40" s="136">
        <f>$C40*VLOOKUP($A40,'Non-energy Multiplier'!$A$1:$AQ$44,COLUMN('Non-energy Multiplier'!AG$1),0)</f>
        <v>0</v>
      </c>
      <c r="AH40" s="136">
        <f>$C40*VLOOKUP($A40,'Non-energy Multiplier'!$A$1:$AQ$44,COLUMN('Non-energy Multiplier'!AH$1),0)</f>
        <v>0</v>
      </c>
      <c r="AI40" s="136">
        <f>$C40*VLOOKUP($A40,'Non-energy Multiplier'!$A$1:$AQ$44,COLUMN('Non-energy Multiplier'!AI$1),0)</f>
        <v>0</v>
      </c>
      <c r="AJ40" s="136">
        <f>$C40*VLOOKUP($A40,'Non-energy Multiplier'!$A$1:$AQ$44,COLUMN('Non-energy Multiplier'!AJ$1),0)</f>
        <v>0</v>
      </c>
      <c r="AK40" s="136">
        <f>$C40*VLOOKUP($A40,'Non-energy Multiplier'!$A$1:$AQ$44,COLUMN('Non-energy Multiplier'!AK$1),0)</f>
        <v>0</v>
      </c>
      <c r="AL40" s="136">
        <f>$C40*VLOOKUP($A40,'Non-energy Multiplier'!$A$1:$AQ$44,COLUMN('Non-energy Multiplier'!AL$1),0)</f>
        <v>0</v>
      </c>
      <c r="AM40" s="136">
        <f>$C40*VLOOKUP($A40,'Non-energy Multiplier'!$A$1:$AQ$44,COLUMN('Non-energy Multiplier'!AM$1),0)</f>
        <v>0</v>
      </c>
      <c r="AN40" s="136">
        <f>$C40*VLOOKUP($A40,'Non-energy Multiplier'!$A$1:$AQ$44,COLUMN('Non-energy Multiplier'!AN$1),0)</f>
        <v>0</v>
      </c>
      <c r="AO40" s="136">
        <f>$C40*VLOOKUP($A40,'Non-energy Multiplier'!$A$1:$AQ$44,COLUMN('Non-energy Multiplier'!AO$1),0)</f>
        <v>0</v>
      </c>
      <c r="AP40" s="136">
        <f>$C40*VLOOKUP($A40,'Non-energy Multiplier'!$A$1:$AQ$44,COLUMN('Non-energy Multiplier'!AP$1),0)</f>
        <v>0</v>
      </c>
      <c r="AQ40" s="136">
        <f>$C40*VLOOKUP($A40,'Non-energy Multiplier'!$A$1:$AQ$44,COLUMN('Non-energy Multiplier'!AQ$1),0)</f>
        <v>0</v>
      </c>
    </row>
    <row r="41" spans="1:43" x14ac:dyDescent="0.2">
      <c r="A41" s="12" t="s">
        <v>38</v>
      </c>
      <c r="B41" s="136">
        <f>SUM('Non-energy Use 2019'!C42:AF42)</f>
        <v>0</v>
      </c>
      <c r="C41" s="136">
        <f>SUM('Non-energy Use 2020'!C42:AF42)</f>
        <v>0</v>
      </c>
      <c r="D41" s="136">
        <f>$C41*VLOOKUP($A41,'Non-energy Multiplier'!$A$1:$AQ$44,COLUMN('Non-energy Multiplier'!D$1),0)</f>
        <v>0</v>
      </c>
      <c r="E41" s="136">
        <f>$C41*VLOOKUP($A41,'Non-energy Multiplier'!$A$1:$AQ$44,COLUMN('Non-energy Multiplier'!E$1),0)</f>
        <v>0</v>
      </c>
      <c r="F41" s="136">
        <f>$C41*VLOOKUP($A41,'Non-energy Multiplier'!$A$1:$AQ$44,COLUMN('Non-energy Multiplier'!F$1),0)</f>
        <v>0</v>
      </c>
      <c r="G41" s="136">
        <f>$C41*VLOOKUP($A41,'Non-energy Multiplier'!$A$1:$AQ$44,COLUMN('Non-energy Multiplier'!G$1),0)</f>
        <v>0</v>
      </c>
      <c r="H41" s="136">
        <f>$C41*VLOOKUP($A41,'Non-energy Multiplier'!$A$1:$AQ$44,COLUMN('Non-energy Multiplier'!H$1),0)</f>
        <v>0</v>
      </c>
      <c r="I41" s="136">
        <f>$C41*VLOOKUP($A41,'Non-energy Multiplier'!$A$1:$AQ$44,COLUMN('Non-energy Multiplier'!I$1),0)</f>
        <v>0</v>
      </c>
      <c r="J41" s="136">
        <f>$C41*VLOOKUP($A41,'Non-energy Multiplier'!$A$1:$AQ$44,COLUMN('Non-energy Multiplier'!J$1),0)</f>
        <v>0</v>
      </c>
      <c r="K41" s="136">
        <f>$C41*VLOOKUP($A41,'Non-energy Multiplier'!$A$1:$AQ$44,COLUMN('Non-energy Multiplier'!K$1),0)</f>
        <v>0</v>
      </c>
      <c r="L41" s="136">
        <f>$C41*VLOOKUP($A41,'Non-energy Multiplier'!$A$1:$AQ$44,COLUMN('Non-energy Multiplier'!L$1),0)</f>
        <v>0</v>
      </c>
      <c r="M41" s="136">
        <f>$C41*VLOOKUP($A41,'Non-energy Multiplier'!$A$1:$AQ$44,COLUMN('Non-energy Multiplier'!M$1),0)</f>
        <v>0</v>
      </c>
      <c r="N41" s="136">
        <f>$C41*VLOOKUP($A41,'Non-energy Multiplier'!$A$1:$AQ$44,COLUMN('Non-energy Multiplier'!N$1),0)</f>
        <v>0</v>
      </c>
      <c r="O41" s="136">
        <f>$C41*VLOOKUP($A41,'Non-energy Multiplier'!$A$1:$AQ$44,COLUMN('Non-energy Multiplier'!O$1),0)</f>
        <v>0</v>
      </c>
      <c r="P41" s="136">
        <f>$C41*VLOOKUP($A41,'Non-energy Multiplier'!$A$1:$AQ$44,COLUMN('Non-energy Multiplier'!P$1),0)</f>
        <v>0</v>
      </c>
      <c r="Q41" s="136">
        <f>$C41*VLOOKUP($A41,'Non-energy Multiplier'!$A$1:$AQ$44,COLUMN('Non-energy Multiplier'!Q$1),0)</f>
        <v>0</v>
      </c>
      <c r="R41" s="136">
        <f>$C41*VLOOKUP($A41,'Non-energy Multiplier'!$A$1:$AQ$44,COLUMN('Non-energy Multiplier'!R$1),0)</f>
        <v>0</v>
      </c>
      <c r="S41" s="136">
        <f>$C41*VLOOKUP($A41,'Non-energy Multiplier'!$A$1:$AQ$44,COLUMN('Non-energy Multiplier'!S$1),0)</f>
        <v>0</v>
      </c>
      <c r="T41" s="136">
        <f>$C41*VLOOKUP($A41,'Non-energy Multiplier'!$A$1:$AQ$44,COLUMN('Non-energy Multiplier'!T$1),0)</f>
        <v>0</v>
      </c>
      <c r="U41" s="136">
        <f>$C41*VLOOKUP($A41,'Non-energy Multiplier'!$A$1:$AQ$44,COLUMN('Non-energy Multiplier'!U$1),0)</f>
        <v>0</v>
      </c>
      <c r="V41" s="136">
        <f>$C41*VLOOKUP($A41,'Non-energy Multiplier'!$A$1:$AQ$44,COLUMN('Non-energy Multiplier'!V$1),0)</f>
        <v>0</v>
      </c>
      <c r="W41" s="136">
        <f>$C41*VLOOKUP($A41,'Non-energy Multiplier'!$A$1:$AQ$44,COLUMN('Non-energy Multiplier'!W$1),0)</f>
        <v>0</v>
      </c>
      <c r="X41" s="136">
        <f>$C41*VLOOKUP($A41,'Non-energy Multiplier'!$A$1:$AQ$44,COLUMN('Non-energy Multiplier'!X$1),0)</f>
        <v>0</v>
      </c>
      <c r="Y41" s="136">
        <f>$C41*VLOOKUP($A41,'Non-energy Multiplier'!$A$1:$AQ$44,COLUMN('Non-energy Multiplier'!Y$1),0)</f>
        <v>0</v>
      </c>
      <c r="Z41" s="136">
        <f>$C41*VLOOKUP($A41,'Non-energy Multiplier'!$A$1:$AQ$44,COLUMN('Non-energy Multiplier'!Z$1),0)</f>
        <v>0</v>
      </c>
      <c r="AA41" s="136">
        <f>$C41*VLOOKUP($A41,'Non-energy Multiplier'!$A$1:$AQ$44,COLUMN('Non-energy Multiplier'!AA$1),0)</f>
        <v>0</v>
      </c>
      <c r="AB41" s="136">
        <f>$C41*VLOOKUP($A41,'Non-energy Multiplier'!$A$1:$AQ$44,COLUMN('Non-energy Multiplier'!AB$1),0)</f>
        <v>0</v>
      </c>
      <c r="AC41" s="136">
        <f>$C41*VLOOKUP($A41,'Non-energy Multiplier'!$A$1:$AQ$44,COLUMN('Non-energy Multiplier'!AC$1),0)</f>
        <v>0</v>
      </c>
      <c r="AD41" s="136">
        <f>$C41*VLOOKUP($A41,'Non-energy Multiplier'!$A$1:$AQ$44,COLUMN('Non-energy Multiplier'!AD$1),0)</f>
        <v>0</v>
      </c>
      <c r="AE41" s="136">
        <f>$C41*VLOOKUP($A41,'Non-energy Multiplier'!$A$1:$AQ$44,COLUMN('Non-energy Multiplier'!AE$1),0)</f>
        <v>0</v>
      </c>
      <c r="AF41" s="136">
        <f>$C41*VLOOKUP($A41,'Non-energy Multiplier'!$A$1:$AQ$44,COLUMN('Non-energy Multiplier'!AF$1),0)</f>
        <v>0</v>
      </c>
      <c r="AG41" s="136">
        <f>$C41*VLOOKUP($A41,'Non-energy Multiplier'!$A$1:$AQ$44,COLUMN('Non-energy Multiplier'!AG$1),0)</f>
        <v>0</v>
      </c>
      <c r="AH41" s="136">
        <f>$C41*VLOOKUP($A41,'Non-energy Multiplier'!$A$1:$AQ$44,COLUMN('Non-energy Multiplier'!AH$1),0)</f>
        <v>0</v>
      </c>
      <c r="AI41" s="136">
        <f>$C41*VLOOKUP($A41,'Non-energy Multiplier'!$A$1:$AQ$44,COLUMN('Non-energy Multiplier'!AI$1),0)</f>
        <v>0</v>
      </c>
      <c r="AJ41" s="136">
        <f>$C41*VLOOKUP($A41,'Non-energy Multiplier'!$A$1:$AQ$44,COLUMN('Non-energy Multiplier'!AJ$1),0)</f>
        <v>0</v>
      </c>
      <c r="AK41" s="136">
        <f>$C41*VLOOKUP($A41,'Non-energy Multiplier'!$A$1:$AQ$44,COLUMN('Non-energy Multiplier'!AK$1),0)</f>
        <v>0</v>
      </c>
      <c r="AL41" s="136">
        <f>$C41*VLOOKUP($A41,'Non-energy Multiplier'!$A$1:$AQ$44,COLUMN('Non-energy Multiplier'!AL$1),0)</f>
        <v>0</v>
      </c>
      <c r="AM41" s="136">
        <f>$C41*VLOOKUP($A41,'Non-energy Multiplier'!$A$1:$AQ$44,COLUMN('Non-energy Multiplier'!AM$1),0)</f>
        <v>0</v>
      </c>
      <c r="AN41" s="136">
        <f>$C41*VLOOKUP($A41,'Non-energy Multiplier'!$A$1:$AQ$44,COLUMN('Non-energy Multiplier'!AN$1),0)</f>
        <v>0</v>
      </c>
      <c r="AO41" s="136">
        <f>$C41*VLOOKUP($A41,'Non-energy Multiplier'!$A$1:$AQ$44,COLUMN('Non-energy Multiplier'!AO$1),0)</f>
        <v>0</v>
      </c>
      <c r="AP41" s="136">
        <f>$C41*VLOOKUP($A41,'Non-energy Multiplier'!$A$1:$AQ$44,COLUMN('Non-energy Multiplier'!AP$1),0)</f>
        <v>0</v>
      </c>
      <c r="AQ41" s="136">
        <f>$C41*VLOOKUP($A41,'Non-energy Multiplier'!$A$1:$AQ$44,COLUMN('Non-energy Multiplier'!AQ$1),0)</f>
        <v>0</v>
      </c>
    </row>
    <row r="42" spans="1:43" x14ac:dyDescent="0.2">
      <c r="A42" s="12" t="s">
        <v>39</v>
      </c>
      <c r="B42" s="136">
        <f>SUM('Non-energy Use 2019'!C43:AF43)</f>
        <v>0</v>
      </c>
      <c r="C42" s="136">
        <f>SUM('Non-energy Use 2020'!C43:AF43)</f>
        <v>0</v>
      </c>
      <c r="D42" s="136">
        <f>$C42*VLOOKUP($A42,'Non-energy Multiplier'!$A$1:$AQ$44,COLUMN('Non-energy Multiplier'!D$1),0)</f>
        <v>0</v>
      </c>
      <c r="E42" s="136">
        <f>$C42*VLOOKUP($A42,'Non-energy Multiplier'!$A$1:$AQ$44,COLUMN('Non-energy Multiplier'!E$1),0)</f>
        <v>0</v>
      </c>
      <c r="F42" s="136">
        <f>$C42*VLOOKUP($A42,'Non-energy Multiplier'!$A$1:$AQ$44,COLUMN('Non-energy Multiplier'!F$1),0)</f>
        <v>0</v>
      </c>
      <c r="G42" s="136">
        <f>$C42*VLOOKUP($A42,'Non-energy Multiplier'!$A$1:$AQ$44,COLUMN('Non-energy Multiplier'!G$1),0)</f>
        <v>0</v>
      </c>
      <c r="H42" s="136">
        <f>$C42*VLOOKUP($A42,'Non-energy Multiplier'!$A$1:$AQ$44,COLUMN('Non-energy Multiplier'!H$1),0)</f>
        <v>0</v>
      </c>
      <c r="I42" s="136">
        <f>$C42*VLOOKUP($A42,'Non-energy Multiplier'!$A$1:$AQ$44,COLUMN('Non-energy Multiplier'!I$1),0)</f>
        <v>0</v>
      </c>
      <c r="J42" s="136">
        <f>$C42*VLOOKUP($A42,'Non-energy Multiplier'!$A$1:$AQ$44,COLUMN('Non-energy Multiplier'!J$1),0)</f>
        <v>0</v>
      </c>
      <c r="K42" s="136">
        <f>$C42*VLOOKUP($A42,'Non-energy Multiplier'!$A$1:$AQ$44,COLUMN('Non-energy Multiplier'!K$1),0)</f>
        <v>0</v>
      </c>
      <c r="L42" s="136">
        <f>$C42*VLOOKUP($A42,'Non-energy Multiplier'!$A$1:$AQ$44,COLUMN('Non-energy Multiplier'!L$1),0)</f>
        <v>0</v>
      </c>
      <c r="M42" s="136">
        <f>$C42*VLOOKUP($A42,'Non-energy Multiplier'!$A$1:$AQ$44,COLUMN('Non-energy Multiplier'!M$1),0)</f>
        <v>0</v>
      </c>
      <c r="N42" s="136">
        <f>$C42*VLOOKUP($A42,'Non-energy Multiplier'!$A$1:$AQ$44,COLUMN('Non-energy Multiplier'!N$1),0)</f>
        <v>0</v>
      </c>
      <c r="O42" s="136">
        <f>$C42*VLOOKUP($A42,'Non-energy Multiplier'!$A$1:$AQ$44,COLUMN('Non-energy Multiplier'!O$1),0)</f>
        <v>0</v>
      </c>
      <c r="P42" s="136">
        <f>$C42*VLOOKUP($A42,'Non-energy Multiplier'!$A$1:$AQ$44,COLUMN('Non-energy Multiplier'!P$1),0)</f>
        <v>0</v>
      </c>
      <c r="Q42" s="136">
        <f>$C42*VLOOKUP($A42,'Non-energy Multiplier'!$A$1:$AQ$44,COLUMN('Non-energy Multiplier'!Q$1),0)</f>
        <v>0</v>
      </c>
      <c r="R42" s="136">
        <f>$C42*VLOOKUP($A42,'Non-energy Multiplier'!$A$1:$AQ$44,COLUMN('Non-energy Multiplier'!R$1),0)</f>
        <v>0</v>
      </c>
      <c r="S42" s="136">
        <f>$C42*VLOOKUP($A42,'Non-energy Multiplier'!$A$1:$AQ$44,COLUMN('Non-energy Multiplier'!S$1),0)</f>
        <v>0</v>
      </c>
      <c r="T42" s="136">
        <f>$C42*VLOOKUP($A42,'Non-energy Multiplier'!$A$1:$AQ$44,COLUMN('Non-energy Multiplier'!T$1),0)</f>
        <v>0</v>
      </c>
      <c r="U42" s="136">
        <f>$C42*VLOOKUP($A42,'Non-energy Multiplier'!$A$1:$AQ$44,COLUMN('Non-energy Multiplier'!U$1),0)</f>
        <v>0</v>
      </c>
      <c r="V42" s="136">
        <f>$C42*VLOOKUP($A42,'Non-energy Multiplier'!$A$1:$AQ$44,COLUMN('Non-energy Multiplier'!V$1),0)</f>
        <v>0</v>
      </c>
      <c r="W42" s="136">
        <f>$C42*VLOOKUP($A42,'Non-energy Multiplier'!$A$1:$AQ$44,COLUMN('Non-energy Multiplier'!W$1),0)</f>
        <v>0</v>
      </c>
      <c r="X42" s="136">
        <f>$C42*VLOOKUP($A42,'Non-energy Multiplier'!$A$1:$AQ$44,COLUMN('Non-energy Multiplier'!X$1),0)</f>
        <v>0</v>
      </c>
      <c r="Y42" s="136">
        <f>$C42*VLOOKUP($A42,'Non-energy Multiplier'!$A$1:$AQ$44,COLUMN('Non-energy Multiplier'!Y$1),0)</f>
        <v>0</v>
      </c>
      <c r="Z42" s="136">
        <f>$C42*VLOOKUP($A42,'Non-energy Multiplier'!$A$1:$AQ$44,COLUMN('Non-energy Multiplier'!Z$1),0)</f>
        <v>0</v>
      </c>
      <c r="AA42" s="136">
        <f>$C42*VLOOKUP($A42,'Non-energy Multiplier'!$A$1:$AQ$44,COLUMN('Non-energy Multiplier'!AA$1),0)</f>
        <v>0</v>
      </c>
      <c r="AB42" s="136">
        <f>$C42*VLOOKUP($A42,'Non-energy Multiplier'!$A$1:$AQ$44,COLUMN('Non-energy Multiplier'!AB$1),0)</f>
        <v>0</v>
      </c>
      <c r="AC42" s="136">
        <f>$C42*VLOOKUP($A42,'Non-energy Multiplier'!$A$1:$AQ$44,COLUMN('Non-energy Multiplier'!AC$1),0)</f>
        <v>0</v>
      </c>
      <c r="AD42" s="136">
        <f>$C42*VLOOKUP($A42,'Non-energy Multiplier'!$A$1:$AQ$44,COLUMN('Non-energy Multiplier'!AD$1),0)</f>
        <v>0</v>
      </c>
      <c r="AE42" s="136">
        <f>$C42*VLOOKUP($A42,'Non-energy Multiplier'!$A$1:$AQ$44,COLUMN('Non-energy Multiplier'!AE$1),0)</f>
        <v>0</v>
      </c>
      <c r="AF42" s="136">
        <f>$C42*VLOOKUP($A42,'Non-energy Multiplier'!$A$1:$AQ$44,COLUMN('Non-energy Multiplier'!AF$1),0)</f>
        <v>0</v>
      </c>
      <c r="AG42" s="136">
        <f>$C42*VLOOKUP($A42,'Non-energy Multiplier'!$A$1:$AQ$44,COLUMN('Non-energy Multiplier'!AG$1),0)</f>
        <v>0</v>
      </c>
      <c r="AH42" s="136">
        <f>$C42*VLOOKUP($A42,'Non-energy Multiplier'!$A$1:$AQ$44,COLUMN('Non-energy Multiplier'!AH$1),0)</f>
        <v>0</v>
      </c>
      <c r="AI42" s="136">
        <f>$C42*VLOOKUP($A42,'Non-energy Multiplier'!$A$1:$AQ$44,COLUMN('Non-energy Multiplier'!AI$1),0)</f>
        <v>0</v>
      </c>
      <c r="AJ42" s="136">
        <f>$C42*VLOOKUP($A42,'Non-energy Multiplier'!$A$1:$AQ$44,COLUMN('Non-energy Multiplier'!AJ$1),0)</f>
        <v>0</v>
      </c>
      <c r="AK42" s="136">
        <f>$C42*VLOOKUP($A42,'Non-energy Multiplier'!$A$1:$AQ$44,COLUMN('Non-energy Multiplier'!AK$1),0)</f>
        <v>0</v>
      </c>
      <c r="AL42" s="136">
        <f>$C42*VLOOKUP($A42,'Non-energy Multiplier'!$A$1:$AQ$44,COLUMN('Non-energy Multiplier'!AL$1),0)</f>
        <v>0</v>
      </c>
      <c r="AM42" s="136">
        <f>$C42*VLOOKUP($A42,'Non-energy Multiplier'!$A$1:$AQ$44,COLUMN('Non-energy Multiplier'!AM$1),0)</f>
        <v>0</v>
      </c>
      <c r="AN42" s="136">
        <f>$C42*VLOOKUP($A42,'Non-energy Multiplier'!$A$1:$AQ$44,COLUMN('Non-energy Multiplier'!AN$1),0)</f>
        <v>0</v>
      </c>
      <c r="AO42" s="136">
        <f>$C42*VLOOKUP($A42,'Non-energy Multiplier'!$A$1:$AQ$44,COLUMN('Non-energy Multiplier'!AO$1),0)</f>
        <v>0</v>
      </c>
      <c r="AP42" s="136">
        <f>$C42*VLOOKUP($A42,'Non-energy Multiplier'!$A$1:$AQ$44,COLUMN('Non-energy Multiplier'!AP$1),0)</f>
        <v>0</v>
      </c>
      <c r="AQ42" s="136">
        <f>$C42*VLOOKUP($A42,'Non-energy Multiplier'!$A$1:$AQ$44,COLUMN('Non-energy Multiplier'!AQ$1),0)</f>
        <v>0</v>
      </c>
    </row>
    <row r="43" spans="1:43" x14ac:dyDescent="0.2">
      <c r="A43" s="12" t="s">
        <v>40</v>
      </c>
      <c r="B43" s="136">
        <f>SUM('Non-energy Use 2019'!C44:AF44)</f>
        <v>0</v>
      </c>
      <c r="C43" s="136">
        <f>SUM('Non-energy Use 2020'!C44:AF44)</f>
        <v>0</v>
      </c>
      <c r="D43" s="136">
        <f>$C43*VLOOKUP($A43,'Non-energy Multiplier'!$A$1:$AQ$44,COLUMN('Non-energy Multiplier'!D$1),0)</f>
        <v>0</v>
      </c>
      <c r="E43" s="136">
        <f>$C43*VLOOKUP($A43,'Non-energy Multiplier'!$A$1:$AQ$44,COLUMN('Non-energy Multiplier'!E$1),0)</f>
        <v>0</v>
      </c>
      <c r="F43" s="136">
        <f>$C43*VLOOKUP($A43,'Non-energy Multiplier'!$A$1:$AQ$44,COLUMN('Non-energy Multiplier'!F$1),0)</f>
        <v>0</v>
      </c>
      <c r="G43" s="136">
        <f>$C43*VLOOKUP($A43,'Non-energy Multiplier'!$A$1:$AQ$44,COLUMN('Non-energy Multiplier'!G$1),0)</f>
        <v>0</v>
      </c>
      <c r="H43" s="136">
        <f>$C43*VLOOKUP($A43,'Non-energy Multiplier'!$A$1:$AQ$44,COLUMN('Non-energy Multiplier'!H$1),0)</f>
        <v>0</v>
      </c>
      <c r="I43" s="136">
        <f>$C43*VLOOKUP($A43,'Non-energy Multiplier'!$A$1:$AQ$44,COLUMN('Non-energy Multiplier'!I$1),0)</f>
        <v>0</v>
      </c>
      <c r="J43" s="136">
        <f>$C43*VLOOKUP($A43,'Non-energy Multiplier'!$A$1:$AQ$44,COLUMN('Non-energy Multiplier'!J$1),0)</f>
        <v>0</v>
      </c>
      <c r="K43" s="136">
        <f>$C43*VLOOKUP($A43,'Non-energy Multiplier'!$A$1:$AQ$44,COLUMN('Non-energy Multiplier'!K$1),0)</f>
        <v>0</v>
      </c>
      <c r="L43" s="136">
        <f>$C43*VLOOKUP($A43,'Non-energy Multiplier'!$A$1:$AQ$44,COLUMN('Non-energy Multiplier'!L$1),0)</f>
        <v>0</v>
      </c>
      <c r="M43" s="136">
        <f>$C43*VLOOKUP($A43,'Non-energy Multiplier'!$A$1:$AQ$44,COLUMN('Non-energy Multiplier'!M$1),0)</f>
        <v>0</v>
      </c>
      <c r="N43" s="136">
        <f>$C43*VLOOKUP($A43,'Non-energy Multiplier'!$A$1:$AQ$44,COLUMN('Non-energy Multiplier'!N$1),0)</f>
        <v>0</v>
      </c>
      <c r="O43" s="136">
        <f>$C43*VLOOKUP($A43,'Non-energy Multiplier'!$A$1:$AQ$44,COLUMN('Non-energy Multiplier'!O$1),0)</f>
        <v>0</v>
      </c>
      <c r="P43" s="136">
        <f>$C43*VLOOKUP($A43,'Non-energy Multiplier'!$A$1:$AQ$44,COLUMN('Non-energy Multiplier'!P$1),0)</f>
        <v>0</v>
      </c>
      <c r="Q43" s="136">
        <f>$C43*VLOOKUP($A43,'Non-energy Multiplier'!$A$1:$AQ$44,COLUMN('Non-energy Multiplier'!Q$1),0)</f>
        <v>0</v>
      </c>
      <c r="R43" s="136">
        <f>$C43*VLOOKUP($A43,'Non-energy Multiplier'!$A$1:$AQ$44,COLUMN('Non-energy Multiplier'!R$1),0)</f>
        <v>0</v>
      </c>
      <c r="S43" s="136">
        <f>$C43*VLOOKUP($A43,'Non-energy Multiplier'!$A$1:$AQ$44,COLUMN('Non-energy Multiplier'!S$1),0)</f>
        <v>0</v>
      </c>
      <c r="T43" s="136">
        <f>$C43*VLOOKUP($A43,'Non-energy Multiplier'!$A$1:$AQ$44,COLUMN('Non-energy Multiplier'!T$1),0)</f>
        <v>0</v>
      </c>
      <c r="U43" s="136">
        <f>$C43*VLOOKUP($A43,'Non-energy Multiplier'!$A$1:$AQ$44,COLUMN('Non-energy Multiplier'!U$1),0)</f>
        <v>0</v>
      </c>
      <c r="V43" s="136">
        <f>$C43*VLOOKUP($A43,'Non-energy Multiplier'!$A$1:$AQ$44,COLUMN('Non-energy Multiplier'!V$1),0)</f>
        <v>0</v>
      </c>
      <c r="W43" s="136">
        <f>$C43*VLOOKUP($A43,'Non-energy Multiplier'!$A$1:$AQ$44,COLUMN('Non-energy Multiplier'!W$1),0)</f>
        <v>0</v>
      </c>
      <c r="X43" s="136">
        <f>$C43*VLOOKUP($A43,'Non-energy Multiplier'!$A$1:$AQ$44,COLUMN('Non-energy Multiplier'!X$1),0)</f>
        <v>0</v>
      </c>
      <c r="Y43" s="136">
        <f>$C43*VLOOKUP($A43,'Non-energy Multiplier'!$A$1:$AQ$44,COLUMN('Non-energy Multiplier'!Y$1),0)</f>
        <v>0</v>
      </c>
      <c r="Z43" s="136">
        <f>$C43*VLOOKUP($A43,'Non-energy Multiplier'!$A$1:$AQ$44,COLUMN('Non-energy Multiplier'!Z$1),0)</f>
        <v>0</v>
      </c>
      <c r="AA43" s="136">
        <f>$C43*VLOOKUP($A43,'Non-energy Multiplier'!$A$1:$AQ$44,COLUMN('Non-energy Multiplier'!AA$1),0)</f>
        <v>0</v>
      </c>
      <c r="AB43" s="136">
        <f>$C43*VLOOKUP($A43,'Non-energy Multiplier'!$A$1:$AQ$44,COLUMN('Non-energy Multiplier'!AB$1),0)</f>
        <v>0</v>
      </c>
      <c r="AC43" s="136">
        <f>$C43*VLOOKUP($A43,'Non-energy Multiplier'!$A$1:$AQ$44,COLUMN('Non-energy Multiplier'!AC$1),0)</f>
        <v>0</v>
      </c>
      <c r="AD43" s="136">
        <f>$C43*VLOOKUP($A43,'Non-energy Multiplier'!$A$1:$AQ$44,COLUMN('Non-energy Multiplier'!AD$1),0)</f>
        <v>0</v>
      </c>
      <c r="AE43" s="136">
        <f>$C43*VLOOKUP($A43,'Non-energy Multiplier'!$A$1:$AQ$44,COLUMN('Non-energy Multiplier'!AE$1),0)</f>
        <v>0</v>
      </c>
      <c r="AF43" s="136">
        <f>$C43*VLOOKUP($A43,'Non-energy Multiplier'!$A$1:$AQ$44,COLUMN('Non-energy Multiplier'!AF$1),0)</f>
        <v>0</v>
      </c>
      <c r="AG43" s="136">
        <f>$C43*VLOOKUP($A43,'Non-energy Multiplier'!$A$1:$AQ$44,COLUMN('Non-energy Multiplier'!AG$1),0)</f>
        <v>0</v>
      </c>
      <c r="AH43" s="136">
        <f>$C43*VLOOKUP($A43,'Non-energy Multiplier'!$A$1:$AQ$44,COLUMN('Non-energy Multiplier'!AH$1),0)</f>
        <v>0</v>
      </c>
      <c r="AI43" s="136">
        <f>$C43*VLOOKUP($A43,'Non-energy Multiplier'!$A$1:$AQ$44,COLUMN('Non-energy Multiplier'!AI$1),0)</f>
        <v>0</v>
      </c>
      <c r="AJ43" s="136">
        <f>$C43*VLOOKUP($A43,'Non-energy Multiplier'!$A$1:$AQ$44,COLUMN('Non-energy Multiplier'!AJ$1),0)</f>
        <v>0</v>
      </c>
      <c r="AK43" s="136">
        <f>$C43*VLOOKUP($A43,'Non-energy Multiplier'!$A$1:$AQ$44,COLUMN('Non-energy Multiplier'!AK$1),0)</f>
        <v>0</v>
      </c>
      <c r="AL43" s="136">
        <f>$C43*VLOOKUP($A43,'Non-energy Multiplier'!$A$1:$AQ$44,COLUMN('Non-energy Multiplier'!AL$1),0)</f>
        <v>0</v>
      </c>
      <c r="AM43" s="136">
        <f>$C43*VLOOKUP($A43,'Non-energy Multiplier'!$A$1:$AQ$44,COLUMN('Non-energy Multiplier'!AM$1),0)</f>
        <v>0</v>
      </c>
      <c r="AN43" s="136">
        <f>$C43*VLOOKUP($A43,'Non-energy Multiplier'!$A$1:$AQ$44,COLUMN('Non-energy Multiplier'!AN$1),0)</f>
        <v>0</v>
      </c>
      <c r="AO43" s="136">
        <f>$C43*VLOOKUP($A43,'Non-energy Multiplier'!$A$1:$AQ$44,COLUMN('Non-energy Multiplier'!AO$1),0)</f>
        <v>0</v>
      </c>
      <c r="AP43" s="136">
        <f>$C43*VLOOKUP($A43,'Non-energy Multiplier'!$A$1:$AQ$44,COLUMN('Non-energy Multiplier'!AP$1),0)</f>
        <v>0</v>
      </c>
      <c r="AQ43" s="136">
        <f>$C43*VLOOKUP($A43,'Non-energy Multiplier'!$A$1:$AQ$44,COLUMN('Non-energy Multiplier'!AQ$1),0)</f>
        <v>0</v>
      </c>
    </row>
    <row r="44" spans="1:43" x14ac:dyDescent="0.2">
      <c r="A44" s="37" t="s">
        <v>41</v>
      </c>
      <c r="B44" s="136">
        <f>SUM('Non-energy Use 2019'!C45:AF45)</f>
        <v>0</v>
      </c>
      <c r="C44" s="136">
        <f>SUM('Non-energy Use 2020'!C45:AF45)</f>
        <v>0</v>
      </c>
      <c r="D44" s="136">
        <f>$C44*VLOOKUP($A44,'Non-energy Multiplier'!$A$1:$AQ$44,COLUMN('Non-energy Multiplier'!D$1),0)</f>
        <v>0</v>
      </c>
      <c r="E44" s="136">
        <f>$C44*VLOOKUP($A44,'Non-energy Multiplier'!$A$1:$AQ$44,COLUMN('Non-energy Multiplier'!E$1),0)</f>
        <v>0</v>
      </c>
      <c r="F44" s="136">
        <f>$C44*VLOOKUP($A44,'Non-energy Multiplier'!$A$1:$AQ$44,COLUMN('Non-energy Multiplier'!F$1),0)</f>
        <v>0</v>
      </c>
      <c r="G44" s="136">
        <f>$C44*VLOOKUP($A44,'Non-energy Multiplier'!$A$1:$AQ$44,COLUMN('Non-energy Multiplier'!G$1),0)</f>
        <v>0</v>
      </c>
      <c r="H44" s="136">
        <f>$C44*VLOOKUP($A44,'Non-energy Multiplier'!$A$1:$AQ$44,COLUMN('Non-energy Multiplier'!H$1),0)</f>
        <v>0</v>
      </c>
      <c r="I44" s="136">
        <f>$C44*VLOOKUP($A44,'Non-energy Multiplier'!$A$1:$AQ$44,COLUMN('Non-energy Multiplier'!I$1),0)</f>
        <v>0</v>
      </c>
      <c r="J44" s="136">
        <f>$C44*VLOOKUP($A44,'Non-energy Multiplier'!$A$1:$AQ$44,COLUMN('Non-energy Multiplier'!J$1),0)</f>
        <v>0</v>
      </c>
      <c r="K44" s="136">
        <f>$C44*VLOOKUP($A44,'Non-energy Multiplier'!$A$1:$AQ$44,COLUMN('Non-energy Multiplier'!K$1),0)</f>
        <v>0</v>
      </c>
      <c r="L44" s="136">
        <f>$C44*VLOOKUP($A44,'Non-energy Multiplier'!$A$1:$AQ$44,COLUMN('Non-energy Multiplier'!L$1),0)</f>
        <v>0</v>
      </c>
      <c r="M44" s="136">
        <f>$C44*VLOOKUP($A44,'Non-energy Multiplier'!$A$1:$AQ$44,COLUMN('Non-energy Multiplier'!M$1),0)</f>
        <v>0</v>
      </c>
      <c r="N44" s="136">
        <f>$C44*VLOOKUP($A44,'Non-energy Multiplier'!$A$1:$AQ$44,COLUMN('Non-energy Multiplier'!N$1),0)</f>
        <v>0</v>
      </c>
      <c r="O44" s="136">
        <f>$C44*VLOOKUP($A44,'Non-energy Multiplier'!$A$1:$AQ$44,COLUMN('Non-energy Multiplier'!O$1),0)</f>
        <v>0</v>
      </c>
      <c r="P44" s="136">
        <f>$C44*VLOOKUP($A44,'Non-energy Multiplier'!$A$1:$AQ$44,COLUMN('Non-energy Multiplier'!P$1),0)</f>
        <v>0</v>
      </c>
      <c r="Q44" s="136">
        <f>$C44*VLOOKUP($A44,'Non-energy Multiplier'!$A$1:$AQ$44,COLUMN('Non-energy Multiplier'!Q$1),0)</f>
        <v>0</v>
      </c>
      <c r="R44" s="136">
        <f>$C44*VLOOKUP($A44,'Non-energy Multiplier'!$A$1:$AQ$44,COLUMN('Non-energy Multiplier'!R$1),0)</f>
        <v>0</v>
      </c>
      <c r="S44" s="136">
        <f>$C44*VLOOKUP($A44,'Non-energy Multiplier'!$A$1:$AQ$44,COLUMN('Non-energy Multiplier'!S$1),0)</f>
        <v>0</v>
      </c>
      <c r="T44" s="136">
        <f>$C44*VLOOKUP($A44,'Non-energy Multiplier'!$A$1:$AQ$44,COLUMN('Non-energy Multiplier'!T$1),0)</f>
        <v>0</v>
      </c>
      <c r="U44" s="136">
        <f>$C44*VLOOKUP($A44,'Non-energy Multiplier'!$A$1:$AQ$44,COLUMN('Non-energy Multiplier'!U$1),0)</f>
        <v>0</v>
      </c>
      <c r="V44" s="136">
        <f>$C44*VLOOKUP($A44,'Non-energy Multiplier'!$A$1:$AQ$44,COLUMN('Non-energy Multiplier'!V$1),0)</f>
        <v>0</v>
      </c>
      <c r="W44" s="136">
        <f>$C44*VLOOKUP($A44,'Non-energy Multiplier'!$A$1:$AQ$44,COLUMN('Non-energy Multiplier'!W$1),0)</f>
        <v>0</v>
      </c>
      <c r="X44" s="136">
        <f>$C44*VLOOKUP($A44,'Non-energy Multiplier'!$A$1:$AQ$44,COLUMN('Non-energy Multiplier'!X$1),0)</f>
        <v>0</v>
      </c>
      <c r="Y44" s="136">
        <f>$C44*VLOOKUP($A44,'Non-energy Multiplier'!$A$1:$AQ$44,COLUMN('Non-energy Multiplier'!Y$1),0)</f>
        <v>0</v>
      </c>
      <c r="Z44" s="136">
        <f>$C44*VLOOKUP($A44,'Non-energy Multiplier'!$A$1:$AQ$44,COLUMN('Non-energy Multiplier'!Z$1),0)</f>
        <v>0</v>
      </c>
      <c r="AA44" s="136">
        <f>$C44*VLOOKUP($A44,'Non-energy Multiplier'!$A$1:$AQ$44,COLUMN('Non-energy Multiplier'!AA$1),0)</f>
        <v>0</v>
      </c>
      <c r="AB44" s="136">
        <f>$C44*VLOOKUP($A44,'Non-energy Multiplier'!$A$1:$AQ$44,COLUMN('Non-energy Multiplier'!AB$1),0)</f>
        <v>0</v>
      </c>
      <c r="AC44" s="136">
        <f>$C44*VLOOKUP($A44,'Non-energy Multiplier'!$A$1:$AQ$44,COLUMN('Non-energy Multiplier'!AC$1),0)</f>
        <v>0</v>
      </c>
      <c r="AD44" s="136">
        <f>$C44*VLOOKUP($A44,'Non-energy Multiplier'!$A$1:$AQ$44,COLUMN('Non-energy Multiplier'!AD$1),0)</f>
        <v>0</v>
      </c>
      <c r="AE44" s="136">
        <f>$C44*VLOOKUP($A44,'Non-energy Multiplier'!$A$1:$AQ$44,COLUMN('Non-energy Multiplier'!AE$1),0)</f>
        <v>0</v>
      </c>
      <c r="AF44" s="136">
        <f>$C44*VLOOKUP($A44,'Non-energy Multiplier'!$A$1:$AQ$44,COLUMN('Non-energy Multiplier'!AF$1),0)</f>
        <v>0</v>
      </c>
      <c r="AG44" s="136">
        <f>$C44*VLOOKUP($A44,'Non-energy Multiplier'!$A$1:$AQ$44,COLUMN('Non-energy Multiplier'!AG$1),0)</f>
        <v>0</v>
      </c>
      <c r="AH44" s="136">
        <f>$C44*VLOOKUP($A44,'Non-energy Multiplier'!$A$1:$AQ$44,COLUMN('Non-energy Multiplier'!AH$1),0)</f>
        <v>0</v>
      </c>
      <c r="AI44" s="136">
        <f>$C44*VLOOKUP($A44,'Non-energy Multiplier'!$A$1:$AQ$44,COLUMN('Non-energy Multiplier'!AI$1),0)</f>
        <v>0</v>
      </c>
      <c r="AJ44" s="136">
        <f>$C44*VLOOKUP($A44,'Non-energy Multiplier'!$A$1:$AQ$44,COLUMN('Non-energy Multiplier'!AJ$1),0)</f>
        <v>0</v>
      </c>
      <c r="AK44" s="136">
        <f>$C44*VLOOKUP($A44,'Non-energy Multiplier'!$A$1:$AQ$44,COLUMN('Non-energy Multiplier'!AK$1),0)</f>
        <v>0</v>
      </c>
      <c r="AL44" s="136">
        <f>$C44*VLOOKUP($A44,'Non-energy Multiplier'!$A$1:$AQ$44,COLUMN('Non-energy Multiplier'!AL$1),0)</f>
        <v>0</v>
      </c>
      <c r="AM44" s="136">
        <f>$C44*VLOOKUP($A44,'Non-energy Multiplier'!$A$1:$AQ$44,COLUMN('Non-energy Multiplier'!AM$1),0)</f>
        <v>0</v>
      </c>
      <c r="AN44" s="136">
        <f>$C44*VLOOKUP($A44,'Non-energy Multiplier'!$A$1:$AQ$44,COLUMN('Non-energy Multiplier'!AN$1),0)</f>
        <v>0</v>
      </c>
      <c r="AO44" s="136">
        <f>$C44*VLOOKUP($A44,'Non-energy Multiplier'!$A$1:$AQ$44,COLUMN('Non-energy Multiplier'!AO$1),0)</f>
        <v>0</v>
      </c>
      <c r="AP44" s="136">
        <f>$C44*VLOOKUP($A44,'Non-energy Multiplier'!$A$1:$AQ$44,COLUMN('Non-energy Multiplier'!AP$1),0)</f>
        <v>0</v>
      </c>
      <c r="AQ44" s="136">
        <f>$C44*VLOOKUP($A44,'Non-energy Multiplier'!$A$1:$AQ$44,COLUMN('Non-energy Multiplier'!AQ$1),0)</f>
        <v>0</v>
      </c>
    </row>
    <row r="45" spans="1:43" x14ac:dyDescent="0.2">
      <c r="A45" s="76" t="s">
        <v>123</v>
      </c>
      <c r="B45" s="254">
        <f>SUM('Non-energy Use 2019'!C46:AF46)</f>
        <v>1060811747264374.8</v>
      </c>
      <c r="C45" s="254">
        <f>SUM('Non-energy Use 2020'!C46:AF46)</f>
        <v>1113928532029844.9</v>
      </c>
      <c r="D45" s="254">
        <f>$C45*VLOOKUP($A45,'Non-energy Multiplier'!$A$1:$AQ$44,COLUMN('Non-energy Multiplier'!D$1),0)</f>
        <v>1178050922291798.5</v>
      </c>
      <c r="E45" s="254">
        <f>$C45*VLOOKUP($A45,'Non-energy Multiplier'!$A$1:$AQ$44,COLUMN('Non-energy Multiplier'!E$1),0)</f>
        <v>1198913867765201</v>
      </c>
      <c r="F45" s="254">
        <f>$C45*VLOOKUP($A45,'Non-energy Multiplier'!$A$1:$AQ$44,COLUMN('Non-energy Multiplier'!F$1),0)</f>
        <v>1261002841600824</v>
      </c>
      <c r="G45" s="254">
        <f>$C45*VLOOKUP($A45,'Non-energy Multiplier'!$A$1:$AQ$44,COLUMN('Non-energy Multiplier'!G$1),0)</f>
        <v>1326066018285745.8</v>
      </c>
      <c r="H45" s="254">
        <f>$C45*VLOOKUP($A45,'Non-energy Multiplier'!$A$1:$AQ$44,COLUMN('Non-energy Multiplier'!H$1),0)</f>
        <v>1381540768205191.8</v>
      </c>
      <c r="I45" s="254">
        <f>$C45*VLOOKUP($A45,'Non-energy Multiplier'!$A$1:$AQ$44,COLUMN('Non-energy Multiplier'!I$1),0)</f>
        <v>1453765991600799.5</v>
      </c>
      <c r="J45" s="254">
        <f>$C45*VLOOKUP($A45,'Non-energy Multiplier'!$A$1:$AQ$44,COLUMN('Non-energy Multiplier'!J$1),0)</f>
        <v>1515848869751602.3</v>
      </c>
      <c r="K45" s="254">
        <f>$C45*VLOOKUP($A45,'Non-energy Multiplier'!$A$1:$AQ$44,COLUMN('Non-energy Multiplier'!K$1),0)</f>
        <v>1576410058142585.5</v>
      </c>
      <c r="L45" s="254">
        <f>$C45*VLOOKUP($A45,'Non-energy Multiplier'!$A$1:$AQ$44,COLUMN('Non-energy Multiplier'!L$1),0)</f>
        <v>1635215308571499.3</v>
      </c>
      <c r="M45" s="254">
        <f>$C45*VLOOKUP($A45,'Non-energy Multiplier'!$A$1:$AQ$44,COLUMN('Non-energy Multiplier'!M$1),0)</f>
        <v>1701558356300960.3</v>
      </c>
      <c r="N45" s="254">
        <f>$C45*VLOOKUP($A45,'Non-energy Multiplier'!$A$1:$AQ$44,COLUMN('Non-energy Multiplier'!N$1),0)</f>
        <v>1746731059271358.8</v>
      </c>
      <c r="O45" s="254">
        <f>$C45*VLOOKUP($A45,'Non-energy Multiplier'!$A$1:$AQ$44,COLUMN('Non-energy Multiplier'!O$1),0)</f>
        <v>1799088447784861.8</v>
      </c>
      <c r="P45" s="254">
        <f>$C45*VLOOKUP($A45,'Non-energy Multiplier'!$A$1:$AQ$44,COLUMN('Non-energy Multiplier'!P$1),0)</f>
        <v>1848986256531116.8</v>
      </c>
      <c r="Q45" s="254">
        <f>$C45*VLOOKUP($A45,'Non-energy Multiplier'!$A$1:$AQ$44,COLUMN('Non-energy Multiplier'!Q$1),0)</f>
        <v>1896313372513179.5</v>
      </c>
      <c r="R45" s="254">
        <f>$C45*VLOOKUP($A45,'Non-energy Multiplier'!$A$1:$AQ$44,COLUMN('Non-energy Multiplier'!R$1),0)</f>
        <v>1936974744116694</v>
      </c>
      <c r="S45" s="254">
        <f>$C45*VLOOKUP($A45,'Non-energy Multiplier'!$A$1:$AQ$44,COLUMN('Non-energy Multiplier'!S$1),0)</f>
        <v>1982946366007554.8</v>
      </c>
      <c r="T45" s="254">
        <f>$C45*VLOOKUP($A45,'Non-energy Multiplier'!$A$1:$AQ$44,COLUMN('Non-energy Multiplier'!T$1),0)</f>
        <v>2022164696786460.3</v>
      </c>
      <c r="U45" s="254">
        <f>$C45*VLOOKUP($A45,'Non-energy Multiplier'!$A$1:$AQ$44,COLUMN('Non-energy Multiplier'!U$1),0)</f>
        <v>2058636073950469.3</v>
      </c>
      <c r="V45" s="254">
        <f>$C45*VLOOKUP($A45,'Non-energy Multiplier'!$A$1:$AQ$44,COLUMN('Non-energy Multiplier'!V$1),0)</f>
        <v>2092380634982871</v>
      </c>
      <c r="W45" s="254">
        <f>$C45*VLOOKUP($A45,'Non-energy Multiplier'!$A$1:$AQ$44,COLUMN('Non-energy Multiplier'!W$1),0)</f>
        <v>2123442103458920</v>
      </c>
      <c r="X45" s="254">
        <f>$C45*VLOOKUP($A45,'Non-energy Multiplier'!$A$1:$AQ$44,COLUMN('Non-energy Multiplier'!X$1),0)</f>
        <v>2151886376579610.8</v>
      </c>
      <c r="Y45" s="254">
        <f>$C45*VLOOKUP($A45,'Non-energy Multiplier'!$A$1:$AQ$44,COLUMN('Non-energy Multiplier'!Y$1),0)</f>
        <v>2177799971858460.8</v>
      </c>
      <c r="Z45" s="254">
        <f>$C45*VLOOKUP($A45,'Non-energy Multiplier'!$A$1:$AQ$44,COLUMN('Non-energy Multiplier'!Z$1),0)</f>
        <v>2201288374819392.5</v>
      </c>
      <c r="AA45" s="254">
        <f>$C45*VLOOKUP($A45,'Non-energy Multiplier'!$A$1:$AQ$44,COLUMN('Non-energy Multiplier'!AA$1),0)</f>
        <v>2222474328009686</v>
      </c>
      <c r="AB45" s="254">
        <f>$C45*VLOOKUP($A45,'Non-energy Multiplier'!$A$1:$AQ$44,COLUMN('Non-energy Multiplier'!AB$1),0)</f>
        <v>2241496099399516.8</v>
      </c>
      <c r="AC45" s="254">
        <f>$C45*VLOOKUP($A45,'Non-energy Multiplier'!$A$1:$AQ$44,COLUMN('Non-energy Multiplier'!AC$1),0)</f>
        <v>2258505765481032</v>
      </c>
      <c r="AD45" s="254">
        <f>$C45*VLOOKUP($A45,'Non-energy Multiplier'!$A$1:$AQ$44,COLUMN('Non-energy Multiplier'!AD$1),0)</f>
        <v>2273667541242312</v>
      </c>
      <c r="AE45" s="254">
        <f>$C45*VLOOKUP($A45,'Non-energy Multiplier'!$A$1:$AQ$44,COLUMN('Non-energy Multiplier'!AE$1),0)</f>
        <v>2287156185818183.5</v>
      </c>
      <c r="AF45" s="254">
        <f>$C45*VLOOKUP($A45,'Non-energy Multiplier'!$A$1:$AQ$44,COLUMN('Non-energy Multiplier'!AF$1),0)</f>
        <v>2299155509142766</v>
      </c>
      <c r="AG45" s="254">
        <f>$C45*VLOOKUP($A45,'Non-energy Multiplier'!$A$1:$AQ$44,COLUMN('Non-energy Multiplier'!AG$1),0)</f>
        <v>2309857001468886</v>
      </c>
      <c r="AH45" s="254">
        <f>$C45*VLOOKUP($A45,'Non-energy Multiplier'!$A$1:$AQ$44,COLUMN('Non-energy Multiplier'!AH$1),0)</f>
        <v>2319458604283192</v>
      </c>
      <c r="AI45" s="254">
        <f>$C45*VLOOKUP($A45,'Non-energy Multiplier'!$A$1:$AQ$44,COLUMN('Non-energy Multiplier'!AI$1),0)</f>
        <v>2328163638026365.5</v>
      </c>
      <c r="AJ45" s="254">
        <f>$C45*VLOOKUP($A45,'Non-energy Multiplier'!$A$1:$AQ$44,COLUMN('Non-energy Multiplier'!AJ$1),0)</f>
        <v>2336179899201687.5</v>
      </c>
      <c r="AK45" s="254">
        <f>$C45*VLOOKUP($A45,'Non-energy Multiplier'!$A$1:$AQ$44,COLUMN('Non-energy Multiplier'!AK$1),0)</f>
        <v>2343718936987202</v>
      </c>
      <c r="AL45" s="254">
        <f>$C45*VLOOKUP($A45,'Non-energy Multiplier'!$A$1:$AQ$44,COLUMN('Non-energy Multiplier'!AL$1),0)</f>
        <v>2350995517407490.5</v>
      </c>
      <c r="AM45" s="254">
        <f>$C45*VLOOKUP($A45,'Non-energy Multiplier'!$A$1:$AQ$44,COLUMN('Non-energy Multiplier'!AM$1),0)</f>
        <v>2358227281510556.5</v>
      </c>
      <c r="AN45" s="254">
        <f>$C45*VLOOKUP($A45,'Non-energy Multiplier'!$A$1:$AQ$44,COLUMN('Non-energy Multiplier'!AN$1),0)</f>
        <v>2365634602864570.5</v>
      </c>
      <c r="AO45" s="254">
        <f>$C45*VLOOKUP($A45,'Non-energy Multiplier'!$A$1:$AQ$44,COLUMN('Non-energy Multiplier'!AO$1),0)</f>
        <v>2373440649062310.5</v>
      </c>
      <c r="AP45" s="254">
        <f>$C45*VLOOKUP($A45,'Non-energy Multiplier'!$A$1:$AQ$44,COLUMN('Non-energy Multiplier'!AP$1),0)</f>
        <v>2381871651816854</v>
      </c>
      <c r="AQ45" s="254">
        <f>$C45*VLOOKUP($A45,'Non-energy Multiplier'!$A$1:$AQ$44,COLUMN('Non-energy Multiplier'!AQ$1),0)</f>
        <v>2391237972477752</v>
      </c>
    </row>
    <row r="50" spans="1:48" x14ac:dyDescent="0.2">
      <c r="A50" s="261" t="s">
        <v>424</v>
      </c>
    </row>
    <row r="51" spans="1:48" x14ac:dyDescent="0.2">
      <c r="B51" s="224">
        <v>2019</v>
      </c>
      <c r="C51" s="224">
        <v>2020</v>
      </c>
      <c r="D51" s="224">
        <v>2021</v>
      </c>
      <c r="E51" s="224">
        <v>2022</v>
      </c>
      <c r="F51" s="224">
        <v>2023</v>
      </c>
      <c r="G51" s="224">
        <v>2024</v>
      </c>
      <c r="H51" s="224">
        <v>2025</v>
      </c>
      <c r="I51" s="224">
        <v>2026</v>
      </c>
      <c r="J51" s="224">
        <v>2027</v>
      </c>
      <c r="K51" s="224">
        <v>2028</v>
      </c>
      <c r="L51" s="224">
        <v>2029</v>
      </c>
      <c r="M51" s="224">
        <v>2030</v>
      </c>
      <c r="N51" s="224">
        <v>2031</v>
      </c>
      <c r="O51" s="224">
        <v>2032</v>
      </c>
      <c r="P51" s="224">
        <v>2033</v>
      </c>
      <c r="Q51" s="224">
        <v>2034</v>
      </c>
      <c r="R51" s="224">
        <v>2035</v>
      </c>
      <c r="S51" s="224">
        <v>2036</v>
      </c>
      <c r="T51" s="224">
        <v>2037</v>
      </c>
      <c r="U51" s="224">
        <v>2038</v>
      </c>
      <c r="V51" s="224">
        <v>2039</v>
      </c>
      <c r="W51" s="224">
        <v>2040</v>
      </c>
      <c r="X51" s="224">
        <v>2041</v>
      </c>
      <c r="Y51" s="224">
        <v>2042</v>
      </c>
      <c r="Z51" s="224">
        <v>2043</v>
      </c>
      <c r="AA51" s="224">
        <v>2044</v>
      </c>
      <c r="AB51" s="224">
        <v>2045</v>
      </c>
      <c r="AC51" s="224">
        <v>2046</v>
      </c>
      <c r="AD51" s="224">
        <v>2047</v>
      </c>
      <c r="AE51" s="224">
        <v>2048</v>
      </c>
      <c r="AF51" s="224">
        <v>2049</v>
      </c>
      <c r="AG51" s="224">
        <v>2050</v>
      </c>
      <c r="AH51" s="224">
        <v>2051</v>
      </c>
      <c r="AI51" s="224">
        <v>2052</v>
      </c>
      <c r="AJ51" s="224">
        <v>2053</v>
      </c>
      <c r="AK51" s="224">
        <v>2054</v>
      </c>
      <c r="AL51" s="224">
        <v>2055</v>
      </c>
      <c r="AM51" s="224">
        <v>2056</v>
      </c>
      <c r="AN51" s="224">
        <v>2057</v>
      </c>
      <c r="AO51" s="224">
        <v>2058</v>
      </c>
      <c r="AP51" s="224">
        <v>2059</v>
      </c>
      <c r="AQ51" s="224">
        <v>2060</v>
      </c>
      <c r="AS51" s="206" t="s">
        <v>425</v>
      </c>
      <c r="AT51" s="206" t="s">
        <v>419</v>
      </c>
      <c r="AU51" s="225" t="s">
        <v>514</v>
      </c>
      <c r="AV51" s="225" t="s">
        <v>515</v>
      </c>
    </row>
    <row r="52" spans="1:48" x14ac:dyDescent="0.2">
      <c r="A52" s="270" t="s">
        <v>351</v>
      </c>
      <c r="B52" s="274">
        <f>'Energy Use 2019'!I64/('Energy Use'!B58+B3)</f>
        <v>0.27533590635140015</v>
      </c>
      <c r="C52" s="274">
        <f>'Energy Use 2020'!I64/('Energy Use'!C58+C3)</f>
        <v>0.28671686849906081</v>
      </c>
      <c r="D52" s="274">
        <f>C52+($H52-$C52)/5</f>
        <v>0.28729030223605895</v>
      </c>
      <c r="E52" s="274">
        <f t="shared" ref="E52:G52" si="0">D52+($H52-$C52)/5</f>
        <v>0.28786373597305709</v>
      </c>
      <c r="F52" s="274">
        <f t="shared" si="0"/>
        <v>0.28843716971005523</v>
      </c>
      <c r="G52" s="274">
        <f t="shared" si="0"/>
        <v>0.28901060344705337</v>
      </c>
      <c r="H52" s="407">
        <f>IF(C52&lt;0.95,C52*(1+AS52),C52)</f>
        <v>0.2895840371840514</v>
      </c>
      <c r="I52" s="274">
        <f>H52+($M52-$H52)/5</f>
        <v>0.29010528845098271</v>
      </c>
      <c r="J52" s="274">
        <f t="shared" ref="J52:L52" si="1">I52+($M52-$H52)/5</f>
        <v>0.29062653971791402</v>
      </c>
      <c r="K52" s="274">
        <f t="shared" si="1"/>
        <v>0.29114779098484533</v>
      </c>
      <c r="L52" s="274">
        <f t="shared" si="1"/>
        <v>0.29166904225177664</v>
      </c>
      <c r="M52" s="407">
        <f>IF(H52&lt;0.95,H52*(1+AT52),H52)</f>
        <v>0.29219029351870784</v>
      </c>
      <c r="N52" s="274">
        <f>M52+($R52-$M52)/5</f>
        <v>0.29259935992963404</v>
      </c>
      <c r="O52" s="274">
        <f t="shared" ref="O52:Q52" si="2">N52+($R52-$M52)/5</f>
        <v>0.29300842634056024</v>
      </c>
      <c r="P52" s="274">
        <f t="shared" si="2"/>
        <v>0.29341749275148643</v>
      </c>
      <c r="Q52" s="274">
        <f t="shared" si="2"/>
        <v>0.29382655916241263</v>
      </c>
      <c r="R52" s="407">
        <f>IF(M52&lt;0.95,M52*(1+AU52),M52)</f>
        <v>0.29423562557333877</v>
      </c>
      <c r="S52" s="274">
        <f>R52+($AQ52-$R52)/25</f>
        <v>0.29447101407379744</v>
      </c>
      <c r="T52" s="274">
        <f t="shared" ref="T52:AP63" si="3">S52+($AQ52-$R52)/25</f>
        <v>0.29470640257425612</v>
      </c>
      <c r="U52" s="274">
        <f t="shared" si="3"/>
        <v>0.2949417910747148</v>
      </c>
      <c r="V52" s="274">
        <f t="shared" si="3"/>
        <v>0.29517717957517348</v>
      </c>
      <c r="W52" s="274">
        <f t="shared" si="3"/>
        <v>0.29541256807563215</v>
      </c>
      <c r="X52" s="274">
        <f t="shared" si="3"/>
        <v>0.29564795657609083</v>
      </c>
      <c r="Y52" s="274">
        <f t="shared" si="3"/>
        <v>0.29588334507654951</v>
      </c>
      <c r="Z52" s="274">
        <f t="shared" si="3"/>
        <v>0.29611873357700819</v>
      </c>
      <c r="AA52" s="274">
        <f t="shared" si="3"/>
        <v>0.29635412207746686</v>
      </c>
      <c r="AB52" s="274">
        <f t="shared" si="3"/>
        <v>0.29658951057792554</v>
      </c>
      <c r="AC52" s="274">
        <f t="shared" si="3"/>
        <v>0.29682489907838422</v>
      </c>
      <c r="AD52" s="274">
        <f t="shared" si="3"/>
        <v>0.2970602875788429</v>
      </c>
      <c r="AE52" s="274">
        <f t="shared" si="3"/>
        <v>0.29729567607930157</v>
      </c>
      <c r="AF52" s="274">
        <f t="shared" si="3"/>
        <v>0.29753106457976025</v>
      </c>
      <c r="AG52" s="274">
        <f t="shared" si="3"/>
        <v>0.29776645308021893</v>
      </c>
      <c r="AH52" s="274">
        <f t="shared" si="3"/>
        <v>0.29800184158067761</v>
      </c>
      <c r="AI52" s="274">
        <f t="shared" si="3"/>
        <v>0.29823723008113628</v>
      </c>
      <c r="AJ52" s="274">
        <f t="shared" si="3"/>
        <v>0.29847261858159496</v>
      </c>
      <c r="AK52" s="274">
        <f t="shared" si="3"/>
        <v>0.29870800708205364</v>
      </c>
      <c r="AL52" s="274">
        <f t="shared" si="3"/>
        <v>0.29894339558251232</v>
      </c>
      <c r="AM52" s="274">
        <f t="shared" si="3"/>
        <v>0.29917878408297099</v>
      </c>
      <c r="AN52" s="274">
        <f t="shared" si="3"/>
        <v>0.29941417258342967</v>
      </c>
      <c r="AO52" s="274">
        <f t="shared" si="3"/>
        <v>0.29964956108388835</v>
      </c>
      <c r="AP52" s="274">
        <f t="shared" si="3"/>
        <v>0.29988494958434703</v>
      </c>
      <c r="AQ52" s="405">
        <f>IF(R52&lt;0.95,R52*(1+AV52),R52)</f>
        <v>0.30012033808480554</v>
      </c>
      <c r="AS52" s="280">
        <v>0.01</v>
      </c>
      <c r="AT52" s="280">
        <v>8.9999999999999993E-3</v>
      </c>
      <c r="AU52" s="280">
        <v>7.0000000000000001E-3</v>
      </c>
      <c r="AV52" s="280">
        <v>0.02</v>
      </c>
    </row>
    <row r="53" spans="1:48" x14ac:dyDescent="0.2">
      <c r="A53" s="36" t="s">
        <v>2</v>
      </c>
      <c r="B53" s="275">
        <f>'Energy Use 2019'!I65/('Energy Use'!B59+B4)</f>
        <v>0.34608051356039132</v>
      </c>
      <c r="C53" s="275">
        <f>'Energy Use 2020'!I65/('Energy Use'!C59+C4)</f>
        <v>0.39488230626024567</v>
      </c>
      <c r="D53" s="275">
        <f t="shared" ref="D53:G53" si="4">C53+($H53-$C53)/5</f>
        <v>0.39567207087276618</v>
      </c>
      <c r="E53" s="275">
        <f t="shared" si="4"/>
        <v>0.39646183548528668</v>
      </c>
      <c r="F53" s="275">
        <f t="shared" si="4"/>
        <v>0.39725160009780719</v>
      </c>
      <c r="G53" s="275">
        <f t="shared" si="4"/>
        <v>0.39804136471032769</v>
      </c>
      <c r="H53" s="408">
        <f t="shared" ref="H53:H94" si="5">IF(C53&lt;0.95,C53*(1+AS53),C53)</f>
        <v>0.39883112932284814</v>
      </c>
      <c r="I53" s="275">
        <f t="shared" ref="I53:L94" si="6">H53+($M53-$H53)/5</f>
        <v>0.39962879158149384</v>
      </c>
      <c r="J53" s="275">
        <f t="shared" si="6"/>
        <v>0.40042645384013953</v>
      </c>
      <c r="K53" s="275">
        <f t="shared" si="6"/>
        <v>0.40122411609878522</v>
      </c>
      <c r="L53" s="275">
        <f t="shared" si="6"/>
        <v>0.40202177835743091</v>
      </c>
      <c r="M53" s="408">
        <f t="shared" ref="M53:M94" si="7">IF(H53&lt;0.95,H53*(1+AT53),H53)</f>
        <v>0.40281944061607661</v>
      </c>
      <c r="N53" s="275">
        <f t="shared" ref="N53:Q94" si="8">M53+($R53-$M53)/5</f>
        <v>0.40338338783293909</v>
      </c>
      <c r="O53" s="275">
        <f t="shared" si="8"/>
        <v>0.40394733504980157</v>
      </c>
      <c r="P53" s="275">
        <f t="shared" si="8"/>
        <v>0.40451128226666405</v>
      </c>
      <c r="Q53" s="275">
        <f t="shared" si="8"/>
        <v>0.40507522948352653</v>
      </c>
      <c r="R53" s="408">
        <f t="shared" ref="R53:R94" si="9">IF(M53&lt;0.95,M53*(1+AU53),M53)</f>
        <v>0.40563917670038913</v>
      </c>
      <c r="S53" s="275">
        <f t="shared" ref="S53:AH94" si="10">R53+($AQ53-$R53)/25</f>
        <v>0.40596368804174943</v>
      </c>
      <c r="T53" s="275">
        <f t="shared" si="10"/>
        <v>0.40628819938310973</v>
      </c>
      <c r="U53" s="275">
        <f t="shared" si="10"/>
        <v>0.40661271072447003</v>
      </c>
      <c r="V53" s="275">
        <f t="shared" si="10"/>
        <v>0.40693722206583033</v>
      </c>
      <c r="W53" s="275">
        <f t="shared" si="10"/>
        <v>0.40726173340719063</v>
      </c>
      <c r="X53" s="275">
        <f t="shared" si="10"/>
        <v>0.40758624474855093</v>
      </c>
      <c r="Y53" s="275">
        <f t="shared" si="10"/>
        <v>0.40791075608991123</v>
      </c>
      <c r="Z53" s="275">
        <f t="shared" si="10"/>
        <v>0.40823526743127153</v>
      </c>
      <c r="AA53" s="275">
        <f t="shared" si="10"/>
        <v>0.40855977877263183</v>
      </c>
      <c r="AB53" s="275">
        <f t="shared" si="10"/>
        <v>0.40888429011399213</v>
      </c>
      <c r="AC53" s="275">
        <f t="shared" si="10"/>
        <v>0.40920880145535243</v>
      </c>
      <c r="AD53" s="275">
        <f t="shared" si="10"/>
        <v>0.40953331279671273</v>
      </c>
      <c r="AE53" s="275">
        <f t="shared" si="10"/>
        <v>0.40985782413807303</v>
      </c>
      <c r="AF53" s="275">
        <f t="shared" si="10"/>
        <v>0.41018233547943334</v>
      </c>
      <c r="AG53" s="275">
        <f t="shared" si="10"/>
        <v>0.41050684682079364</v>
      </c>
      <c r="AH53" s="275">
        <f t="shared" si="10"/>
        <v>0.41083135816215394</v>
      </c>
      <c r="AI53" s="275">
        <f t="shared" si="3"/>
        <v>0.41115586950351424</v>
      </c>
      <c r="AJ53" s="275">
        <f t="shared" si="3"/>
        <v>0.41148038084487454</v>
      </c>
      <c r="AK53" s="275">
        <f t="shared" si="3"/>
        <v>0.41180489218623484</v>
      </c>
      <c r="AL53" s="275">
        <f t="shared" si="3"/>
        <v>0.41212940352759514</v>
      </c>
      <c r="AM53" s="275">
        <f t="shared" si="3"/>
        <v>0.41245391486895544</v>
      </c>
      <c r="AN53" s="275">
        <f t="shared" si="3"/>
        <v>0.41277842621031574</v>
      </c>
      <c r="AO53" s="275">
        <f t="shared" si="3"/>
        <v>0.41310293755167604</v>
      </c>
      <c r="AP53" s="275">
        <f t="shared" si="3"/>
        <v>0.41342744889303634</v>
      </c>
      <c r="AQ53" s="405">
        <f t="shared" ref="AQ53:AQ94" si="11">IF(R53&lt;0.95,R53*(1+AV53),R53)</f>
        <v>0.41375196023439692</v>
      </c>
      <c r="AS53" s="280">
        <v>0.01</v>
      </c>
      <c r="AT53" s="280">
        <v>0.01</v>
      </c>
      <c r="AU53" s="280">
        <v>7.0000000000000001E-3</v>
      </c>
      <c r="AV53" s="280">
        <v>0.02</v>
      </c>
    </row>
    <row r="54" spans="1:48" x14ac:dyDescent="0.2">
      <c r="A54" s="12" t="s">
        <v>3</v>
      </c>
      <c r="B54" s="275">
        <f>'Energy Use 2019'!I66/('Energy Use'!B60+B5)</f>
        <v>0.1894234850226213</v>
      </c>
      <c r="C54" s="275">
        <f>'Energy Use 2020'!I66/('Energy Use'!C60+C5)</f>
        <v>0.2106503253468241</v>
      </c>
      <c r="D54" s="275">
        <f t="shared" ref="D54:G54" si="12">C54+($H54-$C54)/5</f>
        <v>0.21107162599751775</v>
      </c>
      <c r="E54" s="275">
        <f t="shared" si="12"/>
        <v>0.2114929266482114</v>
      </c>
      <c r="F54" s="275">
        <f t="shared" si="12"/>
        <v>0.21191422729890505</v>
      </c>
      <c r="G54" s="275">
        <f t="shared" si="12"/>
        <v>0.2123355279495987</v>
      </c>
      <c r="H54" s="408">
        <f t="shared" si="5"/>
        <v>0.21275682860029235</v>
      </c>
      <c r="I54" s="275">
        <f t="shared" si="6"/>
        <v>0.21318234225749294</v>
      </c>
      <c r="J54" s="275">
        <f t="shared" si="6"/>
        <v>0.21360785591469353</v>
      </c>
      <c r="K54" s="275">
        <f t="shared" si="6"/>
        <v>0.21403336957189412</v>
      </c>
      <c r="L54" s="275">
        <f t="shared" si="6"/>
        <v>0.2144588832290947</v>
      </c>
      <c r="M54" s="408">
        <f t="shared" si="7"/>
        <v>0.21488439688629526</v>
      </c>
      <c r="N54" s="275">
        <f t="shared" si="8"/>
        <v>0.21518523504193607</v>
      </c>
      <c r="O54" s="275">
        <f t="shared" si="8"/>
        <v>0.21548607319757687</v>
      </c>
      <c r="P54" s="275">
        <f t="shared" si="8"/>
        <v>0.21578691135321768</v>
      </c>
      <c r="Q54" s="275">
        <f t="shared" si="8"/>
        <v>0.21608774950885848</v>
      </c>
      <c r="R54" s="408">
        <f t="shared" si="9"/>
        <v>0.21638858766449931</v>
      </c>
      <c r="S54" s="275">
        <f t="shared" si="10"/>
        <v>0.21656169853463092</v>
      </c>
      <c r="T54" s="275">
        <f t="shared" si="3"/>
        <v>0.21673480940476253</v>
      </c>
      <c r="U54" s="275">
        <f t="shared" si="3"/>
        <v>0.21690792027489414</v>
      </c>
      <c r="V54" s="275">
        <f t="shared" si="3"/>
        <v>0.21708103114502575</v>
      </c>
      <c r="W54" s="275">
        <f t="shared" si="3"/>
        <v>0.21725414201515736</v>
      </c>
      <c r="X54" s="275">
        <f t="shared" si="3"/>
        <v>0.21742725288528897</v>
      </c>
      <c r="Y54" s="275">
        <f t="shared" si="3"/>
        <v>0.21760036375542058</v>
      </c>
      <c r="Z54" s="275">
        <f t="shared" si="3"/>
        <v>0.21777347462555219</v>
      </c>
      <c r="AA54" s="275">
        <f t="shared" si="3"/>
        <v>0.2179465854956838</v>
      </c>
      <c r="AB54" s="275">
        <f t="shared" si="3"/>
        <v>0.21811969636581541</v>
      </c>
      <c r="AC54" s="275">
        <f t="shared" si="3"/>
        <v>0.21829280723594702</v>
      </c>
      <c r="AD54" s="275">
        <f t="shared" si="3"/>
        <v>0.21846591810607863</v>
      </c>
      <c r="AE54" s="275">
        <f t="shared" si="3"/>
        <v>0.21863902897621024</v>
      </c>
      <c r="AF54" s="275">
        <f t="shared" si="3"/>
        <v>0.21881213984634185</v>
      </c>
      <c r="AG54" s="275">
        <f t="shared" si="3"/>
        <v>0.21898525071647346</v>
      </c>
      <c r="AH54" s="275">
        <f t="shared" si="3"/>
        <v>0.21915836158660507</v>
      </c>
      <c r="AI54" s="275">
        <f t="shared" si="3"/>
        <v>0.21933147245673668</v>
      </c>
      <c r="AJ54" s="275">
        <f t="shared" si="3"/>
        <v>0.21950458332686829</v>
      </c>
      <c r="AK54" s="275">
        <f t="shared" si="3"/>
        <v>0.2196776941969999</v>
      </c>
      <c r="AL54" s="275">
        <f t="shared" si="3"/>
        <v>0.21985080506713151</v>
      </c>
      <c r="AM54" s="275">
        <f t="shared" si="3"/>
        <v>0.22002391593726311</v>
      </c>
      <c r="AN54" s="275">
        <f t="shared" si="3"/>
        <v>0.22019702680739472</v>
      </c>
      <c r="AO54" s="275">
        <f t="shared" si="3"/>
        <v>0.22037013767752633</v>
      </c>
      <c r="AP54" s="275">
        <f t="shared" si="3"/>
        <v>0.22054324854765794</v>
      </c>
      <c r="AQ54" s="405">
        <f t="shared" si="11"/>
        <v>0.2207163594177893</v>
      </c>
      <c r="AS54" s="280">
        <v>0.01</v>
      </c>
      <c r="AT54" s="280">
        <v>0.01</v>
      </c>
      <c r="AU54" s="280">
        <v>7.0000000000000001E-3</v>
      </c>
      <c r="AV54" s="280">
        <v>0.02</v>
      </c>
    </row>
    <row r="55" spans="1:48" x14ac:dyDescent="0.2">
      <c r="A55" s="12" t="s">
        <v>4</v>
      </c>
      <c r="B55" s="275">
        <f>'Energy Use 2019'!I67/('Energy Use'!B61+B6)</f>
        <v>0.5764475518554798</v>
      </c>
      <c r="C55" s="275">
        <f>'Energy Use 2020'!I67/('Energy Use'!C61+C6)</f>
        <v>0.59442228266977759</v>
      </c>
      <c r="D55" s="275">
        <f t="shared" ref="D55:G55" si="13">C55+($H55-$C55)/5</f>
        <v>0.59561112723511711</v>
      </c>
      <c r="E55" s="275">
        <f t="shared" si="13"/>
        <v>0.59679997180045663</v>
      </c>
      <c r="F55" s="275">
        <f t="shared" si="13"/>
        <v>0.59798881636579615</v>
      </c>
      <c r="G55" s="275">
        <f t="shared" si="13"/>
        <v>0.59917766093113567</v>
      </c>
      <c r="H55" s="408">
        <f t="shared" si="5"/>
        <v>0.60036650549647541</v>
      </c>
      <c r="I55" s="275">
        <f t="shared" si="6"/>
        <v>0.6015672385074684</v>
      </c>
      <c r="J55" s="275">
        <f t="shared" si="6"/>
        <v>0.6027679715184614</v>
      </c>
      <c r="K55" s="275">
        <f t="shared" si="6"/>
        <v>0.60396870452945439</v>
      </c>
      <c r="L55" s="275">
        <f t="shared" si="6"/>
        <v>0.60516943754044739</v>
      </c>
      <c r="M55" s="408">
        <f t="shared" si="7"/>
        <v>0.60637017055144016</v>
      </c>
      <c r="N55" s="275">
        <f t="shared" si="8"/>
        <v>0.60721908879021214</v>
      </c>
      <c r="O55" s="275">
        <f t="shared" si="8"/>
        <v>0.60806800702898411</v>
      </c>
      <c r="P55" s="275">
        <f t="shared" si="8"/>
        <v>0.60891692526775609</v>
      </c>
      <c r="Q55" s="275">
        <f t="shared" si="8"/>
        <v>0.60976584350652807</v>
      </c>
      <c r="R55" s="408">
        <f t="shared" si="9"/>
        <v>0.61061476174530016</v>
      </c>
      <c r="S55" s="275">
        <f t="shared" si="10"/>
        <v>0.61110325355469641</v>
      </c>
      <c r="T55" s="275">
        <f t="shared" si="3"/>
        <v>0.61159174536409266</v>
      </c>
      <c r="U55" s="275">
        <f t="shared" si="3"/>
        <v>0.61208023717348892</v>
      </c>
      <c r="V55" s="275">
        <f t="shared" si="3"/>
        <v>0.61256872898288517</v>
      </c>
      <c r="W55" s="275">
        <f t="shared" si="3"/>
        <v>0.61305722079228142</v>
      </c>
      <c r="X55" s="275">
        <f t="shared" si="3"/>
        <v>0.61354571260167767</v>
      </c>
      <c r="Y55" s="275">
        <f t="shared" si="3"/>
        <v>0.61403420441107393</v>
      </c>
      <c r="Z55" s="275">
        <f t="shared" si="3"/>
        <v>0.61452269622047018</v>
      </c>
      <c r="AA55" s="275">
        <f t="shared" si="3"/>
        <v>0.61501118802986643</v>
      </c>
      <c r="AB55" s="275">
        <f t="shared" si="3"/>
        <v>0.61549967983926268</v>
      </c>
      <c r="AC55" s="275">
        <f t="shared" si="3"/>
        <v>0.61598817164865893</v>
      </c>
      <c r="AD55" s="275">
        <f t="shared" si="3"/>
        <v>0.61647666345805519</v>
      </c>
      <c r="AE55" s="275">
        <f t="shared" si="3"/>
        <v>0.61696515526745144</v>
      </c>
      <c r="AF55" s="275">
        <f t="shared" si="3"/>
        <v>0.61745364707684769</v>
      </c>
      <c r="AG55" s="275">
        <f t="shared" si="3"/>
        <v>0.61794213888624394</v>
      </c>
      <c r="AH55" s="275">
        <f t="shared" si="3"/>
        <v>0.61843063069564019</v>
      </c>
      <c r="AI55" s="275">
        <f t="shared" si="3"/>
        <v>0.61891912250503645</v>
      </c>
      <c r="AJ55" s="275">
        <f t="shared" si="3"/>
        <v>0.6194076143144327</v>
      </c>
      <c r="AK55" s="275">
        <f t="shared" si="3"/>
        <v>0.61989610612382895</v>
      </c>
      <c r="AL55" s="275">
        <f t="shared" si="3"/>
        <v>0.6203845979332252</v>
      </c>
      <c r="AM55" s="275">
        <f t="shared" si="3"/>
        <v>0.62087308974262145</v>
      </c>
      <c r="AN55" s="275">
        <f t="shared" si="3"/>
        <v>0.62136158155201771</v>
      </c>
      <c r="AO55" s="275">
        <f t="shared" si="3"/>
        <v>0.62185007336141396</v>
      </c>
      <c r="AP55" s="275">
        <f t="shared" si="3"/>
        <v>0.62233856517081021</v>
      </c>
      <c r="AQ55" s="405">
        <f t="shared" si="11"/>
        <v>0.62282705698020613</v>
      </c>
      <c r="AS55" s="280">
        <v>0.01</v>
      </c>
      <c r="AT55" s="280">
        <v>0.01</v>
      </c>
      <c r="AU55" s="280">
        <v>7.0000000000000001E-3</v>
      </c>
      <c r="AV55" s="280">
        <v>0.02</v>
      </c>
    </row>
    <row r="56" spans="1:48" x14ac:dyDescent="0.2">
      <c r="A56" s="12" t="s">
        <v>5</v>
      </c>
      <c r="B56" s="275">
        <f>'Energy Use 2019'!I68/('Energy Use'!B62+B7)</f>
        <v>0.81670472988757858</v>
      </c>
      <c r="C56" s="275">
        <f>'Energy Use 2020'!I68/('Energy Use'!C62+C7)</f>
        <v>0.79052522184832685</v>
      </c>
      <c r="D56" s="275">
        <f t="shared" ref="D56:G56" si="14">C56+($H56-$C56)/5</f>
        <v>0.79210627229202346</v>
      </c>
      <c r="E56" s="275">
        <f t="shared" si="14"/>
        <v>0.79368732273572007</v>
      </c>
      <c r="F56" s="275">
        <f t="shared" si="14"/>
        <v>0.79526837317941668</v>
      </c>
      <c r="G56" s="275">
        <f t="shared" si="14"/>
        <v>0.79684942362311328</v>
      </c>
      <c r="H56" s="408">
        <f t="shared" si="5"/>
        <v>0.79843047406681011</v>
      </c>
      <c r="I56" s="275">
        <f t="shared" si="6"/>
        <v>0.80002733501494372</v>
      </c>
      <c r="J56" s="275">
        <f t="shared" si="6"/>
        <v>0.80162419596307732</v>
      </c>
      <c r="K56" s="275">
        <f t="shared" si="6"/>
        <v>0.80322105691121093</v>
      </c>
      <c r="L56" s="275">
        <f t="shared" si="6"/>
        <v>0.80481791785934453</v>
      </c>
      <c r="M56" s="408">
        <f t="shared" si="7"/>
        <v>0.80641477880747825</v>
      </c>
      <c r="N56" s="275">
        <f t="shared" si="8"/>
        <v>0.80754375949780866</v>
      </c>
      <c r="O56" s="275">
        <f t="shared" si="8"/>
        <v>0.80867274018813906</v>
      </c>
      <c r="P56" s="275">
        <f t="shared" si="8"/>
        <v>0.80980172087846947</v>
      </c>
      <c r="Q56" s="275">
        <f t="shared" si="8"/>
        <v>0.81093070156879987</v>
      </c>
      <c r="R56" s="408">
        <f t="shared" si="9"/>
        <v>0.8120596822591305</v>
      </c>
      <c r="S56" s="275">
        <f t="shared" si="10"/>
        <v>0.81270933000493784</v>
      </c>
      <c r="T56" s="275">
        <f t="shared" si="3"/>
        <v>0.81335897775074517</v>
      </c>
      <c r="U56" s="275">
        <f t="shared" si="3"/>
        <v>0.81400862549655251</v>
      </c>
      <c r="V56" s="275">
        <f t="shared" si="3"/>
        <v>0.81465827324235984</v>
      </c>
      <c r="W56" s="275">
        <f t="shared" si="3"/>
        <v>0.81530792098816718</v>
      </c>
      <c r="X56" s="275">
        <f t="shared" si="3"/>
        <v>0.81595756873397451</v>
      </c>
      <c r="Y56" s="275">
        <f t="shared" si="3"/>
        <v>0.81660721647978185</v>
      </c>
      <c r="Z56" s="275">
        <f t="shared" si="3"/>
        <v>0.81725686422558919</v>
      </c>
      <c r="AA56" s="275">
        <f t="shared" si="3"/>
        <v>0.81790651197139652</v>
      </c>
      <c r="AB56" s="275">
        <f t="shared" si="3"/>
        <v>0.81855615971720386</v>
      </c>
      <c r="AC56" s="275">
        <f t="shared" si="3"/>
        <v>0.81920580746301119</v>
      </c>
      <c r="AD56" s="275">
        <f t="shared" si="3"/>
        <v>0.81985545520881853</v>
      </c>
      <c r="AE56" s="275">
        <f t="shared" si="3"/>
        <v>0.82050510295462586</v>
      </c>
      <c r="AF56" s="275">
        <f t="shared" si="3"/>
        <v>0.8211547507004332</v>
      </c>
      <c r="AG56" s="275">
        <f t="shared" si="3"/>
        <v>0.82180439844624054</v>
      </c>
      <c r="AH56" s="275">
        <f t="shared" si="3"/>
        <v>0.82245404619204787</v>
      </c>
      <c r="AI56" s="275">
        <f t="shared" si="3"/>
        <v>0.82310369393785521</v>
      </c>
      <c r="AJ56" s="275">
        <f t="shared" si="3"/>
        <v>0.82375334168366254</v>
      </c>
      <c r="AK56" s="275">
        <f t="shared" si="3"/>
        <v>0.82440298942946988</v>
      </c>
      <c r="AL56" s="275">
        <f t="shared" si="3"/>
        <v>0.82505263717527721</v>
      </c>
      <c r="AM56" s="275">
        <f t="shared" si="3"/>
        <v>0.82570228492108455</v>
      </c>
      <c r="AN56" s="275">
        <f t="shared" si="3"/>
        <v>0.82635193266689189</v>
      </c>
      <c r="AO56" s="275">
        <f t="shared" si="3"/>
        <v>0.82700158041269922</v>
      </c>
      <c r="AP56" s="275">
        <f t="shared" si="3"/>
        <v>0.82765122815850656</v>
      </c>
      <c r="AQ56" s="405">
        <f t="shared" si="11"/>
        <v>0.82830087590431312</v>
      </c>
      <c r="AS56" s="280">
        <v>0.01</v>
      </c>
      <c r="AT56" s="280">
        <v>0.01</v>
      </c>
      <c r="AU56" s="280">
        <v>7.0000000000000001E-3</v>
      </c>
      <c r="AV56" s="280">
        <v>0.02</v>
      </c>
    </row>
    <row r="57" spans="1:48" x14ac:dyDescent="0.2">
      <c r="A57" s="12" t="s">
        <v>6</v>
      </c>
      <c r="B57" s="275">
        <f>'Energy Use 2019'!I69/('Energy Use'!B63+B8)</f>
        <v>0.41399764198615374</v>
      </c>
      <c r="C57" s="275">
        <f>'Energy Use 2020'!I69/('Energy Use'!C63+C8)</f>
        <v>0.40650455903703281</v>
      </c>
      <c r="D57" s="275">
        <f t="shared" ref="D57:G57" si="15">C57+($H57-$C57)/5</f>
        <v>0.40731756815510689</v>
      </c>
      <c r="E57" s="275">
        <f t="shared" si="15"/>
        <v>0.40813057727318097</v>
      </c>
      <c r="F57" s="275">
        <f t="shared" si="15"/>
        <v>0.40894358639125505</v>
      </c>
      <c r="G57" s="275">
        <f t="shared" si="15"/>
        <v>0.40975659550932914</v>
      </c>
      <c r="H57" s="408">
        <f t="shared" si="5"/>
        <v>0.41056960462740316</v>
      </c>
      <c r="I57" s="275">
        <f t="shared" si="6"/>
        <v>0.41139074383665797</v>
      </c>
      <c r="J57" s="275">
        <f t="shared" si="6"/>
        <v>0.41221188304591277</v>
      </c>
      <c r="K57" s="275">
        <f t="shared" si="6"/>
        <v>0.41303302225516758</v>
      </c>
      <c r="L57" s="275">
        <f t="shared" si="6"/>
        <v>0.41385416146442239</v>
      </c>
      <c r="M57" s="408">
        <f t="shared" si="7"/>
        <v>0.41467530067367719</v>
      </c>
      <c r="N57" s="275">
        <f t="shared" si="8"/>
        <v>0.41525584609462035</v>
      </c>
      <c r="O57" s="275">
        <f t="shared" si="8"/>
        <v>0.41583639151556351</v>
      </c>
      <c r="P57" s="275">
        <f t="shared" si="8"/>
        <v>0.41641693693650667</v>
      </c>
      <c r="Q57" s="275">
        <f t="shared" si="8"/>
        <v>0.41699748235744982</v>
      </c>
      <c r="R57" s="408">
        <f t="shared" si="9"/>
        <v>0.41757802777839287</v>
      </c>
      <c r="S57" s="275">
        <f t="shared" si="10"/>
        <v>0.41791209020061559</v>
      </c>
      <c r="T57" s="275">
        <f t="shared" si="3"/>
        <v>0.41824615262283832</v>
      </c>
      <c r="U57" s="275">
        <f t="shared" si="3"/>
        <v>0.41858021504506104</v>
      </c>
      <c r="V57" s="275">
        <f t="shared" si="3"/>
        <v>0.41891427746728377</v>
      </c>
      <c r="W57" s="275">
        <f t="shared" si="3"/>
        <v>0.41924833988950649</v>
      </c>
      <c r="X57" s="275">
        <f t="shared" si="3"/>
        <v>0.41958240231172922</v>
      </c>
      <c r="Y57" s="275">
        <f t="shared" si="3"/>
        <v>0.41991646473395194</v>
      </c>
      <c r="Z57" s="275">
        <f t="shared" si="3"/>
        <v>0.42025052715617467</v>
      </c>
      <c r="AA57" s="275">
        <f t="shared" si="3"/>
        <v>0.42058458957839739</v>
      </c>
      <c r="AB57" s="275">
        <f t="shared" si="3"/>
        <v>0.42091865200062012</v>
      </c>
      <c r="AC57" s="275">
        <f t="shared" si="3"/>
        <v>0.42125271442284284</v>
      </c>
      <c r="AD57" s="275">
        <f t="shared" si="3"/>
        <v>0.42158677684506557</v>
      </c>
      <c r="AE57" s="275">
        <f t="shared" si="3"/>
        <v>0.42192083926728829</v>
      </c>
      <c r="AF57" s="275">
        <f t="shared" si="3"/>
        <v>0.42225490168951102</v>
      </c>
      <c r="AG57" s="275">
        <f t="shared" si="3"/>
        <v>0.42258896411173374</v>
      </c>
      <c r="AH57" s="275">
        <f t="shared" si="3"/>
        <v>0.42292302653395647</v>
      </c>
      <c r="AI57" s="275">
        <f t="shared" si="3"/>
        <v>0.42325708895617919</v>
      </c>
      <c r="AJ57" s="275">
        <f t="shared" si="3"/>
        <v>0.42359115137840192</v>
      </c>
      <c r="AK57" s="275">
        <f t="shared" si="3"/>
        <v>0.42392521380062465</v>
      </c>
      <c r="AL57" s="275">
        <f t="shared" si="3"/>
        <v>0.42425927622284737</v>
      </c>
      <c r="AM57" s="275">
        <f t="shared" si="3"/>
        <v>0.4245933386450701</v>
      </c>
      <c r="AN57" s="275">
        <f t="shared" si="3"/>
        <v>0.42492740106729282</v>
      </c>
      <c r="AO57" s="275">
        <f t="shared" si="3"/>
        <v>0.42526146348951555</v>
      </c>
      <c r="AP57" s="275">
        <f t="shared" si="3"/>
        <v>0.42559552591173827</v>
      </c>
      <c r="AQ57" s="405">
        <f t="shared" si="11"/>
        <v>0.42592958833396072</v>
      </c>
      <c r="AS57" s="280">
        <v>0.01</v>
      </c>
      <c r="AT57" s="280">
        <v>0.01</v>
      </c>
      <c r="AU57" s="280">
        <v>7.0000000000000001E-3</v>
      </c>
      <c r="AV57" s="280">
        <v>0.02</v>
      </c>
    </row>
    <row r="58" spans="1:48" x14ac:dyDescent="0.2">
      <c r="A58" s="12" t="s">
        <v>7</v>
      </c>
      <c r="B58" s="275">
        <f>'Energy Use 2019'!I70/('Energy Use'!B64+B9)</f>
        <v>0.15573069833472414</v>
      </c>
      <c r="C58" s="275">
        <f>'Energy Use 2020'!I70/('Energy Use'!C64+C9)</f>
        <v>0.14975920342100918</v>
      </c>
      <c r="D58" s="275">
        <f t="shared" ref="D58:G58" si="16">C58+($H58-$C58)/5</f>
        <v>0.15005872182785121</v>
      </c>
      <c r="E58" s="275">
        <f t="shared" si="16"/>
        <v>0.15035824023469324</v>
      </c>
      <c r="F58" s="275">
        <f t="shared" si="16"/>
        <v>0.15065775864153527</v>
      </c>
      <c r="G58" s="275">
        <f t="shared" si="16"/>
        <v>0.1509572770483773</v>
      </c>
      <c r="H58" s="408">
        <f t="shared" si="5"/>
        <v>0.15125679545521928</v>
      </c>
      <c r="I58" s="275">
        <f t="shared" si="6"/>
        <v>0.15155930904612971</v>
      </c>
      <c r="J58" s="275">
        <f t="shared" si="6"/>
        <v>0.15186182263704015</v>
      </c>
      <c r="K58" s="275">
        <f t="shared" si="6"/>
        <v>0.15216433622795059</v>
      </c>
      <c r="L58" s="275">
        <f t="shared" si="6"/>
        <v>0.15246684981886102</v>
      </c>
      <c r="M58" s="408">
        <f t="shared" si="7"/>
        <v>0.15276936340977149</v>
      </c>
      <c r="N58" s="275">
        <f t="shared" si="8"/>
        <v>0.15298324051854517</v>
      </c>
      <c r="O58" s="275">
        <f t="shared" si="8"/>
        <v>0.15319711762731886</v>
      </c>
      <c r="P58" s="275">
        <f t="shared" si="8"/>
        <v>0.15341099473609254</v>
      </c>
      <c r="Q58" s="275">
        <f t="shared" si="8"/>
        <v>0.15362487184486623</v>
      </c>
      <c r="R58" s="408">
        <f t="shared" si="9"/>
        <v>0.15383874895363986</v>
      </c>
      <c r="S58" s="275">
        <f t="shared" si="10"/>
        <v>0.15396181995280278</v>
      </c>
      <c r="T58" s="275">
        <f t="shared" si="3"/>
        <v>0.1540848909519657</v>
      </c>
      <c r="U58" s="275">
        <f t="shared" si="3"/>
        <v>0.15420796195112862</v>
      </c>
      <c r="V58" s="275">
        <f t="shared" si="3"/>
        <v>0.15433103295029155</v>
      </c>
      <c r="W58" s="275">
        <f t="shared" si="3"/>
        <v>0.15445410394945447</v>
      </c>
      <c r="X58" s="275">
        <f t="shared" si="3"/>
        <v>0.15457717494861739</v>
      </c>
      <c r="Y58" s="275">
        <f t="shared" si="3"/>
        <v>0.15470024594778031</v>
      </c>
      <c r="Z58" s="275">
        <f t="shared" si="3"/>
        <v>0.15482331694694323</v>
      </c>
      <c r="AA58" s="275">
        <f t="shared" si="3"/>
        <v>0.15494638794610616</v>
      </c>
      <c r="AB58" s="275">
        <f t="shared" si="3"/>
        <v>0.15506945894526908</v>
      </c>
      <c r="AC58" s="275">
        <f t="shared" si="3"/>
        <v>0.155192529944432</v>
      </c>
      <c r="AD58" s="275">
        <f t="shared" si="3"/>
        <v>0.15531560094359492</v>
      </c>
      <c r="AE58" s="275">
        <f t="shared" si="3"/>
        <v>0.15543867194275784</v>
      </c>
      <c r="AF58" s="275">
        <f t="shared" si="3"/>
        <v>0.15556174294192077</v>
      </c>
      <c r="AG58" s="275">
        <f t="shared" si="3"/>
        <v>0.15568481394108369</v>
      </c>
      <c r="AH58" s="275">
        <f t="shared" si="3"/>
        <v>0.15580788494024661</v>
      </c>
      <c r="AI58" s="275">
        <f t="shared" si="3"/>
        <v>0.15593095593940953</v>
      </c>
      <c r="AJ58" s="275">
        <f t="shared" si="3"/>
        <v>0.15605402693857245</v>
      </c>
      <c r="AK58" s="275">
        <f t="shared" si="3"/>
        <v>0.15617709793773538</v>
      </c>
      <c r="AL58" s="275">
        <f t="shared" si="3"/>
        <v>0.1563001689368983</v>
      </c>
      <c r="AM58" s="275">
        <f t="shared" si="3"/>
        <v>0.15642323993606122</v>
      </c>
      <c r="AN58" s="275">
        <f t="shared" si="3"/>
        <v>0.15654631093522414</v>
      </c>
      <c r="AO58" s="275">
        <f t="shared" si="3"/>
        <v>0.15666938193438706</v>
      </c>
      <c r="AP58" s="275">
        <f t="shared" si="3"/>
        <v>0.15679245293354999</v>
      </c>
      <c r="AQ58" s="405">
        <f t="shared" si="11"/>
        <v>0.15691552393271266</v>
      </c>
      <c r="AS58" s="280">
        <v>0.01</v>
      </c>
      <c r="AT58" s="280">
        <v>0.01</v>
      </c>
      <c r="AU58" s="280">
        <v>7.0000000000000001E-3</v>
      </c>
      <c r="AV58" s="280">
        <v>0.02</v>
      </c>
    </row>
    <row r="59" spans="1:48" x14ac:dyDescent="0.2">
      <c r="A59" s="12" t="s">
        <v>8</v>
      </c>
      <c r="B59" s="275">
        <f>'Energy Use 2019'!I71/('Energy Use'!B65+B10)</f>
        <v>0.99911159654453374</v>
      </c>
      <c r="C59" s="275">
        <f>'Energy Use 2020'!I71/('Energy Use'!C65+C10)</f>
        <v>0.96950099705942205</v>
      </c>
      <c r="D59" s="275">
        <f t="shared" ref="D59:G59" si="17">C59+($H59-$C59)/5</f>
        <v>0.96950099705942205</v>
      </c>
      <c r="E59" s="275">
        <f t="shared" si="17"/>
        <v>0.96950099705942205</v>
      </c>
      <c r="F59" s="275">
        <f t="shared" si="17"/>
        <v>0.96950099705942205</v>
      </c>
      <c r="G59" s="275">
        <f t="shared" si="17"/>
        <v>0.96950099705942205</v>
      </c>
      <c r="H59" s="408">
        <f t="shared" si="5"/>
        <v>0.96950099705942205</v>
      </c>
      <c r="I59" s="275">
        <f t="shared" si="6"/>
        <v>0.96950099705942205</v>
      </c>
      <c r="J59" s="275">
        <f t="shared" si="6"/>
        <v>0.96950099705942205</v>
      </c>
      <c r="K59" s="275">
        <f t="shared" si="6"/>
        <v>0.96950099705942205</v>
      </c>
      <c r="L59" s="275">
        <f t="shared" si="6"/>
        <v>0.96950099705942205</v>
      </c>
      <c r="M59" s="408">
        <f t="shared" si="7"/>
        <v>0.96950099705942205</v>
      </c>
      <c r="N59" s="275">
        <f t="shared" si="8"/>
        <v>0.96950099705942205</v>
      </c>
      <c r="O59" s="275">
        <f t="shared" si="8"/>
        <v>0.96950099705942205</v>
      </c>
      <c r="P59" s="275">
        <f t="shared" si="8"/>
        <v>0.96950099705942205</v>
      </c>
      <c r="Q59" s="275">
        <f t="shared" si="8"/>
        <v>0.96950099705942205</v>
      </c>
      <c r="R59" s="408">
        <f t="shared" si="9"/>
        <v>0.96950099705942205</v>
      </c>
      <c r="S59" s="275">
        <f t="shared" si="10"/>
        <v>0.96950099705942205</v>
      </c>
      <c r="T59" s="275">
        <f t="shared" si="3"/>
        <v>0.96950099705942205</v>
      </c>
      <c r="U59" s="275">
        <f t="shared" si="3"/>
        <v>0.96950099705942205</v>
      </c>
      <c r="V59" s="275">
        <f t="shared" si="3"/>
        <v>0.96950099705942205</v>
      </c>
      <c r="W59" s="275">
        <f t="shared" si="3"/>
        <v>0.96950099705942205</v>
      </c>
      <c r="X59" s="275">
        <f t="shared" si="3"/>
        <v>0.96950099705942205</v>
      </c>
      <c r="Y59" s="275">
        <f t="shared" si="3"/>
        <v>0.96950099705942205</v>
      </c>
      <c r="Z59" s="275">
        <f t="shared" si="3"/>
        <v>0.96950099705942205</v>
      </c>
      <c r="AA59" s="275">
        <f t="shared" si="3"/>
        <v>0.96950099705942205</v>
      </c>
      <c r="AB59" s="275">
        <f t="shared" si="3"/>
        <v>0.96950099705942205</v>
      </c>
      <c r="AC59" s="275">
        <f t="shared" si="3"/>
        <v>0.96950099705942205</v>
      </c>
      <c r="AD59" s="275">
        <f t="shared" si="3"/>
        <v>0.96950099705942205</v>
      </c>
      <c r="AE59" s="275">
        <f t="shared" si="3"/>
        <v>0.96950099705942205</v>
      </c>
      <c r="AF59" s="275">
        <f t="shared" si="3"/>
        <v>0.96950099705942205</v>
      </c>
      <c r="AG59" s="275">
        <f t="shared" si="3"/>
        <v>0.96950099705942205</v>
      </c>
      <c r="AH59" s="275">
        <f t="shared" si="3"/>
        <v>0.96950099705942205</v>
      </c>
      <c r="AI59" s="275">
        <f t="shared" si="3"/>
        <v>0.96950099705942205</v>
      </c>
      <c r="AJ59" s="275">
        <f t="shared" si="3"/>
        <v>0.96950099705942205</v>
      </c>
      <c r="AK59" s="275">
        <f t="shared" si="3"/>
        <v>0.96950099705942205</v>
      </c>
      <c r="AL59" s="275">
        <f t="shared" si="3"/>
        <v>0.96950099705942205</v>
      </c>
      <c r="AM59" s="275">
        <f t="shared" si="3"/>
        <v>0.96950099705942205</v>
      </c>
      <c r="AN59" s="275">
        <f t="shared" si="3"/>
        <v>0.96950099705942205</v>
      </c>
      <c r="AO59" s="275">
        <f t="shared" si="3"/>
        <v>0.96950099705942205</v>
      </c>
      <c r="AP59" s="275">
        <f t="shared" si="3"/>
        <v>0.96950099705942205</v>
      </c>
      <c r="AQ59" s="405">
        <f t="shared" si="11"/>
        <v>0.96950099705942205</v>
      </c>
      <c r="AS59" s="280">
        <v>0.01</v>
      </c>
      <c r="AT59" s="280">
        <v>0.01</v>
      </c>
      <c r="AU59" s="280">
        <v>7.0000000000000001E-3</v>
      </c>
      <c r="AV59" s="280">
        <v>0.02</v>
      </c>
    </row>
    <row r="60" spans="1:48" x14ac:dyDescent="0.2">
      <c r="A60" s="12" t="s">
        <v>9</v>
      </c>
      <c r="B60" s="275">
        <f>'Energy Use 2019'!I72/('Energy Use'!B66+B11)</f>
        <v>0.35825022124367284</v>
      </c>
      <c r="C60" s="275">
        <f>'Energy Use 2020'!I72/('Energy Use'!C66+C11)</f>
        <v>0.42030346025081528</v>
      </c>
      <c r="D60" s="275">
        <f t="shared" ref="D60:G60" si="18">C60+($H60-$C60)/5</f>
        <v>0.42114406717131692</v>
      </c>
      <c r="E60" s="275">
        <f t="shared" si="18"/>
        <v>0.42198467409181856</v>
      </c>
      <c r="F60" s="275">
        <f t="shared" si="18"/>
        <v>0.4228252810123202</v>
      </c>
      <c r="G60" s="275">
        <f t="shared" si="18"/>
        <v>0.42366588793282184</v>
      </c>
      <c r="H60" s="408">
        <f t="shared" si="5"/>
        <v>0.42450649485332342</v>
      </c>
      <c r="I60" s="275">
        <f t="shared" si="6"/>
        <v>0.42535550784303006</v>
      </c>
      <c r="J60" s="275">
        <f t="shared" si="6"/>
        <v>0.42620452083273669</v>
      </c>
      <c r="K60" s="275">
        <f t="shared" si="6"/>
        <v>0.42705353382244332</v>
      </c>
      <c r="L60" s="275">
        <f t="shared" si="6"/>
        <v>0.42790254681214995</v>
      </c>
      <c r="M60" s="408">
        <f t="shared" si="7"/>
        <v>0.42875155980185664</v>
      </c>
      <c r="N60" s="275">
        <f t="shared" si="8"/>
        <v>0.42935181198557926</v>
      </c>
      <c r="O60" s="275">
        <f t="shared" si="8"/>
        <v>0.42995206416930187</v>
      </c>
      <c r="P60" s="275">
        <f t="shared" si="8"/>
        <v>0.43055231635302449</v>
      </c>
      <c r="Q60" s="275">
        <f t="shared" si="8"/>
        <v>0.43115256853674711</v>
      </c>
      <c r="R60" s="408">
        <f t="shared" si="9"/>
        <v>0.43175282072046961</v>
      </c>
      <c r="S60" s="275">
        <f t="shared" si="10"/>
        <v>0.43209822297704598</v>
      </c>
      <c r="T60" s="275">
        <f t="shared" si="3"/>
        <v>0.43244362523362234</v>
      </c>
      <c r="U60" s="275">
        <f t="shared" si="3"/>
        <v>0.43278902749019871</v>
      </c>
      <c r="V60" s="275">
        <f t="shared" si="3"/>
        <v>0.43313442974677507</v>
      </c>
      <c r="W60" s="275">
        <f t="shared" si="3"/>
        <v>0.43347983200335144</v>
      </c>
      <c r="X60" s="275">
        <f t="shared" si="3"/>
        <v>0.43382523425992781</v>
      </c>
      <c r="Y60" s="275">
        <f t="shared" si="3"/>
        <v>0.43417063651650417</v>
      </c>
      <c r="Z60" s="275">
        <f t="shared" si="3"/>
        <v>0.43451603877308054</v>
      </c>
      <c r="AA60" s="275">
        <f t="shared" si="3"/>
        <v>0.4348614410296569</v>
      </c>
      <c r="AB60" s="275">
        <f t="shared" si="3"/>
        <v>0.43520684328623327</v>
      </c>
      <c r="AC60" s="275">
        <f t="shared" si="3"/>
        <v>0.43555224554280964</v>
      </c>
      <c r="AD60" s="275">
        <f t="shared" si="3"/>
        <v>0.435897647799386</v>
      </c>
      <c r="AE60" s="275">
        <f t="shared" si="3"/>
        <v>0.43624305005596237</v>
      </c>
      <c r="AF60" s="275">
        <f t="shared" si="3"/>
        <v>0.43658845231253873</v>
      </c>
      <c r="AG60" s="275">
        <f t="shared" si="3"/>
        <v>0.4369338545691151</v>
      </c>
      <c r="AH60" s="275">
        <f t="shared" si="3"/>
        <v>0.43727925682569146</v>
      </c>
      <c r="AI60" s="275">
        <f t="shared" si="3"/>
        <v>0.43762465908226783</v>
      </c>
      <c r="AJ60" s="275">
        <f t="shared" si="3"/>
        <v>0.4379700613388442</v>
      </c>
      <c r="AK60" s="275">
        <f t="shared" si="3"/>
        <v>0.43831546359542056</v>
      </c>
      <c r="AL60" s="275">
        <f t="shared" si="3"/>
        <v>0.43866086585199693</v>
      </c>
      <c r="AM60" s="275">
        <f t="shared" si="3"/>
        <v>0.43900626810857329</v>
      </c>
      <c r="AN60" s="275">
        <f t="shared" si="3"/>
        <v>0.43935167036514966</v>
      </c>
      <c r="AO60" s="275">
        <f t="shared" si="3"/>
        <v>0.43969707262172603</v>
      </c>
      <c r="AP60" s="275">
        <f t="shared" si="3"/>
        <v>0.44004247487830239</v>
      </c>
      <c r="AQ60" s="405">
        <f t="shared" si="11"/>
        <v>0.44038787713487904</v>
      </c>
      <c r="AS60" s="280">
        <v>0.01</v>
      </c>
      <c r="AT60" s="280">
        <v>0.01</v>
      </c>
      <c r="AU60" s="280">
        <v>7.0000000000000001E-3</v>
      </c>
      <c r="AV60" s="280">
        <v>0.02</v>
      </c>
    </row>
    <row r="61" spans="1:48" x14ac:dyDescent="0.2">
      <c r="A61" s="12" t="s">
        <v>10</v>
      </c>
      <c r="B61" s="275">
        <f>'Energy Use 2019'!I73/('Energy Use'!B67+B12)</f>
        <v>0.22735700333884906</v>
      </c>
      <c r="C61" s="275">
        <f>'Energy Use 2020'!I73/('Energy Use'!C67+C12)</f>
        <v>0.24267996105439449</v>
      </c>
      <c r="D61" s="275">
        <f t="shared" ref="D61:G61" si="19">C61+($H61-$C61)/5</f>
        <v>0.24316532097650329</v>
      </c>
      <c r="E61" s="275">
        <f t="shared" si="19"/>
        <v>0.24365068089861208</v>
      </c>
      <c r="F61" s="275">
        <f t="shared" si="19"/>
        <v>0.24413604082072088</v>
      </c>
      <c r="G61" s="275">
        <f t="shared" si="19"/>
        <v>0.24462140074282968</v>
      </c>
      <c r="H61" s="408">
        <f t="shared" si="5"/>
        <v>0.24510676066493844</v>
      </c>
      <c r="I61" s="275">
        <f t="shared" si="6"/>
        <v>0.24559697418626833</v>
      </c>
      <c r="J61" s="275">
        <f t="shared" si="6"/>
        <v>0.24608718770759822</v>
      </c>
      <c r="K61" s="275">
        <f t="shared" si="6"/>
        <v>0.2465774012289281</v>
      </c>
      <c r="L61" s="275">
        <f t="shared" si="6"/>
        <v>0.24706761475025799</v>
      </c>
      <c r="M61" s="408">
        <f t="shared" si="7"/>
        <v>0.24755782827158784</v>
      </c>
      <c r="N61" s="275">
        <f t="shared" si="8"/>
        <v>0.24790440923116805</v>
      </c>
      <c r="O61" s="275">
        <f t="shared" si="8"/>
        <v>0.24825099019074826</v>
      </c>
      <c r="P61" s="275">
        <f t="shared" si="8"/>
        <v>0.24859757115032846</v>
      </c>
      <c r="Q61" s="275">
        <f t="shared" si="8"/>
        <v>0.24894415210990867</v>
      </c>
      <c r="R61" s="408">
        <f t="shared" si="9"/>
        <v>0.24929073306948893</v>
      </c>
      <c r="S61" s="275">
        <f t="shared" si="10"/>
        <v>0.24949016565594451</v>
      </c>
      <c r="T61" s="275">
        <f t="shared" si="3"/>
        <v>0.24968959824240008</v>
      </c>
      <c r="U61" s="275">
        <f t="shared" si="3"/>
        <v>0.24988903082885566</v>
      </c>
      <c r="V61" s="275">
        <f t="shared" si="3"/>
        <v>0.25008846341531127</v>
      </c>
      <c r="W61" s="275">
        <f t="shared" si="3"/>
        <v>0.25028789600176687</v>
      </c>
      <c r="X61" s="275">
        <f t="shared" si="3"/>
        <v>0.25048732858822248</v>
      </c>
      <c r="Y61" s="275">
        <f t="shared" si="3"/>
        <v>0.25068676117467809</v>
      </c>
      <c r="Z61" s="275">
        <f t="shared" si="3"/>
        <v>0.25088619376113369</v>
      </c>
      <c r="AA61" s="275">
        <f t="shared" si="3"/>
        <v>0.2510856263475893</v>
      </c>
      <c r="AB61" s="275">
        <f t="shared" si="3"/>
        <v>0.2512850589340449</v>
      </c>
      <c r="AC61" s="275">
        <f t="shared" si="3"/>
        <v>0.25148449152050051</v>
      </c>
      <c r="AD61" s="275">
        <f t="shared" si="3"/>
        <v>0.25168392410695611</v>
      </c>
      <c r="AE61" s="275">
        <f t="shared" si="3"/>
        <v>0.25188335669341172</v>
      </c>
      <c r="AF61" s="275">
        <f t="shared" si="3"/>
        <v>0.25208278927986733</v>
      </c>
      <c r="AG61" s="275">
        <f t="shared" si="3"/>
        <v>0.25228222186632293</v>
      </c>
      <c r="AH61" s="275">
        <f t="shared" si="3"/>
        <v>0.25248165445277854</v>
      </c>
      <c r="AI61" s="275">
        <f t="shared" si="3"/>
        <v>0.25268108703923414</v>
      </c>
      <c r="AJ61" s="275">
        <f t="shared" si="3"/>
        <v>0.25288051962568975</v>
      </c>
      <c r="AK61" s="275">
        <f t="shared" si="3"/>
        <v>0.25307995221214535</v>
      </c>
      <c r="AL61" s="275">
        <f t="shared" si="3"/>
        <v>0.25327938479860096</v>
      </c>
      <c r="AM61" s="275">
        <f t="shared" si="3"/>
        <v>0.25347881738505657</v>
      </c>
      <c r="AN61" s="275">
        <f t="shared" si="3"/>
        <v>0.25367824997151217</v>
      </c>
      <c r="AO61" s="275">
        <f t="shared" si="3"/>
        <v>0.25387768255796778</v>
      </c>
      <c r="AP61" s="275">
        <f t="shared" si="3"/>
        <v>0.25407711514442338</v>
      </c>
      <c r="AQ61" s="405">
        <f t="shared" si="11"/>
        <v>0.25427654773087871</v>
      </c>
      <c r="AS61" s="280">
        <v>0.01</v>
      </c>
      <c r="AT61" s="280">
        <v>0.01</v>
      </c>
      <c r="AU61" s="280">
        <v>7.0000000000000001E-3</v>
      </c>
      <c r="AV61" s="280">
        <v>0.02</v>
      </c>
    </row>
    <row r="62" spans="1:48" x14ac:dyDescent="0.2">
      <c r="A62" s="12" t="s">
        <v>11</v>
      </c>
      <c r="B62" s="275">
        <f>'Energy Use 2019'!I74/('Energy Use'!B68+B13)</f>
        <v>0.21279692161470112</v>
      </c>
      <c r="C62" s="275">
        <f>'Energy Use 2020'!I74/('Energy Use'!C68+C13)</f>
        <v>0.2381833630706662</v>
      </c>
      <c r="D62" s="275">
        <f t="shared" ref="D62:G62" si="20">C62+($H62-$C62)/5</f>
        <v>0.23865972979680752</v>
      </c>
      <c r="E62" s="275">
        <f t="shared" si="20"/>
        <v>0.23913609652294884</v>
      </c>
      <c r="F62" s="275">
        <f t="shared" si="20"/>
        <v>0.23961246324909016</v>
      </c>
      <c r="G62" s="275">
        <f t="shared" si="20"/>
        <v>0.24008882997523148</v>
      </c>
      <c r="H62" s="408">
        <f t="shared" si="5"/>
        <v>0.24056519670137286</v>
      </c>
      <c r="I62" s="275">
        <f t="shared" si="6"/>
        <v>0.24104632709477561</v>
      </c>
      <c r="J62" s="275">
        <f t="shared" si="6"/>
        <v>0.24152745748817836</v>
      </c>
      <c r="K62" s="275">
        <f t="shared" si="6"/>
        <v>0.24200858788158111</v>
      </c>
      <c r="L62" s="275">
        <f t="shared" si="6"/>
        <v>0.24248971827498386</v>
      </c>
      <c r="M62" s="408">
        <f t="shared" si="7"/>
        <v>0.24297084866838659</v>
      </c>
      <c r="N62" s="275">
        <f t="shared" si="8"/>
        <v>0.24331100785652232</v>
      </c>
      <c r="O62" s="275">
        <f t="shared" si="8"/>
        <v>0.24365116704465806</v>
      </c>
      <c r="P62" s="275">
        <f t="shared" si="8"/>
        <v>0.24399132623279379</v>
      </c>
      <c r="Q62" s="275">
        <f t="shared" si="8"/>
        <v>0.24433148542092953</v>
      </c>
      <c r="R62" s="408">
        <f t="shared" si="9"/>
        <v>0.24467164460906526</v>
      </c>
      <c r="S62" s="275">
        <f t="shared" si="10"/>
        <v>0.24486738192475252</v>
      </c>
      <c r="T62" s="275">
        <f t="shared" si="3"/>
        <v>0.24506311924043978</v>
      </c>
      <c r="U62" s="275">
        <f t="shared" si="3"/>
        <v>0.24525885655612703</v>
      </c>
      <c r="V62" s="275">
        <f t="shared" si="3"/>
        <v>0.24545459387181429</v>
      </c>
      <c r="W62" s="275">
        <f t="shared" si="3"/>
        <v>0.24565033118750154</v>
      </c>
      <c r="X62" s="275">
        <f t="shared" si="3"/>
        <v>0.2458460685031888</v>
      </c>
      <c r="Y62" s="275">
        <f t="shared" si="3"/>
        <v>0.24604180581887605</v>
      </c>
      <c r="Z62" s="275">
        <f t="shared" si="3"/>
        <v>0.24623754313456331</v>
      </c>
      <c r="AA62" s="275">
        <f t="shared" si="3"/>
        <v>0.24643328045025056</v>
      </c>
      <c r="AB62" s="275">
        <f t="shared" si="3"/>
        <v>0.24662901776593782</v>
      </c>
      <c r="AC62" s="275">
        <f t="shared" si="3"/>
        <v>0.24682475508162507</v>
      </c>
      <c r="AD62" s="275">
        <f t="shared" si="3"/>
        <v>0.24702049239731233</v>
      </c>
      <c r="AE62" s="275">
        <f t="shared" si="3"/>
        <v>0.24721622971299959</v>
      </c>
      <c r="AF62" s="275">
        <f t="shared" si="3"/>
        <v>0.24741196702868684</v>
      </c>
      <c r="AG62" s="275">
        <f t="shared" si="3"/>
        <v>0.2476077043443741</v>
      </c>
      <c r="AH62" s="275">
        <f t="shared" si="3"/>
        <v>0.24780344166006135</v>
      </c>
      <c r="AI62" s="275">
        <f t="shared" si="3"/>
        <v>0.24799917897574861</v>
      </c>
      <c r="AJ62" s="275">
        <f t="shared" si="3"/>
        <v>0.24819491629143586</v>
      </c>
      <c r="AK62" s="275">
        <f t="shared" si="3"/>
        <v>0.24839065360712312</v>
      </c>
      <c r="AL62" s="275">
        <f t="shared" si="3"/>
        <v>0.24858639092281037</v>
      </c>
      <c r="AM62" s="275">
        <f t="shared" si="3"/>
        <v>0.24878212823849763</v>
      </c>
      <c r="AN62" s="275">
        <f t="shared" si="3"/>
        <v>0.24897786555418489</v>
      </c>
      <c r="AO62" s="275">
        <f t="shared" si="3"/>
        <v>0.24917360286987214</v>
      </c>
      <c r="AP62" s="275">
        <f t="shared" si="3"/>
        <v>0.2493693401855594</v>
      </c>
      <c r="AQ62" s="405">
        <f t="shared" si="11"/>
        <v>0.24956507750124657</v>
      </c>
      <c r="AS62" s="280">
        <v>0.01</v>
      </c>
      <c r="AT62" s="280">
        <v>0.01</v>
      </c>
      <c r="AU62" s="280">
        <v>7.0000000000000001E-3</v>
      </c>
      <c r="AV62" s="280">
        <v>0.02</v>
      </c>
    </row>
    <row r="63" spans="1:48" x14ac:dyDescent="0.2">
      <c r="A63" s="12" t="s">
        <v>12</v>
      </c>
      <c r="B63" s="275">
        <f>'Energy Use 2019'!I75/('Energy Use'!B69+B14)</f>
        <v>0.66575826922479231</v>
      </c>
      <c r="C63" s="275">
        <f>'Energy Use 2020'!I75/('Energy Use'!C69+C14)</f>
        <v>0.69602178277725391</v>
      </c>
      <c r="D63" s="275">
        <f t="shared" ref="D63:G63" si="21">C63+($H63-$C63)/5</f>
        <v>0.69741382634280846</v>
      </c>
      <c r="E63" s="275">
        <f t="shared" si="21"/>
        <v>0.69880586990836302</v>
      </c>
      <c r="F63" s="275">
        <f t="shared" si="21"/>
        <v>0.70019791347391758</v>
      </c>
      <c r="G63" s="275">
        <f t="shared" si="21"/>
        <v>0.70158995703947213</v>
      </c>
      <c r="H63" s="408">
        <f t="shared" si="5"/>
        <v>0.70298200060502647</v>
      </c>
      <c r="I63" s="275">
        <f t="shared" si="6"/>
        <v>0.70438796460623654</v>
      </c>
      <c r="J63" s="275">
        <f t="shared" si="6"/>
        <v>0.70579392860744661</v>
      </c>
      <c r="K63" s="275">
        <f t="shared" si="6"/>
        <v>0.70719989260865668</v>
      </c>
      <c r="L63" s="275">
        <f t="shared" si="6"/>
        <v>0.70860585660986675</v>
      </c>
      <c r="M63" s="408">
        <f t="shared" si="7"/>
        <v>0.7100118206110767</v>
      </c>
      <c r="N63" s="275">
        <f t="shared" si="8"/>
        <v>0.71100583715993215</v>
      </c>
      <c r="O63" s="275">
        <f t="shared" si="8"/>
        <v>0.7119998537087876</v>
      </c>
      <c r="P63" s="275">
        <f t="shared" si="8"/>
        <v>0.71299387025764305</v>
      </c>
      <c r="Q63" s="275">
        <f t="shared" si="8"/>
        <v>0.7139878868064985</v>
      </c>
      <c r="R63" s="408">
        <f t="shared" si="9"/>
        <v>0.71498190335535416</v>
      </c>
      <c r="S63" s="275">
        <f t="shared" si="10"/>
        <v>0.7155538888780385</v>
      </c>
      <c r="T63" s="275">
        <f t="shared" si="3"/>
        <v>0.71612587440072284</v>
      </c>
      <c r="U63" s="275">
        <f t="shared" si="3"/>
        <v>0.71669785992340718</v>
      </c>
      <c r="V63" s="275">
        <f t="shared" si="3"/>
        <v>0.71726984544609151</v>
      </c>
      <c r="W63" s="275">
        <f t="shared" si="3"/>
        <v>0.71784183096877585</v>
      </c>
      <c r="X63" s="275">
        <f t="shared" si="3"/>
        <v>0.71841381649146019</v>
      </c>
      <c r="Y63" s="275">
        <f t="shared" si="3"/>
        <v>0.71898580201414453</v>
      </c>
      <c r="Z63" s="275">
        <f t="shared" si="3"/>
        <v>0.71955778753682886</v>
      </c>
      <c r="AA63" s="275">
        <f t="shared" si="3"/>
        <v>0.7201297730595132</v>
      </c>
      <c r="AB63" s="275">
        <f t="shared" si="3"/>
        <v>0.72070175858219754</v>
      </c>
      <c r="AC63" s="275">
        <f t="shared" si="3"/>
        <v>0.72127374410488188</v>
      </c>
      <c r="AD63" s="275">
        <f t="shared" si="3"/>
        <v>0.72184572962756621</v>
      </c>
      <c r="AE63" s="275">
        <f t="shared" si="3"/>
        <v>0.72241771515025055</v>
      </c>
      <c r="AF63" s="275">
        <f t="shared" si="3"/>
        <v>0.72298970067293489</v>
      </c>
      <c r="AG63" s="275">
        <f t="shared" si="3"/>
        <v>0.72356168619561922</v>
      </c>
      <c r="AH63" s="275">
        <f t="shared" si="3"/>
        <v>0.72413367171830356</v>
      </c>
      <c r="AI63" s="275">
        <f t="shared" si="3"/>
        <v>0.7247056572409879</v>
      </c>
      <c r="AJ63" s="275">
        <f t="shared" si="3"/>
        <v>0.72527764276367224</v>
      </c>
      <c r="AK63" s="275">
        <f t="shared" ref="T63:AP74" si="22">AJ63+($AQ63-$R63)/25</f>
        <v>0.72584962828635657</v>
      </c>
      <c r="AL63" s="275">
        <f t="shared" si="22"/>
        <v>0.72642161380904091</v>
      </c>
      <c r="AM63" s="275">
        <f t="shared" si="22"/>
        <v>0.72699359933172525</v>
      </c>
      <c r="AN63" s="275">
        <f t="shared" si="22"/>
        <v>0.72756558485440959</v>
      </c>
      <c r="AO63" s="275">
        <f t="shared" si="22"/>
        <v>0.72813757037709392</v>
      </c>
      <c r="AP63" s="275">
        <f t="shared" si="22"/>
        <v>0.72870955589977826</v>
      </c>
      <c r="AQ63" s="405">
        <f t="shared" si="11"/>
        <v>0.72928154142246127</v>
      </c>
      <c r="AS63" s="280">
        <v>0.01</v>
      </c>
      <c r="AT63" s="280">
        <v>0.01</v>
      </c>
      <c r="AU63" s="280">
        <v>7.0000000000000001E-3</v>
      </c>
      <c r="AV63" s="280">
        <v>0.02</v>
      </c>
    </row>
    <row r="64" spans="1:48" x14ac:dyDescent="0.2">
      <c r="A64" s="12" t="s">
        <v>13</v>
      </c>
      <c r="B64" s="275">
        <f>'Energy Use 2019'!I76/('Energy Use'!B70+B15)</f>
        <v>0.51572753545243266</v>
      </c>
      <c r="C64" s="275">
        <f>'Energy Use 2020'!I76/('Energy Use'!C70+C15)</f>
        <v>0.50713727946545273</v>
      </c>
      <c r="D64" s="275">
        <f t="shared" ref="D64:G64" si="23">C64+($H64-$C64)/5</f>
        <v>0.50815155402438361</v>
      </c>
      <c r="E64" s="275">
        <f t="shared" si="23"/>
        <v>0.50916582858331449</v>
      </c>
      <c r="F64" s="275">
        <f t="shared" si="23"/>
        <v>0.51018010314224538</v>
      </c>
      <c r="G64" s="275">
        <f t="shared" si="23"/>
        <v>0.51119437770117626</v>
      </c>
      <c r="H64" s="408">
        <f t="shared" si="5"/>
        <v>0.51220865226010726</v>
      </c>
      <c r="I64" s="275">
        <f t="shared" si="6"/>
        <v>0.51323306956462744</v>
      </c>
      <c r="J64" s="275">
        <f t="shared" si="6"/>
        <v>0.51425748686914763</v>
      </c>
      <c r="K64" s="275">
        <f t="shared" si="6"/>
        <v>0.51528190417366782</v>
      </c>
      <c r="L64" s="275">
        <f t="shared" si="6"/>
        <v>0.516306321478188</v>
      </c>
      <c r="M64" s="408">
        <f t="shared" si="7"/>
        <v>0.5173307387827083</v>
      </c>
      <c r="N64" s="275">
        <f t="shared" si="8"/>
        <v>0.51805500181700403</v>
      </c>
      <c r="O64" s="275">
        <f t="shared" si="8"/>
        <v>0.51877926485129977</v>
      </c>
      <c r="P64" s="275">
        <f t="shared" si="8"/>
        <v>0.51950352788559551</v>
      </c>
      <c r="Q64" s="275">
        <f t="shared" si="8"/>
        <v>0.52022779091989124</v>
      </c>
      <c r="R64" s="408">
        <f t="shared" si="9"/>
        <v>0.5209520539541872</v>
      </c>
      <c r="S64" s="275">
        <f t="shared" si="10"/>
        <v>0.5213688155973506</v>
      </c>
      <c r="T64" s="275">
        <f t="shared" si="22"/>
        <v>0.521785577240514</v>
      </c>
      <c r="U64" s="275">
        <f t="shared" si="22"/>
        <v>0.5222023388836774</v>
      </c>
      <c r="V64" s="275">
        <f t="shared" si="22"/>
        <v>0.5226191005268408</v>
      </c>
      <c r="W64" s="275">
        <f t="shared" si="22"/>
        <v>0.5230358621700042</v>
      </c>
      <c r="X64" s="275">
        <f t="shared" si="22"/>
        <v>0.52345262381316759</v>
      </c>
      <c r="Y64" s="275">
        <f t="shared" si="22"/>
        <v>0.52386938545633099</v>
      </c>
      <c r="Z64" s="275">
        <f t="shared" si="22"/>
        <v>0.52428614709949439</v>
      </c>
      <c r="AA64" s="275">
        <f t="shared" si="22"/>
        <v>0.52470290874265779</v>
      </c>
      <c r="AB64" s="275">
        <f t="shared" si="22"/>
        <v>0.52511967038582119</v>
      </c>
      <c r="AC64" s="275">
        <f t="shared" si="22"/>
        <v>0.52553643202898459</v>
      </c>
      <c r="AD64" s="275">
        <f t="shared" si="22"/>
        <v>0.52595319367214799</v>
      </c>
      <c r="AE64" s="275">
        <f t="shared" si="22"/>
        <v>0.52636995531531139</v>
      </c>
      <c r="AF64" s="275">
        <f t="shared" si="22"/>
        <v>0.52678671695847479</v>
      </c>
      <c r="AG64" s="275">
        <f t="shared" si="22"/>
        <v>0.52720347860163819</v>
      </c>
      <c r="AH64" s="275">
        <f t="shared" si="22"/>
        <v>0.52762024024480159</v>
      </c>
      <c r="AI64" s="275">
        <f t="shared" si="22"/>
        <v>0.52803700188796499</v>
      </c>
      <c r="AJ64" s="275">
        <f t="shared" si="22"/>
        <v>0.52845376353112838</v>
      </c>
      <c r="AK64" s="275">
        <f t="shared" si="22"/>
        <v>0.52887052517429178</v>
      </c>
      <c r="AL64" s="275">
        <f t="shared" si="22"/>
        <v>0.52928728681745518</v>
      </c>
      <c r="AM64" s="275">
        <f t="shared" si="22"/>
        <v>0.52970404846061858</v>
      </c>
      <c r="AN64" s="275">
        <f t="shared" si="22"/>
        <v>0.53012081010378198</v>
      </c>
      <c r="AO64" s="275">
        <f t="shared" si="22"/>
        <v>0.53053757174694538</v>
      </c>
      <c r="AP64" s="275">
        <f t="shared" si="22"/>
        <v>0.53095433339010878</v>
      </c>
      <c r="AQ64" s="405">
        <f t="shared" si="11"/>
        <v>0.53137109503327096</v>
      </c>
      <c r="AS64" s="280">
        <v>0.01</v>
      </c>
      <c r="AT64" s="280">
        <v>0.01</v>
      </c>
      <c r="AU64" s="280">
        <v>7.0000000000000001E-3</v>
      </c>
      <c r="AV64" s="280">
        <v>0.02</v>
      </c>
    </row>
    <row r="65" spans="1:48" x14ac:dyDescent="0.2">
      <c r="A65" s="12" t="s">
        <v>14</v>
      </c>
      <c r="B65" s="275">
        <f>'Energy Use 2019'!I77/('Energy Use'!B71+B16)</f>
        <v>0.57771898796855115</v>
      </c>
      <c r="C65" s="275">
        <f>'Energy Use 2020'!I77/('Energy Use'!C71+C16)</f>
        <v>0.58426687714866965</v>
      </c>
      <c r="D65" s="275">
        <f t="shared" ref="D65:G65" si="24">C65+($H65-$C65)/5</f>
        <v>0.58543541090296702</v>
      </c>
      <c r="E65" s="275">
        <f t="shared" si="24"/>
        <v>0.5866039446572644</v>
      </c>
      <c r="F65" s="275">
        <f t="shared" si="24"/>
        <v>0.58777247841156177</v>
      </c>
      <c r="G65" s="275">
        <f t="shared" si="24"/>
        <v>0.58894101216585915</v>
      </c>
      <c r="H65" s="408">
        <f t="shared" si="5"/>
        <v>0.5901095459201563</v>
      </c>
      <c r="I65" s="275">
        <f t="shared" si="6"/>
        <v>0.59128976501199659</v>
      </c>
      <c r="J65" s="275">
        <f t="shared" si="6"/>
        <v>0.59246998410383689</v>
      </c>
      <c r="K65" s="275">
        <f t="shared" si="6"/>
        <v>0.59365020319567718</v>
      </c>
      <c r="L65" s="275">
        <f t="shared" si="6"/>
        <v>0.59483042228751748</v>
      </c>
      <c r="M65" s="408">
        <f t="shared" si="7"/>
        <v>0.59601064137935789</v>
      </c>
      <c r="N65" s="275">
        <f t="shared" si="8"/>
        <v>0.59684505627728901</v>
      </c>
      <c r="O65" s="275">
        <f t="shared" si="8"/>
        <v>0.59767947117522013</v>
      </c>
      <c r="P65" s="275">
        <f t="shared" si="8"/>
        <v>0.59851388607315126</v>
      </c>
      <c r="Q65" s="275">
        <f t="shared" si="8"/>
        <v>0.59934830097108238</v>
      </c>
      <c r="R65" s="408">
        <f t="shared" si="9"/>
        <v>0.60018271586901328</v>
      </c>
      <c r="S65" s="275">
        <f t="shared" si="10"/>
        <v>0.60066286204170849</v>
      </c>
      <c r="T65" s="275">
        <f t="shared" si="22"/>
        <v>0.6011430082144037</v>
      </c>
      <c r="U65" s="275">
        <f t="shared" si="22"/>
        <v>0.6016231543870989</v>
      </c>
      <c r="V65" s="275">
        <f t="shared" si="22"/>
        <v>0.60210330055979411</v>
      </c>
      <c r="W65" s="275">
        <f t="shared" si="22"/>
        <v>0.60258344673248931</v>
      </c>
      <c r="X65" s="275">
        <f t="shared" si="22"/>
        <v>0.60306359290518452</v>
      </c>
      <c r="Y65" s="275">
        <f t="shared" si="22"/>
        <v>0.60354373907787973</v>
      </c>
      <c r="Z65" s="275">
        <f t="shared" si="22"/>
        <v>0.60402388525057493</v>
      </c>
      <c r="AA65" s="275">
        <f t="shared" si="22"/>
        <v>0.60450403142327014</v>
      </c>
      <c r="AB65" s="275">
        <f t="shared" si="22"/>
        <v>0.60498417759596534</v>
      </c>
      <c r="AC65" s="275">
        <f t="shared" si="22"/>
        <v>0.60546432376866055</v>
      </c>
      <c r="AD65" s="275">
        <f t="shared" si="22"/>
        <v>0.60594446994135576</v>
      </c>
      <c r="AE65" s="275">
        <f t="shared" si="22"/>
        <v>0.60642461611405096</v>
      </c>
      <c r="AF65" s="275">
        <f t="shared" si="22"/>
        <v>0.60690476228674617</v>
      </c>
      <c r="AG65" s="275">
        <f t="shared" si="22"/>
        <v>0.60738490845944137</v>
      </c>
      <c r="AH65" s="275">
        <f t="shared" si="22"/>
        <v>0.60786505463213658</v>
      </c>
      <c r="AI65" s="275">
        <f t="shared" si="22"/>
        <v>0.60834520080483179</v>
      </c>
      <c r="AJ65" s="275">
        <f t="shared" si="22"/>
        <v>0.60882534697752699</v>
      </c>
      <c r="AK65" s="275">
        <f t="shared" si="22"/>
        <v>0.6093054931502222</v>
      </c>
      <c r="AL65" s="275">
        <f t="shared" si="22"/>
        <v>0.60978563932291741</v>
      </c>
      <c r="AM65" s="275">
        <f t="shared" si="22"/>
        <v>0.61026578549561261</v>
      </c>
      <c r="AN65" s="275">
        <f t="shared" si="22"/>
        <v>0.61074593166830782</v>
      </c>
      <c r="AO65" s="275">
        <f t="shared" si="22"/>
        <v>0.61122607784100302</v>
      </c>
      <c r="AP65" s="275">
        <f t="shared" si="22"/>
        <v>0.61170622401369823</v>
      </c>
      <c r="AQ65" s="405">
        <f t="shared" si="11"/>
        <v>0.61218637018639355</v>
      </c>
      <c r="AS65" s="280">
        <v>0.01</v>
      </c>
      <c r="AT65" s="280">
        <v>0.01</v>
      </c>
      <c r="AU65" s="280">
        <v>7.0000000000000001E-3</v>
      </c>
      <c r="AV65" s="280">
        <v>0.02</v>
      </c>
    </row>
    <row r="66" spans="1:48" x14ac:dyDescent="0.2">
      <c r="A66" s="12" t="s">
        <v>15</v>
      </c>
      <c r="B66" s="275">
        <f>'Energy Use 2019'!I78/('Energy Use'!B72+B17)</f>
        <v>0.73981116352682996</v>
      </c>
      <c r="C66" s="275">
        <f>'Energy Use 2020'!I78/('Energy Use'!C72+C17)</f>
        <v>0.72070482948544778</v>
      </c>
      <c r="D66" s="275">
        <f t="shared" ref="D66:G66" si="25">C66+($H66-$C66)/5</f>
        <v>0.72214623914441867</v>
      </c>
      <c r="E66" s="275">
        <f t="shared" si="25"/>
        <v>0.72358764880338955</v>
      </c>
      <c r="F66" s="275">
        <f t="shared" si="25"/>
        <v>0.72502905846236043</v>
      </c>
      <c r="G66" s="275">
        <f t="shared" si="25"/>
        <v>0.72647046812133131</v>
      </c>
      <c r="H66" s="408">
        <f t="shared" si="5"/>
        <v>0.72791187778030231</v>
      </c>
      <c r="I66" s="275">
        <f t="shared" si="6"/>
        <v>0.72936770153586294</v>
      </c>
      <c r="J66" s="275">
        <f t="shared" si="6"/>
        <v>0.73082352529142358</v>
      </c>
      <c r="K66" s="275">
        <f t="shared" si="6"/>
        <v>0.73227934904698422</v>
      </c>
      <c r="L66" s="275">
        <f t="shared" si="6"/>
        <v>0.73373517280254485</v>
      </c>
      <c r="M66" s="408">
        <f t="shared" si="7"/>
        <v>0.73519099655810538</v>
      </c>
      <c r="N66" s="275">
        <f t="shared" si="8"/>
        <v>0.73622026395328666</v>
      </c>
      <c r="O66" s="275">
        <f t="shared" si="8"/>
        <v>0.73724953134846793</v>
      </c>
      <c r="P66" s="275">
        <f t="shared" si="8"/>
        <v>0.73827879874364921</v>
      </c>
      <c r="Q66" s="275">
        <f t="shared" si="8"/>
        <v>0.73930806613883049</v>
      </c>
      <c r="R66" s="408">
        <f t="shared" si="9"/>
        <v>0.74033733353401199</v>
      </c>
      <c r="S66" s="275">
        <f t="shared" si="10"/>
        <v>0.74092960340083924</v>
      </c>
      <c r="T66" s="275">
        <f t="shared" si="22"/>
        <v>0.7415218732676665</v>
      </c>
      <c r="U66" s="275">
        <f t="shared" si="22"/>
        <v>0.74211414313449375</v>
      </c>
      <c r="V66" s="275">
        <f t="shared" si="22"/>
        <v>0.74270641300132101</v>
      </c>
      <c r="W66" s="275">
        <f t="shared" si="22"/>
        <v>0.74329868286814826</v>
      </c>
      <c r="X66" s="275">
        <f t="shared" si="22"/>
        <v>0.74389095273497552</v>
      </c>
      <c r="Y66" s="275">
        <f t="shared" si="22"/>
        <v>0.74448322260180277</v>
      </c>
      <c r="Z66" s="275">
        <f t="shared" si="22"/>
        <v>0.74507549246863003</v>
      </c>
      <c r="AA66" s="275">
        <f t="shared" si="22"/>
        <v>0.74566776233545728</v>
      </c>
      <c r="AB66" s="275">
        <f t="shared" si="22"/>
        <v>0.74626003220228454</v>
      </c>
      <c r="AC66" s="275">
        <f t="shared" si="22"/>
        <v>0.7468523020691118</v>
      </c>
      <c r="AD66" s="275">
        <f t="shared" si="22"/>
        <v>0.74744457193593905</v>
      </c>
      <c r="AE66" s="275">
        <f t="shared" si="22"/>
        <v>0.74803684180276631</v>
      </c>
      <c r="AF66" s="275">
        <f t="shared" si="22"/>
        <v>0.74862911166959356</v>
      </c>
      <c r="AG66" s="275">
        <f t="shared" si="22"/>
        <v>0.74922138153642082</v>
      </c>
      <c r="AH66" s="275">
        <f t="shared" si="22"/>
        <v>0.74981365140324807</v>
      </c>
      <c r="AI66" s="275">
        <f t="shared" si="22"/>
        <v>0.75040592127007533</v>
      </c>
      <c r="AJ66" s="275">
        <f t="shared" si="22"/>
        <v>0.75099819113690258</v>
      </c>
      <c r="AK66" s="275">
        <f t="shared" si="22"/>
        <v>0.75159046100372984</v>
      </c>
      <c r="AL66" s="275">
        <f t="shared" si="22"/>
        <v>0.75218273087055709</v>
      </c>
      <c r="AM66" s="275">
        <f t="shared" si="22"/>
        <v>0.75277500073738435</v>
      </c>
      <c r="AN66" s="275">
        <f t="shared" si="22"/>
        <v>0.7533672706042116</v>
      </c>
      <c r="AO66" s="275">
        <f t="shared" si="22"/>
        <v>0.75395954047103886</v>
      </c>
      <c r="AP66" s="275">
        <f t="shared" si="22"/>
        <v>0.75455181033786611</v>
      </c>
      <c r="AQ66" s="405">
        <f t="shared" si="11"/>
        <v>0.75514408020469226</v>
      </c>
      <c r="AS66" s="280">
        <v>0.01</v>
      </c>
      <c r="AT66" s="280">
        <v>0.01</v>
      </c>
      <c r="AU66" s="280">
        <v>7.0000000000000001E-3</v>
      </c>
      <c r="AV66" s="280">
        <v>0.02</v>
      </c>
    </row>
    <row r="67" spans="1:48" x14ac:dyDescent="0.2">
      <c r="A67" s="12" t="s">
        <v>16</v>
      </c>
      <c r="B67" s="275">
        <f>'Energy Use 2019'!I79/('Energy Use'!B73+B18)</f>
        <v>0.61988718920152319</v>
      </c>
      <c r="C67" s="275">
        <f>'Energy Use 2020'!I79/('Energy Use'!C73+C18)</f>
        <v>0.66300724018319146</v>
      </c>
      <c r="D67" s="275">
        <f t="shared" ref="D67:G67" si="26">C67+($H67-$C67)/5</f>
        <v>0.66433325466355786</v>
      </c>
      <c r="E67" s="275">
        <f t="shared" si="26"/>
        <v>0.66565926914392426</v>
      </c>
      <c r="F67" s="275">
        <f t="shared" si="26"/>
        <v>0.66698528362429066</v>
      </c>
      <c r="G67" s="275">
        <f t="shared" si="26"/>
        <v>0.66831129810465706</v>
      </c>
      <c r="H67" s="408">
        <f t="shared" si="5"/>
        <v>0.66963731258502335</v>
      </c>
      <c r="I67" s="275">
        <f t="shared" si="6"/>
        <v>0.67097658721019338</v>
      </c>
      <c r="J67" s="275">
        <f t="shared" si="6"/>
        <v>0.6723158618353634</v>
      </c>
      <c r="K67" s="275">
        <f t="shared" si="6"/>
        <v>0.67365513646053343</v>
      </c>
      <c r="L67" s="275">
        <f t="shared" si="6"/>
        <v>0.67499441108570346</v>
      </c>
      <c r="M67" s="408">
        <f t="shared" si="7"/>
        <v>0.6763336857108736</v>
      </c>
      <c r="N67" s="275">
        <f t="shared" si="8"/>
        <v>0.67728055287086886</v>
      </c>
      <c r="O67" s="275">
        <f t="shared" si="8"/>
        <v>0.67822742003086411</v>
      </c>
      <c r="P67" s="275">
        <f t="shared" si="8"/>
        <v>0.67917428719085937</v>
      </c>
      <c r="Q67" s="275">
        <f t="shared" si="8"/>
        <v>0.68012115435085463</v>
      </c>
      <c r="R67" s="408">
        <f t="shared" si="9"/>
        <v>0.68106802151084966</v>
      </c>
      <c r="S67" s="275">
        <f t="shared" si="10"/>
        <v>0.6816128759280583</v>
      </c>
      <c r="T67" s="275">
        <f t="shared" si="22"/>
        <v>0.68215773034526694</v>
      </c>
      <c r="U67" s="275">
        <f t="shared" si="22"/>
        <v>0.68270258476247558</v>
      </c>
      <c r="V67" s="275">
        <f t="shared" si="22"/>
        <v>0.68324743917968422</v>
      </c>
      <c r="W67" s="275">
        <f t="shared" si="22"/>
        <v>0.68379229359689286</v>
      </c>
      <c r="X67" s="275">
        <f t="shared" si="22"/>
        <v>0.6843371480141015</v>
      </c>
      <c r="Y67" s="275">
        <f t="shared" si="22"/>
        <v>0.68488200243131014</v>
      </c>
      <c r="Z67" s="275">
        <f t="shared" si="22"/>
        <v>0.68542685684851878</v>
      </c>
      <c r="AA67" s="275">
        <f t="shared" si="22"/>
        <v>0.68597171126572742</v>
      </c>
      <c r="AB67" s="275">
        <f t="shared" si="22"/>
        <v>0.68651656568293606</v>
      </c>
      <c r="AC67" s="275">
        <f t="shared" si="22"/>
        <v>0.6870614201001447</v>
      </c>
      <c r="AD67" s="275">
        <f t="shared" si="22"/>
        <v>0.68760627451735334</v>
      </c>
      <c r="AE67" s="275">
        <f t="shared" si="22"/>
        <v>0.68815112893456198</v>
      </c>
      <c r="AF67" s="275">
        <f t="shared" si="22"/>
        <v>0.68869598335177062</v>
      </c>
      <c r="AG67" s="275">
        <f t="shared" si="22"/>
        <v>0.68924083776897926</v>
      </c>
      <c r="AH67" s="275">
        <f t="shared" si="22"/>
        <v>0.6897856921861879</v>
      </c>
      <c r="AI67" s="275">
        <f t="shared" si="22"/>
        <v>0.69033054660339654</v>
      </c>
      <c r="AJ67" s="275">
        <f t="shared" si="22"/>
        <v>0.69087540102060518</v>
      </c>
      <c r="AK67" s="275">
        <f t="shared" si="22"/>
        <v>0.69142025543781382</v>
      </c>
      <c r="AL67" s="275">
        <f t="shared" si="22"/>
        <v>0.69196510985502246</v>
      </c>
      <c r="AM67" s="275">
        <f t="shared" si="22"/>
        <v>0.6925099642722311</v>
      </c>
      <c r="AN67" s="275">
        <f t="shared" si="22"/>
        <v>0.69305481868943974</v>
      </c>
      <c r="AO67" s="275">
        <f t="shared" si="22"/>
        <v>0.69359967310664838</v>
      </c>
      <c r="AP67" s="275">
        <f t="shared" si="22"/>
        <v>0.69414452752385702</v>
      </c>
      <c r="AQ67" s="405">
        <f t="shared" si="11"/>
        <v>0.69468938194106666</v>
      </c>
      <c r="AS67" s="280">
        <v>0.01</v>
      </c>
      <c r="AT67" s="280">
        <v>0.01</v>
      </c>
      <c r="AU67" s="280">
        <v>7.0000000000000001E-3</v>
      </c>
      <c r="AV67" s="280">
        <v>0.02</v>
      </c>
    </row>
    <row r="68" spans="1:48" x14ac:dyDescent="0.2">
      <c r="A68" s="12" t="s">
        <v>17</v>
      </c>
      <c r="B68" s="275">
        <f>'Energy Use 2019'!I80/('Energy Use'!B74+B19)</f>
        <v>0.788501516241504</v>
      </c>
      <c r="C68" s="275">
        <f>'Energy Use 2020'!I80/('Energy Use'!C74+C19)</f>
        <v>0.81692698176451617</v>
      </c>
      <c r="D68" s="275">
        <f t="shared" ref="D68:G68" si="27">C68+($H68-$C68)/5</f>
        <v>0.81856083572804517</v>
      </c>
      <c r="E68" s="275">
        <f t="shared" si="27"/>
        <v>0.82019468969157416</v>
      </c>
      <c r="F68" s="275">
        <f t="shared" si="27"/>
        <v>0.82182854365510316</v>
      </c>
      <c r="G68" s="275">
        <f t="shared" si="27"/>
        <v>0.82346239761863216</v>
      </c>
      <c r="H68" s="408">
        <f t="shared" si="5"/>
        <v>0.82509625158216138</v>
      </c>
      <c r="I68" s="275">
        <f t="shared" si="6"/>
        <v>0.82674644408532572</v>
      </c>
      <c r="J68" s="275">
        <f t="shared" si="6"/>
        <v>0.82839663658849005</v>
      </c>
      <c r="K68" s="275">
        <f t="shared" si="6"/>
        <v>0.83004682909165439</v>
      </c>
      <c r="L68" s="275">
        <f t="shared" si="6"/>
        <v>0.83169702159481873</v>
      </c>
      <c r="M68" s="408">
        <f t="shared" si="7"/>
        <v>0.83334721409798296</v>
      </c>
      <c r="N68" s="275">
        <f t="shared" si="8"/>
        <v>0.83451390019772009</v>
      </c>
      <c r="O68" s="275">
        <f t="shared" si="8"/>
        <v>0.83568058629745723</v>
      </c>
      <c r="P68" s="275">
        <f t="shared" si="8"/>
        <v>0.83684727239719436</v>
      </c>
      <c r="Q68" s="275">
        <f t="shared" si="8"/>
        <v>0.8380139584969315</v>
      </c>
      <c r="R68" s="408">
        <f t="shared" si="9"/>
        <v>0.83918064459666875</v>
      </c>
      <c r="S68" s="275">
        <f t="shared" si="10"/>
        <v>0.83985198911234604</v>
      </c>
      <c r="T68" s="275">
        <f t="shared" si="22"/>
        <v>0.84052333362802334</v>
      </c>
      <c r="U68" s="275">
        <f t="shared" si="22"/>
        <v>0.84119467814370064</v>
      </c>
      <c r="V68" s="275">
        <f t="shared" si="22"/>
        <v>0.84186602265937793</v>
      </c>
      <c r="W68" s="275">
        <f t="shared" si="22"/>
        <v>0.84253736717505523</v>
      </c>
      <c r="X68" s="275">
        <f t="shared" si="22"/>
        <v>0.84320871169073253</v>
      </c>
      <c r="Y68" s="275">
        <f t="shared" si="22"/>
        <v>0.84388005620640982</v>
      </c>
      <c r="Z68" s="275">
        <f t="shared" si="22"/>
        <v>0.84455140072208712</v>
      </c>
      <c r="AA68" s="275">
        <f t="shared" si="22"/>
        <v>0.84522274523776442</v>
      </c>
      <c r="AB68" s="275">
        <f t="shared" si="22"/>
        <v>0.84589408975344171</v>
      </c>
      <c r="AC68" s="275">
        <f t="shared" si="22"/>
        <v>0.84656543426911901</v>
      </c>
      <c r="AD68" s="275">
        <f t="shared" si="22"/>
        <v>0.84723677878479631</v>
      </c>
      <c r="AE68" s="275">
        <f t="shared" si="22"/>
        <v>0.8479081233004736</v>
      </c>
      <c r="AF68" s="275">
        <f t="shared" si="22"/>
        <v>0.8485794678161509</v>
      </c>
      <c r="AG68" s="275">
        <f t="shared" si="22"/>
        <v>0.8492508123318282</v>
      </c>
      <c r="AH68" s="275">
        <f t="shared" si="22"/>
        <v>0.84992215684750549</v>
      </c>
      <c r="AI68" s="275">
        <f t="shared" si="22"/>
        <v>0.85059350136318279</v>
      </c>
      <c r="AJ68" s="275">
        <f t="shared" si="22"/>
        <v>0.85126484587886009</v>
      </c>
      <c r="AK68" s="275">
        <f t="shared" si="22"/>
        <v>0.85193619039453738</v>
      </c>
      <c r="AL68" s="275">
        <f t="shared" si="22"/>
        <v>0.85260753491021468</v>
      </c>
      <c r="AM68" s="275">
        <f t="shared" si="22"/>
        <v>0.85327887942589198</v>
      </c>
      <c r="AN68" s="275">
        <f t="shared" si="22"/>
        <v>0.85395022394156928</v>
      </c>
      <c r="AO68" s="275">
        <f t="shared" si="22"/>
        <v>0.85462156845724657</v>
      </c>
      <c r="AP68" s="275">
        <f t="shared" si="22"/>
        <v>0.85529291297292387</v>
      </c>
      <c r="AQ68" s="405">
        <f t="shared" si="11"/>
        <v>0.85596425748860216</v>
      </c>
      <c r="AS68" s="280">
        <v>0.01</v>
      </c>
      <c r="AT68" s="280">
        <v>0.01</v>
      </c>
      <c r="AU68" s="280">
        <v>7.0000000000000001E-3</v>
      </c>
      <c r="AV68" s="280">
        <v>0.02</v>
      </c>
    </row>
    <row r="69" spans="1:48" x14ac:dyDescent="0.2">
      <c r="A69" s="12" t="s">
        <v>18</v>
      </c>
      <c r="B69" s="275">
        <f>'Energy Use 2019'!I81/('Energy Use'!B75+B20)</f>
        <v>0.36117639333935136</v>
      </c>
      <c r="C69" s="275">
        <f>'Energy Use 2020'!I81/('Energy Use'!C75+C20)</f>
        <v>0.39311751173639908</v>
      </c>
      <c r="D69" s="275">
        <f t="shared" ref="D69:G69" si="28">C69+($H69-$C69)/5</f>
        <v>0.39390374675987189</v>
      </c>
      <c r="E69" s="275">
        <f t="shared" si="28"/>
        <v>0.39468998178334469</v>
      </c>
      <c r="F69" s="275">
        <f t="shared" si="28"/>
        <v>0.39547621680681749</v>
      </c>
      <c r="G69" s="275">
        <f t="shared" si="28"/>
        <v>0.3962624518302903</v>
      </c>
      <c r="H69" s="408">
        <f t="shared" si="5"/>
        <v>0.3970486868537631</v>
      </c>
      <c r="I69" s="275">
        <f t="shared" si="6"/>
        <v>0.3978427842274706</v>
      </c>
      <c r="J69" s="275">
        <f t="shared" si="6"/>
        <v>0.39863688160117811</v>
      </c>
      <c r="K69" s="275">
        <f t="shared" si="6"/>
        <v>0.39943097897488561</v>
      </c>
      <c r="L69" s="275">
        <f t="shared" si="6"/>
        <v>0.40022507634859311</v>
      </c>
      <c r="M69" s="408">
        <f t="shared" si="7"/>
        <v>0.40101917372230073</v>
      </c>
      <c r="N69" s="275">
        <f t="shared" si="8"/>
        <v>0.40158060056551192</v>
      </c>
      <c r="O69" s="275">
        <f t="shared" si="8"/>
        <v>0.40214202740872312</v>
      </c>
      <c r="P69" s="275">
        <f t="shared" si="8"/>
        <v>0.40270345425193432</v>
      </c>
      <c r="Q69" s="275">
        <f t="shared" si="8"/>
        <v>0.40326488109514552</v>
      </c>
      <c r="R69" s="408">
        <f t="shared" si="9"/>
        <v>0.40382630793835678</v>
      </c>
      <c r="S69" s="275">
        <f t="shared" si="10"/>
        <v>0.40414936898470744</v>
      </c>
      <c r="T69" s="275">
        <f t="shared" si="22"/>
        <v>0.40447243003105809</v>
      </c>
      <c r="U69" s="275">
        <f t="shared" si="22"/>
        <v>0.40479549107740875</v>
      </c>
      <c r="V69" s="275">
        <f t="shared" si="22"/>
        <v>0.40511855212375941</v>
      </c>
      <c r="W69" s="275">
        <f t="shared" si="22"/>
        <v>0.40544161317011007</v>
      </c>
      <c r="X69" s="275">
        <f t="shared" si="22"/>
        <v>0.40576467421646073</v>
      </c>
      <c r="Y69" s="275">
        <f t="shared" si="22"/>
        <v>0.40608773526281139</v>
      </c>
      <c r="Z69" s="275">
        <f t="shared" si="22"/>
        <v>0.40641079630916205</v>
      </c>
      <c r="AA69" s="275">
        <f t="shared" si="22"/>
        <v>0.40673385735551271</v>
      </c>
      <c r="AB69" s="275">
        <f t="shared" si="22"/>
        <v>0.40705691840186337</v>
      </c>
      <c r="AC69" s="275">
        <f t="shared" si="22"/>
        <v>0.40737997944821402</v>
      </c>
      <c r="AD69" s="275">
        <f t="shared" si="22"/>
        <v>0.40770304049456468</v>
      </c>
      <c r="AE69" s="275">
        <f t="shared" si="22"/>
        <v>0.40802610154091534</v>
      </c>
      <c r="AF69" s="275">
        <f t="shared" si="22"/>
        <v>0.408349162587266</v>
      </c>
      <c r="AG69" s="275">
        <f t="shared" si="22"/>
        <v>0.40867222363361666</v>
      </c>
      <c r="AH69" s="275">
        <f t="shared" si="22"/>
        <v>0.40899528467996732</v>
      </c>
      <c r="AI69" s="275">
        <f t="shared" si="22"/>
        <v>0.40931834572631798</v>
      </c>
      <c r="AJ69" s="275">
        <f t="shared" si="22"/>
        <v>0.40964140677266864</v>
      </c>
      <c r="AK69" s="275">
        <f t="shared" si="22"/>
        <v>0.4099644678190193</v>
      </c>
      <c r="AL69" s="275">
        <f t="shared" si="22"/>
        <v>0.41028752886536995</v>
      </c>
      <c r="AM69" s="275">
        <f t="shared" si="22"/>
        <v>0.41061058991172061</v>
      </c>
      <c r="AN69" s="275">
        <f t="shared" si="22"/>
        <v>0.41093365095807127</v>
      </c>
      <c r="AO69" s="275">
        <f t="shared" si="22"/>
        <v>0.41125671200442193</v>
      </c>
      <c r="AP69" s="275">
        <f t="shared" si="22"/>
        <v>0.41157977305077259</v>
      </c>
      <c r="AQ69" s="405">
        <f t="shared" si="11"/>
        <v>0.41190283409712392</v>
      </c>
      <c r="AS69" s="280">
        <v>0.01</v>
      </c>
      <c r="AT69" s="280">
        <v>0.01</v>
      </c>
      <c r="AU69" s="280">
        <v>7.0000000000000001E-3</v>
      </c>
      <c r="AV69" s="280">
        <v>0.02</v>
      </c>
    </row>
    <row r="70" spans="1:48" x14ac:dyDescent="0.2">
      <c r="A70" s="12" t="s">
        <v>19</v>
      </c>
      <c r="B70" s="275">
        <f>'Energy Use 2019'!I82/('Energy Use'!B76+B21)</f>
        <v>0.59055510122874633</v>
      </c>
      <c r="C70" s="275">
        <f>'Energy Use 2020'!I82/('Energy Use'!C76+C21)</f>
        <v>0.61161090595255785</v>
      </c>
      <c r="D70" s="275">
        <f t="shared" ref="D70:G70" si="29">C70+($H70-$C70)/5</f>
        <v>0.612834127764463</v>
      </c>
      <c r="E70" s="275">
        <f t="shared" si="29"/>
        <v>0.61405734957636815</v>
      </c>
      <c r="F70" s="275">
        <f t="shared" si="29"/>
        <v>0.6152805713882733</v>
      </c>
      <c r="G70" s="275">
        <f t="shared" si="29"/>
        <v>0.61650379320017845</v>
      </c>
      <c r="H70" s="408">
        <f t="shared" si="5"/>
        <v>0.61772701501208338</v>
      </c>
      <c r="I70" s="275">
        <f t="shared" si="6"/>
        <v>0.6189624690421075</v>
      </c>
      <c r="J70" s="275">
        <f t="shared" si="6"/>
        <v>0.62019792307213162</v>
      </c>
      <c r="K70" s="275">
        <f t="shared" si="6"/>
        <v>0.62143337710215574</v>
      </c>
      <c r="L70" s="275">
        <f t="shared" si="6"/>
        <v>0.62266883113217986</v>
      </c>
      <c r="M70" s="408">
        <f t="shared" si="7"/>
        <v>0.6239042851622042</v>
      </c>
      <c r="N70" s="275">
        <f t="shared" si="8"/>
        <v>0.62477775116143131</v>
      </c>
      <c r="O70" s="275">
        <f t="shared" si="8"/>
        <v>0.62565121716065841</v>
      </c>
      <c r="P70" s="275">
        <f t="shared" si="8"/>
        <v>0.62652468315988552</v>
      </c>
      <c r="Q70" s="275">
        <f t="shared" si="8"/>
        <v>0.62739814915911263</v>
      </c>
      <c r="R70" s="408">
        <f t="shared" si="9"/>
        <v>0.62827161515833951</v>
      </c>
      <c r="S70" s="275">
        <f t="shared" si="10"/>
        <v>0.62877423245046615</v>
      </c>
      <c r="T70" s="275">
        <f t="shared" si="22"/>
        <v>0.62927684974259279</v>
      </c>
      <c r="U70" s="275">
        <f t="shared" si="22"/>
        <v>0.62977946703471943</v>
      </c>
      <c r="V70" s="275">
        <f t="shared" si="22"/>
        <v>0.63028208432684607</v>
      </c>
      <c r="W70" s="275">
        <f t="shared" si="22"/>
        <v>0.63078470161897271</v>
      </c>
      <c r="X70" s="275">
        <f t="shared" si="22"/>
        <v>0.63128731891109935</v>
      </c>
      <c r="Y70" s="275">
        <f t="shared" si="22"/>
        <v>0.63178993620322599</v>
      </c>
      <c r="Z70" s="275">
        <f t="shared" si="22"/>
        <v>0.63229255349535263</v>
      </c>
      <c r="AA70" s="275">
        <f t="shared" si="22"/>
        <v>0.63279517078747927</v>
      </c>
      <c r="AB70" s="275">
        <f t="shared" si="22"/>
        <v>0.63329778807960591</v>
      </c>
      <c r="AC70" s="275">
        <f t="shared" si="22"/>
        <v>0.63380040537173254</v>
      </c>
      <c r="AD70" s="275">
        <f t="shared" si="22"/>
        <v>0.63430302266385918</v>
      </c>
      <c r="AE70" s="275">
        <f t="shared" si="22"/>
        <v>0.63480563995598582</v>
      </c>
      <c r="AF70" s="275">
        <f t="shared" si="22"/>
        <v>0.63530825724811246</v>
      </c>
      <c r="AG70" s="275">
        <f t="shared" si="22"/>
        <v>0.6358108745402391</v>
      </c>
      <c r="AH70" s="275">
        <f t="shared" si="22"/>
        <v>0.63631349183236574</v>
      </c>
      <c r="AI70" s="275">
        <f t="shared" si="22"/>
        <v>0.63681610912449238</v>
      </c>
      <c r="AJ70" s="275">
        <f t="shared" si="22"/>
        <v>0.63731872641661902</v>
      </c>
      <c r="AK70" s="275">
        <f t="shared" si="22"/>
        <v>0.63782134370874566</v>
      </c>
      <c r="AL70" s="275">
        <f t="shared" si="22"/>
        <v>0.6383239610008723</v>
      </c>
      <c r="AM70" s="275">
        <f t="shared" si="22"/>
        <v>0.63882657829299894</v>
      </c>
      <c r="AN70" s="275">
        <f t="shared" si="22"/>
        <v>0.63932919558512558</v>
      </c>
      <c r="AO70" s="275">
        <f t="shared" si="22"/>
        <v>0.63983181287725222</v>
      </c>
      <c r="AP70" s="275">
        <f t="shared" si="22"/>
        <v>0.64033443016937885</v>
      </c>
      <c r="AQ70" s="405">
        <f t="shared" si="11"/>
        <v>0.64083704746150627</v>
      </c>
      <c r="AS70" s="280">
        <v>0.01</v>
      </c>
      <c r="AT70" s="280">
        <v>0.01</v>
      </c>
      <c r="AU70" s="280">
        <v>7.0000000000000001E-3</v>
      </c>
      <c r="AV70" s="280">
        <v>0.02</v>
      </c>
    </row>
    <row r="71" spans="1:48" x14ac:dyDescent="0.2">
      <c r="A71" s="12" t="s">
        <v>20</v>
      </c>
      <c r="B71" s="275">
        <f>'Energy Use 2019'!I83/('Energy Use'!B77+B22)</f>
        <v>0.33170363530201324</v>
      </c>
      <c r="C71" s="275">
        <f>'Energy Use 2020'!I83/('Energy Use'!C77+C22)</f>
        <v>0.29910752480795932</v>
      </c>
      <c r="D71" s="275">
        <f t="shared" ref="D71:G71" si="30">C71+($H71-$C71)/5</f>
        <v>0.29970573985757526</v>
      </c>
      <c r="E71" s="275">
        <f t="shared" si="30"/>
        <v>0.3003039549071912</v>
      </c>
      <c r="F71" s="275">
        <f t="shared" si="30"/>
        <v>0.30090216995680713</v>
      </c>
      <c r="G71" s="275">
        <f t="shared" si="30"/>
        <v>0.30150038500642307</v>
      </c>
      <c r="H71" s="408">
        <f t="shared" si="5"/>
        <v>0.30209860005603895</v>
      </c>
      <c r="I71" s="275">
        <f t="shared" si="6"/>
        <v>0.30270279725615101</v>
      </c>
      <c r="J71" s="275">
        <f t="shared" si="6"/>
        <v>0.30330699445626308</v>
      </c>
      <c r="K71" s="275">
        <f t="shared" si="6"/>
        <v>0.30391119165637515</v>
      </c>
      <c r="L71" s="275">
        <f t="shared" si="6"/>
        <v>0.30451538885648721</v>
      </c>
      <c r="M71" s="408">
        <f t="shared" si="7"/>
        <v>0.30511958605659933</v>
      </c>
      <c r="N71" s="275">
        <f t="shared" si="8"/>
        <v>0.30554675347707855</v>
      </c>
      <c r="O71" s="275">
        <f t="shared" si="8"/>
        <v>0.30597392089755776</v>
      </c>
      <c r="P71" s="275">
        <f t="shared" si="8"/>
        <v>0.30640108831803697</v>
      </c>
      <c r="Q71" s="275">
        <f t="shared" si="8"/>
        <v>0.30682825573851619</v>
      </c>
      <c r="R71" s="408">
        <f t="shared" si="9"/>
        <v>0.30725542315899551</v>
      </c>
      <c r="S71" s="275">
        <f t="shared" si="10"/>
        <v>0.30750122749752273</v>
      </c>
      <c r="T71" s="275">
        <f t="shared" si="22"/>
        <v>0.30774703183604996</v>
      </c>
      <c r="U71" s="275">
        <f t="shared" si="22"/>
        <v>0.30799283617457718</v>
      </c>
      <c r="V71" s="275">
        <f t="shared" si="22"/>
        <v>0.3082386405131044</v>
      </c>
      <c r="W71" s="275">
        <f t="shared" si="22"/>
        <v>0.30848444485163162</v>
      </c>
      <c r="X71" s="275">
        <f t="shared" si="22"/>
        <v>0.30873024919015885</v>
      </c>
      <c r="Y71" s="275">
        <f t="shared" si="22"/>
        <v>0.30897605352868607</v>
      </c>
      <c r="Z71" s="275">
        <f t="shared" si="22"/>
        <v>0.30922185786721329</v>
      </c>
      <c r="AA71" s="275">
        <f t="shared" si="22"/>
        <v>0.30946766220574051</v>
      </c>
      <c r="AB71" s="275">
        <f t="shared" si="22"/>
        <v>0.30971346654426773</v>
      </c>
      <c r="AC71" s="275">
        <f t="shared" si="22"/>
        <v>0.30995927088279496</v>
      </c>
      <c r="AD71" s="275">
        <f t="shared" si="22"/>
        <v>0.31020507522132218</v>
      </c>
      <c r="AE71" s="275">
        <f t="shared" si="22"/>
        <v>0.3104508795598494</v>
      </c>
      <c r="AF71" s="275">
        <f t="shared" si="22"/>
        <v>0.31069668389837662</v>
      </c>
      <c r="AG71" s="275">
        <f t="shared" si="22"/>
        <v>0.31094248823690385</v>
      </c>
      <c r="AH71" s="275">
        <f t="shared" si="22"/>
        <v>0.31118829257543107</v>
      </c>
      <c r="AI71" s="275">
        <f t="shared" si="22"/>
        <v>0.31143409691395829</v>
      </c>
      <c r="AJ71" s="275">
        <f t="shared" si="22"/>
        <v>0.31167990125248551</v>
      </c>
      <c r="AK71" s="275">
        <f t="shared" si="22"/>
        <v>0.31192570559101274</v>
      </c>
      <c r="AL71" s="275">
        <f t="shared" si="22"/>
        <v>0.31217150992953996</v>
      </c>
      <c r="AM71" s="275">
        <f t="shared" si="22"/>
        <v>0.31241731426806718</v>
      </c>
      <c r="AN71" s="275">
        <f t="shared" si="22"/>
        <v>0.3126631186065944</v>
      </c>
      <c r="AO71" s="275">
        <f t="shared" si="22"/>
        <v>0.31290892294512163</v>
      </c>
      <c r="AP71" s="275">
        <f t="shared" si="22"/>
        <v>0.31315472728364885</v>
      </c>
      <c r="AQ71" s="405">
        <f t="shared" si="11"/>
        <v>0.3134005316221754</v>
      </c>
      <c r="AS71" s="280">
        <v>0.01</v>
      </c>
      <c r="AT71" s="280">
        <v>0.01</v>
      </c>
      <c r="AU71" s="280">
        <v>7.0000000000000001E-3</v>
      </c>
      <c r="AV71" s="280">
        <v>0.02</v>
      </c>
    </row>
    <row r="72" spans="1:48" x14ac:dyDescent="0.2">
      <c r="A72" s="12" t="s">
        <v>21</v>
      </c>
      <c r="B72" s="275">
        <f>'Energy Use 2019'!I84/('Energy Use'!B78+B23)</f>
        <v>6.6970920931748779E-2</v>
      </c>
      <c r="C72" s="275">
        <f>'Energy Use 2020'!I84/('Energy Use'!C78+C23)</f>
        <v>6.4269713270959886E-2</v>
      </c>
      <c r="D72" s="275">
        <f t="shared" ref="D72:G72" si="31">C72+($H72-$C72)/5</f>
        <v>6.4398252697501809E-2</v>
      </c>
      <c r="E72" s="275">
        <f t="shared" si="31"/>
        <v>6.4526792124043733E-2</v>
      </c>
      <c r="F72" s="275">
        <f t="shared" si="31"/>
        <v>6.4655331550585657E-2</v>
      </c>
      <c r="G72" s="275">
        <f t="shared" si="31"/>
        <v>6.4783870977127581E-2</v>
      </c>
      <c r="H72" s="408">
        <f t="shared" si="5"/>
        <v>6.491241040366949E-2</v>
      </c>
      <c r="I72" s="275">
        <f t="shared" si="6"/>
        <v>6.504223522447683E-2</v>
      </c>
      <c r="J72" s="275">
        <f t="shared" si="6"/>
        <v>6.5172060045284169E-2</v>
      </c>
      <c r="K72" s="275">
        <f t="shared" si="6"/>
        <v>6.5301884866091509E-2</v>
      </c>
      <c r="L72" s="275">
        <f t="shared" si="6"/>
        <v>6.5431709686898848E-2</v>
      </c>
      <c r="M72" s="408">
        <f t="shared" si="7"/>
        <v>6.5561534507706187E-2</v>
      </c>
      <c r="N72" s="275">
        <f t="shared" si="8"/>
        <v>6.5653320656016978E-2</v>
      </c>
      <c r="O72" s="275">
        <f t="shared" si="8"/>
        <v>6.5745106804327769E-2</v>
      </c>
      <c r="P72" s="275">
        <f t="shared" si="8"/>
        <v>6.5836892952638559E-2</v>
      </c>
      <c r="Q72" s="275">
        <f t="shared" si="8"/>
        <v>6.592867910094935E-2</v>
      </c>
      <c r="R72" s="408">
        <f t="shared" si="9"/>
        <v>6.6020465249260127E-2</v>
      </c>
      <c r="S72" s="275">
        <f t="shared" si="10"/>
        <v>6.6073281621459534E-2</v>
      </c>
      <c r="T72" s="275">
        <f t="shared" si="22"/>
        <v>6.6126097993658942E-2</v>
      </c>
      <c r="U72" s="275">
        <f t="shared" si="22"/>
        <v>6.6178914365858349E-2</v>
      </c>
      <c r="V72" s="275">
        <f t="shared" si="22"/>
        <v>6.6231730738057756E-2</v>
      </c>
      <c r="W72" s="275">
        <f t="shared" si="22"/>
        <v>6.6284547110257164E-2</v>
      </c>
      <c r="X72" s="275">
        <f t="shared" si="22"/>
        <v>6.6337363482456571E-2</v>
      </c>
      <c r="Y72" s="275">
        <f t="shared" si="22"/>
        <v>6.6390179854655978E-2</v>
      </c>
      <c r="Z72" s="275">
        <f t="shared" si="22"/>
        <v>6.6442996226855386E-2</v>
      </c>
      <c r="AA72" s="275">
        <f t="shared" si="22"/>
        <v>6.6495812599054793E-2</v>
      </c>
      <c r="AB72" s="275">
        <f t="shared" si="22"/>
        <v>6.6548628971254201E-2</v>
      </c>
      <c r="AC72" s="275">
        <f t="shared" si="22"/>
        <v>6.6601445343453608E-2</v>
      </c>
      <c r="AD72" s="275">
        <f t="shared" si="22"/>
        <v>6.6654261715653015E-2</v>
      </c>
      <c r="AE72" s="275">
        <f t="shared" si="22"/>
        <v>6.6707078087852423E-2</v>
      </c>
      <c r="AF72" s="275">
        <f t="shared" si="22"/>
        <v>6.675989446005183E-2</v>
      </c>
      <c r="AG72" s="275">
        <f t="shared" si="22"/>
        <v>6.6812710832251238E-2</v>
      </c>
      <c r="AH72" s="275">
        <f t="shared" si="22"/>
        <v>6.6865527204450645E-2</v>
      </c>
      <c r="AI72" s="275">
        <f t="shared" si="22"/>
        <v>6.6918343576650052E-2</v>
      </c>
      <c r="AJ72" s="275">
        <f t="shared" si="22"/>
        <v>6.697115994884946E-2</v>
      </c>
      <c r="AK72" s="275">
        <f t="shared" si="22"/>
        <v>6.7023976321048867E-2</v>
      </c>
      <c r="AL72" s="275">
        <f t="shared" si="22"/>
        <v>6.7076792693248274E-2</v>
      </c>
      <c r="AM72" s="275">
        <f t="shared" si="22"/>
        <v>6.7129609065447682E-2</v>
      </c>
      <c r="AN72" s="275">
        <f t="shared" si="22"/>
        <v>6.7182425437647089E-2</v>
      </c>
      <c r="AO72" s="275">
        <f t="shared" si="22"/>
        <v>6.7235241809846497E-2</v>
      </c>
      <c r="AP72" s="275">
        <f t="shared" si="22"/>
        <v>6.7288058182045904E-2</v>
      </c>
      <c r="AQ72" s="405">
        <f t="shared" si="11"/>
        <v>6.7340874554245325E-2</v>
      </c>
      <c r="AS72" s="280">
        <v>0.01</v>
      </c>
      <c r="AT72" s="280">
        <v>0.01</v>
      </c>
      <c r="AU72" s="280">
        <v>7.0000000000000001E-3</v>
      </c>
      <c r="AV72" s="280">
        <v>0.02</v>
      </c>
    </row>
    <row r="73" spans="1:48" x14ac:dyDescent="0.2">
      <c r="A73" s="12" t="s">
        <v>1</v>
      </c>
      <c r="B73" s="275">
        <f>'Energy Use 2019'!I85/('Energy Use'!B79+B24)</f>
        <v>0.16301082562415978</v>
      </c>
      <c r="C73" s="275">
        <f>'Energy Use 2020'!I85/('Energy Use'!C79+C24)</f>
        <v>0.16106413797913036</v>
      </c>
      <c r="D73" s="275">
        <f t="shared" ref="D73:G73" si="32">C73+($H73-$C73)/5</f>
        <v>0.16138626625508862</v>
      </c>
      <c r="E73" s="275">
        <f t="shared" si="32"/>
        <v>0.16170839453104688</v>
      </c>
      <c r="F73" s="275">
        <f t="shared" si="32"/>
        <v>0.16203052280700514</v>
      </c>
      <c r="G73" s="275">
        <f t="shared" si="32"/>
        <v>0.1623526510829634</v>
      </c>
      <c r="H73" s="408">
        <f t="shared" si="5"/>
        <v>0.16267477935892166</v>
      </c>
      <c r="I73" s="275">
        <f t="shared" si="6"/>
        <v>0.16300012891763951</v>
      </c>
      <c r="J73" s="275">
        <f t="shared" si="6"/>
        <v>0.16332547847635737</v>
      </c>
      <c r="K73" s="275">
        <f t="shared" si="6"/>
        <v>0.16365082803507522</v>
      </c>
      <c r="L73" s="275">
        <f t="shared" si="6"/>
        <v>0.16397617759379307</v>
      </c>
      <c r="M73" s="408">
        <f t="shared" si="7"/>
        <v>0.16430152715251087</v>
      </c>
      <c r="N73" s="275">
        <f t="shared" si="8"/>
        <v>0.16453154929052438</v>
      </c>
      <c r="O73" s="275">
        <f t="shared" si="8"/>
        <v>0.1647615714285379</v>
      </c>
      <c r="P73" s="275">
        <f t="shared" si="8"/>
        <v>0.16499159356655141</v>
      </c>
      <c r="Q73" s="275">
        <f t="shared" si="8"/>
        <v>0.16522161570456492</v>
      </c>
      <c r="R73" s="408">
        <f t="shared" si="9"/>
        <v>0.16545163784257844</v>
      </c>
      <c r="S73" s="275">
        <f t="shared" si="10"/>
        <v>0.16558399915285249</v>
      </c>
      <c r="T73" s="275">
        <f t="shared" si="22"/>
        <v>0.16571636046312654</v>
      </c>
      <c r="U73" s="275">
        <f t="shared" si="22"/>
        <v>0.1658487217734006</v>
      </c>
      <c r="V73" s="275">
        <f t="shared" si="22"/>
        <v>0.16598108308367465</v>
      </c>
      <c r="W73" s="275">
        <f t="shared" si="22"/>
        <v>0.16611344439394871</v>
      </c>
      <c r="X73" s="275">
        <f t="shared" si="22"/>
        <v>0.16624580570422276</v>
      </c>
      <c r="Y73" s="275">
        <f t="shared" si="22"/>
        <v>0.16637816701449681</v>
      </c>
      <c r="Z73" s="275">
        <f t="shared" si="22"/>
        <v>0.16651052832477087</v>
      </c>
      <c r="AA73" s="275">
        <f t="shared" si="22"/>
        <v>0.16664288963504492</v>
      </c>
      <c r="AB73" s="275">
        <f t="shared" si="22"/>
        <v>0.16677525094531898</v>
      </c>
      <c r="AC73" s="275">
        <f t="shared" si="22"/>
        <v>0.16690761225559303</v>
      </c>
      <c r="AD73" s="275">
        <f t="shared" si="22"/>
        <v>0.16703997356586708</v>
      </c>
      <c r="AE73" s="275">
        <f t="shared" si="22"/>
        <v>0.16717233487614114</v>
      </c>
      <c r="AF73" s="275">
        <f t="shared" si="22"/>
        <v>0.16730469618641519</v>
      </c>
      <c r="AG73" s="275">
        <f t="shared" si="22"/>
        <v>0.16743705749668925</v>
      </c>
      <c r="AH73" s="275">
        <f t="shared" si="22"/>
        <v>0.1675694188069633</v>
      </c>
      <c r="AI73" s="275">
        <f t="shared" si="22"/>
        <v>0.16770178011723735</v>
      </c>
      <c r="AJ73" s="275">
        <f t="shared" si="22"/>
        <v>0.16783414142751141</v>
      </c>
      <c r="AK73" s="275">
        <f t="shared" si="22"/>
        <v>0.16796650273778546</v>
      </c>
      <c r="AL73" s="275">
        <f t="shared" si="22"/>
        <v>0.16809886404805952</v>
      </c>
      <c r="AM73" s="275">
        <f t="shared" si="22"/>
        <v>0.16823122535833357</v>
      </c>
      <c r="AN73" s="275">
        <f t="shared" si="22"/>
        <v>0.16836358666860762</v>
      </c>
      <c r="AO73" s="275">
        <f t="shared" si="22"/>
        <v>0.16849594797888168</v>
      </c>
      <c r="AP73" s="275">
        <f t="shared" si="22"/>
        <v>0.16862830928915573</v>
      </c>
      <c r="AQ73" s="405">
        <f t="shared" si="11"/>
        <v>0.16876067059943001</v>
      </c>
      <c r="AS73" s="280">
        <v>0.01</v>
      </c>
      <c r="AT73" s="280">
        <v>0.01</v>
      </c>
      <c r="AU73" s="280">
        <v>7.0000000000000001E-3</v>
      </c>
      <c r="AV73" s="280">
        <v>0.02</v>
      </c>
    </row>
    <row r="74" spans="1:48" x14ac:dyDescent="0.2">
      <c r="A74" s="12" t="s">
        <v>22</v>
      </c>
      <c r="B74" s="275">
        <f>'Energy Use 2019'!I86/('Energy Use'!B80+B25)</f>
        <v>0.3543227170266709</v>
      </c>
      <c r="C74" s="275">
        <f>'Energy Use 2020'!I86/('Energy Use'!C80+C25)</f>
        <v>0.35959126999192914</v>
      </c>
      <c r="D74" s="275">
        <f t="shared" ref="D74:G74" si="33">C74+($H74-$C74)/5</f>
        <v>0.36031045253191302</v>
      </c>
      <c r="E74" s="275">
        <f t="shared" si="33"/>
        <v>0.36102963507189689</v>
      </c>
      <c r="F74" s="275">
        <f t="shared" si="33"/>
        <v>0.36174881761188077</v>
      </c>
      <c r="G74" s="275">
        <f t="shared" si="33"/>
        <v>0.36246800015186464</v>
      </c>
      <c r="H74" s="408">
        <f t="shared" si="5"/>
        <v>0.36318718269184841</v>
      </c>
      <c r="I74" s="275">
        <f t="shared" si="6"/>
        <v>0.36391355705723211</v>
      </c>
      <c r="J74" s="275">
        <f t="shared" si="6"/>
        <v>0.3646399314226158</v>
      </c>
      <c r="K74" s="275">
        <f t="shared" si="6"/>
        <v>0.3653663057879995</v>
      </c>
      <c r="L74" s="275">
        <f t="shared" si="6"/>
        <v>0.3660926801533832</v>
      </c>
      <c r="M74" s="408">
        <f t="shared" si="7"/>
        <v>0.3668190545187669</v>
      </c>
      <c r="N74" s="275">
        <f t="shared" si="8"/>
        <v>0.36733260119509314</v>
      </c>
      <c r="O74" s="275">
        <f t="shared" si="8"/>
        <v>0.36784614787141939</v>
      </c>
      <c r="P74" s="275">
        <f t="shared" si="8"/>
        <v>0.36835969454774564</v>
      </c>
      <c r="Q74" s="275">
        <f t="shared" si="8"/>
        <v>0.36887324122407189</v>
      </c>
      <c r="R74" s="408">
        <f t="shared" si="9"/>
        <v>0.36938678790039825</v>
      </c>
      <c r="S74" s="275">
        <f t="shared" si="10"/>
        <v>0.36968229733071856</v>
      </c>
      <c r="T74" s="275">
        <f t="shared" si="22"/>
        <v>0.36997780676103886</v>
      </c>
      <c r="U74" s="275">
        <f t="shared" si="22"/>
        <v>0.37027331619135917</v>
      </c>
      <c r="V74" s="275">
        <f t="shared" si="22"/>
        <v>0.37056882562167948</v>
      </c>
      <c r="W74" s="275">
        <f t="shared" si="22"/>
        <v>0.37086433505199978</v>
      </c>
      <c r="X74" s="275">
        <f t="shared" si="22"/>
        <v>0.37115984448232009</v>
      </c>
      <c r="Y74" s="275">
        <f t="shared" si="22"/>
        <v>0.3714553539126404</v>
      </c>
      <c r="Z74" s="275">
        <f t="shared" si="22"/>
        <v>0.3717508633429607</v>
      </c>
      <c r="AA74" s="275">
        <f t="shared" si="22"/>
        <v>0.37204637277328101</v>
      </c>
      <c r="AB74" s="275">
        <f t="shared" si="22"/>
        <v>0.37234188220360132</v>
      </c>
      <c r="AC74" s="275">
        <f t="shared" si="22"/>
        <v>0.37263739163392162</v>
      </c>
      <c r="AD74" s="275">
        <f t="shared" si="22"/>
        <v>0.37293290106424193</v>
      </c>
      <c r="AE74" s="275">
        <f t="shared" si="22"/>
        <v>0.37322841049456223</v>
      </c>
      <c r="AF74" s="275">
        <f t="shared" si="22"/>
        <v>0.37352391992488254</v>
      </c>
      <c r="AG74" s="275">
        <f t="shared" si="22"/>
        <v>0.37381942935520285</v>
      </c>
      <c r="AH74" s="275">
        <f t="shared" si="22"/>
        <v>0.37411493878552315</v>
      </c>
      <c r="AI74" s="275">
        <f t="shared" si="22"/>
        <v>0.37441044821584346</v>
      </c>
      <c r="AJ74" s="275">
        <f t="shared" si="22"/>
        <v>0.37470595764616377</v>
      </c>
      <c r="AK74" s="275">
        <f t="shared" si="22"/>
        <v>0.37500146707648407</v>
      </c>
      <c r="AL74" s="275">
        <f t="shared" si="22"/>
        <v>0.37529697650680438</v>
      </c>
      <c r="AM74" s="275">
        <f t="shared" ref="T74:AP85" si="34">AL74+($AQ74-$R74)/25</f>
        <v>0.37559248593712469</v>
      </c>
      <c r="AN74" s="275">
        <f t="shared" si="34"/>
        <v>0.37588799536744499</v>
      </c>
      <c r="AO74" s="275">
        <f t="shared" si="34"/>
        <v>0.3761835047977653</v>
      </c>
      <c r="AP74" s="275">
        <f t="shared" si="34"/>
        <v>0.37647901422808561</v>
      </c>
      <c r="AQ74" s="405">
        <f t="shared" si="11"/>
        <v>0.37677452365840625</v>
      </c>
      <c r="AS74" s="280">
        <v>0.01</v>
      </c>
      <c r="AT74" s="280">
        <v>0.01</v>
      </c>
      <c r="AU74" s="280">
        <v>7.0000000000000001E-3</v>
      </c>
      <c r="AV74" s="280">
        <v>0.02</v>
      </c>
    </row>
    <row r="75" spans="1:48" x14ac:dyDescent="0.2">
      <c r="A75" s="12" t="s">
        <v>23</v>
      </c>
      <c r="B75" s="275">
        <f>'Energy Use 2019'!I87/('Energy Use'!B81+B26)</f>
        <v>0.37105120249072782</v>
      </c>
      <c r="C75" s="275">
        <f>'Energy Use 2020'!I87/('Energy Use'!C81+C26)</f>
        <v>0.3849100484988579</v>
      </c>
      <c r="D75" s="275">
        <f t="shared" ref="D75:G75" si="35">C75+($H75-$C75)/5</f>
        <v>0.38567986859585562</v>
      </c>
      <c r="E75" s="275">
        <f t="shared" si="35"/>
        <v>0.38644968869285334</v>
      </c>
      <c r="F75" s="275">
        <f t="shared" si="35"/>
        <v>0.38721950878985106</v>
      </c>
      <c r="G75" s="275">
        <f t="shared" si="35"/>
        <v>0.38798932888684878</v>
      </c>
      <c r="H75" s="408">
        <f t="shared" si="5"/>
        <v>0.3887591489838465</v>
      </c>
      <c r="I75" s="275">
        <f t="shared" si="6"/>
        <v>0.38953666728181419</v>
      </c>
      <c r="J75" s="275">
        <f t="shared" si="6"/>
        <v>0.39031418557978187</v>
      </c>
      <c r="K75" s="275">
        <f t="shared" si="6"/>
        <v>0.39109170387774955</v>
      </c>
      <c r="L75" s="275">
        <f t="shared" si="6"/>
        <v>0.39186922217571724</v>
      </c>
      <c r="M75" s="408">
        <f t="shared" si="7"/>
        <v>0.39264674047368497</v>
      </c>
      <c r="N75" s="275">
        <f t="shared" si="8"/>
        <v>0.39319644591034814</v>
      </c>
      <c r="O75" s="275">
        <f t="shared" si="8"/>
        <v>0.3937461513470113</v>
      </c>
      <c r="P75" s="275">
        <f t="shared" si="8"/>
        <v>0.39429585678367446</v>
      </c>
      <c r="Q75" s="275">
        <f t="shared" si="8"/>
        <v>0.39484556222033762</v>
      </c>
      <c r="R75" s="408">
        <f t="shared" si="9"/>
        <v>0.39539526765700073</v>
      </c>
      <c r="S75" s="275">
        <f t="shared" si="10"/>
        <v>0.39571158387112632</v>
      </c>
      <c r="T75" s="275">
        <f t="shared" si="34"/>
        <v>0.3960279000852519</v>
      </c>
      <c r="U75" s="275">
        <f t="shared" si="34"/>
        <v>0.39634421629937749</v>
      </c>
      <c r="V75" s="275">
        <f t="shared" si="34"/>
        <v>0.39666053251350308</v>
      </c>
      <c r="W75" s="275">
        <f t="shared" si="34"/>
        <v>0.39697684872762867</v>
      </c>
      <c r="X75" s="275">
        <f t="shared" si="34"/>
        <v>0.39729316494175426</v>
      </c>
      <c r="Y75" s="275">
        <f t="shared" si="34"/>
        <v>0.39760948115587985</v>
      </c>
      <c r="Z75" s="275">
        <f t="shared" si="34"/>
        <v>0.39792579737000544</v>
      </c>
      <c r="AA75" s="275">
        <f t="shared" si="34"/>
        <v>0.39824211358413103</v>
      </c>
      <c r="AB75" s="275">
        <f t="shared" si="34"/>
        <v>0.39855842979825662</v>
      </c>
      <c r="AC75" s="275">
        <f t="shared" si="34"/>
        <v>0.39887474601238221</v>
      </c>
      <c r="AD75" s="275">
        <f t="shared" si="34"/>
        <v>0.3991910622265078</v>
      </c>
      <c r="AE75" s="275">
        <f t="shared" si="34"/>
        <v>0.39950737844063339</v>
      </c>
      <c r="AF75" s="275">
        <f t="shared" si="34"/>
        <v>0.39982369465475898</v>
      </c>
      <c r="AG75" s="275">
        <f t="shared" si="34"/>
        <v>0.40014001086888457</v>
      </c>
      <c r="AH75" s="275">
        <f t="shared" si="34"/>
        <v>0.40045632708301016</v>
      </c>
      <c r="AI75" s="275">
        <f t="shared" si="34"/>
        <v>0.40077264329713574</v>
      </c>
      <c r="AJ75" s="275">
        <f t="shared" si="34"/>
        <v>0.40108895951126133</v>
      </c>
      <c r="AK75" s="275">
        <f t="shared" si="34"/>
        <v>0.40140527572538692</v>
      </c>
      <c r="AL75" s="275">
        <f t="shared" si="34"/>
        <v>0.40172159193951251</v>
      </c>
      <c r="AM75" s="275">
        <f t="shared" si="34"/>
        <v>0.4020379081536381</v>
      </c>
      <c r="AN75" s="275">
        <f t="shared" si="34"/>
        <v>0.40235422436776369</v>
      </c>
      <c r="AO75" s="275">
        <f t="shared" si="34"/>
        <v>0.40267054058188928</v>
      </c>
      <c r="AP75" s="275">
        <f t="shared" si="34"/>
        <v>0.40298685679601487</v>
      </c>
      <c r="AQ75" s="405">
        <f t="shared" si="11"/>
        <v>0.40330317301014074</v>
      </c>
      <c r="AS75" s="280">
        <v>0.01</v>
      </c>
      <c r="AT75" s="280">
        <v>0.01</v>
      </c>
      <c r="AU75" s="280">
        <v>7.0000000000000001E-3</v>
      </c>
      <c r="AV75" s="280">
        <v>0.02</v>
      </c>
    </row>
    <row r="76" spans="1:48" x14ac:dyDescent="0.2">
      <c r="A76" s="12" t="s">
        <v>24</v>
      </c>
      <c r="B76" s="275">
        <f>'Energy Use 2019'!I88/('Energy Use'!B82+B27)</f>
        <v>0.75681308951092341</v>
      </c>
      <c r="C76" s="275">
        <f>'Energy Use 2020'!I88/('Energy Use'!C82+C27)</f>
        <v>0.76898969922223759</v>
      </c>
      <c r="D76" s="275">
        <f t="shared" ref="D76:G76" si="36">C76+($H76-$C76)/5</f>
        <v>0.77052767862068205</v>
      </c>
      <c r="E76" s="275">
        <f t="shared" si="36"/>
        <v>0.77206565801912652</v>
      </c>
      <c r="F76" s="275">
        <f t="shared" si="36"/>
        <v>0.77360363741757099</v>
      </c>
      <c r="G76" s="275">
        <f t="shared" si="36"/>
        <v>0.77514161681601546</v>
      </c>
      <c r="H76" s="408">
        <f t="shared" si="5"/>
        <v>0.77667959621445992</v>
      </c>
      <c r="I76" s="275">
        <f t="shared" si="6"/>
        <v>0.77823295540688886</v>
      </c>
      <c r="J76" s="275">
        <f t="shared" si="6"/>
        <v>0.7797863145993178</v>
      </c>
      <c r="K76" s="275">
        <f t="shared" si="6"/>
        <v>0.78133967379174674</v>
      </c>
      <c r="L76" s="275">
        <f t="shared" si="6"/>
        <v>0.78289303298417567</v>
      </c>
      <c r="M76" s="408">
        <f t="shared" si="7"/>
        <v>0.7844463921766045</v>
      </c>
      <c r="N76" s="275">
        <f t="shared" si="8"/>
        <v>0.78554461712565171</v>
      </c>
      <c r="O76" s="275">
        <f t="shared" si="8"/>
        <v>0.78664284207469892</v>
      </c>
      <c r="P76" s="275">
        <f t="shared" si="8"/>
        <v>0.78774106702374613</v>
      </c>
      <c r="Q76" s="275">
        <f t="shared" si="8"/>
        <v>0.78883929197279334</v>
      </c>
      <c r="R76" s="408">
        <f t="shared" si="9"/>
        <v>0.78993751692184067</v>
      </c>
      <c r="S76" s="275">
        <f t="shared" si="10"/>
        <v>0.79056946693537811</v>
      </c>
      <c r="T76" s="275">
        <f t="shared" si="34"/>
        <v>0.79120141694891555</v>
      </c>
      <c r="U76" s="275">
        <f t="shared" si="34"/>
        <v>0.79183336696245299</v>
      </c>
      <c r="V76" s="275">
        <f t="shared" si="34"/>
        <v>0.79246531697599043</v>
      </c>
      <c r="W76" s="275">
        <f t="shared" si="34"/>
        <v>0.79309726698952787</v>
      </c>
      <c r="X76" s="275">
        <f t="shared" si="34"/>
        <v>0.79372921700306531</v>
      </c>
      <c r="Y76" s="275">
        <f t="shared" si="34"/>
        <v>0.79436116701660275</v>
      </c>
      <c r="Z76" s="275">
        <f t="shared" si="34"/>
        <v>0.7949931170301402</v>
      </c>
      <c r="AA76" s="275">
        <f t="shared" si="34"/>
        <v>0.79562506704367764</v>
      </c>
      <c r="AB76" s="275">
        <f t="shared" si="34"/>
        <v>0.79625701705721508</v>
      </c>
      <c r="AC76" s="275">
        <f t="shared" si="34"/>
        <v>0.79688896707075252</v>
      </c>
      <c r="AD76" s="275">
        <f t="shared" si="34"/>
        <v>0.79752091708428996</v>
      </c>
      <c r="AE76" s="275">
        <f t="shared" si="34"/>
        <v>0.7981528670978274</v>
      </c>
      <c r="AF76" s="275">
        <f t="shared" si="34"/>
        <v>0.79878481711136484</v>
      </c>
      <c r="AG76" s="275">
        <f t="shared" si="34"/>
        <v>0.79941676712490228</v>
      </c>
      <c r="AH76" s="275">
        <f t="shared" si="34"/>
        <v>0.80004871713843972</v>
      </c>
      <c r="AI76" s="275">
        <f t="shared" si="34"/>
        <v>0.80068066715197717</v>
      </c>
      <c r="AJ76" s="275">
        <f t="shared" si="34"/>
        <v>0.80131261716551461</v>
      </c>
      <c r="AK76" s="275">
        <f t="shared" si="34"/>
        <v>0.80194456717905205</v>
      </c>
      <c r="AL76" s="275">
        <f t="shared" si="34"/>
        <v>0.80257651719258949</v>
      </c>
      <c r="AM76" s="275">
        <f t="shared" si="34"/>
        <v>0.80320846720612693</v>
      </c>
      <c r="AN76" s="275">
        <f t="shared" si="34"/>
        <v>0.80384041721966437</v>
      </c>
      <c r="AO76" s="275">
        <f t="shared" si="34"/>
        <v>0.80447236723320181</v>
      </c>
      <c r="AP76" s="275">
        <f t="shared" si="34"/>
        <v>0.80510431724673925</v>
      </c>
      <c r="AQ76" s="405">
        <f t="shared" si="11"/>
        <v>0.80573626726027747</v>
      </c>
      <c r="AS76" s="280">
        <v>0.01</v>
      </c>
      <c r="AT76" s="280">
        <v>0.01</v>
      </c>
      <c r="AU76" s="280">
        <v>7.0000000000000001E-3</v>
      </c>
      <c r="AV76" s="280">
        <v>0.02</v>
      </c>
    </row>
    <row r="77" spans="1:48" x14ac:dyDescent="0.2">
      <c r="A77" s="12" t="s">
        <v>25</v>
      </c>
      <c r="B77" s="275">
        <f>'Energy Use 2019'!I89/('Energy Use'!B83+B28)</f>
        <v>0.18786033004460712</v>
      </c>
      <c r="C77" s="275">
        <f>'Energy Use 2020'!I89/('Energy Use'!C83+C28)</f>
        <v>0.18369719747641242</v>
      </c>
      <c r="D77" s="275">
        <f t="shared" ref="D77:G77" si="37">C77+($H77-$C77)/5</f>
        <v>0.18406459187136523</v>
      </c>
      <c r="E77" s="275">
        <f t="shared" si="37"/>
        <v>0.18443198626631804</v>
      </c>
      <c r="F77" s="275">
        <f t="shared" si="37"/>
        <v>0.18479938066127086</v>
      </c>
      <c r="G77" s="275">
        <f t="shared" si="37"/>
        <v>0.18516677505622367</v>
      </c>
      <c r="H77" s="408">
        <f t="shared" si="5"/>
        <v>0.18553416945117654</v>
      </c>
      <c r="I77" s="275">
        <f t="shared" si="6"/>
        <v>0.18590523779007889</v>
      </c>
      <c r="J77" s="275">
        <f t="shared" si="6"/>
        <v>0.18627630612898124</v>
      </c>
      <c r="K77" s="275">
        <f t="shared" si="6"/>
        <v>0.1866473744678836</v>
      </c>
      <c r="L77" s="275">
        <f t="shared" si="6"/>
        <v>0.18701844280678595</v>
      </c>
      <c r="M77" s="408">
        <f t="shared" si="7"/>
        <v>0.1873895111456883</v>
      </c>
      <c r="N77" s="275">
        <f t="shared" si="8"/>
        <v>0.18765185646129226</v>
      </c>
      <c r="O77" s="275">
        <f t="shared" si="8"/>
        <v>0.18791420177689622</v>
      </c>
      <c r="P77" s="275">
        <f t="shared" si="8"/>
        <v>0.18817654709250017</v>
      </c>
      <c r="Q77" s="275">
        <f t="shared" si="8"/>
        <v>0.18843889240810413</v>
      </c>
      <c r="R77" s="408">
        <f t="shared" si="9"/>
        <v>0.18870123772370812</v>
      </c>
      <c r="S77" s="275">
        <f t="shared" si="10"/>
        <v>0.18885219871388709</v>
      </c>
      <c r="T77" s="275">
        <f t="shared" si="34"/>
        <v>0.18900315970406606</v>
      </c>
      <c r="U77" s="275">
        <f t="shared" si="34"/>
        <v>0.18915412069424503</v>
      </c>
      <c r="V77" s="275">
        <f t="shared" si="34"/>
        <v>0.189305081684424</v>
      </c>
      <c r="W77" s="275">
        <f t="shared" si="34"/>
        <v>0.18945604267460298</v>
      </c>
      <c r="X77" s="275">
        <f t="shared" si="34"/>
        <v>0.18960700366478195</v>
      </c>
      <c r="Y77" s="275">
        <f t="shared" si="34"/>
        <v>0.18975796465496092</v>
      </c>
      <c r="Z77" s="275">
        <f t="shared" si="34"/>
        <v>0.18990892564513989</v>
      </c>
      <c r="AA77" s="275">
        <f t="shared" si="34"/>
        <v>0.19005988663531886</v>
      </c>
      <c r="AB77" s="275">
        <f t="shared" si="34"/>
        <v>0.19021084762549784</v>
      </c>
      <c r="AC77" s="275">
        <f t="shared" si="34"/>
        <v>0.19036180861567681</v>
      </c>
      <c r="AD77" s="275">
        <f t="shared" si="34"/>
        <v>0.19051276960585578</v>
      </c>
      <c r="AE77" s="275">
        <f t="shared" si="34"/>
        <v>0.19066373059603475</v>
      </c>
      <c r="AF77" s="275">
        <f t="shared" si="34"/>
        <v>0.19081469158621372</v>
      </c>
      <c r="AG77" s="275">
        <f t="shared" si="34"/>
        <v>0.1909656525763927</v>
      </c>
      <c r="AH77" s="275">
        <f t="shared" si="34"/>
        <v>0.19111661356657167</v>
      </c>
      <c r="AI77" s="275">
        <f t="shared" si="34"/>
        <v>0.19126757455675064</v>
      </c>
      <c r="AJ77" s="275">
        <f t="shared" si="34"/>
        <v>0.19141853554692961</v>
      </c>
      <c r="AK77" s="275">
        <f t="shared" si="34"/>
        <v>0.19156949653710859</v>
      </c>
      <c r="AL77" s="275">
        <f t="shared" si="34"/>
        <v>0.19172045752728756</v>
      </c>
      <c r="AM77" s="275">
        <f t="shared" si="34"/>
        <v>0.19187141851746653</v>
      </c>
      <c r="AN77" s="275">
        <f t="shared" si="34"/>
        <v>0.1920223795076455</v>
      </c>
      <c r="AO77" s="275">
        <f t="shared" si="34"/>
        <v>0.19217334049782447</v>
      </c>
      <c r="AP77" s="275">
        <f t="shared" si="34"/>
        <v>0.19232430148800345</v>
      </c>
      <c r="AQ77" s="405">
        <f t="shared" si="11"/>
        <v>0.19247526247818228</v>
      </c>
      <c r="AS77" s="280">
        <v>0.01</v>
      </c>
      <c r="AT77" s="280">
        <v>0.01</v>
      </c>
      <c r="AU77" s="280">
        <v>7.0000000000000001E-3</v>
      </c>
      <c r="AV77" s="280">
        <v>0.02</v>
      </c>
    </row>
    <row r="78" spans="1:48" x14ac:dyDescent="0.2">
      <c r="A78" s="12" t="s">
        <v>26</v>
      </c>
      <c r="B78" s="275">
        <f>'Energy Use 2019'!I90/('Energy Use'!B84+B29)</f>
        <v>0.11486413015537993</v>
      </c>
      <c r="C78" s="275">
        <f>'Energy Use 2020'!I90/('Energy Use'!C84+C29)</f>
        <v>0.11660981337370666</v>
      </c>
      <c r="D78" s="275">
        <f t="shared" ref="D78:G78" si="38">C78+($H78-$C78)/5</f>
        <v>0.11684303300045407</v>
      </c>
      <c r="E78" s="275">
        <f t="shared" si="38"/>
        <v>0.11707625262720148</v>
      </c>
      <c r="F78" s="275">
        <f t="shared" si="38"/>
        <v>0.11730947225394889</v>
      </c>
      <c r="G78" s="275">
        <f t="shared" si="38"/>
        <v>0.1175426918806963</v>
      </c>
      <c r="H78" s="408">
        <f t="shared" si="5"/>
        <v>0.11777591150744372</v>
      </c>
      <c r="I78" s="275">
        <f t="shared" si="6"/>
        <v>0.11801146333045862</v>
      </c>
      <c r="J78" s="275">
        <f t="shared" si="6"/>
        <v>0.11824701515347351</v>
      </c>
      <c r="K78" s="275">
        <f t="shared" si="6"/>
        <v>0.1184825669764884</v>
      </c>
      <c r="L78" s="275">
        <f t="shared" si="6"/>
        <v>0.11871811879950329</v>
      </c>
      <c r="M78" s="408">
        <f t="shared" si="7"/>
        <v>0.11895367062251816</v>
      </c>
      <c r="N78" s="275">
        <f t="shared" si="8"/>
        <v>0.11912020576138968</v>
      </c>
      <c r="O78" s="275">
        <f t="shared" si="8"/>
        <v>0.1192867409002612</v>
      </c>
      <c r="P78" s="275">
        <f t="shared" si="8"/>
        <v>0.11945327603913272</v>
      </c>
      <c r="Q78" s="275">
        <f t="shared" si="8"/>
        <v>0.11961981117800424</v>
      </c>
      <c r="R78" s="408">
        <f t="shared" si="9"/>
        <v>0.11978634631687578</v>
      </c>
      <c r="S78" s="275">
        <f t="shared" si="10"/>
        <v>0.11988217539392927</v>
      </c>
      <c r="T78" s="275">
        <f t="shared" si="34"/>
        <v>0.11997800447098277</v>
      </c>
      <c r="U78" s="275">
        <f t="shared" si="34"/>
        <v>0.12007383354803626</v>
      </c>
      <c r="V78" s="275">
        <f t="shared" si="34"/>
        <v>0.12016966262508975</v>
      </c>
      <c r="W78" s="275">
        <f t="shared" si="34"/>
        <v>0.12026549170214325</v>
      </c>
      <c r="X78" s="275">
        <f t="shared" si="34"/>
        <v>0.12036132077919674</v>
      </c>
      <c r="Y78" s="275">
        <f t="shared" si="34"/>
        <v>0.12045714985625024</v>
      </c>
      <c r="Z78" s="275">
        <f t="shared" si="34"/>
        <v>0.12055297893330373</v>
      </c>
      <c r="AA78" s="275">
        <f t="shared" si="34"/>
        <v>0.12064880801035723</v>
      </c>
      <c r="AB78" s="275">
        <f t="shared" si="34"/>
        <v>0.12074463708741072</v>
      </c>
      <c r="AC78" s="275">
        <f t="shared" si="34"/>
        <v>0.12084046616446421</v>
      </c>
      <c r="AD78" s="275">
        <f t="shared" si="34"/>
        <v>0.12093629524151771</v>
      </c>
      <c r="AE78" s="275">
        <f t="shared" si="34"/>
        <v>0.1210321243185712</v>
      </c>
      <c r="AF78" s="275">
        <f t="shared" si="34"/>
        <v>0.1211279533956247</v>
      </c>
      <c r="AG78" s="275">
        <f t="shared" si="34"/>
        <v>0.12122378247267819</v>
      </c>
      <c r="AH78" s="275">
        <f t="shared" si="34"/>
        <v>0.12131961154973168</v>
      </c>
      <c r="AI78" s="275">
        <f t="shared" si="34"/>
        <v>0.12141544062678518</v>
      </c>
      <c r="AJ78" s="275">
        <f t="shared" si="34"/>
        <v>0.12151126970383867</v>
      </c>
      <c r="AK78" s="275">
        <f t="shared" si="34"/>
        <v>0.12160709878089217</v>
      </c>
      <c r="AL78" s="275">
        <f t="shared" si="34"/>
        <v>0.12170292785794566</v>
      </c>
      <c r="AM78" s="275">
        <f t="shared" si="34"/>
        <v>0.12179875693499916</v>
      </c>
      <c r="AN78" s="275">
        <f t="shared" si="34"/>
        <v>0.12189458601205265</v>
      </c>
      <c r="AO78" s="275">
        <f t="shared" si="34"/>
        <v>0.12199041508910614</v>
      </c>
      <c r="AP78" s="275">
        <f t="shared" si="34"/>
        <v>0.12208624416615964</v>
      </c>
      <c r="AQ78" s="405">
        <f t="shared" si="11"/>
        <v>0.1221820732432133</v>
      </c>
      <c r="AS78" s="280">
        <v>0.01</v>
      </c>
      <c r="AT78" s="280">
        <v>0.01</v>
      </c>
      <c r="AU78" s="280">
        <v>7.0000000000000001E-3</v>
      </c>
      <c r="AV78" s="280">
        <v>0.02</v>
      </c>
    </row>
    <row r="79" spans="1:48" x14ac:dyDescent="0.2">
      <c r="A79" s="12" t="s">
        <v>27</v>
      </c>
      <c r="B79" s="275">
        <f>'Energy Use 2019'!I91/('Energy Use'!B85+B30)</f>
        <v>0.66645983786156715</v>
      </c>
      <c r="C79" s="275">
        <f>'Energy Use 2020'!I91/('Energy Use'!C85+C30)</f>
        <v>0.68916067084954169</v>
      </c>
      <c r="D79" s="275">
        <f t="shared" ref="D79:G79" si="39">C79+($H79-$C79)/5</f>
        <v>0.69053899219124082</v>
      </c>
      <c r="E79" s="275">
        <f t="shared" si="39"/>
        <v>0.69191731353293995</v>
      </c>
      <c r="F79" s="275">
        <f t="shared" si="39"/>
        <v>0.69329563487463908</v>
      </c>
      <c r="G79" s="275">
        <f t="shared" si="39"/>
        <v>0.69467395621633821</v>
      </c>
      <c r="H79" s="408">
        <f t="shared" si="5"/>
        <v>0.69605227755803711</v>
      </c>
      <c r="I79" s="275">
        <f t="shared" si="6"/>
        <v>0.69744438211315318</v>
      </c>
      <c r="J79" s="275">
        <f t="shared" si="6"/>
        <v>0.69883648666826925</v>
      </c>
      <c r="K79" s="275">
        <f t="shared" si="6"/>
        <v>0.70022859122338532</v>
      </c>
      <c r="L79" s="275">
        <f t="shared" si="6"/>
        <v>0.70162069577850139</v>
      </c>
      <c r="M79" s="408">
        <f t="shared" si="7"/>
        <v>0.70301280033361746</v>
      </c>
      <c r="N79" s="275">
        <f t="shared" si="8"/>
        <v>0.70399701825408456</v>
      </c>
      <c r="O79" s="275">
        <f t="shared" si="8"/>
        <v>0.70498123617455166</v>
      </c>
      <c r="P79" s="275">
        <f t="shared" si="8"/>
        <v>0.70596545409501876</v>
      </c>
      <c r="Q79" s="275">
        <f t="shared" si="8"/>
        <v>0.70694967201548586</v>
      </c>
      <c r="R79" s="408">
        <f t="shared" si="9"/>
        <v>0.70793388993595274</v>
      </c>
      <c r="S79" s="275">
        <f t="shared" si="10"/>
        <v>0.70850023704790155</v>
      </c>
      <c r="T79" s="275">
        <f t="shared" si="34"/>
        <v>0.70906658415985035</v>
      </c>
      <c r="U79" s="275">
        <f t="shared" si="34"/>
        <v>0.70963293127179916</v>
      </c>
      <c r="V79" s="275">
        <f t="shared" si="34"/>
        <v>0.71019927838374797</v>
      </c>
      <c r="W79" s="275">
        <f t="shared" si="34"/>
        <v>0.71076562549569677</v>
      </c>
      <c r="X79" s="275">
        <f t="shared" si="34"/>
        <v>0.71133197260764558</v>
      </c>
      <c r="Y79" s="275">
        <f t="shared" si="34"/>
        <v>0.71189831971959439</v>
      </c>
      <c r="Z79" s="275">
        <f t="shared" si="34"/>
        <v>0.71246466683154319</v>
      </c>
      <c r="AA79" s="275">
        <f t="shared" si="34"/>
        <v>0.713031013943492</v>
      </c>
      <c r="AB79" s="275">
        <f t="shared" si="34"/>
        <v>0.7135973610554408</v>
      </c>
      <c r="AC79" s="275">
        <f t="shared" si="34"/>
        <v>0.71416370816738961</v>
      </c>
      <c r="AD79" s="275">
        <f t="shared" si="34"/>
        <v>0.71473005527933842</v>
      </c>
      <c r="AE79" s="275">
        <f t="shared" si="34"/>
        <v>0.71529640239128722</v>
      </c>
      <c r="AF79" s="275">
        <f t="shared" si="34"/>
        <v>0.71586274950323603</v>
      </c>
      <c r="AG79" s="275">
        <f t="shared" si="34"/>
        <v>0.71642909661518483</v>
      </c>
      <c r="AH79" s="275">
        <f t="shared" si="34"/>
        <v>0.71699544372713364</v>
      </c>
      <c r="AI79" s="275">
        <f t="shared" si="34"/>
        <v>0.71756179083908245</v>
      </c>
      <c r="AJ79" s="275">
        <f t="shared" si="34"/>
        <v>0.71812813795103125</v>
      </c>
      <c r="AK79" s="275">
        <f t="shared" si="34"/>
        <v>0.71869448506298006</v>
      </c>
      <c r="AL79" s="275">
        <f t="shared" si="34"/>
        <v>0.71926083217492887</v>
      </c>
      <c r="AM79" s="275">
        <f t="shared" si="34"/>
        <v>0.71982717928687767</v>
      </c>
      <c r="AN79" s="275">
        <f t="shared" si="34"/>
        <v>0.72039352639882648</v>
      </c>
      <c r="AO79" s="275">
        <f t="shared" si="34"/>
        <v>0.72095987351077528</v>
      </c>
      <c r="AP79" s="275">
        <f t="shared" si="34"/>
        <v>0.72152622062272409</v>
      </c>
      <c r="AQ79" s="405">
        <f t="shared" si="11"/>
        <v>0.72209256773467179</v>
      </c>
      <c r="AS79" s="280">
        <v>0.01</v>
      </c>
      <c r="AT79" s="280">
        <v>0.01</v>
      </c>
      <c r="AU79" s="280">
        <v>7.0000000000000001E-3</v>
      </c>
      <c r="AV79" s="280">
        <v>0.02</v>
      </c>
    </row>
    <row r="80" spans="1:48" x14ac:dyDescent="0.2">
      <c r="A80" s="12" t="s">
        <v>28</v>
      </c>
      <c r="B80" s="275">
        <f>'Energy Use 2019'!I92/('Energy Use'!B86+B31)</f>
        <v>0.56290097612359746</v>
      </c>
      <c r="C80" s="275">
        <f>'Energy Use 2020'!I92/('Energy Use'!C86+C31)</f>
        <v>0.50326477149735305</v>
      </c>
      <c r="D80" s="275">
        <f t="shared" ref="D80:G80" si="40">C80+($H80-$C80)/5</f>
        <v>0.50427130104034779</v>
      </c>
      <c r="E80" s="275">
        <f t="shared" si="40"/>
        <v>0.50527783058334252</v>
      </c>
      <c r="F80" s="275">
        <f t="shared" si="40"/>
        <v>0.50628436012633726</v>
      </c>
      <c r="G80" s="275">
        <f t="shared" si="40"/>
        <v>0.507290889669332</v>
      </c>
      <c r="H80" s="408">
        <f t="shared" si="5"/>
        <v>0.50829741921232663</v>
      </c>
      <c r="I80" s="275">
        <f t="shared" si="6"/>
        <v>0.50931401405075127</v>
      </c>
      <c r="J80" s="275">
        <f t="shared" si="6"/>
        <v>0.51033060888917592</v>
      </c>
      <c r="K80" s="275">
        <f t="shared" si="6"/>
        <v>0.51134720372760056</v>
      </c>
      <c r="L80" s="275">
        <f t="shared" si="6"/>
        <v>0.51236379856602521</v>
      </c>
      <c r="M80" s="408">
        <f t="shared" si="7"/>
        <v>0.51338039340444985</v>
      </c>
      <c r="N80" s="275">
        <f t="shared" si="8"/>
        <v>0.51409912595521612</v>
      </c>
      <c r="O80" s="275">
        <f t="shared" si="8"/>
        <v>0.51481785850598238</v>
      </c>
      <c r="P80" s="275">
        <f t="shared" si="8"/>
        <v>0.51553659105674865</v>
      </c>
      <c r="Q80" s="275">
        <f t="shared" si="8"/>
        <v>0.51625532360751492</v>
      </c>
      <c r="R80" s="408">
        <f t="shared" si="9"/>
        <v>0.51697405615828096</v>
      </c>
      <c r="S80" s="275">
        <f t="shared" si="10"/>
        <v>0.51738763540320754</v>
      </c>
      <c r="T80" s="275">
        <f t="shared" si="34"/>
        <v>0.51780121464813411</v>
      </c>
      <c r="U80" s="275">
        <f t="shared" si="34"/>
        <v>0.51821479389306069</v>
      </c>
      <c r="V80" s="275">
        <f t="shared" si="34"/>
        <v>0.51862837313798726</v>
      </c>
      <c r="W80" s="275">
        <f t="shared" si="34"/>
        <v>0.51904195238291384</v>
      </c>
      <c r="X80" s="275">
        <f t="shared" si="34"/>
        <v>0.51945553162784042</v>
      </c>
      <c r="Y80" s="275">
        <f t="shared" si="34"/>
        <v>0.51986911087276699</v>
      </c>
      <c r="Z80" s="275">
        <f t="shared" si="34"/>
        <v>0.52028269011769357</v>
      </c>
      <c r="AA80" s="275">
        <f t="shared" si="34"/>
        <v>0.52069626936262015</v>
      </c>
      <c r="AB80" s="275">
        <f t="shared" si="34"/>
        <v>0.52110984860754672</v>
      </c>
      <c r="AC80" s="275">
        <f t="shared" si="34"/>
        <v>0.5215234278524733</v>
      </c>
      <c r="AD80" s="275">
        <f t="shared" si="34"/>
        <v>0.52193700709739987</v>
      </c>
      <c r="AE80" s="275">
        <f t="shared" si="34"/>
        <v>0.52235058634232645</v>
      </c>
      <c r="AF80" s="275">
        <f t="shared" si="34"/>
        <v>0.52276416558725303</v>
      </c>
      <c r="AG80" s="275">
        <f t="shared" si="34"/>
        <v>0.5231777448321796</v>
      </c>
      <c r="AH80" s="275">
        <f t="shared" si="34"/>
        <v>0.52359132407710618</v>
      </c>
      <c r="AI80" s="275">
        <f t="shared" si="34"/>
        <v>0.52400490332203276</v>
      </c>
      <c r="AJ80" s="275">
        <f t="shared" si="34"/>
        <v>0.52441848256695933</v>
      </c>
      <c r="AK80" s="275">
        <f t="shared" si="34"/>
        <v>0.52483206181188591</v>
      </c>
      <c r="AL80" s="275">
        <f t="shared" si="34"/>
        <v>0.52524564105681248</v>
      </c>
      <c r="AM80" s="275">
        <f t="shared" si="34"/>
        <v>0.52565922030173906</v>
      </c>
      <c r="AN80" s="275">
        <f t="shared" si="34"/>
        <v>0.52607279954666564</v>
      </c>
      <c r="AO80" s="275">
        <f t="shared" si="34"/>
        <v>0.52648637879159221</v>
      </c>
      <c r="AP80" s="275">
        <f t="shared" si="34"/>
        <v>0.52689995803651879</v>
      </c>
      <c r="AQ80" s="405">
        <f t="shared" si="11"/>
        <v>0.52731353728144659</v>
      </c>
      <c r="AS80" s="280">
        <v>0.01</v>
      </c>
      <c r="AT80" s="280">
        <v>0.01</v>
      </c>
      <c r="AU80" s="280">
        <v>7.0000000000000001E-3</v>
      </c>
      <c r="AV80" s="280">
        <v>0.02</v>
      </c>
    </row>
    <row r="81" spans="1:48" x14ac:dyDescent="0.2">
      <c r="A81" s="12" t="s">
        <v>29</v>
      </c>
      <c r="B81" s="275">
        <f>'Energy Use 2019'!I93/('Energy Use'!B87+B32)</f>
        <v>0.67104022733265323</v>
      </c>
      <c r="C81" s="275">
        <f>'Energy Use 2020'!I93/('Energy Use'!C87+C32)</f>
        <v>0.63459619175571158</v>
      </c>
      <c r="D81" s="275">
        <f t="shared" ref="D81:G81" si="41">C81+($H81-$C81)/5</f>
        <v>0.635865384139223</v>
      </c>
      <c r="E81" s="275">
        <f t="shared" si="41"/>
        <v>0.63713457652273442</v>
      </c>
      <c r="F81" s="275">
        <f t="shared" si="41"/>
        <v>0.63840376890624584</v>
      </c>
      <c r="G81" s="275">
        <f t="shared" si="41"/>
        <v>0.63967296128975726</v>
      </c>
      <c r="H81" s="408">
        <f t="shared" si="5"/>
        <v>0.64094215367326868</v>
      </c>
      <c r="I81" s="275">
        <f t="shared" si="6"/>
        <v>0.64222403798061523</v>
      </c>
      <c r="J81" s="275">
        <f t="shared" si="6"/>
        <v>0.64350592228796177</v>
      </c>
      <c r="K81" s="275">
        <f t="shared" si="6"/>
        <v>0.64478780659530832</v>
      </c>
      <c r="L81" s="275">
        <f t="shared" si="6"/>
        <v>0.64606969090265487</v>
      </c>
      <c r="M81" s="408">
        <f t="shared" si="7"/>
        <v>0.64735157521000142</v>
      </c>
      <c r="N81" s="275">
        <f t="shared" si="8"/>
        <v>0.64825786741529545</v>
      </c>
      <c r="O81" s="275">
        <f t="shared" si="8"/>
        <v>0.64916415962058949</v>
      </c>
      <c r="P81" s="275">
        <f t="shared" si="8"/>
        <v>0.65007045182588352</v>
      </c>
      <c r="Q81" s="275">
        <f t="shared" si="8"/>
        <v>0.65097674403117756</v>
      </c>
      <c r="R81" s="408">
        <f t="shared" si="9"/>
        <v>0.65188303623647137</v>
      </c>
      <c r="S81" s="275">
        <f t="shared" si="10"/>
        <v>0.65240454266546055</v>
      </c>
      <c r="T81" s="275">
        <f t="shared" si="34"/>
        <v>0.65292604909444973</v>
      </c>
      <c r="U81" s="275">
        <f t="shared" si="34"/>
        <v>0.65344755552343892</v>
      </c>
      <c r="V81" s="275">
        <f t="shared" si="34"/>
        <v>0.6539690619524281</v>
      </c>
      <c r="W81" s="275">
        <f t="shared" si="34"/>
        <v>0.65449056838141728</v>
      </c>
      <c r="X81" s="275">
        <f t="shared" si="34"/>
        <v>0.65501207481040646</v>
      </c>
      <c r="Y81" s="275">
        <f t="shared" si="34"/>
        <v>0.65553358123939565</v>
      </c>
      <c r="Z81" s="275">
        <f t="shared" si="34"/>
        <v>0.65605508766838483</v>
      </c>
      <c r="AA81" s="275">
        <f t="shared" si="34"/>
        <v>0.65657659409737401</v>
      </c>
      <c r="AB81" s="275">
        <f t="shared" si="34"/>
        <v>0.65709810052636319</v>
      </c>
      <c r="AC81" s="275">
        <f t="shared" si="34"/>
        <v>0.65761960695535238</v>
      </c>
      <c r="AD81" s="275">
        <f t="shared" si="34"/>
        <v>0.65814111338434156</v>
      </c>
      <c r="AE81" s="275">
        <f t="shared" si="34"/>
        <v>0.65866261981333074</v>
      </c>
      <c r="AF81" s="275">
        <f t="shared" si="34"/>
        <v>0.65918412624231992</v>
      </c>
      <c r="AG81" s="275">
        <f t="shared" si="34"/>
        <v>0.65970563267130911</v>
      </c>
      <c r="AH81" s="275">
        <f t="shared" si="34"/>
        <v>0.66022713910029829</v>
      </c>
      <c r="AI81" s="275">
        <f t="shared" si="34"/>
        <v>0.66074864552928747</v>
      </c>
      <c r="AJ81" s="275">
        <f t="shared" si="34"/>
        <v>0.66127015195827665</v>
      </c>
      <c r="AK81" s="275">
        <f t="shared" si="34"/>
        <v>0.66179165838726584</v>
      </c>
      <c r="AL81" s="275">
        <f t="shared" si="34"/>
        <v>0.66231316481625502</v>
      </c>
      <c r="AM81" s="275">
        <f t="shared" si="34"/>
        <v>0.6628346712452442</v>
      </c>
      <c r="AN81" s="275">
        <f t="shared" si="34"/>
        <v>0.66335617767423338</v>
      </c>
      <c r="AO81" s="275">
        <f t="shared" si="34"/>
        <v>0.66387768410322257</v>
      </c>
      <c r="AP81" s="275">
        <f t="shared" si="34"/>
        <v>0.66439919053221175</v>
      </c>
      <c r="AQ81" s="405">
        <f t="shared" si="11"/>
        <v>0.66492069696120082</v>
      </c>
      <c r="AS81" s="280">
        <v>0.01</v>
      </c>
      <c r="AT81" s="280">
        <v>0.01</v>
      </c>
      <c r="AU81" s="280">
        <v>7.0000000000000001E-3</v>
      </c>
      <c r="AV81" s="280">
        <v>0.02</v>
      </c>
    </row>
    <row r="82" spans="1:48" x14ac:dyDescent="0.2">
      <c r="A82" s="12" t="s">
        <v>30</v>
      </c>
      <c r="B82" s="275">
        <f>'Energy Use 2019'!I94/('Energy Use'!B88+B33)</f>
        <v>0.61155200662364329</v>
      </c>
      <c r="C82" s="275">
        <f>'Energy Use 2020'!I94/('Energy Use'!C88+C33)</f>
        <v>0.65182728932026623</v>
      </c>
      <c r="D82" s="275">
        <f t="shared" ref="D82:G82" si="42">C82+($H82-$C82)/5</f>
        <v>0.6531309438989068</v>
      </c>
      <c r="E82" s="275">
        <f t="shared" si="42"/>
        <v>0.65443459847754737</v>
      </c>
      <c r="F82" s="275">
        <f t="shared" si="42"/>
        <v>0.65573825305618794</v>
      </c>
      <c r="G82" s="275">
        <f t="shared" si="42"/>
        <v>0.6570419076348285</v>
      </c>
      <c r="H82" s="408">
        <f t="shared" si="5"/>
        <v>0.65834556221346885</v>
      </c>
      <c r="I82" s="275">
        <f t="shared" si="6"/>
        <v>0.65966225333789574</v>
      </c>
      <c r="J82" s="275">
        <f t="shared" si="6"/>
        <v>0.66097894446232264</v>
      </c>
      <c r="K82" s="275">
        <f t="shared" si="6"/>
        <v>0.66229563558674953</v>
      </c>
      <c r="L82" s="275">
        <f t="shared" si="6"/>
        <v>0.66361232671117643</v>
      </c>
      <c r="M82" s="408">
        <f t="shared" si="7"/>
        <v>0.66492901783560354</v>
      </c>
      <c r="N82" s="275">
        <f t="shared" si="8"/>
        <v>0.66585991846057335</v>
      </c>
      <c r="O82" s="275">
        <f t="shared" si="8"/>
        <v>0.66679081908554316</v>
      </c>
      <c r="P82" s="275">
        <f t="shared" si="8"/>
        <v>0.66772171971051297</v>
      </c>
      <c r="Q82" s="275">
        <f t="shared" si="8"/>
        <v>0.66865262033548278</v>
      </c>
      <c r="R82" s="408">
        <f t="shared" si="9"/>
        <v>0.6695835209604527</v>
      </c>
      <c r="S82" s="275">
        <f t="shared" si="10"/>
        <v>0.67011918777722101</v>
      </c>
      <c r="T82" s="275">
        <f t="shared" si="34"/>
        <v>0.67065485459398932</v>
      </c>
      <c r="U82" s="275">
        <f t="shared" si="34"/>
        <v>0.67119052141075763</v>
      </c>
      <c r="V82" s="275">
        <f t="shared" si="34"/>
        <v>0.67172618822752594</v>
      </c>
      <c r="W82" s="275">
        <f t="shared" si="34"/>
        <v>0.67226185504429425</v>
      </c>
      <c r="X82" s="275">
        <f t="shared" si="34"/>
        <v>0.67279752186106256</v>
      </c>
      <c r="Y82" s="275">
        <f t="shared" si="34"/>
        <v>0.67333318867783087</v>
      </c>
      <c r="Z82" s="275">
        <f t="shared" si="34"/>
        <v>0.67386885549459918</v>
      </c>
      <c r="AA82" s="275">
        <f t="shared" si="34"/>
        <v>0.67440452231136749</v>
      </c>
      <c r="AB82" s="275">
        <f t="shared" si="34"/>
        <v>0.6749401891281358</v>
      </c>
      <c r="AC82" s="275">
        <f t="shared" si="34"/>
        <v>0.67547585594490411</v>
      </c>
      <c r="AD82" s="275">
        <f t="shared" si="34"/>
        <v>0.67601152276167242</v>
      </c>
      <c r="AE82" s="275">
        <f t="shared" si="34"/>
        <v>0.67654718957844073</v>
      </c>
      <c r="AF82" s="275">
        <f t="shared" si="34"/>
        <v>0.67708285639520904</v>
      </c>
      <c r="AG82" s="275">
        <f t="shared" si="34"/>
        <v>0.67761852321197735</v>
      </c>
      <c r="AH82" s="275">
        <f t="shared" si="34"/>
        <v>0.67815419002874566</v>
      </c>
      <c r="AI82" s="275">
        <f t="shared" si="34"/>
        <v>0.67868985684551397</v>
      </c>
      <c r="AJ82" s="275">
        <f t="shared" si="34"/>
        <v>0.67922552366228228</v>
      </c>
      <c r="AK82" s="275">
        <f t="shared" si="34"/>
        <v>0.67976119047905059</v>
      </c>
      <c r="AL82" s="275">
        <f t="shared" si="34"/>
        <v>0.6802968572958189</v>
      </c>
      <c r="AM82" s="275">
        <f t="shared" si="34"/>
        <v>0.68083252411258721</v>
      </c>
      <c r="AN82" s="275">
        <f t="shared" si="34"/>
        <v>0.68136819092935552</v>
      </c>
      <c r="AO82" s="275">
        <f t="shared" si="34"/>
        <v>0.68190385774612383</v>
      </c>
      <c r="AP82" s="275">
        <f t="shared" si="34"/>
        <v>0.68243952456289214</v>
      </c>
      <c r="AQ82" s="405">
        <f t="shared" si="11"/>
        <v>0.68297519137966178</v>
      </c>
      <c r="AS82" s="280">
        <v>0.01</v>
      </c>
      <c r="AT82" s="280">
        <v>0.01</v>
      </c>
      <c r="AU82" s="280">
        <v>7.0000000000000001E-3</v>
      </c>
      <c r="AV82" s="280">
        <v>0.02</v>
      </c>
    </row>
    <row r="83" spans="1:48" x14ac:dyDescent="0.2">
      <c r="A83" s="12" t="s">
        <v>31</v>
      </c>
      <c r="B83" s="275">
        <f>'Energy Use 2019'!I95/('Energy Use'!B89+B34)</f>
        <v>0.6915942450115744</v>
      </c>
      <c r="C83" s="275">
        <f>'Energy Use 2020'!I95/('Energy Use'!C89+C34)</f>
        <v>0.72955097676000891</v>
      </c>
      <c r="D83" s="275">
        <f t="shared" ref="D83:G83" si="43">C83+($H83-$C83)/5</f>
        <v>0.73101007871352897</v>
      </c>
      <c r="E83" s="275">
        <f t="shared" si="43"/>
        <v>0.73246918066704902</v>
      </c>
      <c r="F83" s="275">
        <f t="shared" si="43"/>
        <v>0.73392828262056908</v>
      </c>
      <c r="G83" s="275">
        <f t="shared" si="43"/>
        <v>0.73538738457408914</v>
      </c>
      <c r="H83" s="408">
        <f t="shared" si="5"/>
        <v>0.73684648652760898</v>
      </c>
      <c r="I83" s="275">
        <f t="shared" si="6"/>
        <v>0.7383201795006642</v>
      </c>
      <c r="J83" s="275">
        <f t="shared" si="6"/>
        <v>0.73979387247371942</v>
      </c>
      <c r="K83" s="275">
        <f t="shared" si="6"/>
        <v>0.74126756544677463</v>
      </c>
      <c r="L83" s="275">
        <f t="shared" si="6"/>
        <v>0.74274125841982985</v>
      </c>
      <c r="M83" s="408">
        <f t="shared" si="7"/>
        <v>0.74421495139288507</v>
      </c>
      <c r="N83" s="275">
        <f t="shared" si="8"/>
        <v>0.74525685232483507</v>
      </c>
      <c r="O83" s="275">
        <f t="shared" si="8"/>
        <v>0.74629875325678507</v>
      </c>
      <c r="P83" s="275">
        <f t="shared" si="8"/>
        <v>0.74734065418873508</v>
      </c>
      <c r="Q83" s="275">
        <f t="shared" si="8"/>
        <v>0.74838255512068508</v>
      </c>
      <c r="R83" s="408">
        <f t="shared" si="9"/>
        <v>0.74942445605263519</v>
      </c>
      <c r="S83" s="275">
        <f t="shared" si="10"/>
        <v>0.75002399561747735</v>
      </c>
      <c r="T83" s="275">
        <f t="shared" si="34"/>
        <v>0.7506235351823195</v>
      </c>
      <c r="U83" s="275">
        <f t="shared" si="34"/>
        <v>0.75122307474716166</v>
      </c>
      <c r="V83" s="275">
        <f t="shared" si="34"/>
        <v>0.75182261431200381</v>
      </c>
      <c r="W83" s="275">
        <f t="shared" si="34"/>
        <v>0.75242215387684597</v>
      </c>
      <c r="X83" s="275">
        <f t="shared" si="34"/>
        <v>0.75302169344168812</v>
      </c>
      <c r="Y83" s="275">
        <f t="shared" si="34"/>
        <v>0.75362123300653028</v>
      </c>
      <c r="Z83" s="275">
        <f t="shared" si="34"/>
        <v>0.75422077257137243</v>
      </c>
      <c r="AA83" s="275">
        <f t="shared" si="34"/>
        <v>0.75482031213621459</v>
      </c>
      <c r="AB83" s="275">
        <f t="shared" si="34"/>
        <v>0.75541985170105674</v>
      </c>
      <c r="AC83" s="275">
        <f t="shared" si="34"/>
        <v>0.7560193912658989</v>
      </c>
      <c r="AD83" s="275">
        <f t="shared" si="34"/>
        <v>0.75661893083074105</v>
      </c>
      <c r="AE83" s="275">
        <f t="shared" si="34"/>
        <v>0.75721847039558321</v>
      </c>
      <c r="AF83" s="275">
        <f t="shared" si="34"/>
        <v>0.75781800996042537</v>
      </c>
      <c r="AG83" s="275">
        <f t="shared" si="34"/>
        <v>0.75841754952526752</v>
      </c>
      <c r="AH83" s="275">
        <f t="shared" si="34"/>
        <v>0.75901708909010968</v>
      </c>
      <c r="AI83" s="275">
        <f t="shared" si="34"/>
        <v>0.75961662865495183</v>
      </c>
      <c r="AJ83" s="275">
        <f t="shared" si="34"/>
        <v>0.76021616821979399</v>
      </c>
      <c r="AK83" s="275">
        <f t="shared" si="34"/>
        <v>0.76081570778463614</v>
      </c>
      <c r="AL83" s="275">
        <f t="shared" si="34"/>
        <v>0.7614152473494783</v>
      </c>
      <c r="AM83" s="275">
        <f t="shared" si="34"/>
        <v>0.76201478691432045</v>
      </c>
      <c r="AN83" s="275">
        <f t="shared" si="34"/>
        <v>0.76261432647916261</v>
      </c>
      <c r="AO83" s="275">
        <f t="shared" si="34"/>
        <v>0.76321386604400476</v>
      </c>
      <c r="AP83" s="275">
        <f t="shared" si="34"/>
        <v>0.76381340560884692</v>
      </c>
      <c r="AQ83" s="405">
        <f t="shared" si="11"/>
        <v>0.76441294517368785</v>
      </c>
      <c r="AS83" s="280">
        <v>0.01</v>
      </c>
      <c r="AT83" s="280">
        <v>0.01</v>
      </c>
      <c r="AU83" s="280">
        <v>7.0000000000000001E-3</v>
      </c>
      <c r="AV83" s="280">
        <v>0.02</v>
      </c>
    </row>
    <row r="84" spans="1:48" x14ac:dyDescent="0.2">
      <c r="A84" s="12" t="s">
        <v>32</v>
      </c>
      <c r="B84" s="275">
        <f>'Energy Use 2019'!I96/('Energy Use'!B90+B35)</f>
        <v>0.3671370055288386</v>
      </c>
      <c r="C84" s="275">
        <f>'Energy Use 2020'!I96/('Energy Use'!C90+C35)</f>
        <v>0.36269927859145262</v>
      </c>
      <c r="D84" s="275">
        <f t="shared" ref="D84:G84" si="44">C84+($H84-$C84)/5</f>
        <v>0.36342467714863552</v>
      </c>
      <c r="E84" s="275">
        <f t="shared" si="44"/>
        <v>0.36415007570581842</v>
      </c>
      <c r="F84" s="275">
        <f t="shared" si="44"/>
        <v>0.36487547426300132</v>
      </c>
      <c r="G84" s="275">
        <f t="shared" si="44"/>
        <v>0.36560087282018422</v>
      </c>
      <c r="H84" s="408">
        <f t="shared" si="5"/>
        <v>0.36632627137736717</v>
      </c>
      <c r="I84" s="275">
        <f t="shared" si="6"/>
        <v>0.3670589239201219</v>
      </c>
      <c r="J84" s="275">
        <f t="shared" si="6"/>
        <v>0.36779157646287663</v>
      </c>
      <c r="K84" s="275">
        <f t="shared" si="6"/>
        <v>0.36852422900563137</v>
      </c>
      <c r="L84" s="275">
        <f t="shared" si="6"/>
        <v>0.3692568815483861</v>
      </c>
      <c r="M84" s="408">
        <f t="shared" si="7"/>
        <v>0.36998953409114083</v>
      </c>
      <c r="N84" s="275">
        <f t="shared" si="8"/>
        <v>0.37050751943886839</v>
      </c>
      <c r="O84" s="275">
        <f t="shared" si="8"/>
        <v>0.37102550478659596</v>
      </c>
      <c r="P84" s="275">
        <f t="shared" si="8"/>
        <v>0.37154349013432353</v>
      </c>
      <c r="Q84" s="275">
        <f t="shared" si="8"/>
        <v>0.3720614754820511</v>
      </c>
      <c r="R84" s="408">
        <f t="shared" si="9"/>
        <v>0.37257946082977877</v>
      </c>
      <c r="S84" s="275">
        <f t="shared" si="10"/>
        <v>0.37287752439844257</v>
      </c>
      <c r="T84" s="275">
        <f t="shared" si="34"/>
        <v>0.37317558796710637</v>
      </c>
      <c r="U84" s="275">
        <f t="shared" si="34"/>
        <v>0.37347365153577017</v>
      </c>
      <c r="V84" s="275">
        <f t="shared" si="34"/>
        <v>0.37377171510443397</v>
      </c>
      <c r="W84" s="275">
        <f t="shared" si="34"/>
        <v>0.37406977867309776</v>
      </c>
      <c r="X84" s="275">
        <f t="shared" si="34"/>
        <v>0.37436784224176156</v>
      </c>
      <c r="Y84" s="275">
        <f t="shared" si="34"/>
        <v>0.37466590581042536</v>
      </c>
      <c r="Z84" s="275">
        <f t="shared" si="34"/>
        <v>0.37496396937908916</v>
      </c>
      <c r="AA84" s="275">
        <f t="shared" si="34"/>
        <v>0.37526203294775295</v>
      </c>
      <c r="AB84" s="275">
        <f t="shared" si="34"/>
        <v>0.37556009651641675</v>
      </c>
      <c r="AC84" s="275">
        <f t="shared" si="34"/>
        <v>0.37585816008508055</v>
      </c>
      <c r="AD84" s="275">
        <f t="shared" si="34"/>
        <v>0.37615622365374435</v>
      </c>
      <c r="AE84" s="275">
        <f t="shared" si="34"/>
        <v>0.37645428722240815</v>
      </c>
      <c r="AF84" s="275">
        <f t="shared" si="34"/>
        <v>0.37675235079107194</v>
      </c>
      <c r="AG84" s="275">
        <f t="shared" si="34"/>
        <v>0.37705041435973574</v>
      </c>
      <c r="AH84" s="275">
        <f t="shared" si="34"/>
        <v>0.37734847792839954</v>
      </c>
      <c r="AI84" s="275">
        <f t="shared" si="34"/>
        <v>0.37764654149706334</v>
      </c>
      <c r="AJ84" s="275">
        <f t="shared" si="34"/>
        <v>0.37794460506572713</v>
      </c>
      <c r="AK84" s="275">
        <f t="shared" si="34"/>
        <v>0.37824266863439093</v>
      </c>
      <c r="AL84" s="275">
        <f t="shared" si="34"/>
        <v>0.37854073220305473</v>
      </c>
      <c r="AM84" s="275">
        <f t="shared" si="34"/>
        <v>0.37883879577171853</v>
      </c>
      <c r="AN84" s="275">
        <f t="shared" si="34"/>
        <v>0.37913685934038233</v>
      </c>
      <c r="AO84" s="275">
        <f t="shared" si="34"/>
        <v>0.37943492290904612</v>
      </c>
      <c r="AP84" s="275">
        <f t="shared" si="34"/>
        <v>0.37973298647770992</v>
      </c>
      <c r="AQ84" s="405">
        <f t="shared" si="11"/>
        <v>0.38003105004637433</v>
      </c>
      <c r="AS84" s="280">
        <v>0.01</v>
      </c>
      <c r="AT84" s="280">
        <v>0.01</v>
      </c>
      <c r="AU84" s="280">
        <v>7.0000000000000001E-3</v>
      </c>
      <c r="AV84" s="280">
        <v>0.02</v>
      </c>
    </row>
    <row r="85" spans="1:48" x14ac:dyDescent="0.2">
      <c r="A85" s="12" t="s">
        <v>33</v>
      </c>
      <c r="B85" s="275">
        <f>'Energy Use 2019'!I97/('Energy Use'!B91+B36)</f>
        <v>0.79723765670380198</v>
      </c>
      <c r="C85" s="275">
        <f>'Energy Use 2020'!I97/('Energy Use'!C91+C36)</f>
        <v>0.79849577944293448</v>
      </c>
      <c r="D85" s="275">
        <f t="shared" ref="D85:G85" si="45">C85+($H85-$C85)/5</f>
        <v>0.8000927710018203</v>
      </c>
      <c r="E85" s="275">
        <f t="shared" si="45"/>
        <v>0.80168976256070612</v>
      </c>
      <c r="F85" s="275">
        <f t="shared" si="45"/>
        <v>0.80328675411959194</v>
      </c>
      <c r="G85" s="275">
        <f t="shared" si="45"/>
        <v>0.80488374567847776</v>
      </c>
      <c r="H85" s="408">
        <f t="shared" si="5"/>
        <v>0.8064807372373638</v>
      </c>
      <c r="I85" s="275">
        <f t="shared" si="6"/>
        <v>0.80809369871183856</v>
      </c>
      <c r="J85" s="275">
        <f t="shared" si="6"/>
        <v>0.80970666018631332</v>
      </c>
      <c r="K85" s="275">
        <f t="shared" si="6"/>
        <v>0.81131962166078808</v>
      </c>
      <c r="L85" s="275">
        <f t="shared" si="6"/>
        <v>0.81293258313526284</v>
      </c>
      <c r="M85" s="408">
        <f t="shared" si="7"/>
        <v>0.81454554460973749</v>
      </c>
      <c r="N85" s="275">
        <f t="shared" si="8"/>
        <v>0.81568590837219113</v>
      </c>
      <c r="O85" s="275">
        <f t="shared" si="8"/>
        <v>0.81682627213464476</v>
      </c>
      <c r="P85" s="275">
        <f t="shared" si="8"/>
        <v>0.81796663589709839</v>
      </c>
      <c r="Q85" s="275">
        <f t="shared" si="8"/>
        <v>0.81910699965955203</v>
      </c>
      <c r="R85" s="408">
        <f t="shared" si="9"/>
        <v>0.82024736342200555</v>
      </c>
      <c r="S85" s="275">
        <f t="shared" si="10"/>
        <v>0.82090356131274311</v>
      </c>
      <c r="T85" s="275">
        <f t="shared" si="34"/>
        <v>0.82155975920348068</v>
      </c>
      <c r="U85" s="275">
        <f t="shared" si="34"/>
        <v>0.82221595709421824</v>
      </c>
      <c r="V85" s="275">
        <f t="shared" si="34"/>
        <v>0.82287215498495581</v>
      </c>
      <c r="W85" s="275">
        <f t="shared" si="34"/>
        <v>0.82352835287569337</v>
      </c>
      <c r="X85" s="275">
        <f t="shared" si="34"/>
        <v>0.82418455076643093</v>
      </c>
      <c r="Y85" s="275">
        <f t="shared" si="34"/>
        <v>0.8248407486571685</v>
      </c>
      <c r="Z85" s="275">
        <f t="shared" si="34"/>
        <v>0.82549694654790606</v>
      </c>
      <c r="AA85" s="275">
        <f t="shared" si="34"/>
        <v>0.82615314443864363</v>
      </c>
      <c r="AB85" s="275">
        <f t="shared" si="34"/>
        <v>0.82680934232938119</v>
      </c>
      <c r="AC85" s="275">
        <f t="shared" si="34"/>
        <v>0.82746554022011876</v>
      </c>
      <c r="AD85" s="275">
        <f t="shared" si="34"/>
        <v>0.82812173811085632</v>
      </c>
      <c r="AE85" s="275">
        <f t="shared" si="34"/>
        <v>0.82877793600159388</v>
      </c>
      <c r="AF85" s="275">
        <f t="shared" si="34"/>
        <v>0.82943413389233145</v>
      </c>
      <c r="AG85" s="275">
        <f t="shared" si="34"/>
        <v>0.83009033178306901</v>
      </c>
      <c r="AH85" s="275">
        <f t="shared" si="34"/>
        <v>0.83074652967380658</v>
      </c>
      <c r="AI85" s="275">
        <f t="shared" si="34"/>
        <v>0.83140272756454414</v>
      </c>
      <c r="AJ85" s="275">
        <f t="shared" si="34"/>
        <v>0.83205892545528171</v>
      </c>
      <c r="AK85" s="275">
        <f t="shared" si="34"/>
        <v>0.83271512334601927</v>
      </c>
      <c r="AL85" s="275">
        <f t="shared" si="34"/>
        <v>0.83337132123675683</v>
      </c>
      <c r="AM85" s="275">
        <f t="shared" si="34"/>
        <v>0.8340275191274944</v>
      </c>
      <c r="AN85" s="275">
        <f t="shared" si="34"/>
        <v>0.83468371701823196</v>
      </c>
      <c r="AO85" s="275">
        <f t="shared" ref="T85:AP94" si="46">AN85+($AQ85-$R85)/25</f>
        <v>0.83533991490896953</v>
      </c>
      <c r="AP85" s="275">
        <f t="shared" si="46"/>
        <v>0.83599611279970709</v>
      </c>
      <c r="AQ85" s="405">
        <f t="shared" si="11"/>
        <v>0.83665231069044566</v>
      </c>
      <c r="AS85" s="280">
        <v>0.01</v>
      </c>
      <c r="AT85" s="280">
        <v>0.01</v>
      </c>
      <c r="AU85" s="280">
        <v>7.0000000000000001E-3</v>
      </c>
      <c r="AV85" s="280">
        <v>0.02</v>
      </c>
    </row>
    <row r="86" spans="1:48" x14ac:dyDescent="0.2">
      <c r="A86" s="12" t="s">
        <v>34</v>
      </c>
      <c r="B86" s="275">
        <f>'Energy Use 2019'!I98/('Energy Use'!B92+B37)</f>
        <v>0.77812290375651083</v>
      </c>
      <c r="C86" s="275">
        <f>'Energy Use 2020'!I98/('Energy Use'!C92+C37)</f>
        <v>0.81908993319305712</v>
      </c>
      <c r="D86" s="275">
        <f t="shared" ref="D86:G86" si="47">C86+($H86-$C86)/5</f>
        <v>0.82072811305944326</v>
      </c>
      <c r="E86" s="275">
        <f t="shared" si="47"/>
        <v>0.82236629292582941</v>
      </c>
      <c r="F86" s="275">
        <f t="shared" si="47"/>
        <v>0.82400447279221556</v>
      </c>
      <c r="G86" s="275">
        <f t="shared" si="47"/>
        <v>0.82564265265860171</v>
      </c>
      <c r="H86" s="408">
        <f t="shared" si="5"/>
        <v>0.82728083252498774</v>
      </c>
      <c r="I86" s="275">
        <f t="shared" si="6"/>
        <v>0.8289353941900377</v>
      </c>
      <c r="J86" s="275">
        <f t="shared" si="6"/>
        <v>0.83058995585508766</v>
      </c>
      <c r="K86" s="275">
        <f t="shared" si="6"/>
        <v>0.83224451752013762</v>
      </c>
      <c r="L86" s="275">
        <f t="shared" si="6"/>
        <v>0.83389907918518758</v>
      </c>
      <c r="M86" s="408">
        <f t="shared" si="7"/>
        <v>0.83555364085023764</v>
      </c>
      <c r="N86" s="275">
        <f t="shared" si="8"/>
        <v>0.83672341594742794</v>
      </c>
      <c r="O86" s="275">
        <f t="shared" si="8"/>
        <v>0.83789319104461824</v>
      </c>
      <c r="P86" s="275">
        <f t="shared" si="8"/>
        <v>0.83906296614180853</v>
      </c>
      <c r="Q86" s="275">
        <f t="shared" si="8"/>
        <v>0.84023274123899883</v>
      </c>
      <c r="R86" s="408">
        <f t="shared" si="9"/>
        <v>0.84140251633618923</v>
      </c>
      <c r="S86" s="275">
        <f t="shared" si="10"/>
        <v>0.84207563834925814</v>
      </c>
      <c r="T86" s="275">
        <f t="shared" si="46"/>
        <v>0.84274876036232704</v>
      </c>
      <c r="U86" s="275">
        <f t="shared" si="46"/>
        <v>0.84342188237539595</v>
      </c>
      <c r="V86" s="275">
        <f t="shared" si="46"/>
        <v>0.84409500438846485</v>
      </c>
      <c r="W86" s="275">
        <f t="shared" si="46"/>
        <v>0.84476812640153376</v>
      </c>
      <c r="X86" s="275">
        <f t="shared" si="46"/>
        <v>0.84544124841460266</v>
      </c>
      <c r="Y86" s="275">
        <f t="shared" si="46"/>
        <v>0.84611437042767157</v>
      </c>
      <c r="Z86" s="275">
        <f t="shared" si="46"/>
        <v>0.84678749244074047</v>
      </c>
      <c r="AA86" s="275">
        <f t="shared" si="46"/>
        <v>0.84746061445380938</v>
      </c>
      <c r="AB86" s="275">
        <f t="shared" si="46"/>
        <v>0.84813373646687829</v>
      </c>
      <c r="AC86" s="275">
        <f t="shared" si="46"/>
        <v>0.84880685847994719</v>
      </c>
      <c r="AD86" s="275">
        <f t="shared" si="46"/>
        <v>0.8494799804930161</v>
      </c>
      <c r="AE86" s="275">
        <f t="shared" si="46"/>
        <v>0.850153102506085</v>
      </c>
      <c r="AF86" s="275">
        <f t="shared" si="46"/>
        <v>0.85082622451915391</v>
      </c>
      <c r="AG86" s="275">
        <f t="shared" si="46"/>
        <v>0.85149934653222281</v>
      </c>
      <c r="AH86" s="275">
        <f t="shared" si="46"/>
        <v>0.85217246854529172</v>
      </c>
      <c r="AI86" s="275">
        <f t="shared" si="46"/>
        <v>0.85284559055836062</v>
      </c>
      <c r="AJ86" s="275">
        <f t="shared" si="46"/>
        <v>0.85351871257142953</v>
      </c>
      <c r="AK86" s="275">
        <f t="shared" si="46"/>
        <v>0.85419183458449843</v>
      </c>
      <c r="AL86" s="275">
        <f t="shared" si="46"/>
        <v>0.85486495659756734</v>
      </c>
      <c r="AM86" s="275">
        <f t="shared" si="46"/>
        <v>0.85553807861063624</v>
      </c>
      <c r="AN86" s="275">
        <f t="shared" si="46"/>
        <v>0.85621120062370515</v>
      </c>
      <c r="AO86" s="275">
        <f t="shared" si="46"/>
        <v>0.85688432263677405</v>
      </c>
      <c r="AP86" s="275">
        <f t="shared" si="46"/>
        <v>0.85755744464984296</v>
      </c>
      <c r="AQ86" s="405">
        <f t="shared" si="11"/>
        <v>0.85823056666291309</v>
      </c>
      <c r="AS86" s="280">
        <v>0.01</v>
      </c>
      <c r="AT86" s="280">
        <v>0.01</v>
      </c>
      <c r="AU86" s="280">
        <v>7.0000000000000001E-3</v>
      </c>
      <c r="AV86" s="280">
        <v>0.02</v>
      </c>
    </row>
    <row r="87" spans="1:48" x14ac:dyDescent="0.2">
      <c r="A87" s="12" t="s">
        <v>35</v>
      </c>
      <c r="B87" s="275">
        <f>'Energy Use 2019'!I99/('Energy Use'!B93+B38)</f>
        <v>0.7779118856979228</v>
      </c>
      <c r="C87" s="275">
        <f>'Energy Use 2020'!I99/('Energy Use'!C93+C38)</f>
        <v>0.81398350754436954</v>
      </c>
      <c r="D87" s="275">
        <f t="shared" ref="D87:G87" si="48">C87+($H87-$C87)/5</f>
        <v>0.81561147455945826</v>
      </c>
      <c r="E87" s="275">
        <f t="shared" si="48"/>
        <v>0.81723944157454698</v>
      </c>
      <c r="F87" s="275">
        <f t="shared" si="48"/>
        <v>0.81886740858963569</v>
      </c>
      <c r="G87" s="275">
        <f t="shared" si="48"/>
        <v>0.82049537560472441</v>
      </c>
      <c r="H87" s="408">
        <f t="shared" si="5"/>
        <v>0.82212334261981324</v>
      </c>
      <c r="I87" s="275">
        <f t="shared" si="6"/>
        <v>0.82376758930505289</v>
      </c>
      <c r="J87" s="275">
        <f t="shared" si="6"/>
        <v>0.82541183599029255</v>
      </c>
      <c r="K87" s="275">
        <f t="shared" si="6"/>
        <v>0.82705608267553221</v>
      </c>
      <c r="L87" s="275">
        <f t="shared" si="6"/>
        <v>0.82870032936077187</v>
      </c>
      <c r="M87" s="408">
        <f t="shared" si="7"/>
        <v>0.83034457604601142</v>
      </c>
      <c r="N87" s="275">
        <f t="shared" si="8"/>
        <v>0.83150705845247586</v>
      </c>
      <c r="O87" s="275">
        <f t="shared" si="8"/>
        <v>0.83266954085894029</v>
      </c>
      <c r="P87" s="275">
        <f t="shared" si="8"/>
        <v>0.83383202326540473</v>
      </c>
      <c r="Q87" s="275">
        <f t="shared" si="8"/>
        <v>0.83499450567186917</v>
      </c>
      <c r="R87" s="408">
        <f t="shared" si="9"/>
        <v>0.83615698807833339</v>
      </c>
      <c r="S87" s="275">
        <f t="shared" si="10"/>
        <v>0.83682591366879611</v>
      </c>
      <c r="T87" s="275">
        <f t="shared" si="46"/>
        <v>0.83749483925925883</v>
      </c>
      <c r="U87" s="275">
        <f t="shared" si="46"/>
        <v>0.83816376484972155</v>
      </c>
      <c r="V87" s="275">
        <f t="shared" si="46"/>
        <v>0.83883269044018427</v>
      </c>
      <c r="W87" s="275">
        <f t="shared" si="46"/>
        <v>0.83950161603064699</v>
      </c>
      <c r="X87" s="275">
        <f t="shared" si="46"/>
        <v>0.84017054162110971</v>
      </c>
      <c r="Y87" s="275">
        <f t="shared" si="46"/>
        <v>0.84083946721157243</v>
      </c>
      <c r="Z87" s="275">
        <f t="shared" si="46"/>
        <v>0.84150839280203515</v>
      </c>
      <c r="AA87" s="275">
        <f t="shared" si="46"/>
        <v>0.84217731839249788</v>
      </c>
      <c r="AB87" s="275">
        <f t="shared" si="46"/>
        <v>0.8428462439829606</v>
      </c>
      <c r="AC87" s="275">
        <f t="shared" si="46"/>
        <v>0.84351516957342332</v>
      </c>
      <c r="AD87" s="275">
        <f t="shared" si="46"/>
        <v>0.84418409516388604</v>
      </c>
      <c r="AE87" s="275">
        <f t="shared" si="46"/>
        <v>0.84485302075434876</v>
      </c>
      <c r="AF87" s="275">
        <f t="shared" si="46"/>
        <v>0.84552194634481148</v>
      </c>
      <c r="AG87" s="275">
        <f t="shared" si="46"/>
        <v>0.8461908719352742</v>
      </c>
      <c r="AH87" s="275">
        <f t="shared" si="46"/>
        <v>0.84685979752573692</v>
      </c>
      <c r="AI87" s="275">
        <f t="shared" si="46"/>
        <v>0.84752872311619964</v>
      </c>
      <c r="AJ87" s="275">
        <f t="shared" si="46"/>
        <v>0.84819764870666237</v>
      </c>
      <c r="AK87" s="275">
        <f t="shared" si="46"/>
        <v>0.84886657429712509</v>
      </c>
      <c r="AL87" s="275">
        <f t="shared" si="46"/>
        <v>0.84953549988758781</v>
      </c>
      <c r="AM87" s="275">
        <f t="shared" si="46"/>
        <v>0.85020442547805053</v>
      </c>
      <c r="AN87" s="275">
        <f t="shared" si="46"/>
        <v>0.85087335106851325</v>
      </c>
      <c r="AO87" s="275">
        <f t="shared" si="46"/>
        <v>0.85154227665897597</v>
      </c>
      <c r="AP87" s="275">
        <f t="shared" si="46"/>
        <v>0.85221120224943869</v>
      </c>
      <c r="AQ87" s="405">
        <f t="shared" si="11"/>
        <v>0.85288012783990008</v>
      </c>
      <c r="AS87" s="280">
        <v>0.01</v>
      </c>
      <c r="AT87" s="280">
        <v>0.01</v>
      </c>
      <c r="AU87" s="280">
        <v>7.0000000000000001E-3</v>
      </c>
      <c r="AV87" s="280">
        <v>0.02</v>
      </c>
    </row>
    <row r="88" spans="1:48" x14ac:dyDescent="0.2">
      <c r="A88" s="12" t="s">
        <v>36</v>
      </c>
      <c r="B88" s="275">
        <f>'Energy Use 2019'!I100/('Energy Use'!B94+B39)</f>
        <v>0.91039826318755546</v>
      </c>
      <c r="C88" s="275">
        <f>'Energy Use 2020'!I100/('Energy Use'!C94+C39)</f>
        <v>0.9171059815317778</v>
      </c>
      <c r="D88" s="275">
        <f t="shared" ref="D88:G88" si="49">C88+($H88-$C88)/5</f>
        <v>0.91894019349484135</v>
      </c>
      <c r="E88" s="275">
        <f t="shared" si="49"/>
        <v>0.9207744054579049</v>
      </c>
      <c r="F88" s="275">
        <f t="shared" si="49"/>
        <v>0.92260861742096845</v>
      </c>
      <c r="G88" s="275">
        <f t="shared" si="49"/>
        <v>0.92444282938403199</v>
      </c>
      <c r="H88" s="408">
        <f t="shared" si="5"/>
        <v>0.92627704134709554</v>
      </c>
      <c r="I88" s="275">
        <f t="shared" si="6"/>
        <v>0.92812959542978979</v>
      </c>
      <c r="J88" s="275">
        <f t="shared" si="6"/>
        <v>0.92998214951248404</v>
      </c>
      <c r="K88" s="275">
        <f t="shared" si="6"/>
        <v>0.93183470359517828</v>
      </c>
      <c r="L88" s="275">
        <f t="shared" si="6"/>
        <v>0.93368725767787253</v>
      </c>
      <c r="M88" s="408">
        <f t="shared" si="7"/>
        <v>0.93553981176056655</v>
      </c>
      <c r="N88" s="275">
        <f t="shared" si="8"/>
        <v>0.9368495674970313</v>
      </c>
      <c r="O88" s="275">
        <f t="shared" si="8"/>
        <v>0.93815932323349605</v>
      </c>
      <c r="P88" s="275">
        <f t="shared" si="8"/>
        <v>0.93946907896996079</v>
      </c>
      <c r="Q88" s="275">
        <f t="shared" si="8"/>
        <v>0.94077883470642554</v>
      </c>
      <c r="R88" s="408">
        <f t="shared" si="9"/>
        <v>0.94208859044289039</v>
      </c>
      <c r="S88" s="275">
        <f t="shared" si="10"/>
        <v>0.94284226131524473</v>
      </c>
      <c r="T88" s="275">
        <f t="shared" si="46"/>
        <v>0.94359593218759907</v>
      </c>
      <c r="U88" s="275">
        <f t="shared" si="46"/>
        <v>0.94434960305995341</v>
      </c>
      <c r="V88" s="275">
        <f t="shared" si="46"/>
        <v>0.94510327393230775</v>
      </c>
      <c r="W88" s="275">
        <f t="shared" si="46"/>
        <v>0.94585694480466209</v>
      </c>
      <c r="X88" s="275">
        <f t="shared" si="46"/>
        <v>0.94661061567701643</v>
      </c>
      <c r="Y88" s="275">
        <f t="shared" si="46"/>
        <v>0.94736428654937077</v>
      </c>
      <c r="Z88" s="275">
        <f t="shared" si="46"/>
        <v>0.94811795742172511</v>
      </c>
      <c r="AA88" s="275">
        <f t="shared" si="46"/>
        <v>0.94887162829407945</v>
      </c>
      <c r="AB88" s="275">
        <f t="shared" si="46"/>
        <v>0.94962529916643379</v>
      </c>
      <c r="AC88" s="275">
        <f t="shared" si="46"/>
        <v>0.95037897003878813</v>
      </c>
      <c r="AD88" s="275">
        <f t="shared" si="46"/>
        <v>0.95113264091114247</v>
      </c>
      <c r="AE88" s="275">
        <f t="shared" si="46"/>
        <v>0.95188631178349681</v>
      </c>
      <c r="AF88" s="275">
        <f t="shared" si="46"/>
        <v>0.95263998265585115</v>
      </c>
      <c r="AG88" s="275">
        <f t="shared" si="46"/>
        <v>0.95339365352820549</v>
      </c>
      <c r="AH88" s="275">
        <f t="shared" si="46"/>
        <v>0.95414732440055983</v>
      </c>
      <c r="AI88" s="275">
        <f t="shared" si="46"/>
        <v>0.95490099527291417</v>
      </c>
      <c r="AJ88" s="275">
        <f t="shared" si="46"/>
        <v>0.95565466614526851</v>
      </c>
      <c r="AK88" s="275">
        <f t="shared" si="46"/>
        <v>0.95640833701762284</v>
      </c>
      <c r="AL88" s="275">
        <f t="shared" si="46"/>
        <v>0.95716200788997718</v>
      </c>
      <c r="AM88" s="275">
        <f t="shared" si="46"/>
        <v>0.95791567876233152</v>
      </c>
      <c r="AN88" s="275">
        <f t="shared" si="46"/>
        <v>0.95866934963468586</v>
      </c>
      <c r="AO88" s="275">
        <f t="shared" si="46"/>
        <v>0.9594230205070402</v>
      </c>
      <c r="AP88" s="275">
        <f t="shared" si="46"/>
        <v>0.96017669137939454</v>
      </c>
      <c r="AQ88" s="405">
        <f t="shared" si="11"/>
        <v>0.96093036225174822</v>
      </c>
      <c r="AS88" s="280">
        <v>0.01</v>
      </c>
      <c r="AT88" s="280">
        <v>0.01</v>
      </c>
      <c r="AU88" s="280">
        <v>7.0000000000000001E-3</v>
      </c>
      <c r="AV88" s="280">
        <v>0.02</v>
      </c>
    </row>
    <row r="89" spans="1:48" x14ac:dyDescent="0.2">
      <c r="A89" s="12" t="s">
        <v>37</v>
      </c>
      <c r="B89" s="275">
        <f>'Energy Use 2019'!I101/('Energy Use'!B95+B40)</f>
        <v>0.13606454443168575</v>
      </c>
      <c r="C89" s="275">
        <f>'Energy Use 2020'!I101/('Energy Use'!C95+C40)</f>
        <v>0.15918394995178592</v>
      </c>
      <c r="D89" s="275">
        <f t="shared" ref="D89:G89" si="50">C89+($H89-$C89)/5</f>
        <v>0.1595023178516895</v>
      </c>
      <c r="E89" s="275">
        <f t="shared" si="50"/>
        <v>0.15982068575159308</v>
      </c>
      <c r="F89" s="275">
        <f t="shared" si="50"/>
        <v>0.16013905365149667</v>
      </c>
      <c r="G89" s="275">
        <f t="shared" si="50"/>
        <v>0.16045742155140025</v>
      </c>
      <c r="H89" s="408">
        <f t="shared" si="5"/>
        <v>0.16077578945130377</v>
      </c>
      <c r="I89" s="275">
        <f t="shared" si="6"/>
        <v>0.16109734103020637</v>
      </c>
      <c r="J89" s="275">
        <f t="shared" si="6"/>
        <v>0.16141889260910897</v>
      </c>
      <c r="K89" s="275">
        <f t="shared" si="6"/>
        <v>0.16174044418801156</v>
      </c>
      <c r="L89" s="275">
        <f t="shared" si="6"/>
        <v>0.16206199576691416</v>
      </c>
      <c r="M89" s="408">
        <f t="shared" si="7"/>
        <v>0.16238354734581681</v>
      </c>
      <c r="N89" s="275">
        <f t="shared" si="8"/>
        <v>0.16261088431210094</v>
      </c>
      <c r="O89" s="275">
        <f t="shared" si="8"/>
        <v>0.16283822127838507</v>
      </c>
      <c r="P89" s="275">
        <f t="shared" si="8"/>
        <v>0.1630655582446692</v>
      </c>
      <c r="Q89" s="275">
        <f t="shared" si="8"/>
        <v>0.16329289521095333</v>
      </c>
      <c r="R89" s="408">
        <f t="shared" si="9"/>
        <v>0.16352023217723752</v>
      </c>
      <c r="S89" s="275">
        <f t="shared" si="10"/>
        <v>0.16365104836297931</v>
      </c>
      <c r="T89" s="275">
        <f t="shared" si="46"/>
        <v>0.1637818645487211</v>
      </c>
      <c r="U89" s="275">
        <f t="shared" si="46"/>
        <v>0.16391268073446288</v>
      </c>
      <c r="V89" s="275">
        <f t="shared" si="46"/>
        <v>0.16404349692020467</v>
      </c>
      <c r="W89" s="275">
        <f t="shared" si="46"/>
        <v>0.16417431310594646</v>
      </c>
      <c r="X89" s="275">
        <f t="shared" si="46"/>
        <v>0.16430512929168825</v>
      </c>
      <c r="Y89" s="275">
        <f t="shared" si="46"/>
        <v>0.16443594547743004</v>
      </c>
      <c r="Z89" s="275">
        <f t="shared" si="46"/>
        <v>0.16456676166317183</v>
      </c>
      <c r="AA89" s="275">
        <f t="shared" si="46"/>
        <v>0.16469757784891362</v>
      </c>
      <c r="AB89" s="275">
        <f t="shared" si="46"/>
        <v>0.16482839403465541</v>
      </c>
      <c r="AC89" s="275">
        <f t="shared" si="46"/>
        <v>0.1649592102203972</v>
      </c>
      <c r="AD89" s="275">
        <f t="shared" si="46"/>
        <v>0.16509002640613898</v>
      </c>
      <c r="AE89" s="275">
        <f t="shared" si="46"/>
        <v>0.16522084259188077</v>
      </c>
      <c r="AF89" s="275">
        <f t="shared" si="46"/>
        <v>0.16535165877762256</v>
      </c>
      <c r="AG89" s="275">
        <f t="shared" si="46"/>
        <v>0.16548247496336435</v>
      </c>
      <c r="AH89" s="275">
        <f t="shared" si="46"/>
        <v>0.16561329114910614</v>
      </c>
      <c r="AI89" s="275">
        <f t="shared" si="46"/>
        <v>0.16574410733484793</v>
      </c>
      <c r="AJ89" s="275">
        <f t="shared" si="46"/>
        <v>0.16587492352058972</v>
      </c>
      <c r="AK89" s="275">
        <f t="shared" si="46"/>
        <v>0.16600573970633151</v>
      </c>
      <c r="AL89" s="275">
        <f t="shared" si="46"/>
        <v>0.1661365558920733</v>
      </c>
      <c r="AM89" s="275">
        <f t="shared" si="46"/>
        <v>0.16626737207781508</v>
      </c>
      <c r="AN89" s="275">
        <f t="shared" si="46"/>
        <v>0.16639818826355687</v>
      </c>
      <c r="AO89" s="275">
        <f t="shared" si="46"/>
        <v>0.16652900444929866</v>
      </c>
      <c r="AP89" s="275">
        <f t="shared" si="46"/>
        <v>0.16665982063504045</v>
      </c>
      <c r="AQ89" s="405">
        <f t="shared" si="11"/>
        <v>0.16679063682078227</v>
      </c>
      <c r="AS89" s="280">
        <v>0.01</v>
      </c>
      <c r="AT89" s="280">
        <v>0.01</v>
      </c>
      <c r="AU89" s="280">
        <v>7.0000000000000001E-3</v>
      </c>
      <c r="AV89" s="280">
        <v>0.02</v>
      </c>
    </row>
    <row r="90" spans="1:48" x14ac:dyDescent="0.2">
      <c r="A90" s="12" t="s">
        <v>38</v>
      </c>
      <c r="B90" s="275">
        <f>'Energy Use 2019'!I102/('Energy Use'!B96+B41)</f>
        <v>0.52754734059541564</v>
      </c>
      <c r="C90" s="275">
        <f>'Energy Use 2020'!I102/('Energy Use'!C96+C41)</f>
        <v>0.48994729022253891</v>
      </c>
      <c r="D90" s="275">
        <f t="shared" ref="D90:G90" si="51">C90+($H90-$C90)/5</f>
        <v>0.49092718480298397</v>
      </c>
      <c r="E90" s="275">
        <f t="shared" si="51"/>
        <v>0.49190707938342904</v>
      </c>
      <c r="F90" s="275">
        <f t="shared" si="51"/>
        <v>0.4928869739638741</v>
      </c>
      <c r="G90" s="275">
        <f t="shared" si="51"/>
        <v>0.49386686854431916</v>
      </c>
      <c r="H90" s="408">
        <f t="shared" si="5"/>
        <v>0.49484676312476428</v>
      </c>
      <c r="I90" s="275">
        <f t="shared" si="6"/>
        <v>0.49583645665101378</v>
      </c>
      <c r="J90" s="275">
        <f t="shared" si="6"/>
        <v>0.49682615017726328</v>
      </c>
      <c r="K90" s="275">
        <f t="shared" si="6"/>
        <v>0.49781584370351278</v>
      </c>
      <c r="L90" s="275">
        <f t="shared" si="6"/>
        <v>0.49880553722976229</v>
      </c>
      <c r="M90" s="408">
        <f t="shared" si="7"/>
        <v>0.4997952307560119</v>
      </c>
      <c r="N90" s="275">
        <f t="shared" si="8"/>
        <v>0.50049494407907036</v>
      </c>
      <c r="O90" s="275">
        <f t="shared" si="8"/>
        <v>0.50119465740212876</v>
      </c>
      <c r="P90" s="275">
        <f t="shared" si="8"/>
        <v>0.50189437072518717</v>
      </c>
      <c r="Q90" s="275">
        <f t="shared" si="8"/>
        <v>0.50259408404824557</v>
      </c>
      <c r="R90" s="408">
        <f t="shared" si="9"/>
        <v>0.50329379737130397</v>
      </c>
      <c r="S90" s="275">
        <f t="shared" si="10"/>
        <v>0.50369643240920103</v>
      </c>
      <c r="T90" s="275">
        <f t="shared" si="46"/>
        <v>0.50409906744709809</v>
      </c>
      <c r="U90" s="275">
        <f t="shared" si="46"/>
        <v>0.50450170248499515</v>
      </c>
      <c r="V90" s="275">
        <f t="shared" si="46"/>
        <v>0.50490433752289221</v>
      </c>
      <c r="W90" s="275">
        <f t="shared" si="46"/>
        <v>0.50530697256078927</v>
      </c>
      <c r="X90" s="275">
        <f t="shared" si="46"/>
        <v>0.50570960759868633</v>
      </c>
      <c r="Y90" s="275">
        <f t="shared" si="46"/>
        <v>0.50611224263658339</v>
      </c>
      <c r="Z90" s="275">
        <f t="shared" si="46"/>
        <v>0.50651487767448045</v>
      </c>
      <c r="AA90" s="275">
        <f t="shared" si="46"/>
        <v>0.5069175127123775</v>
      </c>
      <c r="AB90" s="275">
        <f t="shared" si="46"/>
        <v>0.50732014775027456</v>
      </c>
      <c r="AC90" s="275">
        <f t="shared" si="46"/>
        <v>0.50772278278817162</v>
      </c>
      <c r="AD90" s="275">
        <f t="shared" si="46"/>
        <v>0.50812541782606868</v>
      </c>
      <c r="AE90" s="275">
        <f t="shared" si="46"/>
        <v>0.50852805286396574</v>
      </c>
      <c r="AF90" s="275">
        <f t="shared" si="46"/>
        <v>0.5089306879018628</v>
      </c>
      <c r="AG90" s="275">
        <f t="shared" si="46"/>
        <v>0.50933332293975986</v>
      </c>
      <c r="AH90" s="275">
        <f t="shared" si="46"/>
        <v>0.50973595797765692</v>
      </c>
      <c r="AI90" s="275">
        <f t="shared" si="46"/>
        <v>0.51013859301555398</v>
      </c>
      <c r="AJ90" s="275">
        <f t="shared" si="46"/>
        <v>0.51054122805345103</v>
      </c>
      <c r="AK90" s="275">
        <f t="shared" si="46"/>
        <v>0.51094386309134809</v>
      </c>
      <c r="AL90" s="275">
        <f t="shared" si="46"/>
        <v>0.51134649812924515</v>
      </c>
      <c r="AM90" s="275">
        <f t="shared" si="46"/>
        <v>0.51174913316714221</v>
      </c>
      <c r="AN90" s="275">
        <f t="shared" si="46"/>
        <v>0.51215176820503927</v>
      </c>
      <c r="AO90" s="275">
        <f t="shared" si="46"/>
        <v>0.51255440324293633</v>
      </c>
      <c r="AP90" s="275">
        <f t="shared" si="46"/>
        <v>0.51295703828083339</v>
      </c>
      <c r="AQ90" s="405">
        <f t="shared" si="11"/>
        <v>0.51335967331873011</v>
      </c>
      <c r="AS90" s="280">
        <v>0.01</v>
      </c>
      <c r="AT90" s="280">
        <v>0.01</v>
      </c>
      <c r="AU90" s="280">
        <v>7.0000000000000001E-3</v>
      </c>
      <c r="AV90" s="280">
        <v>0.02</v>
      </c>
    </row>
    <row r="91" spans="1:48" x14ac:dyDescent="0.2">
      <c r="A91" s="12" t="s">
        <v>39</v>
      </c>
      <c r="B91" s="275">
        <f>'Energy Use 2019'!I103/('Energy Use'!B97+B42)</f>
        <v>0.85747902807676668</v>
      </c>
      <c r="C91" s="275">
        <f>'Energy Use 2020'!I103/('Energy Use'!C97+C42)</f>
        <v>0.89716106341802282</v>
      </c>
      <c r="D91" s="275">
        <f t="shared" ref="D91:G91" si="52">C91+($H91-$C91)/5</f>
        <v>0.89895538554485888</v>
      </c>
      <c r="E91" s="275">
        <f t="shared" si="52"/>
        <v>0.90074970767169493</v>
      </c>
      <c r="F91" s="275">
        <f t="shared" si="52"/>
        <v>0.90254402979853099</v>
      </c>
      <c r="G91" s="275">
        <f t="shared" si="52"/>
        <v>0.90433835192536705</v>
      </c>
      <c r="H91" s="408">
        <f t="shared" si="5"/>
        <v>0.9061326740522031</v>
      </c>
      <c r="I91" s="275">
        <f t="shared" si="6"/>
        <v>0.90794493940030752</v>
      </c>
      <c r="J91" s="275">
        <f t="shared" si="6"/>
        <v>0.90975720474841193</v>
      </c>
      <c r="K91" s="275">
        <f t="shared" si="6"/>
        <v>0.91156947009651634</v>
      </c>
      <c r="L91" s="275">
        <f t="shared" si="6"/>
        <v>0.91338173544462076</v>
      </c>
      <c r="M91" s="408">
        <f t="shared" si="7"/>
        <v>0.91519400079272517</v>
      </c>
      <c r="N91" s="275">
        <f t="shared" si="8"/>
        <v>0.91647527239383497</v>
      </c>
      <c r="O91" s="275">
        <f t="shared" si="8"/>
        <v>0.91775654399494477</v>
      </c>
      <c r="P91" s="275">
        <f t="shared" si="8"/>
        <v>0.91903781559605457</v>
      </c>
      <c r="Q91" s="275">
        <f t="shared" si="8"/>
        <v>0.92031908719716438</v>
      </c>
      <c r="R91" s="408">
        <f t="shared" si="9"/>
        <v>0.92160035879827418</v>
      </c>
      <c r="S91" s="275">
        <f t="shared" si="10"/>
        <v>0.92233763908531274</v>
      </c>
      <c r="T91" s="275">
        <f t="shared" si="46"/>
        <v>0.92307491937235131</v>
      </c>
      <c r="U91" s="275">
        <f t="shared" si="46"/>
        <v>0.92381219965938988</v>
      </c>
      <c r="V91" s="275">
        <f t="shared" si="46"/>
        <v>0.92454947994642844</v>
      </c>
      <c r="W91" s="275">
        <f t="shared" si="46"/>
        <v>0.92528676023346701</v>
      </c>
      <c r="X91" s="275">
        <f t="shared" si="46"/>
        <v>0.92602404052050558</v>
      </c>
      <c r="Y91" s="275">
        <f t="shared" si="46"/>
        <v>0.92676132080754414</v>
      </c>
      <c r="Z91" s="275">
        <f t="shared" si="46"/>
        <v>0.92749860109458271</v>
      </c>
      <c r="AA91" s="275">
        <f t="shared" si="46"/>
        <v>0.92823588138162128</v>
      </c>
      <c r="AB91" s="275">
        <f t="shared" si="46"/>
        <v>0.92897316166865984</v>
      </c>
      <c r="AC91" s="275">
        <f t="shared" si="46"/>
        <v>0.92971044195569841</v>
      </c>
      <c r="AD91" s="275">
        <f t="shared" si="46"/>
        <v>0.93044772224273697</v>
      </c>
      <c r="AE91" s="275">
        <f t="shared" si="46"/>
        <v>0.93118500252977554</v>
      </c>
      <c r="AF91" s="275">
        <f t="shared" si="46"/>
        <v>0.93192228281681411</v>
      </c>
      <c r="AG91" s="275">
        <f t="shared" si="46"/>
        <v>0.93265956310385267</v>
      </c>
      <c r="AH91" s="275">
        <f t="shared" si="46"/>
        <v>0.93339684339089124</v>
      </c>
      <c r="AI91" s="275">
        <f t="shared" si="46"/>
        <v>0.93413412367792981</v>
      </c>
      <c r="AJ91" s="275">
        <f t="shared" si="46"/>
        <v>0.93487140396496837</v>
      </c>
      <c r="AK91" s="275">
        <f t="shared" si="46"/>
        <v>0.93560868425200694</v>
      </c>
      <c r="AL91" s="275">
        <f t="shared" si="46"/>
        <v>0.93634596453904551</v>
      </c>
      <c r="AM91" s="275">
        <f t="shared" si="46"/>
        <v>0.93708324482608407</v>
      </c>
      <c r="AN91" s="275">
        <f t="shared" si="46"/>
        <v>0.93782052511312264</v>
      </c>
      <c r="AO91" s="275">
        <f t="shared" si="46"/>
        <v>0.9385578054001612</v>
      </c>
      <c r="AP91" s="275">
        <f t="shared" si="46"/>
        <v>0.93929508568719977</v>
      </c>
      <c r="AQ91" s="405">
        <f t="shared" si="11"/>
        <v>0.94003236597423967</v>
      </c>
      <c r="AS91" s="280">
        <v>0.01</v>
      </c>
      <c r="AT91" s="280">
        <v>0.01</v>
      </c>
      <c r="AU91" s="280">
        <v>7.0000000000000001E-3</v>
      </c>
      <c r="AV91" s="280">
        <v>0.02</v>
      </c>
    </row>
    <row r="92" spans="1:48" x14ac:dyDescent="0.2">
      <c r="A92" s="12" t="s">
        <v>40</v>
      </c>
      <c r="B92" s="275">
        <f>'Energy Use 2019'!I104/('Energy Use'!B98+B43)</f>
        <v>0.37886340422662507</v>
      </c>
      <c r="C92" s="275">
        <f>'Energy Use 2020'!I104/('Energy Use'!C98+C43)</f>
        <v>0.31562639150730609</v>
      </c>
      <c r="D92" s="275">
        <f t="shared" ref="D92:G92" si="53">C92+($H92-$C92)/5</f>
        <v>0.31625764429032072</v>
      </c>
      <c r="E92" s="275">
        <f t="shared" si="53"/>
        <v>0.31688889707333534</v>
      </c>
      <c r="F92" s="275">
        <f t="shared" si="53"/>
        <v>0.31752014985634996</v>
      </c>
      <c r="G92" s="275">
        <f t="shared" si="53"/>
        <v>0.31815140263936459</v>
      </c>
      <c r="H92" s="408">
        <f t="shared" si="5"/>
        <v>0.31878265542237916</v>
      </c>
      <c r="I92" s="275">
        <f t="shared" si="6"/>
        <v>0.3194202207332239</v>
      </c>
      <c r="J92" s="275">
        <f t="shared" si="6"/>
        <v>0.32005778604406865</v>
      </c>
      <c r="K92" s="275">
        <f t="shared" si="6"/>
        <v>0.32069535135491339</v>
      </c>
      <c r="L92" s="275">
        <f t="shared" si="6"/>
        <v>0.32133291666575814</v>
      </c>
      <c r="M92" s="408">
        <f t="shared" si="7"/>
        <v>0.32197048197660294</v>
      </c>
      <c r="N92" s="275">
        <f t="shared" si="8"/>
        <v>0.32242124065137018</v>
      </c>
      <c r="O92" s="275">
        <f t="shared" si="8"/>
        <v>0.32287199932613742</v>
      </c>
      <c r="P92" s="275">
        <f t="shared" si="8"/>
        <v>0.32332275800090465</v>
      </c>
      <c r="Q92" s="275">
        <f t="shared" si="8"/>
        <v>0.32377351667567189</v>
      </c>
      <c r="R92" s="408">
        <f t="shared" si="9"/>
        <v>0.32422427535043913</v>
      </c>
      <c r="S92" s="275">
        <f t="shared" si="10"/>
        <v>0.3244836547707195</v>
      </c>
      <c r="T92" s="275">
        <f t="shared" si="46"/>
        <v>0.32474303419099987</v>
      </c>
      <c r="U92" s="275">
        <f t="shared" si="46"/>
        <v>0.32500241361128024</v>
      </c>
      <c r="V92" s="275">
        <f t="shared" si="46"/>
        <v>0.32526179303156061</v>
      </c>
      <c r="W92" s="275">
        <f t="shared" si="46"/>
        <v>0.32552117245184098</v>
      </c>
      <c r="X92" s="275">
        <f t="shared" si="46"/>
        <v>0.32578055187212135</v>
      </c>
      <c r="Y92" s="275">
        <f t="shared" si="46"/>
        <v>0.32603993129240172</v>
      </c>
      <c r="Z92" s="275">
        <f t="shared" si="46"/>
        <v>0.32629931071268209</v>
      </c>
      <c r="AA92" s="275">
        <f t="shared" si="46"/>
        <v>0.32655869013296246</v>
      </c>
      <c r="AB92" s="275">
        <f t="shared" si="46"/>
        <v>0.32681806955324283</v>
      </c>
      <c r="AC92" s="275">
        <f t="shared" si="46"/>
        <v>0.3270774489735232</v>
      </c>
      <c r="AD92" s="275">
        <f t="shared" si="46"/>
        <v>0.32733682839380357</v>
      </c>
      <c r="AE92" s="275">
        <f t="shared" si="46"/>
        <v>0.32759620781408394</v>
      </c>
      <c r="AF92" s="275">
        <f t="shared" si="46"/>
        <v>0.32785558723436431</v>
      </c>
      <c r="AG92" s="275">
        <f t="shared" si="46"/>
        <v>0.32811496665464468</v>
      </c>
      <c r="AH92" s="275">
        <f t="shared" si="46"/>
        <v>0.32837434607492505</v>
      </c>
      <c r="AI92" s="275">
        <f t="shared" si="46"/>
        <v>0.32863372549520542</v>
      </c>
      <c r="AJ92" s="275">
        <f t="shared" si="46"/>
        <v>0.32889310491548579</v>
      </c>
      <c r="AK92" s="275">
        <f t="shared" si="46"/>
        <v>0.32915248433576616</v>
      </c>
      <c r="AL92" s="275">
        <f t="shared" si="46"/>
        <v>0.32941186375604653</v>
      </c>
      <c r="AM92" s="275">
        <f t="shared" si="46"/>
        <v>0.3296712431763269</v>
      </c>
      <c r="AN92" s="275">
        <f t="shared" si="46"/>
        <v>0.32993062259660727</v>
      </c>
      <c r="AO92" s="275">
        <f t="shared" si="46"/>
        <v>0.33019000201688764</v>
      </c>
      <c r="AP92" s="275">
        <f t="shared" si="46"/>
        <v>0.33044938143716801</v>
      </c>
      <c r="AQ92" s="405">
        <f t="shared" si="11"/>
        <v>0.33070876085744794</v>
      </c>
      <c r="AS92" s="280">
        <v>0.01</v>
      </c>
      <c r="AT92" s="280">
        <v>0.01</v>
      </c>
      <c r="AU92" s="280">
        <v>7.0000000000000001E-3</v>
      </c>
      <c r="AV92" s="280">
        <v>0.02</v>
      </c>
    </row>
    <row r="93" spans="1:48" x14ac:dyDescent="0.2">
      <c r="A93" s="37" t="s">
        <v>41</v>
      </c>
      <c r="B93" s="275">
        <f>'Energy Use 2019'!I105/('Energy Use'!B99+B44)</f>
        <v>0.97163503940678531</v>
      </c>
      <c r="C93" s="275">
        <f>'Energy Use 2020'!I105/('Energy Use'!C99+C44)</f>
        <v>0.97552697562423518</v>
      </c>
      <c r="D93" s="275">
        <f t="shared" ref="D93:G93" si="54">C93+($H93-$C93)/5</f>
        <v>0.97552697562423518</v>
      </c>
      <c r="E93" s="275">
        <f t="shared" si="54"/>
        <v>0.97552697562423518</v>
      </c>
      <c r="F93" s="275">
        <f t="shared" si="54"/>
        <v>0.97552697562423518</v>
      </c>
      <c r="G93" s="275">
        <f t="shared" si="54"/>
        <v>0.97552697562423518</v>
      </c>
      <c r="H93" s="408">
        <f t="shared" si="5"/>
        <v>0.97552697562423518</v>
      </c>
      <c r="I93" s="275">
        <f t="shared" si="6"/>
        <v>0.97552697562423518</v>
      </c>
      <c r="J93" s="275">
        <f t="shared" si="6"/>
        <v>0.97552697562423518</v>
      </c>
      <c r="K93" s="275">
        <f t="shared" si="6"/>
        <v>0.97552697562423518</v>
      </c>
      <c r="L93" s="275">
        <f t="shared" si="6"/>
        <v>0.97552697562423518</v>
      </c>
      <c r="M93" s="408">
        <f t="shared" si="7"/>
        <v>0.97552697562423518</v>
      </c>
      <c r="N93" s="275">
        <f t="shared" si="8"/>
        <v>0.97552697562423518</v>
      </c>
      <c r="O93" s="275">
        <f t="shared" si="8"/>
        <v>0.97552697562423518</v>
      </c>
      <c r="P93" s="275">
        <f t="shared" si="8"/>
        <v>0.97552697562423518</v>
      </c>
      <c r="Q93" s="275">
        <f t="shared" si="8"/>
        <v>0.97552697562423518</v>
      </c>
      <c r="R93" s="408">
        <f t="shared" si="9"/>
        <v>0.97552697562423518</v>
      </c>
      <c r="S93" s="275">
        <f t="shared" si="10"/>
        <v>0.97552697562423518</v>
      </c>
      <c r="T93" s="275">
        <f t="shared" si="46"/>
        <v>0.97552697562423518</v>
      </c>
      <c r="U93" s="275">
        <f t="shared" si="46"/>
        <v>0.97552697562423518</v>
      </c>
      <c r="V93" s="275">
        <f t="shared" si="46"/>
        <v>0.97552697562423518</v>
      </c>
      <c r="W93" s="275">
        <f t="shared" si="46"/>
        <v>0.97552697562423518</v>
      </c>
      <c r="X93" s="275">
        <f t="shared" si="46"/>
        <v>0.97552697562423518</v>
      </c>
      <c r="Y93" s="275">
        <f t="shared" si="46"/>
        <v>0.97552697562423518</v>
      </c>
      <c r="Z93" s="275">
        <f t="shared" si="46"/>
        <v>0.97552697562423518</v>
      </c>
      <c r="AA93" s="275">
        <f t="shared" si="46"/>
        <v>0.97552697562423518</v>
      </c>
      <c r="AB93" s="275">
        <f t="shared" si="46"/>
        <v>0.97552697562423518</v>
      </c>
      <c r="AC93" s="275">
        <f t="shared" si="46"/>
        <v>0.97552697562423518</v>
      </c>
      <c r="AD93" s="275">
        <f t="shared" si="46"/>
        <v>0.97552697562423518</v>
      </c>
      <c r="AE93" s="275">
        <f t="shared" si="46"/>
        <v>0.97552697562423518</v>
      </c>
      <c r="AF93" s="275">
        <f t="shared" si="46"/>
        <v>0.97552697562423518</v>
      </c>
      <c r="AG93" s="275">
        <f t="shared" si="46"/>
        <v>0.97552697562423518</v>
      </c>
      <c r="AH93" s="275">
        <f t="shared" si="46"/>
        <v>0.97552697562423518</v>
      </c>
      <c r="AI93" s="275">
        <f t="shared" si="46"/>
        <v>0.97552697562423518</v>
      </c>
      <c r="AJ93" s="275">
        <f t="shared" si="46"/>
        <v>0.97552697562423518</v>
      </c>
      <c r="AK93" s="275">
        <f t="shared" si="46"/>
        <v>0.97552697562423518</v>
      </c>
      <c r="AL93" s="275">
        <f t="shared" si="46"/>
        <v>0.97552697562423518</v>
      </c>
      <c r="AM93" s="275">
        <f t="shared" si="46"/>
        <v>0.97552697562423518</v>
      </c>
      <c r="AN93" s="275">
        <f t="shared" si="46"/>
        <v>0.97552697562423518</v>
      </c>
      <c r="AO93" s="275">
        <f t="shared" si="46"/>
        <v>0.97552697562423518</v>
      </c>
      <c r="AP93" s="275">
        <f t="shared" si="46"/>
        <v>0.97552697562423518</v>
      </c>
      <c r="AQ93" s="405">
        <f t="shared" si="11"/>
        <v>0.97552697562423518</v>
      </c>
      <c r="AS93" s="280">
        <v>0.01</v>
      </c>
      <c r="AT93" s="280">
        <v>0.01</v>
      </c>
      <c r="AU93" s="280">
        <v>7.0000000000000001E-3</v>
      </c>
      <c r="AV93" s="280">
        <v>0.02</v>
      </c>
    </row>
    <row r="94" spans="1:48" x14ac:dyDescent="0.2">
      <c r="A94" s="271" t="s">
        <v>123</v>
      </c>
      <c r="B94" s="277">
        <f>'Energy Use 2019'!I106/('Energy Use'!B100+B45)</f>
        <v>0.18536080861261833</v>
      </c>
      <c r="C94" s="277">
        <f>'Energy Use 2020'!I106/('Energy Use'!C100+C45)</f>
        <v>0.18444737445672169</v>
      </c>
      <c r="D94" s="277">
        <f t="shared" ref="D94:G94" si="55">C94+($H94-$C94)/5</f>
        <v>0.18481626920563513</v>
      </c>
      <c r="E94" s="275">
        <f t="shared" si="55"/>
        <v>0.18518516395454857</v>
      </c>
      <c r="F94" s="277">
        <f t="shared" si="55"/>
        <v>0.185554058703462</v>
      </c>
      <c r="G94" s="277">
        <f t="shared" si="55"/>
        <v>0.18592295345237544</v>
      </c>
      <c r="H94" s="409">
        <f t="shared" si="5"/>
        <v>0.18629184820128891</v>
      </c>
      <c r="I94" s="277">
        <f t="shared" si="6"/>
        <v>0.1866644318976915</v>
      </c>
      <c r="J94" s="277">
        <f t="shared" si="6"/>
        <v>0.18703701559409408</v>
      </c>
      <c r="K94" s="277">
        <f t="shared" si="6"/>
        <v>0.18740959929049666</v>
      </c>
      <c r="L94" s="277">
        <f t="shared" si="6"/>
        <v>0.18778218298689925</v>
      </c>
      <c r="M94" s="409">
        <f t="shared" si="7"/>
        <v>0.18815476668330181</v>
      </c>
      <c r="N94" s="277">
        <f t="shared" si="8"/>
        <v>0.18841818335665841</v>
      </c>
      <c r="O94" s="277">
        <f t="shared" si="8"/>
        <v>0.18868160003001502</v>
      </c>
      <c r="P94" s="277">
        <f t="shared" si="8"/>
        <v>0.18894501670337163</v>
      </c>
      <c r="Q94" s="277">
        <f t="shared" si="8"/>
        <v>0.18920843337672824</v>
      </c>
      <c r="R94" s="409">
        <f t="shared" si="9"/>
        <v>0.18947185005008491</v>
      </c>
      <c r="S94" s="277">
        <f t="shared" si="10"/>
        <v>0.18962342753012498</v>
      </c>
      <c r="T94" s="277">
        <f t="shared" si="46"/>
        <v>0.18977500501016506</v>
      </c>
      <c r="U94" s="277">
        <f t="shared" si="46"/>
        <v>0.18992658249020514</v>
      </c>
      <c r="V94" s="277">
        <f t="shared" si="46"/>
        <v>0.19007815997024521</v>
      </c>
      <c r="W94" s="277">
        <f t="shared" si="46"/>
        <v>0.19022973745028529</v>
      </c>
      <c r="X94" s="277">
        <f t="shared" si="46"/>
        <v>0.19038131493032537</v>
      </c>
      <c r="Y94" s="277">
        <f t="shared" si="46"/>
        <v>0.19053289241036545</v>
      </c>
      <c r="Z94" s="277">
        <f t="shared" si="46"/>
        <v>0.19068446989040552</v>
      </c>
      <c r="AA94" s="277">
        <f t="shared" si="46"/>
        <v>0.1908360473704456</v>
      </c>
      <c r="AB94" s="277">
        <f t="shared" si="46"/>
        <v>0.19098762485048568</v>
      </c>
      <c r="AC94" s="277">
        <f t="shared" si="46"/>
        <v>0.19113920233052575</v>
      </c>
      <c r="AD94" s="277">
        <f t="shared" si="46"/>
        <v>0.19129077981056583</v>
      </c>
      <c r="AE94" s="277">
        <f t="shared" si="46"/>
        <v>0.19144235729060591</v>
      </c>
      <c r="AF94" s="277">
        <f t="shared" si="46"/>
        <v>0.19159393477064598</v>
      </c>
      <c r="AG94" s="277">
        <f t="shared" si="46"/>
        <v>0.19174551225068606</v>
      </c>
      <c r="AH94" s="277">
        <f t="shared" si="46"/>
        <v>0.19189708973072614</v>
      </c>
      <c r="AI94" s="277">
        <f t="shared" si="46"/>
        <v>0.19204866721076622</v>
      </c>
      <c r="AJ94" s="277">
        <f t="shared" si="46"/>
        <v>0.19220024469080629</v>
      </c>
      <c r="AK94" s="277">
        <f t="shared" si="46"/>
        <v>0.19235182217084637</v>
      </c>
      <c r="AL94" s="277">
        <f t="shared" si="46"/>
        <v>0.19250339965088645</v>
      </c>
      <c r="AM94" s="277">
        <f t="shared" si="46"/>
        <v>0.19265497713092652</v>
      </c>
      <c r="AN94" s="277">
        <f t="shared" si="46"/>
        <v>0.1928065546109666</v>
      </c>
      <c r="AO94" s="277">
        <f t="shared" si="46"/>
        <v>0.19295813209100668</v>
      </c>
      <c r="AP94" s="277">
        <f t="shared" si="46"/>
        <v>0.19310970957104676</v>
      </c>
      <c r="AQ94" s="405">
        <f t="shared" si="11"/>
        <v>0.19326128705108661</v>
      </c>
      <c r="AS94" s="280">
        <v>0.01</v>
      </c>
      <c r="AT94" s="280">
        <v>0.01</v>
      </c>
      <c r="AU94" s="280">
        <v>7.0000000000000001E-3</v>
      </c>
      <c r="AV94" s="280">
        <v>0.02</v>
      </c>
    </row>
    <row r="95" spans="1:48" x14ac:dyDescent="0.2">
      <c r="A95" s="272" t="s">
        <v>275</v>
      </c>
      <c r="B95" s="279">
        <f>SUM('E-electricity'!B3:B43)/(SUM('Energy Use'!B59:B99)+SUM(Electrification!B4:B44))</f>
        <v>0.26301878676912033</v>
      </c>
      <c r="C95" s="279">
        <f>SUM('E-electricity'!C3:C43)/(SUM('Energy Use'!C59:C99)+SUM(Electrification!C4:C44))</f>
        <v>0.26201509615785401</v>
      </c>
      <c r="D95" s="279">
        <f>SUM('E-electricity'!D3:D43)/(SUM('Energy Use'!D59:D99)+SUM(Electrification!D4:D44))</f>
        <v>0.2729615578908397</v>
      </c>
      <c r="E95" s="279">
        <f>SUM('E-electricity'!E3:E43)/(SUM('Energy Use'!E59:E99)+SUM(Electrification!E4:E44))</f>
        <v>0.27952402063605114</v>
      </c>
      <c r="F95" s="279">
        <f>SUM('E-electricity'!F3:F43)/(SUM('Energy Use'!F59:F99)+SUM(Electrification!F4:F44))</f>
        <v>0.27629231391069248</v>
      </c>
      <c r="G95" s="279">
        <f>SUM('E-electricity'!G3:G43)/(SUM('Energy Use'!G59:G99)+SUM(Electrification!G4:G44))</f>
        <v>0.27551903391972066</v>
      </c>
      <c r="H95" s="279">
        <f>SUM('E-electricity'!H3:H43)/(SUM('Energy Use'!H59:H99)+SUM(Electrification!H4:H44))</f>
        <v>0.27566666152140717</v>
      </c>
      <c r="I95" s="279">
        <f>SUM('E-electricity'!I3:I43)/(SUM('Energy Use'!I59:I99)+SUM(Electrification!I4:I44))</f>
        <v>0.27870298792559256</v>
      </c>
      <c r="J95" s="279">
        <f>SUM('E-electricity'!J3:J43)/(SUM('Energy Use'!J59:J99)+SUM(Electrification!J4:J44))</f>
        <v>0.28106631747961958</v>
      </c>
      <c r="K95" s="279">
        <f>SUM('E-electricity'!K3:K43)/(SUM('Energy Use'!K59:K99)+SUM(Electrification!K4:K44))</f>
        <v>0.28293008204234193</v>
      </c>
      <c r="L95" s="279">
        <f>SUM('E-electricity'!L3:L43)/(SUM('Energy Use'!L59:L99)+SUM(Electrification!L4:L44))</f>
        <v>0.28449000986891654</v>
      </c>
      <c r="M95" s="279">
        <f>SUM('E-electricity'!M3:M43)/(SUM('Energy Use'!M59:M99)+SUM(Electrification!M4:M44))</f>
        <v>0.28595395854207512</v>
      </c>
      <c r="N95" s="279">
        <f>SUM('E-electricity'!N3:N43)/(SUM('Energy Use'!N59:N99)+SUM(Electrification!N4:N44))</f>
        <v>0.28855427282599194</v>
      </c>
      <c r="O95" s="279">
        <f>SUM('E-electricity'!O3:O43)/(SUM('Energy Use'!O59:O99)+SUM(Electrification!O4:O44))</f>
        <v>0.29125092345456771</v>
      </c>
      <c r="P95" s="279">
        <f>SUM('E-electricity'!P3:P43)/(SUM('Energy Use'!P59:P99)+SUM(Electrification!P4:P44))</f>
        <v>0.29401035667188463</v>
      </c>
      <c r="Q95" s="279">
        <f>SUM('E-electricity'!Q3:Q43)/(SUM('Energy Use'!Q59:Q99)+SUM(Electrification!Q4:Q44))</f>
        <v>0.29679132786692403</v>
      </c>
      <c r="R95" s="279">
        <f>SUM('E-electricity'!R3:R43)/(SUM('Energy Use'!R59:R99)+SUM(Electrification!R4:R44))</f>
        <v>0.29954265186660373</v>
      </c>
      <c r="S95" s="279">
        <f>SUM('E-electricity'!S3:S43)/(SUM('Energy Use'!S59:S99)+SUM(Electrification!S4:S44))</f>
        <v>0.30286013640270104</v>
      </c>
      <c r="T95" s="279">
        <f>SUM('E-electricity'!T3:T43)/(SUM('Energy Use'!T59:T99)+SUM(Electrification!T4:T44))</f>
        <v>0.30611962005315896</v>
      </c>
      <c r="U95" s="279">
        <f>SUM('E-electricity'!U3:U43)/(SUM('Energy Use'!U59:U99)+SUM(Electrification!U4:U44))</f>
        <v>0.30931391817088555</v>
      </c>
      <c r="V95" s="279">
        <f>SUM('E-electricity'!V3:V43)/(SUM('Energy Use'!V59:V99)+SUM(Electrification!V4:V44))</f>
        <v>0.31243645034057826</v>
      </c>
      <c r="W95" s="279">
        <f>SUM('E-electricity'!W3:W43)/(SUM('Energy Use'!W59:W99)+SUM(Electrification!W4:W44))</f>
        <v>0.31548127724655406</v>
      </c>
      <c r="X95" s="279">
        <f>SUM('E-electricity'!X3:X43)/(SUM('Energy Use'!X59:X99)+SUM(Electrification!X4:X44))</f>
        <v>0.31918550891451136</v>
      </c>
      <c r="Y95" s="279">
        <f>SUM('E-electricity'!Y3:Y43)/(SUM('Energy Use'!Y59:Y99)+SUM(Electrification!Y4:Y44))</f>
        <v>0.32284302695342976</v>
      </c>
      <c r="Z95" s="279">
        <f>SUM('E-electricity'!Z3:Z43)/(SUM('Energy Use'!Z59:Z99)+SUM(Electrification!Z4:Z44))</f>
        <v>0.32644932855642111</v>
      </c>
      <c r="AA95" s="279">
        <f>SUM('E-electricity'!AA3:AA43)/(SUM('Energy Use'!AA59:AA99)+SUM(Electrification!AA4:AA44))</f>
        <v>0.330000622668218</v>
      </c>
      <c r="AB95" s="279">
        <f>SUM('E-electricity'!AB3:AB43)/(SUM('Energy Use'!AB59:AB99)+SUM(Electrification!AB4:AB44))</f>
        <v>0.33349385596413444</v>
      </c>
      <c r="AC95" s="279">
        <f>SUM('E-electricity'!AC3:AC43)/(SUM('Energy Use'!AC59:AC99)+SUM(Electrification!AC4:AC44))</f>
        <v>0.33670639215200149</v>
      </c>
      <c r="AD95" s="279">
        <f>SUM('E-electricity'!AD3:AD43)/(SUM('Energy Use'!AD59:AD99)+SUM(Electrification!AD4:AD44))</f>
        <v>0.33986192563166379</v>
      </c>
      <c r="AE95" s="279">
        <f>SUM('E-electricity'!AE3:AE43)/(SUM('Energy Use'!AE59:AE99)+SUM(Electrification!AE4:AE44))</f>
        <v>0.34295939910735351</v>
      </c>
      <c r="AF95" s="279">
        <f>SUM('E-electricity'!AF3:AF43)/(SUM('Energy Use'!AF59:AF99)+SUM(Electrification!AF4:AF44))</f>
        <v>0.34599852198293357</v>
      </c>
      <c r="AG95" s="279">
        <f>SUM('E-electricity'!AG3:AG43)/(SUM('Energy Use'!AG59:AG99)+SUM(Electrification!AG4:AG44))</f>
        <v>0.34897976994302549</v>
      </c>
      <c r="AH95" s="279">
        <f>SUM('E-electricity'!AH3:AH43)/(SUM('Energy Use'!AH59:AH99)+SUM(Electrification!AH4:AH44))</f>
        <v>0.35146599782048776</v>
      </c>
      <c r="AI95" s="279">
        <f>SUM('E-electricity'!AI3:AI43)/(SUM('Energy Use'!AI59:AI99)+SUM(Electrification!AI4:AI44))</f>
        <v>0.35388777689917938</v>
      </c>
      <c r="AJ95" s="279">
        <f>SUM('E-electricity'!AJ3:AJ43)/(SUM('Energy Use'!AJ59:AJ99)+SUM(Electrification!AJ4:AJ44))</f>
        <v>0.35624719969192759</v>
      </c>
      <c r="AK95" s="279">
        <f>SUM('E-electricity'!AK3:AK43)/(SUM('Energy Use'!AK59:AK99)+SUM(Electrification!AK4:AK44))</f>
        <v>0.35854701976032244</v>
      </c>
      <c r="AL95" s="279">
        <f>SUM('E-electricity'!AL3:AL43)/(SUM('Energy Use'!AL59:AL99)+SUM(Electrification!AL4:AL44))</f>
        <v>0.36079062508188442</v>
      </c>
      <c r="AM95" s="279">
        <f>SUM('E-electricity'!AM3:AM43)/(SUM('Energy Use'!AM59:AM99)+SUM(Electrification!AM4:AM44))</f>
        <v>0.36304262309890867</v>
      </c>
      <c r="AN95" s="279">
        <f>SUM('E-electricity'!AN3:AN43)/(SUM('Energy Use'!AN59:AN99)+SUM(Electrification!AN4:AN44))</f>
        <v>0.36524898091323937</v>
      </c>
      <c r="AO95" s="279">
        <f>SUM('E-electricity'!AO3:AO43)/(SUM('Energy Use'!AO59:AO99)+SUM(Electrification!AO4:AO44))</f>
        <v>0.36741491255642683</v>
      </c>
      <c r="AP95" s="279">
        <f>SUM('E-electricity'!AP3:AP43)/(SUM('Energy Use'!AP59:AP99)+SUM(Electrification!AP4:AP44))</f>
        <v>0.36954615130101842</v>
      </c>
      <c r="AQ95" s="406"/>
      <c r="AS95" s="269"/>
      <c r="AT95" s="269"/>
      <c r="AU95" s="269"/>
      <c r="AV95" s="269"/>
    </row>
  </sheetData>
  <phoneticPr fontId="3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4290-95DA-44F9-82DA-C2379EF1A065}">
  <sheetPr codeName="Sheet36"/>
  <dimension ref="A1:AR74"/>
  <sheetViews>
    <sheetView workbookViewId="0">
      <selection activeCell="F79" sqref="F79"/>
    </sheetView>
    <sheetView workbookViewId="1"/>
  </sheetViews>
  <sheetFormatPr defaultRowHeight="14.25" x14ac:dyDescent="0.2"/>
  <cols>
    <col min="1" max="1" width="18" customWidth="1"/>
    <col min="2" max="43" width="10.375" customWidth="1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36" t="s">
        <v>351</v>
      </c>
      <c r="B2" s="278">
        <f>('Energy Use'!B58+Electrification!B3)*Electrification!B52</f>
        <v>455930366150758.75</v>
      </c>
      <c r="C2" s="278">
        <f>('Energy Use'!C58+Electrification!C3)*Electrification!C52</f>
        <v>485244074993755.06</v>
      </c>
      <c r="D2" s="278">
        <f>('Energy Use'!D58+Electrification!D3)*Electrification!D52</f>
        <v>493073973858935</v>
      </c>
      <c r="E2" s="278">
        <f>('Energy Use'!E58+Electrification!E3)*Electrification!E52</f>
        <v>512992586778523</v>
      </c>
      <c r="F2" s="278">
        <f>('Energy Use'!F58+Electrification!F3)*Electrification!F52</f>
        <v>534658838946028.06</v>
      </c>
      <c r="G2" s="278">
        <f>('Energy Use'!G58+Electrification!G3)*Electrification!G52</f>
        <v>560169203412951.81</v>
      </c>
      <c r="H2" s="278">
        <f>('Energy Use'!H58+Electrification!H3)*Electrification!H52</f>
        <v>574005828403036.88</v>
      </c>
      <c r="I2" s="278">
        <f>('Energy Use'!I58+Electrification!I3)*Electrification!I52</f>
        <v>609574869056061.75</v>
      </c>
      <c r="J2" s="278">
        <f>('Energy Use'!J58+Electrification!J3)*Electrification!J52</f>
        <v>633257178574621</v>
      </c>
      <c r="K2" s="278">
        <f>('Energy Use'!K58+Electrification!K3)*Electrification!K52</f>
        <v>656009521090755.75</v>
      </c>
      <c r="L2" s="278">
        <f>('Energy Use'!L58+Electrification!L3)*Electrification!L52</f>
        <v>677734104454131.5</v>
      </c>
      <c r="M2" s="278">
        <f>('Energy Use'!M58+Electrification!M3)*Electrification!M52</f>
        <v>710110278705039</v>
      </c>
      <c r="N2" s="278">
        <f>('Energy Use'!N58+Electrification!N3)*Electrification!N52</f>
        <v>717852642127512.63</v>
      </c>
      <c r="O2" s="278">
        <f>('Energy Use'!O58+Electrification!O3)*Electrification!O52</f>
        <v>736120484855380.63</v>
      </c>
      <c r="P2" s="278">
        <f>('Energy Use'!P58+Electrification!P3)*Electrification!P52</f>
        <v>753100574974312.88</v>
      </c>
      <c r="Q2" s="278">
        <f>('Energy Use'!Q58+Electrification!Q3)*Electrification!Q52</f>
        <v>768758215890816.63</v>
      </c>
      <c r="R2" s="278">
        <f>('Energy Use'!R58+Electrification!R3)*Electrification!R52</f>
        <v>778255912195057.5</v>
      </c>
      <c r="S2" s="278">
        <f>('Energy Use'!S58+Electrification!S3)*Electrification!S52</f>
        <v>798024328333786.13</v>
      </c>
      <c r="T2" s="278">
        <f>('Energy Use'!T58+Electrification!T3)*Electrification!T52</f>
        <v>811703833343839.88</v>
      </c>
      <c r="U2" s="278">
        <f>('Energy Use'!U58+Electrification!U3)*Electrification!U52</f>
        <v>824115736999147.13</v>
      </c>
      <c r="V2" s="278">
        <f>('Energy Use'!V58+Electrification!V3)*Electrification!V52</f>
        <v>835276488446670.88</v>
      </c>
      <c r="W2" s="278">
        <f>('Energy Use'!W58+Electrification!W3)*Electrification!W52</f>
        <v>845212751123872.38</v>
      </c>
      <c r="X2" s="278">
        <f>('Energy Use'!X58+Electrification!X3)*Electrification!X52</f>
        <v>853960635874778.63</v>
      </c>
      <c r="Y2" s="278">
        <f>('Energy Use'!Y58+Electrification!Y3)*Electrification!Y52</f>
        <v>861564877627269.13</v>
      </c>
      <c r="Z2" s="278">
        <f>('Energy Use'!Z58+Electrification!Z3)*Electrification!Z52</f>
        <v>868077976026249.88</v>
      </c>
      <c r="AA2" s="278">
        <f>('Energy Use'!AA58+Electrification!AA3)*Electrification!AA52</f>
        <v>873559319313786.63</v>
      </c>
      <c r="AB2" s="278">
        <f>('Energy Use'!AB58+Electrification!AB3)*Electrification!AB52</f>
        <v>878074309330061.88</v>
      </c>
      <c r="AC2" s="278">
        <f>('Energy Use'!AC58+Electrification!AC3)*Electrification!AC52</f>
        <v>881693503858590.63</v>
      </c>
      <c r="AD2" s="278">
        <f>('Energy Use'!AD58+Electrification!AD3)*Electrification!AD52</f>
        <v>884491790733221.5</v>
      </c>
      <c r="AE2" s="278">
        <f>('Energy Use'!AE58+Electrification!AE3)*Electrification!AE52</f>
        <v>886547606235838</v>
      </c>
      <c r="AF2" s="278">
        <f>('Energy Use'!AF58+Electrification!AF3)*Electrification!AF52</f>
        <v>887942208408376.88</v>
      </c>
      <c r="AG2" s="278">
        <f>('Energy Use'!AG58+Electrification!AG3)*Electrification!AG52</f>
        <v>888759014039558.25</v>
      </c>
      <c r="AH2" s="278">
        <f>('Energy Use'!AH58+Electrification!AH3)*Electrification!AH52</f>
        <v>889083006315082</v>
      </c>
      <c r="AI2" s="278">
        <f>('Energy Use'!AI58+Electrification!AI3)*Electrification!AI52</f>
        <v>889000218482044</v>
      </c>
      <c r="AJ2" s="278">
        <f>('Energy Use'!AJ58+Electrification!AJ3)*Electrification!AJ52</f>
        <v>888597297406536.88</v>
      </c>
      <c r="AK2" s="278">
        <f>('Energy Use'!AK58+Electrification!AK3)*Electrification!AK52</f>
        <v>887961149623280</v>
      </c>
      <c r="AL2" s="278">
        <f>('Energy Use'!AL58+Electrification!AL3)*Electrification!AL52</f>
        <v>887178671405472.75</v>
      </c>
      <c r="AM2" s="278">
        <f>('Energy Use'!AM58+Electrification!AM3)*Electrification!AM52</f>
        <v>886336563533853.5</v>
      </c>
      <c r="AN2" s="278">
        <f>('Energy Use'!AN58+Electrification!AN3)*Electrification!AN52</f>
        <v>885521230822909.5</v>
      </c>
      <c r="AO2" s="278">
        <f>('Energy Use'!AO58+Electrification!AO3)*Electrification!AO52</f>
        <v>884818766071981.5</v>
      </c>
      <c r="AP2" s="278">
        <f>('Energy Use'!AP58+Electrification!AP3)*Electrification!AP52</f>
        <v>884315017949858.75</v>
      </c>
      <c r="AQ2" s="278">
        <f>('Energy Use'!AQ58+Electrification!AQ3)*Electrification!AQ52</f>
        <v>879650313796305.38</v>
      </c>
      <c r="AR2" s="136" t="str">
        <f>VLOOKUP($A2,'Sector Match'!$A$1:$B$43,2,0)</f>
        <v>agriculture and forestry 01T03</v>
      </c>
    </row>
    <row r="3" spans="1:44" x14ac:dyDescent="0.2">
      <c r="A3" s="36" t="s">
        <v>2</v>
      </c>
      <c r="B3" s="251">
        <f>('Energy Use'!B59+Electrification!B4)*Electrification!B53</f>
        <v>350345055193049.75</v>
      </c>
      <c r="C3" s="251">
        <f>('Energy Use'!C59+Electrification!C4)*Electrification!C53</f>
        <v>310098844530363</v>
      </c>
      <c r="D3" s="251">
        <f>('Energy Use'!D59+Electrification!D4)*Electrification!D53</f>
        <v>327373519177814.38</v>
      </c>
      <c r="E3" s="251">
        <f>('Energy Use'!E59+Electrification!E4)*Electrification!E53</f>
        <v>361141964751571.63</v>
      </c>
      <c r="F3" s="251">
        <f>('Energy Use'!F59+Electrification!F4)*Electrification!F53</f>
        <v>369538568628307.69</v>
      </c>
      <c r="G3" s="251">
        <f>('Energy Use'!G59+Electrification!G4)*Electrification!G53</f>
        <v>377900138127799</v>
      </c>
      <c r="H3" s="251">
        <f>('Energy Use'!H59+Electrification!H4)*Electrification!H53</f>
        <v>386226283011868.94</v>
      </c>
      <c r="I3" s="251">
        <f>('Energy Use'!I59+Electrification!I4)*Electrification!I53</f>
        <v>392137131034361.56</v>
      </c>
      <c r="J3" s="251">
        <f>('Energy Use'!J59+Electrification!J4)*Electrification!J53</f>
        <v>398030505864524</v>
      </c>
      <c r="K3" s="251">
        <f>('Energy Use'!K59+Electrification!K4)*Electrification!K53</f>
        <v>403906180495887.81</v>
      </c>
      <c r="L3" s="251">
        <f>('Energy Use'!L59+Electrification!L4)*Electrification!L53</f>
        <v>409763927921984.63</v>
      </c>
      <c r="M3" s="251">
        <f>('Energy Use'!M59+Electrification!M4)*Electrification!M53</f>
        <v>415603521136346.19</v>
      </c>
      <c r="N3" s="251">
        <f>('Energy Use'!N59+Electrification!N4)*Electrification!N53</f>
        <v>417452925345000.5</v>
      </c>
      <c r="O3" s="251">
        <f>('Energy Use'!O59+Electrification!O4)*Electrification!O53</f>
        <v>419293606647389</v>
      </c>
      <c r="P3" s="251">
        <f>('Energy Use'!P59+Electrification!P4)*Electrification!P53</f>
        <v>421125513665506.69</v>
      </c>
      <c r="Q3" s="251">
        <f>('Energy Use'!Q59+Electrification!Q4)*Electrification!Q53</f>
        <v>422948595021348.44</v>
      </c>
      <c r="R3" s="251">
        <f>('Energy Use'!R59+Electrification!R4)*Electrification!R53</f>
        <v>424762799336909.5</v>
      </c>
      <c r="S3" s="251">
        <f>('Energy Use'!S59+Electrification!S4)*Electrification!S53</f>
        <v>420921783911554.5</v>
      </c>
      <c r="T3" s="251">
        <f>('Energy Use'!T59+Electrification!T4)*Electrification!T53</f>
        <v>417079288700936.44</v>
      </c>
      <c r="U3" s="251">
        <f>('Energy Use'!U59+Electrification!U4)*Electrification!U53</f>
        <v>413235326175155.94</v>
      </c>
      <c r="V3" s="251">
        <f>('Energy Use'!V59+Electrification!V4)*Electrification!V53</f>
        <v>409389908804313.5</v>
      </c>
      <c r="W3" s="251">
        <f>('Energy Use'!W59+Electrification!W4)*Electrification!W53</f>
        <v>405543049058509.56</v>
      </c>
      <c r="X3" s="251">
        <f>('Energy Use'!X59+Electrification!X4)*Electrification!X53</f>
        <v>399354789935566.13</v>
      </c>
      <c r="Y3" s="251">
        <f>('Energy Use'!Y59+Electrification!Y4)*Electrification!Y53</f>
        <v>393164522295097.13</v>
      </c>
      <c r="Z3" s="251">
        <f>('Energy Use'!Z59+Electrification!Z4)*Electrification!Z53</f>
        <v>386972266089263.5</v>
      </c>
      <c r="AA3" s="251">
        <f>('Energy Use'!AA59+Electrification!AA4)*Electrification!AA53</f>
        <v>380778041270226</v>
      </c>
      <c r="AB3" s="251">
        <f>('Energy Use'!AB59+Electrification!AB4)*Electrification!AB53</f>
        <v>374581867790145.44</v>
      </c>
      <c r="AC3" s="251">
        <f>('Energy Use'!AC59+Electrification!AC4)*Electrification!AC53</f>
        <v>368383765601182.81</v>
      </c>
      <c r="AD3" s="251">
        <f>('Energy Use'!AD59+Electrification!AD4)*Electrification!AD53</f>
        <v>362183754655499</v>
      </c>
      <c r="AE3" s="251">
        <f>('Energy Use'!AE59+Electrification!AE4)*Electrification!AE53</f>
        <v>355981854905254.69</v>
      </c>
      <c r="AF3" s="251">
        <f>('Energy Use'!AF59+Electrification!AF4)*Electrification!AF53</f>
        <v>349778086302610.81</v>
      </c>
      <c r="AG3" s="251">
        <f>('Energy Use'!AG59+Electrification!AG4)*Electrification!AG53</f>
        <v>343572468799728.13</v>
      </c>
      <c r="AH3" s="251">
        <f>('Energy Use'!AH59+Electrification!AH4)*Electrification!AH53</f>
        <v>335803147245301.13</v>
      </c>
      <c r="AI3" s="251">
        <f>('Energy Use'!AI59+Electrification!AI4)*Electrification!AI53</f>
        <v>328031655893381.69</v>
      </c>
      <c r="AJ3" s="251">
        <f>('Energy Use'!AJ59+Electrification!AJ4)*Electrification!AJ53</f>
        <v>320258019684170.94</v>
      </c>
      <c r="AK3" s="251">
        <f>('Energy Use'!AK59+Electrification!AK4)*Electrification!AK53</f>
        <v>312482263557869.88</v>
      </c>
      <c r="AL3" s="251">
        <f>('Energy Use'!AL59+Electrification!AL4)*Electrification!AL53</f>
        <v>304704412454679.69</v>
      </c>
      <c r="AM3" s="251">
        <f>('Energy Use'!AM59+Electrification!AM4)*Electrification!AM53</f>
        <v>298487251795405.63</v>
      </c>
      <c r="AN3" s="251">
        <f>('Energy Use'!AN59+Electrification!AN4)*Electrification!AN53</f>
        <v>292268390214419</v>
      </c>
      <c r="AO3" s="251">
        <f>('Energy Use'!AO59+Electrification!AO4)*Electrification!AO53</f>
        <v>286047847663880.88</v>
      </c>
      <c r="AP3" s="251">
        <f>('Energy Use'!AP59+Electrification!AP4)*Electrification!AP53</f>
        <v>279825644095952</v>
      </c>
      <c r="AQ3" s="251">
        <f>('Energy Use'!AQ59+Electrification!AQ4)*Electrification!AQ53</f>
        <v>272674335735800.28</v>
      </c>
      <c r="AR3" s="136" t="str">
        <f>VLOOKUP($A3,'Sector Match'!$A$1:$B$43,2,0)</f>
        <v>coal mining 05</v>
      </c>
    </row>
    <row r="4" spans="1:44" x14ac:dyDescent="0.2">
      <c r="A4" s="12" t="s">
        <v>3</v>
      </c>
      <c r="B4" s="249">
        <f>('Energy Use'!B60+Electrification!B5)*Electrification!B54</f>
        <v>148237081477724.63</v>
      </c>
      <c r="C4" s="249">
        <f>('Energy Use'!C60+Electrification!C5)*Electrification!C54</f>
        <v>158091346538669.03</v>
      </c>
      <c r="D4" s="249">
        <f>('Energy Use'!D60+Electrification!D5)*Electrification!D54</f>
        <v>170200425772274.31</v>
      </c>
      <c r="E4" s="249">
        <f>('Energy Use'!E60+Electrification!E5)*Electrification!E54</f>
        <v>180172471662598.56</v>
      </c>
      <c r="F4" s="249">
        <f>('Energy Use'!F60+Electrification!F5)*Electrification!F54</f>
        <v>187824190604347.38</v>
      </c>
      <c r="G4" s="249">
        <f>('Energy Use'!G60+Electrification!G5)*Electrification!G54</f>
        <v>195446945520162.63</v>
      </c>
      <c r="H4" s="249">
        <f>('Energy Use'!H60+Electrification!H5)*Electrification!H54</f>
        <v>203040391402419.53</v>
      </c>
      <c r="I4" s="249">
        <f>('Energy Use'!I60+Electrification!I5)*Electrification!I54</f>
        <v>207827919127431</v>
      </c>
      <c r="J4" s="249">
        <f>('Energy Use'!J60+Electrification!J5)*Electrification!J54</f>
        <v>212602836856166.56</v>
      </c>
      <c r="K4" s="249">
        <f>('Energy Use'!K60+Electrification!K5)*Electrification!K54</f>
        <v>217364964703352.66</v>
      </c>
      <c r="L4" s="249">
        <f>('Energy Use'!L60+Electrification!L5)*Electrification!L54</f>
        <v>222114122783715.88</v>
      </c>
      <c r="M4" s="249">
        <f>('Energy Use'!M60+Electrification!M5)*Electrification!M54</f>
        <v>226850131211982.59</v>
      </c>
      <c r="N4" s="249">
        <f>('Energy Use'!N60+Electrification!N5)*Electrification!N54</f>
        <v>229812653318825.53</v>
      </c>
      <c r="O4" s="249">
        <f>('Energy Use'!O60+Electrification!O5)*Electrification!O54</f>
        <v>232765678485588.22</v>
      </c>
      <c r="P4" s="249">
        <f>('Energy Use'!P60+Electrification!P5)*Electrification!P54</f>
        <v>235709135962308.13</v>
      </c>
      <c r="Q4" s="249">
        <f>('Energy Use'!Q60+Electrification!Q5)*Electrification!Q54</f>
        <v>238642954999022.63</v>
      </c>
      <c r="R4" s="249">
        <f>('Energy Use'!R60+Electrification!R5)*Electrification!R54</f>
        <v>241567064845769.09</v>
      </c>
      <c r="S4" s="249">
        <f>('Energy Use'!S60+Electrification!S5)*Electrification!S54</f>
        <v>244818342426786.13</v>
      </c>
      <c r="T4" s="249">
        <f>('Energy Use'!T60+Electrification!T5)*Electrification!T54</f>
        <v>248070210374875.84</v>
      </c>
      <c r="U4" s="249">
        <f>('Energy Use'!U60+Electrification!U5)*Electrification!U54</f>
        <v>251322658389974.16</v>
      </c>
      <c r="V4" s="249">
        <f>('Energy Use'!V60+Electrification!V5)*Electrification!V54</f>
        <v>254575676172016.91</v>
      </c>
      <c r="W4" s="249">
        <f>('Energy Use'!W60+Electrification!W5)*Electrification!W54</f>
        <v>257829253420940.16</v>
      </c>
      <c r="X4" s="249">
        <f>('Energy Use'!X60+Electrification!X5)*Electrification!X54</f>
        <v>259470966689162</v>
      </c>
      <c r="Y4" s="249">
        <f>('Energy Use'!Y60+Electrification!Y5)*Electrification!Y54</f>
        <v>261112811524112.28</v>
      </c>
      <c r="Z4" s="249">
        <f>('Energy Use'!Z60+Electrification!Z5)*Electrification!Z54</f>
        <v>262754782781423.47</v>
      </c>
      <c r="AA4" s="249">
        <f>('Energy Use'!AA60+Electrification!AA5)*Electrification!AA54</f>
        <v>264396875316728.03</v>
      </c>
      <c r="AB4" s="249">
        <f>('Energy Use'!AB60+Electrification!AB5)*Electrification!AB54</f>
        <v>266039083985658.38</v>
      </c>
      <c r="AC4" s="249">
        <f>('Energy Use'!AC60+Electrification!AC5)*Electrification!AC54</f>
        <v>267681403643846.91</v>
      </c>
      <c r="AD4" s="249">
        <f>('Energy Use'!AD60+Electrification!AD5)*Electrification!AD54</f>
        <v>269323829146926.06</v>
      </c>
      <c r="AE4" s="249">
        <f>('Energy Use'!AE60+Electrification!AE5)*Electrification!AE54</f>
        <v>270966355350528.28</v>
      </c>
      <c r="AF4" s="249">
        <f>('Energy Use'!AF60+Electrification!AF5)*Electrification!AF54</f>
        <v>272608977110286.06</v>
      </c>
      <c r="AG4" s="249">
        <f>('Energy Use'!AG60+Electrification!AG5)*Electrification!AG54</f>
        <v>274251689281831.81</v>
      </c>
      <c r="AH4" s="249">
        <f>('Energy Use'!AH60+Electrification!AH5)*Electrification!AH54</f>
        <v>275893680502104.25</v>
      </c>
      <c r="AI4" s="249">
        <f>('Energy Use'!AI60+Electrification!AI5)*Electrification!AI54</f>
        <v>277535751659188.59</v>
      </c>
      <c r="AJ4" s="249">
        <f>('Energy Use'!AJ60+Electrification!AJ5)*Electrification!AJ54</f>
        <v>279177897611292.09</v>
      </c>
      <c r="AK4" s="249">
        <f>('Energy Use'!AK60+Electrification!AK5)*Electrification!AK54</f>
        <v>280820113216621.94</v>
      </c>
      <c r="AL4" s="249">
        <f>('Energy Use'!AL60+Electrification!AL5)*Electrification!AL54</f>
        <v>282462393333385.31</v>
      </c>
      <c r="AM4" s="249">
        <f>('Energy Use'!AM60+Electrification!AM5)*Electrification!AM54</f>
        <v>282492833409466.31</v>
      </c>
      <c r="AN4" s="249">
        <f>('Energy Use'!AN60+Electrification!AN5)*Electrification!AN54</f>
        <v>282522972716501.44</v>
      </c>
      <c r="AO4" s="249">
        <f>('Energy Use'!AO60+Electrification!AO5)*Electrification!AO54</f>
        <v>282552811257580.44</v>
      </c>
      <c r="AP4" s="249">
        <f>('Energy Use'!AP60+Electrification!AP5)*Electrification!AP54</f>
        <v>282582349035792.94</v>
      </c>
      <c r="AQ4" s="249">
        <f>('Energy Use'!AQ60+Electrification!AQ5)*Electrification!AQ54</f>
        <v>281653580677773.31</v>
      </c>
      <c r="AR4" s="136" t="str">
        <f>VLOOKUP($A4,'Sector Match'!$A$1:$B$43,2,0)</f>
        <v>oil and gas extraction 06</v>
      </c>
    </row>
    <row r="5" spans="1:44" x14ac:dyDescent="0.2">
      <c r="A5" s="12" t="s">
        <v>4</v>
      </c>
      <c r="B5" s="249">
        <f>('Energy Use'!B61+Electrification!B6)*Electrification!B55</f>
        <v>143064274749057.13</v>
      </c>
      <c r="C5" s="249">
        <f>('Energy Use'!C61+Electrification!C6)*Electrification!C55</f>
        <v>152672865611806.25</v>
      </c>
      <c r="D5" s="249">
        <f>('Energy Use'!D61+Electrification!D6)*Electrification!D55</f>
        <v>172442918769770.66</v>
      </c>
      <c r="E5" s="249">
        <f>('Energy Use'!E61+Electrification!E6)*Electrification!E55</f>
        <v>169939974593273.91</v>
      </c>
      <c r="F5" s="249">
        <f>('Energy Use'!F61+Electrification!F6)*Electrification!F55</f>
        <v>183107871036947.28</v>
      </c>
      <c r="G5" s="249">
        <f>('Energy Use'!G61+Electrification!G6)*Electrification!G55</f>
        <v>196228710177517.5</v>
      </c>
      <c r="H5" s="249">
        <f>('Energy Use'!H61+Electrification!H6)*Electrification!H55</f>
        <v>209301908272621.59</v>
      </c>
      <c r="I5" s="249">
        <f>('Energy Use'!I61+Electrification!I6)*Electrification!I55</f>
        <v>213737825009630.41</v>
      </c>
      <c r="J5" s="249">
        <f>('Energy Use'!J61+Electrification!J6)*Electrification!J55</f>
        <v>218161760375179.06</v>
      </c>
      <c r="K5" s="249">
        <f>('Energy Use'!K61+Electrification!K6)*Electrification!K55</f>
        <v>222573546927740.84</v>
      </c>
      <c r="L5" s="249">
        <f>('Energy Use'!L61+Electrification!L6)*Electrification!L55</f>
        <v>226973017225789.16</v>
      </c>
      <c r="M5" s="249">
        <f>('Energy Use'!M61+Electrification!M6)*Electrification!M55</f>
        <v>231360003827797.31</v>
      </c>
      <c r="N5" s="249">
        <f>('Energy Use'!N61+Electrification!N6)*Electrification!N55</f>
        <v>231411646143751.16</v>
      </c>
      <c r="O5" s="249">
        <f>('Energy Use'!O61+Electrification!O6)*Electrification!O55</f>
        <v>231460803706146.13</v>
      </c>
      <c r="P5" s="249">
        <f>('Energy Use'!P61+Electrification!P6)*Electrification!P55</f>
        <v>231507469296550.19</v>
      </c>
      <c r="Q5" s="249">
        <f>('Energy Use'!Q61+Electrification!Q6)*Electrification!Q55</f>
        <v>231551635696531.19</v>
      </c>
      <c r="R5" s="249">
        <f>('Energy Use'!R61+Electrification!R6)*Electrification!R55</f>
        <v>231593295687657.03</v>
      </c>
      <c r="S5" s="249">
        <f>('Energy Use'!S61+Electrification!S6)*Electrification!S55</f>
        <v>228995693248645.53</v>
      </c>
      <c r="T5" s="249">
        <f>('Energy Use'!T61+Electrification!T6)*Electrification!T55</f>
        <v>226397151384006.41</v>
      </c>
      <c r="U5" s="249">
        <f>('Energy Use'!U61+Electrification!U6)*Electrification!U55</f>
        <v>223797678503368.56</v>
      </c>
      <c r="V5" s="249">
        <f>('Energy Use'!V61+Electrification!V6)*Electrification!V55</f>
        <v>221197283016360.94</v>
      </c>
      <c r="W5" s="249">
        <f>('Energy Use'!W61+Electrification!W6)*Electrification!W55</f>
        <v>218595973332612.47</v>
      </c>
      <c r="X5" s="249">
        <f>('Energy Use'!X61+Electrification!X6)*Electrification!X55</f>
        <v>213692454505538.41</v>
      </c>
      <c r="Y5" s="249">
        <f>('Energy Use'!Y61+Electrification!Y6)*Electrification!Y55</f>
        <v>208787456985383.97</v>
      </c>
      <c r="Z5" s="249">
        <f>('Energy Use'!Z61+Electrification!Z6)*Electrification!Z55</f>
        <v>203880996540203.38</v>
      </c>
      <c r="AA5" s="249">
        <f>('Energy Use'!AA61+Electrification!AA6)*Electrification!AA55</f>
        <v>198973088938050.75</v>
      </c>
      <c r="AB5" s="249">
        <f>('Energy Use'!AB61+Electrification!AB6)*Electrification!AB55</f>
        <v>194063749946980.25</v>
      </c>
      <c r="AC5" s="249">
        <f>('Energy Use'!AC61+Electrification!AC6)*Electrification!AC55</f>
        <v>189152995335046.16</v>
      </c>
      <c r="AD5" s="249">
        <f>('Energy Use'!AD61+Electrification!AD6)*Electrification!AD55</f>
        <v>184240840870302.53</v>
      </c>
      <c r="AE5" s="249">
        <f>('Energy Use'!AE61+Electrification!AE6)*Electrification!AE55</f>
        <v>179327302320803.63</v>
      </c>
      <c r="AF5" s="249">
        <f>('Energy Use'!AF61+Electrification!AF6)*Electrification!AF55</f>
        <v>174412395454603.56</v>
      </c>
      <c r="AG5" s="249">
        <f>('Energy Use'!AG61+Electrification!AG6)*Electrification!AG55</f>
        <v>169496136039756.5</v>
      </c>
      <c r="AH5" s="249">
        <f>('Energy Use'!AH61+Electrification!AH6)*Electrification!AH55</f>
        <v>165236854003693.91</v>
      </c>
      <c r="AI5" s="249">
        <f>('Energy Use'!AI61+Electrification!AI6)*Electrification!AI55</f>
        <v>160976403029215.22</v>
      </c>
      <c r="AJ5" s="249">
        <f>('Energy Use'!AJ61+Electrification!AJ6)*Electrification!AJ55</f>
        <v>156714796781967.31</v>
      </c>
      <c r="AK5" s="249">
        <f>('Energy Use'!AK61+Electrification!AK6)*Electrification!AK55</f>
        <v>152452048927597.19</v>
      </c>
      <c r="AL5" s="249">
        <f>('Energy Use'!AL61+Electrification!AL6)*Electrification!AL55</f>
        <v>148188173131751.81</v>
      </c>
      <c r="AM5" s="249">
        <f>('Energy Use'!AM61+Electrification!AM6)*Electrification!AM55</f>
        <v>143708096943883.66</v>
      </c>
      <c r="AN5" s="249">
        <f>('Energy Use'!AN61+Electrification!AN6)*Electrification!AN55</f>
        <v>139226872776313.03</v>
      </c>
      <c r="AO5" s="249">
        <f>('Energy Use'!AO61+Electrification!AO6)*Electrification!AO55</f>
        <v>134744514981201.64</v>
      </c>
      <c r="AP5" s="249">
        <f>('Energy Use'!AP61+Electrification!AP6)*Electrification!AP55</f>
        <v>130261037910711.27</v>
      </c>
      <c r="AQ5" s="249">
        <f>('Energy Use'!AQ61+Electrification!AQ6)*Electrification!AQ55</f>
        <v>125350095049488.09</v>
      </c>
      <c r="AR5" s="136" t="str">
        <f>VLOOKUP($A5,'Sector Match'!$A$1:$B$43,2,0)</f>
        <v>other mining and quarrying 07T08</v>
      </c>
    </row>
    <row r="6" spans="1:44" x14ac:dyDescent="0.2">
      <c r="A6" s="12" t="s">
        <v>5</v>
      </c>
      <c r="B6" s="249">
        <f>('Energy Use'!B62+Electrification!B7)*Electrification!B56</f>
        <v>131766673773715.41</v>
      </c>
      <c r="C6" s="249">
        <f>('Energy Use'!C62+Electrification!C7)*Electrification!C56</f>
        <v>112419830665836.33</v>
      </c>
      <c r="D6" s="249">
        <f>('Energy Use'!D62+Electrification!D7)*Electrification!D56</f>
        <v>103322788732770.77</v>
      </c>
      <c r="E6" s="249">
        <f>('Energy Use'!E62+Electrification!E7)*Electrification!E56</f>
        <v>109125164119845.27</v>
      </c>
      <c r="F6" s="249">
        <f>('Energy Use'!F62+Electrification!F7)*Electrification!F56</f>
        <v>117975875012482.56</v>
      </c>
      <c r="G6" s="249">
        <f>('Energy Use'!G62+Electrification!G7)*Electrification!G56</f>
        <v>126795058082216.34</v>
      </c>
      <c r="H6" s="249">
        <f>('Energy Use'!H62+Electrification!H7)*Electrification!H56</f>
        <v>135582321333932.88</v>
      </c>
      <c r="I6" s="249">
        <f>('Energy Use'!I62+Electrification!I7)*Electrification!I56</f>
        <v>142467285990833.84</v>
      </c>
      <c r="J6" s="249">
        <f>('Energy Use'!J62+Electrification!J7)*Electrification!J56</f>
        <v>149336313774212.5</v>
      </c>
      <c r="K6" s="249">
        <f>('Energy Use'!K62+Electrification!K7)*Electrification!K56</f>
        <v>156189151660550.19</v>
      </c>
      <c r="L6" s="249">
        <f>('Energy Use'!L62+Electrification!L7)*Electrification!L56</f>
        <v>163025546626328.25</v>
      </c>
      <c r="M6" s="249">
        <f>('Energy Use'!M62+Electrification!M7)*Electrification!M56</f>
        <v>169845245648028</v>
      </c>
      <c r="N6" s="249">
        <f>('Energy Use'!N62+Electrification!N7)*Electrification!N56</f>
        <v>173406057402529.31</v>
      </c>
      <c r="O6" s="249">
        <f>('Energy Use'!O62+Electrification!O7)*Electrification!O56</f>
        <v>176956502875418.34</v>
      </c>
      <c r="P6" s="249">
        <f>('Energy Use'!P62+Electrification!P7)*Electrification!P56</f>
        <v>180496499734661.81</v>
      </c>
      <c r="Q6" s="249">
        <f>('Energy Use'!Q62+Electrification!Q7)*Electrification!Q56</f>
        <v>184025965648226.41</v>
      </c>
      <c r="R6" s="249">
        <f>('Energy Use'!R62+Electrification!R7)*Electrification!R56</f>
        <v>187544818284078.84</v>
      </c>
      <c r="S6" s="249">
        <f>('Energy Use'!S62+Electrification!S7)*Electrification!S56</f>
        <v>188657858837835.44</v>
      </c>
      <c r="T6" s="249">
        <f>('Energy Use'!T62+Electrification!T7)*Electrification!T56</f>
        <v>189770985992915.31</v>
      </c>
      <c r="U6" s="249">
        <f>('Energy Use'!U62+Electrification!U7)*Electrification!U56</f>
        <v>190884196267750.09</v>
      </c>
      <c r="V6" s="249">
        <f>('Energy Use'!V62+Electrification!V7)*Electrification!V56</f>
        <v>191997486180771.34</v>
      </c>
      <c r="W6" s="249">
        <f>('Energy Use'!W62+Electrification!W7)*Electrification!W56</f>
        <v>193110852250410.75</v>
      </c>
      <c r="X6" s="249">
        <f>('Energy Use'!X62+Electrification!X7)*Electrification!X56</f>
        <v>192631826996324.16</v>
      </c>
      <c r="Y6" s="249">
        <f>('Energy Use'!Y62+Electrification!Y7)*Electrification!Y56</f>
        <v>192152468674905.34</v>
      </c>
      <c r="Z6" s="249">
        <f>('Energy Use'!Z62+Electrification!Z7)*Electrification!Z56</f>
        <v>191672778896494.94</v>
      </c>
      <c r="AA6" s="249">
        <f>('Energy Use'!AA62+Electrification!AA7)*Electrification!AA56</f>
        <v>191192759271433.59</v>
      </c>
      <c r="AB6" s="249">
        <f>('Energy Use'!AB62+Electrification!AB7)*Electrification!AB56</f>
        <v>190712411410061.94</v>
      </c>
      <c r="AC6" s="249">
        <f>('Energy Use'!AC62+Electrification!AC7)*Electrification!AC56</f>
        <v>188134347191171.16</v>
      </c>
      <c r="AD6" s="249">
        <f>('Energy Use'!AD62+Electrification!AD7)*Electrification!AD56</f>
        <v>185555450819757.97</v>
      </c>
      <c r="AE6" s="249">
        <f>('Energy Use'!AE62+Electrification!AE7)*Electrification!AE56</f>
        <v>182975730608412.75</v>
      </c>
      <c r="AF6" s="249">
        <f>('Energy Use'!AF62+Electrification!AF7)*Electrification!AF56</f>
        <v>180395194869725.84</v>
      </c>
      <c r="AG6" s="249">
        <f>('Energy Use'!AG62+Electrification!AG7)*Electrification!AG56</f>
        <v>177813851916287.56</v>
      </c>
      <c r="AH6" s="249">
        <f>('Energy Use'!AH62+Electrification!AH7)*Electrification!AH56</f>
        <v>173657733635975.09</v>
      </c>
      <c r="AI6" s="249">
        <f>('Energy Use'!AI62+Electrification!AI7)*Electrification!AI56</f>
        <v>169500461169046.16</v>
      </c>
      <c r="AJ6" s="249">
        <f>('Energy Use'!AJ62+Electrification!AJ7)*Electrification!AJ56</f>
        <v>165342047854778.38</v>
      </c>
      <c r="AK6" s="249">
        <f>('Energy Use'!AK62+Electrification!AK7)*Electrification!AK56</f>
        <v>161182507032449.31</v>
      </c>
      <c r="AL6" s="249">
        <f>('Energy Use'!AL62+Electrification!AL7)*Electrification!AL56</f>
        <v>157021852041336.63</v>
      </c>
      <c r="AM6" s="249">
        <f>('Energy Use'!AM62+Electrification!AM7)*Electrification!AM56</f>
        <v>152856009405446.22</v>
      </c>
      <c r="AN6" s="249">
        <f>('Energy Use'!AN62+Electrification!AN7)*Electrification!AN56</f>
        <v>148689078379267.13</v>
      </c>
      <c r="AO6" s="249">
        <f>('Energy Use'!AO62+Electrification!AO7)*Electrification!AO56</f>
        <v>144521072315121.31</v>
      </c>
      <c r="AP6" s="249">
        <f>('Energy Use'!AP62+Electrification!AP7)*Electrification!AP56</f>
        <v>140352004565330.72</v>
      </c>
      <c r="AQ6" s="249">
        <f>('Energy Use'!AQ62+Electrification!AQ7)*Electrification!AQ56</f>
        <v>135720254961938.28</v>
      </c>
      <c r="AR6" s="136" t="str">
        <f>VLOOKUP($A6,'Sector Match'!$A$1:$B$43,2,0)</f>
        <v>other mining and quarrying 07T08</v>
      </c>
    </row>
    <row r="7" spans="1:44" x14ac:dyDescent="0.2">
      <c r="A7" s="12" t="s">
        <v>6</v>
      </c>
      <c r="B7" s="249">
        <f>('Energy Use'!B63+Electrification!B8)*Electrification!B57</f>
        <v>87814877288249.734</v>
      </c>
      <c r="C7" s="249">
        <f>('Energy Use'!C63+Electrification!C8)*Electrification!C57</f>
        <v>77012036850940.172</v>
      </c>
      <c r="D7" s="249">
        <f>('Energy Use'!D63+Electrification!D8)*Electrification!D57</f>
        <v>76522708764083.641</v>
      </c>
      <c r="E7" s="249">
        <f>('Energy Use'!E63+Electrification!E8)*Electrification!E57</f>
        <v>70048105271733.289</v>
      </c>
      <c r="F7" s="249">
        <f>('Energy Use'!F63+Electrification!F8)*Electrification!F57</f>
        <v>72224336221233.313</v>
      </c>
      <c r="G7" s="249">
        <f>('Energy Use'!G63+Electrification!G8)*Electrification!G57</f>
        <v>74391955443439.453</v>
      </c>
      <c r="H7" s="249">
        <f>('Energy Use'!H63+Electrification!H8)*Electrification!H57</f>
        <v>76550863474603.047</v>
      </c>
      <c r="I7" s="249">
        <f>('Energy Use'!I63+Electrification!I8)*Electrification!I57</f>
        <v>77429776472271.953</v>
      </c>
      <c r="J7" s="249">
        <f>('Energy Use'!J63+Electrification!J8)*Electrification!J57</f>
        <v>78305822640103.719</v>
      </c>
      <c r="K7" s="249">
        <f>('Energy Use'!K63+Electrification!K8)*Electrification!K57</f>
        <v>79178967530209.797</v>
      </c>
      <c r="L7" s="249">
        <f>('Energy Use'!L63+Electrification!L8)*Electrification!L57</f>
        <v>80049176694701.641</v>
      </c>
      <c r="M7" s="249">
        <f>('Energy Use'!M63+Electrification!M8)*Electrification!M57</f>
        <v>80916415685690.656</v>
      </c>
      <c r="N7" s="249">
        <f>('Energy Use'!N63+Electrification!N8)*Electrification!N57</f>
        <v>79868209434042.781</v>
      </c>
      <c r="O7" s="249">
        <f>('Energy Use'!O63+Electrification!O8)*Electrification!O57</f>
        <v>78821719600443.609</v>
      </c>
      <c r="P7" s="249">
        <f>('Energy Use'!P63+Electrification!P8)*Electrification!P57</f>
        <v>77776966975652.141</v>
      </c>
      <c r="Q7" s="249">
        <f>('Energy Use'!Q63+Electrification!Q8)*Electrification!Q57</f>
        <v>76733972350427.453</v>
      </c>
      <c r="R7" s="249">
        <f>('Energy Use'!R63+Electrification!R8)*Electrification!R57</f>
        <v>75692756515528.563</v>
      </c>
      <c r="S7" s="249">
        <f>('Energy Use'!S63+Electrification!S8)*Electrification!S57</f>
        <v>74378009364605.938</v>
      </c>
      <c r="T7" s="249">
        <f>('Energy Use'!T63+Electrification!T8)*Electrification!T57</f>
        <v>73062832480673.656</v>
      </c>
      <c r="U7" s="249">
        <f>('Energy Use'!U63+Electrification!U8)*Electrification!U57</f>
        <v>71747230102526.078</v>
      </c>
      <c r="V7" s="249">
        <f>('Energy Use'!V63+Electrification!V8)*Electrification!V57</f>
        <v>70431206468957.578</v>
      </c>
      <c r="W7" s="249">
        <f>('Energy Use'!W63+Electrification!W8)*Electrification!W57</f>
        <v>69114765818762.508</v>
      </c>
      <c r="X7" s="249">
        <f>('Energy Use'!X63+Electrification!X8)*Electrification!X57</f>
        <v>67292900007936.477</v>
      </c>
      <c r="Y7" s="249">
        <f>('Energy Use'!Y63+Electrification!Y8)*Electrification!Y57</f>
        <v>65470498090546.969</v>
      </c>
      <c r="Z7" s="249">
        <f>('Energy Use'!Z63+Electrification!Z8)*Electrification!Z57</f>
        <v>63647565920167.133</v>
      </c>
      <c r="AA7" s="249">
        <f>('Energy Use'!AA63+Electrification!AA8)*Electrification!AA57</f>
        <v>61824109350370.172</v>
      </c>
      <c r="AB7" s="249">
        <f>('Energy Use'!AB63+Electrification!AB8)*Electrification!AB57</f>
        <v>60000134234729.242</v>
      </c>
      <c r="AC7" s="249">
        <f>('Energy Use'!AC63+Electrification!AC8)*Electrification!AC57</f>
        <v>58617806605957.266</v>
      </c>
      <c r="AD7" s="249">
        <f>('Energy Use'!AD63+Electrification!AD8)*Electrification!AD57</f>
        <v>57235079050301.094</v>
      </c>
      <c r="AE7" s="249">
        <f>('Energy Use'!AE63+Electrification!AE8)*Electrification!AE57</f>
        <v>55851956008402.43</v>
      </c>
      <c r="AF7" s="249">
        <f>('Energy Use'!AF63+Electrification!AF8)*Electrification!AF57</f>
        <v>54468441920903</v>
      </c>
      <c r="AG7" s="249">
        <f>('Energy Use'!AG63+Electrification!AG8)*Electrification!AG57</f>
        <v>53084541228444.5</v>
      </c>
      <c r="AH7" s="249">
        <f>('Energy Use'!AH63+Electrification!AH8)*Electrification!AH57</f>
        <v>52269087620256.711</v>
      </c>
      <c r="AI7" s="249">
        <f>('Energy Use'!AI63+Electrification!AI8)*Electrification!AI57</f>
        <v>51453387691018.602</v>
      </c>
      <c r="AJ7" s="249">
        <f>('Energy Use'!AJ63+Electrification!AJ8)*Electrification!AJ57</f>
        <v>50637444064745.75</v>
      </c>
      <c r="AK7" s="249">
        <f>('Energy Use'!AK63+Electrification!AK8)*Electrification!AK57</f>
        <v>49821259365453.695</v>
      </c>
      <c r="AL7" s="249">
        <f>('Energy Use'!AL63+Electrification!AL8)*Electrification!AL57</f>
        <v>49004836217158</v>
      </c>
      <c r="AM7" s="249">
        <f>('Energy Use'!AM63+Electrification!AM8)*Electrification!AM57</f>
        <v>48633951147134.969</v>
      </c>
      <c r="AN7" s="249">
        <f>('Energy Use'!AN63+Electrification!AN8)*Electrification!AN57</f>
        <v>48262931051217.813</v>
      </c>
      <c r="AO7" s="249">
        <f>('Energy Use'!AO63+Electrification!AO8)*Electrification!AO57</f>
        <v>47891777130594.867</v>
      </c>
      <c r="AP7" s="249">
        <f>('Energy Use'!AP63+Electrification!AP8)*Electrification!AP57</f>
        <v>47520490586454.484</v>
      </c>
      <c r="AQ7" s="249">
        <f>('Energy Use'!AQ63+Electrification!AQ8)*Electrification!AQ57</f>
        <v>46989245255171.359</v>
      </c>
      <c r="AR7" s="136" t="str">
        <f>VLOOKUP($A7,'Sector Match'!$A$1:$B$43,2,0)</f>
        <v>other mining and quarrying 07T08</v>
      </c>
    </row>
    <row r="8" spans="1:44" x14ac:dyDescent="0.2">
      <c r="A8" s="12" t="s">
        <v>7</v>
      </c>
      <c r="B8" s="249">
        <f>('Energy Use'!B64+Electrification!B9)*Electrification!B58</f>
        <v>14092144979813.154</v>
      </c>
      <c r="C8" s="249">
        <f>('Energy Use'!C64+Electrification!C9)*Electrification!C58</f>
        <v>10076054267648.486</v>
      </c>
      <c r="D8" s="249">
        <f>('Energy Use'!D64+Electrification!D9)*Electrification!D58</f>
        <v>11045233904942.123</v>
      </c>
      <c r="E8" s="249">
        <f>('Energy Use'!E64+Electrification!E9)*Electrification!E58</f>
        <v>12248672489585.455</v>
      </c>
      <c r="F8" s="249">
        <f>('Energy Use'!F64+Electrification!F9)*Electrification!F58</f>
        <v>12654295092346.363</v>
      </c>
      <c r="G8" s="249">
        <f>('Energy Use'!G64+Electrification!G9)*Electrification!G58</f>
        <v>13742886234956.381</v>
      </c>
      <c r="H8" s="249">
        <f>('Energy Use'!H64+Electrification!H9)*Electrification!H58</f>
        <v>15195463409341.91</v>
      </c>
      <c r="I8" s="249">
        <f>('Energy Use'!I64+Electrification!I9)*Electrification!I58</f>
        <v>16675165091662.01</v>
      </c>
      <c r="J8" s="249">
        <f>('Energy Use'!J64+Electrification!J9)*Electrification!J58</f>
        <v>18088086216328.688</v>
      </c>
      <c r="K8" s="249">
        <f>('Energy Use'!K64+Electrification!K9)*Electrification!K58</f>
        <v>19442125209844.719</v>
      </c>
      <c r="L8" s="249">
        <f>('Energy Use'!L64+Electrification!L9)*Electrification!L58</f>
        <v>20758016156130.953</v>
      </c>
      <c r="M8" s="249">
        <f>('Energy Use'!M64+Electrification!M9)*Electrification!M58</f>
        <v>22068931283748.305</v>
      </c>
      <c r="N8" s="249">
        <f>('Energy Use'!N64+Electrification!N9)*Electrification!N58</f>
        <v>23407905752379.605</v>
      </c>
      <c r="O8" s="249">
        <f>('Energy Use'!O64+Electrification!O9)*Electrification!O58</f>
        <v>24777000791896.984</v>
      </c>
      <c r="P8" s="249">
        <f>('Energy Use'!P64+Electrification!P9)*Electrification!P58</f>
        <v>26165338015369.926</v>
      </c>
      <c r="Q8" s="249">
        <f>('Energy Use'!Q64+Electrification!Q9)*Electrification!Q58</f>
        <v>27560172239862.648</v>
      </c>
      <c r="R8" s="249">
        <f>('Energy Use'!R64+Electrification!R9)*Electrification!R58</f>
        <v>28946895312247</v>
      </c>
      <c r="S8" s="249">
        <f>('Energy Use'!S64+Electrification!S9)*Electrification!S58</f>
        <v>30386723550362.844</v>
      </c>
      <c r="T8" s="249">
        <f>('Energy Use'!T64+Electrification!T9)*Electrification!T58</f>
        <v>31802520010746.574</v>
      </c>
      <c r="U8" s="249">
        <f>('Energy Use'!U64+Electrification!U9)*Electrification!U58</f>
        <v>33187334771440.016</v>
      </c>
      <c r="V8" s="249">
        <f>('Energy Use'!V64+Electrification!V9)*Electrification!V58</f>
        <v>34534550388173.035</v>
      </c>
      <c r="W8" s="249">
        <f>('Energy Use'!W64+Electrification!W9)*Electrification!W58</f>
        <v>35837955919976.523</v>
      </c>
      <c r="X8" s="249">
        <f>('Energy Use'!X64+Electrification!X9)*Electrification!X58</f>
        <v>37091812595353.008</v>
      </c>
      <c r="Y8" s="249">
        <f>('Energy Use'!Y64+Electrification!Y9)*Electrification!Y58</f>
        <v>38290910237037.133</v>
      </c>
      <c r="Z8" s="249">
        <f>('Energy Use'!Z64+Electrification!Z9)*Electrification!Z58</f>
        <v>39430613821196.461</v>
      </c>
      <c r="AA8" s="249">
        <f>('Energy Use'!AA64+Electrification!AA9)*Electrification!AA58</f>
        <v>40506899804926.383</v>
      </c>
      <c r="AB8" s="249">
        <f>('Energy Use'!AB64+Electrification!AB9)*Electrification!AB58</f>
        <v>41516382106237.617</v>
      </c>
      <c r="AC8" s="249">
        <f>('Energy Use'!AC64+Electrification!AC9)*Electrification!AC58</f>
        <v>42456327856555.563</v>
      </c>
      <c r="AD8" s="249">
        <f>('Energy Use'!AD64+Electrification!AD9)*Electrification!AD58</f>
        <v>43324663261231.969</v>
      </c>
      <c r="AE8" s="249">
        <f>('Energy Use'!AE64+Electrification!AE9)*Electrification!AE58</f>
        <v>44119970094138.195</v>
      </c>
      <c r="AF8" s="249">
        <f>('Energy Use'!AF64+Electrification!AF9)*Electrification!AF58</f>
        <v>44841473514733.773</v>
      </c>
      <c r="AG8" s="249">
        <f>('Energy Use'!AG64+Electrification!AG9)*Electrification!AG58</f>
        <v>45489022028009.086</v>
      </c>
      <c r="AH8" s="249">
        <f>('Energy Use'!AH64+Electrification!AH9)*Electrification!AH58</f>
        <v>46063060508508.945</v>
      </c>
      <c r="AI8" s="249">
        <f>('Energy Use'!AI64+Electrification!AI9)*Electrification!AI58</f>
        <v>46564597279467.859</v>
      </c>
      <c r="AJ8" s="249">
        <f>('Energy Use'!AJ64+Electrification!AJ9)*Electrification!AJ58</f>
        <v>46995166278104.617</v>
      </c>
      <c r="AK8" s="249">
        <f>('Energy Use'!AK64+Electrification!AK9)*Electrification!AK58</f>
        <v>47356785350326.539</v>
      </c>
      <c r="AL8" s="249">
        <f>('Energy Use'!AL64+Electrification!AL9)*Electrification!AL58</f>
        <v>47651911705117.773</v>
      </c>
      <c r="AM8" s="249">
        <f>('Energy Use'!AM64+Electrification!AM9)*Electrification!AM58</f>
        <v>47883395523847.391</v>
      </c>
      <c r="AN8" s="249">
        <f>('Energy Use'!AN64+Electrification!AN9)*Electrification!AN58</f>
        <v>48054432666049.203</v>
      </c>
      <c r="AO8" s="249">
        <f>('Energy Use'!AO64+Electrification!AO9)*Electrification!AO58</f>
        <v>48168517344499.148</v>
      </c>
      <c r="AP8" s="249">
        <f>('Energy Use'!AP64+Electrification!AP9)*Electrification!AP58</f>
        <v>48229395562224.258</v>
      </c>
      <c r="AQ8" s="249">
        <f>('Energy Use'!AQ64+Electrification!AQ9)*Electrification!AQ58</f>
        <v>47993630169708.648</v>
      </c>
      <c r="AR8" s="136" t="str">
        <f>VLOOKUP($A8,'Sector Match'!$A$1:$B$43,2,0)</f>
        <v>Mining Support Service Activities 09</v>
      </c>
    </row>
    <row r="9" spans="1:44" x14ac:dyDescent="0.2">
      <c r="A9" s="12" t="s">
        <v>8</v>
      </c>
      <c r="B9" s="249">
        <f>('Energy Use'!B65+Electrification!B10)*Electrification!B59</f>
        <v>72207741419565.609</v>
      </c>
      <c r="C9" s="249">
        <f>('Energy Use'!C65+Electrification!C10)*Electrification!C59</f>
        <v>55177742486333.789</v>
      </c>
      <c r="D9" s="249">
        <f>('Energy Use'!D65+Electrification!D10)*Electrification!D59</f>
        <v>50989594963387.594</v>
      </c>
      <c r="E9" s="249">
        <f>('Energy Use'!E65+Electrification!E10)*Electrification!E59</f>
        <v>65863743426656.305</v>
      </c>
      <c r="F9" s="249">
        <f>('Energy Use'!F65+Electrification!F10)*Electrification!F59</f>
        <v>66646303085061.391</v>
      </c>
      <c r="G9" s="249">
        <f>('Energy Use'!G65+Electrification!G10)*Electrification!G59</f>
        <v>69099887254239.477</v>
      </c>
      <c r="H9" s="249">
        <f>('Energy Use'!H65+Electrification!H10)*Electrification!H59</f>
        <v>72383318124540.578</v>
      </c>
      <c r="I9" s="249">
        <f>('Energy Use'!I65+Electrification!I10)*Electrification!I59</f>
        <v>75769733156769.938</v>
      </c>
      <c r="J9" s="249">
        <f>('Energy Use'!J65+Electrification!J10)*Electrification!J59</f>
        <v>79026695300486.766</v>
      </c>
      <c r="K9" s="249">
        <f>('Energy Use'!K65+Electrification!K10)*Electrification!K59</f>
        <v>82137661196999.125</v>
      </c>
      <c r="L9" s="249">
        <f>('Energy Use'!L65+Electrification!L10)*Electrification!L59</f>
        <v>85088515179202.953</v>
      </c>
      <c r="M9" s="249">
        <f>('Energy Use'!M65+Electrification!M10)*Electrification!M59</f>
        <v>87867710717549.813</v>
      </c>
      <c r="N9" s="249">
        <f>('Energy Use'!N65+Electrification!N10)*Electrification!N59</f>
        <v>90509133869696.359</v>
      </c>
      <c r="O9" s="249">
        <f>('Energy Use'!O65+Electrification!O10)*Electrification!O59</f>
        <v>92950689182107.391</v>
      </c>
      <c r="P9" s="249">
        <f>('Energy Use'!P65+Electrification!P10)*Electrification!P59</f>
        <v>95171253112378.031</v>
      </c>
      <c r="Q9" s="249">
        <f>('Energy Use'!Q65+Electrification!Q10)*Electrification!Q59</f>
        <v>97151114912591.297</v>
      </c>
      <c r="R9" s="249">
        <f>('Energy Use'!R65+Electrification!R10)*Electrification!R59</f>
        <v>98872263569888.406</v>
      </c>
      <c r="S9" s="249">
        <f>('Energy Use'!S65+Electrification!S10)*Electrification!S59</f>
        <v>100632200965029.56</v>
      </c>
      <c r="T9" s="249">
        <f>('Energy Use'!T65+Electrification!T10)*Electrification!T59</f>
        <v>102132466343222.98</v>
      </c>
      <c r="U9" s="249">
        <f>('Energy Use'!U65+Electrification!U10)*Electrification!U59</f>
        <v>103378929164500.38</v>
      </c>
      <c r="V9" s="249">
        <f>('Energy Use'!V65+Electrification!V10)*Electrification!V59</f>
        <v>104380316242459.14</v>
      </c>
      <c r="W9" s="249">
        <f>('Energy Use'!W65+Electrification!W10)*Electrification!W59</f>
        <v>105147890568136.08</v>
      </c>
      <c r="X9" s="249">
        <f>('Energy Use'!X65+Electrification!X10)*Electrification!X59</f>
        <v>105695112560796.48</v>
      </c>
      <c r="Y9" s="249">
        <f>('Energy Use'!Y65+Electrification!Y10)*Electrification!Y59</f>
        <v>106037294770367.36</v>
      </c>
      <c r="Z9" s="249">
        <f>('Energy Use'!Z65+Electrification!Z10)*Electrification!Z59</f>
        <v>106191259989961.38</v>
      </c>
      <c r="AA9" s="249">
        <f>('Energy Use'!AA65+Electrification!AA10)*Electrification!AA59</f>
        <v>106175011476368.92</v>
      </c>
      <c r="AB9" s="249">
        <f>('Energy Use'!AB65+Electrification!AB10)*Electrification!AB59</f>
        <v>106007422603861.09</v>
      </c>
      <c r="AC9" s="249">
        <f>('Energy Use'!AC65+Electrification!AC10)*Electrification!AC59</f>
        <v>105707951866853.45</v>
      </c>
      <c r="AD9" s="249">
        <f>('Energy Use'!AD65+Electrification!AD10)*Electrification!AD59</f>
        <v>105296387764579.48</v>
      </c>
      <c r="AE9" s="249">
        <f>('Energy Use'!AE65+Electrification!AE10)*Electrification!AE59</f>
        <v>104792626799197.23</v>
      </c>
      <c r="AF9" s="249">
        <f>('Energy Use'!AF65+Electrification!AF10)*Electrification!AF59</f>
        <v>104216486639165.81</v>
      </c>
      <c r="AG9" s="249">
        <f>('Energy Use'!AG65+Electrification!AG10)*Electrification!AG59</f>
        <v>103587555472214.64</v>
      </c>
      <c r="AH9" s="249">
        <f>('Energy Use'!AH65+Electrification!AH10)*Electrification!AH59</f>
        <v>102925077716179.19</v>
      </c>
      <c r="AI9" s="249">
        <f>('Energy Use'!AI65+Electrification!AI10)*Electrification!AI59</f>
        <v>102247875581537.5</v>
      </c>
      <c r="AJ9" s="249">
        <f>('Energy Use'!AJ65+Electrification!AJ10)*Electrification!AJ59</f>
        <v>101574305489237.44</v>
      </c>
      <c r="AK9" s="249">
        <f>('Energy Use'!AK65+Electrification!AK10)*Electrification!AK59</f>
        <v>100922248038139.3</v>
      </c>
      <c r="AL9" s="249">
        <f>('Energy Use'!AL65+Electrification!AL10)*Electrification!AL59</f>
        <v>100309130080907.22</v>
      </c>
      <c r="AM9" s="249">
        <f>('Energy Use'!AM65+Electrification!AM10)*Electrification!AM59</f>
        <v>99751977496066.391</v>
      </c>
      <c r="AN9" s="249">
        <f>('Energy Use'!AN65+Electrification!AN10)*Electrification!AN59</f>
        <v>99267497427259.391</v>
      </c>
      <c r="AO9" s="249">
        <f>('Energy Use'!AO65+Electrification!AO10)*Electrification!AO59</f>
        <v>98872189089545.656</v>
      </c>
      <c r="AP9" s="249">
        <f>('Energy Use'!AP65+Electrification!AP10)*Electrification!AP59</f>
        <v>98582482710447.141</v>
      </c>
      <c r="AQ9" s="249">
        <f>('Energy Use'!AQ65+Electrification!AQ10)*Electrification!AQ59</f>
        <v>97910214948035.922</v>
      </c>
      <c r="AR9" s="136" t="str">
        <f>VLOOKUP($A9,'Sector Match'!$A$1:$B$43,2,0)</f>
        <v>Mining Support Service Activities 09</v>
      </c>
    </row>
    <row r="10" spans="1:44" x14ac:dyDescent="0.2">
      <c r="A10" s="12" t="s">
        <v>9</v>
      </c>
      <c r="B10" s="249">
        <f>('Energy Use'!B66+Electrification!B11)*Electrification!B60</f>
        <v>272094410926208.31</v>
      </c>
      <c r="C10" s="249">
        <f>('Energy Use'!C66+Electrification!C11)*Electrification!C60</f>
        <v>287445636171772.31</v>
      </c>
      <c r="D10" s="249">
        <f>('Energy Use'!D66+Electrification!D11)*Electrification!D60</f>
        <v>321383436309086.25</v>
      </c>
      <c r="E10" s="249">
        <f>('Energy Use'!E66+Electrification!E11)*Electrification!E60</f>
        <v>327781794541626.31</v>
      </c>
      <c r="F10" s="249">
        <f>('Energy Use'!F66+Electrification!F11)*Electrification!F60</f>
        <v>328902613635297.63</v>
      </c>
      <c r="G10" s="249">
        <f>('Energy Use'!G66+Electrification!G11)*Electrification!G60</f>
        <v>333362359208920.19</v>
      </c>
      <c r="H10" s="249">
        <f>('Energy Use'!H66+Electrification!H11)*Electrification!H60</f>
        <v>339896310455630.13</v>
      </c>
      <c r="I10" s="249">
        <f>('Energy Use'!I66+Electrification!I11)*Electrification!I60</f>
        <v>347622234930575.44</v>
      </c>
      <c r="J10" s="249">
        <f>('Energy Use'!J66+Electrification!J11)*Electrification!J60</f>
        <v>355770722517452.56</v>
      </c>
      <c r="K10" s="249">
        <f>('Energy Use'!K66+Electrification!K11)*Electrification!K60</f>
        <v>363947324601962.56</v>
      </c>
      <c r="L10" s="249">
        <f>('Energy Use'!L66+Electrification!L11)*Electrification!L60</f>
        <v>371720599106450.63</v>
      </c>
      <c r="M10" s="249">
        <f>('Energy Use'!M66+Electrification!M11)*Electrification!M60</f>
        <v>378624402674604.13</v>
      </c>
      <c r="N10" s="249">
        <f>('Energy Use'!N66+Electrification!N11)*Electrification!N60</f>
        <v>384222859821826.81</v>
      </c>
      <c r="O10" s="249">
        <f>('Energy Use'!O66+Electrification!O11)*Electrification!O60</f>
        <v>388502521634615.75</v>
      </c>
      <c r="P10" s="249">
        <f>('Energy Use'!P66+Electrification!P11)*Electrification!P60</f>
        <v>391521803425906.81</v>
      </c>
      <c r="Q10" s="249">
        <f>('Energy Use'!Q66+Electrification!Q11)*Electrification!Q60</f>
        <v>393355255247348.75</v>
      </c>
      <c r="R10" s="249">
        <f>('Energy Use'!R66+Electrification!R11)*Electrification!R60</f>
        <v>394090784510237.5</v>
      </c>
      <c r="S10" s="249">
        <f>('Energy Use'!S66+Electrification!S11)*Electrification!S60</f>
        <v>394788805937595.13</v>
      </c>
      <c r="T10" s="249">
        <f>('Energy Use'!T66+Electrification!T11)*Electrification!T60</f>
        <v>394567586042517.69</v>
      </c>
      <c r="U10" s="249">
        <f>('Energy Use'!U66+Electrification!U11)*Electrification!U60</f>
        <v>393503982834930.88</v>
      </c>
      <c r="V10" s="249">
        <f>('Energy Use'!V66+Electrification!V11)*Electrification!V60</f>
        <v>391679769937059.06</v>
      </c>
      <c r="W10" s="249">
        <f>('Energy Use'!W66+Electrification!W11)*Electrification!W60</f>
        <v>389180040629502.06</v>
      </c>
      <c r="X10" s="249">
        <f>('Energy Use'!X66+Electrification!X11)*Electrification!X60</f>
        <v>386091743909419.88</v>
      </c>
      <c r="Y10" s="249">
        <f>('Energy Use'!Y66+Electrification!Y11)*Electrification!Y60</f>
        <v>382502375641529.88</v>
      </c>
      <c r="Z10" s="249">
        <f>('Energy Use'!Z66+Electrification!Z11)*Electrification!Z60</f>
        <v>378498840331542.75</v>
      </c>
      <c r="AA10" s="249">
        <f>('Energy Use'!AA66+Electrification!AA11)*Electrification!AA60</f>
        <v>374166492203013</v>
      </c>
      <c r="AB10" s="249">
        <f>('Energy Use'!AB66+Electrification!AB11)*Electrification!AB60</f>
        <v>369588358287176.19</v>
      </c>
      <c r="AC10" s="249">
        <f>('Energy Use'!AC66+Electrification!AC11)*Electrification!AC60</f>
        <v>364844541247291.63</v>
      </c>
      <c r="AD10" s="249">
        <f>('Energy Use'!AD66+Electrification!AD11)*Electrification!AD60</f>
        <v>360011795700238.5</v>
      </c>
      <c r="AE10" s="249">
        <f>('Energy Use'!AE66+Electrification!AE11)*Electrification!AE60</f>
        <v>355163268864689.63</v>
      </c>
      <c r="AF10" s="249">
        <f>('Energy Use'!AF66+Electrification!AF11)*Electrification!AF60</f>
        <v>350368394414727.25</v>
      </c>
      <c r="AG10" s="249">
        <f>('Energy Use'!AG66+Electrification!AG11)*Electrification!AG60</f>
        <v>345692927380456.88</v>
      </c>
      <c r="AH10" s="249">
        <f>('Energy Use'!AH66+Electrification!AH11)*Electrification!AH60</f>
        <v>341199107726672.94</v>
      </c>
      <c r="AI10" s="249">
        <f>('Energy Use'!AI66+Electrification!AI11)*Electrification!AI60</f>
        <v>336945940763461.81</v>
      </c>
      <c r="AJ10" s="249">
        <f>('Energy Use'!AJ66+Electrification!AJ11)*Electrification!AJ60</f>
        <v>332989583707024.38</v>
      </c>
      <c r="AK10" s="249">
        <f>('Energy Use'!AK66+Electrification!AK11)*Electrification!AK60</f>
        <v>329383829431664.88</v>
      </c>
      <c r="AL10" s="249">
        <f>('Energy Use'!AL66+Electrification!AL11)*Electrification!AL60</f>
        <v>326180680666428.5</v>
      </c>
      <c r="AM10" s="249">
        <f>('Energy Use'!AM66+Electrification!AM11)*Electrification!AM60</f>
        <v>323431010543711</v>
      </c>
      <c r="AN10" s="249">
        <f>('Energy Use'!AN66+Electrification!AN11)*Electrification!AN60</f>
        <v>321185308477685.63</v>
      </c>
      <c r="AO10" s="249">
        <f>('Energy Use'!AO66+Electrification!AO11)*Electrification!AO60</f>
        <v>319494513841650.38</v>
      </c>
      <c r="AP10" s="249">
        <f>('Energy Use'!AP66+Electrification!AP11)*Electrification!AP60</f>
        <v>318410943861390.63</v>
      </c>
      <c r="AQ10" s="249">
        <f>('Energy Use'!AQ66+Electrification!AQ11)*Electrification!AQ60</f>
        <v>316384463866316.06</v>
      </c>
      <c r="AR10" s="136" t="str">
        <f>VLOOKUP($A10,'Sector Match'!$A$1:$B$43,2,0)</f>
        <v>food beverage and tobacco 10T12</v>
      </c>
    </row>
    <row r="11" spans="1:44" x14ac:dyDescent="0.2">
      <c r="A11" s="12" t="s">
        <v>10</v>
      </c>
      <c r="B11" s="249">
        <f>('Energy Use'!B67+Electrification!B12)*Electrification!B61</f>
        <v>103026204726508.09</v>
      </c>
      <c r="C11" s="249">
        <f>('Energy Use'!C67+Electrification!C12)*Electrification!C61</f>
        <v>113996240104256.09</v>
      </c>
      <c r="D11" s="249">
        <f>('Energy Use'!D67+Electrification!D12)*Electrification!D61</f>
        <v>127801156596215.78</v>
      </c>
      <c r="E11" s="249">
        <f>('Energy Use'!E67+Electrification!E12)*Electrification!E61</f>
        <v>132406834793119.97</v>
      </c>
      <c r="F11" s="249">
        <f>('Energy Use'!F67+Electrification!F12)*Electrification!F61</f>
        <v>133700198378887.45</v>
      </c>
      <c r="G11" s="249">
        <f>('Energy Use'!G67+Electrification!G12)*Electrification!G61</f>
        <v>137560062346419.09</v>
      </c>
      <c r="H11" s="249">
        <f>('Energy Use'!H67+Electrification!H12)*Electrification!H61</f>
        <v>142741270709783.38</v>
      </c>
      <c r="I11" s="249">
        <f>('Energy Use'!I67+Electrification!I12)*Electrification!I61</f>
        <v>148218105887191.47</v>
      </c>
      <c r="J11" s="249">
        <f>('Energy Use'!J67+Electrification!J12)*Electrification!J61</f>
        <v>153584584366836.97</v>
      </c>
      <c r="K11" s="249">
        <f>('Energy Use'!K67+Electrification!K12)*Electrification!K61</f>
        <v>158754209817783.59</v>
      </c>
      <c r="L11" s="249">
        <f>('Energy Use'!L67+Electrification!L12)*Electrification!L61</f>
        <v>163632934373206.97</v>
      </c>
      <c r="M11" s="249">
        <f>('Energy Use'!M67+Electrification!M12)*Electrification!M61</f>
        <v>168120478340601.03</v>
      </c>
      <c r="N11" s="249">
        <f>('Energy Use'!N67+Electrification!N12)*Electrification!N61</f>
        <v>172116718278680.13</v>
      </c>
      <c r="O11" s="249">
        <f>('Energy Use'!O67+Electrification!O12)*Electrification!O61</f>
        <v>175621831961327.13</v>
      </c>
      <c r="P11" s="249">
        <f>('Energy Use'!P67+Electrification!P12)*Electrification!P61</f>
        <v>178647215552958.81</v>
      </c>
      <c r="Q11" s="249">
        <f>('Energy Use'!Q67+Electrification!Q12)*Electrification!Q61</f>
        <v>181211434128349.5</v>
      </c>
      <c r="R11" s="249">
        <f>('Energy Use'!R67+Electrification!R12)*Electrification!R61</f>
        <v>183339412446074.78</v>
      </c>
      <c r="S11" s="249">
        <f>('Energy Use'!S67+Electrification!S12)*Electrification!S61</f>
        <v>185521402210442.59</v>
      </c>
      <c r="T11" s="249">
        <f>('Energy Use'!T67+Electrification!T12)*Electrification!T61</f>
        <v>187323212384186.66</v>
      </c>
      <c r="U11" s="249">
        <f>('Energy Use'!U67+Electrification!U12)*Electrification!U61</f>
        <v>188760195733496.16</v>
      </c>
      <c r="V11" s="249">
        <f>('Energy Use'!V67+Electrification!V12)*Electrification!V61</f>
        <v>189850756627743.94</v>
      </c>
      <c r="W11" s="249">
        <f>('Energy Use'!W67+Electrification!W12)*Electrification!W61</f>
        <v>190615926521349.53</v>
      </c>
      <c r="X11" s="249">
        <f>('Energy Use'!X67+Electrification!X12)*Electrification!X61</f>
        <v>191078939801694.31</v>
      </c>
      <c r="Y11" s="249">
        <f>('Energy Use'!Y67+Electrification!Y12)*Electrification!Y61</f>
        <v>191264819782202.91</v>
      </c>
      <c r="Z11" s="249">
        <f>('Energy Use'!Z67+Electrification!Z12)*Electrification!Z61</f>
        <v>191199983296742.03</v>
      </c>
      <c r="AA11" s="249">
        <f>('Energy Use'!AA67+Electrification!AA12)*Electrification!AA61</f>
        <v>190911870966470.5</v>
      </c>
      <c r="AB11" s="249">
        <f>('Energy Use'!AB67+Electrification!AB12)*Electrification!AB61</f>
        <v>190428608822674.34</v>
      </c>
      <c r="AC11" s="249">
        <f>('Energy Use'!AC67+Electrification!AC12)*Electrification!AC61</f>
        <v>189778705629667.06</v>
      </c>
      <c r="AD11" s="249">
        <f>('Energy Use'!AD67+Electrification!AD12)*Electrification!AD61</f>
        <v>188990789002116.72</v>
      </c>
      <c r="AE11" s="249">
        <f>('Energy Use'!AE67+Electrification!AE12)*Electrification!AE61</f>
        <v>188093382283290.22</v>
      </c>
      <c r="AF11" s="249">
        <f>('Energy Use'!AF67+Electrification!AF12)*Electrification!AF61</f>
        <v>187114723167988.38</v>
      </c>
      <c r="AG11" s="249">
        <f>('Energy Use'!AG67+Electrification!AG12)*Electrification!AG61</f>
        <v>186082624231374.94</v>
      </c>
      <c r="AH11" s="249">
        <f>('Energy Use'!AH67+Electrification!AH12)*Electrification!AH61</f>
        <v>185024374870518.19</v>
      </c>
      <c r="AI11" s="249">
        <f>('Energy Use'!AI67+Electrification!AI12)*Electrification!AI61</f>
        <v>183966683681329.59</v>
      </c>
      <c r="AJ11" s="249">
        <f>('Energy Use'!AJ67+Electrification!AJ12)*Electrification!AJ61</f>
        <v>182935659977304.84</v>
      </c>
      <c r="AK11" s="249">
        <f>('Energy Use'!AK67+Electrification!AK12)*Electrification!AK61</f>
        <v>181956833002358.22</v>
      </c>
      <c r="AL11" s="249">
        <f>('Energy Use'!AL67+Electrification!AL12)*Electrification!AL61</f>
        <v>181055207390681.69</v>
      </c>
      <c r="AM11" s="249">
        <f>('Energy Use'!AM67+Electrification!AM12)*Electrification!AM61</f>
        <v>180255353573727.66</v>
      </c>
      <c r="AN11" s="249">
        <f>('Energy Use'!AN67+Electrification!AN12)*Electrification!AN61</f>
        <v>179581532120669.75</v>
      </c>
      <c r="AO11" s="249">
        <f>('Energy Use'!AO67+Electrification!AO12)*Electrification!AO61</f>
        <v>179057851418099.75</v>
      </c>
      <c r="AP11" s="249">
        <f>('Energy Use'!AP67+Electrification!AP12)*Electrification!AP61</f>
        <v>178708458644116.75</v>
      </c>
      <c r="AQ11" s="249">
        <f>('Energy Use'!AQ67+Electrification!AQ12)*Electrification!AQ61</f>
        <v>177642083827517.5</v>
      </c>
      <c r="AR11" s="136" t="str">
        <f>VLOOKUP($A11,'Sector Match'!$A$1:$B$43,2,0)</f>
        <v>food beverage and tobacco 10T12</v>
      </c>
    </row>
    <row r="12" spans="1:44" x14ac:dyDescent="0.2">
      <c r="A12" s="12" t="s">
        <v>11</v>
      </c>
      <c r="B12" s="249">
        <f>('Energy Use'!B68+Electrification!B13)*Electrification!B62</f>
        <v>59221130331631.266</v>
      </c>
      <c r="C12" s="249">
        <f>('Energy Use'!C68+Electrification!C13)*Electrification!C62</f>
        <v>60074165742031.578</v>
      </c>
      <c r="D12" s="249">
        <f>('Energy Use'!D68+Electrification!D13)*Electrification!D62</f>
        <v>68970500361802.883</v>
      </c>
      <c r="E12" s="249">
        <f>('Energy Use'!E68+Electrification!E13)*Electrification!E62</f>
        <v>74250028914656.875</v>
      </c>
      <c r="F12" s="249">
        <f>('Energy Use'!F68+Electrification!F13)*Electrification!F62</f>
        <v>75329224233361.391</v>
      </c>
      <c r="G12" s="249">
        <f>('Energy Use'!G68+Electrification!G13)*Electrification!G62</f>
        <v>78375966745497.094</v>
      </c>
      <c r="H12" s="249">
        <f>('Energy Use'!H68+Electrification!H13)*Electrification!H62</f>
        <v>82413480881706.547</v>
      </c>
      <c r="I12" s="249">
        <f>('Energy Use'!I68+Electrification!I13)*Electrification!I62</f>
        <v>86586462592863.516</v>
      </c>
      <c r="J12" s="249">
        <f>('Energy Use'!J68+Electrification!J13)*Electrification!J62</f>
        <v>90617446425810.25</v>
      </c>
      <c r="K12" s="249">
        <f>('Energy Use'!K68+Electrification!K13)*Electrification!K62</f>
        <v>94482530222359.953</v>
      </c>
      <c r="L12" s="249">
        <f>('Energy Use'!L68+Electrification!L13)*Electrification!L62</f>
        <v>98160524996271.234</v>
      </c>
      <c r="M12" s="249">
        <f>('Energy Use'!M68+Electrification!M13)*Electrification!M62</f>
        <v>101633218735842.86</v>
      </c>
      <c r="N12" s="249">
        <f>('Energy Use'!N68+Electrification!N13)*Electrification!N62</f>
        <v>104879353993142.28</v>
      </c>
      <c r="O12" s="249">
        <f>('Energy Use'!O68+Electrification!O13)*Electrification!O62</f>
        <v>107905922116769.58</v>
      </c>
      <c r="P12" s="249">
        <f>('Energy Use'!P68+Electrification!P13)*Electrification!P62</f>
        <v>110718076453073.56</v>
      </c>
      <c r="Q12" s="249">
        <f>('Energy Use'!Q68+Electrification!Q13)*Electrification!Q62</f>
        <v>113325274498250.94</v>
      </c>
      <c r="R12" s="249">
        <f>('Energy Use'!R68+Electrification!R13)*Electrification!R62</f>
        <v>115740950294342.25</v>
      </c>
      <c r="S12" s="249">
        <f>('Energy Use'!S68+Electrification!S13)*Electrification!S62</f>
        <v>118273705373998</v>
      </c>
      <c r="T12" s="249">
        <f>('Energy Use'!T68+Electrification!T13)*Electrification!T62</f>
        <v>120642389439504.69</v>
      </c>
      <c r="U12" s="249">
        <f>('Energy Use'!U68+Electrification!U13)*Electrification!U62</f>
        <v>122844691830620.58</v>
      </c>
      <c r="V12" s="249">
        <f>('Energy Use'!V68+Electrification!V13)*Electrification!V62</f>
        <v>124879677152017.42</v>
      </c>
      <c r="W12" s="249">
        <f>('Energy Use'!W68+Electrification!W13)*Electrification!W62</f>
        <v>126747737591521.5</v>
      </c>
      <c r="X12" s="249">
        <f>('Energy Use'!X68+Electrification!X13)*Electrification!X62</f>
        <v>128450533080170.14</v>
      </c>
      <c r="Y12" s="249">
        <f>('Energy Use'!Y68+Electrification!Y13)*Electrification!Y62</f>
        <v>129990921216833.75</v>
      </c>
      <c r="Z12" s="249">
        <f>('Energy Use'!Z68+Electrification!Z13)*Electrification!Z62</f>
        <v>131372878917247.06</v>
      </c>
      <c r="AA12" s="249">
        <f>('Energy Use'!AA68+Electrification!AA13)*Electrification!AA62</f>
        <v>132601417740127.16</v>
      </c>
      <c r="AB12" s="249">
        <f>('Energy Use'!AB68+Electrification!AB13)*Electrification!AB62</f>
        <v>133682494796644.11</v>
      </c>
      <c r="AC12" s="249">
        <f>('Energy Use'!AC68+Electrification!AC13)*Electrification!AC62</f>
        <v>134622921069435.06</v>
      </c>
      <c r="AD12" s="249">
        <f>('Energy Use'!AD68+Electrification!AD13)*Electrification!AD62</f>
        <v>135430268859469.83</v>
      </c>
      <c r="AE12" s="249">
        <f>('Energy Use'!AE68+Electrification!AE13)*Electrification!AE62</f>
        <v>136112779949372.7</v>
      </c>
      <c r="AF12" s="249">
        <f>('Energy Use'!AF68+Electrification!AF13)*Electrification!AF62</f>
        <v>136679275926166.63</v>
      </c>
      <c r="AG12" s="249">
        <f>('Energy Use'!AG68+Electrification!AG13)*Electrification!AG62</f>
        <v>137139071950466.3</v>
      </c>
      <c r="AH12" s="249">
        <f>('Energy Use'!AH68+Electrification!AH13)*Electrification!AH62</f>
        <v>137501895098126.94</v>
      </c>
      <c r="AI12" s="249">
        <f>('Energy Use'!AI68+Electrification!AI13)*Electrification!AI62</f>
        <v>137777808239091.25</v>
      </c>
      <c r="AJ12" s="249">
        <f>('Energy Use'!AJ68+Electrification!AJ13)*Electrification!AJ62</f>
        <v>137977140260812.22</v>
      </c>
      <c r="AK12" s="249">
        <f>('Energy Use'!AK68+Electrification!AK13)*Electrification!AK62</f>
        <v>138110423293932.05</v>
      </c>
      <c r="AL12" s="249">
        <f>('Energy Use'!AL68+Electrification!AL13)*Electrification!AL62</f>
        <v>138188337458808.48</v>
      </c>
      <c r="AM12" s="249">
        <f>('Energy Use'!AM68+Electrification!AM13)*Electrification!AM62</f>
        <v>138221663525623.11</v>
      </c>
      <c r="AN12" s="249">
        <f>('Energy Use'!AN68+Electrification!AN13)*Electrification!AN62</f>
        <v>138221243770037.42</v>
      </c>
      <c r="AO12" s="249">
        <f>('Energy Use'!AO68+Electrification!AO13)*Electrification!AO62</f>
        <v>138197951212194.58</v>
      </c>
      <c r="AP12" s="249">
        <f>('Energy Use'!AP68+Electrification!AP13)*Electrification!AP62</f>
        <v>138162667350327.84</v>
      </c>
      <c r="AQ12" s="249">
        <f>('Energy Use'!AQ68+Electrification!AQ13)*Electrification!AQ62</f>
        <v>137417928603789</v>
      </c>
      <c r="AR12" s="136" t="str">
        <f>VLOOKUP($A12,'Sector Match'!$A$1:$B$43,2,0)</f>
        <v>food beverage and tobacco 10T12</v>
      </c>
    </row>
    <row r="13" spans="1:44" x14ac:dyDescent="0.2">
      <c r="A13" s="12" t="s">
        <v>12</v>
      </c>
      <c r="B13" s="249">
        <f>('Energy Use'!B69+Electrification!B14)*Electrification!B63</f>
        <v>18053641425712.203</v>
      </c>
      <c r="C13" s="249">
        <f>('Energy Use'!C69+Electrification!C14)*Electrification!C63</f>
        <v>17357564530825.547</v>
      </c>
      <c r="D13" s="249">
        <f>('Energy Use'!D69+Electrification!D14)*Electrification!D63</f>
        <v>18648746249655.582</v>
      </c>
      <c r="E13" s="249">
        <f>('Energy Use'!E69+Electrification!E14)*Electrification!E63</f>
        <v>20208468568948.59</v>
      </c>
      <c r="F13" s="249">
        <f>('Energy Use'!F69+Electrification!F14)*Electrification!F63</f>
        <v>20400979301806.914</v>
      </c>
      <c r="G13" s="249">
        <f>('Energy Use'!G69+Electrification!G14)*Electrification!G63</f>
        <v>20979196244775.328</v>
      </c>
      <c r="H13" s="249">
        <f>('Energy Use'!H69+Electrification!H14)*Electrification!H63</f>
        <v>21759030947133.145</v>
      </c>
      <c r="I13" s="249">
        <f>('Energy Use'!I69+Electrification!I14)*Electrification!I63</f>
        <v>22589618016145.957</v>
      </c>
      <c r="J13" s="249">
        <f>('Energy Use'!J69+Electrification!J14)*Electrification!J63</f>
        <v>23409920735109.84</v>
      </c>
      <c r="K13" s="249">
        <f>('Energy Use'!K69+Electrification!K14)*Electrification!K63</f>
        <v>24206161590397.855</v>
      </c>
      <c r="L13" s="249">
        <f>('Energy Use'!L69+Electrification!L14)*Electrification!L63</f>
        <v>24963188214479.602</v>
      </c>
      <c r="M13" s="249">
        <f>('Energy Use'!M69+Electrification!M14)*Electrification!M63</f>
        <v>25664660311728.371</v>
      </c>
      <c r="N13" s="249">
        <f>('Energy Use'!N69+Electrification!N14)*Electrification!N63</f>
        <v>26294358770742.48</v>
      </c>
      <c r="O13" s="249">
        <f>('Energy Use'!O69+Electrification!O14)*Electrification!O63</f>
        <v>26852573260585.48</v>
      </c>
      <c r="P13" s="249">
        <f>('Energy Use'!P69+Electrification!P14)*Electrification!P63</f>
        <v>27341636950356.234</v>
      </c>
      <c r="Q13" s="249">
        <f>('Energy Use'!Q69+Electrification!Q14)*Electrification!Q63</f>
        <v>27764982539865.145</v>
      </c>
      <c r="R13" s="249">
        <f>('Energy Use'!R69+Electrification!R14)*Electrification!R63</f>
        <v>28127012118917.676</v>
      </c>
      <c r="S13" s="249">
        <f>('Energy Use'!S69+Electrification!S14)*Electrification!S63</f>
        <v>28503411229273.973</v>
      </c>
      <c r="T13" s="249">
        <f>('Energy Use'!T69+Electrification!T14)*Electrification!T63</f>
        <v>28827244186256.922</v>
      </c>
      <c r="U13" s="249">
        <f>('Energy Use'!U69+Electrification!U14)*Electrification!U63</f>
        <v>29100190846027.574</v>
      </c>
      <c r="V13" s="249">
        <f>('Energy Use'!V69+Electrification!V14)*Electrification!V63</f>
        <v>29324346430779.625</v>
      </c>
      <c r="W13" s="249">
        <f>('Energy Use'!W69+Electrification!W14)*Electrification!W63</f>
        <v>29502173436846.824</v>
      </c>
      <c r="X13" s="249">
        <f>('Energy Use'!X69+Electrification!X14)*Electrification!X63</f>
        <v>29636452699298.328</v>
      </c>
      <c r="Y13" s="249">
        <f>('Energy Use'!Y69+Electrification!Y14)*Electrification!Y63</f>
        <v>29730234736587.211</v>
      </c>
      <c r="Z13" s="249">
        <f>('Energy Use'!Z69+Electrification!Z14)*Electrification!Z63</f>
        <v>29786792377875.277</v>
      </c>
      <c r="AA13" s="249">
        <f>('Energy Use'!AA69+Electrification!AA14)*Electrification!AA63</f>
        <v>29809575544003.215</v>
      </c>
      <c r="AB13" s="249">
        <f>('Energy Use'!AB69+Electrification!AB14)*Electrification!AB63</f>
        <v>29802168916568.438</v>
      </c>
      <c r="AC13" s="249">
        <f>('Energy Use'!AC69+Electrification!AC14)*Electrification!AC63</f>
        <v>29768253093445.414</v>
      </c>
      <c r="AD13" s="249">
        <f>('Energy Use'!AD69+Electrification!AD14)*Electrification!AD63</f>
        <v>29711569697826.844</v>
      </c>
      <c r="AE13" s="249">
        <f>('Energy Use'!AE69+Electrification!AE14)*Electrification!AE63</f>
        <v>29635890785177.051</v>
      </c>
      <c r="AF13" s="249">
        <f>('Energy Use'!AF69+Electrification!AF14)*Electrification!AF63</f>
        <v>29544992781308.051</v>
      </c>
      <c r="AG13" s="249">
        <f>('Energy Use'!AG69+Electrification!AG14)*Electrification!AG63</f>
        <v>29442635087265.625</v>
      </c>
      <c r="AH13" s="249">
        <f>('Energy Use'!AH69+Electrification!AH14)*Electrification!AH63</f>
        <v>29332543404341.301</v>
      </c>
      <c r="AI13" s="249">
        <f>('Energy Use'!AI69+Electrification!AI14)*Electrification!AI63</f>
        <v>29218397766170.168</v>
      </c>
      <c r="AJ13" s="249">
        <f>('Energy Use'!AJ69+Electrification!AJ14)*Electrification!AJ63</f>
        <v>29103825214912.465</v>
      </c>
      <c r="AK13" s="249">
        <f>('Energy Use'!AK69+Electrification!AK14)*Electrification!AK63</f>
        <v>28992397024915.664</v>
      </c>
      <c r="AL13" s="249">
        <f>('Energy Use'!AL69+Electrification!AL14)*Electrification!AL63</f>
        <v>28887630359705.352</v>
      </c>
      <c r="AM13" s="249">
        <f>('Energy Use'!AM69+Electrification!AM14)*Electrification!AM63</f>
        <v>28792994246165.035</v>
      </c>
      <c r="AN13" s="249">
        <f>('Energy Use'!AN69+Electrification!AN14)*Electrification!AN63</f>
        <v>28711919762791.211</v>
      </c>
      <c r="AO13" s="249">
        <f>('Energy Use'!AO69+Electrification!AO14)*Electrification!AO63</f>
        <v>28647814366420.492</v>
      </c>
      <c r="AP13" s="249">
        <f>('Energy Use'!AP69+Electrification!AP14)*Electrification!AP63</f>
        <v>28604080323454.473</v>
      </c>
      <c r="AQ13" s="249">
        <f>('Energy Use'!AQ69+Electrification!AQ14)*Electrification!AQ63</f>
        <v>28437551947871.203</v>
      </c>
      <c r="AR13" s="136" t="str">
        <f>VLOOKUP($A13,'Sector Match'!$A$1:$B$43,2,0)</f>
        <v>food beverage and tobacco 10T12</v>
      </c>
    </row>
    <row r="14" spans="1:44" x14ac:dyDescent="0.2">
      <c r="A14" s="12" t="s">
        <v>13</v>
      </c>
      <c r="B14" s="249">
        <f>('Energy Use'!B70+Electrification!B15)*Electrification!B64</f>
        <v>600588111046443.75</v>
      </c>
      <c r="C14" s="249">
        <f>('Energy Use'!C70+Electrification!C15)*Electrification!C64</f>
        <v>563133032246586.88</v>
      </c>
      <c r="D14" s="249">
        <f>('Energy Use'!D70+Electrification!D15)*Electrification!D64</f>
        <v>592747129135718.5</v>
      </c>
      <c r="E14" s="249">
        <f>('Energy Use'!E70+Electrification!E15)*Electrification!E64</f>
        <v>584093381804164</v>
      </c>
      <c r="F14" s="249">
        <f>('Energy Use'!F70+Electrification!F15)*Electrification!F64</f>
        <v>584850995102183.13</v>
      </c>
      <c r="G14" s="249">
        <f>('Energy Use'!G70+Electrification!G15)*Electrification!G64</f>
        <v>589455374466505</v>
      </c>
      <c r="H14" s="249">
        <f>('Energy Use'!H70+Electrification!H15)*Electrification!H64</f>
        <v>596059794632259</v>
      </c>
      <c r="I14" s="249">
        <f>('Energy Use'!I70+Electrification!I15)*Electrification!I64</f>
        <v>603425404692430</v>
      </c>
      <c r="J14" s="249">
        <f>('Energy Use'!J70+Electrification!J15)*Electrification!J64</f>
        <v>610159914153030.38</v>
      </c>
      <c r="K14" s="249">
        <f>('Energy Use'!K70+Electrification!K15)*Electrification!K64</f>
        <v>615474083909888.63</v>
      </c>
      <c r="L14" s="249">
        <f>('Energy Use'!L70+Electrification!L15)*Electrification!L64</f>
        <v>618559640981227.63</v>
      </c>
      <c r="M14" s="249">
        <f>('Energy Use'!M70+Electrification!M15)*Electrification!M64</f>
        <v>618612648043984.88</v>
      </c>
      <c r="N14" s="249">
        <f>('Energy Use'!N70+Electrification!N15)*Electrification!N64</f>
        <v>615081976887780.5</v>
      </c>
      <c r="O14" s="249">
        <f>('Energy Use'!O70+Electrification!O15)*Electrification!O64</f>
        <v>608624753245248.5</v>
      </c>
      <c r="P14" s="249">
        <f>('Energy Use'!P70+Electrification!P15)*Electrification!P64</f>
        <v>600127096948296.25</v>
      </c>
      <c r="Q14" s="249">
        <f>('Energy Use'!Q70+Electrification!Q15)*Electrification!Q64</f>
        <v>590457287645465</v>
      </c>
      <c r="R14" s="249">
        <f>('Energy Use'!R70+Electrification!R15)*Electrification!R64</f>
        <v>580443528603038.88</v>
      </c>
      <c r="S14" s="249">
        <f>('Energy Use'!S70+Electrification!S15)*Electrification!S64</f>
        <v>572166931650608.25</v>
      </c>
      <c r="T14" s="249">
        <f>('Energy Use'!T70+Electrification!T15)*Electrification!T64</f>
        <v>564283100813031.63</v>
      </c>
      <c r="U14" s="249">
        <f>('Energy Use'!U70+Electrification!U15)*Electrification!U64</f>
        <v>556783229455106.5</v>
      </c>
      <c r="V14" s="249">
        <f>('Energy Use'!V70+Electrification!V15)*Electrification!V64</f>
        <v>549659021837477.5</v>
      </c>
      <c r="W14" s="249">
        <f>('Energy Use'!W70+Electrification!W15)*Electrification!W64</f>
        <v>542902687114475.25</v>
      </c>
      <c r="X14" s="249">
        <f>('Energy Use'!X70+Electrification!X15)*Electrification!X64</f>
        <v>536506934062472.13</v>
      </c>
      <c r="Y14" s="249">
        <f>('Energy Use'!Y70+Electrification!Y15)*Electrification!Y64</f>
        <v>530464966570498.94</v>
      </c>
      <c r="Z14" s="249">
        <f>('Energy Use'!Z70+Electrification!Z15)*Electrification!Z64</f>
        <v>524770479926326.44</v>
      </c>
      <c r="AA14" s="249">
        <f>('Energy Use'!AA70+Electrification!AA15)*Electrification!AA64</f>
        <v>519417657933083.94</v>
      </c>
      <c r="AB14" s="249">
        <f>('Energy Use'!AB70+Electrification!AB15)*Electrification!AB64</f>
        <v>514401170893558.69</v>
      </c>
      <c r="AC14" s="249">
        <f>('Energy Use'!AC70+Electrification!AC15)*Electrification!AC64</f>
        <v>509716174501796.63</v>
      </c>
      <c r="AD14" s="249">
        <f>('Energy Use'!AD70+Electrification!AD15)*Electrification!AD64</f>
        <v>505358309684283.13</v>
      </c>
      <c r="AE14" s="249">
        <f>('Energy Use'!AE70+Electrification!AE15)*Electrification!AE64</f>
        <v>501323703436208.19</v>
      </c>
      <c r="AF14" s="249">
        <f>('Energy Use'!AF70+Electrification!AF15)*Electrification!AF64</f>
        <v>497608970701718.81</v>
      </c>
      <c r="AG14" s="249">
        <f>('Energy Use'!AG70+Electrification!AG15)*Electrification!AG64</f>
        <v>494211217350949.56</v>
      </c>
      <c r="AH14" s="249">
        <f>('Energy Use'!AH70+Electrification!AH15)*Electrification!AH64</f>
        <v>491128044311012.44</v>
      </c>
      <c r="AI14" s="249">
        <f>('Energy Use'!AI70+Electrification!AI15)*Electrification!AI64</f>
        <v>488357552912805.38</v>
      </c>
      <c r="AJ14" s="249">
        <f>('Energy Use'!AJ70+Electrification!AJ15)*Electrification!AJ64</f>
        <v>485898351520892.25</v>
      </c>
      <c r="AK14" s="249">
        <f>('Energy Use'!AK70+Electrification!AK15)*Electrification!AK64</f>
        <v>483749563519449.69</v>
      </c>
      <c r="AL14" s="249">
        <f>('Energy Use'!AL70+Electrification!AL15)*Electrification!AL64</f>
        <v>481910836733771.81</v>
      </c>
      <c r="AM14" s="249">
        <f>('Energy Use'!AM70+Electrification!AM15)*Electrification!AM64</f>
        <v>480382354373847.75</v>
      </c>
      <c r="AN14" s="249">
        <f>('Energy Use'!AN70+Electrification!AN15)*Electrification!AN64</f>
        <v>479164847594338.25</v>
      </c>
      <c r="AO14" s="249">
        <f>('Energy Use'!AO70+Electrification!AO15)*Electrification!AO64</f>
        <v>478259609773765.75</v>
      </c>
      <c r="AP14" s="249">
        <f>('Energy Use'!AP70+Electrification!AP15)*Electrification!AP64</f>
        <v>477668512625176.56</v>
      </c>
      <c r="AQ14" s="249">
        <f>('Energy Use'!AQ70+Electrification!AQ15)*Electrification!AQ64</f>
        <v>474945849777374.63</v>
      </c>
      <c r="AR14" s="136" t="str">
        <f>VLOOKUP($A14,'Sector Match'!$A$1:$B$43,2,0)</f>
        <v>textiles apparel and leather 13T15</v>
      </c>
    </row>
    <row r="15" spans="1:44" x14ac:dyDescent="0.2">
      <c r="A15" s="12" t="s">
        <v>14</v>
      </c>
      <c r="B15" s="249">
        <f>('Energy Use'!B71+Electrification!B16)*Electrification!B65</f>
        <v>79021788277843.313</v>
      </c>
      <c r="C15" s="249">
        <f>('Energy Use'!C71+Electrification!C16)*Electrification!C65</f>
        <v>75149007514625.891</v>
      </c>
      <c r="D15" s="249">
        <f>('Energy Use'!D71+Electrification!D16)*Electrification!D65</f>
        <v>84639577882358.094</v>
      </c>
      <c r="E15" s="249">
        <f>('Energy Use'!E71+Electrification!E16)*Electrification!E65</f>
        <v>84089637840134.875</v>
      </c>
      <c r="F15" s="249">
        <f>('Energy Use'!F71+Electrification!F16)*Electrification!F65</f>
        <v>84302772467260.156</v>
      </c>
      <c r="G15" s="249">
        <f>('Energy Use'!G71+Electrification!G16)*Electrification!G65</f>
        <v>85214445417782.844</v>
      </c>
      <c r="H15" s="249">
        <f>('Energy Use'!H71+Electrification!H16)*Electrification!H65</f>
        <v>86463258170540.406</v>
      </c>
      <c r="I15" s="249">
        <f>('Energy Use'!I71+Electrification!I16)*Electrification!I65</f>
        <v>87789029282162.797</v>
      </c>
      <c r="J15" s="249">
        <f>('Energy Use'!J71+Electrification!J16)*Electrification!J65</f>
        <v>88981622972899.313</v>
      </c>
      <c r="K15" s="249">
        <f>('Energy Use'!K71+Electrification!K16)*Electrification!K65</f>
        <v>89936967477187.969</v>
      </c>
      <c r="L15" s="249">
        <f>('Energy Use'!L71+Electrification!L16)*Electrification!L65</f>
        <v>90548323177039.922</v>
      </c>
      <c r="M15" s="249">
        <f>('Energy Use'!M71+Electrification!M16)*Electrification!M65</f>
        <v>90709600277378.625</v>
      </c>
      <c r="N15" s="249">
        <f>('Energy Use'!N71+Electrification!N16)*Electrification!N65</f>
        <v>90348811935485.422</v>
      </c>
      <c r="O15" s="249">
        <f>('Energy Use'!O71+Electrification!O16)*Electrification!O65</f>
        <v>89560603932439.703</v>
      </c>
      <c r="P15" s="249">
        <f>('Energy Use'!P71+Electrification!P16)*Electrification!P65</f>
        <v>88471329803063.156</v>
      </c>
      <c r="Q15" s="249">
        <f>('Energy Use'!Q71+Electrification!Q16)*Electrification!Q65</f>
        <v>87205659353498.703</v>
      </c>
      <c r="R15" s="249">
        <f>('Energy Use'!R71+Electrification!R16)*Electrification!R65</f>
        <v>85883346098279.438</v>
      </c>
      <c r="S15" s="249">
        <f>('Energy Use'!S71+Electrification!S16)*Electrification!S65</f>
        <v>84811104245078.859</v>
      </c>
      <c r="T15" s="249">
        <f>('Energy Use'!T71+Electrification!T16)*Electrification!T65</f>
        <v>83790240672339.25</v>
      </c>
      <c r="U15" s="249">
        <f>('Energy Use'!U71+Electrification!U16)*Electrification!U65</f>
        <v>82819564811327.391</v>
      </c>
      <c r="V15" s="249">
        <f>('Energy Use'!V71+Electrification!V16)*Electrification!V65</f>
        <v>81897956180883.438</v>
      </c>
      <c r="W15" s="249">
        <f>('Energy Use'!W71+Electrification!W16)*Electrification!W65</f>
        <v>81024362772207.016</v>
      </c>
      <c r="X15" s="249">
        <f>('Energy Use'!X71+Electrification!X16)*Electrification!X65</f>
        <v>80197799563823.859</v>
      </c>
      <c r="Y15" s="249">
        <f>('Energy Use'!Y71+Electrification!Y16)*Electrification!Y65</f>
        <v>79417347165427.891</v>
      </c>
      <c r="Z15" s="249">
        <f>('Energy Use'!Z71+Electrification!Z16)*Electrification!Z65</f>
        <v>78682150589594.938</v>
      </c>
      <c r="AA15" s="249">
        <f>('Energy Use'!AA71+Electrification!AA16)*Electrification!AA65</f>
        <v>77991418150687.047</v>
      </c>
      <c r="AB15" s="249">
        <f>('Energy Use'!AB71+Electrification!AB16)*Electrification!AB65</f>
        <v>77344420490587.625</v>
      </c>
      <c r="AC15" s="249">
        <f>('Energy Use'!AC71+Electrification!AC16)*Electrification!AC65</f>
        <v>76740489731242.578</v>
      </c>
      <c r="AD15" s="249">
        <f>('Energy Use'!AD71+Electrification!AD16)*Electrification!AD65</f>
        <v>76179018754330.547</v>
      </c>
      <c r="AE15" s="249">
        <f>('Energy Use'!AE71+Electrification!AE16)*Electrification!AE65</f>
        <v>75659460608748.844</v>
      </c>
      <c r="AF15" s="249">
        <f>('Energy Use'!AF71+Electrification!AF16)*Electrification!AF65</f>
        <v>75181328046969.578</v>
      </c>
      <c r="AG15" s="249">
        <f>('Energy Use'!AG71+Electrification!AG16)*Electrification!AG65</f>
        <v>74744193191716.359</v>
      </c>
      <c r="AH15" s="249">
        <f>('Energy Use'!AH71+Electrification!AH16)*Electrification!AH65</f>
        <v>74347687334823.938</v>
      </c>
      <c r="AI15" s="249">
        <f>('Energy Use'!AI71+Electrification!AI16)*Electrification!AI65</f>
        <v>73991500870562.516</v>
      </c>
      <c r="AJ15" s="249">
        <f>('Energy Use'!AJ71+Electrification!AJ16)*Electrification!AJ65</f>
        <v>73675383366172.422</v>
      </c>
      <c r="AK15" s="249">
        <f>('Energy Use'!AK71+Electrification!AK16)*Electrification!AK65</f>
        <v>73399143772821.781</v>
      </c>
      <c r="AL15" s="249">
        <f>('Energy Use'!AL71+Electrification!AL16)*Electrification!AL65</f>
        <v>73162650780706</v>
      </c>
      <c r="AM15" s="249">
        <f>('Energy Use'!AM71+Electrification!AM16)*Electrification!AM65</f>
        <v>72965833322543.063</v>
      </c>
      <c r="AN15" s="249">
        <f>('Energy Use'!AN71+Electrification!AN16)*Electrification!AN65</f>
        <v>72808681230278.781</v>
      </c>
      <c r="AO15" s="249">
        <f>('Energy Use'!AO71+Electrification!AO16)*Electrification!AO65</f>
        <v>72691246050423.359</v>
      </c>
      <c r="AP15" s="249">
        <f>('Energy Use'!AP71+Electrification!AP16)*Electrification!AP65</f>
        <v>72613642024078.141</v>
      </c>
      <c r="AQ15" s="249">
        <f>('Energy Use'!AQ71+Electrification!AQ16)*Electrification!AQ65</f>
        <v>72203862380762.891</v>
      </c>
      <c r="AR15" s="136" t="str">
        <f>VLOOKUP($A15,'Sector Match'!$A$1:$B$43,2,0)</f>
        <v>textiles apparel and leather 13T15</v>
      </c>
    </row>
    <row r="16" spans="1:44" x14ac:dyDescent="0.2">
      <c r="A16" s="12" t="s">
        <v>15</v>
      </c>
      <c r="B16" s="249">
        <f>('Energy Use'!B72+Electrification!B17)*Electrification!B66</f>
        <v>53505793081949.172</v>
      </c>
      <c r="C16" s="249">
        <f>('Energy Use'!C72+Electrification!C17)*Electrification!C66</f>
        <v>48097548580011.195</v>
      </c>
      <c r="D16" s="249">
        <f>('Energy Use'!D72+Electrification!D17)*Electrification!D66</f>
        <v>54221717320320.688</v>
      </c>
      <c r="E16" s="249">
        <f>('Energy Use'!E72+Electrification!E17)*Electrification!E66</f>
        <v>54693106674733.82</v>
      </c>
      <c r="F16" s="249">
        <f>('Energy Use'!F72+Electrification!F17)*Electrification!F66</f>
        <v>54431661615460.336</v>
      </c>
      <c r="G16" s="249">
        <f>('Energy Use'!G72+Electrification!G17)*Electrification!G66</f>
        <v>54116724563839.469</v>
      </c>
      <c r="H16" s="249">
        <f>('Energy Use'!H72+Electrification!H17)*Electrification!H66</f>
        <v>53947566565996.117</v>
      </c>
      <c r="I16" s="249">
        <f>('Energy Use'!I72+Electrification!I17)*Electrification!I66</f>
        <v>54110128862799.547</v>
      </c>
      <c r="J16" s="249">
        <f>('Energy Use'!J72+Electrification!J17)*Electrification!J66</f>
        <v>54503944926096.055</v>
      </c>
      <c r="K16" s="249">
        <f>('Energy Use'!K72+Electrification!K17)*Electrification!K66</f>
        <v>55017349980595.57</v>
      </c>
      <c r="L16" s="249">
        <f>('Energy Use'!L72+Electrification!L17)*Electrification!L66</f>
        <v>55535854848677.258</v>
      </c>
      <c r="M16" s="249">
        <f>('Energy Use'!M72+Electrification!M17)*Electrification!M66</f>
        <v>55940844279701.094</v>
      </c>
      <c r="N16" s="249">
        <f>('Energy Use'!N72+Electrification!N17)*Electrification!N66</f>
        <v>56128840545840.672</v>
      </c>
      <c r="O16" s="249">
        <f>('Energy Use'!O72+Electrification!O17)*Electrification!O66</f>
        <v>56095854743863.93</v>
      </c>
      <c r="P16" s="249">
        <f>('Energy Use'!P72+Electrification!P17)*Electrification!P66</f>
        <v>55858157012490.211</v>
      </c>
      <c r="Q16" s="249">
        <f>('Energy Use'!Q72+Electrification!Q17)*Electrification!Q66</f>
        <v>55434107261972.305</v>
      </c>
      <c r="R16" s="249">
        <f>('Energy Use'!R72+Electrification!R17)*Electrification!R66</f>
        <v>54843558257320.82</v>
      </c>
      <c r="S16" s="249">
        <f>('Energy Use'!S72+Electrification!S17)*Electrification!S66</f>
        <v>54242438539835.258</v>
      </c>
      <c r="T16" s="249">
        <f>('Energy Use'!T72+Electrification!T17)*Electrification!T66</f>
        <v>53512067798500.938</v>
      </c>
      <c r="U16" s="249">
        <f>('Energy Use'!U72+Electrification!U17)*Electrification!U66</f>
        <v>52671197492252.273</v>
      </c>
      <c r="V16" s="249">
        <f>('Energy Use'!V72+Electrification!V17)*Electrification!V66</f>
        <v>51738468380155.906</v>
      </c>
      <c r="W16" s="249">
        <f>('Energy Use'!W72+Electrification!W17)*Electrification!W66</f>
        <v>50732100722073.203</v>
      </c>
      <c r="X16" s="249">
        <f>('Energy Use'!X72+Electrification!X17)*Electrification!X66</f>
        <v>49669639887848.953</v>
      </c>
      <c r="Y16" s="249">
        <f>('Energy Use'!Y72+Electrification!Y17)*Electrification!Y66</f>
        <v>48567757258641.984</v>
      </c>
      <c r="Z16" s="249">
        <f>('Energy Use'!Z72+Electrification!Z17)*Electrification!Z66</f>
        <v>47442104434167.172</v>
      </c>
      <c r="AA16" s="249">
        <f>('Energy Use'!AA72+Electrification!AA17)*Electrification!AA66</f>
        <v>46307217329734.242</v>
      </c>
      <c r="AB16" s="249">
        <f>('Energy Use'!AB72+Electrification!AB17)*Electrification!AB66</f>
        <v>45176465744022.414</v>
      </c>
      <c r="AC16" s="249">
        <f>('Energy Use'!AC72+Electrification!AC17)*Electrification!AC66</f>
        <v>44062043370135.914</v>
      </c>
      <c r="AD16" s="249">
        <f>('Energy Use'!AD72+Electrification!AD17)*Electrification!AD66</f>
        <v>42974992963406.578</v>
      </c>
      <c r="AE16" s="249">
        <f>('Energy Use'!AE72+Electrification!AE17)*Electrification!AE66</f>
        <v>41925261417386.172</v>
      </c>
      <c r="AF16" s="249">
        <f>('Energy Use'!AF72+Electrification!AF17)*Electrification!AF66</f>
        <v>40921779780284.664</v>
      </c>
      <c r="AG16" s="249">
        <f>('Energy Use'!AG72+Electrification!AG17)*Electrification!AG66</f>
        <v>39972563715595.727</v>
      </c>
      <c r="AH16" s="249">
        <f>('Energy Use'!AH72+Electrification!AH17)*Electrification!AH66</f>
        <v>39084830525838.547</v>
      </c>
      <c r="AI16" s="249">
        <f>('Energy Use'!AI72+Electrification!AI17)*Electrification!AI66</f>
        <v>38265129577577.461</v>
      </c>
      <c r="AJ16" s="249">
        <f>('Energy Use'!AJ72+Electrification!AJ17)*Electrification!AJ66</f>
        <v>37519483758332.109</v>
      </c>
      <c r="AK16" s="249">
        <f>('Energy Use'!AK72+Electrification!AK17)*Electrification!AK66</f>
        <v>36853540440452.648</v>
      </c>
      <c r="AL16" s="249">
        <f>('Energy Use'!AL72+Electrification!AL17)*Electrification!AL66</f>
        <v>36272731312467.859</v>
      </c>
      <c r="AM16" s="249">
        <f>('Energy Use'!AM72+Electrification!AM17)*Electrification!AM66</f>
        <v>35782441364224.906</v>
      </c>
      <c r="AN16" s="249">
        <f>('Energy Use'!AN72+Electrification!AN17)*Electrification!AN66</f>
        <v>35388188288561.25</v>
      </c>
      <c r="AO16" s="249">
        <f>('Energy Use'!AO72+Electrification!AO17)*Electrification!AO66</f>
        <v>35095814610938.301</v>
      </c>
      <c r="AP16" s="249">
        <f>('Energy Use'!AP72+Electrification!AP17)*Electrification!AP66</f>
        <v>34911696013606.895</v>
      </c>
      <c r="AQ16" s="249">
        <f>('Energy Use'!AQ72+Electrification!AQ17)*Electrification!AQ66</f>
        <v>34664288730322.012</v>
      </c>
      <c r="AR16" s="136" t="str">
        <f>VLOOKUP($A16,'Sector Match'!$A$1:$B$43,2,0)</f>
        <v>textiles apparel and leather 13T15</v>
      </c>
    </row>
    <row r="17" spans="1:44" x14ac:dyDescent="0.2">
      <c r="A17" s="12" t="s">
        <v>16</v>
      </c>
      <c r="B17" s="249">
        <f>('Energy Use'!B73+Electrification!B18)*Electrification!B67</f>
        <v>95307940333206.063</v>
      </c>
      <c r="C17" s="249">
        <f>('Energy Use'!C73+Electrification!C18)*Electrification!C67</f>
        <v>96897998338192.25</v>
      </c>
      <c r="D17" s="249">
        <f>('Energy Use'!D73+Electrification!D18)*Electrification!D67</f>
        <v>111048803878507.83</v>
      </c>
      <c r="E17" s="249">
        <f>('Energy Use'!E73+Electrification!E18)*Electrification!E67</f>
        <v>111904242596562.19</v>
      </c>
      <c r="F17" s="249">
        <f>('Energy Use'!F73+Electrification!F18)*Electrification!F67</f>
        <v>112127489108521.08</v>
      </c>
      <c r="G17" s="249">
        <f>('Energy Use'!G73+Electrification!G18)*Electrification!G67</f>
        <v>113275274541043.16</v>
      </c>
      <c r="H17" s="249">
        <f>('Energy Use'!H73+Electrification!H18)*Electrification!H67</f>
        <v>115053366287466.55</v>
      </c>
      <c r="I17" s="249">
        <f>('Energy Use'!I73+Electrification!I18)*Electrification!I67</f>
        <v>117279337349541.84</v>
      </c>
      <c r="J17" s="249">
        <f>('Energy Use'!J73+Electrification!J18)*Electrification!J67</f>
        <v>119702777385229.77</v>
      </c>
      <c r="K17" s="249">
        <f>('Energy Use'!K73+Electrification!K18)*Electrification!K67</f>
        <v>122174401735480.11</v>
      </c>
      <c r="L17" s="249">
        <f>('Energy Use'!L73+Electrification!L18)*Electrification!L67</f>
        <v>124532355845612.11</v>
      </c>
      <c r="M17" s="249">
        <f>('Energy Use'!M73+Electrification!M18)*Electrification!M67</f>
        <v>126602678410110.64</v>
      </c>
      <c r="N17" s="249">
        <f>('Energy Use'!N73+Electrification!N18)*Electrification!N67</f>
        <v>128225408121759.19</v>
      </c>
      <c r="O17" s="249">
        <f>('Energy Use'!O73+Electrification!O18)*Electrification!O67</f>
        <v>129394598977333.09</v>
      </c>
      <c r="P17" s="249">
        <f>('Energy Use'!P73+Electrification!P18)*Electrification!P67</f>
        <v>130132517643764.81</v>
      </c>
      <c r="Q17" s="249">
        <f>('Energy Use'!Q73+Electrification!Q18)*Electrification!Q67</f>
        <v>130466766903112.09</v>
      </c>
      <c r="R17" s="249">
        <f>('Energy Use'!R73+Electrification!R18)*Electrification!R67</f>
        <v>130429285071034.03</v>
      </c>
      <c r="S17" s="249">
        <f>('Energy Use'!S73+Electrification!S18)*Electrification!S67</f>
        <v>130377540419615.8</v>
      </c>
      <c r="T17" s="249">
        <f>('Energy Use'!T73+Electrification!T18)*Electrification!T67</f>
        <v>130017953982271.09</v>
      </c>
      <c r="U17" s="249">
        <f>('Energy Use'!U73+Electrification!U18)*Electrification!U67</f>
        <v>129379186059219.95</v>
      </c>
      <c r="V17" s="249">
        <f>('Energy Use'!V73+Electrification!V18)*Electrification!V67</f>
        <v>128491297535334.27</v>
      </c>
      <c r="W17" s="249">
        <f>('Energy Use'!W73+Electrification!W18)*Electrification!W67</f>
        <v>127385177797454.94</v>
      </c>
      <c r="X17" s="249">
        <f>('Energy Use'!X73+Electrification!X18)*Electrification!X67</f>
        <v>126092028877816.14</v>
      </c>
      <c r="Y17" s="249">
        <f>('Energy Use'!Y73+Electrification!Y18)*Electrification!Y67</f>
        <v>124642912927065.67</v>
      </c>
      <c r="Z17" s="249">
        <f>('Energy Use'!Z73+Electrification!Z18)*Electrification!Z67</f>
        <v>123068367255792.89</v>
      </c>
      <c r="AA17" s="249">
        <f>('Energy Use'!AA73+Electrification!AA18)*Electrification!AA67</f>
        <v>121398088651715.92</v>
      </c>
      <c r="AB17" s="249">
        <f>('Energy Use'!AB73+Electrification!AB18)*Electrification!AB67</f>
        <v>119660686534881.94</v>
      </c>
      <c r="AC17" s="249">
        <f>('Energy Use'!AC73+Electrification!AC18)*Electrification!AC67</f>
        <v>117883502782350.33</v>
      </c>
      <c r="AD17" s="249">
        <f>('Energy Use'!AD73+Electrification!AD18)*Electrification!AD67</f>
        <v>116092494740929.08</v>
      </c>
      <c r="AE17" s="249">
        <f>('Energy Use'!AE73+Electrification!AE18)*Electrification!AE67</f>
        <v>114312177037629.08</v>
      </c>
      <c r="AF17" s="249">
        <f>('Energy Use'!AF73+Electrification!AF18)*Electrification!AF67</f>
        <v>112565617265154.5</v>
      </c>
      <c r="AG17" s="249">
        <f>('Energy Use'!AG73+Electrification!AG18)*Electrification!AG67</f>
        <v>110874480428214.78</v>
      </c>
      <c r="AH17" s="249">
        <f>('Energy Use'!AH73+Electrification!AH18)*Electrification!AH67</f>
        <v>109259117145376.95</v>
      </c>
      <c r="AI17" s="249">
        <f>('Energy Use'!AI73+Electrification!AI18)*Electrification!AI67</f>
        <v>107738690969904.97</v>
      </c>
      <c r="AJ17" s="249">
        <f>('Energy Use'!AJ73+Electrification!AJ18)*Electrification!AJ67</f>
        <v>106331340783323.17</v>
      </c>
      <c r="AK17" s="249">
        <f>('Energy Use'!AK73+Electrification!AK18)*Electrification!AK67</f>
        <v>105054374994329.59</v>
      </c>
      <c r="AL17" s="249">
        <f>('Energy Use'!AL73+Electrification!AL18)*Electrification!AL67</f>
        <v>103924495217456.53</v>
      </c>
      <c r="AM17" s="249">
        <f>('Energy Use'!AM73+Electrification!AM18)*Electrification!AM67</f>
        <v>102958048193867.84</v>
      </c>
      <c r="AN17" s="249">
        <f>('Energy Use'!AN73+Electrification!AN18)*Electrification!AN67</f>
        <v>102171305944677.13</v>
      </c>
      <c r="AO17" s="249">
        <f>('Energy Use'!AO73+Electrification!AO18)*Electrification!AO67</f>
        <v>101580775520884.05</v>
      </c>
      <c r="AP17" s="249">
        <f>('Energy Use'!AP73+Electrification!AP18)*Electrification!AP67</f>
        <v>101203541252570.97</v>
      </c>
      <c r="AQ17" s="249">
        <f>('Energy Use'!AQ73+Electrification!AQ18)*Electrification!AQ67</f>
        <v>100541876001197.92</v>
      </c>
      <c r="AR17" s="136" t="str">
        <f>VLOOKUP($A17,'Sector Match'!$A$1:$B$43,2,0)</f>
        <v>wood products 16</v>
      </c>
    </row>
    <row r="18" spans="1:44" x14ac:dyDescent="0.2">
      <c r="A18" s="12" t="s">
        <v>17</v>
      </c>
      <c r="B18" s="249">
        <f>('Energy Use'!B74+Electrification!B19)*Electrification!B68</f>
        <v>39362465977512</v>
      </c>
      <c r="C18" s="249">
        <f>('Energy Use'!C74+Electrification!C19)*Electrification!C68</f>
        <v>41198198180693.469</v>
      </c>
      <c r="D18" s="249">
        <f>('Energy Use'!D74+Electrification!D19)*Electrification!D68</f>
        <v>47983462175343.094</v>
      </c>
      <c r="E18" s="249">
        <f>('Energy Use'!E74+Electrification!E19)*Electrification!E68</f>
        <v>45339132920128.82</v>
      </c>
      <c r="F18" s="249">
        <f>('Energy Use'!F74+Electrification!F19)*Electrification!F68</f>
        <v>45403292457456.023</v>
      </c>
      <c r="G18" s="249">
        <f>('Energy Use'!G74+Electrification!G19)*Electrification!G68</f>
        <v>45806795743432.883</v>
      </c>
      <c r="H18" s="249">
        <f>('Energy Use'!H74+Electrification!H19)*Electrification!H68</f>
        <v>46453271604428.227</v>
      </c>
      <c r="I18" s="249">
        <f>('Energy Use'!I74+Electrification!I19)*Electrification!I68</f>
        <v>47288221552907.594</v>
      </c>
      <c r="J18" s="249">
        <f>('Energy Use'!J74+Electrification!J19)*Electrification!J68</f>
        <v>48212044114353.227</v>
      </c>
      <c r="K18" s="249">
        <f>('Energy Use'!K74+Electrification!K19)*Electrification!K68</f>
        <v>49161789731120.766</v>
      </c>
      <c r="L18" s="249">
        <f>('Energy Use'!L74+Electrification!L19)*Electrification!L68</f>
        <v>50069480533412.664</v>
      </c>
      <c r="M18" s="249">
        <f>('Energy Use'!M74+Electrification!M19)*Electrification!M68</f>
        <v>50862234024193.641</v>
      </c>
      <c r="N18" s="249">
        <f>('Energy Use'!N74+Electrification!N19)*Electrification!N68</f>
        <v>51473466553213.797</v>
      </c>
      <c r="O18" s="249">
        <f>('Energy Use'!O74+Electrification!O19)*Electrification!O68</f>
        <v>51900558708048.609</v>
      </c>
      <c r="P18" s="249">
        <f>('Energy Use'!P74+Electrification!P19)*Electrification!P68</f>
        <v>52152914771573.711</v>
      </c>
      <c r="Q18" s="249">
        <f>('Energy Use'!Q74+Electrification!Q19)*Electrification!Q68</f>
        <v>52242070594928.141</v>
      </c>
      <c r="R18" s="249">
        <f>('Energy Use'!R74+Electrification!R19)*Electrification!R68</f>
        <v>52181279829063.039</v>
      </c>
      <c r="S18" s="249">
        <f>('Energy Use'!S74+Electrification!S19)*Electrification!S68</f>
        <v>52114666243324.227</v>
      </c>
      <c r="T18" s="249">
        <f>('Energy Use'!T74+Electrification!T19)*Electrification!T68</f>
        <v>51924452392429.648</v>
      </c>
      <c r="U18" s="249">
        <f>('Energy Use'!U74+Electrification!U19)*Electrification!U68</f>
        <v>51622630806227.711</v>
      </c>
      <c r="V18" s="249">
        <f>('Energy Use'!V74+Electrification!V19)*Electrification!V68</f>
        <v>51221713147906.43</v>
      </c>
      <c r="W18" s="249">
        <f>('Energy Use'!W74+Electrification!W19)*Electrification!W68</f>
        <v>50734494518902.984</v>
      </c>
      <c r="X18" s="249">
        <f>('Energy Use'!X74+Electrification!X19)*Electrification!X68</f>
        <v>50173842416780.18</v>
      </c>
      <c r="Y18" s="249">
        <f>('Energy Use'!Y74+Electrification!Y19)*Electrification!Y68</f>
        <v>49552513067330.867</v>
      </c>
      <c r="Z18" s="249">
        <f>('Energy Use'!Z74+Electrification!Z19)*Electrification!Z68</f>
        <v>48882996647001.047</v>
      </c>
      <c r="AA18" s="249">
        <f>('Energy Use'!AA74+Electrification!AA19)*Electrification!AA68</f>
        <v>48177391857795.078</v>
      </c>
      <c r="AB18" s="249">
        <f>('Energy Use'!AB74+Electrification!AB19)*Electrification!AB68</f>
        <v>47447309434741.242</v>
      </c>
      <c r="AC18" s="249">
        <f>('Energy Use'!AC74+Electrification!AC19)*Electrification!AC68</f>
        <v>46703803464801.594</v>
      </c>
      <c r="AD18" s="249">
        <f>('Energy Use'!AD74+Electrification!AD19)*Electrification!AD68</f>
        <v>45957328875220.078</v>
      </c>
      <c r="AE18" s="249">
        <f>('Energy Use'!AE74+Electrification!AE19)*Electrification!AE68</f>
        <v>45217723100660.852</v>
      </c>
      <c r="AF18" s="249">
        <f>('Energy Use'!AF74+Electrification!AF19)*Electrification!AF68</f>
        <v>44494209748726.781</v>
      </c>
      <c r="AG18" s="249">
        <f>('Energy Use'!AG74+Electrification!AG19)*Electrification!AG68</f>
        <v>43795422035880.258</v>
      </c>
      <c r="AH18" s="249">
        <f>('Energy Use'!AH74+Electrification!AH19)*Electrification!AH68</f>
        <v>43129443842317.18</v>
      </c>
      <c r="AI18" s="249">
        <f>('Energy Use'!AI74+Electrification!AI19)*Electrification!AI68</f>
        <v>42503866416948.094</v>
      </c>
      <c r="AJ18" s="249">
        <f>('Energy Use'!AJ74+Electrification!AJ19)*Electrification!AJ68</f>
        <v>41925859035781.523</v>
      </c>
      <c r="AK18" s="249">
        <f>('Energy Use'!AK74+Electrification!AK19)*Electrification!AK68</f>
        <v>41402252264613.672</v>
      </c>
      <c r="AL18" s="249">
        <f>('Energy Use'!AL74+Electrification!AL19)*Electrification!AL68</f>
        <v>40939632889317.625</v>
      </c>
      <c r="AM18" s="249">
        <f>('Energy Use'!AM74+Electrification!AM19)*Electrification!AM68</f>
        <v>40544450047526.313</v>
      </c>
      <c r="AN18" s="249">
        <f>('Energy Use'!AN74+Electrification!AN19)*Electrification!AN68</f>
        <v>40223132622092.438</v>
      </c>
      <c r="AO18" s="249">
        <f>('Energy Use'!AO74+Electrification!AO19)*Electrification!AO68</f>
        <v>39982218542553.313</v>
      </c>
      <c r="AP18" s="249">
        <f>('Energy Use'!AP74+Electrification!AP19)*Electrification!AP68</f>
        <v>39828497294936.875</v>
      </c>
      <c r="AQ18" s="249">
        <f>('Energy Use'!AQ74+Electrification!AQ19)*Electrification!AQ68</f>
        <v>39565223228622.898</v>
      </c>
      <c r="AR18" s="136" t="str">
        <f>VLOOKUP($A18,'Sector Match'!$A$1:$B$43,2,0)</f>
        <v>wood products 16</v>
      </c>
    </row>
    <row r="19" spans="1:44" x14ac:dyDescent="0.2">
      <c r="A19" s="12" t="s">
        <v>18</v>
      </c>
      <c r="B19" s="249">
        <f>('Energy Use'!B75+Electrification!B20)*Electrification!B69</f>
        <v>254071478775270.5</v>
      </c>
      <c r="C19" s="249">
        <f>('Energy Use'!C75+Electrification!C20)*Electrification!C69</f>
        <v>272374206540819.63</v>
      </c>
      <c r="D19" s="249">
        <f>('Energy Use'!D75+Electrification!D20)*Electrification!D69</f>
        <v>290730965488415.38</v>
      </c>
      <c r="E19" s="249">
        <f>('Energy Use'!E75+Electrification!E20)*Electrification!E69</f>
        <v>292438102731319.63</v>
      </c>
      <c r="F19" s="249">
        <f>('Energy Use'!F75+Electrification!F20)*Electrification!F69</f>
        <v>308242105983235.31</v>
      </c>
      <c r="G19" s="249">
        <f>('Energy Use'!G75+Electrification!G20)*Electrification!G69</f>
        <v>323973550126889.63</v>
      </c>
      <c r="H19" s="249">
        <f>('Energy Use'!H75+Electrification!H20)*Electrification!H69</f>
        <v>339631643008705.31</v>
      </c>
      <c r="I19" s="249">
        <f>('Energy Use'!I75+Electrification!I20)*Electrification!I69</f>
        <v>347562931707863.19</v>
      </c>
      <c r="J19" s="249">
        <f>('Energy Use'!J75+Electrification!J20)*Electrification!J69</f>
        <v>355461792377746.69</v>
      </c>
      <c r="K19" s="249">
        <f>('Energy Use'!K75+Electrification!K20)*Electrification!K69</f>
        <v>363327858216181.19</v>
      </c>
      <c r="L19" s="249">
        <f>('Energy Use'!L75+Electrification!L20)*Electrification!L69</f>
        <v>371160762420992.31</v>
      </c>
      <c r="M19" s="249">
        <f>('Energy Use'!M75+Electrification!M20)*Electrification!M69</f>
        <v>378960138190005.81</v>
      </c>
      <c r="N19" s="249">
        <f>('Energy Use'!N75+Electrification!N20)*Electrification!N69</f>
        <v>382556123784502.75</v>
      </c>
      <c r="O19" s="249">
        <f>('Energy Use'!O75+Electrification!O20)*Electrification!O69</f>
        <v>386135345866753.38</v>
      </c>
      <c r="P19" s="249">
        <f>('Energy Use'!P75+Electrification!P20)*Electrification!P69</f>
        <v>389697698327919.13</v>
      </c>
      <c r="Q19" s="249">
        <f>('Energy Use'!Q75+Electrification!Q20)*Electrification!Q69</f>
        <v>393243075059161.19</v>
      </c>
      <c r="R19" s="249">
        <f>('Energy Use'!R75+Electrification!R20)*Electrification!R69</f>
        <v>396771369951641.06</v>
      </c>
      <c r="S19" s="249">
        <f>('Energy Use'!S75+Electrification!S20)*Electrification!S69</f>
        <v>398779549304031.38</v>
      </c>
      <c r="T19" s="249">
        <f>('Energy Use'!T75+Electrification!T20)*Electrification!T69</f>
        <v>400786248490384.69</v>
      </c>
      <c r="U19" s="249">
        <f>('Energy Use'!U75+Electrification!U20)*Electrification!U69</f>
        <v>402791457487003.25</v>
      </c>
      <c r="V19" s="249">
        <f>('Energy Use'!V75+Electrification!V20)*Electrification!V69</f>
        <v>404795166270189.31</v>
      </c>
      <c r="W19" s="249">
        <f>('Energy Use'!W75+Electrification!W20)*Electrification!W69</f>
        <v>406797364816245.19</v>
      </c>
      <c r="X19" s="249">
        <f>('Energy Use'!X75+Electrification!X20)*Electrification!X69</f>
        <v>404626634498396.75</v>
      </c>
      <c r="Y19" s="249">
        <f>('Energy Use'!Y75+Electrification!Y20)*Electrification!Y69</f>
        <v>402456131384364.38</v>
      </c>
      <c r="Z19" s="249">
        <f>('Energy Use'!Z75+Electrification!Z20)*Electrification!Z69</f>
        <v>400285865497845.81</v>
      </c>
      <c r="AA19" s="249">
        <f>('Energy Use'!AA75+Electrification!AA20)*Electrification!AA69</f>
        <v>398115846862538.88</v>
      </c>
      <c r="AB19" s="249">
        <f>('Energy Use'!AB75+Electrification!AB20)*Electrification!AB69</f>
        <v>395946085502141.25</v>
      </c>
      <c r="AC19" s="249">
        <f>('Energy Use'!AC75+Electrification!AC20)*Electrification!AC69</f>
        <v>390859727800051.88</v>
      </c>
      <c r="AD19" s="249">
        <f>('Energy Use'!AD75+Electrification!AD20)*Electrification!AD69</f>
        <v>385774924439362.94</v>
      </c>
      <c r="AE19" s="249">
        <f>('Energy Use'!AE75+Electrification!AE20)*Electrification!AE69</f>
        <v>380691699476949.06</v>
      </c>
      <c r="AF19" s="249">
        <f>('Energy Use'!AF75+Electrification!AF20)*Electrification!AF69</f>
        <v>375610076969684.94</v>
      </c>
      <c r="AG19" s="249">
        <f>('Energy Use'!AG75+Electrification!AG20)*Electrification!AG69</f>
        <v>370530080974445.13</v>
      </c>
      <c r="AH19" s="249">
        <f>('Energy Use'!AH75+Electrification!AH20)*Electrification!AH69</f>
        <v>365035503503060.94</v>
      </c>
      <c r="AI19" s="249">
        <f>('Energy Use'!AI75+Electrification!AI20)*Electrification!AI69</f>
        <v>359542789771214.94</v>
      </c>
      <c r="AJ19" s="249">
        <f>('Energy Use'!AJ75+Electrification!AJ20)*Electrification!AJ69</f>
        <v>354051965840521.31</v>
      </c>
      <c r="AK19" s="249">
        <f>('Energy Use'!AK75+Electrification!AK20)*Electrification!AK69</f>
        <v>348563057772594.25</v>
      </c>
      <c r="AL19" s="249">
        <f>('Energy Use'!AL75+Electrification!AL20)*Electrification!AL69</f>
        <v>343076091629048</v>
      </c>
      <c r="AM19" s="249">
        <f>('Energy Use'!AM75+Electrification!AM20)*Electrification!AM69</f>
        <v>336759588315162.94</v>
      </c>
      <c r="AN19" s="249">
        <f>('Energy Use'!AN75+Electrification!AN20)*Electrification!AN69</f>
        <v>330445470641346.44</v>
      </c>
      <c r="AO19" s="249">
        <f>('Energy Use'!AO75+Electrification!AO20)*Electrification!AO69</f>
        <v>324133768678691.88</v>
      </c>
      <c r="AP19" s="249">
        <f>('Energy Use'!AP75+Electrification!AP20)*Electrification!AP69</f>
        <v>317824512498292.5</v>
      </c>
      <c r="AQ19" s="249">
        <f>('Energy Use'!AQ75+Electrification!AQ20)*Electrification!AQ69</f>
        <v>309920205339595</v>
      </c>
      <c r="AR19" s="136" t="str">
        <f>VLOOKUP($A19,'Sector Match'!$A$1:$B$43,2,0)</f>
        <v>pulp paper and printing 17T18</v>
      </c>
    </row>
    <row r="20" spans="1:44" x14ac:dyDescent="0.2">
      <c r="A20" s="12" t="s">
        <v>19</v>
      </c>
      <c r="B20" s="249">
        <f>('Energy Use'!B76+Electrification!B21)*Electrification!B70</f>
        <v>44716116213184.359</v>
      </c>
      <c r="C20" s="249">
        <f>('Energy Use'!C76+Electrification!C21)*Electrification!C70</f>
        <v>45221113176141.344</v>
      </c>
      <c r="D20" s="249">
        <f>('Energy Use'!D76+Electrification!D21)*Electrification!D70</f>
        <v>52199523358283.633</v>
      </c>
      <c r="E20" s="249">
        <f>('Energy Use'!E76+Electrification!E21)*Electrification!E70</f>
        <v>53076250621713.008</v>
      </c>
      <c r="F20" s="249">
        <f>('Energy Use'!F76+Electrification!F21)*Electrification!F70</f>
        <v>53457336845927.938</v>
      </c>
      <c r="G20" s="249">
        <f>('Energy Use'!G76+Electrification!G21)*Electrification!G70</f>
        <v>54668338433199.695</v>
      </c>
      <c r="H20" s="249">
        <f>('Energy Use'!H76+Electrification!H21)*Electrification!H70</f>
        <v>56326403953613.164</v>
      </c>
      <c r="I20" s="249">
        <f>('Energy Use'!I76+Electrification!I21)*Electrification!I70</f>
        <v>58130096200103.297</v>
      </c>
      <c r="J20" s="249">
        <f>('Energy Use'!J76+Electrification!J21)*Electrification!J70</f>
        <v>59933506673948.156</v>
      </c>
      <c r="K20" s="249">
        <f>('Energy Use'!K76+Electrification!K21)*Electrification!K70</f>
        <v>61690870630996.875</v>
      </c>
      <c r="L20" s="249">
        <f>('Energy Use'!L76+Electrification!L21)*Electrification!L70</f>
        <v>63351602541858.242</v>
      </c>
      <c r="M20" s="249">
        <f>('Energy Use'!M76+Electrification!M21)*Electrification!M70</f>
        <v>64860865107336.086</v>
      </c>
      <c r="N20" s="249">
        <f>('Energy Use'!N76+Electrification!N21)*Electrification!N70</f>
        <v>66165779335532.695</v>
      </c>
      <c r="O20" s="249">
        <f>('Energy Use'!O76+Electrification!O21)*Electrification!O70</f>
        <v>67265119140567.625</v>
      </c>
      <c r="P20" s="249">
        <f>('Energy Use'!P76+Electrification!P21)*Electrification!P70</f>
        <v>68165390396310.852</v>
      </c>
      <c r="Q20" s="249">
        <f>('Energy Use'!Q76+Electrification!Q21)*Electrification!Q70</f>
        <v>68875886554321.82</v>
      </c>
      <c r="R20" s="249">
        <f>('Energy Use'!R76+Electrification!R21)*Electrification!R70</f>
        <v>69408311621549.234</v>
      </c>
      <c r="S20" s="249">
        <f>('Energy Use'!S76+Electrification!S21)*Electrification!S70</f>
        <v>69949929282597.688</v>
      </c>
      <c r="T20" s="249">
        <f>('Energy Use'!T76+Electrification!T21)*Electrification!T70</f>
        <v>70338581959534.727</v>
      </c>
      <c r="U20" s="249">
        <f>('Energy Use'!U76+Electrification!U21)*Electrification!U70</f>
        <v>70583126941696.594</v>
      </c>
      <c r="V20" s="249">
        <f>('Energy Use'!V76+Electrification!V21)*Electrification!V70</f>
        <v>70693513160108.406</v>
      </c>
      <c r="W20" s="249">
        <f>('Energy Use'!W76+Electrification!W21)*Electrification!W70</f>
        <v>70680570685601.641</v>
      </c>
      <c r="X20" s="249">
        <f>('Energy Use'!X76+Electrification!X21)*Electrification!X70</f>
        <v>70555808048044.953</v>
      </c>
      <c r="Y20" s="249">
        <f>('Energy Use'!Y76+Electrification!Y21)*Electrification!Y70</f>
        <v>70331221508582.695</v>
      </c>
      <c r="Z20" s="249">
        <f>('Energy Use'!Z76+Electrification!Z21)*Electrification!Z70</f>
        <v>70019119608088.273</v>
      </c>
      <c r="AA20" s="249">
        <f>('Energy Use'!AA76+Electrification!AA21)*Electrification!AA70</f>
        <v>69631965523200.531</v>
      </c>
      <c r="AB20" s="249">
        <f>('Energy Use'!AB76+Electrification!AB21)*Electrification!AB70</f>
        <v>69182239014630.945</v>
      </c>
      <c r="AC20" s="249">
        <f>('Energy Use'!AC76+Electrification!AC21)*Electrification!AC70</f>
        <v>68682319072937.039</v>
      </c>
      <c r="AD20" s="249">
        <f>('Energy Use'!AD76+Electrification!AD21)*Electrification!AD70</f>
        <v>68144387770565.727</v>
      </c>
      <c r="AE20" s="249">
        <f>('Energy Use'!AE76+Electrification!AE21)*Electrification!AE70</f>
        <v>67580355325932.93</v>
      </c>
      <c r="AF20" s="249">
        <f>('Energy Use'!AF76+Electrification!AF21)*Electrification!AF70</f>
        <v>67001805980884.383</v>
      </c>
      <c r="AG20" s="249">
        <f>('Energy Use'!AG76+Electrification!AG21)*Electrification!AG70</f>
        <v>66419963988188.227</v>
      </c>
      <c r="AH20" s="249">
        <f>('Energy Use'!AH76+Electrification!AH21)*Electrification!AH70</f>
        <v>65845678798582.164</v>
      </c>
      <c r="AI20" s="249">
        <f>('Energy Use'!AI76+Electrification!AI21)*Electrification!AI70</f>
        <v>65289428422801.109</v>
      </c>
      <c r="AJ20" s="249">
        <f>('Energy Use'!AJ76+Electrification!AJ21)*Electrification!AJ70</f>
        <v>64761339916965.031</v>
      </c>
      <c r="AK20" s="249">
        <f>('Energy Use'!AK76+Electrification!AK21)*Electrification!AK70</f>
        <v>64271225993039.063</v>
      </c>
      <c r="AL20" s="249">
        <f>('Energy Use'!AL76+Electrification!AL21)*Electrification!AL70</f>
        <v>63828636883267.203</v>
      </c>
      <c r="AM20" s="249">
        <f>('Energy Use'!AM76+Electrification!AM21)*Electrification!AM70</f>
        <v>63442926782770.617</v>
      </c>
      <c r="AN20" s="249">
        <f>('Energy Use'!AN76+Electrification!AN21)*Electrification!AN70</f>
        <v>63123334453546.672</v>
      </c>
      <c r="AO20" s="249">
        <f>('Energy Use'!AO76+Electrification!AO21)*Electrification!AO70</f>
        <v>62879077893530.086</v>
      </c>
      <c r="AP20" s="249">
        <f>('Energy Use'!AP76+Electrification!AP21)*Electrification!AP70</f>
        <v>62719463356292.688</v>
      </c>
      <c r="AQ20" s="249">
        <f>('Energy Use'!AQ76+Electrification!AQ21)*Electrification!AQ70</f>
        <v>62332706840931.414</v>
      </c>
      <c r="AR20" s="136" t="str">
        <f>VLOOKUP($A20,'Sector Match'!$A$1:$B$43,2,0)</f>
        <v>pulp paper and printing 17T18</v>
      </c>
    </row>
    <row r="21" spans="1:44" x14ac:dyDescent="0.2">
      <c r="A21" s="12" t="s">
        <v>20</v>
      </c>
      <c r="B21" s="249">
        <f>('Energy Use'!B77+Electrification!B22)*Electrification!B71</f>
        <v>30634207658296.008</v>
      </c>
      <c r="C21" s="249">
        <f>('Energy Use'!C77+Electrification!C22)*Electrification!C71</f>
        <v>29020264661818.613</v>
      </c>
      <c r="D21" s="249">
        <f>('Energy Use'!D77+Electrification!D22)*Electrification!D71</f>
        <v>34613556071395.688</v>
      </c>
      <c r="E21" s="249">
        <f>('Energy Use'!E77+Electrification!E22)*Electrification!E71</f>
        <v>34143617020000.379</v>
      </c>
      <c r="F21" s="249">
        <f>('Energy Use'!F77+Electrification!F22)*Electrification!F71</f>
        <v>34349814148173.449</v>
      </c>
      <c r="G21" s="249">
        <f>('Energy Use'!G77+Electrification!G22)*Electrification!G71</f>
        <v>35035110136225.207</v>
      </c>
      <c r="H21" s="249">
        <f>('Energy Use'!H77+Electrification!H22)*Electrification!H71</f>
        <v>35989588887817.945</v>
      </c>
      <c r="I21" s="249">
        <f>('Energy Use'!I77+Electrification!I22)*Electrification!I71</f>
        <v>37052521335275.75</v>
      </c>
      <c r="J21" s="249">
        <f>('Energy Use'!J77+Electrification!J22)*Electrification!J71</f>
        <v>38134716443104.789</v>
      </c>
      <c r="K21" s="249">
        <f>('Energy Use'!K77+Electrification!K22)*Electrification!K71</f>
        <v>39203034510364.656</v>
      </c>
      <c r="L21" s="249">
        <f>('Energy Use'!L77+Electrification!L22)*Electrification!L71</f>
        <v>40220715120121.953</v>
      </c>
      <c r="M21" s="249">
        <f>('Energy Use'!M77+Electrification!M22)*Electrification!M71</f>
        <v>41147680753136.984</v>
      </c>
      <c r="N21" s="249">
        <f>('Energy Use'!N77+Electrification!N22)*Electrification!N71</f>
        <v>41945709624005.383</v>
      </c>
      <c r="O21" s="249">
        <f>('Energy Use'!O77+Electrification!O22)*Electrification!O71</f>
        <v>42614057961551.797</v>
      </c>
      <c r="P21" s="249">
        <f>('Energy Use'!P77+Electrification!P22)*Electrification!P71</f>
        <v>43158056119619.883</v>
      </c>
      <c r="Q21" s="249">
        <f>('Energy Use'!Q77+Electrification!Q22)*Electrification!Q71</f>
        <v>43584791221330.711</v>
      </c>
      <c r="R21" s="249">
        <f>('Energy Use'!R77+Electrification!R22)*Electrification!R71</f>
        <v>43902843516030.398</v>
      </c>
      <c r="S21" s="249">
        <f>('Energy Use'!S77+Electrification!S22)*Electrification!S71</f>
        <v>44231254351155.945</v>
      </c>
      <c r="T21" s="249">
        <f>('Energy Use'!T77+Electrification!T22)*Electrification!T71</f>
        <v>44467736978889.398</v>
      </c>
      <c r="U21" s="249">
        <f>('Energy Use'!U77+Electrification!U22)*Electrification!U71</f>
        <v>44617655095846.648</v>
      </c>
      <c r="V21" s="249">
        <f>('Energy Use'!V77+Electrification!V22)*Electrification!V71</f>
        <v>44686997099069.547</v>
      </c>
      <c r="W21" s="249">
        <f>('Energy Use'!W77+Electrification!W22)*Electrification!W71</f>
        <v>44682255954865.445</v>
      </c>
      <c r="X21" s="249">
        <f>('Energy Use'!X77+Electrification!X22)*Electrification!X71</f>
        <v>44610313744771.75</v>
      </c>
      <c r="Y21" s="249">
        <f>('Energy Use'!Y77+Electrification!Y22)*Electrification!Y71</f>
        <v>44478333129912.648</v>
      </c>
      <c r="Z21" s="249">
        <f>('Energy Use'!Z77+Electrification!Z22)*Electrification!Z71</f>
        <v>44293657536926.766</v>
      </c>
      <c r="AA21" s="249">
        <f>('Energy Use'!AA77+Electrification!AA22)*Electrification!AA71</f>
        <v>44063721441007.086</v>
      </c>
      <c r="AB21" s="249">
        <f>('Energy Use'!AB77+Electrification!AB22)*Electrification!AB71</f>
        <v>43795971718957.18</v>
      </c>
      <c r="AC21" s="249">
        <f>('Energy Use'!AC77+Electrification!AC22)*Electrification!AC71</f>
        <v>43497800678876.383</v>
      </c>
      <c r="AD21" s="249">
        <f>('Energy Use'!AD77+Electrification!AD22)*Electrification!AD71</f>
        <v>43176491051347.68</v>
      </c>
      <c r="AE21" s="249">
        <f>('Energy Use'!AE77+Electrification!AE22)*Electrification!AE71</f>
        <v>42839172955125.352</v>
      </c>
      <c r="AF21" s="249">
        <f>('Energy Use'!AF77+Electrification!AF22)*Electrification!AF71</f>
        <v>42492792631087.617</v>
      </c>
      <c r="AG21" s="249">
        <f>('Energy Use'!AG77+Electrification!AG22)*Electrification!AG71</f>
        <v>42144092572253.891</v>
      </c>
      <c r="AH21" s="249">
        <f>('Energy Use'!AH77+Electrification!AH22)*Electrification!AH71</f>
        <v>41799602563937.828</v>
      </c>
      <c r="AI21" s="249">
        <f>('Energy Use'!AI77+Electrification!AI22)*Electrification!AI71</f>
        <v>41465641084341.898</v>
      </c>
      <c r="AJ21" s="249">
        <f>('Energy Use'!AJ77+Electrification!AJ22)*Electrification!AJ71</f>
        <v>41148326499067.781</v>
      </c>
      <c r="AK21" s="249">
        <f>('Energy Use'!AK77+Electrification!AK22)*Electrification!AK71</f>
        <v>40853597509729.469</v>
      </c>
      <c r="AL21" s="249">
        <f>('Energy Use'!AL77+Electrification!AL22)*Electrification!AL71</f>
        <v>40587242383763.578</v>
      </c>
      <c r="AM21" s="249">
        <f>('Energy Use'!AM77+Electrification!AM22)*Electrification!AM71</f>
        <v>40354936596678.672</v>
      </c>
      <c r="AN21" s="249">
        <f>('Energy Use'!AN77+Electrification!AN22)*Electrification!AN71</f>
        <v>40162288657112.227</v>
      </c>
      <c r="AO21" s="249">
        <f>('Energy Use'!AO77+Electrification!AO22)*Electrification!AO71</f>
        <v>40014894057929.781</v>
      </c>
      <c r="AP21" s="249">
        <f>('Energy Use'!AP77+Electrification!AP22)*Electrification!AP71</f>
        <v>39918397503215.477</v>
      </c>
      <c r="AQ21" s="249">
        <f>('Energy Use'!AQ77+Electrification!AQ22)*Electrification!AQ71</f>
        <v>39674502632193.484</v>
      </c>
      <c r="AR21" s="136" t="str">
        <f>VLOOKUP($A21,'Sector Match'!$A$1:$B$43,2,0)</f>
        <v>pulp paper and printing 17T18</v>
      </c>
    </row>
    <row r="22" spans="1:44" x14ac:dyDescent="0.2">
      <c r="A22" s="12" t="s">
        <v>21</v>
      </c>
      <c r="B22" s="249">
        <f>('Energy Use'!B78+Electrification!B23)*Electrification!B72</f>
        <v>409091897836498.44</v>
      </c>
      <c r="C22" s="249">
        <f>('Energy Use'!C78+Electrification!C23)*Electrification!C72</f>
        <v>437880136866688.19</v>
      </c>
      <c r="D22" s="249">
        <f>('Energy Use'!D78+Electrification!D23)*Electrification!D72</f>
        <v>431082268059327.56</v>
      </c>
      <c r="E22" s="249">
        <f>('Energy Use'!E78+Electrification!E23)*Electrification!E72</f>
        <v>439292855567271.06</v>
      </c>
      <c r="F22" s="249">
        <f>('Energy Use'!F78+Electrification!F23)*Electrification!F72</f>
        <v>473942571398577.56</v>
      </c>
      <c r="G22" s="249">
        <f>('Energy Use'!G78+Electrification!G23)*Electrification!G72</f>
        <v>508563005924327.5</v>
      </c>
      <c r="H22" s="249">
        <f>('Energy Use'!H78+Electrification!H23)*Electrification!H72</f>
        <v>543153185489337.69</v>
      </c>
      <c r="I22" s="249">
        <f>('Energy Use'!I78+Electrification!I23)*Electrification!I72</f>
        <v>555260882998448</v>
      </c>
      <c r="J22" s="249">
        <f>('Energy Use'!J78+Electrification!J23)*Electrification!J72</f>
        <v>567365844498578.38</v>
      </c>
      <c r="K22" s="249">
        <f>('Energy Use'!K78+Electrification!K23)*Electrification!K72</f>
        <v>579467790705395.75</v>
      </c>
      <c r="L22" s="249">
        <f>('Energy Use'!L78+Electrification!L23)*Electrification!L72</f>
        <v>591566442334567.25</v>
      </c>
      <c r="M22" s="249">
        <f>('Energy Use'!M78+Electrification!M23)*Electrification!M72</f>
        <v>603661520101759.63</v>
      </c>
      <c r="N22" s="249">
        <f>('Energy Use'!N78+Electrification!N23)*Electrification!N72</f>
        <v>604364072988637.5</v>
      </c>
      <c r="O22" s="249">
        <f>('Energy Use'!O78+Electrification!O23)*Electrification!O72</f>
        <v>605063352436480.25</v>
      </c>
      <c r="P22" s="249">
        <f>('Energy Use'!P78+Electrification!P23)*Electrification!P72</f>
        <v>605759346404873.88</v>
      </c>
      <c r="Q22" s="249">
        <f>('Energy Use'!Q78+Electrification!Q23)*Electrification!Q72</f>
        <v>606452042853405.38</v>
      </c>
      <c r="R22" s="249">
        <f>('Energy Use'!R78+Electrification!R23)*Electrification!R72</f>
        <v>607141429741660.63</v>
      </c>
      <c r="S22" s="249">
        <f>('Energy Use'!S78+Electrification!S23)*Electrification!S72</f>
        <v>600477333410568.25</v>
      </c>
      <c r="T22" s="249">
        <f>('Energy Use'!T78+Electrification!T23)*Electrification!T72</f>
        <v>593807660389707.63</v>
      </c>
      <c r="U22" s="249">
        <f>('Energy Use'!U78+Electrification!U23)*Electrification!U72</f>
        <v>587132424705902.5</v>
      </c>
      <c r="V22" s="249">
        <f>('Energy Use'!V78+Electrification!V23)*Electrification!V72</f>
        <v>580451640385976</v>
      </c>
      <c r="W22" s="249">
        <f>('Energy Use'!W78+Electrification!W23)*Electrification!W72</f>
        <v>573765321456751.88</v>
      </c>
      <c r="X22" s="249">
        <f>('Energy Use'!X78+Electrification!X23)*Electrification!X72</f>
        <v>561031604199908.69</v>
      </c>
      <c r="Y22" s="249">
        <f>('Energy Use'!Y78+Electrification!Y23)*Electrification!Y72</f>
        <v>548287902192288</v>
      </c>
      <c r="Z22" s="249">
        <f>('Energy Use'!Z78+Electrification!Z23)*Electrification!Z72</f>
        <v>535534241734291.5</v>
      </c>
      <c r="AA22" s="249">
        <f>('Energy Use'!AA78+Electrification!AA23)*Electrification!AA72</f>
        <v>522770649126320.81</v>
      </c>
      <c r="AB22" s="249">
        <f>('Energy Use'!AB78+Electrification!AB23)*Electrification!AB72</f>
        <v>509997150668777.63</v>
      </c>
      <c r="AC22" s="249">
        <f>('Energy Use'!AC78+Electrification!AC23)*Electrification!AC72</f>
        <v>497213772662063.44</v>
      </c>
      <c r="AD22" s="249">
        <f>('Energy Use'!AD78+Electrification!AD23)*Electrification!AD72</f>
        <v>484420541406580.06</v>
      </c>
      <c r="AE22" s="249">
        <f>('Energy Use'!AE78+Electrification!AE23)*Electrification!AE72</f>
        <v>471617483202729.19</v>
      </c>
      <c r="AF22" s="249">
        <f>('Energy Use'!AF78+Electrification!AF23)*Electrification!AF72</f>
        <v>458804624350912.44</v>
      </c>
      <c r="AG22" s="249">
        <f>('Energy Use'!AG78+Electrification!AG23)*Electrification!AG72</f>
        <v>445981991151531.63</v>
      </c>
      <c r="AH22" s="249">
        <f>('Energy Use'!AH78+Electrification!AH23)*Electrification!AH72</f>
        <v>434882172843996.75</v>
      </c>
      <c r="AI22" s="249">
        <f>('Energy Use'!AI78+Electrification!AI23)*Electrification!AI72</f>
        <v>423773888872096.19</v>
      </c>
      <c r="AJ22" s="249">
        <f>('Energy Use'!AJ78+Electrification!AJ23)*Electrification!AJ72</f>
        <v>412657162029561</v>
      </c>
      <c r="AK22" s="249">
        <f>('Energy Use'!AK78+Electrification!AK23)*Electrification!AK72</f>
        <v>401532015110122.38</v>
      </c>
      <c r="AL22" s="249">
        <f>('Energy Use'!AL78+Electrification!AL23)*Electrification!AL72</f>
        <v>390398470907511.5</v>
      </c>
      <c r="AM22" s="249">
        <f>('Energy Use'!AM78+Electrification!AM23)*Electrification!AM72</f>
        <v>378689812471022.31</v>
      </c>
      <c r="AN22" s="249">
        <f>('Energy Use'!AN78+Electrification!AN23)*Electrification!AN72</f>
        <v>366972396018190.44</v>
      </c>
      <c r="AO22" s="249">
        <f>('Energy Use'!AO78+Electrification!AO23)*Electrification!AO72</f>
        <v>355246245487748.69</v>
      </c>
      <c r="AP22" s="249">
        <f>('Energy Use'!AP78+Electrification!AP23)*Electrification!AP72</f>
        <v>343511384818429.75</v>
      </c>
      <c r="AQ22" s="249">
        <f>('Energy Use'!AQ78+Electrification!AQ23)*Electrification!AQ72</f>
        <v>331056681537902.44</v>
      </c>
      <c r="AR22" s="136" t="str">
        <f>VLOOKUP($A22,'Sector Match'!$A$1:$B$43,2,0)</f>
        <v>refined petroleum and coke 19</v>
      </c>
    </row>
    <row r="23" spans="1:44" x14ac:dyDescent="0.2">
      <c r="A23" s="12" t="s">
        <v>1</v>
      </c>
      <c r="B23" s="249">
        <f>('Energy Use'!B79+Electrification!B24)*Electrification!B73</f>
        <v>1851898930279378.3</v>
      </c>
      <c r="C23" s="249">
        <f>('Energy Use'!C79+Electrification!C24)*Electrification!C73</f>
        <v>1972606852992664</v>
      </c>
      <c r="D23" s="249">
        <f>('Energy Use'!D79+Electrification!D24)*Electrification!D73</f>
        <v>2103600421750172.8</v>
      </c>
      <c r="E23" s="249">
        <f>('Energy Use'!E79+Electrification!E24)*Electrification!E73</f>
        <v>2085456813449721</v>
      </c>
      <c r="F23" s="249">
        <f>('Energy Use'!F79+Electrification!F24)*Electrification!F73</f>
        <v>2276534028432376</v>
      </c>
      <c r="G23" s="249">
        <f>('Energy Use'!G79+Electrification!G24)*Electrification!G73</f>
        <v>2467427706213483</v>
      </c>
      <c r="H23" s="249">
        <f>('Energy Use'!H79+Electrification!H24)*Electrification!H73</f>
        <v>2658132330308029</v>
      </c>
      <c r="I23" s="249">
        <f>('Energy Use'!I79+Electrification!I24)*Electrification!I73</f>
        <v>2754685123925824</v>
      </c>
      <c r="J23" s="249">
        <f>('Energy Use'!J79+Electrification!J24)*Electrification!J73</f>
        <v>2851203065742421.5</v>
      </c>
      <c r="K23" s="249">
        <f>('Energy Use'!K79+Electrification!K24)*Electrification!K73</f>
        <v>2947683770880439.5</v>
      </c>
      <c r="L23" s="249">
        <f>('Energy Use'!L79+Electrification!L24)*Electrification!L73</f>
        <v>3044124854462500</v>
      </c>
      <c r="M23" s="249">
        <f>('Energy Use'!M79+Electrification!M24)*Electrification!M73</f>
        <v>3140523931611219.5</v>
      </c>
      <c r="N23" s="249">
        <f>('Energy Use'!N79+Electrification!N24)*Electrification!N73</f>
        <v>3194948179629500</v>
      </c>
      <c r="O23" s="249">
        <f>('Energy Use'!O79+Electrification!O24)*Electrification!O73</f>
        <v>3249318889365818</v>
      </c>
      <c r="P23" s="249">
        <f>('Energy Use'!P79+Electrification!P24)*Electrification!P73</f>
        <v>3303635250726581.5</v>
      </c>
      <c r="Q23" s="249">
        <f>('Energy Use'!Q79+Electrification!Q24)*Electrification!Q73</f>
        <v>3357896453618199.5</v>
      </c>
      <c r="R23" s="249">
        <f>('Energy Use'!R79+Electrification!R24)*Electrification!R73</f>
        <v>3412101687947079.5</v>
      </c>
      <c r="S23" s="249">
        <f>('Energy Use'!S79+Electrification!S24)*Electrification!S73</f>
        <v>3441960600009753.5</v>
      </c>
      <c r="T23" s="249">
        <f>('Energy Use'!T79+Electrification!T24)*Electrification!T73</f>
        <v>3471833374866172</v>
      </c>
      <c r="U23" s="249">
        <f>('Energy Use'!U79+Electrification!U24)*Electrification!U73</f>
        <v>3501719941807203.5</v>
      </c>
      <c r="V23" s="249">
        <f>('Energy Use'!V79+Electrification!V24)*Electrification!V73</f>
        <v>3531620230123716</v>
      </c>
      <c r="W23" s="249">
        <f>('Energy Use'!W79+Electrification!W24)*Electrification!W73</f>
        <v>3561534169106576.5</v>
      </c>
      <c r="X23" s="249">
        <f>('Energy Use'!X79+Electrification!X24)*Electrification!X73</f>
        <v>3575601979462569</v>
      </c>
      <c r="Y23" s="249">
        <f>('Energy Use'!Y79+Electrification!Y24)*Electrification!Y73</f>
        <v>3589673137321563.5</v>
      </c>
      <c r="Z23" s="249">
        <f>('Energy Use'!Z79+Electrification!Z24)*Electrification!Z73</f>
        <v>3603747607994876.5</v>
      </c>
      <c r="AA23" s="249">
        <f>('Energy Use'!AA79+Electrification!AA24)*Electrification!AA73</f>
        <v>3617825356793825</v>
      </c>
      <c r="AB23" s="249">
        <f>('Energy Use'!AB79+Electrification!AB24)*Electrification!AB73</f>
        <v>3631906349029726</v>
      </c>
      <c r="AC23" s="249">
        <f>('Energy Use'!AC79+Electrification!AC24)*Electrification!AC73</f>
        <v>3632329046764996</v>
      </c>
      <c r="AD23" s="249">
        <f>('Energy Use'!AD79+Electrification!AD24)*Electrification!AD73</f>
        <v>3632744745367169</v>
      </c>
      <c r="AE23" s="249">
        <f>('Energy Use'!AE79+Electrification!AE24)*Electrification!AE73</f>
        <v>3633153437472133.5</v>
      </c>
      <c r="AF23" s="249">
        <f>('Energy Use'!AF79+Electrification!AF24)*Electrification!AF73</f>
        <v>3633555115715776</v>
      </c>
      <c r="AG23" s="249">
        <f>('Energy Use'!AG79+Electrification!AG24)*Electrification!AG73</f>
        <v>3633949772733986.5</v>
      </c>
      <c r="AH23" s="249">
        <f>('Energy Use'!AH79+Electrification!AH24)*Electrification!AH73</f>
        <v>3621935866061565.5</v>
      </c>
      <c r="AI23" s="249">
        <f>('Energy Use'!AI79+Electrification!AI24)*Electrification!AI73</f>
        <v>3609907586242607</v>
      </c>
      <c r="AJ23" s="249">
        <f>('Energy Use'!AJ79+Electrification!AJ24)*Electrification!AJ73</f>
        <v>3597864954929154.5</v>
      </c>
      <c r="AK23" s="249">
        <f>('Energy Use'!AK79+Electrification!AK24)*Electrification!AK73</f>
        <v>3585807993773252.5</v>
      </c>
      <c r="AL23" s="249">
        <f>('Energy Use'!AL79+Electrification!AL24)*Electrification!AL73</f>
        <v>3573736724426944.5</v>
      </c>
      <c r="AM23" s="249">
        <f>('Energy Use'!AM79+Electrification!AM24)*Electrification!AM73</f>
        <v>3559361812315057.5</v>
      </c>
      <c r="AN23" s="249">
        <f>('Energy Use'!AN79+Electrification!AN24)*Electrification!AN73</f>
        <v>3544970967209212</v>
      </c>
      <c r="AO23" s="249">
        <f>('Energy Use'!AO79+Electrification!AO24)*Electrification!AO73</f>
        <v>3530564215323576</v>
      </c>
      <c r="AP23" s="249">
        <f>('Energy Use'!AP79+Electrification!AP24)*Electrification!AP73</f>
        <v>3516141582872318.5</v>
      </c>
      <c r="AQ23" s="249">
        <f>('Energy Use'!AQ79+Electrification!AQ24)*Electrification!AQ73</f>
        <v>3492347103051952.5</v>
      </c>
      <c r="AR23" s="136" t="str">
        <f>VLOOKUP($A23,'Sector Match'!$A$1:$B$43,2,0)</f>
        <v>chemicals 20</v>
      </c>
    </row>
    <row r="24" spans="1:44" x14ac:dyDescent="0.2">
      <c r="A24" s="12" t="s">
        <v>22</v>
      </c>
      <c r="B24" s="249">
        <f>('Energy Use'!B80+Electrification!B25)*Electrification!B74</f>
        <v>139116426869724.48</v>
      </c>
      <c r="C24" s="249">
        <f>('Energy Use'!C80+Electrification!C25)*Electrification!C74</f>
        <v>146875636962725.72</v>
      </c>
      <c r="D24" s="249">
        <f>('Energy Use'!D80+Electrification!D25)*Electrification!D74</f>
        <v>190276393001948.78</v>
      </c>
      <c r="E24" s="249">
        <f>('Energy Use'!E80+Electrification!E25)*Electrification!E74</f>
        <v>186149589725820.91</v>
      </c>
      <c r="F24" s="249">
        <f>('Energy Use'!F80+Electrification!F25)*Electrification!F74</f>
        <v>189291988760777.91</v>
      </c>
      <c r="G24" s="249">
        <f>('Energy Use'!G80+Electrification!G25)*Electrification!G74</f>
        <v>197647041281288.75</v>
      </c>
      <c r="H24" s="249">
        <f>('Energy Use'!H80+Electrification!H25)*Electrification!H74</f>
        <v>207765354240883.31</v>
      </c>
      <c r="I24" s="249">
        <f>('Energy Use'!I80+Electrification!I25)*Electrification!I74</f>
        <v>216570364897980.44</v>
      </c>
      <c r="J24" s="249">
        <f>('Energy Use'!J80+Electrification!J25)*Electrification!J74</f>
        <v>223541213940318.09</v>
      </c>
      <c r="K24" s="249">
        <f>('Energy Use'!K80+Electrification!K25)*Electrification!K74</f>
        <v>229201278003438.84</v>
      </c>
      <c r="L24" s="249">
        <f>('Energy Use'!L80+Electrification!L25)*Electrification!L74</f>
        <v>234177676456126.13</v>
      </c>
      <c r="M24" s="249">
        <f>('Energy Use'!M80+Electrification!M25)*Electrification!M74</f>
        <v>239172449671307.25</v>
      </c>
      <c r="N24" s="249">
        <f>('Energy Use'!N80+Electrification!N25)*Electrification!N74</f>
        <v>244780847320182.5</v>
      </c>
      <c r="O24" s="249">
        <f>('Energy Use'!O80+Electrification!O25)*Electrification!O74</f>
        <v>251070129857896.28</v>
      </c>
      <c r="P24" s="249">
        <f>('Energy Use'!P80+Electrification!P25)*Electrification!P74</f>
        <v>257933205343851.22</v>
      </c>
      <c r="Q24" s="249">
        <f>('Energy Use'!Q80+Electrification!Q25)*Electrification!Q74</f>
        <v>265251177288561.03</v>
      </c>
      <c r="R24" s="249">
        <f>('Energy Use'!R80+Electrification!R25)*Electrification!R74</f>
        <v>272890554583849.44</v>
      </c>
      <c r="S24" s="249">
        <f>('Energy Use'!S80+Electrification!S25)*Electrification!S74</f>
        <v>281427273117760.78</v>
      </c>
      <c r="T24" s="249">
        <f>('Energy Use'!T80+Electrification!T25)*Electrification!T74</f>
        <v>290160165717567.06</v>
      </c>
      <c r="U24" s="249">
        <f>('Energy Use'!U80+Electrification!U25)*Electrification!U74</f>
        <v>299064948609657.38</v>
      </c>
      <c r="V24" s="249">
        <f>('Energy Use'!V80+Electrification!V25)*Electrification!V74</f>
        <v>308114079380926.56</v>
      </c>
      <c r="W24" s="249">
        <f>('Energy Use'!W80+Electrification!W25)*Electrification!W74</f>
        <v>317276615539733.06</v>
      </c>
      <c r="X24" s="249">
        <f>('Energy Use'!X80+Electrification!X25)*Electrification!X74</f>
        <v>326518101839230.31</v>
      </c>
      <c r="Y24" s="249">
        <f>('Energy Use'!Y80+Electrification!Y25)*Electrification!Y74</f>
        <v>335800492118742.44</v>
      </c>
      <c r="Z24" s="249">
        <f>('Energy Use'!Z80+Electrification!Z25)*Electrification!Z74</f>
        <v>345082111642216.25</v>
      </c>
      <c r="AA24" s="249">
        <f>('Energy Use'!AA80+Electrification!AA25)*Electrification!AA74</f>
        <v>354317666023450.38</v>
      </c>
      <c r="AB24" s="249">
        <f>('Energy Use'!AB80+Electrification!AB25)*Electrification!AB74</f>
        <v>363458302802665.06</v>
      </c>
      <c r="AC24" s="249">
        <f>('Energy Use'!AC80+Electrification!AC25)*Electrification!AC74</f>
        <v>372451731555172.81</v>
      </c>
      <c r="AD24" s="249">
        <f>('Energy Use'!AD80+Electrification!AD25)*Electrification!AD74</f>
        <v>381242408048375.69</v>
      </c>
      <c r="AE24" s="249">
        <f>('Energy Use'!AE80+Electrification!AE25)*Electrification!AE74</f>
        <v>389771787398067.63</v>
      </c>
      <c r="AF24" s="249">
        <f>('Energy Use'!AF80+Electrification!AF25)*Electrification!AF74</f>
        <v>397978650392083.13</v>
      </c>
      <c r="AG24" s="249">
        <f>('Energy Use'!AG80+Electrification!AG25)*Electrification!AG74</f>
        <v>405799506136411.88</v>
      </c>
      <c r="AH24" s="249">
        <f>('Energy Use'!AH80+Electrification!AH25)*Electrification!AH74</f>
        <v>413169072929006.94</v>
      </c>
      <c r="AI24" s="249">
        <f>('Energy Use'!AI80+Electrification!AI25)*Electrification!AI74</f>
        <v>420020837780252.19</v>
      </c>
      <c r="AJ24" s="249">
        <f>('Energy Use'!AJ80+Electrification!AJ25)*Electrification!AJ74</f>
        <v>426287693285023.88</v>
      </c>
      <c r="AK24" s="249">
        <f>('Energy Use'!AK80+Electrification!AK25)*Electrification!AK74</f>
        <v>431902648627751.19</v>
      </c>
      <c r="AL24" s="249">
        <f>('Energy Use'!AL80+Electrification!AL25)*Electrification!AL74</f>
        <v>436799609397764.5</v>
      </c>
      <c r="AM24" s="249">
        <f>('Energy Use'!AM80+Electrification!AM25)*Electrification!AM74</f>
        <v>440914218647413.25</v>
      </c>
      <c r="AN24" s="249">
        <f>('Energy Use'!AN80+Electrification!AN25)*Electrification!AN74</f>
        <v>444184749291285.75</v>
      </c>
      <c r="AO24" s="249">
        <f>('Energy Use'!AO80+Electrification!AO25)*Electrification!AO74</f>
        <v>446553035584214.31</v>
      </c>
      <c r="AP24" s="249">
        <f>('Energy Use'!AP80+Electrification!AP25)*Electrification!AP74</f>
        <v>447965429101474.38</v>
      </c>
      <c r="AQ24" s="249">
        <f>('Energy Use'!AQ80+Electrification!AQ25)*Electrification!AQ74</f>
        <v>446074479642950.44</v>
      </c>
      <c r="AR24" s="136">
        <f>VLOOKUP($A24,'Sector Match'!$A$1:$B$43,2,0)</f>
        <v>0</v>
      </c>
    </row>
    <row r="25" spans="1:44" x14ac:dyDescent="0.2">
      <c r="A25" s="12" t="s">
        <v>23</v>
      </c>
      <c r="B25" s="249">
        <f>('Energy Use'!B81+Electrification!B26)*Electrification!B75</f>
        <v>155303626817480.81</v>
      </c>
      <c r="C25" s="249">
        <f>('Energy Use'!C81+Electrification!C26)*Electrification!C75</f>
        <v>153672623112795.41</v>
      </c>
      <c r="D25" s="249">
        <f>('Energy Use'!D81+Electrification!D26)*Electrification!D75</f>
        <v>171006174297585.72</v>
      </c>
      <c r="E25" s="249">
        <f>('Energy Use'!E81+Electrification!E26)*Electrification!E75</f>
        <v>175090641007203.53</v>
      </c>
      <c r="F25" s="249">
        <f>('Energy Use'!F81+Electrification!F26)*Electrification!F75</f>
        <v>178808215797133.88</v>
      </c>
      <c r="G25" s="249">
        <f>('Energy Use'!G81+Electrification!G26)*Electrification!G75</f>
        <v>188727607289424.5</v>
      </c>
      <c r="H25" s="249">
        <f>('Energy Use'!H81+Electrification!H26)*Electrification!H75</f>
        <v>201248902089500.91</v>
      </c>
      <c r="I25" s="249">
        <f>('Energy Use'!I81+Electrification!I26)*Electrification!I75</f>
        <v>212948307366684.31</v>
      </c>
      <c r="J25" s="249">
        <f>('Energy Use'!J81+Electrification!J26)*Electrification!J75</f>
        <v>222821921612695.81</v>
      </c>
      <c r="K25" s="249">
        <f>('Energy Use'!K81+Electrification!K26)*Electrification!K75</f>
        <v>230859602776454.44</v>
      </c>
      <c r="L25" s="249">
        <f>('Energy Use'!L81+Electrification!L26)*Electrification!L75</f>
        <v>237141484119135.81</v>
      </c>
      <c r="M25" s="249">
        <f>('Energy Use'!M81+Electrification!M26)*Electrification!M75</f>
        <v>241824298843105.34</v>
      </c>
      <c r="N25" s="249">
        <f>('Energy Use'!N81+Electrification!N26)*Electrification!N75</f>
        <v>245100492358762.03</v>
      </c>
      <c r="O25" s="249">
        <f>('Energy Use'!O81+Electrification!O26)*Electrification!O75</f>
        <v>247222878467095.84</v>
      </c>
      <c r="P25" s="249">
        <f>('Energy Use'!P81+Electrification!P26)*Electrification!P75</f>
        <v>248447613787802.22</v>
      </c>
      <c r="Q25" s="249">
        <f>('Energy Use'!Q81+Electrification!Q26)*Electrification!Q75</f>
        <v>249048634120051.63</v>
      </c>
      <c r="R25" s="249">
        <f>('Energy Use'!R81+Electrification!R26)*Electrification!R75</f>
        <v>249309098212852.16</v>
      </c>
      <c r="S25" s="249">
        <f>('Energy Use'!S81+Electrification!S26)*Electrification!S75</f>
        <v>250092474798637.56</v>
      </c>
      <c r="T25" s="249">
        <f>('Energy Use'!T81+Electrification!T26)*Electrification!T75</f>
        <v>250829532326718.63</v>
      </c>
      <c r="U25" s="249">
        <f>('Energy Use'!U81+Electrification!U26)*Electrification!U75</f>
        <v>251521058078175.53</v>
      </c>
      <c r="V25" s="249">
        <f>('Energy Use'!V81+Electrification!V26)*Electrification!V75</f>
        <v>252167877849457.53</v>
      </c>
      <c r="W25" s="249">
        <f>('Energy Use'!W81+Electrification!W26)*Electrification!W75</f>
        <v>252770854134770.13</v>
      </c>
      <c r="X25" s="249">
        <f>('Energy Use'!X81+Electrification!X26)*Electrification!X75</f>
        <v>253330884310332.09</v>
      </c>
      <c r="Y25" s="249">
        <f>('Energy Use'!Y81+Electrification!Y26)*Electrification!Y75</f>
        <v>253848898825080.84</v>
      </c>
      <c r="Z25" s="249">
        <f>('Energy Use'!Z81+Electrification!Z26)*Electrification!Z75</f>
        <v>254325859402233.66</v>
      </c>
      <c r="AA25" s="249">
        <f>('Energy Use'!AA81+Electrification!AA26)*Electrification!AA75</f>
        <v>254762757255916.34</v>
      </c>
      <c r="AB25" s="249">
        <f>('Energy Use'!AB81+Electrification!AB26)*Electrification!AB75</f>
        <v>255160611326883.47</v>
      </c>
      <c r="AC25" s="249">
        <f>('Energy Use'!AC81+Electrification!AC26)*Electrification!AC75</f>
        <v>255520466541168.53</v>
      </c>
      <c r="AD25" s="249">
        <f>('Energy Use'!AD81+Electrification!AD26)*Electrification!AD75</f>
        <v>255843392095293.91</v>
      </c>
      <c r="AE25" s="249">
        <f>('Energy Use'!AE81+Electrification!AE26)*Electrification!AE75</f>
        <v>256130479771483.09</v>
      </c>
      <c r="AF25" s="249">
        <f>('Energy Use'!AF81+Electrification!AF26)*Electrification!AF75</f>
        <v>256382842286107.78</v>
      </c>
      <c r="AG25" s="249">
        <f>('Energy Use'!AG81+Electrification!AG26)*Electrification!AG75</f>
        <v>256601611674423.78</v>
      </c>
      <c r="AH25" s="249">
        <f>('Energy Use'!AH81+Electrification!AH26)*Electrification!AH75</f>
        <v>256787937714424.81</v>
      </c>
      <c r="AI25" s="249">
        <f>('Energy Use'!AI81+Electrification!AI26)*Electrification!AI75</f>
        <v>256942986392472.94</v>
      </c>
      <c r="AJ25" s="249">
        <f>('Energy Use'!AJ81+Electrification!AJ26)*Electrification!AJ75</f>
        <v>257067938413155.84</v>
      </c>
      <c r="AK25" s="249">
        <f>('Energy Use'!AK81+Electrification!AK26)*Electrification!AK75</f>
        <v>257163987755635.69</v>
      </c>
      <c r="AL25" s="249">
        <f>('Energy Use'!AL81+Electrification!AL26)*Electrification!AL75</f>
        <v>257232340278566.94</v>
      </c>
      <c r="AM25" s="249">
        <f>('Energy Use'!AM81+Electrification!AM26)*Electrification!AM75</f>
        <v>257274212375480.75</v>
      </c>
      <c r="AN25" s="249">
        <f>('Energy Use'!AN81+Electrification!AN26)*Electrification!AN75</f>
        <v>257290829682351.38</v>
      </c>
      <c r="AO25" s="249">
        <f>('Energy Use'!AO81+Electrification!AO26)*Electrification!AO75</f>
        <v>257283425838894.84</v>
      </c>
      <c r="AP25" s="249">
        <f>('Energy Use'!AP81+Electrification!AP26)*Electrification!AP75</f>
        <v>257253241304970.88</v>
      </c>
      <c r="AQ25" s="249">
        <f>('Energy Use'!AQ81+Electrification!AQ26)*Electrification!AQ75</f>
        <v>255882540068022.16</v>
      </c>
      <c r="AR25" s="136" t="str">
        <f>VLOOKUP($A25,'Sector Match'!$A$1:$B$43,2,0)</f>
        <v>chemicals 20</v>
      </c>
    </row>
    <row r="26" spans="1:44" x14ac:dyDescent="0.2">
      <c r="A26" s="12" t="s">
        <v>24</v>
      </c>
      <c r="B26" s="249">
        <f>('Energy Use'!B82+Electrification!B27)*Electrification!B76</f>
        <v>486701059474718.88</v>
      </c>
      <c r="C26" s="249">
        <f>('Energy Use'!C82+Electrification!C27)*Electrification!C76</f>
        <v>505256285721746.44</v>
      </c>
      <c r="D26" s="249">
        <f>('Energy Use'!D82+Electrification!D27)*Electrification!D76</f>
        <v>557528416382097.38</v>
      </c>
      <c r="E26" s="249">
        <f>('Energy Use'!E82+Electrification!E27)*Electrification!E76</f>
        <v>554472502339525.06</v>
      </c>
      <c r="F26" s="249">
        <f>('Energy Use'!F82+Electrification!F27)*Electrification!F76</f>
        <v>560808359449659.31</v>
      </c>
      <c r="G26" s="249">
        <f>('Energy Use'!G82+Electrification!G27)*Electrification!G76</f>
        <v>578682009673759.5</v>
      </c>
      <c r="H26" s="249">
        <f>('Energy Use'!H82+Electrification!H27)*Electrification!H76</f>
        <v>601186837841885</v>
      </c>
      <c r="I26" s="249">
        <f>('Energy Use'!I82+Electrification!I27)*Electrification!I76</f>
        <v>622392437602516.25</v>
      </c>
      <c r="J26" s="249">
        <f>('Energy Use'!J82+Electrification!J27)*Electrification!J76</f>
        <v>640244588205838.88</v>
      </c>
      <c r="K26" s="249">
        <f>('Energy Use'!K82+Electrification!K27)*Electrification!K76</f>
        <v>654457063008036.63</v>
      </c>
      <c r="L26" s="249">
        <f>('Energy Use'!L82+Electrification!L27)*Electrification!L76</f>
        <v>664809019081886.63</v>
      </c>
      <c r="M26" s="249">
        <f>('Energy Use'!M82+Electrification!M27)*Electrification!M76</f>
        <v>671150646547232.25</v>
      </c>
      <c r="N26" s="249">
        <f>('Energy Use'!N82+Electrification!N27)*Electrification!N76</f>
        <v>673486743058736.38</v>
      </c>
      <c r="O26" s="249">
        <f>('Energy Use'!O82+Electrification!O27)*Electrification!O76</f>
        <v>672537606662086.5</v>
      </c>
      <c r="P26" s="249">
        <f>('Energy Use'!P82+Electrification!P27)*Electrification!P76</f>
        <v>669151015803668</v>
      </c>
      <c r="Q26" s="249">
        <f>('Energy Use'!Q82+Electrification!Q27)*Electrification!Q76</f>
        <v>664191501453825</v>
      </c>
      <c r="R26" s="249">
        <f>('Energy Use'!R82+Electrification!R27)*Electrification!R76</f>
        <v>658514969606069.88</v>
      </c>
      <c r="S26" s="249">
        <f>('Energy Use'!S82+Electrification!S27)*Electrification!S76</f>
        <v>654452028219615</v>
      </c>
      <c r="T26" s="249">
        <f>('Energy Use'!T82+Electrification!T27)*Electrification!T76</f>
        <v>650498420369503</v>
      </c>
      <c r="U26" s="249">
        <f>('Energy Use'!U82+Electrification!U27)*Electrification!U76</f>
        <v>646658697491650.13</v>
      </c>
      <c r="V26" s="249">
        <f>('Energy Use'!V82+Electrification!V27)*Electrification!V76</f>
        <v>642937318942252</v>
      </c>
      <c r="W26" s="249">
        <f>('Energy Use'!W82+Electrification!W27)*Electrification!W76</f>
        <v>639338661797961.38</v>
      </c>
      <c r="X26" s="249">
        <f>('Energy Use'!X82+Electrification!X27)*Electrification!X76</f>
        <v>635867030962812.13</v>
      </c>
      <c r="Y26" s="249">
        <f>('Energy Use'!Y82+Electrification!Y27)*Electrification!Y76</f>
        <v>632526669578291.75</v>
      </c>
      <c r="Z26" s="249">
        <f>('Energy Use'!Z82+Electrification!Z27)*Electrification!Z76</f>
        <v>629321769735386.25</v>
      </c>
      <c r="AA26" s="249">
        <f>('Energy Use'!AA82+Electrification!AA27)*Electrification!AA76</f>
        <v>626256483489930</v>
      </c>
      <c r="AB26" s="249">
        <f>('Energy Use'!AB82+Electrification!AB27)*Electrification!AB76</f>
        <v>623334934185143.13</v>
      </c>
      <c r="AC26" s="249">
        <f>('Energy Use'!AC82+Electrification!AC27)*Electrification!AC76</f>
        <v>620561228087869.13</v>
      </c>
      <c r="AD26" s="249">
        <f>('Energy Use'!AD82+Electrification!AD27)*Electrification!AD76</f>
        <v>617939466347765.38</v>
      </c>
      <c r="AE26" s="249">
        <f>('Energy Use'!AE82+Electrification!AE27)*Electrification!AE76</f>
        <v>615473757291496.5</v>
      </c>
      <c r="AF26" s="249">
        <f>('Energy Use'!AF82+Electrification!AF27)*Electrification!AF76</f>
        <v>613168229066867.75</v>
      </c>
      <c r="AG26" s="249">
        <f>('Energy Use'!AG82+Electrification!AG27)*Electrification!AG76</f>
        <v>611027042654860.88</v>
      </c>
      <c r="AH26" s="249">
        <f>('Energy Use'!AH82+Electrification!AH27)*Electrification!AH76</f>
        <v>609054405270653.38</v>
      </c>
      <c r="AI26" s="249">
        <f>('Energy Use'!AI82+Electrification!AI27)*Electrification!AI76</f>
        <v>607254584177965.5</v>
      </c>
      <c r="AJ26" s="249">
        <f>('Energy Use'!AJ82+Electrification!AJ27)*Electrification!AJ76</f>
        <v>605631920944459</v>
      </c>
      <c r="AK26" s="249">
        <f>('Energy Use'!AK82+Electrification!AK27)*Electrification!AK76</f>
        <v>604190846169488.13</v>
      </c>
      <c r="AL26" s="249">
        <f>('Energy Use'!AL82+Electrification!AL27)*Electrification!AL76</f>
        <v>602935894719243.5</v>
      </c>
      <c r="AM26" s="249">
        <f>('Energy Use'!AM82+Electrification!AM27)*Electrification!AM76</f>
        <v>601871721508264.38</v>
      </c>
      <c r="AN26" s="249">
        <f>('Energy Use'!AN82+Electrification!AN27)*Electrification!AN76</f>
        <v>601003117870460.5</v>
      </c>
      <c r="AO26" s="249">
        <f>('Energy Use'!AO82+Electrification!AO27)*Electrification!AO76</f>
        <v>600335028567176.88</v>
      </c>
      <c r="AP26" s="249">
        <f>('Energy Use'!AP82+Electrification!AP27)*Electrification!AP76</f>
        <v>599872569484529.88</v>
      </c>
      <c r="AQ26" s="249">
        <f>('Energy Use'!AQ82+Electrification!AQ27)*Electrification!AQ76</f>
        <v>596548411641957.25</v>
      </c>
      <c r="AR26" s="136" t="str">
        <f>VLOOKUP($A26,'Sector Match'!$A$1:$B$43,2,0)</f>
        <v>rubber and plastic products 22</v>
      </c>
    </row>
    <row r="27" spans="1:44" x14ac:dyDescent="0.2">
      <c r="A27" s="12" t="s">
        <v>25</v>
      </c>
      <c r="B27" s="249">
        <f>('Energy Use'!B83+Electrification!B28)*Electrification!B77</f>
        <v>1283183634307131.8</v>
      </c>
      <c r="C27" s="249">
        <f>('Energy Use'!C83+Electrification!C28)*Electrification!C77</f>
        <v>1340811294492135.3</v>
      </c>
      <c r="D27" s="249">
        <f>('Energy Use'!D83+Electrification!D28)*Electrification!D77</f>
        <v>1333714025497590.8</v>
      </c>
      <c r="E27" s="249">
        <f>('Energy Use'!E83+Electrification!E28)*Electrification!E77</f>
        <v>1198972432824027.5</v>
      </c>
      <c r="F27" s="249">
        <f>('Energy Use'!F83+Electrification!F28)*Electrification!F77</f>
        <v>1249873131906178.8</v>
      </c>
      <c r="G27" s="249">
        <f>('Energy Use'!G83+Electrification!G28)*Electrification!G77</f>
        <v>1300695374115021</v>
      </c>
      <c r="H27" s="249">
        <f>('Energy Use'!H83+Electrification!H28)*Electrification!H77</f>
        <v>1351437544279403.8</v>
      </c>
      <c r="I27" s="249">
        <f>('Energy Use'!I83+Electrification!I28)*Electrification!I77</f>
        <v>1367985286614992.5</v>
      </c>
      <c r="J27" s="249">
        <f>('Energy Use'!J83+Electrification!J28)*Electrification!J77</f>
        <v>1384504958517788.5</v>
      </c>
      <c r="K27" s="249">
        <f>('Energy Use'!K83+Electrification!K28)*Electrification!K77</f>
        <v>1400996061943784.3</v>
      </c>
      <c r="L27" s="249">
        <f>('Energy Use'!L83+Electrification!L28)*Electrification!L77</f>
        <v>1417458098848972.5</v>
      </c>
      <c r="M27" s="249">
        <f>('Energy Use'!M83+Electrification!M28)*Electrification!M77</f>
        <v>1433890571189345.8</v>
      </c>
      <c r="N27" s="249">
        <f>('Energy Use'!N83+Electrification!N28)*Electrification!N77</f>
        <v>1416460248506348</v>
      </c>
      <c r="O27" s="249">
        <f>('Energy Use'!O83+Electrification!O28)*Electrification!O77</f>
        <v>1399048894721651.3</v>
      </c>
      <c r="P27" s="249">
        <f>('Energy Use'!P83+Electrification!P28)*Electrification!P77</f>
        <v>1381656816913403.5</v>
      </c>
      <c r="Q27" s="249">
        <f>('Energy Use'!Q83+Electrification!Q28)*Electrification!Q77</f>
        <v>1364284322159751</v>
      </c>
      <c r="R27" s="249">
        <f>('Energy Use'!R83+Electrification!R28)*Electrification!R77</f>
        <v>1346931717538841.3</v>
      </c>
      <c r="S27" s="249">
        <f>('Energy Use'!S83+Electrification!S28)*Electrification!S77</f>
        <v>1324365023520228.3</v>
      </c>
      <c r="T27" s="249">
        <f>('Energy Use'!T83+Electrification!T28)*Electrification!T77</f>
        <v>1301780351410798.5</v>
      </c>
      <c r="U27" s="249">
        <f>('Energy Use'!U83+Electrification!U28)*Electrification!U77</f>
        <v>1279177748708439.5</v>
      </c>
      <c r="V27" s="249">
        <f>('Energy Use'!V83+Electrification!V28)*Electrification!V77</f>
        <v>1256557262911038.8</v>
      </c>
      <c r="W27" s="249">
        <f>('Energy Use'!W83+Electrification!W28)*Electrification!W77</f>
        <v>1233918941516484.3</v>
      </c>
      <c r="X27" s="249">
        <f>('Energy Use'!X83+Electrification!X28)*Electrification!X77</f>
        <v>1202679214488527.5</v>
      </c>
      <c r="Y27" s="249">
        <f>('Energy Use'!Y83+Electrification!Y28)*Electrification!Y77</f>
        <v>1171415532302918.3</v>
      </c>
      <c r="Z27" s="249">
        <f>('Energy Use'!Z83+Electrification!Z28)*Electrification!Z77</f>
        <v>1140127960246623.3</v>
      </c>
      <c r="AA27" s="249">
        <f>('Energy Use'!AA83+Electrification!AA28)*Electrification!AA77</f>
        <v>1108816563606610.6</v>
      </c>
      <c r="AB27" s="249">
        <f>('Energy Use'!AB83+Electrification!AB28)*Electrification!AB77</f>
        <v>1077481407669848.3</v>
      </c>
      <c r="AC27" s="249">
        <f>('Energy Use'!AC83+Electrification!AC28)*Electrification!AC77</f>
        <v>1053355823612406.3</v>
      </c>
      <c r="AD27" s="249">
        <f>('Energy Use'!AD83+Electrification!AD28)*Electrification!AD77</f>
        <v>1029211703830993.6</v>
      </c>
      <c r="AE27" s="249">
        <f>('Energy Use'!AE83+Electrification!AE28)*Electrification!AE77</f>
        <v>1005049098447909.4</v>
      </c>
      <c r="AF27" s="249">
        <f>('Energy Use'!AF83+Electrification!AF28)*Electrification!AF77</f>
        <v>980868057585452.5</v>
      </c>
      <c r="AG27" s="249">
        <f>('Energy Use'!AG83+Electrification!AG28)*Electrification!AG77</f>
        <v>956668631365921.5</v>
      </c>
      <c r="AH27" s="249">
        <f>('Energy Use'!AH83+Electrification!AH28)*Electrification!AH77</f>
        <v>942239320561528.63</v>
      </c>
      <c r="AI27" s="249">
        <f>('Energy Use'!AI83+Electrification!AI28)*Electrification!AI77</f>
        <v>927798679774754.63</v>
      </c>
      <c r="AJ27" s="249">
        <f>('Energy Use'!AJ83+Electrification!AJ28)*Electrification!AJ77</f>
        <v>913346738981591.63</v>
      </c>
      <c r="AK27" s="249">
        <f>('Energy Use'!AK83+Electrification!AK28)*Electrification!AK77</f>
        <v>898883528158031.38</v>
      </c>
      <c r="AL27" s="249">
        <f>('Energy Use'!AL83+Electrification!AL28)*Electrification!AL77</f>
        <v>884409077280065.75</v>
      </c>
      <c r="AM27" s="249">
        <f>('Energy Use'!AM83+Electrification!AM28)*Electrification!AM77</f>
        <v>877332270829585.38</v>
      </c>
      <c r="AN27" s="249">
        <f>('Energy Use'!AN83+Electrification!AN28)*Electrification!AN77</f>
        <v>870249409899010.75</v>
      </c>
      <c r="AO27" s="249">
        <f>('Energy Use'!AO83+Electrification!AO28)*Electrification!AO77</f>
        <v>863160509057057.25</v>
      </c>
      <c r="AP27" s="249">
        <f>('Energy Use'!AP83+Electrification!AP28)*Electrification!AP77</f>
        <v>856065582872440</v>
      </c>
      <c r="AQ27" s="249">
        <f>('Energy Use'!AQ83+Electrification!AQ28)*Electrification!AQ77</f>
        <v>847140046958692.13</v>
      </c>
      <c r="AR27" s="136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249">
        <f>('Energy Use'!B84+Electrification!B29)*Electrification!B78</f>
        <v>2204134311941875.3</v>
      </c>
      <c r="C28" s="249">
        <f>('Energy Use'!C84+Electrification!C29)*Electrification!C78</f>
        <v>2315329183758376.5</v>
      </c>
      <c r="D28" s="249">
        <f>('Energy Use'!D84+Electrification!D29)*Electrification!D78</f>
        <v>2249348031639396.3</v>
      </c>
      <c r="E28" s="249">
        <f>('Energy Use'!E84+Electrification!E29)*Electrification!E78</f>
        <v>2210018795522445.8</v>
      </c>
      <c r="F28" s="249">
        <f>('Energy Use'!F84+Electrification!F29)*Electrification!F78</f>
        <v>2383234909530849.5</v>
      </c>
      <c r="G28" s="249">
        <f>('Energy Use'!G84+Electrification!G29)*Electrification!G78</f>
        <v>2556137038422428.5</v>
      </c>
      <c r="H28" s="249">
        <f>('Energy Use'!H84+Electrification!H29)*Electrification!H78</f>
        <v>2728719317837080</v>
      </c>
      <c r="I28" s="249">
        <f>('Energy Use'!I84+Electrification!I29)*Electrification!I78</f>
        <v>2787677693407503</v>
      </c>
      <c r="J28" s="249">
        <f>('Energy Use'!J84+Electrification!J29)*Electrification!J78</f>
        <v>2846533426674246</v>
      </c>
      <c r="K28" s="249">
        <f>('Energy Use'!K84+Electrification!K29)*Electrification!K78</f>
        <v>2905284627882937.5</v>
      </c>
      <c r="L28" s="249">
        <f>('Energy Use'!L84+Electrification!L29)*Electrification!L78</f>
        <v>2963929407279206</v>
      </c>
      <c r="M28" s="249">
        <f>('Energy Use'!M84+Electrification!M29)*Electrification!M78</f>
        <v>3022465875108679</v>
      </c>
      <c r="N28" s="249">
        <f>('Energy Use'!N84+Electrification!N29)*Electrification!N78</f>
        <v>3023719290638345</v>
      </c>
      <c r="O28" s="249">
        <f>('Energy Use'!O84+Electrification!O29)*Electrification!O78</f>
        <v>3024943517415930.5</v>
      </c>
      <c r="P28" s="249">
        <f>('Energy Use'!P84+Electrification!P29)*Electrification!P78</f>
        <v>3026138468066076</v>
      </c>
      <c r="Q28" s="249">
        <f>('Energy Use'!Q84+Electrification!Q29)*Electrification!Q78</f>
        <v>3027304055213423</v>
      </c>
      <c r="R28" s="249">
        <f>('Energy Use'!R84+Electrification!R29)*Electrification!R78</f>
        <v>3028440191482615.5</v>
      </c>
      <c r="S28" s="249">
        <f>('Energy Use'!S84+Electrification!S29)*Electrification!S78</f>
        <v>2995083311320921</v>
      </c>
      <c r="T28" s="249">
        <f>('Energy Use'!T84+Electrification!T29)*Electrification!T78</f>
        <v>2961701091085323.5</v>
      </c>
      <c r="U28" s="249">
        <f>('Energy Use'!U84+Electrification!U29)*Electrification!U78</f>
        <v>2928293607121454</v>
      </c>
      <c r="V28" s="249">
        <f>('Energy Use'!V84+Electrification!V29)*Electrification!V78</f>
        <v>2894860935774943</v>
      </c>
      <c r="W28" s="249">
        <f>('Energy Use'!W84+Electrification!W29)*Electrification!W78</f>
        <v>2861403153391421</v>
      </c>
      <c r="X28" s="249">
        <f>('Energy Use'!X84+Electrification!X29)*Electrification!X78</f>
        <v>2797790287071136.5</v>
      </c>
      <c r="Y28" s="249">
        <f>('Energy Use'!Y84+Electrification!Y29)*Electrification!Y78</f>
        <v>2734132474836478.5</v>
      </c>
      <c r="Z28" s="249">
        <f>('Energy Use'!Z84+Electrification!Z29)*Electrification!Z78</f>
        <v>2670429859835504</v>
      </c>
      <c r="AA28" s="249">
        <f>('Energy Use'!AA84+Electrification!AA29)*Electrification!AA78</f>
        <v>2606682585216269.5</v>
      </c>
      <c r="AB28" s="249">
        <f>('Energy Use'!AB84+Electrification!AB29)*Electrification!AB78</f>
        <v>2542890794126833</v>
      </c>
      <c r="AC28" s="249">
        <f>('Energy Use'!AC84+Electrification!AC29)*Electrification!AC78</f>
        <v>2479054629715251.5</v>
      </c>
      <c r="AD28" s="249">
        <f>('Energy Use'!AD84+Electrification!AD29)*Electrification!AD78</f>
        <v>2415174235129583.5</v>
      </c>
      <c r="AE28" s="249">
        <f>('Energy Use'!AE84+Electrification!AE29)*Electrification!AE78</f>
        <v>2351249753517884</v>
      </c>
      <c r="AF28" s="249">
        <f>('Energy Use'!AF84+Electrification!AF29)*Electrification!AF78</f>
        <v>2287281328028212</v>
      </c>
      <c r="AG28" s="249">
        <f>('Energy Use'!AG84+Electrification!AG29)*Electrification!AG78</f>
        <v>2223269101808624.3</v>
      </c>
      <c r="AH28" s="249">
        <f>('Energy Use'!AH84+Electrification!AH29)*Electrification!AH78</f>
        <v>2167850070879206.8</v>
      </c>
      <c r="AI28" s="249">
        <f>('Energy Use'!AI84+Electrification!AI29)*Electrification!AI78</f>
        <v>2112393109007163</v>
      </c>
      <c r="AJ28" s="249">
        <f>('Energy Use'!AJ84+Electrification!AJ29)*Electrification!AJ78</f>
        <v>2056898340254142.5</v>
      </c>
      <c r="AK28" s="249">
        <f>('Energy Use'!AK84+Electrification!AK29)*Electrification!AK78</f>
        <v>2001365888681795</v>
      </c>
      <c r="AL28" s="249">
        <f>('Energy Use'!AL84+Electrification!AL29)*Electrification!AL78</f>
        <v>1945795878351770.3</v>
      </c>
      <c r="AM28" s="249">
        <f>('Energy Use'!AM84+Electrification!AM29)*Electrification!AM78</f>
        <v>1887363639707653.5</v>
      </c>
      <c r="AN28" s="249">
        <f>('Energy Use'!AN84+Electrification!AN29)*Electrification!AN78</f>
        <v>1828892287984668.3</v>
      </c>
      <c r="AO28" s="249">
        <f>('Energy Use'!AO84+Electrification!AO29)*Electrification!AO78</f>
        <v>1770381953476892.3</v>
      </c>
      <c r="AP28" s="249">
        <f>('Energy Use'!AP84+Electrification!AP29)*Electrification!AP78</f>
        <v>1711832766478403</v>
      </c>
      <c r="AQ28" s="249">
        <f>('Energy Use'!AQ84+Electrification!AQ29)*Electrification!AQ78</f>
        <v>1649374200244293.3</v>
      </c>
      <c r="AR28" s="136" t="str">
        <f>VLOOKUP($A28,'Sector Match'!$A$1:$B$43,2,0)</f>
        <v>iron and steel 241</v>
      </c>
    </row>
    <row r="29" spans="1:44" x14ac:dyDescent="0.2">
      <c r="A29" s="12" t="s">
        <v>27</v>
      </c>
      <c r="B29" s="249">
        <f>('Energy Use'!B85+Electrification!B30)*Electrification!B79</f>
        <v>2277150730930500</v>
      </c>
      <c r="C29" s="249">
        <f>('Energy Use'!C85+Electrification!C30)*Electrification!C79</f>
        <v>2433853335821037.5</v>
      </c>
      <c r="D29" s="249">
        <f>('Energy Use'!D85+Electrification!D30)*Electrification!D79</f>
        <v>2525418639952210</v>
      </c>
      <c r="E29" s="249">
        <f>('Energy Use'!E85+Electrification!E30)*Electrification!E79</f>
        <v>2631946377217747.5</v>
      </c>
      <c r="F29" s="249">
        <f>('Energy Use'!F85+Electrification!F30)*Electrification!F79</f>
        <v>2848969838705288.5</v>
      </c>
      <c r="G29" s="249">
        <f>('Energy Use'!G85+Electrification!G30)*Electrification!G79</f>
        <v>3065514189724219</v>
      </c>
      <c r="H29" s="249">
        <f>('Energy Use'!H85+Electrification!H30)*Electrification!H79</f>
        <v>3281571566106611.5</v>
      </c>
      <c r="I29" s="249">
        <f>('Energy Use'!I85+Electrification!I30)*Electrification!I79</f>
        <v>3448738191953331</v>
      </c>
      <c r="J29" s="249">
        <f>('Energy Use'!J85+Electrification!J30)*Electrification!J79</f>
        <v>3615607510545940</v>
      </c>
      <c r="K29" s="249">
        <f>('Energy Use'!K85+Electrification!K30)*Electrification!K79</f>
        <v>3782173913683707.5</v>
      </c>
      <c r="L29" s="249">
        <f>('Energy Use'!L85+Electrification!L30)*Electrification!L79</f>
        <v>3948431793165910.5</v>
      </c>
      <c r="M29" s="249">
        <f>('Energy Use'!M85+Electrification!M30)*Electrification!M79</f>
        <v>4114375540791820</v>
      </c>
      <c r="N29" s="249">
        <f>('Energy Use'!N85+Electrification!N30)*Electrification!N79</f>
        <v>4200779472933617</v>
      </c>
      <c r="O29" s="249">
        <f>('Energy Use'!O85+Electrification!O30)*Electrification!O79</f>
        <v>4286942348423661.5</v>
      </c>
      <c r="P29" s="249">
        <f>('Energy Use'!P85+Electrification!P30)*Electrification!P79</f>
        <v>4372862213249952</v>
      </c>
      <c r="Q29" s="249">
        <f>('Energy Use'!Q85+Electrification!Q30)*Electrification!Q79</f>
        <v>4458537113400483</v>
      </c>
      <c r="R29" s="249">
        <f>('Energy Use'!R85+Electrification!R30)*Electrification!R79</f>
        <v>4543965094863252</v>
      </c>
      <c r="S29" s="249">
        <f>('Energy Use'!S85+Electrification!S30)*Electrification!S79</f>
        <v>4571956345513082</v>
      </c>
      <c r="T29" s="249">
        <f>('Energy Use'!T85+Electrification!T30)*Electrification!T79</f>
        <v>4599959892576919</v>
      </c>
      <c r="U29" s="249">
        <f>('Energy Use'!U85+Electrification!U30)*Electrification!U79</f>
        <v>4627975672215718</v>
      </c>
      <c r="V29" s="249">
        <f>('Energy Use'!V85+Electrification!V30)*Electrification!V79</f>
        <v>4656003620590437</v>
      </c>
      <c r="W29" s="249">
        <f>('Energy Use'!W85+Electrification!W30)*Electrification!W79</f>
        <v>4684043673862031</v>
      </c>
      <c r="X29" s="249">
        <f>('Energy Use'!X85+Electrification!X30)*Electrification!X79</f>
        <v>4673716403796123</v>
      </c>
      <c r="Y29" s="249">
        <f>('Energy Use'!Y85+Electrification!Y30)*Electrification!Y79</f>
        <v>4663378021388032</v>
      </c>
      <c r="Z29" s="249">
        <f>('Energy Use'!Z85+Electrification!Z30)*Electrification!Z79</f>
        <v>4653028553548298</v>
      </c>
      <c r="AA29" s="249">
        <f>('Energy Use'!AA85+Electrification!AA30)*Electrification!AA79</f>
        <v>4642668027187465</v>
      </c>
      <c r="AB29" s="249">
        <f>('Energy Use'!AB85+Electrification!AB30)*Electrification!AB79</f>
        <v>4632296469216075</v>
      </c>
      <c r="AC29" s="249">
        <f>('Energy Use'!AC85+Electrification!AC30)*Electrification!AC79</f>
        <v>4571731194395755</v>
      </c>
      <c r="AD29" s="249">
        <f>('Energy Use'!AD85+Electrification!AD30)*Electrification!AD79</f>
        <v>4511124845549667</v>
      </c>
      <c r="AE29" s="249">
        <f>('Energy Use'!AE85+Electrification!AE30)*Electrification!AE79</f>
        <v>4450477567248484</v>
      </c>
      <c r="AF29" s="249">
        <f>('Energy Use'!AF85+Electrification!AF30)*Electrification!AF79</f>
        <v>4389789504062877.5</v>
      </c>
      <c r="AG29" s="249">
        <f>('Energy Use'!AG85+Electrification!AG30)*Electrification!AG79</f>
        <v>4329060800563516.5</v>
      </c>
      <c r="AH29" s="249">
        <f>('Energy Use'!AH85+Electrification!AH30)*Electrification!AH79</f>
        <v>4230598430916656</v>
      </c>
      <c r="AI29" s="249">
        <f>('Energy Use'!AI85+Electrification!AI30)*Electrification!AI79</f>
        <v>4132073432070484</v>
      </c>
      <c r="AJ29" s="249">
        <f>('Energy Use'!AJ85+Electrification!AJ30)*Electrification!AJ79</f>
        <v>4033486036840769.5</v>
      </c>
      <c r="AK29" s="249">
        <f>('Energy Use'!AK85+Electrification!AK30)*Electrification!AK79</f>
        <v>3934836478043281.5</v>
      </c>
      <c r="AL29" s="249">
        <f>('Energy Use'!AL85+Electrification!AL30)*Electrification!AL79</f>
        <v>3836124988493786</v>
      </c>
      <c r="AM29" s="249">
        <f>('Energy Use'!AM85+Electrification!AM30)*Electrification!AM79</f>
        <v>3737191643298897.5</v>
      </c>
      <c r="AN29" s="249">
        <f>('Energy Use'!AN85+Electrification!AN30)*Electrification!AN79</f>
        <v>3638196793345832</v>
      </c>
      <c r="AO29" s="249">
        <f>('Energy Use'!AO85+Electrification!AO30)*Electrification!AO79</f>
        <v>3539140671951255.5</v>
      </c>
      <c r="AP29" s="249">
        <f>('Energy Use'!AP85+Electrification!AP30)*Electrification!AP79</f>
        <v>3440023512431831.5</v>
      </c>
      <c r="AQ29" s="249">
        <f>('Energy Use'!AQ85+Electrification!AQ30)*Electrification!AQ79</f>
        <v>3332396196351620</v>
      </c>
      <c r="AR29" s="136" t="str">
        <f>VLOOKUP($A29,'Sector Match'!$A$1:$B$43,2,0)</f>
        <v>other metals 242</v>
      </c>
    </row>
    <row r="30" spans="1:44" x14ac:dyDescent="0.2">
      <c r="A30" s="12" t="s">
        <v>28</v>
      </c>
      <c r="B30" s="249">
        <f>('Energy Use'!B86+Electrification!B31)*Electrification!B80</f>
        <v>570796702373623.13</v>
      </c>
      <c r="C30" s="249">
        <f>('Energy Use'!C86+Electrification!C31)*Electrification!C80</f>
        <v>529516612793531.31</v>
      </c>
      <c r="D30" s="249">
        <f>('Energy Use'!D86+Electrification!D31)*Electrification!D80</f>
        <v>637614346919903.25</v>
      </c>
      <c r="E30" s="249">
        <f>('Energy Use'!E86+Electrification!E31)*Electrification!E80</f>
        <v>643157598410510.13</v>
      </c>
      <c r="F30" s="249">
        <f>('Energy Use'!F86+Electrification!F31)*Electrification!F80</f>
        <v>649834059855164.25</v>
      </c>
      <c r="G30" s="249">
        <f>('Energy Use'!G86+Electrification!G31)*Electrification!G80</f>
        <v>668934553911478.13</v>
      </c>
      <c r="H30" s="249">
        <f>('Energy Use'!H86+Electrification!H31)*Electrification!H80</f>
        <v>693050679243703.5</v>
      </c>
      <c r="I30" s="249">
        <f>('Energy Use'!I86+Electrification!I31)*Electrification!I80</f>
        <v>715981321174019</v>
      </c>
      <c r="J30" s="249">
        <f>('Energy Use'!J86+Electrification!J31)*Electrification!J80</f>
        <v>735864518727370.25</v>
      </c>
      <c r="K30" s="249">
        <f>('Energy Use'!K86+Electrification!K31)*Electrification!K80</f>
        <v>752845199430615</v>
      </c>
      <c r="L30" s="249">
        <f>('Energy Use'!L86+Electrification!L31)*Electrification!L80</f>
        <v>767144788012738.63</v>
      </c>
      <c r="M30" s="249">
        <f>('Energy Use'!M86+Electrification!M31)*Electrification!M80</f>
        <v>779049406501384.75</v>
      </c>
      <c r="N30" s="249">
        <f>('Energy Use'!N86+Electrification!N31)*Electrification!N80</f>
        <v>788819395358458.63</v>
      </c>
      <c r="O30" s="249">
        <f>('Energy Use'!O86+Electrification!O31)*Electrification!O80</f>
        <v>796814381651890.88</v>
      </c>
      <c r="P30" s="249">
        <f>('Energy Use'!P86+Electrification!P31)*Electrification!P80</f>
        <v>803340895571322</v>
      </c>
      <c r="Q30" s="249">
        <f>('Energy Use'!Q86+Electrification!Q31)*Electrification!Q80</f>
        <v>808726809098927.13</v>
      </c>
      <c r="R30" s="249">
        <f>('Energy Use'!R86+Electrification!R31)*Electrification!R80</f>
        <v>813315743046025.63</v>
      </c>
      <c r="S30" s="249">
        <f>('Energy Use'!S86+Electrification!S31)*Electrification!S80</f>
        <v>819449793160273</v>
      </c>
      <c r="T30" s="249">
        <f>('Energy Use'!T86+Electrification!T31)*Electrification!T80</f>
        <v>825187256727646.13</v>
      </c>
      <c r="U30" s="249">
        <f>('Energy Use'!U86+Electrification!U31)*Electrification!U80</f>
        <v>830534732371046</v>
      </c>
      <c r="V30" s="249">
        <f>('Energy Use'!V86+Electrification!V31)*Electrification!V80</f>
        <v>835499783303748.13</v>
      </c>
      <c r="W30" s="249">
        <f>('Energy Use'!W86+Electrification!W31)*Electrification!W80</f>
        <v>840090884670429.75</v>
      </c>
      <c r="X30" s="249">
        <f>('Energy Use'!X86+Electrification!X31)*Electrification!X80</f>
        <v>844317369781565</v>
      </c>
      <c r="Y30" s="249">
        <f>('Energy Use'!Y86+Electrification!Y31)*Electrification!Y80</f>
        <v>848189375641996.75</v>
      </c>
      <c r="Z30" s="249">
        <f>('Energy Use'!Z86+Electrification!Z31)*Electrification!Z80</f>
        <v>851717788158046.13</v>
      </c>
      <c r="AA30" s="249">
        <f>('Energy Use'!AA86+Electrification!AA31)*Electrification!AA80</f>
        <v>854914187388951.75</v>
      </c>
      <c r="AB30" s="249">
        <f>('Energy Use'!AB86+Electrification!AB31)*Electrification!AB80</f>
        <v>857790793188593.75</v>
      </c>
      <c r="AC30" s="249">
        <f>('Energy Use'!AC86+Electrification!AC31)*Electrification!AC80</f>
        <v>860360411562330.25</v>
      </c>
      <c r="AD30" s="249">
        <f>('Energy Use'!AD86+Electrification!AD31)*Electrification!AD80</f>
        <v>862636382041734.5</v>
      </c>
      <c r="AE30" s="249">
        <f>('Energy Use'!AE86+Electrification!AE31)*Electrification!AE80</f>
        <v>864632526357562.25</v>
      </c>
      <c r="AF30" s="249">
        <f>('Energy Use'!AF86+Electrification!AF31)*Electrification!AF80</f>
        <v>866363098668247.38</v>
      </c>
      <c r="AG30" s="249">
        <f>('Energy Use'!AG86+Electrification!AG31)*Electrification!AG80</f>
        <v>867842737578375.13</v>
      </c>
      <c r="AH30" s="249">
        <f>('Energy Use'!AH86+Electrification!AH31)*Electrification!AH80</f>
        <v>869086420158737.25</v>
      </c>
      <c r="AI30" s="249">
        <f>('Energy Use'!AI86+Electrification!AI31)*Electrification!AI80</f>
        <v>870109418157245.13</v>
      </c>
      <c r="AJ30" s="249">
        <f>('Energy Use'!AJ86+Electrification!AJ31)*Electrification!AJ80</f>
        <v>870927256568110.88</v>
      </c>
      <c r="AK30" s="249">
        <f>('Energy Use'!AK86+Electrification!AK31)*Electrification!AK80</f>
        <v>871555674705775.25</v>
      </c>
      <c r="AL30" s="249">
        <f>('Energy Use'!AL86+Electrification!AL31)*Electrification!AL80</f>
        <v>872010589909889.63</v>
      </c>
      <c r="AM30" s="249">
        <f>('Energy Use'!AM86+Electrification!AM31)*Electrification!AM80</f>
        <v>872308063988759.5</v>
      </c>
      <c r="AN30" s="249">
        <f>('Energy Use'!AN86+Electrification!AN31)*Electrification!AN80</f>
        <v>872464272490680.88</v>
      </c>
      <c r="AO30" s="249">
        <f>('Energy Use'!AO86+Electrification!AO31)*Electrification!AO80</f>
        <v>872495476876217.25</v>
      </c>
      <c r="AP30" s="249">
        <f>('Energy Use'!AP86+Electrification!AP31)*Electrification!AP80</f>
        <v>872417999649271.63</v>
      </c>
      <c r="AQ30" s="249">
        <f>('Energy Use'!AQ86+Electrification!AQ31)*Electrification!AQ80</f>
        <v>867775134785958.38</v>
      </c>
      <c r="AR30" s="136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249">
        <f>('Energy Use'!B87+Electrification!B32)*Electrification!B81</f>
        <v>343749385399834.5</v>
      </c>
      <c r="C31" s="249">
        <f>('Energy Use'!C87+Electrification!C32)*Electrification!C81</f>
        <v>367648025457609.69</v>
      </c>
      <c r="D31" s="249">
        <f>('Energy Use'!D87+Electrification!D32)*Electrification!D81</f>
        <v>428968070776907.25</v>
      </c>
      <c r="E31" s="249">
        <f>('Energy Use'!E87+Electrification!E32)*Electrification!E81</f>
        <v>429227832479243</v>
      </c>
      <c r="F31" s="249">
        <f>('Energy Use'!F87+Electrification!F32)*Electrification!F81</f>
        <v>434052194877075.88</v>
      </c>
      <c r="G31" s="249">
        <f>('Energy Use'!G87+Electrification!G32)*Electrification!G81</f>
        <v>447700381156698.19</v>
      </c>
      <c r="H31" s="249">
        <f>('Energy Use'!H87+Electrification!H32)*Electrification!H81</f>
        <v>464924548983894.13</v>
      </c>
      <c r="I31" s="249">
        <f>('Energy Use'!I87+Electrification!I32)*Electrification!I81</f>
        <v>481282475021828.88</v>
      </c>
      <c r="J31" s="249">
        <f>('Energy Use'!J87+Electrification!J32)*Electrification!J81</f>
        <v>495476791266749.88</v>
      </c>
      <c r="K31" s="249">
        <f>('Energy Use'!K87+Electrification!K32)*Electrification!K81</f>
        <v>507630179037633.5</v>
      </c>
      <c r="L31" s="249">
        <f>('Energy Use'!L87+Electrification!L32)*Electrification!L81</f>
        <v>517925802107278.63</v>
      </c>
      <c r="M31" s="249">
        <f>('Energy Use'!M87+Electrification!M32)*Electrification!M81</f>
        <v>526597515443039.69</v>
      </c>
      <c r="N31" s="249">
        <f>('Energy Use'!N87+Electrification!N32)*Electrification!N81</f>
        <v>533857377966784.31</v>
      </c>
      <c r="O31" s="249">
        <f>('Energy Use'!O87+Electrification!O32)*Electrification!O81</f>
        <v>539953630864169.19</v>
      </c>
      <c r="P31" s="249">
        <f>('Energy Use'!P87+Electrification!P32)*Electrification!P81</f>
        <v>545090050454533</v>
      </c>
      <c r="Q31" s="249">
        <f>('Energy Use'!Q87+Electrification!Q32)*Electrification!Q81</f>
        <v>549485724809238.25</v>
      </c>
      <c r="R31" s="249">
        <f>('Energy Use'!R87+Electrification!R32)*Electrification!R81</f>
        <v>553371440515742.63</v>
      </c>
      <c r="S31" s="249">
        <f>('Energy Use'!S87+Electrification!S32)*Electrification!S81</f>
        <v>558335161152713.19</v>
      </c>
      <c r="T31" s="249">
        <f>('Energy Use'!T87+Electrification!T32)*Electrification!T81</f>
        <v>563058321709716.88</v>
      </c>
      <c r="U31" s="249">
        <f>('Energy Use'!U87+Electrification!U32)*Electrification!U81</f>
        <v>567540461939355.25</v>
      </c>
      <c r="V31" s="249">
        <f>('Energy Use'!V87+Electrification!V32)*Electrification!V81</f>
        <v>571781632764685.75</v>
      </c>
      <c r="W31" s="249">
        <f>('Energy Use'!W87+Electrification!W32)*Electrification!W81</f>
        <v>575782383956251.25</v>
      </c>
      <c r="X31" s="249">
        <f>('Energy Use'!X87+Electrification!X32)*Electrification!X81</f>
        <v>579543750536868.25</v>
      </c>
      <c r="Y31" s="249">
        <f>('Energy Use'!Y87+Electrification!Y32)*Electrification!Y81</f>
        <v>583067238026903.25</v>
      </c>
      <c r="Z31" s="249">
        <f>('Energy Use'!Z87+Electrification!Z32)*Electrification!Z81</f>
        <v>586354806644108</v>
      </c>
      <c r="AA31" s="249">
        <f>('Energy Use'!AA87+Electrification!AA32)*Electrification!AA81</f>
        <v>589408854572612.5</v>
      </c>
      <c r="AB31" s="249">
        <f>('Energy Use'!AB87+Electrification!AB32)*Electrification!AB81</f>
        <v>592232200415529.13</v>
      </c>
      <c r="AC31" s="249">
        <f>('Energy Use'!AC87+Electrification!AC32)*Electrification!AC81</f>
        <v>594828064944703.88</v>
      </c>
      <c r="AD31" s="249">
        <f>('Energy Use'!AD87+Electrification!AD32)*Electrification!AD81</f>
        <v>597200052259715.88</v>
      </c>
      <c r="AE31" s="249">
        <f>('Energy Use'!AE87+Electrification!AE32)*Electrification!AE81</f>
        <v>599352130466079.13</v>
      </c>
      <c r="AF31" s="249">
        <f>('Energy Use'!AF87+Electrification!AF32)*Electrification!AF81</f>
        <v>601288611979983.25</v>
      </c>
      <c r="AG31" s="249">
        <f>('Energy Use'!AG87+Electrification!AG32)*Electrification!AG81</f>
        <v>603014133563816.38</v>
      </c>
      <c r="AH31" s="249">
        <f>('Energy Use'!AH87+Electrification!AH32)*Electrification!AH81</f>
        <v>604533636193101.63</v>
      </c>
      <c r="AI31" s="249">
        <f>('Energy Use'!AI87+Electrification!AI32)*Electrification!AI81</f>
        <v>605852344851568</v>
      </c>
      <c r="AJ31" s="249">
        <f>('Energy Use'!AJ87+Electrification!AJ32)*Electrification!AJ81</f>
        <v>606975748346782</v>
      </c>
      <c r="AK31" s="249">
        <f>('Energy Use'!AK87+Electrification!AK32)*Electrification!AK81</f>
        <v>607909579234201.38</v>
      </c>
      <c r="AL31" s="249">
        <f>('Energy Use'!AL87+Electrification!AL32)*Electrification!AL81</f>
        <v>608659793932719.75</v>
      </c>
      <c r="AM31" s="249">
        <f>('Energy Use'!AM87+Electrification!AM32)*Electrification!AM81</f>
        <v>609232553109780.38</v>
      </c>
      <c r="AN31" s="249">
        <f>('Energy Use'!AN87+Electrification!AN32)*Electrification!AN81</f>
        <v>609634202409033</v>
      </c>
      <c r="AO31" s="249">
        <f>('Energy Use'!AO87+Electrification!AO32)*Electrification!AO81</f>
        <v>609871253588263.63</v>
      </c>
      <c r="AP31" s="249">
        <f>('Energy Use'!AP87+Electrification!AP32)*Electrification!AP81</f>
        <v>609950366130116.75</v>
      </c>
      <c r="AQ31" s="249">
        <f>('Energy Use'!AQ87+Electrification!AQ32)*Electrification!AQ81</f>
        <v>606760053232425.75</v>
      </c>
      <c r="AR31" s="136" t="str">
        <f>VLOOKUP($A31,'Sector Match'!$A$1:$B$43,2,0)</f>
        <v>other manufacturing 31T33</v>
      </c>
    </row>
    <row r="32" spans="1:44" x14ac:dyDescent="0.2">
      <c r="A32" s="12" t="s">
        <v>30</v>
      </c>
      <c r="B32" s="249">
        <f>('Energy Use'!B88+Electrification!B33)*Electrification!B82</f>
        <v>170409177864849.53</v>
      </c>
      <c r="C32" s="249">
        <f>('Energy Use'!C88+Electrification!C33)*Electrification!C82</f>
        <v>170108909400388.63</v>
      </c>
      <c r="D32" s="249">
        <f>('Energy Use'!D88+Electrification!D33)*Electrification!D82</f>
        <v>198837664314304.09</v>
      </c>
      <c r="E32" s="249">
        <f>('Energy Use'!E88+Electrification!E33)*Electrification!E82</f>
        <v>208627341090566.28</v>
      </c>
      <c r="F32" s="249">
        <f>('Energy Use'!F88+Electrification!F33)*Electrification!F82</f>
        <v>212806480428591.13</v>
      </c>
      <c r="G32" s="249">
        <f>('Energy Use'!G88+Electrification!G33)*Electrification!G82</f>
        <v>224032473526165.56</v>
      </c>
      <c r="H32" s="249">
        <f>('Energy Use'!H88+Electrification!H33)*Electrification!H82</f>
        <v>238303989559322.75</v>
      </c>
      <c r="I32" s="249">
        <f>('Energy Use'!I88+Electrification!I33)*Electrification!I82</f>
        <v>251890367711903.22</v>
      </c>
      <c r="J32" s="249">
        <f>('Energy Use'!J88+Electrification!J33)*Electrification!J82</f>
        <v>263821165161755.28</v>
      </c>
      <c r="K32" s="249">
        <f>('Energy Use'!K88+Electrification!K33)*Electrification!K82</f>
        <v>274261273451873.19</v>
      </c>
      <c r="L32" s="249">
        <f>('Energy Use'!L88+Electrification!L33)*Electrification!L82</f>
        <v>283475203559161.25</v>
      </c>
      <c r="M32" s="249">
        <f>('Energy Use'!M88+Electrification!M33)*Electrification!M82</f>
        <v>291810119829669.5</v>
      </c>
      <c r="N32" s="249">
        <f>('Energy Use'!N88+Electrification!N33)*Electrification!N82</f>
        <v>299593882344997.13</v>
      </c>
      <c r="O32" s="249">
        <f>('Energy Use'!O88+Electrification!O33)*Electrification!O82</f>
        <v>306997222984733.06</v>
      </c>
      <c r="P32" s="249">
        <f>('Energy Use'!P88+Electrification!P33)*Electrification!P82</f>
        <v>314121362920890.88</v>
      </c>
      <c r="Q32" s="249">
        <f>('Energy Use'!Q88+Electrification!Q33)*Electrification!Q82</f>
        <v>321081013046832.44</v>
      </c>
      <c r="R32" s="249">
        <f>('Energy Use'!R88+Electrification!R33)*Electrification!R82</f>
        <v>328003521094596.56</v>
      </c>
      <c r="S32" s="249">
        <f>('Energy Use'!S88+Electrification!S33)*Electrification!S82</f>
        <v>335832011724804.13</v>
      </c>
      <c r="T32" s="249">
        <f>('Energy Use'!T88+Electrification!T33)*Electrification!T82</f>
        <v>343782173027091.81</v>
      </c>
      <c r="U32" s="249">
        <f>('Energy Use'!U88+Electrification!U33)*Electrification!U82</f>
        <v>351830393891491.25</v>
      </c>
      <c r="V32" s="249">
        <f>('Energy Use'!V88+Electrification!V33)*Electrification!V82</f>
        <v>359950815518711.88</v>
      </c>
      <c r="W32" s="249">
        <f>('Energy Use'!W88+Electrification!W33)*Electrification!W82</f>
        <v>368115274918319.31</v>
      </c>
      <c r="X32" s="249">
        <f>('Energy Use'!X88+Electrification!X33)*Electrification!X82</f>
        <v>376293269057687.25</v>
      </c>
      <c r="Y32" s="249">
        <f>('Energy Use'!Y88+Electrification!Y33)*Electrification!Y82</f>
        <v>384451942556523.31</v>
      </c>
      <c r="Z32" s="249">
        <f>('Energy Use'!Z88+Electrification!Z33)*Electrification!Z82</f>
        <v>392556101856309.31</v>
      </c>
      <c r="AA32" s="249">
        <f>('Energy Use'!AA88+Electrification!AA33)*Electrification!AA82</f>
        <v>400568258772158.19</v>
      </c>
      <c r="AB32" s="249">
        <f>('Energy Use'!AB88+Electrification!AB33)*Electrification!AB82</f>
        <v>408448706248148.25</v>
      </c>
      <c r="AC32" s="249">
        <f>('Energy Use'!AC88+Electrification!AC33)*Electrification!AC82</f>
        <v>416155628978218.63</v>
      </c>
      <c r="AD32" s="249">
        <f>('Energy Use'!AD88+Electrification!AD33)*Electrification!AD82</f>
        <v>423645251316024.56</v>
      </c>
      <c r="AE32" s="249">
        <f>('Energy Use'!AE88+Electrification!AE33)*Electrification!AE82</f>
        <v>430872024572198.56</v>
      </c>
      <c r="AF32" s="249">
        <f>('Energy Use'!AF88+Electrification!AF33)*Electrification!AF82</f>
        <v>437788855381434.06</v>
      </c>
      <c r="AG32" s="249">
        <f>('Energy Use'!AG88+Electrification!AG33)*Electrification!AG82</f>
        <v>444347376311272.31</v>
      </c>
      <c r="AH32" s="249">
        <f>('Energy Use'!AH88+Electrification!AH33)*Electrification!AH82</f>
        <v>450498259278290.94</v>
      </c>
      <c r="AI32" s="249">
        <f>('Energy Use'!AI88+Electrification!AI33)*Electrification!AI82</f>
        <v>456191571636888.06</v>
      </c>
      <c r="AJ32" s="249">
        <f>('Energy Use'!AJ88+Electrification!AJ33)*Electrification!AJ82</f>
        <v>461377174015331.56</v>
      </c>
      <c r="AK32" s="249">
        <f>('Energy Use'!AK88+Electrification!AK33)*Electrification!AK82</f>
        <v>466005158100566.5</v>
      </c>
      <c r="AL32" s="249">
        <f>('Energy Use'!AL88+Electrification!AL33)*Electrification!AL82</f>
        <v>470026321628573.88</v>
      </c>
      <c r="AM32" s="249">
        <f>('Energy Use'!AM88+Electrification!AM33)*Electrification!AM82</f>
        <v>473392676835467.94</v>
      </c>
      <c r="AN32" s="249">
        <f>('Energy Use'!AN88+Electrification!AN33)*Electrification!AN82</f>
        <v>476057987584534.75</v>
      </c>
      <c r="AO32" s="249">
        <f>('Energy Use'!AO88+Electrification!AO33)*Electrification!AO82</f>
        <v>477978329328428.19</v>
      </c>
      <c r="AP32" s="249">
        <f>('Energy Use'!AP88+Electrification!AP33)*Electrification!AP82</f>
        <v>479112665019426.63</v>
      </c>
      <c r="AQ32" s="249">
        <f>('Energy Use'!AQ88+Electrification!AQ33)*Electrification!AQ82</f>
        <v>476980542837325.81</v>
      </c>
      <c r="AR32" s="136" t="str">
        <f>VLOOKUP($A32,'Sector Match'!$A$1:$B$43,2,0)</f>
        <v>glass and glass products 231</v>
      </c>
    </row>
    <row r="33" spans="1:44" x14ac:dyDescent="0.2">
      <c r="A33" s="12" t="s">
        <v>31</v>
      </c>
      <c r="B33" s="249">
        <f>('Energy Use'!B89+Electrification!B34)*Electrification!B83</f>
        <v>351931701056394.38</v>
      </c>
      <c r="C33" s="249">
        <f>('Energy Use'!C89+Electrification!C34)*Electrification!C83</f>
        <v>403584701226954</v>
      </c>
      <c r="D33" s="249">
        <f>('Energy Use'!D89+Electrification!D34)*Electrification!D83</f>
        <v>417774948362064.31</v>
      </c>
      <c r="E33" s="249">
        <f>('Energy Use'!E89+Electrification!E34)*Electrification!E83</f>
        <v>431073098257835</v>
      </c>
      <c r="F33" s="249">
        <f>('Energy Use'!F89+Electrification!F34)*Electrification!F83</f>
        <v>467657134896756.88</v>
      </c>
      <c r="G33" s="249">
        <f>('Energy Use'!G89+Electrification!G34)*Electrification!G83</f>
        <v>504112873392337.56</v>
      </c>
      <c r="H33" s="249">
        <f>('Energy Use'!H89+Electrification!H34)*Electrification!H83</f>
        <v>540438704535348.38</v>
      </c>
      <c r="I33" s="249">
        <f>('Energy Use'!I89+Electrification!I34)*Electrification!I83</f>
        <v>555901566586036.44</v>
      </c>
      <c r="J33" s="249">
        <f>('Energy Use'!J89+Electrification!J34)*Electrification!J83</f>
        <v>571325936169226.25</v>
      </c>
      <c r="K33" s="249">
        <f>('Energy Use'!K89+Electrification!K34)*Electrification!K83</f>
        <v>586711240144002.13</v>
      </c>
      <c r="L33" s="249">
        <f>('Energy Use'!L89+Electrification!L34)*Electrification!L83</f>
        <v>602056905369449</v>
      </c>
      <c r="M33" s="249">
        <f>('Energy Use'!M89+Electrification!M34)*Electrification!M83</f>
        <v>617362358704651.5</v>
      </c>
      <c r="N33" s="249">
        <f>('Energy Use'!N89+Electrification!N34)*Electrification!N83</f>
        <v>624585193309991.13</v>
      </c>
      <c r="O33" s="249">
        <f>('Energy Use'!O89+Electrification!O34)*Electrification!O83</f>
        <v>631784511262288.5</v>
      </c>
      <c r="P33" s="249">
        <f>('Energy Use'!P89+Electrification!P34)*Electrification!P83</f>
        <v>638960139604140.88</v>
      </c>
      <c r="Q33" s="249">
        <f>('Energy Use'!Q89+Electrification!Q34)*Electrification!Q83</f>
        <v>646111905378145.5</v>
      </c>
      <c r="R33" s="249">
        <f>('Energy Use'!R89+Electrification!R34)*Electrification!R83</f>
        <v>653239635626899.63</v>
      </c>
      <c r="S33" s="249">
        <f>('Energy Use'!S89+Electrification!S34)*Electrification!S83</f>
        <v>651349188021477.13</v>
      </c>
      <c r="T33" s="249">
        <f>('Energy Use'!T89+Electrification!T34)*Electrification!T83</f>
        <v>649457510523461.5</v>
      </c>
      <c r="U33" s="249">
        <f>('Energy Use'!U89+Electrification!U34)*Electrification!U83</f>
        <v>647564609429699.38</v>
      </c>
      <c r="V33" s="249">
        <f>('Energy Use'!V89+Electrification!V34)*Electrification!V83</f>
        <v>645670491037037.75</v>
      </c>
      <c r="W33" s="249">
        <f>('Energy Use'!W89+Electrification!W34)*Electrification!W83</f>
        <v>643775161642323.5</v>
      </c>
      <c r="X33" s="249">
        <f>('Energy Use'!X89+Electrification!X34)*Electrification!X83</f>
        <v>641878627542403.63</v>
      </c>
      <c r="Y33" s="249">
        <f>('Energy Use'!Y89+Electrification!Y34)*Electrification!Y83</f>
        <v>639980895034124.88</v>
      </c>
      <c r="Z33" s="249">
        <f>('Energy Use'!Z89+Electrification!Z34)*Electrification!Z83</f>
        <v>638081970414334</v>
      </c>
      <c r="AA33" s="249">
        <f>('Energy Use'!AA89+Electrification!AA34)*Electrification!AA83</f>
        <v>636181859979877.88</v>
      </c>
      <c r="AB33" s="249">
        <f>('Energy Use'!AB89+Electrification!AB34)*Electrification!AB83</f>
        <v>634280570027603.25</v>
      </c>
      <c r="AC33" s="249">
        <f>('Energy Use'!AC89+Electrification!AC34)*Electrification!AC83</f>
        <v>632378106854357.5</v>
      </c>
      <c r="AD33" s="249">
        <f>('Energy Use'!AD89+Electrification!AD34)*Electrification!AD83</f>
        <v>630474476756987</v>
      </c>
      <c r="AE33" s="249">
        <f>('Energy Use'!AE89+Electrification!AE34)*Electrification!AE83</f>
        <v>628569686032338.63</v>
      </c>
      <c r="AF33" s="249">
        <f>('Energy Use'!AF89+Electrification!AF34)*Electrification!AF83</f>
        <v>626663740977259.38</v>
      </c>
      <c r="AG33" s="249">
        <f>('Energy Use'!AG89+Electrification!AG34)*Electrification!AG83</f>
        <v>624756647888596</v>
      </c>
      <c r="AH33" s="249">
        <f>('Energy Use'!AH89+Electrification!AH34)*Electrification!AH83</f>
        <v>624038569266501</v>
      </c>
      <c r="AI33" s="249">
        <f>('Energy Use'!AI89+Electrification!AI34)*Electrification!AI83</f>
        <v>623319639767097.88</v>
      </c>
      <c r="AJ33" s="249">
        <f>('Energy Use'!AJ89+Electrification!AJ34)*Electrification!AJ83</f>
        <v>622599861909125.5</v>
      </c>
      <c r="AK33" s="249">
        <f>('Energy Use'!AK89+Electrification!AK34)*Electrification!AK83</f>
        <v>621879238211322.5</v>
      </c>
      <c r="AL33" s="249">
        <f>('Energy Use'!AL89+Electrification!AL34)*Electrification!AL83</f>
        <v>621157771192427.88</v>
      </c>
      <c r="AM33" s="249">
        <f>('Energy Use'!AM89+Electrification!AM34)*Electrification!AM83</f>
        <v>620038511699157.38</v>
      </c>
      <c r="AN33" s="249">
        <f>('Energy Use'!AN89+Electrification!AN34)*Electrification!AN83</f>
        <v>618918323265976.5</v>
      </c>
      <c r="AO33" s="249">
        <f>('Energy Use'!AO89+Electrification!AO34)*Electrification!AO83</f>
        <v>617797209670993.13</v>
      </c>
      <c r="AP33" s="249">
        <f>('Energy Use'!AP89+Electrification!AP34)*Electrification!AP83</f>
        <v>616675174692315.5</v>
      </c>
      <c r="AQ33" s="249">
        <f>('Energy Use'!AQ89+Electrification!AQ34)*Electrification!AQ83</f>
        <v>613478198174980</v>
      </c>
      <c r="AR33" s="136" t="str">
        <f>VLOOKUP($A33,'Sector Match'!$A$1:$B$43,2,0)</f>
        <v>road vehicles 29</v>
      </c>
    </row>
    <row r="34" spans="1:44" x14ac:dyDescent="0.2">
      <c r="A34" s="12" t="s">
        <v>32</v>
      </c>
      <c r="B34" s="249">
        <f>('Energy Use'!B90+Electrification!B35)*Electrification!B84</f>
        <v>56702969800129.547</v>
      </c>
      <c r="C34" s="249">
        <f>('Energy Use'!C90+Electrification!C35)*Electrification!C84</f>
        <v>54512374866221.539</v>
      </c>
      <c r="D34" s="249">
        <f>('Energy Use'!D90+Electrification!D35)*Electrification!D84</f>
        <v>61340418966703.789</v>
      </c>
      <c r="E34" s="249">
        <f>('Energy Use'!E90+Electrification!E35)*Electrification!E84</f>
        <v>63613391594027.203</v>
      </c>
      <c r="F34" s="249">
        <f>('Energy Use'!F90+Electrification!F35)*Electrification!F84</f>
        <v>63983950831859.164</v>
      </c>
      <c r="G34" s="249">
        <f>('Energy Use'!G90+Electrification!G35)*Electrification!G84</f>
        <v>65164257697106.563</v>
      </c>
      <c r="H34" s="249">
        <f>('Energy Use'!H90+Electrification!H35)*Electrification!H84</f>
        <v>66671602333244.383</v>
      </c>
      <c r="I34" s="249">
        <f>('Energy Use'!I90+Electrification!I35)*Electrification!I84</f>
        <v>68130615164290.586</v>
      </c>
      <c r="J34" s="249">
        <f>('Energy Use'!J90+Electrification!J35)*Electrification!J84</f>
        <v>69396311774545.047</v>
      </c>
      <c r="K34" s="249">
        <f>('Energy Use'!K90+Electrification!K35)*Electrification!K84</f>
        <v>70459999275835.422</v>
      </c>
      <c r="L34" s="249">
        <f>('Energy Use'!L90+Electrification!L35)*Electrification!L84</f>
        <v>71314944390675.109</v>
      </c>
      <c r="M34" s="249">
        <f>('Energy Use'!M90+Electrification!M35)*Electrification!M84</f>
        <v>71956433895855.734</v>
      </c>
      <c r="N34" s="249">
        <f>('Energy Use'!N90+Electrification!N35)*Electrification!N84</f>
        <v>72381071189513.281</v>
      </c>
      <c r="O34" s="249">
        <f>('Energy Use'!O90+Electrification!O35)*Electrification!O84</f>
        <v>72619237174753.453</v>
      </c>
      <c r="P34" s="249">
        <f>('Energy Use'!P90+Electrification!P35)*Electrification!P84</f>
        <v>72702208121165.547</v>
      </c>
      <c r="Q34" s="249">
        <f>('Energy Use'!Q90+Electrification!Q35)*Electrification!Q84</f>
        <v>72662561288357</v>
      </c>
      <c r="R34" s="249">
        <f>('Energy Use'!R90+Electrification!R35)*Electrification!R84</f>
        <v>72533548325044.5</v>
      </c>
      <c r="S34" s="249">
        <f>('Energy Use'!S90+Electrification!S35)*Electrification!S84</f>
        <v>72524700018954.234</v>
      </c>
      <c r="T34" s="249">
        <f>('Energy Use'!T90+Electrification!T35)*Electrification!T84</f>
        <v>72465126801307.688</v>
      </c>
      <c r="U34" s="249">
        <f>('Energy Use'!U90+Electrification!U35)*Electrification!U84</f>
        <v>72359233681168.938</v>
      </c>
      <c r="V34" s="249">
        <f>('Energy Use'!V90+Electrification!V35)*Electrification!V84</f>
        <v>72211495168079.031</v>
      </c>
      <c r="W34" s="249">
        <f>('Energy Use'!W90+Electrification!W35)*Electrification!W84</f>
        <v>72026428626873.984</v>
      </c>
      <c r="X34" s="249">
        <f>('Energy Use'!X90+Electrification!X35)*Electrification!X84</f>
        <v>71808570206553.594</v>
      </c>
      <c r="Y34" s="249">
        <f>('Energy Use'!Y90+Electrification!Y35)*Electrification!Y84</f>
        <v>71562453445401.578</v>
      </c>
      <c r="Z34" s="249">
        <f>('Energy Use'!Z90+Electrification!Z35)*Electrification!Z84</f>
        <v>71292590616392.031</v>
      </c>
      <c r="AA34" s="249">
        <f>('Energy Use'!AA90+Electrification!AA35)*Electrification!AA84</f>
        <v>71003456843059.813</v>
      </c>
      <c r="AB34" s="249">
        <f>('Energy Use'!AB90+Electrification!AB35)*Electrification!AB84</f>
        <v>70699476986700.859</v>
      </c>
      <c r="AC34" s="249">
        <f>('Energy Use'!AC90+Electrification!AC35)*Electrification!AC84</f>
        <v>70385015281111.078</v>
      </c>
      <c r="AD34" s="249">
        <f>('Energy Use'!AD90+Electrification!AD35)*Electrification!AD84</f>
        <v>70064367671136.641</v>
      </c>
      <c r="AE34" s="249">
        <f>('Energy Use'!AE90+Electrification!AE35)*Electrification!AE84</f>
        <v>69741756796019.461</v>
      </c>
      <c r="AF34" s="249">
        <f>('Energy Use'!AF90+Electrification!AF35)*Electrification!AF84</f>
        <v>69421329547825.625</v>
      </c>
      <c r="AG34" s="249">
        <f>('Energy Use'!AG90+Electrification!AG35)*Electrification!AG84</f>
        <v>69107157128963.359</v>
      </c>
      <c r="AH34" s="249">
        <f>('Energy Use'!AH90+Electrification!AH35)*Electrification!AH84</f>
        <v>68803237530797.313</v>
      </c>
      <c r="AI34" s="249">
        <f>('Energy Use'!AI90+Electrification!AI35)*Electrification!AI84</f>
        <v>68513500357438.281</v>
      </c>
      <c r="AJ34" s="249">
        <f>('Energy Use'!AJ90+Electrification!AJ35)*Electrification!AJ84</f>
        <v>68241813924781.766</v>
      </c>
      <c r="AK34" s="249">
        <f>('Energy Use'!AK90+Electrification!AK35)*Electrification!AK84</f>
        <v>67991994574587.602</v>
      </c>
      <c r="AL34" s="249">
        <f>('Energy Use'!AL90+Electrification!AL35)*Electrification!AL84</f>
        <v>67767818156716.609</v>
      </c>
      <c r="AM34" s="249">
        <f>('Energy Use'!AM90+Electrification!AM35)*Electrification!AM84</f>
        <v>67573033649452.305</v>
      </c>
      <c r="AN34" s="249">
        <f>('Energy Use'!AN90+Electrification!AN35)*Electrification!AN84</f>
        <v>67411378908085.648</v>
      </c>
      <c r="AO34" s="249">
        <f>('Energy Use'!AO90+Electrification!AO35)*Electrification!AO84</f>
        <v>67286598555617.867</v>
      </c>
      <c r="AP34" s="249">
        <f>('Energy Use'!AP90+Electrification!AP35)*Electrification!AP84</f>
        <v>67202464056636.695</v>
      </c>
      <c r="AQ34" s="249">
        <f>('Energy Use'!AQ90+Electrification!AQ35)*Electrification!AQ84</f>
        <v>66818692171331.398</v>
      </c>
      <c r="AR34" s="136" t="str">
        <f>VLOOKUP($A34,'Sector Match'!$A$1:$B$43,2,0)</f>
        <v>nonroad vehicles 30</v>
      </c>
    </row>
    <row r="35" spans="1:44" x14ac:dyDescent="0.2">
      <c r="A35" s="12" t="s">
        <v>33</v>
      </c>
      <c r="B35" s="249">
        <f>('Energy Use'!B91+Electrification!B36)*Electrification!B85</f>
        <v>293208743404436.81</v>
      </c>
      <c r="C35" s="249">
        <f>('Energy Use'!C91+Electrification!C36)*Electrification!C85</f>
        <v>321717186820015.31</v>
      </c>
      <c r="D35" s="249">
        <f>('Energy Use'!D91+Electrification!D36)*Electrification!D85</f>
        <v>390065559673163.75</v>
      </c>
      <c r="E35" s="249">
        <f>('Energy Use'!E91+Electrification!E36)*Electrification!E85</f>
        <v>442046217727928.81</v>
      </c>
      <c r="F35" s="249">
        <f>('Energy Use'!F91+Electrification!F36)*Electrification!F85</f>
        <v>454817501991290.38</v>
      </c>
      <c r="G35" s="249">
        <f>('Energy Use'!G91+Electrification!G36)*Electrification!G85</f>
        <v>488702393320859</v>
      </c>
      <c r="H35" s="249">
        <f>('Energy Use'!H91+Electrification!H36)*Electrification!H85</f>
        <v>532418304837169.13</v>
      </c>
      <c r="I35" s="249">
        <f>('Energy Use'!I91+Electrification!I36)*Electrification!I85</f>
        <v>574512846214442.13</v>
      </c>
      <c r="J35" s="249">
        <f>('Energy Use'!J91+Electrification!J36)*Electrification!J85</f>
        <v>612013834433921.5</v>
      </c>
      <c r="K35" s="249">
        <f>('Energy Use'!K91+Electrification!K36)*Electrification!K85</f>
        <v>645482679442025.5</v>
      </c>
      <c r="L35" s="249">
        <f>('Energy Use'!L91+Electrification!L36)*Electrification!L85</f>
        <v>675953674034252.75</v>
      </c>
      <c r="M35" s="249">
        <f>('Energy Use'!M91+Electrification!M36)*Electrification!M85</f>
        <v>704864089740111.5</v>
      </c>
      <c r="N35" s="249">
        <f>('Energy Use'!N91+Electrification!N36)*Electrification!N85</f>
        <v>733583402231300.75</v>
      </c>
      <c r="O35" s="249">
        <f>('Energy Use'!O91+Electrification!O36)*Electrification!O85</f>
        <v>762368157242825.5</v>
      </c>
      <c r="P35" s="249">
        <f>('Energy Use'!P91+Electrification!P36)*Electrification!P85</f>
        <v>791072611483858.75</v>
      </c>
      <c r="Q35" s="249">
        <f>('Energy Use'!Q91+Electrification!Q36)*Electrification!Q85</f>
        <v>819538772595770.25</v>
      </c>
      <c r="R35" s="249">
        <f>('Energy Use'!R91+Electrification!R36)*Electrification!R85</f>
        <v>847597025672606</v>
      </c>
      <c r="S35" s="249">
        <f>('Energy Use'!S91+Electrification!S36)*Electrification!S85</f>
        <v>877272855562468.38</v>
      </c>
      <c r="T35" s="249">
        <f>('Energy Use'!T91+Electrification!T36)*Electrification!T85</f>
        <v>906422699180832.5</v>
      </c>
      <c r="U35" s="249">
        <f>('Energy Use'!U91+Electrification!U36)*Electrification!U85</f>
        <v>934951644574969.13</v>
      </c>
      <c r="V35" s="249">
        <f>('Energy Use'!V91+Electrification!V36)*Electrification!V85</f>
        <v>962767242069382.38</v>
      </c>
      <c r="W35" s="249">
        <f>('Energy Use'!W91+Electrification!W36)*Electrification!W85</f>
        <v>989780106783936.88</v>
      </c>
      <c r="X35" s="249">
        <f>('Energy Use'!X91+Electrification!X36)*Electrification!X85</f>
        <v>1015904489280130.9</v>
      </c>
      <c r="Y35" s="249">
        <f>('Energy Use'!Y91+Electrification!Y36)*Electrification!Y85</f>
        <v>1041058808975928.1</v>
      </c>
      <c r="Z35" s="249">
        <f>('Energy Use'!Z91+Electrification!Z36)*Electrification!Z85</f>
        <v>1065166145558595</v>
      </c>
      <c r="AA35" s="249">
        <f>('Energy Use'!AA91+Electrification!AA36)*Electrification!AA85</f>
        <v>1088154684264229.8</v>
      </c>
      <c r="AB35" s="249">
        <f>('Energy Use'!AB91+Electrification!AB36)*Electrification!AB85</f>
        <v>1109958111569222.8</v>
      </c>
      <c r="AC35" s="249">
        <f>('Energy Use'!AC91+Electrification!AC36)*Electrification!AC85</f>
        <v>1130515958540921.5</v>
      </c>
      <c r="AD35" s="249">
        <f>('Energy Use'!AD91+Electrification!AD36)*Electrification!AD85</f>
        <v>1149773889809400.8</v>
      </c>
      <c r="AE35" s="249">
        <f>('Energy Use'!AE91+Electrification!AE36)*Electrification!AE85</f>
        <v>1167683936837808.8</v>
      </c>
      <c r="AF35" s="249">
        <f>('Energy Use'!AF91+Electrification!AF36)*Electrification!AF85</f>
        <v>1184204674873567.5</v>
      </c>
      <c r="AG35" s="249">
        <f>('Energy Use'!AG91+Electrification!AG36)*Electrification!AG85</f>
        <v>1199301343646398.5</v>
      </c>
      <c r="AH35" s="249">
        <f>('Energy Use'!AH91+Electrification!AH36)*Electrification!AH85</f>
        <v>1212945912531785.8</v>
      </c>
      <c r="AI35" s="249">
        <f>('Energy Use'!AI91+Electrification!AI36)*Electrification!AI85</f>
        <v>1225117091511550.3</v>
      </c>
      <c r="AJ35" s="249">
        <f>('Energy Use'!AJ91+Electrification!AJ36)*Electrification!AJ85</f>
        <v>1235800289829343.3</v>
      </c>
      <c r="AK35" s="249">
        <f>('Energy Use'!AK91+Electrification!AK36)*Electrification!AK85</f>
        <v>1244987524751811.5</v>
      </c>
      <c r="AL35" s="249">
        <f>('Energy Use'!AL91+Electrification!AL36)*Electrification!AL85</f>
        <v>1252677283301087.8</v>
      </c>
      <c r="AM35" s="249">
        <f>('Energy Use'!AM91+Electrification!AM36)*Electrification!AM85</f>
        <v>1258874340217508.5</v>
      </c>
      <c r="AN35" s="249">
        <f>('Energy Use'!AN91+Electrification!AN36)*Electrification!AN85</f>
        <v>1263589535740963.8</v>
      </c>
      <c r="AO35" s="249">
        <f>('Energy Use'!AO91+Electrification!AO36)*Electrification!AO85</f>
        <v>1266839517063653</v>
      </c>
      <c r="AP35" s="249">
        <f>('Energy Use'!AP91+Electrification!AP36)*Electrification!AP85</f>
        <v>1268646447506705.8</v>
      </c>
      <c r="AQ35" s="249">
        <f>('Energy Use'!AQ91+Electrification!AQ36)*Electrification!AQ85</f>
        <v>1262529802031570.8</v>
      </c>
      <c r="AR35" s="136" t="str">
        <f>VLOOKUP($A35,'Sector Match'!$A$1:$B$43,2,0)</f>
        <v>appliances and electrical equipment 27</v>
      </c>
    </row>
    <row r="36" spans="1:44" x14ac:dyDescent="0.2">
      <c r="A36" s="12" t="s">
        <v>34</v>
      </c>
      <c r="B36" s="249">
        <f>('Energy Use'!B92+Electrification!B37)*Electrification!B86</f>
        <v>511974792614059.31</v>
      </c>
      <c r="C36" s="249">
        <f>('Energy Use'!C92+Electrification!C37)*Electrification!C86</f>
        <v>535914378371533.63</v>
      </c>
      <c r="D36" s="249">
        <f>('Energy Use'!D92+Electrification!D37)*Electrification!D86</f>
        <v>643649252773291</v>
      </c>
      <c r="E36" s="249">
        <f>('Energy Use'!E92+Electrification!E37)*Electrification!E86</f>
        <v>701393160522079</v>
      </c>
      <c r="F36" s="249">
        <f>('Energy Use'!F92+Electrification!F37)*Electrification!F86</f>
        <v>718805741786805.5</v>
      </c>
      <c r="G36" s="249">
        <f>('Energy Use'!G92+Electrification!G37)*Electrification!G86</f>
        <v>764441010829916.88</v>
      </c>
      <c r="H36" s="249">
        <f>('Energy Use'!H92+Electrification!H37)*Electrification!H86</f>
        <v>821008445033389.25</v>
      </c>
      <c r="I36" s="249">
        <f>('Energy Use'!I92+Electrification!I37)*Electrification!I86</f>
        <v>871788865990981.38</v>
      </c>
      <c r="J36" s="249">
        <f>('Energy Use'!J92+Electrification!J37)*Electrification!J86</f>
        <v>913627322156679.75</v>
      </c>
      <c r="K36" s="249">
        <f>('Energy Use'!K92+Electrification!K37)*Electrification!K86</f>
        <v>948968971721963</v>
      </c>
      <c r="L36" s="249">
        <f>('Energy Use'!L92+Electrification!L37)*Electrification!L86</f>
        <v>981050187643055.38</v>
      </c>
      <c r="M36" s="249">
        <f>('Energy Use'!M92+Electrification!M37)*Electrification!M86</f>
        <v>1013719546896215.4</v>
      </c>
      <c r="N36" s="249">
        <f>('Energy Use'!N92+Electrification!N37)*Electrification!N86</f>
        <v>1050370991230691.9</v>
      </c>
      <c r="O36" s="249">
        <f>('Energy Use'!O92+Electrification!O37)*Electrification!O86</f>
        <v>1091194978421723.3</v>
      </c>
      <c r="P36" s="249">
        <f>('Energy Use'!P92+Electrification!P37)*Electrification!P86</f>
        <v>1135299118691325.8</v>
      </c>
      <c r="Q36" s="249">
        <f>('Energy Use'!Q92+Electrification!Q37)*Electrification!Q86</f>
        <v>1181626181682517.8</v>
      </c>
      <c r="R36" s="249">
        <f>('Energy Use'!R92+Electrification!R37)*Electrification!R86</f>
        <v>1228924865738818.5</v>
      </c>
      <c r="S36" s="249">
        <f>('Energy Use'!S92+Electrification!S37)*Electrification!S86</f>
        <v>1279167581590165.5</v>
      </c>
      <c r="T36" s="249">
        <f>('Energy Use'!T92+Electrification!T37)*Electrification!T86</f>
        <v>1329024198769989</v>
      </c>
      <c r="U36" s="249">
        <f>('Energy Use'!U92+Electrification!U37)*Electrification!U86</f>
        <v>1378315539949173.3</v>
      </c>
      <c r="V36" s="249">
        <f>('Energy Use'!V92+Electrification!V37)*Electrification!V86</f>
        <v>1426861187930013.5</v>
      </c>
      <c r="W36" s="249">
        <f>('Energy Use'!W92+Electrification!W37)*Electrification!W86</f>
        <v>1474480704063502.5</v>
      </c>
      <c r="X36" s="249">
        <f>('Energy Use'!X92+Electrification!X37)*Electrification!X86</f>
        <v>1520994861426787</v>
      </c>
      <c r="Y36" s="249">
        <f>('Energy Use'!Y92+Electrification!Y37)*Electrification!Y86</f>
        <v>1566226879944266.8</v>
      </c>
      <c r="Z36" s="249">
        <f>('Energy Use'!Z92+Electrification!Z37)*Electrification!Z86</f>
        <v>1610003650594083.5</v>
      </c>
      <c r="AA36" s="249">
        <f>('Energy Use'!AA92+Electrification!AA37)*Electrification!AA86</f>
        <v>1652156935982384.8</v>
      </c>
      <c r="AB36" s="249">
        <f>('Energy Use'!AB92+Electrification!AB37)*Electrification!AB86</f>
        <v>1692524534886270.5</v>
      </c>
      <c r="AC36" s="249">
        <f>('Energy Use'!AC92+Electrification!AC37)*Electrification!AC86</f>
        <v>1730951398856363.3</v>
      </c>
      <c r="AD36" s="249">
        <f>('Energy Use'!AD92+Electrification!AD37)*Electrification!AD86</f>
        <v>1767290689621025.5</v>
      </c>
      <c r="AE36" s="249">
        <f>('Energy Use'!AE92+Electrification!AE37)*Electrification!AE86</f>
        <v>1801404766834290.8</v>
      </c>
      <c r="AF36" s="249">
        <f>('Energy Use'!AF92+Electrification!AF37)*Electrification!AF86</f>
        <v>1833166096643065.5</v>
      </c>
      <c r="AG36" s="249">
        <f>('Energy Use'!AG92+Electrification!AG37)*Electrification!AG86</f>
        <v>1862458072599610</v>
      </c>
      <c r="AH36" s="249">
        <f>('Energy Use'!AH92+Electrification!AH37)*Electrification!AH86</f>
        <v>1889175741593705.8</v>
      </c>
      <c r="AI36" s="249">
        <f>('Energy Use'!AI92+Electrification!AI37)*Electrification!AI86</f>
        <v>1913226428705486.8</v>
      </c>
      <c r="AJ36" s="249">
        <f>('Energy Use'!AJ92+Electrification!AJ37)*Electrification!AJ86</f>
        <v>1934530256164132.8</v>
      </c>
      <c r="AK36" s="249">
        <f>('Energy Use'!AK92+Electrification!AK37)*Electrification!AK86</f>
        <v>1953020552917975.3</v>
      </c>
      <c r="AL36" s="249">
        <f>('Energy Use'!AL92+Electrification!AL37)*Electrification!AL86</f>
        <v>1968644152657463.5</v>
      </c>
      <c r="AM36" s="249">
        <f>('Energy Use'!AM92+Electrification!AM37)*Electrification!AM86</f>
        <v>1981361579462853.3</v>
      </c>
      <c r="AN36" s="249">
        <f>('Energy Use'!AN92+Electrification!AN37)*Electrification!AN86</f>
        <v>1991147121553646</v>
      </c>
      <c r="AO36" s="249">
        <f>('Energy Use'!AO92+Electrification!AO37)*Electrification!AO86</f>
        <v>1997988794877950.3</v>
      </c>
      <c r="AP36" s="249">
        <f>('Energy Use'!AP92+Electrification!AP37)*Electrification!AP86</f>
        <v>2001888199479894.8</v>
      </c>
      <c r="AQ36" s="249">
        <f>('Energy Use'!AQ92+Electrification!AQ37)*Electrification!AQ86</f>
        <v>1992589194384506.8</v>
      </c>
      <c r="AR36" s="136" t="str">
        <f>VLOOKUP($A36,'Sector Match'!$A$1:$B$43,2,0)</f>
        <v>computers and electronics 26</v>
      </c>
    </row>
    <row r="37" spans="1:44" x14ac:dyDescent="0.2">
      <c r="A37" s="12" t="s">
        <v>35</v>
      </c>
      <c r="B37" s="249">
        <f>('Energy Use'!B93+Electrification!B38)*Electrification!B87</f>
        <v>25430691654854.102</v>
      </c>
      <c r="C37" s="249">
        <f>('Energy Use'!C93+Electrification!C38)*Electrification!C87</f>
        <v>26351969898086.441</v>
      </c>
      <c r="D37" s="249">
        <f>('Energy Use'!D93+Electrification!D38)*Electrification!D87</f>
        <v>30637379046222.969</v>
      </c>
      <c r="E37" s="249">
        <f>('Energy Use'!E93+Electrification!E38)*Electrification!E87</f>
        <v>32455124551445.059</v>
      </c>
      <c r="F37" s="249">
        <f>('Energy Use'!F93+Electrification!F38)*Electrification!F87</f>
        <v>32898164099641.488</v>
      </c>
      <c r="G37" s="249">
        <f>('Energy Use'!G93+Electrification!G38)*Electrification!G87</f>
        <v>34092764433544.234</v>
      </c>
      <c r="H37" s="249">
        <f>('Energy Use'!H93+Electrification!H38)*Electrification!H87</f>
        <v>35522884339504.281</v>
      </c>
      <c r="I37" s="249">
        <f>('Energy Use'!I93+Electrification!I38)*Electrification!I87</f>
        <v>36744970201000.352</v>
      </c>
      <c r="J37" s="249">
        <f>('Energy Use'!J93+Electrification!J38)*Electrification!J87</f>
        <v>37688094844523.344</v>
      </c>
      <c r="K37" s="249">
        <f>('Energy Use'!K93+Electrification!K38)*Electrification!K87</f>
        <v>38435450782633.641</v>
      </c>
      <c r="L37" s="249">
        <f>('Energy Use'!L93+Electrification!L38)*Electrification!L87</f>
        <v>39082846428047.773</v>
      </c>
      <c r="M37" s="249">
        <f>('Energy Use'!M93+Electrification!M38)*Electrification!M87</f>
        <v>39734861791953.914</v>
      </c>
      <c r="N37" s="249">
        <f>('Energy Use'!N93+Electrification!N38)*Electrification!N87</f>
        <v>40477724931989.68</v>
      </c>
      <c r="O37" s="249">
        <f>('Energy Use'!O93+Electrification!O38)*Electrification!O87</f>
        <v>41318426444139.727</v>
      </c>
      <c r="P37" s="249">
        <f>('Energy Use'!P93+Electrification!P38)*Electrification!P87</f>
        <v>42237589631093.102</v>
      </c>
      <c r="Q37" s="249">
        <f>('Energy Use'!Q93+Electrification!Q38)*Electrification!Q87</f>
        <v>43214205756600.141</v>
      </c>
      <c r="R37" s="249">
        <f>('Energy Use'!R93+Electrification!R38)*Electrification!R87</f>
        <v>44225258739194.813</v>
      </c>
      <c r="S37" s="249">
        <f>('Energy Use'!S93+Electrification!S38)*Electrification!S87</f>
        <v>45362721416208.508</v>
      </c>
      <c r="T37" s="249">
        <f>('Energy Use'!T93+Electrification!T38)*Electrification!T87</f>
        <v>46512608364205.07</v>
      </c>
      <c r="U37" s="249">
        <f>('Energy Use'!U93+Electrification!U38)*Electrification!U87</f>
        <v>47671614198993.422</v>
      </c>
      <c r="V37" s="249">
        <f>('Energy Use'!V93+Electrification!V38)*Electrification!V87</f>
        <v>48836134764532.93</v>
      </c>
      <c r="W37" s="249">
        <f>('Energy Use'!W93+Electrification!W38)*Electrification!W87</f>
        <v>50002263682432.477</v>
      </c>
      <c r="X37" s="249">
        <f>('Energy Use'!X93+Electrification!X38)*Electrification!X87</f>
        <v>51165791761562.641</v>
      </c>
      <c r="Y37" s="249">
        <f>('Energy Use'!Y93+Electrification!Y38)*Electrification!Y87</f>
        <v>52322209606258.82</v>
      </c>
      <c r="Z37" s="249">
        <f>('Energy Use'!Z93+Electrification!Z38)*Electrification!Z87</f>
        <v>53466713756282.617</v>
      </c>
      <c r="AA37" s="249">
        <f>('Energy Use'!AA93+Electrification!AA38)*Electrification!AA87</f>
        <v>54594216679200.18</v>
      </c>
      <c r="AB37" s="249">
        <f>('Energy Use'!AB93+Electrification!AB38)*Electrification!AB87</f>
        <v>55699360915335.031</v>
      </c>
      <c r="AC37" s="249">
        <f>('Energy Use'!AC93+Electrification!AC38)*Electrification!AC87</f>
        <v>56776537646248.914</v>
      </c>
      <c r="AD37" s="249">
        <f>('Energy Use'!AD93+Electrification!AD38)*Electrification!AD87</f>
        <v>57819909919190.102</v>
      </c>
      <c r="AE37" s="249">
        <f>('Energy Use'!AE93+Electrification!AE38)*Electrification!AE87</f>
        <v>58823440711657.383</v>
      </c>
      <c r="AF37" s="249">
        <f>('Energy Use'!AF93+Electrification!AF38)*Electrification!AF87</f>
        <v>59780925961906.781</v>
      </c>
      <c r="AG37" s="249">
        <f>('Energy Use'!AG93+Electrification!AG38)*Electrification!AG87</f>
        <v>60686032622786.188</v>
      </c>
      <c r="AH37" s="249">
        <f>('Energy Use'!AH93+Electrification!AH38)*Electrification!AH87</f>
        <v>61532341717971.211</v>
      </c>
      <c r="AI37" s="249">
        <f>('Energy Use'!AI93+Electrification!AI38)*Electrification!AI87</f>
        <v>62313396291955.156</v>
      </c>
      <c r="AJ37" s="249">
        <f>('Energy Use'!AJ93+Electrification!AJ38)*Electrification!AJ87</f>
        <v>63022754048875.828</v>
      </c>
      <c r="AK37" s="249">
        <f>('Energy Use'!AK93+Electrification!AK38)*Electrification!AK87</f>
        <v>63654044371584.773</v>
      </c>
      <c r="AL37" s="249">
        <f>('Energy Use'!AL93+Electrification!AL38)*Electrification!AL87</f>
        <v>64201029302857.453</v>
      </c>
      <c r="AM37" s="249">
        <f>('Energy Use'!AM93+Electrification!AM38)*Electrification!AM87</f>
        <v>64657667957189.008</v>
      </c>
      <c r="AN37" s="249">
        <f>('Energy Use'!AN93+Electrification!AN38)*Electrification!AN87</f>
        <v>65018183716513.328</v>
      </c>
      <c r="AO37" s="249">
        <f>('Energy Use'!AO93+Electrification!AO38)*Electrification!AO87</f>
        <v>65277133449055.102</v>
      </c>
      <c r="AP37" s="249">
        <f>('Energy Use'!AP93+Electrification!AP38)*Electrification!AP87</f>
        <v>65429477880305.789</v>
      </c>
      <c r="AQ37" s="249">
        <f>('Energy Use'!AQ93+Electrification!AQ38)*Electrification!AQ87</f>
        <v>65134905207943.969</v>
      </c>
      <c r="AR37" s="136" t="str">
        <f>VLOOKUP($A37,'Sector Match'!$A$1:$B$43,2,0)</f>
        <v>computers and electronics 26</v>
      </c>
    </row>
    <row r="38" spans="1:44" x14ac:dyDescent="0.2">
      <c r="A38" s="12" t="s">
        <v>36</v>
      </c>
      <c r="B38" s="249">
        <f>('Energy Use'!B94+Electrification!B39)*Electrification!B88</f>
        <v>197361684691857.78</v>
      </c>
      <c r="C38" s="249">
        <f>('Energy Use'!C94+Electrification!C39)*Electrification!C88</f>
        <v>204967348410987</v>
      </c>
      <c r="D38" s="249">
        <f>('Energy Use'!D94+Electrification!D39)*Electrification!D88</f>
        <v>232342053000640.75</v>
      </c>
      <c r="E38" s="249">
        <f>('Energy Use'!E94+Electrification!E39)*Electrification!E88</f>
        <v>254362744571849.06</v>
      </c>
      <c r="F38" s="249">
        <f>('Energy Use'!F94+Electrification!F39)*Electrification!F88</f>
        <v>256244778695097.44</v>
      </c>
      <c r="G38" s="249">
        <f>('Energy Use'!G94+Electrification!G39)*Electrification!G88</f>
        <v>262196583780965.06</v>
      </c>
      <c r="H38" s="249">
        <f>('Energy Use'!H94+Electrification!H39)*Electrification!H88</f>
        <v>270355888851438.44</v>
      </c>
      <c r="I38" s="249">
        <f>('Energy Use'!I94+Electrification!I39)*Electrification!I88</f>
        <v>279252553427055.47</v>
      </c>
      <c r="J38" s="249">
        <f>('Energy Use'!J94+Electrification!J39)*Electrification!J88</f>
        <v>288183552739918.5</v>
      </c>
      <c r="K38" s="249">
        <f>('Energy Use'!K94+Electrification!K39)*Electrification!K88</f>
        <v>296931702615641</v>
      </c>
      <c r="L38" s="249">
        <f>('Energy Use'!L94+Electrification!L39)*Electrification!L88</f>
        <v>305255786063457.5</v>
      </c>
      <c r="M38" s="249">
        <f>('Energy Use'!M94+Electrification!M39)*Electrification!M88</f>
        <v>312892978623452.38</v>
      </c>
      <c r="N38" s="249">
        <f>('Energy Use'!N94+Electrification!N39)*Electrification!N88</f>
        <v>319589285676992.88</v>
      </c>
      <c r="O38" s="249">
        <f>('Energy Use'!O94+Electrification!O39)*Electrification!O88</f>
        <v>325342192083015.63</v>
      </c>
      <c r="P38" s="249">
        <f>('Energy Use'!P94+Electrification!P39)*Electrification!P88</f>
        <v>330187209504921.75</v>
      </c>
      <c r="Q38" s="249">
        <f>('Energy Use'!Q94+Electrification!Q39)*Electrification!Q88</f>
        <v>334173246980256.19</v>
      </c>
      <c r="R38" s="249">
        <f>('Energy Use'!R94+Electrification!R39)*Electrification!R88</f>
        <v>337360771076740.31</v>
      </c>
      <c r="S38" s="249">
        <f>('Energy Use'!S94+Electrification!S39)*Electrification!S88</f>
        <v>340662857613425.31</v>
      </c>
      <c r="T38" s="249">
        <f>('Energy Use'!T94+Electrification!T39)*Electrification!T88</f>
        <v>343285326460686.31</v>
      </c>
      <c r="U38" s="249">
        <f>('Energy Use'!U94+Electrification!U39)*Electrification!U88</f>
        <v>345260957320484.69</v>
      </c>
      <c r="V38" s="249">
        <f>('Energy Use'!V94+Electrification!V39)*Electrification!V88</f>
        <v>346627488556675.94</v>
      </c>
      <c r="W38" s="249">
        <f>('Energy Use'!W94+Electrification!W39)*Electrification!W88</f>
        <v>347426831244262.94</v>
      </c>
      <c r="X38" s="249">
        <f>('Energy Use'!X94+Electrification!X39)*Electrification!X88</f>
        <v>347704298236048.19</v>
      </c>
      <c r="Y38" s="249">
        <f>('Energy Use'!Y94+Electrification!Y39)*Electrification!Y88</f>
        <v>347507864313635.19</v>
      </c>
      <c r="Z38" s="249">
        <f>('Energy Use'!Z94+Electrification!Z39)*Electrification!Z88</f>
        <v>346887470945837.31</v>
      </c>
      <c r="AA38" s="249">
        <f>('Energy Use'!AA94+Electrification!AA39)*Electrification!AA88</f>
        <v>345894386605068.06</v>
      </c>
      <c r="AB38" s="249">
        <f>('Energy Use'!AB94+Electrification!AB39)*Electrification!AB88</f>
        <v>344580631088407.38</v>
      </c>
      <c r="AC38" s="249">
        <f>('Energy Use'!AC94+Electrification!AC39)*Electrification!AC88</f>
        <v>342998469934853.63</v>
      </c>
      <c r="AD38" s="249">
        <f>('Energy Use'!AD94+Electrification!AD39)*Electrification!AD88</f>
        <v>341199982886617.75</v>
      </c>
      <c r="AE38" s="249">
        <f>('Energy Use'!AE94+Electrification!AE39)*Electrification!AE88</f>
        <v>339236708456288.88</v>
      </c>
      <c r="AF38" s="249">
        <f>('Energy Use'!AF94+Electrification!AF39)*Electrification!AF88</f>
        <v>337159365063863.81</v>
      </c>
      <c r="AG38" s="249">
        <f>('Energy Use'!AG94+Electrification!AG39)*Electrification!AG88</f>
        <v>335017647914946.56</v>
      </c>
      <c r="AH38" s="249">
        <f>('Energy Use'!AH94+Electrification!AH39)*Electrification!AH88</f>
        <v>332860099809416.13</v>
      </c>
      <c r="AI38" s="249">
        <f>('Energy Use'!AI94+Electrification!AI39)*Electrification!AI88</f>
        <v>330734053394921.81</v>
      </c>
      <c r="AJ38" s="249">
        <f>('Energy Use'!AJ94+Electrification!AJ39)*Electrification!AJ88</f>
        <v>328685642001600</v>
      </c>
      <c r="AK38" s="249">
        <f>('Energy Use'!AK94+Electrification!AK39)*Electrification!AK88</f>
        <v>326759876098989.13</v>
      </c>
      <c r="AL38" s="249">
        <f>('Energy Use'!AL94+Electrification!AL39)*Electrification!AL88</f>
        <v>325000782587108</v>
      </c>
      <c r="AM38" s="249">
        <f>('Energy Use'!AM94+Electrification!AM39)*Electrification!AM88</f>
        <v>323451604555016.75</v>
      </c>
      <c r="AN38" s="249">
        <f>('Energy Use'!AN94+Electrification!AN39)*Electrification!AN88</f>
        <v>322155059798292.63</v>
      </c>
      <c r="AO38" s="249">
        <f>('Energy Use'!AO94+Electrification!AO39)*Electrification!AO88</f>
        <v>321153657272127.13</v>
      </c>
      <c r="AP38" s="249">
        <f>('Energy Use'!AP94+Electrification!AP39)*Electrification!AP88</f>
        <v>320490071765556.69</v>
      </c>
      <c r="AQ38" s="249">
        <f>('Energy Use'!AQ94+Electrification!AQ39)*Electrification!AQ88</f>
        <v>318565488272820.31</v>
      </c>
      <c r="AR38" s="136" t="str">
        <f>VLOOKUP($A38,'Sector Match'!$A$1:$B$43,2,0)</f>
        <v>other machinery 28</v>
      </c>
    </row>
    <row r="39" spans="1:44" x14ac:dyDescent="0.2">
      <c r="A39" s="12" t="s">
        <v>37</v>
      </c>
      <c r="B39" s="249">
        <f>('Energy Use'!B95+Electrification!B40)*Electrification!B89</f>
        <v>19769948671437.633</v>
      </c>
      <c r="C39" s="249">
        <f>('Energy Use'!C95+Electrification!C40)*Electrification!C89</f>
        <v>22895470415144.375</v>
      </c>
      <c r="D39" s="249">
        <f>('Energy Use'!D95+Electrification!D40)*Electrification!D89</f>
        <v>30944328056154.531</v>
      </c>
      <c r="E39" s="249">
        <f>('Energy Use'!E95+Electrification!E40)*Electrification!E89</f>
        <v>38421251995674.242</v>
      </c>
      <c r="F39" s="249">
        <f>('Energy Use'!F95+Electrification!F40)*Electrification!F89</f>
        <v>39846923422846.609</v>
      </c>
      <c r="G39" s="249">
        <f>('Energy Use'!G95+Electrification!G40)*Electrification!G89</f>
        <v>43673083977034.492</v>
      </c>
      <c r="H39" s="249">
        <f>('Energy Use'!H95+Electrification!H40)*Electrification!H89</f>
        <v>48816619415436.672</v>
      </c>
      <c r="I39" s="249">
        <f>('Energy Use'!I95+Electrification!I40)*Electrification!I89</f>
        <v>54087627622560.797</v>
      </c>
      <c r="J39" s="249">
        <f>('Energy Use'!J95+Electrification!J40)*Electrification!J89</f>
        <v>59142760487506.289</v>
      </c>
      <c r="K39" s="249">
        <f>('Energy Use'!K95+Electrification!K40)*Electrification!K89</f>
        <v>63999319741462.023</v>
      </c>
      <c r="L39" s="249">
        <f>('Energy Use'!L95+Electrification!L40)*Electrification!L89</f>
        <v>68725184274742.742</v>
      </c>
      <c r="M39" s="249">
        <f>('Energy Use'!M95+Electrification!M40)*Electrification!M89</f>
        <v>73437847069205.078</v>
      </c>
      <c r="N39" s="249">
        <f>('Energy Use'!N95+Electrification!N40)*Electrification!N89</f>
        <v>78265249151073.031</v>
      </c>
      <c r="O39" s="249">
        <f>('Energy Use'!O95+Electrification!O40)*Electrification!O89</f>
        <v>83251157361828.484</v>
      </c>
      <c r="P39" s="249">
        <f>('Energy Use'!P95+Electrification!P40)*Electrification!P89</f>
        <v>88408351081423.906</v>
      </c>
      <c r="Q39" s="249">
        <f>('Energy Use'!Q95+Electrification!Q40)*Electrification!Q89</f>
        <v>93753488116747.766</v>
      </c>
      <c r="R39" s="249">
        <f>('Energy Use'!R95+Electrification!R40)*Electrification!R89</f>
        <v>99307521262779.313</v>
      </c>
      <c r="S39" s="249">
        <f>('Energy Use'!S95+Electrification!S40)*Electrification!S89</f>
        <v>105352664124594.06</v>
      </c>
      <c r="T39" s="249">
        <f>('Energy Use'!T95+Electrification!T40)*Electrification!T89</f>
        <v>111653867408613.08</v>
      </c>
      <c r="U39" s="249">
        <f>('Energy Use'!U95+Electrification!U40)*Electrification!U89</f>
        <v>118199162574597.34</v>
      </c>
      <c r="V39" s="249">
        <f>('Energy Use'!V95+Electrification!V40)*Electrification!V89</f>
        <v>124972633871701.53</v>
      </c>
      <c r="W39" s="249">
        <f>('Energy Use'!W95+Electrification!W40)*Electrification!W89</f>
        <v>131954089287254.25</v>
      </c>
      <c r="X39" s="249">
        <f>('Energy Use'!X95+Electrification!X40)*Electrification!X89</f>
        <v>139118762238366.67</v>
      </c>
      <c r="Y39" s="249">
        <f>('Energy Use'!Y95+Electrification!Y40)*Electrification!Y89</f>
        <v>146437056381557.47</v>
      </c>
      <c r="Z39" s="249">
        <f>('Energy Use'!Z95+Electrification!Z40)*Electrification!Z89</f>
        <v>153874346906389.03</v>
      </c>
      <c r="AA39" s="249">
        <f>('Energy Use'!AA95+Electrification!AA40)*Electrification!AA89</f>
        <v>161390852395705.47</v>
      </c>
      <c r="AB39" s="249">
        <f>('Energy Use'!AB95+Electrification!AB40)*Electrification!AB89</f>
        <v>168941591691691.78</v>
      </c>
      <c r="AC39" s="249">
        <f>('Energy Use'!AC95+Electrification!AC40)*Electrification!AC89</f>
        <v>176476440115977.69</v>
      </c>
      <c r="AD39" s="249">
        <f>('Energy Use'!AD95+Electrification!AD40)*Electrification!AD89</f>
        <v>183940298768169.78</v>
      </c>
      <c r="AE39" s="249">
        <f>('Energy Use'!AE95+Electrification!AE40)*Electrification!AE89</f>
        <v>191273389392723.69</v>
      </c>
      <c r="AF39" s="249">
        <f>('Energy Use'!AF95+Electrification!AF40)*Electrification!AF89</f>
        <v>198411685394543.84</v>
      </c>
      <c r="AG39" s="249">
        <f>('Energy Use'!AG95+Electrification!AG40)*Electrification!AG89</f>
        <v>205287486954391.06</v>
      </c>
      <c r="AH39" s="249">
        <f>('Energy Use'!AH95+Electrification!AH40)*Electrification!AH89</f>
        <v>211830144827713.94</v>
      </c>
      <c r="AI39" s="249">
        <f>('Energy Use'!AI95+Electrification!AI40)*Electrification!AI89</f>
        <v>217966933319415.66</v>
      </c>
      <c r="AJ39" s="249">
        <f>('Energy Use'!AJ95+Electrification!AJ40)*Electrification!AJ89</f>
        <v>223624068165435.19</v>
      </c>
      <c r="AK39" s="249">
        <f>('Energy Use'!AK95+Electrification!AK40)*Electrification!AK89</f>
        <v>228727859716451</v>
      </c>
      <c r="AL39" s="249">
        <f>('Energy Use'!AL95+Electrification!AL40)*Electrification!AL89</f>
        <v>233205986052319.44</v>
      </c>
      <c r="AM39" s="249">
        <f>('Energy Use'!AM95+Electrification!AM40)*Electrification!AM89</f>
        <v>236988864647733.13</v>
      </c>
      <c r="AN39" s="249">
        <f>('Energy Use'!AN95+Electrification!AN40)*Electrification!AN89</f>
        <v>240011095194298.97</v>
      </c>
      <c r="AO39" s="249">
        <f>('Energy Use'!AO95+Electrification!AO40)*Electrification!AO89</f>
        <v>242212940434940.41</v>
      </c>
      <c r="AP39" s="249">
        <f>('Energy Use'!AP95+Electrification!AP40)*Electrification!AP89</f>
        <v>243541806686132.63</v>
      </c>
      <c r="AQ39" s="249">
        <f>('Energy Use'!AQ95+Electrification!AQ40)*Electrification!AQ89</f>
        <v>242702636911686.25</v>
      </c>
      <c r="AR39" s="136" t="str">
        <f>VLOOKUP($A39,'Sector Match'!$A$1:$B$43,2,0)</f>
        <v>water and waste 36T39</v>
      </c>
    </row>
    <row r="40" spans="1:44" x14ac:dyDescent="0.2">
      <c r="A40" s="12" t="s">
        <v>38</v>
      </c>
      <c r="B40" s="249">
        <f>('Energy Use'!B96+Electrification!B41)*Electrification!B90</f>
        <v>5650506558491.667</v>
      </c>
      <c r="C40" s="249">
        <f>('Energy Use'!C96+Electrification!C41)*Electrification!C90</f>
        <v>5063618196136.252</v>
      </c>
      <c r="D40" s="249">
        <f>('Energy Use'!D96+Electrification!D41)*Electrification!D90</f>
        <v>5545413211736.2334</v>
      </c>
      <c r="E40" s="249">
        <f>('Energy Use'!E96+Electrification!E41)*Electrification!E90</f>
        <v>6301250655116.252</v>
      </c>
      <c r="F40" s="249">
        <f>('Energy Use'!F96+Electrification!F41)*Electrification!F90</f>
        <v>6442827945603.5215</v>
      </c>
      <c r="G40" s="249">
        <f>('Energy Use'!G96+Electrification!G41)*Electrification!G90</f>
        <v>6828025912387.7891</v>
      </c>
      <c r="H40" s="249">
        <f>('Energy Use'!H96+Electrification!H41)*Electrification!H90</f>
        <v>7336716526085.7217</v>
      </c>
      <c r="I40" s="249">
        <f>('Energy Use'!I96+Electrification!I41)*Electrification!I90</f>
        <v>7854463559031.8691</v>
      </c>
      <c r="J40" s="249">
        <f>('Energy Use'!J96+Electrification!J41)*Electrification!J90</f>
        <v>8348516883948.0566</v>
      </c>
      <c r="K40" s="249">
        <f>('Energy Use'!K96+Electrification!K41)*Electrification!K90</f>
        <v>8819584363031.0098</v>
      </c>
      <c r="L40" s="249">
        <f>('Energy Use'!L96+Electrification!L41)*Electrification!L90</f>
        <v>9270451207495.0645</v>
      </c>
      <c r="M40" s="249">
        <f>('Energy Use'!M96+Electrification!M41)*Electrification!M90</f>
        <v>9705894494886.7109</v>
      </c>
      <c r="N40" s="249">
        <f>('Energy Use'!N96+Electrification!N41)*Electrification!N90</f>
        <v>10130415729230.348</v>
      </c>
      <c r="O40" s="249">
        <f>('Energy Use'!O96+Electrification!O41)*Electrification!O90</f>
        <v>10545949254823.381</v>
      </c>
      <c r="P40" s="249">
        <f>('Energy Use'!P96+Electrification!P41)*Electrification!P90</f>
        <v>10952793302886.324</v>
      </c>
      <c r="Q40" s="249">
        <f>('Energy Use'!Q96+Electrification!Q41)*Electrification!Q90</f>
        <v>11351650463001.408</v>
      </c>
      <c r="R40" s="249">
        <f>('Energy Use'!R96+Electrification!R41)*Electrification!R90</f>
        <v>11743623751260.807</v>
      </c>
      <c r="S40" s="249">
        <f>('Energy Use'!S96+Electrification!S41)*Electrification!S90</f>
        <v>12160057184619.443</v>
      </c>
      <c r="T40" s="249">
        <f>('Energy Use'!T96+Electrification!T41)*Electrification!T90</f>
        <v>12571968866636.545</v>
      </c>
      <c r="U40" s="249">
        <f>('Energy Use'!U96+Electrification!U41)*Electrification!U90</f>
        <v>12978033737105.992</v>
      </c>
      <c r="V40" s="249">
        <f>('Energy Use'!V96+Electrification!V41)*Electrification!V90</f>
        <v>13376920762240.373</v>
      </c>
      <c r="W40" s="249">
        <f>('Energy Use'!W96+Electrification!W41)*Electrification!W90</f>
        <v>13767300615664.885</v>
      </c>
      <c r="X40" s="249">
        <f>('Energy Use'!X96+Electrification!X41)*Electrification!X90</f>
        <v>14147853472469.32</v>
      </c>
      <c r="Y40" s="249">
        <f>('Energy Use'!Y96+Electrification!Y41)*Electrification!Y90</f>
        <v>14517276848869.734</v>
      </c>
      <c r="Z40" s="249">
        <f>('Energy Use'!Z96+Electrification!Z41)*Electrification!Z90</f>
        <v>14874293418951.174</v>
      </c>
      <c r="AA40" s="249">
        <f>('Energy Use'!AA96+Electrification!AA41)*Electrification!AA90</f>
        <v>15217658739688.113</v>
      </c>
      <c r="AB40" s="249">
        <f>('Energy Use'!AB96+Electrification!AB41)*Electrification!AB90</f>
        <v>15546168815973.777</v>
      </c>
      <c r="AC40" s="249">
        <f>('Energy Use'!AC96+Electrification!AC41)*Electrification!AC90</f>
        <v>15858667438730.09</v>
      </c>
      <c r="AD40" s="249">
        <f>('Energy Use'!AD96+Electrification!AD41)*Electrification!AD90</f>
        <v>16154053231293.217</v>
      </c>
      <c r="AE40" s="249">
        <f>('Energy Use'!AE96+Electrification!AE41)*Electrification!AE90</f>
        <v>16431286342149.045</v>
      </c>
      <c r="AF40" s="249">
        <f>('Energy Use'!AF96+Electrification!AF41)*Electrification!AF90</f>
        <v>16689394725685.719</v>
      </c>
      <c r="AG40" s="249">
        <f>('Energy Use'!AG96+Electrification!AG41)*Electrification!AG90</f>
        <v>16927479956884.723</v>
      </c>
      <c r="AH40" s="249">
        <f>('Energy Use'!AH96+Electrification!AH41)*Electrification!AH90</f>
        <v>17144722530729.084</v>
      </c>
      <c r="AI40" s="249">
        <f>('Energy Use'!AI96+Electrification!AI41)*Electrification!AI90</f>
        <v>17340386602496.924</v>
      </c>
      <c r="AJ40" s="249">
        <f>('Energy Use'!AJ96+Electrification!AJ41)*Electrification!AJ90</f>
        <v>17513824130955.986</v>
      </c>
      <c r="AK40" s="249">
        <f>('Energy Use'!AK96+Electrification!AK41)*Electrification!AK90</f>
        <v>17664478392699.754</v>
      </c>
      <c r="AL40" s="249">
        <f>('Energy Use'!AL96+Electrification!AL41)*Electrification!AL90</f>
        <v>17791886842380.422</v>
      </c>
      <c r="AM40" s="249">
        <f>('Energy Use'!AM96+Electrification!AM41)*Electrification!AM90</f>
        <v>17895683300314.496</v>
      </c>
      <c r="AN40" s="249">
        <f>('Energy Use'!AN96+Electrification!AN41)*Electrification!AN90</f>
        <v>17975599455769.699</v>
      </c>
      <c r="AO40" s="249">
        <f>('Energy Use'!AO96+Electrification!AO41)*Electrification!AO90</f>
        <v>18031465681100.559</v>
      </c>
      <c r="AP40" s="249">
        <f>('Energy Use'!AP96+Electrification!AP41)*Electrification!AP90</f>
        <v>18063211158696.527</v>
      </c>
      <c r="AQ40" s="249">
        <f>('Energy Use'!AQ96+Electrification!AQ41)*Electrification!AQ90</f>
        <v>17978192235358.91</v>
      </c>
      <c r="AR40" s="136" t="str">
        <f>VLOOKUP($A40,'Sector Match'!$A$1:$B$43,2,0)</f>
        <v>other machinery 28</v>
      </c>
    </row>
    <row r="41" spans="1:44" x14ac:dyDescent="0.2">
      <c r="A41" s="12" t="s">
        <v>39</v>
      </c>
      <c r="B41" s="249">
        <f>('Energy Use'!B97+Electrification!B42)*Electrification!B91</f>
        <v>1945988736046532.8</v>
      </c>
      <c r="C41" s="249">
        <f>('Energy Use'!C97+Electrification!C42)*Electrification!C91</f>
        <v>2008393394529778</v>
      </c>
      <c r="D41" s="249">
        <f>('Energy Use'!D97+Electrification!D42)*Electrification!D91</f>
        <v>2312069218421518.5</v>
      </c>
      <c r="E41" s="249">
        <f>('Energy Use'!E97+Electrification!E42)*Electrification!E91</f>
        <v>2460954213929320.5</v>
      </c>
      <c r="F41" s="249">
        <f>('Energy Use'!F97+Electrification!F42)*Electrification!F91</f>
        <v>2530374915164906.5</v>
      </c>
      <c r="G41" s="249">
        <f>('Energy Use'!G97+Electrification!G42)*Electrification!G91</f>
        <v>2710510718607882.5</v>
      </c>
      <c r="H41" s="249">
        <f>('Energy Use'!H97+Electrification!H42)*Electrification!H91</f>
        <v>2931911241543500</v>
      </c>
      <c r="I41" s="249">
        <f>('Energy Use'!I97+Electrification!I42)*Electrification!I91</f>
        <v>3125530997500328</v>
      </c>
      <c r="J41" s="249">
        <f>('Energy Use'!J97+Electrification!J42)*Electrification!J91</f>
        <v>3279595521412220</v>
      </c>
      <c r="K41" s="249">
        <f>('Energy Use'!K97+Electrification!K42)*Electrification!K91</f>
        <v>3406267830266230</v>
      </c>
      <c r="L41" s="249">
        <f>('Energy Use'!L97+Electrification!L42)*Electrification!L91</f>
        <v>3521582650601427</v>
      </c>
      <c r="M41" s="249">
        <f>('Energy Use'!M97+Electrification!M42)*Electrification!M91</f>
        <v>3644484537314027.5</v>
      </c>
      <c r="N41" s="249">
        <f>('Energy Use'!N97+Electrification!N42)*Electrification!N91</f>
        <v>3791695876101902</v>
      </c>
      <c r="O41" s="249">
        <f>('Energy Use'!O97+Electrification!O42)*Electrification!O91</f>
        <v>3963530646904824.5</v>
      </c>
      <c r="P41" s="249">
        <f>('Energy Use'!P97+Electrification!P42)*Electrification!P91</f>
        <v>4154829907581317.5</v>
      </c>
      <c r="Q41" s="249">
        <f>('Energy Use'!Q97+Electrification!Q42)*Electrification!Q91</f>
        <v>4359307905910927</v>
      </c>
      <c r="R41" s="249">
        <f>('Energy Use'!R97+Electrification!R42)*Electrification!R91</f>
        <v>4569262106346272</v>
      </c>
      <c r="S41" s="249">
        <f>('Energy Use'!S97+Electrification!S42)*Electrification!S91</f>
        <v>4788937076810817</v>
      </c>
      <c r="T41" s="249">
        <f>('Energy Use'!T97+Electrification!T42)*Electrification!T91</f>
        <v>5005042308210906</v>
      </c>
      <c r="U41" s="249">
        <f>('Energy Use'!U97+Electrification!U42)*Electrification!U91</f>
        <v>5216568877426550</v>
      </c>
      <c r="V41" s="249">
        <f>('Energy Use'!V97+Electrification!V42)*Electrification!V91</f>
        <v>5422551907907157</v>
      </c>
      <c r="W41" s="249">
        <f>('Energy Use'!W97+Electrification!W42)*Electrification!W91</f>
        <v>5622080726120711</v>
      </c>
      <c r="X41" s="249">
        <f>('Energy Use'!X97+Electrification!X42)*Electrification!X91</f>
        <v>5814307973201984</v>
      </c>
      <c r="Y41" s="249">
        <f>('Energy Use'!Y97+Electrification!Y42)*Electrification!Y91</f>
        <v>5998457552192363</v>
      </c>
      <c r="Z41" s="249">
        <f>('Energy Use'!Z97+Electrification!Z42)*Electrification!Z91</f>
        <v>6173831321956343</v>
      </c>
      <c r="AA41" s="249">
        <f>('Energy Use'!AA97+Electrification!AA42)*Electrification!AA91</f>
        <v>6339814479927887</v>
      </c>
      <c r="AB41" s="249">
        <f>('Energy Use'!AB97+Electrification!AB42)*Electrification!AB91</f>
        <v>6495879606380713</v>
      </c>
      <c r="AC41" s="249">
        <f>('Energy Use'!AC97+Electrification!AC42)*Electrification!AC91</f>
        <v>6641589372114891</v>
      </c>
      <c r="AD41" s="249">
        <f>('Energy Use'!AD97+Electrification!AD42)*Electrification!AD91</f>
        <v>6776597938602387</v>
      </c>
      <c r="AE41" s="249">
        <f>('Energy Use'!AE97+Electrification!AE42)*Electrification!AE91</f>
        <v>6900651104156018</v>
      </c>
      <c r="AF41" s="249">
        <f>('Energy Use'!AF97+Electrification!AF42)*Electrification!AF91</f>
        <v>7013585271131265</v>
      </c>
      <c r="AG41" s="249">
        <f>('Energy Use'!AG97+Electrification!AG42)*Electrification!AG91</f>
        <v>7115325327226428</v>
      </c>
      <c r="AH41" s="249">
        <f>('Energy Use'!AH97+Electrification!AH42)*Electrification!AH91</f>
        <v>7205881548432951</v>
      </c>
      <c r="AI41" s="249">
        <f>('Energy Use'!AI97+Electrification!AI42)*Electrification!AI91</f>
        <v>7285345642050638</v>
      </c>
      <c r="AJ41" s="249">
        <f>('Energy Use'!AJ97+Electrification!AJ42)*Electrification!AJ91</f>
        <v>7353886055478820</v>
      </c>
      <c r="AK41" s="249">
        <f>('Energy Use'!AK97+Electrification!AK42)*Electrification!AK91</f>
        <v>7411742680383041</v>
      </c>
      <c r="AL41" s="249">
        <f>('Energy Use'!AL97+Electrification!AL42)*Electrification!AL91</f>
        <v>7459221082558139</v>
      </c>
      <c r="AM41" s="249">
        <f>('Energy Use'!AM97+Electrification!AM42)*Electrification!AM91</f>
        <v>7496686385668282</v>
      </c>
      <c r="AN41" s="249">
        <f>('Energy Use'!AN97+Electrification!AN42)*Electrification!AN91</f>
        <v>7524556932398774</v>
      </c>
      <c r="AO41" s="249">
        <f>('Energy Use'!AO97+Electrification!AO42)*Electrification!AO91</f>
        <v>7543297839787575</v>
      </c>
      <c r="AP41" s="249">
        <f>('Energy Use'!AP97+Electrification!AP42)*Electrification!AP91</f>
        <v>7553414557019630</v>
      </c>
      <c r="AQ41" s="249">
        <f>('Energy Use'!AQ97+Electrification!AQ42)*Electrification!AQ91</f>
        <v>7516700644554163</v>
      </c>
      <c r="AR41" s="136">
        <f>VLOOKUP($A41,'Sector Match'!$A$1:$B$43,2,0)</f>
        <v>0</v>
      </c>
    </row>
    <row r="42" spans="1:44" x14ac:dyDescent="0.2">
      <c r="A42" s="12" t="s">
        <v>40</v>
      </c>
      <c r="B42" s="249">
        <f>('Energy Use'!B98+Electrification!B43)*Electrification!B92</f>
        <v>63414652409159.195</v>
      </c>
      <c r="C42" s="249">
        <f>('Energy Use'!C98+Electrification!C43)*Electrification!C92</f>
        <v>57846037250065.961</v>
      </c>
      <c r="D42" s="249">
        <f>('Energy Use'!D98+Electrification!D43)*Electrification!D92</f>
        <v>70915964155340.719</v>
      </c>
      <c r="E42" s="249">
        <f>('Energy Use'!E98+Electrification!E43)*Electrification!E92</f>
        <v>76344413356771.266</v>
      </c>
      <c r="F42" s="249">
        <f>('Energy Use'!F98+Electrification!F43)*Electrification!F92</f>
        <v>79579828456673.906</v>
      </c>
      <c r="G42" s="249">
        <f>('Energy Use'!G98+Electrification!G43)*Electrification!G92</f>
        <v>88194205278755.563</v>
      </c>
      <c r="H42" s="249">
        <f>('Energy Use'!H98+Electrification!H43)*Electrification!H92</f>
        <v>99665155653912.438</v>
      </c>
      <c r="I42" s="249">
        <f>('Energy Use'!I98+Electrification!I43)*Electrification!I92</f>
        <v>111077216154742.03</v>
      </c>
      <c r="J42" s="249">
        <f>('Energy Use'!J98+Electrification!J43)*Electrification!J92</f>
        <v>121582376451920.81</v>
      </c>
      <c r="K42" s="249">
        <f>('Energy Use'!K98+Electrification!K43)*Electrification!K92</f>
        <v>131256289308471.42</v>
      </c>
      <c r="L42" s="249">
        <f>('Energy Use'!L98+Electrification!L43)*Electrification!L92</f>
        <v>140350291517545.5</v>
      </c>
      <c r="M42" s="249">
        <f>('Energy Use'!M98+Electrification!M43)*Electrification!M92</f>
        <v>149276026280814.78</v>
      </c>
      <c r="N42" s="249">
        <f>('Energy Use'!N98+Electrification!N43)*Electrification!N92</f>
        <v>158469207220449.69</v>
      </c>
      <c r="O42" s="249">
        <f>('Energy Use'!O98+Electrification!O43)*Electrification!O92</f>
        <v>168034036594710.69</v>
      </c>
      <c r="P42" s="249">
        <f>('Energy Use'!P98+Electrification!P43)*Electrification!P92</f>
        <v>177958466861506.31</v>
      </c>
      <c r="Q42" s="249">
        <f>('Energy Use'!Q98+Electrification!Q43)*Electrification!Q92</f>
        <v>188226399535808.84</v>
      </c>
      <c r="R42" s="249">
        <f>('Energy Use'!R98+Electrification!R43)*Electrification!R92</f>
        <v>198817387050589.31</v>
      </c>
      <c r="S42" s="249">
        <f>('Energy Use'!S98+Electrification!S43)*Electrification!S92</f>
        <v>210231115463113.56</v>
      </c>
      <c r="T42" s="249">
        <f>('Energy Use'!T98+Electrification!T43)*Electrification!T92</f>
        <v>221973042864655.09</v>
      </c>
      <c r="U42" s="249">
        <f>('Energy Use'!U98+Electrification!U43)*Electrification!U92</f>
        <v>234009732408603.34</v>
      </c>
      <c r="V42" s="249">
        <f>('Energy Use'!V98+Electrification!V43)*Electrification!V92</f>
        <v>246301968963953.41</v>
      </c>
      <c r="W42" s="249">
        <f>('Energy Use'!W98+Electrification!W43)*Electrification!W92</f>
        <v>258804582609949.88</v>
      </c>
      <c r="X42" s="249">
        <f>('Energy Use'!X98+Electrification!X43)*Electrification!X92</f>
        <v>271466341916766</v>
      </c>
      <c r="Y42" s="249">
        <f>('Energy Use'!Y98+Electrification!Y43)*Electrification!Y92</f>
        <v>284229928144491.38</v>
      </c>
      <c r="Z42" s="249">
        <f>('Energy Use'!Z98+Electrification!Z43)*Electrification!Z92</f>
        <v>297032001188608</v>
      </c>
      <c r="AA42" s="249">
        <f>('Energy Use'!AA98+Electrification!AA43)*Electrification!AA92</f>
        <v>309803367457272.31</v>
      </c>
      <c r="AB42" s="249">
        <f>('Energy Use'!AB98+Electrification!AB43)*Electrification!AB92</f>
        <v>322469258850940.31</v>
      </c>
      <c r="AC42" s="249">
        <f>('Energy Use'!AC98+Electrification!AC43)*Electrification!AC92</f>
        <v>334949730602816.31</v>
      </c>
      <c r="AD42" s="249">
        <f>('Energy Use'!AD98+Electrification!AD43)*Electrification!AD92</f>
        <v>347160183914082.94</v>
      </c>
      <c r="AE42" s="249">
        <f>('Energy Use'!AE98+Electrification!AE43)*Electrification!AE92</f>
        <v>359012017078354.94</v>
      </c>
      <c r="AF42" s="249">
        <f>('Energy Use'!AF98+Electrification!AF43)*Electrification!AF92</f>
        <v>370413406147357.56</v>
      </c>
      <c r="AG42" s="249">
        <f>('Energy Use'!AG98+Electrification!AG43)*Electrification!AG92</f>
        <v>381270213173389.44</v>
      </c>
      <c r="AH42" s="249">
        <f>('Energy Use'!AH98+Electrification!AH43)*Electrification!AH92</f>
        <v>391487016720635.06</v>
      </c>
      <c r="AI42" s="249">
        <f>('Energy Use'!AI98+Electrification!AI43)*Electrification!AI92</f>
        <v>400968255732963.25</v>
      </c>
      <c r="AJ42" s="249">
        <f>('Energy Use'!AJ98+Electrification!AJ43)*Electrification!AJ92</f>
        <v>409619474065641</v>
      </c>
      <c r="AK42" s="249">
        <f>('Energy Use'!AK98+Electrification!AK43)*Electrification!AK92</f>
        <v>417348649136252.31</v>
      </c>
      <c r="AL42" s="249">
        <f>('Energy Use'!AL98+Electrification!AL43)*Electrification!AL92</f>
        <v>424067584346414.63</v>
      </c>
      <c r="AM42" s="249">
        <f>('Energy Use'!AM98+Electrification!AM43)*Electrification!AM92</f>
        <v>429693341305197.63</v>
      </c>
      <c r="AN42" s="249">
        <f>('Energy Use'!AN98+Electrification!AN43)*Electrification!AN92</f>
        <v>434149684592040.25</v>
      </c>
      <c r="AO42" s="249">
        <f>('Energy Use'!AO98+Electrification!AO43)*Electrification!AO92</f>
        <v>437368508981339.5</v>
      </c>
      <c r="AP42" s="249">
        <f>('Energy Use'!AP98+Electrification!AP43)*Electrification!AP92</f>
        <v>439291216862100.88</v>
      </c>
      <c r="AQ42" s="249">
        <f>('Energy Use'!AQ98+Electrification!AQ43)*Electrification!AQ92</f>
        <v>437614268513979.69</v>
      </c>
      <c r="AR42" s="136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250">
        <f>('Energy Use'!B99+Electrification!B44)*Electrification!B93</f>
        <v>202599322111715.72</v>
      </c>
      <c r="C43" s="250">
        <f>('Energy Use'!C99+Electrification!C44)*Electrification!C93</f>
        <v>220100196591488.5</v>
      </c>
      <c r="D43" s="250">
        <f>('Energy Use'!D99+Electrification!D44)*Electrification!D93</f>
        <v>249682054593458.06</v>
      </c>
      <c r="E43" s="250">
        <f>('Energy Use'!E99+Electrification!E44)*Electrification!E93</f>
        <v>259174200581213.44</v>
      </c>
      <c r="F43" s="250">
        <f>('Energy Use'!F99+Electrification!F44)*Electrification!F93</f>
        <v>265131012999152.53</v>
      </c>
      <c r="G43" s="250">
        <f>('Energy Use'!G99+Electrification!G44)*Electrification!G93</f>
        <v>281824313379709.44</v>
      </c>
      <c r="H43" s="250">
        <f>('Energy Use'!H99+Electrification!H44)*Electrification!H93</f>
        <v>303342163570943.63</v>
      </c>
      <c r="I43" s="250">
        <f>('Energy Use'!I99+Electrification!I44)*Electrification!I93</f>
        <v>323934995053673.31</v>
      </c>
      <c r="J43" s="250">
        <f>('Energy Use'!J99+Electrification!J44)*Electrification!J93</f>
        <v>342115760573115</v>
      </c>
      <c r="K43" s="250">
        <f>('Energy Use'!K99+Electrification!K44)*Electrification!K93</f>
        <v>358130992130833.69</v>
      </c>
      <c r="L43" s="250">
        <f>('Energy Use'!L99+Electrification!L44)*Electrification!L93</f>
        <v>372415564694816.81</v>
      </c>
      <c r="M43" s="250">
        <f>('Energy Use'!M99+Electrification!M44)*Electrification!M93</f>
        <v>385562082246103.81</v>
      </c>
      <c r="N43" s="250">
        <f>('Energy Use'!N99+Electrification!N44)*Electrification!N93</f>
        <v>398355152870947.88</v>
      </c>
      <c r="O43" s="250">
        <f>('Energy Use'!O99+Electrification!O44)*Electrification!O93</f>
        <v>410717896428533.81</v>
      </c>
      <c r="P43" s="250">
        <f>('Energy Use'!P99+Electrification!P44)*Electrification!P93</f>
        <v>422634597507350.25</v>
      </c>
      <c r="Q43" s="250">
        <f>('Energy Use'!Q99+Electrification!Q44)*Electrification!Q93</f>
        <v>434096078044887.25</v>
      </c>
      <c r="R43" s="250">
        <f>('Energy Use'!R99+Electrification!R44)*Electrification!R93</f>
        <v>445099636316419.94</v>
      </c>
      <c r="S43" s="250">
        <f>('Energy Use'!S99+Electrification!S44)*Electrification!S93</f>
        <v>457052629999751.06</v>
      </c>
      <c r="T43" s="250">
        <f>('Energy Use'!T99+Electrification!T44)*Electrification!T93</f>
        <v>468597187332972.44</v>
      </c>
      <c r="U43" s="250">
        <f>('Energy Use'!U99+Electrification!U44)*Electrification!U93</f>
        <v>479704288379467.75</v>
      </c>
      <c r="V43" s="250">
        <f>('Energy Use'!V99+Electrification!V44)*Electrification!V93</f>
        <v>490347480965048.56</v>
      </c>
      <c r="W43" s="250">
        <f>('Energy Use'!W99+Electrification!W44)*Electrification!W93</f>
        <v>500503001671993</v>
      </c>
      <c r="X43" s="250">
        <f>('Energy Use'!X99+Electrification!X44)*Electrification!X93</f>
        <v>510149870169517.69</v>
      </c>
      <c r="Y43" s="250">
        <f>('Energy Use'!Y99+Electrification!Y44)*Electrification!Y93</f>
        <v>519269956972523.25</v>
      </c>
      <c r="Z43" s="250">
        <f>('Energy Use'!Z99+Electrification!Z44)*Electrification!Z93</f>
        <v>527848025056803.88</v>
      </c>
      <c r="AA43" s="250">
        <f>('Energy Use'!AA99+Electrification!AA44)*Electrification!AA93</f>
        <v>535871746070025.94</v>
      </c>
      <c r="AB43" s="250">
        <f>('Energy Use'!AB99+Electrification!AB44)*Electrification!AB93</f>
        <v>543331692159935.44</v>
      </c>
      <c r="AC43" s="250">
        <f>('Energy Use'!AC99+Electrification!AC44)*Electrification!AC93</f>
        <v>550221304691571.38</v>
      </c>
      <c r="AD43" s="250">
        <f>('Energy Use'!AD99+Electrification!AD44)*Electrification!AD93</f>
        <v>556536841341688.38</v>
      </c>
      <c r="AE43" s="250">
        <f>('Energy Use'!AE99+Electrification!AE44)*Electrification!AE93</f>
        <v>562277303239860.31</v>
      </c>
      <c r="AF43" s="250">
        <f>('Energy Use'!AF99+Electrification!AF44)*Electrification!AF93</f>
        <v>567444343971360.25</v>
      </c>
      <c r="AG43" s="250">
        <f>('Energy Use'!AG99+Electrification!AG44)*Electrification!AG93</f>
        <v>572042162367180</v>
      </c>
      <c r="AH43" s="250">
        <f>('Energy Use'!AH99+Electrification!AH44)*Electrification!AH93</f>
        <v>576077381082143.75</v>
      </c>
      <c r="AI43" s="250">
        <f>('Energy Use'!AI99+Electrification!AI44)*Electrification!AI93</f>
        <v>579558913004672.5</v>
      </c>
      <c r="AJ43" s="250">
        <f>('Energy Use'!AJ99+Electrification!AJ44)*Electrification!AJ93</f>
        <v>582497817553101.88</v>
      </c>
      <c r="AK43" s="250">
        <f>('Energy Use'!AK99+Electrification!AK44)*Electrification!AK93</f>
        <v>584907148895917.38</v>
      </c>
      <c r="AL43" s="250">
        <f>('Energy Use'!AL99+Electrification!AL44)*Electrification!AL93</f>
        <v>586801798089586.5</v>
      </c>
      <c r="AM43" s="250">
        <f>('Energy Use'!AM99+Electrification!AM44)*Electrification!AM93</f>
        <v>588198331060590</v>
      </c>
      <c r="AN43" s="250">
        <f>('Energy Use'!AN99+Electrification!AN44)*Electrification!AN93</f>
        <v>589114824270984.63</v>
      </c>
      <c r="AO43" s="250">
        <f>('Energy Use'!AO99+Electrification!AO44)*Electrification!AO93</f>
        <v>589570699802286.63</v>
      </c>
      <c r="AP43" s="250">
        <f>('Energy Use'!AP99+Electrification!AP44)*Electrification!AP93</f>
        <v>589586561474078.88</v>
      </c>
      <c r="AQ43" s="250">
        <f>('Energy Use'!AQ99+Electrification!AQ44)*Electrification!AQ93</f>
        <v>586162576902301.25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78">
        <f>('Energy Use'!B100+Electrification!B45)*Electrification!B94</f>
        <v>338208067373874.13</v>
      </c>
      <c r="C44" s="278">
        <f>('Energy Use'!C100+Electrification!C45)*Electrification!C94</f>
        <v>345001641382302.19</v>
      </c>
      <c r="D44" s="278">
        <f>('Energy Use'!D100+Electrification!D45)*Electrification!D94</f>
        <v>364851762490485.56</v>
      </c>
      <c r="E44" s="278">
        <f>('Energy Use'!E100+Electrification!E45)*Electrification!E94</f>
        <v>371300391098860.38</v>
      </c>
      <c r="F44" s="278">
        <f>('Energy Use'!F100+Electrification!F45)*Electrification!F94</f>
        <v>390512565145751.63</v>
      </c>
      <c r="G44" s="278">
        <f>('Energy Use'!G100+Electrification!G45)*Electrification!G94</f>
        <v>410640805088453.94</v>
      </c>
      <c r="H44" s="278">
        <f>('Energy Use'!H100+Electrification!H45)*Electrification!H94</f>
        <v>427794460446260.56</v>
      </c>
      <c r="I44" s="278">
        <f>('Energy Use'!I100+Electrification!I45)*Electrification!I94</f>
        <v>450268688899298.88</v>
      </c>
      <c r="J44" s="278">
        <f>('Energy Use'!J100+Electrification!J45)*Electrification!J94</f>
        <v>469608413231248.5</v>
      </c>
      <c r="K44" s="278">
        <f>('Energy Use'!K100+Electrification!K45)*Electrification!K94</f>
        <v>488482282835076.38</v>
      </c>
      <c r="L44" s="278">
        <f>('Energy Use'!L100+Electrification!L45)*Electrification!L94</f>
        <v>506816976048695.5</v>
      </c>
      <c r="M44" s="278">
        <f>('Energy Use'!M100+Electrification!M45)*Electrification!M94</f>
        <v>527492858053372.31</v>
      </c>
      <c r="N44" s="278">
        <f>('Energy Use'!N100+Electrification!N45)*Electrification!N94</f>
        <v>541402195169899.69</v>
      </c>
      <c r="O44" s="278">
        <f>('Energy Use'!O100+Electrification!O45)*Electrification!O94</f>
        <v>557530707986905.31</v>
      </c>
      <c r="P44" s="278">
        <f>('Energy Use'!P100+Electrification!P45)*Electrification!P94</f>
        <v>572888813634253.63</v>
      </c>
      <c r="Q44" s="278">
        <f>('Energy Use'!Q100+Electrification!Q45)*Electrification!Q94</f>
        <v>587442306267927.25</v>
      </c>
      <c r="R44" s="278">
        <f>('Energy Use'!R100+Electrification!R45)*Electrification!R94</f>
        <v>599923114396221.63</v>
      </c>
      <c r="S44" s="278">
        <f>('Energy Use'!S100+Electrification!S45)*Electrification!S94</f>
        <v>614414212822636.75</v>
      </c>
      <c r="T44" s="278">
        <f>('Energy Use'!T100+Electrification!T45)*Electrification!T94</f>
        <v>626823276654552.13</v>
      </c>
      <c r="U44" s="278">
        <f>('Energy Use'!U100+Electrification!U45)*Electrification!U94</f>
        <v>638390084365228</v>
      </c>
      <c r="V44" s="278">
        <f>('Energy Use'!V100+Electrification!V45)*Electrification!V94</f>
        <v>649119815187734</v>
      </c>
      <c r="W44" s="278">
        <f>('Energy Use'!W100+Electrification!W45)*Electrification!W94</f>
        <v>659024981836010.75</v>
      </c>
      <c r="X44" s="278">
        <f>('Energy Use'!X100+Electrification!X45)*Electrification!X94</f>
        <v>668125006833388</v>
      </c>
      <c r="Y44" s="278">
        <f>('Energy Use'!Y100+Electrification!Y45)*Electrification!Y94</f>
        <v>676445753954423.13</v>
      </c>
      <c r="Z44" s="278">
        <f>('Energy Use'!Z100+Electrification!Z45)*Electrification!Z94</f>
        <v>684019027668261.88</v>
      </c>
      <c r="AA44" s="278">
        <f>('Energy Use'!AA100+Electrification!AA45)*Electrification!AA94</f>
        <v>690882053031524.75</v>
      </c>
      <c r="AB44" s="278">
        <f>('Energy Use'!AB100+Electrification!AB45)*Electrification!AB94</f>
        <v>697076947825515</v>
      </c>
      <c r="AC44" s="278">
        <f>('Energy Use'!AC100+Electrification!AC45)*Electrification!AC94</f>
        <v>702650197912870</v>
      </c>
      <c r="AD44" s="278">
        <f>('Energy Use'!AD100+Electrification!AD45)*Electrification!AD94</f>
        <v>707652145847737.75</v>
      </c>
      <c r="AE44" s="278">
        <f>('Energy Use'!AE100+Electrification!AE45)*Electrification!AE94</f>
        <v>712136501755351.13</v>
      </c>
      <c r="AF44" s="278">
        <f>('Energy Use'!AF100+Electrification!AF45)*Electrification!AF94</f>
        <v>716159884442328.13</v>
      </c>
      <c r="AG44" s="278">
        <f>('Energy Use'!AG100+Electrification!AG45)*Electrification!AG94</f>
        <v>719781399645789.88</v>
      </c>
      <c r="AH44" s="278">
        <f>('Energy Use'!AH100+Electrification!AH45)*Electrification!AH94</f>
        <v>723062261310582.38</v>
      </c>
      <c r="AI44" s="278">
        <f>('Energy Use'!AI100+Electrification!AI45)*Electrification!AI94</f>
        <v>726065460828819.63</v>
      </c>
      <c r="AJ44" s="278">
        <f>('Energy Use'!AJ100+Electrification!AJ45)*Electrification!AJ94</f>
        <v>728855488308801.63</v>
      </c>
      <c r="AK44" s="278">
        <f>('Energy Use'!AK100+Electrification!AK45)*Electrification!AK94</f>
        <v>731498109181695.88</v>
      </c>
      <c r="AL44" s="278">
        <f>('Energy Use'!AL100+Electrification!AL45)*Electrification!AL94</f>
        <v>734060198820519.13</v>
      </c>
      <c r="AM44" s="278">
        <f>('Energy Use'!AM100+Electrification!AM45)*Electrification!AM94</f>
        <v>736609637349896</v>
      </c>
      <c r="AN44" s="278">
        <f>('Energy Use'!AN100+Electrification!AN45)*Electrification!AN94</f>
        <v>739215266477085.5</v>
      </c>
      <c r="AO44" s="278">
        <f>('Energy Use'!AO100+Electrification!AO45)*Electrification!AO94</f>
        <v>741946909982981.63</v>
      </c>
      <c r="AP44" s="278">
        <f>('Energy Use'!AP100+Electrification!AP45)*Electrification!AP94</f>
        <v>744875459482729.38</v>
      </c>
      <c r="AQ44" s="278">
        <f>('Energy Use'!AQ100+Electrification!AQ45)*Electrification!AQ94</f>
        <v>746631752544061.5</v>
      </c>
      <c r="AR44" s="136" t="str">
        <f>VLOOKUP($A44,'Sector Match'!$A$1:$B$43,2,0)</f>
        <v>construction 41T43</v>
      </c>
    </row>
    <row r="45" spans="1:44" x14ac:dyDescent="0.2">
      <c r="B45" s="249"/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/>
      <c r="V45" s="249"/>
      <c r="W45" s="249"/>
      <c r="X45" s="249"/>
      <c r="Y45" s="249"/>
      <c r="Z45" s="249"/>
      <c r="AA45" s="249"/>
      <c r="AB45" s="249"/>
      <c r="AC45" s="249"/>
      <c r="AD45" s="249"/>
      <c r="AE45" s="249"/>
      <c r="AF45" s="249"/>
      <c r="AG45" s="249"/>
      <c r="AH45" s="249"/>
      <c r="AI45" s="249"/>
      <c r="AJ45" s="249"/>
      <c r="AK45" s="249"/>
      <c r="AL45" s="249"/>
      <c r="AM45" s="249"/>
      <c r="AN45" s="249"/>
      <c r="AO45" s="249"/>
      <c r="AP45" s="249"/>
      <c r="AQ45" s="249"/>
    </row>
    <row r="46" spans="1:44" x14ac:dyDescent="0.2">
      <c r="B46" s="249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/>
      <c r="V46" s="249"/>
      <c r="W46" s="249"/>
      <c r="X46" s="249"/>
      <c r="Y46" s="249"/>
      <c r="Z46" s="249"/>
      <c r="AA46" s="249"/>
      <c r="AB46" s="249"/>
      <c r="AC46" s="249"/>
      <c r="AD46" s="249"/>
      <c r="AE46" s="249"/>
      <c r="AF46" s="249"/>
      <c r="AG46" s="249"/>
      <c r="AH46" s="249"/>
      <c r="AI46" s="249"/>
      <c r="AJ46" s="249"/>
      <c r="AK46" s="249"/>
      <c r="AL46" s="249"/>
      <c r="AM46" s="249"/>
      <c r="AN46" s="249"/>
      <c r="AO46" s="249"/>
      <c r="AP46" s="249"/>
      <c r="AQ46" s="249"/>
    </row>
    <row r="47" spans="1:44" x14ac:dyDescent="0.2">
      <c r="B47" s="249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/>
      <c r="V47" s="249"/>
      <c r="W47" s="249"/>
      <c r="X47" s="249"/>
      <c r="Y47" s="249"/>
      <c r="Z47" s="249"/>
      <c r="AA47" s="249"/>
      <c r="AB47" s="249"/>
      <c r="AC47" s="249"/>
      <c r="AD47" s="249"/>
      <c r="AE47" s="249"/>
      <c r="AF47" s="249"/>
      <c r="AG47" s="249"/>
      <c r="AH47" s="249"/>
      <c r="AI47" s="249"/>
      <c r="AJ47" s="249"/>
      <c r="AK47" s="249"/>
      <c r="AL47" s="249"/>
      <c r="AM47" s="249"/>
      <c r="AN47" s="249"/>
      <c r="AO47" s="249"/>
      <c r="AP47" s="249"/>
      <c r="AQ47" s="249"/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106" t="s">
        <v>339</v>
      </c>
      <c r="B50" s="253">
        <f t="shared" ref="B50:K59" si="0">SUMIFS(B$2:B$44,$AR$2:$AR$44,$A50)</f>
        <v>455930366150758.75</v>
      </c>
      <c r="C50" s="253">
        <f t="shared" si="0"/>
        <v>485244074993755.06</v>
      </c>
      <c r="D50" s="253">
        <f t="shared" si="0"/>
        <v>493073973858935</v>
      </c>
      <c r="E50" s="253">
        <f t="shared" si="0"/>
        <v>512992586778523</v>
      </c>
      <c r="F50" s="253">
        <f t="shared" si="0"/>
        <v>534658838946028.06</v>
      </c>
      <c r="G50" s="253">
        <f t="shared" si="0"/>
        <v>560169203412951.81</v>
      </c>
      <c r="H50" s="253">
        <f t="shared" si="0"/>
        <v>574005828403036.88</v>
      </c>
      <c r="I50" s="253">
        <f t="shared" si="0"/>
        <v>609574869056061.75</v>
      </c>
      <c r="J50" s="253">
        <f t="shared" si="0"/>
        <v>633257178574621</v>
      </c>
      <c r="K50" s="253">
        <f t="shared" si="0"/>
        <v>656009521090755.75</v>
      </c>
      <c r="L50" s="253">
        <f t="shared" ref="L50:U59" si="1">SUMIFS(L$2:L$44,$AR$2:$AR$44,$A50)</f>
        <v>677734104454131.5</v>
      </c>
      <c r="M50" s="253">
        <f t="shared" si="1"/>
        <v>710110278705039</v>
      </c>
      <c r="N50" s="253">
        <f t="shared" si="1"/>
        <v>717852642127512.63</v>
      </c>
      <c r="O50" s="253">
        <f t="shared" si="1"/>
        <v>736120484855380.63</v>
      </c>
      <c r="P50" s="253">
        <f t="shared" si="1"/>
        <v>753100574974312.88</v>
      </c>
      <c r="Q50" s="253">
        <f t="shared" si="1"/>
        <v>768758215890816.63</v>
      </c>
      <c r="R50" s="253">
        <f t="shared" si="1"/>
        <v>778255912195057.5</v>
      </c>
      <c r="S50" s="253">
        <f t="shared" si="1"/>
        <v>798024328333786.13</v>
      </c>
      <c r="T50" s="253">
        <f t="shared" si="1"/>
        <v>811703833343839.88</v>
      </c>
      <c r="U50" s="253">
        <f t="shared" si="1"/>
        <v>824115736999147.13</v>
      </c>
      <c r="V50" s="253">
        <f t="shared" ref="V50:AE59" si="2">SUMIFS(V$2:V$44,$AR$2:$AR$44,$A50)</f>
        <v>835276488446670.88</v>
      </c>
      <c r="W50" s="253">
        <f t="shared" si="2"/>
        <v>845212751123872.38</v>
      </c>
      <c r="X50" s="253">
        <f t="shared" si="2"/>
        <v>853960635874778.63</v>
      </c>
      <c r="Y50" s="253">
        <f t="shared" si="2"/>
        <v>861564877627269.13</v>
      </c>
      <c r="Z50" s="253">
        <f t="shared" si="2"/>
        <v>868077976026249.88</v>
      </c>
      <c r="AA50" s="253">
        <f t="shared" si="2"/>
        <v>873559319313786.63</v>
      </c>
      <c r="AB50" s="253">
        <f t="shared" si="2"/>
        <v>878074309330061.88</v>
      </c>
      <c r="AC50" s="253">
        <f t="shared" si="2"/>
        <v>881693503858590.63</v>
      </c>
      <c r="AD50" s="253">
        <f t="shared" si="2"/>
        <v>884491790733221.5</v>
      </c>
      <c r="AE50" s="253">
        <f t="shared" si="2"/>
        <v>886547606235838</v>
      </c>
      <c r="AF50" s="253">
        <f t="shared" ref="AF50:AQ59" si="3">SUMIFS(AF$2:AF$44,$AR$2:$AR$44,$A50)</f>
        <v>887942208408376.88</v>
      </c>
      <c r="AG50" s="253">
        <f t="shared" si="3"/>
        <v>888759014039558.25</v>
      </c>
      <c r="AH50" s="253">
        <f t="shared" si="3"/>
        <v>889083006315082</v>
      </c>
      <c r="AI50" s="253">
        <f t="shared" si="3"/>
        <v>889000218482044</v>
      </c>
      <c r="AJ50" s="253">
        <f t="shared" si="3"/>
        <v>888597297406536.88</v>
      </c>
      <c r="AK50" s="253">
        <f t="shared" si="3"/>
        <v>887961149623280</v>
      </c>
      <c r="AL50" s="253">
        <f t="shared" si="3"/>
        <v>887178671405472.75</v>
      </c>
      <c r="AM50" s="253">
        <f t="shared" si="3"/>
        <v>886336563533853.5</v>
      </c>
      <c r="AN50" s="253">
        <f t="shared" si="3"/>
        <v>885521230822909.5</v>
      </c>
      <c r="AO50" s="253">
        <f t="shared" si="3"/>
        <v>884818766071981.5</v>
      </c>
      <c r="AP50" s="253">
        <f t="shared" si="3"/>
        <v>884315017949858.75</v>
      </c>
      <c r="AQ50" s="253">
        <f t="shared" si="3"/>
        <v>879650313796305.38</v>
      </c>
    </row>
    <row r="51" spans="1:43" x14ac:dyDescent="0.2">
      <c r="A51" s="107" t="s">
        <v>125</v>
      </c>
      <c r="B51" s="240">
        <f t="shared" si="0"/>
        <v>350345055193049.75</v>
      </c>
      <c r="C51" s="240">
        <f t="shared" si="0"/>
        <v>310098844530363</v>
      </c>
      <c r="D51" s="240">
        <f t="shared" si="0"/>
        <v>327373519177814.38</v>
      </c>
      <c r="E51" s="240">
        <f t="shared" si="0"/>
        <v>361141964751571.63</v>
      </c>
      <c r="F51" s="240">
        <f t="shared" si="0"/>
        <v>369538568628307.69</v>
      </c>
      <c r="G51" s="240">
        <f t="shared" si="0"/>
        <v>377900138127799</v>
      </c>
      <c r="H51" s="240">
        <f t="shared" si="0"/>
        <v>386226283011868.94</v>
      </c>
      <c r="I51" s="240">
        <f t="shared" si="0"/>
        <v>392137131034361.56</v>
      </c>
      <c r="J51" s="240">
        <f t="shared" si="0"/>
        <v>398030505864524</v>
      </c>
      <c r="K51" s="240">
        <f t="shared" si="0"/>
        <v>403906180495887.81</v>
      </c>
      <c r="L51" s="240">
        <f t="shared" si="1"/>
        <v>409763927921984.63</v>
      </c>
      <c r="M51" s="240">
        <f t="shared" si="1"/>
        <v>415603521136346.19</v>
      </c>
      <c r="N51" s="240">
        <f t="shared" si="1"/>
        <v>417452925345000.5</v>
      </c>
      <c r="O51" s="240">
        <f t="shared" si="1"/>
        <v>419293606647389</v>
      </c>
      <c r="P51" s="240">
        <f t="shared" si="1"/>
        <v>421125513665506.69</v>
      </c>
      <c r="Q51" s="240">
        <f t="shared" si="1"/>
        <v>422948595021348.44</v>
      </c>
      <c r="R51" s="240">
        <f t="shared" si="1"/>
        <v>424762799336909.5</v>
      </c>
      <c r="S51" s="240">
        <f t="shared" si="1"/>
        <v>420921783911554.5</v>
      </c>
      <c r="T51" s="240">
        <f t="shared" si="1"/>
        <v>417079288700936.44</v>
      </c>
      <c r="U51" s="240">
        <f t="shared" si="1"/>
        <v>413235326175155.94</v>
      </c>
      <c r="V51" s="240">
        <f t="shared" si="2"/>
        <v>409389908804313.5</v>
      </c>
      <c r="W51" s="240">
        <f t="shared" si="2"/>
        <v>405543049058509.56</v>
      </c>
      <c r="X51" s="240">
        <f t="shared" si="2"/>
        <v>399354789935566.13</v>
      </c>
      <c r="Y51" s="240">
        <f t="shared" si="2"/>
        <v>393164522295097.13</v>
      </c>
      <c r="Z51" s="240">
        <f t="shared" si="2"/>
        <v>386972266089263.5</v>
      </c>
      <c r="AA51" s="240">
        <f t="shared" si="2"/>
        <v>380778041270226</v>
      </c>
      <c r="AB51" s="240">
        <f t="shared" si="2"/>
        <v>374581867790145.44</v>
      </c>
      <c r="AC51" s="240">
        <f t="shared" si="2"/>
        <v>368383765601182.81</v>
      </c>
      <c r="AD51" s="240">
        <f t="shared" si="2"/>
        <v>362183754655499</v>
      </c>
      <c r="AE51" s="240">
        <f t="shared" si="2"/>
        <v>355981854905254.69</v>
      </c>
      <c r="AF51" s="240">
        <f t="shared" si="3"/>
        <v>349778086302610.81</v>
      </c>
      <c r="AG51" s="240">
        <f t="shared" si="3"/>
        <v>343572468799728.13</v>
      </c>
      <c r="AH51" s="240">
        <f t="shared" si="3"/>
        <v>335803147245301.13</v>
      </c>
      <c r="AI51" s="240">
        <f t="shared" si="3"/>
        <v>328031655893381.69</v>
      </c>
      <c r="AJ51" s="240">
        <f t="shared" si="3"/>
        <v>320258019684170.94</v>
      </c>
      <c r="AK51" s="240">
        <f t="shared" si="3"/>
        <v>312482263557869.88</v>
      </c>
      <c r="AL51" s="240">
        <f t="shared" si="3"/>
        <v>304704412454679.69</v>
      </c>
      <c r="AM51" s="240">
        <f t="shared" si="3"/>
        <v>298487251795405.63</v>
      </c>
      <c r="AN51" s="240">
        <f t="shared" si="3"/>
        <v>292268390214419</v>
      </c>
      <c r="AO51" s="240">
        <f t="shared" si="3"/>
        <v>286047847663880.88</v>
      </c>
      <c r="AP51" s="240">
        <f t="shared" si="3"/>
        <v>279825644095952</v>
      </c>
      <c r="AQ51" s="240">
        <f t="shared" si="3"/>
        <v>272674335735800.28</v>
      </c>
    </row>
    <row r="52" spans="1:43" x14ac:dyDescent="0.2">
      <c r="A52" s="107" t="s">
        <v>126</v>
      </c>
      <c r="B52" s="240">
        <f t="shared" si="0"/>
        <v>148237081477724.63</v>
      </c>
      <c r="C52" s="240">
        <f t="shared" si="0"/>
        <v>158091346538669.03</v>
      </c>
      <c r="D52" s="240">
        <f t="shared" si="0"/>
        <v>170200425772274.31</v>
      </c>
      <c r="E52" s="240">
        <f t="shared" si="0"/>
        <v>180172471662598.56</v>
      </c>
      <c r="F52" s="240">
        <f t="shared" si="0"/>
        <v>187824190604347.38</v>
      </c>
      <c r="G52" s="240">
        <f t="shared" si="0"/>
        <v>195446945520162.63</v>
      </c>
      <c r="H52" s="240">
        <f t="shared" si="0"/>
        <v>203040391402419.53</v>
      </c>
      <c r="I52" s="240">
        <f t="shared" si="0"/>
        <v>207827919127431</v>
      </c>
      <c r="J52" s="240">
        <f t="shared" si="0"/>
        <v>212602836856166.56</v>
      </c>
      <c r="K52" s="240">
        <f t="shared" si="0"/>
        <v>217364964703352.66</v>
      </c>
      <c r="L52" s="240">
        <f t="shared" si="1"/>
        <v>222114122783715.88</v>
      </c>
      <c r="M52" s="240">
        <f t="shared" si="1"/>
        <v>226850131211982.59</v>
      </c>
      <c r="N52" s="240">
        <f t="shared" si="1"/>
        <v>229812653318825.53</v>
      </c>
      <c r="O52" s="240">
        <f t="shared" si="1"/>
        <v>232765678485588.22</v>
      </c>
      <c r="P52" s="240">
        <f t="shared" si="1"/>
        <v>235709135962308.13</v>
      </c>
      <c r="Q52" s="240">
        <f t="shared" si="1"/>
        <v>238642954999022.63</v>
      </c>
      <c r="R52" s="240">
        <f t="shared" si="1"/>
        <v>241567064845769.09</v>
      </c>
      <c r="S52" s="240">
        <f t="shared" si="1"/>
        <v>244818342426786.13</v>
      </c>
      <c r="T52" s="240">
        <f t="shared" si="1"/>
        <v>248070210374875.84</v>
      </c>
      <c r="U52" s="240">
        <f t="shared" si="1"/>
        <v>251322658389974.16</v>
      </c>
      <c r="V52" s="240">
        <f t="shared" si="2"/>
        <v>254575676172016.91</v>
      </c>
      <c r="W52" s="240">
        <f t="shared" si="2"/>
        <v>257829253420940.16</v>
      </c>
      <c r="X52" s="240">
        <f t="shared" si="2"/>
        <v>259470966689162</v>
      </c>
      <c r="Y52" s="240">
        <f t="shared" si="2"/>
        <v>261112811524112.28</v>
      </c>
      <c r="Z52" s="240">
        <f t="shared" si="2"/>
        <v>262754782781423.47</v>
      </c>
      <c r="AA52" s="240">
        <f t="shared" si="2"/>
        <v>264396875316728.03</v>
      </c>
      <c r="AB52" s="240">
        <f t="shared" si="2"/>
        <v>266039083985658.38</v>
      </c>
      <c r="AC52" s="240">
        <f t="shared" si="2"/>
        <v>267681403643846.91</v>
      </c>
      <c r="AD52" s="240">
        <f t="shared" si="2"/>
        <v>269323829146926.06</v>
      </c>
      <c r="AE52" s="240">
        <f t="shared" si="2"/>
        <v>270966355350528.28</v>
      </c>
      <c r="AF52" s="240">
        <f t="shared" si="3"/>
        <v>272608977110286.06</v>
      </c>
      <c r="AG52" s="240">
        <f t="shared" si="3"/>
        <v>274251689281831.81</v>
      </c>
      <c r="AH52" s="240">
        <f t="shared" si="3"/>
        <v>275893680502104.25</v>
      </c>
      <c r="AI52" s="240">
        <f t="shared" si="3"/>
        <v>277535751659188.59</v>
      </c>
      <c r="AJ52" s="240">
        <f t="shared" si="3"/>
        <v>279177897611292.09</v>
      </c>
      <c r="AK52" s="240">
        <f t="shared" si="3"/>
        <v>280820113216621.94</v>
      </c>
      <c r="AL52" s="240">
        <f t="shared" si="3"/>
        <v>282462393333385.31</v>
      </c>
      <c r="AM52" s="240">
        <f t="shared" si="3"/>
        <v>282492833409466.31</v>
      </c>
      <c r="AN52" s="240">
        <f t="shared" si="3"/>
        <v>282522972716501.44</v>
      </c>
      <c r="AO52" s="240">
        <f t="shared" si="3"/>
        <v>282552811257580.44</v>
      </c>
      <c r="AP52" s="240">
        <f t="shared" si="3"/>
        <v>282582349035792.94</v>
      </c>
      <c r="AQ52" s="240">
        <f t="shared" si="3"/>
        <v>281653580677773.31</v>
      </c>
    </row>
    <row r="53" spans="1:43" x14ac:dyDescent="0.2">
      <c r="A53" s="107" t="s">
        <v>127</v>
      </c>
      <c r="B53" s="240">
        <f t="shared" si="0"/>
        <v>362645825811022.25</v>
      </c>
      <c r="C53" s="240">
        <f t="shared" si="0"/>
        <v>342104733128582.75</v>
      </c>
      <c r="D53" s="240">
        <f t="shared" si="0"/>
        <v>352288416266625.06</v>
      </c>
      <c r="E53" s="240">
        <f t="shared" si="0"/>
        <v>349113243984852.5</v>
      </c>
      <c r="F53" s="240">
        <f t="shared" si="0"/>
        <v>373308082270663.19</v>
      </c>
      <c r="G53" s="240">
        <f t="shared" si="0"/>
        <v>397415723703173.31</v>
      </c>
      <c r="H53" s="240">
        <f t="shared" si="0"/>
        <v>421435093081157.56</v>
      </c>
      <c r="I53" s="240">
        <f t="shared" si="0"/>
        <v>433634887472736.19</v>
      </c>
      <c r="J53" s="240">
        <f t="shared" si="0"/>
        <v>445803896789495.25</v>
      </c>
      <c r="K53" s="240">
        <f t="shared" si="0"/>
        <v>457941666118500.81</v>
      </c>
      <c r="L53" s="240">
        <f t="shared" si="1"/>
        <v>470047740546819</v>
      </c>
      <c r="M53" s="240">
        <f t="shared" si="1"/>
        <v>482121665161516</v>
      </c>
      <c r="N53" s="240">
        <f t="shared" si="1"/>
        <v>484685912980323.25</v>
      </c>
      <c r="O53" s="240">
        <f t="shared" si="1"/>
        <v>487239026182008.13</v>
      </c>
      <c r="P53" s="240">
        <f t="shared" si="1"/>
        <v>489780936006864.13</v>
      </c>
      <c r="Q53" s="240">
        <f t="shared" si="1"/>
        <v>492311573695185.06</v>
      </c>
      <c r="R53" s="240">
        <f t="shared" si="1"/>
        <v>494830870487264.44</v>
      </c>
      <c r="S53" s="240">
        <f t="shared" si="1"/>
        <v>492031561451086.94</v>
      </c>
      <c r="T53" s="240">
        <f t="shared" si="1"/>
        <v>489230969857595.38</v>
      </c>
      <c r="U53" s="240">
        <f t="shared" si="1"/>
        <v>486429104873644.69</v>
      </c>
      <c r="V53" s="240">
        <f t="shared" si="2"/>
        <v>483625975666089.81</v>
      </c>
      <c r="W53" s="240">
        <f t="shared" si="2"/>
        <v>480821591401785.75</v>
      </c>
      <c r="X53" s="240">
        <f t="shared" si="2"/>
        <v>473617181509799.06</v>
      </c>
      <c r="Y53" s="240">
        <f t="shared" si="2"/>
        <v>466410423750836.25</v>
      </c>
      <c r="Z53" s="240">
        <f t="shared" si="2"/>
        <v>459201341356865.44</v>
      </c>
      <c r="AA53" s="240">
        <f t="shared" si="2"/>
        <v>451989957559854.56</v>
      </c>
      <c r="AB53" s="240">
        <f t="shared" si="2"/>
        <v>444776295591771.44</v>
      </c>
      <c r="AC53" s="240">
        <f t="shared" si="2"/>
        <v>435905149132174.56</v>
      </c>
      <c r="AD53" s="240">
        <f t="shared" si="2"/>
        <v>427031370740361.63</v>
      </c>
      <c r="AE53" s="240">
        <f t="shared" si="2"/>
        <v>418154988937618.81</v>
      </c>
      <c r="AF53" s="240">
        <f t="shared" si="3"/>
        <v>409276032245232.38</v>
      </c>
      <c r="AG53" s="240">
        <f t="shared" si="3"/>
        <v>400394529184488.56</v>
      </c>
      <c r="AH53" s="240">
        <f t="shared" si="3"/>
        <v>391163675259925.69</v>
      </c>
      <c r="AI53" s="240">
        <f t="shared" si="3"/>
        <v>381930251889280</v>
      </c>
      <c r="AJ53" s="240">
        <f t="shared" si="3"/>
        <v>372694288701491.44</v>
      </c>
      <c r="AK53" s="240">
        <f t="shared" si="3"/>
        <v>363455815325500.19</v>
      </c>
      <c r="AL53" s="240">
        <f t="shared" si="3"/>
        <v>354214861390246.44</v>
      </c>
      <c r="AM53" s="240">
        <f t="shared" si="3"/>
        <v>345198057496464.88</v>
      </c>
      <c r="AN53" s="240">
        <f t="shared" si="3"/>
        <v>336178882206797.94</v>
      </c>
      <c r="AO53" s="240">
        <f t="shared" si="3"/>
        <v>327157364426917.81</v>
      </c>
      <c r="AP53" s="240">
        <f t="shared" si="3"/>
        <v>318133533062496.5</v>
      </c>
      <c r="AQ53" s="240">
        <f t="shared" si="3"/>
        <v>308059595266597.75</v>
      </c>
    </row>
    <row r="54" spans="1:43" x14ac:dyDescent="0.2">
      <c r="A54" s="107" t="s">
        <v>128</v>
      </c>
      <c r="B54" s="240">
        <f t="shared" si="0"/>
        <v>452395387410059.81</v>
      </c>
      <c r="C54" s="240">
        <f t="shared" si="0"/>
        <v>478873606548885.5</v>
      </c>
      <c r="D54" s="240">
        <f t="shared" si="0"/>
        <v>536803839516760.44</v>
      </c>
      <c r="E54" s="240">
        <f t="shared" si="0"/>
        <v>554647126818351.69</v>
      </c>
      <c r="F54" s="240">
        <f t="shared" si="0"/>
        <v>558333015549353.38</v>
      </c>
      <c r="G54" s="240">
        <f t="shared" si="0"/>
        <v>570277584545611.75</v>
      </c>
      <c r="H54" s="240">
        <f t="shared" si="0"/>
        <v>586810092994253.13</v>
      </c>
      <c r="I54" s="240">
        <f t="shared" si="0"/>
        <v>605016421426776.38</v>
      </c>
      <c r="J54" s="240">
        <f t="shared" si="0"/>
        <v>623382674045209.63</v>
      </c>
      <c r="K54" s="240">
        <f t="shared" si="0"/>
        <v>641390226232504</v>
      </c>
      <c r="L54" s="240">
        <f t="shared" si="1"/>
        <v>658477246690408.5</v>
      </c>
      <c r="M54" s="240">
        <f t="shared" si="1"/>
        <v>674042760062776.38</v>
      </c>
      <c r="N54" s="240">
        <f t="shared" si="1"/>
        <v>687513290864391.75</v>
      </c>
      <c r="O54" s="240">
        <f t="shared" si="1"/>
        <v>698882848973298</v>
      </c>
      <c r="P54" s="240">
        <f t="shared" si="1"/>
        <v>708228732382295.5</v>
      </c>
      <c r="Q54" s="240">
        <f t="shared" si="1"/>
        <v>715656946413814.38</v>
      </c>
      <c r="R54" s="240">
        <f t="shared" si="1"/>
        <v>721298159369572.13</v>
      </c>
      <c r="S54" s="240">
        <f t="shared" si="1"/>
        <v>727087324751309.75</v>
      </c>
      <c r="T54" s="240">
        <f t="shared" si="1"/>
        <v>731360432052465.88</v>
      </c>
      <c r="U54" s="240">
        <f t="shared" si="1"/>
        <v>734209061245075.25</v>
      </c>
      <c r="V54" s="240">
        <f t="shared" si="2"/>
        <v>735734550147600</v>
      </c>
      <c r="W54" s="240">
        <f t="shared" si="2"/>
        <v>736045878179220</v>
      </c>
      <c r="X54" s="240">
        <f t="shared" si="2"/>
        <v>735257669490582.75</v>
      </c>
      <c r="Y54" s="240">
        <f t="shared" si="2"/>
        <v>733488351377153.75</v>
      </c>
      <c r="Z54" s="240">
        <f t="shared" si="2"/>
        <v>730858494923407</v>
      </c>
      <c r="AA54" s="240">
        <f t="shared" si="2"/>
        <v>727489356453613.88</v>
      </c>
      <c r="AB54" s="240">
        <f t="shared" si="2"/>
        <v>723501630823063</v>
      </c>
      <c r="AC54" s="240">
        <f t="shared" si="2"/>
        <v>719014421039839.13</v>
      </c>
      <c r="AD54" s="240">
        <f t="shared" si="2"/>
        <v>714144423259652</v>
      </c>
      <c r="AE54" s="240">
        <f t="shared" si="2"/>
        <v>709005321882529.63</v>
      </c>
      <c r="AF54" s="240">
        <f t="shared" si="3"/>
        <v>703707386290190.25</v>
      </c>
      <c r="AG54" s="240">
        <f t="shared" si="3"/>
        <v>698357258649563.75</v>
      </c>
      <c r="AH54" s="240">
        <f t="shared" si="3"/>
        <v>693057921099659.25</v>
      </c>
      <c r="AI54" s="240">
        <f t="shared" si="3"/>
        <v>687908830450052.75</v>
      </c>
      <c r="AJ54" s="240">
        <f t="shared" si="3"/>
        <v>683006209160054</v>
      </c>
      <c r="AK54" s="240">
        <f t="shared" si="3"/>
        <v>678443482752870.75</v>
      </c>
      <c r="AL54" s="240">
        <f t="shared" si="3"/>
        <v>674311855875624</v>
      </c>
      <c r="AM54" s="240">
        <f t="shared" si="3"/>
        <v>670701021889226.75</v>
      </c>
      <c r="AN54" s="240">
        <f t="shared" si="3"/>
        <v>667700004131184</v>
      </c>
      <c r="AO54" s="240">
        <f t="shared" si="3"/>
        <v>665398130838365.25</v>
      </c>
      <c r="AP54" s="240">
        <f t="shared" si="3"/>
        <v>663886150179289.75</v>
      </c>
      <c r="AQ54" s="240">
        <f t="shared" si="3"/>
        <v>659882028245493.75</v>
      </c>
    </row>
    <row r="55" spans="1:43" x14ac:dyDescent="0.2">
      <c r="A55" s="107" t="s">
        <v>129</v>
      </c>
      <c r="B55" s="240">
        <f t="shared" si="0"/>
        <v>733115692406236.13</v>
      </c>
      <c r="C55" s="240">
        <f t="shared" si="0"/>
        <v>686379588341224</v>
      </c>
      <c r="D55" s="240">
        <f t="shared" si="0"/>
        <v>731608424338397.25</v>
      </c>
      <c r="E55" s="240">
        <f t="shared" si="0"/>
        <v>722876126319032.75</v>
      </c>
      <c r="F55" s="240">
        <f t="shared" si="0"/>
        <v>723585429184903.63</v>
      </c>
      <c r="G55" s="240">
        <f t="shared" si="0"/>
        <v>728786544448127.38</v>
      </c>
      <c r="H55" s="240">
        <f t="shared" si="0"/>
        <v>736470619368795.5</v>
      </c>
      <c r="I55" s="240">
        <f t="shared" si="0"/>
        <v>745324562837392.25</v>
      </c>
      <c r="J55" s="240">
        <f t="shared" si="0"/>
        <v>753645482052025.75</v>
      </c>
      <c r="K55" s="240">
        <f t="shared" si="0"/>
        <v>760428401367672.25</v>
      </c>
      <c r="L55" s="240">
        <f t="shared" si="1"/>
        <v>764643819006944.75</v>
      </c>
      <c r="M55" s="240">
        <f t="shared" si="1"/>
        <v>765263092601064.63</v>
      </c>
      <c r="N55" s="240">
        <f t="shared" si="1"/>
        <v>761559629369106.5</v>
      </c>
      <c r="O55" s="240">
        <f t="shared" si="1"/>
        <v>754281211921552.13</v>
      </c>
      <c r="P55" s="240">
        <f t="shared" si="1"/>
        <v>744456583763849.63</v>
      </c>
      <c r="Q55" s="240">
        <f t="shared" si="1"/>
        <v>733097054260936</v>
      </c>
      <c r="R55" s="240">
        <f t="shared" si="1"/>
        <v>721170432958639.13</v>
      </c>
      <c r="S55" s="240">
        <f t="shared" si="1"/>
        <v>711220474435522.38</v>
      </c>
      <c r="T55" s="240">
        <f t="shared" si="1"/>
        <v>701585409283871.75</v>
      </c>
      <c r="U55" s="240">
        <f t="shared" si="1"/>
        <v>692273991758686.13</v>
      </c>
      <c r="V55" s="240">
        <f t="shared" si="2"/>
        <v>683295446398516.88</v>
      </c>
      <c r="W55" s="240">
        <f t="shared" si="2"/>
        <v>674659150608755.5</v>
      </c>
      <c r="X55" s="240">
        <f t="shared" si="2"/>
        <v>666374373514145</v>
      </c>
      <c r="Y55" s="240">
        <f t="shared" si="2"/>
        <v>658450070994568.88</v>
      </c>
      <c r="Z55" s="240">
        <f t="shared" si="2"/>
        <v>650894734950088.5</v>
      </c>
      <c r="AA55" s="240">
        <f t="shared" si="2"/>
        <v>643716293413505.25</v>
      </c>
      <c r="AB55" s="240">
        <f t="shared" si="2"/>
        <v>636922057128168.63</v>
      </c>
      <c r="AC55" s="240">
        <f t="shared" si="2"/>
        <v>630518707603175.13</v>
      </c>
      <c r="AD55" s="240">
        <f t="shared" si="2"/>
        <v>624512321402020.25</v>
      </c>
      <c r="AE55" s="240">
        <f t="shared" si="2"/>
        <v>618908425462343.13</v>
      </c>
      <c r="AF55" s="240">
        <f t="shared" si="3"/>
        <v>613712078528973</v>
      </c>
      <c r="AG55" s="240">
        <f t="shared" si="3"/>
        <v>608927974258261.63</v>
      </c>
      <c r="AH55" s="240">
        <f t="shared" si="3"/>
        <v>604560562171674.88</v>
      </c>
      <c r="AI55" s="240">
        <f t="shared" si="3"/>
        <v>600614183360945.38</v>
      </c>
      <c r="AJ55" s="240">
        <f t="shared" si="3"/>
        <v>597093218645396.75</v>
      </c>
      <c r="AK55" s="240">
        <f t="shared" si="3"/>
        <v>594002247732724.13</v>
      </c>
      <c r="AL55" s="240">
        <f t="shared" si="3"/>
        <v>591346218826945.63</v>
      </c>
      <c r="AM55" s="240">
        <f t="shared" si="3"/>
        <v>589130629060615.75</v>
      </c>
      <c r="AN55" s="240">
        <f t="shared" si="3"/>
        <v>587361717113178.25</v>
      </c>
      <c r="AO55" s="240">
        <f t="shared" si="3"/>
        <v>586046670435127.38</v>
      </c>
      <c r="AP55" s="240">
        <f t="shared" si="3"/>
        <v>585193850662861.63</v>
      </c>
      <c r="AQ55" s="240">
        <f t="shared" si="3"/>
        <v>581814000888459.5</v>
      </c>
    </row>
    <row r="56" spans="1:43" x14ac:dyDescent="0.2">
      <c r="A56" s="107" t="s">
        <v>130</v>
      </c>
      <c r="B56" s="240">
        <f t="shared" si="0"/>
        <v>134670406310718.06</v>
      </c>
      <c r="C56" s="240">
        <f t="shared" si="0"/>
        <v>138096196518885.72</v>
      </c>
      <c r="D56" s="240">
        <f t="shared" si="0"/>
        <v>159032266053850.94</v>
      </c>
      <c r="E56" s="240">
        <f t="shared" si="0"/>
        <v>157243375516691</v>
      </c>
      <c r="F56" s="240">
        <f t="shared" si="0"/>
        <v>157530781565977.09</v>
      </c>
      <c r="G56" s="240">
        <f t="shared" si="0"/>
        <v>159082070284476.03</v>
      </c>
      <c r="H56" s="240">
        <f t="shared" si="0"/>
        <v>161506637891894.78</v>
      </c>
      <c r="I56" s="240">
        <f t="shared" si="0"/>
        <v>164567558902449.44</v>
      </c>
      <c r="J56" s="240">
        <f t="shared" si="0"/>
        <v>167914821499583</v>
      </c>
      <c r="K56" s="240">
        <f t="shared" si="0"/>
        <v>171336191466600.88</v>
      </c>
      <c r="L56" s="240">
        <f t="shared" si="1"/>
        <v>174601836379024.78</v>
      </c>
      <c r="M56" s="240">
        <f t="shared" si="1"/>
        <v>177464912434304.28</v>
      </c>
      <c r="N56" s="240">
        <f t="shared" si="1"/>
        <v>179698874674973</v>
      </c>
      <c r="O56" s="240">
        <f t="shared" si="1"/>
        <v>181295157685381.69</v>
      </c>
      <c r="P56" s="240">
        <f t="shared" si="1"/>
        <v>182285432415338.53</v>
      </c>
      <c r="Q56" s="240">
        <f t="shared" si="1"/>
        <v>182708837498040.25</v>
      </c>
      <c r="R56" s="240">
        <f t="shared" si="1"/>
        <v>182610564900097.06</v>
      </c>
      <c r="S56" s="240">
        <f t="shared" si="1"/>
        <v>182492206662940.03</v>
      </c>
      <c r="T56" s="240">
        <f t="shared" si="1"/>
        <v>181942406374700.75</v>
      </c>
      <c r="U56" s="240">
        <f t="shared" si="1"/>
        <v>181001816865447.66</v>
      </c>
      <c r="V56" s="240">
        <f t="shared" si="2"/>
        <v>179713010683240.69</v>
      </c>
      <c r="W56" s="240">
        <f t="shared" si="2"/>
        <v>178119672316357.94</v>
      </c>
      <c r="X56" s="240">
        <f t="shared" si="2"/>
        <v>176265871294596.31</v>
      </c>
      <c r="Y56" s="240">
        <f t="shared" si="2"/>
        <v>174195425994396.53</v>
      </c>
      <c r="Z56" s="240">
        <f t="shared" si="2"/>
        <v>171951363902793.94</v>
      </c>
      <c r="AA56" s="240">
        <f t="shared" si="2"/>
        <v>169575480509511</v>
      </c>
      <c r="AB56" s="240">
        <f t="shared" si="2"/>
        <v>167107995969623.19</v>
      </c>
      <c r="AC56" s="240">
        <f t="shared" si="2"/>
        <v>164587306247151.94</v>
      </c>
      <c r="AD56" s="240">
        <f t="shared" si="2"/>
        <v>162049823616149.16</v>
      </c>
      <c r="AE56" s="240">
        <f t="shared" si="2"/>
        <v>159529900138289.94</v>
      </c>
      <c r="AF56" s="240">
        <f t="shared" si="3"/>
        <v>157059827013881.28</v>
      </c>
      <c r="AG56" s="240">
        <f t="shared" si="3"/>
        <v>154669902464095.03</v>
      </c>
      <c r="AH56" s="240">
        <f t="shared" si="3"/>
        <v>152388560987694.13</v>
      </c>
      <c r="AI56" s="240">
        <f t="shared" si="3"/>
        <v>150242557386853.06</v>
      </c>
      <c r="AJ56" s="240">
        <f t="shared" si="3"/>
        <v>148257199819104.69</v>
      </c>
      <c r="AK56" s="240">
        <f t="shared" si="3"/>
        <v>146456627258943.25</v>
      </c>
      <c r="AL56" s="240">
        <f t="shared" si="3"/>
        <v>144864128106774.16</v>
      </c>
      <c r="AM56" s="240">
        <f t="shared" si="3"/>
        <v>143502498241394.16</v>
      </c>
      <c r="AN56" s="240">
        <f t="shared" si="3"/>
        <v>142394438566769.56</v>
      </c>
      <c r="AO56" s="240">
        <f t="shared" si="3"/>
        <v>141562994063437.38</v>
      </c>
      <c r="AP56" s="240">
        <f t="shared" si="3"/>
        <v>141032038547507.84</v>
      </c>
      <c r="AQ56" s="240">
        <f t="shared" si="3"/>
        <v>140107099229820.81</v>
      </c>
    </row>
    <row r="57" spans="1:43" x14ac:dyDescent="0.2">
      <c r="A57" s="107" t="s">
        <v>131</v>
      </c>
      <c r="B57" s="240">
        <f t="shared" si="0"/>
        <v>329421802646750.88</v>
      </c>
      <c r="C57" s="240">
        <f t="shared" si="0"/>
        <v>346615584378779.63</v>
      </c>
      <c r="D57" s="240">
        <f t="shared" si="0"/>
        <v>377544044918094.69</v>
      </c>
      <c r="E57" s="240">
        <f t="shared" si="0"/>
        <v>379657970373033</v>
      </c>
      <c r="F57" s="240">
        <f t="shared" si="0"/>
        <v>396049256977336.69</v>
      </c>
      <c r="G57" s="240">
        <f t="shared" si="0"/>
        <v>413676998696314.5</v>
      </c>
      <c r="H57" s="240">
        <f t="shared" si="0"/>
        <v>431947635850136.44</v>
      </c>
      <c r="I57" s="240">
        <f t="shared" si="0"/>
        <v>442745549243242.25</v>
      </c>
      <c r="J57" s="240">
        <f t="shared" si="0"/>
        <v>453530015494799.69</v>
      </c>
      <c r="K57" s="240">
        <f t="shared" si="0"/>
        <v>464221763357542.75</v>
      </c>
      <c r="L57" s="240">
        <f t="shared" si="1"/>
        <v>474733080082972.5</v>
      </c>
      <c r="M57" s="240">
        <f t="shared" si="1"/>
        <v>484968684050478.88</v>
      </c>
      <c r="N57" s="240">
        <f t="shared" si="1"/>
        <v>490667612744040.81</v>
      </c>
      <c r="O57" s="240">
        <f t="shared" si="1"/>
        <v>496014522968872.81</v>
      </c>
      <c r="P57" s="240">
        <f t="shared" si="1"/>
        <v>501021144843849.88</v>
      </c>
      <c r="Q57" s="240">
        <f t="shared" si="1"/>
        <v>505703752834813.69</v>
      </c>
      <c r="R57" s="240">
        <f t="shared" si="1"/>
        <v>510082525089220.69</v>
      </c>
      <c r="S57" s="240">
        <f t="shared" si="1"/>
        <v>512960732937785</v>
      </c>
      <c r="T57" s="240">
        <f t="shared" si="1"/>
        <v>515592567428808.81</v>
      </c>
      <c r="U57" s="240">
        <f t="shared" si="1"/>
        <v>517992239524546.5</v>
      </c>
      <c r="V57" s="240">
        <f t="shared" si="2"/>
        <v>520175676529367.31</v>
      </c>
      <c r="W57" s="240">
        <f t="shared" si="2"/>
        <v>522160191456712.25</v>
      </c>
      <c r="X57" s="240">
        <f t="shared" si="2"/>
        <v>519792756291213.44</v>
      </c>
      <c r="Y57" s="240">
        <f t="shared" si="2"/>
        <v>517265686022859.69</v>
      </c>
      <c r="Z57" s="240">
        <f t="shared" si="2"/>
        <v>514598642642860.81</v>
      </c>
      <c r="AA57" s="240">
        <f t="shared" si="2"/>
        <v>511811533826746.44</v>
      </c>
      <c r="AB57" s="240">
        <f t="shared" si="2"/>
        <v>508924296235729.38</v>
      </c>
      <c r="AC57" s="240">
        <f t="shared" si="2"/>
        <v>503039847551865.31</v>
      </c>
      <c r="AD57" s="240">
        <f t="shared" si="2"/>
        <v>497095803261276.38</v>
      </c>
      <c r="AE57" s="240">
        <f t="shared" si="2"/>
        <v>491111227758007.38</v>
      </c>
      <c r="AF57" s="240">
        <f t="shared" si="3"/>
        <v>485104675581656.94</v>
      </c>
      <c r="AG57" s="240">
        <f t="shared" si="3"/>
        <v>479094137534887.25</v>
      </c>
      <c r="AH57" s="240">
        <f t="shared" si="3"/>
        <v>472680784865580.94</v>
      </c>
      <c r="AI57" s="240">
        <f t="shared" si="3"/>
        <v>466297859278357.94</v>
      </c>
      <c r="AJ57" s="240">
        <f t="shared" si="3"/>
        <v>459961632256554.13</v>
      </c>
      <c r="AK57" s="240">
        <f t="shared" si="3"/>
        <v>453687881275362.75</v>
      </c>
      <c r="AL57" s="240">
        <f t="shared" si="3"/>
        <v>447491970896078.75</v>
      </c>
      <c r="AM57" s="240">
        <f t="shared" si="3"/>
        <v>440557451694612.25</v>
      </c>
      <c r="AN57" s="240">
        <f t="shared" si="3"/>
        <v>433731093752005.38</v>
      </c>
      <c r="AO57" s="240">
        <f t="shared" si="3"/>
        <v>427027740630151.75</v>
      </c>
      <c r="AP57" s="240">
        <f t="shared" si="3"/>
        <v>420462373357800.69</v>
      </c>
      <c r="AQ57" s="240">
        <f t="shared" si="3"/>
        <v>411927414812719.94</v>
      </c>
    </row>
    <row r="58" spans="1:43" x14ac:dyDescent="0.2">
      <c r="A58" s="107" t="s">
        <v>132</v>
      </c>
      <c r="B58" s="240">
        <f t="shared" si="0"/>
        <v>409091897836498.44</v>
      </c>
      <c r="C58" s="240">
        <f t="shared" si="0"/>
        <v>437880136866688.19</v>
      </c>
      <c r="D58" s="240">
        <f t="shared" si="0"/>
        <v>431082268059327.56</v>
      </c>
      <c r="E58" s="240">
        <f t="shared" si="0"/>
        <v>439292855567271.06</v>
      </c>
      <c r="F58" s="240">
        <f t="shared" si="0"/>
        <v>473942571398577.56</v>
      </c>
      <c r="G58" s="240">
        <f t="shared" si="0"/>
        <v>508563005924327.5</v>
      </c>
      <c r="H58" s="240">
        <f t="shared" si="0"/>
        <v>543153185489337.69</v>
      </c>
      <c r="I58" s="240">
        <f t="shared" si="0"/>
        <v>555260882998448</v>
      </c>
      <c r="J58" s="240">
        <f t="shared" si="0"/>
        <v>567365844498578.38</v>
      </c>
      <c r="K58" s="240">
        <f t="shared" si="0"/>
        <v>579467790705395.75</v>
      </c>
      <c r="L58" s="240">
        <f t="shared" si="1"/>
        <v>591566442334567.25</v>
      </c>
      <c r="M58" s="240">
        <f t="shared" si="1"/>
        <v>603661520101759.63</v>
      </c>
      <c r="N58" s="240">
        <f t="shared" si="1"/>
        <v>604364072988637.5</v>
      </c>
      <c r="O58" s="240">
        <f t="shared" si="1"/>
        <v>605063352436480.25</v>
      </c>
      <c r="P58" s="240">
        <f t="shared" si="1"/>
        <v>605759346404873.88</v>
      </c>
      <c r="Q58" s="240">
        <f t="shared" si="1"/>
        <v>606452042853405.38</v>
      </c>
      <c r="R58" s="240">
        <f t="shared" si="1"/>
        <v>607141429741660.63</v>
      </c>
      <c r="S58" s="240">
        <f t="shared" si="1"/>
        <v>600477333410568.25</v>
      </c>
      <c r="T58" s="240">
        <f t="shared" si="1"/>
        <v>593807660389707.63</v>
      </c>
      <c r="U58" s="240">
        <f t="shared" si="1"/>
        <v>587132424705902.5</v>
      </c>
      <c r="V58" s="240">
        <f t="shared" si="2"/>
        <v>580451640385976</v>
      </c>
      <c r="W58" s="240">
        <f t="shared" si="2"/>
        <v>573765321456751.88</v>
      </c>
      <c r="X58" s="240">
        <f t="shared" si="2"/>
        <v>561031604199908.69</v>
      </c>
      <c r="Y58" s="240">
        <f t="shared" si="2"/>
        <v>548287902192288</v>
      </c>
      <c r="Z58" s="240">
        <f t="shared" si="2"/>
        <v>535534241734291.5</v>
      </c>
      <c r="AA58" s="240">
        <f t="shared" si="2"/>
        <v>522770649126320.81</v>
      </c>
      <c r="AB58" s="240">
        <f t="shared" si="2"/>
        <v>509997150668777.63</v>
      </c>
      <c r="AC58" s="240">
        <f t="shared" si="2"/>
        <v>497213772662063.44</v>
      </c>
      <c r="AD58" s="240">
        <f t="shared" si="2"/>
        <v>484420541406580.06</v>
      </c>
      <c r="AE58" s="240">
        <f t="shared" si="2"/>
        <v>471617483202729.19</v>
      </c>
      <c r="AF58" s="240">
        <f t="shared" si="3"/>
        <v>458804624350912.44</v>
      </c>
      <c r="AG58" s="240">
        <f t="shared" si="3"/>
        <v>445981991151531.63</v>
      </c>
      <c r="AH58" s="240">
        <f t="shared" si="3"/>
        <v>434882172843996.75</v>
      </c>
      <c r="AI58" s="240">
        <f t="shared" si="3"/>
        <v>423773888872096.19</v>
      </c>
      <c r="AJ58" s="240">
        <f t="shared" si="3"/>
        <v>412657162029561</v>
      </c>
      <c r="AK58" s="240">
        <f t="shared" si="3"/>
        <v>401532015110122.38</v>
      </c>
      <c r="AL58" s="240">
        <f t="shared" si="3"/>
        <v>390398470907511.5</v>
      </c>
      <c r="AM58" s="240">
        <f t="shared" si="3"/>
        <v>378689812471022.31</v>
      </c>
      <c r="AN58" s="240">
        <f t="shared" si="3"/>
        <v>366972396018190.44</v>
      </c>
      <c r="AO58" s="240">
        <f t="shared" si="3"/>
        <v>355246245487748.69</v>
      </c>
      <c r="AP58" s="240">
        <f t="shared" si="3"/>
        <v>343511384818429.75</v>
      </c>
      <c r="AQ58" s="240">
        <f t="shared" si="3"/>
        <v>331056681537902.44</v>
      </c>
    </row>
    <row r="59" spans="1:43" x14ac:dyDescent="0.2">
      <c r="A59" s="107" t="s">
        <v>133</v>
      </c>
      <c r="B59" s="240">
        <f t="shared" si="0"/>
        <v>2007202557096859</v>
      </c>
      <c r="C59" s="240">
        <f t="shared" si="0"/>
        <v>2126279476105459.5</v>
      </c>
      <c r="D59" s="240">
        <f t="shared" si="0"/>
        <v>2274606596047758.5</v>
      </c>
      <c r="E59" s="240">
        <f t="shared" si="0"/>
        <v>2260547454456924.5</v>
      </c>
      <c r="F59" s="240">
        <f t="shared" si="0"/>
        <v>2455342244229510</v>
      </c>
      <c r="G59" s="240">
        <f t="shared" si="0"/>
        <v>2656155313502907.5</v>
      </c>
      <c r="H59" s="240">
        <f t="shared" si="0"/>
        <v>2859381232397530</v>
      </c>
      <c r="I59" s="240">
        <f t="shared" si="0"/>
        <v>2967633431292508.5</v>
      </c>
      <c r="J59" s="240">
        <f t="shared" si="0"/>
        <v>3074024987355117.5</v>
      </c>
      <c r="K59" s="240">
        <f t="shared" si="0"/>
        <v>3178543373656894</v>
      </c>
      <c r="L59" s="240">
        <f t="shared" si="1"/>
        <v>3281266338581636</v>
      </c>
      <c r="M59" s="240">
        <f t="shared" si="1"/>
        <v>3382348230454325</v>
      </c>
      <c r="N59" s="240">
        <f t="shared" si="1"/>
        <v>3440048671988262</v>
      </c>
      <c r="O59" s="240">
        <f t="shared" si="1"/>
        <v>3496541767832914</v>
      </c>
      <c r="P59" s="240">
        <f t="shared" si="1"/>
        <v>3552082864514383.5</v>
      </c>
      <c r="Q59" s="240">
        <f t="shared" si="1"/>
        <v>3606945087738251</v>
      </c>
      <c r="R59" s="240">
        <f t="shared" si="1"/>
        <v>3661410786159931.5</v>
      </c>
      <c r="S59" s="240">
        <f t="shared" si="1"/>
        <v>3692053074808391</v>
      </c>
      <c r="T59" s="240">
        <f t="shared" si="1"/>
        <v>3722662907192890.5</v>
      </c>
      <c r="U59" s="240">
        <f t="shared" si="1"/>
        <v>3753240999885379</v>
      </c>
      <c r="V59" s="240">
        <f t="shared" si="2"/>
        <v>3783788107973173.5</v>
      </c>
      <c r="W59" s="240">
        <f t="shared" si="2"/>
        <v>3814305023241346.5</v>
      </c>
      <c r="X59" s="240">
        <f t="shared" si="2"/>
        <v>3828932863772901</v>
      </c>
      <c r="Y59" s="240">
        <f t="shared" si="2"/>
        <v>3843522036146644.5</v>
      </c>
      <c r="Z59" s="240">
        <f t="shared" si="2"/>
        <v>3858073467397110</v>
      </c>
      <c r="AA59" s="240">
        <f t="shared" si="2"/>
        <v>3872588114049741.5</v>
      </c>
      <c r="AB59" s="240">
        <f t="shared" si="2"/>
        <v>3887066960356609.5</v>
      </c>
      <c r="AC59" s="240">
        <f t="shared" si="2"/>
        <v>3887849513306164.5</v>
      </c>
      <c r="AD59" s="240">
        <f t="shared" si="2"/>
        <v>3888588137462463</v>
      </c>
      <c r="AE59" s="240">
        <f t="shared" si="2"/>
        <v>3889283917243616.5</v>
      </c>
      <c r="AF59" s="240">
        <f t="shared" si="3"/>
        <v>3889937958001884</v>
      </c>
      <c r="AG59" s="240">
        <f t="shared" si="3"/>
        <v>3890551384408410.5</v>
      </c>
      <c r="AH59" s="240">
        <f t="shared" si="3"/>
        <v>3878723803775990.5</v>
      </c>
      <c r="AI59" s="240">
        <f t="shared" si="3"/>
        <v>3866850572635080</v>
      </c>
      <c r="AJ59" s="240">
        <f t="shared" si="3"/>
        <v>3854932893342310.5</v>
      </c>
      <c r="AK59" s="240">
        <f t="shared" si="3"/>
        <v>3842971981528888</v>
      </c>
      <c r="AL59" s="240">
        <f t="shared" si="3"/>
        <v>3830969064705511.5</v>
      </c>
      <c r="AM59" s="240">
        <f t="shared" si="3"/>
        <v>3816636024690538</v>
      </c>
      <c r="AN59" s="240">
        <f t="shared" si="3"/>
        <v>3802261796891563.5</v>
      </c>
      <c r="AO59" s="240">
        <f t="shared" si="3"/>
        <v>3787847641162471</v>
      </c>
      <c r="AP59" s="240">
        <f t="shared" si="3"/>
        <v>3773394824177289.5</v>
      </c>
      <c r="AQ59" s="240">
        <f t="shared" si="3"/>
        <v>3748229643119974.5</v>
      </c>
    </row>
    <row r="60" spans="1:43" x14ac:dyDescent="0.2">
      <c r="A60" s="107" t="s">
        <v>134</v>
      </c>
      <c r="B60" s="240">
        <f t="shared" ref="B60:K74" si="4">SUMIFS(B$2:B$44,$AR$2:$AR$44,$A60)</f>
        <v>486701059474718.88</v>
      </c>
      <c r="C60" s="240">
        <f t="shared" si="4"/>
        <v>505256285721746.44</v>
      </c>
      <c r="D60" s="240">
        <f t="shared" si="4"/>
        <v>557528416382097.38</v>
      </c>
      <c r="E60" s="240">
        <f t="shared" si="4"/>
        <v>554472502339525.06</v>
      </c>
      <c r="F60" s="240">
        <f t="shared" si="4"/>
        <v>560808359449659.31</v>
      </c>
      <c r="G60" s="240">
        <f t="shared" si="4"/>
        <v>578682009673759.5</v>
      </c>
      <c r="H60" s="240">
        <f t="shared" si="4"/>
        <v>601186837841885</v>
      </c>
      <c r="I60" s="240">
        <f t="shared" si="4"/>
        <v>622392437602516.25</v>
      </c>
      <c r="J60" s="240">
        <f t="shared" si="4"/>
        <v>640244588205838.88</v>
      </c>
      <c r="K60" s="240">
        <f t="shared" si="4"/>
        <v>654457063008036.63</v>
      </c>
      <c r="L60" s="240">
        <f t="shared" ref="L60:U74" si="5">SUMIFS(L$2:L$44,$AR$2:$AR$44,$A60)</f>
        <v>664809019081886.63</v>
      </c>
      <c r="M60" s="240">
        <f t="shared" si="5"/>
        <v>671150646547232.25</v>
      </c>
      <c r="N60" s="240">
        <f t="shared" si="5"/>
        <v>673486743058736.38</v>
      </c>
      <c r="O60" s="240">
        <f t="shared" si="5"/>
        <v>672537606662086.5</v>
      </c>
      <c r="P60" s="240">
        <f t="shared" si="5"/>
        <v>669151015803668</v>
      </c>
      <c r="Q60" s="240">
        <f t="shared" si="5"/>
        <v>664191501453825</v>
      </c>
      <c r="R60" s="240">
        <f t="shared" si="5"/>
        <v>658514969606069.88</v>
      </c>
      <c r="S60" s="240">
        <f t="shared" si="5"/>
        <v>654452028219615</v>
      </c>
      <c r="T60" s="240">
        <f t="shared" si="5"/>
        <v>650498420369503</v>
      </c>
      <c r="U60" s="240">
        <f t="shared" si="5"/>
        <v>646658697491650.13</v>
      </c>
      <c r="V60" s="240">
        <f t="shared" ref="V60:AE74" si="6">SUMIFS(V$2:V$44,$AR$2:$AR$44,$A60)</f>
        <v>642937318942252</v>
      </c>
      <c r="W60" s="240">
        <f t="shared" si="6"/>
        <v>639338661797961.38</v>
      </c>
      <c r="X60" s="240">
        <f t="shared" si="6"/>
        <v>635867030962812.13</v>
      </c>
      <c r="Y60" s="240">
        <f t="shared" si="6"/>
        <v>632526669578291.75</v>
      </c>
      <c r="Z60" s="240">
        <f t="shared" si="6"/>
        <v>629321769735386.25</v>
      </c>
      <c r="AA60" s="240">
        <f t="shared" si="6"/>
        <v>626256483489930</v>
      </c>
      <c r="AB60" s="240">
        <f t="shared" si="6"/>
        <v>623334934185143.13</v>
      </c>
      <c r="AC60" s="240">
        <f t="shared" si="6"/>
        <v>620561228087869.13</v>
      </c>
      <c r="AD60" s="240">
        <f t="shared" si="6"/>
        <v>617939466347765.38</v>
      </c>
      <c r="AE60" s="240">
        <f t="shared" si="6"/>
        <v>615473757291496.5</v>
      </c>
      <c r="AF60" s="240">
        <f t="shared" ref="AF60:AQ74" si="7">SUMIFS(AF$2:AF$44,$AR$2:$AR$44,$A60)</f>
        <v>613168229066867.75</v>
      </c>
      <c r="AG60" s="240">
        <f t="shared" si="7"/>
        <v>611027042654860.88</v>
      </c>
      <c r="AH60" s="240">
        <f t="shared" si="7"/>
        <v>609054405270653.38</v>
      </c>
      <c r="AI60" s="240">
        <f t="shared" si="7"/>
        <v>607254584177965.5</v>
      </c>
      <c r="AJ60" s="240">
        <f t="shared" si="7"/>
        <v>605631920944459</v>
      </c>
      <c r="AK60" s="240">
        <f t="shared" si="7"/>
        <v>604190846169488.13</v>
      </c>
      <c r="AL60" s="240">
        <f t="shared" si="7"/>
        <v>602935894719243.5</v>
      </c>
      <c r="AM60" s="240">
        <f t="shared" si="7"/>
        <v>601871721508264.38</v>
      </c>
      <c r="AN60" s="240">
        <f t="shared" si="7"/>
        <v>601003117870460.5</v>
      </c>
      <c r="AO60" s="240">
        <f t="shared" si="7"/>
        <v>600335028567176.88</v>
      </c>
      <c r="AP60" s="240">
        <f t="shared" si="7"/>
        <v>599872569484529.88</v>
      </c>
      <c r="AQ60" s="240">
        <f t="shared" si="7"/>
        <v>596548411641957.25</v>
      </c>
    </row>
    <row r="61" spans="1:43" x14ac:dyDescent="0.2">
      <c r="A61" s="107" t="s">
        <v>135</v>
      </c>
      <c r="B61" s="240">
        <f t="shared" si="4"/>
        <v>170409177864849.53</v>
      </c>
      <c r="C61" s="240">
        <f t="shared" si="4"/>
        <v>170108909400388.63</v>
      </c>
      <c r="D61" s="240">
        <f t="shared" si="4"/>
        <v>198837664314304.09</v>
      </c>
      <c r="E61" s="240">
        <f t="shared" si="4"/>
        <v>208627341090566.28</v>
      </c>
      <c r="F61" s="240">
        <f t="shared" si="4"/>
        <v>212806480428591.13</v>
      </c>
      <c r="G61" s="240">
        <f t="shared" si="4"/>
        <v>224032473526165.56</v>
      </c>
      <c r="H61" s="240">
        <f t="shared" si="4"/>
        <v>238303989559322.75</v>
      </c>
      <c r="I61" s="240">
        <f t="shared" si="4"/>
        <v>251890367711903.22</v>
      </c>
      <c r="J61" s="240">
        <f t="shared" si="4"/>
        <v>263821165161755.28</v>
      </c>
      <c r="K61" s="240">
        <f t="shared" si="4"/>
        <v>274261273451873.19</v>
      </c>
      <c r="L61" s="240">
        <f t="shared" si="5"/>
        <v>283475203559161.25</v>
      </c>
      <c r="M61" s="240">
        <f t="shared" si="5"/>
        <v>291810119829669.5</v>
      </c>
      <c r="N61" s="240">
        <f t="shared" si="5"/>
        <v>299593882344997.13</v>
      </c>
      <c r="O61" s="240">
        <f t="shared" si="5"/>
        <v>306997222984733.06</v>
      </c>
      <c r="P61" s="240">
        <f t="shared" si="5"/>
        <v>314121362920890.88</v>
      </c>
      <c r="Q61" s="240">
        <f t="shared" si="5"/>
        <v>321081013046832.44</v>
      </c>
      <c r="R61" s="240">
        <f t="shared" si="5"/>
        <v>328003521094596.56</v>
      </c>
      <c r="S61" s="240">
        <f t="shared" si="5"/>
        <v>335832011724804.13</v>
      </c>
      <c r="T61" s="240">
        <f t="shared" si="5"/>
        <v>343782173027091.81</v>
      </c>
      <c r="U61" s="240">
        <f t="shared" si="5"/>
        <v>351830393891491.25</v>
      </c>
      <c r="V61" s="240">
        <f t="shared" si="6"/>
        <v>359950815518711.88</v>
      </c>
      <c r="W61" s="240">
        <f t="shared" si="6"/>
        <v>368115274918319.31</v>
      </c>
      <c r="X61" s="240">
        <f t="shared" si="6"/>
        <v>376293269057687.25</v>
      </c>
      <c r="Y61" s="240">
        <f t="shared" si="6"/>
        <v>384451942556523.31</v>
      </c>
      <c r="Z61" s="240">
        <f t="shared" si="6"/>
        <v>392556101856309.31</v>
      </c>
      <c r="AA61" s="240">
        <f t="shared" si="6"/>
        <v>400568258772158.19</v>
      </c>
      <c r="AB61" s="240">
        <f t="shared" si="6"/>
        <v>408448706248148.25</v>
      </c>
      <c r="AC61" s="240">
        <f t="shared" si="6"/>
        <v>416155628978218.63</v>
      </c>
      <c r="AD61" s="240">
        <f t="shared" si="6"/>
        <v>423645251316024.56</v>
      </c>
      <c r="AE61" s="240">
        <f t="shared" si="6"/>
        <v>430872024572198.56</v>
      </c>
      <c r="AF61" s="240">
        <f t="shared" si="7"/>
        <v>437788855381434.06</v>
      </c>
      <c r="AG61" s="240">
        <f t="shared" si="7"/>
        <v>444347376311272.31</v>
      </c>
      <c r="AH61" s="240">
        <f t="shared" si="7"/>
        <v>450498259278290.94</v>
      </c>
      <c r="AI61" s="240">
        <f t="shared" si="7"/>
        <v>456191571636888.06</v>
      </c>
      <c r="AJ61" s="240">
        <f t="shared" si="7"/>
        <v>461377174015331.56</v>
      </c>
      <c r="AK61" s="240">
        <f t="shared" si="7"/>
        <v>466005158100566.5</v>
      </c>
      <c r="AL61" s="240">
        <f t="shared" si="7"/>
        <v>470026321628573.88</v>
      </c>
      <c r="AM61" s="240">
        <f t="shared" si="7"/>
        <v>473392676835467.94</v>
      </c>
      <c r="AN61" s="240">
        <f t="shared" si="7"/>
        <v>476057987584534.75</v>
      </c>
      <c r="AO61" s="240">
        <f t="shared" si="7"/>
        <v>477978329328428.19</v>
      </c>
      <c r="AP61" s="240">
        <f t="shared" si="7"/>
        <v>479112665019426.63</v>
      </c>
      <c r="AQ61" s="240">
        <f t="shared" si="7"/>
        <v>476980542837325.81</v>
      </c>
    </row>
    <row r="62" spans="1:43" x14ac:dyDescent="0.2">
      <c r="A62" s="107" t="s">
        <v>136</v>
      </c>
      <c r="B62" s="240">
        <f t="shared" si="4"/>
        <v>1283183634307131.8</v>
      </c>
      <c r="C62" s="240">
        <f t="shared" si="4"/>
        <v>1340811294492135.3</v>
      </c>
      <c r="D62" s="240">
        <f t="shared" si="4"/>
        <v>1333714025497590.8</v>
      </c>
      <c r="E62" s="240">
        <f t="shared" si="4"/>
        <v>1198972432824027.5</v>
      </c>
      <c r="F62" s="240">
        <f t="shared" si="4"/>
        <v>1249873131906178.8</v>
      </c>
      <c r="G62" s="240">
        <f t="shared" si="4"/>
        <v>1300695374115021</v>
      </c>
      <c r="H62" s="240">
        <f t="shared" si="4"/>
        <v>1351437544279403.8</v>
      </c>
      <c r="I62" s="240">
        <f t="shared" si="4"/>
        <v>1367985286614992.5</v>
      </c>
      <c r="J62" s="240">
        <f t="shared" si="4"/>
        <v>1384504958517788.5</v>
      </c>
      <c r="K62" s="240">
        <f t="shared" si="4"/>
        <v>1400996061943784.3</v>
      </c>
      <c r="L62" s="240">
        <f t="shared" si="5"/>
        <v>1417458098848972.5</v>
      </c>
      <c r="M62" s="240">
        <f t="shared" si="5"/>
        <v>1433890571189345.8</v>
      </c>
      <c r="N62" s="240">
        <f t="shared" si="5"/>
        <v>1416460248506348</v>
      </c>
      <c r="O62" s="240">
        <f t="shared" si="5"/>
        <v>1399048894721651.3</v>
      </c>
      <c r="P62" s="240">
        <f t="shared" si="5"/>
        <v>1381656816913403.5</v>
      </c>
      <c r="Q62" s="240">
        <f t="shared" si="5"/>
        <v>1364284322159751</v>
      </c>
      <c r="R62" s="240">
        <f t="shared" si="5"/>
        <v>1346931717538841.3</v>
      </c>
      <c r="S62" s="240">
        <f t="shared" si="5"/>
        <v>1324365023520228.3</v>
      </c>
      <c r="T62" s="240">
        <f t="shared" si="5"/>
        <v>1301780351410798.5</v>
      </c>
      <c r="U62" s="240">
        <f t="shared" si="5"/>
        <v>1279177748708439.5</v>
      </c>
      <c r="V62" s="240">
        <f t="shared" si="6"/>
        <v>1256557262911038.8</v>
      </c>
      <c r="W62" s="240">
        <f t="shared" si="6"/>
        <v>1233918941516484.3</v>
      </c>
      <c r="X62" s="240">
        <f t="shared" si="6"/>
        <v>1202679214488527.5</v>
      </c>
      <c r="Y62" s="240">
        <f t="shared" si="6"/>
        <v>1171415532302918.3</v>
      </c>
      <c r="Z62" s="240">
        <f t="shared" si="6"/>
        <v>1140127960246623.3</v>
      </c>
      <c r="AA62" s="240">
        <f t="shared" si="6"/>
        <v>1108816563606610.6</v>
      </c>
      <c r="AB62" s="240">
        <f t="shared" si="6"/>
        <v>1077481407669848.3</v>
      </c>
      <c r="AC62" s="240">
        <f t="shared" si="6"/>
        <v>1053355823612406.3</v>
      </c>
      <c r="AD62" s="240">
        <f t="shared" si="6"/>
        <v>1029211703830993.6</v>
      </c>
      <c r="AE62" s="240">
        <f t="shared" si="6"/>
        <v>1005049098447909.4</v>
      </c>
      <c r="AF62" s="240">
        <f t="shared" si="7"/>
        <v>980868057585452.5</v>
      </c>
      <c r="AG62" s="240">
        <f t="shared" si="7"/>
        <v>956668631365921.5</v>
      </c>
      <c r="AH62" s="240">
        <f t="shared" si="7"/>
        <v>942239320561528.63</v>
      </c>
      <c r="AI62" s="240">
        <f t="shared" si="7"/>
        <v>927798679774754.63</v>
      </c>
      <c r="AJ62" s="240">
        <f t="shared" si="7"/>
        <v>913346738981591.63</v>
      </c>
      <c r="AK62" s="240">
        <f t="shared" si="7"/>
        <v>898883528158031.38</v>
      </c>
      <c r="AL62" s="240">
        <f t="shared" si="7"/>
        <v>884409077280065.75</v>
      </c>
      <c r="AM62" s="240">
        <f t="shared" si="7"/>
        <v>877332270829585.38</v>
      </c>
      <c r="AN62" s="240">
        <f t="shared" si="7"/>
        <v>870249409899010.75</v>
      </c>
      <c r="AO62" s="240">
        <f t="shared" si="7"/>
        <v>863160509057057.25</v>
      </c>
      <c r="AP62" s="240">
        <f t="shared" si="7"/>
        <v>856065582872440</v>
      </c>
      <c r="AQ62" s="240">
        <f t="shared" si="7"/>
        <v>847140046958692.13</v>
      </c>
    </row>
    <row r="63" spans="1:43" x14ac:dyDescent="0.2">
      <c r="A63" s="107" t="s">
        <v>137</v>
      </c>
      <c r="B63" s="240">
        <f t="shared" si="4"/>
        <v>2204134311941875.3</v>
      </c>
      <c r="C63" s="240">
        <f t="shared" si="4"/>
        <v>2315329183758376.5</v>
      </c>
      <c r="D63" s="240">
        <f t="shared" si="4"/>
        <v>2249348031639396.3</v>
      </c>
      <c r="E63" s="240">
        <f t="shared" si="4"/>
        <v>2210018795522445.8</v>
      </c>
      <c r="F63" s="240">
        <f t="shared" si="4"/>
        <v>2383234909530849.5</v>
      </c>
      <c r="G63" s="240">
        <f t="shared" si="4"/>
        <v>2556137038422428.5</v>
      </c>
      <c r="H63" s="240">
        <f t="shared" si="4"/>
        <v>2728719317837080</v>
      </c>
      <c r="I63" s="240">
        <f t="shared" si="4"/>
        <v>2787677693407503</v>
      </c>
      <c r="J63" s="240">
        <f t="shared" si="4"/>
        <v>2846533426674246</v>
      </c>
      <c r="K63" s="240">
        <f t="shared" si="4"/>
        <v>2905284627882937.5</v>
      </c>
      <c r="L63" s="240">
        <f t="shared" si="5"/>
        <v>2963929407279206</v>
      </c>
      <c r="M63" s="240">
        <f t="shared" si="5"/>
        <v>3022465875108679</v>
      </c>
      <c r="N63" s="240">
        <f t="shared" si="5"/>
        <v>3023719290638345</v>
      </c>
      <c r="O63" s="240">
        <f t="shared" si="5"/>
        <v>3024943517415930.5</v>
      </c>
      <c r="P63" s="240">
        <f t="shared" si="5"/>
        <v>3026138468066076</v>
      </c>
      <c r="Q63" s="240">
        <f t="shared" si="5"/>
        <v>3027304055213423</v>
      </c>
      <c r="R63" s="240">
        <f t="shared" si="5"/>
        <v>3028440191482615.5</v>
      </c>
      <c r="S63" s="240">
        <f t="shared" si="5"/>
        <v>2995083311320921</v>
      </c>
      <c r="T63" s="240">
        <f t="shared" si="5"/>
        <v>2961701091085323.5</v>
      </c>
      <c r="U63" s="240">
        <f t="shared" si="5"/>
        <v>2928293607121454</v>
      </c>
      <c r="V63" s="240">
        <f t="shared" si="6"/>
        <v>2894860935774943</v>
      </c>
      <c r="W63" s="240">
        <f t="shared" si="6"/>
        <v>2861403153391421</v>
      </c>
      <c r="X63" s="240">
        <f t="shared" si="6"/>
        <v>2797790287071136.5</v>
      </c>
      <c r="Y63" s="240">
        <f t="shared" si="6"/>
        <v>2734132474836478.5</v>
      </c>
      <c r="Z63" s="240">
        <f t="shared" si="6"/>
        <v>2670429859835504</v>
      </c>
      <c r="AA63" s="240">
        <f t="shared" si="6"/>
        <v>2606682585216269.5</v>
      </c>
      <c r="AB63" s="240">
        <f t="shared" si="6"/>
        <v>2542890794126833</v>
      </c>
      <c r="AC63" s="240">
        <f t="shared" si="6"/>
        <v>2479054629715251.5</v>
      </c>
      <c r="AD63" s="240">
        <f t="shared" si="6"/>
        <v>2415174235129583.5</v>
      </c>
      <c r="AE63" s="240">
        <f t="shared" si="6"/>
        <v>2351249753517884</v>
      </c>
      <c r="AF63" s="240">
        <f t="shared" si="7"/>
        <v>2287281328028212</v>
      </c>
      <c r="AG63" s="240">
        <f t="shared" si="7"/>
        <v>2223269101808624.3</v>
      </c>
      <c r="AH63" s="240">
        <f t="shared" si="7"/>
        <v>2167850070879206.8</v>
      </c>
      <c r="AI63" s="240">
        <f t="shared" si="7"/>
        <v>2112393109007163</v>
      </c>
      <c r="AJ63" s="240">
        <f t="shared" si="7"/>
        <v>2056898340254142.5</v>
      </c>
      <c r="AK63" s="240">
        <f t="shared" si="7"/>
        <v>2001365888681795</v>
      </c>
      <c r="AL63" s="240">
        <f t="shared" si="7"/>
        <v>1945795878351770.3</v>
      </c>
      <c r="AM63" s="240">
        <f t="shared" si="7"/>
        <v>1887363639707653.5</v>
      </c>
      <c r="AN63" s="240">
        <f t="shared" si="7"/>
        <v>1828892287984668.3</v>
      </c>
      <c r="AO63" s="240">
        <f t="shared" si="7"/>
        <v>1770381953476892.3</v>
      </c>
      <c r="AP63" s="240">
        <f t="shared" si="7"/>
        <v>1711832766478403</v>
      </c>
      <c r="AQ63" s="240">
        <f t="shared" si="7"/>
        <v>1649374200244293.3</v>
      </c>
    </row>
    <row r="64" spans="1:43" x14ac:dyDescent="0.2">
      <c r="A64" s="107" t="s">
        <v>138</v>
      </c>
      <c r="B64" s="240">
        <f t="shared" si="4"/>
        <v>2277150730930500</v>
      </c>
      <c r="C64" s="240">
        <f t="shared" si="4"/>
        <v>2433853335821037.5</v>
      </c>
      <c r="D64" s="240">
        <f t="shared" si="4"/>
        <v>2525418639952210</v>
      </c>
      <c r="E64" s="240">
        <f t="shared" si="4"/>
        <v>2631946377217747.5</v>
      </c>
      <c r="F64" s="240">
        <f t="shared" si="4"/>
        <v>2848969838705288.5</v>
      </c>
      <c r="G64" s="240">
        <f t="shared" si="4"/>
        <v>3065514189724219</v>
      </c>
      <c r="H64" s="240">
        <f t="shared" si="4"/>
        <v>3281571566106611.5</v>
      </c>
      <c r="I64" s="240">
        <f t="shared" si="4"/>
        <v>3448738191953331</v>
      </c>
      <c r="J64" s="240">
        <f t="shared" si="4"/>
        <v>3615607510545940</v>
      </c>
      <c r="K64" s="240">
        <f t="shared" si="4"/>
        <v>3782173913683707.5</v>
      </c>
      <c r="L64" s="240">
        <f t="shared" si="5"/>
        <v>3948431793165910.5</v>
      </c>
      <c r="M64" s="240">
        <f t="shared" si="5"/>
        <v>4114375540791820</v>
      </c>
      <c r="N64" s="240">
        <f t="shared" si="5"/>
        <v>4200779472933617</v>
      </c>
      <c r="O64" s="240">
        <f t="shared" si="5"/>
        <v>4286942348423661.5</v>
      </c>
      <c r="P64" s="240">
        <f t="shared" si="5"/>
        <v>4372862213249952</v>
      </c>
      <c r="Q64" s="240">
        <f t="shared" si="5"/>
        <v>4458537113400483</v>
      </c>
      <c r="R64" s="240">
        <f t="shared" si="5"/>
        <v>4543965094863252</v>
      </c>
      <c r="S64" s="240">
        <f t="shared" si="5"/>
        <v>4571956345513082</v>
      </c>
      <c r="T64" s="240">
        <f t="shared" si="5"/>
        <v>4599959892576919</v>
      </c>
      <c r="U64" s="240">
        <f t="shared" si="5"/>
        <v>4627975672215718</v>
      </c>
      <c r="V64" s="240">
        <f t="shared" si="6"/>
        <v>4656003620590437</v>
      </c>
      <c r="W64" s="240">
        <f t="shared" si="6"/>
        <v>4684043673862031</v>
      </c>
      <c r="X64" s="240">
        <f t="shared" si="6"/>
        <v>4673716403796123</v>
      </c>
      <c r="Y64" s="240">
        <f t="shared" si="6"/>
        <v>4663378021388032</v>
      </c>
      <c r="Z64" s="240">
        <f t="shared" si="6"/>
        <v>4653028553548298</v>
      </c>
      <c r="AA64" s="240">
        <f t="shared" si="6"/>
        <v>4642668027187465</v>
      </c>
      <c r="AB64" s="240">
        <f t="shared" si="6"/>
        <v>4632296469216075</v>
      </c>
      <c r="AC64" s="240">
        <f t="shared" si="6"/>
        <v>4571731194395755</v>
      </c>
      <c r="AD64" s="240">
        <f t="shared" si="6"/>
        <v>4511124845549667</v>
      </c>
      <c r="AE64" s="240">
        <f t="shared" si="6"/>
        <v>4450477567248484</v>
      </c>
      <c r="AF64" s="240">
        <f t="shared" si="7"/>
        <v>4389789504062877.5</v>
      </c>
      <c r="AG64" s="240">
        <f t="shared" si="7"/>
        <v>4329060800563516.5</v>
      </c>
      <c r="AH64" s="240">
        <f t="shared" si="7"/>
        <v>4230598430916656</v>
      </c>
      <c r="AI64" s="240">
        <f t="shared" si="7"/>
        <v>4132073432070484</v>
      </c>
      <c r="AJ64" s="240">
        <f t="shared" si="7"/>
        <v>4033486036840769.5</v>
      </c>
      <c r="AK64" s="240">
        <f t="shared" si="7"/>
        <v>3934836478043281.5</v>
      </c>
      <c r="AL64" s="240">
        <f t="shared" si="7"/>
        <v>3836124988493786</v>
      </c>
      <c r="AM64" s="240">
        <f t="shared" si="7"/>
        <v>3737191643298897.5</v>
      </c>
      <c r="AN64" s="240">
        <f t="shared" si="7"/>
        <v>3638196793345832</v>
      </c>
      <c r="AO64" s="240">
        <f t="shared" si="7"/>
        <v>3539140671951255.5</v>
      </c>
      <c r="AP64" s="240">
        <f t="shared" si="7"/>
        <v>3440023512431831.5</v>
      </c>
      <c r="AQ64" s="240">
        <f t="shared" si="7"/>
        <v>3332396196351620</v>
      </c>
    </row>
    <row r="65" spans="1:43" x14ac:dyDescent="0.2">
      <c r="A65" s="107" t="s">
        <v>139</v>
      </c>
      <c r="B65" s="240">
        <f t="shared" si="4"/>
        <v>570796702373623.13</v>
      </c>
      <c r="C65" s="240">
        <f t="shared" si="4"/>
        <v>529516612793531.31</v>
      </c>
      <c r="D65" s="240">
        <f t="shared" si="4"/>
        <v>637614346919903.25</v>
      </c>
      <c r="E65" s="240">
        <f t="shared" si="4"/>
        <v>643157598410510.13</v>
      </c>
      <c r="F65" s="240">
        <f t="shared" si="4"/>
        <v>649834059855164.25</v>
      </c>
      <c r="G65" s="240">
        <f t="shared" si="4"/>
        <v>668934553911478.13</v>
      </c>
      <c r="H65" s="240">
        <f t="shared" si="4"/>
        <v>693050679243703.5</v>
      </c>
      <c r="I65" s="240">
        <f t="shared" si="4"/>
        <v>715981321174019</v>
      </c>
      <c r="J65" s="240">
        <f t="shared" si="4"/>
        <v>735864518727370.25</v>
      </c>
      <c r="K65" s="240">
        <f t="shared" si="4"/>
        <v>752845199430615</v>
      </c>
      <c r="L65" s="240">
        <f t="shared" si="5"/>
        <v>767144788012738.63</v>
      </c>
      <c r="M65" s="240">
        <f t="shared" si="5"/>
        <v>779049406501384.75</v>
      </c>
      <c r="N65" s="240">
        <f t="shared" si="5"/>
        <v>788819395358458.63</v>
      </c>
      <c r="O65" s="240">
        <f t="shared" si="5"/>
        <v>796814381651890.88</v>
      </c>
      <c r="P65" s="240">
        <f t="shared" si="5"/>
        <v>803340895571322</v>
      </c>
      <c r="Q65" s="240">
        <f t="shared" si="5"/>
        <v>808726809098927.13</v>
      </c>
      <c r="R65" s="240">
        <f t="shared" si="5"/>
        <v>813315743046025.63</v>
      </c>
      <c r="S65" s="240">
        <f t="shared" si="5"/>
        <v>819449793160273</v>
      </c>
      <c r="T65" s="240">
        <f t="shared" si="5"/>
        <v>825187256727646.13</v>
      </c>
      <c r="U65" s="240">
        <f t="shared" si="5"/>
        <v>830534732371046</v>
      </c>
      <c r="V65" s="240">
        <f t="shared" si="6"/>
        <v>835499783303748.13</v>
      </c>
      <c r="W65" s="240">
        <f t="shared" si="6"/>
        <v>840090884670429.75</v>
      </c>
      <c r="X65" s="240">
        <f t="shared" si="6"/>
        <v>844317369781565</v>
      </c>
      <c r="Y65" s="240">
        <f t="shared" si="6"/>
        <v>848189375641996.75</v>
      </c>
      <c r="Z65" s="240">
        <f t="shared" si="6"/>
        <v>851717788158046.13</v>
      </c>
      <c r="AA65" s="240">
        <f t="shared" si="6"/>
        <v>854914187388951.75</v>
      </c>
      <c r="AB65" s="240">
        <f t="shared" si="6"/>
        <v>857790793188593.75</v>
      </c>
      <c r="AC65" s="240">
        <f t="shared" si="6"/>
        <v>860360411562330.25</v>
      </c>
      <c r="AD65" s="240">
        <f t="shared" si="6"/>
        <v>862636382041734.5</v>
      </c>
      <c r="AE65" s="240">
        <f t="shared" si="6"/>
        <v>864632526357562.25</v>
      </c>
      <c r="AF65" s="240">
        <f t="shared" si="7"/>
        <v>866363098668247.38</v>
      </c>
      <c r="AG65" s="240">
        <f t="shared" si="7"/>
        <v>867842737578375.13</v>
      </c>
      <c r="AH65" s="240">
        <f t="shared" si="7"/>
        <v>869086420158737.25</v>
      </c>
      <c r="AI65" s="240">
        <f t="shared" si="7"/>
        <v>870109418157245.13</v>
      </c>
      <c r="AJ65" s="240">
        <f t="shared" si="7"/>
        <v>870927256568110.88</v>
      </c>
      <c r="AK65" s="240">
        <f t="shared" si="7"/>
        <v>871555674705775.25</v>
      </c>
      <c r="AL65" s="240">
        <f t="shared" si="7"/>
        <v>872010589909889.63</v>
      </c>
      <c r="AM65" s="240">
        <f t="shared" si="7"/>
        <v>872308063988759.5</v>
      </c>
      <c r="AN65" s="240">
        <f t="shared" si="7"/>
        <v>872464272490680.88</v>
      </c>
      <c r="AO65" s="240">
        <f t="shared" si="7"/>
        <v>872495476876217.25</v>
      </c>
      <c r="AP65" s="240">
        <f t="shared" si="7"/>
        <v>872417999649271.63</v>
      </c>
      <c r="AQ65" s="240">
        <f t="shared" si="7"/>
        <v>867775134785958.38</v>
      </c>
    </row>
    <row r="66" spans="1:43" x14ac:dyDescent="0.2">
      <c r="A66" s="107" t="s">
        <v>140</v>
      </c>
      <c r="B66" s="240">
        <f t="shared" si="4"/>
        <v>537405484268913.44</v>
      </c>
      <c r="C66" s="240">
        <f t="shared" si="4"/>
        <v>562266348269620.06</v>
      </c>
      <c r="D66" s="240">
        <f t="shared" si="4"/>
        <v>674286631819514</v>
      </c>
      <c r="E66" s="240">
        <f t="shared" si="4"/>
        <v>733848285073524</v>
      </c>
      <c r="F66" s="240">
        <f t="shared" si="4"/>
        <v>751703905886447</v>
      </c>
      <c r="G66" s="240">
        <f t="shared" si="4"/>
        <v>798533775263461.13</v>
      </c>
      <c r="H66" s="240">
        <f t="shared" si="4"/>
        <v>856531329372893.5</v>
      </c>
      <c r="I66" s="240">
        <f t="shared" si="4"/>
        <v>908533836191981.75</v>
      </c>
      <c r="J66" s="240">
        <f t="shared" si="4"/>
        <v>951315417001203.13</v>
      </c>
      <c r="K66" s="240">
        <f t="shared" si="4"/>
        <v>987404422504596.63</v>
      </c>
      <c r="L66" s="240">
        <f t="shared" si="5"/>
        <v>1020133034071103.1</v>
      </c>
      <c r="M66" s="240">
        <f t="shared" si="5"/>
        <v>1053454408688169.3</v>
      </c>
      <c r="N66" s="240">
        <f t="shared" si="5"/>
        <v>1090848716162681.5</v>
      </c>
      <c r="O66" s="240">
        <f t="shared" si="5"/>
        <v>1132513404865863</v>
      </c>
      <c r="P66" s="240">
        <f t="shared" si="5"/>
        <v>1177536708322418.8</v>
      </c>
      <c r="Q66" s="240">
        <f t="shared" si="5"/>
        <v>1224840387439118</v>
      </c>
      <c r="R66" s="240">
        <f t="shared" si="5"/>
        <v>1273150124478013.3</v>
      </c>
      <c r="S66" s="240">
        <f t="shared" si="5"/>
        <v>1324530303006374</v>
      </c>
      <c r="T66" s="240">
        <f t="shared" si="5"/>
        <v>1375536807134194</v>
      </c>
      <c r="U66" s="240">
        <f t="shared" si="5"/>
        <v>1425987154148166.8</v>
      </c>
      <c r="V66" s="240">
        <f t="shared" si="6"/>
        <v>1475697322694546.5</v>
      </c>
      <c r="W66" s="240">
        <f t="shared" si="6"/>
        <v>1524482967745935</v>
      </c>
      <c r="X66" s="240">
        <f t="shared" si="6"/>
        <v>1572160653188349.8</v>
      </c>
      <c r="Y66" s="240">
        <f t="shared" si="6"/>
        <v>1618549089550525.5</v>
      </c>
      <c r="Z66" s="240">
        <f t="shared" si="6"/>
        <v>1663470364350366</v>
      </c>
      <c r="AA66" s="240">
        <f t="shared" si="6"/>
        <v>1706751152661585</v>
      </c>
      <c r="AB66" s="240">
        <f t="shared" si="6"/>
        <v>1748223895801605.5</v>
      </c>
      <c r="AC66" s="240">
        <f t="shared" si="6"/>
        <v>1787727936502612.3</v>
      </c>
      <c r="AD66" s="240">
        <f t="shared" si="6"/>
        <v>1825110599540215.5</v>
      </c>
      <c r="AE66" s="240">
        <f t="shared" si="6"/>
        <v>1860228207545948.3</v>
      </c>
      <c r="AF66" s="240">
        <f t="shared" si="7"/>
        <v>1892947022604972.3</v>
      </c>
      <c r="AG66" s="240">
        <f t="shared" si="7"/>
        <v>1923144105222396.3</v>
      </c>
      <c r="AH66" s="240">
        <f t="shared" si="7"/>
        <v>1950708083311677</v>
      </c>
      <c r="AI66" s="240">
        <f t="shared" si="7"/>
        <v>1975539824997442</v>
      </c>
      <c r="AJ66" s="240">
        <f t="shared" si="7"/>
        <v>1997553010213008.5</v>
      </c>
      <c r="AK66" s="240">
        <f t="shared" si="7"/>
        <v>2016674597289560</v>
      </c>
      <c r="AL66" s="240">
        <f t="shared" si="7"/>
        <v>2032845181960321</v>
      </c>
      <c r="AM66" s="240">
        <f t="shared" si="7"/>
        <v>2046019247420042.3</v>
      </c>
      <c r="AN66" s="240">
        <f t="shared" si="7"/>
        <v>2056165305270159.3</v>
      </c>
      <c r="AO66" s="240">
        <f t="shared" si="7"/>
        <v>2063265928327005.3</v>
      </c>
      <c r="AP66" s="240">
        <f t="shared" si="7"/>
        <v>2067317677360200.5</v>
      </c>
      <c r="AQ66" s="240">
        <f t="shared" si="7"/>
        <v>2057724099592450.8</v>
      </c>
    </row>
    <row r="67" spans="1:43" x14ac:dyDescent="0.2">
      <c r="A67" s="107" t="s">
        <v>141</v>
      </c>
      <c r="B67" s="240">
        <f t="shared" si="4"/>
        <v>293208743404436.81</v>
      </c>
      <c r="C67" s="240">
        <f t="shared" si="4"/>
        <v>321717186820015.31</v>
      </c>
      <c r="D67" s="240">
        <f t="shared" si="4"/>
        <v>390065559673163.75</v>
      </c>
      <c r="E67" s="240">
        <f t="shared" si="4"/>
        <v>442046217727928.81</v>
      </c>
      <c r="F67" s="240">
        <f t="shared" si="4"/>
        <v>454817501991290.38</v>
      </c>
      <c r="G67" s="240">
        <f t="shared" si="4"/>
        <v>488702393320859</v>
      </c>
      <c r="H67" s="240">
        <f t="shared" si="4"/>
        <v>532418304837169.13</v>
      </c>
      <c r="I67" s="240">
        <f t="shared" si="4"/>
        <v>574512846214442.13</v>
      </c>
      <c r="J67" s="240">
        <f t="shared" si="4"/>
        <v>612013834433921.5</v>
      </c>
      <c r="K67" s="240">
        <f t="shared" si="4"/>
        <v>645482679442025.5</v>
      </c>
      <c r="L67" s="240">
        <f t="shared" si="5"/>
        <v>675953674034252.75</v>
      </c>
      <c r="M67" s="240">
        <f t="shared" si="5"/>
        <v>704864089740111.5</v>
      </c>
      <c r="N67" s="240">
        <f t="shared" si="5"/>
        <v>733583402231300.75</v>
      </c>
      <c r="O67" s="240">
        <f t="shared" si="5"/>
        <v>762368157242825.5</v>
      </c>
      <c r="P67" s="240">
        <f t="shared" si="5"/>
        <v>791072611483858.75</v>
      </c>
      <c r="Q67" s="240">
        <f t="shared" si="5"/>
        <v>819538772595770.25</v>
      </c>
      <c r="R67" s="240">
        <f t="shared" si="5"/>
        <v>847597025672606</v>
      </c>
      <c r="S67" s="240">
        <f t="shared" si="5"/>
        <v>877272855562468.38</v>
      </c>
      <c r="T67" s="240">
        <f t="shared" si="5"/>
        <v>906422699180832.5</v>
      </c>
      <c r="U67" s="240">
        <f t="shared" si="5"/>
        <v>934951644574969.13</v>
      </c>
      <c r="V67" s="240">
        <f t="shared" si="6"/>
        <v>962767242069382.38</v>
      </c>
      <c r="W67" s="240">
        <f t="shared" si="6"/>
        <v>989780106783936.88</v>
      </c>
      <c r="X67" s="240">
        <f t="shared" si="6"/>
        <v>1015904489280130.9</v>
      </c>
      <c r="Y67" s="240">
        <f t="shared" si="6"/>
        <v>1041058808975928.1</v>
      </c>
      <c r="Z67" s="240">
        <f t="shared" si="6"/>
        <v>1065166145558595</v>
      </c>
      <c r="AA67" s="240">
        <f t="shared" si="6"/>
        <v>1088154684264229.8</v>
      </c>
      <c r="AB67" s="240">
        <f t="shared" si="6"/>
        <v>1109958111569222.8</v>
      </c>
      <c r="AC67" s="240">
        <f t="shared" si="6"/>
        <v>1130515958540921.5</v>
      </c>
      <c r="AD67" s="240">
        <f t="shared" si="6"/>
        <v>1149773889809400.8</v>
      </c>
      <c r="AE67" s="240">
        <f t="shared" si="6"/>
        <v>1167683936837808.8</v>
      </c>
      <c r="AF67" s="240">
        <f t="shared" si="7"/>
        <v>1184204674873567.5</v>
      </c>
      <c r="AG67" s="240">
        <f t="shared" si="7"/>
        <v>1199301343646398.5</v>
      </c>
      <c r="AH67" s="240">
        <f t="shared" si="7"/>
        <v>1212945912531785.8</v>
      </c>
      <c r="AI67" s="240">
        <f t="shared" si="7"/>
        <v>1225117091511550.3</v>
      </c>
      <c r="AJ67" s="240">
        <f t="shared" si="7"/>
        <v>1235800289829343.3</v>
      </c>
      <c r="AK67" s="240">
        <f t="shared" si="7"/>
        <v>1244987524751811.5</v>
      </c>
      <c r="AL67" s="240">
        <f t="shared" si="7"/>
        <v>1252677283301087.8</v>
      </c>
      <c r="AM67" s="240">
        <f t="shared" si="7"/>
        <v>1258874340217508.5</v>
      </c>
      <c r="AN67" s="240">
        <f t="shared" si="7"/>
        <v>1263589535740963.8</v>
      </c>
      <c r="AO67" s="240">
        <f t="shared" si="7"/>
        <v>1266839517063653</v>
      </c>
      <c r="AP67" s="240">
        <f t="shared" si="7"/>
        <v>1268646447506705.8</v>
      </c>
      <c r="AQ67" s="240">
        <f t="shared" si="7"/>
        <v>1262529802031570.8</v>
      </c>
    </row>
    <row r="68" spans="1:43" x14ac:dyDescent="0.2">
      <c r="A68" s="107" t="s">
        <v>142</v>
      </c>
      <c r="B68" s="240">
        <f t="shared" si="4"/>
        <v>203012191250349.44</v>
      </c>
      <c r="C68" s="240">
        <f t="shared" si="4"/>
        <v>210030966607123.25</v>
      </c>
      <c r="D68" s="240">
        <f t="shared" si="4"/>
        <v>237887466212376.97</v>
      </c>
      <c r="E68" s="240">
        <f t="shared" si="4"/>
        <v>260663995226965.31</v>
      </c>
      <c r="F68" s="240">
        <f t="shared" si="4"/>
        <v>262687606640700.97</v>
      </c>
      <c r="G68" s="240">
        <f t="shared" si="4"/>
        <v>269024609693352.84</v>
      </c>
      <c r="H68" s="240">
        <f t="shared" si="4"/>
        <v>277692605377524.16</v>
      </c>
      <c r="I68" s="240">
        <f t="shared" si="4"/>
        <v>287107016986087.31</v>
      </c>
      <c r="J68" s="240">
        <f t="shared" si="4"/>
        <v>296532069623866.56</v>
      </c>
      <c r="K68" s="240">
        <f t="shared" si="4"/>
        <v>305751286978672</v>
      </c>
      <c r="L68" s="240">
        <f t="shared" si="5"/>
        <v>314526237270952.56</v>
      </c>
      <c r="M68" s="240">
        <f t="shared" si="5"/>
        <v>322598873118339.06</v>
      </c>
      <c r="N68" s="240">
        <f t="shared" si="5"/>
        <v>329719701406223.25</v>
      </c>
      <c r="O68" s="240">
        <f t="shared" si="5"/>
        <v>335888141337839</v>
      </c>
      <c r="P68" s="240">
        <f t="shared" si="5"/>
        <v>341140002807808.06</v>
      </c>
      <c r="Q68" s="240">
        <f t="shared" si="5"/>
        <v>345524897443257.63</v>
      </c>
      <c r="R68" s="240">
        <f t="shared" si="5"/>
        <v>349104394828001.13</v>
      </c>
      <c r="S68" s="240">
        <f t="shared" si="5"/>
        <v>352822914798044.75</v>
      </c>
      <c r="T68" s="240">
        <f t="shared" si="5"/>
        <v>355857295327322.88</v>
      </c>
      <c r="U68" s="240">
        <f t="shared" si="5"/>
        <v>358238991057590.69</v>
      </c>
      <c r="V68" s="240">
        <f t="shared" si="6"/>
        <v>360004409318916.31</v>
      </c>
      <c r="W68" s="240">
        <f t="shared" si="6"/>
        <v>361194131859927.81</v>
      </c>
      <c r="X68" s="240">
        <f t="shared" si="6"/>
        <v>361852151708517.5</v>
      </c>
      <c r="Y68" s="240">
        <f t="shared" si="6"/>
        <v>362025141162504.94</v>
      </c>
      <c r="Z68" s="240">
        <f t="shared" si="6"/>
        <v>361761764364788.5</v>
      </c>
      <c r="AA68" s="240">
        <f t="shared" si="6"/>
        <v>361112045344756.19</v>
      </c>
      <c r="AB68" s="240">
        <f t="shared" si="6"/>
        <v>360126799904381.13</v>
      </c>
      <c r="AC68" s="240">
        <f t="shared" si="6"/>
        <v>358857137373583.69</v>
      </c>
      <c r="AD68" s="240">
        <f t="shared" si="6"/>
        <v>357354036117910.94</v>
      </c>
      <c r="AE68" s="240">
        <f t="shared" si="6"/>
        <v>355667994798437.94</v>
      </c>
      <c r="AF68" s="240">
        <f t="shared" si="7"/>
        <v>353848759789549.5</v>
      </c>
      <c r="AG68" s="240">
        <f t="shared" si="7"/>
        <v>351945127871831.31</v>
      </c>
      <c r="AH68" s="240">
        <f t="shared" si="7"/>
        <v>350004822340145.19</v>
      </c>
      <c r="AI68" s="240">
        <f t="shared" si="7"/>
        <v>348074439997418.75</v>
      </c>
      <c r="AJ68" s="240">
        <f t="shared" si="7"/>
        <v>346199466132556</v>
      </c>
      <c r="AK68" s="240">
        <f t="shared" si="7"/>
        <v>344424354491688.88</v>
      </c>
      <c r="AL68" s="240">
        <f t="shared" si="7"/>
        <v>342792669429488.44</v>
      </c>
      <c r="AM68" s="240">
        <f t="shared" si="7"/>
        <v>341347287855331.25</v>
      </c>
      <c r="AN68" s="240">
        <f t="shared" si="7"/>
        <v>340130659254062.31</v>
      </c>
      <c r="AO68" s="240">
        <f t="shared" si="7"/>
        <v>339185122953227.69</v>
      </c>
      <c r="AP68" s="240">
        <f t="shared" si="7"/>
        <v>338553282924253.19</v>
      </c>
      <c r="AQ68" s="240">
        <f t="shared" si="7"/>
        <v>336543680508179.25</v>
      </c>
    </row>
    <row r="69" spans="1:43" x14ac:dyDescent="0.2">
      <c r="A69" s="107" t="s">
        <v>143</v>
      </c>
      <c r="B69" s="240">
        <f t="shared" si="4"/>
        <v>351931701056394.38</v>
      </c>
      <c r="C69" s="240">
        <f t="shared" si="4"/>
        <v>403584701226954</v>
      </c>
      <c r="D69" s="240">
        <f t="shared" si="4"/>
        <v>417774948362064.31</v>
      </c>
      <c r="E69" s="240">
        <f t="shared" si="4"/>
        <v>431073098257835</v>
      </c>
      <c r="F69" s="240">
        <f t="shared" si="4"/>
        <v>467657134896756.88</v>
      </c>
      <c r="G69" s="240">
        <f t="shared" si="4"/>
        <v>504112873392337.56</v>
      </c>
      <c r="H69" s="240">
        <f t="shared" si="4"/>
        <v>540438704535348.38</v>
      </c>
      <c r="I69" s="240">
        <f t="shared" si="4"/>
        <v>555901566586036.44</v>
      </c>
      <c r="J69" s="240">
        <f t="shared" si="4"/>
        <v>571325936169226.25</v>
      </c>
      <c r="K69" s="240">
        <f t="shared" si="4"/>
        <v>586711240144002.13</v>
      </c>
      <c r="L69" s="240">
        <f t="shared" si="5"/>
        <v>602056905369449</v>
      </c>
      <c r="M69" s="240">
        <f t="shared" si="5"/>
        <v>617362358704651.5</v>
      </c>
      <c r="N69" s="240">
        <f t="shared" si="5"/>
        <v>624585193309991.13</v>
      </c>
      <c r="O69" s="240">
        <f t="shared" si="5"/>
        <v>631784511262288.5</v>
      </c>
      <c r="P69" s="240">
        <f t="shared" si="5"/>
        <v>638960139604140.88</v>
      </c>
      <c r="Q69" s="240">
        <f t="shared" si="5"/>
        <v>646111905378145.5</v>
      </c>
      <c r="R69" s="240">
        <f t="shared" si="5"/>
        <v>653239635626899.63</v>
      </c>
      <c r="S69" s="240">
        <f t="shared" si="5"/>
        <v>651349188021477.13</v>
      </c>
      <c r="T69" s="240">
        <f t="shared" si="5"/>
        <v>649457510523461.5</v>
      </c>
      <c r="U69" s="240">
        <f t="shared" si="5"/>
        <v>647564609429699.38</v>
      </c>
      <c r="V69" s="240">
        <f t="shared" si="6"/>
        <v>645670491037037.75</v>
      </c>
      <c r="W69" s="240">
        <f t="shared" si="6"/>
        <v>643775161642323.5</v>
      </c>
      <c r="X69" s="240">
        <f t="shared" si="6"/>
        <v>641878627542403.63</v>
      </c>
      <c r="Y69" s="240">
        <f t="shared" si="6"/>
        <v>639980895034124.88</v>
      </c>
      <c r="Z69" s="240">
        <f t="shared" si="6"/>
        <v>638081970414334</v>
      </c>
      <c r="AA69" s="240">
        <f t="shared" si="6"/>
        <v>636181859979877.88</v>
      </c>
      <c r="AB69" s="240">
        <f t="shared" si="6"/>
        <v>634280570027603.25</v>
      </c>
      <c r="AC69" s="240">
        <f t="shared" si="6"/>
        <v>632378106854357.5</v>
      </c>
      <c r="AD69" s="240">
        <f t="shared" si="6"/>
        <v>630474476756987</v>
      </c>
      <c r="AE69" s="240">
        <f t="shared" si="6"/>
        <v>628569686032338.63</v>
      </c>
      <c r="AF69" s="240">
        <f t="shared" si="7"/>
        <v>626663740977259.38</v>
      </c>
      <c r="AG69" s="240">
        <f t="shared" si="7"/>
        <v>624756647888596</v>
      </c>
      <c r="AH69" s="240">
        <f t="shared" si="7"/>
        <v>624038569266501</v>
      </c>
      <c r="AI69" s="240">
        <f t="shared" si="7"/>
        <v>623319639767097.88</v>
      </c>
      <c r="AJ69" s="240">
        <f t="shared" si="7"/>
        <v>622599861909125.5</v>
      </c>
      <c r="AK69" s="240">
        <f t="shared" si="7"/>
        <v>621879238211322.5</v>
      </c>
      <c r="AL69" s="240">
        <f t="shared" si="7"/>
        <v>621157771192427.88</v>
      </c>
      <c r="AM69" s="240">
        <f t="shared" si="7"/>
        <v>620038511699157.38</v>
      </c>
      <c r="AN69" s="240">
        <f t="shared" si="7"/>
        <v>618918323265976.5</v>
      </c>
      <c r="AO69" s="240">
        <f t="shared" si="7"/>
        <v>617797209670993.13</v>
      </c>
      <c r="AP69" s="240">
        <f t="shared" si="7"/>
        <v>616675174692315.5</v>
      </c>
      <c r="AQ69" s="240">
        <f t="shared" si="7"/>
        <v>613478198174980</v>
      </c>
    </row>
    <row r="70" spans="1:43" x14ac:dyDescent="0.2">
      <c r="A70" s="107" t="s">
        <v>144</v>
      </c>
      <c r="B70" s="240">
        <f t="shared" si="4"/>
        <v>56702969800129.547</v>
      </c>
      <c r="C70" s="240">
        <f t="shared" si="4"/>
        <v>54512374866221.539</v>
      </c>
      <c r="D70" s="240">
        <f t="shared" si="4"/>
        <v>61340418966703.789</v>
      </c>
      <c r="E70" s="240">
        <f t="shared" si="4"/>
        <v>63613391594027.203</v>
      </c>
      <c r="F70" s="240">
        <f t="shared" si="4"/>
        <v>63983950831859.164</v>
      </c>
      <c r="G70" s="240">
        <f t="shared" si="4"/>
        <v>65164257697106.563</v>
      </c>
      <c r="H70" s="240">
        <f t="shared" si="4"/>
        <v>66671602333244.383</v>
      </c>
      <c r="I70" s="240">
        <f t="shared" si="4"/>
        <v>68130615164290.586</v>
      </c>
      <c r="J70" s="240">
        <f t="shared" si="4"/>
        <v>69396311774545.047</v>
      </c>
      <c r="K70" s="240">
        <f t="shared" si="4"/>
        <v>70459999275835.422</v>
      </c>
      <c r="L70" s="240">
        <f t="shared" si="5"/>
        <v>71314944390675.109</v>
      </c>
      <c r="M70" s="240">
        <f t="shared" si="5"/>
        <v>71956433895855.734</v>
      </c>
      <c r="N70" s="240">
        <f t="shared" si="5"/>
        <v>72381071189513.281</v>
      </c>
      <c r="O70" s="240">
        <f t="shared" si="5"/>
        <v>72619237174753.453</v>
      </c>
      <c r="P70" s="240">
        <f t="shared" si="5"/>
        <v>72702208121165.547</v>
      </c>
      <c r="Q70" s="240">
        <f t="shared" si="5"/>
        <v>72662561288357</v>
      </c>
      <c r="R70" s="240">
        <f t="shared" si="5"/>
        <v>72533548325044.5</v>
      </c>
      <c r="S70" s="240">
        <f t="shared" si="5"/>
        <v>72524700018954.234</v>
      </c>
      <c r="T70" s="240">
        <f t="shared" si="5"/>
        <v>72465126801307.688</v>
      </c>
      <c r="U70" s="240">
        <f t="shared" si="5"/>
        <v>72359233681168.938</v>
      </c>
      <c r="V70" s="240">
        <f t="shared" si="6"/>
        <v>72211495168079.031</v>
      </c>
      <c r="W70" s="240">
        <f t="shared" si="6"/>
        <v>72026428626873.984</v>
      </c>
      <c r="X70" s="240">
        <f t="shared" si="6"/>
        <v>71808570206553.594</v>
      </c>
      <c r="Y70" s="240">
        <f t="shared" si="6"/>
        <v>71562453445401.578</v>
      </c>
      <c r="Z70" s="240">
        <f t="shared" si="6"/>
        <v>71292590616392.031</v>
      </c>
      <c r="AA70" s="240">
        <f t="shared" si="6"/>
        <v>71003456843059.813</v>
      </c>
      <c r="AB70" s="240">
        <f t="shared" si="6"/>
        <v>70699476986700.859</v>
      </c>
      <c r="AC70" s="240">
        <f t="shared" si="6"/>
        <v>70385015281111.078</v>
      </c>
      <c r="AD70" s="240">
        <f t="shared" si="6"/>
        <v>70064367671136.641</v>
      </c>
      <c r="AE70" s="240">
        <f t="shared" si="6"/>
        <v>69741756796019.461</v>
      </c>
      <c r="AF70" s="240">
        <f t="shared" si="7"/>
        <v>69421329547825.625</v>
      </c>
      <c r="AG70" s="240">
        <f t="shared" si="7"/>
        <v>69107157128963.359</v>
      </c>
      <c r="AH70" s="240">
        <f t="shared" si="7"/>
        <v>68803237530797.313</v>
      </c>
      <c r="AI70" s="240">
        <f t="shared" si="7"/>
        <v>68513500357438.281</v>
      </c>
      <c r="AJ70" s="240">
        <f t="shared" si="7"/>
        <v>68241813924781.766</v>
      </c>
      <c r="AK70" s="240">
        <f t="shared" si="7"/>
        <v>67991994574587.602</v>
      </c>
      <c r="AL70" s="240">
        <f t="shared" si="7"/>
        <v>67767818156716.609</v>
      </c>
      <c r="AM70" s="240">
        <f t="shared" si="7"/>
        <v>67573033649452.305</v>
      </c>
      <c r="AN70" s="240">
        <f t="shared" si="7"/>
        <v>67411378908085.648</v>
      </c>
      <c r="AO70" s="240">
        <f t="shared" si="7"/>
        <v>67286598555617.867</v>
      </c>
      <c r="AP70" s="240">
        <f t="shared" si="7"/>
        <v>67202464056636.695</v>
      </c>
      <c r="AQ70" s="240">
        <f t="shared" si="7"/>
        <v>66818692171331.398</v>
      </c>
    </row>
    <row r="71" spans="1:43" x14ac:dyDescent="0.2">
      <c r="A71" s="107" t="s">
        <v>145</v>
      </c>
      <c r="B71" s="240">
        <f t="shared" si="4"/>
        <v>343749385399834.5</v>
      </c>
      <c r="C71" s="240">
        <f t="shared" si="4"/>
        <v>367648025457609.69</v>
      </c>
      <c r="D71" s="240">
        <f t="shared" si="4"/>
        <v>428968070776907.25</v>
      </c>
      <c r="E71" s="240">
        <f t="shared" si="4"/>
        <v>429227832479243</v>
      </c>
      <c r="F71" s="240">
        <f t="shared" si="4"/>
        <v>434052194877075.88</v>
      </c>
      <c r="G71" s="240">
        <f t="shared" si="4"/>
        <v>447700381156698.19</v>
      </c>
      <c r="H71" s="240">
        <f t="shared" si="4"/>
        <v>464924548983894.13</v>
      </c>
      <c r="I71" s="240">
        <f t="shared" si="4"/>
        <v>481282475021828.88</v>
      </c>
      <c r="J71" s="240">
        <f t="shared" si="4"/>
        <v>495476791266749.88</v>
      </c>
      <c r="K71" s="240">
        <f t="shared" si="4"/>
        <v>507630179037633.5</v>
      </c>
      <c r="L71" s="240">
        <f t="shared" si="5"/>
        <v>517925802107278.63</v>
      </c>
      <c r="M71" s="240">
        <f t="shared" si="5"/>
        <v>526597515443039.69</v>
      </c>
      <c r="N71" s="240">
        <f t="shared" si="5"/>
        <v>533857377966784.31</v>
      </c>
      <c r="O71" s="240">
        <f t="shared" si="5"/>
        <v>539953630864169.19</v>
      </c>
      <c r="P71" s="240">
        <f t="shared" si="5"/>
        <v>545090050454533</v>
      </c>
      <c r="Q71" s="240">
        <f t="shared" si="5"/>
        <v>549485724809238.25</v>
      </c>
      <c r="R71" s="240">
        <f t="shared" si="5"/>
        <v>553371440515742.63</v>
      </c>
      <c r="S71" s="240">
        <f t="shared" si="5"/>
        <v>558335161152713.19</v>
      </c>
      <c r="T71" s="240">
        <f t="shared" si="5"/>
        <v>563058321709716.88</v>
      </c>
      <c r="U71" s="240">
        <f t="shared" si="5"/>
        <v>567540461939355.25</v>
      </c>
      <c r="V71" s="240">
        <f t="shared" si="6"/>
        <v>571781632764685.75</v>
      </c>
      <c r="W71" s="240">
        <f t="shared" si="6"/>
        <v>575782383956251.25</v>
      </c>
      <c r="X71" s="240">
        <f t="shared" si="6"/>
        <v>579543750536868.25</v>
      </c>
      <c r="Y71" s="240">
        <f t="shared" si="6"/>
        <v>583067238026903.25</v>
      </c>
      <c r="Z71" s="240">
        <f t="shared" si="6"/>
        <v>586354806644108</v>
      </c>
      <c r="AA71" s="240">
        <f t="shared" si="6"/>
        <v>589408854572612.5</v>
      </c>
      <c r="AB71" s="240">
        <f t="shared" si="6"/>
        <v>592232200415529.13</v>
      </c>
      <c r="AC71" s="240">
        <f t="shared" si="6"/>
        <v>594828064944703.88</v>
      </c>
      <c r="AD71" s="240">
        <f t="shared" si="6"/>
        <v>597200052259715.88</v>
      </c>
      <c r="AE71" s="240">
        <f t="shared" si="6"/>
        <v>599352130466079.13</v>
      </c>
      <c r="AF71" s="240">
        <f t="shared" si="7"/>
        <v>601288611979983.25</v>
      </c>
      <c r="AG71" s="240">
        <f t="shared" si="7"/>
        <v>603014133563816.38</v>
      </c>
      <c r="AH71" s="240">
        <f t="shared" si="7"/>
        <v>604533636193101.63</v>
      </c>
      <c r="AI71" s="240">
        <f t="shared" si="7"/>
        <v>605852344851568</v>
      </c>
      <c r="AJ71" s="240">
        <f t="shared" si="7"/>
        <v>606975748346782</v>
      </c>
      <c r="AK71" s="240">
        <f t="shared" si="7"/>
        <v>607909579234201.38</v>
      </c>
      <c r="AL71" s="240">
        <f t="shared" si="7"/>
        <v>608659793932719.75</v>
      </c>
      <c r="AM71" s="240">
        <f t="shared" si="7"/>
        <v>609232553109780.38</v>
      </c>
      <c r="AN71" s="240">
        <f t="shared" si="7"/>
        <v>609634202409033</v>
      </c>
      <c r="AO71" s="240">
        <f t="shared" si="7"/>
        <v>609871253588263.63</v>
      </c>
      <c r="AP71" s="240">
        <f t="shared" si="7"/>
        <v>609950366130116.75</v>
      </c>
      <c r="AQ71" s="240">
        <f t="shared" si="7"/>
        <v>606760053232425.75</v>
      </c>
    </row>
    <row r="72" spans="1:43" x14ac:dyDescent="0.2">
      <c r="A72" s="107" t="s">
        <v>146</v>
      </c>
      <c r="B72" s="240">
        <f t="shared" si="4"/>
        <v>63414652409159.195</v>
      </c>
      <c r="C72" s="240">
        <f t="shared" si="4"/>
        <v>57846037250065.961</v>
      </c>
      <c r="D72" s="240">
        <f t="shared" si="4"/>
        <v>70915964155340.719</v>
      </c>
      <c r="E72" s="240">
        <f t="shared" si="4"/>
        <v>76344413356771.266</v>
      </c>
      <c r="F72" s="240">
        <f t="shared" si="4"/>
        <v>79579828456673.906</v>
      </c>
      <c r="G72" s="240">
        <f t="shared" si="4"/>
        <v>88194205278755.563</v>
      </c>
      <c r="H72" s="240">
        <f t="shared" si="4"/>
        <v>99665155653912.438</v>
      </c>
      <c r="I72" s="240">
        <f t="shared" si="4"/>
        <v>111077216154742.03</v>
      </c>
      <c r="J72" s="240">
        <f t="shared" si="4"/>
        <v>121582376451920.81</v>
      </c>
      <c r="K72" s="240">
        <f t="shared" si="4"/>
        <v>131256289308471.42</v>
      </c>
      <c r="L72" s="240">
        <f t="shared" si="5"/>
        <v>140350291517545.5</v>
      </c>
      <c r="M72" s="240">
        <f t="shared" si="5"/>
        <v>149276026280814.78</v>
      </c>
      <c r="N72" s="240">
        <f t="shared" si="5"/>
        <v>158469207220449.69</v>
      </c>
      <c r="O72" s="240">
        <f t="shared" si="5"/>
        <v>168034036594710.69</v>
      </c>
      <c r="P72" s="240">
        <f t="shared" si="5"/>
        <v>177958466861506.31</v>
      </c>
      <c r="Q72" s="240">
        <f t="shared" si="5"/>
        <v>188226399535808.84</v>
      </c>
      <c r="R72" s="240">
        <f t="shared" si="5"/>
        <v>198817387050589.31</v>
      </c>
      <c r="S72" s="240">
        <f t="shared" si="5"/>
        <v>210231115463113.56</v>
      </c>
      <c r="T72" s="240">
        <f t="shared" si="5"/>
        <v>221973042864655.09</v>
      </c>
      <c r="U72" s="240">
        <f t="shared" si="5"/>
        <v>234009732408603.34</v>
      </c>
      <c r="V72" s="240">
        <f t="shared" si="6"/>
        <v>246301968963953.41</v>
      </c>
      <c r="W72" s="240">
        <f t="shared" si="6"/>
        <v>258804582609949.88</v>
      </c>
      <c r="X72" s="240">
        <f t="shared" si="6"/>
        <v>271466341916766</v>
      </c>
      <c r="Y72" s="240">
        <f t="shared" si="6"/>
        <v>284229928144491.38</v>
      </c>
      <c r="Z72" s="240">
        <f t="shared" si="6"/>
        <v>297032001188608</v>
      </c>
      <c r="AA72" s="240">
        <f t="shared" si="6"/>
        <v>309803367457272.31</v>
      </c>
      <c r="AB72" s="240">
        <f t="shared" si="6"/>
        <v>322469258850940.31</v>
      </c>
      <c r="AC72" s="240">
        <f t="shared" si="6"/>
        <v>334949730602816.31</v>
      </c>
      <c r="AD72" s="240">
        <f t="shared" si="6"/>
        <v>347160183914082.94</v>
      </c>
      <c r="AE72" s="240">
        <f t="shared" si="6"/>
        <v>359012017078354.94</v>
      </c>
      <c r="AF72" s="240">
        <f t="shared" si="7"/>
        <v>370413406147357.56</v>
      </c>
      <c r="AG72" s="240">
        <f t="shared" si="7"/>
        <v>381270213173389.44</v>
      </c>
      <c r="AH72" s="240">
        <f t="shared" si="7"/>
        <v>391487016720635.06</v>
      </c>
      <c r="AI72" s="240">
        <f t="shared" si="7"/>
        <v>400968255732963.25</v>
      </c>
      <c r="AJ72" s="240">
        <f t="shared" si="7"/>
        <v>409619474065641</v>
      </c>
      <c r="AK72" s="240">
        <f t="shared" si="7"/>
        <v>417348649136252.31</v>
      </c>
      <c r="AL72" s="240">
        <f t="shared" si="7"/>
        <v>424067584346414.63</v>
      </c>
      <c r="AM72" s="240">
        <f t="shared" si="7"/>
        <v>429693341305197.63</v>
      </c>
      <c r="AN72" s="240">
        <f t="shared" si="7"/>
        <v>434149684592040.25</v>
      </c>
      <c r="AO72" s="240">
        <f t="shared" si="7"/>
        <v>437368508981339.5</v>
      </c>
      <c r="AP72" s="240">
        <f t="shared" si="7"/>
        <v>439291216862100.88</v>
      </c>
      <c r="AQ72" s="240">
        <f t="shared" si="7"/>
        <v>437614268513979.69</v>
      </c>
    </row>
    <row r="73" spans="1:43" x14ac:dyDescent="0.2">
      <c r="A73" s="107" t="s">
        <v>147</v>
      </c>
      <c r="B73" s="240">
        <f t="shared" si="4"/>
        <v>222369270783153.34</v>
      </c>
      <c r="C73" s="240">
        <f t="shared" si="4"/>
        <v>242995667006632.88</v>
      </c>
      <c r="D73" s="240">
        <f t="shared" si="4"/>
        <v>280626382649612.59</v>
      </c>
      <c r="E73" s="240">
        <f t="shared" si="4"/>
        <v>297595452576887.69</v>
      </c>
      <c r="F73" s="240">
        <f t="shared" si="4"/>
        <v>304977936421999.13</v>
      </c>
      <c r="G73" s="240">
        <f t="shared" si="4"/>
        <v>325497397356743.94</v>
      </c>
      <c r="H73" s="240">
        <f t="shared" si="4"/>
        <v>352158782986380.31</v>
      </c>
      <c r="I73" s="240">
        <f t="shared" si="4"/>
        <v>378022622676234.13</v>
      </c>
      <c r="J73" s="240">
        <f t="shared" si="4"/>
        <v>401258521060621.31</v>
      </c>
      <c r="K73" s="240">
        <f t="shared" si="4"/>
        <v>422130311872295.69</v>
      </c>
      <c r="L73" s="240">
        <f t="shared" si="5"/>
        <v>441140748969559.56</v>
      </c>
      <c r="M73" s="240">
        <f t="shared" si="5"/>
        <v>458999929315308.88</v>
      </c>
      <c r="N73" s="240">
        <f t="shared" si="5"/>
        <v>476620402022020.88</v>
      </c>
      <c r="O73" s="240">
        <f t="shared" si="5"/>
        <v>493969053790362.31</v>
      </c>
      <c r="P73" s="240">
        <f t="shared" si="5"/>
        <v>511042948588774.13</v>
      </c>
      <c r="Q73" s="240">
        <f t="shared" si="5"/>
        <v>527849566161635</v>
      </c>
      <c r="R73" s="240">
        <f t="shared" si="5"/>
        <v>544407157579199.25</v>
      </c>
      <c r="S73" s="240">
        <f t="shared" si="5"/>
        <v>562405294124345.13</v>
      </c>
      <c r="T73" s="240">
        <f t="shared" si="5"/>
        <v>580251054741585.5</v>
      </c>
      <c r="U73" s="240">
        <f t="shared" si="5"/>
        <v>597903450954065.13</v>
      </c>
      <c r="V73" s="240">
        <f t="shared" si="6"/>
        <v>615320114836750.13</v>
      </c>
      <c r="W73" s="240">
        <f t="shared" si="6"/>
        <v>632457090959247.25</v>
      </c>
      <c r="X73" s="240">
        <f t="shared" si="6"/>
        <v>649268632407884.38</v>
      </c>
      <c r="Y73" s="240">
        <f t="shared" si="6"/>
        <v>665707013354080.75</v>
      </c>
      <c r="Z73" s="240">
        <f t="shared" si="6"/>
        <v>681722371963192.88</v>
      </c>
      <c r="AA73" s="240">
        <f t="shared" si="6"/>
        <v>697262598465731.38</v>
      </c>
      <c r="AB73" s="240">
        <f t="shared" si="6"/>
        <v>712273283851627.25</v>
      </c>
      <c r="AC73" s="240">
        <f t="shared" si="6"/>
        <v>726697744807549</v>
      </c>
      <c r="AD73" s="240">
        <f t="shared" si="6"/>
        <v>740477140109858.13</v>
      </c>
      <c r="AE73" s="240">
        <f t="shared" si="6"/>
        <v>753550692632584</v>
      </c>
      <c r="AF73" s="240">
        <f t="shared" si="7"/>
        <v>765856029365904.13</v>
      </c>
      <c r="AG73" s="240">
        <f t="shared" si="7"/>
        <v>777329649321571</v>
      </c>
      <c r="AH73" s="240">
        <f t="shared" si="7"/>
        <v>787907525909857.75</v>
      </c>
      <c r="AI73" s="240">
        <f t="shared" si="7"/>
        <v>797525846324088.13</v>
      </c>
      <c r="AJ73" s="240">
        <f t="shared" si="7"/>
        <v>806121885718537</v>
      </c>
      <c r="AK73" s="240">
        <f t="shared" si="7"/>
        <v>813635008612368.38</v>
      </c>
      <c r="AL73" s="240">
        <f t="shared" si="7"/>
        <v>820007784141906</v>
      </c>
      <c r="AM73" s="240">
        <f t="shared" si="7"/>
        <v>825187195708323.13</v>
      </c>
      <c r="AN73" s="240">
        <f t="shared" si="7"/>
        <v>829125919465283.63</v>
      </c>
      <c r="AO73" s="240">
        <f t="shared" si="7"/>
        <v>831783640237227</v>
      </c>
      <c r="AP73" s="240">
        <f t="shared" si="7"/>
        <v>833128368160211.5</v>
      </c>
      <c r="AQ73" s="240">
        <f t="shared" si="7"/>
        <v>828865213813987.5</v>
      </c>
    </row>
    <row r="74" spans="1:43" x14ac:dyDescent="0.2">
      <c r="A74" s="108" t="s">
        <v>340</v>
      </c>
      <c r="B74" s="252">
        <f t="shared" si="4"/>
        <v>338208067373874.13</v>
      </c>
      <c r="C74" s="252">
        <f t="shared" si="4"/>
        <v>345001641382302.19</v>
      </c>
      <c r="D74" s="252">
        <f t="shared" si="4"/>
        <v>364851762490485.56</v>
      </c>
      <c r="E74" s="252">
        <f t="shared" si="4"/>
        <v>371300391098860.38</v>
      </c>
      <c r="F74" s="252">
        <f t="shared" si="4"/>
        <v>390512565145751.63</v>
      </c>
      <c r="G74" s="252">
        <f t="shared" si="4"/>
        <v>410640805088453.94</v>
      </c>
      <c r="H74" s="252">
        <f t="shared" si="4"/>
        <v>427794460446260.56</v>
      </c>
      <c r="I74" s="252">
        <f t="shared" si="4"/>
        <v>450268688899298.88</v>
      </c>
      <c r="J74" s="252">
        <f t="shared" si="4"/>
        <v>469608413231248.5</v>
      </c>
      <c r="K74" s="252">
        <f t="shared" si="4"/>
        <v>488482282835076.38</v>
      </c>
      <c r="L74" s="252">
        <f t="shared" si="5"/>
        <v>506816976048695.5</v>
      </c>
      <c r="M74" s="252">
        <f t="shared" si="5"/>
        <v>527492858053372.31</v>
      </c>
      <c r="N74" s="252">
        <f t="shared" si="5"/>
        <v>541402195169899.69</v>
      </c>
      <c r="O74" s="252">
        <f t="shared" si="5"/>
        <v>557530707986905.31</v>
      </c>
      <c r="P74" s="252">
        <f t="shared" si="5"/>
        <v>572888813634253.63</v>
      </c>
      <c r="Q74" s="252">
        <f t="shared" si="5"/>
        <v>587442306267927.25</v>
      </c>
      <c r="R74" s="252">
        <f t="shared" si="5"/>
        <v>599923114396221.63</v>
      </c>
      <c r="S74" s="252">
        <f t="shared" si="5"/>
        <v>614414212822636.75</v>
      </c>
      <c r="T74" s="252">
        <f t="shared" si="5"/>
        <v>626823276654552.13</v>
      </c>
      <c r="U74" s="252">
        <f t="shared" si="5"/>
        <v>638390084365228</v>
      </c>
      <c r="V74" s="252">
        <f t="shared" si="6"/>
        <v>649119815187734</v>
      </c>
      <c r="W74" s="252">
        <f t="shared" si="6"/>
        <v>659024981836010.75</v>
      </c>
      <c r="X74" s="252">
        <f t="shared" si="6"/>
        <v>668125006833388</v>
      </c>
      <c r="Y74" s="252">
        <f t="shared" si="6"/>
        <v>676445753954423.13</v>
      </c>
      <c r="Z74" s="252">
        <f t="shared" si="6"/>
        <v>684019027668261.88</v>
      </c>
      <c r="AA74" s="252">
        <f t="shared" si="6"/>
        <v>690882053031524.75</v>
      </c>
      <c r="AB74" s="252">
        <f t="shared" si="6"/>
        <v>697076947825515</v>
      </c>
      <c r="AC74" s="252">
        <f t="shared" si="6"/>
        <v>702650197912870</v>
      </c>
      <c r="AD74" s="252">
        <f t="shared" si="6"/>
        <v>707652145847737.75</v>
      </c>
      <c r="AE74" s="252">
        <f t="shared" si="6"/>
        <v>712136501755351.13</v>
      </c>
      <c r="AF74" s="252">
        <f t="shared" si="7"/>
        <v>716159884442328.13</v>
      </c>
      <c r="AG74" s="252">
        <f t="shared" si="7"/>
        <v>719781399645789.88</v>
      </c>
      <c r="AH74" s="252">
        <f t="shared" si="7"/>
        <v>723062261310582.38</v>
      </c>
      <c r="AI74" s="252">
        <f t="shared" si="7"/>
        <v>726065460828819.63</v>
      </c>
      <c r="AJ74" s="252">
        <f t="shared" si="7"/>
        <v>728855488308801.63</v>
      </c>
      <c r="AK74" s="252">
        <f t="shared" si="7"/>
        <v>731498109181695.88</v>
      </c>
      <c r="AL74" s="252">
        <f t="shared" si="7"/>
        <v>734060198820519.13</v>
      </c>
      <c r="AM74" s="252">
        <f t="shared" si="7"/>
        <v>736609637349896</v>
      </c>
      <c r="AN74" s="252">
        <f t="shared" si="7"/>
        <v>739215266477085.5</v>
      </c>
      <c r="AO74" s="252">
        <f t="shared" si="7"/>
        <v>741946909982981.63</v>
      </c>
      <c r="AP74" s="252">
        <f t="shared" si="7"/>
        <v>744875459482729.38</v>
      </c>
      <c r="AQ74" s="252">
        <f t="shared" si="7"/>
        <v>746631752544061.5</v>
      </c>
    </row>
  </sheetData>
  <phoneticPr fontId="3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163B5-4AD6-488C-9885-BA67B04C7AA9}">
  <sheetPr codeName="Sheet37"/>
  <dimension ref="A1:AR74"/>
  <sheetViews>
    <sheetView workbookViewId="0">
      <selection activeCell="D2" sqref="D2"/>
    </sheetView>
    <sheetView workbookViewId="1"/>
  </sheetViews>
  <sheetFormatPr defaultColWidth="9" defaultRowHeight="12.75" x14ac:dyDescent="0.2"/>
  <cols>
    <col min="1" max="1" width="18" style="136" customWidth="1"/>
    <col min="2" max="1638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289" t="s">
        <v>351</v>
      </c>
      <c r="B2" s="254">
        <f>('Energy Use'!B58-'E-electricity'!B2)*'Energy Use 2019'!$O64</f>
        <v>441619906282686.38</v>
      </c>
      <c r="C2" s="254">
        <f>('Energy Use'!C58-'E-electricity'!C2)*'Energy Use 2020'!$O64</f>
        <v>443213008107580.31</v>
      </c>
      <c r="D2" s="254">
        <f>('Energy Use'!D58-'E-electricity'!D2)*'Energy Use 2020'!$O64</f>
        <v>449104420563443.44</v>
      </c>
      <c r="E2" s="254">
        <f>('Energy Use'!E58-'E-electricity'!E2)*'Energy Use 2020'!$O64</f>
        <v>465940843797946.44</v>
      </c>
      <c r="F2" s="254">
        <f>('Energy Use'!F58-'E-electricity'!F2)*'Energy Use 2020'!$O64</f>
        <v>484264159163176.31</v>
      </c>
      <c r="G2" s="254">
        <f>('Energy Use'!G58-'E-electricity'!G2)*'Energy Use 2020'!$O64</f>
        <v>505955270345006.69</v>
      </c>
      <c r="H2" s="254">
        <f>('Energy Use'!H58-'E-electricity'!H2)*'Energy Use 2020'!$O64</f>
        <v>517008809609477.88</v>
      </c>
      <c r="I2" s="254">
        <f>('Energy Use'!I58-'E-electricity'!I2)*'Energy Use 2020'!$O64</f>
        <v>547657320648900.13</v>
      </c>
      <c r="J2" s="254">
        <f>('Energy Use'!J58-'E-electricity'!J2)*'Energy Use 2020'!$O64</f>
        <v>567496692912381.25</v>
      </c>
      <c r="K2" s="254">
        <f>('Energy Use'!K58-'E-electricity'!K2)*'Energy Use 2020'!$O64</f>
        <v>586402601911900.63</v>
      </c>
      <c r="L2" s="254">
        <f>('Energy Use'!L58-'E-electricity'!L2)*'Energy Use 2020'!$O64</f>
        <v>604294687525859.25</v>
      </c>
      <c r="M2" s="254">
        <f>('Energy Use'!M58-'E-electricity'!M2)*'Energy Use 2020'!$O64</f>
        <v>631567940856068.13</v>
      </c>
      <c r="N2" s="254">
        <f>('Energy Use'!N58-'E-electricity'!N2)*'Energy Use 2020'!$O64</f>
        <v>637192900223998.63</v>
      </c>
      <c r="O2" s="254">
        <f>('Energy Use'!O58-'E-electricity'!O2)*'Energy Use 2020'!$O64</f>
        <v>652118587872798.25</v>
      </c>
      <c r="P2" s="254">
        <f>('Energy Use'!P58-'E-electricity'!P2)*'Energy Use 2020'!$O64</f>
        <v>665845405235420.5</v>
      </c>
      <c r="Q2" s="254">
        <f>('Energy Use'!Q58-'E-electricity'!Q2)*'Energy Use 2020'!$O64</f>
        <v>678349718061764.13</v>
      </c>
      <c r="R2" s="254">
        <f>('Energy Use'!R58-'E-electricity'!R2)*'Energy Use 2020'!$O64</f>
        <v>685378463962012.88</v>
      </c>
      <c r="S2" s="254">
        <f>('Energy Use'!S58-'E-electricity'!S2)*'Energy Use 2020'!$O64</f>
        <v>701991718382619.5</v>
      </c>
      <c r="T2" s="254">
        <f>('Energy Use'!T58-'E-electricity'!T2)*'Energy Use 2020'!$O64</f>
        <v>713216719471253.38</v>
      </c>
      <c r="U2" s="254">
        <f>('Energy Use'!U58-'E-electricity'!U2)*'Energy Use 2020'!$O64</f>
        <v>723303248783702.25</v>
      </c>
      <c r="V2" s="254">
        <f>('Energy Use'!V58-'E-electricity'!V2)*'Energy Use 2020'!$O64</f>
        <v>732269563959229.5</v>
      </c>
      <c r="W2" s="254">
        <f>('Energy Use'!W58-'E-electricity'!W2)*'Energy Use 2020'!$O64</f>
        <v>740142789729782.5</v>
      </c>
      <c r="X2" s="254">
        <f>('Energy Use'!X58-'E-electricity'!X2)*'Energy Use 2020'!$O64</f>
        <v>746958196899684.5</v>
      </c>
      <c r="Y2" s="254">
        <f>('Energy Use'!Y58-'E-electricity'!Y2)*'Energy Use 2020'!$O64</f>
        <v>752758436799753.75</v>
      </c>
      <c r="Z2" s="254">
        <f>('Energy Use'!Z58-'E-electricity'!Z2)*'Energy Use 2020'!$O64</f>
        <v>757592749377833.88</v>
      </c>
      <c r="AA2" s="254">
        <f>('Energy Use'!AA58-'E-electricity'!AA2)*'Energy Use 2020'!$O64</f>
        <v>761516161962682.13</v>
      </c>
      <c r="AB2" s="254">
        <f>('Energy Use'!AB58-'E-electricity'!AB2)*'Energy Use 2020'!$O64</f>
        <v>764588694350979.63</v>
      </c>
      <c r="AC2" s="254">
        <f>('Energy Use'!AC58-'E-electricity'!AC2)*'Energy Use 2020'!$O64</f>
        <v>766874584290816.13</v>
      </c>
      <c r="AD2" s="254">
        <f>('Energy Use'!AD58-'E-electricity'!AD2)*'Energy Use 2020'!$O64</f>
        <v>768441545739051.38</v>
      </c>
      <c r="AE2" s="254">
        <f>('Energy Use'!AE58-'E-electricity'!AE2)*'Energy Use 2020'!$O64</f>
        <v>769360070519076.63</v>
      </c>
      <c r="AF2" s="254">
        <f>('Energy Use'!AF58-'E-electricity'!AF2)*'Energy Use 2020'!$O64</f>
        <v>769702782257528.75</v>
      </c>
      <c r="AG2" s="254">
        <f>('Energy Use'!AG58-'E-electricity'!AG2)*'Energy Use 2020'!$O64</f>
        <v>769543849784407.75</v>
      </c>
      <c r="AH2" s="254">
        <f>('Energy Use'!AH58-'E-electricity'!AH2)*'Energy Use 2020'!$O64</f>
        <v>768958465583043.88</v>
      </c>
      <c r="AI2" s="254">
        <f>('Energy Use'!AI58-'E-electricity'!AI2)*'Energy Use 2020'!$O64</f>
        <v>768022393409796.38</v>
      </c>
      <c r="AJ2" s="254">
        <f>('Energy Use'!AJ58-'E-electricity'!AJ2)*'Energy Use 2020'!$O64</f>
        <v>766811587894895.75</v>
      </c>
      <c r="AK2" s="254">
        <f>('Energy Use'!AK58-'E-electricity'!AK2)*'Energy Use 2020'!$O64</f>
        <v>765401887805713.88</v>
      </c>
      <c r="AL2" s="254">
        <f>('Energy Use'!AL58-'E-electricity'!AL2)*'Energy Use 2020'!$O64</f>
        <v>763868783715297.88</v>
      </c>
      <c r="AM2" s="254">
        <f>('Energy Use'!AM58-'E-electricity'!AM2)*'Energy Use 2020'!$O64</f>
        <v>762287260080444.75</v>
      </c>
      <c r="AN2" s="254">
        <f>('Energy Use'!AN58-'E-electricity'!AN2)*'Energy Use 2020'!$O64</f>
        <v>760731711198474.88</v>
      </c>
      <c r="AO2" s="254">
        <f>('Energy Use'!AO58-'E-electricity'!AO2)*'Energy Use 2020'!$O64</f>
        <v>759275930180229.88</v>
      </c>
      <c r="AP2" s="254">
        <f>('Energy Use'!AP58-'E-electricity'!AP2)*'Energy Use 2020'!$O64</f>
        <v>757993169946587.5</v>
      </c>
      <c r="AQ2" s="254">
        <f>('Energy Use'!AQ58-'E-electricity'!AQ2)*'Energy Use 2020'!$O64</f>
        <v>753150132039885.38</v>
      </c>
      <c r="AR2" s="136" t="str">
        <f>VLOOKUP($A2,'Sector Match'!$A$1:$B$43,2,0)</f>
        <v>agriculture and forestry 01T03</v>
      </c>
    </row>
    <row r="3" spans="1:44" x14ac:dyDescent="0.2">
      <c r="A3" s="289" t="s">
        <v>2</v>
      </c>
      <c r="B3" s="240">
        <f>('Energy Use'!B59-'E-electricity'!B3)*'Energy Use 2019'!$O65</f>
        <v>438730276980123.81</v>
      </c>
      <c r="C3" s="240">
        <f>('Energy Use'!C59-'E-electricity'!C3)*'Energy Use 2020'!$O65</f>
        <v>291116166978269.44</v>
      </c>
      <c r="D3" s="240">
        <f>('Energy Use'!D59-'E-electricity'!D3)*'Energy Use 2020'!$O65</f>
        <v>306319620726484.94</v>
      </c>
      <c r="E3" s="240">
        <f>('Energy Use'!E59-'E-electricity'!E3)*'Energy Use 2020'!$O65</f>
        <v>336802499494163.5</v>
      </c>
      <c r="F3" s="240">
        <f>('Energy Use'!F59-'E-electricity'!F3)*'Energy Use 2020'!$O65</f>
        <v>343497975808364.06</v>
      </c>
      <c r="G3" s="240">
        <f>('Energy Use'!G59-'E-electricity'!G3)*'Energy Use 2020'!$O65</f>
        <v>350114011848387.06</v>
      </c>
      <c r="H3" s="240">
        <f>('Energy Use'!H59-'E-electricity'!H3)*'Energy Use 2020'!$O65</f>
        <v>356650846683501.44</v>
      </c>
      <c r="I3" s="240">
        <f>('Energy Use'!I59-'E-electricity'!I3)*'Energy Use 2020'!$O65</f>
        <v>360906790282224.13</v>
      </c>
      <c r="J3" s="240">
        <f>('Energy Use'!J59-'E-electricity'!J3)*'Energy Use 2020'!$O65</f>
        <v>365115322883900.56</v>
      </c>
      <c r="K3" s="240">
        <f>('Energy Use'!K59-'E-electricity'!K3)*'Energy Use 2020'!$O65</f>
        <v>369276583558138.94</v>
      </c>
      <c r="L3" s="240">
        <f>('Energy Use'!L59-'E-electricity'!L3)*'Energy Use 2020'!$O65</f>
        <v>373390711374547.38</v>
      </c>
      <c r="M3" s="240">
        <f>('Energy Use'!M59-'E-electricity'!M3)*'Energy Use 2020'!$O65</f>
        <v>377457845402734.31</v>
      </c>
      <c r="N3" s="240">
        <f>('Energy Use'!N59-'E-electricity'!N3)*'Energy Use 2020'!$O65</f>
        <v>378249916012540.5</v>
      </c>
      <c r="O3" s="240">
        <f>('Energy Use'!O59-'E-electricity'!O3)*'Energy Use 2020'!$O65</f>
        <v>379028726261516.38</v>
      </c>
      <c r="P3" s="240">
        <f>('Energy Use'!P59-'E-electricity'!P3)*'Energy Use 2020'!$O65</f>
        <v>379794307625060.19</v>
      </c>
      <c r="Q3" s="240">
        <f>('Energy Use'!Q59-'E-electricity'!Q3)*'Energy Use 2020'!$O65</f>
        <v>380546691578570.56</v>
      </c>
      <c r="R3" s="240">
        <f>('Energy Use'!R59-'E-electricity'!R3)*'Energy Use 2020'!$O65</f>
        <v>381285909597446.13</v>
      </c>
      <c r="S3" s="240">
        <f>('Energy Use'!S59-'E-electricity'!S3)*'Energy Use 2020'!$O65</f>
        <v>377329886624006.81</v>
      </c>
      <c r="T3" s="240">
        <f>('Energy Use'!T59-'E-electricity'!T3)*'Energy Use 2020'!$O65</f>
        <v>373382617368147.44</v>
      </c>
      <c r="U3" s="240">
        <f>('Energy Use'!U59-'E-electricity'!U3)*'Energy Use 2020'!$O65</f>
        <v>369444094190385.25</v>
      </c>
      <c r="V3" s="240">
        <f>('Energy Use'!V59-'E-electricity'!V3)*'Energy Use 2020'!$O65</f>
        <v>365514309451237.5</v>
      </c>
      <c r="W3" s="240">
        <f>('Energy Use'!W59-'E-electricity'!W3)*'Energy Use 2020'!$O65</f>
        <v>361593255511221.44</v>
      </c>
      <c r="X3" s="240">
        <f>('Energy Use'!X59-'E-electricity'!X3)*'Energy Use 2020'!$O65</f>
        <v>355597346528538.81</v>
      </c>
      <c r="Y3" s="240">
        <f>('Energy Use'!Y59-'E-electricity'!Y3)*'Energy Use 2020'!$O65</f>
        <v>349615223476881.25</v>
      </c>
      <c r="Z3" s="240">
        <f>('Energy Use'!Z59-'E-electricity'!Z3)*'Energy Use 2020'!$O65</f>
        <v>343646874133076.5</v>
      </c>
      <c r="AA3" s="240">
        <f>('Energy Use'!AA59-'E-electricity'!AA3)*'Energy Use 2020'!$O65</f>
        <v>337692286273952.25</v>
      </c>
      <c r="AB3" s="240">
        <f>('Energy Use'!AB59-'E-electricity'!AB3)*'Energy Use 2020'!$O65</f>
        <v>331751447676335.94</v>
      </c>
      <c r="AC3" s="240">
        <f>('Energy Use'!AC59-'E-electricity'!AC3)*'Energy Use 2020'!$O65</f>
        <v>325824346117055.38</v>
      </c>
      <c r="AD3" s="240">
        <f>('Energy Use'!AD59-'E-electricity'!AD3)*'Energy Use 2020'!$O65</f>
        <v>319910969372938.19</v>
      </c>
      <c r="AE3" s="240">
        <f>('Energy Use'!AE59-'E-electricity'!AE3)*'Energy Use 2020'!$O65</f>
        <v>314011305220811.88</v>
      </c>
      <c r="AF3" s="240">
        <f>('Energy Use'!AF59-'E-electricity'!AF3)*'Energy Use 2020'!$O65</f>
        <v>308125341437504.13</v>
      </c>
      <c r="AG3" s="240">
        <f>('Energy Use'!AG59-'E-electricity'!AG3)*'Energy Use 2020'!$O65</f>
        <v>302253065799842.5</v>
      </c>
      <c r="AH3" s="240">
        <f>('Energy Use'!AH59-'E-electricity'!AH3)*'Energy Use 2020'!$O65</f>
        <v>295022269482411.06</v>
      </c>
      <c r="AI3" s="240">
        <f>('Energy Use'!AI59-'E-electricity'!AI3)*'Energy Use 2020'!$O65</f>
        <v>287808496766233</v>
      </c>
      <c r="AJ3" s="240">
        <f>('Energy Use'!AJ59-'E-electricity'!AJ3)*'Energy Use 2020'!$O65</f>
        <v>280611732372343</v>
      </c>
      <c r="AK3" s="240">
        <f>('Energy Use'!AK59-'E-electricity'!AK3)*'Energy Use 2020'!$O65</f>
        <v>273431961021775.41</v>
      </c>
      <c r="AL3" s="240">
        <f>('Energy Use'!AL59-'E-electricity'!AL3)*'Energy Use 2020'!$O65</f>
        <v>266269167435564.94</v>
      </c>
      <c r="AM3" s="240">
        <f>('Energy Use'!AM59-'E-electricity'!AM3)*'Energy Use 2020'!$O65</f>
        <v>260487143368086.81</v>
      </c>
      <c r="AN3" s="240">
        <f>('Energy Use'!AN59-'E-electricity'!AN3)*'Energy Use 2020'!$O65</f>
        <v>254718716791059.75</v>
      </c>
      <c r="AO3" s="240">
        <f>('Energy Use'!AO59-'E-electricity'!AO3)*'Energy Use 2020'!$O65</f>
        <v>248963875481311.53</v>
      </c>
      <c r="AP3" s="240">
        <f>('Energy Use'!AP59-'E-electricity'!AP3)*'Energy Use 2020'!$O65</f>
        <v>243222607215669.56</v>
      </c>
      <c r="AQ3" s="240">
        <f>('Energy Use'!AQ59-'E-electricity'!AQ3)*'Energy Use 2020'!$O65</f>
        <v>236689832314110.25</v>
      </c>
      <c r="AR3" s="136" t="str">
        <f>VLOOKUP($A3,'Sector Match'!$A$1:$B$43,2,0)</f>
        <v>coal mining 05</v>
      </c>
    </row>
    <row r="4" spans="1:44" x14ac:dyDescent="0.2">
      <c r="A4" s="74" t="s">
        <v>3</v>
      </c>
      <c r="B4" s="240">
        <f>('Energy Use'!B60-'E-electricity'!B4)*'Energy Use 2019'!$O66</f>
        <v>20926710183162.34</v>
      </c>
      <c r="C4" s="240">
        <f>('Energy Use'!C60-'E-electricity'!C4)*'Energy Use 2020'!$O66</f>
        <v>12997944326833.504</v>
      </c>
      <c r="D4" s="240">
        <f>('Energy Use'!D60-'E-electricity'!D4)*'Energy Use 2020'!$O66</f>
        <v>13958142767345.717</v>
      </c>
      <c r="E4" s="240">
        <f>('Energy Use'!E60-'E-electricity'!E4)*'Energy Use 2020'!$O66</f>
        <v>14738641548141.26</v>
      </c>
      <c r="F4" s="240">
        <f>('Energy Use'!F60-'E-electricity'!F4)*'Energy Use 2020'!$O66</f>
        <v>15325835937297.898</v>
      </c>
      <c r="G4" s="240">
        <f>('Energy Use'!G60-'E-electricity'!G4)*'Energy Use 2020'!$O66</f>
        <v>15907676550804.504</v>
      </c>
      <c r="H4" s="240">
        <f>('Energy Use'!H60-'E-electricity'!H4)*'Energy Use 2020'!$O66</f>
        <v>16484170958523.152</v>
      </c>
      <c r="I4" s="240">
        <f>('Energy Use'!I60-'E-electricity'!I4)*'Energy Use 2020'!$O66</f>
        <v>16830074224757.711</v>
      </c>
      <c r="J4" s="240">
        <f>('Energy Use'!J60-'E-electricity'!J4)*'Energy Use 2020'!$O66</f>
        <v>17173162306565.436</v>
      </c>
      <c r="K4" s="240">
        <f>('Energy Use'!K60-'E-electricity'!K4)*'Energy Use 2020'!$O66</f>
        <v>17513439150835.07</v>
      </c>
      <c r="L4" s="240">
        <f>('Energy Use'!L60-'E-electricity'!L4)*'Energy Use 2020'!$O66</f>
        <v>17850908704455.363</v>
      </c>
      <c r="M4" s="240">
        <f>('Energy Use'!M60-'E-electricity'!M4)*'Energy Use 2020'!$O66</f>
        <v>18185574914315.051</v>
      </c>
      <c r="N4" s="240">
        <f>('Energy Use'!N60-'E-electricity'!N4)*'Energy Use 2020'!$O66</f>
        <v>18390261591016.137</v>
      </c>
      <c r="O4" s="240">
        <f>('Energy Use'!O60-'E-electricity'!O4)*'Energy Use 2020'!$O66</f>
        <v>18593436630086.645</v>
      </c>
      <c r="P4" s="240">
        <f>('Energy Use'!P60-'E-electricity'!P4)*'Energy Use 2020'!$O66</f>
        <v>18795101583861.719</v>
      </c>
      <c r="Q4" s="240">
        <f>('Energy Use'!Q60-'E-electricity'!Q4)*'Energy Use 2020'!$O66</f>
        <v>18995258004676.492</v>
      </c>
      <c r="R4" s="240">
        <f>('Energy Use'!R60-'E-electricity'!R4)*'Energy Use 2020'!$O66</f>
        <v>19193907444866.094</v>
      </c>
      <c r="S4" s="240">
        <f>('Energy Use'!S60-'E-electricity'!S4)*'Energy Use 2020'!$O66</f>
        <v>19432397153803.195</v>
      </c>
      <c r="T4" s="240">
        <f>('Energy Use'!T60-'E-electricity'!T4)*'Energy Use 2020'!$O66</f>
        <v>19670438744764</v>
      </c>
      <c r="U4" s="240">
        <f>('Energy Use'!U60-'E-electricity'!U4)*'Energy Use 2020'!$O66</f>
        <v>19908032443743.711</v>
      </c>
      <c r="V4" s="240">
        <f>('Energy Use'!V60-'E-electricity'!V4)*'Energy Use 2020'!$O66</f>
        <v>20145178476737.508</v>
      </c>
      <c r="W4" s="240">
        <f>('Energy Use'!W60-'E-electricity'!W4)*'Energy Use 2020'!$O66</f>
        <v>20381877069740.59</v>
      </c>
      <c r="X4" s="240">
        <f>('Energy Use'!X60-'E-electricity'!X4)*'Energy Use 2020'!$O66</f>
        <v>20490793873070.57</v>
      </c>
      <c r="Y4" s="240">
        <f>('Energy Use'!Y60-'E-electricity'!Y4)*'Energy Use 2020'!$O66</f>
        <v>20599490446669.02</v>
      </c>
      <c r="Z4" s="240">
        <f>('Energy Use'!Z60-'E-electricity'!Z4)*'Energy Use 2020'!$O66</f>
        <v>20707966903409.242</v>
      </c>
      <c r="AA4" s="240">
        <f>('Energy Use'!AA60-'E-electricity'!AA4)*'Energy Use 2020'!$O66</f>
        <v>20816223356164.566</v>
      </c>
      <c r="AB4" s="240">
        <f>('Energy Use'!AB60-'E-electricity'!AB4)*'Energy Use 2020'!$O66</f>
        <v>20924259917808.293</v>
      </c>
      <c r="AC4" s="240">
        <f>('Energy Use'!AC60-'E-electricity'!AC4)*'Energy Use 2020'!$O66</f>
        <v>21032076701213.738</v>
      </c>
      <c r="AD4" s="240">
        <f>('Energy Use'!AD60-'E-electricity'!AD4)*'Energy Use 2020'!$O66</f>
        <v>21139673819254.203</v>
      </c>
      <c r="AE4" s="240">
        <f>('Energy Use'!AE60-'E-electricity'!AE4)*'Energy Use 2020'!$O66</f>
        <v>21247051384803.004</v>
      </c>
      <c r="AF4" s="240">
        <f>('Energy Use'!AF60-'E-electricity'!AF4)*'Energy Use 2020'!$O66</f>
        <v>21354209510733.457</v>
      </c>
      <c r="AG4" s="240">
        <f>('Energy Use'!AG60-'E-electricity'!AG4)*'Energy Use 2020'!$O66</f>
        <v>21461148309918.875</v>
      </c>
      <c r="AH4" s="240">
        <f>('Energy Use'!AH60-'E-electricity'!AH4)*'Energy Use 2020'!$O66</f>
        <v>21567804869622.707</v>
      </c>
      <c r="AI4" s="240">
        <f>('Energy Use'!AI60-'E-electricity'!AI4)*'Energy Use 2020'!$O66</f>
        <v>21674242441194.746</v>
      </c>
      <c r="AJ4" s="240">
        <f>('Energy Use'!AJ60-'E-electricity'!AJ4)*'Energy Use 2020'!$O66</f>
        <v>21780461137451.805</v>
      </c>
      <c r="AK4" s="240">
        <f>('Energy Use'!AK60-'E-electricity'!AK4)*'Energy Use 2020'!$O66</f>
        <v>21886461071210.703</v>
      </c>
      <c r="AL4" s="240">
        <f>('Energy Use'!AL60-'E-electricity'!AL4)*'Energy Use 2020'!$O66</f>
        <v>21992242355288.262</v>
      </c>
      <c r="AM4" s="240">
        <f>('Energy Use'!AM60-'E-electricity'!AM4)*'Energy Use 2020'!$O66</f>
        <v>21972430777826.637</v>
      </c>
      <c r="AN4" s="240">
        <f>('Energy Use'!AN60-'E-electricity'!AN4)*'Energy Use 2020'!$O66</f>
        <v>21952625930118.383</v>
      </c>
      <c r="AO4" s="240">
        <f>('Energy Use'!AO60-'E-electricity'!AO4)*'Energy Use 2020'!$O66</f>
        <v>21932827812095.723</v>
      </c>
      <c r="AP4" s="240">
        <f>('Energy Use'!AP60-'E-electricity'!AP4)*'Energy Use 2020'!$O66</f>
        <v>21913036423690.859</v>
      </c>
      <c r="AQ4" s="240">
        <f>('Energy Use'!AQ60-'E-electricity'!AQ4)*'Energy Use 2020'!$O66</f>
        <v>21819037352073.84</v>
      </c>
      <c r="AR4" s="136" t="str">
        <f>VLOOKUP($A4,'Sector Match'!$A$1:$B$43,2,0)</f>
        <v>oil and gas extraction 06</v>
      </c>
    </row>
    <row r="5" spans="1:44" x14ac:dyDescent="0.2">
      <c r="A5" s="74" t="s">
        <v>4</v>
      </c>
      <c r="B5" s="240">
        <f>('Energy Use'!B61-'E-electricity'!B5)*'Energy Use 2019'!$O67</f>
        <v>73399404495980</v>
      </c>
      <c r="C5" s="240">
        <f>('Energy Use'!C61-'E-electricity'!C5)*'Energy Use 2020'!$O67</f>
        <v>75971037457400.953</v>
      </c>
      <c r="D5" s="240">
        <f>('Energy Use'!D61-'E-electricity'!D5)*'Energy Use 2020'!$O67</f>
        <v>85386449222703.969</v>
      </c>
      <c r="E5" s="240">
        <f>('Energy Use'!E61-'E-electricity'!E5)*'Energy Use 2020'!$O67</f>
        <v>83732585837069.359</v>
      </c>
      <c r="F5" s="240">
        <f>('Energy Use'!F61-'E-electricity'!F5)*'Energy Use 2020'!$O67</f>
        <v>89775799369816.984</v>
      </c>
      <c r="G5" s="240">
        <f>('Energy Use'!G61-'E-electricity'!G5)*'Energy Use 2020'!$O67</f>
        <v>95733965477052.813</v>
      </c>
      <c r="H5" s="240">
        <f>('Energy Use'!H61-'E-electricity'!H5)*'Energy Use 2020'!$O67</f>
        <v>101607509883043.86</v>
      </c>
      <c r="I5" s="240">
        <f>('Energy Use'!I61-'E-electricity'!I5)*'Energy Use 2020'!$O67</f>
        <v>103242721760605.91</v>
      </c>
      <c r="J5" s="240">
        <f>('Energy Use'!J61-'E-electricity'!J5)*'Energy Use 2020'!$O67</f>
        <v>104852771440595.98</v>
      </c>
      <c r="K5" s="240">
        <f>('Energy Use'!K61-'E-electricity'!K5)*'Energy Use 2020'!$O67</f>
        <v>106437781038395.3</v>
      </c>
      <c r="L5" s="240">
        <f>('Energy Use'!L61-'E-electricity'!L5)*'Energy Use 2020'!$O67</f>
        <v>107997872669385</v>
      </c>
      <c r="M5" s="240">
        <f>('Energy Use'!M61-'E-electricity'!M5)*'Energy Use 2020'!$O67</f>
        <v>109533168448946.39</v>
      </c>
      <c r="N5" s="240">
        <f>('Energy Use'!N61-'E-electricity'!N5)*'Energy Use 2020'!$O67</f>
        <v>109168505200393.28</v>
      </c>
      <c r="O5" s="240">
        <f>('Energy Use'!O61-'E-electricity'!O5)*'Energy Use 2020'!$O67</f>
        <v>108803586979729.59</v>
      </c>
      <c r="P5" s="240">
        <f>('Energy Use'!P61-'E-electricity'!P5)*'Energy Use 2020'!$O67</f>
        <v>108438419051369.77</v>
      </c>
      <c r="Q5" s="240">
        <f>('Energy Use'!Q61-'E-electricity'!Q5)*'Energy Use 2020'!$O67</f>
        <v>108073006679728.27</v>
      </c>
      <c r="R5" s="240">
        <f>('Energy Use'!R61-'E-electricity'!R5)*'Energy Use 2020'!$O67</f>
        <v>107707355129219.44</v>
      </c>
      <c r="S5" s="240">
        <f>('Energy Use'!S61-'E-electricity'!S5)*'Energy Use 2020'!$O67</f>
        <v>106280655161145.05</v>
      </c>
      <c r="T5" s="240">
        <f>('Energy Use'!T61-'E-electricity'!T5)*'Energy Use 2020'!$O67</f>
        <v>104858825414309.45</v>
      </c>
      <c r="U5" s="240">
        <f>('Energy Use'!U61-'E-electricity'!U5)*'Energy Use 2020'!$O67</f>
        <v>103441859755556.48</v>
      </c>
      <c r="V5" s="240">
        <f>('Energy Use'!V61-'E-electricity'!V5)*'Energy Use 2020'!$O67</f>
        <v>102029752051729.95</v>
      </c>
      <c r="W5" s="240">
        <f>('Energy Use'!W61-'E-electricity'!W5)*'Energy Use 2020'!$O67</f>
        <v>100622496169673.66</v>
      </c>
      <c r="X5" s="240">
        <f>('Energy Use'!X61-'E-electricity'!X5)*'Energy Use 2020'!$O67</f>
        <v>98162946551827.031</v>
      </c>
      <c r="Y5" s="240">
        <f>('Energy Use'!Y61-'E-electricity'!Y5)*'Energy Use 2020'!$O67</f>
        <v>95712322403369.406</v>
      </c>
      <c r="Z5" s="240">
        <f>('Energy Use'!Z61-'E-electricity'!Z5)*'Energy Use 2020'!$O67</f>
        <v>93270612224632.797</v>
      </c>
      <c r="AA5" s="240">
        <f>('Energy Use'!AA61-'E-electricity'!AA5)*'Energy Use 2020'!$O67</f>
        <v>90837804515949.422</v>
      </c>
      <c r="AB5" s="240">
        <f>('Energy Use'!AB61-'E-electricity'!AB5)*'Energy Use 2020'!$O67</f>
        <v>88413887777651.313</v>
      </c>
      <c r="AC5" s="240">
        <f>('Energy Use'!AC61-'E-electricity'!AC5)*'Energy Use 2020'!$O67</f>
        <v>85998850510070.625</v>
      </c>
      <c r="AD5" s="240">
        <f>('Energy Use'!AD61-'E-electricity'!AD5)*'Energy Use 2020'!$O67</f>
        <v>83592681213539.5</v>
      </c>
      <c r="AE5" s="240">
        <f>('Energy Use'!AE61-'E-electricity'!AE5)*'Energy Use 2020'!$O67</f>
        <v>81195368388390.031</v>
      </c>
      <c r="AF5" s="240">
        <f>('Energy Use'!AF61-'E-electricity'!AF5)*'Energy Use 2020'!$O67</f>
        <v>78806900534954.313</v>
      </c>
      <c r="AG5" s="240">
        <f>('Energy Use'!AG61-'E-electricity'!AG5)*'Energy Use 2020'!$O67</f>
        <v>76427266153564.469</v>
      </c>
      <c r="AH5" s="240">
        <f>('Energy Use'!AH61-'E-electricity'!AH5)*'Energy Use 2020'!$O67</f>
        <v>74352679559530.844</v>
      </c>
      <c r="AI5" s="240">
        <f>('Energy Use'!AI61-'E-electricity'!AI5)*'Energy Use 2020'!$O67</f>
        <v>72285746256154.031</v>
      </c>
      <c r="AJ5" s="240">
        <f>('Energy Use'!AJ61-'E-electricity'!AJ5)*'Energy Use 2020'!$O67</f>
        <v>70226456277055.195</v>
      </c>
      <c r="AK5" s="240">
        <f>('Energy Use'!AK61-'E-electricity'!AK5)*'Energy Use 2020'!$O67</f>
        <v>68174799655855.484</v>
      </c>
      <c r="AL5" s="240">
        <f>('Energy Use'!AL61-'E-electricity'!AL5)*'Energy Use 2020'!$O67</f>
        <v>66130766426176.094</v>
      </c>
      <c r="AM5" s="240">
        <f>('Energy Use'!AM61-'E-electricity'!AM5)*'Energy Use 2020'!$O67</f>
        <v>63998560773995.313</v>
      </c>
      <c r="AN5" s="240">
        <f>('Energy Use'!AN61-'E-electricity'!AN5)*'Energy Use 2020'!$O67</f>
        <v>61874334774990.68</v>
      </c>
      <c r="AO5" s="240">
        <f>('Energy Use'!AO61-'E-electricity'!AO5)*'Energy Use 2020'!$O67</f>
        <v>59758077962106.961</v>
      </c>
      <c r="AP5" s="240">
        <f>('Energy Use'!AP61-'E-electricity'!AP5)*'Energy Use 2020'!$O67</f>
        <v>57649779868288.961</v>
      </c>
      <c r="AQ5" s="240">
        <f>('Energy Use'!AQ61-'E-electricity'!AQ5)*'Energy Use 2020'!$O67</f>
        <v>55361126873849.289</v>
      </c>
      <c r="AR5" s="136" t="str">
        <f>VLOOKUP($A5,'Sector Match'!$A$1:$B$43,2,0)</f>
        <v>other mining and quarrying 07T08</v>
      </c>
    </row>
    <row r="6" spans="1:44" x14ac:dyDescent="0.2">
      <c r="A6" s="74" t="s">
        <v>5</v>
      </c>
      <c r="B6" s="240">
        <f>('Energy Use'!B62-'E-electricity'!B6)*'Energy Use 2019'!$O68</f>
        <v>16551363702689.316</v>
      </c>
      <c r="C6" s="240">
        <f>('Energy Use'!C62-'E-electricity'!C6)*'Energy Use 2020'!$O68</f>
        <v>15895978397731.268</v>
      </c>
      <c r="D6" s="240">
        <f>('Energy Use'!D62-'E-electricity'!D6)*'Energy Use 2020'!$O68</f>
        <v>14470461513025.021</v>
      </c>
      <c r="E6" s="240">
        <f>('Energy Use'!E62-'E-electricity'!E6)*'Energy Use 2020'!$O68</f>
        <v>15136647938973.105</v>
      </c>
      <c r="F6" s="240">
        <f>('Energy Use'!F62-'E-electricity'!F6)*'Energy Use 2020'!$O68</f>
        <v>16206631662922.598</v>
      </c>
      <c r="G6" s="240">
        <f>('Energy Use'!G62-'E-electricity'!G6)*'Energy Use 2020'!$O68</f>
        <v>17249338771255.215</v>
      </c>
      <c r="H6" s="240">
        <f>('Energy Use'!H62-'E-electricity'!H6)*'Energy Use 2020'!$O68</f>
        <v>18264978438587.867</v>
      </c>
      <c r="I6" s="240">
        <f>('Energy Use'!I62-'E-electricity'!I6)*'Energy Use 2020'!$O68</f>
        <v>19002436418715.012</v>
      </c>
      <c r="J6" s="240">
        <f>('Energy Use'!J62-'E-electricity'!J6)*'Energy Use 2020'!$O68</f>
        <v>19720214674041.98</v>
      </c>
      <c r="K6" s="240">
        <f>('Energy Use'!K62-'E-electricity'!K6)*'Energy Use 2020'!$O68</f>
        <v>20418448221806.797</v>
      </c>
      <c r="L6" s="240">
        <f>('Energy Use'!L62-'E-electricity'!L6)*'Energy Use 2020'!$O68</f>
        <v>21097272079247.477</v>
      </c>
      <c r="M6" s="240">
        <f>('Energy Use'!M62-'E-electricity'!M6)*'Energy Use 2020'!$O68</f>
        <v>21756821263602.047</v>
      </c>
      <c r="N6" s="240">
        <f>('Energy Use'!N62-'E-electricity'!N6)*'Energy Use 2020'!$O68</f>
        <v>22052535271596.414</v>
      </c>
      <c r="O6" s="240">
        <f>('Energy Use'!O62-'E-electricity'!O6)*'Energy Use 2020'!$O68</f>
        <v>22340809410626.305</v>
      </c>
      <c r="P6" s="240">
        <f>('Energy Use'!P62-'E-electricity'!P6)*'Energy Use 2020'!$O68</f>
        <v>22621687614329.957</v>
      </c>
      <c r="Q6" s="240">
        <f>('Energy Use'!Q62-'E-electricity'!Q6)*'Energy Use 2020'!$O68</f>
        <v>22895213816345.648</v>
      </c>
      <c r="R6" s="240">
        <f>('Energy Use'!R62-'E-electricity'!R6)*'Energy Use 2020'!$O68</f>
        <v>23161431950311.633</v>
      </c>
      <c r="S6" s="240">
        <f>('Energy Use'!S62-'E-electricity'!S6)*'Energy Use 2020'!$O68</f>
        <v>23199793941702.766</v>
      </c>
      <c r="T6" s="240">
        <f>('Energy Use'!T62-'E-electricity'!T6)*'Energy Use 2020'!$O68</f>
        <v>23237156477326.844</v>
      </c>
      <c r="U6" s="240">
        <f>('Energy Use'!U62-'E-electricity'!U6)*'Energy Use 2020'!$O68</f>
        <v>23273521415002.223</v>
      </c>
      <c r="V6" s="240">
        <f>('Energy Use'!V62-'E-electricity'!V6)*'Energy Use 2020'!$O68</f>
        <v>23308890612547.324</v>
      </c>
      <c r="W6" s="240">
        <f>('Energy Use'!W62-'E-electricity'!W6)*'Energy Use 2020'!$O68</f>
        <v>23343265927780.508</v>
      </c>
      <c r="X6" s="240">
        <f>('Energy Use'!X62-'E-electricity'!X6)*'Energy Use 2020'!$O68</f>
        <v>23184981780313.684</v>
      </c>
      <c r="Y6" s="240">
        <f>('Energy Use'!Y62-'E-electricity'!Y6)*'Energy Use 2020'!$O68</f>
        <v>23027316269595.336</v>
      </c>
      <c r="Z6" s="240">
        <f>('Energy Use'!Z62-'E-electricity'!Z6)*'Energy Use 2020'!$O68</f>
        <v>22870268536322.941</v>
      </c>
      <c r="AA6" s="240">
        <f>('Energy Use'!AA62-'E-electricity'!AA6)*'Energy Use 2020'!$O68</f>
        <v>22713837721193.977</v>
      </c>
      <c r="AB6" s="240">
        <f>('Energy Use'!AB62-'E-electricity'!AB6)*'Energy Use 2020'!$O68</f>
        <v>22558022964905.91</v>
      </c>
      <c r="AC6" s="240">
        <f>('Energy Use'!AC62-'E-electricity'!AC6)*'Energy Use 2020'!$O68</f>
        <v>22155822289762.023</v>
      </c>
      <c r="AD6" s="240">
        <f>('Energy Use'!AD62-'E-electricity'!AD6)*'Energy Use 2020'!$O68</f>
        <v>21756341628666.91</v>
      </c>
      <c r="AE6" s="240">
        <f>('Energy Use'!AE62-'E-electricity'!AE6)*'Energy Use 2020'!$O68</f>
        <v>21359576545894.629</v>
      </c>
      <c r="AF6" s="240">
        <f>('Energy Use'!AF62-'E-electricity'!AF6)*'Energy Use 2020'!$O68</f>
        <v>20965522605719.195</v>
      </c>
      <c r="AG6" s="240">
        <f>('Energy Use'!AG62-'E-electricity'!AG6)*'Energy Use 2020'!$O68</f>
        <v>20574175372414.664</v>
      </c>
      <c r="AH6" s="240">
        <f>('Energy Use'!AH62-'E-electricity'!AH6)*'Energy Use 2020'!$O68</f>
        <v>20004218768800.074</v>
      </c>
      <c r="AI6" s="240">
        <f>('Energy Use'!AI62-'E-electricity'!AI6)*'Energy Use 2020'!$O68</f>
        <v>19438530314905.559</v>
      </c>
      <c r="AJ6" s="240">
        <f>('Energy Use'!AJ62-'E-electricity'!AJ6)*'Energy Use 2020'!$O68</f>
        <v>18877102892687.578</v>
      </c>
      <c r="AK6" s="240">
        <f>('Energy Use'!AK62-'E-electricity'!AK6)*'Energy Use 2020'!$O68</f>
        <v>18319929384102.625</v>
      </c>
      <c r="AL6" s="240">
        <f>('Energy Use'!AL62-'E-electricity'!AL6)*'Energy Use 2020'!$O68</f>
        <v>17767002671107.113</v>
      </c>
      <c r="AM6" s="240">
        <f>('Energy Use'!AM62-'E-electricity'!AM6)*'Energy Use 2020'!$O68</f>
        <v>17217855292657.438</v>
      </c>
      <c r="AN6" s="240">
        <f>('Energy Use'!AN62-'E-electricity'!AN6)*'Energy Use 2020'!$O68</f>
        <v>16672944525504.539</v>
      </c>
      <c r="AO6" s="240">
        <f>('Energy Use'!AO62-'E-electricity'!AO6)*'Energy Use 2020'!$O68</f>
        <v>16132263244644.203</v>
      </c>
      <c r="AP6" s="240">
        <f>('Energy Use'!AP62-'E-electricity'!AP6)*'Energy Use 2020'!$O68</f>
        <v>15595804325072.262</v>
      </c>
      <c r="AQ6" s="240">
        <f>('Energy Use'!AQ62-'E-electricity'!AQ6)*'Energy Use 2020'!$O68</f>
        <v>15012497724354.754</v>
      </c>
      <c r="AR6" s="136" t="str">
        <f>VLOOKUP($A6,'Sector Match'!$A$1:$B$43,2,0)</f>
        <v>other mining and quarrying 07T08</v>
      </c>
    </row>
    <row r="7" spans="1:44" x14ac:dyDescent="0.2">
      <c r="A7" s="74" t="s">
        <v>6</v>
      </c>
      <c r="B7" s="240">
        <f>('Energy Use'!B63-'E-electricity'!B7)*'Energy Use 2019'!$O69</f>
        <v>71539620675057.156</v>
      </c>
      <c r="C7" s="240">
        <f>('Energy Use'!C63-'E-electricity'!C7)*'Energy Use 2020'!$O69</f>
        <v>55486411643516.313</v>
      </c>
      <c r="D7" s="240">
        <f>('Energy Use'!D63-'E-electricity'!D7)*'Energy Use 2020'!$O69</f>
        <v>54948432741972.805</v>
      </c>
      <c r="E7" s="240">
        <f>('Energy Use'!E63-'E-electricity'!E7)*'Energy Use 2020'!$O69</f>
        <v>50130175616832.453</v>
      </c>
      <c r="F7" s="240">
        <f>('Energy Use'!F63-'E-electricity'!F7)*'Energy Use 2020'!$O69</f>
        <v>51513985931798.203</v>
      </c>
      <c r="G7" s="240">
        <f>('Energy Use'!G63-'E-electricity'!G7)*'Energy Use 2020'!$O69</f>
        <v>52881921566590.203</v>
      </c>
      <c r="H7" s="240">
        <f>('Energy Use'!H63-'E-electricity'!H7)*'Energy Use 2020'!$O69</f>
        <v>54234031605314.508</v>
      </c>
      <c r="I7" s="240">
        <f>('Energy Use'!I63-'E-electricity'!I7)*'Energy Use 2020'!$O69</f>
        <v>54670952429597.766</v>
      </c>
      <c r="J7" s="240">
        <f>('Energy Use'!J63-'E-electricity'!J7)*'Energy Use 2020'!$O69</f>
        <v>55102387179437.336</v>
      </c>
      <c r="K7" s="240">
        <f>('Energy Use'!K63-'E-electricity'!K7)*'Energy Use 2020'!$O69</f>
        <v>55528352854431.961</v>
      </c>
      <c r="L7" s="240">
        <f>('Energy Use'!L63-'E-electricity'!L7)*'Energy Use 2020'!$O69</f>
        <v>55948866454180.391</v>
      </c>
      <c r="M7" s="240">
        <f>('Energy Use'!M63-'E-electricity'!M7)*'Energy Use 2020'!$O69</f>
        <v>56363944978281.383</v>
      </c>
      <c r="N7" s="240">
        <f>('Energy Use'!N63-'E-electricity'!N7)*'Energy Use 2020'!$O69</f>
        <v>55500915166935.367</v>
      </c>
      <c r="O7" s="240">
        <f>('Energy Use'!O63-'E-electricity'!O7)*'Energy Use 2020'!$O69</f>
        <v>54642929323926.375</v>
      </c>
      <c r="P7" s="240">
        <f>('Energy Use'!P63-'E-electricity'!P7)*'Energy Use 2020'!$O69</f>
        <v>53789977189276.93</v>
      </c>
      <c r="Q7" s="240">
        <f>('Energy Use'!Q63-'E-electricity'!Q7)*'Energy Use 2020'!$O69</f>
        <v>52942048503009.531</v>
      </c>
      <c r="R7" s="240">
        <f>('Energy Use'!R63-'E-electricity'!R7)*'Energy Use 2020'!$O69</f>
        <v>52099133005146.695</v>
      </c>
      <c r="S7" s="240">
        <f>('Energy Use'!S63-'E-electricity'!S7)*'Energy Use 2020'!$O69</f>
        <v>51123933029615.336</v>
      </c>
      <c r="T7" s="240">
        <f>('Energy Use'!T63-'E-electricity'!T7)*'Energy Use 2020'!$O69</f>
        <v>50151032348170.313</v>
      </c>
      <c r="U7" s="240">
        <f>('Energy Use'!U63-'E-electricity'!U7)*'Energy Use 2020'!$O69</f>
        <v>49180428869020.023</v>
      </c>
      <c r="V7" s="240">
        <f>('Energy Use'!V63-'E-electricity'!V7)*'Energy Use 2020'!$O69</f>
        <v>48212120500372.875</v>
      </c>
      <c r="W7" s="240">
        <f>('Energy Use'!W63-'E-electricity'!W7)*'Energy Use 2020'!$O69</f>
        <v>47246105150437.313</v>
      </c>
      <c r="X7" s="240">
        <f>('Energy Use'!X63-'E-electricity'!X7)*'Energy Use 2020'!$O69</f>
        <v>45937633012506.117</v>
      </c>
      <c r="Y7" s="240">
        <f>('Energy Use'!Y63-'E-electricity'!Y7)*'Energy Use 2020'!$O69</f>
        <v>44632307796483.695</v>
      </c>
      <c r="Z7" s="240">
        <f>('Energy Use'!Z63-'E-electricity'!Z7)*'Energy Use 2020'!$O69</f>
        <v>43330126613705.492</v>
      </c>
      <c r="AA7" s="240">
        <f>('Energy Use'!AA63-'E-electricity'!AA7)*'Energy Use 2020'!$O69</f>
        <v>42031086575506.938</v>
      </c>
      <c r="AB7" s="240">
        <f>('Energy Use'!AB63-'E-electricity'!AB7)*'Energy Use 2020'!$O69</f>
        <v>40735184793223.461</v>
      </c>
      <c r="AC7" s="240">
        <f>('Energy Use'!AC63-'E-electricity'!AC7)*'Energy Use 2020'!$O69</f>
        <v>39742197888122.453</v>
      </c>
      <c r="AD7" s="240">
        <f>('Energy Use'!AD63-'E-electricity'!AD7)*'Energy Use 2020'!$O69</f>
        <v>38751594959887.43</v>
      </c>
      <c r="AE7" s="240">
        <f>('Energy Use'!AE63-'E-electricity'!AE7)*'Energy Use 2020'!$O69</f>
        <v>37763373817117.68</v>
      </c>
      <c r="AF7" s="240">
        <f>('Energy Use'!AF63-'E-electricity'!AF7)*'Energy Use 2020'!$O69</f>
        <v>36777532268412.492</v>
      </c>
      <c r="AG7" s="240">
        <f>('Energy Use'!AG63-'E-electricity'!AG7)*'Energy Use 2020'!$O69</f>
        <v>35794068122371.156</v>
      </c>
      <c r="AH7" s="240">
        <f>('Energy Use'!AH63-'E-electricity'!AH7)*'Energy Use 2020'!$O69</f>
        <v>35196007075965.031</v>
      </c>
      <c r="AI7" s="240">
        <f>('Energy Use'!AI63-'E-electricity'!AI7)*'Energy Use 2020'!$O69</f>
        <v>34599359678340.809</v>
      </c>
      <c r="AJ7" s="240">
        <f>('Energy Use'!AJ63-'E-electricity'!AJ7)*'Energy Use 2020'!$O69</f>
        <v>34004124634579.891</v>
      </c>
      <c r="AK7" s="240">
        <f>('Energy Use'!AK63-'E-electricity'!AK7)*'Energy Use 2020'!$O69</f>
        <v>33410300649763.676</v>
      </c>
      <c r="AL7" s="240">
        <f>('Energy Use'!AL63-'E-electricity'!AL7)*'Energy Use 2020'!$O69</f>
        <v>32817886428973.57</v>
      </c>
      <c r="AM7" s="240">
        <f>('Energy Use'!AM63-'E-electricity'!AM7)*'Energy Use 2020'!$O69</f>
        <v>32525001569407.922</v>
      </c>
      <c r="AN7" s="240">
        <f>('Energy Use'!AN63-'E-electricity'!AN7)*'Energy Use 2020'!$O69</f>
        <v>32232774821001.027</v>
      </c>
      <c r="AO7" s="240">
        <f>('Energy Use'!AO63-'E-electricity'!AO7)*'Energy Use 2020'!$O69</f>
        <v>31941205590981.563</v>
      </c>
      <c r="AP7" s="240">
        <f>('Energy Use'!AP63-'E-electricity'!AP7)*'Energy Use 2020'!$O69</f>
        <v>31650293286578.246</v>
      </c>
      <c r="AQ7" s="240">
        <f>('Energy Use'!AQ63-'E-electricity'!AQ7)*'Energy Use 2020'!$O69</f>
        <v>31253732103782.359</v>
      </c>
      <c r="AR7" s="136" t="str">
        <f>VLOOKUP($A7,'Sector Match'!$A$1:$B$43,2,0)</f>
        <v>other mining and quarrying 07T08</v>
      </c>
    </row>
    <row r="8" spans="1:44" x14ac:dyDescent="0.2">
      <c r="A8" s="74" t="s">
        <v>7</v>
      </c>
      <c r="B8" s="240">
        <f>('Energy Use'!B64-'E-electricity'!B8)*'Energy Use 2019'!$O70</f>
        <v>1377278747850.1726</v>
      </c>
      <c r="C8" s="240">
        <f>('Energy Use'!C64-'E-electricity'!C8)*'Energy Use 2020'!$O70</f>
        <v>659904781344.03979</v>
      </c>
      <c r="D8" s="240">
        <f>('Energy Use'!D64-'E-electricity'!D8)*'Energy Use 2020'!$O70</f>
        <v>721680474026.25549</v>
      </c>
      <c r="E8" s="240">
        <f>('Energy Use'!E64-'E-electricity'!E8)*'Energy Use 2020'!$O70</f>
        <v>798435791761.22693</v>
      </c>
      <c r="F8" s="240">
        <f>('Energy Use'!F64-'E-electricity'!F8)*'Energy Use 2020'!$O70</f>
        <v>822946378821.41858</v>
      </c>
      <c r="G8" s="240">
        <f>('Energy Use'!G64-'E-electricity'!G8)*'Energy Use 2020'!$O70</f>
        <v>891652847625.39624</v>
      </c>
      <c r="H8" s="240">
        <f>('Energy Use'!H64-'E-electricity'!H8)*'Energy Use 2020'!$O70</f>
        <v>983598194865.27271</v>
      </c>
      <c r="I8" s="240">
        <f>('Energy Use'!I64-'E-electricity'!I8)*'Energy Use 2020'!$O70</f>
        <v>1076840481531.126</v>
      </c>
      <c r="J8" s="240">
        <f>('Energy Use'!J64-'E-electricity'!J8)*'Energy Use 2020'!$O70</f>
        <v>1165340883440.3074</v>
      </c>
      <c r="K8" s="240">
        <f>('Energy Use'!K64-'E-electricity'!K8)*'Energy Use 2020'!$O70</f>
        <v>1249639947076.6548</v>
      </c>
      <c r="L8" s="240">
        <f>('Energy Use'!L64-'E-electricity'!L8)*'Energy Use 2020'!$O70</f>
        <v>1331096285169.604</v>
      </c>
      <c r="M8" s="240">
        <f>('Energy Use'!M64-'E-electricity'!M8)*'Energy Use 2020'!$O70</f>
        <v>1411851580280.5688</v>
      </c>
      <c r="N8" s="240">
        <f>('Energy Use'!N64-'E-electricity'!N8)*'Energy Use 2020'!$O70</f>
        <v>1495040875368.1025</v>
      </c>
      <c r="O8" s="240">
        <f>('Energy Use'!O64-'E-electricity'!O8)*'Energy Use 2020'!$O70</f>
        <v>1579875364529.4771</v>
      </c>
      <c r="P8" s="240">
        <f>('Energy Use'!P64-'E-electricity'!P8)*'Energy Use 2020'!$O70</f>
        <v>1665654208482.062</v>
      </c>
      <c r="Q8" s="240">
        <f>('Energy Use'!Q64-'E-electricity'!Q8)*'Energy Use 2020'!$O70</f>
        <v>1751562527034.6091</v>
      </c>
      <c r="R8" s="240">
        <f>('Energy Use'!R64-'E-electricity'!R8)*'Energy Use 2020'!$O70</f>
        <v>1836672584266.406</v>
      </c>
      <c r="S8" s="240">
        <f>('Energy Use'!S64-'E-electricity'!S8)*'Energy Use 2020'!$O70</f>
        <v>1926207900874.688</v>
      </c>
      <c r="T8" s="240">
        <f>('Energy Use'!T64-'E-electricity'!T8)*'Energy Use 2020'!$O70</f>
        <v>2014051726214.0215</v>
      </c>
      <c r="U8" s="240">
        <f>('Energy Use'!U64-'E-electricity'!U8)*'Energy Use 2020'!$O70</f>
        <v>2099769050986.1169</v>
      </c>
      <c r="V8" s="240">
        <f>('Energy Use'!V64-'E-electricity'!V8)*'Energy Use 2020'!$O70</f>
        <v>2182947525307.6438</v>
      </c>
      <c r="W8" s="240">
        <f>('Energy Use'!W64-'E-electricity'!W8)*'Energy Use 2020'!$O70</f>
        <v>2263202027943.3828</v>
      </c>
      <c r="X8" s="240">
        <f>('Energy Use'!X64-'E-electricity'!X8)*'Energy Use 2020'!$O70</f>
        <v>2340178682222.6484</v>
      </c>
      <c r="Y8" s="240">
        <f>('Energy Use'!Y64-'E-electricity'!Y8)*'Energy Use 2020'!$O70</f>
        <v>2413558266664.9663</v>
      </c>
      <c r="Z8" s="240">
        <f>('Energy Use'!Z64-'E-electricity'!Z8)*'Energy Use 2020'!$O70</f>
        <v>2483058984971.8071</v>
      </c>
      <c r="AA8" s="240">
        <f>('Energy Use'!AA64-'E-electricity'!AA8)*'Energy Use 2020'!$O70</f>
        <v>2548438576543.4058</v>
      </c>
      <c r="AB8" s="240">
        <f>('Energy Use'!AB64-'E-electricity'!AB8)*'Energy Use 2020'!$O70</f>
        <v>2609495764561.4922</v>
      </c>
      <c r="AC8" s="240">
        <f>('Energy Use'!AC64-'E-electricity'!AC8)*'Energy Use 2020'!$O70</f>
        <v>2666071053514.5</v>
      </c>
      <c r="AD8" s="240">
        <f>('Energy Use'!AD64-'E-electricity'!AD8)*'Energy Use 2020'!$O70</f>
        <v>2718046901476.3296</v>
      </c>
      <c r="AE8" s="240">
        <f>('Energy Use'!AE64-'E-electricity'!AE8)*'Energy Use 2020'!$O70</f>
        <v>2765347304209.3774</v>
      </c>
      <c r="AF8" s="240">
        <f>('Energy Use'!AF64-'E-electricity'!AF8)*'Energy Use 2020'!$O70</f>
        <v>2807936838054.1284</v>
      </c>
      <c r="AG8" s="240">
        <f>('Energy Use'!AG64-'E-electricity'!AG8)*'Energy Use 2020'!$O70</f>
        <v>2845819216478.6953</v>
      </c>
      <c r="AH8" s="240">
        <f>('Energy Use'!AH64-'E-electricity'!AH8)*'Energy Use 2020'!$O70</f>
        <v>2879035421055.853</v>
      </c>
      <c r="AI8" s="240">
        <f>('Energy Use'!AI64-'E-electricity'!AI8)*'Energy Use 2020'!$O70</f>
        <v>2907661471544.3877</v>
      </c>
      <c r="AJ8" s="240">
        <f>('Energy Use'!AJ64-'E-electricity'!AJ8)*'Energy Use 2020'!$O70</f>
        <v>2931805901767.8462</v>
      </c>
      <c r="AK8" s="240">
        <f>('Energy Use'!AK64-'E-electricity'!AK8)*'Energy Use 2020'!$O70</f>
        <v>2951607008248.9102</v>
      </c>
      <c r="AL8" s="240">
        <f>('Energy Use'!AL64-'E-electricity'!AL8)*'Energy Use 2020'!$O70</f>
        <v>2967229937252.0366</v>
      </c>
      <c r="AM8" s="240">
        <f>('Energy Use'!AM64-'E-electricity'!AM8)*'Energy Use 2020'!$O70</f>
        <v>2978863673219.1709</v>
      </c>
      <c r="AN8" s="240">
        <f>('Energy Use'!AN64-'E-electricity'!AN8)*'Energy Use 2020'!$O70</f>
        <v>2986717987778.4087</v>
      </c>
      <c r="AO8" s="240">
        <f>('Energy Use'!AO64-'E-electricity'!AO8)*'Energy Use 2020'!$O70</f>
        <v>2991020403797.7813</v>
      </c>
      <c r="AP8" s="240">
        <f>('Energy Use'!AP64-'E-electricity'!AP8)*'Energy Use 2020'!$O70</f>
        <v>2992013223576.1782</v>
      </c>
      <c r="AQ8" s="240">
        <f>('Energy Use'!AQ64-'E-electricity'!AQ8)*'Energy Use 2020'!$O70</f>
        <v>2974617584105.1587</v>
      </c>
      <c r="AR8" s="136" t="str">
        <f>VLOOKUP($A8,'Sector Match'!$A$1:$B$43,2,0)</f>
        <v>Mining Support Service Activities 09</v>
      </c>
    </row>
    <row r="9" spans="1:44" x14ac:dyDescent="0.2">
      <c r="A9" s="74" t="s">
        <v>8</v>
      </c>
      <c r="B9" s="240">
        <f>('Energy Use'!B65-'E-electricity'!B9)*'Energy Use 2019'!$O71</f>
        <v>23780352480.866295</v>
      </c>
      <c r="C9" s="240">
        <f>('Energy Use'!C65-'E-electricity'!C9)*'Energy Use 2020'!$O71</f>
        <v>1642826017219.8464</v>
      </c>
      <c r="D9" s="240">
        <f>('Energy Use'!D65-'E-electricity'!D9)*'Energy Use 2020'!$O71</f>
        <v>1518130852020.6775</v>
      </c>
      <c r="E9" s="240">
        <f>('Energy Use'!E65-'E-electricity'!E9)*'Energy Use 2020'!$O71</f>
        <v>1960984020315.8586</v>
      </c>
      <c r="F9" s="240">
        <f>('Energy Use'!F65-'E-electricity'!F9)*'Energy Use 2020'!$O71</f>
        <v>1984283439772.4014</v>
      </c>
      <c r="G9" s="240">
        <f>('Energy Use'!G65-'E-electricity'!G9)*'Energy Use 2020'!$O71</f>
        <v>2057334850122.5593</v>
      </c>
      <c r="H9" s="240">
        <f>('Energy Use'!H65-'E-electricity'!H9)*'Energy Use 2020'!$O71</f>
        <v>2155093573412.29</v>
      </c>
      <c r="I9" s="240">
        <f>('Energy Use'!I65-'E-electricity'!I9)*'Energy Use 2020'!$O71</f>
        <v>2255918479785.1616</v>
      </c>
      <c r="J9" s="240">
        <f>('Energy Use'!J65-'E-electricity'!J9)*'Energy Use 2020'!$O71</f>
        <v>2352889140520.7456</v>
      </c>
      <c r="K9" s="240">
        <f>('Energy Use'!K65-'E-electricity'!K9)*'Energy Use 2020'!$O71</f>
        <v>2445513004477.1323</v>
      </c>
      <c r="L9" s="240">
        <f>('Energy Use'!L65-'E-electricity'!L9)*'Energy Use 2020'!$O71</f>
        <v>2533369801013.9111</v>
      </c>
      <c r="M9" s="240">
        <f>('Energy Use'!M65-'E-electricity'!M9)*'Energy Use 2020'!$O71</f>
        <v>2616115751312.0527</v>
      </c>
      <c r="N9" s="240">
        <f>('Energy Use'!N65-'E-electricity'!N9)*'Energy Use 2020'!$O71</f>
        <v>2694759756689.9111</v>
      </c>
      <c r="O9" s="240">
        <f>('Energy Use'!O65-'E-electricity'!O9)*'Energy Use 2020'!$O71</f>
        <v>2767453027725.8428</v>
      </c>
      <c r="P9" s="240">
        <f>('Energy Use'!P65-'E-electricity'!P9)*'Energy Use 2020'!$O71</f>
        <v>2833566645883.6006</v>
      </c>
      <c r="Q9" s="240">
        <f>('Energy Use'!Q65-'E-electricity'!Q9)*'Energy Use 2020'!$O71</f>
        <v>2892513756246.0117</v>
      </c>
      <c r="R9" s="240">
        <f>('Energy Use'!R65-'E-electricity'!R9)*'Energy Use 2020'!$O71</f>
        <v>2943758110695.8247</v>
      </c>
      <c r="S9" s="240">
        <f>('Energy Use'!S65-'E-electricity'!S9)*'Energy Use 2020'!$O71</f>
        <v>2996157335657.4487</v>
      </c>
      <c r="T9" s="240">
        <f>('Energy Use'!T65-'E-electricity'!T9)*'Energy Use 2020'!$O71</f>
        <v>3040825255818.2144</v>
      </c>
      <c r="U9" s="240">
        <f>('Energy Use'!U65-'E-electricity'!U9)*'Energy Use 2020'!$O71</f>
        <v>3077936624642.312</v>
      </c>
      <c r="V9" s="240">
        <f>('Energy Use'!V65-'E-electricity'!V9)*'Energy Use 2020'!$O71</f>
        <v>3107751268570.2656</v>
      </c>
      <c r="W9" s="240">
        <f>('Energy Use'!W65-'E-electricity'!W9)*'Energy Use 2020'!$O71</f>
        <v>3130604524530.9351</v>
      </c>
      <c r="X9" s="240">
        <f>('Energy Use'!X65-'E-electricity'!X9)*'Energy Use 2020'!$O71</f>
        <v>3146897154244.0815</v>
      </c>
      <c r="Y9" s="240">
        <f>('Energy Use'!Y65-'E-electricity'!Y9)*'Energy Use 2020'!$O71</f>
        <v>3157085063556.4668</v>
      </c>
      <c r="Z9" s="240">
        <f>('Energy Use'!Z65-'E-electricity'!Z9)*'Energy Use 2020'!$O71</f>
        <v>3161669123307.709</v>
      </c>
      <c r="AA9" s="240">
        <f>('Energy Use'!AA65-'E-electricity'!AA9)*'Energy Use 2020'!$O71</f>
        <v>3161185350690.9238</v>
      </c>
      <c r="AB9" s="240">
        <f>('Energy Use'!AB65-'E-electricity'!AB9)*'Energy Use 2020'!$O71</f>
        <v>3156195669208.0259</v>
      </c>
      <c r="AC9" s="240">
        <f>('Energy Use'!AC65-'E-electricity'!AC9)*'Energy Use 2020'!$O71</f>
        <v>3147279423345.416</v>
      </c>
      <c r="AD9" s="240">
        <f>('Energy Use'!AD65-'E-electricity'!AD9)*'Energy Use 2020'!$O71</f>
        <v>3135025782937.1162</v>
      </c>
      <c r="AE9" s="240">
        <f>('Energy Use'!AE65-'E-electricity'!AE9)*'Energy Use 2020'!$O71</f>
        <v>3120027133425.584</v>
      </c>
      <c r="AF9" s="240">
        <f>('Energy Use'!AF65-'E-electricity'!AF9)*'Energy Use 2020'!$O71</f>
        <v>3102873513110.312</v>
      </c>
      <c r="AG9" s="240">
        <f>('Energy Use'!AG65-'E-electricity'!AG9)*'Energy Use 2020'!$O71</f>
        <v>3084148127881.5889</v>
      </c>
      <c r="AH9" s="240">
        <f>('Energy Use'!AH65-'E-electricity'!AH9)*'Energy Use 2020'!$O71</f>
        <v>3064423948449.7432</v>
      </c>
      <c r="AI9" s="240">
        <f>('Energy Use'!AI65-'E-electricity'!AI9)*'Energy Use 2020'!$O71</f>
        <v>3044261374999.3706</v>
      </c>
      <c r="AJ9" s="240">
        <f>('Energy Use'!AJ65-'E-electricity'!AJ9)*'Energy Use 2020'!$O71</f>
        <v>3024206939602.2397</v>
      </c>
      <c r="AK9" s="240">
        <f>('Energy Use'!AK65-'E-electricity'!AK9)*'Energy Use 2020'!$O71</f>
        <v>3004793007514.4775</v>
      </c>
      <c r="AL9" s="240">
        <f>('Energy Use'!AL65-'E-electricity'!AL9)*'Energy Use 2020'!$O71</f>
        <v>2986538434449.7163</v>
      </c>
      <c r="AM9" s="240">
        <f>('Energy Use'!AM65-'E-electricity'!AM9)*'Energy Use 2020'!$O71</f>
        <v>2969950137779.8306</v>
      </c>
      <c r="AN9" s="240">
        <f>('Energy Use'!AN65-'E-electricity'!AN9)*'Energy Use 2020'!$O71</f>
        <v>2955525545072.7593</v>
      </c>
      <c r="AO9" s="240">
        <f>('Energy Use'!AO65-'E-electricity'!AO9)*'Energy Use 2020'!$O71</f>
        <v>2943755893166.8115</v>
      </c>
      <c r="AP9" s="240">
        <f>('Energy Use'!AP65-'E-electricity'!AP9)*'Energy Use 2020'!$O71</f>
        <v>2935130364910.4683</v>
      </c>
      <c r="AQ9" s="240">
        <f>('Energy Use'!AQ65-'E-electricity'!AQ9)*'Energy Use 2020'!$O71</f>
        <v>2915114704231.6943</v>
      </c>
      <c r="AR9" s="136" t="str">
        <f>VLOOKUP($A9,'Sector Match'!$A$1:$B$43,2,0)</f>
        <v>Mining Support Service Activities 09</v>
      </c>
    </row>
    <row r="10" spans="1:44" x14ac:dyDescent="0.2">
      <c r="A10" s="74" t="s">
        <v>9</v>
      </c>
      <c r="B10" s="240">
        <f>('Energy Use'!B66-'E-electricity'!B10)*'Energy Use 2019'!$O72</f>
        <v>219460333971893.53</v>
      </c>
      <c r="C10" s="240">
        <f>('Energy Use'!C66-'E-electricity'!C10)*'Energy Use 2020'!$O72</f>
        <v>147913680304222.78</v>
      </c>
      <c r="D10" s="240">
        <f>('Energy Use'!D66-'E-electricity'!D10)*'Energy Use 2020'!$O72</f>
        <v>164780915766695.06</v>
      </c>
      <c r="E10" s="240">
        <f>('Energy Use'!E66-'E-electricity'!E10)*'Energy Use 2020'!$O72</f>
        <v>167455376235611.75</v>
      </c>
      <c r="F10" s="240">
        <f>('Energy Use'!F66-'E-electricity'!F10)*'Energy Use 2020'!$O72</f>
        <v>167421974830201.88</v>
      </c>
      <c r="G10" s="240">
        <f>('Energy Use'!G66-'E-electricity'!G10)*'Energy Use 2020'!$O72</f>
        <v>169080128125172.75</v>
      </c>
      <c r="H10" s="240">
        <f>('Energy Use'!H66-'E-electricity'!H10)*'Energy Use 2020'!$O72</f>
        <v>171772370827167.66</v>
      </c>
      <c r="I10" s="240">
        <f>('Energy Use'!I66-'E-electricity'!I10)*'Energy Use 2020'!$O72</f>
        <v>175040459714301.88</v>
      </c>
      <c r="J10" s="240">
        <f>('Energy Use'!J66-'E-electricity'!J10)*'Energy Use 2020'!$O72</f>
        <v>178494679990195.44</v>
      </c>
      <c r="K10" s="240">
        <f>('Energy Use'!K66-'E-electricity'!K10)*'Energy Use 2020'!$O72</f>
        <v>181935685262080.97</v>
      </c>
      <c r="L10" s="240">
        <f>('Energy Use'!L66-'E-electricity'!L10)*'Energy Use 2020'!$O72</f>
        <v>185148575166922.97</v>
      </c>
      <c r="M10" s="240">
        <f>('Energy Use'!M66-'E-electricity'!M10)*'Energy Use 2020'!$O72</f>
        <v>187904340160985.75</v>
      </c>
      <c r="N10" s="240">
        <f>('Energy Use'!N66-'E-electricity'!N10)*'Energy Use 2020'!$O72</f>
        <v>190190102849417.81</v>
      </c>
      <c r="O10" s="240">
        <f>('Energy Use'!O66-'E-electricity'!O10)*'Energy Use 2020'!$O72</f>
        <v>191811623179549.44</v>
      </c>
      <c r="P10" s="240">
        <f>('Energy Use'!P66-'E-electricity'!P10)*'Energy Use 2020'!$O72</f>
        <v>192802761200147.81</v>
      </c>
      <c r="Q10" s="240">
        <f>('Energy Use'!Q66-'E-electricity'!Q10)*'Energy Use 2020'!$O72</f>
        <v>193204979399948.56</v>
      </c>
      <c r="R10" s="240">
        <f>('Energy Use'!R66-'E-electricity'!R10)*'Energy Use 2020'!$O72</f>
        <v>193065881686297.88</v>
      </c>
      <c r="S10" s="240">
        <f>('Energy Use'!S66-'E-electricity'!S10)*'Energy Use 2020'!$O72</f>
        <v>193127161244348.47</v>
      </c>
      <c r="T10" s="240">
        <f>('Energy Use'!T66-'E-electricity'!T10)*'Energy Use 2020'!$O72</f>
        <v>192738854785496.03</v>
      </c>
      <c r="U10" s="240">
        <f>('Energy Use'!U66-'E-electricity'!U10)*'Energy Use 2020'!$O72</f>
        <v>191940407316127.25</v>
      </c>
      <c r="V10" s="240">
        <f>('Energy Use'!V66-'E-electricity'!V10)*'Energy Use 2020'!$O72</f>
        <v>190773434418693.13</v>
      </c>
      <c r="W10" s="240">
        <f>('Energy Use'!W66-'E-electricity'!W10)*'Energy Use 2020'!$O72</f>
        <v>189280929551894.72</v>
      </c>
      <c r="X10" s="240">
        <f>('Energy Use'!X66-'E-electricity'!X10)*'Energy Use 2020'!$O72</f>
        <v>187506542294817.31</v>
      </c>
      <c r="Y10" s="240">
        <f>('Energy Use'!Y66-'E-electricity'!Y10)*'Energy Use 2020'!$O72</f>
        <v>185493938039924.94</v>
      </c>
      <c r="Z10" s="240">
        <f>('Energy Use'!Z66-'E-electricity'!Z10)*'Energy Use 2020'!$O72</f>
        <v>183286245857678</v>
      </c>
      <c r="AA10" s="240">
        <f>('Energy Use'!AA66-'E-electricity'!AA10)*'Energy Use 2020'!$O72</f>
        <v>180925597861643.25</v>
      </c>
      <c r="AB10" s="240">
        <f>('Energy Use'!AB66-'E-electricity'!AB10)*'Energy Use 2020'!$O72</f>
        <v>178452760476422.88</v>
      </c>
      <c r="AC10" s="240">
        <f>('Energy Use'!AC66-'E-electricity'!AC10)*'Energy Use 2020'!$O72</f>
        <v>175906855596224</v>
      </c>
      <c r="AD10" s="240">
        <f>('Energy Use'!AD66-'E-electricity'!AD10)*'Energy Use 2020'!$O72</f>
        <v>173325167734362.84</v>
      </c>
      <c r="AE10" s="240">
        <f>('Energy Use'!AE66-'E-electricity'!AE10)*'Energy Use 2020'!$O72</f>
        <v>170743031894137.91</v>
      </c>
      <c r="AF10" s="240">
        <f>('Energy Use'!AF66-'E-electricity'!AF10)*'Energy Use 2020'!$O72</f>
        <v>168193796011626.66</v>
      </c>
      <c r="AG10" s="240">
        <f>('Energy Use'!AG66-'E-electricity'!AG10)*'Energy Use 2020'!$O72</f>
        <v>165708851390622.84</v>
      </c>
      <c r="AH10" s="240">
        <f>('Energy Use'!AH66-'E-electricity'!AH10)*'Energy Use 2020'!$O72</f>
        <v>163317724521367.41</v>
      </c>
      <c r="AI10" s="240">
        <f>('Energy Use'!AI66-'E-electricity'!AI10)*'Energy Use 2020'!$O72</f>
        <v>161048223997486.06</v>
      </c>
      <c r="AJ10" s="240">
        <f>('Energy Use'!AJ66-'E-electricity'!AJ10)*'Energy Use 2020'!$O72</f>
        <v>158926636870739.97</v>
      </c>
      <c r="AK10" s="240">
        <f>('Energy Use'!AK66-'E-electricity'!AK10)*'Energy Use 2020'!$O72</f>
        <v>156977969666721.69</v>
      </c>
      <c r="AL10" s="240">
        <f>('Energy Use'!AL66-'E-electricity'!AL10)*'Energy Use 2020'!$O72</f>
        <v>155226230390145.78</v>
      </c>
      <c r="AM10" s="240">
        <f>('Energy Use'!AM66-'E-electricity'!AM10)*'Energy Use 2020'!$O72</f>
        <v>153694749149514.34</v>
      </c>
      <c r="AN10" s="240">
        <f>('Energy Use'!AN66-'E-electricity'!AN10)*'Energy Use 2020'!$O72</f>
        <v>152406536513078.28</v>
      </c>
      <c r="AO10" s="240">
        <f>('Energy Use'!AO66-'E-electricity'!AO10)*'Energy Use 2020'!$O72</f>
        <v>151384680370344.88</v>
      </c>
      <c r="AP10" s="240">
        <f>('Energy Use'!AP66-'E-electricity'!AP10)*'Energy Use 2020'!$O72</f>
        <v>150652783930192.03</v>
      </c>
      <c r="AQ10" s="240">
        <f>('Energy Use'!AQ66-'E-electricity'!AQ10)*'Energy Use 2020'!$O72</f>
        <v>149455119494596.56</v>
      </c>
      <c r="AR10" s="136" t="str">
        <f>VLOOKUP($A10,'Sector Match'!$A$1:$B$43,2,0)</f>
        <v>food beverage and tobacco 10T12</v>
      </c>
    </row>
    <row r="11" spans="1:44" x14ac:dyDescent="0.2">
      <c r="A11" s="74" t="s">
        <v>10</v>
      </c>
      <c r="B11" s="240">
        <f>('Energy Use'!B67-'E-electricity'!B11)*'Energy Use 2019'!$O73</f>
        <v>180121742939011.28</v>
      </c>
      <c r="C11" s="240">
        <f>('Energy Use'!C67-'E-electricity'!C11)*'Energy Use 2020'!$O73</f>
        <v>166695590664702.72</v>
      </c>
      <c r="D11" s="240">
        <f>('Energy Use'!D67-'E-electricity'!D11)*'Energy Use 2020'!$O73</f>
        <v>186389834491932.97</v>
      </c>
      <c r="E11" s="240">
        <f>('Energy Use'!E67-'E-electricity'!E11)*'Energy Use 2020'!$O73</f>
        <v>192598653956648.31</v>
      </c>
      <c r="F11" s="240">
        <f>('Energy Use'!F67-'E-electricity'!F11)*'Energy Use 2020'!$O73</f>
        <v>193968784905570.34</v>
      </c>
      <c r="G11" s="240">
        <f>('Energy Use'!G67-'E-electricity'!G11)*'Energy Use 2020'!$O73</f>
        <v>199044712266685.91</v>
      </c>
      <c r="H11" s="240">
        <f>('Energy Use'!H67-'E-electricity'!H11)*'Energy Use 2020'!$O73</f>
        <v>206000302015107.31</v>
      </c>
      <c r="I11" s="240">
        <f>('Energy Use'!I67-'E-electricity'!I11)*'Energy Use 2020'!$O73</f>
        <v>213338737976100.94</v>
      </c>
      <c r="J11" s="240">
        <f>('Energy Use'!J67-'E-electricity'!J11)*'Energy Use 2020'!$O73</f>
        <v>220479289362775.06</v>
      </c>
      <c r="K11" s="240">
        <f>('Energy Use'!K67-'E-electricity'!K11)*'Energy Use 2020'!$O73</f>
        <v>227299601920326.19</v>
      </c>
      <c r="L11" s="240">
        <f>('Energy Use'!L67-'E-electricity'!L11)*'Energy Use 2020'!$O73</f>
        <v>233667830539637.66</v>
      </c>
      <c r="M11" s="240">
        <f>('Energy Use'!M67-'E-electricity'!M11)*'Energy Use 2020'!$O73</f>
        <v>239444647850977.97</v>
      </c>
      <c r="N11" s="240">
        <f>('Energy Use'!N67-'E-electricity'!N11)*'Energy Use 2020'!$O73</f>
        <v>244680805278278.38</v>
      </c>
      <c r="O11" s="240">
        <f>('Energy Use'!O67-'E-electricity'!O11)*'Energy Use 2020'!$O73</f>
        <v>249200225676312.16</v>
      </c>
      <c r="P11" s="240">
        <f>('Energy Use'!P67-'E-electricity'!P11)*'Energy Use 2020'!$O73</f>
        <v>253023009975362.88</v>
      </c>
      <c r="Q11" s="240">
        <f>('Energy Use'!Q67-'E-electricity'!Q11)*'Energy Use 2020'!$O73</f>
        <v>256179252143708.97</v>
      </c>
      <c r="R11" s="240">
        <f>('Energy Use'!R67-'E-electricity'!R11)*'Energy Use 2020'!$O73</f>
        <v>258707804482560.56</v>
      </c>
      <c r="S11" s="240">
        <f>('Energy Use'!S67-'E-electricity'!S11)*'Energy Use 2020'!$O73</f>
        <v>261508028787417.44</v>
      </c>
      <c r="T11" s="240">
        <f>('Energy Use'!T67-'E-electricity'!T11)*'Energy Use 2020'!$O73</f>
        <v>263766821782772.47</v>
      </c>
      <c r="U11" s="240">
        <f>('Energy Use'!U67-'E-electricity'!U11)*'Energy Use 2020'!$O73</f>
        <v>265507501310353.06</v>
      </c>
      <c r="V11" s="240">
        <f>('Energy Use'!V67-'E-electricity'!V11)*'Energy Use 2020'!$O73</f>
        <v>266757575665159.78</v>
      </c>
      <c r="W11" s="240">
        <f>('Energy Use'!W67-'E-electricity'!W11)*'Energy Use 2020'!$O73</f>
        <v>267548125350693.19</v>
      </c>
      <c r="X11" s="240">
        <f>('Energy Use'!X67-'E-electricity'!X11)*'Energy Use 2020'!$O73</f>
        <v>267913189251090.91</v>
      </c>
      <c r="Y11" s="240">
        <f>('Energy Use'!Y67-'E-electricity'!Y11)*'Energy Use 2020'!$O73</f>
        <v>267889168891438.56</v>
      </c>
      <c r="Z11" s="240">
        <f>('Energy Use'!Z67-'E-electricity'!Z11)*'Energy Use 2020'!$O73</f>
        <v>267514262490432.69</v>
      </c>
      <c r="AA11" s="240">
        <f>('Energy Use'!AA67-'E-electricity'!AA11)*'Energy Use 2020'!$O73</f>
        <v>266827938474260.66</v>
      </c>
      <c r="AB11" s="240">
        <f>('Energy Use'!AB67-'E-electricity'!AB11)*'Energy Use 2020'!$O73</f>
        <v>265870456100806.41</v>
      </c>
      <c r="AC11" s="240">
        <f>('Energy Use'!AC67-'E-electricity'!AC11)*'Energy Use 2020'!$O73</f>
        <v>264682438909748.13</v>
      </c>
      <c r="AD11" s="240">
        <f>('Energy Use'!AD67-'E-electricity'!AD11)*'Energy Use 2020'!$O73</f>
        <v>263304504923853.28</v>
      </c>
      <c r="AE11" s="240">
        <f>('Energy Use'!AE67-'E-electricity'!AE11)*'Energy Use 2020'!$O73</f>
        <v>261776955923025.72</v>
      </c>
      <c r="AF11" s="240">
        <f>('Energy Use'!AF67-'E-electricity'!AF11)*'Energy Use 2020'!$O73</f>
        <v>260139526725895</v>
      </c>
      <c r="AG11" s="240">
        <f>('Energy Use'!AG67-'E-electricity'!AG11)*'Energy Use 2020'!$O73</f>
        <v>258431194262526.38</v>
      </c>
      <c r="AH11" s="240">
        <f>('Energy Use'!AH67-'E-electricity'!AH11)*'Energy Use 2020'!$O73</f>
        <v>256690045314873.59</v>
      </c>
      <c r="AI11" s="240">
        <f>('Energy Use'!AI67-'E-electricity'!AI11)*'Energy Use 2020'!$O73</f>
        <v>254953201139201.31</v>
      </c>
      <c r="AJ11" s="240">
        <f>('Energy Use'!AJ67-'E-electricity'!AJ11)*'Energy Use 2020'!$O73</f>
        <v>253256796761005.53</v>
      </c>
      <c r="AK11" s="240">
        <f>('Energy Use'!AK67-'E-electricity'!AK11)*'Energy Use 2020'!$O73</f>
        <v>251636012537575.31</v>
      </c>
      <c r="AL11" s="240">
        <f>('Energy Use'!AL67-'E-electricity'!AL11)*'Energy Use 2020'!$O73</f>
        <v>250125155603648.53</v>
      </c>
      <c r="AM11" s="240">
        <f>('Energy Use'!AM67-'E-electricity'!AM11)*'Energy Use 2020'!$O73</f>
        <v>248757789037986.28</v>
      </c>
      <c r="AN11" s="240">
        <f>('Energy Use'!AN67-'E-electricity'!AN11)*'Energy Use 2020'!$O73</f>
        <v>247566907000743.91</v>
      </c>
      <c r="AO11" s="240">
        <f>('Energy Use'!AO67-'E-electricity'!AO11)*'Energy Use 2020'!$O73</f>
        <v>246585154683073.5</v>
      </c>
      <c r="AP11" s="240">
        <f>('Energy Use'!AP67-'E-electricity'!AP11)*'Energy Use 2020'!$O73</f>
        <v>245845092675209.22</v>
      </c>
      <c r="AQ11" s="240">
        <f>('Energy Use'!AQ67-'E-electricity'!AQ11)*'Energy Use 2020'!$O73</f>
        <v>244121149853854</v>
      </c>
      <c r="AR11" s="136" t="str">
        <f>VLOOKUP($A11,'Sector Match'!$A$1:$B$43,2,0)</f>
        <v>food beverage and tobacco 10T12</v>
      </c>
    </row>
    <row r="12" spans="1:44" x14ac:dyDescent="0.2">
      <c r="A12" s="74" t="s">
        <v>11</v>
      </c>
      <c r="B12" s="240">
        <f>('Energy Use'!B68-'E-electricity'!B12)*'Energy Use 2019'!$O74</f>
        <v>102888617128657.17</v>
      </c>
      <c r="C12" s="240">
        <f>('Energy Use'!C68-'E-electricity'!C12)*'Energy Use 2020'!$O74</f>
        <v>79122296416819.984</v>
      </c>
      <c r="D12" s="240">
        <f>('Energy Use'!D68-'E-electricity'!D12)*'Energy Use 2020'!$O74</f>
        <v>90601448164715.297</v>
      </c>
      <c r="E12" s="240">
        <f>('Energy Use'!E68-'E-electricity'!E12)*'Energy Use 2020'!$O74</f>
        <v>97281571516370.828</v>
      </c>
      <c r="F12" s="240">
        <f>('Energy Use'!F68-'E-electricity'!F12)*'Energy Use 2020'!$O74</f>
        <v>98437638496491.469</v>
      </c>
      <c r="G12" s="240">
        <f>('Energy Use'!G68-'E-electricity'!G12)*'Energy Use 2020'!$O74</f>
        <v>102151768410226.53</v>
      </c>
      <c r="H12" s="240">
        <f>('Energy Use'!H68-'E-electricity'!H12)*'Energy Use 2020'!$O74</f>
        <v>107134183089453.17</v>
      </c>
      <c r="I12" s="240">
        <f>('Energy Use'!I68-'E-electricity'!I12)*'Energy Use 2020'!$O74</f>
        <v>112263053709607.23</v>
      </c>
      <c r="J12" s="240">
        <f>('Energy Use'!J68-'E-electricity'!J12)*'Energy Use 2020'!$O74</f>
        <v>117181021356930.72</v>
      </c>
      <c r="K12" s="240">
        <f>('Energy Use'!K68-'E-electricity'!K12)*'Energy Use 2020'!$O74</f>
        <v>121858864832472.05</v>
      </c>
      <c r="L12" s="240">
        <f>('Energy Use'!L68-'E-electricity'!L12)*'Energy Use 2020'!$O74</f>
        <v>126271163121608.13</v>
      </c>
      <c r="M12" s="240">
        <f>('Energy Use'!M68-'E-electricity'!M12)*'Energy Use 2020'!$O74</f>
        <v>130396585168354.34</v>
      </c>
      <c r="N12" s="240">
        <f>('Energy Use'!N68-'E-electricity'!N12)*'Energy Use 2020'!$O74</f>
        <v>134312912789198.03</v>
      </c>
      <c r="O12" s="240">
        <f>('Energy Use'!O68-'E-electricity'!O12)*'Energy Use 2020'!$O74</f>
        <v>137933904842083.53</v>
      </c>
      <c r="P12" s="240">
        <f>('Energy Use'!P68-'E-electricity'!P12)*'Energy Use 2020'!$O74</f>
        <v>141267749975888.5</v>
      </c>
      <c r="Q12" s="240">
        <f>('Energy Use'!Q68-'E-electricity'!Q12)*'Energy Use 2020'!$O74</f>
        <v>144328061071942.28</v>
      </c>
      <c r="R12" s="240">
        <f>('Energy Use'!R68-'E-electricity'!R12)*'Energy Use 2020'!$O74</f>
        <v>147133408757693.34</v>
      </c>
      <c r="S12" s="240">
        <f>('Energy Use'!S68-'E-electricity'!S12)*'Energy Use 2020'!$O74</f>
        <v>150194005867280.59</v>
      </c>
      <c r="T12" s="240">
        <f>('Energy Use'!T68-'E-electricity'!T12)*'Energy Use 2020'!$O74</f>
        <v>153039916839166.69</v>
      </c>
      <c r="U12" s="240">
        <f>('Energy Use'!U68-'E-electricity'!U12)*'Energy Use 2020'!$O74</f>
        <v>155668889377111.09</v>
      </c>
      <c r="V12" s="240">
        <f>('Energy Use'!V68-'E-electricity'!V12)*'Energy Use 2020'!$O74</f>
        <v>158080422299737.22</v>
      </c>
      <c r="W12" s="240">
        <f>('Energy Use'!W68-'E-electricity'!W12)*'Energy Use 2020'!$O74</f>
        <v>160275696012960.88</v>
      </c>
      <c r="X12" s="240">
        <f>('Energy Use'!X68-'E-electricity'!X12)*'Energy Use 2020'!$O74</f>
        <v>162257488050250.31</v>
      </c>
      <c r="Y12" s="240">
        <f>('Energy Use'!Y68-'E-electricity'!Y12)*'Energy Use 2020'!$O74</f>
        <v>164030076217990.69</v>
      </c>
      <c r="Z12" s="240">
        <f>('Energy Use'!Z68-'E-electricity'!Z12)*'Energy Use 2020'!$O74</f>
        <v>165599131908812.78</v>
      </c>
      <c r="AA12" s="240">
        <f>('Energy Use'!AA68-'E-electricity'!AA12)*'Energy Use 2020'!$O74</f>
        <v>166971606115308.53</v>
      </c>
      <c r="AB12" s="240">
        <f>('Energy Use'!AB68-'E-electricity'!AB12)*'Energy Use 2020'!$O74</f>
        <v>168155610596993.16</v>
      </c>
      <c r="AC12" s="240">
        <f>('Energy Use'!AC68-'E-electricity'!AC12)*'Energy Use 2020'!$O74</f>
        <v>169160296532211.97</v>
      </c>
      <c r="AD12" s="240">
        <f>('Energy Use'!AD68-'E-electricity'!AD12)*'Energy Use 2020'!$O74</f>
        <v>169995732831726.78</v>
      </c>
      <c r="AE12" s="240">
        <f>('Energy Use'!AE68-'E-electricity'!AE12)*'Energy Use 2020'!$O74</f>
        <v>170672786109809.75</v>
      </c>
      <c r="AF12" s="240">
        <f>('Energy Use'!AF68-'E-electricity'!AF12)*'Energy Use 2020'!$O74</f>
        <v>171203004109475.66</v>
      </c>
      <c r="AG12" s="240">
        <f>('Energy Use'!AG68-'E-electricity'!AG12)*'Energy Use 2020'!$O74</f>
        <v>171598504168240.69</v>
      </c>
      <c r="AH12" s="240">
        <f>('Energy Use'!AH68-'E-electricity'!AH12)*'Energy Use 2020'!$O74</f>
        <v>171871868096153.78</v>
      </c>
      <c r="AI12" s="240">
        <f>('Energy Use'!AI68-'E-electricity'!AI12)*'Energy Use 2020'!$O74</f>
        <v>172036044624895.19</v>
      </c>
      <c r="AJ12" s="240">
        <f>('Energy Use'!AJ68-'E-electricity'!AJ12)*'Energy Use 2020'!$O74</f>
        <v>172104260380632.16</v>
      </c>
      <c r="AK12" s="240">
        <f>('Energy Use'!AK68-'E-electricity'!AK12)*'Energy Use 2020'!$O74</f>
        <v>172089940138692.5</v>
      </c>
      <c r="AL12" s="240">
        <f>('Energy Use'!AL68-'E-electricity'!AL12)*'Energy Use 2020'!$O74</f>
        <v>172006636938507.03</v>
      </c>
      <c r="AM12" s="240">
        <f>('Energy Use'!AM68-'E-electricity'!AM12)*'Energy Use 2020'!$O74</f>
        <v>171867972475794.59</v>
      </c>
      <c r="AN12" s="240">
        <f>('Energy Use'!AN68-'E-electricity'!AN12)*'Energy Use 2020'!$O74</f>
        <v>171687588047735.44</v>
      </c>
      <c r="AO12" s="240">
        <f>('Energy Use'!AO68-'E-electricity'!AO12)*'Energy Use 2020'!$O74</f>
        <v>171479106207569.63</v>
      </c>
      <c r="AP12" s="240">
        <f>('Energy Use'!AP68-'E-electricity'!AP12)*'Energy Use 2020'!$O74</f>
        <v>171256103188721.19</v>
      </c>
      <c r="AQ12" s="240">
        <f>('Energy Use'!AQ68-'E-electricity'!AQ12)*'Energy Use 2020'!$O74</f>
        <v>170155004433992.31</v>
      </c>
      <c r="AR12" s="136" t="str">
        <f>VLOOKUP($A12,'Sector Match'!$A$1:$B$43,2,0)</f>
        <v>food beverage and tobacco 10T12</v>
      </c>
    </row>
    <row r="13" spans="1:44" x14ac:dyDescent="0.2">
      <c r="A13" s="74" t="s">
        <v>12</v>
      </c>
      <c r="B13" s="240">
        <f>('Energy Use'!B69-'E-electricity'!B13)*'Energy Use 2019'!$O75</f>
        <v>1241729904630.1672</v>
      </c>
      <c r="C13" s="240">
        <f>('Energy Use'!C69-'E-electricity'!C13)*'Energy Use 2020'!$O75</f>
        <v>806550288309.38208</v>
      </c>
      <c r="D13" s="240">
        <f>('Energy Use'!D69-'E-electricity'!D13)*'Energy Use 2020'!$O75</f>
        <v>860857358794.39429</v>
      </c>
      <c r="E13" s="240">
        <f>('Energy Use'!E69-'E-electricity'!E13)*'Energy Use 2020'!$O75</f>
        <v>926715427028.43103</v>
      </c>
      <c r="F13" s="240">
        <f>('Energy Use'!F69-'E-electricity'!F13)*'Energy Use 2020'!$O75</f>
        <v>929368362611.18091</v>
      </c>
      <c r="G13" s="240">
        <f>('Energy Use'!G69-'E-electricity'!G13)*'Energy Use 2020'!$O75</f>
        <v>949384085104.46082</v>
      </c>
      <c r="H13" s="240">
        <f>('Energy Use'!H69-'E-electricity'!H13)*'Energy Use 2020'!$O75</f>
        <v>978140279170.13147</v>
      </c>
      <c r="I13" s="240">
        <f>('Energy Use'!I69-'E-electricity'!I13)*'Energy Use 2020'!$O75</f>
        <v>1008653737789.573</v>
      </c>
      <c r="J13" s="240">
        <f>('Energy Use'!J69-'E-electricity'!J13)*'Energy Use 2020'!$O75</f>
        <v>1038237440223.3578</v>
      </c>
      <c r="K13" s="240">
        <f>('Energy Use'!K69-'E-electricity'!K13)*'Energy Use 2020'!$O75</f>
        <v>1066296549740.5551</v>
      </c>
      <c r="L13" s="240">
        <f>('Energy Use'!L69-'E-electricity'!L13)*'Energy Use 2020'!$O75</f>
        <v>1092192431608.9471</v>
      </c>
      <c r="M13" s="240">
        <f>('Energy Use'!M69-'E-electricity'!M13)*'Energy Use 2020'!$O75</f>
        <v>1115252657860.9236</v>
      </c>
      <c r="N13" s="240">
        <f>('Energy Use'!N69-'E-electricity'!N13)*'Energy Use 2020'!$O75</f>
        <v>1137107487452.7681</v>
      </c>
      <c r="O13" s="240">
        <f>('Energy Use'!O69-'E-electricity'!O13)*'Energy Use 2020'!$O75</f>
        <v>1155637814470.2646</v>
      </c>
      <c r="P13" s="240">
        <f>('Energy Use'!P69-'E-electricity'!P13)*'Energy Use 2020'!$O75</f>
        <v>1170989278319.4272</v>
      </c>
      <c r="Q13" s="240">
        <f>('Energy Use'!Q69-'E-electricity'!Q13)*'Energy Use 2020'!$O75</f>
        <v>1183352187313.6223</v>
      </c>
      <c r="R13" s="240">
        <f>('Energy Use'!R69-'E-electricity'!R13)*'Energy Use 2020'!$O75</f>
        <v>1192954875285.491</v>
      </c>
      <c r="S13" s="240">
        <f>('Energy Use'!S69-'E-electricity'!S13)*'Energy Use 2020'!$O75</f>
        <v>1205528613721.3755</v>
      </c>
      <c r="T13" s="240">
        <f>('Energy Use'!T69-'E-electricity'!T13)*'Energy Use 2020'!$O75</f>
        <v>1215801293337.1287</v>
      </c>
      <c r="U13" s="240">
        <f>('Energy Use'!U69-'E-electricity'!U13)*'Energy Use 2020'!$O75</f>
        <v>1223862463496.7542</v>
      </c>
      <c r="V13" s="240">
        <f>('Energy Use'!V69-'E-electricity'!V13)*'Energy Use 2020'!$O75</f>
        <v>1229818237627.8711</v>
      </c>
      <c r="W13" s="240">
        <f>('Energy Use'!W69-'E-electricity'!W13)*'Energy Use 2020'!$O75</f>
        <v>1233789039945.259</v>
      </c>
      <c r="X13" s="240">
        <f>('Energy Use'!X69-'E-electricity'!X13)*'Energy Use 2020'!$O75</f>
        <v>1235907352205.2058</v>
      </c>
      <c r="Y13" s="240">
        <f>('Energy Use'!Y69-'E-electricity'!Y13)*'Energy Use 2020'!$O75</f>
        <v>1236315507713.1133</v>
      </c>
      <c r="Z13" s="240">
        <f>('Energy Use'!Z69-'E-electricity'!Z13)*'Energy Use 2020'!$O75</f>
        <v>1235163573731.2129</v>
      </c>
      <c r="AA13" s="240">
        <f>('Energy Use'!AA69-'E-electricity'!AA13)*'Energy Use 2020'!$O75</f>
        <v>1232607357050.1499</v>
      </c>
      <c r="AB13" s="240">
        <f>('Energy Use'!AB69-'E-electricity'!AB13)*'Energy Use 2020'!$O75</f>
        <v>1228806561050.6382</v>
      </c>
      <c r="AC13" s="240">
        <f>('Energy Use'!AC69-'E-electricity'!AC13)*'Energy Use 2020'!$O75</f>
        <v>1223923116309.0352</v>
      </c>
      <c r="AD13" s="240">
        <f>('Energy Use'!AD69-'E-electricity'!AD13)*'Energy Use 2020'!$O75</f>
        <v>1218119700876.073</v>
      </c>
      <c r="AE13" s="240">
        <f>('Energy Use'!AE69-'E-electricity'!AE13)*'Energy Use 2020'!$O75</f>
        <v>1211558460925.4072</v>
      </c>
      <c r="AF13" s="240">
        <f>('Energy Use'!AF69-'E-electricity'!AF13)*'Energy Use 2020'!$O75</f>
        <v>1204399937636.7529</v>
      </c>
      <c r="AG13" s="240">
        <f>('Energy Use'!AG69-'E-electricity'!AG13)*'Energy Use 2020'!$O75</f>
        <v>1196802202020.1992</v>
      </c>
      <c r="AH13" s="240">
        <f>('Energy Use'!AH69-'E-electricity'!AH13)*'Energy Use 2020'!$O75</f>
        <v>1188920195947.5579</v>
      </c>
      <c r="AI13" s="240">
        <f>('Energy Use'!AI69-'E-electricity'!AI13)*'Energy Use 2020'!$O75</f>
        <v>1180905274949.8672</v>
      </c>
      <c r="AJ13" s="240">
        <f>('Energy Use'!AJ69-'E-electricity'!AJ13)*'Energy Use 2020'!$O75</f>
        <v>1172904946363.4221</v>
      </c>
      <c r="AK13" s="240">
        <f>('Energy Use'!AK69-'E-electricity'!AK13)*'Energy Use 2020'!$O75</f>
        <v>1165062795139.1787</v>
      </c>
      <c r="AL13" s="240">
        <f>('Energy Use'!AL69-'E-electricity'!AL13)*'Energy Use 2020'!$O75</f>
        <v>1157518589040.3401</v>
      </c>
      <c r="AM13" s="240">
        <f>('Energy Use'!AM69-'E-electricity'!AM13)*'Energy Use 2020'!$O75</f>
        <v>1150408555002.0535</v>
      </c>
      <c r="AN13" s="240">
        <f>('Energy Use'!AN69-'E-electricity'!AN13)*'Energy Use 2020'!$O75</f>
        <v>1143865819075.5486</v>
      </c>
      <c r="AO13" s="240">
        <f>('Energy Use'!AO69-'E-electricity'!AO13)*'Energy Use 2020'!$O75</f>
        <v>1138021003588.439</v>
      </c>
      <c r="AP13" s="240">
        <f>('Energy Use'!AP69-'E-electricity'!AP13)*'Energy Use 2020'!$O75</f>
        <v>1133002976892.3464</v>
      </c>
      <c r="AQ13" s="240">
        <f>('Energy Use'!AQ69-'E-electricity'!AQ13)*'Energy Use 2020'!$O75</f>
        <v>1123150318683.5615</v>
      </c>
      <c r="AR13" s="136" t="str">
        <f>VLOOKUP($A13,'Sector Match'!$A$1:$B$43,2,0)</f>
        <v>food beverage and tobacco 10T12</v>
      </c>
    </row>
    <row r="14" spans="1:44" x14ac:dyDescent="0.2">
      <c r="A14" s="74" t="s">
        <v>13</v>
      </c>
      <c r="B14" s="240">
        <f>('Energy Use'!B70-'E-electricity'!B14)*'Energy Use 2019'!$O76</f>
        <v>75071074199531.719</v>
      </c>
      <c r="C14" s="240">
        <f>('Energy Use'!C70-'E-electricity'!C14)*'Energy Use 2020'!$O76</f>
        <v>47451068206484.047</v>
      </c>
      <c r="D14" s="240">
        <f>('Energy Use'!D70-'E-electricity'!D14)*'Energy Use 2020'!$O76</f>
        <v>49744155461426.453</v>
      </c>
      <c r="E14" s="240">
        <f>('Energy Use'!E70-'E-electricity'!E14)*'Energy Use 2020'!$O76</f>
        <v>48819393935195.094</v>
      </c>
      <c r="F14" s="240">
        <f>('Energy Use'!F70-'E-electricity'!F14)*'Energy Use 2020'!$O76</f>
        <v>48684722141919.867</v>
      </c>
      <c r="G14" s="240">
        <f>('Energy Use'!G70-'E-electricity'!G14)*'Energy Use 2020'!$O76</f>
        <v>48869243143081.984</v>
      </c>
      <c r="H14" s="240">
        <f>('Energy Use'!H70-'E-electricity'!H14)*'Energy Use 2020'!$O76</f>
        <v>49216595484595.375</v>
      </c>
      <c r="I14" s="240">
        <f>('Energy Use'!I70-'E-electricity'!I14)*'Energy Use 2020'!$O76</f>
        <v>49620893666828.898</v>
      </c>
      <c r="J14" s="240">
        <f>('Energy Use'!J70-'E-electricity'!J14)*'Energy Use 2020'!$O76</f>
        <v>49969352491624.18</v>
      </c>
      <c r="K14" s="240">
        <f>('Energy Use'!K70-'E-electricity'!K14)*'Energy Use 2020'!$O76</f>
        <v>50198260758288.133</v>
      </c>
      <c r="L14" s="240">
        <f>('Energy Use'!L70-'E-electricity'!L14)*'Energy Use 2020'!$O76</f>
        <v>50243409947080.914</v>
      </c>
      <c r="M14" s="240">
        <f>('Energy Use'!M70-'E-electricity'!M14)*'Energy Use 2020'!$O76</f>
        <v>50042005936278.461</v>
      </c>
      <c r="N14" s="240">
        <f>('Energy Use'!N70-'E-electricity'!N14)*'Energy Use 2020'!$O76</f>
        <v>49612277587425.508</v>
      </c>
      <c r="O14" s="240">
        <f>('Energy Use'!O70-'E-electricity'!O14)*'Energy Use 2020'!$O76</f>
        <v>48949233053646.617</v>
      </c>
      <c r="P14" s="240">
        <f>('Energy Use'!P70-'E-electricity'!P14)*'Energy Use 2020'!$O76</f>
        <v>48125969994686.367</v>
      </c>
      <c r="Q14" s="240">
        <f>('Energy Use'!Q70-'E-electricity'!Q14)*'Energy Use 2020'!$O76</f>
        <v>47213324642769.258</v>
      </c>
      <c r="R14" s="240">
        <f>('Energy Use'!R70-'E-electricity'!R14)*'Energy Use 2020'!$O76</f>
        <v>46278125407149.078</v>
      </c>
      <c r="S14" s="240">
        <f>('Energy Use'!S70-'E-electricity'!S14)*'Energy Use 2020'!$O76</f>
        <v>45542120809247.68</v>
      </c>
      <c r="T14" s="240">
        <f>('Energy Use'!T70-'E-electricity'!T14)*'Energy Use 2020'!$O76</f>
        <v>44839648661941.969</v>
      </c>
      <c r="U14" s="240">
        <f>('Energy Use'!U70-'E-electricity'!U14)*'Energy Use 2020'!$O76</f>
        <v>44169848511947.773</v>
      </c>
      <c r="V14" s="240">
        <f>('Energy Use'!V70-'E-electricity'!V14)*'Energy Use 2020'!$O76</f>
        <v>43531905548193.289</v>
      </c>
      <c r="W14" s="240">
        <f>('Energy Use'!W70-'E-electricity'!W14)*'Energy Use 2020'!$O76</f>
        <v>42925049768932.734</v>
      </c>
      <c r="X14" s="240">
        <f>('Energy Use'!X70-'E-electricity'!X14)*'Energy Use 2020'!$O76</f>
        <v>42348555212987.203</v>
      </c>
      <c r="Y14" s="240">
        <f>('Energy Use'!Y70-'E-electricity'!Y14)*'Energy Use 2020'!$O76</f>
        <v>41801739256904.563</v>
      </c>
      <c r="Z14" s="240">
        <f>('Energy Use'!Z70-'E-electricity'!Z14)*'Energy Use 2020'!$O76</f>
        <v>41283961979915.773</v>
      </c>
      <c r="AA14" s="240">
        <f>('Energy Use'!AA70-'E-electricity'!AA14)*'Energy Use 2020'!$O76</f>
        <v>40794625598682.047</v>
      </c>
      <c r="AB14" s="240">
        <f>('Energy Use'!AB70-'E-electricity'!AB14)*'Energy Use 2020'!$O76</f>
        <v>40333173973957.156</v>
      </c>
      <c r="AC14" s="240">
        <f>('Energy Use'!AC70-'E-electricity'!AC14)*'Energy Use 2020'!$O76</f>
        <v>39899092191449.688</v>
      </c>
      <c r="AD14" s="240">
        <f>('Energy Use'!AD70-'E-electricity'!AD14)*'Energy Use 2020'!$O76</f>
        <v>39491906219341.016</v>
      </c>
      <c r="AE14" s="240">
        <f>('Energy Use'!AE70-'E-electricity'!AE14)*'Energy Use 2020'!$O76</f>
        <v>39111182645128.125</v>
      </c>
      <c r="AF14" s="240">
        <f>('Energy Use'!AF70-'E-electricity'!AF14)*'Energy Use 2020'!$O76</f>
        <v>38756528494682.836</v>
      </c>
      <c r="AG14" s="240">
        <f>('Energy Use'!AG70-'E-electricity'!AG14)*'Energy Use 2020'!$O76</f>
        <v>38427591136676.461</v>
      </c>
      <c r="AH14" s="240">
        <f>('Energy Use'!AH70-'E-electricity'!AH14)*'Energy Use 2020'!$O76</f>
        <v>38124058275810.758</v>
      </c>
      <c r="AI14" s="240">
        <f>('Energy Use'!AI70-'E-electricity'!AI14)*'Energy Use 2020'!$O76</f>
        <v>37845658038605.633</v>
      </c>
      <c r="AJ14" s="240">
        <f>('Energy Use'!AJ70-'E-electricity'!AJ14)*'Energy Use 2020'!$O76</f>
        <v>37592159155853.859</v>
      </c>
      <c r="AK14" s="240">
        <f>('Energy Use'!AK70-'E-electricity'!AK14)*'Energy Use 2020'!$O76</f>
        <v>37363371246233.656</v>
      </c>
      <c r="AL14" s="240">
        <f>('Energy Use'!AL70-'E-electricity'!AL14)*'Energy Use 2020'!$O76</f>
        <v>37159145206003.203</v>
      </c>
      <c r="AM14" s="240">
        <f>('Energy Use'!AM70-'E-electricity'!AM14)*'Energy Use 2020'!$O76</f>
        <v>36979373710166.891</v>
      </c>
      <c r="AN14" s="240">
        <f>('Energy Use'!AN70-'E-electricity'!AN14)*'Energy Use 2020'!$O76</f>
        <v>36823991831022.867</v>
      </c>
      <c r="AO14" s="240">
        <f>('Energy Use'!AO70-'E-electricity'!AO14)*'Energy Use 2020'!$O76</f>
        <v>36692977780563.727</v>
      </c>
      <c r="AP14" s="240">
        <f>('Energy Use'!AP70-'E-electricity'!AP14)*'Energy Use 2020'!$O76</f>
        <v>36586353783829.188</v>
      </c>
      <c r="AQ14" s="240">
        <f>('Energy Use'!AQ70-'E-electricity'!AQ14)*'Energy Use 2020'!$O76</f>
        <v>36316986131545.352</v>
      </c>
      <c r="AR14" s="136" t="str">
        <f>VLOOKUP($A14,'Sector Match'!$A$1:$B$43,2,0)</f>
        <v>textiles apparel and leather 13T15</v>
      </c>
    </row>
    <row r="15" spans="1:44" x14ac:dyDescent="0.2">
      <c r="A15" s="74" t="s">
        <v>14</v>
      </c>
      <c r="B15" s="240">
        <f>('Energy Use'!B71-'E-electricity'!B15)*'Energy Use 2019'!$O77</f>
        <v>7171757210767.5645</v>
      </c>
      <c r="C15" s="240">
        <f>('Energy Use'!C71-'E-electricity'!C15)*'Energy Use 2020'!$O77</f>
        <v>5638796657067.9648</v>
      </c>
      <c r="D15" s="240">
        <f>('Energy Use'!D71-'E-electricity'!D15)*'Energy Use 2020'!$O77</f>
        <v>6320428564355.9648</v>
      </c>
      <c r="E15" s="240">
        <f>('Energy Use'!E71-'E-electricity'!E15)*'Energy Use 2020'!$O77</f>
        <v>6249188922127.5664</v>
      </c>
      <c r="F15" s="240">
        <f>('Energy Use'!F71-'E-electricity'!F15)*'Energy Use 2020'!$O77</f>
        <v>6234898915564.623</v>
      </c>
      <c r="G15" s="240">
        <f>('Energy Use'!G71-'E-electricity'!G15)*'Energy Use 2020'!$O77</f>
        <v>6271990546414.3896</v>
      </c>
      <c r="H15" s="240">
        <f>('Energy Use'!H71-'E-electricity'!H15)*'Energy Use 2020'!$O77</f>
        <v>6333249303484.1934</v>
      </c>
      <c r="I15" s="240">
        <f>('Energy Use'!I71-'E-electricity'!I15)*'Energy Use 2020'!$O77</f>
        <v>6399045848213.3643</v>
      </c>
      <c r="J15" s="240">
        <f>('Energy Use'!J71-'E-electricity'!J15)*'Energy Use 2020'!$O77</f>
        <v>6454363110422.1074</v>
      </c>
      <c r="K15" s="240">
        <f>('Energy Use'!K71-'E-electricity'!K15)*'Energy Use 2020'!$O77</f>
        <v>6491835238128.6846</v>
      </c>
      <c r="L15" s="240">
        <f>('Energy Use'!L71-'E-electricity'!L15)*'Energy Use 2020'!$O77</f>
        <v>6504050308518.7295</v>
      </c>
      <c r="M15" s="240">
        <f>('Energy Use'!M71-'E-electricity'!M15)*'Energy Use 2020'!$O77</f>
        <v>6483790712196.5313</v>
      </c>
      <c r="N15" s="240">
        <f>('Energy Use'!N71-'E-electricity'!N15)*'Energy Use 2020'!$O77</f>
        <v>6435653567901.8193</v>
      </c>
      <c r="O15" s="240">
        <f>('Energy Use'!O71-'E-electricity'!O15)*'Energy Use 2020'!$O77</f>
        <v>6357416882033.7197</v>
      </c>
      <c r="P15" s="240">
        <f>('Energy Use'!P71-'E-electricity'!P15)*'Energy Use 2020'!$O77</f>
        <v>6258333123015.8389</v>
      </c>
      <c r="Q15" s="240">
        <f>('Energy Use'!Q71-'E-electricity'!Q15)*'Energy Use 2020'!$O77</f>
        <v>6147410341445.4697</v>
      </c>
      <c r="R15" s="240">
        <f>('Energy Use'!R71-'E-electricity'!R15)*'Energy Use 2020'!$O77</f>
        <v>6033188020227.1396</v>
      </c>
      <c r="S15" s="240">
        <f>('Energy Use'!S71-'E-electricity'!S15)*'Energy Use 2020'!$O77</f>
        <v>5945952846172.0088</v>
      </c>
      <c r="T15" s="240">
        <f>('Energy Use'!T71-'E-electricity'!T15)*'Energy Use 2020'!$O77</f>
        <v>5862632484231.8408</v>
      </c>
      <c r="U15" s="240">
        <f>('Energy Use'!U71-'E-electricity'!U15)*'Energy Use 2020'!$O77</f>
        <v>5783121454285.5908</v>
      </c>
      <c r="V15" s="240">
        <f>('Energy Use'!V71-'E-electricity'!V15)*'Energy Use 2020'!$O77</f>
        <v>5707319897423.9209</v>
      </c>
      <c r="W15" s="240">
        <f>('Energy Use'!W71-'E-electricity'!W15)*'Energy Use 2020'!$O77</f>
        <v>5635133411771.9727</v>
      </c>
      <c r="X15" s="240">
        <f>('Energy Use'!X71-'E-electricity'!X15)*'Energy Use 2020'!$O77</f>
        <v>5566472898945.8262</v>
      </c>
      <c r="Y15" s="240">
        <f>('Energy Use'!Y71-'E-electricity'!Y15)*'Energy Use 2020'!$O77</f>
        <v>5501254420916.6074</v>
      </c>
      <c r="Z15" s="240">
        <f>('Energy Use'!Z71-'E-electricity'!Z15)*'Energy Use 2020'!$O77</f>
        <v>5439399067079.2861</v>
      </c>
      <c r="AA15" s="240">
        <f>('Energy Use'!AA71-'E-electricity'!AA15)*'Energy Use 2020'!$O77</f>
        <v>5380832831347.4834</v>
      </c>
      <c r="AB15" s="240">
        <f>('Energy Use'!AB71-'E-electricity'!AB15)*'Energy Use 2020'!$O77</f>
        <v>5325486499119.3066</v>
      </c>
      <c r="AC15" s="240">
        <f>('Energy Use'!AC71-'E-electricity'!AC15)*'Energy Use 2020'!$O77</f>
        <v>5273295543983.4355</v>
      </c>
      <c r="AD15" s="240">
        <f>('Energy Use'!AD71-'E-electricity'!AD15)*'Energy Use 2020'!$O77</f>
        <v>5224200034059.4707</v>
      </c>
      <c r="AE15" s="240">
        <f>('Energy Use'!AE71-'E-electricity'!AE15)*'Energy Use 2020'!$O77</f>
        <v>5178144547891.7813</v>
      </c>
      <c r="AF15" s="240">
        <f>('Energy Use'!AF71-'E-electricity'!AF15)*'Energy Use 2020'!$O77</f>
        <v>5135078099841.3516</v>
      </c>
      <c r="AG15" s="240">
        <f>('Energy Use'!AG71-'E-electricity'!AG15)*'Energy Use 2020'!$O77</f>
        <v>5094954074946.7568</v>
      </c>
      <c r="AH15" s="240">
        <f>('Energy Use'!AH71-'E-electricity'!AH15)*'Energy Use 2020'!$O77</f>
        <v>5057730173252.5664</v>
      </c>
      <c r="AI15" s="240">
        <f>('Energy Use'!AI71-'E-electricity'!AI15)*'Energy Use 2020'!$O77</f>
        <v>5023368363630.8037</v>
      </c>
      <c r="AJ15" s="240">
        <f>('Energy Use'!AJ71-'E-electricity'!AJ15)*'Energy Use 2020'!$O77</f>
        <v>4991834847150.8066</v>
      </c>
      <c r="AK15" s="240">
        <f>('Energy Use'!AK71-'E-electricity'!AK15)*'Energy Use 2020'!$O77</f>
        <v>4963100030082.208</v>
      </c>
      <c r="AL15" s="240">
        <f>('Energy Use'!AL71-'E-electricity'!AL15)*'Energy Use 2020'!$O77</f>
        <v>4937138506647.3125</v>
      </c>
      <c r="AM15" s="240">
        <f>('Energy Use'!AM71-'E-electricity'!AM15)*'Energy Use 2020'!$O77</f>
        <v>4913929051671.9326</v>
      </c>
      <c r="AN15" s="240">
        <f>('Energy Use'!AN71-'E-electricity'!AN15)*'Energy Use 2020'!$O77</f>
        <v>4893454623317.6064</v>
      </c>
      <c r="AO15" s="240">
        <f>('Energy Use'!AO71-'E-electricity'!AO15)*'Energy Use 2020'!$O77</f>
        <v>4875702376114.6523</v>
      </c>
      <c r="AP15" s="240">
        <f>('Energy Use'!AP71-'E-electricity'!AP15)*'Energy Use 2020'!$O77</f>
        <v>4860663684553.0215</v>
      </c>
      <c r="AQ15" s="240">
        <f>('Energy Use'!AQ71-'E-electricity'!AQ15)*'Energy Use 2020'!$O77</f>
        <v>4823470925335.6943</v>
      </c>
      <c r="AR15" s="136" t="str">
        <f>VLOOKUP($A15,'Sector Match'!$A$1:$B$43,2,0)</f>
        <v>textiles apparel and leather 13T15</v>
      </c>
    </row>
    <row r="16" spans="1:44" x14ac:dyDescent="0.2">
      <c r="A16" s="74" t="s">
        <v>15</v>
      </c>
      <c r="B16" s="240">
        <f>('Energy Use'!B72-'E-electricity'!B16)*'Energy Use 2019'!$O78</f>
        <v>4006196544002.8599</v>
      </c>
      <c r="C16" s="240">
        <f>('Energy Use'!C72-'E-electricity'!C16)*'Energy Use 2020'!$O78</f>
        <v>3111659065252.3281</v>
      </c>
      <c r="D16" s="240">
        <f>('Energy Use'!D72-'E-electricity'!D16)*'Energy Use 2020'!$O78</f>
        <v>3482791413564.7729</v>
      </c>
      <c r="E16" s="240">
        <f>('Energy Use'!E72-'E-electricity'!E16)*'Energy Use 2020'!$O78</f>
        <v>3487883446032.0239</v>
      </c>
      <c r="F16" s="240">
        <f>('Energy Use'!F72-'E-electricity'!F16)*'Energy Use 2020'!$O78</f>
        <v>3446244219805.7446</v>
      </c>
      <c r="G16" s="240">
        <f>('Energy Use'!G72-'E-electricity'!G16)*'Energy Use 2020'!$O78</f>
        <v>3401581113930.9639</v>
      </c>
      <c r="H16" s="240">
        <f>('Energy Use'!H72-'E-electricity'!H16)*'Energy Use 2020'!$O78</f>
        <v>3366399919968.9727</v>
      </c>
      <c r="I16" s="240">
        <f>('Energy Use'!I72-'E-electricity'!I16)*'Energy Use 2020'!$O78</f>
        <v>3351774074844.9082</v>
      </c>
      <c r="J16" s="240">
        <f>('Energy Use'!J72-'E-electricity'!J16)*'Energy Use 2020'!$O78</f>
        <v>3351317621971.3789</v>
      </c>
      <c r="K16" s="240">
        <f>('Energy Use'!K72-'E-electricity'!K16)*'Energy Use 2020'!$O78</f>
        <v>3357900508932.7334</v>
      </c>
      <c r="L16" s="240">
        <f>('Energy Use'!L72-'E-electricity'!L16)*'Energy Use 2020'!$O78</f>
        <v>3364426113353.2148</v>
      </c>
      <c r="M16" s="240">
        <f>('Energy Use'!M72-'E-electricity'!M16)*'Energy Use 2020'!$O78</f>
        <v>3363757310050.9717</v>
      </c>
      <c r="N16" s="240">
        <f>('Energy Use'!N72-'E-electricity'!N16)*'Energy Use 2020'!$O78</f>
        <v>3357243211955.9038</v>
      </c>
      <c r="O16" s="240">
        <f>('Energy Use'!O72-'E-electricity'!O16)*'Energy Use 2020'!$O78</f>
        <v>3337511992566.647</v>
      </c>
      <c r="P16" s="240">
        <f>('Energy Use'!P72-'E-electricity'!P16)*'Energy Use 2020'!$O78</f>
        <v>3305736107149.9365</v>
      </c>
      <c r="Q16" s="240">
        <f>('Energy Use'!Q72-'E-electricity'!Q16)*'Energy Use 2020'!$O78</f>
        <v>3263189372718.1719</v>
      </c>
      <c r="R16" s="240">
        <f>('Energy Use'!R72-'E-electricity'!R16)*'Energy Use 2020'!$O78</f>
        <v>3211208887557.418</v>
      </c>
      <c r="S16" s="240">
        <f>('Energy Use'!S72-'E-electricity'!S16)*'Energy Use 2020'!$O78</f>
        <v>3166234810300.1089</v>
      </c>
      <c r="T16" s="240">
        <f>('Energy Use'!T72-'E-electricity'!T16)*'Energy Use 2020'!$O78</f>
        <v>3113971513620.1406</v>
      </c>
      <c r="U16" s="240">
        <f>('Energy Use'!U72-'E-electricity'!U16)*'Energy Use 2020'!$O78</f>
        <v>3055575926055.02</v>
      </c>
      <c r="V16" s="240">
        <f>('Energy Use'!V72-'E-electricity'!V16)*'Energy Use 2020'!$O78</f>
        <v>2992184898399.5093</v>
      </c>
      <c r="W16" s="240">
        <f>('Energy Use'!W72-'E-electricity'!W16)*'Energy Use 2020'!$O78</f>
        <v>2924897496219.9297</v>
      </c>
      <c r="X16" s="240">
        <f>('Energy Use'!X72-'E-electricity'!X16)*'Energy Use 2020'!$O78</f>
        <v>2854760808623.0103</v>
      </c>
      <c r="Y16" s="240">
        <f>('Energy Use'!Y72-'E-electricity'!Y16)*'Energy Use 2020'!$O78</f>
        <v>2782759195518.2207</v>
      </c>
      <c r="Z16" s="240">
        <f>('Energy Use'!Z72-'E-electricity'!Z16)*'Energy Use 2020'!$O78</f>
        <v>2709806789428.3843</v>
      </c>
      <c r="AA16" s="240">
        <f>('Energy Use'!AA72-'E-electricity'!AA16)*'Energy Use 2020'!$O78</f>
        <v>2636742989761.2041</v>
      </c>
      <c r="AB16" s="240">
        <f>('Energy Use'!AB72-'E-electricity'!AB16)*'Energy Use 2020'!$O78</f>
        <v>2564330635809.5518</v>
      </c>
      <c r="AC16" s="240">
        <f>('Energy Use'!AC72-'E-electricity'!AC16)*'Energy Use 2020'!$O78</f>
        <v>2493256516992.9038</v>
      </c>
      <c r="AD16" s="240">
        <f>('Energy Use'!AD72-'E-electricity'!AD16)*'Energy Use 2020'!$O78</f>
        <v>2424133871723.2524</v>
      </c>
      <c r="AE16" s="240">
        <f>('Energy Use'!AE72-'E-electricity'!AE16)*'Energy Use 2020'!$O78</f>
        <v>2357506536212.6733</v>
      </c>
      <c r="AF16" s="240">
        <f>('Energy Use'!AF72-'E-electricity'!AF16)*'Energy Use 2020'!$O78</f>
        <v>2293854427969.6333</v>
      </c>
      <c r="AG16" s="240">
        <f>('Energy Use'!AG72-'E-electricity'!AG16)*'Energy Use 2020'!$O78</f>
        <v>2233600082315.4468</v>
      </c>
      <c r="AH16" s="240">
        <f>('Energy Use'!AH72-'E-electricity'!AH16)*'Energy Use 2020'!$O78</f>
        <v>2177116001042.6772</v>
      </c>
      <c r="AI16" s="240">
        <f>('Energy Use'!AI72-'E-electricity'!AI16)*'Energy Use 2020'!$O78</f>
        <v>2124732617885.7771</v>
      </c>
      <c r="AJ16" s="240">
        <f>('Energy Use'!AJ72-'E-electricity'!AJ16)*'Energy Use 2020'!$O78</f>
        <v>2076746733899.9341</v>
      </c>
      <c r="AK16" s="240">
        <f>('Energy Use'!AK72-'E-electricity'!AK16)*'Energy Use 2020'!$O78</f>
        <v>2033430325857.8223</v>
      </c>
      <c r="AL16" s="240">
        <f>('Energy Use'!AL72-'E-electricity'!AL16)*'Energy Use 2020'!$O78</f>
        <v>1995039681687.6462</v>
      </c>
      <c r="AM16" s="240">
        <f>('Energy Use'!AM72-'E-electricity'!AM16)*'Energy Use 2020'!$O78</f>
        <v>1961824868696.229</v>
      </c>
      <c r="AN16" s="240">
        <f>('Energy Use'!AN72-'E-electricity'!AN16)*'Energy Use 2020'!$O78</f>
        <v>1934039593347.6074</v>
      </c>
      <c r="AO16" s="240">
        <f>('Energy Use'!AO72-'E-electricity'!AO16)*'Energy Use 2020'!$O78</f>
        <v>1911951566804.0845</v>
      </c>
      <c r="AP16" s="240">
        <f>('Energy Use'!AP72-'E-electricity'!AP16)*'Energy Use 2020'!$O78</f>
        <v>1895853550025.4568</v>
      </c>
      <c r="AQ16" s="240">
        <f>('Energy Use'!AQ72-'E-electricity'!AQ16)*'Energy Use 2020'!$O78</f>
        <v>1876403137298.2129</v>
      </c>
      <c r="AR16" s="136" t="str">
        <f>VLOOKUP($A16,'Sector Match'!$A$1:$B$43,2,0)</f>
        <v>textiles apparel and leather 13T15</v>
      </c>
    </row>
    <row r="17" spans="1:44" x14ac:dyDescent="0.2">
      <c r="A17" s="74" t="s">
        <v>16</v>
      </c>
      <c r="B17" s="240">
        <f>('Energy Use'!B73-'E-electricity'!B17)*'Energy Use 2019'!$O79</f>
        <v>9551773301858.8535</v>
      </c>
      <c r="C17" s="240">
        <f>('Energy Use'!C73-'E-electricity'!C17)*'Energy Use 2020'!$O79</f>
        <v>6676650056013.623</v>
      </c>
      <c r="D17" s="240">
        <f>('Energy Use'!D73-'E-electricity'!D17)*'Energy Use 2020'!$O79</f>
        <v>7605481117203.8525</v>
      </c>
      <c r="E17" s="240">
        <f>('Energy Use'!E73-'E-electricity'!E17)*'Energy Use 2020'!$O79</f>
        <v>7617678016686.2998</v>
      </c>
      <c r="F17" s="240">
        <f>('Energy Use'!F73-'E-electricity'!F17)*'Energy Use 2020'!$O79</f>
        <v>7586572094745.7715</v>
      </c>
      <c r="G17" s="240">
        <f>('Energy Use'!G73-'E-electricity'!G17)*'Energy Use 2020'!$O79</f>
        <v>7617634890567.8672</v>
      </c>
      <c r="H17" s="240">
        <f>('Energy Use'!H73-'E-electricity'!H17)*'Energy Use 2020'!$O79</f>
        <v>7690063523154.0518</v>
      </c>
      <c r="I17" s="240">
        <f>('Energy Use'!I73-'E-electricity'!I17)*'Energy Use 2020'!$O79</f>
        <v>7790577792374.5332</v>
      </c>
      <c r="J17" s="240">
        <f>('Energy Use'!J73-'E-electricity'!J17)*'Energy Use 2020'!$O79</f>
        <v>7902487950315.1494</v>
      </c>
      <c r="K17" s="240">
        <f>('Energy Use'!K73-'E-electricity'!K17)*'Energy Use 2020'!$O79</f>
        <v>8015767120697.2383</v>
      </c>
      <c r="L17" s="240">
        <f>('Energy Use'!L73-'E-electricity'!L17)*'Energy Use 2020'!$O79</f>
        <v>8119813539079.3633</v>
      </c>
      <c r="M17" s="240">
        <f>('Energy Use'!M73-'E-electricity'!M17)*'Energy Use 2020'!$O79</f>
        <v>8203503661186.1172</v>
      </c>
      <c r="N17" s="240">
        <f>('Energy Use'!N73-'E-electricity'!N17)*'Energy Use 2020'!$O79</f>
        <v>8271941714009.7285</v>
      </c>
      <c r="O17" s="240">
        <f>('Energy Use'!O73-'E-electricity'!O17)*'Energy Use 2020'!$O79</f>
        <v>8310421831471.9365</v>
      </c>
      <c r="P17" s="240">
        <f>('Energy Use'!P73-'E-electricity'!P17)*'Energy Use 2020'!$O79</f>
        <v>8320758484223.5527</v>
      </c>
      <c r="Q17" s="240">
        <f>('Energy Use'!Q73-'E-electricity'!Q17)*'Energy Use 2020'!$O79</f>
        <v>8305078431024.123</v>
      </c>
      <c r="R17" s="240">
        <f>('Energy Use'!R73-'E-electricity'!R17)*'Energy Use 2020'!$O79</f>
        <v>8265749936709.5303</v>
      </c>
      <c r="S17" s="240">
        <f>('Energy Use'!S73-'E-electricity'!S17)*'Energy Use 2020'!$O79</f>
        <v>8241430878083.3096</v>
      </c>
      <c r="T17" s="240">
        <f>('Energy Use'!T73-'E-electricity'!T17)*'Energy Use 2020'!$O79</f>
        <v>8197752164695.3125</v>
      </c>
      <c r="U17" s="240">
        <f>('Energy Use'!U73-'E-electricity'!U17)*'Energy Use 2020'!$O79</f>
        <v>8136664687059.8438</v>
      </c>
      <c r="V17" s="240">
        <f>('Energy Use'!V73-'E-electricity'!V17)*'Energy Use 2020'!$O79</f>
        <v>8060188311003.3896</v>
      </c>
      <c r="W17" s="240">
        <f>('Energy Use'!W73-'E-electricity'!W17)*'Energy Use 2020'!$O79</f>
        <v>7970375034717.2158</v>
      </c>
      <c r="X17" s="240">
        <f>('Energy Use'!X73-'E-electricity'!X17)*'Energy Use 2020'!$O79</f>
        <v>7869276209341.3369</v>
      </c>
      <c r="Y17" s="240">
        <f>('Energy Use'!Y73-'E-electricity'!Y17)*'Energy Use 2020'!$O79</f>
        <v>7758914199286.0684</v>
      </c>
      <c r="Z17" s="240">
        <f>('Energy Use'!Z73-'E-electricity'!Z17)*'Energy Use 2020'!$O79</f>
        <v>7641258671984.375</v>
      </c>
      <c r="AA17" s="240">
        <f>('Energy Use'!AA73-'E-electricity'!AA17)*'Energy Use 2020'!$O79</f>
        <v>7518207545035.9688</v>
      </c>
      <c r="AB17" s="240">
        <f>('Energy Use'!AB73-'E-electricity'!AB17)*'Energy Use 2020'!$O79</f>
        <v>7391572484535.2422</v>
      </c>
      <c r="AC17" s="240">
        <f>('Energy Use'!AC73-'E-electricity'!AC17)*'Energy Use 2020'!$O79</f>
        <v>7263068742786.0967</v>
      </c>
      <c r="AD17" s="240">
        <f>('Energy Use'!AD73-'E-electricity'!AD17)*'Energy Use 2020'!$O79</f>
        <v>7134309046167.8604</v>
      </c>
      <c r="AE17" s="240">
        <f>('Energy Use'!AE73-'E-electricity'!AE17)*'Energy Use 2020'!$O79</f>
        <v>7006801193088.2686</v>
      </c>
      <c r="AF17" s="240">
        <f>('Energy Use'!AF73-'E-electricity'!AF17)*'Energy Use 2020'!$O79</f>
        <v>6881948995411.8828</v>
      </c>
      <c r="AG17" s="240">
        <f>('Energy Use'!AG73-'E-electricity'!AG17)*'Energy Use 2020'!$O79</f>
        <v>6761056191701.1436</v>
      </c>
      <c r="AH17" s="240">
        <f>('Energy Use'!AH73-'E-electricity'!AH17)*'Energy Use 2020'!$O79</f>
        <v>6645332974055.9141</v>
      </c>
      <c r="AI17" s="240">
        <f>('Energy Use'!AI73-'E-electricity'!AI17)*'Energy Use 2020'!$O79</f>
        <v>6535904799343.7012</v>
      </c>
      <c r="AJ17" s="240">
        <f>('Energy Use'!AJ73-'E-electricity'!AJ17)*'Energy Use 2020'!$O79</f>
        <v>6433823197457.3135</v>
      </c>
      <c r="AK17" s="240">
        <f>('Energy Use'!AK73-'E-electricity'!AK17)*'Energy Use 2020'!$O79</f>
        <v>6340078341586.5615</v>
      </c>
      <c r="AL17" s="240">
        <f>('Energy Use'!AL73-'E-electricity'!AL17)*'Energy Use 2020'!$O79</f>
        <v>6255613206509.7129</v>
      </c>
      <c r="AM17" s="240">
        <f>('Energy Use'!AM73-'E-electricity'!AM17)*'Energy Use 2020'!$O79</f>
        <v>6181339209352.0352</v>
      </c>
      <c r="AN17" s="240">
        <f>('Energy Use'!AN73-'E-electricity'!AN17)*'Energy Use 2020'!$O79</f>
        <v>6118153302533.6563</v>
      </c>
      <c r="AO17" s="240">
        <f>('Energy Use'!AO73-'E-electricity'!AO17)*'Energy Use 2020'!$O79</f>
        <v>6066956570871.4258</v>
      </c>
      <c r="AP17" s="240">
        <f>('Energy Use'!AP73-'E-electricity'!AP17)*'Energy Use 2020'!$O79</f>
        <v>6028674474935.5264</v>
      </c>
      <c r="AQ17" s="240">
        <f>('Energy Use'!AQ73-'E-electricity'!AQ17)*'Energy Use 2020'!$O79</f>
        <v>5973147732962.6104</v>
      </c>
      <c r="AR17" s="136" t="str">
        <f>VLOOKUP($A17,'Sector Match'!$A$1:$B$43,2,0)</f>
        <v>wood products 16</v>
      </c>
    </row>
    <row r="18" spans="1:44" x14ac:dyDescent="0.2">
      <c r="A18" s="74" t="s">
        <v>17</v>
      </c>
      <c r="B18" s="240">
        <f>('Energy Use'!B74-'E-electricity'!B18)*'Energy Use 2019'!$O80</f>
        <v>522850804533.23865</v>
      </c>
      <c r="C18" s="240">
        <f>('Energy Use'!C74-'E-electricity'!C18)*'Energy Use 2020'!$O80</f>
        <v>360192780315.84772</v>
      </c>
      <c r="D18" s="240">
        <f>('Energy Use'!D74-'E-electricity'!D18)*'Energy Use 2020'!$O80</f>
        <v>414941942301.39648</v>
      </c>
      <c r="E18" s="240">
        <f>('Energy Use'!E74-'E-electricity'!E18)*'Energy Use 2020'!$O80</f>
        <v>387770218129.42358</v>
      </c>
      <c r="F18" s="240">
        <f>('Energy Use'!F74-'E-electricity'!F18)*'Energy Use 2020'!$O80</f>
        <v>384025387416.04871</v>
      </c>
      <c r="G18" s="240">
        <f>('Energy Use'!G74-'E-electricity'!G18)*'Energy Use 2020'!$O80</f>
        <v>383123723373.62024</v>
      </c>
      <c r="H18" s="240">
        <f>('Energy Use'!H74-'E-electricity'!H18)*'Energy Use 2020'!$O80</f>
        <v>384172690132.63367</v>
      </c>
      <c r="I18" s="240">
        <f>('Energy Use'!I74-'E-electricity'!I18)*'Energy Use 2020'!$O80</f>
        <v>386614806324.9082</v>
      </c>
      <c r="J18" s="240">
        <f>('Energy Use'!J74-'E-electricity'!J18)*'Energy Use 2020'!$O80</f>
        <v>389635657072.01764</v>
      </c>
      <c r="K18" s="240">
        <f>('Energy Use'!K74-'E-electricity'!K18)*'Energy Use 2020'!$O80</f>
        <v>392708265280.05878</v>
      </c>
      <c r="L18" s="240">
        <f>('Energy Use'!L74-'E-electricity'!L18)*'Energy Use 2020'!$O80</f>
        <v>395289629750.15247</v>
      </c>
      <c r="M18" s="240">
        <f>('Energy Use'!M74-'E-electricity'!M18)*'Energy Use 2020'!$O80</f>
        <v>396823791115.50348</v>
      </c>
      <c r="N18" s="240">
        <f>('Energy Use'!N74-'E-electricity'!N18)*'Energy Use 2020'!$O80</f>
        <v>398223644758.49274</v>
      </c>
      <c r="O18" s="240">
        <f>('Energy Use'!O74-'E-electricity'!O18)*'Energy Use 2020'!$O80</f>
        <v>398140425685.69391</v>
      </c>
      <c r="P18" s="240">
        <f>('Energy Use'!P74-'E-electricity'!P18)*'Energy Use 2020'!$O80</f>
        <v>396681913452.16187</v>
      </c>
      <c r="Q18" s="240">
        <f>('Energy Use'!Q74-'E-electricity'!Q18)*'Energy Use 2020'!$O80</f>
        <v>393969318880.7301</v>
      </c>
      <c r="R18" s="240">
        <f>('Energy Use'!R74-'E-electricity'!R18)*'Energy Use 2020'!$O80</f>
        <v>390133519081.35553</v>
      </c>
      <c r="S18" s="240">
        <f>('Energy Use'!S74-'E-electricity'!S18)*'Energy Use 2020'!$O80</f>
        <v>387698780058.37598</v>
      </c>
      <c r="T18" s="240">
        <f>('Energy Use'!T74-'E-electricity'!T18)*'Energy Use 2020'!$O80</f>
        <v>384357163286.25549</v>
      </c>
      <c r="U18" s="240">
        <f>('Energy Use'!U74-'E-electricity'!U18)*'Energy Use 2020'!$O80</f>
        <v>380210712675.64008</v>
      </c>
      <c r="V18" s="240">
        <f>('Energy Use'!V74-'E-electricity'!V18)*'Energy Use 2020'!$O80</f>
        <v>375363458543.54376</v>
      </c>
      <c r="W18" s="240">
        <f>('Energy Use'!W74-'E-electricity'!W18)*'Energy Use 2020'!$O80</f>
        <v>369919610489.3111</v>
      </c>
      <c r="X18" s="240">
        <f>('Energy Use'!X74-'E-electricity'!X18)*'Energy Use 2020'!$O80</f>
        <v>363981981672.86536</v>
      </c>
      <c r="Y18" s="240">
        <f>('Energy Use'!Y74-'E-electricity'!Y18)*'Energy Use 2020'!$O80</f>
        <v>357650657491.51941</v>
      </c>
      <c r="Z18" s="240">
        <f>('Energy Use'!Z74-'E-electricity'!Z18)*'Energy Use 2020'!$O80</f>
        <v>351021912239.67548</v>
      </c>
      <c r="AA18" s="240">
        <f>('Energy Use'!AA74-'E-electricity'!AA18)*'Energy Use 2020'!$O80</f>
        <v>344187369407.68774</v>
      </c>
      <c r="AB18" s="240">
        <f>('Energy Use'!AB74-'E-electricity'!AB18)*'Energy Use 2020'!$O80</f>
        <v>337233394919.81213</v>
      </c>
      <c r="AC18" s="240">
        <f>('Energy Use'!AC74-'E-electricity'!AC18)*'Energy Use 2020'!$O80</f>
        <v>330240707824.86993</v>
      </c>
      <c r="AD18" s="240">
        <f>('Energy Use'!AD74-'E-electricity'!AD18)*'Energy Use 2020'!$O80</f>
        <v>323284189664.51184</v>
      </c>
      <c r="AE18" s="240">
        <f>('Energy Use'!AE74-'E-electricity'!AE18)*'Energy Use 2020'!$O80</f>
        <v>316432871828.87616</v>
      </c>
      <c r="AF18" s="240">
        <f>('Energy Use'!AF74-'E-electricity'!AF18)*'Energy Use 2020'!$O80</f>
        <v>309750079510.86902</v>
      </c>
      <c r="AG18" s="240">
        <f>('Energy Use'!AG74-'E-electricity'!AG18)*'Energy Use 2020'!$O80</f>
        <v>303293711214.1123</v>
      </c>
      <c r="AH18" s="240">
        <f>('Energy Use'!AH74-'E-electricity'!AH18)*'Energy Use 2020'!$O80</f>
        <v>297116633979.05139</v>
      </c>
      <c r="AI18" s="240">
        <f>('Energy Use'!AI74-'E-electricity'!AI18)*'Energy Use 2020'!$O80</f>
        <v>291267176398.27374</v>
      </c>
      <c r="AJ18" s="240">
        <f>('Energy Use'!AJ74-'E-electricity'!AJ18)*'Energy Use 2020'!$O80</f>
        <v>285789703944.88452</v>
      </c>
      <c r="AK18" s="240">
        <f>('Energy Use'!AK74-'E-electricity'!AK18)*'Energy Use 2020'!$O80</f>
        <v>280725264009.5863</v>
      </c>
      <c r="AL18" s="240">
        <f>('Energy Use'!AL74-'E-electricity'!AL18)*'Energy Use 2020'!$O80</f>
        <v>276112291234.37439</v>
      </c>
      <c r="AM18" s="240">
        <f>('Energy Use'!AM74-'E-electricity'!AM18)*'Energy Use 2020'!$O80</f>
        <v>271987367176.30054</v>
      </c>
      <c r="AN18" s="240">
        <f>('Energy Use'!AN74-'E-electricity'!AN18)*'Energy Use 2020'!$O80</f>
        <v>268386032000.31912</v>
      </c>
      <c r="AO18" s="240">
        <f>('Energy Use'!AO74-'E-electricity'!AO18)*'Energy Use 2020'!$O80</f>
        <v>265343649787.85791</v>
      </c>
      <c r="AP18" s="240">
        <f>('Energy Use'!AP74-'E-electricity'!AP18)*'Energy Use 2020'!$O80</f>
        <v>262896333197.06293</v>
      </c>
      <c r="AQ18" s="240">
        <f>('Energy Use'!AQ74-'E-electricity'!AQ18)*'Energy Use 2020'!$O80</f>
        <v>259743055969.54108</v>
      </c>
      <c r="AR18" s="136" t="str">
        <f>VLOOKUP($A18,'Sector Match'!$A$1:$B$43,2,0)</f>
        <v>wood products 16</v>
      </c>
    </row>
    <row r="19" spans="1:44" x14ac:dyDescent="0.2">
      <c r="A19" s="74" t="s">
        <v>18</v>
      </c>
      <c r="B19" s="240">
        <f>('Energy Use'!B75-'E-electricity'!B19)*'Energy Use 2019'!$O81</f>
        <v>132963169106166.28</v>
      </c>
      <c r="C19" s="240">
        <f>('Energy Use'!C75-'E-electricity'!C19)*'Energy Use 2020'!$O81</f>
        <v>107057250571142.75</v>
      </c>
      <c r="D19" s="240">
        <f>('Energy Use'!D75-'E-electricity'!D19)*'Energy Use 2020'!$O81</f>
        <v>113896576406341.73</v>
      </c>
      <c r="E19" s="240">
        <f>('Energy Use'!E75-'E-electricity'!E19)*'Energy Use 2020'!$O81</f>
        <v>114188826082483.14</v>
      </c>
      <c r="F19" s="240">
        <f>('Energy Use'!F75-'E-electricity'!F19)*'Energy Use 2020'!$O81</f>
        <v>119964535191247.81</v>
      </c>
      <c r="G19" s="240">
        <f>('Energy Use'!G75-'E-electricity'!G19)*'Energy Use 2020'!$O81</f>
        <v>125673210864976.16</v>
      </c>
      <c r="H19" s="240">
        <f>('Energy Use'!H75-'E-electricity'!H19)*'Energy Use 2020'!$O81</f>
        <v>131315054790377.39</v>
      </c>
      <c r="I19" s="240">
        <f>('Energy Use'!I75-'E-electricity'!I19)*'Energy Use 2020'!$O81</f>
        <v>133936748954106.67</v>
      </c>
      <c r="J19" s="240">
        <f>('Energy Use'!J75-'E-electricity'!J19)*'Energy Use 2020'!$O81</f>
        <v>136527497785545.8</v>
      </c>
      <c r="K19" s="240">
        <f>('Energy Use'!K75-'E-electricity'!K19)*'Energy Use 2020'!$O81</f>
        <v>139087394674569.56</v>
      </c>
      <c r="L19" s="240">
        <f>('Energy Use'!L75-'E-electricity'!L19)*'Energy Use 2020'!$O81</f>
        <v>141616533011052.84</v>
      </c>
      <c r="M19" s="240">
        <f>('Energy Use'!M75-'E-electricity'!M19)*'Energy Use 2020'!$O81</f>
        <v>144115006184870.47</v>
      </c>
      <c r="N19" s="240">
        <f>('Energy Use'!N75-'E-electricity'!N19)*'Energy Use 2020'!$O81</f>
        <v>145142964532953.88</v>
      </c>
      <c r="O19" s="240">
        <f>('Energy Use'!O75-'E-electricity'!O19)*'Energy Use 2020'!$O81</f>
        <v>146159150940125.84</v>
      </c>
      <c r="P19" s="240">
        <f>('Energy Use'!P75-'E-electricity'!P19)*'Energy Use 2020'!$O81</f>
        <v>147163592422287.19</v>
      </c>
      <c r="Q19" s="240">
        <f>('Energy Use'!Q75-'E-electricity'!Q19)*'Energy Use 2020'!$O81</f>
        <v>148156315995338.81</v>
      </c>
      <c r="R19" s="240">
        <f>('Energy Use'!R75-'E-electricity'!R19)*'Energy Use 2020'!$O81</f>
        <v>149137348675181.44</v>
      </c>
      <c r="S19" s="240">
        <f>('Energy Use'!S75-'E-electricity'!S19)*'Energy Use 2020'!$O81</f>
        <v>149691199541434.09</v>
      </c>
      <c r="T19" s="240">
        <f>('Energy Use'!T75-'E-electricity'!T19)*'Energy Use 2020'!$O81</f>
        <v>150242794028854.94</v>
      </c>
      <c r="U19" s="240">
        <f>('Energy Use'!U75-'E-electricity'!U19)*'Energy Use 2020'!$O81</f>
        <v>150792134689533.28</v>
      </c>
      <c r="V19" s="240">
        <f>('Energy Use'!V75-'E-electricity'!V19)*'Energy Use 2020'!$O81</f>
        <v>151339224075558.28</v>
      </c>
      <c r="W19" s="240">
        <f>('Energy Use'!W75-'E-electricity'!W19)*'Energy Use 2020'!$O81</f>
        <v>151884064739019.13</v>
      </c>
      <c r="X19" s="240">
        <f>('Energy Use'!X75-'E-electricity'!X19)*'Energy Use 2020'!$O81</f>
        <v>150871285158209.19</v>
      </c>
      <c r="Y19" s="240">
        <f>('Energy Use'!Y75-'E-electricity'!Y19)*'Energy Use 2020'!$O81</f>
        <v>149861080967385.16</v>
      </c>
      <c r="Z19" s="240">
        <f>('Energy Use'!Z75-'E-electricity'!Z19)*'Energy Use 2020'!$O81</f>
        <v>148853449614457.78</v>
      </c>
      <c r="AA19" s="240">
        <f>('Energy Use'!AA75-'E-electricity'!AA19)*'Energy Use 2020'!$O81</f>
        <v>147848388547337.81</v>
      </c>
      <c r="AB19" s="240">
        <f>('Energy Use'!AB75-'E-electricity'!AB19)*'Energy Use 2020'!$O81</f>
        <v>146845895213936.06</v>
      </c>
      <c r="AC19" s="240">
        <f>('Energy Use'!AC75-'E-electricity'!AC19)*'Energy Use 2020'!$O81</f>
        <v>144765626565406.53</v>
      </c>
      <c r="AD19" s="240">
        <f>('Energy Use'!AD75-'E-electricity'!AD19)*'Energy Use 2020'!$O81</f>
        <v>142691281942527</v>
      </c>
      <c r="AE19" s="240">
        <f>('Energy Use'!AE75-'E-electricity'!AE19)*'Energy Use 2020'!$O81</f>
        <v>140622855220283.39</v>
      </c>
      <c r="AF19" s="240">
        <f>('Energy Use'!AF75-'E-electricity'!AF19)*'Energy Use 2020'!$O81</f>
        <v>138560340273661.5</v>
      </c>
      <c r="AG19" s="240">
        <f>('Energy Use'!AG75-'E-electricity'!AG19)*'Energy Use 2020'!$O81</f>
        <v>136503730977647.17</v>
      </c>
      <c r="AH19" s="240">
        <f>('Energy Use'!AH75-'E-electricity'!AH19)*'Energy Use 2020'!$O81</f>
        <v>134299885647764.73</v>
      </c>
      <c r="AI19" s="240">
        <f>('Energy Use'!AI75-'E-electricity'!AI19)*'Energy Use 2020'!$O81</f>
        <v>132102412216513.05</v>
      </c>
      <c r="AJ19" s="240">
        <f>('Energy Use'!AJ75-'E-electricity'!AJ19)*'Energy Use 2020'!$O81</f>
        <v>129911304048460.13</v>
      </c>
      <c r="AK19" s="240">
        <f>('Energy Use'!AK75-'E-electricity'!AK19)*'Energy Use 2020'!$O81</f>
        <v>127726554508173.94</v>
      </c>
      <c r="AL19" s="240">
        <f>('Energy Use'!AL75-'E-electricity'!AL19)*'Energy Use 2020'!$O81</f>
        <v>125548156960222.52</v>
      </c>
      <c r="AM19" s="240">
        <f>('Energy Use'!AM75-'E-electricity'!AM19)*'Energy Use 2020'!$O81</f>
        <v>123072222737722.64</v>
      </c>
      <c r="AN19" s="240">
        <f>('Energy Use'!AN75-'E-electricity'!AN19)*'Energy Use 2020'!$O81</f>
        <v>120603580830010.92</v>
      </c>
      <c r="AO19" s="240">
        <f>('Energy Use'!AO75-'E-electricity'!AO19)*'Energy Use 2020'!$O81</f>
        <v>118142223580819.55</v>
      </c>
      <c r="AP19" s="240">
        <f>('Energy Use'!AP75-'E-electricity'!AP19)*'Energy Use 2020'!$O81</f>
        <v>115688143333880.94</v>
      </c>
      <c r="AQ19" s="240">
        <f>('Energy Use'!AQ75-'E-electricity'!AQ19)*'Energy Use 2020'!$O81</f>
        <v>112660607651219.97</v>
      </c>
      <c r="AR19" s="136" t="str">
        <f>VLOOKUP($A19,'Sector Match'!$A$1:$B$43,2,0)</f>
        <v>pulp paper and printing 17T18</v>
      </c>
    </row>
    <row r="20" spans="1:44" x14ac:dyDescent="0.2">
      <c r="A20" s="74" t="s">
        <v>19</v>
      </c>
      <c r="B20" s="240">
        <f>('Energy Use'!B76-'E-electricity'!B20)*'Energy Use 2019'!$O82</f>
        <v>2938696088932.1641</v>
      </c>
      <c r="C20" s="240">
        <f>('Energy Use'!C76-'E-electricity'!C20)*'Energy Use 2020'!$O82</f>
        <v>2436534331334.2134</v>
      </c>
      <c r="D20" s="240">
        <f>('Energy Use'!D76-'E-electricity'!D20)*'Energy Use 2020'!$O82</f>
        <v>2798080107456.2104</v>
      </c>
      <c r="E20" s="240">
        <f>('Energy Use'!E76-'E-electricity'!E20)*'Energy Use 2020'!$O82</f>
        <v>2830437425628.6821</v>
      </c>
      <c r="F20" s="240">
        <f>('Energy Use'!F76-'E-electricity'!F20)*'Energy Use 2020'!$O82</f>
        <v>2836075037018.5962</v>
      </c>
      <c r="G20" s="240">
        <f>('Energy Use'!G76-'E-electricity'!G20)*'Energy Use 2020'!$O82</f>
        <v>2885364436801.8901</v>
      </c>
      <c r="H20" s="240">
        <f>('Energy Use'!H76-'E-electricity'!H20)*'Energy Use 2020'!$O82</f>
        <v>2957525645603.1245</v>
      </c>
      <c r="I20" s="240">
        <f>('Energy Use'!I76-'E-electricity'!I20)*'Energy Use 2020'!$O82</f>
        <v>3036294972793.3389</v>
      </c>
      <c r="J20" s="240">
        <f>('Energy Use'!J76-'E-electricity'!J20)*'Energy Use 2020'!$O82</f>
        <v>3114126120294.5024</v>
      </c>
      <c r="K20" s="240">
        <f>('Energy Use'!K76-'E-electricity'!K20)*'Energy Use 2020'!$O82</f>
        <v>3188659351734.0547</v>
      </c>
      <c r="L20" s="240">
        <f>('Energy Use'!L76-'E-electricity'!L20)*'Energy Use 2020'!$O82</f>
        <v>3257336607143.0469</v>
      </c>
      <c r="M20" s="240">
        <f>('Energy Use'!M76-'E-electricity'!M20)*'Energy Use 2020'!$O82</f>
        <v>3317436619792.2007</v>
      </c>
      <c r="N20" s="240">
        <f>('Energy Use'!N76-'E-electricity'!N20)*'Energy Use 2020'!$O82</f>
        <v>3371599178639.0596</v>
      </c>
      <c r="O20" s="240">
        <f>('Energy Use'!O76-'E-electricity'!O20)*'Energy Use 2020'!$O82</f>
        <v>3414864911189.7163</v>
      </c>
      <c r="P20" s="240">
        <f>('Energy Use'!P76-'E-electricity'!P20)*'Energy Use 2020'!$O82</f>
        <v>3447681400032.1265</v>
      </c>
      <c r="Q20" s="240">
        <f>('Energy Use'!Q76-'E-electricity'!Q20)*'Energy Use 2020'!$O82</f>
        <v>3470631126257.4961</v>
      </c>
      <c r="R20" s="240">
        <f>('Energy Use'!R76-'E-electricity'!R20)*'Energy Use 2020'!$O82</f>
        <v>3484409960477.3521</v>
      </c>
      <c r="S20" s="240">
        <f>('Energy Use'!S76-'E-electricity'!S20)*'Energy Use 2020'!$O82</f>
        <v>3504048741636.8291</v>
      </c>
      <c r="T20" s="240">
        <f>('Energy Use'!T76-'E-electricity'!T20)*'Energy Use 2020'!$O82</f>
        <v>3515936649545.5078</v>
      </c>
      <c r="U20" s="240">
        <f>('Energy Use'!U76-'E-electricity'!U20)*'Energy Use 2020'!$O82</f>
        <v>3520565102459.4209</v>
      </c>
      <c r="V20" s="240">
        <f>('Energy Use'!V76-'E-electricity'!V20)*'Energy Use 2020'!$O82</f>
        <v>3518475885849.8335</v>
      </c>
      <c r="W20" s="240">
        <f>('Energy Use'!W76-'E-electricity'!W20)*'Energy Use 2020'!$O82</f>
        <v>3510250128443.5332</v>
      </c>
      <c r="X20" s="240">
        <f>('Energy Use'!X76-'E-electricity'!X20)*'Energy Use 2020'!$O82</f>
        <v>3496497803833.4531</v>
      </c>
      <c r="Y20" s="240">
        <f>('Energy Use'!Y76-'E-electricity'!Y20)*'Energy Use 2020'!$O82</f>
        <v>3477847955357.71</v>
      </c>
      <c r="Z20" s="240">
        <f>('Energy Use'!Z76-'E-electricity'!Z20)*'Energy Use 2020'!$O82</f>
        <v>3454939798555.5435</v>
      </c>
      <c r="AA20" s="240">
        <f>('Energy Use'!AA76-'E-electricity'!AA20)*'Energy Use 2020'!$O82</f>
        <v>3428414813749.3267</v>
      </c>
      <c r="AB20" s="240">
        <f>('Energy Use'!AB76-'E-electricity'!AB20)*'Energy Use 2020'!$O82</f>
        <v>3398909902539.2388</v>
      </c>
      <c r="AC20" s="240">
        <f>('Energy Use'!AC76-'E-electricity'!AC20)*'Energy Use 2020'!$O82</f>
        <v>3367051647257.2944</v>
      </c>
      <c r="AD20" s="240">
        <f>('Energy Use'!AD76-'E-electricity'!AD20)*'Energy Use 2020'!$O82</f>
        <v>3333451682411.4482</v>
      </c>
      <c r="AE20" s="240">
        <f>('Energy Use'!AE76-'E-electricity'!AE20)*'Energy Use 2020'!$O82</f>
        <v>3298703162265.8394</v>
      </c>
      <c r="AF20" s="240">
        <f>('Energy Use'!AF76-'E-electricity'!AF20)*'Energy Use 2020'!$O82</f>
        <v>3263378289102.7617</v>
      </c>
      <c r="AG20" s="240">
        <f>('Energy Use'!AG76-'E-electricity'!AG20)*'Energy Use 2020'!$O82</f>
        <v>3228026852341.9102</v>
      </c>
      <c r="AH20" s="240">
        <f>('Energy Use'!AH76-'E-electricity'!AH20)*'Energy Use 2020'!$O82</f>
        <v>3193175719339.707</v>
      </c>
      <c r="AI20" s="240">
        <f>('Energy Use'!AI76-'E-electricity'!AI20)*'Energy Use 2020'!$O82</f>
        <v>3159329214031.9253</v>
      </c>
      <c r="AJ20" s="240">
        <f>('Energy Use'!AJ76-'E-electricity'!AJ20)*'Energy Use 2020'!$O82</f>
        <v>3126970319228.062</v>
      </c>
      <c r="AK20" s="240">
        <f>('Energy Use'!AK76-'E-electricity'!AK20)*'Energy Use 2020'!$O82</f>
        <v>3096562641902.6665</v>
      </c>
      <c r="AL20" s="240">
        <f>('Energy Use'!AL76-'E-electricity'!AL20)*'Energy Use 2020'!$O82</f>
        <v>3068553087859.0845</v>
      </c>
      <c r="AM20" s="240">
        <f>('Energy Use'!AM76-'E-electricity'!AM20)*'Energy Use 2020'!$O82</f>
        <v>3043375202311.8735</v>
      </c>
      <c r="AN20" s="240">
        <f>('Energy Use'!AN76-'E-electricity'!AN20)*'Energy Use 2020'!$O82</f>
        <v>3021453145967.5303</v>
      </c>
      <c r="AO20" s="240">
        <f>('Energy Use'!AO76-'E-electricity'!AO20)*'Energy Use 2020'!$O82</f>
        <v>3003206291900.584</v>
      </c>
      <c r="AP20" s="240">
        <f>('Energy Use'!AP76-'E-electricity'!AP20)*'Energy Use 2020'!$O82</f>
        <v>2989054446866.8867</v>
      </c>
      <c r="AQ20" s="240">
        <f>('Energy Use'!AQ76-'E-electricity'!AQ20)*'Energy Use 2020'!$O82</f>
        <v>2964144625747.3525</v>
      </c>
      <c r="AR20" s="136" t="str">
        <f>VLOOKUP($A20,'Sector Match'!$A$1:$B$43,2,0)</f>
        <v>pulp paper and printing 17T18</v>
      </c>
    </row>
    <row r="21" spans="1:44" x14ac:dyDescent="0.2">
      <c r="A21" s="74" t="s">
        <v>20</v>
      </c>
      <c r="B21" s="240">
        <f>('Energy Use'!B77-'E-electricity'!B21)*'Energy Use 2019'!$O83</f>
        <v>2858160352364.2847</v>
      </c>
      <c r="C21" s="240">
        <f>('Energy Use'!C77-'E-electricity'!C21)*'Energy Use 2020'!$O83</f>
        <v>2082445967196.9023</v>
      </c>
      <c r="D21" s="240">
        <f>('Energy Use'!D77-'E-electricity'!D21)*'Energy Use 2020'!$O83</f>
        <v>2476696635842.7344</v>
      </c>
      <c r="E21" s="240">
        <f>('Energy Use'!E77-'E-electricity'!E21)*'Energy Use 2020'!$O83</f>
        <v>2436080759942.1772</v>
      </c>
      <c r="F21" s="240">
        <f>('Energy Use'!F77-'E-electricity'!F21)*'Energy Use 2020'!$O83</f>
        <v>2443787491249.1147</v>
      </c>
      <c r="G21" s="240">
        <f>('Energy Use'!G77-'E-electricity'!G21)*'Energy Use 2020'!$O83</f>
        <v>2485425472035.6616</v>
      </c>
      <c r="H21" s="240">
        <f>('Energy Use'!H77-'E-electricity'!H21)*'Energy Use 2020'!$O83</f>
        <v>2545855022023.0425</v>
      </c>
      <c r="I21" s="240">
        <f>('Energy Use'!I77-'E-electricity'!I21)*'Energy Use 2020'!$O83</f>
        <v>2613508933385.0269</v>
      </c>
      <c r="J21" s="240">
        <f>('Energy Use'!J77-'E-electricity'!J21)*'Energy Use 2020'!$O83</f>
        <v>2682115818056.2026</v>
      </c>
      <c r="K21" s="240">
        <f>('Energy Use'!K77-'E-electricity'!K21)*'Energy Use 2020'!$O83</f>
        <v>2749342265663.418</v>
      </c>
      <c r="L21" s="240">
        <f>('Energy Use'!L77-'E-electricity'!L21)*'Energy Use 2020'!$O83</f>
        <v>2812628387400.188</v>
      </c>
      <c r="M21" s="240">
        <f>('Energy Use'!M77-'E-electricity'!M21)*'Energy Use 2020'!$O83</f>
        <v>2869212349789.0938</v>
      </c>
      <c r="N21" s="240">
        <f>('Energy Use'!N77-'E-electricity'!N21)*'Energy Use 2020'!$O83</f>
        <v>2918933570388.1489</v>
      </c>
      <c r="O21" s="240">
        <f>('Energy Use'!O77-'E-electricity'!O21)*'Energy Use 2020'!$O83</f>
        <v>2959439922184.2554</v>
      </c>
      <c r="P21" s="240">
        <f>('Energy Use'!P77-'E-electricity'!P21)*'Energy Use 2020'!$O83</f>
        <v>2991156343151.6245</v>
      </c>
      <c r="Q21" s="240">
        <f>('Energy Use'!Q77-'E-electricity'!Q21)*'Energy Use 2020'!$O83</f>
        <v>3014625990446.2109</v>
      </c>
      <c r="R21" s="240">
        <f>('Energy Use'!R77-'E-electricity'!R21)*'Energy Use 2020'!$O83</f>
        <v>3030490837242.8623</v>
      </c>
      <c r="S21" s="240">
        <f>('Energy Use'!S77-'E-electricity'!S21)*'Energy Use 2020'!$O83</f>
        <v>3049624401705.0234</v>
      </c>
      <c r="T21" s="240">
        <f>('Energy Use'!T77-'E-electricity'!T21)*'Energy Use 2020'!$O83</f>
        <v>3062380270461.5649</v>
      </c>
      <c r="U21" s="240">
        <f>('Energy Use'!U77-'E-electricity'!U21)*'Energy Use 2020'!$O83</f>
        <v>3069149487274.3149</v>
      </c>
      <c r="V21" s="240">
        <f>('Energy Use'!V77-'E-electricity'!V21)*'Energy Use 2020'!$O83</f>
        <v>3070364240879.6621</v>
      </c>
      <c r="W21" s="240">
        <f>('Energy Use'!W77-'E-electricity'!W21)*'Energy Use 2020'!$O83</f>
        <v>3066489379490.7896</v>
      </c>
      <c r="X21" s="240">
        <f>('Energy Use'!X77-'E-electricity'!X21)*'Energy Use 2020'!$O83</f>
        <v>3058014304222.9512</v>
      </c>
      <c r="Y21" s="240">
        <f>('Energy Use'!Y77-'E-electricity'!Y21)*'Energy Use 2020'!$O83</f>
        <v>3045445391986.1226</v>
      </c>
      <c r="Z21" s="240">
        <f>('Energy Use'!Z77-'E-electricity'!Z21)*'Energy Use 2020'!$O83</f>
        <v>3029299067028.9863</v>
      </c>
      <c r="AA21" s="240">
        <f>('Energy Use'!AA77-'E-electricity'!AA21)*'Energy Use 2020'!$O83</f>
        <v>3010095609992.9805</v>
      </c>
      <c r="AB21" s="240">
        <f>('Energy Use'!AB77-'E-electricity'!AB21)*'Energy Use 2020'!$O83</f>
        <v>2988353765026.937</v>
      </c>
      <c r="AC21" s="240">
        <f>('Energy Use'!AC77-'E-electricity'!AC21)*'Energy Use 2020'!$O83</f>
        <v>2964586179972.8149</v>
      </c>
      <c r="AD21" s="240">
        <f>('Energy Use'!AD77-'E-electricity'!AD21)*'Energy Use 2020'!$O83</f>
        <v>2939295692389.0449</v>
      </c>
      <c r="AE21" s="240">
        <f>('Energy Use'!AE77-'E-electricity'!AE21)*'Energy Use 2020'!$O83</f>
        <v>2912972455554.0933</v>
      </c>
      <c r="AF21" s="240">
        <f>('Energy Use'!AF77-'E-electricity'!AF21)*'Energy Use 2020'!$O83</f>
        <v>2886091883737.0654</v>
      </c>
      <c r="AG21" s="240">
        <f>('Energy Use'!AG77-'E-electricity'!AG21)*'Energy Use 2020'!$O83</f>
        <v>2859113384934.1206</v>
      </c>
      <c r="AH21" s="240">
        <f>('Energy Use'!AH77-'E-electricity'!AH21)*'Energy Use 2020'!$O83</f>
        <v>2832479841836.5239</v>
      </c>
      <c r="AI21" s="240">
        <f>('Energy Use'!AI77-'E-electricity'!AI21)*'Energy Use 2020'!$O83</f>
        <v>2806617797822.8354</v>
      </c>
      <c r="AJ21" s="240">
        <f>('Energy Use'!AJ77-'E-electricity'!AJ21)*'Energy Use 2020'!$O83</f>
        <v>2781938304009.7305</v>
      </c>
      <c r="AK21" s="240">
        <f>('Energy Use'!AK77-'E-electricity'!AK21)*'Energy Use 2020'!$O83</f>
        <v>2758838385587.5093</v>
      </c>
      <c r="AL21" s="240">
        <f>('Energy Use'!AL77-'E-electricity'!AL21)*'Energy Use 2020'!$O83</f>
        <v>2737703090547.8765</v>
      </c>
      <c r="AM21" s="240">
        <f>('Energy Use'!AM77-'E-electricity'!AM21)*'Energy Use 2020'!$O83</f>
        <v>2718908091252.7197</v>
      </c>
      <c r="AN21" s="240">
        <f>('Energy Use'!AN77-'E-electricity'!AN21)*'Energy Use 2020'!$O83</f>
        <v>2702822818913.1958</v>
      </c>
      <c r="AO21" s="240">
        <f>('Energy Use'!AO77-'E-electricity'!AO21)*'Energy Use 2020'!$O83</f>
        <v>2689814122838.3438</v>
      </c>
      <c r="AP21" s="240">
        <f>('Energy Use'!AP77-'E-electricity'!AP21)*'Energy Use 2020'!$O83</f>
        <v>2680250460247.3091</v>
      </c>
      <c r="AQ21" s="240">
        <f>('Energy Use'!AQ77-'E-electricity'!AQ21)*'Energy Use 2020'!$O83</f>
        <v>2660777576055.3755</v>
      </c>
      <c r="AR21" s="136" t="str">
        <f>VLOOKUP($A21,'Sector Match'!$A$1:$B$43,2,0)</f>
        <v>pulp paper and printing 17T18</v>
      </c>
    </row>
    <row r="22" spans="1:44" x14ac:dyDescent="0.2">
      <c r="A22" s="74" t="s">
        <v>21</v>
      </c>
      <c r="B22" s="240">
        <f>('Energy Use'!B78-'E-electricity'!B22)*'Energy Use 2019'!$O84</f>
        <v>215377514495084.81</v>
      </c>
      <c r="C22" s="240">
        <f>('Energy Use'!C78-'E-electricity'!C22)*'Energy Use 2020'!$O84</f>
        <v>166395705191815.84</v>
      </c>
      <c r="D22" s="240">
        <f>('Energy Use'!D78-'E-electricity'!D22)*'Energy Use 2020'!$O84</f>
        <v>163218179567241.78</v>
      </c>
      <c r="E22" s="240">
        <f>('Energy Use'!E78-'E-electricity'!E22)*'Energy Use 2020'!$O84</f>
        <v>165722583287638.16</v>
      </c>
      <c r="F22" s="240">
        <f>('Energy Use'!F78-'E-electricity'!F22)*'Energy Use 2020'!$O84</f>
        <v>178143546422870.78</v>
      </c>
      <c r="G22" s="240">
        <f>('Energy Use'!G78-'E-electricity'!G22)*'Energy Use 2020'!$O84</f>
        <v>190459897972474.22</v>
      </c>
      <c r="H22" s="240">
        <f>('Energy Use'!H78-'E-electricity'!H22)*'Energy Use 2020'!$O84</f>
        <v>202671678749898.78</v>
      </c>
      <c r="I22" s="240">
        <f>('Energy Use'!I78-'E-electricity'!I22)*'Energy Use 2020'!$O84</f>
        <v>206482535272668.25</v>
      </c>
      <c r="J22" s="240">
        <f>('Energy Use'!J78-'E-electricity'!J22)*'Energy Use 2020'!$O84</f>
        <v>210263448092678.53</v>
      </c>
      <c r="K22" s="240">
        <f>('Energy Use'!K78-'E-electricity'!K22)*'Energy Use 2020'!$O84</f>
        <v>214014428916904.88</v>
      </c>
      <c r="L22" s="240">
        <f>('Energy Use'!L78-'E-electricity'!L22)*'Energy Use 2020'!$O84</f>
        <v>217735489452322.72</v>
      </c>
      <c r="M22" s="240">
        <f>('Energy Use'!M78-'E-electricity'!M22)*'Energy Use 2020'!$O84</f>
        <v>221426641405907.31</v>
      </c>
      <c r="N22" s="240">
        <f>('Energy Use'!N78-'E-electricity'!N22)*'Energy Use 2020'!$O84</f>
        <v>221107258150847.38</v>
      </c>
      <c r="O22" s="240">
        <f>('Energy Use'!O78-'E-electricity'!O22)*'Energy Use 2020'!$O84</f>
        <v>220786179201075.31</v>
      </c>
      <c r="P22" s="240">
        <f>('Energy Use'!P78-'E-electricity'!P22)*'Energy Use 2020'!$O84</f>
        <v>220463405061298.31</v>
      </c>
      <c r="Q22" s="240">
        <f>('Energy Use'!Q78-'E-electricity'!Q22)*'Energy Use 2020'!$O84</f>
        <v>220138936236223.63</v>
      </c>
      <c r="R22" s="240">
        <f>('Energy Use'!R78-'E-electricity'!R22)*'Energy Use 2020'!$O84</f>
        <v>219812773230558.56</v>
      </c>
      <c r="S22" s="240">
        <f>('Energy Use'!S78-'E-electricity'!S22)*'Energy Use 2020'!$O84</f>
        <v>217147363575761.88</v>
      </c>
      <c r="T22" s="240">
        <f>('Energy Use'!T78-'E-electricity'!T22)*'Energy Use 2020'!$O84</f>
        <v>214485898484092.41</v>
      </c>
      <c r="U22" s="240">
        <f>('Energy Use'!U78-'E-electricity'!U22)*'Energy Use 2020'!$O84</f>
        <v>211828377367577.19</v>
      </c>
      <c r="V22" s="240">
        <f>('Energy Use'!V78-'E-electricity'!V22)*'Energy Use 2020'!$O84</f>
        <v>209174799638243.06</v>
      </c>
      <c r="W22" s="240">
        <f>('Energy Use'!W78-'E-electricity'!W22)*'Energy Use 2020'!$O84</f>
        <v>206525164708116.88</v>
      </c>
      <c r="X22" s="240">
        <f>('Energy Use'!X78-'E-electricity'!X22)*'Energy Use 2020'!$O84</f>
        <v>201707240552343.06</v>
      </c>
      <c r="Y22" s="240">
        <f>('Energy Use'!Y78-'E-electricity'!Y22)*'Energy Use 2020'!$O84</f>
        <v>196896692714956.81</v>
      </c>
      <c r="Z22" s="240">
        <f>('Energy Use'!Z78-'E-electricity'!Z22)*'Energy Use 2020'!$O84</f>
        <v>192093520093503.97</v>
      </c>
      <c r="AA22" s="240">
        <f>('Energy Use'!AA78-'E-electricity'!AA22)*'Energy Use 2020'!$O84</f>
        <v>187297721585530.5</v>
      </c>
      <c r="AB22" s="240">
        <f>('Energy Use'!AB78-'E-electricity'!AB22)*'Energy Use 2020'!$O84</f>
        <v>182509296088582.31</v>
      </c>
      <c r="AC22" s="240">
        <f>('Energy Use'!AC78-'E-electricity'!AC22)*'Energy Use 2020'!$O84</f>
        <v>177728242500205.28</v>
      </c>
      <c r="AD22" s="240">
        <f>('Energy Use'!AD78-'E-electricity'!AD22)*'Energy Use 2020'!$O84</f>
        <v>172954559717945.38</v>
      </c>
      <c r="AE22" s="240">
        <f>('Energy Use'!AE78-'E-electricity'!AE22)*'Energy Use 2020'!$O84</f>
        <v>168188246639348.47</v>
      </c>
      <c r="AF22" s="240">
        <f>('Energy Use'!AF78-'E-electricity'!AF22)*'Energy Use 2020'!$O84</f>
        <v>163429302161960.47</v>
      </c>
      <c r="AG22" s="240">
        <f>('Energy Use'!AG78-'E-electricity'!AG22)*'Energy Use 2020'!$O84</f>
        <v>158677725183327.41</v>
      </c>
      <c r="AH22" s="240">
        <f>('Energy Use'!AH78-'E-electricity'!AH22)*'Energy Use 2020'!$O84</f>
        <v>154549236043125.69</v>
      </c>
      <c r="AI22" s="240">
        <f>('Energy Use'!AI78-'E-electricity'!AI22)*'Energy Use 2020'!$O84</f>
        <v>150427131853753.38</v>
      </c>
      <c r="AJ22" s="240">
        <f>('Energy Use'!AJ78-'E-electricity'!AJ22)*'Energy Use 2020'!$O84</f>
        <v>146311411659748.16</v>
      </c>
      <c r="AK22" s="240">
        <f>('Energy Use'!AK78-'E-electricity'!AK22)*'Energy Use 2020'!$O84</f>
        <v>142202074505647.84</v>
      </c>
      <c r="AL22" s="240">
        <f>('Energy Use'!AL78-'E-electricity'!AL22)*'Energy Use 2020'!$O84</f>
        <v>138099119435990.06</v>
      </c>
      <c r="AM22" s="240">
        <f>('Energy Use'!AM78-'E-electricity'!AM22)*'Energy Use 2020'!$O84</f>
        <v>133802299598585.66</v>
      </c>
      <c r="AN22" s="240">
        <f>('Energy Use'!AN78-'E-electricity'!AN22)*'Energy Use 2020'!$O84</f>
        <v>129512179877314.69</v>
      </c>
      <c r="AO22" s="240">
        <f>('Energy Use'!AO78-'E-electricity'!AO22)*'Energy Use 2020'!$O84</f>
        <v>125228759268718.95</v>
      </c>
      <c r="AP22" s="240">
        <f>('Energy Use'!AP78-'E-electricity'!AP22)*'Energy Use 2020'!$O84</f>
        <v>120952036769340.2</v>
      </c>
      <c r="AQ22" s="240">
        <f>('Energy Use'!AQ78-'E-electricity'!AQ22)*'Energy Use 2020'!$O84</f>
        <v>116269146962110.67</v>
      </c>
      <c r="AR22" s="136" t="str">
        <f>VLOOKUP($A22,'Sector Match'!$A$1:$B$43,2,0)</f>
        <v>refined petroleum and coke 19</v>
      </c>
    </row>
    <row r="23" spans="1:44" x14ac:dyDescent="0.2">
      <c r="A23" s="74" t="s">
        <v>1</v>
      </c>
      <c r="B23" s="240">
        <f>('Energy Use'!B79-'E-electricity'!B23)*'Energy Use 2019'!$O85</f>
        <v>2152537640092353.8</v>
      </c>
      <c r="C23" s="240">
        <f>('Energy Use'!C79-'E-electricity'!C23)*'Energy Use 2020'!$O85</f>
        <v>2179955437670722.5</v>
      </c>
      <c r="D23" s="240">
        <f>('Energy Use'!D79-'E-electricity'!D23)*'Energy Use 2020'!$O85</f>
        <v>2314226250404495</v>
      </c>
      <c r="E23" s="240">
        <f>('Energy Use'!E79-'E-electricity'!E23)*'Energy Use 2020'!$O85</f>
        <v>2283869193249652.5</v>
      </c>
      <c r="F23" s="240">
        <f>('Energy Use'!F79-'E-electricity'!F23)*'Energy Use 2020'!$O85</f>
        <v>2481829859838020</v>
      </c>
      <c r="G23" s="240">
        <f>('Energy Use'!G79-'E-electricity'!G23)*'Energy Use 2020'!$O85</f>
        <v>2677730381307618</v>
      </c>
      <c r="H23" s="240">
        <f>('Energy Use'!H79-'E-electricity'!H23)*'Energy Use 2020'!$O85</f>
        <v>2871572814689674.5</v>
      </c>
      <c r="I23" s="240">
        <f>('Energy Use'!I79-'E-electricity'!I23)*'Energy Use 2020'!$O85</f>
        <v>2963062949833186</v>
      </c>
      <c r="J23" s="240">
        <f>('Energy Use'!J79-'E-electricity'!J23)*'Energy Use 2020'!$O85</f>
        <v>3053654966166465</v>
      </c>
      <c r="K23" s="240">
        <f>('Energy Use'!K79-'E-electricity'!K23)*'Energy Use 2020'!$O85</f>
        <v>3143349752981738</v>
      </c>
      <c r="L23" s="240">
        <f>('Energy Use'!L79-'E-electricity'!L23)*'Energy Use 2020'!$O85</f>
        <v>3232148199571235</v>
      </c>
      <c r="M23" s="240">
        <f>('Energy Use'!M79-'E-electricity'!M23)*'Energy Use 2020'!$O85</f>
        <v>3320051195227182.5</v>
      </c>
      <c r="N23" s="240">
        <f>('Energy Use'!N79-'E-electricity'!N23)*'Energy Use 2020'!$O85</f>
        <v>3366490724678692</v>
      </c>
      <c r="O23" s="240">
        <f>('Energy Use'!O79-'E-electricity'!O23)*'Energy Use 2020'!$O85</f>
        <v>3412512471348205.5</v>
      </c>
      <c r="P23" s="240">
        <f>('Energy Use'!P79-'E-electricity'!P23)*'Energy Use 2020'!$O85</f>
        <v>3458116737309926.5</v>
      </c>
      <c r="Q23" s="240">
        <f>('Energy Use'!Q79-'E-electricity'!Q23)*'Energy Use 2020'!$O85</f>
        <v>3503303824638058</v>
      </c>
      <c r="R23" s="240">
        <f>('Energy Use'!R79-'E-electricity'!R23)*'Energy Use 2020'!$O85</f>
        <v>3548074035406802.5</v>
      </c>
      <c r="S23" s="240">
        <f>('Energy Use'!S79-'E-electricity'!S23)*'Energy Use 2020'!$O85</f>
        <v>3573741605462308.5</v>
      </c>
      <c r="T23" s="240">
        <f>('Energy Use'!T79-'E-electricity'!T23)*'Energy Use 2020'!$O85</f>
        <v>3599337605704220.5</v>
      </c>
      <c r="U23" s="240">
        <f>('Energy Use'!U79-'E-electricity'!U23)*'Energy Use 2020'!$O85</f>
        <v>3624862062499128.5</v>
      </c>
      <c r="V23" s="240">
        <f>('Energy Use'!V79-'E-electricity'!V23)*'Energy Use 2020'!$O85</f>
        <v>3650315002213621.5</v>
      </c>
      <c r="W23" s="240">
        <f>('Energy Use'!W79-'E-electricity'!W23)*'Energy Use 2020'!$O85</f>
        <v>3675696451214287</v>
      </c>
      <c r="X23" s="240">
        <f>('Energy Use'!X79-'E-electricity'!X23)*'Energy Use 2020'!$O85</f>
        <v>3684647097093097</v>
      </c>
      <c r="Y23" s="240">
        <f>('Energy Use'!Y79-'E-electricity'!Y23)*'Energy Use 2020'!$O85</f>
        <v>3693563919763950.5</v>
      </c>
      <c r="Z23" s="240">
        <f>('Energy Use'!Z79-'E-electricity'!Z23)*'Energy Use 2020'!$O85</f>
        <v>3702446932161844.5</v>
      </c>
      <c r="AA23" s="240">
        <f>('Energy Use'!AA79-'E-electricity'!AA23)*'Energy Use 2020'!$O85</f>
        <v>3711296147221770.5</v>
      </c>
      <c r="AB23" s="240">
        <f>('Energy Use'!AB79-'E-electricity'!AB23)*'Energy Use 2020'!$O85</f>
        <v>3720111577878727</v>
      </c>
      <c r="AC23" s="240">
        <f>('Energy Use'!AC79-'E-electricity'!AC23)*'Energy Use 2020'!$O85</f>
        <v>3714883892993894.5</v>
      </c>
      <c r="AD23" s="240">
        <f>('Energy Use'!AD79-'E-electricity'!AD23)*'Energy Use 2020'!$O85</f>
        <v>3709651902614899.5</v>
      </c>
      <c r="AE23" s="240">
        <f>('Energy Use'!AE79-'E-electricity'!AE23)*'Energy Use 2020'!$O85</f>
        <v>3704415609487731</v>
      </c>
      <c r="AF23" s="240">
        <f>('Energy Use'!AF79-'E-electricity'!AF23)*'Energy Use 2020'!$O85</f>
        <v>3699175016358378</v>
      </c>
      <c r="AG23" s="240">
        <f>('Energy Use'!AG79-'E-electricity'!AG23)*'Energy Use 2020'!$O85</f>
        <v>3693930125972830.5</v>
      </c>
      <c r="AH23" s="240">
        <f>('Energy Use'!AH79-'E-electricity'!AH23)*'Energy Use 2020'!$O85</f>
        <v>3676081718894537</v>
      </c>
      <c r="AI23" s="240">
        <f>('Energy Use'!AI79-'E-electricity'!AI23)*'Energy Use 2020'!$O85</f>
        <v>3658259004089494.5</v>
      </c>
      <c r="AJ23" s="240">
        <f>('Energy Use'!AJ79-'E-electricity'!AJ23)*'Energy Use 2020'!$O85</f>
        <v>3640461973483916</v>
      </c>
      <c r="AK23" s="240">
        <f>('Energy Use'!AK79-'E-electricity'!AK23)*'Energy Use 2020'!$O85</f>
        <v>3622690619004011</v>
      </c>
      <c r="AL23" s="240">
        <f>('Energy Use'!AL79-'E-electricity'!AL23)*'Energy Use 2020'!$O85</f>
        <v>3604944932575993.5</v>
      </c>
      <c r="AM23" s="240">
        <f>('Energy Use'!AM79-'E-electricity'!AM23)*'Energy Use 2020'!$O85</f>
        <v>3584910460341643</v>
      </c>
      <c r="AN23" s="240">
        <f>('Energy Use'!AN79-'E-electricity'!AN23)*'Energy Use 2020'!$O85</f>
        <v>3564906546165984.5</v>
      </c>
      <c r="AO23" s="240">
        <f>('Energy Use'!AO79-'E-electricity'!AO23)*'Energy Use 2020'!$O85</f>
        <v>3544933180274068.5</v>
      </c>
      <c r="AP23" s="240">
        <f>('Energy Use'!AP79-'E-electricity'!AP23)*'Energy Use 2020'!$O85</f>
        <v>3524990352890943</v>
      </c>
      <c r="AQ23" s="240">
        <f>('Energy Use'!AQ79-'E-electricity'!AQ23)*'Energy Use 2020'!$O85</f>
        <v>3487894097439846.5</v>
      </c>
      <c r="AR23" s="136" t="str">
        <f>VLOOKUP($A23,'Sector Match'!$A$1:$B$43,2,0)</f>
        <v>chemicals 20</v>
      </c>
    </row>
    <row r="24" spans="1:44" x14ac:dyDescent="0.2">
      <c r="A24" s="74" t="s">
        <v>22</v>
      </c>
      <c r="B24" s="240">
        <f>('Energy Use'!B80-'E-electricity'!B24)*'Energy Use 2019'!$O86</f>
        <v>92037889463387.172</v>
      </c>
      <c r="C24" s="240">
        <f>('Energy Use'!C80-'E-electricity'!C24)*'Energy Use 2020'!$O86</f>
        <v>80176962101105.828</v>
      </c>
      <c r="D24" s="240">
        <f>('Energy Use'!D80-'E-electricity'!D24)*'Energy Use 2020'!$O86</f>
        <v>103544948801556.2</v>
      </c>
      <c r="E24" s="240">
        <f>('Energy Use'!E80-'E-electricity'!E24)*'Energy Use 2020'!$O86</f>
        <v>100983738582126.92</v>
      </c>
      <c r="F24" s="240">
        <f>('Energy Use'!F80-'E-electricity'!F24)*'Energy Use 2020'!$O86</f>
        <v>102368920021167.53</v>
      </c>
      <c r="G24" s="240">
        <f>('Energy Use'!G80-'E-electricity'!G24)*'Energy Use 2020'!$O86</f>
        <v>106555015033483.77</v>
      </c>
      <c r="H24" s="240">
        <f>('Energy Use'!H80-'E-electricity'!H24)*'Energy Use 2020'!$O86</f>
        <v>111662038371811.38</v>
      </c>
      <c r="I24" s="240">
        <f>('Energy Use'!I80-'E-electricity'!I24)*'Energy Use 2020'!$O86</f>
        <v>116029378305170.33</v>
      </c>
      <c r="J24" s="240">
        <f>('Energy Use'!J80-'E-electricity'!J24)*'Energy Use 2020'!$O86</f>
        <v>119388973774906.98</v>
      </c>
      <c r="K24" s="240">
        <f>('Energy Use'!K80-'E-electricity'!K24)*'Energy Use 2020'!$O86</f>
        <v>122028839429812.55</v>
      </c>
      <c r="L24" s="240">
        <f>('Energy Use'!L80-'E-electricity'!L24)*'Energy Use 2020'!$O86</f>
        <v>124288491495920.83</v>
      </c>
      <c r="M24" s="240">
        <f>('Energy Use'!M80-'E-electricity'!M24)*'Energy Use 2020'!$O86</f>
        <v>126542873763603</v>
      </c>
      <c r="N24" s="240">
        <f>('Energy Use'!N80-'E-electricity'!N24)*'Energy Use 2020'!$O86</f>
        <v>129224217421838.64</v>
      </c>
      <c r="O24" s="240">
        <f>('Energy Use'!O80-'E-electricity'!O24)*'Energy Use 2020'!$O86</f>
        <v>132251930988176.17</v>
      </c>
      <c r="P24" s="240">
        <f>('Energy Use'!P80-'E-electricity'!P24)*'Energy Use 2020'!$O86</f>
        <v>135567406084382.67</v>
      </c>
      <c r="Q24" s="240">
        <f>('Energy Use'!Q80-'E-electricity'!Q24)*'Energy Use 2020'!$O86</f>
        <v>139106352866470.7</v>
      </c>
      <c r="R24" s="240">
        <f>('Energy Use'!R80-'E-electricity'!R24)*'Energy Use 2020'!$O86</f>
        <v>142797404698205.09</v>
      </c>
      <c r="S24" s="240">
        <f>('Energy Use'!S80-'E-electricity'!S24)*'Energy Use 2020'!$O86</f>
        <v>147077793370918.69</v>
      </c>
      <c r="T24" s="240">
        <f>('Energy Use'!T80-'E-electricity'!T24)*'Energy Use 2020'!$O86</f>
        <v>151449557188136.28</v>
      </c>
      <c r="U24" s="240">
        <f>('Energy Use'!U80-'E-electricity'!U24)*'Energy Use 2020'!$O86</f>
        <v>155899674488303.56</v>
      </c>
      <c r="V24" s="240">
        <f>('Energy Use'!V80-'E-electricity'!V24)*'Energy Use 2020'!$O86</f>
        <v>160413492346232.09</v>
      </c>
      <c r="W24" s="240">
        <f>('Energy Use'!W80-'E-electricity'!W24)*'Energy Use 2020'!$O86</f>
        <v>164974663507902.56</v>
      </c>
      <c r="X24" s="240">
        <f>('Energy Use'!X80-'E-electricity'!X24)*'Energy Use 2020'!$O86</f>
        <v>169565098770342.97</v>
      </c>
      <c r="Y24" s="240">
        <f>('Energy Use'!Y80-'E-electricity'!Y24)*'Energy Use 2020'!$O86</f>
        <v>174164937656682.63</v>
      </c>
      <c r="Z24" s="240">
        <f>('Energy Use'!Z80-'E-electricity'!Z24)*'Energy Use 2020'!$O86</f>
        <v>178752540322837.78</v>
      </c>
      <c r="AA24" s="240">
        <f>('Energy Use'!AA80-'E-electricity'!AA24)*'Energy Use 2020'!$O86</f>
        <v>183304503659232.44</v>
      </c>
      <c r="AB24" s="240">
        <f>('Energy Use'!AB80-'E-electricity'!AB24)*'Energy Use 2020'!$O86</f>
        <v>187795704507302.34</v>
      </c>
      <c r="AC24" s="240">
        <f>('Energy Use'!AC80-'E-electricity'!AC24)*'Energy Use 2020'!$O86</f>
        <v>192199372785361.53</v>
      </c>
      <c r="AD24" s="240">
        <f>('Energy Use'!AD80-'E-electricity'!AD24)*'Energy Use 2020'!$O86</f>
        <v>196487197101391.22</v>
      </c>
      <c r="AE24" s="240">
        <f>('Energy Use'!AE80-'E-electricity'!AE24)*'Energy Use 2020'!$O86</f>
        <v>200629465112320.53</v>
      </c>
      <c r="AF24" s="240">
        <f>('Energy Use'!AF80-'E-electricity'!AF24)*'Energy Use 2020'!$O86</f>
        <v>204595240462963.5</v>
      </c>
      <c r="AG24" s="240">
        <f>('Energy Use'!AG80-'E-electricity'!AG24)*'Energy Use 2020'!$O86</f>
        <v>208352577598030.81</v>
      </c>
      <c r="AH24" s="240">
        <f>('Energy Use'!AH80-'E-electricity'!AH24)*'Energy Use 2020'!$O86</f>
        <v>211868775085419.28</v>
      </c>
      <c r="AI24" s="240">
        <f>('Energy Use'!AI80-'E-electricity'!AI24)*'Energy Use 2020'!$O86</f>
        <v>215110667320084.72</v>
      </c>
      <c r="AJ24" s="240">
        <f>('Energy Use'!AJ80-'E-electricity'!AJ24)*'Energy Use 2020'!$O86</f>
        <v>218044953601095.94</v>
      </c>
      <c r="AK24" s="240">
        <f>('Energy Use'!AK80-'E-electricity'!AK24)*'Energy Use 2020'!$O86</f>
        <v>220638562600682.41</v>
      </c>
      <c r="AL24" s="240">
        <f>('Energy Use'!AL80-'E-electricity'!AL24)*'Energy Use 2020'!$O86</f>
        <v>222859049189242.69</v>
      </c>
      <c r="AM24" s="240">
        <f>('Energy Use'!AM80-'E-electricity'!AM24)*'Energy Use 2020'!$O86</f>
        <v>224675019465784.31</v>
      </c>
      <c r="AN24" s="240">
        <f>('Energy Use'!AN80-'E-electricity'!AN24)*'Energy Use 2020'!$O86</f>
        <v>226056578696053.19</v>
      </c>
      <c r="AO24" s="240">
        <f>('Energy Use'!AO80-'E-electricity'!AO24)*'Energy Use 2020'!$O86</f>
        <v>226975795713099</v>
      </c>
      <c r="AP24" s="240">
        <f>('Energy Use'!AP80-'E-electricity'!AP24)*'Energy Use 2020'!$O86</f>
        <v>227407176224273.25</v>
      </c>
      <c r="AQ24" s="240">
        <f>('Energy Use'!AQ80-'E-electricity'!AQ24)*'Energy Use 2020'!$O86</f>
        <v>226162329721684.63</v>
      </c>
      <c r="AR24" s="136">
        <f>VLOOKUP($A24,'Sector Match'!$A$1:$B$43,2,0)</f>
        <v>0</v>
      </c>
    </row>
    <row r="25" spans="1:44" x14ac:dyDescent="0.2">
      <c r="A25" s="74" t="s">
        <v>23</v>
      </c>
      <c r="B25" s="240">
        <f>('Energy Use'!B81-'E-electricity'!B25)*'Energy Use 2019'!$O87</f>
        <v>100173003068984.44</v>
      </c>
      <c r="C25" s="240">
        <f>('Energy Use'!C81-'E-electricity'!C25)*'Energy Use 2020'!$O87</f>
        <v>71413024628032.734</v>
      </c>
      <c r="D25" s="240">
        <f>('Energy Use'!D81-'E-electricity'!D25)*'Energy Use 2020'!$O87</f>
        <v>79210199664435</v>
      </c>
      <c r="E25" s="240">
        <f>('Energy Use'!E81-'E-electricity'!E25)*'Energy Use 2020'!$O87</f>
        <v>80839141282143.281</v>
      </c>
      <c r="F25" s="240">
        <f>('Energy Use'!F81-'E-electricity'!F25)*'Energy Use 2020'!$O87</f>
        <v>82288038519335.547</v>
      </c>
      <c r="G25" s="240">
        <f>('Energy Use'!G81-'E-electricity'!G25)*'Energy Use 2020'!$O87</f>
        <v>86571748143975.703</v>
      </c>
      <c r="H25" s="240">
        <f>('Energy Use'!H81-'E-electricity'!H25)*'Energy Use 2020'!$O87</f>
        <v>92016732732985.031</v>
      </c>
      <c r="I25" s="240">
        <f>('Energy Use'!I81-'E-electricity'!I25)*'Energy Use 2020'!$O87</f>
        <v>97048085265061.953</v>
      </c>
      <c r="J25" s="240">
        <f>('Energy Use'!J81-'E-electricity'!J25)*'Energy Use 2020'!$O87</f>
        <v>101216475373488.69</v>
      </c>
      <c r="K25" s="240">
        <f>('Energy Use'!K81-'E-electricity'!K25)*'Energy Use 2020'!$O87</f>
        <v>104525624657145.83</v>
      </c>
      <c r="L25" s="240">
        <f>('Energy Use'!L81-'E-electricity'!L25)*'Energy Use 2020'!$O87</f>
        <v>107019989087269.58</v>
      </c>
      <c r="M25" s="240">
        <f>('Energy Use'!M81-'E-electricity'!M25)*'Energy Use 2020'!$O87</f>
        <v>108777944285320.56</v>
      </c>
      <c r="N25" s="240">
        <f>('Energy Use'!N81-'E-electricity'!N25)*'Energy Use 2020'!$O87</f>
        <v>109997864980281.39</v>
      </c>
      <c r="O25" s="240">
        <f>('Energy Use'!O81-'E-electricity'!O25)*'Energy Use 2020'!$O87</f>
        <v>110695097049621.8</v>
      </c>
      <c r="P25" s="240">
        <f>('Energy Use'!P81-'E-electricity'!P25)*'Energy Use 2020'!$O87</f>
        <v>110987661411246.78</v>
      </c>
      <c r="Q25" s="240">
        <f>('Energy Use'!Q81-'E-electricity'!Q25)*'Energy Use 2020'!$O87</f>
        <v>111000431058077.89</v>
      </c>
      <c r="R25" s="240">
        <f>('Energy Use'!R81-'E-electricity'!R25)*'Energy Use 2020'!$O87</f>
        <v>110861242754848.11</v>
      </c>
      <c r="S25" s="240">
        <f>('Energy Use'!S81-'E-electricity'!S25)*'Energy Use 2020'!$O87</f>
        <v>111062557341332.72</v>
      </c>
      <c r="T25" s="240">
        <f>('Energy Use'!T81-'E-electricity'!T25)*'Energy Use 2020'!$O87</f>
        <v>111242643970575.64</v>
      </c>
      <c r="U25" s="240">
        <f>('Energy Use'!U81-'E-electricity'!U25)*'Energy Use 2020'!$O87</f>
        <v>111401934414809.27</v>
      </c>
      <c r="V25" s="240">
        <f>('Energy Use'!V81-'E-electricity'!V25)*'Energy Use 2020'!$O87</f>
        <v>111540875375135.09</v>
      </c>
      <c r="W25" s="240">
        <f>('Energy Use'!W81-'E-electricity'!W25)*'Energy Use 2020'!$O87</f>
        <v>111659927574503.92</v>
      </c>
      <c r="X25" s="240">
        <f>('Energy Use'!X81-'E-electricity'!X25)*'Energy Use 2020'!$O87</f>
        <v>111759564858378.72</v>
      </c>
      <c r="Y25" s="240">
        <f>('Energy Use'!Y81-'E-electricity'!Y25)*'Energy Use 2020'!$O87</f>
        <v>111840273305051.75</v>
      </c>
      <c r="Z25" s="240">
        <f>('Energy Use'!Z81-'E-electricity'!Z25)*'Energy Use 2020'!$O87</f>
        <v>111902550347491.2</v>
      </c>
      <c r="AA25" s="240">
        <f>('Energy Use'!AA81-'E-electricity'!AA25)*'Energy Use 2020'!$O87</f>
        <v>111946903908485.69</v>
      </c>
      <c r="AB25" s="240">
        <f>('Energy Use'!AB81-'E-electricity'!AB25)*'Energy Use 2020'!$O87</f>
        <v>111973851550755.41</v>
      </c>
      <c r="AC25" s="240">
        <f>('Energy Use'!AC81-'E-electricity'!AC25)*'Energy Use 2020'!$O87</f>
        <v>111983919643597.03</v>
      </c>
      <c r="AD25" s="240">
        <f>('Energy Use'!AD81-'E-electricity'!AD25)*'Energy Use 2020'!$O87</f>
        <v>111977642547523.22</v>
      </c>
      <c r="AE25" s="240">
        <f>('Energy Use'!AE81-'E-electricity'!AE25)*'Energy Use 2020'!$O87</f>
        <v>111955561818258.64</v>
      </c>
      <c r="AF25" s="240">
        <f>('Energy Use'!AF81-'E-electricity'!AF25)*'Energy Use 2020'!$O87</f>
        <v>111918225431348.14</v>
      </c>
      <c r="AG25" s="240">
        <f>('Energy Use'!AG81-'E-electricity'!AG25)*'Energy Use 2020'!$O87</f>
        <v>111866187028540.72</v>
      </c>
      <c r="AH25" s="240">
        <f>('Energy Use'!AH81-'E-electricity'!AH25)*'Energy Use 2020'!$O87</f>
        <v>111800005187002.66</v>
      </c>
      <c r="AI25" s="240">
        <f>('Energy Use'!AI81-'E-electricity'!AI25)*'Energy Use 2020'!$O87</f>
        <v>111720242712326.41</v>
      </c>
      <c r="AJ25" s="240">
        <f>('Energy Use'!AJ81-'E-electricity'!AJ25)*'Energy Use 2020'!$O87</f>
        <v>111627465956201.22</v>
      </c>
      <c r="AK25" s="240">
        <f>('Energy Use'!AK81-'E-electricity'!AK25)*'Energy Use 2020'!$O87</f>
        <v>111522244159520.27</v>
      </c>
      <c r="AL25" s="240">
        <f>('Energy Use'!AL81-'E-electricity'!AL25)*'Energy Use 2020'!$O87</f>
        <v>111405148821609.47</v>
      </c>
      <c r="AM25" s="240">
        <f>('Energy Use'!AM81-'E-electricity'!AM25)*'Energy Use 2020'!$O87</f>
        <v>111276753096177.16</v>
      </c>
      <c r="AN25" s="240">
        <f>('Energy Use'!AN81-'E-electricity'!AN25)*'Energy Use 2020'!$O87</f>
        <v>111137631214497.44</v>
      </c>
      <c r="AO25" s="240">
        <f>('Energy Use'!AO81-'E-electricity'!AO25)*'Energy Use 2020'!$O87</f>
        <v>110988357936263.31</v>
      </c>
      <c r="AP25" s="240">
        <f>('Energy Use'!AP81-'E-electricity'!AP25)*'Energy Use 2020'!$O87</f>
        <v>110829508028461.88</v>
      </c>
      <c r="AQ25" s="240">
        <f>('Energy Use'!AQ81-'E-electricity'!AQ25)*'Energy Use 2020'!$O87</f>
        <v>110094160101931.81</v>
      </c>
      <c r="AR25" s="136" t="str">
        <f>VLOOKUP($A25,'Sector Match'!$A$1:$B$43,2,0)</f>
        <v>chemicals 20</v>
      </c>
    </row>
    <row r="26" spans="1:44" x14ac:dyDescent="0.2">
      <c r="A26" s="74" t="s">
        <v>24</v>
      </c>
      <c r="B26" s="240">
        <f>('Energy Use'!B82-'E-electricity'!B26)*'Energy Use 2019'!$O88</f>
        <v>48625425848309.359</v>
      </c>
      <c r="C26" s="240">
        <f>('Energy Use'!C82-'E-electricity'!C26)*'Energy Use 2020'!$O88</f>
        <v>40176666382163.563</v>
      </c>
      <c r="D26" s="240">
        <f>('Energy Use'!D82-'E-electricity'!D26)*'Energy Use 2020'!$O88</f>
        <v>43948596999178.133</v>
      </c>
      <c r="E26" s="240">
        <f>('Energy Use'!E82-'E-electricity'!E26)*'Energy Use 2020'!$O88</f>
        <v>43326718810434.078</v>
      </c>
      <c r="F26" s="240">
        <f>('Energy Use'!F82-'E-electricity'!F26)*'Energy Use 2020'!$O88</f>
        <v>43437989224254.117</v>
      </c>
      <c r="G26" s="240">
        <f>('Energy Use'!G82-'E-electricity'!G26)*'Energy Use 2020'!$O88</f>
        <v>44427926774973.75</v>
      </c>
      <c r="H26" s="240">
        <f>('Energy Use'!H82-'E-electricity'!H26)*'Energy Use 2020'!$O88</f>
        <v>45747509637889.055</v>
      </c>
      <c r="I26" s="240">
        <f>('Energy Use'!I82-'E-electricity'!I26)*'Energy Use 2020'!$O88</f>
        <v>46936127940133.359</v>
      </c>
      <c r="J26" s="240">
        <f>('Energy Use'!J82-'E-electricity'!J26)*'Energy Use 2020'!$O88</f>
        <v>47846917959575.641</v>
      </c>
      <c r="K26" s="240">
        <f>('Energy Use'!K82-'E-electricity'!K26)*'Energy Use 2020'!$O88</f>
        <v>48465660669038.367</v>
      </c>
      <c r="L26" s="240">
        <f>('Energy Use'!L82-'E-electricity'!L26)*'Energy Use 2020'!$O88</f>
        <v>48783652297018.18</v>
      </c>
      <c r="M26" s="240">
        <f>('Energy Use'!M82-'E-electricity'!M26)*'Energy Use 2020'!$O88</f>
        <v>48797888269812.25</v>
      </c>
      <c r="N26" s="240">
        <f>('Energy Use'!N82-'E-electricity'!N26)*'Energy Use 2020'!$O88</f>
        <v>48648633648163.508</v>
      </c>
      <c r="O26" s="240">
        <f>('Energy Use'!O82-'E-electricity'!O26)*'Energy Use 2020'!$O88</f>
        <v>48262300789553.102</v>
      </c>
      <c r="P26" s="240">
        <f>('Energy Use'!P82-'E-electricity'!P26)*'Energy Use 2020'!$O88</f>
        <v>47703977392197.414</v>
      </c>
      <c r="Q26" s="240">
        <f>('Energy Use'!Q82-'E-electricity'!Q26)*'Energy Use 2020'!$O88</f>
        <v>47038318408107.648</v>
      </c>
      <c r="R26" s="240">
        <f>('Energy Use'!R82-'E-electricity'!R26)*'Energy Use 2020'!$O88</f>
        <v>46327732628392.047</v>
      </c>
      <c r="S26" s="240">
        <f>('Energy Use'!S82-'E-electricity'!S26)*'Energy Use 2020'!$O88</f>
        <v>45866036720211.422</v>
      </c>
      <c r="T26" s="240">
        <f>('Energy Use'!T82-'E-electricity'!T26)*'Energy Use 2020'!$O88</f>
        <v>45414436312545.656</v>
      </c>
      <c r="U26" s="240">
        <f>('Energy Use'!U82-'E-electricity'!U26)*'Energy Use 2020'!$O88</f>
        <v>44973154195998.211</v>
      </c>
      <c r="V26" s="240">
        <f>('Energy Use'!V82-'E-electricity'!V26)*'Energy Use 2020'!$O88</f>
        <v>44542402211879.148</v>
      </c>
      <c r="W26" s="240">
        <f>('Energy Use'!W82-'E-electricity'!W26)*'Energy Use 2020'!$O88</f>
        <v>44122382069652.109</v>
      </c>
      <c r="X26" s="240">
        <f>('Energy Use'!X82-'E-electricity'!X26)*'Energy Use 2020'!$O88</f>
        <v>43713286169120.07</v>
      </c>
      <c r="Y26" s="240">
        <f>('Energy Use'!Y82-'E-electricity'!Y26)*'Energy Use 2020'!$O88</f>
        <v>43315298426622.961</v>
      </c>
      <c r="Z26" s="240">
        <f>('Energy Use'!Z82-'E-electricity'!Z26)*'Energy Use 2020'!$O88</f>
        <v>42928595104695.758</v>
      </c>
      <c r="AA26" s="240">
        <f>('Energy Use'!AA82-'E-electricity'!AA26)*'Energy Use 2020'!$O88</f>
        <v>42553345644812.977</v>
      </c>
      <c r="AB26" s="240">
        <f>('Energy Use'!AB82-'E-electricity'!AB26)*'Energy Use 2020'!$O88</f>
        <v>42189713503015.773</v>
      </c>
      <c r="AC26" s="240">
        <f>('Energy Use'!AC82-'E-electricity'!AC26)*'Energy Use 2020'!$O88</f>
        <v>41837856988392.719</v>
      </c>
      <c r="AD26" s="240">
        <f>('Energy Use'!AD82-'E-electricity'!AD26)*'Energy Use 2020'!$O88</f>
        <v>41497930104555.977</v>
      </c>
      <c r="AE26" s="240">
        <f>('Energy Use'!AE82-'E-electricity'!AE26)*'Energy Use 2020'!$O88</f>
        <v>41170083394427.211</v>
      </c>
      <c r="AF26" s="240">
        <f>('Energy Use'!AF82-'E-electricity'!AF26)*'Energy Use 2020'!$O88</f>
        <v>40854464788816.547</v>
      </c>
      <c r="AG26" s="240">
        <f>('Energy Use'!AG82-'E-electricity'!AG26)*'Energy Use 2020'!$O88</f>
        <v>40551220459450.781</v>
      </c>
      <c r="AH26" s="240">
        <f>('Energy Use'!AH82-'E-electricity'!AH26)*'Energy Use 2020'!$O88</f>
        <v>40260495677278.898</v>
      </c>
      <c r="AI26" s="240">
        <f>('Energy Use'!AI82-'E-electricity'!AI26)*'Energy Use 2020'!$O88</f>
        <v>39982435677057.203</v>
      </c>
      <c r="AJ26" s="240">
        <f>('Energy Use'!AJ82-'E-electricity'!AJ26)*'Energy Use 2020'!$O88</f>
        <v>39717186529391.109</v>
      </c>
      <c r="AK26" s="240">
        <f>('Energy Use'!AK82-'E-electricity'!AK26)*'Energy Use 2020'!$O88</f>
        <v>39464896021589.539</v>
      </c>
      <c r="AL26" s="240">
        <f>('Energy Use'!AL82-'E-electricity'!AL26)*'Energy Use 2020'!$O88</f>
        <v>39225714548871.25</v>
      </c>
      <c r="AM26" s="240">
        <f>('Energy Use'!AM82-'E-electricity'!AM26)*'Energy Use 2020'!$O88</f>
        <v>38999796017648.578</v>
      </c>
      <c r="AN26" s="240">
        <f>('Energy Use'!AN82-'E-electricity'!AN26)*'Energy Use 2020'!$O88</f>
        <v>38787298762806.344</v>
      </c>
      <c r="AO26" s="240">
        <f>('Energy Use'!AO82-'E-electricity'!AO26)*'Energy Use 2020'!$O88</f>
        <v>38588386481093.516</v>
      </c>
      <c r="AP26" s="240">
        <f>('Energy Use'!AP82-'E-electricity'!AP26)*'Energy Use 2020'!$O88</f>
        <v>38403229182950.906</v>
      </c>
      <c r="AQ26" s="240">
        <f>('Energy Use'!AQ82-'E-electricity'!AQ26)*'Energy Use 2020'!$O88</f>
        <v>38035319938225.203</v>
      </c>
      <c r="AR26" s="136" t="str">
        <f>VLOOKUP($A26,'Sector Match'!$A$1:$B$43,2,0)</f>
        <v>rubber and plastic products 22</v>
      </c>
    </row>
    <row r="27" spans="1:44" x14ac:dyDescent="0.2">
      <c r="A27" s="74" t="s">
        <v>25</v>
      </c>
      <c r="B27" s="240">
        <f>('Energy Use'!B83-'E-electricity'!B27)*'Energy Use 2019'!$O89</f>
        <v>3626496763043273.5</v>
      </c>
      <c r="C27" s="240">
        <f>('Energy Use'!C83-'E-electricity'!C27)*'Energy Use 2020'!$O89</f>
        <v>3787828639358871</v>
      </c>
      <c r="D27" s="240">
        <f>('Energy Use'!D83-'E-electricity'!D27)*'Energy Use 2020'!$O89</f>
        <v>3756390573350349.5</v>
      </c>
      <c r="E27" s="240">
        <f>('Energy Use'!E83-'E-electricity'!E27)*'Energy Use 2020'!$O89</f>
        <v>3366687805747515</v>
      </c>
      <c r="F27" s="240">
        <f>('Energy Use'!F83-'E-electricity'!F27)*'Energy Use 2020'!$O89</f>
        <v>3499010946940868</v>
      </c>
      <c r="G27" s="240">
        <f>('Energy Use'!G83-'E-electricity'!G27)*'Energy Use 2020'!$O89</f>
        <v>3630285726082141.5</v>
      </c>
      <c r="H27" s="240">
        <f>('Energy Use'!H83-'E-electricity'!H27)*'Energy Use 2020'!$O89</f>
        <v>3760513364020812.5</v>
      </c>
      <c r="I27" s="240">
        <f>('Energy Use'!I83-'E-electricity'!I27)*'Energy Use 2020'!$O89</f>
        <v>3795120575271231.5</v>
      </c>
      <c r="J27" s="240">
        <f>('Energy Use'!J83-'E-electricity'!J27)*'Energy Use 2020'!$O89</f>
        <v>3829410833121199</v>
      </c>
      <c r="K27" s="240">
        <f>('Energy Use'!K83-'E-electricity'!K27)*'Energy Use 2020'!$O89</f>
        <v>3863384514024175.5</v>
      </c>
      <c r="L27" s="240">
        <f>('Energy Use'!L83-'E-electricity'!L27)*'Energy Use 2020'!$O89</f>
        <v>3897041994433619.5</v>
      </c>
      <c r="M27" s="240">
        <f>('Energy Use'!M83-'E-electricity'!M27)*'Energy Use 2020'!$O89</f>
        <v>3930383650802993</v>
      </c>
      <c r="N27" s="240">
        <f>('Energy Use'!N83-'E-electricity'!N27)*'Energy Use 2020'!$O89</f>
        <v>3873972520563296.5</v>
      </c>
      <c r="O27" s="240">
        <f>('Energy Use'!O83-'E-electricity'!O27)*'Energy Use 2020'!$O89</f>
        <v>3817841968135194</v>
      </c>
      <c r="P27" s="240">
        <f>('Energy Use'!P83-'E-electricity'!P27)*'Energy Use 2020'!$O89</f>
        <v>3761991761409415.5</v>
      </c>
      <c r="Q27" s="240">
        <f>('Energy Use'!Q83-'E-electricity'!Q27)*'Energy Use 2020'!$O89</f>
        <v>3706421668276692</v>
      </c>
      <c r="R27" s="240">
        <f>('Energy Use'!R83-'E-electricity'!R27)*'Energy Use 2020'!$O89</f>
        <v>3651131456627753</v>
      </c>
      <c r="S27" s="240">
        <f>('Energy Use'!S83-'E-electricity'!S27)*'Energy Use 2020'!$O89</f>
        <v>3585986681237197.5</v>
      </c>
      <c r="T27" s="240">
        <f>('Energy Use'!T83-'E-electricity'!T27)*'Energy Use 2020'!$O89</f>
        <v>3520934769037582.5</v>
      </c>
      <c r="U27" s="240">
        <f>('Energy Use'!U83-'E-electricity'!U27)*'Energy Use 2020'!$O89</f>
        <v>3455975684126970.5</v>
      </c>
      <c r="V27" s="240">
        <f>('Energy Use'!V83-'E-electricity'!V27)*'Energy Use 2020'!$O89</f>
        <v>3391109390603428</v>
      </c>
      <c r="W27" s="240">
        <f>('Energy Use'!W83-'E-electricity'!W27)*'Energy Use 2020'!$O89</f>
        <v>3326335852565019</v>
      </c>
      <c r="X27" s="240">
        <f>('Energy Use'!X83-'E-electricity'!X27)*'Energy Use 2020'!$O89</f>
        <v>3238542090746344</v>
      </c>
      <c r="Y27" s="240">
        <f>('Energy Use'!Y83-'E-electricity'!Y27)*'Energy Use 2020'!$O89</f>
        <v>3150875400027064</v>
      </c>
      <c r="Z27" s="240">
        <f>('Energy Use'!Z83-'E-electricity'!Z27)*'Energy Use 2020'!$O89</f>
        <v>3063335731059120</v>
      </c>
      <c r="AA27" s="240">
        <f>('Energy Use'!AA83-'E-electricity'!AA27)*'Energy Use 2020'!$O89</f>
        <v>2975923034494453.5</v>
      </c>
      <c r="AB27" s="240">
        <f>('Energy Use'!AB83-'E-electricity'!AB27)*'Energy Use 2020'!$O89</f>
        <v>2888637260985007.5</v>
      </c>
      <c r="AC27" s="240">
        <f>('Energy Use'!AC83-'E-electricity'!AC27)*'Energy Use 2020'!$O89</f>
        <v>2820847248313088</v>
      </c>
      <c r="AD27" s="240">
        <f>('Energy Use'!AD83-'E-electricity'!AD27)*'Energy Use 2020'!$O89</f>
        <v>2753154900481955</v>
      </c>
      <c r="AE27" s="240">
        <f>('Energy Use'!AE83-'E-electricity'!AE27)*'Energy Use 2020'!$O89</f>
        <v>2685560179605978</v>
      </c>
      <c r="AF27" s="240">
        <f>('Energy Use'!AF83-'E-electricity'!AF27)*'Energy Use 2020'!$O89</f>
        <v>2618063047799520.5</v>
      </c>
      <c r="AG27" s="240">
        <f>('Energy Use'!AG83-'E-electricity'!AG27)*'Energy Use 2020'!$O89</f>
        <v>2550663467176950</v>
      </c>
      <c r="AH27" s="240">
        <f>('Energy Use'!AH83-'E-electricity'!AH27)*'Energy Use 2020'!$O89</f>
        <v>2509429435621629</v>
      </c>
      <c r="AI27" s="240">
        <f>('Energy Use'!AI83-'E-electricity'!AI27)*'Energy Use 2020'!$O89</f>
        <v>2468253998064470</v>
      </c>
      <c r="AJ27" s="240">
        <f>('Energy Use'!AJ83-'E-electricity'!AJ27)*'Energy Use 2020'!$O89</f>
        <v>2427137131847703.5</v>
      </c>
      <c r="AK27" s="240">
        <f>('Energy Use'!AK83-'E-electricity'!AK27)*'Energy Use 2020'!$O89</f>
        <v>2386078814313561.5</v>
      </c>
      <c r="AL27" s="240">
        <f>('Energy Use'!AL83-'E-electricity'!AL27)*'Energy Use 2020'!$O89</f>
        <v>2345079022804276.5</v>
      </c>
      <c r="AM27" s="240">
        <f>('Energy Use'!AM83-'E-electricity'!AM27)*'Energy Use 2020'!$O89</f>
        <v>2323759496514190</v>
      </c>
      <c r="AN27" s="240">
        <f>('Energy Use'!AN83-'E-electricity'!AN27)*'Energy Use 2020'!$O89</f>
        <v>2302468861842208.5</v>
      </c>
      <c r="AO27" s="240">
        <f>('Energy Use'!AO83-'E-electricity'!AO27)*'Energy Use 2020'!$O89</f>
        <v>2281207107776366</v>
      </c>
      <c r="AP27" s="240">
        <f>('Energy Use'!AP83-'E-electricity'!AP27)*'Energy Use 2020'!$O89</f>
        <v>2259974223304697</v>
      </c>
      <c r="AQ27" s="240">
        <f>('Energy Use'!AQ83-'E-electricity'!AQ27)*'Energy Use 2020'!$O89</f>
        <v>2232984017806780</v>
      </c>
      <c r="AR27" s="136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40">
        <f>('Energy Use'!B84-'E-electricity'!B28)*'Energy Use 2019'!$O90</f>
        <v>1.1076745986758898E+16</v>
      </c>
      <c r="C28" s="240">
        <f>('Energy Use'!C84-'E-electricity'!C28)*'Energy Use 2020'!$O90</f>
        <v>1.1305866647927288E+16</v>
      </c>
      <c r="D28" s="240">
        <f>('Energy Use'!D84-'E-electricity'!D28)*'Energy Use 2020'!$O90</f>
        <v>1.0955909504448546E+16</v>
      </c>
      <c r="E28" s="240">
        <f>('Energy Use'!E84-'E-electricity'!E28)*'Energy Use 2020'!$O90</f>
        <v>1.0737159897285514E+16</v>
      </c>
      <c r="F28" s="240">
        <f>('Energy Use'!F84-'E-electricity'!F28)*'Energy Use 2020'!$O90</f>
        <v>1.154949443746325E+16</v>
      </c>
      <c r="G28" s="240">
        <f>('Energy Use'!G84-'E-electricity'!G28)*'Energy Use 2020'!$O90</f>
        <v>1.235617088644539E+16</v>
      </c>
      <c r="H28" s="240">
        <f>('Energy Use'!H84-'E-electricity'!H28)*'Energy Use 2020'!$O90</f>
        <v>1.3157193357033718E+16</v>
      </c>
      <c r="I28" s="240">
        <f>('Energy Use'!I84-'E-electricity'!I28)*'Energy Use 2020'!$O90</f>
        <v>1.3407617260470744E+16</v>
      </c>
      <c r="J28" s="240">
        <f>('Energy Use'!J84-'E-electricity'!J28)*'Energy Use 2020'!$O90</f>
        <v>1.365623765902696E+16</v>
      </c>
      <c r="K28" s="240">
        <f>('Energy Use'!K84-'E-electricity'!K28)*'Energy Use 2020'!$O90</f>
        <v>1.390305587802772E+16</v>
      </c>
      <c r="L28" s="240">
        <f>('Energy Use'!L84-'E-electricity'!L28)*'Energy Use 2020'!$O90</f>
        <v>1.414807324279839E+16</v>
      </c>
      <c r="M28" s="240">
        <f>('Energy Use'!M84-'E-electricity'!M28)*'Energy Use 2020'!$O90</f>
        <v>1.4391291078664324E+16</v>
      </c>
      <c r="N28" s="240">
        <f>('Energy Use'!N84-'E-electricity'!N28)*'Energy Use 2020'!$O90</f>
        <v>1.4371009234342902E+16</v>
      </c>
      <c r="O28" s="240">
        <f>('Energy Use'!O84-'E-electricity'!O28)*'Energy Use 2020'!$O90</f>
        <v>1.4350625207493442E+16</v>
      </c>
      <c r="P28" s="240">
        <f>('Energy Use'!P84-'E-electricity'!P28)*'Energy Use 2020'!$O90</f>
        <v>1.4330139059394166E+16</v>
      </c>
      <c r="Q28" s="240">
        <f>('Energy Use'!Q84-'E-electricity'!Q28)*'Energy Use 2020'!$O90</f>
        <v>1.4309550851323286E+16</v>
      </c>
      <c r="R28" s="240">
        <f>('Energy Use'!R84-'E-electricity'!R28)*'Energy Use 2020'!$O90</f>
        <v>1.4288860644559022E+16</v>
      </c>
      <c r="S28" s="240">
        <f>('Energy Use'!S84-'E-electricity'!S28)*'Energy Use 2020'!$O90</f>
        <v>1.4117897070108902E+16</v>
      </c>
      <c r="T28" s="240">
        <f>('Energy Use'!T84-'E-electricity'!T28)*'Energy Use 2020'!$O90</f>
        <v>1.394713751140547E+16</v>
      </c>
      <c r="U28" s="240">
        <f>('Energy Use'!U84-'E-electricity'!U28)*'Energy Use 2020'!$O90</f>
        <v>1.37765819149059E+16</v>
      </c>
      <c r="V28" s="240">
        <f>('Energy Use'!V84-'E-electricity'!V28)*'Energy Use 2020'!$O90</f>
        <v>1.360623022706736E+16</v>
      </c>
      <c r="W28" s="240">
        <f>('Energy Use'!W84-'E-electricity'!W28)*'Energy Use 2020'!$O90</f>
        <v>1.3436082394347018E+16</v>
      </c>
      <c r="X28" s="240">
        <f>('Energy Use'!X84-'E-electricity'!X28)*'Energy Use 2020'!$O90</f>
        <v>1.3124794423259248E+16</v>
      </c>
      <c r="Y28" s="240">
        <f>('Energy Use'!Y84-'E-electricity'!Y28)*'Energy Use 2020'!$O90</f>
        <v>1.2813887181597678E+16</v>
      </c>
      <c r="Z28" s="240">
        <f>('Energy Use'!Z84-'E-electricity'!Z28)*'Energy Use 2020'!$O90</f>
        <v>1.2503360568969502E+16</v>
      </c>
      <c r="AA28" s="240">
        <f>('Energy Use'!AA84-'E-electricity'!AA28)*'Energy Use 2020'!$O90</f>
        <v>1.2193214484981904E+16</v>
      </c>
      <c r="AB28" s="240">
        <f>('Energy Use'!AB84-'E-electricity'!AB28)*'Energy Use 2020'!$O90</f>
        <v>1.1883448829242078E+16</v>
      </c>
      <c r="AC28" s="240">
        <f>('Energy Use'!AC84-'E-electricity'!AC28)*'Energy Use 2020'!$O90</f>
        <v>1.1574063501357212E+16</v>
      </c>
      <c r="AD28" s="240">
        <f>('Energy Use'!AD84-'E-electricity'!AD28)*'Energy Use 2020'!$O90</f>
        <v>1.1265058400934502E+16</v>
      </c>
      <c r="AE28" s="240">
        <f>('Energy Use'!AE84-'E-electricity'!AE28)*'Energy Use 2020'!$O90</f>
        <v>1.0956433427581136E+16</v>
      </c>
      <c r="AF28" s="240">
        <f>('Energy Use'!AF84-'E-electricity'!AF28)*'Energy Use 2020'!$O90</f>
        <v>1.0648188480904302E+16</v>
      </c>
      <c r="AG28" s="240">
        <f>('Energy Use'!AG84-'E-electricity'!AG28)*'Energy Use 2020'!$O90</f>
        <v>1.0340323460511194E+16</v>
      </c>
      <c r="AH28" s="240">
        <f>('Energy Use'!AH84-'E-electricity'!AH28)*'Energy Use 2020'!$O90</f>
        <v>1.0072969619073036E+16</v>
      </c>
      <c r="AI28" s="240">
        <f>('Energy Use'!AI84-'E-electricity'!AI28)*'Energy Use 2020'!$O90</f>
        <v>9805945026258558</v>
      </c>
      <c r="AJ28" s="240">
        <f>('Energy Use'!AJ84-'E-electricity'!AJ28)*'Energy Use 2020'!$O90</f>
        <v>9539249595060662</v>
      </c>
      <c r="AK28" s="240">
        <f>('Energy Use'!AK84-'E-electricity'!AK28)*'Energy Use 2020'!$O90</f>
        <v>9272883238472246</v>
      </c>
      <c r="AL28" s="240">
        <f>('Energy Use'!AL84-'E-electricity'!AL28)*'Energy Use 2020'!$O90</f>
        <v>9006845869486206</v>
      </c>
      <c r="AM28" s="240">
        <f>('Energy Use'!AM84-'E-electricity'!AM28)*'Energy Use 2020'!$O90</f>
        <v>8728074201305463</v>
      </c>
      <c r="AN28" s="240">
        <f>('Energy Use'!AN84-'E-electricity'!AN28)*'Energy Use 2020'!$O90</f>
        <v>8449647814735492</v>
      </c>
      <c r="AO28" s="240">
        <f>('Energy Use'!AO84-'E-electricity'!AO28)*'Energy Use 2020'!$O90</f>
        <v>8171566618398253</v>
      </c>
      <c r="AP28" s="240">
        <f>('Energy Use'!AP84-'E-electricity'!AP28)*'Energy Use 2020'!$O90</f>
        <v>7893830520915712</v>
      </c>
      <c r="AQ28" s="240">
        <f>('Energy Use'!AQ84-'E-electricity'!AQ28)*'Energy Use 2020'!$O90</f>
        <v>7596936548711847</v>
      </c>
      <c r="AR28" s="136" t="str">
        <f>VLOOKUP($A28,'Sector Match'!$A$1:$B$43,2,0)</f>
        <v>iron and steel 241</v>
      </c>
    </row>
    <row r="29" spans="1:44" x14ac:dyDescent="0.2">
      <c r="A29" s="74" t="s">
        <v>27</v>
      </c>
      <c r="B29" s="240">
        <f>('Energy Use'!B85-'E-electricity'!B29)*'Energy Use 2019'!$O91</f>
        <v>545568822067571.38</v>
      </c>
      <c r="C29" s="240">
        <f>('Energy Use'!C85-'E-electricity'!C29)*'Energy Use 2020'!$O91</f>
        <v>530165759566187.94</v>
      </c>
      <c r="D29" s="240">
        <f>('Energy Use'!D85-'E-electricity'!D29)*'Energy Use 2020'!$O91</f>
        <v>546314521315783.81</v>
      </c>
      <c r="E29" s="240">
        <f>('Energy Use'!E85-'E-electricity'!E29)*'Energy Use 2020'!$O91</f>
        <v>565417307678847.75</v>
      </c>
      <c r="F29" s="240">
        <f>('Energy Use'!F85-'E-electricity'!F29)*'Energy Use 2020'!$O91</f>
        <v>607789291151069.63</v>
      </c>
      <c r="G29" s="240">
        <f>('Energy Use'!G85-'E-electricity'!G29)*'Energy Use 2020'!$O91</f>
        <v>649429465659866.88</v>
      </c>
      <c r="H29" s="240">
        <f>('Energy Use'!H85-'E-electricity'!H29)*'Energy Use 2020'!$O91</f>
        <v>690341876206969.88</v>
      </c>
      <c r="I29" s="240">
        <f>('Energy Use'!I85-'E-electricity'!I29)*'Energy Use 2020'!$O91</f>
        <v>720384517159220.88</v>
      </c>
      <c r="J29" s="240">
        <f>('Energy Use'!J85-'E-electricity'!J29)*'Energy Use 2020'!$O91</f>
        <v>749889369627712.25</v>
      </c>
      <c r="K29" s="240">
        <f>('Energy Use'!K85-'E-electricity'!K29)*'Energy Use 2020'!$O91</f>
        <v>778859318238238</v>
      </c>
      <c r="L29" s="240">
        <f>('Energy Use'!L85-'E-electricity'!L29)*'Energy Use 2020'!$O91</f>
        <v>807297247616590.88</v>
      </c>
      <c r="M29" s="240">
        <f>('Energy Use'!M85-'E-electricity'!M29)*'Energy Use 2020'!$O91</f>
        <v>835206042388564.75</v>
      </c>
      <c r="N29" s="240">
        <f>('Energy Use'!N85-'E-electricity'!N29)*'Energy Use 2020'!$O91</f>
        <v>848379620228478.25</v>
      </c>
      <c r="O29" s="240">
        <f>('Energy Use'!O85-'E-electricity'!O29)*'Energy Use 2020'!$O91</f>
        <v>861336794596408.75</v>
      </c>
      <c r="P29" s="240">
        <f>('Energy Use'!P85-'E-electricity'!P29)*'Energy Use 2020'!$O91</f>
        <v>874078570555066.63</v>
      </c>
      <c r="Q29" s="240">
        <f>('Energy Use'!Q85-'E-electricity'!Q29)*'Energy Use 2020'!$O91</f>
        <v>886605953167163.88</v>
      </c>
      <c r="R29" s="240">
        <f>('Energy Use'!R85-'E-electricity'!R29)*'Energy Use 2020'!$O91</f>
        <v>898919947495411.13</v>
      </c>
      <c r="S29" s="240">
        <f>('Energy Use'!S85-'E-electricity'!S29)*'Energy Use 2020'!$O91</f>
        <v>901821956445941.63</v>
      </c>
      <c r="T29" s="240">
        <f>('Energy Use'!T85-'E-electricity'!T29)*'Energy Use 2020'!$O91</f>
        <v>904698314347104.75</v>
      </c>
      <c r="U29" s="240">
        <f>('Energy Use'!U85-'E-electricity'!U29)*'Energy Use 2020'!$O91</f>
        <v>907549054035056.5</v>
      </c>
      <c r="V29" s="240">
        <f>('Energy Use'!V85-'E-electricity'!V29)*'Energy Use 2020'!$O91</f>
        <v>910374208345952.63</v>
      </c>
      <c r="W29" s="240">
        <f>('Energy Use'!W85-'E-electricity'!W29)*'Energy Use 2020'!$O91</f>
        <v>913173810115948.38</v>
      </c>
      <c r="X29" s="240">
        <f>('Energy Use'!X85-'E-electricity'!X29)*'Energy Use 2020'!$O91</f>
        <v>908487577890491.88</v>
      </c>
      <c r="Y29" s="240">
        <f>('Energy Use'!Y85-'E-electricity'!Y29)*'Energy Use 2020'!$O91</f>
        <v>903815208143848.88</v>
      </c>
      <c r="Z29" s="240">
        <f>('Energy Use'!Z85-'E-electricity'!Z29)*'Energy Use 2020'!$O91</f>
        <v>899156687034352.38</v>
      </c>
      <c r="AA29" s="240">
        <f>('Energy Use'!AA85-'E-electricity'!AA29)*'Energy Use 2020'!$O91</f>
        <v>894512000720336.5</v>
      </c>
      <c r="AB29" s="240">
        <f>('Energy Use'!AB85-'E-electricity'!AB29)*'Energy Use 2020'!$O91</f>
        <v>889881135360133.25</v>
      </c>
      <c r="AC29" s="240">
        <f>('Energy Use'!AC85-'E-electricity'!AC29)*'Energy Use 2020'!$O91</f>
        <v>875652105071768.38</v>
      </c>
      <c r="AD29" s="240">
        <f>('Energy Use'!AD85-'E-electricity'!AD29)*'Energy Use 2020'!$O91</f>
        <v>861487968095392.38</v>
      </c>
      <c r="AE29" s="240">
        <f>('Energy Use'!AE85-'E-electricity'!AE29)*'Energy Use 2020'!$O91</f>
        <v>847388650069849.13</v>
      </c>
      <c r="AF29" s="240">
        <f>('Energy Use'!AF85-'E-electricity'!AF29)*'Energy Use 2020'!$O91</f>
        <v>833354076633983.5</v>
      </c>
      <c r="AG29" s="240">
        <f>('Energy Use'!AG85-'E-electricity'!AG29)*'Energy Use 2020'!$O91</f>
        <v>819384173426639.75</v>
      </c>
      <c r="AH29" s="240">
        <f>('Energy Use'!AH85-'E-electricity'!AH29)*'Energy Use 2020'!$O91</f>
        <v>798365548335536.63</v>
      </c>
      <c r="AI29" s="240">
        <f>('Energy Use'!AI85-'E-electricity'!AI29)*'Energy Use 2020'!$O91</f>
        <v>777449618483053.38</v>
      </c>
      <c r="AJ29" s="240">
        <f>('Energy Use'!AJ85-'E-electricity'!AJ29)*'Energy Use 2020'!$O91</f>
        <v>756636264118417.5</v>
      </c>
      <c r="AK29" s="240">
        <f>('Energy Use'!AK85-'E-electricity'!AK29)*'Energy Use 2020'!$O91</f>
        <v>735925365490855.75</v>
      </c>
      <c r="AL29" s="240">
        <f>('Energy Use'!AL85-'E-electricity'!AL29)*'Energy Use 2020'!$O91</f>
        <v>715316802849596.25</v>
      </c>
      <c r="AM29" s="240">
        <f>('Energy Use'!AM85-'E-electricity'!AM29)*'Energy Use 2020'!$O91</f>
        <v>694780697805837.5</v>
      </c>
      <c r="AN29" s="240">
        <f>('Energy Use'!AN85-'E-electricity'!AN29)*'Energy Use 2020'!$O91</f>
        <v>674346861273934.88</v>
      </c>
      <c r="AO29" s="240">
        <f>('Energy Use'!AO85-'E-electricity'!AO29)*'Energy Use 2020'!$O91</f>
        <v>654015173245474</v>
      </c>
      <c r="AP29" s="240">
        <f>('Energy Use'!AP85-'E-electricity'!AP29)*'Energy Use 2020'!$O91</f>
        <v>633785513712042.25</v>
      </c>
      <c r="AQ29" s="240">
        <f>('Energy Use'!AQ85-'E-electricity'!AQ29)*'Energy Use 2020'!$O91</f>
        <v>611985145265830.38</v>
      </c>
      <c r="AR29" s="136" t="str">
        <f>VLOOKUP($A29,'Sector Match'!$A$1:$B$43,2,0)</f>
        <v>other metals 242</v>
      </c>
    </row>
    <row r="30" spans="1:44" x14ac:dyDescent="0.2">
      <c r="A30" s="74" t="s">
        <v>28</v>
      </c>
      <c r="B30" s="240">
        <f>('Energy Use'!B86-'E-electricity'!B30)*'Energy Use 2019'!$O92</f>
        <v>170741941860234.19</v>
      </c>
      <c r="C30" s="240">
        <f>('Energy Use'!C86-'E-electricity'!C30)*'Energy Use 2020'!$O92</f>
        <v>200470529782854.59</v>
      </c>
      <c r="D30" s="240">
        <f>('Energy Use'!D86-'E-electricity'!D30)*'Energy Use 2020'!$O92</f>
        <v>240425433521438.44</v>
      </c>
      <c r="E30" s="240">
        <f>('Energy Use'!E86-'E-electricity'!E30)*'Energy Use 2020'!$O92</f>
        <v>241541106343112.66</v>
      </c>
      <c r="F30" s="240">
        <f>('Energy Use'!F86-'E-electricity'!F30)*'Energy Use 2020'!$O92</f>
        <v>243067761485951.31</v>
      </c>
      <c r="G30" s="240">
        <f>('Energy Use'!G86-'E-electricity'!G30)*'Energy Use 2020'!$O92</f>
        <v>249206678801722.22</v>
      </c>
      <c r="H30" s="240">
        <f>('Energy Use'!H86-'E-electricity'!H30)*'Energy Use 2020'!$O92</f>
        <v>257153295485255.16</v>
      </c>
      <c r="I30" s="240">
        <f>('Energy Use'!I86-'E-electricity'!I30)*'Energy Use 2020'!$O92</f>
        <v>264583184047422.22</v>
      </c>
      <c r="J30" s="240">
        <f>('Energy Use'!J86-'E-electricity'!J30)*'Energy Use 2020'!$O92</f>
        <v>270826851351306.78</v>
      </c>
      <c r="K30" s="240">
        <f>('Energy Use'!K86-'E-electricity'!K30)*'Energy Use 2020'!$O92</f>
        <v>275951466287152.63</v>
      </c>
      <c r="L30" s="240">
        <f>('Energy Use'!L86-'E-electricity'!L30)*'Energy Use 2020'!$O92</f>
        <v>280051149268300.88</v>
      </c>
      <c r="M30" s="240">
        <f>('Energy Use'!M86-'E-electricity'!M30)*'Energy Use 2020'!$O92</f>
        <v>283242124732331.13</v>
      </c>
      <c r="N30" s="240">
        <f>('Energy Use'!N86-'E-electricity'!N30)*'Energy Use 2020'!$O92</f>
        <v>285970288081128.63</v>
      </c>
      <c r="O30" s="240">
        <f>('Energy Use'!O86-'E-electricity'!O30)*'Energy Use 2020'!$O92</f>
        <v>288038728437341</v>
      </c>
      <c r="P30" s="240">
        <f>('Energy Use'!P86-'E-electricity'!P30)*'Energy Use 2020'!$O92</f>
        <v>289563541139170.38</v>
      </c>
      <c r="Q30" s="240">
        <f>('Energy Use'!Q86-'E-electricity'!Q30)*'Energy Use 2020'!$O92</f>
        <v>290667190781434.94</v>
      </c>
      <c r="R30" s="240">
        <f>('Energy Use'!R86-'E-electricity'!R30)*'Energy Use 2020'!$O92</f>
        <v>291476405628454.69</v>
      </c>
      <c r="S30" s="240">
        <f>('Energy Use'!S86-'E-electricity'!S30)*'Energy Use 2020'!$O92</f>
        <v>293188726001631.81</v>
      </c>
      <c r="T30" s="240">
        <f>('Energy Use'!T86-'E-electricity'!T30)*'Energy Use 2020'!$O92</f>
        <v>294752893735687.81</v>
      </c>
      <c r="U30" s="240">
        <f>('Energy Use'!U86-'E-electricity'!U30)*'Energy Use 2020'!$O92</f>
        <v>296171980849753.13</v>
      </c>
      <c r="V30" s="240">
        <f>('Energy Use'!V86-'E-electricity'!V30)*'Energy Use 2020'!$O92</f>
        <v>297449384897826.75</v>
      </c>
      <c r="W30" s="240">
        <f>('Energy Use'!W86-'E-electricity'!W30)*'Energy Use 2020'!$O92</f>
        <v>298588807481491.63</v>
      </c>
      <c r="X30" s="240">
        <f>('Energy Use'!X86-'E-electricity'!X30)*'Energy Use 2020'!$O92</f>
        <v>299594232569092.81</v>
      </c>
      <c r="Y30" s="240">
        <f>('Energy Use'!Y86-'E-electricity'!Y30)*'Energy Use 2020'!$O92</f>
        <v>300469904766804.5</v>
      </c>
      <c r="Z30" s="240">
        <f>('Energy Use'!Z86-'E-electricity'!Z30)*'Energy Use 2020'!$O92</f>
        <v>301220307679294.81</v>
      </c>
      <c r="AA30" s="240">
        <f>('Energy Use'!AA86-'E-electricity'!AA30)*'Energy Use 2020'!$O92</f>
        <v>301850142489328.38</v>
      </c>
      <c r="AB30" s="240">
        <f>('Energy Use'!AB86-'E-electricity'!AB30)*'Energy Use 2020'!$O92</f>
        <v>302364306876941.69</v>
      </c>
      <c r="AC30" s="240">
        <f>('Energy Use'!AC86-'E-electricity'!AC30)*'Energy Use 2020'!$O92</f>
        <v>302767874389785.94</v>
      </c>
      <c r="AD30" s="240">
        <f>('Energy Use'!AD86-'E-electricity'!AD30)*'Energy Use 2020'!$O92</f>
        <v>303066074366988.75</v>
      </c>
      <c r="AE30" s="240">
        <f>('Energy Use'!AE86-'E-electricity'!AE30)*'Energy Use 2020'!$O92</f>
        <v>303264272509628.38</v>
      </c>
      <c r="AF30" s="240">
        <f>('Energy Use'!AF86-'E-electricity'!AF30)*'Energy Use 2020'!$O92</f>
        <v>303367952181577.63</v>
      </c>
      <c r="AG30" s="240">
        <f>('Energy Use'!AG86-'E-electricity'!AG30)*'Energy Use 2020'!$O92</f>
        <v>303382696515332.94</v>
      </c>
      <c r="AH30" s="240">
        <f>('Energy Use'!AH86-'E-electricity'!AH30)*'Energy Use 2020'!$O92</f>
        <v>303314171388433.13</v>
      </c>
      <c r="AI30" s="240">
        <f>('Energy Use'!AI86-'E-electricity'!AI30)*'Energy Use 2020'!$O92</f>
        <v>303168109327363.56</v>
      </c>
      <c r="AJ30" s="240">
        <f>('Energy Use'!AJ86-'E-electricity'!AJ30)*'Energy Use 2020'!$O92</f>
        <v>302950294387421.69</v>
      </c>
      <c r="AK30" s="240">
        <f>('Energy Use'!AK86-'E-electricity'!AK30)*'Energy Use 2020'!$O92</f>
        <v>302666548049035.56</v>
      </c>
      <c r="AL30" s="240">
        <f>('Energy Use'!AL86-'E-electricity'!AL30)*'Energy Use 2020'!$O92</f>
        <v>302322716163431.13</v>
      </c>
      <c r="AM30" s="240">
        <f>('Energy Use'!AM86-'E-electricity'!AM30)*'Energy Use 2020'!$O92</f>
        <v>301924656973484.06</v>
      </c>
      <c r="AN30" s="240">
        <f>('Energy Use'!AN86-'E-electricity'!AN30)*'Energy Use 2020'!$O92</f>
        <v>301478230228964.31</v>
      </c>
      <c r="AO30" s="240">
        <f>('Energy Use'!AO86-'E-electricity'!AO30)*'Energy Use 2020'!$O92</f>
        <v>300989287409387.5</v>
      </c>
      <c r="AP30" s="240">
        <f>('Energy Use'!AP86-'E-electricity'!AP30)*'Energy Use 2020'!$O92</f>
        <v>300463663062201.63</v>
      </c>
      <c r="AQ30" s="240">
        <f>('Energy Use'!AQ86-'E-electricity'!AQ30)*'Energy Use 2020'!$O92</f>
        <v>298369181785987.75</v>
      </c>
      <c r="AR30" s="136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40">
        <f>('Energy Use'!B87-'E-electricity'!B31)*'Energy Use 2019'!$O93</f>
        <v>69385717163693.313</v>
      </c>
      <c r="C31" s="240">
        <f>('Energy Use'!C87-'E-electricity'!C31)*'Energy Use 2020'!$O93</f>
        <v>113584705586912.77</v>
      </c>
      <c r="D31" s="240">
        <f>('Energy Use'!D87-'E-electricity'!D31)*'Energy Use 2020'!$O93</f>
        <v>131797179838785.98</v>
      </c>
      <c r="E31" s="240">
        <f>('Energy Use'!E87-'E-electricity'!E31)*'Energy Use 2020'!$O93</f>
        <v>131147087331539.45</v>
      </c>
      <c r="F31" s="240">
        <f>('Energy Use'!F87-'E-electricity'!F31)*'Energy Use 2020'!$O93</f>
        <v>131885909779366.94</v>
      </c>
      <c r="G31" s="240">
        <f>('Energy Use'!G87-'E-electricity'!G31)*'Energy Use 2020'!$O93</f>
        <v>135277499896318.14</v>
      </c>
      <c r="H31" s="240">
        <f>('Energy Use'!H87-'E-electricity'!H31)*'Energy Use 2020'!$O93</f>
        <v>139700572441129.36</v>
      </c>
      <c r="I31" s="240">
        <f>('Energy Use'!I87-'E-electricity'!I31)*'Energy Use 2020'!$O93</f>
        <v>143802895977032.63</v>
      </c>
      <c r="J31" s="240">
        <f>('Energy Use'!J87-'E-electricity'!J31)*'Energy Use 2020'!$O93</f>
        <v>147210437202762.97</v>
      </c>
      <c r="K31" s="240">
        <f>('Energy Use'!K87-'E-electricity'!K31)*'Energy Use 2020'!$O93</f>
        <v>149970622384482.91</v>
      </c>
      <c r="L31" s="240">
        <f>('Energy Use'!L87-'E-electricity'!L31)*'Energy Use 2020'!$O93</f>
        <v>152147738558269.44</v>
      </c>
      <c r="M31" s="240">
        <f>('Energy Use'!M87-'E-electricity'!M31)*'Energy Use 2020'!$O93</f>
        <v>153819579550606.13</v>
      </c>
      <c r="N31" s="240">
        <f>('Energy Use'!N87-'E-electricity'!N31)*'Energy Use 2020'!$O93</f>
        <v>155313659528411.78</v>
      </c>
      <c r="O31" s="240">
        <f>('Energy Use'!O87-'E-electricity'!O31)*'Energy Use 2020'!$O93</f>
        <v>156455267296695.31</v>
      </c>
      <c r="P31" s="240">
        <f>('Energy Use'!P87-'E-electricity'!P31)*'Energy Use 2020'!$O93</f>
        <v>157307346975688.44</v>
      </c>
      <c r="Q31" s="240">
        <f>('Energy Use'!Q87-'E-electricity'!Q31)*'Energy Use 2020'!$O93</f>
        <v>157936272338046.5</v>
      </c>
      <c r="R31" s="240">
        <f>('Energy Use'!R87-'E-electricity'!R31)*'Energy Use 2020'!$O93</f>
        <v>158410730193494.72</v>
      </c>
      <c r="S31" s="240">
        <f>('Energy Use'!S87-'E-electricity'!S31)*'Energy Use 2020'!$O93</f>
        <v>159461306315760.44</v>
      </c>
      <c r="T31" s="240">
        <f>('Energy Use'!T87-'E-electricity'!T31)*'Energy Use 2020'!$O93</f>
        <v>160437346455076.34</v>
      </c>
      <c r="U31" s="240">
        <f>('Energy Use'!U87-'E-electricity'!U31)*'Energy Use 2020'!$O93</f>
        <v>161339211231360.91</v>
      </c>
      <c r="V31" s="240">
        <f>('Energy Use'!V87-'E-electricity'!V31)*'Energy Use 2020'!$O93</f>
        <v>162167405895888.06</v>
      </c>
      <c r="W31" s="240">
        <f>('Energy Use'!W87-'E-electricity'!W31)*'Energy Use 2020'!$O93</f>
        <v>162922575161194.41</v>
      </c>
      <c r="X31" s="240">
        <f>('Energy Use'!X87-'E-electricity'!X31)*'Energy Use 2020'!$O93</f>
        <v>163605497728492.09</v>
      </c>
      <c r="Y31" s="240">
        <f>('Energy Use'!Y87-'E-electricity'!Y31)*'Energy Use 2020'!$O93</f>
        <v>164217080549875.47</v>
      </c>
      <c r="Z31" s="240">
        <f>('Energy Use'!Z87-'E-electricity'!Z31)*'Energy Use 2020'!$O93</f>
        <v>164758352862358.75</v>
      </c>
      <c r="AA31" s="240">
        <f>('Energy Use'!AA87-'E-electricity'!AA31)*'Energy Use 2020'!$O93</f>
        <v>165230460030297.25</v>
      </c>
      <c r="AB31" s="240">
        <f>('Energy Use'!AB87-'E-electricity'!AB31)*'Energy Use 2020'!$O93</f>
        <v>165634657232083.31</v>
      </c>
      <c r="AC31" s="240">
        <f>('Energy Use'!AC87-'E-electricity'!AC31)*'Energy Use 2020'!$O93</f>
        <v>165972303026122.31</v>
      </c>
      <c r="AD31" s="240">
        <f>('Energy Use'!AD87-'E-electricity'!AD31)*'Energy Use 2020'!$O93</f>
        <v>166244852830088.75</v>
      </c>
      <c r="AE31" s="240">
        <f>('Energy Use'!AE87-'E-electricity'!AE31)*'Energy Use 2020'!$O93</f>
        <v>166453852346258.59</v>
      </c>
      <c r="AF31" s="240">
        <f>('Energy Use'!AF87-'E-electricity'!AF31)*'Energy Use 2020'!$O93</f>
        <v>166600930964407.34</v>
      </c>
      <c r="AG31" s="240">
        <f>('Energy Use'!AG87-'E-electricity'!AG31)*'Energy Use 2020'!$O93</f>
        <v>166687795172338.53</v>
      </c>
      <c r="AH31" s="240">
        <f>('Energy Use'!AH87-'E-electricity'!AH31)*'Energy Use 2020'!$O93</f>
        <v>166716222002562.5</v>
      </c>
      <c r="AI31" s="240">
        <f>('Energy Use'!AI87-'E-electricity'!AI31)*'Energy Use 2020'!$O93</f>
        <v>166688052542046.72</v>
      </c>
      <c r="AJ31" s="240">
        <f>('Energy Use'!AJ87-'E-electricity'!AJ31)*'Energy Use 2020'!$O93</f>
        <v>166605185530273.72</v>
      </c>
      <c r="AK31" s="240">
        <f>('Energy Use'!AK87-'E-electricity'!AK31)*'Energy Use 2020'!$O93</f>
        <v>166469571069122.59</v>
      </c>
      <c r="AL31" s="240">
        <f>('Energy Use'!AL87-'E-electricity'!AL31)*'Energy Use 2020'!$O93</f>
        <v>166283204466326.75</v>
      </c>
      <c r="AM31" s="240">
        <f>('Energy Use'!AM87-'E-electricity'!AM31)*'Energy Use 2020'!$O93</f>
        <v>166048120232482.31</v>
      </c>
      <c r="AN31" s="240">
        <f>('Energy Use'!AN87-'E-electricity'!AN31)*'Energy Use 2020'!$O93</f>
        <v>165766386249800.28</v>
      </c>
      <c r="AO31" s="240">
        <f>('Energy Use'!AO87-'E-electricity'!AO31)*'Energy Use 2020'!$O93</f>
        <v>165440098129007.03</v>
      </c>
      <c r="AP31" s="240">
        <f>('Energy Use'!AP87-'E-electricity'!AP31)*'Energy Use 2020'!$O93</f>
        <v>165071373769058</v>
      </c>
      <c r="AQ31" s="240">
        <f>('Energy Use'!AQ87-'E-electricity'!AQ31)*'Energy Use 2020'!$O93</f>
        <v>163812895877871.47</v>
      </c>
      <c r="AR31" s="136" t="str">
        <f>VLOOKUP($A31,'Sector Match'!$A$1:$B$43,2,0)</f>
        <v>other manufacturing 31T33</v>
      </c>
    </row>
    <row r="32" spans="1:44" x14ac:dyDescent="0.2">
      <c r="A32" s="74" t="s">
        <v>30</v>
      </c>
      <c r="B32" s="240">
        <f>('Energy Use'!B88-'E-electricity'!B32)*'Energy Use 2019'!$O94</f>
        <v>5286059880147.5791</v>
      </c>
      <c r="C32" s="240">
        <f>('Energy Use'!C88-'E-electricity'!C32)*'Energy Use 2020'!$O94</f>
        <v>808531984349.4541</v>
      </c>
      <c r="D32" s="240">
        <f>('Energy Use'!D88-'E-electricity'!D32)*'Energy Use 2020'!$O94</f>
        <v>939522386514.18323</v>
      </c>
      <c r="E32" s="240">
        <f>('Energy Use'!E88-'E-electricity'!E32)*'Energy Use 2020'!$O94</f>
        <v>979969958124.03821</v>
      </c>
      <c r="F32" s="240">
        <f>('Energy Use'!F88-'E-electricity'!F32)*'Energy Use 2020'!$O94</f>
        <v>993697282936.93628</v>
      </c>
      <c r="G32" s="240">
        <f>('Energy Use'!G88-'E-electricity'!G32)*'Energy Use 2020'!$O94</f>
        <v>1039926214976.4164</v>
      </c>
      <c r="H32" s="240">
        <f>('Energy Use'!H88-'E-electricity'!H32)*'Energy Use 2020'!$O94</f>
        <v>1099612526470.259</v>
      </c>
      <c r="I32" s="240">
        <f>('Energy Use'!I88-'E-electricity'!I32)*'Energy Use 2020'!$O94</f>
        <v>1155344044109.885</v>
      </c>
      <c r="J32" s="240">
        <f>('Energy Use'!J88-'E-electricity'!J32)*'Energy Use 2020'!$O94</f>
        <v>1202805013596.5952</v>
      </c>
      <c r="K32" s="240">
        <f>('Energy Use'!K88-'E-electricity'!K32)*'Energy Use 2020'!$O94</f>
        <v>1242883037293.0298</v>
      </c>
      <c r="L32" s="240">
        <f>('Energy Use'!L88-'E-electricity'!L32)*'Energy Use 2020'!$O94</f>
        <v>1276895346949.2705</v>
      </c>
      <c r="M32" s="240">
        <f>('Energy Use'!M88-'E-electricity'!M32)*'Energy Use 2020'!$O94</f>
        <v>1306499474302.9355</v>
      </c>
      <c r="N32" s="240">
        <f>('Energy Use'!N88-'E-electricity'!N32)*'Energy Use 2020'!$O94</f>
        <v>1335584326517.7261</v>
      </c>
      <c r="O32" s="240">
        <f>('Energy Use'!O88-'E-electricity'!O32)*'Energy Use 2020'!$O94</f>
        <v>1362696714404.863</v>
      </c>
      <c r="P32" s="240">
        <f>('Energy Use'!P88-'E-electricity'!P32)*'Energy Use 2020'!$O94</f>
        <v>1388306959606.03</v>
      </c>
      <c r="Q32" s="240">
        <f>('Energy Use'!Q88-'E-electricity'!Q32)*'Energy Use 2020'!$O94</f>
        <v>1412936894210.314</v>
      </c>
      <c r="R32" s="240">
        <f>('Energy Use'!R88-'E-electricity'!R32)*'Energy Use 2020'!$O94</f>
        <v>1437154891575.3809</v>
      </c>
      <c r="S32" s="240">
        <f>('Energy Use'!S88-'E-electricity'!S32)*'Energy Use 2020'!$O94</f>
        <v>1467821923536.3252</v>
      </c>
      <c r="T32" s="240">
        <f>('Energy Use'!T88-'E-electricity'!T32)*'Energy Use 2020'!$O94</f>
        <v>1498855902783.4807</v>
      </c>
      <c r="U32" s="240">
        <f>('Energy Use'!U88-'E-electricity'!U32)*'Energy Use 2020'!$O94</f>
        <v>1530150592418.6257</v>
      </c>
      <c r="V32" s="240">
        <f>('Energy Use'!V88-'E-electricity'!V32)*'Energy Use 2020'!$O94</f>
        <v>1561591032517.9526</v>
      </c>
      <c r="W32" s="240">
        <f>('Energy Use'!W88-'E-electricity'!W32)*'Energy Use 2020'!$O94</f>
        <v>1593053412389.9226</v>
      </c>
      <c r="X32" s="240">
        <f>('Energy Use'!X88-'E-electricity'!X32)*'Energy Use 2020'!$O94</f>
        <v>1624405035066.8479</v>
      </c>
      <c r="Y32" s="240">
        <f>('Energy Use'!Y88-'E-electricity'!Y32)*'Energy Use 2020'!$O94</f>
        <v>1655504384929.3525</v>
      </c>
      <c r="Z32" s="240">
        <f>('Energy Use'!Z88-'E-electricity'!Z32)*'Energy Use 2020'!$O94</f>
        <v>1686201309273.2683</v>
      </c>
      <c r="AA32" s="240">
        <f>('Energy Use'!AA88-'E-electricity'!AA32)*'Energy Use 2020'!$O94</f>
        <v>1716337324295.7317</v>
      </c>
      <c r="AB32" s="240">
        <f>('Energy Use'!AB88-'E-electricity'!AB32)*'Energy Use 2020'!$O94</f>
        <v>1745746055372.1162</v>
      </c>
      <c r="AC32" s="240">
        <f>('Energy Use'!AC88-'E-electricity'!AC32)*'Energy Use 2020'!$O94</f>
        <v>1774253820591.0073</v>
      </c>
      <c r="AD32" s="240">
        <f>('Energy Use'!AD88-'E-electricity'!AD32)*'Energy Use 2020'!$O94</f>
        <v>1801680365287.8459</v>
      </c>
      <c r="AE32" s="240">
        <f>('Energy Use'!AE88-'E-electricity'!AE32)*'Energy Use 2020'!$O94</f>
        <v>1827839753749.5557</v>
      </c>
      <c r="AF32" s="240">
        <f>('Energy Use'!AF88-'E-electricity'!AF32)*'Energy Use 2020'!$O94</f>
        <v>1852541422341.196</v>
      </c>
      <c r="AG32" s="240">
        <f>('Energy Use'!AG88-'E-electricity'!AG32)*'Energy Use 2020'!$O94</f>
        <v>1875591396026.1682</v>
      </c>
      <c r="AH32" s="240">
        <f>('Energy Use'!AH88-'E-electricity'!AH32)*'Energy Use 2020'!$O94</f>
        <v>1896793667618.7358</v>
      </c>
      <c r="AI32" s="240">
        <f>('Energy Use'!AI88-'E-electricity'!AI32)*'Energy Use 2020'!$O94</f>
        <v>1915951736136.8713</v>
      </c>
      <c r="AJ32" s="240">
        <f>('Energy Use'!AJ88-'E-electricity'!AJ32)*'Energy Use 2020'!$O94</f>
        <v>1932870297342.094</v>
      </c>
      <c r="AK32" s="240">
        <f>('Energy Use'!AK88-'E-electricity'!AK32)*'Energy Use 2020'!$O94</f>
        <v>1947357076000.9556</v>
      </c>
      <c r="AL32" s="240">
        <f>('Energy Use'!AL88-'E-electricity'!AL32)*'Energy Use 2020'!$O94</f>
        <v>1959224785634.428</v>
      </c>
      <c r="AM32" s="240">
        <f>('Energy Use'!AM88-'E-electricity'!AM32)*'Energy Use 2020'!$O94</f>
        <v>1968293197604.4705</v>
      </c>
      <c r="AN32" s="240">
        <f>('Energy Use'!AN88-'E-electricity'!AN32)*'Energy Use 2020'!$O94</f>
        <v>1974391297403.5137</v>
      </c>
      <c r="AO32" s="240">
        <f>('Energy Use'!AO88-'E-electricity'!AO32)*'Energy Use 2020'!$O94</f>
        <v>1977359502058.3833</v>
      </c>
      <c r="AP32" s="240">
        <f>('Energy Use'!AP88-'E-electricity'!AP32)*'Energy Use 2020'!$O94</f>
        <v>1977051908742.1841</v>
      </c>
      <c r="AQ32" s="240">
        <f>('Energy Use'!AQ88-'E-electricity'!AQ32)*'Energy Use 2020'!$O94</f>
        <v>1963076818966.9016</v>
      </c>
      <c r="AR32" s="136" t="str">
        <f>VLOOKUP($A32,'Sector Match'!$A$1:$B$43,2,0)</f>
        <v>glass and glass products 231</v>
      </c>
    </row>
    <row r="33" spans="1:44" x14ac:dyDescent="0.2">
      <c r="A33" s="74" t="s">
        <v>31</v>
      </c>
      <c r="B33" s="240">
        <f>('Energy Use'!B89-'E-electricity'!B33)*'Energy Use 2019'!$O95</f>
        <v>7979671787043.3115</v>
      </c>
      <c r="C33" s="240">
        <f>('Energy Use'!C89-'E-electricity'!C33)*'Energy Use 2020'!$O95</f>
        <v>6148581328656.6777</v>
      </c>
      <c r="D33" s="240">
        <f>('Energy Use'!D89-'E-electricity'!D33)*'Energy Use 2020'!$O95</f>
        <v>6316572316849.5352</v>
      </c>
      <c r="E33" s="240">
        <f>('Energy Use'!E89-'E-electricity'!E33)*'Energy Use 2020'!$O95</f>
        <v>6468098511791.2969</v>
      </c>
      <c r="F33" s="240">
        <f>('Energy Use'!F89-'E-electricity'!F33)*'Energy Use 2020'!$O95</f>
        <v>6963498745825.3047</v>
      </c>
      <c r="G33" s="240">
        <f>('Energy Use'!G89-'E-electricity'!G33)*'Energy Use 2020'!$O95</f>
        <v>7448852786283.3857</v>
      </c>
      <c r="H33" s="240">
        <f>('Energy Use'!H89-'E-electricity'!H33)*'Energy Use 2020'!$O95</f>
        <v>7924228182600.9902</v>
      </c>
      <c r="I33" s="240">
        <f>('Energy Use'!I89-'E-electricity'!I33)*'Energy Use 2020'!$O95</f>
        <v>8087561869797.6289</v>
      </c>
      <c r="J33" s="240">
        <f>('Energy Use'!J89-'E-electricity'!J33)*'Energy Use 2020'!$O95</f>
        <v>8247069549938.1709</v>
      </c>
      <c r="K33" s="240">
        <f>('Energy Use'!K89-'E-electricity'!K33)*'Energy Use 2020'!$O95</f>
        <v>8402775281637.6084</v>
      </c>
      <c r="L33" s="240">
        <f>('Energy Use'!L89-'E-electricity'!L33)*'Energy Use 2020'!$O95</f>
        <v>8554703123510.9189</v>
      </c>
      <c r="M33" s="240">
        <f>('Energy Use'!M89-'E-electricity'!M33)*'Energy Use 2020'!$O95</f>
        <v>8702877134173.0977</v>
      </c>
      <c r="N33" s="240">
        <f>('Energy Use'!N89-'E-electricity'!N33)*'Energy Use 2020'!$O95</f>
        <v>8755199026386.0684</v>
      </c>
      <c r="O33" s="240">
        <f>('Energy Use'!O89-'E-electricity'!O33)*'Energy Use 2020'!$O95</f>
        <v>8806185331721.957</v>
      </c>
      <c r="P33" s="240">
        <f>('Energy Use'!P89-'E-electricity'!P33)*'Energy Use 2020'!$O95</f>
        <v>8855843310377.0742</v>
      </c>
      <c r="Q33" s="240">
        <f>('Energy Use'!Q89-'E-electricity'!Q33)*'Energy Use 2020'!$O95</f>
        <v>8904180222547.7402</v>
      </c>
      <c r="R33" s="240">
        <f>('Energy Use'!R89-'E-electricity'!R33)*'Energy Use 2020'!$O95</f>
        <v>8951203328430.2539</v>
      </c>
      <c r="S33" s="240">
        <f>('Energy Use'!S89-'E-electricity'!S33)*'Energy Use 2020'!$O95</f>
        <v>8896165155429.3496</v>
      </c>
      <c r="T33" s="240">
        <f>('Energy Use'!T89-'E-electricity'!T33)*'Energy Use 2020'!$O95</f>
        <v>8841325567371.1309</v>
      </c>
      <c r="U33" s="240">
        <f>('Energy Use'!U89-'E-electricity'!U33)*'Energy Use 2020'!$O95</f>
        <v>8786684299934.1953</v>
      </c>
      <c r="V33" s="240">
        <f>('Energy Use'!V89-'E-electricity'!V33)*'Energy Use 2020'!$O95</f>
        <v>8732241088797.1299</v>
      </c>
      <c r="W33" s="240">
        <f>('Energy Use'!W89-'E-electricity'!W33)*'Energy Use 2020'!$O95</f>
        <v>8677995669638.5205</v>
      </c>
      <c r="X33" s="240">
        <f>('Energy Use'!X89-'E-electricity'!X33)*'Energy Use 2020'!$O95</f>
        <v>8623947778136.9668</v>
      </c>
      <c r="Y33" s="240">
        <f>('Energy Use'!Y89-'E-electricity'!Y33)*'Energy Use 2020'!$O95</f>
        <v>8570097149971.0547</v>
      </c>
      <c r="Z33" s="240">
        <f>('Energy Use'!Z89-'E-electricity'!Z33)*'Energy Use 2020'!$O95</f>
        <v>8516443520819.3799</v>
      </c>
      <c r="AA33" s="240">
        <f>('Energy Use'!AA89-'E-electricity'!AA33)*'Energy Use 2020'!$O95</f>
        <v>8462986626360.5332</v>
      </c>
      <c r="AB33" s="240">
        <f>('Energy Use'!AB89-'E-electricity'!AB33)*'Energy Use 2020'!$O95</f>
        <v>8409726202273.0996</v>
      </c>
      <c r="AC33" s="240">
        <f>('Energy Use'!AC89-'E-electricity'!AC33)*'Energy Use 2020'!$O95</f>
        <v>8356661984235.6748</v>
      </c>
      <c r="AD33" s="240">
        <f>('Energy Use'!AD89-'E-electricity'!AD33)*'Energy Use 2020'!$O95</f>
        <v>8303793707926.8545</v>
      </c>
      <c r="AE33" s="240">
        <f>('Energy Use'!AE89-'E-electricity'!AE33)*'Energy Use 2020'!$O95</f>
        <v>8251121109025.2246</v>
      </c>
      <c r="AF33" s="240">
        <f>('Energy Use'!AF89-'E-electricity'!AF33)*'Energy Use 2020'!$O95</f>
        <v>8198643923209.3799</v>
      </c>
      <c r="AG33" s="240">
        <f>('Energy Use'!AG89-'E-electricity'!AG33)*'Energy Use 2020'!$O95</f>
        <v>8146361886157.9072</v>
      </c>
      <c r="AH33" s="240">
        <f>('Energy Use'!AH89-'E-electricity'!AH33)*'Energy Use 2020'!$O95</f>
        <v>8109741500556.1797</v>
      </c>
      <c r="AI33" s="240">
        <f>('Energy Use'!AI89-'E-electricity'!AI33)*'Energy Use 2020'!$O95</f>
        <v>8073215615251.8252</v>
      </c>
      <c r="AJ33" s="240">
        <f>('Energy Use'!AJ89-'E-electricity'!AJ33)*'Energy Use 2020'!$O95</f>
        <v>8036784124516.2773</v>
      </c>
      <c r="AK33" s="240">
        <f>('Energy Use'!AK89-'E-electricity'!AK33)*'Energy Use 2020'!$O95</f>
        <v>8000446922620.9678</v>
      </c>
      <c r="AL33" s="240">
        <f>('Energy Use'!AL89-'E-electricity'!AL33)*'Energy Use 2020'!$O95</f>
        <v>7964203903837.3379</v>
      </c>
      <c r="AM33" s="240">
        <f>('Energy Use'!AM89-'E-electricity'!AM33)*'Energy Use 2020'!$O95</f>
        <v>7922982630407.1211</v>
      </c>
      <c r="AN33" s="240">
        <f>('Energy Use'!AN89-'E-electricity'!AN33)*'Energy Use 2020'!$O95</f>
        <v>7881888525691.9063</v>
      </c>
      <c r="AO33" s="240">
        <f>('Energy Use'!AO89-'E-electricity'!AO33)*'Energy Use 2020'!$O95</f>
        <v>7840921431098.8545</v>
      </c>
      <c r="AP33" s="240">
        <f>('Energy Use'!AP89-'E-electricity'!AP33)*'Energy Use 2020'!$O95</f>
        <v>7800081188035.124</v>
      </c>
      <c r="AQ33" s="240">
        <f>('Energy Use'!AQ89-'E-electricity'!AQ33)*'Energy Use 2020'!$O95</f>
        <v>7732536050785.1885</v>
      </c>
      <c r="AR33" s="136" t="str">
        <f>VLOOKUP($A33,'Sector Match'!$A$1:$B$43,2,0)</f>
        <v>road vehicles 29</v>
      </c>
    </row>
    <row r="34" spans="1:44" x14ac:dyDescent="0.2">
      <c r="A34" s="74" t="s">
        <v>32</v>
      </c>
      <c r="B34" s="240">
        <f>('Energy Use'!B90-'E-electricity'!B34)*'Energy Use 2019'!$O96</f>
        <v>5756946421367.1719</v>
      </c>
      <c r="C34" s="240">
        <f>('Energy Use'!C90-'E-electricity'!C34)*'Energy Use 2020'!$O96</f>
        <v>4681124416304.5977</v>
      </c>
      <c r="D34" s="240">
        <f>('Energy Use'!D90-'E-electricity'!D34)*'Energy Use 2020'!$O96</f>
        <v>5250926226042.3486</v>
      </c>
      <c r="E34" s="240">
        <f>('Energy Use'!E90-'E-electricity'!E34)*'Energy Use 2020'!$O96</f>
        <v>5428413921668.374</v>
      </c>
      <c r="F34" s="240">
        <f>('Energy Use'!F90-'E-electricity'!F34)*'Energy Use 2020'!$O96</f>
        <v>5442918153471.6514</v>
      </c>
      <c r="G34" s="240">
        <f>('Energy Use'!G90-'E-electricity'!G34)*'Energy Use 2020'!$O96</f>
        <v>5525959026813.8506</v>
      </c>
      <c r="H34" s="240">
        <f>('Energy Use'!H90-'E-electricity'!H34)*'Energy Use 2020'!$O96</f>
        <v>5636086638845.6494</v>
      </c>
      <c r="I34" s="240">
        <f>('Energy Use'!I90-'E-electricity'!I34)*'Energy Use 2020'!$O96</f>
        <v>5741238703988.5059</v>
      </c>
      <c r="J34" s="240">
        <f>('Energy Use'!J90-'E-electricity'!J34)*'Energy Use 2020'!$O96</f>
        <v>5829446570836.3447</v>
      </c>
      <c r="K34" s="240">
        <f>('Energy Use'!K90-'E-electricity'!K34)*'Energy Use 2020'!$O96</f>
        <v>5900140078281.6934</v>
      </c>
      <c r="L34" s="240">
        <f>('Energy Use'!L90-'E-electricity'!L34)*'Energy Use 2020'!$O96</f>
        <v>5952920565557.8652</v>
      </c>
      <c r="M34" s="240">
        <f>('Energy Use'!M90-'E-electricity'!M34)*'Energy Use 2020'!$O96</f>
        <v>5987563249666.6826</v>
      </c>
      <c r="N34" s="240">
        <f>('Energy Use'!N90-'E-electricity'!N34)*'Energy Use 2020'!$O96</f>
        <v>6009491313544.6221</v>
      </c>
      <c r="O34" s="240">
        <f>('Energy Use'!O90-'E-electricity'!O34)*'Energy Use 2020'!$O96</f>
        <v>6015851977287.0498</v>
      </c>
      <c r="P34" s="240">
        <f>('Energy Use'!P90-'E-electricity'!P34)*'Energy Use 2020'!$O96</f>
        <v>6009333972941.4414</v>
      </c>
      <c r="Q34" s="240">
        <f>('Energy Use'!Q90-'E-electricity'!Q34)*'Energy Use 2020'!$O96</f>
        <v>5992709776843.5186</v>
      </c>
      <c r="R34" s="240">
        <f>('Energy Use'!R90-'E-electricity'!R34)*'Energy Use 2020'!$O96</f>
        <v>5968783017659.6777</v>
      </c>
      <c r="S34" s="240">
        <f>('Energy Use'!S90-'E-electricity'!S34)*'Energy Use 2020'!$O96</f>
        <v>5960438586620.667</v>
      </c>
      <c r="T34" s="240">
        <f>('Energy Use'!T90-'E-electricity'!T34)*'Energy Use 2020'!$O96</f>
        <v>5947944656194.832</v>
      </c>
      <c r="U34" s="240">
        <f>('Energy Use'!U90-'E-electricity'!U34)*'Energy Use 2020'!$O96</f>
        <v>5931678225213.1494</v>
      </c>
      <c r="V34" s="240">
        <f>('Energy Use'!V90-'E-electricity'!V34)*'Energy Use 2020'!$O96</f>
        <v>5912020090375.6523</v>
      </c>
      <c r="W34" s="240">
        <f>('Energy Use'!W90-'E-electricity'!W34)*'Energy Use 2020'!$O96</f>
        <v>5889352638833.7002</v>
      </c>
      <c r="X34" s="240">
        <f>('Energy Use'!X90-'E-electricity'!X34)*'Energy Use 2020'!$O96</f>
        <v>5864057867768.1377</v>
      </c>
      <c r="Y34" s="240">
        <f>('Energy Use'!Y90-'E-electricity'!Y34)*'Energy Use 2020'!$O96</f>
        <v>5836515637331.0625</v>
      </c>
      <c r="Z34" s="240">
        <f>('Energy Use'!Z90-'E-electricity'!Z34)*'Energy Use 2020'!$O96</f>
        <v>5807102160137.6973</v>
      </c>
      <c r="AA34" s="240">
        <f>('Energy Use'!AA90-'E-electricity'!AA34)*'Energy Use 2020'!$O96</f>
        <v>5776188727700.3643</v>
      </c>
      <c r="AB34" s="240">
        <f>('Energy Use'!AB90-'E-electricity'!AB34)*'Energy Use 2020'!$O96</f>
        <v>5744140671803.1006</v>
      </c>
      <c r="AC34" s="240">
        <f>('Energy Use'!AC90-'E-electricity'!AC34)*'Energy Use 2020'!$O96</f>
        <v>5711316556827.1172</v>
      </c>
      <c r="AD34" s="240">
        <f>('Energy Use'!AD90-'E-electricity'!AD34)*'Energy Use 2020'!$O96</f>
        <v>5678067597454.3066</v>
      </c>
      <c r="AE34" s="240">
        <f>('Energy Use'!AE90-'E-electricity'!AE34)*'Energy Use 2020'!$O96</f>
        <v>5644737294987.5195</v>
      </c>
      <c r="AF34" s="240">
        <f>('Energy Use'!AF90-'E-electricity'!AF34)*'Energy Use 2020'!$O96</f>
        <v>5611661284722.6943</v>
      </c>
      <c r="AG34" s="240">
        <f>('Energy Use'!AG90-'E-electricity'!AG34)*'Energy Use 2020'!$O96</f>
        <v>5579167386370.4424</v>
      </c>
      <c r="AH34" s="240">
        <f>('Energy Use'!AH90-'E-electricity'!AH34)*'Energy Use 2020'!$O96</f>
        <v>5547575849437.4521</v>
      </c>
      <c r="AI34" s="240">
        <f>('Energy Use'!AI90-'E-electricity'!AI34)*'Energy Use 2020'!$O96</f>
        <v>5517199785720.2764</v>
      </c>
      <c r="AJ34" s="240">
        <f>('Energy Use'!AJ90-'E-electricity'!AJ34)*'Energy Use 2020'!$O96</f>
        <v>5488345781619.1084</v>
      </c>
      <c r="AK34" s="240">
        <f>('Energy Use'!AK90-'E-electricity'!AK34)*'Energy Use 2020'!$O96</f>
        <v>5461314683827.4258</v>
      </c>
      <c r="AL34" s="240">
        <f>('Energy Use'!AL90-'E-electricity'!AL34)*'Energy Use 2020'!$O96</f>
        <v>5436402553081.4189</v>
      </c>
      <c r="AM34" s="240">
        <f>('Energy Use'!AM90-'E-electricity'!AM34)*'Energy Use 2020'!$O96</f>
        <v>5413901782048</v>
      </c>
      <c r="AN34" s="240">
        <f>('Energy Use'!AN90-'E-electricity'!AN34)*'Energy Use 2020'!$O96</f>
        <v>5394102375084.498</v>
      </c>
      <c r="AO34" s="240">
        <f>('Energy Use'!AO90-'E-electricity'!AO34)*'Energy Use 2020'!$O96</f>
        <v>5377293389512.583</v>
      </c>
      <c r="AP34" s="240">
        <f>('Energy Use'!AP90-'E-electricity'!AP34)*'Energy Use 2020'!$O96</f>
        <v>5363764540217.9004</v>
      </c>
      <c r="AQ34" s="240">
        <f>('Energy Use'!AQ90-'E-electricity'!AQ34)*'Energy Use 2020'!$O96</f>
        <v>5326336851291.6221</v>
      </c>
      <c r="AR34" s="136" t="str">
        <f>VLOOKUP($A34,'Sector Match'!$A$1:$B$43,2,0)</f>
        <v>nonroad vehicles 30</v>
      </c>
    </row>
    <row r="35" spans="1:44" x14ac:dyDescent="0.2">
      <c r="A35" s="74" t="s">
        <v>33</v>
      </c>
      <c r="B35" s="240">
        <f>('Energy Use'!B91-'E-electricity'!B35)*'Energy Use 2019'!$O97</f>
        <v>3337097367878.6772</v>
      </c>
      <c r="C35" s="240">
        <f>('Energy Use'!C91-'E-electricity'!C35)*'Energy Use 2020'!$O97</f>
        <v>2257548925016.6216</v>
      </c>
      <c r="D35" s="240">
        <f>('Energy Use'!D91-'E-electricity'!D35)*'Energy Use 2020'!$O97</f>
        <v>2710049015421.8525</v>
      </c>
      <c r="E35" s="240">
        <f>('Energy Use'!E91-'E-electricity'!E35)*'Energy Use 2020'!$O97</f>
        <v>3040589995828.9199</v>
      </c>
      <c r="F35" s="240">
        <f>('Energy Use'!F91-'E-electricity'!F35)*'Energy Use 2020'!$O97</f>
        <v>3097073797933.3955</v>
      </c>
      <c r="G35" s="240">
        <f>('Energy Use'!G91-'E-electricity'!G35)*'Energy Use 2020'!$O97</f>
        <v>3294246896940.5649</v>
      </c>
      <c r="H35" s="240">
        <f>('Energy Use'!H91-'E-electricity'!H35)*'Energy Use 2020'!$O97</f>
        <v>3552503929481.0742</v>
      </c>
      <c r="I35" s="240">
        <f>('Energy Use'!I91-'E-electricity'!I35)*'Energy Use 2020'!$O97</f>
        <v>3793836804970.9663</v>
      </c>
      <c r="J35" s="240">
        <f>('Energy Use'!J91-'E-electricity'!J35)*'Energy Use 2020'!$O97</f>
        <v>3999525801116.4302</v>
      </c>
      <c r="K35" s="240">
        <f>('Energy Use'!K91-'E-electricity'!K35)*'Energy Use 2020'!$O97</f>
        <v>4174175825865.877</v>
      </c>
      <c r="L35" s="240">
        <f>('Energy Use'!L91-'E-electricity'!L35)*'Energy Use 2020'!$O97</f>
        <v>4325257201407.3789</v>
      </c>
      <c r="M35" s="240">
        <f>('Energy Use'!M91-'E-electricity'!M35)*'Energy Use 2020'!$O97</f>
        <v>4462504538004.5195</v>
      </c>
      <c r="N35" s="240">
        <f>('Energy Use'!N91-'E-electricity'!N35)*'Energy Use 2020'!$O97</f>
        <v>4609315795865.2588</v>
      </c>
      <c r="O35" s="240">
        <f>('Energy Use'!O91-'E-electricity'!O35)*'Energy Use 2020'!$O97</f>
        <v>4753895393059.0615</v>
      </c>
      <c r="P35" s="240">
        <f>('Energy Use'!P91-'E-electricity'!P35)*'Energy Use 2020'!$O97</f>
        <v>4895343158659.0479</v>
      </c>
      <c r="Q35" s="240">
        <f>('Energy Use'!Q91-'E-electricity'!Q35)*'Energy Use 2020'!$O97</f>
        <v>5032711282740.0225</v>
      </c>
      <c r="R35" s="240">
        <f>('Energy Use'!R91-'E-electricity'!R35)*'Energy Use 2020'!$O97</f>
        <v>5165010833047.6748</v>
      </c>
      <c r="S35" s="240">
        <f>('Energy Use'!S91-'E-electricity'!S35)*'Energy Use 2020'!$O97</f>
        <v>5322073750624.3047</v>
      </c>
      <c r="T35" s="240">
        <f>('Energy Use'!T91-'E-electricity'!T35)*'Energy Use 2020'!$O97</f>
        <v>5474390849506.5781</v>
      </c>
      <c r="U35" s="240">
        <f>('Energy Use'!U91-'E-electricity'!U35)*'Energy Use 2020'!$O97</f>
        <v>5621437848476.5156</v>
      </c>
      <c r="V35" s="240">
        <f>('Energy Use'!V91-'E-electricity'!V35)*'Energy Use 2020'!$O97</f>
        <v>5762715295309.6035</v>
      </c>
      <c r="W35" s="240">
        <f>('Energy Use'!W91-'E-electricity'!W35)*'Energy Use 2020'!$O97</f>
        <v>5897751785266.959</v>
      </c>
      <c r="X35" s="240">
        <f>('Energy Use'!X91-'E-electricity'!X35)*'Energy Use 2020'!$O97</f>
        <v>6026106895120.5811</v>
      </c>
      <c r="Y35" s="240">
        <f>('Energy Use'!Y91-'E-electricity'!Y35)*'Energy Use 2020'!$O97</f>
        <v>6147373807583.2734</v>
      </c>
      <c r="Z35" s="240">
        <f>('Energy Use'!Z91-'E-electricity'!Z35)*'Energy Use 2020'!$O97</f>
        <v>6261181605584.7764</v>
      </c>
      <c r="AA35" s="240">
        <f>('Energy Use'!AA91-'E-electricity'!AA35)*'Energy Use 2020'!$O97</f>
        <v>6367197220549.6436</v>
      </c>
      <c r="AB35" s="240">
        <f>('Energy Use'!AB91-'E-electricity'!AB35)*'Energy Use 2020'!$O97</f>
        <v>6465127023602.9961</v>
      </c>
      <c r="AC35" s="240">
        <f>('Energy Use'!AC91-'E-electricity'!AC35)*'Energy Use 2020'!$O97</f>
        <v>6554718053380.543</v>
      </c>
      <c r="AD35" s="240">
        <f>('Energy Use'!AD91-'E-electricity'!AD35)*'Energy Use 2020'!$O97</f>
        <v>6635758878768.748</v>
      </c>
      <c r="AE35" s="240">
        <f>('Energy Use'!AE91-'E-electricity'!AE35)*'Energy Use 2020'!$O97</f>
        <v>6708080099381.5215</v>
      </c>
      <c r="AF35" s="240">
        <f>('Energy Use'!AF91-'E-electricity'!AF35)*'Energy Use 2020'!$O97</f>
        <v>6771554490825.0811</v>
      </c>
      <c r="AG35" s="240">
        <f>('Energy Use'!AG91-'E-electricity'!AG35)*'Energy Use 2020'!$O97</f>
        <v>6826096805757.8604</v>
      </c>
      <c r="AH35" s="240">
        <f>('Energy Use'!AH91-'E-electricity'!AH35)*'Energy Use 2020'!$O97</f>
        <v>6871663245368.9092</v>
      </c>
      <c r="AI35" s="240">
        <f>('Energy Use'!AI91-'E-electricity'!AI35)*'Energy Use 2020'!$O97</f>
        <v>6908250619136.2686</v>
      </c>
      <c r="AJ35" s="240">
        <f>('Energy Use'!AJ91-'E-electricity'!AJ35)*'Energy Use 2020'!$O97</f>
        <v>6935895213558.374</v>
      </c>
      <c r="AK35" s="240">
        <f>('Energy Use'!AK91-'E-electricity'!AK35)*'Energy Use 2020'!$O97</f>
        <v>6954671392953.3184</v>
      </c>
      <c r="AL35" s="240">
        <f>('Energy Use'!AL91-'E-electricity'!AL35)*'Energy Use 2020'!$O97</f>
        <v>6964689957382.5752</v>
      </c>
      <c r="AM35" s="240">
        <f>('Energy Use'!AM91-'E-electricity'!AM35)*'Energy Use 2020'!$O97</f>
        <v>6966096284272.5186</v>
      </c>
      <c r="AN35" s="240">
        <f>('Energy Use'!AN91-'E-electricity'!AN35)*'Energy Use 2020'!$O97</f>
        <v>6959068281384.4385</v>
      </c>
      <c r="AO35" s="240">
        <f>('Energy Use'!AO91-'E-electricity'!AO35)*'Energy Use 2020'!$O97</f>
        <v>6943814179432.4902</v>
      </c>
      <c r="AP35" s="240">
        <f>('Energy Use'!AP91-'E-electricity'!AP35)*'Energy Use 2020'!$O97</f>
        <v>6920570192887.3789</v>
      </c>
      <c r="AQ35" s="240">
        <f>('Energy Use'!AQ91-'E-electricity'!AQ35)*'Energy Use 2020'!$O97</f>
        <v>6854266805164.042</v>
      </c>
      <c r="AR35" s="136" t="str">
        <f>VLOOKUP($A35,'Sector Match'!$A$1:$B$43,2,0)</f>
        <v>appliances and electrical equipment 27</v>
      </c>
    </row>
    <row r="36" spans="1:44" x14ac:dyDescent="0.2">
      <c r="A36" s="74" t="s">
        <v>34</v>
      </c>
      <c r="B36" s="240">
        <f>('Energy Use'!B92-'E-electricity'!B36)*'Energy Use 2019'!$O98</f>
        <v>3242845295820.1216</v>
      </c>
      <c r="C36" s="240">
        <f>('Energy Use'!C92-'E-electricity'!C36)*'Energy Use 2020'!$O98</f>
        <v>3035005492837.1802</v>
      </c>
      <c r="D36" s="240">
        <f>('Energy Use'!D92-'E-electricity'!D36)*'Energy Use 2020'!$O98</f>
        <v>3604915388920.939</v>
      </c>
      <c r="E36" s="240">
        <f>('Energy Use'!E92-'E-electricity'!E36)*'Energy Use 2020'!$O98</f>
        <v>3884673574963.5781</v>
      </c>
      <c r="F36" s="240">
        <f>('Energy Use'!F92-'E-electricity'!F36)*'Energy Use 2020'!$O98</f>
        <v>3936556832669.8823</v>
      </c>
      <c r="G36" s="240">
        <f>('Energy Use'!G92-'E-electricity'!G36)*'Energy Use 2020'!$O98</f>
        <v>4139282213443.3027</v>
      </c>
      <c r="H36" s="240">
        <f>('Energy Use'!H92-'E-electricity'!H36)*'Energy Use 2020'!$O98</f>
        <v>4395093563316.5571</v>
      </c>
      <c r="I36" s="240">
        <f>('Energy Use'!I92-'E-electricity'!I36)*'Energy Use 2020'!$O98</f>
        <v>4613002840711.3145</v>
      </c>
      <c r="J36" s="240">
        <f>('Energy Use'!J92-'E-electricity'!J36)*'Energy Use 2020'!$O98</f>
        <v>4778091762171.541</v>
      </c>
      <c r="K36" s="240">
        <f>('Energy Use'!K92-'E-electricity'!K36)*'Energy Use 2020'!$O98</f>
        <v>4904680464790.1006</v>
      </c>
      <c r="L36" s="240">
        <f>('Energy Use'!L92-'E-electricity'!L36)*'Energy Use 2020'!$O98</f>
        <v>5010518818546.3018</v>
      </c>
      <c r="M36" s="240">
        <f>('Energy Use'!M92-'E-electricity'!M36)*'Energy Use 2020'!$O98</f>
        <v>5115648240503.6143</v>
      </c>
      <c r="N36" s="240">
        <f>('Energy Use'!N92-'E-electricity'!N36)*'Energy Use 2020'!$O98</f>
        <v>5255543420454.7773</v>
      </c>
      <c r="O36" s="240">
        <f>('Energy Use'!O92-'E-electricity'!O36)*'Energy Use 2020'!$O98</f>
        <v>5413122819370.2422</v>
      </c>
      <c r="P36" s="240">
        <f>('Energy Use'!P92-'E-electricity'!P36)*'Energy Use 2020'!$O98</f>
        <v>5583476173361.4189</v>
      </c>
      <c r="Q36" s="240">
        <f>('Energy Use'!Q92-'E-electricity'!Q36)*'Energy Use 2020'!$O98</f>
        <v>5761044302758.4209</v>
      </c>
      <c r="R36" s="240">
        <f>('Energy Use'!R92-'E-electricity'!R36)*'Energy Use 2020'!$O98</f>
        <v>5939511729005.2832</v>
      </c>
      <c r="S36" s="240">
        <f>('Energy Use'!S92-'E-electricity'!S36)*'Energy Use 2020'!$O98</f>
        <v>6151179463383.9395</v>
      </c>
      <c r="T36" s="240">
        <f>('Energy Use'!T92-'E-electricity'!T36)*'Energy Use 2020'!$O98</f>
        <v>6358603878728.543</v>
      </c>
      <c r="U36" s="240">
        <f>('Energy Use'!U92-'E-electricity'!U36)*'Energy Use 2020'!$O98</f>
        <v>6560965929517.3174</v>
      </c>
      <c r="V36" s="240">
        <f>('Energy Use'!V92-'E-electricity'!V36)*'Energy Use 2020'!$O98</f>
        <v>6757457965683.2314</v>
      </c>
      <c r="W36" s="240">
        <f>('Energy Use'!W92-'E-electricity'!W36)*'Energy Use 2020'!$O98</f>
        <v>6947289554671.6494</v>
      </c>
      <c r="X36" s="240">
        <f>('Energy Use'!X92-'E-electricity'!X36)*'Energy Use 2020'!$O98</f>
        <v>7129693195632.3291</v>
      </c>
      <c r="Y36" s="240">
        <f>('Energy Use'!Y92-'E-electricity'!Y36)*'Energy Use 2020'!$O98</f>
        <v>7303929864470.4951</v>
      </c>
      <c r="Z36" s="240">
        <f>('Energy Use'!Z92-'E-electricity'!Z36)*'Energy Use 2020'!$O98</f>
        <v>7469294330767.2686</v>
      </c>
      <c r="AA36" s="240">
        <f>('Energy Use'!AA92-'E-electricity'!AA36)*'Energy Use 2020'!$O98</f>
        <v>7625120190699.1123</v>
      </c>
      <c r="AB36" s="240">
        <f>('Energy Use'!AB92-'E-electricity'!AB36)*'Energy Use 2020'!$O98</f>
        <v>7770784563973.1455</v>
      </c>
      <c r="AC36" s="240">
        <f>('Energy Use'!AC92-'E-electricity'!AC36)*'Energy Use 2020'!$O98</f>
        <v>7905712407380.1709</v>
      </c>
      <c r="AD36" s="240">
        <f>('Energy Use'!AD92-'E-electricity'!AD36)*'Energy Use 2020'!$O98</f>
        <v>8029380402761.6123</v>
      </c>
      <c r="AE36" s="240">
        <f>('Energy Use'!AE92-'E-electricity'!AE36)*'Energy Use 2020'!$O98</f>
        <v>8141320382897.8369</v>
      </c>
      <c r="AF36" s="240">
        <f>('Energy Use'!AF92-'E-electricity'!AF36)*'Energy Use 2020'!$O98</f>
        <v>8241122264950.2734</v>
      </c>
      <c r="AG36" s="240">
        <f>('Energy Use'!AG92-'E-electricity'!AG36)*'Energy Use 2020'!$O98</f>
        <v>8328436467523.3545</v>
      </c>
      <c r="AH36" s="240">
        <f>('Energy Use'!AH92-'E-electricity'!AH36)*'Energy Use 2020'!$O98</f>
        <v>8402975794044.8174</v>
      </c>
      <c r="AI36" s="240">
        <f>('Energy Use'!AI92-'E-electricity'!AI36)*'Energy Use 2020'!$O98</f>
        <v>8464516771884.5752</v>
      </c>
      <c r="AJ36" s="240">
        <f>('Energy Use'!AJ92-'E-electricity'!AJ36)*'Energy Use 2020'!$O98</f>
        <v>8512900443337.0547</v>
      </c>
      <c r="AK36" s="240">
        <f>('Energy Use'!AK92-'E-electricity'!AK36)*'Energy Use 2020'!$O98</f>
        <v>8548032611173.6533</v>
      </c>
      <c r="AL36" s="240">
        <f>('Energy Use'!AL92-'E-electricity'!AL36)*'Energy Use 2020'!$O98</f>
        <v>8569883547834.5977</v>
      </c>
      <c r="AM36" s="240">
        <f>('Energy Use'!AM92-'E-electricity'!AM36)*'Energy Use 2020'!$O98</f>
        <v>8578487183380.9746</v>
      </c>
      <c r="AN36" s="240">
        <f>('Energy Use'!AN92-'E-electricity'!AN36)*'Energy Use 2020'!$O98</f>
        <v>8573939792986.3877</v>
      </c>
      <c r="AO36" s="240">
        <f>('Energy Use'!AO92-'E-electricity'!AO36)*'Energy Use 2020'!$O98</f>
        <v>8556398209940.7373</v>
      </c>
      <c r="AP36" s="240">
        <f>('Energy Use'!AP92-'E-electricity'!AP36)*'Energy Use 2020'!$O98</f>
        <v>8526077594806.8066</v>
      </c>
      <c r="AQ36" s="240">
        <f>('Energy Use'!AQ92-'E-electricity'!AQ36)*'Energy Use 2020'!$O98</f>
        <v>8439744955483.9805</v>
      </c>
      <c r="AR36" s="136" t="str">
        <f>VLOOKUP($A36,'Sector Match'!$A$1:$B$43,2,0)</f>
        <v>computers and electronics 26</v>
      </c>
    </row>
    <row r="37" spans="1:44" x14ac:dyDescent="0.2">
      <c r="A37" s="74" t="s">
        <v>35</v>
      </c>
      <c r="B37" s="240">
        <f>('Energy Use'!B93-'E-electricity'!B37)*'Energy Use 2019'!$O99</f>
        <v>383180757682.16437</v>
      </c>
      <c r="C37" s="240">
        <f>('Energy Use'!C93-'E-electricity'!C37)*'Energy Use 2020'!$O99</f>
        <v>408229384254.87146</v>
      </c>
      <c r="D37" s="240">
        <f>('Energy Use'!D93-'E-electricity'!D37)*'Energy Use 2020'!$O99</f>
        <v>469523684552.685</v>
      </c>
      <c r="E37" s="240">
        <f>('Energy Use'!E93-'E-electricity'!E37)*'Energy Use 2020'!$O99</f>
        <v>492007551905.34576</v>
      </c>
      <c r="F37" s="240">
        <f>('Energy Use'!F93-'E-electricity'!F37)*'Energy Use 2020'!$O99</f>
        <v>493298741526.26532</v>
      </c>
      <c r="G37" s="240">
        <f>('Energy Use'!G93-'E-electricity'!G37)*'Energy Use 2020'!$O99</f>
        <v>505611626676.6507</v>
      </c>
      <c r="H37" s="240">
        <f>('Energy Use'!H93-'E-electricity'!H37)*'Energy Use 2020'!$O99</f>
        <v>521009368813.24707</v>
      </c>
      <c r="I37" s="240">
        <f>('Energy Use'!I93-'E-electricity'!I37)*'Energy Use 2020'!$O99</f>
        <v>532886000969.9729</v>
      </c>
      <c r="J37" s="240">
        <f>('Energy Use'!J93-'E-electricity'!J37)*'Energy Use 2020'!$O99</f>
        <v>540385417170.89508</v>
      </c>
      <c r="K37" s="240">
        <f>('Energy Use'!K93-'E-electricity'!K37)*'Energy Use 2020'!$O99</f>
        <v>544825770265.93811</v>
      </c>
      <c r="L37" s="240">
        <f>('Energy Use'!L93-'E-electricity'!L37)*'Energy Use 2020'!$O99</f>
        <v>547646773524.61261</v>
      </c>
      <c r="M37" s="240">
        <f>('Energy Use'!M93-'E-electricity'!M37)*'Energy Use 2020'!$O99</f>
        <v>550346784214.53259</v>
      </c>
      <c r="N37" s="240">
        <f>('Energy Use'!N93-'E-electricity'!N37)*'Energy Use 2020'!$O99</f>
        <v>556015882891.67944</v>
      </c>
      <c r="O37" s="240">
        <f>('Energy Use'!O93-'E-electricity'!O37)*'Energy Use 2020'!$O99</f>
        <v>562861350918.68262</v>
      </c>
      <c r="P37" s="240">
        <f>('Energy Use'!P93-'E-electricity'!P37)*'Energy Use 2020'!$O99</f>
        <v>570588768687.53674</v>
      </c>
      <c r="Q37" s="240">
        <f>('Energy Use'!Q93-'E-electricity'!Q37)*'Energy Use 2020'!$O99</f>
        <v>578890808339.95142</v>
      </c>
      <c r="R37" s="240">
        <f>('Energy Use'!R93-'E-electricity'!R37)*'Energy Use 2020'!$O99</f>
        <v>587443107361.95496</v>
      </c>
      <c r="S37" s="240">
        <f>('Energy Use'!S93-'E-electricity'!S37)*'Energy Use 2020'!$O99</f>
        <v>599612255716.43066</v>
      </c>
      <c r="T37" s="240">
        <f>('Energy Use'!T93-'E-electricity'!T37)*'Energy Use 2020'!$O99</f>
        <v>611802213069.33911</v>
      </c>
      <c r="U37" s="240">
        <f>('Energy Use'!U93-'E-electricity'!U37)*'Energy Use 2020'!$O99</f>
        <v>623967649356.89343</v>
      </c>
      <c r="V37" s="240">
        <f>('Energy Use'!V93-'E-electricity'!V37)*'Energy Use 2020'!$O99</f>
        <v>636060202518.02087</v>
      </c>
      <c r="W37" s="240">
        <f>('Energy Use'!W93-'E-electricity'!W37)*'Energy Use 2020'!$O99</f>
        <v>648028526545.89478</v>
      </c>
      <c r="X37" s="240">
        <f>('Energy Use'!X93-'E-electricity'!X37)*'Energy Use 2020'!$O99</f>
        <v>659818377310.42725</v>
      </c>
      <c r="Y37" s="240">
        <f>('Energy Use'!Y93-'E-electricity'!Y37)*'Energy Use 2020'!$O99</f>
        <v>671372739204.88904</v>
      </c>
      <c r="Z37" s="240">
        <f>('Energy Use'!Z93-'E-electricity'!Z37)*'Energy Use 2020'!$O99</f>
        <v>682631995436.65723</v>
      </c>
      <c r="AA37" s="240">
        <f>('Energy Use'!AA93-'E-electricity'!AA37)*'Energy Use 2020'!$O99</f>
        <v>693534144461.77502</v>
      </c>
      <c r="AB37" s="240">
        <f>('Energy Use'!AB93-'E-electricity'!AB37)*'Energy Use 2020'!$O99</f>
        <v>704015064650.0083</v>
      </c>
      <c r="AC37" s="240">
        <f>('Energy Use'!AC93-'E-electricity'!AC37)*'Energy Use 2020'!$O99</f>
        <v>714008828757.4729</v>
      </c>
      <c r="AD37" s="240">
        <f>('Energy Use'!AD93-'E-electricity'!AD37)*'Energy Use 2020'!$O99</f>
        <v>723448069175.60022</v>
      </c>
      <c r="AE37" s="240">
        <f>('Energy Use'!AE93-'E-electricity'!AE37)*'Energy Use 2020'!$O99</f>
        <v>732264394218.11572</v>
      </c>
      <c r="AF37" s="240">
        <f>('Energy Use'!AF93-'E-electricity'!AF37)*'Energy Use 2020'!$O99</f>
        <v>740388854904.71753</v>
      </c>
      <c r="AG37" s="240">
        <f>('Energy Use'!AG93-'E-electricity'!AG37)*'Energy Use 2020'!$O99</f>
        <v>747752460806.31665</v>
      </c>
      <c r="AH37" s="240">
        <f>('Energy Use'!AH93-'E-electricity'!AH37)*'Energy Use 2020'!$O99</f>
        <v>754286742541.21472</v>
      </c>
      <c r="AI37" s="240">
        <f>('Energy Use'!AI93-'E-electricity'!AI37)*'Energy Use 2020'!$O99</f>
        <v>759924357465.98682</v>
      </c>
      <c r="AJ37" s="240">
        <f>('Energy Use'!AJ93-'E-electricity'!AJ37)*'Energy Use 2020'!$O99</f>
        <v>764599734005.1748</v>
      </c>
      <c r="AK37" s="240">
        <f>('Energy Use'!AK93-'E-electricity'!AK37)*'Energy Use 2020'!$O99</f>
        <v>768249748928.87158</v>
      </c>
      <c r="AL37" s="240">
        <f>('Energy Use'!AL93-'E-electricity'!AL37)*'Energy Use 2020'!$O99</f>
        <v>770814430740.13904</v>
      </c>
      <c r="AM37" s="240">
        <f>('Energy Use'!AM93-'E-electricity'!AM37)*'Energy Use 2020'!$O99</f>
        <v>772237681200.60498</v>
      </c>
      <c r="AN37" s="240">
        <f>('Energy Use'!AN93-'E-electricity'!AN37)*'Energy Use 2020'!$O99</f>
        <v>772468005931.77832</v>
      </c>
      <c r="AO37" s="240">
        <f>('Energy Use'!AO93-'E-electricity'!AO37)*'Energy Use 2020'!$O99</f>
        <v>771459244013.26196</v>
      </c>
      <c r="AP37" s="240">
        <f>('Energy Use'!AP93-'E-electricity'!AP37)*'Energy Use 2020'!$O99</f>
        <v>769171285590.49695</v>
      </c>
      <c r="AQ37" s="240">
        <f>('Energy Use'!AQ93-'E-electricity'!AQ37)*'Energy Use 2020'!$O99</f>
        <v>761644761811.51379</v>
      </c>
      <c r="AR37" s="136" t="str">
        <f>VLOOKUP($A37,'Sector Match'!$A$1:$B$43,2,0)</f>
        <v>computers and electronics 26</v>
      </c>
    </row>
    <row r="38" spans="1:44" x14ac:dyDescent="0.2">
      <c r="A38" s="74" t="s">
        <v>36</v>
      </c>
      <c r="B38" s="240">
        <f>('Energy Use'!B94-'E-electricity'!B38)*'Energy Use 2019'!$O100</f>
        <v>300821136625.13696</v>
      </c>
      <c r="C38" s="240">
        <f>('Energy Use'!C94-'E-electricity'!C38)*'Energy Use 2020'!$O100</f>
        <v>578972383310.32422</v>
      </c>
      <c r="D38" s="240">
        <f>('Energy Use'!D94-'E-electricity'!D38)*'Energy Use 2020'!$O100</f>
        <v>640494840939.39038</v>
      </c>
      <c r="E38" s="240">
        <f>('Energy Use'!E94-'E-electricity'!E38)*'Energy Use 2020'!$O100</f>
        <v>683967189601.98987</v>
      </c>
      <c r="F38" s="240">
        <f>('Energy Use'!F94-'E-electricity'!F38)*'Energy Use 2020'!$O100</f>
        <v>671737543389.64709</v>
      </c>
      <c r="G38" s="240">
        <f>('Energy Use'!G94-'E-electricity'!G38)*'Energy Use 2020'!$O100</f>
        <v>669718283646.4884</v>
      </c>
      <c r="H38" s="240">
        <f>('Energy Use'!H94-'E-electricity'!H38)*'Energy Use 2020'!$O100</f>
        <v>672461133370.61438</v>
      </c>
      <c r="I38" s="240">
        <f>('Energy Use'!I94-'E-electricity'!I38)*'Energy Use 2020'!$O100</f>
        <v>675784333444.89001</v>
      </c>
      <c r="J38" s="240">
        <f>('Energy Use'!J94-'E-electricity'!J38)*'Energy Use 2020'!$O100</f>
        <v>678067377779.3468</v>
      </c>
      <c r="K38" s="240">
        <f>('Energy Use'!K94-'E-electricity'!K38)*'Energy Use 2020'!$O100</f>
        <v>678813567152.59619</v>
      </c>
      <c r="L38" s="240">
        <f>('Energy Use'!L94-'E-electricity'!L38)*'Energy Use 2020'!$O100</f>
        <v>677530669886.34131</v>
      </c>
      <c r="M38" s="240">
        <f>('Energy Use'!M94-'E-electricity'!M38)*'Energy Use 2020'!$O100</f>
        <v>673743536273.01379</v>
      </c>
      <c r="N38" s="240">
        <f>('Energy Use'!N94-'E-electricity'!N38)*'Energy Use 2020'!$O100</f>
        <v>673237312922.93079</v>
      </c>
      <c r="O38" s="240">
        <f>('Energy Use'!O94-'E-electricity'!O38)*'Energy Use 2020'!$O100</f>
        <v>670204781040.33313</v>
      </c>
      <c r="P38" s="240">
        <f>('Energy Use'!P94-'E-electricity'!P38)*'Energy Use 2020'!$O100</f>
        <v>664851320551.61877</v>
      </c>
      <c r="Q38" s="240">
        <f>('Energy Use'!Q94-'E-electricity'!Q38)*'Energy Use 2020'!$O100</f>
        <v>657401343394.94202</v>
      </c>
      <c r="R38" s="240">
        <f>('Energy Use'!R94-'E-electricity'!R38)*'Energy Use 2020'!$O100</f>
        <v>648091716329.77075</v>
      </c>
      <c r="S38" s="240">
        <f>('Energy Use'!S94-'E-electricity'!S38)*'Energy Use 2020'!$O100</f>
        <v>645401961766.30798</v>
      </c>
      <c r="T38" s="240">
        <f>('Energy Use'!T94-'E-electricity'!T38)*'Energy Use 2020'!$O100</f>
        <v>641282080443.90906</v>
      </c>
      <c r="U38" s="240">
        <f>('Energy Use'!U94-'E-electricity'!U38)*'Energy Use 2020'!$O100</f>
        <v>635846716459.2323</v>
      </c>
      <c r="V38" s="240">
        <f>('Energy Use'!V94-'E-electricity'!V38)*'Energy Use 2020'!$O100</f>
        <v>629215881773.11145</v>
      </c>
      <c r="W38" s="240">
        <f>('Energy Use'!W94-'E-electricity'!W38)*'Energy Use 2020'!$O100</f>
        <v>621512911444.01123</v>
      </c>
      <c r="X38" s="240">
        <f>('Energy Use'!X94-'E-electricity'!X38)*'Energy Use 2020'!$O100</f>
        <v>612862572433.76526</v>
      </c>
      <c r="Y38" s="240">
        <f>('Energy Use'!Y94-'E-electricity'!Y38)*'Energy Use 2020'!$O100</f>
        <v>603389350414.48291</v>
      </c>
      <c r="Z38" s="240">
        <f>('Energy Use'!Z94-'E-electricity'!Z38)*'Energy Use 2020'!$O100</f>
        <v>593215931306.62</v>
      </c>
      <c r="AA38" s="240">
        <f>('Energy Use'!AA94-'E-electricity'!AA38)*'Energy Use 2020'!$O100</f>
        <v>582461887154.71143</v>
      </c>
      <c r="AB38" s="240">
        <f>('Energy Use'!AB94-'E-electricity'!AB38)*'Energy Use 2020'!$O100</f>
        <v>571242569562.47412</v>
      </c>
      <c r="AC38" s="240">
        <f>('Energy Use'!AC94-'E-electricity'!AC38)*'Energy Use 2020'!$O100</f>
        <v>559668208370.96069</v>
      </c>
      <c r="AD38" s="240">
        <f>('Energy Use'!AD94-'E-electricity'!AD38)*'Energy Use 2020'!$O100</f>
        <v>547843208629.40491</v>
      </c>
      <c r="AE38" s="240">
        <f>('Energy Use'!AE94-'E-electricity'!AE38)*'Energy Use 2020'!$O100</f>
        <v>535865635191.76263</v>
      </c>
      <c r="AF38" s="240">
        <f>('Energy Use'!AF94-'E-electricity'!AF38)*'Energy Use 2020'!$O100</f>
        <v>523826871449.16919</v>
      </c>
      <c r="AG38" s="240">
        <f>('Energy Use'!AG94-'E-electricity'!AG38)*'Energy Use 2020'!$O100</f>
        <v>511811436727.25226</v>
      </c>
      <c r="AH38" s="240">
        <f>('Energy Use'!AH94-'E-electricity'!AH38)*'Energy Use 2020'!$O100</f>
        <v>499896945663.89435</v>
      </c>
      <c r="AI38" s="240">
        <f>('Energy Use'!AI94-'E-electricity'!AI38)*'Energy Use 2020'!$O100</f>
        <v>488154192349.46692</v>
      </c>
      <c r="AJ38" s="240">
        <f>('Energy Use'!AJ94-'E-electricity'!AJ38)*'Energy Use 2020'!$O100</f>
        <v>476647342062.20233</v>
      </c>
      <c r="AK38" s="240">
        <f>('Energy Use'!AK94-'E-electricity'!AK38)*'Energy Use 2020'!$O100</f>
        <v>465434213967.78961</v>
      </c>
      <c r="AL38" s="240">
        <f>('Energy Use'!AL94-'E-electricity'!AL38)*'Energy Use 2020'!$O100</f>
        <v>454566639078.80225</v>
      </c>
      <c r="AM38" s="240">
        <f>('Energy Use'!AM94-'E-electricity'!AM38)*'Energy Use 2020'!$O100</f>
        <v>444090878995.24823</v>
      </c>
      <c r="AN38" s="240">
        <f>('Energy Use'!AN94-'E-electricity'!AN38)*'Energy Use 2020'!$O100</f>
        <v>434048092390.52319</v>
      </c>
      <c r="AO38" s="240">
        <f>('Energy Use'!AO94-'E-electricity'!AO38)*'Energy Use 2020'!$O100</f>
        <v>424474837794.58856</v>
      </c>
      <c r="AP38" s="240">
        <f>('Energy Use'!AP94-'E-electricity'!AP38)*'Energy Use 2020'!$O100</f>
        <v>415403602896.77899</v>
      </c>
      <c r="AQ38" s="240">
        <f>('Energy Use'!AQ94-'E-electricity'!AQ38)*'Energy Use 2020'!$O100</f>
        <v>404776873564.24884</v>
      </c>
      <c r="AR38" s="136" t="str">
        <f>VLOOKUP($A38,'Sector Match'!$A$1:$B$43,2,0)</f>
        <v>other machinery 28</v>
      </c>
    </row>
    <row r="39" spans="1:44" x14ac:dyDescent="0.2">
      <c r="A39" s="74" t="s">
        <v>37</v>
      </c>
      <c r="B39" s="240">
        <f>('Energy Use'!B95-'E-electricity'!B39)*'Energy Use 2019'!$O101</f>
        <v>48702156099129.727</v>
      </c>
      <c r="C39" s="240">
        <f>('Energy Use'!C95-'E-electricity'!C39)*'Energy Use 2020'!$O101</f>
        <v>52469396762266.188</v>
      </c>
      <c r="D39" s="240">
        <f>('Energy Use'!D95-'E-electricity'!D39)*'Energy Use 2020'!$O101</f>
        <v>70746565642412.094</v>
      </c>
      <c r="E39" s="240">
        <f>('Energy Use'!E95-'E-electricity'!E39)*'Energy Use 2020'!$O101</f>
        <v>87632518158059.906</v>
      </c>
      <c r="F39" s="240">
        <f>('Energy Use'!F95-'E-electricity'!F39)*'Energy Use 2020'!$O101</f>
        <v>90669184240139.906</v>
      </c>
      <c r="G39" s="240">
        <f>('Energy Use'!G95-'E-electricity'!G39)*'Energy Use 2020'!$O101</f>
        <v>99140604432618.297</v>
      </c>
      <c r="H39" s="240">
        <f>('Energy Use'!H95-'E-electricity'!H39)*'Energy Use 2020'!$O101</f>
        <v>110555368950117.8</v>
      </c>
      <c r="I39" s="240">
        <f>('Energy Use'!I95-'E-electricity'!I39)*'Energy Use 2020'!$O101</f>
        <v>122201325165956.52</v>
      </c>
      <c r="J39" s="240">
        <f>('Energy Use'!J95-'E-electricity'!J39)*'Energy Use 2020'!$O101</f>
        <v>133305198376817.03</v>
      </c>
      <c r="K39" s="240">
        <f>('Energy Use'!K95-'E-electricity'!K39)*'Energy Use 2020'!$O101</f>
        <v>143909685188233.34</v>
      </c>
      <c r="L39" s="240">
        <f>('Energy Use'!L95-'E-electricity'!L39)*'Energy Use 2020'!$O101</f>
        <v>154170543020697.69</v>
      </c>
      <c r="M39" s="240">
        <f>('Energy Use'!M95-'E-electricity'!M39)*'Energy Use 2020'!$O101</f>
        <v>164353098096901.69</v>
      </c>
      <c r="N39" s="240">
        <f>('Energy Use'!N95-'E-electricity'!N39)*'Energy Use 2020'!$O101</f>
        <v>174864421746988.78</v>
      </c>
      <c r="O39" s="240">
        <f>('Energy Use'!O95-'E-electricity'!O39)*'Energy Use 2020'!$O101</f>
        <v>185694100285742.25</v>
      </c>
      <c r="P39" s="240">
        <f>('Energy Use'!P95-'E-electricity'!P39)*'Energy Use 2020'!$O101</f>
        <v>196868971892536.19</v>
      </c>
      <c r="Q39" s="240">
        <f>('Energy Use'!Q95-'E-electricity'!Q39)*'Energy Use 2020'!$O101</f>
        <v>208424316583140.66</v>
      </c>
      <c r="R39" s="240">
        <f>('Energy Use'!R95-'E-electricity'!R39)*'Energy Use 2020'!$O101</f>
        <v>220404710353049.38</v>
      </c>
      <c r="S39" s="240">
        <f>('Energy Use'!S95-'E-electricity'!S39)*'Energy Use 2020'!$O101</f>
        <v>233597952232261.56</v>
      </c>
      <c r="T39" s="240">
        <f>('Energy Use'!T95-'E-electricity'!T39)*'Energy Use 2020'!$O101</f>
        <v>247333148222255.34</v>
      </c>
      <c r="U39" s="240">
        <f>('Energy Use'!U95-'E-electricity'!U39)*'Energy Use 2020'!$O101</f>
        <v>261582247616986.53</v>
      </c>
      <c r="V39" s="240">
        <f>('Energy Use'!V95-'E-electricity'!V39)*'Energy Use 2020'!$O101</f>
        <v>276308578654254.94</v>
      </c>
      <c r="W39" s="240">
        <f>('Energy Use'!W95-'E-electricity'!W39)*'Energy Use 2020'!$O101</f>
        <v>291466162862256.38</v>
      </c>
      <c r="X39" s="240">
        <f>('Energy Use'!X95-'E-electricity'!X39)*'Energy Use 2020'!$O101</f>
        <v>306999101205007.25</v>
      </c>
      <c r="Y39" s="240">
        <f>('Energy Use'!Y95-'E-electricity'!Y39)*'Energy Use 2020'!$O101</f>
        <v>322841058835368.81</v>
      </c>
      <c r="Z39" s="240">
        <f>('Energy Use'!Z95-'E-electricity'!Z39)*'Energy Use 2020'!$O101</f>
        <v>338914877242065.56</v>
      </c>
      <c r="AA39" s="240">
        <f>('Energy Use'!AA95-'E-electricity'!AA39)*'Energy Use 2020'!$O101</f>
        <v>355132343934157.06</v>
      </c>
      <c r="AB39" s="240">
        <f>('Energy Use'!AB95-'E-electricity'!AB39)*'Energy Use 2020'!$O101</f>
        <v>371394150360244.13</v>
      </c>
      <c r="AC39" s="240">
        <f>('Energy Use'!AC95-'E-electricity'!AC39)*'Energy Use 2020'!$O101</f>
        <v>387590068325340.69</v>
      </c>
      <c r="AD39" s="240">
        <f>('Energy Use'!AD95-'E-electricity'!AD39)*'Energy Use 2020'!$O101</f>
        <v>403599373568223.38</v>
      </c>
      <c r="AE39" s="240">
        <f>('Energy Use'!AE95-'E-electricity'!AE39)*'Energy Use 2020'!$O101</f>
        <v>419291542236702.25</v>
      </c>
      <c r="AF39" s="240">
        <f>('Energy Use'!AF95-'E-electricity'!AF39)*'Energy Use 2020'!$O101</f>
        <v>434527241619155.19</v>
      </c>
      <c r="AG39" s="240">
        <f>('Energy Use'!AG95-'E-electricity'!AG39)*'Energy Use 2020'!$O101</f>
        <v>449159630573758.19</v>
      </c>
      <c r="AH39" s="240">
        <f>('Energy Use'!AH95-'E-electricity'!AH39)*'Energy Use 2020'!$O101</f>
        <v>463035977616587.75</v>
      </c>
      <c r="AI39" s="240">
        <f>('Energy Use'!AI95-'E-electricity'!AI39)*'Energy Use 2020'!$O101</f>
        <v>475999595632726.06</v>
      </c>
      <c r="AJ39" s="240">
        <f>('Energy Use'!AJ95-'E-electricity'!AJ39)*'Energy Use 2020'!$O101</f>
        <v>487892081790991.56</v>
      </c>
      <c r="AK39" s="240">
        <f>('Energy Use'!AK95-'E-electricity'!AK39)*'Energy Use 2020'!$O101</f>
        <v>498555839696693</v>
      </c>
      <c r="AL39" s="240">
        <f>('Energy Use'!AL95-'E-electricity'!AL39)*'Energy Use 2020'!$O101</f>
        <v>507836848429975.63</v>
      </c>
      <c r="AM39" s="240">
        <f>('Energy Use'!AM95-'E-electricity'!AM39)*'Energy Use 2020'!$O101</f>
        <v>515587630310680.31</v>
      </c>
      <c r="AN39" s="240">
        <f>('Energy Use'!AN95-'E-electricity'!AN39)*'Energy Use 2020'!$O101</f>
        <v>521670356517480.06</v>
      </c>
      <c r="AO39" s="240">
        <f>('Energy Use'!AO95-'E-electricity'!AO39)*'Energy Use 2020'!$O101</f>
        <v>525960017661829.13</v>
      </c>
      <c r="AP39" s="240">
        <f>('Energy Use'!AP95-'E-electricity'!AP39)*'Energy Use 2020'!$O101</f>
        <v>528347575726808.69</v>
      </c>
      <c r="AQ39" s="240">
        <f>('Energy Use'!AQ95-'E-electricity'!AQ39)*'Energy Use 2020'!$O101</f>
        <v>526031502517825.69</v>
      </c>
      <c r="AR39" s="136" t="str">
        <f>VLOOKUP($A39,'Sector Match'!$A$1:$B$43,2,0)</f>
        <v>water and waste 36T39</v>
      </c>
    </row>
    <row r="40" spans="1:44" x14ac:dyDescent="0.2">
      <c r="A40" s="74" t="s">
        <v>38</v>
      </c>
      <c r="B40" s="240">
        <f>('Energy Use'!B96-'E-electricity'!B40)*'Energy Use 2019'!$O102</f>
        <v>99084802003.609573</v>
      </c>
      <c r="C40" s="240">
        <f>('Energy Use'!C96-'E-electricity'!C40)*'Energy Use 2020'!$O102</f>
        <v>233840132728.51859</v>
      </c>
      <c r="D40" s="240">
        <f>('Energy Use'!D96-'E-electricity'!D40)*'Energy Use 2020'!$O102</f>
        <v>255087475117.81241</v>
      </c>
      <c r="E40" s="240">
        <f>('Energy Use'!E96-'E-electricity'!E40)*'Energy Use 2020'!$O102</f>
        <v>288721565865.68896</v>
      </c>
      <c r="F40" s="240">
        <f>('Energy Use'!F96-'E-electricity'!F40)*'Energy Use 2020'!$O102</f>
        <v>294053502788.8208</v>
      </c>
      <c r="G40" s="240">
        <f>('Energy Use'!G96-'E-electricity'!G40)*'Energy Use 2020'!$O102</f>
        <v>310414810016.15509</v>
      </c>
      <c r="H40" s="240">
        <f>('Energy Use'!H96-'E-electricity'!H40)*'Energy Use 2020'!$O102</f>
        <v>332235888366.17609</v>
      </c>
      <c r="I40" s="240">
        <f>('Energy Use'!I96-'E-electricity'!I40)*'Energy Use 2020'!$O102</f>
        <v>354276144543.25793</v>
      </c>
      <c r="J40" s="240">
        <f>('Energy Use'!J96-'E-electricity'!J40)*'Energy Use 2020'!$O102</f>
        <v>375072603957.06683</v>
      </c>
      <c r="K40" s="240">
        <f>('Energy Use'!K96-'E-electricity'!K40)*'Energy Use 2020'!$O102</f>
        <v>394670629966.25378</v>
      </c>
      <c r="L40" s="240">
        <f>('Energy Use'!L96-'E-electricity'!L40)*'Energy Use 2020'!$O102</f>
        <v>413207569414.78693</v>
      </c>
      <c r="M40" s="240">
        <f>('Energy Use'!M96-'E-electricity'!M40)*'Energy Use 2020'!$O102</f>
        <v>430907134387.75696</v>
      </c>
      <c r="N40" s="240">
        <f>('Energy Use'!N96-'E-electricity'!N40)*'Energy Use 2020'!$O102</f>
        <v>448497327819.77759</v>
      </c>
      <c r="O40" s="240">
        <f>('Energy Use'!O96-'E-electricity'!O40)*'Energy Use 2020'!$O102</f>
        <v>465589029550.38684</v>
      </c>
      <c r="P40" s="240">
        <f>('Energy Use'!P96-'E-electricity'!P40)*'Energy Use 2020'!$O102</f>
        <v>482199121700.58807</v>
      </c>
      <c r="Q40" s="240">
        <f>('Energy Use'!Q96-'E-electricity'!Q40)*'Energy Use 2020'!$O102</f>
        <v>498362070913.9115</v>
      </c>
      <c r="R40" s="240">
        <f>('Energy Use'!R96-'E-electricity'!R40)*'Energy Use 2020'!$O102</f>
        <v>514129509297.27411</v>
      </c>
      <c r="S40" s="240">
        <f>('Energy Use'!S96-'E-electricity'!S40)*'Energy Use 2020'!$O102</f>
        <v>531504000078.54456</v>
      </c>
      <c r="T40" s="240">
        <f>('Energy Use'!T96-'E-electricity'!T40)*'Energy Use 2020'!$O102</f>
        <v>548623903280.07996</v>
      </c>
      <c r="U40" s="240">
        <f>('Energy Use'!U96-'E-electricity'!U40)*'Energy Use 2020'!$O102</f>
        <v>565432577906.00659</v>
      </c>
      <c r="V40" s="240">
        <f>('Energy Use'!V96-'E-electricity'!V40)*'Energy Use 2020'!$O102</f>
        <v>581873491288.10718</v>
      </c>
      <c r="W40" s="240">
        <f>('Energy Use'!W96-'E-electricity'!W40)*'Energy Use 2020'!$O102</f>
        <v>597890553282.52637</v>
      </c>
      <c r="X40" s="240">
        <f>('Energy Use'!X96-'E-electricity'!X40)*'Energy Use 2020'!$O102</f>
        <v>613428452144.32568</v>
      </c>
      <c r="Y40" s="240">
        <f>('Energy Use'!Y96-'E-electricity'!Y40)*'Energy Use 2020'!$O102</f>
        <v>628432989122.86487</v>
      </c>
      <c r="Z40" s="240">
        <f>('Energy Use'!Z96-'E-electricity'!Z40)*'Energy Use 2020'!$O102</f>
        <v>642851408812.13696</v>
      </c>
      <c r="AA40" s="240">
        <f>('Energy Use'!AA96-'E-electricity'!AA40)*'Energy Use 2020'!$O102</f>
        <v>656632722316.48499</v>
      </c>
      <c r="AB40" s="240">
        <f>('Energy Use'!AB96-'E-electricity'!AB40)*'Energy Use 2020'!$O102</f>
        <v>669728020353.20667</v>
      </c>
      <c r="AC40" s="240">
        <f>('Energy Use'!AC96-'E-electricity'!AC40)*'Energy Use 2020'!$O102</f>
        <v>682090773508.67944</v>
      </c>
      <c r="AD40" s="240">
        <f>('Energy Use'!AD96-'E-electricity'!AD40)*'Energy Use 2020'!$O102</f>
        <v>693677116992.2804</v>
      </c>
      <c r="AE40" s="240">
        <f>('Energy Use'!AE96-'E-electricity'!AE40)*'Energy Use 2020'!$O102</f>
        <v>704446117390.85364</v>
      </c>
      <c r="AF40" s="240">
        <f>('Energy Use'!AF96-'E-electricity'!AF40)*'Energy Use 2020'!$O102</f>
        <v>714360019113.44507</v>
      </c>
      <c r="AG40" s="240">
        <f>('Energy Use'!AG96-'E-electricity'!AG40)*'Energy Use 2020'!$O102</f>
        <v>723384468428.81604</v>
      </c>
      <c r="AH40" s="240">
        <f>('Energy Use'!AH96-'E-electricity'!AH40)*'Energy Use 2020'!$O102</f>
        <v>731488713233.88245</v>
      </c>
      <c r="AI40" s="240">
        <f>('Energy Use'!AI96-'E-electricity'!AI40)*'Energy Use 2020'!$O102</f>
        <v>738645776946.35583</v>
      </c>
      <c r="AJ40" s="240">
        <f>('Energy Use'!AJ96-'E-electricity'!AJ40)*'Energy Use 2020'!$O102</f>
        <v>744832605185.94897</v>
      </c>
      <c r="AK40" s="240">
        <f>('Energy Use'!AK96-'E-electricity'!AK40)*'Energy Use 2020'!$O102</f>
        <v>750030184191.85425</v>
      </c>
      <c r="AL40" s="240">
        <f>('Energy Use'!AL96-'E-electricity'!AL40)*'Energy Use 2020'!$O102</f>
        <v>754223630215.88123</v>
      </c>
      <c r="AM40" s="240">
        <f>('Energy Use'!AM96-'E-electricity'!AM40)*'Energy Use 2020'!$O102</f>
        <v>757402249426.90491</v>
      </c>
      <c r="AN40" s="240">
        <f>('Energy Use'!AN96-'E-electricity'!AN40)*'Energy Use 2020'!$O102</f>
        <v>759559568159.08643</v>
      </c>
      <c r="AO40" s="240">
        <f>('Energy Use'!AO96-'E-electricity'!AO40)*'Energy Use 2020'!$O102</f>
        <v>760693333629.99841</v>
      </c>
      <c r="AP40" s="240">
        <f>('Energy Use'!AP96-'E-electricity'!AP40)*'Energy Use 2020'!$O102</f>
        <v>760805485541.58484</v>
      </c>
      <c r="AQ40" s="240">
        <f>('Energy Use'!AQ96-'E-electricity'!AQ40)*'Energy Use 2020'!$O102</f>
        <v>756005165411.04968</v>
      </c>
      <c r="AR40" s="136" t="str">
        <f>VLOOKUP($A40,'Sector Match'!$A$1:$B$43,2,0)</f>
        <v>other machinery 28</v>
      </c>
    </row>
    <row r="41" spans="1:44" x14ac:dyDescent="0.2">
      <c r="A41" s="74" t="s">
        <v>39</v>
      </c>
      <c r="B41" s="240">
        <f>('Energy Use'!B97-'E-electricity'!B41)*'Energy Use 2019'!$O103</f>
        <v>198063583742983.84</v>
      </c>
      <c r="C41" s="240">
        <f>('Energy Use'!C97-'E-electricity'!C41)*'Energy Use 2020'!$O103</f>
        <v>108778340975977.72</v>
      </c>
      <c r="D41" s="240">
        <f>('Energy Use'!D97-'E-electricity'!D41)*'Energy Use 2020'!$O103</f>
        <v>122795471458175.64</v>
      </c>
      <c r="E41" s="240">
        <f>('Energy Use'!E97-'E-electricity'!E41)*'Energy Use 2020'!$O103</f>
        <v>128126123014852.58</v>
      </c>
      <c r="F41" s="240">
        <f>('Energy Use'!F97-'E-electricity'!F41)*'Energy Use 2020'!$O103</f>
        <v>129101536683798.95</v>
      </c>
      <c r="G41" s="240">
        <f>('Energy Use'!G97-'E-electricity'!G41)*'Energy Use 2020'!$O103</f>
        <v>135476673703336.73</v>
      </c>
      <c r="H41" s="240">
        <f>('Energy Use'!H97-'E-electricity'!H41)*'Energy Use 2020'!$O103</f>
        <v>143509271687824.09</v>
      </c>
      <c r="I41" s="240">
        <f>('Energy Use'!I97-'E-electricity'!I41)*'Energy Use 2020'!$O103</f>
        <v>149733319506377.34</v>
      </c>
      <c r="J41" s="240">
        <f>('Energy Use'!J97-'E-electricity'!J41)*'Energy Use 2020'!$O103</f>
        <v>153714135379601.09</v>
      </c>
      <c r="K41" s="240">
        <f>('Energy Use'!K97-'E-electricity'!K41)*'Energy Use 2020'!$O103</f>
        <v>156134089633961.34</v>
      </c>
      <c r="L41" s="240">
        <f>('Energy Use'!L97-'E-electricity'!L41)*'Energy Use 2020'!$O103</f>
        <v>157798011943966.06</v>
      </c>
      <c r="M41" s="240">
        <f>('Energy Use'!M97-'E-electricity'!M41)*'Energy Use 2020'!$O103</f>
        <v>159571750528864.34</v>
      </c>
      <c r="N41" s="240">
        <f>('Energy Use'!N97-'E-electricity'!N41)*'Energy Use 2020'!$O103</f>
        <v>163280491510082.72</v>
      </c>
      <c r="O41" s="240">
        <f>('Energy Use'!O97-'E-electricity'!O41)*'Energy Use 2020'!$O103</f>
        <v>167827285045835.09</v>
      </c>
      <c r="P41" s="240">
        <f>('Energy Use'!P97-'E-electricity'!P41)*'Energy Use 2020'!$O103</f>
        <v>172945223189345.97</v>
      </c>
      <c r="Q41" s="240">
        <f>('Energy Use'!Q97-'E-electricity'!Q41)*'Energy Use 2020'!$O103</f>
        <v>178336361999853</v>
      </c>
      <c r="R41" s="240">
        <f>('Energy Use'!R97-'E-electricity'!R41)*'Energy Use 2020'!$O103</f>
        <v>183663982708548.63</v>
      </c>
      <c r="S41" s="240">
        <f>('Energy Use'!S97-'E-electricity'!S41)*'Energy Use 2020'!$O103</f>
        <v>190531275254011.84</v>
      </c>
      <c r="T41" s="240">
        <f>('Energy Use'!T97-'E-electricity'!T41)*'Energy Use 2020'!$O103</f>
        <v>197081222961189.06</v>
      </c>
      <c r="U41" s="240">
        <f>('Energy Use'!U97-'E-electricity'!U41)*'Energy Use 2020'!$O103</f>
        <v>203279308343320.78</v>
      </c>
      <c r="V41" s="240">
        <f>('Energy Use'!V97-'E-electricity'!V41)*'Energy Use 2020'!$O103</f>
        <v>209094343101130.88</v>
      </c>
      <c r="W41" s="240">
        <f>('Energy Use'!W97-'E-electricity'!W41)*'Energy Use 2020'!$O103</f>
        <v>214498759440016.53</v>
      </c>
      <c r="X41" s="240">
        <f>('Energy Use'!X97-'E-electricity'!X41)*'Energy Use 2020'!$O103</f>
        <v>219468837633147.94</v>
      </c>
      <c r="Y41" s="240">
        <f>('Energy Use'!Y97-'E-electricity'!Y41)*'Energy Use 2020'!$O103</f>
        <v>223984868468503.72</v>
      </c>
      <c r="Z41" s="240">
        <f>('Energy Use'!Z97-'E-electricity'!Z41)*'Energy Use 2020'!$O103</f>
        <v>228031250719548.38</v>
      </c>
      <c r="AA41" s="240">
        <f>('Energy Use'!AA97-'E-electricity'!AA41)*'Energy Use 2020'!$O103</f>
        <v>231596525180273.13</v>
      </c>
      <c r="AB41" s="240">
        <f>('Energy Use'!AB97-'E-electricity'!AB41)*'Energy Use 2020'!$O103</f>
        <v>234673348072409.66</v>
      </c>
      <c r="AC41" s="240">
        <f>('Energy Use'!AC97-'E-electricity'!AC41)*'Energy Use 2020'!$O103</f>
        <v>237258407739721.47</v>
      </c>
      <c r="AD41" s="240">
        <f>('Energy Use'!AD97-'E-electricity'!AD41)*'Energy Use 2020'!$O103</f>
        <v>239352289472756</v>
      </c>
      <c r="AE41" s="240">
        <f>('Energy Use'!AE97-'E-electricity'!AE41)*'Energy Use 2020'!$O103</f>
        <v>240959294046100.41</v>
      </c>
      <c r="AF41" s="240">
        <f>('Energy Use'!AF97-'E-electricity'!AF41)*'Energy Use 2020'!$O103</f>
        <v>242087216094872.5</v>
      </c>
      <c r="AG41" s="240">
        <f>('Energy Use'!AG97-'E-electricity'!AG41)*'Energy Use 2020'!$O103</f>
        <v>242747088810313.03</v>
      </c>
      <c r="AH41" s="240">
        <f>('Energy Use'!AH97-'E-electricity'!AH41)*'Energy Use 2020'!$O103</f>
        <v>242952901603916.5</v>
      </c>
      <c r="AI41" s="240">
        <f>('Energy Use'!AI97-'E-electricity'!AI41)*'Energy Use 2020'!$O103</f>
        <v>242721297388615.28</v>
      </c>
      <c r="AJ41" s="240">
        <f>('Energy Use'!AJ97-'E-electricity'!AJ41)*'Energy Use 2020'!$O103</f>
        <v>242071255970726.69</v>
      </c>
      <c r="AK41" s="240">
        <f>('Energy Use'!AK97-'E-electricity'!AK41)*'Energy Use 2020'!$O103</f>
        <v>241023769757454.84</v>
      </c>
      <c r="AL41" s="240">
        <f>('Energy Use'!AL97-'E-electricity'!AL41)*'Energy Use 2020'!$O103</f>
        <v>239601517583056.38</v>
      </c>
      <c r="AM41" s="240">
        <f>('Energy Use'!AM97-'E-electricity'!AM41)*'Energy Use 2020'!$O103</f>
        <v>237828541964778.19</v>
      </c>
      <c r="AN41" s="240">
        <f>('Energy Use'!AN97-'E-electricity'!AN41)*'Energy Use 2020'!$O103</f>
        <v>235729934539820.72</v>
      </c>
      <c r="AO41" s="240">
        <f>('Energy Use'!AO97-'E-electricity'!AO41)*'Energy Use 2020'!$O103</f>
        <v>233331533828569.19</v>
      </c>
      <c r="AP41" s="240">
        <f>('Energy Use'!AP97-'E-electricity'!AP41)*'Energy Use 2020'!$O103</f>
        <v>230659638837747.41</v>
      </c>
      <c r="AQ41" s="240">
        <f>('Energy Use'!AQ97-'E-electricity'!AQ41)*'Energy Use 2020'!$O103</f>
        <v>226572840140785.5</v>
      </c>
      <c r="AR41" s="136">
        <f>VLOOKUP($A41,'Sector Match'!$A$1:$B$43,2,0)</f>
        <v>0</v>
      </c>
    </row>
    <row r="42" spans="1:44" x14ac:dyDescent="0.2">
      <c r="A42" s="74" t="s">
        <v>40</v>
      </c>
      <c r="B42" s="240">
        <f>('Energy Use'!B98-'E-electricity'!B42)*'Energy Use 2019'!$O104</f>
        <v>28340235069072.41</v>
      </c>
      <c r="C42" s="240">
        <f>('Energy Use'!C98-'E-electricity'!C42)*'Energy Use 2020'!$O104</f>
        <v>36693083877976.695</v>
      </c>
      <c r="D42" s="240">
        <f>('Energy Use'!D98-'E-electricity'!D42)*'Energy Use 2020'!$O104</f>
        <v>44852444913612.844</v>
      </c>
      <c r="E42" s="240">
        <f>('Energy Use'!E98-'E-electricity'!E42)*'Energy Use 2020'!$O104</f>
        <v>48145116384655.867</v>
      </c>
      <c r="F42" s="240">
        <f>('Energy Use'!F98-'E-electricity'!F42)*'Energy Use 2020'!$O104</f>
        <v>50039412115197.555</v>
      </c>
      <c r="G42" s="240">
        <f>('Energy Use'!G98-'E-electricity'!G42)*'Energy Use 2020'!$O104</f>
        <v>55294866992546.852</v>
      </c>
      <c r="H42" s="240">
        <f>('Energy Use'!H98-'E-electricity'!H42)*'Energy Use 2020'!$O104</f>
        <v>62305304077666.688</v>
      </c>
      <c r="I42" s="240">
        <f>('Energy Use'!I98-'E-electricity'!I42)*'Energy Use 2020'!$O104</f>
        <v>69236049599687.508</v>
      </c>
      <c r="J42" s="240">
        <f>('Energy Use'!J98-'E-electricity'!J42)*'Energy Use 2020'!$O104</f>
        <v>75562252126475.094</v>
      </c>
      <c r="K42" s="240">
        <f>('Energy Use'!K98-'E-electricity'!K42)*'Energy Use 2020'!$O104</f>
        <v>81335979610667.344</v>
      </c>
      <c r="L42" s="240">
        <f>('Energy Use'!L98-'E-electricity'!L42)*'Energy Use 2020'!$O104</f>
        <v>86717259789944.906</v>
      </c>
      <c r="M42" s="240">
        <f>('Energy Use'!M98-'E-electricity'!M42)*'Energy Use 2020'!$O104</f>
        <v>91963028872752.281</v>
      </c>
      <c r="N42" s="240">
        <f>('Energy Use'!N98-'E-electricity'!N42)*'Energy Use 2020'!$O104</f>
        <v>97425284173830.734</v>
      </c>
      <c r="O42" s="240">
        <f>('Energy Use'!O98-'E-electricity'!O42)*'Energy Use 2020'!$O104</f>
        <v>103092793519327.38</v>
      </c>
      <c r="P42" s="240">
        <f>('Energy Use'!P98-'E-electricity'!P42)*'Energy Use 2020'!$O104</f>
        <v>108956867490193.08</v>
      </c>
      <c r="Q42" s="240">
        <f>('Energy Use'!Q98-'E-electricity'!Q42)*'Energy Use 2020'!$O104</f>
        <v>115006409556206.39</v>
      </c>
      <c r="R42" s="240">
        <f>('Energy Use'!R98-'E-electricity'!R42)*'Energy Use 2020'!$O104</f>
        <v>121227759257919.47</v>
      </c>
      <c r="S42" s="240">
        <f>('Energy Use'!S98-'E-electricity'!S42)*'Energy Use 2020'!$O104</f>
        <v>128035584680957.73</v>
      </c>
      <c r="T42" s="240">
        <f>('Energy Use'!T98-'E-electricity'!T42)*'Energy Use 2020'!$O104</f>
        <v>135026845492419.69</v>
      </c>
      <c r="U42" s="240">
        <f>('Energy Use'!U98-'E-electricity'!U42)*'Energy Use 2020'!$O104</f>
        <v>142180556931826.38</v>
      </c>
      <c r="V42" s="240">
        <f>('Energy Use'!V98-'E-electricity'!V42)*'Energy Use 2020'!$O104</f>
        <v>149472325732286.91</v>
      </c>
      <c r="W42" s="240">
        <f>('Energy Use'!W98-'E-electricity'!W42)*'Energy Use 2020'!$O104</f>
        <v>156874263446237.59</v>
      </c>
      <c r="X42" s="240">
        <f>('Energy Use'!X98-'E-electricity'!X42)*'Energy Use 2020'!$O104</f>
        <v>164354942682733.09</v>
      </c>
      <c r="Y42" s="240">
        <f>('Energy Use'!Y98-'E-electricity'!Y42)*'Energy Use 2020'!$O104</f>
        <v>171879402635535.47</v>
      </c>
      <c r="Z42" s="240">
        <f>('Energy Use'!Z98-'E-electricity'!Z42)*'Energy Use 2020'!$O104</f>
        <v>179409210036297</v>
      </c>
      <c r="AA42" s="240">
        <f>('Energy Use'!AA98-'E-electricity'!AA42)*'Energy Use 2020'!$O104</f>
        <v>186902581220189.56</v>
      </c>
      <c r="AB42" s="240">
        <f>('Energy Use'!AB98-'E-electricity'!AB42)*'Energy Use 2020'!$O104</f>
        <v>194314570324814.63</v>
      </c>
      <c r="AC42" s="240">
        <f>('Energy Use'!AC98-'E-electricity'!AC42)*'Energy Use 2020'!$O104</f>
        <v>201597327744476.53</v>
      </c>
      <c r="AD42" s="240">
        <f>('Energy Use'!AD98-'E-electricity'!AD42)*'Energy Use 2020'!$O104</f>
        <v>208700431824543.34</v>
      </c>
      <c r="AE42" s="240">
        <f>('Energy Use'!AE98-'E-electricity'!AE42)*'Energy Use 2020'!$O104</f>
        <v>215571295405987.22</v>
      </c>
      <c r="AF42" s="240">
        <f>('Energy Use'!AF98-'E-electricity'!AF42)*'Energy Use 2020'!$O104</f>
        <v>222155647228358.53</v>
      </c>
      <c r="AG42" s="240">
        <f>('Energy Use'!AG98-'E-electricity'!AG42)*'Energy Use 2020'!$O104</f>
        <v>228398086390464.47</v>
      </c>
      <c r="AH42" s="240">
        <f>('Energy Use'!AH98-'E-electricity'!AH42)*'Energy Use 2020'!$O104</f>
        <v>234242706082485.41</v>
      </c>
      <c r="AI42" s="240">
        <f>('Energy Use'!AI98-'E-electricity'!AI42)*'Energy Use 2020'!$O104</f>
        <v>239633780682829.03</v>
      </c>
      <c r="AJ42" s="240">
        <f>('Energy Use'!AJ98-'E-electricity'!AJ42)*'Energy Use 2020'!$O104</f>
        <v>244516508110199.34</v>
      </c>
      <c r="AK42" s="240">
        <f>('Energy Use'!AK98-'E-electricity'!AK42)*'Energy Use 2020'!$O104</f>
        <v>248837797099107.75</v>
      </c>
      <c r="AL42" s="240">
        <f>('Energy Use'!AL98-'E-electricity'!AL42)*'Energy Use 2020'!$O104</f>
        <v>252547086897391.25</v>
      </c>
      <c r="AM42" s="240">
        <f>('Energy Use'!AM98-'E-electricity'!AM42)*'Energy Use 2020'!$O104</f>
        <v>255597184846740.47</v>
      </c>
      <c r="AN42" s="240">
        <f>('Energy Use'!AN98-'E-electricity'!AN42)*'Energy Use 2020'!$O104</f>
        <v>257945105486219.16</v>
      </c>
      <c r="AO42" s="240">
        <f>('Energy Use'!AO98-'E-electricity'!AO42)*'Energy Use 2020'!$O104</f>
        <v>259552893300779.59</v>
      </c>
      <c r="AP42" s="240">
        <f>('Energy Use'!AP98-'E-electricity'!AP42)*'Energy Use 2020'!$O104</f>
        <v>260388410106901.03</v>
      </c>
      <c r="AQ42" s="240">
        <f>('Energy Use'!AQ98-'E-electricity'!AQ42)*'Energy Use 2020'!$O104</f>
        <v>259090549110915.5</v>
      </c>
      <c r="AR42" s="136" t="str">
        <f>VLOOKUP($A42,'Sector Match'!$A$1:$B$43,2,0)</f>
        <v>energy pipelines and gas processing 352T353</v>
      </c>
    </row>
    <row r="43" spans="1:44" x14ac:dyDescent="0.2">
      <c r="A43" s="221" t="s">
        <v>41</v>
      </c>
      <c r="B43" s="240">
        <f>('Energy Use'!B99-'E-electricity'!B43)*'Energy Use 2019'!$O105</f>
        <v>852129297231.04224</v>
      </c>
      <c r="C43" s="240">
        <f>('Energy Use'!C99-'E-electricity'!C43)*'Energy Use 2020'!$O105</f>
        <v>729264142746.56238</v>
      </c>
      <c r="D43" s="240">
        <f>('Energy Use'!D99-'E-electricity'!D43)*'Energy Use 2020'!$O105</f>
        <v>827278540964.92261</v>
      </c>
      <c r="E43" s="240">
        <f>('Energy Use'!E99-'E-electricity'!E43)*'Energy Use 2020'!$O105</f>
        <v>858729133984.7616</v>
      </c>
      <c r="F43" s="240">
        <f>('Energy Use'!F99-'E-electricity'!F43)*'Energy Use 2020'!$O105</f>
        <v>878466007321.28613</v>
      </c>
      <c r="G43" s="240">
        <f>('Energy Use'!G99-'E-electricity'!G43)*'Energy Use 2020'!$O105</f>
        <v>933776386776.47839</v>
      </c>
      <c r="H43" s="240">
        <f>('Energy Use'!H99-'E-electricity'!H43)*'Energy Use 2020'!$O105</f>
        <v>1005072082175.5321</v>
      </c>
      <c r="I43" s="240">
        <f>('Energy Use'!I99-'E-electricity'!I43)*'Energy Use 2020'!$O105</f>
        <v>1073302887193.1691</v>
      </c>
      <c r="J43" s="240">
        <f>('Energy Use'!J99-'E-electricity'!J43)*'Energy Use 2020'!$O105</f>
        <v>1133541726532.4241</v>
      </c>
      <c r="K43" s="240">
        <f>('Energy Use'!K99-'E-electricity'!K43)*'Energy Use 2020'!$O105</f>
        <v>1186605441575.3694</v>
      </c>
      <c r="L43" s="240">
        <f>('Energy Use'!L99-'E-electricity'!L43)*'Energy Use 2020'!$O105</f>
        <v>1233934915727.1284</v>
      </c>
      <c r="M43" s="240">
        <f>('Energy Use'!M99-'E-electricity'!M43)*'Energy Use 2020'!$O105</f>
        <v>1277493640347.1504</v>
      </c>
      <c r="N43" s="240">
        <f>('Energy Use'!N99-'E-electricity'!N43)*'Energy Use 2020'!$O105</f>
        <v>1319881279371.5718</v>
      </c>
      <c r="O43" s="240">
        <f>('Energy Use'!O99-'E-electricity'!O43)*'Energy Use 2020'!$O105</f>
        <v>1360843103677.6731</v>
      </c>
      <c r="P43" s="240">
        <f>('Energy Use'!P99-'E-electricity'!P43)*'Energy Use 2020'!$O105</f>
        <v>1400327042952.5649</v>
      </c>
      <c r="Q43" s="240">
        <f>('Energy Use'!Q99-'E-electricity'!Q43)*'Energy Use 2020'!$O105</f>
        <v>1438302687264.8042</v>
      </c>
      <c r="R43" s="240">
        <f>('Energy Use'!R99-'E-electricity'!R43)*'Energy Use 2020'!$O105</f>
        <v>1474761084914.2397</v>
      </c>
      <c r="S43" s="240">
        <f>('Energy Use'!S99-'E-electricity'!S43)*'Energy Use 2020'!$O105</f>
        <v>1514365273491.6248</v>
      </c>
      <c r="T43" s="240">
        <f>('Energy Use'!T99-'E-electricity'!T43)*'Energy Use 2020'!$O105</f>
        <v>1552616178476.6279</v>
      </c>
      <c r="U43" s="240">
        <f>('Energy Use'!U99-'E-electricity'!U43)*'Energy Use 2020'!$O105</f>
        <v>1589417647300.8704</v>
      </c>
      <c r="V43" s="240">
        <f>('Energy Use'!V99-'E-electricity'!V43)*'Energy Use 2020'!$O105</f>
        <v>1624682035235.1316</v>
      </c>
      <c r="W43" s="240">
        <f>('Energy Use'!W99-'E-electricity'!W43)*'Energy Use 2020'!$O105</f>
        <v>1658330606282.2629</v>
      </c>
      <c r="X43" s="240">
        <f>('Energy Use'!X99-'E-electricity'!X43)*'Energy Use 2020'!$O105</f>
        <v>1690293845724.9504</v>
      </c>
      <c r="Y43" s="240">
        <f>('Energy Use'!Y99-'E-electricity'!Y43)*'Energy Use 2020'!$O105</f>
        <v>1720511684632.7053</v>
      </c>
      <c r="Z43" s="240">
        <f>('Energy Use'!Z99-'E-electricity'!Z43)*'Energy Use 2020'!$O105</f>
        <v>1748933637746.7004</v>
      </c>
      <c r="AA43" s="240">
        <f>('Energy Use'!AA99-'E-electricity'!AA43)*'Energy Use 2020'!$O105</f>
        <v>1775518857192.0315</v>
      </c>
      <c r="AB43" s="240">
        <f>('Energy Use'!AB99-'E-electricity'!AB43)*'Energy Use 2020'!$O105</f>
        <v>1800236105401.9077</v>
      </c>
      <c r="AC43" s="240">
        <f>('Energy Use'!AC99-'E-electricity'!AC43)*'Energy Use 2020'!$O105</f>
        <v>1823063651467.5061</v>
      </c>
      <c r="AD43" s="240">
        <f>('Energy Use'!AD99-'E-electricity'!AD43)*'Energy Use 2020'!$O105</f>
        <v>1843989095844.4622</v>
      </c>
      <c r="AE43" s="240">
        <f>('Energy Use'!AE99-'E-electricity'!AE43)*'Energy Use 2020'!$O105</f>
        <v>1863009128947.4255</v>
      </c>
      <c r="AF43" s="240">
        <f>('Energy Use'!AF99-'E-electricity'!AF43)*'Energy Use 2020'!$O105</f>
        <v>1880129229646.7786</v>
      </c>
      <c r="AG43" s="240">
        <f>('Energy Use'!AG99-'E-electricity'!AG43)*'Energy Use 2020'!$O105</f>
        <v>1895363310046.7878</v>
      </c>
      <c r="AH43" s="240">
        <f>('Energy Use'!AH99-'E-electricity'!AH43)*'Energy Use 2020'!$O105</f>
        <v>1908733313175.0725</v>
      </c>
      <c r="AI43" s="240">
        <f>('Energy Use'!AI99-'E-electricity'!AI43)*'Energy Use 2020'!$O105</f>
        <v>1920268770354.3291</v>
      </c>
      <c r="AJ43" s="240">
        <f>('Energy Use'!AJ99-'E-electricity'!AJ43)*'Energy Use 2020'!$O105</f>
        <v>1930006325064.9338</v>
      </c>
      <c r="AK43" s="240">
        <f>('Energy Use'!AK99-'E-electricity'!AK43)*'Energy Use 2020'!$O105</f>
        <v>1937989230048.7444</v>
      </c>
      <c r="AL43" s="240">
        <f>('Energy Use'!AL99-'E-electricity'!AL43)*'Energy Use 2020'!$O105</f>
        <v>1944266824260.0371</v>
      </c>
      <c r="AM43" s="240">
        <f>('Energy Use'!AM99-'E-electricity'!AM43)*'Energy Use 2020'!$O105</f>
        <v>1948893996046.7449</v>
      </c>
      <c r="AN43" s="240">
        <f>('Energy Use'!AN99-'E-electricity'!AN43)*'Energy Use 2020'!$O105</f>
        <v>1951930638656.6172</v>
      </c>
      <c r="AO43" s="240">
        <f>('Energy Use'!AO99-'E-electricity'!AO43)*'Energy Use 2020'!$O105</f>
        <v>1953441103816.0471</v>
      </c>
      <c r="AP43" s="240">
        <f>('Energy Use'!AP99-'E-electricity'!AP43)*'Energy Use 2020'!$O105</f>
        <v>1953493658737.2139</v>
      </c>
      <c r="AQ43" s="240">
        <f>('Energy Use'!AQ99-'E-electricity'!AQ43)*'Energy Use 2020'!$O105</f>
        <v>1942148874806.1523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54">
        <f>('Energy Use'!B100-'E-electricity'!B44)*'Energy Use 2019'!$O106</f>
        <v>124272087870988.09</v>
      </c>
      <c r="C44" s="254">
        <f>('Energy Use'!C100-'E-electricity'!C44)*'Energy Use 2020'!$O106</f>
        <v>122589068626082.69</v>
      </c>
      <c r="D44" s="254">
        <f>('Energy Use'!D100-'E-electricity'!D44)*'Energy Use 2020'!$O106</f>
        <v>128457010235328.81</v>
      </c>
      <c r="E44" s="254">
        <f>('Energy Use'!E100-'E-electricity'!E44)*'Energy Use 2020'!$O106</f>
        <v>129522990240464.48</v>
      </c>
      <c r="F44" s="254">
        <f>('Energy Use'!F100-'E-electricity'!F44)*'Energy Use 2020'!$O106</f>
        <v>134960061124671.73</v>
      </c>
      <c r="G44" s="254">
        <f>('Energy Use'!G100-'E-electricity'!G44)*'Energy Use 2020'!$O106</f>
        <v>140588316249986.02</v>
      </c>
      <c r="H44" s="254">
        <f>('Energy Use'!H100-'E-electricity'!H44)*'Energy Use 2020'!$O106</f>
        <v>145079678398345.72</v>
      </c>
      <c r="I44" s="254">
        <f>('Energy Use'!I100-'E-electricity'!I44)*'Energy Use 2020'!$O106</f>
        <v>151369849370398.84</v>
      </c>
      <c r="J44" s="254">
        <f>('Energy Use'!J100-'E-electricity'!J44)*'Energy Use 2020'!$O106</f>
        <v>156485367586755.88</v>
      </c>
      <c r="K44" s="254">
        <f>('Energy Use'!K100-'E-electricity'!K44)*'Energy Use 2020'!$O106</f>
        <v>161335695730073.91</v>
      </c>
      <c r="L44" s="254">
        <f>('Energy Use'!L100-'E-electricity'!L44)*'Energy Use 2020'!$O106</f>
        <v>165901244352992.44</v>
      </c>
      <c r="M44" s="254">
        <f>('Energy Use'!M100-'E-electricity'!M44)*'Energy Use 2020'!$O106</f>
        <v>171121455359936.91</v>
      </c>
      <c r="N44" s="254">
        <f>('Energy Use'!N100-'E-electricity'!N44)*'Energy Use 2020'!$O106</f>
        <v>174344625781552.84</v>
      </c>
      <c r="O44" s="254">
        <f>('Energy Use'!O100-'E-electricity'!O44)*'Energy Use 2020'!$O106</f>
        <v>178211956603534.5</v>
      </c>
      <c r="P44" s="254">
        <f>('Energy Use'!P100-'E-electricity'!P44)*'Energy Use 2020'!$O106</f>
        <v>181759184086768.16</v>
      </c>
      <c r="Q44" s="254">
        <f>('Energy Use'!Q100-'E-electricity'!Q44)*'Energy Use 2020'!$O106</f>
        <v>184981099238727.34</v>
      </c>
      <c r="R44" s="254">
        <f>('Energy Use'!R100-'E-electricity'!R44)*'Energy Use 2020'!$O106</f>
        <v>187487201476613.84</v>
      </c>
      <c r="S44" s="254">
        <f>('Energy Use'!S100-'E-electricity'!S44)*'Energy Use 2020'!$O106</f>
        <v>191486811527073.06</v>
      </c>
      <c r="T44" s="254">
        <f>('Energy Use'!T100-'E-electricity'!T44)*'Energy Use 2020'!$O106</f>
        <v>194815054246018.69</v>
      </c>
      <c r="U44" s="254">
        <f>('Energy Use'!U100-'E-electricity'!U44)*'Energy Use 2020'!$O106</f>
        <v>197861595451324.78</v>
      </c>
      <c r="V44" s="254">
        <f>('Energy Use'!V100-'E-electricity'!V44)*'Energy Use 2020'!$O106</f>
        <v>200630242176014.22</v>
      </c>
      <c r="W44" s="254">
        <f>('Energy Use'!W100-'E-electricity'!W44)*'Energy Use 2020'!$O106</f>
        <v>203127038470526</v>
      </c>
      <c r="X44" s="254">
        <f>('Energy Use'!X100-'E-electricity'!X44)*'Energy Use 2020'!$O106</f>
        <v>205360103880709.41</v>
      </c>
      <c r="Y44" s="254">
        <f>('Energy Use'!Y100-'E-electricity'!Y44)*'Energy Use 2020'!$O106</f>
        <v>207339460457620.88</v>
      </c>
      <c r="Z44" s="254">
        <f>('Energy Use'!Z100-'E-electricity'!Z44)*'Energy Use 2020'!$O106</f>
        <v>209076852496503.34</v>
      </c>
      <c r="AA44" s="254">
        <f>('Energy Use'!AA100-'E-electricity'!AA44)*'Energy Use 2020'!$O106</f>
        <v>210585562978974.94</v>
      </c>
      <c r="AB44" s="254">
        <f>('Energy Use'!AB100-'E-electricity'!AB44)*'Energy Use 2020'!$O106</f>
        <v>211880230408243.09</v>
      </c>
      <c r="AC44" s="254">
        <f>('Energy Use'!AC100-'E-electricity'!AC44)*'Energy Use 2020'!$O106</f>
        <v>212976669397962.13</v>
      </c>
      <c r="AD44" s="254">
        <f>('Energy Use'!AD100-'E-electricity'!AD44)*'Energy Use 2020'!$O106</f>
        <v>213891698016201.84</v>
      </c>
      <c r="AE44" s="254">
        <f>('Energy Use'!AE100-'E-electricity'!AE44)*'Energy Use 2020'!$O106</f>
        <v>214642974511178.47</v>
      </c>
      <c r="AF44" s="254">
        <f>('Energy Use'!AF100-'E-electricity'!AF44)*'Energy Use 2020'!$O106</f>
        <v>215248845667808.5</v>
      </c>
      <c r="AG44" s="254">
        <f>('Energy Use'!AG100-'E-electricity'!AG44)*'Energy Use 2020'!$O106</f>
        <v>215728208675320.69</v>
      </c>
      <c r="AH44" s="254">
        <f>('Energy Use'!AH100-'E-electricity'!AH44)*'Energy Use 2020'!$O106</f>
        <v>216100388035919.16</v>
      </c>
      <c r="AI44" s="254">
        <f>('Energy Use'!AI100-'E-electricity'!AI44)*'Energy Use 2020'!$O106</f>
        <v>216385028721248.59</v>
      </c>
      <c r="AJ44" s="254">
        <f>('Energy Use'!AJ100-'E-electricity'!AJ44)*'Energy Use 2020'!$O106</f>
        <v>216602006493748.34</v>
      </c>
      <c r="AK44" s="254">
        <f>('Energy Use'!AK100-'E-electricity'!AK44)*'Energy Use 2020'!$O106</f>
        <v>216771356059209.25</v>
      </c>
      <c r="AL44" s="254">
        <f>('Energy Use'!AL100-'E-electricity'!AL44)*'Energy Use 2020'!$O106</f>
        <v>216913217508851.5</v>
      </c>
      <c r="AM44" s="254">
        <f>('Energy Use'!AM100-'E-electricity'!AM44)*'Energy Use 2020'!$O106</f>
        <v>217047801346738.5</v>
      </c>
      <c r="AN44" s="254">
        <f>('Energy Use'!AN100-'E-electricity'!AN44)*'Energy Use 2020'!$O106</f>
        <v>217195372283181.28</v>
      </c>
      <c r="AO44" s="254">
        <f>('Energy Use'!AO100-'E-electricity'!AO44)*'Energy Use 2020'!$O106</f>
        <v>217376251908088.88</v>
      </c>
      <c r="AP44" s="254">
        <f>('Energy Use'!AP100-'E-electricity'!AP44)*'Energy Use 2020'!$O106</f>
        <v>217610840340542</v>
      </c>
      <c r="AQ44" s="254">
        <f>('Energy Use'!AQ100-'E-electricity'!AQ44)*'Energy Use 2020'!$O106</f>
        <v>216103462895686.59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290" t="s">
        <v>339</v>
      </c>
      <c r="B50" s="253">
        <f t="shared" ref="B50:K59" si="0">SUMIFS(B$2:B$44,$AR$2:$AR$44,$A50)</f>
        <v>441619906282686.38</v>
      </c>
      <c r="C50" s="253">
        <f t="shared" si="0"/>
        <v>443213008107580.31</v>
      </c>
      <c r="D50" s="253">
        <f t="shared" si="0"/>
        <v>449104420563443.44</v>
      </c>
      <c r="E50" s="253">
        <f t="shared" si="0"/>
        <v>465940843797946.44</v>
      </c>
      <c r="F50" s="253">
        <f t="shared" si="0"/>
        <v>484264159163176.31</v>
      </c>
      <c r="G50" s="253">
        <f t="shared" si="0"/>
        <v>505955270345006.69</v>
      </c>
      <c r="H50" s="253">
        <f t="shared" si="0"/>
        <v>517008809609477.88</v>
      </c>
      <c r="I50" s="253">
        <f t="shared" si="0"/>
        <v>547657320648900.13</v>
      </c>
      <c r="J50" s="253">
        <f t="shared" si="0"/>
        <v>567496692912381.25</v>
      </c>
      <c r="K50" s="253">
        <f t="shared" si="0"/>
        <v>586402601911900.63</v>
      </c>
      <c r="L50" s="253">
        <f t="shared" ref="L50:U59" si="1">SUMIFS(L$2:L$44,$AR$2:$AR$44,$A50)</f>
        <v>604294687525859.25</v>
      </c>
      <c r="M50" s="253">
        <f t="shared" si="1"/>
        <v>631567940856068.13</v>
      </c>
      <c r="N50" s="253">
        <f t="shared" si="1"/>
        <v>637192900223998.63</v>
      </c>
      <c r="O50" s="253">
        <f t="shared" si="1"/>
        <v>652118587872798.25</v>
      </c>
      <c r="P50" s="253">
        <f t="shared" si="1"/>
        <v>665845405235420.5</v>
      </c>
      <c r="Q50" s="253">
        <f t="shared" si="1"/>
        <v>678349718061764.13</v>
      </c>
      <c r="R50" s="253">
        <f t="shared" si="1"/>
        <v>685378463962012.88</v>
      </c>
      <c r="S50" s="253">
        <f t="shared" si="1"/>
        <v>701991718382619.5</v>
      </c>
      <c r="T50" s="253">
        <f t="shared" si="1"/>
        <v>713216719471253.38</v>
      </c>
      <c r="U50" s="253">
        <f t="shared" si="1"/>
        <v>723303248783702.25</v>
      </c>
      <c r="V50" s="253">
        <f t="shared" ref="V50:AE59" si="2">SUMIFS(V$2:V$44,$AR$2:$AR$44,$A50)</f>
        <v>732269563959229.5</v>
      </c>
      <c r="W50" s="253">
        <f t="shared" si="2"/>
        <v>740142789729782.5</v>
      </c>
      <c r="X50" s="253">
        <f t="shared" si="2"/>
        <v>746958196899684.5</v>
      </c>
      <c r="Y50" s="253">
        <f t="shared" si="2"/>
        <v>752758436799753.75</v>
      </c>
      <c r="Z50" s="253">
        <f t="shared" si="2"/>
        <v>757592749377833.88</v>
      </c>
      <c r="AA50" s="253">
        <f t="shared" si="2"/>
        <v>761516161962682.13</v>
      </c>
      <c r="AB50" s="253">
        <f t="shared" si="2"/>
        <v>764588694350979.63</v>
      </c>
      <c r="AC50" s="253">
        <f t="shared" si="2"/>
        <v>766874584290816.13</v>
      </c>
      <c r="AD50" s="253">
        <f t="shared" si="2"/>
        <v>768441545739051.38</v>
      </c>
      <c r="AE50" s="253">
        <f t="shared" si="2"/>
        <v>769360070519076.63</v>
      </c>
      <c r="AF50" s="253">
        <f t="shared" ref="AF50:AQ59" si="3">SUMIFS(AF$2:AF$44,$AR$2:$AR$44,$A50)</f>
        <v>769702782257528.75</v>
      </c>
      <c r="AG50" s="253">
        <f t="shared" si="3"/>
        <v>769543849784407.75</v>
      </c>
      <c r="AH50" s="253">
        <f t="shared" si="3"/>
        <v>768958465583043.88</v>
      </c>
      <c r="AI50" s="253">
        <f t="shared" si="3"/>
        <v>768022393409796.38</v>
      </c>
      <c r="AJ50" s="253">
        <f t="shared" si="3"/>
        <v>766811587894895.75</v>
      </c>
      <c r="AK50" s="253">
        <f t="shared" si="3"/>
        <v>765401887805713.88</v>
      </c>
      <c r="AL50" s="253">
        <f t="shared" si="3"/>
        <v>763868783715297.88</v>
      </c>
      <c r="AM50" s="253">
        <f t="shared" si="3"/>
        <v>762287260080444.75</v>
      </c>
      <c r="AN50" s="253">
        <f t="shared" si="3"/>
        <v>760731711198474.88</v>
      </c>
      <c r="AO50" s="253">
        <f t="shared" si="3"/>
        <v>759275930180229.88</v>
      </c>
      <c r="AP50" s="253">
        <f t="shared" si="3"/>
        <v>757993169946587.5</v>
      </c>
      <c r="AQ50" s="253">
        <f t="shared" si="3"/>
        <v>753150132039885.38</v>
      </c>
    </row>
    <row r="51" spans="1:43" x14ac:dyDescent="0.2">
      <c r="A51" s="291" t="s">
        <v>125</v>
      </c>
      <c r="B51" s="240">
        <f t="shared" si="0"/>
        <v>438730276980123.81</v>
      </c>
      <c r="C51" s="240">
        <f t="shared" si="0"/>
        <v>291116166978269.44</v>
      </c>
      <c r="D51" s="240">
        <f t="shared" si="0"/>
        <v>306319620726484.94</v>
      </c>
      <c r="E51" s="240">
        <f t="shared" si="0"/>
        <v>336802499494163.5</v>
      </c>
      <c r="F51" s="240">
        <f t="shared" si="0"/>
        <v>343497975808364.06</v>
      </c>
      <c r="G51" s="240">
        <f t="shared" si="0"/>
        <v>350114011848387.06</v>
      </c>
      <c r="H51" s="240">
        <f t="shared" si="0"/>
        <v>356650846683501.44</v>
      </c>
      <c r="I51" s="240">
        <f t="shared" si="0"/>
        <v>360906790282224.13</v>
      </c>
      <c r="J51" s="240">
        <f t="shared" si="0"/>
        <v>365115322883900.56</v>
      </c>
      <c r="K51" s="240">
        <f t="shared" si="0"/>
        <v>369276583558138.94</v>
      </c>
      <c r="L51" s="240">
        <f t="shared" si="1"/>
        <v>373390711374547.38</v>
      </c>
      <c r="M51" s="240">
        <f t="shared" si="1"/>
        <v>377457845402734.31</v>
      </c>
      <c r="N51" s="240">
        <f t="shared" si="1"/>
        <v>378249916012540.5</v>
      </c>
      <c r="O51" s="240">
        <f t="shared" si="1"/>
        <v>379028726261516.38</v>
      </c>
      <c r="P51" s="240">
        <f t="shared" si="1"/>
        <v>379794307625060.19</v>
      </c>
      <c r="Q51" s="240">
        <f t="shared" si="1"/>
        <v>380546691578570.56</v>
      </c>
      <c r="R51" s="240">
        <f t="shared" si="1"/>
        <v>381285909597446.13</v>
      </c>
      <c r="S51" s="240">
        <f t="shared" si="1"/>
        <v>377329886624006.81</v>
      </c>
      <c r="T51" s="240">
        <f t="shared" si="1"/>
        <v>373382617368147.44</v>
      </c>
      <c r="U51" s="240">
        <f t="shared" si="1"/>
        <v>369444094190385.25</v>
      </c>
      <c r="V51" s="240">
        <f t="shared" si="2"/>
        <v>365514309451237.5</v>
      </c>
      <c r="W51" s="240">
        <f t="shared" si="2"/>
        <v>361593255511221.44</v>
      </c>
      <c r="X51" s="240">
        <f t="shared" si="2"/>
        <v>355597346528538.81</v>
      </c>
      <c r="Y51" s="240">
        <f t="shared" si="2"/>
        <v>349615223476881.25</v>
      </c>
      <c r="Z51" s="240">
        <f t="shared" si="2"/>
        <v>343646874133076.5</v>
      </c>
      <c r="AA51" s="240">
        <f t="shared" si="2"/>
        <v>337692286273952.25</v>
      </c>
      <c r="AB51" s="240">
        <f t="shared" si="2"/>
        <v>331751447676335.94</v>
      </c>
      <c r="AC51" s="240">
        <f t="shared" si="2"/>
        <v>325824346117055.38</v>
      </c>
      <c r="AD51" s="240">
        <f t="shared" si="2"/>
        <v>319910969372938.19</v>
      </c>
      <c r="AE51" s="240">
        <f t="shared" si="2"/>
        <v>314011305220811.88</v>
      </c>
      <c r="AF51" s="240">
        <f t="shared" si="3"/>
        <v>308125341437504.13</v>
      </c>
      <c r="AG51" s="240">
        <f t="shared" si="3"/>
        <v>302253065799842.5</v>
      </c>
      <c r="AH51" s="240">
        <f t="shared" si="3"/>
        <v>295022269482411.06</v>
      </c>
      <c r="AI51" s="240">
        <f t="shared" si="3"/>
        <v>287808496766233</v>
      </c>
      <c r="AJ51" s="240">
        <f t="shared" si="3"/>
        <v>280611732372343</v>
      </c>
      <c r="AK51" s="240">
        <f t="shared" si="3"/>
        <v>273431961021775.41</v>
      </c>
      <c r="AL51" s="240">
        <f t="shared" si="3"/>
        <v>266269167435564.94</v>
      </c>
      <c r="AM51" s="240">
        <f t="shared" si="3"/>
        <v>260487143368086.81</v>
      </c>
      <c r="AN51" s="240">
        <f t="shared" si="3"/>
        <v>254718716791059.75</v>
      </c>
      <c r="AO51" s="240">
        <f t="shared" si="3"/>
        <v>248963875481311.53</v>
      </c>
      <c r="AP51" s="240">
        <f t="shared" si="3"/>
        <v>243222607215669.56</v>
      </c>
      <c r="AQ51" s="240">
        <f t="shared" si="3"/>
        <v>236689832314110.25</v>
      </c>
    </row>
    <row r="52" spans="1:43" x14ac:dyDescent="0.2">
      <c r="A52" s="291" t="s">
        <v>126</v>
      </c>
      <c r="B52" s="240">
        <f t="shared" si="0"/>
        <v>20926710183162.34</v>
      </c>
      <c r="C52" s="240">
        <f t="shared" si="0"/>
        <v>12997944326833.504</v>
      </c>
      <c r="D52" s="240">
        <f t="shared" si="0"/>
        <v>13958142767345.717</v>
      </c>
      <c r="E52" s="240">
        <f t="shared" si="0"/>
        <v>14738641548141.26</v>
      </c>
      <c r="F52" s="240">
        <f t="shared" si="0"/>
        <v>15325835937297.898</v>
      </c>
      <c r="G52" s="240">
        <f t="shared" si="0"/>
        <v>15907676550804.504</v>
      </c>
      <c r="H52" s="240">
        <f t="shared" si="0"/>
        <v>16484170958523.152</v>
      </c>
      <c r="I52" s="240">
        <f t="shared" si="0"/>
        <v>16830074224757.711</v>
      </c>
      <c r="J52" s="240">
        <f t="shared" si="0"/>
        <v>17173162306565.436</v>
      </c>
      <c r="K52" s="240">
        <f t="shared" si="0"/>
        <v>17513439150835.07</v>
      </c>
      <c r="L52" s="240">
        <f t="shared" si="1"/>
        <v>17850908704455.363</v>
      </c>
      <c r="M52" s="240">
        <f t="shared" si="1"/>
        <v>18185574914315.051</v>
      </c>
      <c r="N52" s="240">
        <f t="shared" si="1"/>
        <v>18390261591016.137</v>
      </c>
      <c r="O52" s="240">
        <f t="shared" si="1"/>
        <v>18593436630086.645</v>
      </c>
      <c r="P52" s="240">
        <f t="shared" si="1"/>
        <v>18795101583861.719</v>
      </c>
      <c r="Q52" s="240">
        <f t="shared" si="1"/>
        <v>18995258004676.492</v>
      </c>
      <c r="R52" s="240">
        <f t="shared" si="1"/>
        <v>19193907444866.094</v>
      </c>
      <c r="S52" s="240">
        <f t="shared" si="1"/>
        <v>19432397153803.195</v>
      </c>
      <c r="T52" s="240">
        <f t="shared" si="1"/>
        <v>19670438744764</v>
      </c>
      <c r="U52" s="240">
        <f t="shared" si="1"/>
        <v>19908032443743.711</v>
      </c>
      <c r="V52" s="240">
        <f t="shared" si="2"/>
        <v>20145178476737.508</v>
      </c>
      <c r="W52" s="240">
        <f t="shared" si="2"/>
        <v>20381877069740.59</v>
      </c>
      <c r="X52" s="240">
        <f t="shared" si="2"/>
        <v>20490793873070.57</v>
      </c>
      <c r="Y52" s="240">
        <f t="shared" si="2"/>
        <v>20599490446669.02</v>
      </c>
      <c r="Z52" s="240">
        <f t="shared" si="2"/>
        <v>20707966903409.242</v>
      </c>
      <c r="AA52" s="240">
        <f t="shared" si="2"/>
        <v>20816223356164.566</v>
      </c>
      <c r="AB52" s="240">
        <f t="shared" si="2"/>
        <v>20924259917808.293</v>
      </c>
      <c r="AC52" s="240">
        <f t="shared" si="2"/>
        <v>21032076701213.738</v>
      </c>
      <c r="AD52" s="240">
        <f t="shared" si="2"/>
        <v>21139673819254.203</v>
      </c>
      <c r="AE52" s="240">
        <f t="shared" si="2"/>
        <v>21247051384803.004</v>
      </c>
      <c r="AF52" s="240">
        <f t="shared" si="3"/>
        <v>21354209510733.457</v>
      </c>
      <c r="AG52" s="240">
        <f t="shared" si="3"/>
        <v>21461148309918.875</v>
      </c>
      <c r="AH52" s="240">
        <f t="shared" si="3"/>
        <v>21567804869622.707</v>
      </c>
      <c r="AI52" s="240">
        <f t="shared" si="3"/>
        <v>21674242441194.746</v>
      </c>
      <c r="AJ52" s="240">
        <f t="shared" si="3"/>
        <v>21780461137451.805</v>
      </c>
      <c r="AK52" s="240">
        <f t="shared" si="3"/>
        <v>21886461071210.703</v>
      </c>
      <c r="AL52" s="240">
        <f t="shared" si="3"/>
        <v>21992242355288.262</v>
      </c>
      <c r="AM52" s="240">
        <f t="shared" si="3"/>
        <v>21972430777826.637</v>
      </c>
      <c r="AN52" s="240">
        <f t="shared" si="3"/>
        <v>21952625930118.383</v>
      </c>
      <c r="AO52" s="240">
        <f t="shared" si="3"/>
        <v>21932827812095.723</v>
      </c>
      <c r="AP52" s="240">
        <f t="shared" si="3"/>
        <v>21913036423690.859</v>
      </c>
      <c r="AQ52" s="240">
        <f t="shared" si="3"/>
        <v>21819037352073.84</v>
      </c>
    </row>
    <row r="53" spans="1:43" x14ac:dyDescent="0.2">
      <c r="A53" s="291" t="s">
        <v>127</v>
      </c>
      <c r="B53" s="240">
        <f t="shared" si="0"/>
        <v>161490388873726.47</v>
      </c>
      <c r="C53" s="240">
        <f t="shared" si="0"/>
        <v>147353427498648.53</v>
      </c>
      <c r="D53" s="240">
        <f t="shared" si="0"/>
        <v>154805343477701.78</v>
      </c>
      <c r="E53" s="240">
        <f t="shared" si="0"/>
        <v>148999409392874.94</v>
      </c>
      <c r="F53" s="240">
        <f t="shared" si="0"/>
        <v>157496416964537.78</v>
      </c>
      <c r="G53" s="240">
        <f t="shared" si="0"/>
        <v>165865225814898.25</v>
      </c>
      <c r="H53" s="240">
        <f t="shared" si="0"/>
        <v>174106519926946.22</v>
      </c>
      <c r="I53" s="240">
        <f t="shared" si="0"/>
        <v>176916110608918.69</v>
      </c>
      <c r="J53" s="240">
        <f t="shared" si="0"/>
        <v>179675373294075.31</v>
      </c>
      <c r="K53" s="240">
        <f t="shared" si="0"/>
        <v>182384582114634.06</v>
      </c>
      <c r="L53" s="240">
        <f t="shared" si="1"/>
        <v>185044011202812.88</v>
      </c>
      <c r="M53" s="240">
        <f t="shared" si="1"/>
        <v>187653934690829.81</v>
      </c>
      <c r="N53" s="240">
        <f t="shared" si="1"/>
        <v>186721955638925.06</v>
      </c>
      <c r="O53" s="240">
        <f t="shared" si="1"/>
        <v>185787325714282.28</v>
      </c>
      <c r="P53" s="240">
        <f t="shared" si="1"/>
        <v>184850083854976.66</v>
      </c>
      <c r="Q53" s="240">
        <f t="shared" si="1"/>
        <v>183910268999083.44</v>
      </c>
      <c r="R53" s="240">
        <f t="shared" si="1"/>
        <v>182967920084677.75</v>
      </c>
      <c r="S53" s="240">
        <f t="shared" si="1"/>
        <v>180604382132463.16</v>
      </c>
      <c r="T53" s="240">
        <f t="shared" si="1"/>
        <v>178247014239806.63</v>
      </c>
      <c r="U53" s="240">
        <f t="shared" si="1"/>
        <v>175895810039578.72</v>
      </c>
      <c r="V53" s="240">
        <f t="shared" si="2"/>
        <v>173550763164650.16</v>
      </c>
      <c r="W53" s="240">
        <f t="shared" si="2"/>
        <v>171211867247891.47</v>
      </c>
      <c r="X53" s="240">
        <f t="shared" si="2"/>
        <v>167285561344646.84</v>
      </c>
      <c r="Y53" s="240">
        <f t="shared" si="2"/>
        <v>163371946469448.44</v>
      </c>
      <c r="Z53" s="240">
        <f t="shared" si="2"/>
        <v>159471007374661.22</v>
      </c>
      <c r="AA53" s="240">
        <f t="shared" si="2"/>
        <v>155582728812650.34</v>
      </c>
      <c r="AB53" s="240">
        <f t="shared" si="2"/>
        <v>151707095535780.69</v>
      </c>
      <c r="AC53" s="240">
        <f t="shared" si="2"/>
        <v>147896870687955.13</v>
      </c>
      <c r="AD53" s="240">
        <f t="shared" si="2"/>
        <v>144100617802093.84</v>
      </c>
      <c r="AE53" s="240">
        <f t="shared" si="2"/>
        <v>140318318751402.34</v>
      </c>
      <c r="AF53" s="240">
        <f t="shared" si="3"/>
        <v>136549955409086</v>
      </c>
      <c r="AG53" s="240">
        <f t="shared" si="3"/>
        <v>132795509648350.28</v>
      </c>
      <c r="AH53" s="240">
        <f t="shared" si="3"/>
        <v>129552905404295.95</v>
      </c>
      <c r="AI53" s="240">
        <f t="shared" si="3"/>
        <v>126323636249400.41</v>
      </c>
      <c r="AJ53" s="240">
        <f t="shared" si="3"/>
        <v>123107683804322.67</v>
      </c>
      <c r="AK53" s="240">
        <f t="shared" si="3"/>
        <v>119905029689721.78</v>
      </c>
      <c r="AL53" s="240">
        <f t="shared" si="3"/>
        <v>116715655526256.78</v>
      </c>
      <c r="AM53" s="240">
        <f t="shared" si="3"/>
        <v>113741417636060.67</v>
      </c>
      <c r="AN53" s="240">
        <f t="shared" si="3"/>
        <v>110780054121496.25</v>
      </c>
      <c r="AO53" s="240">
        <f t="shared" si="3"/>
        <v>107831546797732.72</v>
      </c>
      <c r="AP53" s="240">
        <f t="shared" si="3"/>
        <v>104895877479939.47</v>
      </c>
      <c r="AQ53" s="240">
        <f t="shared" si="3"/>
        <v>101627356701986.41</v>
      </c>
    </row>
    <row r="54" spans="1:43" x14ac:dyDescent="0.2">
      <c r="A54" s="291" t="s">
        <v>128</v>
      </c>
      <c r="B54" s="240">
        <f t="shared" si="0"/>
        <v>503712423944192.19</v>
      </c>
      <c r="C54" s="240">
        <f t="shared" si="0"/>
        <v>394538117674054.88</v>
      </c>
      <c r="D54" s="240">
        <f t="shared" si="0"/>
        <v>442633055782137.69</v>
      </c>
      <c r="E54" s="240">
        <f t="shared" si="0"/>
        <v>458262317135659.31</v>
      </c>
      <c r="F54" s="240">
        <f t="shared" si="0"/>
        <v>460757766594874.94</v>
      </c>
      <c r="G54" s="240">
        <f t="shared" si="0"/>
        <v>471225992887189.56</v>
      </c>
      <c r="H54" s="240">
        <f t="shared" si="0"/>
        <v>485884996210898.31</v>
      </c>
      <c r="I54" s="240">
        <f t="shared" si="0"/>
        <v>501650905137799.63</v>
      </c>
      <c r="J54" s="240">
        <f t="shared" si="0"/>
        <v>517193228150124.63</v>
      </c>
      <c r="K54" s="240">
        <f t="shared" si="0"/>
        <v>532160448564619.75</v>
      </c>
      <c r="L54" s="240">
        <f t="shared" si="1"/>
        <v>546179761259777.69</v>
      </c>
      <c r="M54" s="240">
        <f t="shared" si="1"/>
        <v>558860825838179.06</v>
      </c>
      <c r="N54" s="240">
        <f t="shared" si="1"/>
        <v>570320928404347</v>
      </c>
      <c r="O54" s="240">
        <f t="shared" si="1"/>
        <v>580101391512415.38</v>
      </c>
      <c r="P54" s="240">
        <f t="shared" si="1"/>
        <v>588264510429718.63</v>
      </c>
      <c r="Q54" s="240">
        <f t="shared" si="1"/>
        <v>594895644802913.38</v>
      </c>
      <c r="R54" s="240">
        <f t="shared" si="1"/>
        <v>600100049801837.25</v>
      </c>
      <c r="S54" s="240">
        <f t="shared" si="1"/>
        <v>606034724512767.88</v>
      </c>
      <c r="T54" s="240">
        <f t="shared" si="1"/>
        <v>610761394700772.38</v>
      </c>
      <c r="U54" s="240">
        <f t="shared" si="1"/>
        <v>614340660467088.13</v>
      </c>
      <c r="V54" s="240">
        <f t="shared" si="2"/>
        <v>616841250621218</v>
      </c>
      <c r="W54" s="240">
        <f t="shared" si="2"/>
        <v>618338539955494</v>
      </c>
      <c r="X54" s="240">
        <f t="shared" si="2"/>
        <v>618913126948363.75</v>
      </c>
      <c r="Y54" s="240">
        <f t="shared" si="2"/>
        <v>618649498657067.38</v>
      </c>
      <c r="Z54" s="240">
        <f t="shared" si="2"/>
        <v>617634803830654.75</v>
      </c>
      <c r="AA54" s="240">
        <f t="shared" si="2"/>
        <v>615957749808262.5</v>
      </c>
      <c r="AB54" s="240">
        <f t="shared" si="2"/>
        <v>613707633735273</v>
      </c>
      <c r="AC54" s="240">
        <f t="shared" si="2"/>
        <v>610973514154493.13</v>
      </c>
      <c r="AD54" s="240">
        <f t="shared" si="2"/>
        <v>607843525190819</v>
      </c>
      <c r="AE54" s="240">
        <f t="shared" si="2"/>
        <v>604404332387898.75</v>
      </c>
      <c r="AF54" s="240">
        <f t="shared" si="3"/>
        <v>600740726784634</v>
      </c>
      <c r="AG54" s="240">
        <f t="shared" si="3"/>
        <v>596935352023410.25</v>
      </c>
      <c r="AH54" s="240">
        <f t="shared" si="3"/>
        <v>593068558128342.25</v>
      </c>
      <c r="AI54" s="240">
        <f t="shared" si="3"/>
        <v>589218375036532.38</v>
      </c>
      <c r="AJ54" s="240">
        <f t="shared" si="3"/>
        <v>585460598958741</v>
      </c>
      <c r="AK54" s="240">
        <f t="shared" si="3"/>
        <v>581868985138128.63</v>
      </c>
      <c r="AL54" s="240">
        <f t="shared" si="3"/>
        <v>578515541521341.75</v>
      </c>
      <c r="AM54" s="240">
        <f t="shared" si="3"/>
        <v>575470919218297.25</v>
      </c>
      <c r="AN54" s="240">
        <f t="shared" si="3"/>
        <v>572804897380633.13</v>
      </c>
      <c r="AO54" s="240">
        <f t="shared" si="3"/>
        <v>570586962264576.5</v>
      </c>
      <c r="AP54" s="240">
        <f t="shared" si="3"/>
        <v>568886982771014.88</v>
      </c>
      <c r="AQ54" s="240">
        <f t="shared" si="3"/>
        <v>564854424101126.38</v>
      </c>
    </row>
    <row r="55" spans="1:43" x14ac:dyDescent="0.2">
      <c r="A55" s="291" t="s">
        <v>129</v>
      </c>
      <c r="B55" s="240">
        <f t="shared" si="0"/>
        <v>86249027954302.141</v>
      </c>
      <c r="C55" s="240">
        <f t="shared" si="0"/>
        <v>56201523928804.344</v>
      </c>
      <c r="D55" s="240">
        <f t="shared" si="0"/>
        <v>59547375439347.195</v>
      </c>
      <c r="E55" s="240">
        <f t="shared" si="0"/>
        <v>58556466303354.68</v>
      </c>
      <c r="F55" s="240">
        <f t="shared" si="0"/>
        <v>58365865277290.234</v>
      </c>
      <c r="G55" s="240">
        <f t="shared" si="0"/>
        <v>58542814803427.336</v>
      </c>
      <c r="H55" s="240">
        <f t="shared" si="0"/>
        <v>58916244708048.547</v>
      </c>
      <c r="I55" s="240">
        <f t="shared" si="0"/>
        <v>59371713589887.172</v>
      </c>
      <c r="J55" s="240">
        <f t="shared" si="0"/>
        <v>59775033224017.672</v>
      </c>
      <c r="K55" s="240">
        <f t="shared" si="0"/>
        <v>60047996505349.555</v>
      </c>
      <c r="L55" s="240">
        <f t="shared" si="1"/>
        <v>60111886368952.859</v>
      </c>
      <c r="M55" s="240">
        <f t="shared" si="1"/>
        <v>59889553958525.961</v>
      </c>
      <c r="N55" s="240">
        <f t="shared" si="1"/>
        <v>59405174367283.234</v>
      </c>
      <c r="O55" s="240">
        <f t="shared" si="1"/>
        <v>58644161928246.984</v>
      </c>
      <c r="P55" s="240">
        <f t="shared" si="1"/>
        <v>57690039224852.141</v>
      </c>
      <c r="Q55" s="240">
        <f t="shared" si="1"/>
        <v>56623924356932.898</v>
      </c>
      <c r="R55" s="240">
        <f t="shared" si="1"/>
        <v>55522522314933.641</v>
      </c>
      <c r="S55" s="240">
        <f t="shared" si="1"/>
        <v>54654308465719.797</v>
      </c>
      <c r="T55" s="240">
        <f t="shared" si="1"/>
        <v>53816252659793.953</v>
      </c>
      <c r="U55" s="240">
        <f t="shared" si="1"/>
        <v>53008545892288.391</v>
      </c>
      <c r="V55" s="240">
        <f t="shared" si="2"/>
        <v>52231410344016.719</v>
      </c>
      <c r="W55" s="240">
        <f t="shared" si="2"/>
        <v>51485080676924.633</v>
      </c>
      <c r="X55" s="240">
        <f t="shared" si="2"/>
        <v>50769788920556.039</v>
      </c>
      <c r="Y55" s="240">
        <f t="shared" si="2"/>
        <v>50085752873339.391</v>
      </c>
      <c r="Z55" s="240">
        <f t="shared" si="2"/>
        <v>49433167836423.445</v>
      </c>
      <c r="AA55" s="240">
        <f t="shared" si="2"/>
        <v>48812201419790.734</v>
      </c>
      <c r="AB55" s="240">
        <f t="shared" si="2"/>
        <v>48222991108886.016</v>
      </c>
      <c r="AC55" s="240">
        <f t="shared" si="2"/>
        <v>47665644252426.031</v>
      </c>
      <c r="AD55" s="240">
        <f t="shared" si="2"/>
        <v>47140240125123.734</v>
      </c>
      <c r="AE55" s="240">
        <f t="shared" si="2"/>
        <v>46646833729232.578</v>
      </c>
      <c r="AF55" s="240">
        <f t="shared" si="3"/>
        <v>46185461022493.82</v>
      </c>
      <c r="AG55" s="240">
        <f t="shared" si="3"/>
        <v>45756145293938.664</v>
      </c>
      <c r="AH55" s="240">
        <f t="shared" si="3"/>
        <v>45358904450106.008</v>
      </c>
      <c r="AI55" s="240">
        <f t="shared" si="3"/>
        <v>44993759020122.211</v>
      </c>
      <c r="AJ55" s="240">
        <f t="shared" si="3"/>
        <v>44660740736904.602</v>
      </c>
      <c r="AK55" s="240">
        <f t="shared" si="3"/>
        <v>44359901602173.688</v>
      </c>
      <c r="AL55" s="240">
        <f t="shared" si="3"/>
        <v>44091323394338.164</v>
      </c>
      <c r="AM55" s="240">
        <f t="shared" si="3"/>
        <v>43855127630535.047</v>
      </c>
      <c r="AN55" s="240">
        <f t="shared" si="3"/>
        <v>43651486047688.086</v>
      </c>
      <c r="AO55" s="240">
        <f t="shared" si="3"/>
        <v>43480631723482.461</v>
      </c>
      <c r="AP55" s="240">
        <f t="shared" si="3"/>
        <v>43342871018407.664</v>
      </c>
      <c r="AQ55" s="240">
        <f t="shared" si="3"/>
        <v>43016860194179.258</v>
      </c>
    </row>
    <row r="56" spans="1:43" x14ac:dyDescent="0.2">
      <c r="A56" s="291" t="s">
        <v>130</v>
      </c>
      <c r="B56" s="240">
        <f t="shared" si="0"/>
        <v>10074624106392.092</v>
      </c>
      <c r="C56" s="240">
        <f t="shared" si="0"/>
        <v>7036842836329.4707</v>
      </c>
      <c r="D56" s="240">
        <f t="shared" si="0"/>
        <v>8020423059505.249</v>
      </c>
      <c r="E56" s="240">
        <f t="shared" si="0"/>
        <v>8005448234815.7236</v>
      </c>
      <c r="F56" s="240">
        <f t="shared" si="0"/>
        <v>7970597482161.8203</v>
      </c>
      <c r="G56" s="240">
        <f t="shared" si="0"/>
        <v>8000758613941.4873</v>
      </c>
      <c r="H56" s="240">
        <f t="shared" si="0"/>
        <v>8074236213286.6855</v>
      </c>
      <c r="I56" s="240">
        <f t="shared" si="0"/>
        <v>8177192598699.4414</v>
      </c>
      <c r="J56" s="240">
        <f t="shared" si="0"/>
        <v>8292123607387.167</v>
      </c>
      <c r="K56" s="240">
        <f t="shared" si="0"/>
        <v>8408475385977.2969</v>
      </c>
      <c r="L56" s="240">
        <f t="shared" si="1"/>
        <v>8515103168829.5156</v>
      </c>
      <c r="M56" s="240">
        <f t="shared" si="1"/>
        <v>8600327452301.6211</v>
      </c>
      <c r="N56" s="240">
        <f t="shared" si="1"/>
        <v>8670165358768.2217</v>
      </c>
      <c r="O56" s="240">
        <f t="shared" si="1"/>
        <v>8708562257157.6309</v>
      </c>
      <c r="P56" s="240">
        <f t="shared" si="1"/>
        <v>8717440397675.7148</v>
      </c>
      <c r="Q56" s="240">
        <f t="shared" si="1"/>
        <v>8699047749904.8535</v>
      </c>
      <c r="R56" s="240">
        <f t="shared" si="1"/>
        <v>8655883455790.8857</v>
      </c>
      <c r="S56" s="240">
        <f t="shared" si="1"/>
        <v>8629129658141.6855</v>
      </c>
      <c r="T56" s="240">
        <f t="shared" si="1"/>
        <v>8582109327981.5684</v>
      </c>
      <c r="U56" s="240">
        <f t="shared" si="1"/>
        <v>8516875399735.4834</v>
      </c>
      <c r="V56" s="240">
        <f t="shared" si="2"/>
        <v>8435551769546.9336</v>
      </c>
      <c r="W56" s="240">
        <f t="shared" si="2"/>
        <v>8340294645206.5273</v>
      </c>
      <c r="X56" s="240">
        <f t="shared" si="2"/>
        <v>8233258191014.2021</v>
      </c>
      <c r="Y56" s="240">
        <f t="shared" si="2"/>
        <v>8116564856777.5879</v>
      </c>
      <c r="Z56" s="240">
        <f t="shared" si="2"/>
        <v>7992280584224.0508</v>
      </c>
      <c r="AA56" s="240">
        <f t="shared" si="2"/>
        <v>7862394914443.6563</v>
      </c>
      <c r="AB56" s="240">
        <f t="shared" si="2"/>
        <v>7728805879455.0547</v>
      </c>
      <c r="AC56" s="240">
        <f t="shared" si="2"/>
        <v>7593309450610.9668</v>
      </c>
      <c r="AD56" s="240">
        <f t="shared" si="2"/>
        <v>7457593235832.3721</v>
      </c>
      <c r="AE56" s="240">
        <f t="shared" si="2"/>
        <v>7323234064917.1445</v>
      </c>
      <c r="AF56" s="240">
        <f t="shared" si="3"/>
        <v>7191699074922.752</v>
      </c>
      <c r="AG56" s="240">
        <f t="shared" si="3"/>
        <v>7064349902915.2559</v>
      </c>
      <c r="AH56" s="240">
        <f t="shared" si="3"/>
        <v>6942449608034.9658</v>
      </c>
      <c r="AI56" s="240">
        <f t="shared" si="3"/>
        <v>6827171975741.9746</v>
      </c>
      <c r="AJ56" s="240">
        <f t="shared" si="3"/>
        <v>6719612901402.1982</v>
      </c>
      <c r="AK56" s="240">
        <f t="shared" si="3"/>
        <v>6620803605596.1475</v>
      </c>
      <c r="AL56" s="240">
        <f t="shared" si="3"/>
        <v>6531725497744.0869</v>
      </c>
      <c r="AM56" s="240">
        <f t="shared" si="3"/>
        <v>6453326576528.3359</v>
      </c>
      <c r="AN56" s="240">
        <f t="shared" si="3"/>
        <v>6386539334533.9756</v>
      </c>
      <c r="AO56" s="240">
        <f t="shared" si="3"/>
        <v>6332300220659.2832</v>
      </c>
      <c r="AP56" s="240">
        <f t="shared" si="3"/>
        <v>6291570808132.5889</v>
      </c>
      <c r="AQ56" s="240">
        <f t="shared" si="3"/>
        <v>6232890788932.1514</v>
      </c>
    </row>
    <row r="57" spans="1:43" x14ac:dyDescent="0.2">
      <c r="A57" s="291" t="s">
        <v>131</v>
      </c>
      <c r="B57" s="240">
        <f t="shared" si="0"/>
        <v>138760025547462.72</v>
      </c>
      <c r="C57" s="240">
        <f t="shared" si="0"/>
        <v>111576230869673.88</v>
      </c>
      <c r="D57" s="240">
        <f t="shared" si="0"/>
        <v>119171353149640.67</v>
      </c>
      <c r="E57" s="240">
        <f t="shared" si="0"/>
        <v>119455344268054</v>
      </c>
      <c r="F57" s="240">
        <f t="shared" si="0"/>
        <v>125244397719515.52</v>
      </c>
      <c r="G57" s="240">
        <f t="shared" si="0"/>
        <v>131044000773813.7</v>
      </c>
      <c r="H57" s="240">
        <f t="shared" si="0"/>
        <v>136818435458003.56</v>
      </c>
      <c r="I57" s="240">
        <f t="shared" si="0"/>
        <v>139586552860285.05</v>
      </c>
      <c r="J57" s="240">
        <f t="shared" si="0"/>
        <v>142323739723896.5</v>
      </c>
      <c r="K57" s="240">
        <f t="shared" si="0"/>
        <v>145025396291967.03</v>
      </c>
      <c r="L57" s="240">
        <f t="shared" si="1"/>
        <v>147686498005596.06</v>
      </c>
      <c r="M57" s="240">
        <f t="shared" si="1"/>
        <v>150301655154451.75</v>
      </c>
      <c r="N57" s="240">
        <f t="shared" si="1"/>
        <v>151433497281981.09</v>
      </c>
      <c r="O57" s="240">
        <f t="shared" si="1"/>
        <v>152533455773499.81</v>
      </c>
      <c r="P57" s="240">
        <f t="shared" si="1"/>
        <v>153602430165470.94</v>
      </c>
      <c r="Q57" s="240">
        <f t="shared" si="1"/>
        <v>154641573112042.53</v>
      </c>
      <c r="R57" s="240">
        <f t="shared" si="1"/>
        <v>155652249472901.66</v>
      </c>
      <c r="S57" s="240">
        <f t="shared" si="1"/>
        <v>156244872684775.97</v>
      </c>
      <c r="T57" s="240">
        <f t="shared" si="1"/>
        <v>156821110948862</v>
      </c>
      <c r="U57" s="240">
        <f t="shared" si="1"/>
        <v>157381849279267</v>
      </c>
      <c r="V57" s="240">
        <f t="shared" si="2"/>
        <v>157928064202287.78</v>
      </c>
      <c r="W57" s="240">
        <f t="shared" si="2"/>
        <v>158460804246953.44</v>
      </c>
      <c r="X57" s="240">
        <f t="shared" si="2"/>
        <v>157425797266265.56</v>
      </c>
      <c r="Y57" s="240">
        <f t="shared" si="2"/>
        <v>156384374314729</v>
      </c>
      <c r="Z57" s="240">
        <f t="shared" si="2"/>
        <v>155337688480042.31</v>
      </c>
      <c r="AA57" s="240">
        <f t="shared" si="2"/>
        <v>154286898971080.09</v>
      </c>
      <c r="AB57" s="240">
        <f t="shared" si="2"/>
        <v>153233158881502.25</v>
      </c>
      <c r="AC57" s="240">
        <f t="shared" si="2"/>
        <v>151097264392636.63</v>
      </c>
      <c r="AD57" s="240">
        <f t="shared" si="2"/>
        <v>148964029317327.47</v>
      </c>
      <c r="AE57" s="240">
        <f t="shared" si="2"/>
        <v>146834530838103.31</v>
      </c>
      <c r="AF57" s="240">
        <f t="shared" si="3"/>
        <v>144709810446501.31</v>
      </c>
      <c r="AG57" s="240">
        <f t="shared" si="3"/>
        <v>142590871214923.19</v>
      </c>
      <c r="AH57" s="240">
        <f t="shared" si="3"/>
        <v>140325541208940.97</v>
      </c>
      <c r="AI57" s="240">
        <f t="shared" si="3"/>
        <v>138068359228367.8</v>
      </c>
      <c r="AJ57" s="240">
        <f t="shared" si="3"/>
        <v>135820212671697.92</v>
      </c>
      <c r="AK57" s="240">
        <f t="shared" si="3"/>
        <v>133581955535664.13</v>
      </c>
      <c r="AL57" s="240">
        <f t="shared" si="3"/>
        <v>131354413138629.47</v>
      </c>
      <c r="AM57" s="240">
        <f t="shared" si="3"/>
        <v>128834506031287.23</v>
      </c>
      <c r="AN57" s="240">
        <f t="shared" si="3"/>
        <v>126327856794891.66</v>
      </c>
      <c r="AO57" s="240">
        <f t="shared" si="3"/>
        <v>123835243995558.47</v>
      </c>
      <c r="AP57" s="240">
        <f t="shared" si="3"/>
        <v>121357448240995.14</v>
      </c>
      <c r="AQ57" s="240">
        <f t="shared" si="3"/>
        <v>118285529853022.7</v>
      </c>
    </row>
    <row r="58" spans="1:43" x14ac:dyDescent="0.2">
      <c r="A58" s="291" t="s">
        <v>132</v>
      </c>
      <c r="B58" s="240">
        <f t="shared" si="0"/>
        <v>215377514495084.81</v>
      </c>
      <c r="C58" s="240">
        <f t="shared" si="0"/>
        <v>166395705191815.84</v>
      </c>
      <c r="D58" s="240">
        <f t="shared" si="0"/>
        <v>163218179567241.78</v>
      </c>
      <c r="E58" s="240">
        <f t="shared" si="0"/>
        <v>165722583287638.16</v>
      </c>
      <c r="F58" s="240">
        <f t="shared" si="0"/>
        <v>178143546422870.78</v>
      </c>
      <c r="G58" s="240">
        <f t="shared" si="0"/>
        <v>190459897972474.22</v>
      </c>
      <c r="H58" s="240">
        <f t="shared" si="0"/>
        <v>202671678749898.78</v>
      </c>
      <c r="I58" s="240">
        <f t="shared" si="0"/>
        <v>206482535272668.25</v>
      </c>
      <c r="J58" s="240">
        <f t="shared" si="0"/>
        <v>210263448092678.53</v>
      </c>
      <c r="K58" s="240">
        <f t="shared" si="0"/>
        <v>214014428916904.88</v>
      </c>
      <c r="L58" s="240">
        <f t="shared" si="1"/>
        <v>217735489452322.72</v>
      </c>
      <c r="M58" s="240">
        <f t="shared" si="1"/>
        <v>221426641405907.31</v>
      </c>
      <c r="N58" s="240">
        <f t="shared" si="1"/>
        <v>221107258150847.38</v>
      </c>
      <c r="O58" s="240">
        <f t="shared" si="1"/>
        <v>220786179201075.31</v>
      </c>
      <c r="P58" s="240">
        <f t="shared" si="1"/>
        <v>220463405061298.31</v>
      </c>
      <c r="Q58" s="240">
        <f t="shared" si="1"/>
        <v>220138936236223.63</v>
      </c>
      <c r="R58" s="240">
        <f t="shared" si="1"/>
        <v>219812773230558.56</v>
      </c>
      <c r="S58" s="240">
        <f t="shared" si="1"/>
        <v>217147363575761.88</v>
      </c>
      <c r="T58" s="240">
        <f t="shared" si="1"/>
        <v>214485898484092.41</v>
      </c>
      <c r="U58" s="240">
        <f t="shared" si="1"/>
        <v>211828377367577.19</v>
      </c>
      <c r="V58" s="240">
        <f t="shared" si="2"/>
        <v>209174799638243.06</v>
      </c>
      <c r="W58" s="240">
        <f t="shared" si="2"/>
        <v>206525164708116.88</v>
      </c>
      <c r="X58" s="240">
        <f t="shared" si="2"/>
        <v>201707240552343.06</v>
      </c>
      <c r="Y58" s="240">
        <f t="shared" si="2"/>
        <v>196896692714956.81</v>
      </c>
      <c r="Z58" s="240">
        <f t="shared" si="2"/>
        <v>192093520093503.97</v>
      </c>
      <c r="AA58" s="240">
        <f t="shared" si="2"/>
        <v>187297721585530.5</v>
      </c>
      <c r="AB58" s="240">
        <f t="shared" si="2"/>
        <v>182509296088582.31</v>
      </c>
      <c r="AC58" s="240">
        <f t="shared" si="2"/>
        <v>177728242500205.28</v>
      </c>
      <c r="AD58" s="240">
        <f t="shared" si="2"/>
        <v>172954559717945.38</v>
      </c>
      <c r="AE58" s="240">
        <f t="shared" si="2"/>
        <v>168188246639348.47</v>
      </c>
      <c r="AF58" s="240">
        <f t="shared" si="3"/>
        <v>163429302161960.47</v>
      </c>
      <c r="AG58" s="240">
        <f t="shared" si="3"/>
        <v>158677725183327.41</v>
      </c>
      <c r="AH58" s="240">
        <f t="shared" si="3"/>
        <v>154549236043125.69</v>
      </c>
      <c r="AI58" s="240">
        <f t="shared" si="3"/>
        <v>150427131853753.38</v>
      </c>
      <c r="AJ58" s="240">
        <f t="shared" si="3"/>
        <v>146311411659748.16</v>
      </c>
      <c r="AK58" s="240">
        <f t="shared" si="3"/>
        <v>142202074505647.84</v>
      </c>
      <c r="AL58" s="240">
        <f t="shared" si="3"/>
        <v>138099119435990.06</v>
      </c>
      <c r="AM58" s="240">
        <f t="shared" si="3"/>
        <v>133802299598585.66</v>
      </c>
      <c r="AN58" s="240">
        <f t="shared" si="3"/>
        <v>129512179877314.69</v>
      </c>
      <c r="AO58" s="240">
        <f t="shared" si="3"/>
        <v>125228759268718.95</v>
      </c>
      <c r="AP58" s="240">
        <f t="shared" si="3"/>
        <v>120952036769340.2</v>
      </c>
      <c r="AQ58" s="240">
        <f t="shared" si="3"/>
        <v>116269146962110.67</v>
      </c>
    </row>
    <row r="59" spans="1:43" x14ac:dyDescent="0.2">
      <c r="A59" s="291" t="s">
        <v>133</v>
      </c>
      <c r="B59" s="240">
        <f t="shared" si="0"/>
        <v>2252710643161338</v>
      </c>
      <c r="C59" s="240">
        <f t="shared" si="0"/>
        <v>2251368462298755.3</v>
      </c>
      <c r="D59" s="240">
        <f t="shared" si="0"/>
        <v>2393436450068930</v>
      </c>
      <c r="E59" s="240">
        <f t="shared" si="0"/>
        <v>2364708334531796</v>
      </c>
      <c r="F59" s="240">
        <f t="shared" si="0"/>
        <v>2564117898357355.5</v>
      </c>
      <c r="G59" s="240">
        <f t="shared" si="0"/>
        <v>2764302129451593.5</v>
      </c>
      <c r="H59" s="240">
        <f t="shared" si="0"/>
        <v>2963589547422659.5</v>
      </c>
      <c r="I59" s="240">
        <f t="shared" si="0"/>
        <v>3060111035098248</v>
      </c>
      <c r="J59" s="240">
        <f t="shared" si="0"/>
        <v>3154871441539953.5</v>
      </c>
      <c r="K59" s="240">
        <f t="shared" si="0"/>
        <v>3247875377638884</v>
      </c>
      <c r="L59" s="240">
        <f t="shared" si="1"/>
        <v>3339168188658504.5</v>
      </c>
      <c r="M59" s="240">
        <f t="shared" si="1"/>
        <v>3428829139512503</v>
      </c>
      <c r="N59" s="240">
        <f t="shared" si="1"/>
        <v>3476488589658973.5</v>
      </c>
      <c r="O59" s="240">
        <f t="shared" si="1"/>
        <v>3523207568397827.5</v>
      </c>
      <c r="P59" s="240">
        <f t="shared" si="1"/>
        <v>3569104398721173.5</v>
      </c>
      <c r="Q59" s="240">
        <f t="shared" si="1"/>
        <v>3614304255696136</v>
      </c>
      <c r="R59" s="240">
        <f t="shared" si="1"/>
        <v>3658935278161650.5</v>
      </c>
      <c r="S59" s="240">
        <f t="shared" si="1"/>
        <v>3684804162803641</v>
      </c>
      <c r="T59" s="240">
        <f t="shared" si="1"/>
        <v>3710580249674796</v>
      </c>
      <c r="U59" s="240">
        <f t="shared" si="1"/>
        <v>3736263996913938</v>
      </c>
      <c r="V59" s="240">
        <f t="shared" si="2"/>
        <v>3761855877588756.5</v>
      </c>
      <c r="W59" s="240">
        <f t="shared" si="2"/>
        <v>3787356378788791</v>
      </c>
      <c r="X59" s="240">
        <f t="shared" si="2"/>
        <v>3796406661951475.5</v>
      </c>
      <c r="Y59" s="240">
        <f t="shared" si="2"/>
        <v>3805404193069002</v>
      </c>
      <c r="Z59" s="240">
        <f t="shared" si="2"/>
        <v>3814349482509335.5</v>
      </c>
      <c r="AA59" s="240">
        <f t="shared" si="2"/>
        <v>3823243051130256</v>
      </c>
      <c r="AB59" s="240">
        <f t="shared" si="2"/>
        <v>3832085429429482.5</v>
      </c>
      <c r="AC59" s="240">
        <f t="shared" si="2"/>
        <v>3826867812637491.5</v>
      </c>
      <c r="AD59" s="240">
        <f t="shared" si="2"/>
        <v>3821629545162422.5</v>
      </c>
      <c r="AE59" s="240">
        <f t="shared" si="2"/>
        <v>3816371171305989.5</v>
      </c>
      <c r="AF59" s="240">
        <f t="shared" si="3"/>
        <v>3811093241789726</v>
      </c>
      <c r="AG59" s="240">
        <f t="shared" si="3"/>
        <v>3805796313001371</v>
      </c>
      <c r="AH59" s="240">
        <f t="shared" si="3"/>
        <v>3787881724081539.5</v>
      </c>
      <c r="AI59" s="240">
        <f t="shared" si="3"/>
        <v>3769979246801821</v>
      </c>
      <c r="AJ59" s="240">
        <f t="shared" si="3"/>
        <v>3752089439440117</v>
      </c>
      <c r="AK59" s="240">
        <f t="shared" si="3"/>
        <v>3734212863163531.5</v>
      </c>
      <c r="AL59" s="240">
        <f t="shared" si="3"/>
        <v>3716350081397603</v>
      </c>
      <c r="AM59" s="240">
        <f t="shared" si="3"/>
        <v>3696187213437820</v>
      </c>
      <c r="AN59" s="240">
        <f t="shared" si="3"/>
        <v>3676044177380482</v>
      </c>
      <c r="AO59" s="240">
        <f t="shared" si="3"/>
        <v>3655921538210332</v>
      </c>
      <c r="AP59" s="240">
        <f t="shared" si="3"/>
        <v>3635819860919405</v>
      </c>
      <c r="AQ59" s="240">
        <f t="shared" si="3"/>
        <v>3597988257541778.5</v>
      </c>
    </row>
    <row r="60" spans="1:43" x14ac:dyDescent="0.2">
      <c r="A60" s="291" t="s">
        <v>134</v>
      </c>
      <c r="B60" s="240">
        <f t="shared" ref="B60:K74" si="4">SUMIFS(B$2:B$44,$AR$2:$AR$44,$A60)</f>
        <v>48625425848309.359</v>
      </c>
      <c r="C60" s="240">
        <f t="shared" si="4"/>
        <v>40176666382163.563</v>
      </c>
      <c r="D60" s="240">
        <f t="shared" si="4"/>
        <v>43948596999178.133</v>
      </c>
      <c r="E60" s="240">
        <f t="shared" si="4"/>
        <v>43326718810434.078</v>
      </c>
      <c r="F60" s="240">
        <f t="shared" si="4"/>
        <v>43437989224254.117</v>
      </c>
      <c r="G60" s="240">
        <f t="shared" si="4"/>
        <v>44427926774973.75</v>
      </c>
      <c r="H60" s="240">
        <f t="shared" si="4"/>
        <v>45747509637889.055</v>
      </c>
      <c r="I60" s="240">
        <f t="shared" si="4"/>
        <v>46936127940133.359</v>
      </c>
      <c r="J60" s="240">
        <f t="shared" si="4"/>
        <v>47846917959575.641</v>
      </c>
      <c r="K60" s="240">
        <f t="shared" si="4"/>
        <v>48465660669038.367</v>
      </c>
      <c r="L60" s="240">
        <f t="shared" ref="L60:U74" si="5">SUMIFS(L$2:L$44,$AR$2:$AR$44,$A60)</f>
        <v>48783652297018.18</v>
      </c>
      <c r="M60" s="240">
        <f t="shared" si="5"/>
        <v>48797888269812.25</v>
      </c>
      <c r="N60" s="240">
        <f t="shared" si="5"/>
        <v>48648633648163.508</v>
      </c>
      <c r="O60" s="240">
        <f t="shared" si="5"/>
        <v>48262300789553.102</v>
      </c>
      <c r="P60" s="240">
        <f t="shared" si="5"/>
        <v>47703977392197.414</v>
      </c>
      <c r="Q60" s="240">
        <f t="shared" si="5"/>
        <v>47038318408107.648</v>
      </c>
      <c r="R60" s="240">
        <f t="shared" si="5"/>
        <v>46327732628392.047</v>
      </c>
      <c r="S60" s="240">
        <f t="shared" si="5"/>
        <v>45866036720211.422</v>
      </c>
      <c r="T60" s="240">
        <f t="shared" si="5"/>
        <v>45414436312545.656</v>
      </c>
      <c r="U60" s="240">
        <f t="shared" si="5"/>
        <v>44973154195998.211</v>
      </c>
      <c r="V60" s="240">
        <f t="shared" ref="V60:AE74" si="6">SUMIFS(V$2:V$44,$AR$2:$AR$44,$A60)</f>
        <v>44542402211879.148</v>
      </c>
      <c r="W60" s="240">
        <f t="shared" si="6"/>
        <v>44122382069652.109</v>
      </c>
      <c r="X60" s="240">
        <f t="shared" si="6"/>
        <v>43713286169120.07</v>
      </c>
      <c r="Y60" s="240">
        <f t="shared" si="6"/>
        <v>43315298426622.961</v>
      </c>
      <c r="Z60" s="240">
        <f t="shared" si="6"/>
        <v>42928595104695.758</v>
      </c>
      <c r="AA60" s="240">
        <f t="shared" si="6"/>
        <v>42553345644812.977</v>
      </c>
      <c r="AB60" s="240">
        <f t="shared" si="6"/>
        <v>42189713503015.773</v>
      </c>
      <c r="AC60" s="240">
        <f t="shared" si="6"/>
        <v>41837856988392.719</v>
      </c>
      <c r="AD60" s="240">
        <f t="shared" si="6"/>
        <v>41497930104555.977</v>
      </c>
      <c r="AE60" s="240">
        <f t="shared" si="6"/>
        <v>41170083394427.211</v>
      </c>
      <c r="AF60" s="240">
        <f t="shared" ref="AF60:AQ74" si="7">SUMIFS(AF$2:AF$44,$AR$2:$AR$44,$A60)</f>
        <v>40854464788816.547</v>
      </c>
      <c r="AG60" s="240">
        <f t="shared" si="7"/>
        <v>40551220459450.781</v>
      </c>
      <c r="AH60" s="240">
        <f t="shared" si="7"/>
        <v>40260495677278.898</v>
      </c>
      <c r="AI60" s="240">
        <f t="shared" si="7"/>
        <v>39982435677057.203</v>
      </c>
      <c r="AJ60" s="240">
        <f t="shared" si="7"/>
        <v>39717186529391.109</v>
      </c>
      <c r="AK60" s="240">
        <f t="shared" si="7"/>
        <v>39464896021589.539</v>
      </c>
      <c r="AL60" s="240">
        <f t="shared" si="7"/>
        <v>39225714548871.25</v>
      </c>
      <c r="AM60" s="240">
        <f t="shared" si="7"/>
        <v>38999796017648.578</v>
      </c>
      <c r="AN60" s="240">
        <f t="shared" si="7"/>
        <v>38787298762806.344</v>
      </c>
      <c r="AO60" s="240">
        <f t="shared" si="7"/>
        <v>38588386481093.516</v>
      </c>
      <c r="AP60" s="240">
        <f t="shared" si="7"/>
        <v>38403229182950.906</v>
      </c>
      <c r="AQ60" s="240">
        <f t="shared" si="7"/>
        <v>38035319938225.203</v>
      </c>
    </row>
    <row r="61" spans="1:43" x14ac:dyDescent="0.2">
      <c r="A61" s="291" t="s">
        <v>135</v>
      </c>
      <c r="B61" s="240">
        <f t="shared" si="4"/>
        <v>5286059880147.5791</v>
      </c>
      <c r="C61" s="240">
        <f t="shared" si="4"/>
        <v>808531984349.4541</v>
      </c>
      <c r="D61" s="240">
        <f t="shared" si="4"/>
        <v>939522386514.18323</v>
      </c>
      <c r="E61" s="240">
        <f t="shared" si="4"/>
        <v>979969958124.03821</v>
      </c>
      <c r="F61" s="240">
        <f t="shared" si="4"/>
        <v>993697282936.93628</v>
      </c>
      <c r="G61" s="240">
        <f t="shared" si="4"/>
        <v>1039926214976.4164</v>
      </c>
      <c r="H61" s="240">
        <f t="shared" si="4"/>
        <v>1099612526470.259</v>
      </c>
      <c r="I61" s="240">
        <f t="shared" si="4"/>
        <v>1155344044109.885</v>
      </c>
      <c r="J61" s="240">
        <f t="shared" si="4"/>
        <v>1202805013596.5952</v>
      </c>
      <c r="K61" s="240">
        <f t="shared" si="4"/>
        <v>1242883037293.0298</v>
      </c>
      <c r="L61" s="240">
        <f t="shared" si="5"/>
        <v>1276895346949.2705</v>
      </c>
      <c r="M61" s="240">
        <f t="shared" si="5"/>
        <v>1306499474302.9355</v>
      </c>
      <c r="N61" s="240">
        <f t="shared" si="5"/>
        <v>1335584326517.7261</v>
      </c>
      <c r="O61" s="240">
        <f t="shared" si="5"/>
        <v>1362696714404.863</v>
      </c>
      <c r="P61" s="240">
        <f t="shared" si="5"/>
        <v>1388306959606.03</v>
      </c>
      <c r="Q61" s="240">
        <f t="shared" si="5"/>
        <v>1412936894210.314</v>
      </c>
      <c r="R61" s="240">
        <f t="shared" si="5"/>
        <v>1437154891575.3809</v>
      </c>
      <c r="S61" s="240">
        <f t="shared" si="5"/>
        <v>1467821923536.3252</v>
      </c>
      <c r="T61" s="240">
        <f t="shared" si="5"/>
        <v>1498855902783.4807</v>
      </c>
      <c r="U61" s="240">
        <f t="shared" si="5"/>
        <v>1530150592418.6257</v>
      </c>
      <c r="V61" s="240">
        <f t="shared" si="6"/>
        <v>1561591032517.9526</v>
      </c>
      <c r="W61" s="240">
        <f t="shared" si="6"/>
        <v>1593053412389.9226</v>
      </c>
      <c r="X61" s="240">
        <f t="shared" si="6"/>
        <v>1624405035066.8479</v>
      </c>
      <c r="Y61" s="240">
        <f t="shared" si="6"/>
        <v>1655504384929.3525</v>
      </c>
      <c r="Z61" s="240">
        <f t="shared" si="6"/>
        <v>1686201309273.2683</v>
      </c>
      <c r="AA61" s="240">
        <f t="shared" si="6"/>
        <v>1716337324295.7317</v>
      </c>
      <c r="AB61" s="240">
        <f t="shared" si="6"/>
        <v>1745746055372.1162</v>
      </c>
      <c r="AC61" s="240">
        <f t="shared" si="6"/>
        <v>1774253820591.0073</v>
      </c>
      <c r="AD61" s="240">
        <f t="shared" si="6"/>
        <v>1801680365287.8459</v>
      </c>
      <c r="AE61" s="240">
        <f t="shared" si="6"/>
        <v>1827839753749.5557</v>
      </c>
      <c r="AF61" s="240">
        <f t="shared" si="7"/>
        <v>1852541422341.196</v>
      </c>
      <c r="AG61" s="240">
        <f t="shared" si="7"/>
        <v>1875591396026.1682</v>
      </c>
      <c r="AH61" s="240">
        <f t="shared" si="7"/>
        <v>1896793667618.7358</v>
      </c>
      <c r="AI61" s="240">
        <f t="shared" si="7"/>
        <v>1915951736136.8713</v>
      </c>
      <c r="AJ61" s="240">
        <f t="shared" si="7"/>
        <v>1932870297342.094</v>
      </c>
      <c r="AK61" s="240">
        <f t="shared" si="7"/>
        <v>1947357076000.9556</v>
      </c>
      <c r="AL61" s="240">
        <f t="shared" si="7"/>
        <v>1959224785634.428</v>
      </c>
      <c r="AM61" s="240">
        <f t="shared" si="7"/>
        <v>1968293197604.4705</v>
      </c>
      <c r="AN61" s="240">
        <f t="shared" si="7"/>
        <v>1974391297403.5137</v>
      </c>
      <c r="AO61" s="240">
        <f t="shared" si="7"/>
        <v>1977359502058.3833</v>
      </c>
      <c r="AP61" s="240">
        <f t="shared" si="7"/>
        <v>1977051908742.1841</v>
      </c>
      <c r="AQ61" s="240">
        <f t="shared" si="7"/>
        <v>1963076818966.9016</v>
      </c>
    </row>
    <row r="62" spans="1:43" x14ac:dyDescent="0.2">
      <c r="A62" s="291" t="s">
        <v>136</v>
      </c>
      <c r="B62" s="240">
        <f t="shared" si="4"/>
        <v>3626496763043273.5</v>
      </c>
      <c r="C62" s="240">
        <f t="shared" si="4"/>
        <v>3787828639358871</v>
      </c>
      <c r="D62" s="240">
        <f t="shared" si="4"/>
        <v>3756390573350349.5</v>
      </c>
      <c r="E62" s="240">
        <f t="shared" si="4"/>
        <v>3366687805747515</v>
      </c>
      <c r="F62" s="240">
        <f t="shared" si="4"/>
        <v>3499010946940868</v>
      </c>
      <c r="G62" s="240">
        <f t="shared" si="4"/>
        <v>3630285726082141.5</v>
      </c>
      <c r="H62" s="240">
        <f t="shared" si="4"/>
        <v>3760513364020812.5</v>
      </c>
      <c r="I62" s="240">
        <f t="shared" si="4"/>
        <v>3795120575271231.5</v>
      </c>
      <c r="J62" s="240">
        <f t="shared" si="4"/>
        <v>3829410833121199</v>
      </c>
      <c r="K62" s="240">
        <f t="shared" si="4"/>
        <v>3863384514024175.5</v>
      </c>
      <c r="L62" s="240">
        <f t="shared" si="5"/>
        <v>3897041994433619.5</v>
      </c>
      <c r="M62" s="240">
        <f t="shared" si="5"/>
        <v>3930383650802993</v>
      </c>
      <c r="N62" s="240">
        <f t="shared" si="5"/>
        <v>3873972520563296.5</v>
      </c>
      <c r="O62" s="240">
        <f t="shared" si="5"/>
        <v>3817841968135194</v>
      </c>
      <c r="P62" s="240">
        <f t="shared" si="5"/>
        <v>3761991761409415.5</v>
      </c>
      <c r="Q62" s="240">
        <f t="shared" si="5"/>
        <v>3706421668276692</v>
      </c>
      <c r="R62" s="240">
        <f t="shared" si="5"/>
        <v>3651131456627753</v>
      </c>
      <c r="S62" s="240">
        <f t="shared" si="5"/>
        <v>3585986681237197.5</v>
      </c>
      <c r="T62" s="240">
        <f t="shared" si="5"/>
        <v>3520934769037582.5</v>
      </c>
      <c r="U62" s="240">
        <f t="shared" si="5"/>
        <v>3455975684126970.5</v>
      </c>
      <c r="V62" s="240">
        <f t="shared" si="6"/>
        <v>3391109390603428</v>
      </c>
      <c r="W62" s="240">
        <f t="shared" si="6"/>
        <v>3326335852565019</v>
      </c>
      <c r="X62" s="240">
        <f t="shared" si="6"/>
        <v>3238542090746344</v>
      </c>
      <c r="Y62" s="240">
        <f t="shared" si="6"/>
        <v>3150875400027064</v>
      </c>
      <c r="Z62" s="240">
        <f t="shared" si="6"/>
        <v>3063335731059120</v>
      </c>
      <c r="AA62" s="240">
        <f t="shared" si="6"/>
        <v>2975923034494453.5</v>
      </c>
      <c r="AB62" s="240">
        <f t="shared" si="6"/>
        <v>2888637260985007.5</v>
      </c>
      <c r="AC62" s="240">
        <f t="shared" si="6"/>
        <v>2820847248313088</v>
      </c>
      <c r="AD62" s="240">
        <f t="shared" si="6"/>
        <v>2753154900481955</v>
      </c>
      <c r="AE62" s="240">
        <f t="shared" si="6"/>
        <v>2685560179605978</v>
      </c>
      <c r="AF62" s="240">
        <f t="shared" si="7"/>
        <v>2618063047799520.5</v>
      </c>
      <c r="AG62" s="240">
        <f t="shared" si="7"/>
        <v>2550663467176950</v>
      </c>
      <c r="AH62" s="240">
        <f t="shared" si="7"/>
        <v>2509429435621629</v>
      </c>
      <c r="AI62" s="240">
        <f t="shared" si="7"/>
        <v>2468253998064470</v>
      </c>
      <c r="AJ62" s="240">
        <f t="shared" si="7"/>
        <v>2427137131847703.5</v>
      </c>
      <c r="AK62" s="240">
        <f t="shared" si="7"/>
        <v>2386078814313561.5</v>
      </c>
      <c r="AL62" s="240">
        <f t="shared" si="7"/>
        <v>2345079022804276.5</v>
      </c>
      <c r="AM62" s="240">
        <f t="shared" si="7"/>
        <v>2323759496514190</v>
      </c>
      <c r="AN62" s="240">
        <f t="shared" si="7"/>
        <v>2302468861842208.5</v>
      </c>
      <c r="AO62" s="240">
        <f t="shared" si="7"/>
        <v>2281207107776366</v>
      </c>
      <c r="AP62" s="240">
        <f t="shared" si="7"/>
        <v>2259974223304697</v>
      </c>
      <c r="AQ62" s="240">
        <f t="shared" si="7"/>
        <v>2232984017806780</v>
      </c>
    </row>
    <row r="63" spans="1:43" x14ac:dyDescent="0.2">
      <c r="A63" s="291" t="s">
        <v>137</v>
      </c>
      <c r="B63" s="240">
        <f t="shared" si="4"/>
        <v>1.1076745986758898E+16</v>
      </c>
      <c r="C63" s="240">
        <f t="shared" si="4"/>
        <v>1.1305866647927288E+16</v>
      </c>
      <c r="D63" s="240">
        <f t="shared" si="4"/>
        <v>1.0955909504448546E+16</v>
      </c>
      <c r="E63" s="240">
        <f t="shared" si="4"/>
        <v>1.0737159897285514E+16</v>
      </c>
      <c r="F63" s="240">
        <f t="shared" si="4"/>
        <v>1.154949443746325E+16</v>
      </c>
      <c r="G63" s="240">
        <f t="shared" si="4"/>
        <v>1.235617088644539E+16</v>
      </c>
      <c r="H63" s="240">
        <f t="shared" si="4"/>
        <v>1.3157193357033718E+16</v>
      </c>
      <c r="I63" s="240">
        <f t="shared" si="4"/>
        <v>1.3407617260470744E+16</v>
      </c>
      <c r="J63" s="240">
        <f t="shared" si="4"/>
        <v>1.365623765902696E+16</v>
      </c>
      <c r="K63" s="240">
        <f t="shared" si="4"/>
        <v>1.390305587802772E+16</v>
      </c>
      <c r="L63" s="240">
        <f t="shared" si="5"/>
        <v>1.414807324279839E+16</v>
      </c>
      <c r="M63" s="240">
        <f t="shared" si="5"/>
        <v>1.4391291078664324E+16</v>
      </c>
      <c r="N63" s="240">
        <f t="shared" si="5"/>
        <v>1.4371009234342902E+16</v>
      </c>
      <c r="O63" s="240">
        <f t="shared" si="5"/>
        <v>1.4350625207493442E+16</v>
      </c>
      <c r="P63" s="240">
        <f t="shared" si="5"/>
        <v>1.4330139059394166E+16</v>
      </c>
      <c r="Q63" s="240">
        <f t="shared" si="5"/>
        <v>1.4309550851323286E+16</v>
      </c>
      <c r="R63" s="240">
        <f t="shared" si="5"/>
        <v>1.4288860644559022E+16</v>
      </c>
      <c r="S63" s="240">
        <f t="shared" si="5"/>
        <v>1.4117897070108902E+16</v>
      </c>
      <c r="T63" s="240">
        <f t="shared" si="5"/>
        <v>1.394713751140547E+16</v>
      </c>
      <c r="U63" s="240">
        <f t="shared" si="5"/>
        <v>1.37765819149059E+16</v>
      </c>
      <c r="V63" s="240">
        <f t="shared" si="6"/>
        <v>1.360623022706736E+16</v>
      </c>
      <c r="W63" s="240">
        <f t="shared" si="6"/>
        <v>1.3436082394347018E+16</v>
      </c>
      <c r="X63" s="240">
        <f t="shared" si="6"/>
        <v>1.3124794423259248E+16</v>
      </c>
      <c r="Y63" s="240">
        <f t="shared" si="6"/>
        <v>1.2813887181597678E+16</v>
      </c>
      <c r="Z63" s="240">
        <f t="shared" si="6"/>
        <v>1.2503360568969502E+16</v>
      </c>
      <c r="AA63" s="240">
        <f t="shared" si="6"/>
        <v>1.2193214484981904E+16</v>
      </c>
      <c r="AB63" s="240">
        <f t="shared" si="6"/>
        <v>1.1883448829242078E+16</v>
      </c>
      <c r="AC63" s="240">
        <f t="shared" si="6"/>
        <v>1.1574063501357212E+16</v>
      </c>
      <c r="AD63" s="240">
        <f t="shared" si="6"/>
        <v>1.1265058400934502E+16</v>
      </c>
      <c r="AE63" s="240">
        <f t="shared" si="6"/>
        <v>1.0956433427581136E+16</v>
      </c>
      <c r="AF63" s="240">
        <f t="shared" si="7"/>
        <v>1.0648188480904302E+16</v>
      </c>
      <c r="AG63" s="240">
        <f t="shared" si="7"/>
        <v>1.0340323460511194E+16</v>
      </c>
      <c r="AH63" s="240">
        <f t="shared" si="7"/>
        <v>1.0072969619073036E+16</v>
      </c>
      <c r="AI63" s="240">
        <f t="shared" si="7"/>
        <v>9805945026258558</v>
      </c>
      <c r="AJ63" s="240">
        <f t="shared" si="7"/>
        <v>9539249595060662</v>
      </c>
      <c r="AK63" s="240">
        <f t="shared" si="7"/>
        <v>9272883238472246</v>
      </c>
      <c r="AL63" s="240">
        <f t="shared" si="7"/>
        <v>9006845869486206</v>
      </c>
      <c r="AM63" s="240">
        <f t="shared" si="7"/>
        <v>8728074201305463</v>
      </c>
      <c r="AN63" s="240">
        <f t="shared" si="7"/>
        <v>8449647814735492</v>
      </c>
      <c r="AO63" s="240">
        <f t="shared" si="7"/>
        <v>8171566618398253</v>
      </c>
      <c r="AP63" s="240">
        <f t="shared" si="7"/>
        <v>7893830520915712</v>
      </c>
      <c r="AQ63" s="240">
        <f t="shared" si="7"/>
        <v>7596936548711847</v>
      </c>
    </row>
    <row r="64" spans="1:43" x14ac:dyDescent="0.2">
      <c r="A64" s="291" t="s">
        <v>138</v>
      </c>
      <c r="B64" s="240">
        <f t="shared" si="4"/>
        <v>545568822067571.38</v>
      </c>
      <c r="C64" s="240">
        <f t="shared" si="4"/>
        <v>530165759566187.94</v>
      </c>
      <c r="D64" s="240">
        <f t="shared" si="4"/>
        <v>546314521315783.81</v>
      </c>
      <c r="E64" s="240">
        <f t="shared" si="4"/>
        <v>565417307678847.75</v>
      </c>
      <c r="F64" s="240">
        <f t="shared" si="4"/>
        <v>607789291151069.63</v>
      </c>
      <c r="G64" s="240">
        <f t="shared" si="4"/>
        <v>649429465659866.88</v>
      </c>
      <c r="H64" s="240">
        <f t="shared" si="4"/>
        <v>690341876206969.88</v>
      </c>
      <c r="I64" s="240">
        <f t="shared" si="4"/>
        <v>720384517159220.88</v>
      </c>
      <c r="J64" s="240">
        <f t="shared" si="4"/>
        <v>749889369627712.25</v>
      </c>
      <c r="K64" s="240">
        <f t="shared" si="4"/>
        <v>778859318238238</v>
      </c>
      <c r="L64" s="240">
        <f t="shared" si="5"/>
        <v>807297247616590.88</v>
      </c>
      <c r="M64" s="240">
        <f t="shared" si="5"/>
        <v>835206042388564.75</v>
      </c>
      <c r="N64" s="240">
        <f t="shared" si="5"/>
        <v>848379620228478.25</v>
      </c>
      <c r="O64" s="240">
        <f t="shared" si="5"/>
        <v>861336794596408.75</v>
      </c>
      <c r="P64" s="240">
        <f t="shared" si="5"/>
        <v>874078570555066.63</v>
      </c>
      <c r="Q64" s="240">
        <f t="shared" si="5"/>
        <v>886605953167163.88</v>
      </c>
      <c r="R64" s="240">
        <f t="shared" si="5"/>
        <v>898919947495411.13</v>
      </c>
      <c r="S64" s="240">
        <f t="shared" si="5"/>
        <v>901821956445941.63</v>
      </c>
      <c r="T64" s="240">
        <f t="shared" si="5"/>
        <v>904698314347104.75</v>
      </c>
      <c r="U64" s="240">
        <f t="shared" si="5"/>
        <v>907549054035056.5</v>
      </c>
      <c r="V64" s="240">
        <f t="shared" si="6"/>
        <v>910374208345952.63</v>
      </c>
      <c r="W64" s="240">
        <f t="shared" si="6"/>
        <v>913173810115948.38</v>
      </c>
      <c r="X64" s="240">
        <f t="shared" si="6"/>
        <v>908487577890491.88</v>
      </c>
      <c r="Y64" s="240">
        <f t="shared" si="6"/>
        <v>903815208143848.88</v>
      </c>
      <c r="Z64" s="240">
        <f t="shared" si="6"/>
        <v>899156687034352.38</v>
      </c>
      <c r="AA64" s="240">
        <f t="shared" si="6"/>
        <v>894512000720336.5</v>
      </c>
      <c r="AB64" s="240">
        <f t="shared" si="6"/>
        <v>889881135360133.25</v>
      </c>
      <c r="AC64" s="240">
        <f t="shared" si="6"/>
        <v>875652105071768.38</v>
      </c>
      <c r="AD64" s="240">
        <f t="shared" si="6"/>
        <v>861487968095392.38</v>
      </c>
      <c r="AE64" s="240">
        <f t="shared" si="6"/>
        <v>847388650069849.13</v>
      </c>
      <c r="AF64" s="240">
        <f t="shared" si="7"/>
        <v>833354076633983.5</v>
      </c>
      <c r="AG64" s="240">
        <f t="shared" si="7"/>
        <v>819384173426639.75</v>
      </c>
      <c r="AH64" s="240">
        <f t="shared" si="7"/>
        <v>798365548335536.63</v>
      </c>
      <c r="AI64" s="240">
        <f t="shared" si="7"/>
        <v>777449618483053.38</v>
      </c>
      <c r="AJ64" s="240">
        <f t="shared" si="7"/>
        <v>756636264118417.5</v>
      </c>
      <c r="AK64" s="240">
        <f t="shared" si="7"/>
        <v>735925365490855.75</v>
      </c>
      <c r="AL64" s="240">
        <f t="shared" si="7"/>
        <v>715316802849596.25</v>
      </c>
      <c r="AM64" s="240">
        <f t="shared" si="7"/>
        <v>694780697805837.5</v>
      </c>
      <c r="AN64" s="240">
        <f t="shared" si="7"/>
        <v>674346861273934.88</v>
      </c>
      <c r="AO64" s="240">
        <f t="shared" si="7"/>
        <v>654015173245474</v>
      </c>
      <c r="AP64" s="240">
        <f t="shared" si="7"/>
        <v>633785513712042.25</v>
      </c>
      <c r="AQ64" s="240">
        <f t="shared" si="7"/>
        <v>611985145265830.38</v>
      </c>
    </row>
    <row r="65" spans="1:43" x14ac:dyDescent="0.2">
      <c r="A65" s="291" t="s">
        <v>139</v>
      </c>
      <c r="B65" s="240">
        <f t="shared" si="4"/>
        <v>170741941860234.19</v>
      </c>
      <c r="C65" s="240">
        <f t="shared" si="4"/>
        <v>200470529782854.59</v>
      </c>
      <c r="D65" s="240">
        <f t="shared" si="4"/>
        <v>240425433521438.44</v>
      </c>
      <c r="E65" s="240">
        <f t="shared" si="4"/>
        <v>241541106343112.66</v>
      </c>
      <c r="F65" s="240">
        <f t="shared" si="4"/>
        <v>243067761485951.31</v>
      </c>
      <c r="G65" s="240">
        <f t="shared" si="4"/>
        <v>249206678801722.22</v>
      </c>
      <c r="H65" s="240">
        <f t="shared" si="4"/>
        <v>257153295485255.16</v>
      </c>
      <c r="I65" s="240">
        <f t="shared" si="4"/>
        <v>264583184047422.22</v>
      </c>
      <c r="J65" s="240">
        <f t="shared" si="4"/>
        <v>270826851351306.78</v>
      </c>
      <c r="K65" s="240">
        <f t="shared" si="4"/>
        <v>275951466287152.63</v>
      </c>
      <c r="L65" s="240">
        <f t="shared" si="5"/>
        <v>280051149268300.88</v>
      </c>
      <c r="M65" s="240">
        <f t="shared" si="5"/>
        <v>283242124732331.13</v>
      </c>
      <c r="N65" s="240">
        <f t="shared" si="5"/>
        <v>285970288081128.63</v>
      </c>
      <c r="O65" s="240">
        <f t="shared" si="5"/>
        <v>288038728437341</v>
      </c>
      <c r="P65" s="240">
        <f t="shared" si="5"/>
        <v>289563541139170.38</v>
      </c>
      <c r="Q65" s="240">
        <f t="shared" si="5"/>
        <v>290667190781434.94</v>
      </c>
      <c r="R65" s="240">
        <f t="shared" si="5"/>
        <v>291476405628454.69</v>
      </c>
      <c r="S65" s="240">
        <f t="shared" si="5"/>
        <v>293188726001631.81</v>
      </c>
      <c r="T65" s="240">
        <f t="shared" si="5"/>
        <v>294752893735687.81</v>
      </c>
      <c r="U65" s="240">
        <f t="shared" si="5"/>
        <v>296171980849753.13</v>
      </c>
      <c r="V65" s="240">
        <f t="shared" si="6"/>
        <v>297449384897826.75</v>
      </c>
      <c r="W65" s="240">
        <f t="shared" si="6"/>
        <v>298588807481491.63</v>
      </c>
      <c r="X65" s="240">
        <f t="shared" si="6"/>
        <v>299594232569092.81</v>
      </c>
      <c r="Y65" s="240">
        <f t="shared" si="6"/>
        <v>300469904766804.5</v>
      </c>
      <c r="Z65" s="240">
        <f t="shared" si="6"/>
        <v>301220307679294.81</v>
      </c>
      <c r="AA65" s="240">
        <f t="shared" si="6"/>
        <v>301850142489328.38</v>
      </c>
      <c r="AB65" s="240">
        <f t="shared" si="6"/>
        <v>302364306876941.69</v>
      </c>
      <c r="AC65" s="240">
        <f t="shared" si="6"/>
        <v>302767874389785.94</v>
      </c>
      <c r="AD65" s="240">
        <f t="shared" si="6"/>
        <v>303066074366988.75</v>
      </c>
      <c r="AE65" s="240">
        <f t="shared" si="6"/>
        <v>303264272509628.38</v>
      </c>
      <c r="AF65" s="240">
        <f t="shared" si="7"/>
        <v>303367952181577.63</v>
      </c>
      <c r="AG65" s="240">
        <f t="shared" si="7"/>
        <v>303382696515332.94</v>
      </c>
      <c r="AH65" s="240">
        <f t="shared" si="7"/>
        <v>303314171388433.13</v>
      </c>
      <c r="AI65" s="240">
        <f t="shared" si="7"/>
        <v>303168109327363.56</v>
      </c>
      <c r="AJ65" s="240">
        <f t="shared" si="7"/>
        <v>302950294387421.69</v>
      </c>
      <c r="AK65" s="240">
        <f t="shared" si="7"/>
        <v>302666548049035.56</v>
      </c>
      <c r="AL65" s="240">
        <f t="shared" si="7"/>
        <v>302322716163431.13</v>
      </c>
      <c r="AM65" s="240">
        <f t="shared" si="7"/>
        <v>301924656973484.06</v>
      </c>
      <c r="AN65" s="240">
        <f t="shared" si="7"/>
        <v>301478230228964.31</v>
      </c>
      <c r="AO65" s="240">
        <f t="shared" si="7"/>
        <v>300989287409387.5</v>
      </c>
      <c r="AP65" s="240">
        <f t="shared" si="7"/>
        <v>300463663062201.63</v>
      </c>
      <c r="AQ65" s="240">
        <f t="shared" si="7"/>
        <v>298369181785987.75</v>
      </c>
    </row>
    <row r="66" spans="1:43" x14ac:dyDescent="0.2">
      <c r="A66" s="291" t="s">
        <v>140</v>
      </c>
      <c r="B66" s="240">
        <f t="shared" si="4"/>
        <v>3626026053502.2861</v>
      </c>
      <c r="C66" s="240">
        <f t="shared" si="4"/>
        <v>3443234877092.0518</v>
      </c>
      <c r="D66" s="240">
        <f t="shared" si="4"/>
        <v>4074439073473.624</v>
      </c>
      <c r="E66" s="240">
        <f t="shared" si="4"/>
        <v>4376681126868.9238</v>
      </c>
      <c r="F66" s="240">
        <f t="shared" si="4"/>
        <v>4429855574196.1475</v>
      </c>
      <c r="G66" s="240">
        <f t="shared" si="4"/>
        <v>4644893840119.9531</v>
      </c>
      <c r="H66" s="240">
        <f t="shared" si="4"/>
        <v>4916102932129.8047</v>
      </c>
      <c r="I66" s="240">
        <f t="shared" si="4"/>
        <v>5145888841681.2871</v>
      </c>
      <c r="J66" s="240">
        <f t="shared" si="4"/>
        <v>5318477179342.4365</v>
      </c>
      <c r="K66" s="240">
        <f t="shared" si="4"/>
        <v>5449506235056.0391</v>
      </c>
      <c r="L66" s="240">
        <f t="shared" si="5"/>
        <v>5558165592070.9141</v>
      </c>
      <c r="M66" s="240">
        <f t="shared" si="5"/>
        <v>5665995024718.1465</v>
      </c>
      <c r="N66" s="240">
        <f t="shared" si="5"/>
        <v>5811559303346.457</v>
      </c>
      <c r="O66" s="240">
        <f t="shared" si="5"/>
        <v>5975984170288.9248</v>
      </c>
      <c r="P66" s="240">
        <f t="shared" si="5"/>
        <v>6154064942048.9561</v>
      </c>
      <c r="Q66" s="240">
        <f t="shared" si="5"/>
        <v>6339935111098.3721</v>
      </c>
      <c r="R66" s="240">
        <f t="shared" si="5"/>
        <v>6526954836367.2383</v>
      </c>
      <c r="S66" s="240">
        <f t="shared" si="5"/>
        <v>6750791719100.3701</v>
      </c>
      <c r="T66" s="240">
        <f t="shared" si="5"/>
        <v>6970406091797.8818</v>
      </c>
      <c r="U66" s="240">
        <f t="shared" si="5"/>
        <v>7184933578874.2109</v>
      </c>
      <c r="V66" s="240">
        <f t="shared" si="6"/>
        <v>7393518168201.252</v>
      </c>
      <c r="W66" s="240">
        <f t="shared" si="6"/>
        <v>7595318081217.5439</v>
      </c>
      <c r="X66" s="240">
        <f t="shared" si="6"/>
        <v>7789511572942.7559</v>
      </c>
      <c r="Y66" s="240">
        <f t="shared" si="6"/>
        <v>7975302603675.3838</v>
      </c>
      <c r="Z66" s="240">
        <f t="shared" si="6"/>
        <v>8151926326203.9258</v>
      </c>
      <c r="AA66" s="240">
        <f t="shared" si="6"/>
        <v>8318654335160.8877</v>
      </c>
      <c r="AB66" s="240">
        <f t="shared" si="6"/>
        <v>8474799628623.1543</v>
      </c>
      <c r="AC66" s="240">
        <f t="shared" si="6"/>
        <v>8619721236137.6436</v>
      </c>
      <c r="AD66" s="240">
        <f t="shared" si="6"/>
        <v>8752828471937.2129</v>
      </c>
      <c r="AE66" s="240">
        <f t="shared" si="6"/>
        <v>8873584777115.9531</v>
      </c>
      <c r="AF66" s="240">
        <f t="shared" si="7"/>
        <v>8981511119854.9902</v>
      </c>
      <c r="AG66" s="240">
        <f t="shared" si="7"/>
        <v>9076188928329.6719</v>
      </c>
      <c r="AH66" s="240">
        <f t="shared" si="7"/>
        <v>9157262536586.0313</v>
      </c>
      <c r="AI66" s="240">
        <f t="shared" si="7"/>
        <v>9224441129350.5625</v>
      </c>
      <c r="AJ66" s="240">
        <f t="shared" si="7"/>
        <v>9277500177342.2305</v>
      </c>
      <c r="AK66" s="240">
        <f t="shared" si="7"/>
        <v>9316282360102.5254</v>
      </c>
      <c r="AL66" s="240">
        <f t="shared" si="7"/>
        <v>9340697978574.7363</v>
      </c>
      <c r="AM66" s="240">
        <f t="shared" si="7"/>
        <v>9350724864581.5801</v>
      </c>
      <c r="AN66" s="240">
        <f t="shared" si="7"/>
        <v>9346407798918.166</v>
      </c>
      <c r="AO66" s="240">
        <f t="shared" si="7"/>
        <v>9327857453954</v>
      </c>
      <c r="AP66" s="240">
        <f t="shared" si="7"/>
        <v>9295248880397.3027</v>
      </c>
      <c r="AQ66" s="240">
        <f t="shared" si="7"/>
        <v>9201389717295.4941</v>
      </c>
    </row>
    <row r="67" spans="1:43" x14ac:dyDescent="0.2">
      <c r="A67" s="291" t="s">
        <v>141</v>
      </c>
      <c r="B67" s="240">
        <f t="shared" si="4"/>
        <v>3337097367878.6772</v>
      </c>
      <c r="C67" s="240">
        <f t="shared" si="4"/>
        <v>2257548925016.6216</v>
      </c>
      <c r="D67" s="240">
        <f t="shared" si="4"/>
        <v>2710049015421.8525</v>
      </c>
      <c r="E67" s="240">
        <f t="shared" si="4"/>
        <v>3040589995828.9199</v>
      </c>
      <c r="F67" s="240">
        <f t="shared" si="4"/>
        <v>3097073797933.3955</v>
      </c>
      <c r="G67" s="240">
        <f t="shared" si="4"/>
        <v>3294246896940.5649</v>
      </c>
      <c r="H67" s="240">
        <f t="shared" si="4"/>
        <v>3552503929481.0742</v>
      </c>
      <c r="I67" s="240">
        <f t="shared" si="4"/>
        <v>3793836804970.9663</v>
      </c>
      <c r="J67" s="240">
        <f t="shared" si="4"/>
        <v>3999525801116.4302</v>
      </c>
      <c r="K67" s="240">
        <f t="shared" si="4"/>
        <v>4174175825865.877</v>
      </c>
      <c r="L67" s="240">
        <f t="shared" si="5"/>
        <v>4325257201407.3789</v>
      </c>
      <c r="M67" s="240">
        <f t="shared" si="5"/>
        <v>4462504538004.5195</v>
      </c>
      <c r="N67" s="240">
        <f t="shared" si="5"/>
        <v>4609315795865.2588</v>
      </c>
      <c r="O67" s="240">
        <f t="shared" si="5"/>
        <v>4753895393059.0615</v>
      </c>
      <c r="P67" s="240">
        <f t="shared" si="5"/>
        <v>4895343158659.0479</v>
      </c>
      <c r="Q67" s="240">
        <f t="shared" si="5"/>
        <v>5032711282740.0225</v>
      </c>
      <c r="R67" s="240">
        <f t="shared" si="5"/>
        <v>5165010833047.6748</v>
      </c>
      <c r="S67" s="240">
        <f t="shared" si="5"/>
        <v>5322073750624.3047</v>
      </c>
      <c r="T67" s="240">
        <f t="shared" si="5"/>
        <v>5474390849506.5781</v>
      </c>
      <c r="U67" s="240">
        <f t="shared" si="5"/>
        <v>5621437848476.5156</v>
      </c>
      <c r="V67" s="240">
        <f t="shared" si="6"/>
        <v>5762715295309.6035</v>
      </c>
      <c r="W67" s="240">
        <f t="shared" si="6"/>
        <v>5897751785266.959</v>
      </c>
      <c r="X67" s="240">
        <f t="shared" si="6"/>
        <v>6026106895120.5811</v>
      </c>
      <c r="Y67" s="240">
        <f t="shared" si="6"/>
        <v>6147373807583.2734</v>
      </c>
      <c r="Z67" s="240">
        <f t="shared" si="6"/>
        <v>6261181605584.7764</v>
      </c>
      <c r="AA67" s="240">
        <f t="shared" si="6"/>
        <v>6367197220549.6436</v>
      </c>
      <c r="AB67" s="240">
        <f t="shared" si="6"/>
        <v>6465127023602.9961</v>
      </c>
      <c r="AC67" s="240">
        <f t="shared" si="6"/>
        <v>6554718053380.543</v>
      </c>
      <c r="AD67" s="240">
        <f t="shared" si="6"/>
        <v>6635758878768.748</v>
      </c>
      <c r="AE67" s="240">
        <f t="shared" si="6"/>
        <v>6708080099381.5215</v>
      </c>
      <c r="AF67" s="240">
        <f t="shared" si="7"/>
        <v>6771554490825.0811</v>
      </c>
      <c r="AG67" s="240">
        <f t="shared" si="7"/>
        <v>6826096805757.8604</v>
      </c>
      <c r="AH67" s="240">
        <f t="shared" si="7"/>
        <v>6871663245368.9092</v>
      </c>
      <c r="AI67" s="240">
        <f t="shared" si="7"/>
        <v>6908250619136.2686</v>
      </c>
      <c r="AJ67" s="240">
        <f t="shared" si="7"/>
        <v>6935895213558.374</v>
      </c>
      <c r="AK67" s="240">
        <f t="shared" si="7"/>
        <v>6954671392953.3184</v>
      </c>
      <c r="AL67" s="240">
        <f t="shared" si="7"/>
        <v>6964689957382.5752</v>
      </c>
      <c r="AM67" s="240">
        <f t="shared" si="7"/>
        <v>6966096284272.5186</v>
      </c>
      <c r="AN67" s="240">
        <f t="shared" si="7"/>
        <v>6959068281384.4385</v>
      </c>
      <c r="AO67" s="240">
        <f t="shared" si="7"/>
        <v>6943814179432.4902</v>
      </c>
      <c r="AP67" s="240">
        <f t="shared" si="7"/>
        <v>6920570192887.3789</v>
      </c>
      <c r="AQ67" s="240">
        <f t="shared" si="7"/>
        <v>6854266805164.042</v>
      </c>
    </row>
    <row r="68" spans="1:43" x14ac:dyDescent="0.2">
      <c r="A68" s="291" t="s">
        <v>142</v>
      </c>
      <c r="B68" s="240">
        <f t="shared" si="4"/>
        <v>399905938628.74652</v>
      </c>
      <c r="C68" s="240">
        <f t="shared" si="4"/>
        <v>812812516038.84277</v>
      </c>
      <c r="D68" s="240">
        <f t="shared" si="4"/>
        <v>895582316057.20276</v>
      </c>
      <c r="E68" s="240">
        <f t="shared" si="4"/>
        <v>972688755467.67883</v>
      </c>
      <c r="F68" s="240">
        <f t="shared" si="4"/>
        <v>965791046178.4679</v>
      </c>
      <c r="G68" s="240">
        <f t="shared" si="4"/>
        <v>980133093662.64355</v>
      </c>
      <c r="H68" s="240">
        <f t="shared" si="4"/>
        <v>1004697021736.7905</v>
      </c>
      <c r="I68" s="240">
        <f t="shared" si="4"/>
        <v>1030060477988.1479</v>
      </c>
      <c r="J68" s="240">
        <f t="shared" si="4"/>
        <v>1053139981736.4136</v>
      </c>
      <c r="K68" s="240">
        <f t="shared" si="4"/>
        <v>1073484197118.85</v>
      </c>
      <c r="L68" s="240">
        <f t="shared" si="5"/>
        <v>1090738239301.1282</v>
      </c>
      <c r="M68" s="240">
        <f t="shared" si="5"/>
        <v>1104650670660.7708</v>
      </c>
      <c r="N68" s="240">
        <f t="shared" si="5"/>
        <v>1121734640742.7085</v>
      </c>
      <c r="O68" s="240">
        <f t="shared" si="5"/>
        <v>1135793810590.72</v>
      </c>
      <c r="P68" s="240">
        <f t="shared" si="5"/>
        <v>1147050442252.2068</v>
      </c>
      <c r="Q68" s="240">
        <f t="shared" si="5"/>
        <v>1155763414308.8535</v>
      </c>
      <c r="R68" s="240">
        <f t="shared" si="5"/>
        <v>1162221225627.0449</v>
      </c>
      <c r="S68" s="240">
        <f t="shared" si="5"/>
        <v>1176905961844.8525</v>
      </c>
      <c r="T68" s="240">
        <f t="shared" si="5"/>
        <v>1189905983723.989</v>
      </c>
      <c r="U68" s="240">
        <f t="shared" si="5"/>
        <v>1201279294365.2388</v>
      </c>
      <c r="V68" s="240">
        <f t="shared" si="6"/>
        <v>1211089373061.2188</v>
      </c>
      <c r="W68" s="240">
        <f t="shared" si="6"/>
        <v>1219403464726.5376</v>
      </c>
      <c r="X68" s="240">
        <f t="shared" si="6"/>
        <v>1226291024578.0908</v>
      </c>
      <c r="Y68" s="240">
        <f t="shared" si="6"/>
        <v>1231822339537.3477</v>
      </c>
      <c r="Z68" s="240">
        <f t="shared" si="6"/>
        <v>1236067340118.7568</v>
      </c>
      <c r="AA68" s="240">
        <f t="shared" si="6"/>
        <v>1239094609471.1963</v>
      </c>
      <c r="AB68" s="240">
        <f t="shared" si="6"/>
        <v>1240970589915.6807</v>
      </c>
      <c r="AC68" s="240">
        <f t="shared" si="6"/>
        <v>1241758981879.6401</v>
      </c>
      <c r="AD68" s="240">
        <f t="shared" si="6"/>
        <v>1241520325621.6853</v>
      </c>
      <c r="AE68" s="240">
        <f t="shared" si="6"/>
        <v>1240311752582.6162</v>
      </c>
      <c r="AF68" s="240">
        <f t="shared" si="7"/>
        <v>1238186890562.6143</v>
      </c>
      <c r="AG68" s="240">
        <f t="shared" si="7"/>
        <v>1235195905156.0684</v>
      </c>
      <c r="AH68" s="240">
        <f t="shared" si="7"/>
        <v>1231385658897.7769</v>
      </c>
      <c r="AI68" s="240">
        <f t="shared" si="7"/>
        <v>1226799969295.8228</v>
      </c>
      <c r="AJ68" s="240">
        <f t="shared" si="7"/>
        <v>1221479947248.1514</v>
      </c>
      <c r="AK68" s="240">
        <f t="shared" si="7"/>
        <v>1215464398159.6438</v>
      </c>
      <c r="AL68" s="240">
        <f t="shared" si="7"/>
        <v>1208790269294.6836</v>
      </c>
      <c r="AM68" s="240">
        <f t="shared" si="7"/>
        <v>1201493128422.1531</v>
      </c>
      <c r="AN68" s="240">
        <f t="shared" si="7"/>
        <v>1193607660549.6096</v>
      </c>
      <c r="AO68" s="240">
        <f t="shared" si="7"/>
        <v>1185168171424.5869</v>
      </c>
      <c r="AP68" s="240">
        <f t="shared" si="7"/>
        <v>1176209088438.3638</v>
      </c>
      <c r="AQ68" s="240">
        <f t="shared" si="7"/>
        <v>1160782038975.2986</v>
      </c>
    </row>
    <row r="69" spans="1:43" x14ac:dyDescent="0.2">
      <c r="A69" s="291" t="s">
        <v>143</v>
      </c>
      <c r="B69" s="240">
        <f t="shared" si="4"/>
        <v>7979671787043.3115</v>
      </c>
      <c r="C69" s="240">
        <f t="shared" si="4"/>
        <v>6148581328656.6777</v>
      </c>
      <c r="D69" s="240">
        <f t="shared" si="4"/>
        <v>6316572316849.5352</v>
      </c>
      <c r="E69" s="240">
        <f t="shared" si="4"/>
        <v>6468098511791.2969</v>
      </c>
      <c r="F69" s="240">
        <f t="shared" si="4"/>
        <v>6963498745825.3047</v>
      </c>
      <c r="G69" s="240">
        <f t="shared" si="4"/>
        <v>7448852786283.3857</v>
      </c>
      <c r="H69" s="240">
        <f t="shared" si="4"/>
        <v>7924228182600.9902</v>
      </c>
      <c r="I69" s="240">
        <f t="shared" si="4"/>
        <v>8087561869797.6289</v>
      </c>
      <c r="J69" s="240">
        <f t="shared" si="4"/>
        <v>8247069549938.1709</v>
      </c>
      <c r="K69" s="240">
        <f t="shared" si="4"/>
        <v>8402775281637.6084</v>
      </c>
      <c r="L69" s="240">
        <f t="shared" si="5"/>
        <v>8554703123510.9189</v>
      </c>
      <c r="M69" s="240">
        <f t="shared" si="5"/>
        <v>8702877134173.0977</v>
      </c>
      <c r="N69" s="240">
        <f t="shared" si="5"/>
        <v>8755199026386.0684</v>
      </c>
      <c r="O69" s="240">
        <f t="shared" si="5"/>
        <v>8806185331721.957</v>
      </c>
      <c r="P69" s="240">
        <f t="shared" si="5"/>
        <v>8855843310377.0742</v>
      </c>
      <c r="Q69" s="240">
        <f t="shared" si="5"/>
        <v>8904180222547.7402</v>
      </c>
      <c r="R69" s="240">
        <f t="shared" si="5"/>
        <v>8951203328430.2539</v>
      </c>
      <c r="S69" s="240">
        <f t="shared" si="5"/>
        <v>8896165155429.3496</v>
      </c>
      <c r="T69" s="240">
        <f t="shared" si="5"/>
        <v>8841325567371.1309</v>
      </c>
      <c r="U69" s="240">
        <f t="shared" si="5"/>
        <v>8786684299934.1953</v>
      </c>
      <c r="V69" s="240">
        <f t="shared" si="6"/>
        <v>8732241088797.1299</v>
      </c>
      <c r="W69" s="240">
        <f t="shared" si="6"/>
        <v>8677995669638.5205</v>
      </c>
      <c r="X69" s="240">
        <f t="shared" si="6"/>
        <v>8623947778136.9668</v>
      </c>
      <c r="Y69" s="240">
        <f t="shared" si="6"/>
        <v>8570097149971.0547</v>
      </c>
      <c r="Z69" s="240">
        <f t="shared" si="6"/>
        <v>8516443520819.3799</v>
      </c>
      <c r="AA69" s="240">
        <f t="shared" si="6"/>
        <v>8462986626360.5332</v>
      </c>
      <c r="AB69" s="240">
        <f t="shared" si="6"/>
        <v>8409726202273.0996</v>
      </c>
      <c r="AC69" s="240">
        <f t="shared" si="6"/>
        <v>8356661984235.6748</v>
      </c>
      <c r="AD69" s="240">
        <f t="shared" si="6"/>
        <v>8303793707926.8545</v>
      </c>
      <c r="AE69" s="240">
        <f t="shared" si="6"/>
        <v>8251121109025.2246</v>
      </c>
      <c r="AF69" s="240">
        <f t="shared" si="7"/>
        <v>8198643923209.3799</v>
      </c>
      <c r="AG69" s="240">
        <f t="shared" si="7"/>
        <v>8146361886157.9072</v>
      </c>
      <c r="AH69" s="240">
        <f t="shared" si="7"/>
        <v>8109741500556.1797</v>
      </c>
      <c r="AI69" s="240">
        <f t="shared" si="7"/>
        <v>8073215615251.8252</v>
      </c>
      <c r="AJ69" s="240">
        <f t="shared" si="7"/>
        <v>8036784124516.2773</v>
      </c>
      <c r="AK69" s="240">
        <f t="shared" si="7"/>
        <v>8000446922620.9678</v>
      </c>
      <c r="AL69" s="240">
        <f t="shared" si="7"/>
        <v>7964203903837.3379</v>
      </c>
      <c r="AM69" s="240">
        <f t="shared" si="7"/>
        <v>7922982630407.1211</v>
      </c>
      <c r="AN69" s="240">
        <f t="shared" si="7"/>
        <v>7881888525691.9063</v>
      </c>
      <c r="AO69" s="240">
        <f t="shared" si="7"/>
        <v>7840921431098.8545</v>
      </c>
      <c r="AP69" s="240">
        <f t="shared" si="7"/>
        <v>7800081188035.124</v>
      </c>
      <c r="AQ69" s="240">
        <f t="shared" si="7"/>
        <v>7732536050785.1885</v>
      </c>
    </row>
    <row r="70" spans="1:43" x14ac:dyDescent="0.2">
      <c r="A70" s="291" t="s">
        <v>144</v>
      </c>
      <c r="B70" s="240">
        <f t="shared" si="4"/>
        <v>5756946421367.1719</v>
      </c>
      <c r="C70" s="240">
        <f t="shared" si="4"/>
        <v>4681124416304.5977</v>
      </c>
      <c r="D70" s="240">
        <f t="shared" si="4"/>
        <v>5250926226042.3486</v>
      </c>
      <c r="E70" s="240">
        <f t="shared" si="4"/>
        <v>5428413921668.374</v>
      </c>
      <c r="F70" s="240">
        <f t="shared" si="4"/>
        <v>5442918153471.6514</v>
      </c>
      <c r="G70" s="240">
        <f t="shared" si="4"/>
        <v>5525959026813.8506</v>
      </c>
      <c r="H70" s="240">
        <f t="shared" si="4"/>
        <v>5636086638845.6494</v>
      </c>
      <c r="I70" s="240">
        <f t="shared" si="4"/>
        <v>5741238703988.5059</v>
      </c>
      <c r="J70" s="240">
        <f t="shared" si="4"/>
        <v>5829446570836.3447</v>
      </c>
      <c r="K70" s="240">
        <f t="shared" si="4"/>
        <v>5900140078281.6934</v>
      </c>
      <c r="L70" s="240">
        <f t="shared" si="5"/>
        <v>5952920565557.8652</v>
      </c>
      <c r="M70" s="240">
        <f t="shared" si="5"/>
        <v>5987563249666.6826</v>
      </c>
      <c r="N70" s="240">
        <f t="shared" si="5"/>
        <v>6009491313544.6221</v>
      </c>
      <c r="O70" s="240">
        <f t="shared" si="5"/>
        <v>6015851977287.0498</v>
      </c>
      <c r="P70" s="240">
        <f t="shared" si="5"/>
        <v>6009333972941.4414</v>
      </c>
      <c r="Q70" s="240">
        <f t="shared" si="5"/>
        <v>5992709776843.5186</v>
      </c>
      <c r="R70" s="240">
        <f t="shared" si="5"/>
        <v>5968783017659.6777</v>
      </c>
      <c r="S70" s="240">
        <f t="shared" si="5"/>
        <v>5960438586620.667</v>
      </c>
      <c r="T70" s="240">
        <f t="shared" si="5"/>
        <v>5947944656194.832</v>
      </c>
      <c r="U70" s="240">
        <f t="shared" si="5"/>
        <v>5931678225213.1494</v>
      </c>
      <c r="V70" s="240">
        <f t="shared" si="6"/>
        <v>5912020090375.6523</v>
      </c>
      <c r="W70" s="240">
        <f t="shared" si="6"/>
        <v>5889352638833.7002</v>
      </c>
      <c r="X70" s="240">
        <f t="shared" si="6"/>
        <v>5864057867768.1377</v>
      </c>
      <c r="Y70" s="240">
        <f t="shared" si="6"/>
        <v>5836515637331.0625</v>
      </c>
      <c r="Z70" s="240">
        <f t="shared" si="6"/>
        <v>5807102160137.6973</v>
      </c>
      <c r="AA70" s="240">
        <f t="shared" si="6"/>
        <v>5776188727700.3643</v>
      </c>
      <c r="AB70" s="240">
        <f t="shared" si="6"/>
        <v>5744140671803.1006</v>
      </c>
      <c r="AC70" s="240">
        <f t="shared" si="6"/>
        <v>5711316556827.1172</v>
      </c>
      <c r="AD70" s="240">
        <f t="shared" si="6"/>
        <v>5678067597454.3066</v>
      </c>
      <c r="AE70" s="240">
        <f t="shared" si="6"/>
        <v>5644737294987.5195</v>
      </c>
      <c r="AF70" s="240">
        <f t="shared" si="7"/>
        <v>5611661284722.6943</v>
      </c>
      <c r="AG70" s="240">
        <f t="shared" si="7"/>
        <v>5579167386370.4424</v>
      </c>
      <c r="AH70" s="240">
        <f t="shared" si="7"/>
        <v>5547575849437.4521</v>
      </c>
      <c r="AI70" s="240">
        <f t="shared" si="7"/>
        <v>5517199785720.2764</v>
      </c>
      <c r="AJ70" s="240">
        <f t="shared" si="7"/>
        <v>5488345781619.1084</v>
      </c>
      <c r="AK70" s="240">
        <f t="shared" si="7"/>
        <v>5461314683827.4258</v>
      </c>
      <c r="AL70" s="240">
        <f t="shared" si="7"/>
        <v>5436402553081.4189</v>
      </c>
      <c r="AM70" s="240">
        <f t="shared" si="7"/>
        <v>5413901782048</v>
      </c>
      <c r="AN70" s="240">
        <f t="shared" si="7"/>
        <v>5394102375084.498</v>
      </c>
      <c r="AO70" s="240">
        <f t="shared" si="7"/>
        <v>5377293389512.583</v>
      </c>
      <c r="AP70" s="240">
        <f t="shared" si="7"/>
        <v>5363764540217.9004</v>
      </c>
      <c r="AQ70" s="240">
        <f t="shared" si="7"/>
        <v>5326336851291.6221</v>
      </c>
    </row>
    <row r="71" spans="1:43" x14ac:dyDescent="0.2">
      <c r="A71" s="291" t="s">
        <v>145</v>
      </c>
      <c r="B71" s="240">
        <f t="shared" si="4"/>
        <v>69385717163693.313</v>
      </c>
      <c r="C71" s="240">
        <f t="shared" si="4"/>
        <v>113584705586912.77</v>
      </c>
      <c r="D71" s="240">
        <f t="shared" si="4"/>
        <v>131797179838785.98</v>
      </c>
      <c r="E71" s="240">
        <f t="shared" si="4"/>
        <v>131147087331539.45</v>
      </c>
      <c r="F71" s="240">
        <f t="shared" si="4"/>
        <v>131885909779366.94</v>
      </c>
      <c r="G71" s="240">
        <f t="shared" si="4"/>
        <v>135277499896318.14</v>
      </c>
      <c r="H71" s="240">
        <f t="shared" si="4"/>
        <v>139700572441129.36</v>
      </c>
      <c r="I71" s="240">
        <f t="shared" si="4"/>
        <v>143802895977032.63</v>
      </c>
      <c r="J71" s="240">
        <f t="shared" si="4"/>
        <v>147210437202762.97</v>
      </c>
      <c r="K71" s="240">
        <f t="shared" si="4"/>
        <v>149970622384482.91</v>
      </c>
      <c r="L71" s="240">
        <f t="shared" si="5"/>
        <v>152147738558269.44</v>
      </c>
      <c r="M71" s="240">
        <f t="shared" si="5"/>
        <v>153819579550606.13</v>
      </c>
      <c r="N71" s="240">
        <f t="shared" si="5"/>
        <v>155313659528411.78</v>
      </c>
      <c r="O71" s="240">
        <f t="shared" si="5"/>
        <v>156455267296695.31</v>
      </c>
      <c r="P71" s="240">
        <f t="shared" si="5"/>
        <v>157307346975688.44</v>
      </c>
      <c r="Q71" s="240">
        <f t="shared" si="5"/>
        <v>157936272338046.5</v>
      </c>
      <c r="R71" s="240">
        <f t="shared" si="5"/>
        <v>158410730193494.72</v>
      </c>
      <c r="S71" s="240">
        <f t="shared" si="5"/>
        <v>159461306315760.44</v>
      </c>
      <c r="T71" s="240">
        <f t="shared" si="5"/>
        <v>160437346455076.34</v>
      </c>
      <c r="U71" s="240">
        <f t="shared" si="5"/>
        <v>161339211231360.91</v>
      </c>
      <c r="V71" s="240">
        <f t="shared" si="6"/>
        <v>162167405895888.06</v>
      </c>
      <c r="W71" s="240">
        <f t="shared" si="6"/>
        <v>162922575161194.41</v>
      </c>
      <c r="X71" s="240">
        <f t="shared" si="6"/>
        <v>163605497728492.09</v>
      </c>
      <c r="Y71" s="240">
        <f t="shared" si="6"/>
        <v>164217080549875.47</v>
      </c>
      <c r="Z71" s="240">
        <f t="shared" si="6"/>
        <v>164758352862358.75</v>
      </c>
      <c r="AA71" s="240">
        <f t="shared" si="6"/>
        <v>165230460030297.25</v>
      </c>
      <c r="AB71" s="240">
        <f t="shared" si="6"/>
        <v>165634657232083.31</v>
      </c>
      <c r="AC71" s="240">
        <f t="shared" si="6"/>
        <v>165972303026122.31</v>
      </c>
      <c r="AD71" s="240">
        <f t="shared" si="6"/>
        <v>166244852830088.75</v>
      </c>
      <c r="AE71" s="240">
        <f t="shared" si="6"/>
        <v>166453852346258.59</v>
      </c>
      <c r="AF71" s="240">
        <f t="shared" si="7"/>
        <v>166600930964407.34</v>
      </c>
      <c r="AG71" s="240">
        <f t="shared" si="7"/>
        <v>166687795172338.53</v>
      </c>
      <c r="AH71" s="240">
        <f t="shared" si="7"/>
        <v>166716222002562.5</v>
      </c>
      <c r="AI71" s="240">
        <f t="shared" si="7"/>
        <v>166688052542046.72</v>
      </c>
      <c r="AJ71" s="240">
        <f t="shared" si="7"/>
        <v>166605185530273.72</v>
      </c>
      <c r="AK71" s="240">
        <f t="shared" si="7"/>
        <v>166469571069122.59</v>
      </c>
      <c r="AL71" s="240">
        <f t="shared" si="7"/>
        <v>166283204466326.75</v>
      </c>
      <c r="AM71" s="240">
        <f t="shared" si="7"/>
        <v>166048120232482.31</v>
      </c>
      <c r="AN71" s="240">
        <f t="shared" si="7"/>
        <v>165766386249800.28</v>
      </c>
      <c r="AO71" s="240">
        <f t="shared" si="7"/>
        <v>165440098129007.03</v>
      </c>
      <c r="AP71" s="240">
        <f t="shared" si="7"/>
        <v>165071373769058</v>
      </c>
      <c r="AQ71" s="240">
        <f t="shared" si="7"/>
        <v>163812895877871.47</v>
      </c>
    </row>
    <row r="72" spans="1:43" x14ac:dyDescent="0.2">
      <c r="A72" s="291" t="s">
        <v>146</v>
      </c>
      <c r="B72" s="240">
        <f t="shared" si="4"/>
        <v>28340235069072.41</v>
      </c>
      <c r="C72" s="240">
        <f t="shared" si="4"/>
        <v>36693083877976.695</v>
      </c>
      <c r="D72" s="240">
        <f t="shared" si="4"/>
        <v>44852444913612.844</v>
      </c>
      <c r="E72" s="240">
        <f t="shared" si="4"/>
        <v>48145116384655.867</v>
      </c>
      <c r="F72" s="240">
        <f t="shared" si="4"/>
        <v>50039412115197.555</v>
      </c>
      <c r="G72" s="240">
        <f t="shared" si="4"/>
        <v>55294866992546.852</v>
      </c>
      <c r="H72" s="240">
        <f t="shared" si="4"/>
        <v>62305304077666.688</v>
      </c>
      <c r="I72" s="240">
        <f t="shared" si="4"/>
        <v>69236049599687.508</v>
      </c>
      <c r="J72" s="240">
        <f t="shared" si="4"/>
        <v>75562252126475.094</v>
      </c>
      <c r="K72" s="240">
        <f t="shared" si="4"/>
        <v>81335979610667.344</v>
      </c>
      <c r="L72" s="240">
        <f t="shared" si="5"/>
        <v>86717259789944.906</v>
      </c>
      <c r="M72" s="240">
        <f t="shared" si="5"/>
        <v>91963028872752.281</v>
      </c>
      <c r="N72" s="240">
        <f t="shared" si="5"/>
        <v>97425284173830.734</v>
      </c>
      <c r="O72" s="240">
        <f t="shared" si="5"/>
        <v>103092793519327.38</v>
      </c>
      <c r="P72" s="240">
        <f t="shared" si="5"/>
        <v>108956867490193.08</v>
      </c>
      <c r="Q72" s="240">
        <f t="shared" si="5"/>
        <v>115006409556206.39</v>
      </c>
      <c r="R72" s="240">
        <f t="shared" si="5"/>
        <v>121227759257919.47</v>
      </c>
      <c r="S72" s="240">
        <f t="shared" si="5"/>
        <v>128035584680957.73</v>
      </c>
      <c r="T72" s="240">
        <f t="shared" si="5"/>
        <v>135026845492419.69</v>
      </c>
      <c r="U72" s="240">
        <f t="shared" si="5"/>
        <v>142180556931826.38</v>
      </c>
      <c r="V72" s="240">
        <f t="shared" si="6"/>
        <v>149472325732286.91</v>
      </c>
      <c r="W72" s="240">
        <f t="shared" si="6"/>
        <v>156874263446237.59</v>
      </c>
      <c r="X72" s="240">
        <f t="shared" si="6"/>
        <v>164354942682733.09</v>
      </c>
      <c r="Y72" s="240">
        <f t="shared" si="6"/>
        <v>171879402635535.47</v>
      </c>
      <c r="Z72" s="240">
        <f t="shared" si="6"/>
        <v>179409210036297</v>
      </c>
      <c r="AA72" s="240">
        <f t="shared" si="6"/>
        <v>186902581220189.56</v>
      </c>
      <c r="AB72" s="240">
        <f t="shared" si="6"/>
        <v>194314570324814.63</v>
      </c>
      <c r="AC72" s="240">
        <f t="shared" si="6"/>
        <v>201597327744476.53</v>
      </c>
      <c r="AD72" s="240">
        <f t="shared" si="6"/>
        <v>208700431824543.34</v>
      </c>
      <c r="AE72" s="240">
        <f t="shared" si="6"/>
        <v>215571295405987.22</v>
      </c>
      <c r="AF72" s="240">
        <f t="shared" si="7"/>
        <v>222155647228358.53</v>
      </c>
      <c r="AG72" s="240">
        <f t="shared" si="7"/>
        <v>228398086390464.47</v>
      </c>
      <c r="AH72" s="240">
        <f t="shared" si="7"/>
        <v>234242706082485.41</v>
      </c>
      <c r="AI72" s="240">
        <f t="shared" si="7"/>
        <v>239633780682829.03</v>
      </c>
      <c r="AJ72" s="240">
        <f t="shared" si="7"/>
        <v>244516508110199.34</v>
      </c>
      <c r="AK72" s="240">
        <f t="shared" si="7"/>
        <v>248837797099107.75</v>
      </c>
      <c r="AL72" s="240">
        <f t="shared" si="7"/>
        <v>252547086897391.25</v>
      </c>
      <c r="AM72" s="240">
        <f t="shared" si="7"/>
        <v>255597184846740.47</v>
      </c>
      <c r="AN72" s="240">
        <f t="shared" si="7"/>
        <v>257945105486219.16</v>
      </c>
      <c r="AO72" s="240">
        <f t="shared" si="7"/>
        <v>259552893300779.59</v>
      </c>
      <c r="AP72" s="240">
        <f t="shared" si="7"/>
        <v>260388410106901.03</v>
      </c>
      <c r="AQ72" s="240">
        <f t="shared" si="7"/>
        <v>259090549110915.5</v>
      </c>
    </row>
    <row r="73" spans="1:43" x14ac:dyDescent="0.2">
      <c r="A73" s="291" t="s">
        <v>147</v>
      </c>
      <c r="B73" s="240">
        <f t="shared" si="4"/>
        <v>49554285396360.766</v>
      </c>
      <c r="C73" s="240">
        <f t="shared" si="4"/>
        <v>53198660905012.75</v>
      </c>
      <c r="D73" s="240">
        <f t="shared" si="4"/>
        <v>71573844183377.016</v>
      </c>
      <c r="E73" s="240">
        <f t="shared" si="4"/>
        <v>88491247292044.672</v>
      </c>
      <c r="F73" s="240">
        <f t="shared" si="4"/>
        <v>91547650247461.188</v>
      </c>
      <c r="G73" s="240">
        <f t="shared" si="4"/>
        <v>100074380819394.78</v>
      </c>
      <c r="H73" s="240">
        <f t="shared" si="4"/>
        <v>111560441032293.33</v>
      </c>
      <c r="I73" s="240">
        <f t="shared" si="4"/>
        <v>123274628053149.69</v>
      </c>
      <c r="J73" s="240">
        <f t="shared" si="4"/>
        <v>134438740103349.45</v>
      </c>
      <c r="K73" s="240">
        <f t="shared" si="4"/>
        <v>145096290629808.72</v>
      </c>
      <c r="L73" s="240">
        <f t="shared" si="5"/>
        <v>155404477936424.81</v>
      </c>
      <c r="M73" s="240">
        <f t="shared" si="5"/>
        <v>165630591737248.84</v>
      </c>
      <c r="N73" s="240">
        <f t="shared" si="5"/>
        <v>176184303026360.34</v>
      </c>
      <c r="O73" s="240">
        <f t="shared" si="5"/>
        <v>187054943389419.94</v>
      </c>
      <c r="P73" s="240">
        <f t="shared" si="5"/>
        <v>198269298935488.75</v>
      </c>
      <c r="Q73" s="240">
        <f t="shared" si="5"/>
        <v>209862619270405.47</v>
      </c>
      <c r="R73" s="240">
        <f t="shared" si="5"/>
        <v>221879471437963.63</v>
      </c>
      <c r="S73" s="240">
        <f t="shared" si="5"/>
        <v>235112317505753.19</v>
      </c>
      <c r="T73" s="240">
        <f t="shared" si="5"/>
        <v>248885764400731.97</v>
      </c>
      <c r="U73" s="240">
        <f t="shared" si="5"/>
        <v>263171665264287.41</v>
      </c>
      <c r="V73" s="240">
        <f t="shared" si="6"/>
        <v>277933260689490.06</v>
      </c>
      <c r="W73" s="240">
        <f t="shared" si="6"/>
        <v>293124493468538.63</v>
      </c>
      <c r="X73" s="240">
        <f t="shared" si="6"/>
        <v>308689395050732.19</v>
      </c>
      <c r="Y73" s="240">
        <f t="shared" si="6"/>
        <v>324561570520001.5</v>
      </c>
      <c r="Z73" s="240">
        <f t="shared" si="6"/>
        <v>340663810879812.25</v>
      </c>
      <c r="AA73" s="240">
        <f t="shared" si="6"/>
        <v>356907862791349.13</v>
      </c>
      <c r="AB73" s="240">
        <f t="shared" si="6"/>
        <v>373194386465646.06</v>
      </c>
      <c r="AC73" s="240">
        <f t="shared" si="6"/>
        <v>389413131976808.19</v>
      </c>
      <c r="AD73" s="240">
        <f t="shared" si="6"/>
        <v>405443362664067.81</v>
      </c>
      <c r="AE73" s="240">
        <f t="shared" si="6"/>
        <v>421154551365649.69</v>
      </c>
      <c r="AF73" s="240">
        <f t="shared" si="7"/>
        <v>436407370848801.94</v>
      </c>
      <c r="AG73" s="240">
        <f t="shared" si="7"/>
        <v>451054993883805</v>
      </c>
      <c r="AH73" s="240">
        <f t="shared" si="7"/>
        <v>464944710929762.81</v>
      </c>
      <c r="AI73" s="240">
        <f t="shared" si="7"/>
        <v>477919864403080.38</v>
      </c>
      <c r="AJ73" s="240">
        <f t="shared" si="7"/>
        <v>489822088116056.5</v>
      </c>
      <c r="AK73" s="240">
        <f t="shared" si="7"/>
        <v>500493828926741.75</v>
      </c>
      <c r="AL73" s="240">
        <f t="shared" si="7"/>
        <v>509781115254235.69</v>
      </c>
      <c r="AM73" s="240">
        <f t="shared" si="7"/>
        <v>517536524306727.06</v>
      </c>
      <c r="AN73" s="240">
        <f t="shared" si="7"/>
        <v>523622287156136.69</v>
      </c>
      <c r="AO73" s="240">
        <f t="shared" si="7"/>
        <v>527913458765645.19</v>
      </c>
      <c r="AP73" s="240">
        <f t="shared" si="7"/>
        <v>530301069385545.88</v>
      </c>
      <c r="AQ73" s="240">
        <f t="shared" si="7"/>
        <v>527973651392631.81</v>
      </c>
    </row>
    <row r="74" spans="1:43" x14ac:dyDescent="0.2">
      <c r="A74" s="292" t="s">
        <v>340</v>
      </c>
      <c r="B74" s="252">
        <f t="shared" si="4"/>
        <v>124272087870988.09</v>
      </c>
      <c r="C74" s="252">
        <f t="shared" si="4"/>
        <v>122589068626082.69</v>
      </c>
      <c r="D74" s="252">
        <f t="shared" si="4"/>
        <v>128457010235328.81</v>
      </c>
      <c r="E74" s="252">
        <f t="shared" si="4"/>
        <v>129522990240464.48</v>
      </c>
      <c r="F74" s="252">
        <f t="shared" si="4"/>
        <v>134960061124671.73</v>
      </c>
      <c r="G74" s="252">
        <f t="shared" si="4"/>
        <v>140588316249986.02</v>
      </c>
      <c r="H74" s="252">
        <f t="shared" si="4"/>
        <v>145079678398345.72</v>
      </c>
      <c r="I74" s="252">
        <f t="shared" si="4"/>
        <v>151369849370398.84</v>
      </c>
      <c r="J74" s="252">
        <f t="shared" si="4"/>
        <v>156485367586755.88</v>
      </c>
      <c r="K74" s="252">
        <f t="shared" si="4"/>
        <v>161335695730073.91</v>
      </c>
      <c r="L74" s="252">
        <f t="shared" si="5"/>
        <v>165901244352992.44</v>
      </c>
      <c r="M74" s="252">
        <f t="shared" si="5"/>
        <v>171121455359936.91</v>
      </c>
      <c r="N74" s="252">
        <f t="shared" si="5"/>
        <v>174344625781552.84</v>
      </c>
      <c r="O74" s="252">
        <f t="shared" si="5"/>
        <v>178211956603534.5</v>
      </c>
      <c r="P74" s="252">
        <f t="shared" si="5"/>
        <v>181759184086768.16</v>
      </c>
      <c r="Q74" s="252">
        <f t="shared" si="5"/>
        <v>184981099238727.34</v>
      </c>
      <c r="R74" s="252">
        <f t="shared" si="5"/>
        <v>187487201476613.84</v>
      </c>
      <c r="S74" s="252">
        <f t="shared" si="5"/>
        <v>191486811527073.06</v>
      </c>
      <c r="T74" s="252">
        <f t="shared" si="5"/>
        <v>194815054246018.69</v>
      </c>
      <c r="U74" s="252">
        <f t="shared" si="5"/>
        <v>197861595451324.78</v>
      </c>
      <c r="V74" s="252">
        <f t="shared" si="6"/>
        <v>200630242176014.22</v>
      </c>
      <c r="W74" s="252">
        <f t="shared" si="6"/>
        <v>203127038470526</v>
      </c>
      <c r="X74" s="252">
        <f t="shared" si="6"/>
        <v>205360103880709.41</v>
      </c>
      <c r="Y74" s="252">
        <f t="shared" si="6"/>
        <v>207339460457620.88</v>
      </c>
      <c r="Z74" s="252">
        <f t="shared" si="6"/>
        <v>209076852496503.34</v>
      </c>
      <c r="AA74" s="252">
        <f t="shared" si="6"/>
        <v>210585562978974.94</v>
      </c>
      <c r="AB74" s="252">
        <f t="shared" si="6"/>
        <v>211880230408243.09</v>
      </c>
      <c r="AC74" s="252">
        <f t="shared" si="6"/>
        <v>212976669397962.13</v>
      </c>
      <c r="AD74" s="252">
        <f t="shared" si="6"/>
        <v>213891698016201.84</v>
      </c>
      <c r="AE74" s="252">
        <f t="shared" si="6"/>
        <v>214642974511178.47</v>
      </c>
      <c r="AF74" s="252">
        <f t="shared" si="7"/>
        <v>215248845667808.5</v>
      </c>
      <c r="AG74" s="252">
        <f t="shared" si="7"/>
        <v>215728208675320.69</v>
      </c>
      <c r="AH74" s="252">
        <f t="shared" si="7"/>
        <v>216100388035919.16</v>
      </c>
      <c r="AI74" s="252">
        <f t="shared" si="7"/>
        <v>216385028721248.59</v>
      </c>
      <c r="AJ74" s="252">
        <f t="shared" si="7"/>
        <v>216602006493748.34</v>
      </c>
      <c r="AK74" s="252">
        <f t="shared" si="7"/>
        <v>216771356059209.25</v>
      </c>
      <c r="AL74" s="252">
        <f t="shared" si="7"/>
        <v>216913217508851.5</v>
      </c>
      <c r="AM74" s="252">
        <f t="shared" si="7"/>
        <v>217047801346738.5</v>
      </c>
      <c r="AN74" s="252">
        <f t="shared" si="7"/>
        <v>217195372283181.28</v>
      </c>
      <c r="AO74" s="252">
        <f t="shared" si="7"/>
        <v>217376251908088.88</v>
      </c>
      <c r="AP74" s="252">
        <f t="shared" si="7"/>
        <v>217610840340542</v>
      </c>
      <c r="AQ74" s="252">
        <f t="shared" si="7"/>
        <v>216103462895686.59</v>
      </c>
    </row>
  </sheetData>
  <phoneticPr fontId="3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E66D9-8CBB-4499-B3A0-35DDA7426FEA}">
  <sheetPr codeName="Sheet38"/>
  <dimension ref="A1:AR74"/>
  <sheetViews>
    <sheetView topLeftCell="S44" workbookViewId="0">
      <selection activeCell="B50" sqref="B50:AQ74"/>
    </sheetView>
    <sheetView workbookViewId="1"/>
  </sheetViews>
  <sheetFormatPr defaultColWidth="9" defaultRowHeight="12.75" x14ac:dyDescent="0.2"/>
  <cols>
    <col min="1" max="1" width="18" style="136" customWidth="1"/>
    <col min="2" max="1638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289" t="s">
        <v>351</v>
      </c>
      <c r="B2" s="254">
        <f>('Energy Use'!B58-'E-electricity'!B2)*'Energy Use 2019'!$P64</f>
        <v>3719232304147.6904</v>
      </c>
      <c r="C2" s="254">
        <f>('Energy Use'!C58-'E-electricity'!C2)*'Energy Use 2020'!$P64</f>
        <v>3077165346270.5317</v>
      </c>
      <c r="D2" s="254">
        <f>('Energy Use'!D58-'E-electricity'!D2)*'Energy Use 2020'!$P64</f>
        <v>3118068591252.3853</v>
      </c>
      <c r="E2" s="254">
        <f>('Energy Use'!E58-'E-electricity'!E2)*'Energy Use 2020'!$P64</f>
        <v>3234961500947.3579</v>
      </c>
      <c r="F2" s="254">
        <f>('Energy Use'!F58-'E-electricity'!F2)*'Energy Use 2020'!$P64</f>
        <v>3362177692799.2578</v>
      </c>
      <c r="G2" s="254">
        <f>('Energy Use'!G58-'E-electricity'!G2)*'Energy Use 2020'!$P64</f>
        <v>3512776015569.2163</v>
      </c>
      <c r="H2" s="254">
        <f>('Energy Use'!H58-'E-electricity'!H2)*'Energy Use 2020'!$P64</f>
        <v>3589519178238.3398</v>
      </c>
      <c r="I2" s="254">
        <f>('Energy Use'!I58-'E-electricity'!I2)*'Energy Use 2020'!$P64</f>
        <v>3802307463690.4858</v>
      </c>
      <c r="J2" s="254">
        <f>('Energy Use'!J58-'E-electricity'!J2)*'Energy Use 2020'!$P64</f>
        <v>3940049424563.0024</v>
      </c>
      <c r="K2" s="254">
        <f>('Energy Use'!K58-'E-electricity'!K2)*'Energy Use 2020'!$P64</f>
        <v>4071310481772.1895</v>
      </c>
      <c r="L2" s="254">
        <f>('Energy Use'!L58-'E-electricity'!L2)*'Energy Use 2020'!$P64</f>
        <v>4195532706338.3408</v>
      </c>
      <c r="M2" s="254">
        <f>('Energy Use'!M58-'E-electricity'!M2)*'Energy Use 2020'!$P64</f>
        <v>4384887054005.4224</v>
      </c>
      <c r="N2" s="254">
        <f>('Energy Use'!N58-'E-electricity'!N2)*'Energy Use 2020'!$P64</f>
        <v>4423940352813.3271</v>
      </c>
      <c r="O2" s="254">
        <f>('Energy Use'!O58-'E-electricity'!O2)*'Energy Use 2020'!$P64</f>
        <v>4527567295078.0635</v>
      </c>
      <c r="P2" s="254">
        <f>('Energy Use'!P58-'E-electricity'!P2)*'Energy Use 2020'!$P64</f>
        <v>4622870650192.1191</v>
      </c>
      <c r="Q2" s="254">
        <f>('Energy Use'!Q58-'E-electricity'!Q2)*'Energy Use 2020'!$P64</f>
        <v>4709686328893.5244</v>
      </c>
      <c r="R2" s="254">
        <f>('Energy Use'!R58-'E-electricity'!R2)*'Energy Use 2020'!$P64</f>
        <v>4758485919420.7432</v>
      </c>
      <c r="S2" s="254">
        <f>('Energy Use'!S58-'E-electricity'!S2)*'Energy Use 2020'!$P64</f>
        <v>4873829399545.8965</v>
      </c>
      <c r="T2" s="254">
        <f>('Energy Use'!T58-'E-electricity'!T2)*'Energy Use 2020'!$P64</f>
        <v>4951762997454.668</v>
      </c>
      <c r="U2" s="254">
        <f>('Energy Use'!U58-'E-electricity'!U2)*'Energy Use 2020'!$P64</f>
        <v>5021792346541.0918</v>
      </c>
      <c r="V2" s="254">
        <f>('Energy Use'!V58-'E-electricity'!V2)*'Energy Use 2020'!$P64</f>
        <v>5084044207017.1152</v>
      </c>
      <c r="W2" s="254">
        <f>('Energy Use'!W58-'E-electricity'!W2)*'Energy Use 2020'!$P64</f>
        <v>5138706902067.4141</v>
      </c>
      <c r="X2" s="254">
        <f>('Energy Use'!X58-'E-electricity'!X2)*'Energy Use 2020'!$P64</f>
        <v>5186025311907.1709</v>
      </c>
      <c r="Y2" s="254">
        <f>('Energy Use'!Y58-'E-electricity'!Y2)*'Energy Use 2020'!$P64</f>
        <v>5226295558705.1084</v>
      </c>
      <c r="Z2" s="254">
        <f>('Energy Use'!Z58-'E-electricity'!Z2)*'Energy Use 2020'!$P64</f>
        <v>5259859508467.8311</v>
      </c>
      <c r="AA2" s="254">
        <f>('Energy Use'!AA58-'E-electricity'!AA2)*'Energy Use 2020'!$P64</f>
        <v>5287099208170.6123</v>
      </c>
      <c r="AB2" s="254">
        <f>('Energy Use'!AB58-'E-electricity'!AB2)*'Energy Use 2020'!$P64</f>
        <v>5308431366788.7275</v>
      </c>
      <c r="AC2" s="254">
        <f>('Energy Use'!AC58-'E-electricity'!AC2)*'Energy Use 2020'!$P64</f>
        <v>5324301977938.6279</v>
      </c>
      <c r="AD2" s="254">
        <f>('Energy Use'!AD58-'E-electricity'!AD2)*'Energy Use 2020'!$P64</f>
        <v>5335181170063.5156</v>
      </c>
      <c r="AE2" s="254">
        <f>('Energy Use'!AE58-'E-electricity'!AE2)*'Energy Use 2020'!$P64</f>
        <v>5341558357941.7607</v>
      </c>
      <c r="AF2" s="254">
        <f>('Energy Use'!AF58-'E-electricity'!AF2)*'Energy Use 2020'!$P64</f>
        <v>5343937757160.7227</v>
      </c>
      <c r="AG2" s="254">
        <f>('Energy Use'!AG58-'E-electricity'!AG2)*'Energy Use 2020'!$P64</f>
        <v>5342834311436.5703</v>
      </c>
      <c r="AH2" s="254">
        <f>('Energy Use'!AH58-'E-electricity'!AH2)*'Energy Use 2020'!$P64</f>
        <v>5338770071566.0342</v>
      </c>
      <c r="AI2" s="254">
        <f>('Energy Use'!AI58-'E-electricity'!AI2)*'Energy Use 2020'!$P64</f>
        <v>5332271054613.8369</v>
      </c>
      <c r="AJ2" s="254">
        <f>('Energy Use'!AJ58-'E-electricity'!AJ2)*'Energy Use 2020'!$P64</f>
        <v>5323864602855.0449</v>
      </c>
      <c r="AK2" s="254">
        <f>('Energy Use'!AK58-'E-electricity'!AK2)*'Energy Use 2020'!$P64</f>
        <v>5314077254145.2529</v>
      </c>
      <c r="AL2" s="254">
        <f>('Energy Use'!AL58-'E-electricity'!AL2)*'Energy Use 2020'!$P64</f>
        <v>5303433128876.0127</v>
      </c>
      <c r="AM2" s="254">
        <f>('Energy Use'!AM58-'E-electricity'!AM2)*'Energy Use 2020'!$P64</f>
        <v>5292452833545.2031</v>
      </c>
      <c r="AN2" s="254">
        <f>('Energy Use'!AN58-'E-electricity'!AN2)*'Energy Use 2020'!$P64</f>
        <v>5281652877256.7676</v>
      </c>
      <c r="AO2" s="254">
        <f>('Energy Use'!AO58-'E-electricity'!AO2)*'Energy Use 2020'!$P64</f>
        <v>5271545595161.8027</v>
      </c>
      <c r="AP2" s="254">
        <f>('Energy Use'!AP58-'E-electricity'!AP2)*'Energy Use 2020'!$P64</f>
        <v>5262639571948.7373</v>
      </c>
      <c r="AQ2" s="254">
        <f>('Energy Use'!AQ58-'E-electricity'!AQ2)*'Energy Use 2020'!$P64</f>
        <v>5229015043461.1592</v>
      </c>
      <c r="AR2" s="136" t="str">
        <f>VLOOKUP($A2,'Sector Match'!$A$1:$B$43,2,0)</f>
        <v>agriculture and forestry 01T03</v>
      </c>
    </row>
    <row r="3" spans="1:44" x14ac:dyDescent="0.2">
      <c r="A3" s="289" t="s">
        <v>2</v>
      </c>
      <c r="B3" s="240">
        <f>('Energy Use'!B59-'E-electricity'!B3)*'Energy Use 2019'!$P65</f>
        <v>94293751842615.75</v>
      </c>
      <c r="C3" s="240">
        <f>('Energy Use'!C59-'E-electricity'!C3)*'Energy Use 2020'!$P65</f>
        <v>79415374740588.375</v>
      </c>
      <c r="D3" s="240">
        <f>('Energy Use'!D59-'E-electricity'!D3)*'Energy Use 2020'!$P65</f>
        <v>83562818660650.234</v>
      </c>
      <c r="E3" s="240">
        <f>('Energy Use'!E59-'E-electricity'!E3)*'Energy Use 2020'!$P65</f>
        <v>91878431172434.313</v>
      </c>
      <c r="F3" s="240">
        <f>('Energy Use'!F59-'E-electricity'!F3)*'Energy Use 2020'!$P65</f>
        <v>93704931452642.594</v>
      </c>
      <c r="G3" s="240">
        <f>('Energy Use'!G59-'E-electricity'!G3)*'Energy Use 2020'!$P65</f>
        <v>95509760730485.094</v>
      </c>
      <c r="H3" s="240">
        <f>('Energy Use'!H59-'E-electricity'!H3)*'Energy Use 2020'!$P65</f>
        <v>97292984223142.188</v>
      </c>
      <c r="I3" s="240">
        <f>('Energy Use'!I59-'E-electricity'!I3)*'Energy Use 2020'!$P65</f>
        <v>98453989327309.422</v>
      </c>
      <c r="J3" s="240">
        <f>('Energy Use'!J59-'E-electricity'!J3)*'Energy Use 2020'!$P65</f>
        <v>99602060893170.172</v>
      </c>
      <c r="K3" s="240">
        <f>('Energy Use'!K59-'E-electricity'!K3)*'Energy Use 2020'!$P65</f>
        <v>100737236858380.59</v>
      </c>
      <c r="L3" s="240">
        <f>('Energy Use'!L59-'E-electricity'!L3)*'Energy Use 2020'!$P65</f>
        <v>101859555160596.84</v>
      </c>
      <c r="M3" s="240">
        <f>('Energy Use'!M59-'E-electricity'!M3)*'Energy Use 2020'!$P65</f>
        <v>102969053737475.17</v>
      </c>
      <c r="N3" s="240">
        <f>('Energy Use'!N59-'E-electricity'!N3)*'Energy Use 2020'!$P65</f>
        <v>103185127564468.98</v>
      </c>
      <c r="O3" s="240">
        <f>('Energy Use'!O59-'E-electricity'!O3)*'Energy Use 2020'!$P65</f>
        <v>103397584015844.44</v>
      </c>
      <c r="P3" s="240">
        <f>('Energy Use'!P59-'E-electricity'!P3)*'Energy Use 2020'!$P65</f>
        <v>103606431677969.58</v>
      </c>
      <c r="Q3" s="240">
        <f>('Energy Use'!Q59-'E-electricity'!Q3)*'Energy Use 2020'!$P65</f>
        <v>103811679137212.53</v>
      </c>
      <c r="R3" s="240">
        <f>('Energy Use'!R59-'E-electricity'!R3)*'Energy Use 2020'!$P65</f>
        <v>104013334979941.38</v>
      </c>
      <c r="S3" s="240">
        <f>('Energy Use'!S59-'E-electricity'!S3)*'Energy Use 2020'!$P65</f>
        <v>102934147073000.05</v>
      </c>
      <c r="T3" s="240">
        <f>('Energy Use'!T59-'E-electricity'!T3)*'Energy Use 2020'!$P65</f>
        <v>101857347146668.67</v>
      </c>
      <c r="U3" s="240">
        <f>('Energy Use'!U59-'E-electricity'!U3)*'Energy Use 2020'!$P65</f>
        <v>100782933116925.61</v>
      </c>
      <c r="V3" s="240">
        <f>('Energy Use'!V59-'E-electricity'!V3)*'Energy Use 2020'!$P65</f>
        <v>99710902899749.234</v>
      </c>
      <c r="W3" s="240">
        <f>('Energy Use'!W59-'E-electricity'!W3)*'Energy Use 2020'!$P65</f>
        <v>98641254411117.969</v>
      </c>
      <c r="X3" s="240">
        <f>('Energy Use'!X59-'E-electricity'!X3)*'Energy Use 2020'!$P65</f>
        <v>97005593418076.156</v>
      </c>
      <c r="Y3" s="240">
        <f>('Energy Use'!Y59-'E-electricity'!Y3)*'Energy Use 2020'!$P65</f>
        <v>95373693174187.75</v>
      </c>
      <c r="Z3" s="240">
        <f>('Energy Use'!Z59-'E-electricity'!Z3)*'Energy Use 2020'!$P65</f>
        <v>93745550345018.188</v>
      </c>
      <c r="AA3" s="240">
        <f>('Energy Use'!AA59-'E-electricity'!AA3)*'Energy Use 2020'!$P65</f>
        <v>92121161596132.906</v>
      </c>
      <c r="AB3" s="240">
        <f>('Energy Use'!AB59-'E-electricity'!AB3)*'Energy Use 2020'!$P65</f>
        <v>90500523593097.281</v>
      </c>
      <c r="AC3" s="240">
        <f>('Energy Use'!AC59-'E-electricity'!AC3)*'Energy Use 2020'!$P65</f>
        <v>88883633001476.75</v>
      </c>
      <c r="AD3" s="240">
        <f>('Energy Use'!AD59-'E-electricity'!AD3)*'Energy Use 2020'!$P65</f>
        <v>87270486486836.766</v>
      </c>
      <c r="AE3" s="240">
        <f>('Energy Use'!AE59-'E-electricity'!AE3)*'Energy Use 2020'!$P65</f>
        <v>85661080714742.703</v>
      </c>
      <c r="AF3" s="240">
        <f>('Energy Use'!AF59-'E-electricity'!AF3)*'Energy Use 2020'!$P65</f>
        <v>84055412350760</v>
      </c>
      <c r="AG3" s="240">
        <f>('Energy Use'!AG59-'E-electricity'!AG3)*'Energy Use 2020'!$P65</f>
        <v>82453478060454.031</v>
      </c>
      <c r="AH3" s="240">
        <f>('Energy Use'!AH59-'E-electricity'!AH3)*'Energy Use 2020'!$P65</f>
        <v>80480944534809.781</v>
      </c>
      <c r="AI3" s="240">
        <f>('Energy Use'!AI59-'E-electricity'!AI3)*'Energy Use 2020'!$P65</f>
        <v>78513054982349.875</v>
      </c>
      <c r="AJ3" s="240">
        <f>('Energy Use'!AJ59-'E-electricity'!AJ3)*'Energy Use 2020'!$P65</f>
        <v>76549805235031.094</v>
      </c>
      <c r="AK3" s="240">
        <f>('Energy Use'!AK59-'E-electricity'!AK3)*'Energy Use 2020'!$P65</f>
        <v>74591191124810.172</v>
      </c>
      <c r="AL3" s="240">
        <f>('Energy Use'!AL59-'E-electricity'!AL3)*'Energy Use 2020'!$P65</f>
        <v>72637208483643.953</v>
      </c>
      <c r="AM3" s="240">
        <f>('Energy Use'!AM59-'E-electricity'!AM3)*'Energy Use 2020'!$P65</f>
        <v>71059894475823.313</v>
      </c>
      <c r="AN3" s="240">
        <f>('Energy Use'!AN59-'E-electricity'!AN3)*'Energy Use 2020'!$P65</f>
        <v>69486289811289.625</v>
      </c>
      <c r="AO3" s="240">
        <f>('Energy Use'!AO59-'E-electricity'!AO3)*'Energy Use 2020'!$P65</f>
        <v>67916391155608.336</v>
      </c>
      <c r="AP3" s="240">
        <f>('Energy Use'!AP59-'E-electricity'!AP3)*'Energy Use 2020'!$P65</f>
        <v>66350195174344.82</v>
      </c>
      <c r="AQ3" s="240">
        <f>('Energy Use'!AQ59-'E-electricity'!AQ3)*'Energy Use 2020'!$P65</f>
        <v>64568079216003.117</v>
      </c>
      <c r="AR3" s="136" t="str">
        <f>VLOOKUP($A3,'Sector Match'!$A$1:$B$43,2,0)</f>
        <v>coal mining 05</v>
      </c>
    </row>
    <row r="4" spans="1:44" x14ac:dyDescent="0.2">
      <c r="A4" s="74" t="s">
        <v>3</v>
      </c>
      <c r="B4" s="240">
        <f>('Energy Use'!B60-'E-electricity'!B4)*'Energy Use 2019'!$P66</f>
        <v>5654976558823.877</v>
      </c>
      <c r="C4" s="240">
        <f>('Energy Use'!C60-'E-electricity'!C4)*'Energy Use 2020'!$P66</f>
        <v>4685918949219.6074</v>
      </c>
      <c r="D4" s="240">
        <f>('Energy Use'!D60-'E-electricity'!D4)*'Energy Use 2020'!$P66</f>
        <v>5032082308153.1064</v>
      </c>
      <c r="E4" s="240">
        <f>('Energy Use'!E60-'E-electricity'!E4)*'Energy Use 2020'!$P66</f>
        <v>5313461727452.6826</v>
      </c>
      <c r="F4" s="240">
        <f>('Energy Use'!F60-'E-electricity'!F4)*'Energy Use 2020'!$P66</f>
        <v>5525152533770.7344</v>
      </c>
      <c r="G4" s="240">
        <f>('Energy Use'!G60-'E-electricity'!G4)*'Energy Use 2020'!$P66</f>
        <v>5734913238055.915</v>
      </c>
      <c r="H4" s="240">
        <f>('Energy Use'!H60-'E-electricity'!H4)*'Energy Use 2020'!$P66</f>
        <v>5942746569336.6973</v>
      </c>
      <c r="I4" s="240">
        <f>('Energy Use'!I60-'E-electricity'!I4)*'Energy Use 2020'!$P66</f>
        <v>6067448955274.7002</v>
      </c>
      <c r="J4" s="240">
        <f>('Energy Use'!J60-'E-electricity'!J4)*'Energy Use 2020'!$P66</f>
        <v>6191136432568.7256</v>
      </c>
      <c r="K4" s="240">
        <f>('Energy Use'!K60-'E-electricity'!K4)*'Energy Use 2020'!$P66</f>
        <v>6313810424120.7559</v>
      </c>
      <c r="L4" s="240">
        <f>('Energy Use'!L60-'E-electricity'!L4)*'Energy Use 2020'!$P66</f>
        <v>6435472352832.7754</v>
      </c>
      <c r="M4" s="240">
        <f>('Energy Use'!M60-'E-electricity'!M4)*'Energy Use 2020'!$P66</f>
        <v>6556123641606.7637</v>
      </c>
      <c r="N4" s="240">
        <f>('Energy Use'!N60-'E-electricity'!N4)*'Energy Use 2020'!$P66</f>
        <v>6629915708482.0088</v>
      </c>
      <c r="O4" s="240">
        <f>('Energy Use'!O60-'E-electricity'!O4)*'Energy Use 2020'!$P66</f>
        <v>6703162811381.4609</v>
      </c>
      <c r="P4" s="240">
        <f>('Energy Use'!P60-'E-electricity'!P4)*'Energy Use 2020'!$P66</f>
        <v>6775865509941.0518</v>
      </c>
      <c r="Q4" s="240">
        <f>('Energy Use'!Q60-'E-electricity'!Q4)*'Energy Use 2020'!$P66</f>
        <v>6848024363796.7061</v>
      </c>
      <c r="R4" s="240">
        <f>('Energy Use'!R60-'E-electricity'!R4)*'Energy Use 2020'!$P66</f>
        <v>6919639932584.3516</v>
      </c>
      <c r="S4" s="240">
        <f>('Energy Use'!S60-'E-electricity'!S4)*'Energy Use 2020'!$P66</f>
        <v>7005618408734.2393</v>
      </c>
      <c r="T4" s="240">
        <f>('Energy Use'!T60-'E-electricity'!T4)*'Energy Use 2020'!$P66</f>
        <v>7091435332836.834</v>
      </c>
      <c r="U4" s="240">
        <f>('Energy Use'!U60-'E-electricity'!U4)*'Energy Use 2020'!$P66</f>
        <v>7177090786366.1875</v>
      </c>
      <c r="V4" s="240">
        <f>('Energy Use'!V60-'E-electricity'!V4)*'Energy Use 2020'!$P66</f>
        <v>7262584850796.3438</v>
      </c>
      <c r="W4" s="240">
        <f>('Energy Use'!W60-'E-electricity'!W4)*'Energy Use 2020'!$P66</f>
        <v>7347917607601.3555</v>
      </c>
      <c r="X4" s="240">
        <f>('Energy Use'!X60-'E-electricity'!X4)*'Energy Use 2020'!$P66</f>
        <v>7387183456090.8535</v>
      </c>
      <c r="Y4" s="240">
        <f>('Energy Use'!Y60-'E-electricity'!Y4)*'Energy Use 2020'!$P66</f>
        <v>7426369909050.8574</v>
      </c>
      <c r="Z4" s="240">
        <f>('Energy Use'!Z60-'E-electricity'!Z4)*'Energy Use 2020'!$P66</f>
        <v>7465477007173.584</v>
      </c>
      <c r="AA4" s="240">
        <f>('Energy Use'!AA60-'E-electricity'!AA4)*'Energy Use 2020'!$P66</f>
        <v>7504504791151.2578</v>
      </c>
      <c r="AB4" s="240">
        <f>('Energy Use'!AB60-'E-electricity'!AB4)*'Energy Use 2020'!$P66</f>
        <v>7543453301676.0898</v>
      </c>
      <c r="AC4" s="240">
        <f>('Energy Use'!AC60-'E-electricity'!AC4)*'Energy Use 2020'!$P66</f>
        <v>7582322579440.3037</v>
      </c>
      <c r="AD4" s="240">
        <f>('Energy Use'!AD60-'E-electricity'!AD4)*'Energy Use 2020'!$P66</f>
        <v>7621112665136.1133</v>
      </c>
      <c r="AE4" s="240">
        <f>('Energy Use'!AE60-'E-electricity'!AE4)*'Energy Use 2020'!$P66</f>
        <v>7659823599455.7383</v>
      </c>
      <c r="AF4" s="240">
        <f>('Energy Use'!AF60-'E-electricity'!AF4)*'Energy Use 2020'!$P66</f>
        <v>7698455423091.4004</v>
      </c>
      <c r="AG4" s="240">
        <f>('Energy Use'!AG60-'E-electricity'!AG4)*'Energy Use 2020'!$P66</f>
        <v>7737008176735.3154</v>
      </c>
      <c r="AH4" s="240">
        <f>('Energy Use'!AH60-'E-electricity'!AH4)*'Energy Use 2020'!$P66</f>
        <v>7775459179571.4316</v>
      </c>
      <c r="AI4" s="240">
        <f>('Energy Use'!AI60-'E-electricity'!AI4)*'Energy Use 2020'!$P66</f>
        <v>7813831234490.0439</v>
      </c>
      <c r="AJ4" s="240">
        <f>('Energy Use'!AJ60-'E-electricity'!AJ4)*'Energy Use 2020'!$P66</f>
        <v>7852124382163.0049</v>
      </c>
      <c r="AK4" s="240">
        <f>('Energy Use'!AK60-'E-electricity'!AK4)*'Energy Use 2020'!$P66</f>
        <v>7890338663262.165</v>
      </c>
      <c r="AL4" s="240">
        <f>('Energy Use'!AL60-'E-electricity'!AL4)*'Energy Use 2020'!$P66</f>
        <v>7928474118459.3779</v>
      </c>
      <c r="AM4" s="240">
        <f>('Energy Use'!AM60-'E-electricity'!AM4)*'Energy Use 2020'!$P66</f>
        <v>7921331800881.5342</v>
      </c>
      <c r="AN4" s="240">
        <f>('Energy Use'!AN60-'E-electricity'!AN4)*'Energy Use 2020'!$P66</f>
        <v>7914191909462.6328</v>
      </c>
      <c r="AO4" s="240">
        <f>('Energy Use'!AO60-'E-electricity'!AO4)*'Energy Use 2020'!$P66</f>
        <v>7907054444178.2383</v>
      </c>
      <c r="AP4" s="240">
        <f>('Energy Use'!AP60-'E-electricity'!AP4)*'Energy Use 2020'!$P66</f>
        <v>7899919405003.9082</v>
      </c>
      <c r="AQ4" s="240">
        <f>('Energy Use'!AQ60-'E-electricity'!AQ4)*'Energy Use 2020'!$P66</f>
        <v>7866031582451.083</v>
      </c>
      <c r="AR4" s="136" t="str">
        <f>VLOOKUP($A4,'Sector Match'!$A$1:$B$43,2,0)</f>
        <v>oil and gas extraction 06</v>
      </c>
    </row>
    <row r="5" spans="1:44" x14ac:dyDescent="0.2">
      <c r="A5" s="74" t="s">
        <v>4</v>
      </c>
      <c r="B5" s="240">
        <f>('Energy Use'!B61-'E-electricity'!B5)*'Energy Use 2019'!$P67</f>
        <v>12224358454578.494</v>
      </c>
      <c r="C5" s="240">
        <f>('Energy Use'!C61-'E-electricity'!C5)*'Energy Use 2020'!$P67</f>
        <v>11771446696400.006</v>
      </c>
      <c r="D5" s="240">
        <f>('Energy Use'!D61-'E-electricity'!D5)*'Energy Use 2020'!$P67</f>
        <v>13230331837754.947</v>
      </c>
      <c r="E5" s="240">
        <f>('Energy Use'!E61-'E-electricity'!E5)*'Energy Use 2020'!$P67</f>
        <v>12974071487249.113</v>
      </c>
      <c r="F5" s="240">
        <f>('Energy Use'!F61-'E-electricity'!F5)*'Energy Use 2020'!$P67</f>
        <v>13910446300026.818</v>
      </c>
      <c r="G5" s="240">
        <f>('Energy Use'!G61-'E-electricity'!G5)*'Energy Use 2020'!$P67</f>
        <v>14833643311505.713</v>
      </c>
      <c r="H5" s="240">
        <f>('Energy Use'!H61-'E-electricity'!H5)*'Energy Use 2020'!$P67</f>
        <v>15743728486172.848</v>
      </c>
      <c r="I5" s="240">
        <f>('Energy Use'!I61-'E-electricity'!I5)*'Energy Use 2020'!$P67</f>
        <v>15997098850699.395</v>
      </c>
      <c r="J5" s="240">
        <f>('Energy Use'!J61-'E-electricity'!J5)*'Energy Use 2020'!$P67</f>
        <v>16246570420666.914</v>
      </c>
      <c r="K5" s="240">
        <f>('Energy Use'!K61-'E-electricity'!K5)*'Energy Use 2020'!$P67</f>
        <v>16492162117426.867</v>
      </c>
      <c r="L5" s="240">
        <f>('Energy Use'!L61-'E-electricity'!L5)*'Energy Use 2020'!$P67</f>
        <v>16733892862330.709</v>
      </c>
      <c r="M5" s="240">
        <f>('Energy Use'!M61-'E-electricity'!M5)*'Energy Use 2020'!$P67</f>
        <v>16971781576729.912</v>
      </c>
      <c r="N5" s="240">
        <f>('Energy Use'!N61-'E-electricity'!N5)*'Energy Use 2020'!$P67</f>
        <v>16915278281051.133</v>
      </c>
      <c r="O5" s="240">
        <f>('Energy Use'!O61-'E-electricity'!O5)*'Energy Use 2020'!$P67</f>
        <v>16858735478335.08</v>
      </c>
      <c r="P5" s="240">
        <f>('Energy Use'!P61-'E-electricity'!P5)*'Energy Use 2020'!$P67</f>
        <v>16802153984284.367</v>
      </c>
      <c r="Q5" s="240">
        <f>('Energy Use'!Q61-'E-electricity'!Q5)*'Energy Use 2020'!$P67</f>
        <v>16745534614601.609</v>
      </c>
      <c r="R5" s="240">
        <f>('Energy Use'!R61-'E-electricity'!R5)*'Energy Use 2020'!$P67</f>
        <v>16688878184989.414</v>
      </c>
      <c r="S5" s="240">
        <f>('Energy Use'!S61-'E-electricity'!S5)*'Energy Use 2020'!$P67</f>
        <v>16467816011982.23</v>
      </c>
      <c r="T5" s="240">
        <f>('Energy Use'!T61-'E-electricity'!T5)*'Energy Use 2020'!$P67</f>
        <v>16247508462732.084</v>
      </c>
      <c r="U5" s="240">
        <f>('Energy Use'!U61-'E-electricity'!U5)*'Energy Use 2020'!$P67</f>
        <v>16027954586927.863</v>
      </c>
      <c r="V5" s="240">
        <f>('Energy Use'!V61-'E-electricity'!V5)*'Energy Use 2020'!$P67</f>
        <v>15809153434258.459</v>
      </c>
      <c r="W5" s="240">
        <f>('Energy Use'!W61-'E-electricity'!W5)*'Energy Use 2020'!$P67</f>
        <v>15591104054412.754</v>
      </c>
      <c r="X5" s="240">
        <f>('Energy Use'!X61-'E-electricity'!X5)*'Energy Use 2020'!$P67</f>
        <v>15210005438511.045</v>
      </c>
      <c r="Y5" s="240">
        <f>('Energy Use'!Y61-'E-electricity'!Y5)*'Energy Use 2020'!$P67</f>
        <v>14830289792892.078</v>
      </c>
      <c r="Z5" s="240">
        <f>('Energy Use'!Z61-'E-electricity'!Z5)*'Energy Use 2020'!$P67</f>
        <v>14451955335722.504</v>
      </c>
      <c r="AA5" s="240">
        <f>('Energy Use'!AA61-'E-electricity'!AA5)*'Energy Use 2020'!$P67</f>
        <v>14075000285168.99</v>
      </c>
      <c r="AB5" s="240">
        <f>('Energy Use'!AB61-'E-electricity'!AB5)*'Energy Use 2020'!$P67</f>
        <v>13699422859398.186</v>
      </c>
      <c r="AC5" s="240">
        <f>('Energy Use'!AC61-'E-electricity'!AC5)*'Energy Use 2020'!$P67</f>
        <v>13325221276576.758</v>
      </c>
      <c r="AD5" s="240">
        <f>('Energy Use'!AD61-'E-electricity'!AD5)*'Energy Use 2020'!$P67</f>
        <v>12952393754871.363</v>
      </c>
      <c r="AE5" s="240">
        <f>('Energy Use'!AE61-'E-electricity'!AE5)*'Energy Use 2020'!$P67</f>
        <v>12580938512448.658</v>
      </c>
      <c r="AF5" s="240">
        <f>('Energy Use'!AF61-'E-electricity'!AF5)*'Energy Use 2020'!$P67</f>
        <v>12210853767475.303</v>
      </c>
      <c r="AG5" s="240">
        <f>('Energy Use'!AG61-'E-electricity'!AG5)*'Energy Use 2020'!$P67</f>
        <v>11842137738117.953</v>
      </c>
      <c r="AH5" s="240">
        <f>('Energy Use'!AH61-'E-electricity'!AH5)*'Energy Use 2020'!$P67</f>
        <v>11520687797113.445</v>
      </c>
      <c r="AI5" s="240">
        <f>('Energy Use'!AI61-'E-electricity'!AI5)*'Energy Use 2020'!$P67</f>
        <v>11200423706744.045</v>
      </c>
      <c r="AJ5" s="240">
        <f>('Energy Use'!AJ61-'E-electricity'!AJ5)*'Energy Use 2020'!$P67</f>
        <v>10881343922754.191</v>
      </c>
      <c r="AK5" s="240">
        <f>('Energy Use'!AK61-'E-electricity'!AK5)*'Energy Use 2020'!$P67</f>
        <v>10563446900888.316</v>
      </c>
      <c r="AL5" s="240">
        <f>('Energy Use'!AL61-'E-electricity'!AL5)*'Energy Use 2020'!$P67</f>
        <v>10246731096890.863</v>
      </c>
      <c r="AM5" s="240">
        <f>('Energy Use'!AM61-'E-electricity'!AM5)*'Energy Use 2020'!$P67</f>
        <v>9916353284234.5273</v>
      </c>
      <c r="AN5" s="240">
        <f>('Energy Use'!AN61-'E-electricity'!AN5)*'Energy Use 2020'!$P67</f>
        <v>9587211890944.8633</v>
      </c>
      <c r="AO5" s="240">
        <f>('Energy Use'!AO61-'E-electricity'!AO5)*'Energy Use 2020'!$P67</f>
        <v>9259305295188.2559</v>
      </c>
      <c r="AP5" s="240">
        <f>('Energy Use'!AP61-'E-electricity'!AP5)*'Energy Use 2020'!$P67</f>
        <v>8932631875131.0879</v>
      </c>
      <c r="AQ5" s="240">
        <f>('Energy Use'!AQ61-'E-electricity'!AQ5)*'Energy Use 2020'!$P67</f>
        <v>8578013093655.1973</v>
      </c>
      <c r="AR5" s="136" t="str">
        <f>VLOOKUP($A5,'Sector Match'!$A$1:$B$43,2,0)</f>
        <v>other mining and quarrying 07T08</v>
      </c>
    </row>
    <row r="6" spans="1:44" x14ac:dyDescent="0.2">
      <c r="A6" s="74" t="s">
        <v>5</v>
      </c>
      <c r="B6" s="240">
        <f>('Energy Use'!B62-'E-electricity'!B6)*'Energy Use 2019'!$P68</f>
        <v>11771319973.250717</v>
      </c>
      <c r="C6" s="240">
        <f>('Energy Use'!C62-'E-electricity'!C6)*'Energy Use 2020'!$P68</f>
        <v>1676937481556.0715</v>
      </c>
      <c r="D6" s="240">
        <f>('Energy Use'!D62-'E-electricity'!D6)*'Energy Use 2020'!$P68</f>
        <v>1526553363338.0867</v>
      </c>
      <c r="E6" s="240">
        <f>('Energy Use'!E62-'E-electricity'!E6)*'Energy Use 2020'!$P68</f>
        <v>1596832333240.0378</v>
      </c>
      <c r="F6" s="240">
        <f>('Energy Use'!F62-'E-electricity'!F6)*'Energy Use 2020'!$P68</f>
        <v>1709709676581.2905</v>
      </c>
      <c r="G6" s="240">
        <f>('Energy Use'!G62-'E-electricity'!G6)*'Energy Use 2020'!$P68</f>
        <v>1819709488388.8777</v>
      </c>
      <c r="H6" s="240">
        <f>('Energy Use'!H62-'E-electricity'!H6)*'Energy Use 2020'!$P68</f>
        <v>1926853835423.7444</v>
      </c>
      <c r="I6" s="240">
        <f>('Energy Use'!I62-'E-electricity'!I6)*'Energy Use 2020'!$P68</f>
        <v>2004651558659.4749</v>
      </c>
      <c r="J6" s="240">
        <f>('Energy Use'!J62-'E-electricity'!J6)*'Energy Use 2020'!$P68</f>
        <v>2080373180171.9644</v>
      </c>
      <c r="K6" s="240">
        <f>('Energy Use'!K62-'E-electricity'!K6)*'Energy Use 2020'!$P68</f>
        <v>2154032943530.3372</v>
      </c>
      <c r="L6" s="240">
        <f>('Energy Use'!L62-'E-electricity'!L6)*'Energy Use 2020'!$P68</f>
        <v>2225645092303.7163</v>
      </c>
      <c r="M6" s="240">
        <f>('Energy Use'!M62-'E-electricity'!M6)*'Energy Use 2020'!$P68</f>
        <v>2295223870061.2256</v>
      </c>
      <c r="N6" s="240">
        <f>('Energy Use'!N62-'E-electricity'!N6)*'Energy Use 2020'!$P68</f>
        <v>2326420056380.7607</v>
      </c>
      <c r="O6" s="240">
        <f>('Energy Use'!O62-'E-electricity'!O6)*'Energy Use 2020'!$P68</f>
        <v>2356831377823.6436</v>
      </c>
      <c r="P6" s="240">
        <f>('Energy Use'!P62-'E-electricity'!P6)*'Energy Use 2020'!$P68</f>
        <v>2386462469144.8306</v>
      </c>
      <c r="Q6" s="240">
        <f>('Energy Use'!Q62-'E-electricity'!Q6)*'Energy Use 2020'!$P68</f>
        <v>2415317965099.2827</v>
      </c>
      <c r="R6" s="240">
        <f>('Energy Use'!R62-'E-electricity'!R6)*'Energy Use 2020'!$P68</f>
        <v>2443402500441.957</v>
      </c>
      <c r="S6" s="240">
        <f>('Energy Use'!S62-'E-electricity'!S6)*'Energy Use 2020'!$P68</f>
        <v>2447449477584.3081</v>
      </c>
      <c r="T6" s="240">
        <f>('Energy Use'!T62-'E-electricity'!T6)*'Energy Use 2020'!$P68</f>
        <v>2451391017691.2656</v>
      </c>
      <c r="U6" s="240">
        <f>('Energy Use'!U62-'E-electricity'!U6)*'Energy Use 2020'!$P68</f>
        <v>2455227316752.354</v>
      </c>
      <c r="V6" s="240">
        <f>('Energy Use'!V62-'E-electricity'!V6)*'Energy Use 2020'!$P68</f>
        <v>2458958570757.103</v>
      </c>
      <c r="W6" s="240">
        <f>('Energy Use'!W62-'E-electricity'!W6)*'Energy Use 2020'!$P68</f>
        <v>2462584975695.0376</v>
      </c>
      <c r="X6" s="240">
        <f>('Energy Use'!X62-'E-electricity'!X6)*'Energy Use 2020'!$P68</f>
        <v>2445886876780.8398</v>
      </c>
      <c r="Y6" s="240">
        <f>('Energy Use'!Y62-'E-electricity'!Y6)*'Energy Use 2020'!$P68</f>
        <v>2429254040609.5215</v>
      </c>
      <c r="Z6" s="240">
        <f>('Energy Use'!Z62-'E-electricity'!Z6)*'Energy Use 2020'!$P68</f>
        <v>2412686376529.4365</v>
      </c>
      <c r="AA6" s="240">
        <f>('Energy Use'!AA62-'E-electricity'!AA6)*'Energy Use 2020'!$P68</f>
        <v>2396183793888.939</v>
      </c>
      <c r="AB6" s="240">
        <f>('Energy Use'!AB62-'E-electricity'!AB6)*'Energy Use 2020'!$P68</f>
        <v>2379746202036.3809</v>
      </c>
      <c r="AC6" s="240">
        <f>('Energy Use'!AC62-'E-electricity'!AC6)*'Energy Use 2020'!$P68</f>
        <v>2337316263445.6108</v>
      </c>
      <c r="AD6" s="240">
        <f>('Energy Use'!AD62-'E-electricity'!AD6)*'Energy Use 2020'!$P68</f>
        <v>2295173271238.0469</v>
      </c>
      <c r="AE6" s="240">
        <f>('Energy Use'!AE62-'E-electricity'!AE6)*'Energy Use 2020'!$P68</f>
        <v>2253316757469.2251</v>
      </c>
      <c r="AF6" s="240">
        <f>('Energy Use'!AF62-'E-electricity'!AF6)*'Energy Use 2020'!$P68</f>
        <v>2211746254194.6768</v>
      </c>
      <c r="AG6" s="240">
        <f>('Energy Use'!AG62-'E-electricity'!AG6)*'Energy Use 2020'!$P68</f>
        <v>2170461293469.9377</v>
      </c>
      <c r="AH6" s="240">
        <f>('Energy Use'!AH62-'E-electricity'!AH6)*'Energy Use 2020'!$P68</f>
        <v>2110334035647.4109</v>
      </c>
      <c r="AI6" s="240">
        <f>('Energy Use'!AI62-'E-electricity'!AI6)*'Energy Use 2020'!$P68</f>
        <v>2050657043927.6306</v>
      </c>
      <c r="AJ6" s="240">
        <f>('Energy Use'!AJ62-'E-electricity'!AJ6)*'Energy Use 2020'!$P68</f>
        <v>1991429567396.5156</v>
      </c>
      <c r="AK6" s="240">
        <f>('Energy Use'!AK62-'E-electricity'!AK6)*'Energy Use 2020'!$P68</f>
        <v>1932650855139.989</v>
      </c>
      <c r="AL6" s="240">
        <f>('Energy Use'!AL62-'E-electricity'!AL6)*'Energy Use 2020'!$P68</f>
        <v>1874320156243.9646</v>
      </c>
      <c r="AM6" s="240">
        <f>('Energy Use'!AM62-'E-electricity'!AM6)*'Energy Use 2020'!$P68</f>
        <v>1816388156163.2429</v>
      </c>
      <c r="AN6" s="240">
        <f>('Energy Use'!AN62-'E-electricity'!AN6)*'Energy Use 2020'!$P68</f>
        <v>1758903095056.6812</v>
      </c>
      <c r="AO6" s="240">
        <f>('Energy Use'!AO62-'E-electricity'!AO6)*'Energy Use 2020'!$P68</f>
        <v>1701864221275.886</v>
      </c>
      <c r="AP6" s="240">
        <f>('Energy Use'!AP62-'E-electricity'!AP6)*'Energy Use 2020'!$P68</f>
        <v>1645270783172.4685</v>
      </c>
      <c r="AQ6" s="240">
        <f>('Energy Use'!AQ62-'E-electricity'!AQ6)*'Energy Use 2020'!$P68</f>
        <v>1583735174762.1138</v>
      </c>
      <c r="AR6" s="136" t="str">
        <f>VLOOKUP($A6,'Sector Match'!$A$1:$B$43,2,0)</f>
        <v>other mining and quarrying 07T08</v>
      </c>
    </row>
    <row r="7" spans="1:44" x14ac:dyDescent="0.2">
      <c r="A7" s="74" t="s">
        <v>6</v>
      </c>
      <c r="B7" s="240">
        <f>('Energy Use'!B63-'E-electricity'!B7)*'Energy Use 2019'!$P69</f>
        <v>2880375384867.0664</v>
      </c>
      <c r="C7" s="240">
        <f>('Energy Use'!C63-'E-electricity'!C7)*'Energy Use 2020'!$P69</f>
        <v>3740385118001.0991</v>
      </c>
      <c r="D7" s="240">
        <f>('Energy Use'!D63-'E-electricity'!D7)*'Energy Use 2020'!$P69</f>
        <v>3704119513188.519</v>
      </c>
      <c r="E7" s="240">
        <f>('Energy Use'!E63-'E-electricity'!E7)*'Energy Use 2020'!$P69</f>
        <v>3379316796419.5093</v>
      </c>
      <c r="F7" s="240">
        <f>('Energy Use'!F63-'E-electricity'!F7)*'Energy Use 2020'!$P69</f>
        <v>3472600599695.3174</v>
      </c>
      <c r="G7" s="240">
        <f>('Energy Use'!G63-'E-electricity'!G7)*'Energy Use 2020'!$P69</f>
        <v>3564814277588.7817</v>
      </c>
      <c r="H7" s="240">
        <f>('Energy Use'!H63-'E-electricity'!H7)*'Energy Use 2020'!$P69</f>
        <v>3655961138900.2798</v>
      </c>
      <c r="I7" s="240">
        <f>('Energy Use'!I63-'E-electricity'!I7)*'Energy Use 2020'!$P69</f>
        <v>3685414334745.6602</v>
      </c>
      <c r="J7" s="240">
        <f>('Energy Use'!J63-'E-electricity'!J7)*'Energy Use 2020'!$P69</f>
        <v>3714497709753.873</v>
      </c>
      <c r="K7" s="240">
        <f>('Energy Use'!K63-'E-electricity'!K7)*'Energy Use 2020'!$P69</f>
        <v>3743212409881.9966</v>
      </c>
      <c r="L7" s="240">
        <f>('Energy Use'!L63-'E-electricity'!L7)*'Energy Use 2020'!$P69</f>
        <v>3771559581087.1089</v>
      </c>
      <c r="M7" s="240">
        <f>('Energy Use'!M63-'E-electricity'!M7)*'Energy Use 2020'!$P69</f>
        <v>3799540369326.2891</v>
      </c>
      <c r="N7" s="240">
        <f>('Energy Use'!N63-'E-electricity'!N7)*'Energy Use 2020'!$P69</f>
        <v>3741362812567.1807</v>
      </c>
      <c r="O7" s="240">
        <f>('Energy Use'!O63-'E-electricity'!O7)*'Energy Use 2020'!$P69</f>
        <v>3683525273905.1992</v>
      </c>
      <c r="P7" s="240">
        <f>('Energy Use'!P63-'E-electricity'!P7)*'Energy Use 2020'!$P69</f>
        <v>3626027061706.7388</v>
      </c>
      <c r="Q7" s="240">
        <f>('Energy Use'!Q63-'E-electricity'!Q7)*'Energy Use 2020'!$P69</f>
        <v>3568867484338.1885</v>
      </c>
      <c r="R7" s="240">
        <f>('Energy Use'!R63-'E-electricity'!R7)*'Energy Use 2020'!$P69</f>
        <v>3512045850165.9404</v>
      </c>
      <c r="S7" s="240">
        <f>('Energy Use'!S63-'E-electricity'!S7)*'Energy Use 2020'!$P69</f>
        <v>3446306809425.8867</v>
      </c>
      <c r="T7" s="240">
        <f>('Energy Use'!T63-'E-electricity'!T7)*'Energy Use 2020'!$P69</f>
        <v>3380722766010.9014</v>
      </c>
      <c r="U7" s="240">
        <f>('Energy Use'!U63-'E-electricity'!U7)*'Energy Use 2020'!$P69</f>
        <v>3315293578911.5757</v>
      </c>
      <c r="V7" s="240">
        <f>('Energy Use'!V63-'E-electricity'!V7)*'Energy Use 2020'!$P69</f>
        <v>3250019107118.4995</v>
      </c>
      <c r="W7" s="240">
        <f>('Energy Use'!W63-'E-electricity'!W7)*'Energy Use 2020'!$P69</f>
        <v>3184899209622.2661</v>
      </c>
      <c r="X7" s="240">
        <f>('Energy Use'!X63-'E-electricity'!X7)*'Energy Use 2020'!$P69</f>
        <v>3096694015466.2515</v>
      </c>
      <c r="Y7" s="240">
        <f>('Energy Use'!Y63-'E-electricity'!Y7)*'Energy Use 2020'!$P69</f>
        <v>3008700957931.1934</v>
      </c>
      <c r="Z7" s="240">
        <f>('Energy Use'!Z63-'E-electricity'!Z7)*'Energy Use 2020'!$P69</f>
        <v>2920919842289.8145</v>
      </c>
      <c r="AA7" s="240">
        <f>('Energy Use'!AA63-'E-electricity'!AA7)*'Energy Use 2020'!$P69</f>
        <v>2833350473814.8354</v>
      </c>
      <c r="AB7" s="240">
        <f>('Energy Use'!AB63-'E-electricity'!AB7)*'Energy Use 2020'!$P69</f>
        <v>2745992657778.9771</v>
      </c>
      <c r="AC7" s="240">
        <f>('Energy Use'!AC63-'E-electricity'!AC7)*'Energy Use 2020'!$P69</f>
        <v>2679054585335.7251</v>
      </c>
      <c r="AD7" s="240">
        <f>('Energy Use'!AD63-'E-electricity'!AD7)*'Energy Use 2020'!$P69</f>
        <v>2612277218754.0898</v>
      </c>
      <c r="AE7" s="240">
        <f>('Energy Use'!AE63-'E-electricity'!AE7)*'Energy Use 2020'!$P69</f>
        <v>2545660410309.9287</v>
      </c>
      <c r="AF7" s="240">
        <f>('Energy Use'!AF63-'E-electricity'!AF7)*'Energy Use 2020'!$P69</f>
        <v>2479204012279.0977</v>
      </c>
      <c r="AG7" s="240">
        <f>('Energy Use'!AG63-'E-electricity'!AG7)*'Energy Use 2020'!$P69</f>
        <v>2412907876937.4551</v>
      </c>
      <c r="AH7" s="240">
        <f>('Energy Use'!AH63-'E-electricity'!AH7)*'Energy Use 2020'!$P69</f>
        <v>2372592084811.5273</v>
      </c>
      <c r="AI7" s="240">
        <f>('Energy Use'!AI63-'E-electricity'!AI7)*'Energy Use 2020'!$P69</f>
        <v>2332371587924.728</v>
      </c>
      <c r="AJ7" s="240">
        <f>('Energy Use'!AJ63-'E-electricity'!AJ7)*'Energy Use 2020'!$P69</f>
        <v>2292246298985.5176</v>
      </c>
      <c r="AK7" s="240">
        <f>('Energy Use'!AK63-'E-electricity'!AK7)*'Energy Use 2020'!$P69</f>
        <v>2252216130702.3569</v>
      </c>
      <c r="AL7" s="240">
        <f>('Energy Use'!AL63-'E-electricity'!AL7)*'Energy Use 2020'!$P69</f>
        <v>2212280995783.708</v>
      </c>
      <c r="AM7" s="240">
        <f>('Energy Use'!AM63-'E-electricity'!AM7)*'Energy Use 2020'!$P69</f>
        <v>2192537384013.5781</v>
      </c>
      <c r="AN7" s="240">
        <f>('Energy Use'!AN63-'E-electricity'!AN7)*'Energy Use 2020'!$P69</f>
        <v>2172838136063.5488</v>
      </c>
      <c r="AO7" s="240">
        <f>('Energy Use'!AO63-'E-electricity'!AO7)*'Energy Use 2020'!$P69</f>
        <v>2153183211974.4133</v>
      </c>
      <c r="AP7" s="240">
        <f>('Energy Use'!AP63-'E-electricity'!AP7)*'Energy Use 2020'!$P69</f>
        <v>2133572571786.9663</v>
      </c>
      <c r="AQ7" s="240">
        <f>('Energy Use'!AQ63-'E-electricity'!AQ7)*'Energy Use 2020'!$P69</f>
        <v>2106840052913.0417</v>
      </c>
      <c r="AR7" s="136" t="str">
        <f>VLOOKUP($A7,'Sector Match'!$A$1:$B$43,2,0)</f>
        <v>other mining and quarrying 07T08</v>
      </c>
    </row>
    <row r="8" spans="1:44" x14ac:dyDescent="0.2">
      <c r="A8" s="74" t="s">
        <v>7</v>
      </c>
      <c r="B8" s="240">
        <f>('Energy Use'!B64-'E-electricity'!B8)*'Energy Use 2019'!$P70</f>
        <v>147914065402.31967</v>
      </c>
      <c r="C8" s="240">
        <f>('Energy Use'!C64-'E-electricity'!C8)*'Energy Use 2020'!$P70</f>
        <v>201182335513.32852</v>
      </c>
      <c r="D8" s="240">
        <f>('Energy Use'!D64-'E-electricity'!D8)*'Energy Use 2020'!$P70</f>
        <v>220015625532.00229</v>
      </c>
      <c r="E8" s="240">
        <f>('Energy Use'!E64-'E-electricity'!E8)*'Energy Use 2020'!$P70</f>
        <v>243415689482.9537</v>
      </c>
      <c r="F8" s="240">
        <f>('Energy Use'!F64-'E-electricity'!F8)*'Energy Use 2020'!$P70</f>
        <v>250888126854.18912</v>
      </c>
      <c r="G8" s="240">
        <f>('Energy Use'!G64-'E-electricity'!G8)*'Energy Use 2020'!$P70</f>
        <v>271834372812.13669</v>
      </c>
      <c r="H8" s="240">
        <f>('Energy Use'!H64-'E-electricity'!H8)*'Energy Use 2020'!$P70</f>
        <v>299865355796.72357</v>
      </c>
      <c r="I8" s="240">
        <f>('Energy Use'!I64-'E-electricity'!I8)*'Energy Use 2020'!$P70</f>
        <v>328291731132.01587</v>
      </c>
      <c r="J8" s="240">
        <f>('Energy Use'!J64-'E-electricity'!J8)*'Energy Use 2020'!$P70</f>
        <v>355272468434.2887</v>
      </c>
      <c r="K8" s="240">
        <f>('Energy Use'!K64-'E-electricity'!K8)*'Energy Use 2020'!$P70</f>
        <v>380972361787.69861</v>
      </c>
      <c r="L8" s="240">
        <f>('Energy Use'!L64-'E-electricity'!L8)*'Energy Use 2020'!$P70</f>
        <v>405805605618.0069</v>
      </c>
      <c r="M8" s="240">
        <f>('Energy Use'!M64-'E-electricity'!M8)*'Energy Use 2020'!$P70</f>
        <v>430425125486.31635</v>
      </c>
      <c r="N8" s="240">
        <f>('Energy Use'!N64-'E-electricity'!N8)*'Energy Use 2020'!$P70</f>
        <v>455786688470.19189</v>
      </c>
      <c r="O8" s="240">
        <f>('Energy Use'!O64-'E-electricity'!O8)*'Energy Use 2020'!$P70</f>
        <v>481649814703.04694</v>
      </c>
      <c r="P8" s="240">
        <f>('Energy Use'!P64-'E-electricity'!P8)*'Energy Use 2020'!$P70</f>
        <v>507800842323.82935</v>
      </c>
      <c r="Q8" s="240">
        <f>('Energy Use'!Q64-'E-electricity'!Q8)*'Energy Use 2020'!$P70</f>
        <v>533991342309.63544</v>
      </c>
      <c r="R8" s="240">
        <f>('Energy Use'!R64-'E-electricity'!R8)*'Energy Use 2020'!$P70</f>
        <v>559938479796.18616</v>
      </c>
      <c r="S8" s="240">
        <f>('Energy Use'!S64-'E-electricity'!S8)*'Energy Use 2020'!$P70</f>
        <v>587234727096.42871</v>
      </c>
      <c r="T8" s="240">
        <f>('Energy Use'!T64-'E-electricity'!T8)*'Energy Use 2020'!$P70</f>
        <v>614015296720.72803</v>
      </c>
      <c r="U8" s="240">
        <f>('Energy Use'!U64-'E-electricity'!U8)*'Energy Use 2020'!$P70</f>
        <v>640147569253.26196</v>
      </c>
      <c r="V8" s="240">
        <f>('Energy Use'!V64-'E-electricity'!V8)*'Energy Use 2020'!$P70</f>
        <v>665505833356.6947</v>
      </c>
      <c r="W8" s="240">
        <f>('Energy Use'!W64-'E-electricity'!W8)*'Energy Use 2020'!$P70</f>
        <v>689972678774.65649</v>
      </c>
      <c r="X8" s="240">
        <f>('Energy Use'!X64-'E-electricity'!X8)*'Energy Use 2020'!$P70</f>
        <v>713440220646.92993</v>
      </c>
      <c r="Y8" s="240">
        <f>('Energy Use'!Y64-'E-electricity'!Y8)*'Energy Use 2020'!$P70</f>
        <v>735811139292.2467</v>
      </c>
      <c r="Z8" s="240">
        <f>('Energy Use'!Z64-'E-electricity'!Z8)*'Energy Use 2020'!$P70</f>
        <v>756999524683.7666</v>
      </c>
      <c r="AA8" s="240">
        <f>('Energy Use'!AA64-'E-electricity'!AA8)*'Energy Use 2020'!$P70</f>
        <v>776931519873.27307</v>
      </c>
      <c r="AB8" s="240">
        <f>('Energy Use'!AB64-'E-electricity'!AB8)*'Energy Use 2020'!$P70</f>
        <v>795545762461.93384</v>
      </c>
      <c r="AC8" s="240">
        <f>('Energy Use'!AC64-'E-electricity'!AC8)*'Energy Use 2020'!$P70</f>
        <v>812793627738.3844</v>
      </c>
      <c r="AD8" s="240">
        <f>('Energy Use'!AD64-'E-electricity'!AD8)*'Energy Use 2020'!$P70</f>
        <v>828639281200.61462</v>
      </c>
      <c r="AE8" s="240">
        <f>('Energy Use'!AE64-'E-electricity'!AE8)*'Energy Use 2020'!$P70</f>
        <v>843059551763.2467</v>
      </c>
      <c r="AF8" s="240">
        <f>('Energy Use'!AF64-'E-electricity'!AF8)*'Energy Use 2020'!$P70</f>
        <v>856043639967.39612</v>
      </c>
      <c r="AG8" s="240">
        <f>('Energy Use'!AG64-'E-electricity'!AG8)*'Energy Use 2020'!$P70</f>
        <v>867592677922.1322</v>
      </c>
      <c r="AH8" s="240">
        <f>('Energy Use'!AH64-'E-electricity'!AH8)*'Energy Use 2020'!$P70</f>
        <v>877719159503.47595</v>
      </c>
      <c r="AI8" s="240">
        <f>('Energy Use'!AI64-'E-electricity'!AI8)*'Energy Use 2020'!$P70</f>
        <v>886446260528.68188</v>
      </c>
      <c r="AJ8" s="240">
        <f>('Energy Use'!AJ64-'E-electricity'!AJ8)*'Energy Use 2020'!$P70</f>
        <v>893807069238.23657</v>
      </c>
      <c r="AK8" s="240">
        <f>('Energy Use'!AK64-'E-electricity'!AK8)*'Energy Use 2020'!$P70</f>
        <v>899843747498.84106</v>
      </c>
      <c r="AL8" s="240">
        <f>('Energy Use'!AL64-'E-electricity'!AL8)*'Energy Use 2020'!$P70</f>
        <v>904606642742.61609</v>
      </c>
      <c r="AM8" s="240">
        <f>('Energy Use'!AM64-'E-electricity'!AM8)*'Energy Use 2020'!$P70</f>
        <v>908153369844.43604</v>
      </c>
      <c r="AN8" s="240">
        <f>('Energy Use'!AN64-'E-electricity'!AN8)*'Energy Use 2020'!$P70</f>
        <v>910547880979.30823</v>
      </c>
      <c r="AO8" s="240">
        <f>('Energy Use'!AO64-'E-electricity'!AO8)*'Energy Use 2020'!$P70</f>
        <v>911859540066.49426</v>
      </c>
      <c r="AP8" s="240">
        <f>('Energy Use'!AP64-'E-electricity'!AP8)*'Energy Use 2020'!$P70</f>
        <v>912162216766.84326</v>
      </c>
      <c r="AQ8" s="240">
        <f>('Energy Use'!AQ64-'E-electricity'!AQ8)*'Energy Use 2020'!$P70</f>
        <v>906858882898.88782</v>
      </c>
      <c r="AR8" s="136" t="str">
        <f>VLOOKUP($A8,'Sector Match'!$A$1:$B$43,2,0)</f>
        <v>Mining Support Service Activities 09</v>
      </c>
    </row>
    <row r="9" spans="1:44" x14ac:dyDescent="0.2">
      <c r="A9" s="74" t="s">
        <v>8</v>
      </c>
      <c r="B9" s="240">
        <f>('Energy Use'!B65-'E-electricity'!B9)*'Energy Use 2019'!$P71</f>
        <v>0</v>
      </c>
      <c r="C9" s="240">
        <f>('Energy Use'!C65-'E-electricity'!C9)*'Energy Use 2020'!$P71</f>
        <v>0</v>
      </c>
      <c r="D9" s="240">
        <f>('Energy Use'!D65-'E-electricity'!D9)*'Energy Use 2020'!$P71</f>
        <v>0</v>
      </c>
      <c r="E9" s="240">
        <f>('Energy Use'!E65-'E-electricity'!E9)*'Energy Use 2020'!$P71</f>
        <v>0</v>
      </c>
      <c r="F9" s="240">
        <f>('Energy Use'!F65-'E-electricity'!F9)*'Energy Use 2020'!$P71</f>
        <v>0</v>
      </c>
      <c r="G9" s="240">
        <f>('Energy Use'!G65-'E-electricity'!G9)*'Energy Use 2020'!$P71</f>
        <v>0</v>
      </c>
      <c r="H9" s="240">
        <f>('Energy Use'!H65-'E-electricity'!H9)*'Energy Use 2020'!$P71</f>
        <v>0</v>
      </c>
      <c r="I9" s="240">
        <f>('Energy Use'!I65-'E-electricity'!I9)*'Energy Use 2020'!$P71</f>
        <v>0</v>
      </c>
      <c r="J9" s="240">
        <f>('Energy Use'!J65-'E-electricity'!J9)*'Energy Use 2020'!$P71</f>
        <v>0</v>
      </c>
      <c r="K9" s="240">
        <f>('Energy Use'!K65-'E-electricity'!K9)*'Energy Use 2020'!$P71</f>
        <v>0</v>
      </c>
      <c r="L9" s="240">
        <f>('Energy Use'!L65-'E-electricity'!L9)*'Energy Use 2020'!$P71</f>
        <v>0</v>
      </c>
      <c r="M9" s="240">
        <f>('Energy Use'!M65-'E-electricity'!M9)*'Energy Use 2020'!$P71</f>
        <v>0</v>
      </c>
      <c r="N9" s="240">
        <f>('Energy Use'!N65-'E-electricity'!N9)*'Energy Use 2020'!$P71</f>
        <v>0</v>
      </c>
      <c r="O9" s="240">
        <f>('Energy Use'!O65-'E-electricity'!O9)*'Energy Use 2020'!$P71</f>
        <v>0</v>
      </c>
      <c r="P9" s="240">
        <f>('Energy Use'!P65-'E-electricity'!P9)*'Energy Use 2020'!$P71</f>
        <v>0</v>
      </c>
      <c r="Q9" s="240">
        <f>('Energy Use'!Q65-'E-electricity'!Q9)*'Energy Use 2020'!$P71</f>
        <v>0</v>
      </c>
      <c r="R9" s="240">
        <f>('Energy Use'!R65-'E-electricity'!R9)*'Energy Use 2020'!$P71</f>
        <v>0</v>
      </c>
      <c r="S9" s="240">
        <f>('Energy Use'!S65-'E-electricity'!S9)*'Energy Use 2020'!$P71</f>
        <v>0</v>
      </c>
      <c r="T9" s="240">
        <f>('Energy Use'!T65-'E-electricity'!T9)*'Energy Use 2020'!$P71</f>
        <v>0</v>
      </c>
      <c r="U9" s="240">
        <f>('Energy Use'!U65-'E-electricity'!U9)*'Energy Use 2020'!$P71</f>
        <v>0</v>
      </c>
      <c r="V9" s="240">
        <f>('Energy Use'!V65-'E-electricity'!V9)*'Energy Use 2020'!$P71</f>
        <v>0</v>
      </c>
      <c r="W9" s="240">
        <f>('Energy Use'!W65-'E-electricity'!W9)*'Energy Use 2020'!$P71</f>
        <v>0</v>
      </c>
      <c r="X9" s="240">
        <f>('Energy Use'!X65-'E-electricity'!X9)*'Energy Use 2020'!$P71</f>
        <v>0</v>
      </c>
      <c r="Y9" s="240">
        <f>('Energy Use'!Y65-'E-electricity'!Y9)*'Energy Use 2020'!$P71</f>
        <v>0</v>
      </c>
      <c r="Z9" s="240">
        <f>('Energy Use'!Z65-'E-electricity'!Z9)*'Energy Use 2020'!$P71</f>
        <v>0</v>
      </c>
      <c r="AA9" s="240">
        <f>('Energy Use'!AA65-'E-electricity'!AA9)*'Energy Use 2020'!$P71</f>
        <v>0</v>
      </c>
      <c r="AB9" s="240">
        <f>('Energy Use'!AB65-'E-electricity'!AB9)*'Energy Use 2020'!$P71</f>
        <v>0</v>
      </c>
      <c r="AC9" s="240">
        <f>('Energy Use'!AC65-'E-electricity'!AC9)*'Energy Use 2020'!$P71</f>
        <v>0</v>
      </c>
      <c r="AD9" s="240">
        <f>('Energy Use'!AD65-'E-electricity'!AD9)*'Energy Use 2020'!$P71</f>
        <v>0</v>
      </c>
      <c r="AE9" s="240">
        <f>('Energy Use'!AE65-'E-electricity'!AE9)*'Energy Use 2020'!$P71</f>
        <v>0</v>
      </c>
      <c r="AF9" s="240">
        <f>('Energy Use'!AF65-'E-electricity'!AF9)*'Energy Use 2020'!$P71</f>
        <v>0</v>
      </c>
      <c r="AG9" s="240">
        <f>('Energy Use'!AG65-'E-electricity'!AG9)*'Energy Use 2020'!$P71</f>
        <v>0</v>
      </c>
      <c r="AH9" s="240">
        <f>('Energy Use'!AH65-'E-electricity'!AH9)*'Energy Use 2020'!$P71</f>
        <v>0</v>
      </c>
      <c r="AI9" s="240">
        <f>('Energy Use'!AI65-'E-electricity'!AI9)*'Energy Use 2020'!$P71</f>
        <v>0</v>
      </c>
      <c r="AJ9" s="240">
        <f>('Energy Use'!AJ65-'E-electricity'!AJ9)*'Energy Use 2020'!$P71</f>
        <v>0</v>
      </c>
      <c r="AK9" s="240">
        <f>('Energy Use'!AK65-'E-electricity'!AK9)*'Energy Use 2020'!$P71</f>
        <v>0</v>
      </c>
      <c r="AL9" s="240">
        <f>('Energy Use'!AL65-'E-electricity'!AL9)*'Energy Use 2020'!$P71</f>
        <v>0</v>
      </c>
      <c r="AM9" s="240">
        <f>('Energy Use'!AM65-'E-electricity'!AM9)*'Energy Use 2020'!$P71</f>
        <v>0</v>
      </c>
      <c r="AN9" s="240">
        <f>('Energy Use'!AN65-'E-electricity'!AN9)*'Energy Use 2020'!$P71</f>
        <v>0</v>
      </c>
      <c r="AO9" s="240">
        <f>('Energy Use'!AO65-'E-electricity'!AO9)*'Energy Use 2020'!$P71</f>
        <v>0</v>
      </c>
      <c r="AP9" s="240">
        <f>('Energy Use'!AP65-'E-electricity'!AP9)*'Energy Use 2020'!$P71</f>
        <v>0</v>
      </c>
      <c r="AQ9" s="240">
        <f>('Energy Use'!AQ65-'E-electricity'!AQ9)*'Energy Use 2020'!$P71</f>
        <v>0</v>
      </c>
      <c r="AR9" s="136" t="str">
        <f>VLOOKUP($A9,'Sector Match'!$A$1:$B$43,2,0)</f>
        <v>Mining Support Service Activities 09</v>
      </c>
    </row>
    <row r="10" spans="1:44" x14ac:dyDescent="0.2">
      <c r="A10" s="74" t="s">
        <v>9</v>
      </c>
      <c r="B10" s="240">
        <f>('Energy Use'!B66-'E-electricity'!B10)*'Energy Use 2019'!$P72</f>
        <v>11588088156660.141</v>
      </c>
      <c r="C10" s="240">
        <f>('Energy Use'!C66-'E-electricity'!C10)*'Energy Use 2020'!$P72</f>
        <v>591811514053.97168</v>
      </c>
      <c r="D10" s="240">
        <f>('Energy Use'!D66-'E-electricity'!D10)*'Energy Use 2020'!$P72</f>
        <v>659298335667.89893</v>
      </c>
      <c r="E10" s="240">
        <f>('Energy Use'!E66-'E-electricity'!E10)*'Energy Use 2020'!$P72</f>
        <v>669999012550.06226</v>
      </c>
      <c r="F10" s="240">
        <f>('Energy Use'!F66-'E-electricity'!F10)*'Energy Use 2020'!$P72</f>
        <v>669865371521.95386</v>
      </c>
      <c r="G10" s="240">
        <f>('Energy Use'!G66-'E-electricity'!G10)*'Energy Use 2020'!$P72</f>
        <v>676499742392.93726</v>
      </c>
      <c r="H10" s="240">
        <f>('Energy Use'!H66-'E-electricity'!H10)*'Energy Use 2020'!$P72</f>
        <v>687271567057.10168</v>
      </c>
      <c r="I10" s="240">
        <f>('Energy Use'!I66-'E-electricity'!I10)*'Energy Use 2020'!$P72</f>
        <v>700347386875.66003</v>
      </c>
      <c r="J10" s="240">
        <f>('Energy Use'!J66-'E-electricity'!J10)*'Energy Use 2020'!$P72</f>
        <v>714167929553.98425</v>
      </c>
      <c r="K10" s="240">
        <f>('Energy Use'!K66-'E-electricity'!K10)*'Energy Use 2020'!$P72</f>
        <v>727935598207.98462</v>
      </c>
      <c r="L10" s="240">
        <f>('Energy Use'!L66-'E-electricity'!L10)*'Energy Use 2020'!$P72</f>
        <v>740790563584.83459</v>
      </c>
      <c r="M10" s="240">
        <f>('Energy Use'!M66-'E-electricity'!M10)*'Energy Use 2020'!$P72</f>
        <v>751816544752.76221</v>
      </c>
      <c r="N10" s="240">
        <f>('Energy Use'!N66-'E-electricity'!N10)*'Energy Use 2020'!$P72</f>
        <v>760962018481.94543</v>
      </c>
      <c r="O10" s="240">
        <f>('Energy Use'!O66-'E-electricity'!O10)*'Energy Use 2020'!$P72</f>
        <v>767449818661.5553</v>
      </c>
      <c r="P10" s="240">
        <f>('Energy Use'!P66-'E-electricity'!P10)*'Energy Use 2020'!$P72</f>
        <v>771415421379.30493</v>
      </c>
      <c r="Q10" s="240">
        <f>('Energy Use'!Q66-'E-electricity'!Q10)*'Energy Use 2020'!$P72</f>
        <v>773024720541.59045</v>
      </c>
      <c r="R10" s="240">
        <f>('Energy Use'!R66-'E-electricity'!R10)*'Energy Use 2020'!$P72</f>
        <v>772468182239.33362</v>
      </c>
      <c r="S10" s="240">
        <f>('Energy Use'!S66-'E-electricity'!S10)*'Energy Use 2020'!$P72</f>
        <v>772713365429.66394</v>
      </c>
      <c r="T10" s="240">
        <f>('Energy Use'!T66-'E-electricity'!T10)*'Energy Use 2020'!$P72</f>
        <v>771159727978.0249</v>
      </c>
      <c r="U10" s="240">
        <f>('Energy Use'!U66-'E-electricity'!U10)*'Energy Use 2020'!$P72</f>
        <v>767965091722.82642</v>
      </c>
      <c r="V10" s="240">
        <f>('Energy Use'!V66-'E-electricity'!V10)*'Energy Use 2020'!$P72</f>
        <v>763295963107.60999</v>
      </c>
      <c r="W10" s="240">
        <f>('Energy Use'!W66-'E-electricity'!W10)*'Energy Use 2020'!$P72</f>
        <v>757324361541.50598</v>
      </c>
      <c r="X10" s="240">
        <f>('Energy Use'!X66-'E-electricity'!X10)*'Energy Use 2020'!$P72</f>
        <v>750224931610.68921</v>
      </c>
      <c r="Y10" s="240">
        <f>('Energy Use'!Y66-'E-electricity'!Y10)*'Energy Use 2020'!$P72</f>
        <v>742172381171.61194</v>
      </c>
      <c r="Z10" s="240">
        <f>('Energy Use'!Z66-'E-electricity'!Z10)*'Energy Use 2020'!$P72</f>
        <v>733339272224.19446</v>
      </c>
      <c r="AA10" s="240">
        <f>('Energy Use'!AA66-'E-electricity'!AA10)*'Energy Use 2020'!$P72</f>
        <v>723894177883.97937</v>
      </c>
      <c r="AB10" s="240">
        <f>('Energy Use'!AB66-'E-electricity'!AB10)*'Energy Use 2020'!$P72</f>
        <v>714000207062.98047</v>
      </c>
      <c r="AC10" s="240">
        <f>('Energy Use'!AC66-'E-electricity'!AC10)*'Energy Use 2020'!$P72</f>
        <v>703813888808.3811</v>
      </c>
      <c r="AD10" s="240">
        <f>('Energy Use'!AD66-'E-electricity'!AD10)*'Energy Use 2020'!$P72</f>
        <v>693484400696.12292</v>
      </c>
      <c r="AE10" s="240">
        <f>('Energy Use'!AE66-'E-electricity'!AE10)*'Energy Use 2020'!$P72</f>
        <v>683153120195.53955</v>
      </c>
      <c r="AF10" s="240">
        <f>('Energy Use'!AF66-'E-electricity'!AF10)*'Energy Use 2020'!$P72</f>
        <v>672953474400.73047</v>
      </c>
      <c r="AG10" s="240">
        <f>('Energy Use'!AG66-'E-electricity'!AG10)*'Energy Use 2020'!$P72</f>
        <v>663011061802.573</v>
      </c>
      <c r="AH10" s="240">
        <f>('Energy Use'!AH66-'E-electricity'!AH10)*'Energy Use 2020'!$P72</f>
        <v>653444019660.97607</v>
      </c>
      <c r="AI10" s="240">
        <f>('Energy Use'!AI66-'E-electricity'!AI10)*'Energy Use 2020'!$P72</f>
        <v>644363611828.36707</v>
      </c>
      <c r="AJ10" s="240">
        <f>('Energy Use'!AJ66-'E-electricity'!AJ10)*'Energy Use 2020'!$P72</f>
        <v>635875014376.83582</v>
      </c>
      <c r="AK10" s="240">
        <f>('Energy Use'!AK66-'E-electricity'!AK10)*'Energy Use 2020'!$P72</f>
        <v>628078279916.40308</v>
      </c>
      <c r="AL10" s="240">
        <f>('Energy Use'!AL66-'E-electricity'!AL10)*'Energy Use 2020'!$P72</f>
        <v>621069465915.1156</v>
      </c>
      <c r="AM10" s="240">
        <f>('Energy Use'!AM66-'E-electricity'!AM10)*'Energy Use 2020'!$P72</f>
        <v>614941917537.58081</v>
      </c>
      <c r="AN10" s="240">
        <f>('Energy Use'!AN66-'E-electricity'!AN10)*'Energy Use 2020'!$P72</f>
        <v>609787701448.67908</v>
      </c>
      <c r="AO10" s="240">
        <f>('Energy Use'!AO66-'E-electricity'!AO10)*'Energy Use 2020'!$P72</f>
        <v>605699193680.27942</v>
      </c>
      <c r="AP10" s="240">
        <f>('Energy Use'!AP66-'E-electricity'!AP10)*'Energy Use 2020'!$P72</f>
        <v>602770832087.98657</v>
      </c>
      <c r="AQ10" s="240">
        <f>('Energy Use'!AQ66-'E-electricity'!AQ10)*'Energy Use 2020'!$P72</f>
        <v>597978904786.19446</v>
      </c>
      <c r="AR10" s="136" t="str">
        <f>VLOOKUP($A10,'Sector Match'!$A$1:$B$43,2,0)</f>
        <v>food beverage and tobacco 10T12</v>
      </c>
    </row>
    <row r="11" spans="1:44" x14ac:dyDescent="0.2">
      <c r="A11" s="74" t="s">
        <v>10</v>
      </c>
      <c r="B11" s="240">
        <f>('Energy Use'!B67-'E-electricity'!B11)*'Energy Use 2019'!$P73</f>
        <v>556458030160.20435</v>
      </c>
      <c r="C11" s="240">
        <f>('Energy Use'!C67-'E-electricity'!C11)*'Energy Use 2020'!$P73</f>
        <v>579406009643.94446</v>
      </c>
      <c r="D11" s="240">
        <f>('Energy Use'!D67-'E-electricity'!D11)*'Energy Use 2020'!$P73</f>
        <v>647859909254.53931</v>
      </c>
      <c r="E11" s="240">
        <f>('Energy Use'!E67-'E-electricity'!E11)*'Energy Use 2020'!$P73</f>
        <v>669440727897.10535</v>
      </c>
      <c r="F11" s="240">
        <f>('Energy Use'!F67-'E-electricity'!F11)*'Energy Use 2020'!$P73</f>
        <v>674203074055.38721</v>
      </c>
      <c r="G11" s="240">
        <f>('Energy Use'!G67-'E-electricity'!G11)*'Energy Use 2020'!$P73</f>
        <v>691846149111.05664</v>
      </c>
      <c r="H11" s="240">
        <f>('Energy Use'!H67-'E-electricity'!H11)*'Energy Use 2020'!$P73</f>
        <v>716022616435.61511</v>
      </c>
      <c r="I11" s="240">
        <f>('Energy Use'!I67-'E-electricity'!I11)*'Energy Use 2020'!$P73</f>
        <v>741529793201.55261</v>
      </c>
      <c r="J11" s="240">
        <f>('Energy Use'!J67-'E-electricity'!J11)*'Energy Use 2020'!$P73</f>
        <v>766349156263.96423</v>
      </c>
      <c r="K11" s="240">
        <f>('Energy Use'!K67-'E-electricity'!K11)*'Energy Use 2020'!$P73</f>
        <v>790055422684.91479</v>
      </c>
      <c r="L11" s="240">
        <f>('Energy Use'!L67-'E-electricity'!L11)*'Energy Use 2020'!$P73</f>
        <v>812190320903.29297</v>
      </c>
      <c r="M11" s="240">
        <f>('Energy Use'!M67-'E-electricity'!M11)*'Energy Use 2020'!$P73</f>
        <v>832269572270.76489</v>
      </c>
      <c r="N11" s="240">
        <f>('Energy Use'!N67-'E-electricity'!N11)*'Energy Use 2020'!$P73</f>
        <v>850469580253.71167</v>
      </c>
      <c r="O11" s="240">
        <f>('Energy Use'!O67-'E-electricity'!O11)*'Energy Use 2020'!$P73</f>
        <v>866178330126.97803</v>
      </c>
      <c r="P11" s="240">
        <f>('Energy Use'!P67-'E-electricity'!P11)*'Energy Use 2020'!$P73</f>
        <v>879465689364.31812</v>
      </c>
      <c r="Q11" s="240">
        <f>('Energy Use'!Q67-'E-electricity'!Q11)*'Energy Use 2020'!$P73</f>
        <v>890436259569.19995</v>
      </c>
      <c r="R11" s="240">
        <f>('Energy Use'!R67-'E-electricity'!R11)*'Energy Use 2020'!$P73</f>
        <v>899225084846.38879</v>
      </c>
      <c r="S11" s="240">
        <f>('Energy Use'!S67-'E-electricity'!S11)*'Energy Use 2020'!$P73</f>
        <v>908958196466.89099</v>
      </c>
      <c r="T11" s="240">
        <f>('Energy Use'!T67-'E-electricity'!T11)*'Energy Use 2020'!$P73</f>
        <v>916809383356.90808</v>
      </c>
      <c r="U11" s="240">
        <f>('Energy Use'!U67-'E-electricity'!U11)*'Energy Use 2020'!$P73</f>
        <v>922859694436.65955</v>
      </c>
      <c r="V11" s="240">
        <f>('Energy Use'!V67-'E-electricity'!V11)*'Energy Use 2020'!$P73</f>
        <v>927204743941.50024</v>
      </c>
      <c r="W11" s="240">
        <f>('Energy Use'!W67-'E-electricity'!W11)*'Energy Use 2020'!$P73</f>
        <v>929952562506.42871</v>
      </c>
      <c r="X11" s="240">
        <f>('Energy Use'!X67-'E-electricity'!X11)*'Energy Use 2020'!$P73</f>
        <v>931221463603.0387</v>
      </c>
      <c r="Y11" s="240">
        <f>('Energy Use'!Y67-'E-electricity'!Y11)*'Energy Use 2020'!$P73</f>
        <v>931137972847.93909</v>
      </c>
      <c r="Z11" s="240">
        <f>('Energy Use'!Z67-'E-electricity'!Z11)*'Energy Use 2020'!$P73</f>
        <v>929834860864.40906</v>
      </c>
      <c r="AA11" s="240">
        <f>('Energy Use'!AA67-'E-electricity'!AA11)*'Energy Use 2020'!$P73</f>
        <v>927449313304.64844</v>
      </c>
      <c r="AB11" s="240">
        <f>('Energy Use'!AB67-'E-electricity'!AB11)*'Energy Use 2020'!$P73</f>
        <v>924121264619.6449</v>
      </c>
      <c r="AC11" s="240">
        <f>('Energy Use'!AC67-'E-electricity'!AC11)*'Energy Use 2020'!$P73</f>
        <v>919991915443.01294</v>
      </c>
      <c r="AD11" s="240">
        <f>('Energy Use'!AD67-'E-electricity'!AD11)*'Energy Use 2020'!$P73</f>
        <v>915202447232.50684</v>
      </c>
      <c r="AE11" s="240">
        <f>('Energy Use'!AE67-'E-electricity'!AE11)*'Energy Use 2020'!$P73</f>
        <v>909892942238.54846</v>
      </c>
      <c r="AF11" s="240">
        <f>('Energy Use'!AF67-'E-electricity'!AF11)*'Energy Use 2020'!$P73</f>
        <v>904201512048.93823</v>
      </c>
      <c r="AG11" s="240">
        <f>('Energy Use'!AG67-'E-electricity'!AG11)*'Energy Use 2020'!$P73</f>
        <v>898263633957.51001</v>
      </c>
      <c r="AH11" s="240">
        <f>('Energy Use'!AH67-'E-electricity'!AH11)*'Energy Use 2020'!$P73</f>
        <v>892211691252.052</v>
      </c>
      <c r="AI11" s="240">
        <f>('Energy Use'!AI67-'E-electricity'!AI11)*'Energy Use 2020'!$P73</f>
        <v>886174711214.44702</v>
      </c>
      <c r="AJ11" s="240">
        <f>('Energy Use'!AJ67-'E-electricity'!AJ11)*'Energy Use 2020'!$P73</f>
        <v>880278293153.27588</v>
      </c>
      <c r="AK11" s="240">
        <f>('Energy Use'!AK67-'E-electricity'!AK11)*'Energy Use 2020'!$P73</f>
        <v>874644718110.00745</v>
      </c>
      <c r="AL11" s="240">
        <f>('Energy Use'!AL67-'E-electricity'!AL11)*'Energy Use 2020'!$P73</f>
        <v>869393231950.48328</v>
      </c>
      <c r="AM11" s="240">
        <f>('Energy Use'!AM67-'E-electricity'!AM11)*'Energy Use 2020'!$P73</f>
        <v>864640494326.34009</v>
      </c>
      <c r="AN11" s="240">
        <f>('Energy Use'!AN67-'E-electricity'!AN11)*'Energy Use 2020'!$P73</f>
        <v>860501187423.23682</v>
      </c>
      <c r="AO11" s="240">
        <f>('Energy Use'!AO67-'E-electricity'!AO11)*'Energy Use 2020'!$P73</f>
        <v>857088780468.90845</v>
      </c>
      <c r="AP11" s="240">
        <f>('Energy Use'!AP67-'E-electricity'!AP11)*'Energy Use 2020'!$P73</f>
        <v>854516448632.44006</v>
      </c>
      <c r="AQ11" s="240">
        <f>('Energy Use'!AQ67-'E-electricity'!AQ11)*'Energy Use 2020'!$P73</f>
        <v>848524311545.95349</v>
      </c>
      <c r="AR11" s="136" t="str">
        <f>VLOOKUP($A11,'Sector Match'!$A$1:$B$43,2,0)</f>
        <v>food beverage and tobacco 10T12</v>
      </c>
    </row>
    <row r="12" spans="1:44" x14ac:dyDescent="0.2">
      <c r="A12" s="74" t="s">
        <v>11</v>
      </c>
      <c r="B12" s="240">
        <f>('Energy Use'!B68-'E-electricity'!B12)*'Energy Use 2019'!$P74</f>
        <v>376679111347.5177</v>
      </c>
      <c r="C12" s="240">
        <f>('Energy Use'!C68-'E-electricity'!C12)*'Energy Use 2020'!$P74</f>
        <v>379651750189.3382</v>
      </c>
      <c r="D12" s="240">
        <f>('Energy Use'!D68-'E-electricity'!D12)*'Energy Use 2020'!$P74</f>
        <v>434732053076.64178</v>
      </c>
      <c r="E12" s="240">
        <f>('Energy Use'!E68-'E-electricity'!E12)*'Energy Use 2020'!$P74</f>
        <v>466785224392.30084</v>
      </c>
      <c r="F12" s="240">
        <f>('Energy Use'!F68-'E-electricity'!F12)*'Energy Use 2020'!$P74</f>
        <v>472332369409.7652</v>
      </c>
      <c r="G12" s="240">
        <f>('Energy Use'!G68-'E-electricity'!G12)*'Energy Use 2020'!$P74</f>
        <v>490153843078.22076</v>
      </c>
      <c r="H12" s="240">
        <f>('Energy Use'!H68-'E-electricity'!H12)*'Energy Use 2020'!$P74</f>
        <v>514060915279.11469</v>
      </c>
      <c r="I12" s="240">
        <f>('Energy Use'!I68-'E-electricity'!I12)*'Energy Use 2020'!$P74</f>
        <v>538670725605.88153</v>
      </c>
      <c r="J12" s="240">
        <f>('Energy Use'!J68-'E-electricity'!J12)*'Energy Use 2020'!$P74</f>
        <v>562268562236.46729</v>
      </c>
      <c r="K12" s="240">
        <f>('Energy Use'!K68-'E-electricity'!K12)*'Energy Use 2020'!$P74</f>
        <v>584714213374.36218</v>
      </c>
      <c r="L12" s="240">
        <f>('Energy Use'!L68-'E-electricity'!L12)*'Energy Use 2020'!$P74</f>
        <v>605885701610.79089</v>
      </c>
      <c r="M12" s="240">
        <f>('Energy Use'!M68-'E-electricity'!M12)*'Energy Use 2020'!$P74</f>
        <v>625680674345.98486</v>
      </c>
      <c r="N12" s="240">
        <f>('Energy Use'!N68-'E-electricity'!N12)*'Energy Use 2020'!$P74</f>
        <v>644472351318.24316</v>
      </c>
      <c r="O12" s="240">
        <f>('Energy Use'!O68-'E-electricity'!O12)*'Energy Use 2020'!$P74</f>
        <v>661846922489.15039</v>
      </c>
      <c r="P12" s="240">
        <f>('Energy Use'!P68-'E-electricity'!P12)*'Energy Use 2020'!$P74</f>
        <v>677843679373.47412</v>
      </c>
      <c r="Q12" s="240">
        <f>('Energy Use'!Q68-'E-electricity'!Q12)*'Energy Use 2020'!$P74</f>
        <v>692527940528.13</v>
      </c>
      <c r="R12" s="240">
        <f>('Energy Use'!R68-'E-electricity'!R12)*'Energy Use 2020'!$P74</f>
        <v>705988813215.3208</v>
      </c>
      <c r="S12" s="240">
        <f>('Energy Use'!S68-'E-electricity'!S12)*'Energy Use 2020'!$P74</f>
        <v>720674446745.95007</v>
      </c>
      <c r="T12" s="240">
        <f>('Energy Use'!T68-'E-electricity'!T12)*'Energy Use 2020'!$P74</f>
        <v>734329953856.96338</v>
      </c>
      <c r="U12" s="240">
        <f>('Energy Use'!U68-'E-electricity'!U12)*'Energy Use 2020'!$P74</f>
        <v>746944527377.07837</v>
      </c>
      <c r="V12" s="240">
        <f>('Energy Use'!V68-'E-electricity'!V12)*'Energy Use 2020'!$P74</f>
        <v>758515762492.53931</v>
      </c>
      <c r="W12" s="240">
        <f>('Energy Use'!W68-'E-electricity'!W12)*'Energy Use 2020'!$P74</f>
        <v>769049323133.64368</v>
      </c>
      <c r="X12" s="240">
        <f>('Energy Use'!X68-'E-electricity'!X12)*'Energy Use 2020'!$P74</f>
        <v>778558536712.38757</v>
      </c>
      <c r="Y12" s="240">
        <f>('Energy Use'!Y68-'E-electricity'!Y12)*'Energy Use 2020'!$P74</f>
        <v>787063929385.80457</v>
      </c>
      <c r="Z12" s="240">
        <f>('Energy Use'!Z68-'E-electricity'!Z12)*'Energy Use 2020'!$P74</f>
        <v>794592714142.34155</v>
      </c>
      <c r="AA12" s="240">
        <f>('Energy Use'!AA68-'E-electricity'!AA12)*'Energy Use 2020'!$P74</f>
        <v>801178243862.57178</v>
      </c>
      <c r="AB12" s="240">
        <f>('Energy Use'!AB68-'E-electricity'!AB12)*'Energy Use 2020'!$P74</f>
        <v>806859441123.77808</v>
      </c>
      <c r="AC12" s="240">
        <f>('Energy Use'!AC68-'E-electricity'!AC12)*'Energy Use 2020'!$P74</f>
        <v>811680215936.56958</v>
      </c>
      <c r="AD12" s="240">
        <f>('Energy Use'!AD68-'E-electricity'!AD12)*'Energy Use 2020'!$P74</f>
        <v>815688881858.14014</v>
      </c>
      <c r="AE12" s="240">
        <f>('Energy Use'!AE68-'E-electricity'!AE12)*'Energy Use 2020'!$P74</f>
        <v>818937580058.72705</v>
      </c>
      <c r="AF12" s="240">
        <f>('Energy Use'!AF68-'E-electricity'!AF12)*'Energy Use 2020'!$P74</f>
        <v>821481719962.03064</v>
      </c>
      <c r="AG12" s="240">
        <f>('Energy Use'!AG68-'E-electricity'!AG12)*'Energy Use 2020'!$P74</f>
        <v>823379444071.54236</v>
      </c>
      <c r="AH12" s="240">
        <f>('Energy Use'!AH68-'E-electricity'!AH12)*'Energy Use 2020'!$P74</f>
        <v>824691123564.81824</v>
      </c>
      <c r="AI12" s="240">
        <f>('Energy Use'!AI68-'E-electricity'!AI12)*'Energy Use 2020'!$P74</f>
        <v>825478890215.93164</v>
      </c>
      <c r="AJ12" s="240">
        <f>('Energy Use'!AJ68-'E-electricity'!AJ12)*'Energy Use 2020'!$P74</f>
        <v>825806209217.38721</v>
      </c>
      <c r="AK12" s="240">
        <f>('Energy Use'!AK68-'E-electricity'!AK12)*'Energy Use 2020'!$P74</f>
        <v>825737496538.89172</v>
      </c>
      <c r="AL12" s="240">
        <f>('Energy Use'!AL68-'E-electricity'!AL12)*'Energy Use 2020'!$P74</f>
        <v>825337783598.55713</v>
      </c>
      <c r="AM12" s="240">
        <f>('Energy Use'!AM68-'E-electricity'!AM12)*'Energy Use 2020'!$P74</f>
        <v>824672431247.29932</v>
      </c>
      <c r="AN12" s="240">
        <f>('Energy Use'!AN68-'E-electricity'!AN12)*'Energy Use 2020'!$P74</f>
        <v>823806894389.53699</v>
      </c>
      <c r="AO12" s="240">
        <f>('Energy Use'!AO68-'E-electricity'!AO12)*'Energy Use 2020'!$P74</f>
        <v>822806537990.82129</v>
      </c>
      <c r="AP12" s="240">
        <f>('Energy Use'!AP68-'E-electricity'!AP12)*'Energy Use 2020'!$P74</f>
        <v>821736504760.7782</v>
      </c>
      <c r="AQ12" s="240">
        <f>('Energy Use'!AQ68-'E-electricity'!AQ12)*'Energy Use 2020'!$P74</f>
        <v>816453113247.94983</v>
      </c>
      <c r="AR12" s="136" t="str">
        <f>VLOOKUP($A12,'Sector Match'!$A$1:$B$43,2,0)</f>
        <v>food beverage and tobacco 10T12</v>
      </c>
    </row>
    <row r="13" spans="1:44" x14ac:dyDescent="0.2">
      <c r="A13" s="74" t="s">
        <v>12</v>
      </c>
      <c r="B13" s="240">
        <f>('Energy Use'!B69-'E-electricity'!B13)*'Energy Use 2019'!$P75</f>
        <v>23780257699.154034</v>
      </c>
      <c r="C13" s="240">
        <f>('Energy Use'!C69-'E-electricity'!C13)*'Energy Use 2020'!$P75</f>
        <v>19024206159.323231</v>
      </c>
      <c r="D13" s="240">
        <f>('Energy Use'!D69-'E-electricity'!D13)*'Energy Use 2020'!$P75</f>
        <v>20305154067.706432</v>
      </c>
      <c r="E13" s="240">
        <f>('Energy Use'!E69-'E-electricity'!E13)*'Energy Use 2020'!$P75</f>
        <v>21858556856.719501</v>
      </c>
      <c r="F13" s="240">
        <f>('Energy Use'!F69-'E-electricity'!F13)*'Energy Use 2020'!$P75</f>
        <v>21921131992.064663</v>
      </c>
      <c r="G13" s="240">
        <f>('Energy Use'!G69-'E-electricity'!G13)*'Energy Use 2020'!$P75</f>
        <v>22393245432.056263</v>
      </c>
      <c r="H13" s="240">
        <f>('Energy Use'!H69-'E-electricity'!H13)*'Energy Use 2020'!$P75</f>
        <v>23071521507.574791</v>
      </c>
      <c r="I13" s="240">
        <f>('Energy Use'!I69-'E-electricity'!I13)*'Energy Use 2020'!$P75</f>
        <v>23791246409.82114</v>
      </c>
      <c r="J13" s="240">
        <f>('Energy Use'!J69-'E-electricity'!J13)*'Energy Use 2020'!$P75</f>
        <v>24489041032.442997</v>
      </c>
      <c r="K13" s="240">
        <f>('Energy Use'!K69-'E-electricity'!K13)*'Energy Use 2020'!$P75</f>
        <v>25150874884.391769</v>
      </c>
      <c r="L13" s="240">
        <f>('Energy Use'!L69-'E-electricity'!L13)*'Energy Use 2020'!$P75</f>
        <v>25761684405.487366</v>
      </c>
      <c r="M13" s="240">
        <f>('Energy Use'!M69-'E-electricity'!M13)*'Energy Use 2020'!$P75</f>
        <v>26305608950.127735</v>
      </c>
      <c r="N13" s="240">
        <f>('Energy Use'!N69-'E-electricity'!N13)*'Energy Use 2020'!$P75</f>
        <v>26821101647.555973</v>
      </c>
      <c r="O13" s="240">
        <f>('Energy Use'!O69-'E-electricity'!O13)*'Energy Use 2020'!$P75</f>
        <v>27258178871.989758</v>
      </c>
      <c r="P13" s="240">
        <f>('Energy Use'!P69-'E-electricity'!P13)*'Energy Use 2020'!$P75</f>
        <v>27620275838.969997</v>
      </c>
      <c r="Q13" s="240">
        <f>('Energy Use'!Q69-'E-electricity'!Q13)*'Energy Use 2020'!$P75</f>
        <v>27911881375.343323</v>
      </c>
      <c r="R13" s="240">
        <f>('Energy Use'!R69-'E-electricity'!R13)*'Energy Use 2020'!$P75</f>
        <v>28138381220.806656</v>
      </c>
      <c r="S13" s="240">
        <f>('Energy Use'!S69-'E-electricity'!S13)*'Energy Use 2020'!$P75</f>
        <v>28434959618.539394</v>
      </c>
      <c r="T13" s="240">
        <f>('Energy Use'!T69-'E-electricity'!T13)*'Energy Use 2020'!$P75</f>
        <v>28677262643.721378</v>
      </c>
      <c r="U13" s="240">
        <f>('Energy Use'!U69-'E-electricity'!U13)*'Energy Use 2020'!$P75</f>
        <v>28867402508.804752</v>
      </c>
      <c r="V13" s="240">
        <f>('Energy Use'!V69-'E-electricity'!V13)*'Energy Use 2020'!$P75</f>
        <v>29007882124.95644</v>
      </c>
      <c r="W13" s="240">
        <f>('Energy Use'!W69-'E-electricity'!W13)*'Energy Use 2020'!$P75</f>
        <v>29101541953.734444</v>
      </c>
      <c r="X13" s="240">
        <f>('Energy Use'!X69-'E-electricity'!X13)*'Energy Use 2020'!$P75</f>
        <v>29151506859.490685</v>
      </c>
      <c r="Y13" s="240">
        <f>('Energy Use'!Y69-'E-electricity'!Y13)*'Energy Use 2020'!$P75</f>
        <v>29161134076.342556</v>
      </c>
      <c r="Z13" s="240">
        <f>('Energy Use'!Z69-'E-electricity'!Z13)*'Energy Use 2020'!$P75</f>
        <v>29133963260.249317</v>
      </c>
      <c r="AA13" s="240">
        <f>('Energy Use'!AA69-'E-electricity'!AA13)*'Energy Use 2020'!$P75</f>
        <v>29073669446.170624</v>
      </c>
      <c r="AB13" s="240">
        <f>('Energy Use'!AB69-'E-electricity'!AB13)*'Energy Use 2020'!$P75</f>
        <v>28984019578.440979</v>
      </c>
      <c r="AC13" s="240">
        <f>('Energy Use'!AC69-'E-electricity'!AC13)*'Energy Use 2020'!$P75</f>
        <v>28868833134.547127</v>
      </c>
      <c r="AD13" s="240">
        <f>('Energy Use'!AD69-'E-electricity'!AD13)*'Energy Use 2020'!$P75</f>
        <v>28731947222.750736</v>
      </c>
      <c r="AE13" s="240">
        <f>('Energy Use'!AE69-'E-electricity'!AE13)*'Energy Use 2020'!$P75</f>
        <v>28577186405.859959</v>
      </c>
      <c r="AF13" s="240">
        <f>('Energy Use'!AF69-'E-electricity'!AF13)*'Energy Use 2020'!$P75</f>
        <v>28408337389.482895</v>
      </c>
      <c r="AG13" s="240">
        <f>('Energy Use'!AG69-'E-electricity'!AG13)*'Energy Use 2020'!$P75</f>
        <v>28229128615.016613</v>
      </c>
      <c r="AH13" s="240">
        <f>('Energy Use'!AH69-'E-electricity'!AH13)*'Energy Use 2020'!$P75</f>
        <v>28043214716.46817</v>
      </c>
      <c r="AI13" s="240">
        <f>('Energy Use'!AI69-'E-electricity'!AI13)*'Energy Use 2020'!$P75</f>
        <v>27854165736.360111</v>
      </c>
      <c r="AJ13" s="240">
        <f>('Energy Use'!AJ69-'E-electricity'!AJ13)*'Energy Use 2020'!$P75</f>
        <v>27665460949.346909</v>
      </c>
      <c r="AK13" s="240">
        <f>('Energy Use'!AK69-'E-electricity'!AK13)*'Energy Use 2020'!$P75</f>
        <v>27480487112.271828</v>
      </c>
      <c r="AL13" s="240">
        <f>('Energy Use'!AL69-'E-electricity'!AL13)*'Energy Use 2020'!$P75</f>
        <v>27302540945.475994</v>
      </c>
      <c r="AM13" s="240">
        <f>('Energy Use'!AM69-'E-electricity'!AM13)*'Energy Use 2020'!$P75</f>
        <v>27134835651.330364</v>
      </c>
      <c r="AN13" s="240">
        <f>('Energy Use'!AN69-'E-electricity'!AN13)*'Energy Use 2020'!$P75</f>
        <v>26980511291.255131</v>
      </c>
      <c r="AO13" s="240">
        <f>('Energy Use'!AO69-'E-electricity'!AO13)*'Energy Use 2020'!$P75</f>
        <v>26842648871.017143</v>
      </c>
      <c r="AP13" s="240">
        <f>('Energy Use'!AP69-'E-electricity'!AP13)*'Energy Use 2020'!$P75</f>
        <v>26724288025.124252</v>
      </c>
      <c r="AQ13" s="240">
        <f>('Energy Use'!AQ69-'E-electricity'!AQ13)*'Energy Use 2020'!$P75</f>
        <v>26491892099.292812</v>
      </c>
      <c r="AR13" s="136" t="str">
        <f>VLOOKUP($A13,'Sector Match'!$A$1:$B$43,2,0)</f>
        <v>food beverage and tobacco 10T12</v>
      </c>
    </row>
    <row r="14" spans="1:44" x14ac:dyDescent="0.2">
      <c r="A14" s="74" t="s">
        <v>13</v>
      </c>
      <c r="B14" s="240">
        <f>('Energy Use'!B70-'E-electricity'!B14)*'Energy Use 2019'!$P76</f>
        <v>779200077417.70264</v>
      </c>
      <c r="C14" s="240">
        <f>('Energy Use'!C70-'E-electricity'!C14)*'Energy Use 2020'!$P76</f>
        <v>686060742661.15881</v>
      </c>
      <c r="D14" s="240">
        <f>('Energy Use'!D70-'E-electricity'!D14)*'Energy Use 2020'!$P76</f>
        <v>719214836016.16687</v>
      </c>
      <c r="E14" s="240">
        <f>('Energy Use'!E70-'E-electricity'!E14)*'Energy Use 2020'!$P76</f>
        <v>705844376647.16028</v>
      </c>
      <c r="F14" s="240">
        <f>('Energy Use'!F70-'E-electricity'!F14)*'Energy Use 2020'!$P76</f>
        <v>703897254400.979</v>
      </c>
      <c r="G14" s="240">
        <f>('Energy Use'!G70-'E-electricity'!G14)*'Energy Use 2020'!$P76</f>
        <v>706565110360.36426</v>
      </c>
      <c r="H14" s="240">
        <f>('Energy Use'!H70-'E-electricity'!H14)*'Energy Use 2020'!$P76</f>
        <v>711587227130.14453</v>
      </c>
      <c r="I14" s="240">
        <f>('Energy Use'!I70-'E-electricity'!I14)*'Energy Use 2020'!$P76</f>
        <v>717432682704.56262</v>
      </c>
      <c r="J14" s="240">
        <f>('Energy Use'!J70-'E-electricity'!J14)*'Energy Use 2020'!$P76</f>
        <v>722470797317.40112</v>
      </c>
      <c r="K14" s="240">
        <f>('Energy Use'!K70-'E-electricity'!K14)*'Energy Use 2020'!$P76</f>
        <v>725780416707.74585</v>
      </c>
      <c r="L14" s="240">
        <f>('Energy Use'!L70-'E-electricity'!L14)*'Energy Use 2020'!$P76</f>
        <v>726433196237.57507</v>
      </c>
      <c r="M14" s="240">
        <f>('Energy Use'!M70-'E-electricity'!M14)*'Energy Use 2020'!$P76</f>
        <v>723521241028.79468</v>
      </c>
      <c r="N14" s="240">
        <f>('Energy Use'!N70-'E-electricity'!N14)*'Energy Use 2020'!$P76</f>
        <v>717308109031.98279</v>
      </c>
      <c r="O14" s="240">
        <f>('Energy Use'!O70-'E-electricity'!O14)*'Energy Use 2020'!$P76</f>
        <v>707721626736.53027</v>
      </c>
      <c r="P14" s="240">
        <f>('Energy Use'!P70-'E-electricity'!P14)*'Energy Use 2020'!$P76</f>
        <v>695818660439.16479</v>
      </c>
      <c r="Q14" s="240">
        <f>('Energy Use'!Q70-'E-electricity'!Q14)*'Energy Use 2020'!$P76</f>
        <v>682623380088.51196</v>
      </c>
      <c r="R14" s="240">
        <f>('Energy Use'!R70-'E-electricity'!R14)*'Energy Use 2020'!$P76</f>
        <v>669102009413.9093</v>
      </c>
      <c r="S14" s="240">
        <f>('Energy Use'!S70-'E-electricity'!S14)*'Energy Use 2020'!$P76</f>
        <v>658460650217.50537</v>
      </c>
      <c r="T14" s="240">
        <f>('Energy Use'!T70-'E-electricity'!T14)*'Energy Use 2020'!$P76</f>
        <v>648304112518.87708</v>
      </c>
      <c r="U14" s="240">
        <f>('Energy Use'!U70-'E-electricity'!U14)*'Energy Use 2020'!$P76</f>
        <v>638619955645.10657</v>
      </c>
      <c r="V14" s="240">
        <f>('Energy Use'!V70-'E-electricity'!V14)*'Energy Use 2020'!$P76</f>
        <v>629396398831.07776</v>
      </c>
      <c r="W14" s="240">
        <f>('Energy Use'!W70-'E-electricity'!W14)*'Energy Use 2020'!$P76</f>
        <v>620622309177.37378</v>
      </c>
      <c r="X14" s="240">
        <f>('Energy Use'!X70-'E-electricity'!X14)*'Energy Use 2020'!$P76</f>
        <v>612287190535.34375</v>
      </c>
      <c r="Y14" s="240">
        <f>('Energy Use'!Y70-'E-electricity'!Y14)*'Energy Use 2020'!$P76</f>
        <v>604381173345.24475</v>
      </c>
      <c r="Z14" s="240">
        <f>('Energy Use'!Z70-'E-electricity'!Z14)*'Energy Use 2020'!$P76</f>
        <v>596895005454.60364</v>
      </c>
      <c r="AA14" s="240">
        <f>('Energy Use'!AA70-'E-electricity'!AA14)*'Energy Use 2020'!$P76</f>
        <v>589820043945.63452</v>
      </c>
      <c r="AB14" s="240">
        <f>('Energy Use'!AB70-'E-electricity'!AB14)*'Energy Use 2020'!$P76</f>
        <v>583148248002.42554</v>
      </c>
      <c r="AC14" s="240">
        <f>('Energy Use'!AC70-'E-electricity'!AC14)*'Energy Use 2020'!$P76</f>
        <v>576872172850.92749</v>
      </c>
      <c r="AD14" s="240">
        <f>('Energy Use'!AD70-'E-electricity'!AD14)*'Energy Use 2020'!$P76</f>
        <v>570984964807.25464</v>
      </c>
      <c r="AE14" s="240">
        <f>('Energy Use'!AE70-'E-electricity'!AE14)*'Energy Use 2020'!$P76</f>
        <v>565480357472.88452</v>
      </c>
      <c r="AF14" s="240">
        <f>('Energy Use'!AF70-'E-electricity'!AF14)*'Energy Use 2020'!$P76</f>
        <v>560352669118.56628</v>
      </c>
      <c r="AG14" s="240">
        <f>('Energy Use'!AG70-'E-electricity'!AG14)*'Energy Use 2020'!$P76</f>
        <v>555596801302.46472</v>
      </c>
      <c r="AH14" s="240">
        <f>('Energy Use'!AH70-'E-electricity'!AH14)*'Energy Use 2020'!$P76</f>
        <v>551208238772.29321</v>
      </c>
      <c r="AI14" s="240">
        <f>('Energy Use'!AI70-'E-electricity'!AI14)*'Energy Use 2020'!$P76</f>
        <v>547183050705.65466</v>
      </c>
      <c r="AJ14" s="240">
        <f>('Energy Use'!AJ70-'E-electricity'!AJ14)*'Energy Use 2020'!$P76</f>
        <v>543517893348.02344</v>
      </c>
      <c r="AK14" s="240">
        <f>('Energy Use'!AK70-'E-electricity'!AK14)*'Energy Use 2020'!$P76</f>
        <v>540210014113.29456</v>
      </c>
      <c r="AL14" s="240">
        <f>('Energy Use'!AL70-'E-electricity'!AL14)*'Energy Use 2020'!$P76</f>
        <v>537257257218.09558</v>
      </c>
      <c r="AM14" s="240">
        <f>('Energy Use'!AM70-'E-electricity'!AM14)*'Energy Use 2020'!$P76</f>
        <v>534658070927.78748</v>
      </c>
      <c r="AN14" s="240">
        <f>('Energy Use'!AN70-'E-electricity'!AN14)*'Energy Use 2020'!$P76</f>
        <v>532411516499.59717</v>
      </c>
      <c r="AO14" s="240">
        <f>('Energy Use'!AO70-'E-electricity'!AO14)*'Energy Use 2020'!$P76</f>
        <v>530517278916.45331</v>
      </c>
      <c r="AP14" s="240">
        <f>('Energy Use'!AP70-'E-electricity'!AP14)*'Energy Use 2020'!$P76</f>
        <v>528975679514.16211</v>
      </c>
      <c r="AQ14" s="240">
        <f>('Energy Use'!AQ70-'E-electricity'!AQ14)*'Energy Use 2020'!$P76</f>
        <v>525081087072.7323</v>
      </c>
      <c r="AR14" s="136" t="str">
        <f>VLOOKUP($A14,'Sector Match'!$A$1:$B$43,2,0)</f>
        <v>textiles apparel and leather 13T15</v>
      </c>
    </row>
    <row r="15" spans="1:44" x14ac:dyDescent="0.2">
      <c r="A15" s="74" t="s">
        <v>14</v>
      </c>
      <c r="B15" s="240">
        <f>('Energy Use'!B71-'E-electricity'!B15)*'Energy Use 2019'!$P77</f>
        <v>179897680298.15674</v>
      </c>
      <c r="C15" s="240">
        <f>('Energy Use'!C71-'E-electricity'!C15)*'Energy Use 2020'!$P77</f>
        <v>102968577445.44994</v>
      </c>
      <c r="D15" s="240">
        <f>('Energy Use'!D71-'E-electricity'!D15)*'Energy Use 2020'!$P77</f>
        <v>115415677793.87242</v>
      </c>
      <c r="E15" s="240">
        <f>('Energy Use'!E71-'E-electricity'!E15)*'Energy Use 2020'!$P77</f>
        <v>114114789490.19749</v>
      </c>
      <c r="F15" s="240">
        <f>('Energy Use'!F71-'E-electricity'!F15)*'Energy Use 2020'!$P77</f>
        <v>113853843452.06929</v>
      </c>
      <c r="G15" s="240">
        <f>('Energy Use'!G71-'E-electricity'!G15)*'Energy Use 2020'!$P77</f>
        <v>114531163933.01711</v>
      </c>
      <c r="H15" s="240">
        <f>('Energy Use'!H71-'E-electricity'!H15)*'Energy Use 2020'!$P77</f>
        <v>115649793927.17511</v>
      </c>
      <c r="I15" s="240">
        <f>('Energy Use'!I71-'E-electricity'!I15)*'Energy Use 2020'!$P77</f>
        <v>116851287264.07289</v>
      </c>
      <c r="J15" s="240">
        <f>('Energy Use'!J71-'E-electricity'!J15)*'Energy Use 2020'!$P77</f>
        <v>117861421188.77678</v>
      </c>
      <c r="K15" s="240">
        <f>('Energy Use'!K71-'E-electricity'!K15)*'Energy Use 2020'!$P77</f>
        <v>118545689822.39812</v>
      </c>
      <c r="L15" s="240">
        <f>('Energy Use'!L71-'E-electricity'!L15)*'Energy Use 2020'!$P77</f>
        <v>118768745998.73361</v>
      </c>
      <c r="M15" s="240">
        <f>('Energy Use'!M71-'E-electricity'!M15)*'Energy Use 2020'!$P77</f>
        <v>118398790857.63077</v>
      </c>
      <c r="N15" s="240">
        <f>('Energy Use'!N71-'E-electricity'!N15)*'Energy Use 2020'!$P77</f>
        <v>117519771171.02797</v>
      </c>
      <c r="O15" s="240">
        <f>('Energy Use'!O71-'E-electricity'!O15)*'Energy Use 2020'!$P77</f>
        <v>116091111700.2547</v>
      </c>
      <c r="P15" s="240">
        <f>('Energy Use'!P71-'E-electricity'!P15)*'Energy Use 2020'!$P77</f>
        <v>114281769329.08929</v>
      </c>
      <c r="Q15" s="240">
        <f>('Energy Use'!Q71-'E-electricity'!Q15)*'Energy Use 2020'!$P77</f>
        <v>112256237691.89557</v>
      </c>
      <c r="R15" s="240">
        <f>('Energy Use'!R71-'E-electricity'!R15)*'Energy Use 2020'!$P77</f>
        <v>110170454032.07404</v>
      </c>
      <c r="S15" s="240">
        <f>('Energy Use'!S71-'E-electricity'!S15)*'Energy Use 2020'!$P77</f>
        <v>108577475543.58679</v>
      </c>
      <c r="T15" s="240">
        <f>('Energy Use'!T71-'E-electricity'!T15)*'Energy Use 2020'!$P77</f>
        <v>107055984405.85172</v>
      </c>
      <c r="U15" s="240">
        <f>('Energy Use'!U71-'E-electricity'!U15)*'Energy Use 2020'!$P77</f>
        <v>105604054474.21892</v>
      </c>
      <c r="V15" s="240">
        <f>('Energy Use'!V71-'E-electricity'!V15)*'Energy Use 2020'!$P77</f>
        <v>104219862251.50185</v>
      </c>
      <c r="W15" s="240">
        <f>('Energy Use'!W71-'E-electricity'!W15)*'Energy Use 2020'!$P77</f>
        <v>102901683889.98021</v>
      </c>
      <c r="X15" s="240">
        <f>('Energy Use'!X71-'E-electricity'!X15)*'Energy Use 2020'!$P77</f>
        <v>101647892387.58199</v>
      </c>
      <c r="Y15" s="240">
        <f>('Energy Use'!Y71-'E-electricity'!Y15)*'Energy Use 2020'!$P77</f>
        <v>100456954974.11656</v>
      </c>
      <c r="Z15" s="240">
        <f>('Energy Use'!Z71-'E-electricity'!Z15)*'Energy Use 2020'!$P77</f>
        <v>99327430683.853241</v>
      </c>
      <c r="AA15" s="240">
        <f>('Energy Use'!AA71-'E-electricity'!AA15)*'Energy Use 2020'!$P77</f>
        <v>98257968111.18187</v>
      </c>
      <c r="AB15" s="240">
        <f>('Energy Use'!AB71-'E-electricity'!AB15)*'Energy Use 2020'!$P77</f>
        <v>97247303346.525879</v>
      </c>
      <c r="AC15" s="240">
        <f>('Energy Use'!AC71-'E-electricity'!AC15)*'Energy Use 2020'!$P77</f>
        <v>96294258090.119278</v>
      </c>
      <c r="AD15" s="240">
        <f>('Energy Use'!AD71-'E-electricity'!AD15)*'Energy Use 2020'!$P77</f>
        <v>95397737941.712616</v>
      </c>
      <c r="AE15" s="240">
        <f>('Energy Use'!AE71-'E-electricity'!AE15)*'Energy Use 2020'!$P77</f>
        <v>94556730864.732559</v>
      </c>
      <c r="AF15" s="240">
        <f>('Energy Use'!AF71-'E-electricity'!AF15)*'Energy Use 2020'!$P77</f>
        <v>93770305823.882278</v>
      </c>
      <c r="AG15" s="240">
        <f>('Energy Use'!AG71-'E-electricity'!AG15)*'Energy Use 2020'!$P77</f>
        <v>93037611595.65477</v>
      </c>
      <c r="AH15" s="240">
        <f>('Energy Use'!AH71-'E-electricity'!AH15)*'Energy Use 2020'!$P77</f>
        <v>92357875751.728622</v>
      </c>
      <c r="AI15" s="240">
        <f>('Energy Use'!AI71-'E-electricity'!AI15)*'Energy Use 2020'!$P77</f>
        <v>91730403815.713821</v>
      </c>
      <c r="AJ15" s="240">
        <f>('Energy Use'!AJ71-'E-electricity'!AJ15)*'Energy Use 2020'!$P77</f>
        <v>91154578594.258438</v>
      </c>
      <c r="AK15" s="240">
        <f>('Energy Use'!AK71-'E-electricity'!AK15)*'Energy Use 2020'!$P77</f>
        <v>90629859684.063278</v>
      </c>
      <c r="AL15" s="240">
        <f>('Energy Use'!AL71-'E-electricity'!AL15)*'Energy Use 2020'!$P77</f>
        <v>90155783156.92746</v>
      </c>
      <c r="AM15" s="240">
        <f>('Energy Use'!AM71-'E-electricity'!AM15)*'Energy Use 2020'!$P77</f>
        <v>89731961425.547302</v>
      </c>
      <c r="AN15" s="240">
        <f>('Energy Use'!AN71-'E-electricity'!AN15)*'Energy Use 2020'!$P77</f>
        <v>89358083293.408752</v>
      </c>
      <c r="AO15" s="240">
        <f>('Energy Use'!AO71-'E-electricity'!AO15)*'Energy Use 2020'!$P77</f>
        <v>89033914192.78035</v>
      </c>
      <c r="AP15" s="240">
        <f>('Energy Use'!AP71-'E-electricity'!AP15)*'Energy Use 2020'!$P77</f>
        <v>88759296615.499741</v>
      </c>
      <c r="AQ15" s="240">
        <f>('Energy Use'!AQ71-'E-electricity'!AQ15)*'Energy Use 2020'!$P77</f>
        <v>88080129456.12381</v>
      </c>
      <c r="AR15" s="136" t="str">
        <f>VLOOKUP($A15,'Sector Match'!$A$1:$B$43,2,0)</f>
        <v>textiles apparel and leather 13T15</v>
      </c>
    </row>
    <row r="16" spans="1:44" x14ac:dyDescent="0.2">
      <c r="A16" s="74" t="s">
        <v>15</v>
      </c>
      <c r="B16" s="240">
        <f>('Energy Use'!B72-'E-electricity'!B16)*'Energy Use 2019'!$P78</f>
        <v>161705941917.67194</v>
      </c>
      <c r="C16" s="240">
        <f>('Energy Use'!C72-'E-electricity'!C16)*'Energy Use 2020'!$P78</f>
        <v>135782574922.45554</v>
      </c>
      <c r="D16" s="240">
        <f>('Energy Use'!D72-'E-electricity'!D16)*'Energy Use 2020'!$P78</f>
        <v>151977570850.38986</v>
      </c>
      <c r="E16" s="240">
        <f>('Energy Use'!E72-'E-electricity'!E16)*'Energy Use 2020'!$P78</f>
        <v>152199770411.93985</v>
      </c>
      <c r="F16" s="240">
        <f>('Energy Use'!F72-'E-electricity'!F16)*'Energy Use 2020'!$P78</f>
        <v>150382771429.65439</v>
      </c>
      <c r="G16" s="240">
        <f>('Energy Use'!G72-'E-electricity'!G16)*'Energy Use 2020'!$P78</f>
        <v>148433820277.70029</v>
      </c>
      <c r="H16" s="240">
        <f>('Energy Use'!H72-'E-electricity'!H16)*'Energy Use 2020'!$P78</f>
        <v>146898628598.65359</v>
      </c>
      <c r="I16" s="240">
        <f>('Energy Use'!I72-'E-electricity'!I16)*'Energy Use 2020'!$P78</f>
        <v>146260404786.3024</v>
      </c>
      <c r="J16" s="240">
        <f>('Energy Use'!J72-'E-electricity'!J16)*'Energy Use 2020'!$P78</f>
        <v>146240486683.06586</v>
      </c>
      <c r="K16" s="240">
        <f>('Energy Use'!K72-'E-electricity'!K16)*'Energy Use 2020'!$P78</f>
        <v>146527742234.94098</v>
      </c>
      <c r="L16" s="240">
        <f>('Energy Use'!L72-'E-electricity'!L16)*'Energy Use 2020'!$P78</f>
        <v>146812498164.99542</v>
      </c>
      <c r="M16" s="240">
        <f>('Energy Use'!M72-'E-electricity'!M16)*'Energy Use 2020'!$P78</f>
        <v>146783313786.95438</v>
      </c>
      <c r="N16" s="240">
        <f>('Energy Use'!N72-'E-electricity'!N16)*'Energy Use 2020'!$P78</f>
        <v>146499059955.1246</v>
      </c>
      <c r="O16" s="240">
        <f>('Energy Use'!O72-'E-electricity'!O16)*'Energy Use 2020'!$P78</f>
        <v>145638054389.01001</v>
      </c>
      <c r="P16" s="240">
        <f>('Energy Use'!P72-'E-electricity'!P16)*'Energy Use 2020'!$P78</f>
        <v>144251459183.09467</v>
      </c>
      <c r="Q16" s="240">
        <f>('Energy Use'!Q72-'E-electricity'!Q16)*'Energy Use 2020'!$P78</f>
        <v>142394859525.31104</v>
      </c>
      <c r="R16" s="240">
        <f>('Energy Use'!R72-'E-electricity'!R16)*'Energy Use 2020'!$P78</f>
        <v>140126601990.39587</v>
      </c>
      <c r="S16" s="240">
        <f>('Energy Use'!S72-'E-electricity'!S16)*'Energy Use 2020'!$P78</f>
        <v>138164081069.3374</v>
      </c>
      <c r="T16" s="240">
        <f>('Energy Use'!T72-'E-electricity'!T16)*'Energy Use 2020'!$P78</f>
        <v>135883482569.20357</v>
      </c>
      <c r="U16" s="240">
        <f>('Energy Use'!U72-'E-electricity'!U16)*'Energy Use 2020'!$P78</f>
        <v>133335291049.0446</v>
      </c>
      <c r="V16" s="240">
        <f>('Energy Use'!V72-'E-electricity'!V16)*'Energy Use 2020'!$P78</f>
        <v>130569114941.20424</v>
      </c>
      <c r="W16" s="240">
        <f>('Energy Use'!W72-'E-electricity'!W16)*'Energy Use 2020'!$P78</f>
        <v>127632913854.84091</v>
      </c>
      <c r="X16" s="240">
        <f>('Energy Use'!X72-'E-electricity'!X16)*'Energy Use 2020'!$P78</f>
        <v>124572379317.24071</v>
      </c>
      <c r="Y16" s="240">
        <f>('Energy Use'!Y72-'E-electricity'!Y16)*'Energy Use 2020'!$P78</f>
        <v>121430465559.68515</v>
      </c>
      <c r="Z16" s="240">
        <f>('Energy Use'!Z72-'E-electricity'!Z16)*'Energy Use 2020'!$P78</f>
        <v>118247062321.1098</v>
      </c>
      <c r="AA16" s="240">
        <f>('Energy Use'!AA72-'E-electricity'!AA16)*'Energy Use 2020'!$P78</f>
        <v>115058798232.92194</v>
      </c>
      <c r="AB16" s="240">
        <f>('Energy Use'!AB72-'E-electricity'!AB16)*'Energy Use 2020'!$P78</f>
        <v>111898961094.73781</v>
      </c>
      <c r="AC16" s="240">
        <f>('Energy Use'!AC72-'E-electricity'!AC16)*'Energy Use 2020'!$P78</f>
        <v>108797520139.64191</v>
      </c>
      <c r="AD16" s="240">
        <f>('Energy Use'!AD72-'E-electricity'!AD16)*'Energy Use 2020'!$P78</f>
        <v>105781235076.48265</v>
      </c>
      <c r="AE16" s="240">
        <f>('Energy Use'!AE72-'E-electricity'!AE16)*'Energy Use 2020'!$P78</f>
        <v>102873837130.19923</v>
      </c>
      <c r="AF16" s="240">
        <f>('Energy Use'!AF72-'E-electricity'!AF16)*'Energy Use 2020'!$P78</f>
        <v>100096268323.57869</v>
      </c>
      <c r="AG16" s="240">
        <f>('Energy Use'!AG72-'E-electricity'!AG16)*'Energy Use 2020'!$P78</f>
        <v>97466966709.351349</v>
      </c>
      <c r="AH16" s="240">
        <f>('Energy Use'!AH72-'E-electricity'!AH16)*'Energy Use 2020'!$P78</f>
        <v>95002187041.491455</v>
      </c>
      <c r="AI16" s="240">
        <f>('Energy Use'!AI72-'E-electricity'!AI16)*'Energy Use 2020'!$P78</f>
        <v>92716348362.17691</v>
      </c>
      <c r="AJ16" s="240">
        <f>('Energy Use'!AJ72-'E-electricity'!AJ16)*'Energy Use 2020'!$P78</f>
        <v>90622402093.998703</v>
      </c>
      <c r="AK16" s="240">
        <f>('Energy Use'!AK72-'E-electricity'!AK16)*'Energy Use 2020'!$P78</f>
        <v>88732216409.445648</v>
      </c>
      <c r="AL16" s="240">
        <f>('Energy Use'!AL72-'E-electricity'!AL16)*'Energy Use 2020'!$P78</f>
        <v>87056974871.396378</v>
      </c>
      <c r="AM16" s="240">
        <f>('Energy Use'!AM72-'E-electricity'!AM16)*'Energy Use 2020'!$P78</f>
        <v>85607589595.256958</v>
      </c>
      <c r="AN16" s="240">
        <f>('Energy Use'!AN72-'E-electricity'!AN16)*'Energy Use 2020'!$P78</f>
        <v>84395131497.29393</v>
      </c>
      <c r="AO16" s="240">
        <f>('Energy Use'!AO72-'E-electricity'!AO16)*'Energy Use 2020'!$P78</f>
        <v>83431282612.778717</v>
      </c>
      <c r="AP16" s="240">
        <f>('Energy Use'!AP72-'E-electricity'!AP16)*'Energy Use 2020'!$P78</f>
        <v>82728818067.817505</v>
      </c>
      <c r="AQ16" s="240">
        <f>('Energy Use'!AQ72-'E-electricity'!AQ16)*'Energy Use 2020'!$P78</f>
        <v>81880065981.542419</v>
      </c>
      <c r="AR16" s="136" t="str">
        <f>VLOOKUP($A16,'Sector Match'!$A$1:$B$43,2,0)</f>
        <v>textiles apparel and leather 13T15</v>
      </c>
    </row>
    <row r="17" spans="1:44" x14ac:dyDescent="0.2">
      <c r="A17" s="74" t="s">
        <v>16</v>
      </c>
      <c r="B17" s="240">
        <f>('Energy Use'!B73-'E-electricity'!B17)*'Energy Use 2019'!$P79</f>
        <v>115572175634.11453</v>
      </c>
      <c r="C17" s="240">
        <f>('Energy Use'!C73-'E-electricity'!C17)*'Energy Use 2020'!$P79</f>
        <v>141611650226.85767</v>
      </c>
      <c r="D17" s="240">
        <f>('Energy Use'!D73-'E-electricity'!D17)*'Energy Use 2020'!$P79</f>
        <v>161312143476.25906</v>
      </c>
      <c r="E17" s="240">
        <f>('Energy Use'!E73-'E-electricity'!E17)*'Energy Use 2020'!$P79</f>
        <v>161570839536.23975</v>
      </c>
      <c r="F17" s="240">
        <f>('Energy Use'!F73-'E-electricity'!F17)*'Energy Use 2020'!$P79</f>
        <v>160911083385.94421</v>
      </c>
      <c r="G17" s="240">
        <f>('Energy Use'!G73-'E-electricity'!G17)*'Energy Use 2020'!$P79</f>
        <v>161569924831.89731</v>
      </c>
      <c r="H17" s="240">
        <f>('Energy Use'!H73-'E-electricity'!H17)*'Energy Use 2020'!$P79</f>
        <v>163106135071.78644</v>
      </c>
      <c r="I17" s="240">
        <f>('Energy Use'!I73-'E-electricity'!I17)*'Energy Use 2020'!$P79</f>
        <v>165238041254.71396</v>
      </c>
      <c r="J17" s="240">
        <f>('Energy Use'!J73-'E-electricity'!J17)*'Energy Use 2020'!$P79</f>
        <v>167611654071.04617</v>
      </c>
      <c r="K17" s="240">
        <f>('Energy Use'!K73-'E-electricity'!K17)*'Energy Use 2020'!$P79</f>
        <v>170014303621.27808</v>
      </c>
      <c r="L17" s="240">
        <f>('Energy Use'!L73-'E-electricity'!L17)*'Energy Use 2020'!$P79</f>
        <v>172221126636.36417</v>
      </c>
      <c r="M17" s="240">
        <f>('Energy Use'!M73-'E-electricity'!M17)*'Energy Use 2020'!$P79</f>
        <v>173996192904.59702</v>
      </c>
      <c r="N17" s="240">
        <f>('Energy Use'!N73-'E-electricity'!N17)*'Energy Use 2020'!$P79</f>
        <v>175447763005.97372</v>
      </c>
      <c r="O17" s="240">
        <f>('Energy Use'!O73-'E-electricity'!O17)*'Energy Use 2020'!$P79</f>
        <v>176263925735.64059</v>
      </c>
      <c r="P17" s="240">
        <f>('Energy Use'!P73-'E-electricity'!P17)*'Energy Use 2020'!$P79</f>
        <v>176483165989.61496</v>
      </c>
      <c r="Q17" s="240">
        <f>('Energy Use'!Q73-'E-electricity'!Q17)*'Energy Use 2020'!$P79</f>
        <v>176150592290.14178</v>
      </c>
      <c r="R17" s="240">
        <f>('Energy Use'!R73-'E-electricity'!R17)*'Energy Use 2020'!$P79</f>
        <v>175316435499.81985</v>
      </c>
      <c r="S17" s="240">
        <f>('Energy Use'!S73-'E-electricity'!S17)*'Energy Use 2020'!$P79</f>
        <v>174800628621.35077</v>
      </c>
      <c r="T17" s="240">
        <f>('Energy Use'!T73-'E-electricity'!T17)*'Energy Use 2020'!$P79</f>
        <v>173874203747.98349</v>
      </c>
      <c r="U17" s="240">
        <f>('Energy Use'!U73-'E-electricity'!U17)*'Energy Use 2020'!$P79</f>
        <v>172578539239.04858</v>
      </c>
      <c r="V17" s="240">
        <f>('Energy Use'!V73-'E-electricity'!V17)*'Energy Use 2020'!$P79</f>
        <v>170956476419.24127</v>
      </c>
      <c r="W17" s="240">
        <f>('Energy Use'!W73-'E-electricity'!W17)*'Energy Use 2020'!$P79</f>
        <v>169051538140.24457</v>
      </c>
      <c r="X17" s="240">
        <f>('Energy Use'!X73-'E-electricity'!X17)*'Energy Use 2020'!$P79</f>
        <v>166907233529.79398</v>
      </c>
      <c r="Y17" s="240">
        <f>('Energy Use'!Y73-'E-electricity'!Y17)*'Energy Use 2020'!$P79</f>
        <v>164566456907.5112</v>
      </c>
      <c r="Z17" s="240">
        <f>('Energy Use'!Z73-'E-electricity'!Z17)*'Energy Use 2020'!$P79</f>
        <v>162070984890.89758</v>
      </c>
      <c r="AA17" s="240">
        <f>('Energy Use'!AA73-'E-electricity'!AA17)*'Energy Use 2020'!$P79</f>
        <v>159461072284.53842</v>
      </c>
      <c r="AB17" s="240">
        <f>('Energy Use'!AB73-'E-electricity'!AB17)*'Energy Use 2020'!$P79</f>
        <v>156775144499.85043</v>
      </c>
      <c r="AC17" s="240">
        <f>('Energy Use'!AC73-'E-electricity'!AC17)*'Energy Use 2020'!$P79</f>
        <v>154049582013.16116</v>
      </c>
      <c r="AD17" s="240">
        <f>('Energy Use'!AD73-'E-electricity'!AD17)*'Energy Use 2020'!$P79</f>
        <v>151318590727.43472</v>
      </c>
      <c r="AE17" s="240">
        <f>('Energy Use'!AE73-'E-electricity'!AE17)*'Energy Use 2020'!$P79</f>
        <v>148614151024.8894</v>
      </c>
      <c r="AF17" s="240">
        <f>('Energy Use'!AF73-'E-electricity'!AF17)*'Energy Use 2020'!$P79</f>
        <v>145966037734.68066</v>
      </c>
      <c r="AG17" s="240">
        <f>('Energy Use'!AG73-'E-electricity'!AG17)*'Energy Use 2020'!$P79</f>
        <v>143401903132.68668</v>
      </c>
      <c r="AH17" s="240">
        <f>('Energy Use'!AH73-'E-electricity'!AH17)*'Energy Use 2020'!$P79</f>
        <v>140947415375.68011</v>
      </c>
      <c r="AI17" s="240">
        <f>('Energy Use'!AI73-'E-electricity'!AI17)*'Energy Use 2020'!$P79</f>
        <v>138626445387.39206</v>
      </c>
      <c r="AJ17" s="240">
        <f>('Energy Use'!AJ73-'E-electricity'!AJ17)*'Energy Use 2020'!$P79</f>
        <v>136461296101.49948</v>
      </c>
      <c r="AK17" s="240">
        <f>('Energy Use'!AK73-'E-electricity'!AK17)*'Energy Use 2020'!$P79</f>
        <v>134472969076.90442</v>
      </c>
      <c r="AL17" s="240">
        <f>('Energy Use'!AL73-'E-electricity'!AL17)*'Energy Use 2020'!$P79</f>
        <v>132681464794.88898</v>
      </c>
      <c r="AM17" s="240">
        <f>('Energy Use'!AM73-'E-electricity'!AM17)*'Energy Use 2020'!$P79</f>
        <v>131106114399.37587</v>
      </c>
      <c r="AN17" s="240">
        <f>('Energy Use'!AN73-'E-electricity'!AN17)*'Energy Use 2020'!$P79</f>
        <v>129765942238.10291</v>
      </c>
      <c r="AO17" s="240">
        <f>('Energy Use'!AO73-'E-electricity'!AO17)*'Energy Use 2020'!$P79</f>
        <v>128680060306.88202</v>
      </c>
      <c r="AP17" s="240">
        <f>('Energy Use'!AP73-'E-electricity'!AP17)*'Energy Use 2020'!$P79</f>
        <v>127868097610.89755</v>
      </c>
      <c r="AQ17" s="240">
        <f>('Energy Use'!AQ73-'E-electricity'!AQ17)*'Energy Use 2020'!$P79</f>
        <v>126690376224.19359</v>
      </c>
      <c r="AR17" s="136" t="str">
        <f>VLOOKUP($A17,'Sector Match'!$A$1:$B$43,2,0)</f>
        <v>wood products 16</v>
      </c>
    </row>
    <row r="18" spans="1:44" x14ac:dyDescent="0.2">
      <c r="A18" s="74" t="s">
        <v>17</v>
      </c>
      <c r="B18" s="240">
        <f>('Energy Use'!B74-'E-electricity'!B18)*'Energy Use 2019'!$P80</f>
        <v>132337164899.84868</v>
      </c>
      <c r="C18" s="240">
        <f>('Energy Use'!C74-'E-electricity'!C18)*'Energy Use 2020'!$P80</f>
        <v>116999114312.28973</v>
      </c>
      <c r="D18" s="240">
        <f>('Energy Use'!D74-'E-electricity'!D18)*'Energy Use 2020'!$P80</f>
        <v>134782934010.26456</v>
      </c>
      <c r="E18" s="240">
        <f>('Energy Use'!E74-'E-electricity'!E18)*'Energy Use 2020'!$P80</f>
        <v>125956916843.37134</v>
      </c>
      <c r="F18" s="240">
        <f>('Energy Use'!F74-'E-electricity'!F18)*'Energy Use 2020'!$P80</f>
        <v>124740507463.01086</v>
      </c>
      <c r="G18" s="240">
        <f>('Energy Use'!G74-'E-electricity'!G18)*'Energy Use 2020'!$P80</f>
        <v>124447625705.9727</v>
      </c>
      <c r="H18" s="240">
        <f>('Energy Use'!H74-'E-electricity'!H18)*'Energy Use 2020'!$P80</f>
        <v>124788354861.17671</v>
      </c>
      <c r="I18" s="240">
        <f>('Energy Use'!I74-'E-electricity'!I18)*'Energy Use 2020'!$P80</f>
        <v>125581611825.66464</v>
      </c>
      <c r="J18" s="240">
        <f>('Energy Use'!J74-'E-electricity'!J18)*'Energy Use 2020'!$P80</f>
        <v>126562855429.63556</v>
      </c>
      <c r="K18" s="240">
        <f>('Energy Use'!K74-'E-electricity'!K18)*'Energy Use 2020'!$P80</f>
        <v>127560911078.20866</v>
      </c>
      <c r="L18" s="240">
        <f>('Energy Use'!L74-'E-electricity'!L18)*'Energy Use 2020'!$P80</f>
        <v>128399399169.09528</v>
      </c>
      <c r="M18" s="240">
        <f>('Energy Use'!M74-'E-electricity'!M18)*'Energy Use 2020'!$P80</f>
        <v>128897730981.30096</v>
      </c>
      <c r="N18" s="240">
        <f>('Energy Use'!N74-'E-electricity'!N18)*'Energy Use 2020'!$P80</f>
        <v>129352436476.10005</v>
      </c>
      <c r="O18" s="240">
        <f>('Energy Use'!O74-'E-electricity'!O18)*'Energy Use 2020'!$P80</f>
        <v>129325404957.58151</v>
      </c>
      <c r="P18" s="240">
        <f>('Energy Use'!P74-'E-electricity'!P18)*'Energy Use 2020'!$P80</f>
        <v>128851645768.44048</v>
      </c>
      <c r="Q18" s="240">
        <f>('Energy Use'!Q74-'E-electricity'!Q18)*'Energy Use 2020'!$P80</f>
        <v>127970531044.07663</v>
      </c>
      <c r="R18" s="240">
        <f>('Energy Use'!R74-'E-electricity'!R18)*'Energy Use 2020'!$P80</f>
        <v>126724572758.03729</v>
      </c>
      <c r="S18" s="240">
        <f>('Energy Use'!S74-'E-electricity'!S18)*'Energy Use 2020'!$P80</f>
        <v>125933712072.21124</v>
      </c>
      <c r="T18" s="240">
        <f>('Energy Use'!T74-'E-electricity'!T18)*'Energy Use 2020'!$P80</f>
        <v>124848276094.38194</v>
      </c>
      <c r="U18" s="240">
        <f>('Energy Use'!U74-'E-electricity'!U18)*'Energy Use 2020'!$P80</f>
        <v>123501411094.59973</v>
      </c>
      <c r="V18" s="240">
        <f>('Energy Use'!V74-'E-electricity'!V18)*'Energy Use 2020'!$P80</f>
        <v>121926908574.57545</v>
      </c>
      <c r="W18" s="240">
        <f>('Energy Use'!W74-'E-electricity'!W18)*'Energy Use 2020'!$P80</f>
        <v>120158618271.15129</v>
      </c>
      <c r="X18" s="240">
        <f>('Energy Use'!X74-'E-electricity'!X18)*'Energy Use 2020'!$P80</f>
        <v>118229936324.69441</v>
      </c>
      <c r="Y18" s="240">
        <f>('Energy Use'!Y74-'E-electricity'!Y18)*'Energy Use 2020'!$P80</f>
        <v>116173372833.91069</v>
      </c>
      <c r="Z18" s="240">
        <f>('Energy Use'!Z74-'E-electricity'!Z18)*'Energy Use 2020'!$P80</f>
        <v>114020199961.3521</v>
      </c>
      <c r="AA18" s="240">
        <f>('Energy Use'!AA74-'E-electricity'!AA18)*'Energy Use 2020'!$P80</f>
        <v>111800179178.67348</v>
      </c>
      <c r="AB18" s="240">
        <f>('Energy Use'!AB74-'E-electricity'!AB18)*'Energy Use 2020'!$P80</f>
        <v>109541364176.00114</v>
      </c>
      <c r="AC18" s="240">
        <f>('Energy Use'!AC74-'E-electricity'!AC18)*'Energy Use 2020'!$P80</f>
        <v>107269974405.07401</v>
      </c>
      <c r="AD18" s="240">
        <f>('Energy Use'!AD74-'E-electricity'!AD18)*'Energy Use 2020'!$P80</f>
        <v>105010333157.55774</v>
      </c>
      <c r="AE18" s="240">
        <f>('Energy Use'!AE74-'E-electricity'!AE18)*'Energy Use 2020'!$P80</f>
        <v>102784863457.86398</v>
      </c>
      <c r="AF18" s="240">
        <f>('Energy Use'!AF74-'E-electricity'!AF18)*'Energy Use 2020'!$P80</f>
        <v>100614134822.89749</v>
      </c>
      <c r="AG18" s="240">
        <f>('Energy Use'!AG74-'E-electricity'!AG18)*'Energy Use 2020'!$P80</f>
        <v>98516954052.832932</v>
      </c>
      <c r="AH18" s="240">
        <f>('Energy Use'!AH74-'E-electricity'!AH18)*'Energy Use 2020'!$P80</f>
        <v>96510493609.880707</v>
      </c>
      <c r="AI18" s="240">
        <f>('Energy Use'!AI74-'E-electricity'!AI18)*'Energy Use 2020'!$P80</f>
        <v>94610451761.295685</v>
      </c>
      <c r="AJ18" s="240">
        <f>('Energy Use'!AJ74-'E-electricity'!AJ18)*'Energy Use 2020'!$P80</f>
        <v>92831239459.609528</v>
      </c>
      <c r="AK18" s="240">
        <f>('Energy Use'!AK74-'E-electricity'!AK18)*'Energy Use 2020'!$P80</f>
        <v>91186189865.894455</v>
      </c>
      <c r="AL18" s="240">
        <f>('Energy Use'!AL74-'E-electricity'!AL18)*'Energy Use 2020'!$P80</f>
        <v>89687787458.791153</v>
      </c>
      <c r="AM18" s="240">
        <f>('Energy Use'!AM74-'E-electricity'!AM18)*'Energy Use 2020'!$P80</f>
        <v>88347914791.22435</v>
      </c>
      <c r="AN18" s="240">
        <f>('Energy Use'!AN74-'E-electricity'!AN18)*'Energy Use 2020'!$P80</f>
        <v>87178116147.392456</v>
      </c>
      <c r="AO18" s="240">
        <f>('Energy Use'!AO74-'E-electricity'!AO18)*'Energy Use 2020'!$P80</f>
        <v>86189878615.40947</v>
      </c>
      <c r="AP18" s="240">
        <f>('Energy Use'!AP74-'E-electricity'!AP18)*'Energy Use 2020'!$P80</f>
        <v>85394932438.77121</v>
      </c>
      <c r="AQ18" s="240">
        <f>('Energy Use'!AQ74-'E-electricity'!AQ18)*'Energy Use 2020'!$P80</f>
        <v>84370673589.169449</v>
      </c>
      <c r="AR18" s="136" t="str">
        <f>VLOOKUP($A18,'Sector Match'!$A$1:$B$43,2,0)</f>
        <v>wood products 16</v>
      </c>
    </row>
    <row r="19" spans="1:44" x14ac:dyDescent="0.2">
      <c r="A19" s="74" t="s">
        <v>18</v>
      </c>
      <c r="B19" s="240">
        <f>('Energy Use'!B75-'E-electricity'!B19)*'Energy Use 2019'!$P81</f>
        <v>1090919025755.8403</v>
      </c>
      <c r="C19" s="240">
        <f>('Energy Use'!C75-'E-electricity'!C19)*'Energy Use 2020'!$P81</f>
        <v>825808889643.14063</v>
      </c>
      <c r="D19" s="240">
        <f>('Energy Use'!D75-'E-electricity'!D19)*'Energy Use 2020'!$P81</f>
        <v>878565485237.94421</v>
      </c>
      <c r="E19" s="240">
        <f>('Energy Use'!E75-'E-electricity'!E19)*'Energy Use 2020'!$P81</f>
        <v>880819815320.82373</v>
      </c>
      <c r="F19" s="240">
        <f>('Energy Use'!F75-'E-electricity'!F19)*'Energy Use 2020'!$P81</f>
        <v>925371976903.20215</v>
      </c>
      <c r="G19" s="240">
        <f>('Energy Use'!G75-'E-electricity'!G19)*'Energy Use 2020'!$P81</f>
        <v>969407061816.21924</v>
      </c>
      <c r="H19" s="240">
        <f>('Energy Use'!H75-'E-electricity'!H19)*'Energy Use 2020'!$P81</f>
        <v>1012926625813.2358</v>
      </c>
      <c r="I19" s="240">
        <f>('Energy Use'!I75-'E-electricity'!I19)*'Energy Use 2020'!$P81</f>
        <v>1033149621778.3196</v>
      </c>
      <c r="J19" s="240">
        <f>('Energy Use'!J75-'E-electricity'!J19)*'Energy Use 2020'!$P81</f>
        <v>1053133914336.0037</v>
      </c>
      <c r="K19" s="240">
        <f>('Energy Use'!K75-'E-electricity'!K19)*'Energy Use 2020'!$P81</f>
        <v>1072880223868.9655</v>
      </c>
      <c r="L19" s="240">
        <f>('Energy Use'!L75-'E-electricity'!L19)*'Energy Use 2020'!$P81</f>
        <v>1092389270759.8833</v>
      </c>
      <c r="M19" s="240">
        <f>('Energy Use'!M75-'E-electricity'!M19)*'Energy Use 2020'!$P81</f>
        <v>1111661775391.4348</v>
      </c>
      <c r="N19" s="240">
        <f>('Energy Use'!N75-'E-electricity'!N19)*'Energy Use 2020'!$P81</f>
        <v>1119591150912.4885</v>
      </c>
      <c r="O19" s="240">
        <f>('Energy Use'!O75-'E-electricity'!O19)*'Energy Use 2020'!$P81</f>
        <v>1127429721061.6396</v>
      </c>
      <c r="P19" s="240">
        <f>('Energy Use'!P75-'E-electricity'!P19)*'Energy Use 2020'!$P81</f>
        <v>1135177694231.7891</v>
      </c>
      <c r="Q19" s="240">
        <f>('Energy Use'!Q75-'E-electricity'!Q19)*'Energy Use 2020'!$P81</f>
        <v>1142835278815.8389</v>
      </c>
      <c r="R19" s="240">
        <f>('Energy Use'!R75-'E-electricity'!R19)*'Energy Use 2020'!$P81</f>
        <v>1150402683206.6895</v>
      </c>
      <c r="S19" s="240">
        <f>('Energy Use'!S75-'E-electricity'!S19)*'Energy Use 2020'!$P81</f>
        <v>1154674929751.8599</v>
      </c>
      <c r="T19" s="240">
        <f>('Energy Use'!T75-'E-electricity'!T19)*'Energy Use 2020'!$P81</f>
        <v>1158929771238.636</v>
      </c>
      <c r="U19" s="240">
        <f>('Energy Use'!U75-'E-electricity'!U19)*'Energy Use 2020'!$P81</f>
        <v>1163167227353.1018</v>
      </c>
      <c r="V19" s="240">
        <f>('Energy Use'!V75-'E-electricity'!V19)*'Energy Use 2020'!$P81</f>
        <v>1167387317781.3408</v>
      </c>
      <c r="W19" s="240">
        <f>('Energy Use'!W75-'E-electricity'!W19)*'Energy Use 2020'!$P81</f>
        <v>1171590062209.4358</v>
      </c>
      <c r="X19" s="240">
        <f>('Energy Use'!X75-'E-electricity'!X19)*'Energy Use 2020'!$P81</f>
        <v>1163777771340.5786</v>
      </c>
      <c r="Y19" s="240">
        <f>('Energy Use'!Y75-'E-electricity'!Y19)*'Energy Use 2020'!$P81</f>
        <v>1155985346290.5547</v>
      </c>
      <c r="Z19" s="240">
        <f>('Energy Use'!Z75-'E-electricity'!Z19)*'Energy Use 2020'!$P81</f>
        <v>1148212767373.281</v>
      </c>
      <c r="AA19" s="240">
        <f>('Energy Use'!AA75-'E-electricity'!AA19)*'Energy Use 2020'!$P81</f>
        <v>1140460014902.6731</v>
      </c>
      <c r="AB19" s="240">
        <f>('Energy Use'!AB75-'E-electricity'!AB19)*'Energy Use 2020'!$P81</f>
        <v>1132727069192.6487</v>
      </c>
      <c r="AC19" s="240">
        <f>('Energy Use'!AC75-'E-electricity'!AC19)*'Energy Use 2020'!$P81</f>
        <v>1116680474182.6262</v>
      </c>
      <c r="AD19" s="240">
        <f>('Energy Use'!AD75-'E-electricity'!AD19)*'Energy Use 2020'!$P81</f>
        <v>1100679575405.3967</v>
      </c>
      <c r="AE19" s="240">
        <f>('Energy Use'!AE75-'E-electricity'!AE19)*'Energy Use 2020'!$P81</f>
        <v>1084724325614.3599</v>
      </c>
      <c r="AF19" s="240">
        <f>('Energy Use'!AF75-'E-electricity'!AF19)*'Energy Use 2020'!$P81</f>
        <v>1068814677562.9152</v>
      </c>
      <c r="AG19" s="240">
        <f>('Energy Use'!AG75-'E-electricity'!AG19)*'Energy Use 2020'!$P81</f>
        <v>1052950584004.4622</v>
      </c>
      <c r="AH19" s="240">
        <f>('Energy Use'!AH75-'E-electricity'!AH19)*'Energy Use 2020'!$P81</f>
        <v>1035950753959.2657</v>
      </c>
      <c r="AI19" s="240">
        <f>('Energy Use'!AI75-'E-electricity'!AI19)*'Energy Use 2020'!$P81</f>
        <v>1019000074910.4297</v>
      </c>
      <c r="AJ19" s="240">
        <f>('Energy Use'!AJ75-'E-electricity'!AJ19)*'Energy Use 2020'!$P81</f>
        <v>1002098495674.1371</v>
      </c>
      <c r="AK19" s="240">
        <f>('Energy Use'!AK75-'E-electricity'!AK19)*'Energy Use 2020'!$P81</f>
        <v>985245965066.57056</v>
      </c>
      <c r="AL19" s="240">
        <f>('Energy Use'!AL75-'E-electricity'!AL19)*'Energy Use 2020'!$P81</f>
        <v>968442431903.91333</v>
      </c>
      <c r="AM19" s="240">
        <f>('Energy Use'!AM75-'E-electricity'!AM19)*'Energy Use 2020'!$P81</f>
        <v>949343786270.81506</v>
      </c>
      <c r="AN19" s="240">
        <f>('Energy Use'!AN75-'E-electricity'!AN19)*'Energy Use 2020'!$P81</f>
        <v>930301391460.01965</v>
      </c>
      <c r="AO19" s="240">
        <f>('Energy Use'!AO75-'E-electricity'!AO19)*'Energy Use 2020'!$P81</f>
        <v>911315188413.27612</v>
      </c>
      <c r="AP19" s="240">
        <f>('Energy Use'!AP75-'E-electricity'!AP19)*'Energy Use 2020'!$P81</f>
        <v>892385118072.33459</v>
      </c>
      <c r="AQ19" s="240">
        <f>('Energy Use'!AQ75-'E-electricity'!AQ19)*'Energy Use 2020'!$P81</f>
        <v>869031577166.7439</v>
      </c>
      <c r="AR19" s="136" t="str">
        <f>VLOOKUP($A19,'Sector Match'!$A$1:$B$43,2,0)</f>
        <v>pulp paper and printing 17T18</v>
      </c>
    </row>
    <row r="20" spans="1:44" x14ac:dyDescent="0.2">
      <c r="A20" s="74" t="s">
        <v>19</v>
      </c>
      <c r="B20" s="240">
        <f>('Energy Use'!B76-'E-electricity'!B20)*'Energy Use 2019'!$P82</f>
        <v>366493205075.35217</v>
      </c>
      <c r="C20" s="240">
        <f>('Energy Use'!C76-'E-electricity'!C20)*'Energy Use 2020'!$P82</f>
        <v>881214582147.47607</v>
      </c>
      <c r="D20" s="240">
        <f>('Energy Use'!D76-'E-electricity'!D20)*'Energy Use 2020'!$P82</f>
        <v>1011973835540.8275</v>
      </c>
      <c r="E20" s="240">
        <f>('Energy Use'!E76-'E-electricity'!E20)*'Energy Use 2020'!$P82</f>
        <v>1023676416639.7583</v>
      </c>
      <c r="F20" s="240">
        <f>('Energy Use'!F76-'E-electricity'!F20)*'Energy Use 2020'!$P82</f>
        <v>1025715355841.7981</v>
      </c>
      <c r="G20" s="240">
        <f>('Energy Use'!G76-'E-electricity'!G20)*'Energy Use 2020'!$P82</f>
        <v>1043541715715.2299</v>
      </c>
      <c r="H20" s="240">
        <f>('Energy Use'!H76-'E-electricity'!H20)*'Energy Use 2020'!$P82</f>
        <v>1069640059023.2906</v>
      </c>
      <c r="I20" s="240">
        <f>('Energy Use'!I76-'E-electricity'!I20)*'Energy Use 2020'!$P82</f>
        <v>1098128342095.4003</v>
      </c>
      <c r="J20" s="240">
        <f>('Energy Use'!J76-'E-electricity'!J20)*'Energy Use 2020'!$P82</f>
        <v>1126277316333.6331</v>
      </c>
      <c r="K20" s="240">
        <f>('Energy Use'!K76-'E-electricity'!K20)*'Energy Use 2020'!$P82</f>
        <v>1153233542459.5916</v>
      </c>
      <c r="L20" s="240">
        <f>('Energy Use'!L76-'E-electricity'!L20)*'Energy Use 2020'!$P82</f>
        <v>1178071854052.4067</v>
      </c>
      <c r="M20" s="240">
        <f>('Energy Use'!M76-'E-electricity'!M20)*'Energy Use 2020'!$P82</f>
        <v>1199808058156.9807</v>
      </c>
      <c r="N20" s="240">
        <f>('Energy Use'!N76-'E-electricity'!N20)*'Energy Use 2020'!$P82</f>
        <v>1219396879889.7476</v>
      </c>
      <c r="O20" s="240">
        <f>('Energy Use'!O76-'E-electricity'!O20)*'Energy Use 2020'!$P82</f>
        <v>1235044676820.2568</v>
      </c>
      <c r="P20" s="240">
        <f>('Energy Use'!P76-'E-electricity'!P20)*'Energy Use 2020'!$P82</f>
        <v>1246913324895.8931</v>
      </c>
      <c r="Q20" s="240">
        <f>('Energy Use'!Q76-'E-electricity'!Q20)*'Energy Use 2020'!$P82</f>
        <v>1255213488429.8147</v>
      </c>
      <c r="R20" s="240">
        <f>('Energy Use'!R76-'E-electricity'!R20)*'Energy Use 2020'!$P82</f>
        <v>1260196841007.0305</v>
      </c>
      <c r="S20" s="240">
        <f>('Energy Use'!S76-'E-electricity'!S20)*'Energy Use 2020'!$P82</f>
        <v>1267299544265.0051</v>
      </c>
      <c r="T20" s="240">
        <f>('Energy Use'!T76-'E-electricity'!T20)*'Energy Use 2020'!$P82</f>
        <v>1271599010792.373</v>
      </c>
      <c r="U20" s="240">
        <f>('Energy Use'!U76-'E-electricity'!U20)*'Energy Use 2020'!$P82</f>
        <v>1273272970460.4436</v>
      </c>
      <c r="V20" s="240">
        <f>('Energy Use'!V76-'E-electricity'!V20)*'Energy Use 2020'!$P82</f>
        <v>1272517369310.9106</v>
      </c>
      <c r="W20" s="240">
        <f>('Energy Use'!W76-'E-electricity'!W20)*'Energy Use 2020'!$P82</f>
        <v>1269542382551.0605</v>
      </c>
      <c r="X20" s="240">
        <f>('Energy Use'!X76-'E-electricity'!X20)*'Energy Use 2020'!$P82</f>
        <v>1264568617630.5425</v>
      </c>
      <c r="Y20" s="240">
        <f>('Energy Use'!Y76-'E-electricity'!Y20)*'Energy Use 2020'!$P82</f>
        <v>1257823578900.6074</v>
      </c>
      <c r="Z20" s="240">
        <f>('Energy Use'!Z76-'E-electricity'!Z20)*'Energy Use 2020'!$P82</f>
        <v>1249538449664.1416</v>
      </c>
      <c r="AA20" s="240">
        <f>('Energy Use'!AA76-'E-electricity'!AA20)*'Energy Use 2020'!$P82</f>
        <v>1239945232321.8357</v>
      </c>
      <c r="AB20" s="240">
        <f>('Energy Use'!AB76-'E-electricity'!AB20)*'Energy Use 2020'!$P82</f>
        <v>1229274273300.6843</v>
      </c>
      <c r="AC20" s="240">
        <f>('Energy Use'!AC76-'E-electricity'!AC20)*'Energy Use 2020'!$P82</f>
        <v>1217752186886.7188</v>
      </c>
      <c r="AD20" s="240">
        <f>('Energy Use'!AD76-'E-electricity'!AD20)*'Energy Use 2020'!$P82</f>
        <v>1205600181228.0962</v>
      </c>
      <c r="AE20" s="240">
        <f>('Energy Use'!AE76-'E-electricity'!AE20)*'Energy Use 2020'!$P82</f>
        <v>1193032780774.6873</v>
      </c>
      <c r="AF20" s="240">
        <f>('Energy Use'!AF76-'E-electricity'!AF20)*'Energy Use 2020'!$P82</f>
        <v>1180256932331.4731</v>
      </c>
      <c r="AG20" s="240">
        <f>('Energy Use'!AG76-'E-electricity'!AG20)*'Energy Use 2020'!$P82</f>
        <v>1167471476705.8721</v>
      </c>
      <c r="AH20" s="240">
        <f>('Energy Use'!AH76-'E-electricity'!AH20)*'Energy Use 2020'!$P82</f>
        <v>1154866964546.5522</v>
      </c>
      <c r="AI20" s="240">
        <f>('Energy Use'!AI76-'E-electricity'!AI20)*'Energy Use 2020'!$P82</f>
        <v>1142625793286.0525</v>
      </c>
      <c r="AJ20" s="240">
        <f>('Energy Use'!AJ76-'E-electricity'!AJ20)*'Energy Use 2020'!$P82</f>
        <v>1130922641971.2397</v>
      </c>
      <c r="AK20" s="240">
        <f>('Energy Use'!AK76-'E-electricity'!AK20)*'Energy Use 2020'!$P82</f>
        <v>1119925182044.7461</v>
      </c>
      <c r="AL20" s="240">
        <f>('Energy Use'!AL76-'E-electricity'!AL20)*'Energy Use 2020'!$P82</f>
        <v>1109795044683.1536</v>
      </c>
      <c r="AM20" s="240">
        <f>('Energy Use'!AM76-'E-electricity'!AM20)*'Energy Use 2020'!$P82</f>
        <v>1100689028976.1255</v>
      </c>
      <c r="AN20" s="240">
        <f>('Energy Use'!AN76-'E-electricity'!AN20)*'Energy Use 2020'!$P82</f>
        <v>1092760539944.4458</v>
      </c>
      <c r="AO20" s="240">
        <f>('Energy Use'!AO76-'E-electricity'!AO20)*'Energy Use 2020'!$P82</f>
        <v>1086161251079.386</v>
      </c>
      <c r="AP20" s="240">
        <f>('Energy Use'!AP76-'E-electricity'!AP20)*'Energy Use 2020'!$P82</f>
        <v>1081042992720.5322</v>
      </c>
      <c r="AQ20" s="240">
        <f>('Energy Use'!AQ76-'E-electricity'!AQ20)*'Energy Use 2020'!$P82</f>
        <v>1072033927128.0934</v>
      </c>
      <c r="AR20" s="136" t="str">
        <f>VLOOKUP($A20,'Sector Match'!$A$1:$B$43,2,0)</f>
        <v>pulp paper and printing 17T18</v>
      </c>
    </row>
    <row r="21" spans="1:44" x14ac:dyDescent="0.2">
      <c r="A21" s="74" t="s">
        <v>20</v>
      </c>
      <c r="B21" s="240">
        <f>('Energy Use'!B77-'E-electricity'!B21)*'Energy Use 2019'!$P83</f>
        <v>330664580457.99194</v>
      </c>
      <c r="C21" s="240">
        <f>('Energy Use'!C77-'E-electricity'!C21)*'Energy Use 2020'!$P83</f>
        <v>345527205976.82104</v>
      </c>
      <c r="D21" s="240">
        <f>('Energy Use'!D77-'E-electricity'!D21)*'Energy Use 2020'!$P83</f>
        <v>410942748150.55341</v>
      </c>
      <c r="E21" s="240">
        <f>('Energy Use'!E77-'E-electricity'!E21)*'Energy Use 2020'!$P83</f>
        <v>404203610454.16882</v>
      </c>
      <c r="F21" s="240">
        <f>('Energy Use'!F77-'E-electricity'!F21)*'Energy Use 2020'!$P83</f>
        <v>405482340071.95789</v>
      </c>
      <c r="G21" s="240">
        <f>('Energy Use'!G77-'E-electricity'!G21)*'Energy Use 2020'!$P83</f>
        <v>412391069225.23236</v>
      </c>
      <c r="H21" s="240">
        <f>('Energy Use'!H77-'E-electricity'!H21)*'Energy Use 2020'!$P83</f>
        <v>422417765665.1319</v>
      </c>
      <c r="I21" s="240">
        <f>('Energy Use'!I77-'E-electricity'!I21)*'Energy Use 2020'!$P83</f>
        <v>433643155103.57959</v>
      </c>
      <c r="J21" s="240">
        <f>('Energy Use'!J77-'E-electricity'!J21)*'Energy Use 2020'!$P83</f>
        <v>445026665429.71515</v>
      </c>
      <c r="K21" s="240">
        <f>('Energy Use'!K77-'E-electricity'!K21)*'Energy Use 2020'!$P83</f>
        <v>456181128486.79761</v>
      </c>
      <c r="L21" s="240">
        <f>('Energy Use'!L77-'E-electricity'!L21)*'Energy Use 2020'!$P83</f>
        <v>466681797971.27393</v>
      </c>
      <c r="M21" s="240">
        <f>('Energy Use'!M77-'E-electricity'!M21)*'Energy Use 2020'!$P83</f>
        <v>476070420166.1889</v>
      </c>
      <c r="N21" s="240">
        <f>('Energy Use'!N77-'E-electricity'!N21)*'Energy Use 2020'!$P83</f>
        <v>484320350633.52008</v>
      </c>
      <c r="O21" s="240">
        <f>('Energy Use'!O77-'E-electricity'!O21)*'Energy Use 2020'!$P83</f>
        <v>491041315681.78125</v>
      </c>
      <c r="P21" s="240">
        <f>('Energy Use'!P77-'E-electricity'!P21)*'Energy Use 2020'!$P83</f>
        <v>496303822605.40204</v>
      </c>
      <c r="Q21" s="240">
        <f>('Energy Use'!Q77-'E-electricity'!Q21)*'Energy Use 2020'!$P83</f>
        <v>500197994066.60718</v>
      </c>
      <c r="R21" s="240">
        <f>('Energy Use'!R77-'E-electricity'!R21)*'Energy Use 2020'!$P83</f>
        <v>502830348650.22974</v>
      </c>
      <c r="S21" s="240">
        <f>('Energy Use'!S77-'E-electricity'!S21)*'Energy Use 2020'!$P83</f>
        <v>506005061066.84381</v>
      </c>
      <c r="T21" s="240">
        <f>('Energy Use'!T77-'E-electricity'!T21)*'Energy Use 2020'!$P83</f>
        <v>508121562412.22455</v>
      </c>
      <c r="U21" s="240">
        <f>('Energy Use'!U77-'E-electricity'!U21)*'Energy Use 2020'!$P83</f>
        <v>509244736126.59906</v>
      </c>
      <c r="V21" s="240">
        <f>('Energy Use'!V77-'E-electricity'!V21)*'Energy Use 2020'!$P83</f>
        <v>509446292577.91528</v>
      </c>
      <c r="W21" s="240">
        <f>('Energy Use'!W77-'E-electricity'!W21)*'Energy Use 2020'!$P83</f>
        <v>508803361116.38647</v>
      </c>
      <c r="X21" s="240">
        <f>('Energy Use'!X77-'E-electricity'!X21)*'Energy Use 2020'!$P83</f>
        <v>507397145001.36224</v>
      </c>
      <c r="Y21" s="240">
        <f>('Energy Use'!Y77-'E-electricity'!Y21)*'Energy Use 2020'!$P83</f>
        <v>505311664179.40125</v>
      </c>
      <c r="Z21" s="240">
        <f>('Energy Use'!Z77-'E-electricity'!Z21)*'Energy Use 2020'!$P83</f>
        <v>502632605688.99408</v>
      </c>
      <c r="AA21" s="240">
        <f>('Energy Use'!AA77-'E-electricity'!AA21)*'Energy Use 2020'!$P83</f>
        <v>499446296435.70825</v>
      </c>
      <c r="AB21" s="240">
        <f>('Energy Use'!AB77-'E-electricity'!AB21)*'Energy Use 2020'!$P83</f>
        <v>495838808384.52478</v>
      </c>
      <c r="AC21" s="240">
        <f>('Energy Use'!AC77-'E-electricity'!AC21)*'Energy Use 2020'!$P83</f>
        <v>491895201978.43799</v>
      </c>
      <c r="AD21" s="240">
        <f>('Energy Use'!AD77-'E-electricity'!AD21)*'Energy Use 2020'!$P83</f>
        <v>487698909901.59039</v>
      </c>
      <c r="AE21" s="240">
        <f>('Energy Use'!AE77-'E-electricity'!AE21)*'Energy Use 2020'!$P83</f>
        <v>483331260215.05865</v>
      </c>
      <c r="AF21" s="240">
        <f>('Energy Use'!AF77-'E-electricity'!AF21)*'Energy Use 2020'!$P83</f>
        <v>478871135428.48413</v>
      </c>
      <c r="AG21" s="240">
        <f>('Energy Use'!AG77-'E-electricity'!AG21)*'Energy Use 2020'!$P83</f>
        <v>474394762230.97058</v>
      </c>
      <c r="AH21" s="240">
        <f>('Energy Use'!AH77-'E-electricity'!AH21)*'Energy Use 2020'!$P83</f>
        <v>469975625371.36542</v>
      </c>
      <c r="AI21" s="240">
        <f>('Energy Use'!AI77-'E-electricity'!AI21)*'Energy Use 2020'!$P83</f>
        <v>465684498518.77881</v>
      </c>
      <c r="AJ21" s="240">
        <f>('Energy Use'!AJ77-'E-electricity'!AJ21)*'Energy Use 2020'!$P83</f>
        <v>461589584808.41595</v>
      </c>
      <c r="AK21" s="240">
        <f>('Energy Use'!AK77-'E-electricity'!AK21)*'Energy Use 2020'!$P83</f>
        <v>457756760141.43732</v>
      </c>
      <c r="AL21" s="240">
        <f>('Energy Use'!AL77-'E-electricity'!AL21)*'Energy Use 2020'!$P83</f>
        <v>454249913117.5166</v>
      </c>
      <c r="AM21" s="240">
        <f>('Energy Use'!AM77-'E-electricity'!AM21)*'Energy Use 2020'!$P83</f>
        <v>451131376696.84131</v>
      </c>
      <c r="AN21" s="240">
        <f>('Energy Use'!AN77-'E-electricity'!AN21)*'Energy Use 2020'!$P83</f>
        <v>448462448284.57947</v>
      </c>
      <c r="AO21" s="240">
        <f>('Energy Use'!AO77-'E-electricity'!AO21)*'Energy Use 2020'!$P83</f>
        <v>446303996887.06464</v>
      </c>
      <c r="AP21" s="240">
        <f>('Energy Use'!AP77-'E-electricity'!AP21)*'Energy Use 2020'!$P83</f>
        <v>444717158301.07562</v>
      </c>
      <c r="AQ21" s="240">
        <f>('Energy Use'!AQ77-'E-electricity'!AQ21)*'Energy Use 2020'!$P83</f>
        <v>441486144688.6524</v>
      </c>
      <c r="AR21" s="136" t="str">
        <f>VLOOKUP($A21,'Sector Match'!$A$1:$B$43,2,0)</f>
        <v>pulp paper and printing 17T18</v>
      </c>
    </row>
    <row r="22" spans="1:44" x14ac:dyDescent="0.2">
      <c r="A22" s="74" t="s">
        <v>21</v>
      </c>
      <c r="B22" s="240">
        <f>('Energy Use'!B78-'E-electricity'!B22)*'Energy Use 2019'!$P84</f>
        <v>1514974191862043.5</v>
      </c>
      <c r="C22" s="240">
        <f>('Energy Use'!C78-'E-electricity'!C22)*'Energy Use 2020'!$P84</f>
        <v>1518257522689502.8</v>
      </c>
      <c r="D22" s="240">
        <f>('Energy Use'!D78-'E-electricity'!D22)*'Energy Use 2020'!$P84</f>
        <v>1489264573757997</v>
      </c>
      <c r="E22" s="240">
        <f>('Energy Use'!E78-'E-electricity'!E22)*'Energy Use 2020'!$P84</f>
        <v>1512115703142377</v>
      </c>
      <c r="F22" s="240">
        <f>('Energy Use'!F78-'E-electricity'!F22)*'Energy Use 2020'!$P84</f>
        <v>1625449281658582</v>
      </c>
      <c r="G22" s="240">
        <f>('Energy Use'!G78-'E-electricity'!G22)*'Energy Use 2020'!$P84</f>
        <v>1737828344391708.8</v>
      </c>
      <c r="H22" s="240">
        <f>('Energy Use'!H78-'E-electricity'!H22)*'Energy Use 2020'!$P84</f>
        <v>1849253263739157.3</v>
      </c>
      <c r="I22" s="240">
        <f>('Energy Use'!I78-'E-electricity'!I22)*'Energy Use 2020'!$P84</f>
        <v>1884024963987762.5</v>
      </c>
      <c r="J22" s="240">
        <f>('Energy Use'!J78-'E-electricity'!J22)*'Energy Use 2020'!$P84</f>
        <v>1918523446535713</v>
      </c>
      <c r="K22" s="240">
        <f>('Energy Use'!K78-'E-electricity'!K22)*'Energy Use 2020'!$P84</f>
        <v>1952748818201891.3</v>
      </c>
      <c r="L22" s="240">
        <f>('Energy Use'!L78-'E-electricity'!L22)*'Energy Use 2020'!$P84</f>
        <v>1986701185805181</v>
      </c>
      <c r="M22" s="240">
        <f>('Energy Use'!M78-'E-electricity'!M22)*'Energy Use 2020'!$P84</f>
        <v>2020380656164464.8</v>
      </c>
      <c r="N22" s="240">
        <f>('Energy Use'!N78-'E-electricity'!N22)*'Energy Use 2020'!$P84</f>
        <v>2017466482213539.5</v>
      </c>
      <c r="O22" s="240">
        <f>('Energy Use'!O78-'E-electricity'!O22)*'Energy Use 2020'!$P84</f>
        <v>2014536836100938.8</v>
      </c>
      <c r="P22" s="240">
        <f>('Energy Use'!P78-'E-electricity'!P22)*'Energy Use 2020'!$P84</f>
        <v>2011591722431802</v>
      </c>
      <c r="Q22" s="240">
        <f>('Energy Use'!Q78-'E-electricity'!Q22)*'Energy Use 2020'!$P84</f>
        <v>2008631145811269.8</v>
      </c>
      <c r="R22" s="240">
        <f>('Energy Use'!R78-'E-electricity'!R22)*'Energy Use 2020'!$P84</f>
        <v>2005655110844482.8</v>
      </c>
      <c r="S22" s="240">
        <f>('Energy Use'!S78-'E-electricity'!S22)*'Energy Use 2020'!$P84</f>
        <v>1981334902250280.8</v>
      </c>
      <c r="T22" s="240">
        <f>('Energy Use'!T78-'E-electricity'!T22)*'Energy Use 2020'!$P84</f>
        <v>1957050685346097</v>
      </c>
      <c r="U22" s="240">
        <f>('Energy Use'!U78-'E-electricity'!U22)*'Energy Use 2020'!$P84</f>
        <v>1932802454767043</v>
      </c>
      <c r="V22" s="240">
        <f>('Energy Use'!V78-'E-electricity'!V22)*'Energy Use 2020'!$P84</f>
        <v>1908590205148228.8</v>
      </c>
      <c r="W22" s="240">
        <f>('Energy Use'!W78-'E-electricity'!W22)*'Energy Use 2020'!$P84</f>
        <v>1884413931124764.3</v>
      </c>
      <c r="X22" s="240">
        <f>('Energy Use'!X78-'E-electricity'!X22)*'Energy Use 2020'!$P84</f>
        <v>1840453363844384.5</v>
      </c>
      <c r="Y22" s="240">
        <f>('Energy Use'!Y78-'E-electricity'!Y22)*'Energy Use 2020'!$P84</f>
        <v>1796560100890572.3</v>
      </c>
      <c r="Z22" s="240">
        <f>('Energy Use'!Z78-'E-electricity'!Z22)*'Energy Use 2020'!$P84</f>
        <v>1752734132204117.8</v>
      </c>
      <c r="AA22" s="240">
        <f>('Energy Use'!AA78-'E-electricity'!AA22)*'Energy Use 2020'!$P84</f>
        <v>1708975447725812.3</v>
      </c>
      <c r="AB22" s="240">
        <f>('Energy Use'!AB78-'E-electricity'!AB22)*'Energy Use 2020'!$P84</f>
        <v>1665284037396446.5</v>
      </c>
      <c r="AC22" s="240">
        <f>('Energy Use'!AC78-'E-electricity'!AC22)*'Energy Use 2020'!$P84</f>
        <v>1621659891156810.8</v>
      </c>
      <c r="AD22" s="240">
        <f>('Energy Use'!AD78-'E-electricity'!AD22)*'Energy Use 2020'!$P84</f>
        <v>1578102998947696.8</v>
      </c>
      <c r="AE22" s="240">
        <f>('Energy Use'!AE78-'E-electricity'!AE22)*'Energy Use 2020'!$P84</f>
        <v>1534613350709894.3</v>
      </c>
      <c r="AF22" s="240">
        <f>('Energy Use'!AF78-'E-electricity'!AF22)*'Energy Use 2020'!$P84</f>
        <v>1491190936384194.8</v>
      </c>
      <c r="AG22" s="240">
        <f>('Energy Use'!AG78-'E-electricity'!AG22)*'Energy Use 2020'!$P84</f>
        <v>1447835745911389.8</v>
      </c>
      <c r="AH22" s="240">
        <f>('Energy Use'!AH78-'E-electricity'!AH22)*'Energy Use 2020'!$P84</f>
        <v>1410165845193534.8</v>
      </c>
      <c r="AI22" s="240">
        <f>('Energy Use'!AI78-'E-electricity'!AI22)*'Energy Use 2020'!$P84</f>
        <v>1372554203188653</v>
      </c>
      <c r="AJ22" s="240">
        <f>('Energy Use'!AJ78-'E-electricity'!AJ22)*'Energy Use 2020'!$P84</f>
        <v>1335000811178743.8</v>
      </c>
      <c r="AK22" s="240">
        <f>('Energy Use'!AK78-'E-electricity'!AK22)*'Energy Use 2020'!$P84</f>
        <v>1297505660445808</v>
      </c>
      <c r="AL22" s="240">
        <f>('Energy Use'!AL78-'E-electricity'!AL22)*'Energy Use 2020'!$P84</f>
        <v>1260068742271844.8</v>
      </c>
      <c r="AM22" s="240">
        <f>('Energy Use'!AM78-'E-electricity'!AM22)*'Energy Use 2020'!$P84</f>
        <v>1220862928430313</v>
      </c>
      <c r="AN22" s="240">
        <f>('Energy Use'!AN78-'E-electricity'!AN22)*'Energy Use 2020'!$P84</f>
        <v>1181718248989520.3</v>
      </c>
      <c r="AO22" s="240">
        <f>('Energy Use'!AO78-'E-electricity'!AO22)*'Energy Use 2020'!$P84</f>
        <v>1142634694793534</v>
      </c>
      <c r="AP22" s="240">
        <f>('Energy Use'!AP78-'E-electricity'!AP22)*'Energy Use 2020'!$P84</f>
        <v>1103612256686419.8</v>
      </c>
      <c r="AQ22" s="240">
        <f>('Energy Use'!AQ78-'E-electricity'!AQ22)*'Energy Use 2020'!$P84</f>
        <v>1060883794016327.3</v>
      </c>
      <c r="AR22" s="136" t="str">
        <f>VLOOKUP($A22,'Sector Match'!$A$1:$B$43,2,0)</f>
        <v>refined petroleum and coke 19</v>
      </c>
    </row>
    <row r="23" spans="1:44" x14ac:dyDescent="0.2">
      <c r="A23" s="74" t="s">
        <v>1</v>
      </c>
      <c r="B23" s="240">
        <f>('Energy Use'!B79-'E-electricity'!B23)*'Energy Use 2019'!$P85</f>
        <v>600394716446538.88</v>
      </c>
      <c r="C23" s="240">
        <f>('Energy Use'!C79-'E-electricity'!C23)*'Energy Use 2020'!$P85</f>
        <v>421397376568861.63</v>
      </c>
      <c r="D23" s="240">
        <f>('Energy Use'!D79-'E-electricity'!D23)*'Energy Use 2020'!$P85</f>
        <v>447352663203636.88</v>
      </c>
      <c r="E23" s="240">
        <f>('Energy Use'!E79-'E-electricity'!E23)*'Energy Use 2020'!$P85</f>
        <v>441484477081873.63</v>
      </c>
      <c r="F23" s="240">
        <f>('Energy Use'!F79-'E-electricity'!F23)*'Energy Use 2020'!$P85</f>
        <v>479751362781746.25</v>
      </c>
      <c r="G23" s="240">
        <f>('Energy Use'!G79-'E-electricity'!G23)*'Energy Use 2020'!$P85</f>
        <v>517620011098689.44</v>
      </c>
      <c r="H23" s="240">
        <f>('Energy Use'!H79-'E-electricity'!H23)*'Energy Use 2020'!$P85</f>
        <v>555090819668153.94</v>
      </c>
      <c r="I23" s="240">
        <f>('Energy Use'!I79-'E-electricity'!I23)*'Energy Use 2020'!$P85</f>
        <v>572776366017028.38</v>
      </c>
      <c r="J23" s="240">
        <f>('Energy Use'!J79-'E-electricity'!J23)*'Energy Use 2020'!$P85</f>
        <v>590288301059937.88</v>
      </c>
      <c r="K23" s="240">
        <f>('Energy Use'!K79-'E-electricity'!K23)*'Energy Use 2020'!$P85</f>
        <v>607626796701961.5</v>
      </c>
      <c r="L23" s="240">
        <f>('Energy Use'!L79-'E-electricity'!L23)*'Energy Use 2020'!$P85</f>
        <v>624792024848178.5</v>
      </c>
      <c r="M23" s="240">
        <f>('Energy Use'!M79-'E-electricity'!M23)*'Energy Use 2020'!$P85</f>
        <v>641784157403667.63</v>
      </c>
      <c r="N23" s="240">
        <f>('Energy Use'!N79-'E-electricity'!N23)*'Energy Use 2020'!$P85</f>
        <v>650761173879228.5</v>
      </c>
      <c r="O23" s="240">
        <f>('Energy Use'!O79-'E-electricity'!O23)*'Energy Use 2020'!$P85</f>
        <v>659657430645087.63</v>
      </c>
      <c r="P23" s="240">
        <f>('Energy Use'!P79-'E-electricity'!P23)*'Energy Use 2020'!$P85</f>
        <v>668472986093850.25</v>
      </c>
      <c r="Q23" s="240">
        <f>('Energy Use'!Q79-'E-electricity'!Q23)*'Energy Use 2020'!$P85</f>
        <v>677207898618121.25</v>
      </c>
      <c r="R23" s="240">
        <f>('Energy Use'!R79-'E-electricity'!R23)*'Energy Use 2020'!$P85</f>
        <v>685862226610505.5</v>
      </c>
      <c r="S23" s="240">
        <f>('Energy Use'!S79-'E-electricity'!S23)*'Energy Use 2020'!$P85</f>
        <v>690823909082255.88</v>
      </c>
      <c r="T23" s="240">
        <f>('Energy Use'!T79-'E-electricity'!T23)*'Energy Use 2020'!$P85</f>
        <v>695771756715381.13</v>
      </c>
      <c r="U23" s="240">
        <f>('Energy Use'!U79-'E-electricity'!U23)*'Energy Use 2020'!$P85</f>
        <v>700705774606688.25</v>
      </c>
      <c r="V23" s="240">
        <f>('Energy Use'!V79-'E-electricity'!V23)*'Energy Use 2020'!$P85</f>
        <v>705625967852983.75</v>
      </c>
      <c r="W23" s="240">
        <f>('Energy Use'!W79-'E-electricity'!W23)*'Energy Use 2020'!$P85</f>
        <v>710532341551074.13</v>
      </c>
      <c r="X23" s="240">
        <f>('Energy Use'!X79-'E-electricity'!X23)*'Energy Use 2020'!$P85</f>
        <v>712262550630924.75</v>
      </c>
      <c r="Y23" s="240">
        <f>('Energy Use'!Y79-'E-electricity'!Y23)*'Energy Use 2020'!$P85</f>
        <v>713986221498638.5</v>
      </c>
      <c r="Z23" s="240">
        <f>('Energy Use'!Z79-'E-electricity'!Z23)*'Energy Use 2020'!$P85</f>
        <v>715703356654621.75</v>
      </c>
      <c r="AA23" s="240">
        <f>('Energy Use'!AA79-'E-electricity'!AA23)*'Energy Use 2020'!$P85</f>
        <v>717413958599279.38</v>
      </c>
      <c r="AB23" s="240">
        <f>('Energy Use'!AB79-'E-electricity'!AB23)*'Energy Use 2020'!$P85</f>
        <v>719118029833017.75</v>
      </c>
      <c r="AC23" s="240">
        <f>('Energy Use'!AC79-'E-electricity'!AC23)*'Energy Use 2020'!$P85</f>
        <v>718107489590804.75</v>
      </c>
      <c r="AD23" s="240">
        <f>('Energy Use'!AD79-'E-electricity'!AD23)*'Energy Use 2020'!$P85</f>
        <v>717096117072888.75</v>
      </c>
      <c r="AE23" s="240">
        <f>('Energy Use'!AE79-'E-electricity'!AE23)*'Energy Use 2020'!$P85</f>
        <v>716083912810084</v>
      </c>
      <c r="AF23" s="240">
        <f>('Energy Use'!AF79-'E-electricity'!AF23)*'Energy Use 2020'!$P85</f>
        <v>715070877333205.88</v>
      </c>
      <c r="AG23" s="240">
        <f>('Energy Use'!AG79-'E-electricity'!AG23)*'Energy Use 2020'!$P85</f>
        <v>714057011173068.88</v>
      </c>
      <c r="AH23" s="240">
        <f>('Energy Use'!AH79-'E-electricity'!AH23)*'Energy Use 2020'!$P85</f>
        <v>710606815912764.5</v>
      </c>
      <c r="AI23" s="240">
        <f>('Energy Use'!AI79-'E-electricity'!AI23)*'Energy Use 2020'!$P85</f>
        <v>707161587110195.63</v>
      </c>
      <c r="AJ23" s="240">
        <f>('Energy Use'!AJ79-'E-electricity'!AJ23)*'Energy Use 2020'!$P85</f>
        <v>703721323204654.63</v>
      </c>
      <c r="AK23" s="240">
        <f>('Energy Use'!AK79-'E-electricity'!AK23)*'Energy Use 2020'!$P85</f>
        <v>700286022635433.38</v>
      </c>
      <c r="AL23" s="240">
        <f>('Energy Use'!AL79-'E-electricity'!AL23)*'Energy Use 2020'!$P85</f>
        <v>696855683841824.5</v>
      </c>
      <c r="AM23" s="240">
        <f>('Energy Use'!AM79-'E-electricity'!AM23)*'Energy Use 2020'!$P85</f>
        <v>692982910162782</v>
      </c>
      <c r="AN23" s="240">
        <f>('Energy Use'!AN79-'E-electricity'!AN23)*'Energy Use 2020'!$P85</f>
        <v>689116043524563.75</v>
      </c>
      <c r="AO23" s="240">
        <f>('Energy Use'!AO79-'E-electricity'!AO23)*'Energy Use 2020'!$P85</f>
        <v>685255082037618.63</v>
      </c>
      <c r="AP23" s="240">
        <f>('Energy Use'!AP79-'E-electricity'!AP23)*'Energy Use 2020'!$P85</f>
        <v>681400023812394.38</v>
      </c>
      <c r="AQ23" s="240">
        <f>('Energy Use'!AQ79-'E-electricity'!AQ23)*'Energy Use 2020'!$P85</f>
        <v>674229113592172.88</v>
      </c>
      <c r="AR23" s="136" t="str">
        <f>VLOOKUP($A23,'Sector Match'!$A$1:$B$43,2,0)</f>
        <v>chemicals 20</v>
      </c>
    </row>
    <row r="24" spans="1:44" x14ac:dyDescent="0.2">
      <c r="A24" s="74" t="s">
        <v>22</v>
      </c>
      <c r="B24" s="240">
        <f>('Energy Use'!B80-'E-electricity'!B24)*'Energy Use 2019'!$P86</f>
        <v>720935768471.40356</v>
      </c>
      <c r="C24" s="240">
        <f>('Energy Use'!C80-'E-electricity'!C24)*'Energy Use 2020'!$P86</f>
        <v>479329790930.02521</v>
      </c>
      <c r="D24" s="240">
        <f>('Energy Use'!D80-'E-electricity'!D24)*'Energy Use 2020'!$P86</f>
        <v>619032916192.5874</v>
      </c>
      <c r="E24" s="240">
        <f>('Energy Use'!E80-'E-electricity'!E24)*'Energy Use 2020'!$P86</f>
        <v>603720982105.35229</v>
      </c>
      <c r="F24" s="240">
        <f>('Energy Use'!F80-'E-electricity'!F24)*'Energy Use 2020'!$P86</f>
        <v>612002148068.44043</v>
      </c>
      <c r="G24" s="240">
        <f>('Energy Use'!G80-'E-electricity'!G24)*'Energy Use 2020'!$P86</f>
        <v>637028290173.1571</v>
      </c>
      <c r="H24" s="240">
        <f>('Energy Use'!H80-'E-electricity'!H24)*'Energy Use 2020'!$P86</f>
        <v>667560108352.40405</v>
      </c>
      <c r="I24" s="240">
        <f>('Energy Use'!I80-'E-electricity'!I24)*'Energy Use 2020'!$P86</f>
        <v>693669804732.98596</v>
      </c>
      <c r="J24" s="240">
        <f>('Energy Use'!J80-'E-electricity'!J24)*'Energy Use 2020'!$P86</f>
        <v>713754803614.43054</v>
      </c>
      <c r="K24" s="240">
        <f>('Energy Use'!K80-'E-electricity'!K24)*'Energy Use 2020'!$P86</f>
        <v>729536971200.84473</v>
      </c>
      <c r="L24" s="240">
        <f>('Energy Use'!L80-'E-electricity'!L24)*'Energy Use 2020'!$P86</f>
        <v>743046070623.40002</v>
      </c>
      <c r="M24" s="240">
        <f>('Energy Use'!M80-'E-electricity'!M24)*'Energy Use 2020'!$P86</f>
        <v>756523665093.51453</v>
      </c>
      <c r="N24" s="240">
        <f>('Energy Use'!N80-'E-electricity'!N24)*'Energy Use 2020'!$P86</f>
        <v>772553804692.62903</v>
      </c>
      <c r="O24" s="240">
        <f>('Energy Use'!O80-'E-electricity'!O24)*'Energy Use 2020'!$P86</f>
        <v>790654681462.17383</v>
      </c>
      <c r="P24" s="240">
        <f>('Energy Use'!P80-'E-electricity'!P24)*'Energy Use 2020'!$P86</f>
        <v>810475911190.16382</v>
      </c>
      <c r="Q24" s="240">
        <f>('Energy Use'!Q80-'E-electricity'!Q24)*'Energy Use 2020'!$P86</f>
        <v>831633143601.0354</v>
      </c>
      <c r="R24" s="240">
        <f>('Energy Use'!R80-'E-electricity'!R24)*'Energy Use 2020'!$P86</f>
        <v>853699720538.51123</v>
      </c>
      <c r="S24" s="240">
        <f>('Energy Use'!S80-'E-electricity'!S24)*'Energy Use 2020'!$P86</f>
        <v>879289587675.2052</v>
      </c>
      <c r="T24" s="240">
        <f>('Energy Use'!T80-'E-electricity'!T24)*'Energy Use 2020'!$P86</f>
        <v>905425731794.2583</v>
      </c>
      <c r="U24" s="240">
        <f>('Energy Use'!U80-'E-electricity'!U24)*'Energy Use 2020'!$P86</f>
        <v>932030304220.10547</v>
      </c>
      <c r="V24" s="240">
        <f>('Energy Use'!V80-'E-electricity'!V24)*'Energy Use 2020'!$P86</f>
        <v>959015703933.91248</v>
      </c>
      <c r="W24" s="240">
        <f>('Energy Use'!W80-'E-electricity'!W24)*'Energy Use 2020'!$P86</f>
        <v>986284200544.729</v>
      </c>
      <c r="X24" s="240">
        <f>('Energy Use'!X80-'E-electricity'!X24)*'Energy Use 2020'!$P86</f>
        <v>1013727649597.4465</v>
      </c>
      <c r="Y24" s="240">
        <f>('Energy Use'!Y80-'E-electricity'!Y24)*'Energy Use 2020'!$P86</f>
        <v>1041227317256.6005</v>
      </c>
      <c r="Z24" s="240">
        <f>('Energy Use'!Z80-'E-electricity'!Z24)*'Energy Use 2020'!$P86</f>
        <v>1068653831921.3143</v>
      </c>
      <c r="AA24" s="240">
        <f>('Energy Use'!AA80-'E-electricity'!AA24)*'Energy Use 2020'!$P86</f>
        <v>1095867280487.796</v>
      </c>
      <c r="AB24" s="240">
        <f>('Energy Use'!AB80-'E-electricity'!AB24)*'Energy Use 2020'!$P86</f>
        <v>1122717466714.7996</v>
      </c>
      <c r="AC24" s="240">
        <f>('Energy Use'!AC80-'E-electricity'!AC24)*'Energy Use 2020'!$P86</f>
        <v>1149044348399.1604</v>
      </c>
      <c r="AD24" s="240">
        <f>('Energy Use'!AD80-'E-electricity'!AD24)*'Energy Use 2020'!$P86</f>
        <v>1174678668771.0823</v>
      </c>
      <c r="AE24" s="240">
        <f>('Energy Use'!AE80-'E-electricity'!AE24)*'Energy Use 2020'!$P86</f>
        <v>1199442795617.7827</v>
      </c>
      <c r="AF24" s="240">
        <f>('Energy Use'!AF80-'E-electricity'!AF24)*'Energy Use 2020'!$P86</f>
        <v>1223151779094.8821</v>
      </c>
      <c r="AG24" s="240">
        <f>('Energy Use'!AG80-'E-electricity'!AG24)*'Energy Use 2020'!$P86</f>
        <v>1245614635958.1082</v>
      </c>
      <c r="AH24" s="240">
        <f>('Energy Use'!AH80-'E-electricity'!AH24)*'Energy Use 2020'!$P86</f>
        <v>1266635864030.7458</v>
      </c>
      <c r="AI24" s="240">
        <f>('Energy Use'!AI80-'E-electricity'!AI24)*'Energy Use 2020'!$P86</f>
        <v>1286017186125.4932</v>
      </c>
      <c r="AJ24" s="240">
        <f>('Energy Use'!AJ80-'E-electricity'!AJ24)*'Energy Use 2020'!$P86</f>
        <v>1303559517398.0637</v>
      </c>
      <c r="AK24" s="240">
        <f>('Energy Use'!AK80-'E-electricity'!AK24)*'Energy Use 2020'!$P86</f>
        <v>1319065144288.2209</v>
      </c>
      <c r="AL24" s="240">
        <f>('Energy Use'!AL80-'E-electricity'!AL24)*'Energy Use 2020'!$P86</f>
        <v>1332340096897.6169</v>
      </c>
      <c r="AM24" s="240">
        <f>('Energy Use'!AM80-'E-electricity'!AM24)*'Energy Use 2020'!$P86</f>
        <v>1343196689990.9319</v>
      </c>
      <c r="AN24" s="240">
        <f>('Energy Use'!AN80-'E-electricity'!AN24)*'Energy Use 2020'!$P86</f>
        <v>1351456200948.2957</v>
      </c>
      <c r="AO24" s="240">
        <f>('Energy Use'!AO80-'E-electricity'!AO24)*'Energy Use 2020'!$P86</f>
        <v>1356951646136.7061</v>
      </c>
      <c r="AP24" s="240">
        <f>('Energy Use'!AP80-'E-electricity'!AP24)*'Energy Use 2020'!$P86</f>
        <v>1359530610527.6455</v>
      </c>
      <c r="AQ24" s="240">
        <f>('Energy Use'!AQ80-'E-electricity'!AQ24)*'Energy Use 2020'!$P86</f>
        <v>1352088422669.825</v>
      </c>
      <c r="AR24" s="136">
        <f>VLOOKUP($A24,'Sector Match'!$A$1:$B$43,2,0)</f>
        <v>0</v>
      </c>
    </row>
    <row r="25" spans="1:44" x14ac:dyDescent="0.2">
      <c r="A25" s="74" t="s">
        <v>23</v>
      </c>
      <c r="B25" s="240">
        <f>('Energy Use'!B81-'E-electricity'!B25)*'Energy Use 2019'!$P87</f>
        <v>48155175861.069351</v>
      </c>
      <c r="C25" s="240">
        <f>('Energy Use'!C81-'E-electricity'!C25)*'Energy Use 2020'!$P87</f>
        <v>58499557156.144867</v>
      </c>
      <c r="D25" s="240">
        <f>('Energy Use'!D81-'E-electricity'!D25)*'Energy Use 2020'!$P87</f>
        <v>64886785383.409012</v>
      </c>
      <c r="E25" s="240">
        <f>('Energy Use'!E81-'E-electricity'!E25)*'Energy Use 2020'!$P87</f>
        <v>66221168904.699356</v>
      </c>
      <c r="F25" s="240">
        <f>('Energy Use'!F81-'E-electricity'!F25)*'Energy Use 2020'!$P87</f>
        <v>67408065093.202736</v>
      </c>
      <c r="G25" s="240">
        <f>('Energy Use'!G81-'E-electricity'!G25)*'Energy Use 2020'!$P87</f>
        <v>70917160490.467209</v>
      </c>
      <c r="H25" s="240">
        <f>('Energy Use'!H81-'E-electricity'!H25)*'Energy Use 2020'!$P87</f>
        <v>75377539935.788208</v>
      </c>
      <c r="I25" s="240">
        <f>('Energy Use'!I81-'E-electricity'!I25)*'Energy Use 2020'!$P87</f>
        <v>79499083541.538391</v>
      </c>
      <c r="J25" s="240">
        <f>('Energy Use'!J81-'E-electricity'!J25)*'Energy Use 2020'!$P87</f>
        <v>82913712408.85144</v>
      </c>
      <c r="K25" s="240">
        <f>('Energy Use'!K81-'E-electricity'!K25)*'Energy Use 2020'!$P87</f>
        <v>85624475167.687546</v>
      </c>
      <c r="L25" s="240">
        <f>('Energy Use'!L81-'E-electricity'!L25)*'Energy Use 2020'!$P87</f>
        <v>87667788909.239929</v>
      </c>
      <c r="M25" s="240">
        <f>('Energy Use'!M81-'E-electricity'!M25)*'Energy Use 2020'!$P87</f>
        <v>89107856755.714493</v>
      </c>
      <c r="N25" s="240">
        <f>('Energy Use'!N81-'E-electricity'!N25)*'Energy Use 2020'!$P87</f>
        <v>90107181749.89505</v>
      </c>
      <c r="O25" s="240">
        <f>('Energy Use'!O81-'E-electricity'!O25)*'Energy Use 2020'!$P87</f>
        <v>90678334806.412781</v>
      </c>
      <c r="P25" s="240">
        <f>('Energy Use'!P81-'E-electricity'!P25)*'Energy Use 2020'!$P87</f>
        <v>90917995368.108307</v>
      </c>
      <c r="Q25" s="240">
        <f>('Energy Use'!Q81-'E-electricity'!Q25)*'Energy Use 2020'!$P87</f>
        <v>90928455906.484222</v>
      </c>
      <c r="R25" s="240">
        <f>('Energy Use'!R81-'E-electricity'!R25)*'Energy Use 2020'!$P87</f>
        <v>90814436732.213562</v>
      </c>
      <c r="S25" s="240">
        <f>('Energy Use'!S81-'E-electricity'!S25)*'Energy Use 2020'!$P87</f>
        <v>90979348024.232971</v>
      </c>
      <c r="T25" s="240">
        <f>('Energy Use'!T81-'E-electricity'!T25)*'Energy Use 2020'!$P87</f>
        <v>91126869965.998184</v>
      </c>
      <c r="U25" s="240">
        <f>('Energy Use'!U81-'E-electricity'!U25)*'Energy Use 2020'!$P87</f>
        <v>91257356253.274323</v>
      </c>
      <c r="V25" s="240">
        <f>('Energy Use'!V81-'E-electricity'!V25)*'Energy Use 2020'!$P87</f>
        <v>91371172811.139603</v>
      </c>
      <c r="W25" s="240">
        <f>('Energy Use'!W81-'E-electricity'!W25)*'Energy Use 2020'!$P87</f>
        <v>91468697050.979843</v>
      </c>
      <c r="X25" s="240">
        <f>('Energy Use'!X81-'E-electricity'!X25)*'Energy Use 2020'!$P87</f>
        <v>91550317133.776733</v>
      </c>
      <c r="Y25" s="240">
        <f>('Energy Use'!Y81-'E-electricity'!Y25)*'Energy Use 2020'!$P87</f>
        <v>91616431241.304382</v>
      </c>
      <c r="Z25" s="240">
        <f>('Energy Use'!Z81-'E-electricity'!Z25)*'Energy Use 2020'!$P87</f>
        <v>91667446856.770599</v>
      </c>
      <c r="AA25" s="240">
        <f>('Energy Use'!AA81-'E-electricity'!AA25)*'Energy Use 2020'!$P87</f>
        <v>91703780056.351349</v>
      </c>
      <c r="AB25" s="240">
        <f>('Energy Use'!AB81-'E-electricity'!AB25)*'Energy Use 2020'!$P87</f>
        <v>91725854812.985626</v>
      </c>
      <c r="AC25" s="240">
        <f>('Energy Use'!AC81-'E-electricity'!AC25)*'Energy Use 2020'!$P87</f>
        <v>91734102313.714096</v>
      </c>
      <c r="AD25" s="240">
        <f>('Energy Use'!AD81-'E-electricity'!AD25)*'Energy Use 2020'!$P87</f>
        <v>91728960291.758606</v>
      </c>
      <c r="AE25" s="240">
        <f>('Energy Use'!AE81-'E-electricity'!AE25)*'Energy Use 2020'!$P87</f>
        <v>91710872374.457932</v>
      </c>
      <c r="AF25" s="240">
        <f>('Energy Use'!AF81-'E-electricity'!AF25)*'Energy Use 2020'!$P87</f>
        <v>91680287448.088394</v>
      </c>
      <c r="AG25" s="240">
        <f>('Energy Use'!AG81-'E-electricity'!AG25)*'Energy Use 2020'!$P87</f>
        <v>91637659040.522644</v>
      </c>
      <c r="AH25" s="240">
        <f>('Energy Use'!AH81-'E-electricity'!AH25)*'Energy Use 2020'!$P87</f>
        <v>91583444722.589447</v>
      </c>
      <c r="AI25" s="240">
        <f>('Energy Use'!AI81-'E-electricity'!AI25)*'Energy Use 2020'!$P87</f>
        <v>91518105528.926346</v>
      </c>
      <c r="AJ25" s="240">
        <f>('Energy Use'!AJ81-'E-electricity'!AJ25)*'Energy Use 2020'!$P87</f>
        <v>91442105399.034393</v>
      </c>
      <c r="AK25" s="240">
        <f>('Energy Use'!AK81-'E-electricity'!AK25)*'Energy Use 2020'!$P87</f>
        <v>91355910639.169922</v>
      </c>
      <c r="AL25" s="240">
        <f>('Energy Use'!AL81-'E-electricity'!AL25)*'Energy Use 2020'!$P87</f>
        <v>91259989405.634293</v>
      </c>
      <c r="AM25" s="240">
        <f>('Energy Use'!AM81-'E-electricity'!AM25)*'Energy Use 2020'!$P87</f>
        <v>91154811209.952835</v>
      </c>
      <c r="AN25" s="240">
        <f>('Energy Use'!AN81-'E-electricity'!AN25)*'Energy Use 2020'!$P87</f>
        <v>91040846446.362656</v>
      </c>
      <c r="AO25" s="240">
        <f>('Energy Use'!AO81-'E-electricity'!AO25)*'Energy Use 2020'!$P87</f>
        <v>90918565941.966904</v>
      </c>
      <c r="AP25" s="240">
        <f>('Energy Use'!AP81-'E-electricity'!AP25)*'Energy Use 2020'!$P87</f>
        <v>90788440529.843826</v>
      </c>
      <c r="AQ25" s="240">
        <f>('Energy Use'!AQ81-'E-electricity'!AQ25)*'Energy Use 2020'!$P87</f>
        <v>90186064026.653229</v>
      </c>
      <c r="AR25" s="136" t="str">
        <f>VLOOKUP($A25,'Sector Match'!$A$1:$B$43,2,0)</f>
        <v>chemicals 20</v>
      </c>
    </row>
    <row r="26" spans="1:44" x14ac:dyDescent="0.2">
      <c r="A26" s="74" t="s">
        <v>24</v>
      </c>
      <c r="B26" s="240">
        <f>('Energy Use'!B82-'E-electricity'!B26)*'Energy Use 2019'!$P88</f>
        <v>2271210002769.0479</v>
      </c>
      <c r="C26" s="240">
        <f>('Energy Use'!C82-'E-electricity'!C26)*'Energy Use 2020'!$P88</f>
        <v>2596840726488.5547</v>
      </c>
      <c r="D26" s="240">
        <f>('Energy Use'!D82-'E-electricity'!D26)*'Energy Use 2020'!$P88</f>
        <v>2840641517489.4995</v>
      </c>
      <c r="E26" s="240">
        <f>('Energy Use'!E82-'E-electricity'!E26)*'Energy Use 2020'!$P88</f>
        <v>2800446081858.1733</v>
      </c>
      <c r="F26" s="240">
        <f>('Energy Use'!F82-'E-electricity'!F26)*'Energy Use 2020'!$P88</f>
        <v>2807638105693.9141</v>
      </c>
      <c r="G26" s="240">
        <f>('Energy Use'!G82-'E-electricity'!G26)*'Energy Use 2020'!$P88</f>
        <v>2871623258766.0054</v>
      </c>
      <c r="H26" s="240">
        <f>('Energy Use'!H82-'E-electricity'!H26)*'Energy Use 2020'!$P88</f>
        <v>2956915216237.0244</v>
      </c>
      <c r="I26" s="240">
        <f>('Energy Use'!I82-'E-electricity'!I26)*'Energy Use 2020'!$P88</f>
        <v>3033742207957.9707</v>
      </c>
      <c r="J26" s="240">
        <f>('Energy Use'!J82-'E-electricity'!J26)*'Energy Use 2020'!$P88</f>
        <v>3092611617213.3149</v>
      </c>
      <c r="K26" s="240">
        <f>('Energy Use'!K82-'E-electricity'!K26)*'Energy Use 2020'!$P88</f>
        <v>3132604389432.5654</v>
      </c>
      <c r="L26" s="240">
        <f>('Energy Use'!L82-'E-electricity'!L26)*'Energy Use 2020'!$P88</f>
        <v>3153157951601.3516</v>
      </c>
      <c r="M26" s="240">
        <f>('Energy Use'!M82-'E-electricity'!M26)*'Energy Use 2020'!$P88</f>
        <v>3154078101461.0029</v>
      </c>
      <c r="N26" s="240">
        <f>('Energy Use'!N82-'E-electricity'!N26)*'Energy Use 2020'!$P88</f>
        <v>3144430947652.1904</v>
      </c>
      <c r="O26" s="240">
        <f>('Energy Use'!O82-'E-electricity'!O26)*'Energy Use 2020'!$P88</f>
        <v>3119460112798.0161</v>
      </c>
      <c r="P26" s="240">
        <f>('Energy Use'!P82-'E-electricity'!P26)*'Energy Use 2020'!$P88</f>
        <v>3083372575743.2153</v>
      </c>
      <c r="Q26" s="240">
        <f>('Energy Use'!Q82-'E-electricity'!Q26)*'Energy Use 2020'!$P88</f>
        <v>3040347344545.7183</v>
      </c>
      <c r="R26" s="240">
        <f>('Energy Use'!R82-'E-electricity'!R26)*'Energy Use 2020'!$P88</f>
        <v>2994418245429.4136</v>
      </c>
      <c r="S26" s="240">
        <f>('Energy Use'!S82-'E-electricity'!S26)*'Energy Use 2020'!$P88</f>
        <v>2964576278796.0435</v>
      </c>
      <c r="T26" s="240">
        <f>('Energy Use'!T82-'E-electricity'!T26)*'Energy Use 2020'!$P88</f>
        <v>2935386840340.146</v>
      </c>
      <c r="U26" s="240">
        <f>('Energy Use'!U82-'E-electricity'!U26)*'Energy Use 2020'!$P88</f>
        <v>2906864330253.7881</v>
      </c>
      <c r="V26" s="240">
        <f>('Energy Use'!V82-'E-electricity'!V26)*'Energy Use 2020'!$P88</f>
        <v>2879022441015.4932</v>
      </c>
      <c r="W26" s="240">
        <f>('Energy Use'!W82-'E-electricity'!W26)*'Energy Use 2020'!$P88</f>
        <v>2851874210226.3672</v>
      </c>
      <c r="X26" s="240">
        <f>('Energy Use'!X82-'E-electricity'!X26)*'Energy Use 2020'!$P88</f>
        <v>2825432073752.5273</v>
      </c>
      <c r="Y26" s="240">
        <f>('Energy Use'!Y82-'E-electricity'!Y26)*'Energy Use 2020'!$P88</f>
        <v>2799707919126.8325</v>
      </c>
      <c r="Z26" s="240">
        <f>('Energy Use'!Z82-'E-electricity'!Z26)*'Energy Use 2020'!$P88</f>
        <v>2774713139174.2876</v>
      </c>
      <c r="AA26" s="240">
        <f>('Energy Use'!AA82-'E-electricity'!AA26)*'Energy Use 2020'!$P88</f>
        <v>2750458685836.9385</v>
      </c>
      <c r="AB26" s="240">
        <f>('Energy Use'!AB82-'E-electricity'!AB26)*'Energy Use 2020'!$P88</f>
        <v>2726955124185.0825</v>
      </c>
      <c r="AC26" s="240">
        <f>('Energy Use'!AC82-'E-electricity'!AC26)*'Energy Use 2020'!$P88</f>
        <v>2704212686612.9321</v>
      </c>
      <c r="AD26" s="240">
        <f>('Energy Use'!AD82-'E-electricity'!AD26)*'Energy Use 2020'!$P88</f>
        <v>2682241327227.8862</v>
      </c>
      <c r="AE26" s="240">
        <f>('Energy Use'!AE82-'E-electricity'!AE26)*'Energy Use 2020'!$P88</f>
        <v>2661050776453.728</v>
      </c>
      <c r="AF26" s="240">
        <f>('Energy Use'!AF82-'E-electricity'!AF26)*'Energy Use 2020'!$P88</f>
        <v>2640650595878.9858</v>
      </c>
      <c r="AG26" s="240">
        <f>('Energy Use'!AG82-'E-electricity'!AG26)*'Energy Use 2020'!$P88</f>
        <v>2621050233392.8809</v>
      </c>
      <c r="AH26" s="240">
        <f>('Energy Use'!AH82-'E-electricity'!AH26)*'Energy Use 2020'!$P88</f>
        <v>2602259078662.3672</v>
      </c>
      <c r="AI26" s="240">
        <f>('Energy Use'!AI82-'E-electricity'!AI26)*'Energy Use 2020'!$P88</f>
        <v>2584286519015.0669</v>
      </c>
      <c r="AJ26" s="240">
        <f>('Energy Use'!AJ82-'E-electricity'!AJ26)*'Energy Use 2020'!$P88</f>
        <v>2567141995804.1641</v>
      </c>
      <c r="AK26" s="240">
        <f>('Energy Use'!AK82-'E-electricity'!AK26)*'Energy Use 2020'!$P88</f>
        <v>2550835061342.9106</v>
      </c>
      <c r="AL26" s="240">
        <f>('Energy Use'!AL82-'E-electricity'!AL26)*'Energy Use 2020'!$P88</f>
        <v>2535375436508.23</v>
      </c>
      <c r="AM26" s="240">
        <f>('Energy Use'!AM82-'E-electricity'!AM26)*'Energy Use 2020'!$P88</f>
        <v>2520773069124.958</v>
      </c>
      <c r="AN26" s="240">
        <f>('Energy Use'!AN82-'E-electricity'!AN26)*'Energy Use 2020'!$P88</f>
        <v>2507038193254.6616</v>
      </c>
      <c r="AO26" s="240">
        <f>('Energy Use'!AO82-'E-electricity'!AO26)*'Energy Use 2020'!$P88</f>
        <v>2494181389525.9189</v>
      </c>
      <c r="AP26" s="240">
        <f>('Energy Use'!AP82-'E-electricity'!AP26)*'Energy Use 2020'!$P88</f>
        <v>2482213646656.2231</v>
      </c>
      <c r="AQ26" s="240">
        <f>('Energy Use'!AQ82-'E-electricity'!AQ26)*'Energy Use 2020'!$P88</f>
        <v>2458433632125.7114</v>
      </c>
      <c r="AR26" s="136" t="str">
        <f>VLOOKUP($A26,'Sector Match'!$A$1:$B$43,2,0)</f>
        <v>rubber and plastic products 22</v>
      </c>
    </row>
    <row r="27" spans="1:44" x14ac:dyDescent="0.2">
      <c r="A27" s="74" t="s">
        <v>25</v>
      </c>
      <c r="B27" s="240">
        <f>('Energy Use'!B83-'E-electricity'!B27)*'Energy Use 2019'!$P89</f>
        <v>112231405474885.52</v>
      </c>
      <c r="C27" s="240">
        <f>('Energy Use'!C83-'E-electricity'!C27)*'Energy Use 2020'!$P89</f>
        <v>116956576658951.28</v>
      </c>
      <c r="D27" s="240">
        <f>('Energy Use'!D83-'E-electricity'!D27)*'Energy Use 2020'!$P89</f>
        <v>115985865223135.86</v>
      </c>
      <c r="E27" s="240">
        <f>('Energy Use'!E83-'E-electricity'!E27)*'Energy Use 2020'!$P89</f>
        <v>103953034292045.75</v>
      </c>
      <c r="F27" s="240">
        <f>('Energy Use'!F83-'E-electricity'!F27)*'Energy Use 2020'!$P89</f>
        <v>108038768648115.53</v>
      </c>
      <c r="G27" s="240">
        <f>('Energy Use'!G83-'E-electricity'!G27)*'Energy Use 2020'!$P89</f>
        <v>112092132786737.7</v>
      </c>
      <c r="H27" s="240">
        <f>('Energy Use'!H83-'E-electricity'!H27)*'Energy Use 2020'!$P89</f>
        <v>116113164404014.44</v>
      </c>
      <c r="I27" s="240">
        <f>('Energy Use'!I83-'E-electricity'!I27)*'Energy Use 2020'!$P89</f>
        <v>117181729363237.95</v>
      </c>
      <c r="J27" s="240">
        <f>('Energy Use'!J83-'E-electricity'!J27)*'Energy Use 2020'!$P89</f>
        <v>118240507769740.45</v>
      </c>
      <c r="K27" s="240">
        <f>('Energy Use'!K83-'E-electricity'!K27)*'Energy Use 2020'!$P89</f>
        <v>119289511247254.75</v>
      </c>
      <c r="L27" s="240">
        <f>('Energy Use'!L83-'E-electricity'!L27)*'Energy Use 2020'!$P89</f>
        <v>120328751419513.59</v>
      </c>
      <c r="M27" s="240">
        <f>('Energy Use'!M83-'E-electricity'!M27)*'Energy Use 2020'!$P89</f>
        <v>121358239910249.83</v>
      </c>
      <c r="N27" s="240">
        <f>('Energy Use'!N83-'E-electricity'!N27)*'Energy Use 2020'!$P89</f>
        <v>119616436543080.11</v>
      </c>
      <c r="O27" s="240">
        <f>('Energy Use'!O83-'E-electricity'!O27)*'Energy Use 2020'!$P89</f>
        <v>117883296561574.02</v>
      </c>
      <c r="P27" s="240">
        <f>('Energy Use'!P83-'E-electricity'!P27)*'Energy Use 2020'!$P89</f>
        <v>116158812798906.39</v>
      </c>
      <c r="Q27" s="240">
        <f>('Energy Use'!Q83-'E-electricity'!Q27)*'Energy Use 2020'!$P89</f>
        <v>114442978088252.09</v>
      </c>
      <c r="R27" s="240">
        <f>('Energy Use'!R83-'E-electricity'!R27)*'Energy Use 2020'!$P89</f>
        <v>112735785262785.92</v>
      </c>
      <c r="S27" s="240">
        <f>('Energy Use'!S83-'E-electricity'!S27)*'Energy Use 2020'!$P89</f>
        <v>110724313614431.38</v>
      </c>
      <c r="T27" s="240">
        <f>('Energy Use'!T83-'E-electricity'!T27)*'Energy Use 2020'!$P89</f>
        <v>108715709297718.31</v>
      </c>
      <c r="U27" s="240">
        <f>('Energy Use'!U83-'E-electricity'!U27)*'Energy Use 2020'!$P89</f>
        <v>106709971204104.53</v>
      </c>
      <c r="V27" s="240">
        <f>('Energy Use'!V83-'E-electricity'!V27)*'Energy Use 2020'!$P89</f>
        <v>104707098225048.05</v>
      </c>
      <c r="W27" s="240">
        <f>('Energy Use'!W83-'E-electricity'!W27)*'Energy Use 2020'!$P89</f>
        <v>102707089252006.7</v>
      </c>
      <c r="X27" s="240">
        <f>('Energy Use'!X83-'E-electricity'!X27)*'Energy Use 2020'!$P89</f>
        <v>99996286094855.031</v>
      </c>
      <c r="Y27" s="240">
        <f>('Energy Use'!Y83-'E-electricity'!Y27)*'Energy Use 2020'!$P89</f>
        <v>97289406505053.547</v>
      </c>
      <c r="Z27" s="240">
        <f>('Energy Use'!Z83-'E-electricity'!Z27)*'Energy Use 2020'!$P89</f>
        <v>94586448958884.969</v>
      </c>
      <c r="AA27" s="240">
        <f>('Energy Use'!AA83-'E-electricity'!AA27)*'Energy Use 2020'!$P89</f>
        <v>91887411932631.984</v>
      </c>
      <c r="AB27" s="240">
        <f>('Energy Use'!AB83-'E-electricity'!AB27)*'Energy Use 2020'!$P89</f>
        <v>89192293902577.344</v>
      </c>
      <c r="AC27" s="240">
        <f>('Energy Use'!AC83-'E-electricity'!AC27)*'Energy Use 2020'!$P89</f>
        <v>87099145408109.906</v>
      </c>
      <c r="AD27" s="240">
        <f>('Energy Use'!AD83-'E-electricity'!AD27)*'Energy Use 2020'!$P89</f>
        <v>85009012505562.266</v>
      </c>
      <c r="AE27" s="240">
        <f>('Energy Use'!AE83-'E-electricity'!AE27)*'Energy Use 2020'!$P89</f>
        <v>82921894025141.844</v>
      </c>
      <c r="AF27" s="240">
        <f>('Energy Use'!AF83-'E-electricity'!AF27)*'Energy Use 2020'!$P89</f>
        <v>80837788797055.953</v>
      </c>
      <c r="AG27" s="240">
        <f>('Energy Use'!AG83-'E-electricity'!AG27)*'Energy Use 2020'!$P89</f>
        <v>78756695651512</v>
      </c>
      <c r="AH27" s="240">
        <f>('Energy Use'!AH83-'E-electricity'!AH27)*'Energy Use 2020'!$P89</f>
        <v>77483514726048.125</v>
      </c>
      <c r="AI27" s="240">
        <f>('Energy Use'!AI83-'E-electricity'!AI27)*'Energy Use 2020'!$P89</f>
        <v>76212143004244.234</v>
      </c>
      <c r="AJ27" s="240">
        <f>('Energy Use'!AJ83-'E-electricity'!AJ27)*'Energy Use 2020'!$P89</f>
        <v>74942579786497.656</v>
      </c>
      <c r="AK27" s="240">
        <f>('Energy Use'!AK83-'E-electricity'!AK27)*'Energy Use 2020'!$P89</f>
        <v>73674824373205.719</v>
      </c>
      <c r="AL27" s="240">
        <f>('Energy Use'!AL83-'E-electricity'!AL27)*'Energy Use 2020'!$P89</f>
        <v>72408876064765.781</v>
      </c>
      <c r="AM27" s="240">
        <f>('Energy Use'!AM83-'E-electricity'!AM27)*'Energy Use 2020'!$P89</f>
        <v>71750594223562.688</v>
      </c>
      <c r="AN27" s="240">
        <f>('Energy Use'!AN83-'E-electricity'!AN27)*'Energy Use 2020'!$P89</f>
        <v>71093204467263.469</v>
      </c>
      <c r="AO27" s="240">
        <f>('Energy Use'!AO83-'E-electricity'!AO27)*'Energy Use 2020'!$P89</f>
        <v>70436706455852.266</v>
      </c>
      <c r="AP27" s="240">
        <f>('Energy Use'!AP83-'E-electricity'!AP27)*'Energy Use 2020'!$P89</f>
        <v>69781099849313.242</v>
      </c>
      <c r="AQ27" s="240">
        <f>('Energy Use'!AQ83-'E-electricity'!AQ27)*'Energy Use 2020'!$P89</f>
        <v>68947724757959.508</v>
      </c>
      <c r="AR27" s="136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40">
        <f>('Energy Use'!B84-'E-electricity'!B28)*'Energy Use 2019'!$P90</f>
        <v>3865112352583041.5</v>
      </c>
      <c r="C28" s="240">
        <f>('Energy Use'!C84-'E-electricity'!C28)*'Energy Use 2020'!$P90</f>
        <v>4034643788572899</v>
      </c>
      <c r="D28" s="240">
        <f>('Energy Use'!D84-'E-electricity'!D28)*'Energy Use 2020'!$P90</f>
        <v>3909757085131896</v>
      </c>
      <c r="E28" s="240">
        <f>('Energy Use'!E84-'E-electricity'!E28)*'Energy Use 2020'!$P90</f>
        <v>3831693476982502.5</v>
      </c>
      <c r="F28" s="240">
        <f>('Energy Use'!F84-'E-electricity'!F28)*'Energy Use 2020'!$P90</f>
        <v>4121585495775435.5</v>
      </c>
      <c r="G28" s="240">
        <f>('Energy Use'!G84-'E-electricity'!G28)*'Energy Use 2020'!$P90</f>
        <v>4409458352021313</v>
      </c>
      <c r="H28" s="240">
        <f>('Energy Use'!H84-'E-electricity'!H28)*'Energy Use 2020'!$P90</f>
        <v>4695313513426300</v>
      </c>
      <c r="I28" s="240">
        <f>('Energy Use'!I84-'E-electricity'!I28)*'Energy Use 2020'!$P90</f>
        <v>4784680501201413</v>
      </c>
      <c r="J28" s="240">
        <f>('Energy Use'!J84-'E-electricity'!J28)*'Energy Use 2020'!$P90</f>
        <v>4873403885085589</v>
      </c>
      <c r="K28" s="240">
        <f>('Energy Use'!K84-'E-electricity'!K28)*'Energy Use 2020'!$P90</f>
        <v>4961484138038210</v>
      </c>
      <c r="L28" s="240">
        <f>('Energy Use'!L84-'E-electricity'!L28)*'Energy Use 2020'!$P90</f>
        <v>5048921733018664</v>
      </c>
      <c r="M28" s="240">
        <f>('Energy Use'!M84-'E-electricity'!M28)*'Energy Use 2020'!$P90</f>
        <v>5135717142986332</v>
      </c>
      <c r="N28" s="240">
        <f>('Energy Use'!N84-'E-electricity'!N28)*'Energy Use 2020'!$P90</f>
        <v>5128479306227729</v>
      </c>
      <c r="O28" s="240">
        <f>('Energy Use'!O84-'E-electricity'!O28)*'Energy Use 2020'!$P90</f>
        <v>5121205004320997</v>
      </c>
      <c r="P28" s="240">
        <f>('Energy Use'!P84-'E-electricity'!P28)*'Energy Use 2020'!$P90</f>
        <v>5113894259134056</v>
      </c>
      <c r="Q28" s="240">
        <f>('Energy Use'!Q84-'E-electricity'!Q28)*'Energy Use 2020'!$P90</f>
        <v>5106547092534824</v>
      </c>
      <c r="R28" s="240">
        <f>('Energy Use'!R84-'E-electricity'!R28)*'Energy Use 2020'!$P90</f>
        <v>5099163526391221</v>
      </c>
      <c r="S28" s="240">
        <f>('Energy Use'!S84-'E-electricity'!S28)*'Energy Use 2020'!$P90</f>
        <v>5038152978044283</v>
      </c>
      <c r="T28" s="240">
        <f>('Energy Use'!T84-'E-electricity'!T28)*'Energy Use 2020'!$P90</f>
        <v>4977215235338061</v>
      </c>
      <c r="U28" s="240">
        <f>('Energy Use'!U84-'E-electricity'!U28)*'Energy Use 2020'!$P90</f>
        <v>4916350279165109</v>
      </c>
      <c r="V28" s="240">
        <f>('Energy Use'!V84-'E-electricity'!V28)*'Energy Use 2020'!$P90</f>
        <v>4855558090417980</v>
      </c>
      <c r="W28" s="240">
        <f>('Energy Use'!W84-'E-electricity'!W28)*'Energy Use 2020'!$P90</f>
        <v>4794838649989225</v>
      </c>
      <c r="X28" s="240">
        <f>('Energy Use'!X84-'E-electricity'!X28)*'Energy Use 2020'!$P90</f>
        <v>4683751537597272</v>
      </c>
      <c r="Y28" s="240">
        <f>('Energy Use'!Y84-'E-electricity'!Y28)*'Energy Use 2020'!$P90</f>
        <v>4572800293393258</v>
      </c>
      <c r="Z28" s="240">
        <f>('Energy Use'!Z84-'E-electricity'!Z28)*'Energy Use 2020'!$P90</f>
        <v>4461984881550722.5</v>
      </c>
      <c r="AA28" s="240">
        <f>('Energy Use'!AA84-'E-electricity'!AA28)*'Energy Use 2020'!$P90</f>
        <v>4351305266243197.5</v>
      </c>
      <c r="AB28" s="240">
        <f>('Energy Use'!AB84-'E-electricity'!AB28)*'Energy Use 2020'!$P90</f>
        <v>4240761411644220.5</v>
      </c>
      <c r="AC28" s="240">
        <f>('Energy Use'!AC84-'E-electricity'!AC28)*'Energy Use 2020'!$P90</f>
        <v>4130353281927326.5</v>
      </c>
      <c r="AD28" s="240">
        <f>('Energy Use'!AD84-'E-electricity'!AD28)*'Energy Use 2020'!$P90</f>
        <v>4020080841266053</v>
      </c>
      <c r="AE28" s="240">
        <f>('Energy Use'!AE84-'E-electricity'!AE28)*'Energy Use 2020'!$P90</f>
        <v>3909944053833935.5</v>
      </c>
      <c r="AF28" s="240">
        <f>('Energy Use'!AF84-'E-electricity'!AF28)*'Energy Use 2020'!$P90</f>
        <v>3799942883804509</v>
      </c>
      <c r="AG28" s="240">
        <f>('Energy Use'!AG84-'E-electricity'!AG28)*'Energy Use 2020'!$P90</f>
        <v>3690077295351310.5</v>
      </c>
      <c r="AH28" s="240">
        <f>('Energy Use'!AH84-'E-electricity'!AH28)*'Energy Use 2020'!$P90</f>
        <v>3594668641658466.5</v>
      </c>
      <c r="AI28" s="240">
        <f>('Energy Use'!AI84-'E-electricity'!AI28)*'Energy Use 2020'!$P90</f>
        <v>3499377484567678</v>
      </c>
      <c r="AJ28" s="240">
        <f>('Energy Use'!AJ84-'E-electricity'!AJ28)*'Energy Use 2020'!$P90</f>
        <v>3404203793029345</v>
      </c>
      <c r="AK28" s="240">
        <f>('Energy Use'!AK84-'E-electricity'!AK28)*'Energy Use 2020'!$P90</f>
        <v>3309147535993864</v>
      </c>
      <c r="AL28" s="240">
        <f>('Energy Use'!AL84-'E-electricity'!AL28)*'Energy Use 2020'!$P90</f>
        <v>3214208682411632.5</v>
      </c>
      <c r="AM28" s="240">
        <f>('Energy Use'!AM84-'E-electricity'!AM28)*'Energy Use 2020'!$P90</f>
        <v>3114725430531801</v>
      </c>
      <c r="AN28" s="240">
        <f>('Energy Use'!AN84-'E-electricity'!AN28)*'Energy Use 2020'!$P90</f>
        <v>3015365396831485.5</v>
      </c>
      <c r="AO28" s="240">
        <f>('Energy Use'!AO84-'E-electricity'!AO28)*'Energy Use 2020'!$P90</f>
        <v>2916128548701258</v>
      </c>
      <c r="AP28" s="240">
        <f>('Energy Use'!AP84-'E-electricity'!AP28)*'Energy Use 2020'!$P90</f>
        <v>2817014853531693.5</v>
      </c>
      <c r="AQ28" s="240">
        <f>('Energy Use'!AQ84-'E-electricity'!AQ28)*'Energy Use 2020'!$P90</f>
        <v>2711064424597821</v>
      </c>
      <c r="AR28" s="136" t="str">
        <f>VLOOKUP($A28,'Sector Match'!$A$1:$B$43,2,0)</f>
        <v>iron and steel 241</v>
      </c>
    </row>
    <row r="29" spans="1:44" x14ac:dyDescent="0.2">
      <c r="A29" s="74" t="s">
        <v>27</v>
      </c>
      <c r="B29" s="240">
        <f>('Energy Use'!B85-'E-electricity'!B29)*'Energy Use 2019'!$P91</f>
        <v>77931638595245.984</v>
      </c>
      <c r="C29" s="240">
        <f>('Energy Use'!C85-'E-electricity'!C29)*'Energy Use 2020'!$P91</f>
        <v>75809338150203.156</v>
      </c>
      <c r="D29" s="240">
        <f>('Energy Use'!D85-'E-electricity'!D29)*'Energy Use 2020'!$P91</f>
        <v>78118478108966.078</v>
      </c>
      <c r="E29" s="240">
        <f>('Energy Use'!E85-'E-electricity'!E29)*'Energy Use 2020'!$P91</f>
        <v>80850019263554.375</v>
      </c>
      <c r="F29" s="240">
        <f>('Energy Use'!F85-'E-electricity'!F29)*'Energy Use 2020'!$P91</f>
        <v>86908864002544.844</v>
      </c>
      <c r="G29" s="240">
        <f>('Energy Use'!G85-'E-electricity'!G29)*'Energy Use 2020'!$P91</f>
        <v>92863066085595.031</v>
      </c>
      <c r="H29" s="240">
        <f>('Energy Use'!H85-'E-electricity'!H29)*'Energy Use 2020'!$P91</f>
        <v>98713203914645.203</v>
      </c>
      <c r="I29" s="240">
        <f>('Energy Use'!I85-'E-electricity'!I29)*'Energy Use 2020'!$P91</f>
        <v>103009054195013.98</v>
      </c>
      <c r="J29" s="240">
        <f>('Energy Use'!J85-'E-electricity'!J29)*'Energy Use 2020'!$P91</f>
        <v>107228005150439.61</v>
      </c>
      <c r="K29" s="240">
        <f>('Energy Use'!K85-'E-electricity'!K29)*'Energy Use 2020'!$P91</f>
        <v>111370469258658.14</v>
      </c>
      <c r="L29" s="240">
        <f>('Energy Use'!L85-'E-electricity'!L29)*'Energy Use 2020'!$P91</f>
        <v>115436858997405.52</v>
      </c>
      <c r="M29" s="240">
        <f>('Energy Use'!M85-'E-electricity'!M29)*'Energy Use 2020'!$P91</f>
        <v>119427586844417.77</v>
      </c>
      <c r="N29" s="240">
        <f>('Energy Use'!N85-'E-electricity'!N29)*'Energy Use 2020'!$P91</f>
        <v>121311300002225.63</v>
      </c>
      <c r="O29" s="240">
        <f>('Energy Use'!O85-'E-electricity'!O29)*'Energy Use 2020'!$P91</f>
        <v>123164069245439.95</v>
      </c>
      <c r="P29" s="240">
        <f>('Energy Use'!P85-'E-electricity'!P29)*'Energy Use 2020'!$P91</f>
        <v>124986038289752.45</v>
      </c>
      <c r="Q29" s="240">
        <f>('Energy Use'!Q85-'E-electricity'!Q29)*'Energy Use 2020'!$P91</f>
        <v>126777350850855.13</v>
      </c>
      <c r="R29" s="240">
        <f>('Energy Use'!R85-'E-electricity'!R29)*'Energy Use 2020'!$P91</f>
        <v>128538150644439.77</v>
      </c>
      <c r="S29" s="240">
        <f>('Energy Use'!S85-'E-electricity'!S29)*'Energy Use 2020'!$P91</f>
        <v>128953114028770.16</v>
      </c>
      <c r="T29" s="240">
        <f>('Energy Use'!T85-'E-electricity'!T29)*'Energy Use 2020'!$P91</f>
        <v>129364409524255.78</v>
      </c>
      <c r="U29" s="240">
        <f>('Energy Use'!U85-'E-electricity'!U29)*'Energy Use 2020'!$P91</f>
        <v>129772041826196.53</v>
      </c>
      <c r="V29" s="240">
        <f>('Energy Use'!V85-'E-electricity'!V29)*'Energy Use 2020'!$P91</f>
        <v>130176015629892.34</v>
      </c>
      <c r="W29" s="240">
        <f>('Energy Use'!W85-'E-electricity'!W29)*'Energy Use 2020'!$P91</f>
        <v>130576335630643</v>
      </c>
      <c r="X29" s="240">
        <f>('Energy Use'!X85-'E-electricity'!X29)*'Energy Use 2020'!$P91</f>
        <v>129906243009571.63</v>
      </c>
      <c r="Y29" s="240">
        <f>('Energy Use'!Y85-'E-electricity'!Y29)*'Energy Use 2020'!$P91</f>
        <v>129238132608824.75</v>
      </c>
      <c r="Z29" s="240">
        <f>('Energy Use'!Z85-'E-electricity'!Z29)*'Energy Use 2020'!$P91</f>
        <v>128572002449157.98</v>
      </c>
      <c r="AA29" s="240">
        <f>('Energy Use'!AA85-'E-electricity'!AA29)*'Energy Use 2020'!$P91</f>
        <v>127907850551327.06</v>
      </c>
      <c r="AB29" s="240">
        <f>('Energy Use'!AB85-'E-electricity'!AB29)*'Energy Use 2020'!$P91</f>
        <v>127245674936087.45</v>
      </c>
      <c r="AC29" s="240">
        <f>('Energy Use'!AC85-'E-electricity'!AC29)*'Energy Use 2020'!$P91</f>
        <v>125211040768911.55</v>
      </c>
      <c r="AD29" s="240">
        <f>('Energy Use'!AD85-'E-electricity'!AD29)*'Energy Use 2020'!$P91</f>
        <v>123185685811008.38</v>
      </c>
      <c r="AE29" s="240">
        <f>('Energy Use'!AE85-'E-electricity'!AE29)*'Energy Use 2020'!$P91</f>
        <v>121169599429344.91</v>
      </c>
      <c r="AF29" s="240">
        <f>('Energy Use'!AF85-'E-electricity'!AF29)*'Energy Use 2020'!$P91</f>
        <v>119162770990888.23</v>
      </c>
      <c r="AG29" s="240">
        <f>('Energy Use'!AG85-'E-electricity'!AG29)*'Energy Use 2020'!$P91</f>
        <v>117165189862605.45</v>
      </c>
      <c r="AH29" s="240">
        <f>('Energy Use'!AH85-'E-electricity'!AH29)*'Energy Use 2020'!$P91</f>
        <v>114159699545223.22</v>
      </c>
      <c r="AI29" s="240">
        <f>('Energy Use'!AI85-'E-electricity'!AI29)*'Energy Use 2020'!$P91</f>
        <v>111168893801354.95</v>
      </c>
      <c r="AJ29" s="240">
        <f>('Energy Use'!AJ85-'E-electricity'!AJ29)*'Energy Use 2020'!$P91</f>
        <v>108192755507626.25</v>
      </c>
      <c r="AK29" s="240">
        <f>('Energy Use'!AK85-'E-electricity'!AK29)*'Energy Use 2020'!$P91</f>
        <v>105231267540662.63</v>
      </c>
      <c r="AL29" s="240">
        <f>('Energy Use'!AL85-'E-electricity'!AL29)*'Energy Use 2020'!$P91</f>
        <v>102284412777089.69</v>
      </c>
      <c r="AM29" s="240">
        <f>('Energy Use'!AM85-'E-electricity'!AM29)*'Energy Use 2020'!$P91</f>
        <v>99347918853332.172</v>
      </c>
      <c r="AN29" s="240">
        <f>('Energy Use'!AN85-'E-electricity'!AN29)*'Energy Use 2020'!$P91</f>
        <v>96426048484675.141</v>
      </c>
      <c r="AO29" s="240">
        <f>('Energy Use'!AO85-'E-electricity'!AO29)*'Energy Use 2020'!$P91</f>
        <v>93518784510903.578</v>
      </c>
      <c r="AP29" s="240">
        <f>('Energy Use'!AP85-'E-electricity'!AP29)*'Energy Use 2020'!$P91</f>
        <v>90626109771802.563</v>
      </c>
      <c r="AQ29" s="240">
        <f>('Energy Use'!AQ85-'E-electricity'!AQ29)*'Energy Use 2020'!$P91</f>
        <v>87508836591636.797</v>
      </c>
      <c r="AR29" s="136" t="str">
        <f>VLOOKUP($A29,'Sector Match'!$A$1:$B$43,2,0)</f>
        <v>other metals 242</v>
      </c>
    </row>
    <row r="30" spans="1:44" x14ac:dyDescent="0.2">
      <c r="A30" s="74" t="s">
        <v>28</v>
      </c>
      <c r="B30" s="240">
        <f>('Energy Use'!B86-'E-electricity'!B30)*'Energy Use 2019'!$P92</f>
        <v>29114988746804.25</v>
      </c>
      <c r="C30" s="240">
        <f>('Energy Use'!C86-'E-electricity'!C30)*'Energy Use 2020'!$P92</f>
        <v>44531994585879.031</v>
      </c>
      <c r="D30" s="240">
        <f>('Energy Use'!D86-'E-electricity'!D30)*'Energy Use 2020'!$P92</f>
        <v>53407471489607.492</v>
      </c>
      <c r="E30" s="240">
        <f>('Energy Use'!E86-'E-electricity'!E30)*'Energy Use 2020'!$P92</f>
        <v>53655304106741.914</v>
      </c>
      <c r="F30" s="240">
        <f>('Energy Use'!F86-'E-electricity'!F30)*'Energy Use 2020'!$P92</f>
        <v>53994431252407.844</v>
      </c>
      <c r="G30" s="240">
        <f>('Energy Use'!G86-'E-electricity'!G30)*'Energy Use 2020'!$P92</f>
        <v>55358114148667.883</v>
      </c>
      <c r="H30" s="240">
        <f>('Energy Use'!H86-'E-electricity'!H30)*'Energy Use 2020'!$P92</f>
        <v>57123354613241.203</v>
      </c>
      <c r="I30" s="240">
        <f>('Energy Use'!I86-'E-electricity'!I30)*'Energy Use 2020'!$P92</f>
        <v>58773810456214.711</v>
      </c>
      <c r="J30" s="240">
        <f>('Energy Use'!J86-'E-electricity'!J30)*'Energy Use 2020'!$P92</f>
        <v>60160762238473.117</v>
      </c>
      <c r="K30" s="240">
        <f>('Energy Use'!K86-'E-electricity'!K30)*'Energy Use 2020'!$P92</f>
        <v>61299130680083.93</v>
      </c>
      <c r="L30" s="240">
        <f>('Energy Use'!L86-'E-electricity'!L30)*'Energy Use 2020'!$P92</f>
        <v>62209823441349.477</v>
      </c>
      <c r="M30" s="240">
        <f>('Energy Use'!M86-'E-electricity'!M30)*'Energy Use 2020'!$P92</f>
        <v>62918658312199.516</v>
      </c>
      <c r="N30" s="240">
        <f>('Energy Use'!N86-'E-electricity'!N30)*'Energy Use 2020'!$P92</f>
        <v>63524685320805.922</v>
      </c>
      <c r="O30" s="240">
        <f>('Energy Use'!O86-'E-electricity'!O30)*'Energy Use 2020'!$P92</f>
        <v>63984163204382.305</v>
      </c>
      <c r="P30" s="240">
        <f>('Energy Use'!P86-'E-electricity'!P30)*'Energy Use 2020'!$P92</f>
        <v>64322881075063.328</v>
      </c>
      <c r="Q30" s="240">
        <f>('Energy Use'!Q86-'E-electricity'!Q30)*'Energy Use 2020'!$P92</f>
        <v>64568042894844.359</v>
      </c>
      <c r="R30" s="240">
        <f>('Energy Use'!R86-'E-electricity'!R30)*'Energy Use 2020'!$P92</f>
        <v>64747799746015.109</v>
      </c>
      <c r="S30" s="240">
        <f>('Energy Use'!S86-'E-electricity'!S30)*'Energy Use 2020'!$P92</f>
        <v>65128170076109.055</v>
      </c>
      <c r="T30" s="240">
        <f>('Energy Use'!T86-'E-electricity'!T30)*'Energy Use 2020'!$P92</f>
        <v>65475630169818.773</v>
      </c>
      <c r="U30" s="240">
        <f>('Energy Use'!U86-'E-electricity'!U30)*'Energy Use 2020'!$P92</f>
        <v>65790862437369.023</v>
      </c>
      <c r="V30" s="240">
        <f>('Energy Use'!V86-'E-electricity'!V30)*'Energy Use 2020'!$P92</f>
        <v>66074621602441.375</v>
      </c>
      <c r="W30" s="240">
        <f>('Energy Use'!W86-'E-electricity'!W30)*'Energy Use 2020'!$P92</f>
        <v>66327729929045.555</v>
      </c>
      <c r="X30" s="240">
        <f>('Energy Use'!X86-'E-electricity'!X30)*'Energy Use 2020'!$P92</f>
        <v>66551072405398.867</v>
      </c>
      <c r="Y30" s="240">
        <f>('Energy Use'!Y86-'E-electricity'!Y30)*'Energy Use 2020'!$P92</f>
        <v>66745591917118.313</v>
      </c>
      <c r="Z30" s="240">
        <f>('Energy Use'!Z86-'E-electricity'!Z30)*'Energy Use 2020'!$P92</f>
        <v>66912284440315.836</v>
      </c>
      <c r="AA30" s="240">
        <f>('Energy Use'!AA86-'E-electricity'!AA30)*'Energy Use 2020'!$P92</f>
        <v>67052194283327.641</v>
      </c>
      <c r="AB30" s="240">
        <f>('Energy Use'!AB86-'E-electricity'!AB30)*'Energy Use 2020'!$P92</f>
        <v>67166409403875.531</v>
      </c>
      <c r="AC30" s="240">
        <f>('Energy Use'!AC86-'E-electricity'!AC30)*'Energy Use 2020'!$P92</f>
        <v>67256056826449.234</v>
      </c>
      <c r="AD30" s="240">
        <f>('Energy Use'!AD86-'E-electricity'!AD30)*'Energy Use 2020'!$P92</f>
        <v>67322298182646.008</v>
      </c>
      <c r="AE30" s="240">
        <f>('Energy Use'!AE86-'E-electricity'!AE30)*'Energy Use 2020'!$P92</f>
        <v>67366325395147.117</v>
      </c>
      <c r="AF30" s="240">
        <f>('Energy Use'!AF86-'E-electricity'!AF30)*'Energy Use 2020'!$P92</f>
        <v>67389356523936.523</v>
      </c>
      <c r="AG30" s="240">
        <f>('Energy Use'!AG86-'E-electricity'!AG30)*'Energy Use 2020'!$P92</f>
        <v>67392631791337.055</v>
      </c>
      <c r="AH30" s="240">
        <f>('Energy Use'!AH86-'E-electricity'!AH30)*'Energy Use 2020'!$P92</f>
        <v>67377409800436.922</v>
      </c>
      <c r="AI30" s="240">
        <f>('Energy Use'!AI86-'E-electricity'!AI30)*'Energy Use 2020'!$P92</f>
        <v>67344963959545.516</v>
      </c>
      <c r="AJ30" s="240">
        <f>('Energy Use'!AJ86-'E-electricity'!AJ30)*'Energy Use 2020'!$P92</f>
        <v>67296579123446.555</v>
      </c>
      <c r="AK30" s="240">
        <f>('Energy Use'!AK86-'E-electricity'!AK30)*'Energy Use 2020'!$P92</f>
        <v>67233548460443.563</v>
      </c>
      <c r="AL30" s="240">
        <f>('Energy Use'!AL86-'E-electricity'!AL30)*'Energy Use 2020'!$P92</f>
        <v>67157170552504.797</v>
      </c>
      <c r="AM30" s="240">
        <f>('Energy Use'!AM86-'E-electricity'!AM30)*'Energy Use 2020'!$P92</f>
        <v>67068746734246.906</v>
      </c>
      <c r="AN30" s="240">
        <f>('Energy Use'!AN86-'E-electricity'!AN30)*'Energy Use 2020'!$P92</f>
        <v>66969578675024.047</v>
      </c>
      <c r="AO30" s="240">
        <f>('Energy Use'!AO86-'E-electricity'!AO30)*'Energy Use 2020'!$P92</f>
        <v>66860966207057.883</v>
      </c>
      <c r="AP30" s="240">
        <f>('Energy Use'!AP86-'E-electricity'!AP30)*'Energy Use 2020'!$P92</f>
        <v>66744205401325.289</v>
      </c>
      <c r="AQ30" s="240">
        <f>('Energy Use'!AQ86-'E-electricity'!AQ30)*'Energy Use 2020'!$P92</f>
        <v>66278942856483.359</v>
      </c>
      <c r="AR30" s="136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40">
        <f>('Energy Use'!B87-'E-electricity'!B31)*'Energy Use 2019'!$P93</f>
        <v>1695960150210.7744</v>
      </c>
      <c r="C31" s="240">
        <f>('Energy Use'!C87-'E-electricity'!C31)*'Energy Use 2020'!$P93</f>
        <v>3680853095928.8047</v>
      </c>
      <c r="D31" s="240">
        <f>('Energy Use'!D87-'E-electricity'!D31)*'Energy Use 2020'!$P93</f>
        <v>4271050886099.0264</v>
      </c>
      <c r="E31" s="240">
        <f>('Energy Use'!E87-'E-electricity'!E31)*'Energy Use 2020'!$P93</f>
        <v>4249983833051.9277</v>
      </c>
      <c r="F31" s="240">
        <f>('Energy Use'!F87-'E-electricity'!F31)*'Energy Use 2020'!$P93</f>
        <v>4273926289744.2739</v>
      </c>
      <c r="G31" s="240">
        <f>('Energy Use'!G87-'E-electricity'!G31)*'Energy Use 2020'!$P93</f>
        <v>4383834969065.0903</v>
      </c>
      <c r="H31" s="240">
        <f>('Energy Use'!H87-'E-electricity'!H31)*'Energy Use 2020'!$P93</f>
        <v>4527170114285.2217</v>
      </c>
      <c r="I31" s="240">
        <f>('Energy Use'!I87-'E-electricity'!I31)*'Energy Use 2020'!$P93</f>
        <v>4660110990520.332</v>
      </c>
      <c r="J31" s="240">
        <f>('Energy Use'!J87-'E-electricity'!J31)*'Energy Use 2020'!$P93</f>
        <v>4770536585281.7432</v>
      </c>
      <c r="K31" s="240">
        <f>('Energy Use'!K87-'E-electricity'!K31)*'Energy Use 2020'!$P93</f>
        <v>4859983805477.2158</v>
      </c>
      <c r="L31" s="240">
        <f>('Energy Use'!L87-'E-electricity'!L31)*'Energy Use 2020'!$P93</f>
        <v>4930535952151.1104</v>
      </c>
      <c r="M31" s="240">
        <f>('Energy Use'!M87-'E-electricity'!M31)*'Energy Use 2020'!$P93</f>
        <v>4984714030623.4297</v>
      </c>
      <c r="N31" s="240">
        <f>('Energy Use'!N87-'E-electricity'!N31)*'Energy Use 2020'!$P93</f>
        <v>5033131543205.3779</v>
      </c>
      <c r="O31" s="240">
        <f>('Energy Use'!O87-'E-electricity'!O31)*'Energy Use 2020'!$P93</f>
        <v>5070126757186.959</v>
      </c>
      <c r="P31" s="240">
        <f>('Energy Use'!P87-'E-electricity'!P31)*'Energy Use 2020'!$P93</f>
        <v>5097739454760.9297</v>
      </c>
      <c r="Q31" s="240">
        <f>('Energy Use'!Q87-'E-electricity'!Q31)*'Energy Use 2020'!$P93</f>
        <v>5118120560255.5635</v>
      </c>
      <c r="R31" s="240">
        <f>('Energy Use'!R87-'E-electricity'!R31)*'Energy Use 2020'!$P93</f>
        <v>5133495954830.8311</v>
      </c>
      <c r="S31" s="240">
        <f>('Energy Use'!S87-'E-electricity'!S31)*'Energy Use 2020'!$P93</f>
        <v>5167541175551.0771</v>
      </c>
      <c r="T31" s="240">
        <f>('Energy Use'!T87-'E-electricity'!T31)*'Energy Use 2020'!$P93</f>
        <v>5199170965406.9189</v>
      </c>
      <c r="U31" s="240">
        <f>('Energy Use'!U87-'E-electricity'!U31)*'Energy Use 2020'!$P93</f>
        <v>5228397010733.5596</v>
      </c>
      <c r="V31" s="240">
        <f>('Energy Use'!V87-'E-electricity'!V31)*'Energy Use 2020'!$P93</f>
        <v>5255235684824.4463</v>
      </c>
      <c r="W31" s="240">
        <f>('Energy Use'!W87-'E-electricity'!W31)*'Energy Use 2020'!$P93</f>
        <v>5279707880388.0137</v>
      </c>
      <c r="X31" s="240">
        <f>('Energy Use'!X87-'E-electricity'!X31)*'Energy Use 2020'!$P93</f>
        <v>5301838832201.7148</v>
      </c>
      <c r="Y31" s="240">
        <f>('Energy Use'!Y87-'E-electricity'!Y31)*'Energy Use 2020'!$P93</f>
        <v>5321657931171.7188</v>
      </c>
      <c r="Z31" s="240">
        <f>('Energy Use'!Z87-'E-electricity'!Z31)*'Energy Use 2020'!$P93</f>
        <v>5339198530998.5156</v>
      </c>
      <c r="AA31" s="240">
        <f>('Energy Use'!AA87-'E-electricity'!AA31)*'Energy Use 2020'!$P93</f>
        <v>5354497748632.9443</v>
      </c>
      <c r="AB31" s="240">
        <f>('Energy Use'!AB87-'E-electricity'!AB31)*'Energy Use 2020'!$P93</f>
        <v>5367596259685.751</v>
      </c>
      <c r="AC31" s="240">
        <f>('Energy Use'!AC87-'E-electricity'!AC31)*'Energy Use 2020'!$P93</f>
        <v>5378538089925.0771</v>
      </c>
      <c r="AD31" s="240">
        <f>('Energy Use'!AD87-'E-electricity'!AD31)*'Energy Use 2020'!$P93</f>
        <v>5387370403963.6689</v>
      </c>
      <c r="AE31" s="240">
        <f>('Energy Use'!AE87-'E-electricity'!AE31)*'Energy Use 2020'!$P93</f>
        <v>5394143292198.6328</v>
      </c>
      <c r="AF31" s="240">
        <f>('Energy Use'!AF87-'E-electricity'!AF31)*'Energy Use 2020'!$P93</f>
        <v>5398909557024.168</v>
      </c>
      <c r="AG31" s="240">
        <f>('Energy Use'!AG87-'E-electricity'!AG31)*'Energy Use 2020'!$P93</f>
        <v>5401724499291.5869</v>
      </c>
      <c r="AH31" s="240">
        <f>('Energy Use'!AH87-'E-electricity'!AH31)*'Energy Use 2020'!$P93</f>
        <v>5402645705940.8154</v>
      </c>
      <c r="AI31" s="240">
        <f>('Energy Use'!AI87-'E-electricity'!AI31)*'Energy Use 2020'!$P93</f>
        <v>5401732839675.8164</v>
      </c>
      <c r="AJ31" s="240">
        <f>('Energy Use'!AJ87-'E-electricity'!AJ31)*'Energy Use 2020'!$P93</f>
        <v>5399047431501.7236</v>
      </c>
      <c r="AK31" s="240">
        <f>('Energy Use'!AK87-'E-electricity'!AK31)*'Energy Use 2020'!$P93</f>
        <v>5394652676885.7607</v>
      </c>
      <c r="AL31" s="240">
        <f>('Energy Use'!AL87-'E-electricity'!AL31)*'Energy Use 2020'!$P93</f>
        <v>5388613236246.8633</v>
      </c>
      <c r="AM31" s="240">
        <f>('Energy Use'!AM87-'E-electricity'!AM31)*'Energy Use 2020'!$P93</f>
        <v>5380995040421.2969</v>
      </c>
      <c r="AN31" s="240">
        <f>('Energy Use'!AN87-'E-electricity'!AN31)*'Energy Use 2020'!$P93</f>
        <v>5371865101693.8516</v>
      </c>
      <c r="AO31" s="240">
        <f>('Energy Use'!AO87-'E-electricity'!AO31)*'Energy Use 2020'!$P93</f>
        <v>5361291330926.2051</v>
      </c>
      <c r="AP31" s="240">
        <f>('Energy Use'!AP87-'E-electricity'!AP31)*'Energy Use 2020'!$P93</f>
        <v>5349342361257.7119</v>
      </c>
      <c r="AQ31" s="240">
        <f>('Energy Use'!AQ87-'E-electricity'!AQ31)*'Energy Use 2020'!$P93</f>
        <v>5308559826162.0225</v>
      </c>
      <c r="AR31" s="136" t="str">
        <f>VLOOKUP($A31,'Sector Match'!$A$1:$B$43,2,0)</f>
        <v>other manufacturing 31T33</v>
      </c>
    </row>
    <row r="32" spans="1:44" x14ac:dyDescent="0.2">
      <c r="A32" s="74" t="s">
        <v>30</v>
      </c>
      <c r="B32" s="240">
        <f>('Energy Use'!B88-'E-electricity'!B32)*'Energy Use 2019'!$P94</f>
        <v>6537723542798.9102</v>
      </c>
      <c r="C32" s="240">
        <f>('Energy Use'!C88-'E-electricity'!C32)*'Energy Use 2020'!$P94</f>
        <v>4049087504843.041</v>
      </c>
      <c r="D32" s="240">
        <f>('Energy Use'!D88-'E-electricity'!D32)*'Energy Use 2020'!$P94</f>
        <v>4705080849480.2646</v>
      </c>
      <c r="E32" s="240">
        <f>('Energy Use'!E88-'E-electricity'!E32)*'Energy Use 2020'!$P94</f>
        <v>4907640253408.4619</v>
      </c>
      <c r="F32" s="240">
        <f>('Energy Use'!F88-'E-electricity'!F32)*'Energy Use 2020'!$P94</f>
        <v>4976386005525.5537</v>
      </c>
      <c r="G32" s="240">
        <f>('Energy Use'!G88-'E-electricity'!G32)*'Energy Use 2020'!$P94</f>
        <v>5207898171656.998</v>
      </c>
      <c r="H32" s="240">
        <f>('Energy Use'!H88-'E-electricity'!H32)*'Energy Use 2020'!$P94</f>
        <v>5506804217129.4473</v>
      </c>
      <c r="I32" s="240">
        <f>('Energy Use'!I88-'E-electricity'!I32)*'Energy Use 2020'!$P94</f>
        <v>5785904853923.8174</v>
      </c>
      <c r="J32" s="240">
        <f>('Energy Use'!J88-'E-electricity'!J32)*'Energy Use 2020'!$P94</f>
        <v>6023587001613.9902</v>
      </c>
      <c r="K32" s="240">
        <f>('Energy Use'!K88-'E-electricity'!K32)*'Energy Use 2020'!$P94</f>
        <v>6224295728181.6924</v>
      </c>
      <c r="L32" s="240">
        <f>('Energy Use'!L88-'E-electricity'!L32)*'Energy Use 2020'!$P94</f>
        <v>6394627663968.6797</v>
      </c>
      <c r="M32" s="240">
        <f>('Energy Use'!M88-'E-electricity'!M32)*'Energy Use 2020'!$P94</f>
        <v>6542883644535.6768</v>
      </c>
      <c r="N32" s="240">
        <f>('Energy Use'!N88-'E-electricity'!N32)*'Energy Use 2020'!$P94</f>
        <v>6688539121329.0537</v>
      </c>
      <c r="O32" s="240">
        <f>('Energy Use'!O88-'E-electricity'!O32)*'Energy Use 2020'!$P94</f>
        <v>6824316595993.3281</v>
      </c>
      <c r="P32" s="240">
        <f>('Energy Use'!P88-'E-electricity'!P32)*'Energy Use 2020'!$P94</f>
        <v>6952571415650.7686</v>
      </c>
      <c r="Q32" s="240">
        <f>('Energy Use'!Q88-'E-electricity'!Q32)*'Energy Use 2020'!$P94</f>
        <v>7075916889153.0303</v>
      </c>
      <c r="R32" s="240">
        <f>('Energy Use'!R88-'E-electricity'!R32)*'Energy Use 2020'!$P94</f>
        <v>7197199401683.583</v>
      </c>
      <c r="S32" s="240">
        <f>('Energy Use'!S88-'E-electricity'!S32)*'Energy Use 2020'!$P94</f>
        <v>7350778355054.9727</v>
      </c>
      <c r="T32" s="240">
        <f>('Energy Use'!T88-'E-electricity'!T32)*'Energy Use 2020'!$P94</f>
        <v>7506194961976.6152</v>
      </c>
      <c r="U32" s="240">
        <f>('Energy Use'!U88-'E-electricity'!U32)*'Energy Use 2020'!$P94</f>
        <v>7662917193406.4111</v>
      </c>
      <c r="V32" s="240">
        <f>('Energy Use'!V88-'E-electricity'!V32)*'Energy Use 2020'!$P94</f>
        <v>7820369335828.9287</v>
      </c>
      <c r="W32" s="240">
        <f>('Energy Use'!W88-'E-electricity'!W32)*'Energy Use 2020'!$P94</f>
        <v>7977931351529.1719</v>
      </c>
      <c r="X32" s="240">
        <f>('Energy Use'!X88-'E-electricity'!X32)*'Energy Use 2020'!$P94</f>
        <v>8134938700768.2168</v>
      </c>
      <c r="Y32" s="240">
        <f>('Energy Use'!Y88-'E-electricity'!Y32)*'Energy Use 2020'!$P94</f>
        <v>8290682680443.0947</v>
      </c>
      <c r="Z32" s="240">
        <f>('Energy Use'!Z88-'E-electricity'!Z32)*'Energy Use 2020'!$P94</f>
        <v>8444411333364.6836</v>
      </c>
      <c r="AA32" s="240">
        <f>('Energy Use'!AA88-'E-electricity'!AA32)*'Energy Use 2020'!$P94</f>
        <v>8595330980620.6904</v>
      </c>
      <c r="AB32" s="240">
        <f>('Energy Use'!AB88-'E-electricity'!AB32)*'Energy Use 2020'!$P94</f>
        <v>8742608426460.373</v>
      </c>
      <c r="AC32" s="240">
        <f>('Energy Use'!AC88-'E-electricity'!AC32)*'Energy Use 2020'!$P94</f>
        <v>8885373880608.3457</v>
      </c>
      <c r="AD32" s="240">
        <f>('Energy Use'!AD88-'E-electricity'!AD32)*'Energy Use 2020'!$P94</f>
        <v>9022724636772.1113</v>
      </c>
      <c r="AE32" s="240">
        <f>('Energy Use'!AE88-'E-electricity'!AE32)*'Energy Use 2020'!$P94</f>
        <v>9153729538253.9863</v>
      </c>
      <c r="AF32" s="240">
        <f>('Energy Use'!AF88-'E-electricity'!AF32)*'Energy Use 2020'!$P94</f>
        <v>9277434251956.3887</v>
      </c>
      <c r="AG32" s="240">
        <f>('Energy Use'!AG88-'E-electricity'!AG32)*'Energy Use 2020'!$P94</f>
        <v>9392867360653.8457</v>
      </c>
      <c r="AH32" s="240">
        <f>('Energy Use'!AH88-'E-electricity'!AH32)*'Energy Use 2020'!$P94</f>
        <v>9499047270220.2305</v>
      </c>
      <c r="AI32" s="240">
        <f>('Energy Use'!AI88-'E-electricity'!AI32)*'Energy Use 2020'!$P94</f>
        <v>9594989913622.4258</v>
      </c>
      <c r="AJ32" s="240">
        <f>('Energy Use'!AJ88-'E-electricity'!AJ32)*'Energy Use 2020'!$P94</f>
        <v>9679717217058.7988</v>
      </c>
      <c r="AK32" s="240">
        <f>('Energy Use'!AK88-'E-electricity'!AK32)*'Energy Use 2020'!$P94</f>
        <v>9752266275832.5469</v>
      </c>
      <c r="AL32" s="240">
        <f>('Energy Use'!AL88-'E-electricity'!AL32)*'Energy Use 2020'!$P94</f>
        <v>9811699168678.0449</v>
      </c>
      <c r="AM32" s="240">
        <f>('Energy Use'!AM88-'E-electricity'!AM32)*'Energy Use 2020'!$P94</f>
        <v>9857113319642.291</v>
      </c>
      <c r="AN32" s="240">
        <f>('Energy Use'!AN88-'E-electricity'!AN32)*'Energy Use 2020'!$P94</f>
        <v>9887652296674.1758</v>
      </c>
      <c r="AO32" s="240">
        <f>('Energy Use'!AO88-'E-electricity'!AO32)*'Energy Use 2020'!$P94</f>
        <v>9902516916271.7773</v>
      </c>
      <c r="AP32" s="240">
        <f>('Energy Use'!AP88-'E-electricity'!AP32)*'Energy Use 2020'!$P94</f>
        <v>9900976504417.5723</v>
      </c>
      <c r="AQ32" s="240">
        <f>('Energy Use'!AQ88-'E-electricity'!AQ32)*'Energy Use 2020'!$P94</f>
        <v>9830989957832.5488</v>
      </c>
      <c r="AR32" s="136" t="str">
        <f>VLOOKUP($A32,'Sector Match'!$A$1:$B$43,2,0)</f>
        <v>glass and glass products 231</v>
      </c>
    </row>
    <row r="33" spans="1:44" x14ac:dyDescent="0.2">
      <c r="A33" s="74" t="s">
        <v>31</v>
      </c>
      <c r="B33" s="240">
        <f>('Energy Use'!B89-'E-electricity'!B33)*'Energy Use 2019'!$P95</f>
        <v>1317912446369.1848</v>
      </c>
      <c r="C33" s="240">
        <f>('Energy Use'!C89-'E-electricity'!C33)*'Energy Use 2020'!$P95</f>
        <v>1098875998909.9897</v>
      </c>
      <c r="D33" s="240">
        <f>('Energy Use'!D89-'E-electricity'!D33)*'Energy Use 2020'!$P95</f>
        <v>1128899390500.8162</v>
      </c>
      <c r="E33" s="240">
        <f>('Energy Use'!E89-'E-electricity'!E33)*'Energy Use 2020'!$P95</f>
        <v>1155980190107.6477</v>
      </c>
      <c r="F33" s="240">
        <f>('Energy Use'!F89-'E-electricity'!F33)*'Energy Use 2020'!$P95</f>
        <v>1244518244324.668</v>
      </c>
      <c r="G33" s="240">
        <f>('Energy Use'!G89-'E-electricity'!G33)*'Energy Use 2020'!$P95</f>
        <v>1331260840303.2913</v>
      </c>
      <c r="H33" s="240">
        <f>('Energy Use'!H89-'E-electricity'!H33)*'Energy Use 2020'!$P95</f>
        <v>1416220050495.5823</v>
      </c>
      <c r="I33" s="240">
        <f>('Energy Use'!I89-'E-electricity'!I33)*'Energy Use 2020'!$P95</f>
        <v>1445411088082.959</v>
      </c>
      <c r="J33" s="240">
        <f>('Energy Use'!J89-'E-electricity'!J33)*'Energy Use 2020'!$P95</f>
        <v>1473918340728.5945</v>
      </c>
      <c r="K33" s="240">
        <f>('Energy Use'!K89-'E-electricity'!K33)*'Energy Use 2020'!$P95</f>
        <v>1501746108194.2012</v>
      </c>
      <c r="L33" s="240">
        <f>('Energy Use'!L89-'E-electricity'!L33)*'Energy Use 2020'!$P95</f>
        <v>1528898690241.489</v>
      </c>
      <c r="M33" s="240">
        <f>('Energy Use'!M89-'E-electricity'!M33)*'Energy Use 2020'!$P95</f>
        <v>1555380386632.1709</v>
      </c>
      <c r="N33" s="240">
        <f>('Energy Use'!N89-'E-electricity'!N33)*'Energy Use 2020'!$P95</f>
        <v>1564731368346.0212</v>
      </c>
      <c r="O33" s="240">
        <f>('Energy Use'!O89-'E-electricity'!O33)*'Energy Use 2020'!$P95</f>
        <v>1573843653637.8455</v>
      </c>
      <c r="P33" s="240">
        <f>('Energy Use'!P89-'E-electricity'!P33)*'Energy Use 2020'!$P95</f>
        <v>1582718540051.752</v>
      </c>
      <c r="Q33" s="240">
        <f>('Energy Use'!Q89-'E-electricity'!Q33)*'Energy Use 2020'!$P95</f>
        <v>1591357325131.8491</v>
      </c>
      <c r="R33" s="240">
        <f>('Energy Use'!R89-'E-electricity'!R33)*'Energy Use 2020'!$P95</f>
        <v>1599761306422.2434</v>
      </c>
      <c r="S33" s="240">
        <f>('Energy Use'!S89-'E-electricity'!S33)*'Energy Use 2020'!$P95</f>
        <v>1589924870323.9407</v>
      </c>
      <c r="T33" s="240">
        <f>('Energy Use'!T89-'E-electricity'!T33)*'Energy Use 2020'!$P95</f>
        <v>1580123925376.4573</v>
      </c>
      <c r="U33" s="240">
        <f>('Energy Use'!U89-'E-electricity'!U33)*'Energy Use 2020'!$P95</f>
        <v>1570358424340.2063</v>
      </c>
      <c r="V33" s="240">
        <f>('Energy Use'!V89-'E-electricity'!V33)*'Energy Use 2020'!$P95</f>
        <v>1560628319975.5981</v>
      </c>
      <c r="W33" s="240">
        <f>('Energy Use'!W89-'E-electricity'!W33)*'Energy Use 2020'!$P95</f>
        <v>1550933565043.0435</v>
      </c>
      <c r="X33" s="240">
        <f>('Energy Use'!X89-'E-electricity'!X33)*'Energy Use 2020'!$P95</f>
        <v>1541274112302.9551</v>
      </c>
      <c r="Y33" s="240">
        <f>('Energy Use'!Y89-'E-electricity'!Y33)*'Energy Use 2020'!$P95</f>
        <v>1531649914515.7437</v>
      </c>
      <c r="Z33" s="240">
        <f>('Energy Use'!Z89-'E-electricity'!Z33)*'Energy Use 2020'!$P95</f>
        <v>1522060924441.8215</v>
      </c>
      <c r="AA33" s="240">
        <f>('Energy Use'!AA89-'E-electricity'!AA33)*'Energy Use 2020'!$P95</f>
        <v>1512507094841.5996</v>
      </c>
      <c r="AB33" s="240">
        <f>('Energy Use'!AB89-'E-electricity'!AB33)*'Energy Use 2020'!$P95</f>
        <v>1502988378475.4888</v>
      </c>
      <c r="AC33" s="240">
        <f>('Energy Use'!AC89-'E-electricity'!AC33)*'Energy Use 2020'!$P95</f>
        <v>1493504728103.9009</v>
      </c>
      <c r="AD33" s="240">
        <f>('Energy Use'!AD89-'E-electricity'!AD33)*'Energy Use 2020'!$P95</f>
        <v>1484056096487.2485</v>
      </c>
      <c r="AE33" s="240">
        <f>('Energy Use'!AE89-'E-electricity'!AE33)*'Energy Use 2020'!$P95</f>
        <v>1474642436385.9419</v>
      </c>
      <c r="AF33" s="240">
        <f>('Energy Use'!AF89-'E-electricity'!AF33)*'Energy Use 2020'!$P95</f>
        <v>1465263700560.3936</v>
      </c>
      <c r="AG33" s="240">
        <f>('Energy Use'!AG89-'E-electricity'!AG33)*'Energy Use 2020'!$P95</f>
        <v>1455919841771.0134</v>
      </c>
      <c r="AH33" s="240">
        <f>('Energy Use'!AH89-'E-electricity'!AH33)*'Energy Use 2020'!$P95</f>
        <v>1449375037261.2292</v>
      </c>
      <c r="AI33" s="240">
        <f>('Energy Use'!AI89-'E-electricity'!AI33)*'Energy Use 2020'!$P95</f>
        <v>1442847121868.3196</v>
      </c>
      <c r="AJ33" s="240">
        <f>('Energy Use'!AJ89-'E-electricity'!AJ33)*'Energy Use 2020'!$P95</f>
        <v>1436336076696.4487</v>
      </c>
      <c r="AK33" s="240">
        <f>('Energy Use'!AK89-'E-electricity'!AK33)*'Energy Use 2020'!$P95</f>
        <v>1429841882849.7805</v>
      </c>
      <c r="AL33" s="240">
        <f>('Energy Use'!AL89-'E-electricity'!AL33)*'Energy Use 2020'!$P95</f>
        <v>1423364521432.48</v>
      </c>
      <c r="AM33" s="240">
        <f>('Energy Use'!AM89-'E-electricity'!AM33)*'Energy Use 2020'!$P95</f>
        <v>1415997445094.7473</v>
      </c>
      <c r="AN33" s="240">
        <f>('Energy Use'!AN89-'E-electricity'!AN33)*'Energy Use 2020'!$P95</f>
        <v>1408653096381.6909</v>
      </c>
      <c r="AO33" s="240">
        <f>('Energy Use'!AO89-'E-electricity'!AO33)*'Energy Use 2020'!$P95</f>
        <v>1401331446949.5583</v>
      </c>
      <c r="AP33" s="240">
        <f>('Energy Use'!AP89-'E-electricity'!AP33)*'Energy Use 2020'!$P95</f>
        <v>1394032468454.5974</v>
      </c>
      <c r="AQ33" s="240">
        <f>('Energy Use'!AQ89-'E-electricity'!AQ33)*'Energy Use 2020'!$P95</f>
        <v>1381960784565.3235</v>
      </c>
      <c r="AR33" s="136" t="str">
        <f>VLOOKUP($A33,'Sector Match'!$A$1:$B$43,2,0)</f>
        <v>road vehicles 29</v>
      </c>
    </row>
    <row r="34" spans="1:44" x14ac:dyDescent="0.2">
      <c r="A34" s="74" t="s">
        <v>32</v>
      </c>
      <c r="B34" s="240">
        <f>('Energy Use'!B90-'E-electricity'!B34)*'Energy Use 2019'!$P96</f>
        <v>1401932795527.0383</v>
      </c>
      <c r="C34" s="240">
        <f>('Energy Use'!C90-'E-electricity'!C34)*'Energy Use 2020'!$P96</f>
        <v>1023678087022.8871</v>
      </c>
      <c r="D34" s="240">
        <f>('Energy Use'!D90-'E-electricity'!D34)*'Energy Use 2020'!$P96</f>
        <v>1148283539623.7361</v>
      </c>
      <c r="E34" s="240">
        <f>('Energy Use'!E90-'E-electricity'!E34)*'Energy Use 2020'!$P96</f>
        <v>1187096920463.5435</v>
      </c>
      <c r="F34" s="240">
        <f>('Energy Use'!F90-'E-electricity'!F34)*'Energy Use 2020'!$P96</f>
        <v>1190268736238.061</v>
      </c>
      <c r="G34" s="240">
        <f>('Energy Use'!G90-'E-electricity'!G34)*'Energy Use 2020'!$P96</f>
        <v>1208428288261.8374</v>
      </c>
      <c r="H34" s="240">
        <f>('Energy Use'!H90-'E-electricity'!H34)*'Energy Use 2020'!$P96</f>
        <v>1232511225006.7886</v>
      </c>
      <c r="I34" s="240">
        <f>('Energy Use'!I90-'E-electricity'!I34)*'Energy Use 2020'!$P96</f>
        <v>1255506098742.0439</v>
      </c>
      <c r="J34" s="240">
        <f>('Energy Use'!J90-'E-electricity'!J34)*'Energy Use 2020'!$P96</f>
        <v>1274795579722.438</v>
      </c>
      <c r="K34" s="240">
        <f>('Energy Use'!K90-'E-electricity'!K34)*'Energy Use 2020'!$P96</f>
        <v>1290254983923.3887</v>
      </c>
      <c r="L34" s="240">
        <f>('Energy Use'!L90-'E-electricity'!L34)*'Energy Use 2020'!$P96</f>
        <v>1301797131373.864</v>
      </c>
      <c r="M34" s="240">
        <f>('Energy Use'!M90-'E-electricity'!M34)*'Energy Use 2020'!$P96</f>
        <v>1309372866057.252</v>
      </c>
      <c r="N34" s="240">
        <f>('Energy Use'!N90-'E-electricity'!N34)*'Energy Use 2020'!$P96</f>
        <v>1314168140971.2234</v>
      </c>
      <c r="O34" s="240">
        <f>('Energy Use'!O90-'E-electricity'!O34)*'Energy Use 2020'!$P96</f>
        <v>1315559104234.1021</v>
      </c>
      <c r="P34" s="240">
        <f>('Energy Use'!P90-'E-electricity'!P34)*'Energy Use 2020'!$P96</f>
        <v>1314133733398.7363</v>
      </c>
      <c r="Q34" s="240">
        <f>('Energy Use'!Q90-'E-electricity'!Q34)*'Energy Use 2020'!$P96</f>
        <v>1310498319394.2417</v>
      </c>
      <c r="R34" s="240">
        <f>('Energy Use'!R90-'E-electricity'!R34)*'Energy Use 2020'!$P96</f>
        <v>1305265965606.6218</v>
      </c>
      <c r="S34" s="240">
        <f>('Energy Use'!S90-'E-electricity'!S34)*'Energy Use 2020'!$P96</f>
        <v>1303441187958.4231</v>
      </c>
      <c r="T34" s="240">
        <f>('Energy Use'!T90-'E-electricity'!T34)*'Energy Use 2020'!$P96</f>
        <v>1300708989097.575</v>
      </c>
      <c r="U34" s="240">
        <f>('Energy Use'!U90-'E-electricity'!U34)*'Energy Use 2020'!$P96</f>
        <v>1297151811917.6606</v>
      </c>
      <c r="V34" s="240">
        <f>('Energy Use'!V90-'E-electricity'!V34)*'Energy Use 2020'!$P96</f>
        <v>1292852929838.2192</v>
      </c>
      <c r="W34" s="240">
        <f>('Energy Use'!W90-'E-electricity'!W34)*'Energy Use 2020'!$P96</f>
        <v>1287895964082.0159</v>
      </c>
      <c r="X34" s="240">
        <f>('Energy Use'!X90-'E-electricity'!X34)*'Energy Use 2020'!$P96</f>
        <v>1282364450592.2468</v>
      </c>
      <c r="Y34" s="240">
        <f>('Energy Use'!Y90-'E-electricity'!Y34)*'Energy Use 2020'!$P96</f>
        <v>1276341457982.188</v>
      </c>
      <c r="Z34" s="240">
        <f>('Energy Use'!Z90-'E-electricity'!Z34)*'Energy Use 2020'!$P96</f>
        <v>1269909257214.116</v>
      </c>
      <c r="AA34" s="240">
        <f>('Energy Use'!AA90-'E-electricity'!AA34)*'Energy Use 2020'!$P96</f>
        <v>1263149043093.2227</v>
      </c>
      <c r="AB34" s="240">
        <f>('Energy Use'!AB90-'E-electricity'!AB34)*'Energy Use 2020'!$P96</f>
        <v>1256140707138.8428</v>
      </c>
      <c r="AC34" s="240">
        <f>('Energy Use'!AC90-'E-electricity'!AC34)*'Energy Use 2020'!$P96</f>
        <v>1248962660960.4932</v>
      </c>
      <c r="AD34" s="240">
        <f>('Energy Use'!AD90-'E-electricity'!AD34)*'Energy Use 2020'!$P96</f>
        <v>1241691708920.0579</v>
      </c>
      <c r="AE34" s="240">
        <f>('Energy Use'!AE90-'E-electricity'!AE34)*'Energy Use 2020'!$P96</f>
        <v>1234402968601.5452</v>
      </c>
      <c r="AF34" s="240">
        <f>('Energy Use'!AF90-'E-electricity'!AF34)*'Energy Use 2020'!$P96</f>
        <v>1227169837434.1033</v>
      </c>
      <c r="AG34" s="240">
        <f>('Energy Use'!AG90-'E-electricity'!AG34)*'Energy Use 2020'!$P96</f>
        <v>1220064003718.321</v>
      </c>
      <c r="AH34" s="240">
        <f>('Energy Use'!AH90-'E-electricity'!AH34)*'Energy Use 2020'!$P96</f>
        <v>1213155500286.7444</v>
      </c>
      <c r="AI34" s="240">
        <f>('Energy Use'!AI90-'E-electricity'!AI34)*'Energy Use 2020'!$P96</f>
        <v>1206512799082.5259</v>
      </c>
      <c r="AJ34" s="240">
        <f>('Energy Use'!AJ90-'E-electricity'!AJ34)*'Energy Use 2020'!$P96</f>
        <v>1200202945061.4802</v>
      </c>
      <c r="AK34" s="240">
        <f>('Energy Use'!AK90-'E-electricity'!AK34)*'Energy Use 2020'!$P96</f>
        <v>1194291728008.3428</v>
      </c>
      <c r="AL34" s="240">
        <f>('Energy Use'!AL90-'E-electricity'!AL34)*'Energy Use 2020'!$P96</f>
        <v>1188843891104.6897</v>
      </c>
      <c r="AM34" s="240">
        <f>('Energy Use'!AM90-'E-electricity'!AM34)*'Energy Use 2020'!$P96</f>
        <v>1183923375391.0281</v>
      </c>
      <c r="AN34" s="240">
        <f>('Energy Use'!AN90-'E-electricity'!AN34)*'Energy Use 2020'!$P96</f>
        <v>1179593599627.3271</v>
      </c>
      <c r="AO34" s="240">
        <f>('Energy Use'!AO90-'E-electricity'!AO34)*'Energy Use 2020'!$P96</f>
        <v>1175917775473.8137</v>
      </c>
      <c r="AP34" s="240">
        <f>('Energy Use'!AP90-'E-electricity'!AP34)*'Energy Use 2020'!$P96</f>
        <v>1172959258388.1826</v>
      </c>
      <c r="AQ34" s="240">
        <f>('Energy Use'!AQ90-'E-electricity'!AQ34)*'Energy Use 2020'!$P96</f>
        <v>1164774493021.0647</v>
      </c>
      <c r="AR34" s="136" t="str">
        <f>VLOOKUP($A34,'Sector Match'!$A$1:$B$43,2,0)</f>
        <v>nonroad vehicles 30</v>
      </c>
    </row>
    <row r="35" spans="1:44" x14ac:dyDescent="0.2">
      <c r="A35" s="74" t="s">
        <v>33</v>
      </c>
      <c r="B35" s="240">
        <f>('Energy Use'!B91-'E-electricity'!B35)*'Energy Use 2019'!$P97</f>
        <v>2360156384138.3374</v>
      </c>
      <c r="C35" s="240">
        <f>('Energy Use'!C91-'E-electricity'!C35)*'Energy Use 2020'!$P97</f>
        <v>2011657108009.968</v>
      </c>
      <c r="D35" s="240">
        <f>('Energy Use'!D91-'E-electricity'!D35)*'Energy Use 2020'!$P97</f>
        <v>2414870971130.1807</v>
      </c>
      <c r="E35" s="240">
        <f>('Energy Use'!E91-'E-electricity'!E35)*'Energy Use 2020'!$P97</f>
        <v>2709409488260.9067</v>
      </c>
      <c r="F35" s="240">
        <f>('Energy Use'!F91-'E-electricity'!F35)*'Energy Use 2020'!$P97</f>
        <v>2759741084946.042</v>
      </c>
      <c r="G35" s="240">
        <f>('Energy Use'!G91-'E-electricity'!G35)*'Energy Use 2020'!$P97</f>
        <v>2935438125985.0107</v>
      </c>
      <c r="H35" s="240">
        <f>('Energy Use'!H91-'E-electricity'!H35)*'Energy Use 2020'!$P97</f>
        <v>3165565849662.0747</v>
      </c>
      <c r="I35" s="240">
        <f>('Energy Use'!I91-'E-electricity'!I35)*'Energy Use 2020'!$P97</f>
        <v>3380612792386.5391</v>
      </c>
      <c r="J35" s="240">
        <f>('Energy Use'!J91-'E-electricity'!J35)*'Energy Use 2020'!$P97</f>
        <v>3563898180601.2866</v>
      </c>
      <c r="K35" s="240">
        <f>('Energy Use'!K91-'E-electricity'!K35)*'Energy Use 2020'!$P97</f>
        <v>3719525356521.186</v>
      </c>
      <c r="L35" s="240">
        <f>('Energy Use'!L91-'E-electricity'!L35)*'Energy Use 2020'!$P97</f>
        <v>3854150976204.5991</v>
      </c>
      <c r="M35" s="240">
        <f>('Energy Use'!M91-'E-electricity'!M35)*'Energy Use 2020'!$P97</f>
        <v>3976449357941.3501</v>
      </c>
      <c r="N35" s="240">
        <f>('Energy Use'!N91-'E-electricity'!N35)*'Energy Use 2020'!$P97</f>
        <v>4107269960382.6748</v>
      </c>
      <c r="O35" s="240">
        <f>('Energy Use'!O91-'E-electricity'!O35)*'Energy Use 2020'!$P97</f>
        <v>4236101974229.7241</v>
      </c>
      <c r="P35" s="240">
        <f>('Energy Use'!P91-'E-electricity'!P35)*'Energy Use 2020'!$P97</f>
        <v>4362143275008.729</v>
      </c>
      <c r="Q35" s="240">
        <f>('Energy Use'!Q91-'E-electricity'!Q35)*'Energy Use 2020'!$P97</f>
        <v>4484549288078.6133</v>
      </c>
      <c r="R35" s="240">
        <f>('Energy Use'!R91-'E-electricity'!R35)*'Energy Use 2020'!$P97</f>
        <v>4602438795505.7676</v>
      </c>
      <c r="S35" s="240">
        <f>('Energy Use'!S91-'E-electricity'!S35)*'Energy Use 2020'!$P97</f>
        <v>4742394448757.2178</v>
      </c>
      <c r="T35" s="240">
        <f>('Energy Use'!T91-'E-electricity'!T35)*'Energy Use 2020'!$P97</f>
        <v>4878121197020.5928</v>
      </c>
      <c r="U35" s="240">
        <f>('Energy Use'!U91-'E-electricity'!U35)*'Energy Use 2020'!$P97</f>
        <v>5009151863692.5156</v>
      </c>
      <c r="V35" s="240">
        <f>('Energy Use'!V91-'E-electricity'!V35)*'Energy Use 2020'!$P97</f>
        <v>5135041396793.6367</v>
      </c>
      <c r="W35" s="240">
        <f>('Energy Use'!W91-'E-electricity'!W35)*'Energy Use 2020'!$P97</f>
        <v>5255369736903.2227</v>
      </c>
      <c r="X35" s="240">
        <f>('Energy Use'!X91-'E-electricity'!X35)*'Energy Use 2020'!$P97</f>
        <v>5369744431610.9082</v>
      </c>
      <c r="Y35" s="240">
        <f>('Energy Use'!Y91-'E-electricity'!Y35)*'Energy Use 2020'!$P97</f>
        <v>5477802974094.1904</v>
      </c>
      <c r="Z35" s="240">
        <f>('Energy Use'!Z91-'E-electricity'!Z35)*'Energy Use 2020'!$P97</f>
        <v>5579214847502.4268</v>
      </c>
      <c r="AA35" s="240">
        <f>('Energy Use'!AA91-'E-electricity'!AA35)*'Energy Use 2020'!$P97</f>
        <v>5673683261028.6377</v>
      </c>
      <c r="AB35" s="240">
        <f>('Energy Use'!AB91-'E-electricity'!AB35)*'Energy Use 2020'!$P97</f>
        <v>5760946567801.4209</v>
      </c>
      <c r="AC35" s="240">
        <f>('Energy Use'!AC91-'E-electricity'!AC35)*'Energy Use 2020'!$P97</f>
        <v>5840779358962.1299</v>
      </c>
      <c r="AD35" s="240">
        <f>('Energy Use'!AD91-'E-electricity'!AD35)*'Energy Use 2020'!$P97</f>
        <v>5912993232435.5381</v>
      </c>
      <c r="AE35" s="240">
        <f>('Energy Use'!AE91-'E-electricity'!AE35)*'Energy Use 2020'!$P97</f>
        <v>5977437238894.6982</v>
      </c>
      <c r="AF35" s="240">
        <f>('Energy Use'!AF91-'E-electricity'!AF35)*'Energy Use 2020'!$P97</f>
        <v>6033998011203.5889</v>
      </c>
      <c r="AG35" s="240">
        <f>('Energy Use'!AG91-'E-electricity'!AG35)*'Energy Use 2020'!$P97</f>
        <v>6082599587145.5293</v>
      </c>
      <c r="AH35" s="240">
        <f>('Energy Use'!AH91-'E-electricity'!AH35)*'Energy Use 2020'!$P97</f>
        <v>6123202938468.0703</v>
      </c>
      <c r="AI35" s="240">
        <f>('Energy Use'!AI91-'E-electricity'!AI35)*'Energy Use 2020'!$P97</f>
        <v>6155805222160.3203</v>
      </c>
      <c r="AJ35" s="240">
        <f>('Energy Use'!AJ91-'E-electricity'!AJ35)*'Energy Use 2020'!$P97</f>
        <v>6180438772401.9268</v>
      </c>
      <c r="AK35" s="240">
        <f>('Energy Use'!AK91-'E-electricity'!AK35)*'Energy Use 2020'!$P97</f>
        <v>6197169853763.0234</v>
      </c>
      <c r="AL35" s="240">
        <f>('Energy Use'!AL91-'E-electricity'!AL35)*'Energy Use 2020'!$P97</f>
        <v>6206097197982.6055</v>
      </c>
      <c r="AM35" s="240">
        <f>('Energy Use'!AM91-'E-electricity'!AM35)*'Energy Use 2020'!$P97</f>
        <v>6207350348004.29</v>
      </c>
      <c r="AN35" s="240">
        <f>('Energy Use'!AN91-'E-electricity'!AN35)*'Energy Use 2020'!$P97</f>
        <v>6201087833908.4697</v>
      </c>
      <c r="AO35" s="240">
        <f>('Energy Use'!AO91-'E-electricity'!AO35)*'Energy Use 2020'!$P97</f>
        <v>6187495205957.9063</v>
      </c>
      <c r="AP35" s="240">
        <f>('Energy Use'!AP91-'E-electricity'!AP35)*'Energy Use 2020'!$P97</f>
        <v>6166782950186.2549</v>
      </c>
      <c r="AQ35" s="240">
        <f>('Energy Use'!AQ91-'E-electricity'!AQ35)*'Energy Use 2020'!$P97</f>
        <v>6107701315356.2109</v>
      </c>
      <c r="AR35" s="136" t="str">
        <f>VLOOKUP($A35,'Sector Match'!$A$1:$B$43,2,0)</f>
        <v>appliances and electrical equipment 27</v>
      </c>
    </row>
    <row r="36" spans="1:44" x14ac:dyDescent="0.2">
      <c r="A36" s="74" t="s">
        <v>34</v>
      </c>
      <c r="B36" s="240">
        <f>('Energy Use'!B92-'E-electricity'!B36)*'Energy Use 2019'!$P98</f>
        <v>1211169721489.1516</v>
      </c>
      <c r="C36" s="240">
        <f>('Energy Use'!C92-'E-electricity'!C36)*'Energy Use 2020'!$P98</f>
        <v>943799041538.89111</v>
      </c>
      <c r="D36" s="240">
        <f>('Energy Use'!D92-'E-electricity'!D36)*'Energy Use 2020'!$P98</f>
        <v>1121024557260.96</v>
      </c>
      <c r="E36" s="240">
        <f>('Energy Use'!E92-'E-electricity'!E36)*'Energy Use 2020'!$P98</f>
        <v>1208021272249.728</v>
      </c>
      <c r="F36" s="240">
        <f>('Energy Use'!F92-'E-electricity'!F36)*'Energy Use 2020'!$P98</f>
        <v>1224155466738.2361</v>
      </c>
      <c r="G36" s="240">
        <f>('Energy Use'!G92-'E-electricity'!G36)*'Energy Use 2020'!$P98</f>
        <v>1287197204396.0813</v>
      </c>
      <c r="H36" s="240">
        <f>('Energy Use'!H92-'E-electricity'!H36)*'Energy Use 2020'!$P98</f>
        <v>1366747145045.2661</v>
      </c>
      <c r="I36" s="240">
        <f>('Energy Use'!I92-'E-electricity'!I36)*'Energy Use 2020'!$P98</f>
        <v>1434510635962.4924</v>
      </c>
      <c r="J36" s="240">
        <f>('Energy Use'!J92-'E-electricity'!J36)*'Energy Use 2020'!$P98</f>
        <v>1485848521910.4998</v>
      </c>
      <c r="K36" s="240">
        <f>('Energy Use'!K92-'E-electricity'!K36)*'Energy Use 2020'!$P98</f>
        <v>1525213951885.179</v>
      </c>
      <c r="L36" s="240">
        <f>('Energy Use'!L92-'E-electricity'!L36)*'Energy Use 2020'!$P98</f>
        <v>1558126622741.5923</v>
      </c>
      <c r="M36" s="240">
        <f>('Energy Use'!M92-'E-electricity'!M36)*'Energy Use 2020'!$P98</f>
        <v>1590818836286.1863</v>
      </c>
      <c r="N36" s="240">
        <f>('Energy Use'!N92-'E-electricity'!N36)*'Energy Use 2020'!$P98</f>
        <v>1634322196351.0774</v>
      </c>
      <c r="O36" s="240">
        <f>('Energy Use'!O92-'E-electricity'!O36)*'Energy Use 2020'!$P98</f>
        <v>1683324837701.7068</v>
      </c>
      <c r="P36" s="240">
        <f>('Energy Use'!P92-'E-electricity'!P36)*'Energy Use 2020'!$P98</f>
        <v>1736299810102.6658</v>
      </c>
      <c r="Q36" s="240">
        <f>('Energy Use'!Q92-'E-electricity'!Q36)*'Energy Use 2020'!$P98</f>
        <v>1791518369254.6226</v>
      </c>
      <c r="R36" s="240">
        <f>('Energy Use'!R92-'E-electricity'!R36)*'Energy Use 2020'!$P98</f>
        <v>1847016583750.519</v>
      </c>
      <c r="S36" s="240">
        <f>('Energy Use'!S92-'E-electricity'!S36)*'Energy Use 2020'!$P98</f>
        <v>1912839135077.9414</v>
      </c>
      <c r="T36" s="240">
        <f>('Energy Use'!T92-'E-electricity'!T36)*'Energy Use 2020'!$P98</f>
        <v>1977342136754.8826</v>
      </c>
      <c r="U36" s="240">
        <f>('Energy Use'!U92-'E-electricity'!U36)*'Energy Use 2020'!$P98</f>
        <v>2040270889282.3613</v>
      </c>
      <c r="V36" s="240">
        <f>('Energy Use'!V92-'E-electricity'!V36)*'Energy Use 2020'!$P98</f>
        <v>2101374236818.6628</v>
      </c>
      <c r="W36" s="240">
        <f>('Energy Use'!W92-'E-electricity'!W36)*'Energy Use 2020'!$P98</f>
        <v>2160406377671.0962</v>
      </c>
      <c r="X36" s="240">
        <f>('Energy Use'!X92-'E-electricity'!X36)*'Energy Use 2020'!$P98</f>
        <v>2217128641244.6499</v>
      </c>
      <c r="Y36" s="240">
        <f>('Energy Use'!Y92-'E-electricity'!Y36)*'Energy Use 2020'!$P98</f>
        <v>2271311212392.7056</v>
      </c>
      <c r="Z36" s="240">
        <f>('Energy Use'!Z92-'E-electricity'!Z36)*'Energy Use 2020'!$P98</f>
        <v>2322734784825.7119</v>
      </c>
      <c r="AA36" s="240">
        <f>('Energy Use'!AA92-'E-electricity'!AA36)*'Energy Use 2020'!$P98</f>
        <v>2371192126203.7554</v>
      </c>
      <c r="AB36" s="240">
        <f>('Energy Use'!AB92-'E-electricity'!AB36)*'Energy Use 2020'!$P98</f>
        <v>2416489538747.77</v>
      </c>
      <c r="AC36" s="240">
        <f>('Energy Use'!AC92-'E-electricity'!AC36)*'Energy Use 2020'!$P98</f>
        <v>2458448200629.9316</v>
      </c>
      <c r="AD36" s="240">
        <f>('Energy Use'!AD92-'E-electricity'!AD36)*'Energy Use 2020'!$P98</f>
        <v>2496905375019.0732</v>
      </c>
      <c r="AE36" s="240">
        <f>('Energy Use'!AE92-'E-electricity'!AE36)*'Energy Use 2020'!$P98</f>
        <v>2531715475432.9897</v>
      </c>
      <c r="AF36" s="240">
        <f>('Energy Use'!AF92-'E-electricity'!AF36)*'Energy Use 2020'!$P98</f>
        <v>2562750977954.2104</v>
      </c>
      <c r="AG36" s="240">
        <f>('Energy Use'!AG92-'E-electricity'!AG36)*'Energy Use 2020'!$P98</f>
        <v>2589903172866.4414</v>
      </c>
      <c r="AH36" s="240">
        <f>('Energy Use'!AH92-'E-electricity'!AH36)*'Energy Use 2020'!$P98</f>
        <v>2613082750331.4385</v>
      </c>
      <c r="AI36" s="240">
        <f>('Energy Use'!AI92-'E-electricity'!AI36)*'Energy Use 2020'!$P98</f>
        <v>2632220216816.2959</v>
      </c>
      <c r="AJ36" s="240">
        <f>('Energy Use'!AJ92-'E-electricity'!AJ36)*'Energy Use 2020'!$P98</f>
        <v>2647266141066.105</v>
      </c>
      <c r="AK36" s="240">
        <f>('Energy Use'!AK92-'E-electricity'!AK36)*'Energy Use 2020'!$P98</f>
        <v>2658191230463.6763</v>
      </c>
      <c r="AL36" s="240">
        <f>('Energy Use'!AL92-'E-electricity'!AL36)*'Energy Use 2020'!$P98</f>
        <v>2664986240596.606</v>
      </c>
      <c r="AM36" s="240">
        <f>('Energy Use'!AM92-'E-electricity'!AM36)*'Energy Use 2020'!$P98</f>
        <v>2667661722733.8159</v>
      </c>
      <c r="AN36" s="240">
        <f>('Energy Use'!AN92-'E-electricity'!AN36)*'Energy Use 2020'!$P98</f>
        <v>2666247615673.3696</v>
      </c>
      <c r="AO36" s="240">
        <f>('Energy Use'!AO92-'E-electricity'!AO36)*'Energy Use 2020'!$P98</f>
        <v>2660792690038.2651</v>
      </c>
      <c r="AP36" s="240">
        <f>('Energy Use'!AP92-'E-electricity'!AP36)*'Energy Use 2020'!$P98</f>
        <v>2651363854548.5732</v>
      </c>
      <c r="AQ36" s="240">
        <f>('Energy Use'!AQ92-'E-electricity'!AQ36)*'Energy Use 2020'!$P98</f>
        <v>2624516897454.5234</v>
      </c>
      <c r="AR36" s="136" t="str">
        <f>VLOOKUP($A36,'Sector Match'!$A$1:$B$43,2,0)</f>
        <v>computers and electronics 26</v>
      </c>
    </row>
    <row r="37" spans="1:44" x14ac:dyDescent="0.2">
      <c r="A37" s="74" t="s">
        <v>35</v>
      </c>
      <c r="B37" s="240">
        <f>('Energy Use'!B93-'E-electricity'!B37)*'Energy Use 2019'!$P99</f>
        <v>120090609421.29274</v>
      </c>
      <c r="C37" s="240">
        <f>('Energy Use'!C93-'E-electricity'!C37)*'Energy Use 2020'!$P99</f>
        <v>74194650453.812469</v>
      </c>
      <c r="D37" s="240">
        <f>('Energy Use'!D93-'E-electricity'!D37)*'Energy Use 2020'!$P99</f>
        <v>85334733360.162003</v>
      </c>
      <c r="E37" s="240">
        <f>('Energy Use'!E93-'E-electricity'!E37)*'Energy Use 2020'!$P99</f>
        <v>89421118964.484512</v>
      </c>
      <c r="F37" s="240">
        <f>('Energy Use'!F93-'E-electricity'!F37)*'Energy Use 2020'!$P99</f>
        <v>89655789388.242889</v>
      </c>
      <c r="G37" s="240">
        <f>('Energy Use'!G93-'E-electricity'!G37)*'Energy Use 2020'!$P99</f>
        <v>91893624892.118378</v>
      </c>
      <c r="H37" s="240">
        <f>('Energy Use'!H93-'E-electricity'!H37)*'Energy Use 2020'!$P99</f>
        <v>94692125293.278748</v>
      </c>
      <c r="I37" s="240">
        <f>('Energy Use'!I93-'E-electricity'!I37)*'Energy Use 2020'!$P99</f>
        <v>96850672927.092957</v>
      </c>
      <c r="J37" s="240">
        <f>('Energy Use'!J93-'E-electricity'!J37)*'Energy Use 2020'!$P99</f>
        <v>98213672713.721954</v>
      </c>
      <c r="K37" s="240">
        <f>('Energy Use'!K93-'E-electricity'!K37)*'Energy Use 2020'!$P99</f>
        <v>99020695575.095749</v>
      </c>
      <c r="L37" s="240">
        <f>('Energy Use'!L93-'E-electricity'!L37)*'Energy Use 2020'!$P99</f>
        <v>99533405729.678207</v>
      </c>
      <c r="M37" s="240">
        <f>('Energy Use'!M93-'E-electricity'!M37)*'Energy Use 2020'!$P99</f>
        <v>100024125793.16855</v>
      </c>
      <c r="N37" s="240">
        <f>('Energy Use'!N93-'E-electricity'!N37)*'Energy Use 2020'!$P99</f>
        <v>101054470033.34818</v>
      </c>
      <c r="O37" s="240">
        <f>('Energy Use'!O93-'E-electricity'!O37)*'Energy Use 2020'!$P99</f>
        <v>102298616405.57294</v>
      </c>
      <c r="P37" s="240">
        <f>('Energy Use'!P93-'E-electricity'!P37)*'Energy Use 2020'!$P99</f>
        <v>103703054896.24454</v>
      </c>
      <c r="Q37" s="240">
        <f>('Energy Use'!Q93-'E-electricity'!Q37)*'Energy Use 2020'!$P99</f>
        <v>105211929450.16452</v>
      </c>
      <c r="R37" s="240">
        <f>('Energy Use'!R93-'E-electricity'!R37)*'Energy Use 2020'!$P99</f>
        <v>106766288006.86723</v>
      </c>
      <c r="S37" s="240">
        <f>('Energy Use'!S93-'E-electricity'!S37)*'Energy Use 2020'!$P99</f>
        <v>108977999714.31552</v>
      </c>
      <c r="T37" s="240">
        <f>('Energy Use'!T93-'E-electricity'!T37)*'Energy Use 2020'!$P99</f>
        <v>111193493404.20938</v>
      </c>
      <c r="U37" s="240">
        <f>('Energy Use'!U93-'E-electricity'!U37)*'Energy Use 2020'!$P99</f>
        <v>113404530452.95277</v>
      </c>
      <c r="V37" s="240">
        <f>('Energy Use'!V93-'E-electricity'!V37)*'Energy Use 2020'!$P99</f>
        <v>115602321179.1682</v>
      </c>
      <c r="W37" s="240">
        <f>('Energy Use'!W93-'E-electricity'!W37)*'Energy Use 2020'!$P99</f>
        <v>117777533576.94032</v>
      </c>
      <c r="X37" s="240">
        <f>('Energy Use'!X93-'E-electricity'!X37)*'Energy Use 2020'!$P99</f>
        <v>119920308913.83514</v>
      </c>
      <c r="Y37" s="240">
        <f>('Energy Use'!Y93-'E-electricity'!Y37)*'Energy Use 2020'!$P99</f>
        <v>122020284748.60066</v>
      </c>
      <c r="Z37" s="240">
        <f>('Energy Use'!Z93-'E-electricity'!Z37)*'Energy Use 2020'!$P99</f>
        <v>124066625881.07631</v>
      </c>
      <c r="AA37" s="240">
        <f>('Energy Use'!AA93-'E-electricity'!AA37)*'Energy Use 2020'!$P99</f>
        <v>126048063688.62271</v>
      </c>
      <c r="AB37" s="240">
        <f>('Energy Use'!AB93-'E-electricity'!AB37)*'Energy Use 2020'!$P99</f>
        <v>127952944228.3214</v>
      </c>
      <c r="AC37" s="240">
        <f>('Energy Use'!AC93-'E-electricity'!AC37)*'Energy Use 2020'!$P99</f>
        <v>129769285391.5735</v>
      </c>
      <c r="AD37" s="240">
        <f>('Energy Use'!AD93-'E-electricity'!AD37)*'Energy Use 2020'!$P99</f>
        <v>131484843287.16882</v>
      </c>
      <c r="AE37" s="240">
        <f>('Energy Use'!AE93-'E-electricity'!AE37)*'Energy Use 2020'!$P99</f>
        <v>133087187900.38324</v>
      </c>
      <c r="AF37" s="240">
        <f>('Energy Use'!AF93-'E-electricity'!AF37)*'Energy Use 2020'!$P99</f>
        <v>134563787929.72316</v>
      </c>
      <c r="AG37" s="240">
        <f>('Energy Use'!AG93-'E-electricity'!AG37)*'Energy Use 2020'!$P99</f>
        <v>135902104540.48354</v>
      </c>
      <c r="AH37" s="240">
        <f>('Energy Use'!AH93-'E-electricity'!AH37)*'Energy Use 2020'!$P99</f>
        <v>137089693596.995</v>
      </c>
      <c r="AI37" s="240">
        <f>('Energy Use'!AI93-'E-electricity'!AI37)*'Energy Use 2020'!$P99</f>
        <v>138114315745.3985</v>
      </c>
      <c r="AJ37" s="240">
        <f>('Energy Use'!AJ93-'E-electricity'!AJ37)*'Energy Use 2020'!$P99</f>
        <v>138964053518.92545</v>
      </c>
      <c r="AK37" s="240">
        <f>('Energy Use'!AK93-'E-electricity'!AK37)*'Energy Use 2020'!$P99</f>
        <v>139627434431.37296</v>
      </c>
      <c r="AL37" s="240">
        <f>('Energy Use'!AL93-'E-electricity'!AL37)*'Energy Use 2020'!$P99</f>
        <v>140093558815.97491</v>
      </c>
      <c r="AM37" s="240">
        <f>('Energy Use'!AM93-'E-electricity'!AM37)*'Energy Use 2020'!$P99</f>
        <v>140352230960.84079</v>
      </c>
      <c r="AN37" s="240">
        <f>('Energy Use'!AN93-'E-electricity'!AN37)*'Energy Use 2020'!$P99</f>
        <v>140394091893.8833</v>
      </c>
      <c r="AO37" s="240">
        <f>('Energy Use'!AO93-'E-electricity'!AO37)*'Energy Use 2020'!$P99</f>
        <v>140210751985.43442</v>
      </c>
      <c r="AP37" s="240">
        <f>('Energy Use'!AP93-'E-electricity'!AP37)*'Energy Use 2020'!$P99</f>
        <v>139794921371.6246</v>
      </c>
      <c r="AQ37" s="240">
        <f>('Energy Use'!AQ93-'E-electricity'!AQ37)*'Energy Use 2020'!$P99</f>
        <v>138426994851.75085</v>
      </c>
      <c r="AR37" s="136" t="str">
        <f>VLOOKUP($A37,'Sector Match'!$A$1:$B$43,2,0)</f>
        <v>computers and electronics 26</v>
      </c>
    </row>
    <row r="38" spans="1:44" x14ac:dyDescent="0.2">
      <c r="A38" s="74" t="s">
        <v>36</v>
      </c>
      <c r="B38" s="240">
        <f>('Energy Use'!B94-'E-electricity'!B38)*'Energy Use 2019'!$P100</f>
        <v>1462287612546.7673</v>
      </c>
      <c r="C38" s="240">
        <f>('Energy Use'!C94-'E-electricity'!C38)*'Energy Use 2020'!$P100</f>
        <v>1648300798483.7959</v>
      </c>
      <c r="D38" s="240">
        <f>('Energy Use'!D94-'E-electricity'!D38)*'Energy Use 2020'!$P100</f>
        <v>1823451667433.4841</v>
      </c>
      <c r="E38" s="240">
        <f>('Energy Use'!E94-'E-electricity'!E38)*'Energy Use 2020'!$P100</f>
        <v>1947214922949.8047</v>
      </c>
      <c r="F38" s="240">
        <f>('Energy Use'!F94-'E-electricity'!F38)*'Energy Use 2020'!$P100</f>
        <v>1912397829426.7542</v>
      </c>
      <c r="G38" s="240">
        <f>('Energy Use'!G94-'E-electricity'!G38)*'Energy Use 2020'!$P100</f>
        <v>1906649114042.4995</v>
      </c>
      <c r="H38" s="240">
        <f>('Energy Use'!H94-'E-electricity'!H38)*'Energy Use 2020'!$P100</f>
        <v>1914457848138.8452</v>
      </c>
      <c r="I38" s="240">
        <f>('Energy Use'!I94-'E-electricity'!I38)*'Energy Use 2020'!$P100</f>
        <v>1923918806025.353</v>
      </c>
      <c r="J38" s="240">
        <f>('Energy Use'!J94-'E-electricity'!J38)*'Energy Use 2020'!$P100</f>
        <v>1930418500843.166</v>
      </c>
      <c r="K38" s="240">
        <f>('Energy Use'!K94-'E-electricity'!K38)*'Energy Use 2020'!$P100</f>
        <v>1932542858714.4602</v>
      </c>
      <c r="L38" s="240">
        <f>('Energy Use'!L94-'E-electricity'!L38)*'Energy Use 2020'!$P100</f>
        <v>1928890524597.5022</v>
      </c>
      <c r="M38" s="240">
        <f>('Energy Use'!M94-'E-electricity'!M38)*'Energy Use 2020'!$P100</f>
        <v>1918108774830.5764</v>
      </c>
      <c r="N38" s="240">
        <f>('Energy Use'!N94-'E-electricity'!N38)*'Energy Use 2020'!$P100</f>
        <v>1916667586310.6992</v>
      </c>
      <c r="O38" s="240">
        <f>('Energy Use'!O94-'E-electricity'!O38)*'Energy Use 2020'!$P100</f>
        <v>1908034143908.9497</v>
      </c>
      <c r="P38" s="240">
        <f>('Energy Use'!P94-'E-electricity'!P38)*'Energy Use 2020'!$P100</f>
        <v>1892793152365.0234</v>
      </c>
      <c r="Q38" s="240">
        <f>('Energy Use'!Q94-'E-electricity'!Q38)*'Energy Use 2020'!$P100</f>
        <v>1871583499452.3484</v>
      </c>
      <c r="R38" s="240">
        <f>('Energy Use'!R94-'E-electricity'!R38)*'Energy Use 2020'!$P100</f>
        <v>1845079531098.3289</v>
      </c>
      <c r="S38" s="240">
        <f>('Energy Use'!S94-'E-electricity'!S38)*'Energy Use 2020'!$P100</f>
        <v>1837421955845.2017</v>
      </c>
      <c r="T38" s="240">
        <f>('Energy Use'!T94-'E-electricity'!T38)*'Energy Use 2020'!$P100</f>
        <v>1825692892647.8491</v>
      </c>
      <c r="U38" s="240">
        <f>('Energy Use'!U94-'E-electricity'!U38)*'Energy Use 2020'!$P100</f>
        <v>1810218726600.812</v>
      </c>
      <c r="V38" s="240">
        <f>('Energy Use'!V94-'E-electricity'!V38)*'Energy Use 2020'!$P100</f>
        <v>1791341124796.636</v>
      </c>
      <c r="W38" s="240">
        <f>('Energy Use'!W94-'E-electricity'!W38)*'Energy Use 2020'!$P100</f>
        <v>1769411214994.103</v>
      </c>
      <c r="X38" s="240">
        <f>('Energy Use'!X94-'E-electricity'!X38)*'Energy Use 2020'!$P100</f>
        <v>1744784201497.8452</v>
      </c>
      <c r="Y38" s="240">
        <f>('Energy Use'!Y94-'E-electricity'!Y38)*'Energy Use 2020'!$P100</f>
        <v>1717814487796.9624</v>
      </c>
      <c r="Z38" s="240">
        <f>('Energy Use'!Z94-'E-electricity'!Z38)*'Energy Use 2020'!$P100</f>
        <v>1688851353591.9707</v>
      </c>
      <c r="AA38" s="240">
        <f>('Energy Use'!AA94-'E-electricity'!AA38)*'Energy Use 2020'!$P100</f>
        <v>1658235213559.2258</v>
      </c>
      <c r="AB38" s="240">
        <f>('Energy Use'!AB94-'E-electricity'!AB38)*'Energy Use 2020'!$P100</f>
        <v>1626294467024.8335</v>
      </c>
      <c r="AC38" s="240">
        <f>('Energy Use'!AC94-'E-electricity'!AC38)*'Energy Use 2020'!$P100</f>
        <v>1593342931953.6248</v>
      </c>
      <c r="AD38" s="240">
        <f>('Energy Use'!AD94-'E-electricity'!AD38)*'Energy Use 2020'!$P100</f>
        <v>1559677843465.9241</v>
      </c>
      <c r="AE38" s="240">
        <f>('Energy Use'!AE94-'E-electricity'!AE38)*'Energy Use 2020'!$P100</f>
        <v>1525578386513.7915</v>
      </c>
      <c r="AF38" s="240">
        <f>('Energy Use'!AF94-'E-electricity'!AF38)*'Energy Use 2020'!$P100</f>
        <v>1491304724312.1204</v>
      </c>
      <c r="AG38" s="240">
        <f>('Energy Use'!AG94-'E-electricity'!AG38)*'Energy Use 2020'!$P100</f>
        <v>1457097478479.377</v>
      </c>
      <c r="AH38" s="240">
        <f>('Energy Use'!AH94-'E-electricity'!AH38)*'Energy Use 2020'!$P100</f>
        <v>1423177613388.446</v>
      </c>
      <c r="AI38" s="240">
        <f>('Energy Use'!AI94-'E-electricity'!AI38)*'Energy Use 2020'!$P100</f>
        <v>1389746675708.998</v>
      </c>
      <c r="AJ38" s="240">
        <f>('Energy Use'!AJ94-'E-electricity'!AJ38)*'Energy Use 2020'!$P100</f>
        <v>1356987340266.9727</v>
      </c>
      <c r="AK38" s="240">
        <f>('Energy Use'!AK94-'E-electricity'!AK38)*'Energy Use 2020'!$P100</f>
        <v>1325064214873.9346</v>
      </c>
      <c r="AL38" s="240">
        <f>('Energy Use'!AL94-'E-electricity'!AL38)*'Energy Use 2020'!$P100</f>
        <v>1294124859416.8037</v>
      </c>
      <c r="AM38" s="240">
        <f>('Energy Use'!AM94-'E-electricity'!AM38)*'Energy Use 2020'!$P100</f>
        <v>1264300977987.9175</v>
      </c>
      <c r="AN38" s="240">
        <f>('Energy Use'!AN94-'E-electricity'!AN38)*'Energy Use 2020'!$P100</f>
        <v>1235709746943.4861</v>
      </c>
      <c r="AO38" s="240">
        <f>('Energy Use'!AO94-'E-electricity'!AO38)*'Energy Use 2020'!$P100</f>
        <v>1208455246298.1418</v>
      </c>
      <c r="AP38" s="240">
        <f>('Energy Use'!AP94-'E-electricity'!AP38)*'Energy Use 2020'!$P100</f>
        <v>1182629966619.3367</v>
      </c>
      <c r="AQ38" s="240">
        <f>('Energy Use'!AQ94-'E-electricity'!AQ38)*'Energy Use 2020'!$P100</f>
        <v>1152376284493.8938</v>
      </c>
      <c r="AR38" s="136" t="str">
        <f>VLOOKUP($A38,'Sector Match'!$A$1:$B$43,2,0)</f>
        <v>other machinery 28</v>
      </c>
    </row>
    <row r="39" spans="1:44" x14ac:dyDescent="0.2">
      <c r="A39" s="74" t="s">
        <v>37</v>
      </c>
      <c r="B39" s="240">
        <f>('Energy Use'!B95-'E-electricity'!B39)*'Energy Use 2019'!$P101</f>
        <v>4465832780321.5352</v>
      </c>
      <c r="C39" s="240">
        <f>('Energy Use'!C95-'E-electricity'!C39)*'Energy Use 2020'!$P101</f>
        <v>7195772621894.8506</v>
      </c>
      <c r="D39" s="240">
        <f>('Energy Use'!D95-'E-electricity'!D39)*'Energy Use 2020'!$P101</f>
        <v>9702345206089.0156</v>
      </c>
      <c r="E39" s="240">
        <f>('Energy Use'!E95-'E-electricity'!E39)*'Energy Use 2020'!$P101</f>
        <v>12018123208211.924</v>
      </c>
      <c r="F39" s="240">
        <f>('Energy Use'!F95-'E-electricity'!F39)*'Energy Use 2020'!$P101</f>
        <v>12434578513659.277</v>
      </c>
      <c r="G39" s="240">
        <f>('Energy Use'!G95-'E-electricity'!G39)*'Energy Use 2020'!$P101</f>
        <v>13596368380727.885</v>
      </c>
      <c r="H39" s="240">
        <f>('Energy Use'!H95-'E-electricity'!H39)*'Energy Use 2020'!$P101</f>
        <v>15161815194850.016</v>
      </c>
      <c r="I39" s="240">
        <f>('Energy Use'!I95-'E-electricity'!I39)*'Energy Use 2020'!$P101</f>
        <v>16758968165245.609</v>
      </c>
      <c r="J39" s="240">
        <f>('Energy Use'!J95-'E-electricity'!J39)*'Energy Use 2020'!$P101</f>
        <v>18281778637218.926</v>
      </c>
      <c r="K39" s="240">
        <f>('Energy Use'!K95-'E-electricity'!K39)*'Energy Use 2020'!$P101</f>
        <v>19736102120535.809</v>
      </c>
      <c r="L39" s="240">
        <f>('Energy Use'!L95-'E-electricity'!L39)*'Energy Use 2020'!$P101</f>
        <v>21143299542731.086</v>
      </c>
      <c r="M39" s="240">
        <f>('Energy Use'!M95-'E-electricity'!M39)*'Energy Use 2020'!$P101</f>
        <v>22539758346522.387</v>
      </c>
      <c r="N39" s="240">
        <f>('Energy Use'!N95-'E-electricity'!N39)*'Energy Use 2020'!$P101</f>
        <v>23981305221625.16</v>
      </c>
      <c r="O39" s="240">
        <f>('Energy Use'!O95-'E-electricity'!O39)*'Energy Use 2020'!$P101</f>
        <v>25466512011521.531</v>
      </c>
      <c r="P39" s="240">
        <f>('Energy Use'!P95-'E-electricity'!P39)*'Energy Use 2020'!$P101</f>
        <v>26999059365280.832</v>
      </c>
      <c r="Q39" s="240">
        <f>('Energy Use'!Q95-'E-electricity'!Q39)*'Energy Use 2020'!$P101</f>
        <v>28583785664650.211</v>
      </c>
      <c r="R39" s="240">
        <f>('Energy Use'!R95-'E-electricity'!R39)*'Energy Use 2020'!$P101</f>
        <v>30226804163216.715</v>
      </c>
      <c r="S39" s="240">
        <f>('Energy Use'!S95-'E-electricity'!S39)*'Energy Use 2020'!$P101</f>
        <v>32036155414930.461</v>
      </c>
      <c r="T39" s="240">
        <f>('Energy Use'!T95-'E-electricity'!T39)*'Energy Use 2020'!$P101</f>
        <v>33919831488222.684</v>
      </c>
      <c r="U39" s="240">
        <f>('Energy Use'!U95-'E-electricity'!U39)*'Energy Use 2020'!$P101</f>
        <v>35873985445353.805</v>
      </c>
      <c r="V39" s="240">
        <f>('Energy Use'!V95-'E-electricity'!V39)*'Energy Use 2020'!$P101</f>
        <v>37893588037300.195</v>
      </c>
      <c r="W39" s="240">
        <f>('Energy Use'!W95-'E-electricity'!W39)*'Energy Use 2020'!$P101</f>
        <v>39972333671678.086</v>
      </c>
      <c r="X39" s="240">
        <f>('Energy Use'!X95-'E-electricity'!X39)*'Energy Use 2020'!$P101</f>
        <v>42102556227328.453</v>
      </c>
      <c r="Y39" s="240">
        <f>('Energy Use'!Y95-'E-electricity'!Y39)*'Energy Use 2020'!$P101</f>
        <v>44275158392172.75</v>
      </c>
      <c r="Z39" s="240">
        <f>('Energy Use'!Z95-'E-electricity'!Z39)*'Energy Use 2020'!$P101</f>
        <v>46479558472171.352</v>
      </c>
      <c r="AA39" s="240">
        <f>('Energy Use'!AA95-'E-electricity'!AA39)*'Energy Use 2020'!$P101</f>
        <v>48703658805327.219</v>
      </c>
      <c r="AB39" s="240">
        <f>('Energy Use'!AB95-'E-electricity'!AB39)*'Energy Use 2020'!$P101</f>
        <v>50933839990629.969</v>
      </c>
      <c r="AC39" s="240">
        <f>('Energy Use'!AC95-'E-electricity'!AC39)*'Energy Use 2020'!$P101</f>
        <v>53154985082267.641</v>
      </c>
      <c r="AD39" s="240">
        <f>('Energy Use'!AD95-'E-electricity'!AD39)*'Energy Use 2020'!$P101</f>
        <v>55350537679989.5</v>
      </c>
      <c r="AE39" s="240">
        <f>('Energy Use'!AE95-'E-electricity'!AE39)*'Energy Use 2020'!$P101</f>
        <v>57502597445311.633</v>
      </c>
      <c r="AF39" s="240">
        <f>('Energy Use'!AF95-'E-electricity'!AF39)*'Energy Use 2020'!$P101</f>
        <v>59592055972696.852</v>
      </c>
      <c r="AG39" s="240">
        <f>('Energy Use'!AG95-'E-electricity'!AG39)*'Energy Use 2020'!$P101</f>
        <v>61598775133382.344</v>
      </c>
      <c r="AH39" s="240">
        <f>('Energy Use'!AH95-'E-electricity'!AH39)*'Energy Use 2020'!$P101</f>
        <v>63501808983668.82</v>
      </c>
      <c r="AI39" s="240">
        <f>('Energy Use'!AI95-'E-electricity'!AI39)*'Energy Use 2020'!$P101</f>
        <v>65279669095609.672</v>
      </c>
      <c r="AJ39" s="240">
        <f>('Energy Use'!AJ95-'E-electricity'!AJ39)*'Energy Use 2020'!$P101</f>
        <v>66910631744020.609</v>
      </c>
      <c r="AK39" s="240">
        <f>('Energy Use'!AK95-'E-electricity'!AK39)*'Energy Use 2020'!$P101</f>
        <v>68373083800255.133</v>
      </c>
      <c r="AL39" s="240">
        <f>('Energy Use'!AL95-'E-electricity'!AL39)*'Energy Use 2020'!$P101</f>
        <v>69645902484432.391</v>
      </c>
      <c r="AM39" s="240">
        <f>('Energy Use'!AM95-'E-electricity'!AM39)*'Energy Use 2020'!$P101</f>
        <v>70708862371471.969</v>
      </c>
      <c r="AN39" s="240">
        <f>('Energy Use'!AN95-'E-electricity'!AN39)*'Energy Use 2020'!$P101</f>
        <v>71543061302778.328</v>
      </c>
      <c r="AO39" s="240">
        <f>('Energy Use'!AO95-'E-electricity'!AO39)*'Energy Use 2020'!$P101</f>
        <v>72131355205976.234</v>
      </c>
      <c r="AP39" s="240">
        <f>('Energy Use'!AP95-'E-electricity'!AP39)*'Energy Use 2020'!$P101</f>
        <v>72458790358985.656</v>
      </c>
      <c r="AQ39" s="240">
        <f>('Energy Use'!AQ95-'E-electricity'!AQ39)*'Energy Use 2020'!$P101</f>
        <v>72141158802003.672</v>
      </c>
      <c r="AR39" s="136" t="str">
        <f>VLOOKUP($A39,'Sector Match'!$A$1:$B$43,2,0)</f>
        <v>water and waste 36T39</v>
      </c>
    </row>
    <row r="40" spans="1:44" x14ac:dyDescent="0.2">
      <c r="A40" s="74" t="s">
        <v>38</v>
      </c>
      <c r="B40" s="240">
        <f>('Energy Use'!B96-'E-electricity'!B40)*'Energy Use 2019'!$P102</f>
        <v>194199482425.50385</v>
      </c>
      <c r="C40" s="240">
        <f>('Energy Use'!C96-'E-electricity'!C40)*'Energy Use 2020'!$P102</f>
        <v>152391743053.22321</v>
      </c>
      <c r="D40" s="240">
        <f>('Energy Use'!D96-'E-electricity'!D40)*'Energy Use 2020'!$P102</f>
        <v>166238466043.72137</v>
      </c>
      <c r="E40" s="240">
        <f>('Energy Use'!E96-'E-electricity'!E40)*'Energy Use 2020'!$P102</f>
        <v>188157533807.12286</v>
      </c>
      <c r="F40" s="240">
        <f>('Energy Use'!F96-'E-electricity'!F40)*'Energy Use 2020'!$P102</f>
        <v>191632314427.90378</v>
      </c>
      <c r="G40" s="240">
        <f>('Energy Use'!G96-'E-electricity'!G40)*'Energy Use 2020'!$P102</f>
        <v>202294847406.78064</v>
      </c>
      <c r="H40" s="240">
        <f>('Energy Use'!H96-'E-electricity'!H40)*'Energy Use 2020'!$P102</f>
        <v>216515469531.21848</v>
      </c>
      <c r="I40" s="240">
        <f>('Energy Use'!I96-'E-electricity'!I40)*'Energy Use 2020'!$P102</f>
        <v>230878928091.44983</v>
      </c>
      <c r="J40" s="240">
        <f>('Energy Use'!J96-'E-electricity'!J40)*'Energy Use 2020'!$P102</f>
        <v>244431814255.28598</v>
      </c>
      <c r="K40" s="240">
        <f>('Energy Use'!K96-'E-electricity'!K40)*'Energy Use 2020'!$P102</f>
        <v>257203690960.5123</v>
      </c>
      <c r="L40" s="240">
        <f>('Energy Use'!L96-'E-electricity'!L40)*'Energy Use 2020'!$P102</f>
        <v>269284066046.1424</v>
      </c>
      <c r="M40" s="240">
        <f>('Energy Use'!M96-'E-electricity'!M40)*'Energy Use 2020'!$P102</f>
        <v>280818730887.63953</v>
      </c>
      <c r="N40" s="240">
        <f>('Energy Use'!N96-'E-electricity'!N40)*'Energy Use 2020'!$P102</f>
        <v>292282119171.21136</v>
      </c>
      <c r="O40" s="240">
        <f>('Energy Use'!O96-'E-electricity'!O40)*'Energy Use 2020'!$P102</f>
        <v>303420644402.45233</v>
      </c>
      <c r="P40" s="240">
        <f>('Energy Use'!P96-'E-electricity'!P40)*'Energy Use 2020'!$P102</f>
        <v>314245308524.51099</v>
      </c>
      <c r="Q40" s="240">
        <f>('Energy Use'!Q96-'E-electricity'!Q40)*'Energy Use 2020'!$P102</f>
        <v>324778573173.13599</v>
      </c>
      <c r="R40" s="240">
        <f>('Energy Use'!R96-'E-electricity'!R40)*'Energy Use 2020'!$P102</f>
        <v>335054086579.18817</v>
      </c>
      <c r="S40" s="240">
        <f>('Energy Use'!S96-'E-electricity'!S40)*'Energy Use 2020'!$P102</f>
        <v>346376903171.55603</v>
      </c>
      <c r="T40" s="240">
        <f>('Energy Use'!T96-'E-electricity'!T40)*'Energy Use 2020'!$P102</f>
        <v>357533807075.70032</v>
      </c>
      <c r="U40" s="240">
        <f>('Energy Use'!U96-'E-electricity'!U40)*'Energy Use 2020'!$P102</f>
        <v>368487885807.91382</v>
      </c>
      <c r="V40" s="240">
        <f>('Energy Use'!V96-'E-electricity'!V40)*'Energy Use 2020'!$P102</f>
        <v>379202297480.7558</v>
      </c>
      <c r="W40" s="240">
        <f>('Energy Use'!W96-'E-electricity'!W40)*'Energy Use 2020'!$P102</f>
        <v>389640488596.37097</v>
      </c>
      <c r="X40" s="240">
        <f>('Energy Use'!X96-'E-electricity'!X40)*'Energy Use 2020'!$P102</f>
        <v>399766412933.24811</v>
      </c>
      <c r="Y40" s="240">
        <f>('Energy Use'!Y96-'E-electricity'!Y40)*'Energy Use 2020'!$P102</f>
        <v>409544749599.35303</v>
      </c>
      <c r="Z40" s="240">
        <f>('Energy Use'!Z96-'E-electricity'!Z40)*'Energy Use 2020'!$P102</f>
        <v>418941118318.79791</v>
      </c>
      <c r="AA40" s="240">
        <f>('Energy Use'!AA96-'E-electricity'!AA40)*'Energy Use 2020'!$P102</f>
        <v>427922290036.35223</v>
      </c>
      <c r="AB40" s="240">
        <f>('Energy Use'!AB96-'E-electricity'!AB40)*'Energy Use 2020'!$P102</f>
        <v>436456390963.90485</v>
      </c>
      <c r="AC40" s="240">
        <f>('Energy Use'!AC96-'E-electricity'!AC40)*'Energy Use 2020'!$P102</f>
        <v>444513098254.97742</v>
      </c>
      <c r="AD40" s="240">
        <f>('Energy Use'!AD96-'E-electricity'!AD40)*'Energy Use 2020'!$P102</f>
        <v>452063825576.57532</v>
      </c>
      <c r="AE40" s="240">
        <f>('Energy Use'!AE96-'E-electricity'!AE40)*'Energy Use 2020'!$P102</f>
        <v>459081896950.93903</v>
      </c>
      <c r="AF40" s="240">
        <f>('Energy Use'!AF96-'E-electricity'!AF40)*'Energy Use 2020'!$P102</f>
        <v>465542707361.60559</v>
      </c>
      <c r="AG40" s="240">
        <f>('Energy Use'!AG96-'E-electricity'!AG40)*'Energy Use 2020'!$P102</f>
        <v>471423868756.8631</v>
      </c>
      <c r="AH40" s="240">
        <f>('Energy Use'!AH96-'E-electricity'!AH40)*'Energy Use 2020'!$P102</f>
        <v>476705340237.24371</v>
      </c>
      <c r="AI40" s="240">
        <f>('Energy Use'!AI96-'E-electricity'!AI40)*'Energy Use 2020'!$P102</f>
        <v>481369541379.96643</v>
      </c>
      <c r="AJ40" s="240">
        <f>('Energy Use'!AJ96-'E-electricity'!AJ40)*'Energy Use 2020'!$P102</f>
        <v>485401447829.90454</v>
      </c>
      <c r="AK40" s="240">
        <f>('Energy Use'!AK96-'E-electricity'!AK40)*'Energy Use 2020'!$P102</f>
        <v>488788668471.30878</v>
      </c>
      <c r="AL40" s="240">
        <f>('Energy Use'!AL96-'E-electricity'!AL40)*'Energy Use 2020'!$P102</f>
        <v>491521503684.59961</v>
      </c>
      <c r="AM40" s="240">
        <f>('Energy Use'!AM96-'E-electricity'!AM40)*'Energy Use 2020'!$P102</f>
        <v>493592984385.61646</v>
      </c>
      <c r="AN40" s="240">
        <f>('Energy Use'!AN96-'E-electricity'!AN40)*'Energy Use 2020'!$P102</f>
        <v>494998891738.14178</v>
      </c>
      <c r="AO40" s="240">
        <f>('Energy Use'!AO96-'E-electricity'!AO40)*'Energy Use 2020'!$P102</f>
        <v>495737757621.89667</v>
      </c>
      <c r="AP40" s="240">
        <f>('Energy Use'!AP96-'E-electricity'!AP40)*'Energy Use 2020'!$P102</f>
        <v>495810846125.11469</v>
      </c>
      <c r="AQ40" s="240">
        <f>('Energy Use'!AQ96-'E-electricity'!AQ40)*'Energy Use 2020'!$P102</f>
        <v>492682515913.48663</v>
      </c>
      <c r="AR40" s="136" t="str">
        <f>VLOOKUP($A40,'Sector Match'!$A$1:$B$43,2,0)</f>
        <v>other machinery 28</v>
      </c>
    </row>
    <row r="41" spans="1:44" x14ac:dyDescent="0.2">
      <c r="A41" s="74" t="s">
        <v>39</v>
      </c>
      <c r="B41" s="240">
        <f>('Energy Use'!B97-'E-electricity'!B41)*'Energy Use 2019'!$P103</f>
        <v>2846217193146.6948</v>
      </c>
      <c r="C41" s="240">
        <f>('Energy Use'!C97-'E-electricity'!C41)*'Energy Use 2020'!$P103</f>
        <v>854025974075.2113</v>
      </c>
      <c r="D41" s="240">
        <f>('Energy Use'!D97-'E-electricity'!D41)*'Energy Use 2020'!$P103</f>
        <v>964075395737.58105</v>
      </c>
      <c r="E41" s="240">
        <f>('Energy Use'!E97-'E-electricity'!E41)*'Energy Use 2020'!$P103</f>
        <v>1005926694877.6545</v>
      </c>
      <c r="F41" s="240">
        <f>('Energy Use'!F97-'E-electricity'!F41)*'Energy Use 2020'!$P103</f>
        <v>1013584732325.8647</v>
      </c>
      <c r="G41" s="240">
        <f>('Energy Use'!G97-'E-electricity'!G41)*'Energy Use 2020'!$P103</f>
        <v>1063636356152.1193</v>
      </c>
      <c r="H41" s="240">
        <f>('Energy Use'!H97-'E-electricity'!H41)*'Energy Use 2020'!$P103</f>
        <v>1126700816011.5627</v>
      </c>
      <c r="I41" s="240">
        <f>('Energy Use'!I97-'E-electricity'!I41)*'Energy Use 2020'!$P103</f>
        <v>1175566228493.8555</v>
      </c>
      <c r="J41" s="240">
        <f>('Energy Use'!J97-'E-electricity'!J41)*'Energy Use 2020'!$P103</f>
        <v>1206819878101.3149</v>
      </c>
      <c r="K41" s="240">
        <f>('Energy Use'!K97-'E-electricity'!K41)*'Energy Use 2020'!$P103</f>
        <v>1225819099552.5215</v>
      </c>
      <c r="L41" s="240">
        <f>('Energy Use'!L97-'E-electricity'!L41)*'Energy Use 2020'!$P103</f>
        <v>1238882664034.5454</v>
      </c>
      <c r="M41" s="240">
        <f>('Energy Use'!M97-'E-electricity'!M41)*'Energy Use 2020'!$P103</f>
        <v>1252808403378.7139</v>
      </c>
      <c r="N41" s="240">
        <f>('Energy Use'!N97-'E-electricity'!N41)*'Energy Use 2020'!$P103</f>
        <v>1281925974952.7937</v>
      </c>
      <c r="O41" s="240">
        <f>('Energy Use'!O97-'E-electricity'!O41)*'Energy Use 2020'!$P103</f>
        <v>1317623152749.8635</v>
      </c>
      <c r="P41" s="240">
        <f>('Energy Use'!P97-'E-electricity'!P41)*'Energy Use 2020'!$P103</f>
        <v>1357804424766.4482</v>
      </c>
      <c r="Q41" s="240">
        <f>('Energy Use'!Q97-'E-electricity'!Q41)*'Energy Use 2020'!$P103</f>
        <v>1400130613350.5774</v>
      </c>
      <c r="R41" s="240">
        <f>('Energy Use'!R97-'E-electricity'!R41)*'Energy Use 2020'!$P103</f>
        <v>1441958117102.0076</v>
      </c>
      <c r="S41" s="240">
        <f>('Energy Use'!S97-'E-electricity'!S41)*'Energy Use 2020'!$P103</f>
        <v>1495873686624.196</v>
      </c>
      <c r="T41" s="240">
        <f>('Energy Use'!T97-'E-electricity'!T41)*'Energy Use 2020'!$P103</f>
        <v>1547297760760.4165</v>
      </c>
      <c r="U41" s="240">
        <f>('Energy Use'!U97-'E-electricity'!U41)*'Energy Use 2020'!$P103</f>
        <v>1595959340431.3669</v>
      </c>
      <c r="V41" s="240">
        <f>('Energy Use'!V97-'E-electricity'!V41)*'Energy Use 2020'!$P103</f>
        <v>1641613564229.6201</v>
      </c>
      <c r="W41" s="240">
        <f>('Energy Use'!W97-'E-electricity'!W41)*'Energy Use 2020'!$P103</f>
        <v>1684043995570.2129</v>
      </c>
      <c r="X41" s="240">
        <f>('Energy Use'!X97-'E-electricity'!X41)*'Energy Use 2020'!$P103</f>
        <v>1723064409303.645</v>
      </c>
      <c r="Y41" s="240">
        <f>('Energy Use'!Y97-'E-electricity'!Y41)*'Energy Use 2020'!$P103</f>
        <v>1758520067098.3354</v>
      </c>
      <c r="Z41" s="240">
        <f>('Energy Use'!Z97-'E-electricity'!Z41)*'Energy Use 2020'!$P103</f>
        <v>1790288482689.3787</v>
      </c>
      <c r="AA41" s="240">
        <f>('Energy Use'!AA97-'E-electricity'!AA41)*'Energy Use 2020'!$P103</f>
        <v>1818279689089.9097</v>
      </c>
      <c r="AB41" s="240">
        <f>('Energy Use'!AB97-'E-electricity'!AB41)*'Energy Use 2020'!$P103</f>
        <v>1842436029809.374</v>
      </c>
      <c r="AC41" s="240">
        <f>('Energy Use'!AC97-'E-electricity'!AC41)*'Energy Use 2020'!$P103</f>
        <v>1862731504814.8816</v>
      </c>
      <c r="AD41" s="240">
        <f>('Energy Use'!AD97-'E-electricity'!AD41)*'Energy Use 2020'!$P103</f>
        <v>1879170709261.3625</v>
      </c>
      <c r="AE41" s="240">
        <f>('Energy Use'!AE97-'E-electricity'!AE41)*'Energy Use 2020'!$P103</f>
        <v>1891787408815.5215</v>
      </c>
      <c r="AF41" s="240">
        <f>('Energy Use'!AF97-'E-electricity'!AF41)*'Energy Use 2020'!$P103</f>
        <v>1900642799674.9592</v>
      </c>
      <c r="AG41" s="240">
        <f>('Energy Use'!AG97-'E-electricity'!AG41)*'Energy Use 2020'!$P103</f>
        <v>1905823504156.3247</v>
      </c>
      <c r="AH41" s="240">
        <f>('Energy Use'!AH97-'E-electricity'!AH41)*'Energy Use 2020'!$P103</f>
        <v>1907439354057.6685</v>
      </c>
      <c r="AI41" s="240">
        <f>('Energy Use'!AI97-'E-electricity'!AI41)*'Energy Use 2020'!$P103</f>
        <v>1905621013992.9285</v>
      </c>
      <c r="AJ41" s="240">
        <f>('Energy Use'!AJ97-'E-electricity'!AJ41)*'Energy Use 2020'!$P103</f>
        <v>1900517495681.0972</v>
      </c>
      <c r="AK41" s="240">
        <f>('Energy Use'!AK97-'E-electricity'!AK41)*'Energy Use 2020'!$P103</f>
        <v>1892293611904.2947</v>
      </c>
      <c r="AL41" s="240">
        <f>('Energy Use'!AL97-'E-electricity'!AL41)*'Energy Use 2020'!$P103</f>
        <v>1881127415695.3501</v>
      </c>
      <c r="AM41" s="240">
        <f>('Energy Use'!AM97-'E-electricity'!AM41)*'Energy Use 2020'!$P103</f>
        <v>1867207666452.7502</v>
      </c>
      <c r="AN41" s="240">
        <f>('Energy Use'!AN97-'E-electricity'!AN41)*'Energy Use 2020'!$P103</f>
        <v>1850731360285.3621</v>
      </c>
      <c r="AO41" s="240">
        <f>('Energy Use'!AO97-'E-electricity'!AO41)*'Energy Use 2020'!$P103</f>
        <v>1831901357131.5024</v>
      </c>
      <c r="AP41" s="240">
        <f>('Energy Use'!AP97-'E-electricity'!AP41)*'Energy Use 2020'!$P103</f>
        <v>1810924132238.2935</v>
      </c>
      <c r="AQ41" s="240">
        <f>('Energy Use'!AQ97-'E-electricity'!AQ41)*'Energy Use 2020'!$P103</f>
        <v>1778838404448.1172</v>
      </c>
      <c r="AR41" s="136">
        <f>VLOOKUP($A41,'Sector Match'!$A$1:$B$43,2,0)</f>
        <v>0</v>
      </c>
    </row>
    <row r="42" spans="1:44" x14ac:dyDescent="0.2">
      <c r="A42" s="74" t="s">
        <v>40</v>
      </c>
      <c r="B42" s="240">
        <f>('Energy Use'!B98-'E-electricity'!B42)*'Energy Use 2019'!$P104</f>
        <v>2665171895876.4131</v>
      </c>
      <c r="C42" s="240">
        <f>('Energy Use'!C98-'E-electricity'!C42)*'Energy Use 2020'!$P104</f>
        <v>3497289361506.312</v>
      </c>
      <c r="D42" s="240">
        <f>('Energy Use'!D98-'E-electricity'!D42)*'Energy Use 2020'!$P104</f>
        <v>4274973969360.8892</v>
      </c>
      <c r="E42" s="240">
        <f>('Energy Use'!E98-'E-electricity'!E42)*'Energy Use 2020'!$P104</f>
        <v>4588804906681.6338</v>
      </c>
      <c r="F42" s="240">
        <f>('Energy Use'!F98-'E-electricity'!F42)*'Energy Use 2020'!$P104</f>
        <v>4769353925891.9414</v>
      </c>
      <c r="G42" s="240">
        <f>('Energy Use'!G98-'E-electricity'!G42)*'Energy Use 2020'!$P104</f>
        <v>5270261576324.1748</v>
      </c>
      <c r="H42" s="240">
        <f>('Energy Use'!H98-'E-electricity'!H42)*'Energy Use 2020'!$P104</f>
        <v>5938440002504.7666</v>
      </c>
      <c r="I42" s="240">
        <f>('Energy Use'!I98-'E-electricity'!I42)*'Energy Use 2020'!$P104</f>
        <v>6599022870439.1553</v>
      </c>
      <c r="J42" s="240">
        <f>('Energy Use'!J98-'E-electricity'!J42)*'Energy Use 2020'!$P104</f>
        <v>7201985566876.5566</v>
      </c>
      <c r="K42" s="240">
        <f>('Energy Use'!K98-'E-electricity'!K42)*'Energy Use 2020'!$P104</f>
        <v>7752290789894.9395</v>
      </c>
      <c r="L42" s="240">
        <f>('Energy Use'!L98-'E-electricity'!L42)*'Energy Use 2020'!$P104</f>
        <v>8265191095163.8555</v>
      </c>
      <c r="M42" s="240">
        <f>('Energy Use'!M98-'E-electricity'!M42)*'Energy Use 2020'!$P104</f>
        <v>8765175573634.8037</v>
      </c>
      <c r="N42" s="240">
        <f>('Energy Use'!N98-'E-electricity'!N42)*'Energy Use 2020'!$P104</f>
        <v>9285793775632.2344</v>
      </c>
      <c r="O42" s="240">
        <f>('Energy Use'!O98-'E-electricity'!O42)*'Energy Use 2020'!$P104</f>
        <v>9825975140767.9023</v>
      </c>
      <c r="P42" s="240">
        <f>('Energy Use'!P98-'E-electricity'!P42)*'Energy Use 2020'!$P104</f>
        <v>10384891463571.281</v>
      </c>
      <c r="Q42" s="240">
        <f>('Energy Use'!Q98-'E-electricity'!Q42)*'Energy Use 2020'!$P104</f>
        <v>10961485112113.092</v>
      </c>
      <c r="R42" s="240">
        <f>('Energy Use'!R98-'E-electricity'!R42)*'Energy Use 2020'!$P104</f>
        <v>11554454081370.832</v>
      </c>
      <c r="S42" s="240">
        <f>('Energy Use'!S98-'E-electricity'!S42)*'Energy Use 2020'!$P104</f>
        <v>12203321195025.297</v>
      </c>
      <c r="T42" s="240">
        <f>('Energy Use'!T98-'E-electricity'!T42)*'Energy Use 2020'!$P104</f>
        <v>12869671893177.355</v>
      </c>
      <c r="U42" s="240">
        <f>('Energy Use'!U98-'E-electricity'!U42)*'Energy Use 2020'!$P104</f>
        <v>13551506077393.725</v>
      </c>
      <c r="V42" s="240">
        <f>('Energy Use'!V98-'E-electricity'!V42)*'Energy Use 2020'!$P104</f>
        <v>14246498777849.744</v>
      </c>
      <c r="W42" s="240">
        <f>('Energy Use'!W98-'E-electricity'!W42)*'Energy Use 2020'!$P104</f>
        <v>14951991892236.604</v>
      </c>
      <c r="X42" s="240">
        <f>('Energy Use'!X98-'E-electricity'!X42)*'Energy Use 2020'!$P104</f>
        <v>15664990014652.244</v>
      </c>
      <c r="Y42" s="240">
        <f>('Energy Use'!Y98-'E-electricity'!Y42)*'Energy Use 2020'!$P104</f>
        <v>16382160962494.285</v>
      </c>
      <c r="Z42" s="240">
        <f>('Energy Use'!Z98-'E-electricity'!Z42)*'Energy Use 2020'!$P104</f>
        <v>17099841586026.732</v>
      </c>
      <c r="AA42" s="240">
        <f>('Energy Use'!AA98-'E-electricity'!AA42)*'Energy Use 2020'!$P104</f>
        <v>17814049402693.094</v>
      </c>
      <c r="AB42" s="240">
        <f>('Energy Use'!AB98-'E-electricity'!AB42)*'Energy Use 2020'!$P104</f>
        <v>18520500534721.395</v>
      </c>
      <c r="AC42" s="240">
        <f>('Energy Use'!AC98-'E-electricity'!AC42)*'Energy Use 2020'!$P104</f>
        <v>19214634342904.844</v>
      </c>
      <c r="AD42" s="240">
        <f>('Energy Use'!AD98-'E-electricity'!AD42)*'Energy Use 2020'!$P104</f>
        <v>19891645041038.059</v>
      </c>
      <c r="AE42" s="240">
        <f>('Energy Use'!AE98-'E-electricity'!AE42)*'Energy Use 2020'!$P104</f>
        <v>20546520444469.805</v>
      </c>
      <c r="AF42" s="240">
        <f>('Energy Use'!AF98-'E-electricity'!AF42)*'Energy Use 2020'!$P104</f>
        <v>21174087853558.988</v>
      </c>
      <c r="AG42" s="240">
        <f>('Energy Use'!AG98-'E-electricity'!AG42)*'Energy Use 2020'!$P104</f>
        <v>21769066900402.93</v>
      </c>
      <c r="AH42" s="240">
        <f>('Energy Use'!AH98-'E-electricity'!AH42)*'Energy Use 2020'!$P104</f>
        <v>22326128997961.418</v>
      </c>
      <c r="AI42" s="240">
        <f>('Energy Use'!AI98-'E-electricity'!AI42)*'Energy Use 2020'!$P104</f>
        <v>22839962828597.41</v>
      </c>
      <c r="AJ42" s="240">
        <f>('Energy Use'!AJ98-'E-electricity'!AJ42)*'Energy Use 2020'!$P104</f>
        <v>23305345099100.07</v>
      </c>
      <c r="AK42" s="240">
        <f>('Energy Use'!AK98-'E-electricity'!AK42)*'Energy Use 2020'!$P104</f>
        <v>23717215577448.566</v>
      </c>
      <c r="AL42" s="240">
        <f>('Energy Use'!AL98-'E-electricity'!AL42)*'Energy Use 2020'!$P104</f>
        <v>24070755219780.645</v>
      </c>
      <c r="AM42" s="240">
        <f>('Energy Use'!AM98-'E-electricity'!AM42)*'Energy Use 2020'!$P104</f>
        <v>24361466001825.695</v>
      </c>
      <c r="AN42" s="240">
        <f>('Energy Use'!AN98-'E-electricity'!AN42)*'Energy Use 2020'!$P104</f>
        <v>24585250895497.125</v>
      </c>
      <c r="AO42" s="240">
        <f>('Energy Use'!AO98-'E-electricity'!AO42)*'Energy Use 2020'!$P104</f>
        <v>24738492286657.398</v>
      </c>
      <c r="AP42" s="240">
        <f>('Energy Use'!AP98-'E-electricity'!AP42)*'Energy Use 2020'!$P104</f>
        <v>24818127022378.316</v>
      </c>
      <c r="AQ42" s="240">
        <f>('Energy Use'!AQ98-'E-electricity'!AQ42)*'Energy Use 2020'!$P104</f>
        <v>24694425360531.941</v>
      </c>
      <c r="AR42" s="136" t="str">
        <f>VLOOKUP($A42,'Sector Match'!$A$1:$B$43,2,0)</f>
        <v>energy pipelines and gas processing 352T353</v>
      </c>
    </row>
    <row r="43" spans="1:44" x14ac:dyDescent="0.2">
      <c r="A43" s="221" t="s">
        <v>41</v>
      </c>
      <c r="B43" s="240">
        <f>('Energy Use'!B99-'E-electricity'!B43)*'Energy Use 2019'!$P105</f>
        <v>109389185416.10857</v>
      </c>
      <c r="C43" s="240">
        <f>('Energy Use'!C99-'E-electricity'!C43)*'Energy Use 2020'!$P105</f>
        <v>90364979256.784805</v>
      </c>
      <c r="D43" s="240">
        <f>('Energy Use'!D99-'E-electricity'!D43)*'Energy Use 2020'!$P105</f>
        <v>102510193237.15518</v>
      </c>
      <c r="E43" s="240">
        <f>('Energy Use'!E99-'E-electricity'!E43)*'Energy Use 2020'!$P105</f>
        <v>106407316404.55464</v>
      </c>
      <c r="F43" s="240">
        <f>('Energy Use'!F99-'E-electricity'!F43)*'Energy Use 2020'!$P105</f>
        <v>108852962700.73987</v>
      </c>
      <c r="G43" s="240">
        <f>('Energy Use'!G99-'E-electricity'!G43)*'Energy Use 2020'!$P105</f>
        <v>115706612838.16383</v>
      </c>
      <c r="H43" s="240">
        <f>('Energy Use'!H99-'E-electricity'!H43)*'Energy Use 2020'!$P105</f>
        <v>124541044230.29182</v>
      </c>
      <c r="I43" s="240">
        <f>('Energy Use'!I99-'E-electricity'!I43)*'Energy Use 2020'!$P105</f>
        <v>132995697241.02571</v>
      </c>
      <c r="J43" s="240">
        <f>('Energy Use'!J99-'E-electricity'!J43)*'Energy Use 2020'!$P105</f>
        <v>140460045408.26627</v>
      </c>
      <c r="K43" s="240">
        <f>('Energy Use'!K99-'E-electricity'!K43)*'Energy Use 2020'!$P105</f>
        <v>147035305630.28177</v>
      </c>
      <c r="L43" s="240">
        <f>('Energy Use'!L99-'E-electricity'!L43)*'Energy Use 2020'!$P105</f>
        <v>152900021443.4718</v>
      </c>
      <c r="M43" s="240">
        <f>('Energy Use'!M99-'E-electricity'!M43)*'Energy Use 2020'!$P105</f>
        <v>158297494068.29575</v>
      </c>
      <c r="N43" s="240">
        <f>('Energy Use'!N99-'E-electricity'!N43)*'Energy Use 2020'!$P105</f>
        <v>163549854491.17352</v>
      </c>
      <c r="O43" s="240">
        <f>('Energy Use'!O99-'E-electricity'!O43)*'Energy Use 2020'!$P105</f>
        <v>168625538577.05249</v>
      </c>
      <c r="P43" s="240">
        <f>('Energy Use'!P99-'E-electricity'!P43)*'Energy Use 2020'!$P105</f>
        <v>173518094160.70435</v>
      </c>
      <c r="Q43" s="240">
        <f>('Energy Use'!Q99-'E-electricity'!Q43)*'Energy Use 2020'!$P105</f>
        <v>178223753069.99081</v>
      </c>
      <c r="R43" s="240">
        <f>('Energy Use'!R99-'E-electricity'!R43)*'Energy Use 2020'!$P105</f>
        <v>182741406076.92307</v>
      </c>
      <c r="S43" s="240">
        <f>('Energy Use'!S99-'E-electricity'!S43)*'Energy Use 2020'!$P105</f>
        <v>187648862058.23395</v>
      </c>
      <c r="T43" s="240">
        <f>('Energy Use'!T99-'E-electricity'!T43)*'Energy Use 2020'!$P105</f>
        <v>192388629219.28619</v>
      </c>
      <c r="U43" s="240">
        <f>('Energy Use'!U99-'E-electricity'!U43)*'Energy Use 2020'!$P105</f>
        <v>196948793050.18167</v>
      </c>
      <c r="V43" s="240">
        <f>('Energy Use'!V99-'E-electricity'!V43)*'Energy Use 2020'!$P105</f>
        <v>201318493269.06406</v>
      </c>
      <c r="W43" s="240">
        <f>('Energy Use'!W99-'E-electricity'!W43)*'Energy Use 2020'!$P105</f>
        <v>205487973497.78165</v>
      </c>
      <c r="X43" s="240">
        <f>('Energy Use'!X99-'E-electricity'!X43)*'Energy Use 2020'!$P105</f>
        <v>209448619990.47763</v>
      </c>
      <c r="Y43" s="240">
        <f>('Energy Use'!Y99-'E-electricity'!Y43)*'Energy Use 2020'!$P105</f>
        <v>213192989452.82358</v>
      </c>
      <c r="Z43" s="240">
        <f>('Energy Use'!Z99-'E-electricity'!Z43)*'Energy Use 2020'!$P105</f>
        <v>216714826127.68124</v>
      </c>
      <c r="AA43" s="240">
        <f>('Energy Use'!AA99-'E-electricity'!AA43)*'Energy Use 2020'!$P105</f>
        <v>220009068450.72565</v>
      </c>
      <c r="AB43" s="240">
        <f>('Energy Use'!AB99-'E-electricity'!AB43)*'Energy Use 2020'!$P105</f>
        <v>223071845695.41251</v>
      </c>
      <c r="AC43" s="240">
        <f>('Energy Use'!AC99-'E-electricity'!AC43)*'Energy Use 2020'!$P105</f>
        <v>225900465129.42462</v>
      </c>
      <c r="AD43" s="240">
        <f>('Energy Use'!AD99-'E-electricity'!AD43)*'Energy Use 2020'!$P105</f>
        <v>228493390293.6059</v>
      </c>
      <c r="AE43" s="240">
        <f>('Energy Use'!AE99-'E-electricity'!AE43)*'Energy Use 2020'!$P105</f>
        <v>230850211088.79745</v>
      </c>
      <c r="AF43" s="240">
        <f>('Energy Use'!AF99-'E-electricity'!AF43)*'Energy Use 2020'!$P105</f>
        <v>232971606415.7973</v>
      </c>
      <c r="AG43" s="240">
        <f>('Energy Use'!AG99-'E-electricity'!AG43)*'Energy Use 2020'!$P105</f>
        <v>234859300158.91534</v>
      </c>
      <c r="AH43" s="240">
        <f>('Energy Use'!AH99-'E-electricity'!AH43)*'Energy Use 2020'!$P105</f>
        <v>236516011334.64972</v>
      </c>
      <c r="AI43" s="240">
        <f>('Energy Use'!AI99-'E-electricity'!AI43)*'Energy Use 2020'!$P105</f>
        <v>237945399244.48874</v>
      </c>
      <c r="AJ43" s="240">
        <f>('Energy Use'!AJ99-'E-electricity'!AJ43)*'Energy Use 2020'!$P105</f>
        <v>239152004475.51187</v>
      </c>
      <c r="AK43" s="240">
        <f>('Energy Use'!AK99-'E-electricity'!AK43)*'Energy Use 2020'!$P105</f>
        <v>240141186585.23975</v>
      </c>
      <c r="AL43" s="240">
        <f>('Energy Use'!AL99-'E-electricity'!AL43)*'Energy Use 2020'!$P105</f>
        <v>240919059289.29111</v>
      </c>
      <c r="AM43" s="240">
        <f>('Energy Use'!AM99-'E-electricity'!AM43)*'Energy Use 2020'!$P105</f>
        <v>241492423942.80148</v>
      </c>
      <c r="AN43" s="240">
        <f>('Energy Use'!AN99-'E-electricity'!AN43)*'Energy Use 2020'!$P105</f>
        <v>241868702070.80313</v>
      </c>
      <c r="AO43" s="240">
        <f>('Energy Use'!AO99-'E-electricity'!AO43)*'Energy Use 2020'!$P105</f>
        <v>242055867659.78424</v>
      </c>
      <c r="AP43" s="240">
        <f>('Energy Use'!AP99-'E-electricity'!AP43)*'Energy Use 2020'!$P105</f>
        <v>242062379874.05984</v>
      </c>
      <c r="AQ43" s="240">
        <f>('Energy Use'!AQ99-'E-electricity'!AQ43)*'Energy Use 2020'!$P105</f>
        <v>240656618772.54446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54">
        <f>('Energy Use'!B100-'E-electricity'!B44)*'Energy Use 2019'!$P106</f>
        <v>6672740310382.6221</v>
      </c>
      <c r="C44" s="254">
        <f>('Energy Use'!C100-'E-electricity'!C44)*'Energy Use 2020'!$P106</f>
        <v>5393362446168.1338</v>
      </c>
      <c r="D44" s="254">
        <f>('Energy Use'!D100-'E-electricity'!D44)*'Energy Use 2020'!$P106</f>
        <v>5651525235610.208</v>
      </c>
      <c r="E44" s="254">
        <f>('Energy Use'!E100-'E-electricity'!E44)*'Energy Use 2020'!$P106</f>
        <v>5698423516121.6699</v>
      </c>
      <c r="F44" s="254">
        <f>('Energy Use'!F100-'E-electricity'!F44)*'Energy Use 2020'!$P106</f>
        <v>5937629949881.9346</v>
      </c>
      <c r="G44" s="254">
        <f>('Energy Use'!G100-'E-electricity'!G44)*'Energy Use 2020'!$P106</f>
        <v>6185247622244.8096</v>
      </c>
      <c r="H44" s="254">
        <f>('Energy Use'!H100-'E-electricity'!H44)*'Energy Use 2020'!$P106</f>
        <v>6382847165292.0791</v>
      </c>
      <c r="I44" s="254">
        <f>('Energy Use'!I100-'E-electricity'!I44)*'Energy Use 2020'!$P106</f>
        <v>6659586129710.8867</v>
      </c>
      <c r="J44" s="254">
        <f>('Energy Use'!J100-'E-electricity'!J44)*'Energy Use 2020'!$P106</f>
        <v>6884645705984.7119</v>
      </c>
      <c r="K44" s="254">
        <f>('Energy Use'!K100-'E-electricity'!K44)*'Energy Use 2020'!$P106</f>
        <v>7098038123048.8711</v>
      </c>
      <c r="L44" s="254">
        <f>('Energy Use'!L100-'E-electricity'!L44)*'Energy Use 2020'!$P106</f>
        <v>7298901534158.6299</v>
      </c>
      <c r="M44" s="254">
        <f>('Energy Use'!M100-'E-electricity'!M44)*'Energy Use 2020'!$P106</f>
        <v>7528567117896.8008</v>
      </c>
      <c r="N44" s="254">
        <f>('Energy Use'!N100-'E-electricity'!N44)*'Energy Use 2020'!$P106</f>
        <v>7670371982754.4209</v>
      </c>
      <c r="O44" s="254">
        <f>('Energy Use'!O100-'E-electricity'!O44)*'Energy Use 2020'!$P106</f>
        <v>7840516980640.0371</v>
      </c>
      <c r="P44" s="254">
        <f>('Energy Use'!P100-'E-electricity'!P44)*'Energy Use 2020'!$P106</f>
        <v>7996578884939.5322</v>
      </c>
      <c r="Q44" s="254">
        <f>('Energy Use'!Q100-'E-electricity'!Q44)*'Energy Use 2020'!$P106</f>
        <v>8138328523631.374</v>
      </c>
      <c r="R44" s="254">
        <f>('Energy Use'!R100-'E-electricity'!R44)*'Energy Use 2020'!$P106</f>
        <v>8248585644005.6396</v>
      </c>
      <c r="S44" s="254">
        <f>('Energy Use'!S100-'E-electricity'!S44)*'Energy Use 2020'!$P106</f>
        <v>8424550327376.0586</v>
      </c>
      <c r="T44" s="254">
        <f>('Energy Use'!T100-'E-electricity'!T44)*'Energy Use 2020'!$P106</f>
        <v>8570977896271.665</v>
      </c>
      <c r="U44" s="254">
        <f>('Energy Use'!U100-'E-electricity'!U44)*'Energy Use 2020'!$P106</f>
        <v>8705011877535.6816</v>
      </c>
      <c r="V44" s="254">
        <f>('Energy Use'!V100-'E-electricity'!V44)*'Energy Use 2020'!$P106</f>
        <v>8826819763336.5977</v>
      </c>
      <c r="W44" s="254">
        <f>('Energy Use'!W100-'E-electricity'!W44)*'Energy Use 2020'!$P106</f>
        <v>8936667464452.8008</v>
      </c>
      <c r="X44" s="254">
        <f>('Energy Use'!X100-'E-electricity'!X44)*'Energy Use 2020'!$P106</f>
        <v>9034912204037.6621</v>
      </c>
      <c r="Y44" s="254">
        <f>('Energy Use'!Y100-'E-electricity'!Y44)*'Energy Use 2020'!$P106</f>
        <v>9121994906836</v>
      </c>
      <c r="Z44" s="254">
        <f>('Energy Use'!Z100-'E-electricity'!Z44)*'Energy Use 2020'!$P106</f>
        <v>9198432268517.582</v>
      </c>
      <c r="AA44" s="254">
        <f>('Energy Use'!AA100-'E-electricity'!AA44)*'Energy Use 2020'!$P106</f>
        <v>9264808679966.8105</v>
      </c>
      <c r="AB44" s="254">
        <f>('Energy Use'!AB100-'E-electricity'!AB44)*'Energy Use 2020'!$P106</f>
        <v>9321768168863.7363</v>
      </c>
      <c r="AC44" s="254">
        <f>('Energy Use'!AC100-'E-electricity'!AC44)*'Energy Use 2020'!$P106</f>
        <v>9370006506408.3516</v>
      </c>
      <c r="AD44" s="254">
        <f>('Energy Use'!AD100-'E-electricity'!AD44)*'Energy Use 2020'!$P106</f>
        <v>9410263611239.0957</v>
      </c>
      <c r="AE44" s="254">
        <f>('Energy Use'!AE100-'E-electricity'!AE44)*'Energy Use 2020'!$P106</f>
        <v>9443316366106.291</v>
      </c>
      <c r="AF44" s="254">
        <f>('Energy Use'!AF100-'E-electricity'!AF44)*'Energy Use 2020'!$P106</f>
        <v>9469971946249.0176</v>
      </c>
      <c r="AG44" s="254">
        <f>('Energy Use'!AG100-'E-electricity'!AG44)*'Energy Use 2020'!$P106</f>
        <v>9491061742197.1738</v>
      </c>
      <c r="AH44" s="254">
        <f>('Energy Use'!AH100-'E-electricity'!AH44)*'Energy Use 2020'!$P106</f>
        <v>9507435944311.502</v>
      </c>
      <c r="AI44" s="254">
        <f>('Energy Use'!AI100-'E-electricity'!AI44)*'Energy Use 2020'!$P106</f>
        <v>9519958842153.1504</v>
      </c>
      <c r="AJ44" s="254">
        <f>('Energy Use'!AJ100-'E-electricity'!AJ44)*'Energy Use 2020'!$P106</f>
        <v>9529504879030.4082</v>
      </c>
      <c r="AK44" s="254">
        <f>('Energy Use'!AK100-'E-electricity'!AK44)*'Energy Use 2020'!$P106</f>
        <v>9536955491037.4023</v>
      </c>
      <c r="AL44" s="254">
        <f>('Energy Use'!AL100-'E-electricity'!AL44)*'Energy Use 2020'!$P106</f>
        <v>9543196750748.6855</v>
      </c>
      <c r="AM44" s="254">
        <f>('Energy Use'!AM100-'E-electricity'!AM44)*'Energy Use 2020'!$P106</f>
        <v>9549117828584.2207</v>
      </c>
      <c r="AN44" s="254">
        <f>('Energy Use'!AN100-'E-electricity'!AN44)*'Energy Use 2020'!$P106</f>
        <v>9555610279792.7695</v>
      </c>
      <c r="AO44" s="254">
        <f>('Energy Use'!AO100-'E-electricity'!AO44)*'Energy Use 2020'!$P106</f>
        <v>9563568162067.1602</v>
      </c>
      <c r="AP44" s="254">
        <f>('Energy Use'!AP100-'E-electricity'!AP44)*'Energy Use 2020'!$P106</f>
        <v>9573888988027.2422</v>
      </c>
      <c r="AQ44" s="254">
        <f>('Energy Use'!AQ100-'E-electricity'!AQ44)*'Energy Use 2020'!$P106</f>
        <v>9507571224180.9277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290" t="s">
        <v>339</v>
      </c>
      <c r="B50" s="253">
        <f t="shared" ref="B50:B74" si="0">SUMIFS(B$2:B$44,$AR$2:$AR$44,$A50)</f>
        <v>3719232304147.6904</v>
      </c>
      <c r="C50" s="253">
        <f t="shared" ref="C50:AQ56" si="1">SUMIFS(C$2:C$44,$AR$2:$AR$44,$A50)</f>
        <v>3077165346270.5317</v>
      </c>
      <c r="D50" s="253">
        <f t="shared" si="1"/>
        <v>3118068591252.3853</v>
      </c>
      <c r="E50" s="253">
        <f t="shared" si="1"/>
        <v>3234961500947.3579</v>
      </c>
      <c r="F50" s="253">
        <f t="shared" si="1"/>
        <v>3362177692799.2578</v>
      </c>
      <c r="G50" s="253">
        <f t="shared" si="1"/>
        <v>3512776015569.2163</v>
      </c>
      <c r="H50" s="253">
        <f t="shared" si="1"/>
        <v>3589519178238.3398</v>
      </c>
      <c r="I50" s="253">
        <f t="shared" si="1"/>
        <v>3802307463690.4858</v>
      </c>
      <c r="J50" s="253">
        <f t="shared" si="1"/>
        <v>3940049424563.0024</v>
      </c>
      <c r="K50" s="253">
        <f t="shared" si="1"/>
        <v>4071310481772.1895</v>
      </c>
      <c r="L50" s="253">
        <f t="shared" si="1"/>
        <v>4195532706338.3408</v>
      </c>
      <c r="M50" s="253">
        <f t="shared" si="1"/>
        <v>4384887054005.4224</v>
      </c>
      <c r="N50" s="253">
        <f t="shared" si="1"/>
        <v>4423940352813.3271</v>
      </c>
      <c r="O50" s="253">
        <f t="shared" si="1"/>
        <v>4527567295078.0635</v>
      </c>
      <c r="P50" s="253">
        <f t="shared" si="1"/>
        <v>4622870650192.1191</v>
      </c>
      <c r="Q50" s="253">
        <f t="shared" si="1"/>
        <v>4709686328893.5244</v>
      </c>
      <c r="R50" s="253">
        <f t="shared" si="1"/>
        <v>4758485919420.7432</v>
      </c>
      <c r="S50" s="253">
        <f t="shared" si="1"/>
        <v>4873829399545.8965</v>
      </c>
      <c r="T50" s="253">
        <f t="shared" si="1"/>
        <v>4951762997454.668</v>
      </c>
      <c r="U50" s="253">
        <f t="shared" si="1"/>
        <v>5021792346541.0918</v>
      </c>
      <c r="V50" s="253">
        <f t="shared" si="1"/>
        <v>5084044207017.1152</v>
      </c>
      <c r="W50" s="253">
        <f t="shared" si="1"/>
        <v>5138706902067.4141</v>
      </c>
      <c r="X50" s="253">
        <f t="shared" si="1"/>
        <v>5186025311907.1709</v>
      </c>
      <c r="Y50" s="253">
        <f t="shared" si="1"/>
        <v>5226295558705.1084</v>
      </c>
      <c r="Z50" s="253">
        <f t="shared" si="1"/>
        <v>5259859508467.8311</v>
      </c>
      <c r="AA50" s="253">
        <f t="shared" si="1"/>
        <v>5287099208170.6123</v>
      </c>
      <c r="AB50" s="253">
        <f t="shared" si="1"/>
        <v>5308431366788.7275</v>
      </c>
      <c r="AC50" s="253">
        <f t="shared" si="1"/>
        <v>5324301977938.6279</v>
      </c>
      <c r="AD50" s="253">
        <f t="shared" si="1"/>
        <v>5335181170063.5156</v>
      </c>
      <c r="AE50" s="253">
        <f t="shared" si="1"/>
        <v>5341558357941.7607</v>
      </c>
      <c r="AF50" s="253">
        <f t="shared" si="1"/>
        <v>5343937757160.7227</v>
      </c>
      <c r="AG50" s="253">
        <f t="shared" si="1"/>
        <v>5342834311436.5703</v>
      </c>
      <c r="AH50" s="253">
        <f t="shared" si="1"/>
        <v>5338770071566.0342</v>
      </c>
      <c r="AI50" s="253">
        <f t="shared" si="1"/>
        <v>5332271054613.8369</v>
      </c>
      <c r="AJ50" s="253">
        <f t="shared" si="1"/>
        <v>5323864602855.0449</v>
      </c>
      <c r="AK50" s="253">
        <f t="shared" si="1"/>
        <v>5314077254145.2529</v>
      </c>
      <c r="AL50" s="253">
        <f t="shared" si="1"/>
        <v>5303433128876.0127</v>
      </c>
      <c r="AM50" s="253">
        <f t="shared" si="1"/>
        <v>5292452833545.2031</v>
      </c>
      <c r="AN50" s="253">
        <f t="shared" si="1"/>
        <v>5281652877256.7676</v>
      </c>
      <c r="AO50" s="253">
        <f t="shared" si="1"/>
        <v>5271545595161.8027</v>
      </c>
      <c r="AP50" s="253">
        <f t="shared" si="1"/>
        <v>5262639571948.7373</v>
      </c>
      <c r="AQ50" s="253">
        <f t="shared" si="1"/>
        <v>5229015043461.1592</v>
      </c>
    </row>
    <row r="51" spans="1:43" x14ac:dyDescent="0.2">
      <c r="A51" s="291" t="s">
        <v>125</v>
      </c>
      <c r="B51" s="240">
        <f t="shared" si="0"/>
        <v>94293751842615.75</v>
      </c>
      <c r="C51" s="240">
        <f t="shared" si="1"/>
        <v>79415374740588.375</v>
      </c>
      <c r="D51" s="240">
        <f t="shared" si="1"/>
        <v>83562818660650.234</v>
      </c>
      <c r="E51" s="240">
        <f t="shared" si="1"/>
        <v>91878431172434.313</v>
      </c>
      <c r="F51" s="240">
        <f t="shared" si="1"/>
        <v>93704931452642.594</v>
      </c>
      <c r="G51" s="240">
        <f t="shared" si="1"/>
        <v>95509760730485.094</v>
      </c>
      <c r="H51" s="240">
        <f t="shared" si="1"/>
        <v>97292984223142.188</v>
      </c>
      <c r="I51" s="240">
        <f t="shared" si="1"/>
        <v>98453989327309.422</v>
      </c>
      <c r="J51" s="240">
        <f t="shared" si="1"/>
        <v>99602060893170.172</v>
      </c>
      <c r="K51" s="240">
        <f t="shared" si="1"/>
        <v>100737236858380.59</v>
      </c>
      <c r="L51" s="240">
        <f t="shared" si="1"/>
        <v>101859555160596.84</v>
      </c>
      <c r="M51" s="240">
        <f t="shared" si="1"/>
        <v>102969053737475.17</v>
      </c>
      <c r="N51" s="240">
        <f t="shared" si="1"/>
        <v>103185127564468.98</v>
      </c>
      <c r="O51" s="240">
        <f t="shared" si="1"/>
        <v>103397584015844.44</v>
      </c>
      <c r="P51" s="240">
        <f t="shared" si="1"/>
        <v>103606431677969.58</v>
      </c>
      <c r="Q51" s="240">
        <f t="shared" si="1"/>
        <v>103811679137212.53</v>
      </c>
      <c r="R51" s="240">
        <f t="shared" si="1"/>
        <v>104013334979941.38</v>
      </c>
      <c r="S51" s="240">
        <f t="shared" si="1"/>
        <v>102934147073000.05</v>
      </c>
      <c r="T51" s="240">
        <f t="shared" si="1"/>
        <v>101857347146668.67</v>
      </c>
      <c r="U51" s="240">
        <f t="shared" si="1"/>
        <v>100782933116925.61</v>
      </c>
      <c r="V51" s="240">
        <f t="shared" si="1"/>
        <v>99710902899749.234</v>
      </c>
      <c r="W51" s="240">
        <f t="shared" si="1"/>
        <v>98641254411117.969</v>
      </c>
      <c r="X51" s="240">
        <f t="shared" si="1"/>
        <v>97005593418076.156</v>
      </c>
      <c r="Y51" s="240">
        <f t="shared" si="1"/>
        <v>95373693174187.75</v>
      </c>
      <c r="Z51" s="240">
        <f t="shared" si="1"/>
        <v>93745550345018.188</v>
      </c>
      <c r="AA51" s="240">
        <f t="shared" si="1"/>
        <v>92121161596132.906</v>
      </c>
      <c r="AB51" s="240">
        <f t="shared" si="1"/>
        <v>90500523593097.281</v>
      </c>
      <c r="AC51" s="240">
        <f t="shared" si="1"/>
        <v>88883633001476.75</v>
      </c>
      <c r="AD51" s="240">
        <f t="shared" si="1"/>
        <v>87270486486836.766</v>
      </c>
      <c r="AE51" s="240">
        <f t="shared" si="1"/>
        <v>85661080714742.703</v>
      </c>
      <c r="AF51" s="240">
        <f t="shared" si="1"/>
        <v>84055412350760</v>
      </c>
      <c r="AG51" s="240">
        <f t="shared" si="1"/>
        <v>82453478060454.031</v>
      </c>
      <c r="AH51" s="240">
        <f t="shared" si="1"/>
        <v>80480944534809.781</v>
      </c>
      <c r="AI51" s="240">
        <f t="shared" si="1"/>
        <v>78513054982349.875</v>
      </c>
      <c r="AJ51" s="240">
        <f t="shared" si="1"/>
        <v>76549805235031.094</v>
      </c>
      <c r="AK51" s="240">
        <f t="shared" si="1"/>
        <v>74591191124810.172</v>
      </c>
      <c r="AL51" s="240">
        <f t="shared" si="1"/>
        <v>72637208483643.953</v>
      </c>
      <c r="AM51" s="240">
        <f t="shared" si="1"/>
        <v>71059894475823.313</v>
      </c>
      <c r="AN51" s="240">
        <f t="shared" si="1"/>
        <v>69486289811289.625</v>
      </c>
      <c r="AO51" s="240">
        <f t="shared" si="1"/>
        <v>67916391155608.336</v>
      </c>
      <c r="AP51" s="240">
        <f t="shared" si="1"/>
        <v>66350195174344.82</v>
      </c>
      <c r="AQ51" s="240">
        <f t="shared" si="1"/>
        <v>64568079216003.117</v>
      </c>
    </row>
    <row r="52" spans="1:43" x14ac:dyDescent="0.2">
      <c r="A52" s="291" t="s">
        <v>126</v>
      </c>
      <c r="B52" s="240">
        <f t="shared" si="0"/>
        <v>5654976558823.877</v>
      </c>
      <c r="C52" s="240">
        <f t="shared" si="1"/>
        <v>4685918949219.6074</v>
      </c>
      <c r="D52" s="240">
        <f t="shared" si="1"/>
        <v>5032082308153.1064</v>
      </c>
      <c r="E52" s="240">
        <f t="shared" si="1"/>
        <v>5313461727452.6826</v>
      </c>
      <c r="F52" s="240">
        <f t="shared" si="1"/>
        <v>5525152533770.7344</v>
      </c>
      <c r="G52" s="240">
        <f t="shared" si="1"/>
        <v>5734913238055.915</v>
      </c>
      <c r="H52" s="240">
        <f t="shared" si="1"/>
        <v>5942746569336.6973</v>
      </c>
      <c r="I52" s="240">
        <f t="shared" si="1"/>
        <v>6067448955274.7002</v>
      </c>
      <c r="J52" s="240">
        <f t="shared" si="1"/>
        <v>6191136432568.7256</v>
      </c>
      <c r="K52" s="240">
        <f t="shared" si="1"/>
        <v>6313810424120.7559</v>
      </c>
      <c r="L52" s="240">
        <f t="shared" si="1"/>
        <v>6435472352832.7754</v>
      </c>
      <c r="M52" s="240">
        <f t="shared" si="1"/>
        <v>6556123641606.7637</v>
      </c>
      <c r="N52" s="240">
        <f t="shared" si="1"/>
        <v>6629915708482.0088</v>
      </c>
      <c r="O52" s="240">
        <f t="shared" si="1"/>
        <v>6703162811381.4609</v>
      </c>
      <c r="P52" s="240">
        <f t="shared" si="1"/>
        <v>6775865509941.0518</v>
      </c>
      <c r="Q52" s="240">
        <f t="shared" si="1"/>
        <v>6848024363796.7061</v>
      </c>
      <c r="R52" s="240">
        <f t="shared" si="1"/>
        <v>6919639932584.3516</v>
      </c>
      <c r="S52" s="240">
        <f t="shared" si="1"/>
        <v>7005618408734.2393</v>
      </c>
      <c r="T52" s="240">
        <f t="shared" si="1"/>
        <v>7091435332836.834</v>
      </c>
      <c r="U52" s="240">
        <f t="shared" si="1"/>
        <v>7177090786366.1875</v>
      </c>
      <c r="V52" s="240">
        <f t="shared" si="1"/>
        <v>7262584850796.3438</v>
      </c>
      <c r="W52" s="240">
        <f t="shared" si="1"/>
        <v>7347917607601.3555</v>
      </c>
      <c r="X52" s="240">
        <f t="shared" si="1"/>
        <v>7387183456090.8535</v>
      </c>
      <c r="Y52" s="240">
        <f t="shared" si="1"/>
        <v>7426369909050.8574</v>
      </c>
      <c r="Z52" s="240">
        <f t="shared" si="1"/>
        <v>7465477007173.584</v>
      </c>
      <c r="AA52" s="240">
        <f t="shared" si="1"/>
        <v>7504504791151.2578</v>
      </c>
      <c r="AB52" s="240">
        <f t="shared" si="1"/>
        <v>7543453301676.0898</v>
      </c>
      <c r="AC52" s="240">
        <f t="shared" si="1"/>
        <v>7582322579440.3037</v>
      </c>
      <c r="AD52" s="240">
        <f t="shared" si="1"/>
        <v>7621112665136.1133</v>
      </c>
      <c r="AE52" s="240">
        <f t="shared" si="1"/>
        <v>7659823599455.7383</v>
      </c>
      <c r="AF52" s="240">
        <f t="shared" si="1"/>
        <v>7698455423091.4004</v>
      </c>
      <c r="AG52" s="240">
        <f t="shared" si="1"/>
        <v>7737008176735.3154</v>
      </c>
      <c r="AH52" s="240">
        <f t="shared" si="1"/>
        <v>7775459179571.4316</v>
      </c>
      <c r="AI52" s="240">
        <f t="shared" si="1"/>
        <v>7813831234490.0439</v>
      </c>
      <c r="AJ52" s="240">
        <f t="shared" si="1"/>
        <v>7852124382163.0049</v>
      </c>
      <c r="AK52" s="240">
        <f t="shared" si="1"/>
        <v>7890338663262.165</v>
      </c>
      <c r="AL52" s="240">
        <f t="shared" si="1"/>
        <v>7928474118459.3779</v>
      </c>
      <c r="AM52" s="240">
        <f t="shared" si="1"/>
        <v>7921331800881.5342</v>
      </c>
      <c r="AN52" s="240">
        <f t="shared" si="1"/>
        <v>7914191909462.6328</v>
      </c>
      <c r="AO52" s="240">
        <f t="shared" si="1"/>
        <v>7907054444178.2383</v>
      </c>
      <c r="AP52" s="240">
        <f t="shared" si="1"/>
        <v>7899919405003.9082</v>
      </c>
      <c r="AQ52" s="240">
        <f t="shared" si="1"/>
        <v>7866031582451.083</v>
      </c>
    </row>
    <row r="53" spans="1:43" x14ac:dyDescent="0.2">
      <c r="A53" s="291" t="s">
        <v>127</v>
      </c>
      <c r="B53" s="240">
        <f t="shared" si="0"/>
        <v>15116505159418.811</v>
      </c>
      <c r="C53" s="240">
        <f t="shared" si="1"/>
        <v>17188769295957.178</v>
      </c>
      <c r="D53" s="240">
        <f t="shared" si="1"/>
        <v>18461004714281.551</v>
      </c>
      <c r="E53" s="240">
        <f t="shared" si="1"/>
        <v>17950220616908.66</v>
      </c>
      <c r="F53" s="240">
        <f t="shared" si="1"/>
        <v>19092756576303.426</v>
      </c>
      <c r="G53" s="240">
        <f t="shared" si="1"/>
        <v>20218167077483.371</v>
      </c>
      <c r="H53" s="240">
        <f t="shared" si="1"/>
        <v>21326543460496.875</v>
      </c>
      <c r="I53" s="240">
        <f t="shared" si="1"/>
        <v>21687164744104.531</v>
      </c>
      <c r="J53" s="240">
        <f t="shared" si="1"/>
        <v>22041441310592.75</v>
      </c>
      <c r="K53" s="240">
        <f t="shared" si="1"/>
        <v>22389407470839.199</v>
      </c>
      <c r="L53" s="240">
        <f t="shared" si="1"/>
        <v>22731097535721.535</v>
      </c>
      <c r="M53" s="240">
        <f t="shared" si="1"/>
        <v>23066545816117.426</v>
      </c>
      <c r="N53" s="240">
        <f t="shared" si="1"/>
        <v>22983061149999.074</v>
      </c>
      <c r="O53" s="240">
        <f t="shared" si="1"/>
        <v>22899092130063.922</v>
      </c>
      <c r="P53" s="240">
        <f t="shared" si="1"/>
        <v>22814643515135.938</v>
      </c>
      <c r="Q53" s="240">
        <f t="shared" si="1"/>
        <v>22729720064039.078</v>
      </c>
      <c r="R53" s="240">
        <f t="shared" si="1"/>
        <v>22644326535597.313</v>
      </c>
      <c r="S53" s="240">
        <f t="shared" si="1"/>
        <v>22361572298992.426</v>
      </c>
      <c r="T53" s="240">
        <f t="shared" si="1"/>
        <v>22079622246434.254</v>
      </c>
      <c r="U53" s="240">
        <f t="shared" si="1"/>
        <v>21798475482591.793</v>
      </c>
      <c r="V53" s="240">
        <f t="shared" si="1"/>
        <v>21518131112134.063</v>
      </c>
      <c r="W53" s="240">
        <f t="shared" si="1"/>
        <v>21238588239730.059</v>
      </c>
      <c r="X53" s="240">
        <f t="shared" si="1"/>
        <v>20752586330758.133</v>
      </c>
      <c r="Y53" s="240">
        <f t="shared" si="1"/>
        <v>20268244791432.793</v>
      </c>
      <c r="Z53" s="240">
        <f t="shared" si="1"/>
        <v>19785561554541.758</v>
      </c>
      <c r="AA53" s="240">
        <f t="shared" si="1"/>
        <v>19304534552872.766</v>
      </c>
      <c r="AB53" s="240">
        <f t="shared" si="1"/>
        <v>18825161719213.543</v>
      </c>
      <c r="AC53" s="240">
        <f t="shared" si="1"/>
        <v>18341592125358.094</v>
      </c>
      <c r="AD53" s="240">
        <f t="shared" si="1"/>
        <v>17859844244863.5</v>
      </c>
      <c r="AE53" s="240">
        <f t="shared" si="1"/>
        <v>17379915680227.813</v>
      </c>
      <c r="AF53" s="240">
        <f t="shared" si="1"/>
        <v>16901804033949.078</v>
      </c>
      <c r="AG53" s="240">
        <f t="shared" si="1"/>
        <v>16425506908525.346</v>
      </c>
      <c r="AH53" s="240">
        <f t="shared" si="1"/>
        <v>16003613917572.383</v>
      </c>
      <c r="AI53" s="240">
        <f t="shared" si="1"/>
        <v>15583452338596.404</v>
      </c>
      <c r="AJ53" s="240">
        <f t="shared" si="1"/>
        <v>15165019789136.225</v>
      </c>
      <c r="AK53" s="240">
        <f t="shared" si="1"/>
        <v>14748313886730.662</v>
      </c>
      <c r="AL53" s="240">
        <f t="shared" si="1"/>
        <v>14333332248918.535</v>
      </c>
      <c r="AM53" s="240">
        <f t="shared" si="1"/>
        <v>13925278824411.348</v>
      </c>
      <c r="AN53" s="240">
        <f t="shared" si="1"/>
        <v>13518953122065.094</v>
      </c>
      <c r="AO53" s="240">
        <f t="shared" si="1"/>
        <v>13114352728438.557</v>
      </c>
      <c r="AP53" s="240">
        <f t="shared" si="1"/>
        <v>12711475230090.523</v>
      </c>
      <c r="AQ53" s="240">
        <f t="shared" si="1"/>
        <v>12268588321330.352</v>
      </c>
    </row>
    <row r="54" spans="1:43" x14ac:dyDescent="0.2">
      <c r="A54" s="291" t="s">
        <v>128</v>
      </c>
      <c r="B54" s="240">
        <f t="shared" si="0"/>
        <v>12545005555867.018</v>
      </c>
      <c r="C54" s="240">
        <f t="shared" si="1"/>
        <v>1569893480046.5774</v>
      </c>
      <c r="D54" s="240">
        <f t="shared" si="1"/>
        <v>1762195452066.7866</v>
      </c>
      <c r="E54" s="240">
        <f t="shared" si="1"/>
        <v>1828083521696.1877</v>
      </c>
      <c r="F54" s="240">
        <f t="shared" si="1"/>
        <v>1838321946979.1709</v>
      </c>
      <c r="G54" s="240">
        <f t="shared" si="1"/>
        <v>1880892980014.2708</v>
      </c>
      <c r="H54" s="240">
        <f t="shared" si="1"/>
        <v>1940426620279.4063</v>
      </c>
      <c r="I54" s="240">
        <f t="shared" si="1"/>
        <v>2004339152092.9153</v>
      </c>
      <c r="J54" s="240">
        <f t="shared" si="1"/>
        <v>2067274689086.8589</v>
      </c>
      <c r="K54" s="240">
        <f t="shared" si="1"/>
        <v>2127856109151.6536</v>
      </c>
      <c r="L54" s="240">
        <f t="shared" si="1"/>
        <v>2184628270504.4058</v>
      </c>
      <c r="M54" s="240">
        <f t="shared" si="1"/>
        <v>2236072400319.6396</v>
      </c>
      <c r="N54" s="240">
        <f t="shared" si="1"/>
        <v>2282725051701.4565</v>
      </c>
      <c r="O54" s="240">
        <f t="shared" si="1"/>
        <v>2322733250149.6733</v>
      </c>
      <c r="P54" s="240">
        <f t="shared" si="1"/>
        <v>2356345065956.0674</v>
      </c>
      <c r="Q54" s="240">
        <f t="shared" si="1"/>
        <v>2383900802014.2637</v>
      </c>
      <c r="R54" s="240">
        <f t="shared" si="1"/>
        <v>2405820461521.8496</v>
      </c>
      <c r="S54" s="240">
        <f t="shared" si="1"/>
        <v>2430780968261.0444</v>
      </c>
      <c r="T54" s="240">
        <f t="shared" si="1"/>
        <v>2450976327835.6177</v>
      </c>
      <c r="U54" s="240">
        <f t="shared" si="1"/>
        <v>2466636716045.3691</v>
      </c>
      <c r="V54" s="240">
        <f t="shared" si="1"/>
        <v>2478024351666.606</v>
      </c>
      <c r="W54" s="240">
        <f t="shared" si="1"/>
        <v>2485427789135.3125</v>
      </c>
      <c r="X54" s="240">
        <f t="shared" si="1"/>
        <v>2489156438785.6064</v>
      </c>
      <c r="Y54" s="240">
        <f t="shared" si="1"/>
        <v>2489535417481.6982</v>
      </c>
      <c r="Z54" s="240">
        <f t="shared" si="1"/>
        <v>2486900810491.1948</v>
      </c>
      <c r="AA54" s="240">
        <f t="shared" si="1"/>
        <v>2481595404497.3701</v>
      </c>
      <c r="AB54" s="240">
        <f t="shared" si="1"/>
        <v>2473964932384.8442</v>
      </c>
      <c r="AC54" s="240">
        <f t="shared" si="1"/>
        <v>2464354853322.5112</v>
      </c>
      <c r="AD54" s="240">
        <f t="shared" si="1"/>
        <v>2453107677009.521</v>
      </c>
      <c r="AE54" s="240">
        <f t="shared" si="1"/>
        <v>2440560828898.6748</v>
      </c>
      <c r="AF54" s="240">
        <f t="shared" si="1"/>
        <v>2427045043801.1821</v>
      </c>
      <c r="AG54" s="240">
        <f t="shared" si="1"/>
        <v>2412883268446.6421</v>
      </c>
      <c r="AH54" s="240">
        <f t="shared" si="1"/>
        <v>2398390049194.3145</v>
      </c>
      <c r="AI54" s="240">
        <f t="shared" si="1"/>
        <v>2383871378995.106</v>
      </c>
      <c r="AJ54" s="240">
        <f t="shared" si="1"/>
        <v>2369624977696.8457</v>
      </c>
      <c r="AK54" s="240">
        <f t="shared" si="1"/>
        <v>2355940981677.5742</v>
      </c>
      <c r="AL54" s="240">
        <f t="shared" si="1"/>
        <v>2343103022409.6323</v>
      </c>
      <c r="AM54" s="240">
        <f t="shared" si="1"/>
        <v>2331389678762.5508</v>
      </c>
      <c r="AN54" s="240">
        <f t="shared" si="1"/>
        <v>2321076294552.7085</v>
      </c>
      <c r="AO54" s="240">
        <f t="shared" si="1"/>
        <v>2312437161011.0264</v>
      </c>
      <c r="AP54" s="240">
        <f t="shared" si="1"/>
        <v>2305748073506.3291</v>
      </c>
      <c r="AQ54" s="240">
        <f t="shared" si="1"/>
        <v>2289448221679.3906</v>
      </c>
    </row>
    <row r="55" spans="1:43" x14ac:dyDescent="0.2">
      <c r="A55" s="291" t="s">
        <v>129</v>
      </c>
      <c r="B55" s="240">
        <f t="shared" si="0"/>
        <v>1120803699633.5313</v>
      </c>
      <c r="C55" s="240">
        <f t="shared" si="1"/>
        <v>924811895029.06433</v>
      </c>
      <c r="D55" s="240">
        <f t="shared" si="1"/>
        <v>986608084660.4292</v>
      </c>
      <c r="E55" s="240">
        <f t="shared" si="1"/>
        <v>972158936549.29761</v>
      </c>
      <c r="F55" s="240">
        <f t="shared" si="1"/>
        <v>968133869282.70276</v>
      </c>
      <c r="G55" s="240">
        <f t="shared" si="1"/>
        <v>969530094571.08167</v>
      </c>
      <c r="H55" s="240">
        <f t="shared" si="1"/>
        <v>974135649655.97314</v>
      </c>
      <c r="I55" s="240">
        <f t="shared" si="1"/>
        <v>980544374754.93787</v>
      </c>
      <c r="J55" s="240">
        <f t="shared" si="1"/>
        <v>986572705189.24365</v>
      </c>
      <c r="K55" s="240">
        <f t="shared" si="1"/>
        <v>990853848765.08496</v>
      </c>
      <c r="L55" s="240">
        <f t="shared" si="1"/>
        <v>992014440401.3042</v>
      </c>
      <c r="M55" s="240">
        <f t="shared" si="1"/>
        <v>988703345673.37976</v>
      </c>
      <c r="N55" s="240">
        <f t="shared" si="1"/>
        <v>981326940158.13538</v>
      </c>
      <c r="O55" s="240">
        <f t="shared" si="1"/>
        <v>969450792825.79492</v>
      </c>
      <c r="P55" s="240">
        <f t="shared" si="1"/>
        <v>954351888951.34888</v>
      </c>
      <c r="Q55" s="240">
        <f t="shared" si="1"/>
        <v>937274477305.71851</v>
      </c>
      <c r="R55" s="240">
        <f t="shared" si="1"/>
        <v>919399065436.37927</v>
      </c>
      <c r="S55" s="240">
        <f t="shared" si="1"/>
        <v>905202206830.42957</v>
      </c>
      <c r="T55" s="240">
        <f t="shared" si="1"/>
        <v>891243579493.93237</v>
      </c>
      <c r="U55" s="240">
        <f t="shared" si="1"/>
        <v>877559301168.37</v>
      </c>
      <c r="V55" s="240">
        <f t="shared" si="1"/>
        <v>864185376023.78381</v>
      </c>
      <c r="W55" s="240">
        <f t="shared" si="1"/>
        <v>851156906922.19495</v>
      </c>
      <c r="X55" s="240">
        <f t="shared" si="1"/>
        <v>838507462240.1665</v>
      </c>
      <c r="Y55" s="240">
        <f t="shared" si="1"/>
        <v>826268593879.04651</v>
      </c>
      <c r="Z55" s="240">
        <f t="shared" si="1"/>
        <v>814469498459.56665</v>
      </c>
      <c r="AA55" s="240">
        <f t="shared" si="1"/>
        <v>803136810289.73828</v>
      </c>
      <c r="AB55" s="240">
        <f t="shared" si="1"/>
        <v>792294512443.68921</v>
      </c>
      <c r="AC55" s="240">
        <f t="shared" si="1"/>
        <v>781963951080.68872</v>
      </c>
      <c r="AD55" s="240">
        <f t="shared" si="1"/>
        <v>772163937825.44995</v>
      </c>
      <c r="AE55" s="240">
        <f t="shared" si="1"/>
        <v>762910925467.81628</v>
      </c>
      <c r="AF55" s="240">
        <f t="shared" si="1"/>
        <v>754219243266.02734</v>
      </c>
      <c r="AG55" s="240">
        <f t="shared" si="1"/>
        <v>746101379607.47083</v>
      </c>
      <c r="AH55" s="240">
        <f t="shared" si="1"/>
        <v>738568301565.51331</v>
      </c>
      <c r="AI55" s="240">
        <f t="shared" si="1"/>
        <v>731629802883.54541</v>
      </c>
      <c r="AJ55" s="240">
        <f t="shared" si="1"/>
        <v>725294874036.28052</v>
      </c>
      <c r="AK55" s="240">
        <f t="shared" si="1"/>
        <v>719572090206.80347</v>
      </c>
      <c r="AL55" s="240">
        <f t="shared" si="1"/>
        <v>714470015246.41943</v>
      </c>
      <c r="AM55" s="240">
        <f t="shared" si="1"/>
        <v>709997621948.59167</v>
      </c>
      <c r="AN55" s="240">
        <f t="shared" si="1"/>
        <v>706164731290.2998</v>
      </c>
      <c r="AO55" s="240">
        <f t="shared" si="1"/>
        <v>702982475722.01233</v>
      </c>
      <c r="AP55" s="240">
        <f t="shared" si="1"/>
        <v>700463794197.47937</v>
      </c>
      <c r="AQ55" s="240">
        <f t="shared" si="1"/>
        <v>695041282510.39844</v>
      </c>
    </row>
    <row r="56" spans="1:43" x14ac:dyDescent="0.2">
      <c r="A56" s="291" t="s">
        <v>130</v>
      </c>
      <c r="B56" s="240">
        <f t="shared" si="0"/>
        <v>247909340533.9632</v>
      </c>
      <c r="C56" s="240">
        <f t="shared" si="1"/>
        <v>258610764539.1474</v>
      </c>
      <c r="D56" s="240">
        <f t="shared" si="1"/>
        <v>296095077486.52362</v>
      </c>
      <c r="E56" s="240">
        <f t="shared" si="1"/>
        <v>287527756379.61108</v>
      </c>
      <c r="F56" s="240">
        <f t="shared" si="1"/>
        <v>285651590848.95508</v>
      </c>
      <c r="G56" s="240">
        <f t="shared" si="1"/>
        <v>286017550537.87</v>
      </c>
      <c r="H56" s="240">
        <f t="shared" si="1"/>
        <v>287894489932.96313</v>
      </c>
      <c r="I56" s="240">
        <f t="shared" si="1"/>
        <v>290819653080.3786</v>
      </c>
      <c r="J56" s="240">
        <f t="shared" si="1"/>
        <v>294174509500.68176</v>
      </c>
      <c r="K56" s="240">
        <f t="shared" si="1"/>
        <v>297575214699.48676</v>
      </c>
      <c r="L56" s="240">
        <f t="shared" ref="L56:AQ63" si="2">SUMIFS(L$2:L$44,$AR$2:$AR$44,$A56)</f>
        <v>300620525805.45947</v>
      </c>
      <c r="M56" s="240">
        <f t="shared" si="2"/>
        <v>302893923885.89795</v>
      </c>
      <c r="N56" s="240">
        <f t="shared" si="2"/>
        <v>304800199482.07379</v>
      </c>
      <c r="O56" s="240">
        <f t="shared" si="2"/>
        <v>305589330693.22211</v>
      </c>
      <c r="P56" s="240">
        <f t="shared" si="2"/>
        <v>305334811758.05542</v>
      </c>
      <c r="Q56" s="240">
        <f t="shared" si="2"/>
        <v>304121123334.21838</v>
      </c>
      <c r="R56" s="240">
        <f t="shared" si="2"/>
        <v>302041008257.85718</v>
      </c>
      <c r="S56" s="240">
        <f t="shared" si="2"/>
        <v>300734340693.56201</v>
      </c>
      <c r="T56" s="240">
        <f t="shared" si="2"/>
        <v>298722479842.36542</v>
      </c>
      <c r="U56" s="240">
        <f t="shared" si="2"/>
        <v>296079950333.64832</v>
      </c>
      <c r="V56" s="240">
        <f t="shared" si="2"/>
        <v>292883384993.81671</v>
      </c>
      <c r="W56" s="240">
        <f t="shared" si="2"/>
        <v>289210156411.39587</v>
      </c>
      <c r="X56" s="240">
        <f t="shared" si="2"/>
        <v>285137169854.4884</v>
      </c>
      <c r="Y56" s="240">
        <f t="shared" si="2"/>
        <v>280739829741.42188</v>
      </c>
      <c r="Z56" s="240">
        <f t="shared" si="2"/>
        <v>276091184852.24969</v>
      </c>
      <c r="AA56" s="240">
        <f t="shared" si="2"/>
        <v>271261251463.21191</v>
      </c>
      <c r="AB56" s="240">
        <f t="shared" si="2"/>
        <v>266316508675.85156</v>
      </c>
      <c r="AC56" s="240">
        <f t="shared" si="2"/>
        <v>261319556418.23517</v>
      </c>
      <c r="AD56" s="240">
        <f t="shared" si="2"/>
        <v>256328923884.99246</v>
      </c>
      <c r="AE56" s="240">
        <f t="shared" si="2"/>
        <v>251399014482.75339</v>
      </c>
      <c r="AF56" s="240">
        <f t="shared" si="2"/>
        <v>246580172557.57816</v>
      </c>
      <c r="AG56" s="240">
        <f t="shared" si="2"/>
        <v>241918857185.51959</v>
      </c>
      <c r="AH56" s="240">
        <f t="shared" si="2"/>
        <v>237457908985.56082</v>
      </c>
      <c r="AI56" s="240">
        <f t="shared" si="2"/>
        <v>233236897148.68774</v>
      </c>
      <c r="AJ56" s="240">
        <f t="shared" si="2"/>
        <v>229292535561.10901</v>
      </c>
      <c r="AK56" s="240">
        <f t="shared" si="2"/>
        <v>225659158942.79889</v>
      </c>
      <c r="AL56" s="240">
        <f t="shared" si="2"/>
        <v>222369252253.68011</v>
      </c>
      <c r="AM56" s="240">
        <f t="shared" si="2"/>
        <v>219454029190.60022</v>
      </c>
      <c r="AN56" s="240">
        <f t="shared" si="2"/>
        <v>216944058385.49536</v>
      </c>
      <c r="AO56" s="240">
        <f t="shared" si="2"/>
        <v>214869938922.2915</v>
      </c>
      <c r="AP56" s="240">
        <f t="shared" si="2"/>
        <v>213263030049.66876</v>
      </c>
      <c r="AQ56" s="240">
        <f t="shared" si="2"/>
        <v>211061049813.36304</v>
      </c>
    </row>
    <row r="57" spans="1:43" x14ac:dyDescent="0.2">
      <c r="A57" s="291" t="s">
        <v>131</v>
      </c>
      <c r="B57" s="240">
        <f t="shared" si="0"/>
        <v>1788076811289.1843</v>
      </c>
      <c r="C57" s="240">
        <f t="shared" ref="C57:AP68" si="3">SUMIFS(C$2:C$44,$AR$2:$AR$44,$A57)</f>
        <v>2052550677767.4377</v>
      </c>
      <c r="D57" s="240">
        <f t="shared" si="3"/>
        <v>2301482068929.3252</v>
      </c>
      <c r="E57" s="240">
        <f t="shared" si="3"/>
        <v>2308699842414.751</v>
      </c>
      <c r="F57" s="240">
        <f t="shared" si="3"/>
        <v>2356569672816.958</v>
      </c>
      <c r="G57" s="240">
        <f t="shared" si="3"/>
        <v>2425339846756.6816</v>
      </c>
      <c r="H57" s="240">
        <f t="shared" si="3"/>
        <v>2504984450501.6582</v>
      </c>
      <c r="I57" s="240">
        <f t="shared" si="3"/>
        <v>2564921118977.2993</v>
      </c>
      <c r="J57" s="240">
        <f t="shared" si="3"/>
        <v>2624437896099.3521</v>
      </c>
      <c r="K57" s="240">
        <f t="shared" si="3"/>
        <v>2682294894815.3545</v>
      </c>
      <c r="L57" s="240">
        <f t="shared" si="2"/>
        <v>2737142922783.564</v>
      </c>
      <c r="M57" s="240">
        <f t="shared" si="2"/>
        <v>2787540253714.6045</v>
      </c>
      <c r="N57" s="240">
        <f t="shared" si="2"/>
        <v>2823308381435.7563</v>
      </c>
      <c r="O57" s="240">
        <f t="shared" si="2"/>
        <v>2853515713563.6777</v>
      </c>
      <c r="P57" s="240">
        <f t="shared" si="2"/>
        <v>2878394841733.084</v>
      </c>
      <c r="Q57" s="240">
        <f t="shared" si="2"/>
        <v>2898246761312.2607</v>
      </c>
      <c r="R57" s="240">
        <f t="shared" si="2"/>
        <v>2913429872863.9492</v>
      </c>
      <c r="S57" s="240">
        <f t="shared" si="2"/>
        <v>2927979535083.709</v>
      </c>
      <c r="T57" s="240">
        <f t="shared" si="2"/>
        <v>2938650344443.2334</v>
      </c>
      <c r="U57" s="240">
        <f t="shared" si="2"/>
        <v>2945684933940.1445</v>
      </c>
      <c r="V57" s="240">
        <f t="shared" si="2"/>
        <v>2949350979670.167</v>
      </c>
      <c r="W57" s="240">
        <f t="shared" si="2"/>
        <v>2949935805876.8828</v>
      </c>
      <c r="X57" s="240">
        <f t="shared" si="2"/>
        <v>2935743533972.4834</v>
      </c>
      <c r="Y57" s="240">
        <f t="shared" si="2"/>
        <v>2919120589370.5635</v>
      </c>
      <c r="Z57" s="240">
        <f t="shared" si="2"/>
        <v>2900383822726.417</v>
      </c>
      <c r="AA57" s="240">
        <f t="shared" si="2"/>
        <v>2879851543660.2168</v>
      </c>
      <c r="AB57" s="240">
        <f t="shared" si="2"/>
        <v>2857840150877.8579</v>
      </c>
      <c r="AC57" s="240">
        <f t="shared" si="2"/>
        <v>2826327863047.7827</v>
      </c>
      <c r="AD57" s="240">
        <f t="shared" si="2"/>
        <v>2793978666535.0835</v>
      </c>
      <c r="AE57" s="240">
        <f t="shared" si="2"/>
        <v>2761088366604.1055</v>
      </c>
      <c r="AF57" s="240">
        <f t="shared" si="2"/>
        <v>2727942745322.8721</v>
      </c>
      <c r="AG57" s="240">
        <f t="shared" si="2"/>
        <v>2694816822941.3047</v>
      </c>
      <c r="AH57" s="240">
        <f t="shared" si="2"/>
        <v>2660793343877.1831</v>
      </c>
      <c r="AI57" s="240">
        <f t="shared" si="2"/>
        <v>2627310366715.2607</v>
      </c>
      <c r="AJ57" s="240">
        <f t="shared" si="2"/>
        <v>2594610722453.793</v>
      </c>
      <c r="AK57" s="240">
        <f t="shared" si="2"/>
        <v>2562927907252.7539</v>
      </c>
      <c r="AL57" s="240">
        <f t="shared" si="2"/>
        <v>2532487389704.5835</v>
      </c>
      <c r="AM57" s="240">
        <f t="shared" si="2"/>
        <v>2501164191943.7817</v>
      </c>
      <c r="AN57" s="240">
        <f t="shared" si="2"/>
        <v>2471524379689.0449</v>
      </c>
      <c r="AO57" s="240">
        <f t="shared" si="2"/>
        <v>2443780436379.7266</v>
      </c>
      <c r="AP57" s="240">
        <f t="shared" si="2"/>
        <v>2418145269093.9424</v>
      </c>
      <c r="AQ57" s="240">
        <f t="shared" si="2"/>
        <v>2382551648983.4897</v>
      </c>
    </row>
    <row r="58" spans="1:43" x14ac:dyDescent="0.2">
      <c r="A58" s="291" t="s">
        <v>132</v>
      </c>
      <c r="B58" s="240">
        <f t="shared" si="0"/>
        <v>1514974191862043.5</v>
      </c>
      <c r="C58" s="240">
        <f t="shared" si="3"/>
        <v>1518257522689502.8</v>
      </c>
      <c r="D58" s="240">
        <f t="shared" si="3"/>
        <v>1489264573757997</v>
      </c>
      <c r="E58" s="240">
        <f t="shared" si="3"/>
        <v>1512115703142377</v>
      </c>
      <c r="F58" s="240">
        <f t="shared" si="3"/>
        <v>1625449281658582</v>
      </c>
      <c r="G58" s="240">
        <f t="shared" si="3"/>
        <v>1737828344391708.8</v>
      </c>
      <c r="H58" s="240">
        <f t="shared" si="3"/>
        <v>1849253263739157.3</v>
      </c>
      <c r="I58" s="240">
        <f t="shared" si="3"/>
        <v>1884024963987762.5</v>
      </c>
      <c r="J58" s="240">
        <f t="shared" si="3"/>
        <v>1918523446535713</v>
      </c>
      <c r="K58" s="240">
        <f t="shared" si="3"/>
        <v>1952748818201891.3</v>
      </c>
      <c r="L58" s="240">
        <f t="shared" si="2"/>
        <v>1986701185805181</v>
      </c>
      <c r="M58" s="240">
        <f t="shared" si="2"/>
        <v>2020380656164464.8</v>
      </c>
      <c r="N58" s="240">
        <f t="shared" si="2"/>
        <v>2017466482213539.5</v>
      </c>
      <c r="O58" s="240">
        <f t="shared" si="2"/>
        <v>2014536836100938.8</v>
      </c>
      <c r="P58" s="240">
        <f t="shared" si="2"/>
        <v>2011591722431802</v>
      </c>
      <c r="Q58" s="240">
        <f t="shared" si="2"/>
        <v>2008631145811269.8</v>
      </c>
      <c r="R58" s="240">
        <f t="shared" si="2"/>
        <v>2005655110844482.8</v>
      </c>
      <c r="S58" s="240">
        <f t="shared" si="2"/>
        <v>1981334902250280.8</v>
      </c>
      <c r="T58" s="240">
        <f t="shared" si="2"/>
        <v>1957050685346097</v>
      </c>
      <c r="U58" s="240">
        <f t="shared" si="2"/>
        <v>1932802454767043</v>
      </c>
      <c r="V58" s="240">
        <f t="shared" si="2"/>
        <v>1908590205148228.8</v>
      </c>
      <c r="W58" s="240">
        <f t="shared" si="2"/>
        <v>1884413931124764.3</v>
      </c>
      <c r="X58" s="240">
        <f t="shared" si="2"/>
        <v>1840453363844384.5</v>
      </c>
      <c r="Y58" s="240">
        <f t="shared" si="2"/>
        <v>1796560100890572.3</v>
      </c>
      <c r="Z58" s="240">
        <f t="shared" si="2"/>
        <v>1752734132204117.8</v>
      </c>
      <c r="AA58" s="240">
        <f t="shared" si="2"/>
        <v>1708975447725812.3</v>
      </c>
      <c r="AB58" s="240">
        <f t="shared" si="2"/>
        <v>1665284037396446.5</v>
      </c>
      <c r="AC58" s="240">
        <f t="shared" si="2"/>
        <v>1621659891156810.8</v>
      </c>
      <c r="AD58" s="240">
        <f t="shared" si="2"/>
        <v>1578102998947696.8</v>
      </c>
      <c r="AE58" s="240">
        <f t="shared" si="2"/>
        <v>1534613350709894.3</v>
      </c>
      <c r="AF58" s="240">
        <f t="shared" si="2"/>
        <v>1491190936384194.8</v>
      </c>
      <c r="AG58" s="240">
        <f t="shared" si="2"/>
        <v>1447835745911389.8</v>
      </c>
      <c r="AH58" s="240">
        <f t="shared" si="2"/>
        <v>1410165845193534.8</v>
      </c>
      <c r="AI58" s="240">
        <f t="shared" si="2"/>
        <v>1372554203188653</v>
      </c>
      <c r="AJ58" s="240">
        <f t="shared" si="2"/>
        <v>1335000811178743.8</v>
      </c>
      <c r="AK58" s="240">
        <f t="shared" si="2"/>
        <v>1297505660445808</v>
      </c>
      <c r="AL58" s="240">
        <f t="shared" si="2"/>
        <v>1260068742271844.8</v>
      </c>
      <c r="AM58" s="240">
        <f t="shared" si="2"/>
        <v>1220862928430313</v>
      </c>
      <c r="AN58" s="240">
        <f t="shared" si="2"/>
        <v>1181718248989520.3</v>
      </c>
      <c r="AO58" s="240">
        <f t="shared" si="2"/>
        <v>1142634694793534</v>
      </c>
      <c r="AP58" s="240">
        <f t="shared" si="2"/>
        <v>1103612256686419.8</v>
      </c>
      <c r="AQ58" s="240">
        <f t="shared" si="2"/>
        <v>1060883794016327.3</v>
      </c>
    </row>
    <row r="59" spans="1:43" x14ac:dyDescent="0.2">
      <c r="A59" s="291" t="s">
        <v>133</v>
      </c>
      <c r="B59" s="240">
        <f t="shared" si="0"/>
        <v>600442871622400</v>
      </c>
      <c r="C59" s="240">
        <f t="shared" si="3"/>
        <v>421455876126017.75</v>
      </c>
      <c r="D59" s="240">
        <f t="shared" si="3"/>
        <v>447417549989020.31</v>
      </c>
      <c r="E59" s="240">
        <f t="shared" si="3"/>
        <v>441550698250778.31</v>
      </c>
      <c r="F59" s="240">
        <f t="shared" si="3"/>
        <v>479818770846839.44</v>
      </c>
      <c r="G59" s="240">
        <f t="shared" si="3"/>
        <v>517690928259179.88</v>
      </c>
      <c r="H59" s="240">
        <f t="shared" si="3"/>
        <v>555166197208089.75</v>
      </c>
      <c r="I59" s="240">
        <f t="shared" si="3"/>
        <v>572855865100569.88</v>
      </c>
      <c r="J59" s="240">
        <f t="shared" si="3"/>
        <v>590371214772346.75</v>
      </c>
      <c r="K59" s="240">
        <f t="shared" si="3"/>
        <v>607712421177129.25</v>
      </c>
      <c r="L59" s="240">
        <f t="shared" si="2"/>
        <v>624879692637087.75</v>
      </c>
      <c r="M59" s="240">
        <f t="shared" si="2"/>
        <v>641873265260423.38</v>
      </c>
      <c r="N59" s="240">
        <f t="shared" si="2"/>
        <v>650851281060978.38</v>
      </c>
      <c r="O59" s="240">
        <f t="shared" si="2"/>
        <v>659748108979894</v>
      </c>
      <c r="P59" s="240">
        <f t="shared" si="2"/>
        <v>668563904089218.38</v>
      </c>
      <c r="Q59" s="240">
        <f t="shared" si="2"/>
        <v>677298827074027.75</v>
      </c>
      <c r="R59" s="240">
        <f t="shared" si="2"/>
        <v>685953041047237.75</v>
      </c>
      <c r="S59" s="240">
        <f t="shared" si="2"/>
        <v>690914888430280.13</v>
      </c>
      <c r="T59" s="240">
        <f t="shared" si="2"/>
        <v>695862883585347.13</v>
      </c>
      <c r="U59" s="240">
        <f t="shared" si="2"/>
        <v>700797031962941.5</v>
      </c>
      <c r="V59" s="240">
        <f t="shared" si="2"/>
        <v>705717339025794.88</v>
      </c>
      <c r="W59" s="240">
        <f t="shared" si="2"/>
        <v>710623810248125.13</v>
      </c>
      <c r="X59" s="240">
        <f t="shared" si="2"/>
        <v>712354100948058.5</v>
      </c>
      <c r="Y59" s="240">
        <f t="shared" si="2"/>
        <v>714077837929879.75</v>
      </c>
      <c r="Z59" s="240">
        <f t="shared" si="2"/>
        <v>715795024101478.5</v>
      </c>
      <c r="AA59" s="240">
        <f t="shared" si="2"/>
        <v>717505662379335.75</v>
      </c>
      <c r="AB59" s="240">
        <f t="shared" si="2"/>
        <v>719209755687830.75</v>
      </c>
      <c r="AC59" s="240">
        <f t="shared" si="2"/>
        <v>718199223693118.5</v>
      </c>
      <c r="AD59" s="240">
        <f t="shared" si="2"/>
        <v>717187846033180.5</v>
      </c>
      <c r="AE59" s="240">
        <f t="shared" si="2"/>
        <v>716175623682458.5</v>
      </c>
      <c r="AF59" s="240">
        <f t="shared" si="2"/>
        <v>715162557620654</v>
      </c>
      <c r="AG59" s="240">
        <f t="shared" si="2"/>
        <v>714148648832109.38</v>
      </c>
      <c r="AH59" s="240">
        <f t="shared" si="2"/>
        <v>710698399357487.13</v>
      </c>
      <c r="AI59" s="240">
        <f t="shared" si="2"/>
        <v>707253105215724.5</v>
      </c>
      <c r="AJ59" s="240">
        <f t="shared" si="2"/>
        <v>703812765310053.63</v>
      </c>
      <c r="AK59" s="240">
        <f t="shared" si="2"/>
        <v>700377378546072.5</v>
      </c>
      <c r="AL59" s="240">
        <f t="shared" si="2"/>
        <v>696946943831230.13</v>
      </c>
      <c r="AM59" s="240">
        <f t="shared" si="2"/>
        <v>693074064973992</v>
      </c>
      <c r="AN59" s="240">
        <f t="shared" si="2"/>
        <v>689207084371010.13</v>
      </c>
      <c r="AO59" s="240">
        <f t="shared" si="2"/>
        <v>685346000603560.63</v>
      </c>
      <c r="AP59" s="240">
        <f t="shared" si="2"/>
        <v>681490812252924.25</v>
      </c>
      <c r="AQ59" s="240">
        <f t="shared" si="2"/>
        <v>674319299656199.5</v>
      </c>
    </row>
    <row r="60" spans="1:43" x14ac:dyDescent="0.2">
      <c r="A60" s="291" t="s">
        <v>134</v>
      </c>
      <c r="B60" s="240">
        <f t="shared" si="0"/>
        <v>2271210002769.0479</v>
      </c>
      <c r="C60" s="240">
        <f t="shared" si="3"/>
        <v>2596840726488.5547</v>
      </c>
      <c r="D60" s="240">
        <f t="shared" si="3"/>
        <v>2840641517489.4995</v>
      </c>
      <c r="E60" s="240">
        <f t="shared" si="3"/>
        <v>2800446081858.1733</v>
      </c>
      <c r="F60" s="240">
        <f t="shared" si="3"/>
        <v>2807638105693.9141</v>
      </c>
      <c r="G60" s="240">
        <f t="shared" si="3"/>
        <v>2871623258766.0054</v>
      </c>
      <c r="H60" s="240">
        <f t="shared" si="3"/>
        <v>2956915216237.0244</v>
      </c>
      <c r="I60" s="240">
        <f t="shared" si="3"/>
        <v>3033742207957.9707</v>
      </c>
      <c r="J60" s="240">
        <f t="shared" si="3"/>
        <v>3092611617213.3149</v>
      </c>
      <c r="K60" s="240">
        <f t="shared" si="3"/>
        <v>3132604389432.5654</v>
      </c>
      <c r="L60" s="240">
        <f t="shared" si="2"/>
        <v>3153157951601.3516</v>
      </c>
      <c r="M60" s="240">
        <f t="shared" si="2"/>
        <v>3154078101461.0029</v>
      </c>
      <c r="N60" s="240">
        <f t="shared" si="2"/>
        <v>3144430947652.1904</v>
      </c>
      <c r="O60" s="240">
        <f t="shared" si="2"/>
        <v>3119460112798.0161</v>
      </c>
      <c r="P60" s="240">
        <f t="shared" si="2"/>
        <v>3083372575743.2153</v>
      </c>
      <c r="Q60" s="240">
        <f t="shared" si="2"/>
        <v>3040347344545.7183</v>
      </c>
      <c r="R60" s="240">
        <f t="shared" si="2"/>
        <v>2994418245429.4136</v>
      </c>
      <c r="S60" s="240">
        <f t="shared" si="2"/>
        <v>2964576278796.0435</v>
      </c>
      <c r="T60" s="240">
        <f t="shared" si="2"/>
        <v>2935386840340.146</v>
      </c>
      <c r="U60" s="240">
        <f t="shared" si="2"/>
        <v>2906864330253.7881</v>
      </c>
      <c r="V60" s="240">
        <f t="shared" si="2"/>
        <v>2879022441015.4932</v>
      </c>
      <c r="W60" s="240">
        <f t="shared" si="2"/>
        <v>2851874210226.3672</v>
      </c>
      <c r="X60" s="240">
        <f t="shared" si="2"/>
        <v>2825432073752.5273</v>
      </c>
      <c r="Y60" s="240">
        <f t="shared" si="2"/>
        <v>2799707919126.8325</v>
      </c>
      <c r="Z60" s="240">
        <f t="shared" si="2"/>
        <v>2774713139174.2876</v>
      </c>
      <c r="AA60" s="240">
        <f t="shared" si="2"/>
        <v>2750458685836.9385</v>
      </c>
      <c r="AB60" s="240">
        <f t="shared" si="2"/>
        <v>2726955124185.0825</v>
      </c>
      <c r="AC60" s="240">
        <f t="shared" si="2"/>
        <v>2704212686612.9321</v>
      </c>
      <c r="AD60" s="240">
        <f t="shared" si="2"/>
        <v>2682241327227.8862</v>
      </c>
      <c r="AE60" s="240">
        <f t="shared" si="2"/>
        <v>2661050776453.728</v>
      </c>
      <c r="AF60" s="240">
        <f t="shared" si="2"/>
        <v>2640650595878.9858</v>
      </c>
      <c r="AG60" s="240">
        <f t="shared" si="2"/>
        <v>2621050233392.8809</v>
      </c>
      <c r="AH60" s="240">
        <f t="shared" si="2"/>
        <v>2602259078662.3672</v>
      </c>
      <c r="AI60" s="240">
        <f t="shared" si="2"/>
        <v>2584286519015.0669</v>
      </c>
      <c r="AJ60" s="240">
        <f t="shared" si="2"/>
        <v>2567141995804.1641</v>
      </c>
      <c r="AK60" s="240">
        <f t="shared" si="2"/>
        <v>2550835061342.9106</v>
      </c>
      <c r="AL60" s="240">
        <f t="shared" si="2"/>
        <v>2535375436508.23</v>
      </c>
      <c r="AM60" s="240">
        <f t="shared" si="2"/>
        <v>2520773069124.958</v>
      </c>
      <c r="AN60" s="240">
        <f t="shared" si="2"/>
        <v>2507038193254.6616</v>
      </c>
      <c r="AO60" s="240">
        <f t="shared" si="2"/>
        <v>2494181389525.9189</v>
      </c>
      <c r="AP60" s="240">
        <f t="shared" si="2"/>
        <v>2482213646656.2231</v>
      </c>
      <c r="AQ60" s="240">
        <f t="shared" si="2"/>
        <v>2458433632125.7114</v>
      </c>
    </row>
    <row r="61" spans="1:43" x14ac:dyDescent="0.2">
      <c r="A61" s="291" t="s">
        <v>135</v>
      </c>
      <c r="B61" s="240">
        <f t="shared" si="0"/>
        <v>6537723542798.9102</v>
      </c>
      <c r="C61" s="240">
        <f t="shared" si="3"/>
        <v>4049087504843.041</v>
      </c>
      <c r="D61" s="240">
        <f t="shared" si="3"/>
        <v>4705080849480.2646</v>
      </c>
      <c r="E61" s="240">
        <f t="shared" si="3"/>
        <v>4907640253408.4619</v>
      </c>
      <c r="F61" s="240">
        <f t="shared" si="3"/>
        <v>4976386005525.5537</v>
      </c>
      <c r="G61" s="240">
        <f t="shared" si="3"/>
        <v>5207898171656.998</v>
      </c>
      <c r="H61" s="240">
        <f t="shared" si="3"/>
        <v>5506804217129.4473</v>
      </c>
      <c r="I61" s="240">
        <f t="shared" si="3"/>
        <v>5785904853923.8174</v>
      </c>
      <c r="J61" s="240">
        <f t="shared" si="3"/>
        <v>6023587001613.9902</v>
      </c>
      <c r="K61" s="240">
        <f t="shared" si="3"/>
        <v>6224295728181.6924</v>
      </c>
      <c r="L61" s="240">
        <f t="shared" si="2"/>
        <v>6394627663968.6797</v>
      </c>
      <c r="M61" s="240">
        <f t="shared" si="2"/>
        <v>6542883644535.6768</v>
      </c>
      <c r="N61" s="240">
        <f t="shared" si="2"/>
        <v>6688539121329.0537</v>
      </c>
      <c r="O61" s="240">
        <f t="shared" si="2"/>
        <v>6824316595993.3281</v>
      </c>
      <c r="P61" s="240">
        <f t="shared" si="2"/>
        <v>6952571415650.7686</v>
      </c>
      <c r="Q61" s="240">
        <f t="shared" si="2"/>
        <v>7075916889153.0303</v>
      </c>
      <c r="R61" s="240">
        <f t="shared" si="2"/>
        <v>7197199401683.583</v>
      </c>
      <c r="S61" s="240">
        <f t="shared" si="2"/>
        <v>7350778355054.9727</v>
      </c>
      <c r="T61" s="240">
        <f t="shared" si="2"/>
        <v>7506194961976.6152</v>
      </c>
      <c r="U61" s="240">
        <f t="shared" si="2"/>
        <v>7662917193406.4111</v>
      </c>
      <c r="V61" s="240">
        <f t="shared" si="2"/>
        <v>7820369335828.9287</v>
      </c>
      <c r="W61" s="240">
        <f t="shared" si="2"/>
        <v>7977931351529.1719</v>
      </c>
      <c r="X61" s="240">
        <f t="shared" si="2"/>
        <v>8134938700768.2168</v>
      </c>
      <c r="Y61" s="240">
        <f t="shared" si="2"/>
        <v>8290682680443.0947</v>
      </c>
      <c r="Z61" s="240">
        <f t="shared" si="2"/>
        <v>8444411333364.6836</v>
      </c>
      <c r="AA61" s="240">
        <f t="shared" si="2"/>
        <v>8595330980620.6904</v>
      </c>
      <c r="AB61" s="240">
        <f t="shared" si="2"/>
        <v>8742608426460.373</v>
      </c>
      <c r="AC61" s="240">
        <f t="shared" si="2"/>
        <v>8885373880608.3457</v>
      </c>
      <c r="AD61" s="240">
        <f t="shared" si="2"/>
        <v>9022724636772.1113</v>
      </c>
      <c r="AE61" s="240">
        <f t="shared" si="2"/>
        <v>9153729538253.9863</v>
      </c>
      <c r="AF61" s="240">
        <f t="shared" si="2"/>
        <v>9277434251956.3887</v>
      </c>
      <c r="AG61" s="240">
        <f t="shared" si="2"/>
        <v>9392867360653.8457</v>
      </c>
      <c r="AH61" s="240">
        <f t="shared" si="2"/>
        <v>9499047270220.2305</v>
      </c>
      <c r="AI61" s="240">
        <f t="shared" si="2"/>
        <v>9594989913622.4258</v>
      </c>
      <c r="AJ61" s="240">
        <f t="shared" si="2"/>
        <v>9679717217058.7988</v>
      </c>
      <c r="AK61" s="240">
        <f t="shared" si="2"/>
        <v>9752266275832.5469</v>
      </c>
      <c r="AL61" s="240">
        <f t="shared" si="2"/>
        <v>9811699168678.0449</v>
      </c>
      <c r="AM61" s="240">
        <f t="shared" si="2"/>
        <v>9857113319642.291</v>
      </c>
      <c r="AN61" s="240">
        <f t="shared" si="2"/>
        <v>9887652296674.1758</v>
      </c>
      <c r="AO61" s="240">
        <f t="shared" si="2"/>
        <v>9902516916271.7773</v>
      </c>
      <c r="AP61" s="240">
        <f t="shared" si="2"/>
        <v>9900976504417.5723</v>
      </c>
      <c r="AQ61" s="240">
        <f t="shared" si="2"/>
        <v>9830989957832.5488</v>
      </c>
    </row>
    <row r="62" spans="1:43" x14ac:dyDescent="0.2">
      <c r="A62" s="291" t="s">
        <v>136</v>
      </c>
      <c r="B62" s="240">
        <f t="shared" si="0"/>
        <v>112231405474885.52</v>
      </c>
      <c r="C62" s="240">
        <f t="shared" si="3"/>
        <v>116956576658951.28</v>
      </c>
      <c r="D62" s="240">
        <f t="shared" si="3"/>
        <v>115985865223135.86</v>
      </c>
      <c r="E62" s="240">
        <f t="shared" si="3"/>
        <v>103953034292045.75</v>
      </c>
      <c r="F62" s="240">
        <f t="shared" si="3"/>
        <v>108038768648115.53</v>
      </c>
      <c r="G62" s="240">
        <f t="shared" si="3"/>
        <v>112092132786737.7</v>
      </c>
      <c r="H62" s="240">
        <f t="shared" si="3"/>
        <v>116113164404014.44</v>
      </c>
      <c r="I62" s="240">
        <f t="shared" si="3"/>
        <v>117181729363237.95</v>
      </c>
      <c r="J62" s="240">
        <f t="shared" si="3"/>
        <v>118240507769740.45</v>
      </c>
      <c r="K62" s="240">
        <f t="shared" si="3"/>
        <v>119289511247254.75</v>
      </c>
      <c r="L62" s="240">
        <f t="shared" si="2"/>
        <v>120328751419513.59</v>
      </c>
      <c r="M62" s="240">
        <f t="shared" si="2"/>
        <v>121358239910249.83</v>
      </c>
      <c r="N62" s="240">
        <f t="shared" si="2"/>
        <v>119616436543080.11</v>
      </c>
      <c r="O62" s="240">
        <f t="shared" si="2"/>
        <v>117883296561574.02</v>
      </c>
      <c r="P62" s="240">
        <f t="shared" si="2"/>
        <v>116158812798906.39</v>
      </c>
      <c r="Q62" s="240">
        <f t="shared" si="2"/>
        <v>114442978088252.09</v>
      </c>
      <c r="R62" s="240">
        <f t="shared" si="2"/>
        <v>112735785262785.92</v>
      </c>
      <c r="S62" s="240">
        <f t="shared" si="2"/>
        <v>110724313614431.38</v>
      </c>
      <c r="T62" s="240">
        <f t="shared" si="2"/>
        <v>108715709297718.31</v>
      </c>
      <c r="U62" s="240">
        <f t="shared" si="2"/>
        <v>106709971204104.53</v>
      </c>
      <c r="V62" s="240">
        <f t="shared" si="2"/>
        <v>104707098225048.05</v>
      </c>
      <c r="W62" s="240">
        <f t="shared" si="2"/>
        <v>102707089252006.7</v>
      </c>
      <c r="X62" s="240">
        <f t="shared" si="2"/>
        <v>99996286094855.031</v>
      </c>
      <c r="Y62" s="240">
        <f t="shared" si="2"/>
        <v>97289406505053.547</v>
      </c>
      <c r="Z62" s="240">
        <f t="shared" si="2"/>
        <v>94586448958884.969</v>
      </c>
      <c r="AA62" s="240">
        <f t="shared" si="2"/>
        <v>91887411932631.984</v>
      </c>
      <c r="AB62" s="240">
        <f t="shared" si="2"/>
        <v>89192293902577.344</v>
      </c>
      <c r="AC62" s="240">
        <f t="shared" si="2"/>
        <v>87099145408109.906</v>
      </c>
      <c r="AD62" s="240">
        <f t="shared" si="2"/>
        <v>85009012505562.266</v>
      </c>
      <c r="AE62" s="240">
        <f t="shared" si="2"/>
        <v>82921894025141.844</v>
      </c>
      <c r="AF62" s="240">
        <f t="shared" si="2"/>
        <v>80837788797055.953</v>
      </c>
      <c r="AG62" s="240">
        <f t="shared" si="2"/>
        <v>78756695651512</v>
      </c>
      <c r="AH62" s="240">
        <f t="shared" si="2"/>
        <v>77483514726048.125</v>
      </c>
      <c r="AI62" s="240">
        <f t="shared" si="2"/>
        <v>76212143004244.234</v>
      </c>
      <c r="AJ62" s="240">
        <f t="shared" si="2"/>
        <v>74942579786497.656</v>
      </c>
      <c r="AK62" s="240">
        <f t="shared" si="2"/>
        <v>73674824373205.719</v>
      </c>
      <c r="AL62" s="240">
        <f t="shared" si="2"/>
        <v>72408876064765.781</v>
      </c>
      <c r="AM62" s="240">
        <f t="shared" si="2"/>
        <v>71750594223562.688</v>
      </c>
      <c r="AN62" s="240">
        <f t="shared" si="2"/>
        <v>71093204467263.469</v>
      </c>
      <c r="AO62" s="240">
        <f t="shared" si="2"/>
        <v>70436706455852.266</v>
      </c>
      <c r="AP62" s="240">
        <f t="shared" si="2"/>
        <v>69781099849313.242</v>
      </c>
      <c r="AQ62" s="240">
        <f t="shared" si="2"/>
        <v>68947724757959.508</v>
      </c>
    </row>
    <row r="63" spans="1:43" x14ac:dyDescent="0.2">
      <c r="A63" s="291" t="s">
        <v>137</v>
      </c>
      <c r="B63" s="240">
        <f t="shared" si="0"/>
        <v>3865112352583041.5</v>
      </c>
      <c r="C63" s="240">
        <f t="shared" si="3"/>
        <v>4034643788572899</v>
      </c>
      <c r="D63" s="240">
        <f t="shared" si="3"/>
        <v>3909757085131896</v>
      </c>
      <c r="E63" s="240">
        <f t="shared" si="3"/>
        <v>3831693476982502.5</v>
      </c>
      <c r="F63" s="240">
        <f t="shared" si="3"/>
        <v>4121585495775435.5</v>
      </c>
      <c r="G63" s="240">
        <f t="shared" si="3"/>
        <v>4409458352021313</v>
      </c>
      <c r="H63" s="240">
        <f t="shared" si="3"/>
        <v>4695313513426300</v>
      </c>
      <c r="I63" s="240">
        <f t="shared" si="3"/>
        <v>4784680501201413</v>
      </c>
      <c r="J63" s="240">
        <f t="shared" si="3"/>
        <v>4873403885085589</v>
      </c>
      <c r="K63" s="240">
        <f t="shared" si="3"/>
        <v>4961484138038210</v>
      </c>
      <c r="L63" s="240">
        <f t="shared" si="2"/>
        <v>5048921733018664</v>
      </c>
      <c r="M63" s="240">
        <f t="shared" si="2"/>
        <v>5135717142986332</v>
      </c>
      <c r="N63" s="240">
        <f t="shared" si="2"/>
        <v>5128479306227729</v>
      </c>
      <c r="O63" s="240">
        <f t="shared" si="2"/>
        <v>5121205004320997</v>
      </c>
      <c r="P63" s="240">
        <f t="shared" si="2"/>
        <v>5113894259134056</v>
      </c>
      <c r="Q63" s="240">
        <f t="shared" si="2"/>
        <v>5106547092534824</v>
      </c>
      <c r="R63" s="240">
        <f t="shared" si="2"/>
        <v>5099163526391221</v>
      </c>
      <c r="S63" s="240">
        <f t="shared" si="2"/>
        <v>5038152978044283</v>
      </c>
      <c r="T63" s="240">
        <f t="shared" si="2"/>
        <v>4977215235338061</v>
      </c>
      <c r="U63" s="240">
        <f t="shared" si="2"/>
        <v>4916350279165109</v>
      </c>
      <c r="V63" s="240">
        <f t="shared" si="2"/>
        <v>4855558090417980</v>
      </c>
      <c r="W63" s="240">
        <f t="shared" si="2"/>
        <v>4794838649989225</v>
      </c>
      <c r="X63" s="240">
        <f t="shared" si="2"/>
        <v>4683751537597272</v>
      </c>
      <c r="Y63" s="240">
        <f t="shared" si="2"/>
        <v>4572800293393258</v>
      </c>
      <c r="Z63" s="240">
        <f t="shared" si="2"/>
        <v>4461984881550722.5</v>
      </c>
      <c r="AA63" s="240">
        <f t="shared" si="2"/>
        <v>4351305266243197.5</v>
      </c>
      <c r="AB63" s="240">
        <f t="shared" si="2"/>
        <v>4240761411644220.5</v>
      </c>
      <c r="AC63" s="240">
        <f t="shared" si="2"/>
        <v>4130353281927326.5</v>
      </c>
      <c r="AD63" s="240">
        <f t="shared" si="2"/>
        <v>4020080841266053</v>
      </c>
      <c r="AE63" s="240">
        <f t="shared" si="2"/>
        <v>3909944053833935.5</v>
      </c>
      <c r="AF63" s="240">
        <f t="shared" si="2"/>
        <v>3799942883804509</v>
      </c>
      <c r="AG63" s="240">
        <f t="shared" si="2"/>
        <v>3690077295351310.5</v>
      </c>
      <c r="AH63" s="240">
        <f t="shared" si="2"/>
        <v>3594668641658466.5</v>
      </c>
      <c r="AI63" s="240">
        <f t="shared" si="2"/>
        <v>3499377484567678</v>
      </c>
      <c r="AJ63" s="240">
        <f t="shared" si="2"/>
        <v>3404203793029345</v>
      </c>
      <c r="AK63" s="240">
        <f t="shared" si="2"/>
        <v>3309147535993864</v>
      </c>
      <c r="AL63" s="240">
        <f t="shared" si="2"/>
        <v>3214208682411632.5</v>
      </c>
      <c r="AM63" s="240">
        <f t="shared" si="2"/>
        <v>3114725430531801</v>
      </c>
      <c r="AN63" s="240">
        <f t="shared" si="2"/>
        <v>3015365396831485.5</v>
      </c>
      <c r="AO63" s="240">
        <f t="shared" si="2"/>
        <v>2916128548701258</v>
      </c>
      <c r="AP63" s="240">
        <f t="shared" si="2"/>
        <v>2817014853531693.5</v>
      </c>
      <c r="AQ63" s="240">
        <f t="shared" ref="AQ63:AQ74" si="4">SUMIFS(AQ$2:AQ$44,$AR$2:$AR$44,$A63)</f>
        <v>2711064424597821</v>
      </c>
    </row>
    <row r="64" spans="1:43" x14ac:dyDescent="0.2">
      <c r="A64" s="291" t="s">
        <v>138</v>
      </c>
      <c r="B64" s="240">
        <f t="shared" si="0"/>
        <v>77931638595245.984</v>
      </c>
      <c r="C64" s="240">
        <f t="shared" si="3"/>
        <v>75809338150203.156</v>
      </c>
      <c r="D64" s="240">
        <f t="shared" si="3"/>
        <v>78118478108966.078</v>
      </c>
      <c r="E64" s="240">
        <f t="shared" si="3"/>
        <v>80850019263554.375</v>
      </c>
      <c r="F64" s="240">
        <f t="shared" si="3"/>
        <v>86908864002544.844</v>
      </c>
      <c r="G64" s="240">
        <f t="shared" si="3"/>
        <v>92863066085595.031</v>
      </c>
      <c r="H64" s="240">
        <f t="shared" si="3"/>
        <v>98713203914645.203</v>
      </c>
      <c r="I64" s="240">
        <f t="shared" si="3"/>
        <v>103009054195013.98</v>
      </c>
      <c r="J64" s="240">
        <f t="shared" si="3"/>
        <v>107228005150439.61</v>
      </c>
      <c r="K64" s="240">
        <f t="shared" si="3"/>
        <v>111370469258658.14</v>
      </c>
      <c r="L64" s="240">
        <f t="shared" si="3"/>
        <v>115436858997405.52</v>
      </c>
      <c r="M64" s="240">
        <f t="shared" si="3"/>
        <v>119427586844417.77</v>
      </c>
      <c r="N64" s="240">
        <f t="shared" si="3"/>
        <v>121311300002225.63</v>
      </c>
      <c r="O64" s="240">
        <f t="shared" si="3"/>
        <v>123164069245439.95</v>
      </c>
      <c r="P64" s="240">
        <f t="shared" si="3"/>
        <v>124986038289752.45</v>
      </c>
      <c r="Q64" s="240">
        <f t="shared" si="3"/>
        <v>126777350850855.13</v>
      </c>
      <c r="R64" s="240">
        <f t="shared" si="3"/>
        <v>128538150644439.77</v>
      </c>
      <c r="S64" s="240">
        <f t="shared" si="3"/>
        <v>128953114028770.16</v>
      </c>
      <c r="T64" s="240">
        <f t="shared" si="3"/>
        <v>129364409524255.78</v>
      </c>
      <c r="U64" s="240">
        <f t="shared" si="3"/>
        <v>129772041826196.53</v>
      </c>
      <c r="V64" s="240">
        <f t="shared" si="3"/>
        <v>130176015629892.34</v>
      </c>
      <c r="W64" s="240">
        <f t="shared" si="3"/>
        <v>130576335630643</v>
      </c>
      <c r="X64" s="240">
        <f t="shared" si="3"/>
        <v>129906243009571.63</v>
      </c>
      <c r="Y64" s="240">
        <f t="shared" si="3"/>
        <v>129238132608824.75</v>
      </c>
      <c r="Z64" s="240">
        <f t="shared" si="3"/>
        <v>128572002449157.98</v>
      </c>
      <c r="AA64" s="240">
        <f t="shared" si="3"/>
        <v>127907850551327.06</v>
      </c>
      <c r="AB64" s="240">
        <f t="shared" si="3"/>
        <v>127245674936087.45</v>
      </c>
      <c r="AC64" s="240">
        <f t="shared" si="3"/>
        <v>125211040768911.55</v>
      </c>
      <c r="AD64" s="240">
        <f t="shared" si="3"/>
        <v>123185685811008.38</v>
      </c>
      <c r="AE64" s="240">
        <f t="shared" si="3"/>
        <v>121169599429344.91</v>
      </c>
      <c r="AF64" s="240">
        <f t="shared" si="3"/>
        <v>119162770990888.23</v>
      </c>
      <c r="AG64" s="240">
        <f t="shared" si="3"/>
        <v>117165189862605.45</v>
      </c>
      <c r="AH64" s="240">
        <f t="shared" si="3"/>
        <v>114159699545223.22</v>
      </c>
      <c r="AI64" s="240">
        <f t="shared" si="3"/>
        <v>111168893801354.95</v>
      </c>
      <c r="AJ64" s="240">
        <f t="shared" si="3"/>
        <v>108192755507626.25</v>
      </c>
      <c r="AK64" s="240">
        <f t="shared" si="3"/>
        <v>105231267540662.63</v>
      </c>
      <c r="AL64" s="240">
        <f t="shared" si="3"/>
        <v>102284412777089.69</v>
      </c>
      <c r="AM64" s="240">
        <f t="shared" si="3"/>
        <v>99347918853332.172</v>
      </c>
      <c r="AN64" s="240">
        <f t="shared" si="3"/>
        <v>96426048484675.141</v>
      </c>
      <c r="AO64" s="240">
        <f t="shared" si="3"/>
        <v>93518784510903.578</v>
      </c>
      <c r="AP64" s="240">
        <f t="shared" si="3"/>
        <v>90626109771802.563</v>
      </c>
      <c r="AQ64" s="240">
        <f t="shared" si="4"/>
        <v>87508836591636.797</v>
      </c>
    </row>
    <row r="65" spans="1:43" x14ac:dyDescent="0.2">
      <c r="A65" s="291" t="s">
        <v>139</v>
      </c>
      <c r="B65" s="240">
        <f t="shared" si="0"/>
        <v>29114988746804.25</v>
      </c>
      <c r="C65" s="240">
        <f t="shared" si="3"/>
        <v>44531994585879.031</v>
      </c>
      <c r="D65" s="240">
        <f t="shared" si="3"/>
        <v>53407471489607.492</v>
      </c>
      <c r="E65" s="240">
        <f t="shared" si="3"/>
        <v>53655304106741.914</v>
      </c>
      <c r="F65" s="240">
        <f t="shared" si="3"/>
        <v>53994431252407.844</v>
      </c>
      <c r="G65" s="240">
        <f t="shared" si="3"/>
        <v>55358114148667.883</v>
      </c>
      <c r="H65" s="240">
        <f t="shared" si="3"/>
        <v>57123354613241.203</v>
      </c>
      <c r="I65" s="240">
        <f t="shared" si="3"/>
        <v>58773810456214.711</v>
      </c>
      <c r="J65" s="240">
        <f t="shared" si="3"/>
        <v>60160762238473.117</v>
      </c>
      <c r="K65" s="240">
        <f t="shared" si="3"/>
        <v>61299130680083.93</v>
      </c>
      <c r="L65" s="240">
        <f t="shared" si="3"/>
        <v>62209823441349.477</v>
      </c>
      <c r="M65" s="240">
        <f t="shared" si="3"/>
        <v>62918658312199.516</v>
      </c>
      <c r="N65" s="240">
        <f t="shared" si="3"/>
        <v>63524685320805.922</v>
      </c>
      <c r="O65" s="240">
        <f t="shared" si="3"/>
        <v>63984163204382.305</v>
      </c>
      <c r="P65" s="240">
        <f t="shared" si="3"/>
        <v>64322881075063.328</v>
      </c>
      <c r="Q65" s="240">
        <f t="shared" si="3"/>
        <v>64568042894844.359</v>
      </c>
      <c r="R65" s="240">
        <f t="shared" si="3"/>
        <v>64747799746015.109</v>
      </c>
      <c r="S65" s="240">
        <f t="shared" si="3"/>
        <v>65128170076109.055</v>
      </c>
      <c r="T65" s="240">
        <f t="shared" si="3"/>
        <v>65475630169818.773</v>
      </c>
      <c r="U65" s="240">
        <f t="shared" si="3"/>
        <v>65790862437369.023</v>
      </c>
      <c r="V65" s="240">
        <f t="shared" si="3"/>
        <v>66074621602441.375</v>
      </c>
      <c r="W65" s="240">
        <f t="shared" si="3"/>
        <v>66327729929045.555</v>
      </c>
      <c r="X65" s="240">
        <f t="shared" si="3"/>
        <v>66551072405398.867</v>
      </c>
      <c r="Y65" s="240">
        <f t="shared" si="3"/>
        <v>66745591917118.313</v>
      </c>
      <c r="Z65" s="240">
        <f t="shared" si="3"/>
        <v>66912284440315.836</v>
      </c>
      <c r="AA65" s="240">
        <f t="shared" si="3"/>
        <v>67052194283327.641</v>
      </c>
      <c r="AB65" s="240">
        <f t="shared" si="3"/>
        <v>67166409403875.531</v>
      </c>
      <c r="AC65" s="240">
        <f t="shared" si="3"/>
        <v>67256056826449.234</v>
      </c>
      <c r="AD65" s="240">
        <f t="shared" si="3"/>
        <v>67322298182646.008</v>
      </c>
      <c r="AE65" s="240">
        <f t="shared" si="3"/>
        <v>67366325395147.117</v>
      </c>
      <c r="AF65" s="240">
        <f t="shared" si="3"/>
        <v>67389356523936.523</v>
      </c>
      <c r="AG65" s="240">
        <f t="shared" si="3"/>
        <v>67392631791337.055</v>
      </c>
      <c r="AH65" s="240">
        <f t="shared" si="3"/>
        <v>67377409800436.922</v>
      </c>
      <c r="AI65" s="240">
        <f t="shared" si="3"/>
        <v>67344963959545.516</v>
      </c>
      <c r="AJ65" s="240">
        <f t="shared" si="3"/>
        <v>67296579123446.555</v>
      </c>
      <c r="AK65" s="240">
        <f t="shared" si="3"/>
        <v>67233548460443.563</v>
      </c>
      <c r="AL65" s="240">
        <f t="shared" si="3"/>
        <v>67157170552504.797</v>
      </c>
      <c r="AM65" s="240">
        <f t="shared" si="3"/>
        <v>67068746734246.906</v>
      </c>
      <c r="AN65" s="240">
        <f t="shared" si="3"/>
        <v>66969578675024.047</v>
      </c>
      <c r="AO65" s="240">
        <f t="shared" si="3"/>
        <v>66860966207057.883</v>
      </c>
      <c r="AP65" s="240">
        <f t="shared" si="3"/>
        <v>66744205401325.289</v>
      </c>
      <c r="AQ65" s="240">
        <f t="shared" si="4"/>
        <v>66278942856483.359</v>
      </c>
    </row>
    <row r="66" spans="1:43" x14ac:dyDescent="0.2">
      <c r="A66" s="291" t="s">
        <v>140</v>
      </c>
      <c r="B66" s="240">
        <f t="shared" si="0"/>
        <v>1331260330910.4443</v>
      </c>
      <c r="C66" s="240">
        <f t="shared" si="3"/>
        <v>1017993691992.7036</v>
      </c>
      <c r="D66" s="240">
        <f t="shared" si="3"/>
        <v>1206359290621.1221</v>
      </c>
      <c r="E66" s="240">
        <f t="shared" si="3"/>
        <v>1297442391214.2126</v>
      </c>
      <c r="F66" s="240">
        <f t="shared" si="3"/>
        <v>1313811256126.479</v>
      </c>
      <c r="G66" s="240">
        <f t="shared" si="3"/>
        <v>1379090829288.1997</v>
      </c>
      <c r="H66" s="240">
        <f t="shared" si="3"/>
        <v>1461439270338.5449</v>
      </c>
      <c r="I66" s="240">
        <f t="shared" si="3"/>
        <v>1531361308889.5854</v>
      </c>
      <c r="J66" s="240">
        <f t="shared" si="3"/>
        <v>1584062194624.2217</v>
      </c>
      <c r="K66" s="240">
        <f t="shared" si="3"/>
        <v>1624234647460.2747</v>
      </c>
      <c r="L66" s="240">
        <f t="shared" si="3"/>
        <v>1657660028471.2705</v>
      </c>
      <c r="M66" s="240">
        <f t="shared" si="3"/>
        <v>1690842962079.3547</v>
      </c>
      <c r="N66" s="240">
        <f t="shared" si="3"/>
        <v>1735376666384.4255</v>
      </c>
      <c r="O66" s="240">
        <f t="shared" si="3"/>
        <v>1785623454107.2798</v>
      </c>
      <c r="P66" s="240">
        <f t="shared" si="3"/>
        <v>1840002864998.9104</v>
      </c>
      <c r="Q66" s="240">
        <f t="shared" si="3"/>
        <v>1896730298704.7871</v>
      </c>
      <c r="R66" s="240">
        <f t="shared" si="3"/>
        <v>1953782871757.3862</v>
      </c>
      <c r="S66" s="240">
        <f t="shared" si="3"/>
        <v>2021817134792.2568</v>
      </c>
      <c r="T66" s="240">
        <f t="shared" si="3"/>
        <v>2088535630159.092</v>
      </c>
      <c r="U66" s="240">
        <f t="shared" si="3"/>
        <v>2153675419735.3142</v>
      </c>
      <c r="V66" s="240">
        <f t="shared" si="3"/>
        <v>2216976557997.8311</v>
      </c>
      <c r="W66" s="240">
        <f t="shared" si="3"/>
        <v>2278183911248.0366</v>
      </c>
      <c r="X66" s="240">
        <f t="shared" si="3"/>
        <v>2337048950158.4849</v>
      </c>
      <c r="Y66" s="240">
        <f t="shared" si="3"/>
        <v>2393331497141.3062</v>
      </c>
      <c r="Z66" s="240">
        <f t="shared" si="3"/>
        <v>2446801410706.7881</v>
      </c>
      <c r="AA66" s="240">
        <f t="shared" si="3"/>
        <v>2497240189892.3779</v>
      </c>
      <c r="AB66" s="240">
        <f t="shared" si="3"/>
        <v>2544442482976.0913</v>
      </c>
      <c r="AC66" s="240">
        <f t="shared" si="3"/>
        <v>2588217486021.5054</v>
      </c>
      <c r="AD66" s="240">
        <f t="shared" si="3"/>
        <v>2628390218306.2422</v>
      </c>
      <c r="AE66" s="240">
        <f t="shared" si="3"/>
        <v>2664802663333.373</v>
      </c>
      <c r="AF66" s="240">
        <f t="shared" si="3"/>
        <v>2697314765883.9336</v>
      </c>
      <c r="AG66" s="240">
        <f t="shared" si="3"/>
        <v>2725805277406.9248</v>
      </c>
      <c r="AH66" s="240">
        <f t="shared" si="3"/>
        <v>2750172443928.4336</v>
      </c>
      <c r="AI66" s="240">
        <f t="shared" si="3"/>
        <v>2770334532561.6943</v>
      </c>
      <c r="AJ66" s="240">
        <f t="shared" si="3"/>
        <v>2786230194585.0303</v>
      </c>
      <c r="AK66" s="240">
        <f t="shared" si="3"/>
        <v>2797818664895.0493</v>
      </c>
      <c r="AL66" s="240">
        <f t="shared" si="3"/>
        <v>2805079799412.5811</v>
      </c>
      <c r="AM66" s="240">
        <f t="shared" si="3"/>
        <v>2808013953694.6567</v>
      </c>
      <c r="AN66" s="240">
        <f t="shared" si="3"/>
        <v>2806641707567.2529</v>
      </c>
      <c r="AO66" s="240">
        <f t="shared" si="3"/>
        <v>2801003442023.6997</v>
      </c>
      <c r="AP66" s="240">
        <f t="shared" si="3"/>
        <v>2791158775920.1978</v>
      </c>
      <c r="AQ66" s="240">
        <f t="shared" si="4"/>
        <v>2762943892306.2744</v>
      </c>
    </row>
    <row r="67" spans="1:43" x14ac:dyDescent="0.2">
      <c r="A67" s="291" t="s">
        <v>141</v>
      </c>
      <c r="B67" s="240">
        <f t="shared" si="0"/>
        <v>2360156384138.3374</v>
      </c>
      <c r="C67" s="240">
        <f t="shared" si="3"/>
        <v>2011657108009.968</v>
      </c>
      <c r="D67" s="240">
        <f t="shared" si="3"/>
        <v>2414870971130.1807</v>
      </c>
      <c r="E67" s="240">
        <f t="shared" si="3"/>
        <v>2709409488260.9067</v>
      </c>
      <c r="F67" s="240">
        <f t="shared" si="3"/>
        <v>2759741084946.042</v>
      </c>
      <c r="G67" s="240">
        <f t="shared" si="3"/>
        <v>2935438125985.0107</v>
      </c>
      <c r="H67" s="240">
        <f t="shared" si="3"/>
        <v>3165565849662.0747</v>
      </c>
      <c r="I67" s="240">
        <f t="shared" si="3"/>
        <v>3380612792386.5391</v>
      </c>
      <c r="J67" s="240">
        <f t="shared" si="3"/>
        <v>3563898180601.2866</v>
      </c>
      <c r="K67" s="240">
        <f t="shared" si="3"/>
        <v>3719525356521.186</v>
      </c>
      <c r="L67" s="240">
        <f t="shared" si="3"/>
        <v>3854150976204.5991</v>
      </c>
      <c r="M67" s="240">
        <f t="shared" si="3"/>
        <v>3976449357941.3501</v>
      </c>
      <c r="N67" s="240">
        <f t="shared" si="3"/>
        <v>4107269960382.6748</v>
      </c>
      <c r="O67" s="240">
        <f t="shared" si="3"/>
        <v>4236101974229.7241</v>
      </c>
      <c r="P67" s="240">
        <f t="shared" si="3"/>
        <v>4362143275008.729</v>
      </c>
      <c r="Q67" s="240">
        <f t="shared" si="3"/>
        <v>4484549288078.6133</v>
      </c>
      <c r="R67" s="240">
        <f t="shared" si="3"/>
        <v>4602438795505.7676</v>
      </c>
      <c r="S67" s="240">
        <f t="shared" si="3"/>
        <v>4742394448757.2178</v>
      </c>
      <c r="T67" s="240">
        <f t="shared" si="3"/>
        <v>4878121197020.5928</v>
      </c>
      <c r="U67" s="240">
        <f t="shared" si="3"/>
        <v>5009151863692.5156</v>
      </c>
      <c r="V67" s="240">
        <f t="shared" si="3"/>
        <v>5135041396793.6367</v>
      </c>
      <c r="W67" s="240">
        <f t="shared" si="3"/>
        <v>5255369736903.2227</v>
      </c>
      <c r="X67" s="240">
        <f t="shared" si="3"/>
        <v>5369744431610.9082</v>
      </c>
      <c r="Y67" s="240">
        <f t="shared" si="3"/>
        <v>5477802974094.1904</v>
      </c>
      <c r="Z67" s="240">
        <f t="shared" si="3"/>
        <v>5579214847502.4268</v>
      </c>
      <c r="AA67" s="240">
        <f t="shared" si="3"/>
        <v>5673683261028.6377</v>
      </c>
      <c r="AB67" s="240">
        <f t="shared" si="3"/>
        <v>5760946567801.4209</v>
      </c>
      <c r="AC67" s="240">
        <f t="shared" si="3"/>
        <v>5840779358962.1299</v>
      </c>
      <c r="AD67" s="240">
        <f t="shared" si="3"/>
        <v>5912993232435.5381</v>
      </c>
      <c r="AE67" s="240">
        <f t="shared" si="3"/>
        <v>5977437238894.6982</v>
      </c>
      <c r="AF67" s="240">
        <f t="shared" si="3"/>
        <v>6033998011203.5889</v>
      </c>
      <c r="AG67" s="240">
        <f t="shared" si="3"/>
        <v>6082599587145.5293</v>
      </c>
      <c r="AH67" s="240">
        <f t="shared" si="3"/>
        <v>6123202938468.0703</v>
      </c>
      <c r="AI67" s="240">
        <f t="shared" si="3"/>
        <v>6155805222160.3203</v>
      </c>
      <c r="AJ67" s="240">
        <f t="shared" si="3"/>
        <v>6180438772401.9268</v>
      </c>
      <c r="AK67" s="240">
        <f t="shared" si="3"/>
        <v>6197169853763.0234</v>
      </c>
      <c r="AL67" s="240">
        <f t="shared" si="3"/>
        <v>6206097197982.6055</v>
      </c>
      <c r="AM67" s="240">
        <f t="shared" si="3"/>
        <v>6207350348004.29</v>
      </c>
      <c r="AN67" s="240">
        <f t="shared" si="3"/>
        <v>6201087833908.4697</v>
      </c>
      <c r="AO67" s="240">
        <f t="shared" si="3"/>
        <v>6187495205957.9063</v>
      </c>
      <c r="AP67" s="240">
        <f t="shared" si="3"/>
        <v>6166782950186.2549</v>
      </c>
      <c r="AQ67" s="240">
        <f t="shared" si="4"/>
        <v>6107701315356.2109</v>
      </c>
    </row>
    <row r="68" spans="1:43" x14ac:dyDescent="0.2">
      <c r="A68" s="291" t="s">
        <v>142</v>
      </c>
      <c r="B68" s="240">
        <f t="shared" si="0"/>
        <v>1656487094972.2712</v>
      </c>
      <c r="C68" s="240">
        <f t="shared" si="3"/>
        <v>1800692541537.019</v>
      </c>
      <c r="D68" s="240">
        <f t="shared" si="3"/>
        <v>1989690133477.2056</v>
      </c>
      <c r="E68" s="240">
        <f t="shared" si="3"/>
        <v>2135372456756.9275</v>
      </c>
      <c r="F68" s="240">
        <f t="shared" si="3"/>
        <v>2104030143854.658</v>
      </c>
      <c r="G68" s="240">
        <f t="shared" si="3"/>
        <v>2108943961449.2803</v>
      </c>
      <c r="H68" s="240">
        <f t="shared" si="3"/>
        <v>2130973317670.0637</v>
      </c>
      <c r="I68" s="240">
        <f t="shared" si="3"/>
        <v>2154797734116.8027</v>
      </c>
      <c r="J68" s="240">
        <f t="shared" si="3"/>
        <v>2174850315098.4519</v>
      </c>
      <c r="K68" s="240">
        <f t="shared" si="3"/>
        <v>2189746549674.9724</v>
      </c>
      <c r="L68" s="240">
        <f t="shared" si="3"/>
        <v>2198174590643.6445</v>
      </c>
      <c r="M68" s="240">
        <f t="shared" si="3"/>
        <v>2198927505718.2158</v>
      </c>
      <c r="N68" s="240">
        <f t="shared" si="3"/>
        <v>2208949705481.9106</v>
      </c>
      <c r="O68" s="240">
        <f t="shared" si="3"/>
        <v>2211454788311.4019</v>
      </c>
      <c r="P68" s="240">
        <f t="shared" si="3"/>
        <v>2207038460889.5342</v>
      </c>
      <c r="Q68" s="240">
        <f t="shared" si="3"/>
        <v>2196362072625.4844</v>
      </c>
      <c r="R68" s="240">
        <f t="shared" si="3"/>
        <v>2180133617677.5171</v>
      </c>
      <c r="S68" s="240">
        <f t="shared" si="3"/>
        <v>2183798859016.7578</v>
      </c>
      <c r="T68" s="240">
        <f t="shared" si="3"/>
        <v>2183226699723.5493</v>
      </c>
      <c r="U68" s="240">
        <f t="shared" si="3"/>
        <v>2178706612408.7258</v>
      </c>
      <c r="V68" s="240">
        <f t="shared" si="3"/>
        <v>2170543422277.3918</v>
      </c>
      <c r="W68" s="240">
        <f t="shared" si="3"/>
        <v>2159051703590.4741</v>
      </c>
      <c r="X68" s="240">
        <f t="shared" si="3"/>
        <v>2144550614431.0933</v>
      </c>
      <c r="Y68" s="240">
        <f t="shared" si="3"/>
        <v>2127359237396.3154</v>
      </c>
      <c r="Z68" s="240">
        <f t="shared" si="3"/>
        <v>2107792471910.7686</v>
      </c>
      <c r="AA68" s="240">
        <f t="shared" si="3"/>
        <v>2086157503595.5781</v>
      </c>
      <c r="AB68" s="240">
        <f t="shared" si="3"/>
        <v>2062750857988.7383</v>
      </c>
      <c r="AC68" s="240">
        <f t="shared" si="3"/>
        <v>2037856030208.6021</v>
      </c>
      <c r="AD68" s="240">
        <f t="shared" si="3"/>
        <v>2011741669042.4995</v>
      </c>
      <c r="AE68" s="240">
        <f t="shared" si="3"/>
        <v>1984660283464.7305</v>
      </c>
      <c r="AF68" s="240">
        <f t="shared" si="3"/>
        <v>1956847431673.7261</v>
      </c>
      <c r="AG68" s="240">
        <f t="shared" si="3"/>
        <v>1928521347236.24</v>
      </c>
      <c r="AH68" s="240">
        <f t="shared" si="3"/>
        <v>1899882953625.6897</v>
      </c>
      <c r="AI68" s="240">
        <f t="shared" ref="AI68:AP74" si="5">SUMIFS(AI$2:AI$44,$AR$2:$AR$44,$A68)</f>
        <v>1871116217088.9644</v>
      </c>
      <c r="AJ68" s="240">
        <f t="shared" si="5"/>
        <v>1842388788096.8772</v>
      </c>
      <c r="AK68" s="240">
        <f t="shared" si="5"/>
        <v>1813852883345.2434</v>
      </c>
      <c r="AL68" s="240">
        <f t="shared" si="5"/>
        <v>1785646363101.4033</v>
      </c>
      <c r="AM68" s="240">
        <f t="shared" si="5"/>
        <v>1757893962373.5339</v>
      </c>
      <c r="AN68" s="240">
        <f t="shared" si="5"/>
        <v>1730708638681.6279</v>
      </c>
      <c r="AO68" s="240">
        <f t="shared" si="5"/>
        <v>1704193003920.0386</v>
      </c>
      <c r="AP68" s="240">
        <f t="shared" si="5"/>
        <v>1678440812744.4514</v>
      </c>
      <c r="AQ68" s="240">
        <f t="shared" si="4"/>
        <v>1645058800407.3804</v>
      </c>
    </row>
    <row r="69" spans="1:43" x14ac:dyDescent="0.2">
      <c r="A69" s="291" t="s">
        <v>143</v>
      </c>
      <c r="B69" s="240">
        <f t="shared" si="0"/>
        <v>1317912446369.1848</v>
      </c>
      <c r="C69" s="240">
        <f t="shared" ref="C69:AH74" si="6">SUMIFS(C$2:C$44,$AR$2:$AR$44,$A69)</f>
        <v>1098875998909.9897</v>
      </c>
      <c r="D69" s="240">
        <f t="shared" si="6"/>
        <v>1128899390500.8162</v>
      </c>
      <c r="E69" s="240">
        <f t="shared" si="6"/>
        <v>1155980190107.6477</v>
      </c>
      <c r="F69" s="240">
        <f t="shared" si="6"/>
        <v>1244518244324.668</v>
      </c>
      <c r="G69" s="240">
        <f t="shared" si="6"/>
        <v>1331260840303.2913</v>
      </c>
      <c r="H69" s="240">
        <f t="shared" si="6"/>
        <v>1416220050495.5823</v>
      </c>
      <c r="I69" s="240">
        <f t="shared" si="6"/>
        <v>1445411088082.959</v>
      </c>
      <c r="J69" s="240">
        <f t="shared" si="6"/>
        <v>1473918340728.5945</v>
      </c>
      <c r="K69" s="240">
        <f t="shared" si="6"/>
        <v>1501746108194.2012</v>
      </c>
      <c r="L69" s="240">
        <f t="shared" si="6"/>
        <v>1528898690241.489</v>
      </c>
      <c r="M69" s="240">
        <f t="shared" si="6"/>
        <v>1555380386632.1709</v>
      </c>
      <c r="N69" s="240">
        <f t="shared" si="6"/>
        <v>1564731368346.0212</v>
      </c>
      <c r="O69" s="240">
        <f t="shared" si="6"/>
        <v>1573843653637.8455</v>
      </c>
      <c r="P69" s="240">
        <f t="shared" si="6"/>
        <v>1582718540051.752</v>
      </c>
      <c r="Q69" s="240">
        <f t="shared" si="6"/>
        <v>1591357325131.8491</v>
      </c>
      <c r="R69" s="240">
        <f t="shared" si="6"/>
        <v>1599761306422.2434</v>
      </c>
      <c r="S69" s="240">
        <f t="shared" si="6"/>
        <v>1589924870323.9407</v>
      </c>
      <c r="T69" s="240">
        <f t="shared" si="6"/>
        <v>1580123925376.4573</v>
      </c>
      <c r="U69" s="240">
        <f t="shared" si="6"/>
        <v>1570358424340.2063</v>
      </c>
      <c r="V69" s="240">
        <f t="shared" si="6"/>
        <v>1560628319975.5981</v>
      </c>
      <c r="W69" s="240">
        <f t="shared" si="6"/>
        <v>1550933565043.0435</v>
      </c>
      <c r="X69" s="240">
        <f t="shared" si="6"/>
        <v>1541274112302.9551</v>
      </c>
      <c r="Y69" s="240">
        <f t="shared" si="6"/>
        <v>1531649914515.7437</v>
      </c>
      <c r="Z69" s="240">
        <f t="shared" si="6"/>
        <v>1522060924441.8215</v>
      </c>
      <c r="AA69" s="240">
        <f t="shared" si="6"/>
        <v>1512507094841.5996</v>
      </c>
      <c r="AB69" s="240">
        <f t="shared" si="6"/>
        <v>1502988378475.4888</v>
      </c>
      <c r="AC69" s="240">
        <f t="shared" si="6"/>
        <v>1493504728103.9009</v>
      </c>
      <c r="AD69" s="240">
        <f t="shared" si="6"/>
        <v>1484056096487.2485</v>
      </c>
      <c r="AE69" s="240">
        <f t="shared" si="6"/>
        <v>1474642436385.9419</v>
      </c>
      <c r="AF69" s="240">
        <f t="shared" si="6"/>
        <v>1465263700560.3936</v>
      </c>
      <c r="AG69" s="240">
        <f t="shared" si="6"/>
        <v>1455919841771.0134</v>
      </c>
      <c r="AH69" s="240">
        <f t="shared" si="6"/>
        <v>1449375037261.2292</v>
      </c>
      <c r="AI69" s="240">
        <f t="shared" si="5"/>
        <v>1442847121868.3196</v>
      </c>
      <c r="AJ69" s="240">
        <f t="shared" si="5"/>
        <v>1436336076696.4487</v>
      </c>
      <c r="AK69" s="240">
        <f t="shared" si="5"/>
        <v>1429841882849.7805</v>
      </c>
      <c r="AL69" s="240">
        <f t="shared" si="5"/>
        <v>1423364521432.48</v>
      </c>
      <c r="AM69" s="240">
        <f t="shared" si="5"/>
        <v>1415997445094.7473</v>
      </c>
      <c r="AN69" s="240">
        <f t="shared" si="5"/>
        <v>1408653096381.6909</v>
      </c>
      <c r="AO69" s="240">
        <f t="shared" si="5"/>
        <v>1401331446949.5583</v>
      </c>
      <c r="AP69" s="240">
        <f t="shared" si="5"/>
        <v>1394032468454.5974</v>
      </c>
      <c r="AQ69" s="240">
        <f t="shared" si="4"/>
        <v>1381960784565.3235</v>
      </c>
    </row>
    <row r="70" spans="1:43" x14ac:dyDescent="0.2">
      <c r="A70" s="291" t="s">
        <v>144</v>
      </c>
      <c r="B70" s="240">
        <f t="shared" si="0"/>
        <v>1401932795527.0383</v>
      </c>
      <c r="C70" s="240">
        <f t="shared" si="6"/>
        <v>1023678087022.8871</v>
      </c>
      <c r="D70" s="240">
        <f t="shared" si="6"/>
        <v>1148283539623.7361</v>
      </c>
      <c r="E70" s="240">
        <f t="shared" si="6"/>
        <v>1187096920463.5435</v>
      </c>
      <c r="F70" s="240">
        <f t="shared" si="6"/>
        <v>1190268736238.061</v>
      </c>
      <c r="G70" s="240">
        <f t="shared" si="6"/>
        <v>1208428288261.8374</v>
      </c>
      <c r="H70" s="240">
        <f t="shared" si="6"/>
        <v>1232511225006.7886</v>
      </c>
      <c r="I70" s="240">
        <f t="shared" si="6"/>
        <v>1255506098742.0439</v>
      </c>
      <c r="J70" s="240">
        <f t="shared" si="6"/>
        <v>1274795579722.438</v>
      </c>
      <c r="K70" s="240">
        <f t="shared" si="6"/>
        <v>1290254983923.3887</v>
      </c>
      <c r="L70" s="240">
        <f t="shared" si="6"/>
        <v>1301797131373.864</v>
      </c>
      <c r="M70" s="240">
        <f t="shared" si="6"/>
        <v>1309372866057.252</v>
      </c>
      <c r="N70" s="240">
        <f t="shared" si="6"/>
        <v>1314168140971.2234</v>
      </c>
      <c r="O70" s="240">
        <f t="shared" si="6"/>
        <v>1315559104234.1021</v>
      </c>
      <c r="P70" s="240">
        <f t="shared" si="6"/>
        <v>1314133733398.7363</v>
      </c>
      <c r="Q70" s="240">
        <f t="shared" si="6"/>
        <v>1310498319394.2417</v>
      </c>
      <c r="R70" s="240">
        <f t="shared" si="6"/>
        <v>1305265965606.6218</v>
      </c>
      <c r="S70" s="240">
        <f t="shared" si="6"/>
        <v>1303441187958.4231</v>
      </c>
      <c r="T70" s="240">
        <f t="shared" si="6"/>
        <v>1300708989097.575</v>
      </c>
      <c r="U70" s="240">
        <f t="shared" si="6"/>
        <v>1297151811917.6606</v>
      </c>
      <c r="V70" s="240">
        <f t="shared" si="6"/>
        <v>1292852929838.2192</v>
      </c>
      <c r="W70" s="240">
        <f t="shared" si="6"/>
        <v>1287895964082.0159</v>
      </c>
      <c r="X70" s="240">
        <f t="shared" si="6"/>
        <v>1282364450592.2468</v>
      </c>
      <c r="Y70" s="240">
        <f t="shared" si="6"/>
        <v>1276341457982.188</v>
      </c>
      <c r="Z70" s="240">
        <f t="shared" si="6"/>
        <v>1269909257214.116</v>
      </c>
      <c r="AA70" s="240">
        <f t="shared" si="6"/>
        <v>1263149043093.2227</v>
      </c>
      <c r="AB70" s="240">
        <f t="shared" si="6"/>
        <v>1256140707138.8428</v>
      </c>
      <c r="AC70" s="240">
        <f t="shared" si="6"/>
        <v>1248962660960.4932</v>
      </c>
      <c r="AD70" s="240">
        <f t="shared" si="6"/>
        <v>1241691708920.0579</v>
      </c>
      <c r="AE70" s="240">
        <f t="shared" si="6"/>
        <v>1234402968601.5452</v>
      </c>
      <c r="AF70" s="240">
        <f t="shared" si="6"/>
        <v>1227169837434.1033</v>
      </c>
      <c r="AG70" s="240">
        <f t="shared" si="6"/>
        <v>1220064003718.321</v>
      </c>
      <c r="AH70" s="240">
        <f t="shared" si="6"/>
        <v>1213155500286.7444</v>
      </c>
      <c r="AI70" s="240">
        <f t="shared" si="5"/>
        <v>1206512799082.5259</v>
      </c>
      <c r="AJ70" s="240">
        <f t="shared" si="5"/>
        <v>1200202945061.4802</v>
      </c>
      <c r="AK70" s="240">
        <f t="shared" si="5"/>
        <v>1194291728008.3428</v>
      </c>
      <c r="AL70" s="240">
        <f t="shared" si="5"/>
        <v>1188843891104.6897</v>
      </c>
      <c r="AM70" s="240">
        <f t="shared" si="5"/>
        <v>1183923375391.0281</v>
      </c>
      <c r="AN70" s="240">
        <f t="shared" si="5"/>
        <v>1179593599627.3271</v>
      </c>
      <c r="AO70" s="240">
        <f t="shared" si="5"/>
        <v>1175917775473.8137</v>
      </c>
      <c r="AP70" s="240">
        <f t="shared" si="5"/>
        <v>1172959258388.1826</v>
      </c>
      <c r="AQ70" s="240">
        <f t="shared" si="4"/>
        <v>1164774493021.0647</v>
      </c>
    </row>
    <row r="71" spans="1:43" x14ac:dyDescent="0.2">
      <c r="A71" s="291" t="s">
        <v>145</v>
      </c>
      <c r="B71" s="240">
        <f t="shared" si="0"/>
        <v>1695960150210.7744</v>
      </c>
      <c r="C71" s="240">
        <f t="shared" si="6"/>
        <v>3680853095928.8047</v>
      </c>
      <c r="D71" s="240">
        <f t="shared" si="6"/>
        <v>4271050886099.0264</v>
      </c>
      <c r="E71" s="240">
        <f t="shared" si="6"/>
        <v>4249983833051.9277</v>
      </c>
      <c r="F71" s="240">
        <f t="shared" si="6"/>
        <v>4273926289744.2739</v>
      </c>
      <c r="G71" s="240">
        <f t="shared" si="6"/>
        <v>4383834969065.0903</v>
      </c>
      <c r="H71" s="240">
        <f t="shared" si="6"/>
        <v>4527170114285.2217</v>
      </c>
      <c r="I71" s="240">
        <f t="shared" si="6"/>
        <v>4660110990520.332</v>
      </c>
      <c r="J71" s="240">
        <f t="shared" si="6"/>
        <v>4770536585281.7432</v>
      </c>
      <c r="K71" s="240">
        <f t="shared" si="6"/>
        <v>4859983805477.2158</v>
      </c>
      <c r="L71" s="240">
        <f t="shared" si="6"/>
        <v>4930535952151.1104</v>
      </c>
      <c r="M71" s="240">
        <f t="shared" si="6"/>
        <v>4984714030623.4297</v>
      </c>
      <c r="N71" s="240">
        <f t="shared" si="6"/>
        <v>5033131543205.3779</v>
      </c>
      <c r="O71" s="240">
        <f t="shared" si="6"/>
        <v>5070126757186.959</v>
      </c>
      <c r="P71" s="240">
        <f t="shared" si="6"/>
        <v>5097739454760.9297</v>
      </c>
      <c r="Q71" s="240">
        <f t="shared" si="6"/>
        <v>5118120560255.5635</v>
      </c>
      <c r="R71" s="240">
        <f t="shared" si="6"/>
        <v>5133495954830.8311</v>
      </c>
      <c r="S71" s="240">
        <f t="shared" si="6"/>
        <v>5167541175551.0771</v>
      </c>
      <c r="T71" s="240">
        <f t="shared" si="6"/>
        <v>5199170965406.9189</v>
      </c>
      <c r="U71" s="240">
        <f t="shared" si="6"/>
        <v>5228397010733.5596</v>
      </c>
      <c r="V71" s="240">
        <f t="shared" si="6"/>
        <v>5255235684824.4463</v>
      </c>
      <c r="W71" s="240">
        <f t="shared" si="6"/>
        <v>5279707880388.0137</v>
      </c>
      <c r="X71" s="240">
        <f t="shared" si="6"/>
        <v>5301838832201.7148</v>
      </c>
      <c r="Y71" s="240">
        <f t="shared" si="6"/>
        <v>5321657931171.7188</v>
      </c>
      <c r="Z71" s="240">
        <f t="shared" si="6"/>
        <v>5339198530998.5156</v>
      </c>
      <c r="AA71" s="240">
        <f t="shared" si="6"/>
        <v>5354497748632.9443</v>
      </c>
      <c r="AB71" s="240">
        <f t="shared" si="6"/>
        <v>5367596259685.751</v>
      </c>
      <c r="AC71" s="240">
        <f t="shared" si="6"/>
        <v>5378538089925.0771</v>
      </c>
      <c r="AD71" s="240">
        <f t="shared" si="6"/>
        <v>5387370403963.6689</v>
      </c>
      <c r="AE71" s="240">
        <f t="shared" si="6"/>
        <v>5394143292198.6328</v>
      </c>
      <c r="AF71" s="240">
        <f t="shared" si="6"/>
        <v>5398909557024.168</v>
      </c>
      <c r="AG71" s="240">
        <f t="shared" si="6"/>
        <v>5401724499291.5869</v>
      </c>
      <c r="AH71" s="240">
        <f t="shared" si="6"/>
        <v>5402645705940.8154</v>
      </c>
      <c r="AI71" s="240">
        <f t="shared" si="5"/>
        <v>5401732839675.8164</v>
      </c>
      <c r="AJ71" s="240">
        <f t="shared" si="5"/>
        <v>5399047431501.7236</v>
      </c>
      <c r="AK71" s="240">
        <f t="shared" si="5"/>
        <v>5394652676885.7607</v>
      </c>
      <c r="AL71" s="240">
        <f t="shared" si="5"/>
        <v>5388613236246.8633</v>
      </c>
      <c r="AM71" s="240">
        <f t="shared" si="5"/>
        <v>5380995040421.2969</v>
      </c>
      <c r="AN71" s="240">
        <f t="shared" si="5"/>
        <v>5371865101693.8516</v>
      </c>
      <c r="AO71" s="240">
        <f t="shared" si="5"/>
        <v>5361291330926.2051</v>
      </c>
      <c r="AP71" s="240">
        <f t="shared" si="5"/>
        <v>5349342361257.7119</v>
      </c>
      <c r="AQ71" s="240">
        <f t="shared" si="4"/>
        <v>5308559826162.0225</v>
      </c>
    </row>
    <row r="72" spans="1:43" x14ac:dyDescent="0.2">
      <c r="A72" s="291" t="s">
        <v>146</v>
      </c>
      <c r="B72" s="240">
        <f t="shared" si="0"/>
        <v>2665171895876.4131</v>
      </c>
      <c r="C72" s="240">
        <f t="shared" si="6"/>
        <v>3497289361506.312</v>
      </c>
      <c r="D72" s="240">
        <f t="shared" si="6"/>
        <v>4274973969360.8892</v>
      </c>
      <c r="E72" s="240">
        <f t="shared" si="6"/>
        <v>4588804906681.6338</v>
      </c>
      <c r="F72" s="240">
        <f t="shared" si="6"/>
        <v>4769353925891.9414</v>
      </c>
      <c r="G72" s="240">
        <f t="shared" si="6"/>
        <v>5270261576324.1748</v>
      </c>
      <c r="H72" s="240">
        <f t="shared" si="6"/>
        <v>5938440002504.7666</v>
      </c>
      <c r="I72" s="240">
        <f t="shared" si="6"/>
        <v>6599022870439.1553</v>
      </c>
      <c r="J72" s="240">
        <f t="shared" si="6"/>
        <v>7201985566876.5566</v>
      </c>
      <c r="K72" s="240">
        <f t="shared" si="6"/>
        <v>7752290789894.9395</v>
      </c>
      <c r="L72" s="240">
        <f t="shared" si="6"/>
        <v>8265191095163.8555</v>
      </c>
      <c r="M72" s="240">
        <f t="shared" si="6"/>
        <v>8765175573634.8037</v>
      </c>
      <c r="N72" s="240">
        <f t="shared" si="6"/>
        <v>9285793775632.2344</v>
      </c>
      <c r="O72" s="240">
        <f t="shared" si="6"/>
        <v>9825975140767.9023</v>
      </c>
      <c r="P72" s="240">
        <f t="shared" si="6"/>
        <v>10384891463571.281</v>
      </c>
      <c r="Q72" s="240">
        <f t="shared" si="6"/>
        <v>10961485112113.092</v>
      </c>
      <c r="R72" s="240">
        <f t="shared" si="6"/>
        <v>11554454081370.832</v>
      </c>
      <c r="S72" s="240">
        <f t="shared" si="6"/>
        <v>12203321195025.297</v>
      </c>
      <c r="T72" s="240">
        <f t="shared" si="6"/>
        <v>12869671893177.355</v>
      </c>
      <c r="U72" s="240">
        <f t="shared" si="6"/>
        <v>13551506077393.725</v>
      </c>
      <c r="V72" s="240">
        <f t="shared" si="6"/>
        <v>14246498777849.744</v>
      </c>
      <c r="W72" s="240">
        <f t="shared" si="6"/>
        <v>14951991892236.604</v>
      </c>
      <c r="X72" s="240">
        <f t="shared" si="6"/>
        <v>15664990014652.244</v>
      </c>
      <c r="Y72" s="240">
        <f t="shared" si="6"/>
        <v>16382160962494.285</v>
      </c>
      <c r="Z72" s="240">
        <f t="shared" si="6"/>
        <v>17099841586026.732</v>
      </c>
      <c r="AA72" s="240">
        <f t="shared" si="6"/>
        <v>17814049402693.094</v>
      </c>
      <c r="AB72" s="240">
        <f t="shared" si="6"/>
        <v>18520500534721.395</v>
      </c>
      <c r="AC72" s="240">
        <f t="shared" si="6"/>
        <v>19214634342904.844</v>
      </c>
      <c r="AD72" s="240">
        <f t="shared" si="6"/>
        <v>19891645041038.059</v>
      </c>
      <c r="AE72" s="240">
        <f t="shared" si="6"/>
        <v>20546520444469.805</v>
      </c>
      <c r="AF72" s="240">
        <f t="shared" si="6"/>
        <v>21174087853558.988</v>
      </c>
      <c r="AG72" s="240">
        <f t="shared" si="6"/>
        <v>21769066900402.93</v>
      </c>
      <c r="AH72" s="240">
        <f t="shared" si="6"/>
        <v>22326128997961.418</v>
      </c>
      <c r="AI72" s="240">
        <f t="shared" si="5"/>
        <v>22839962828597.41</v>
      </c>
      <c r="AJ72" s="240">
        <f t="shared" si="5"/>
        <v>23305345099100.07</v>
      </c>
      <c r="AK72" s="240">
        <f t="shared" si="5"/>
        <v>23717215577448.566</v>
      </c>
      <c r="AL72" s="240">
        <f t="shared" si="5"/>
        <v>24070755219780.645</v>
      </c>
      <c r="AM72" s="240">
        <f t="shared" si="5"/>
        <v>24361466001825.695</v>
      </c>
      <c r="AN72" s="240">
        <f t="shared" si="5"/>
        <v>24585250895497.125</v>
      </c>
      <c r="AO72" s="240">
        <f t="shared" si="5"/>
        <v>24738492286657.398</v>
      </c>
      <c r="AP72" s="240">
        <f t="shared" si="5"/>
        <v>24818127022378.316</v>
      </c>
      <c r="AQ72" s="240">
        <f t="shared" si="4"/>
        <v>24694425360531.941</v>
      </c>
    </row>
    <row r="73" spans="1:43" x14ac:dyDescent="0.2">
      <c r="A73" s="291" t="s">
        <v>147</v>
      </c>
      <c r="B73" s="240">
        <f t="shared" si="0"/>
        <v>4575221965737.6436</v>
      </c>
      <c r="C73" s="240">
        <f t="shared" si="6"/>
        <v>7286137601151.6357</v>
      </c>
      <c r="D73" s="240">
        <f t="shared" si="6"/>
        <v>9804855399326.1699</v>
      </c>
      <c r="E73" s="240">
        <f t="shared" si="6"/>
        <v>12124530524616.479</v>
      </c>
      <c r="F73" s="240">
        <f t="shared" si="6"/>
        <v>12543431476360.018</v>
      </c>
      <c r="G73" s="240">
        <f t="shared" si="6"/>
        <v>13712074993566.049</v>
      </c>
      <c r="H73" s="240">
        <f t="shared" si="6"/>
        <v>15286356239080.307</v>
      </c>
      <c r="I73" s="240">
        <f t="shared" si="6"/>
        <v>16891963862486.635</v>
      </c>
      <c r="J73" s="240">
        <f t="shared" si="6"/>
        <v>18422238682627.191</v>
      </c>
      <c r="K73" s="240">
        <f t="shared" si="6"/>
        <v>19883137426166.09</v>
      </c>
      <c r="L73" s="240">
        <f t="shared" si="6"/>
        <v>21296199564174.559</v>
      </c>
      <c r="M73" s="240">
        <f t="shared" si="6"/>
        <v>22698055840590.684</v>
      </c>
      <c r="N73" s="240">
        <f t="shared" si="6"/>
        <v>24144855076116.332</v>
      </c>
      <c r="O73" s="240">
        <f t="shared" si="6"/>
        <v>25635137550098.582</v>
      </c>
      <c r="P73" s="240">
        <f t="shared" si="6"/>
        <v>27172577459441.535</v>
      </c>
      <c r="Q73" s="240">
        <f t="shared" si="6"/>
        <v>28762009417720.203</v>
      </c>
      <c r="R73" s="240">
        <f t="shared" si="6"/>
        <v>30409545569293.637</v>
      </c>
      <c r="S73" s="240">
        <f t="shared" si="6"/>
        <v>32223804276988.695</v>
      </c>
      <c r="T73" s="240">
        <f t="shared" si="6"/>
        <v>34112220117441.969</v>
      </c>
      <c r="U73" s="240">
        <f t="shared" si="6"/>
        <v>36070934238403.984</v>
      </c>
      <c r="V73" s="240">
        <f t="shared" si="6"/>
        <v>38094906530569.258</v>
      </c>
      <c r="W73" s="240">
        <f t="shared" si="6"/>
        <v>40177821645175.867</v>
      </c>
      <c r="X73" s="240">
        <f t="shared" si="6"/>
        <v>42312004847318.93</v>
      </c>
      <c r="Y73" s="240">
        <f t="shared" si="6"/>
        <v>44488351381625.57</v>
      </c>
      <c r="Z73" s="240">
        <f t="shared" si="6"/>
        <v>46696273298299.031</v>
      </c>
      <c r="AA73" s="240">
        <f t="shared" si="6"/>
        <v>48923667873777.945</v>
      </c>
      <c r="AB73" s="240">
        <f t="shared" si="6"/>
        <v>51156911836325.383</v>
      </c>
      <c r="AC73" s="240">
        <f t="shared" si="6"/>
        <v>53380885547397.063</v>
      </c>
      <c r="AD73" s="240">
        <f t="shared" si="6"/>
        <v>55579031070283.109</v>
      </c>
      <c r="AE73" s="240">
        <f t="shared" si="6"/>
        <v>57733447656400.43</v>
      </c>
      <c r="AF73" s="240">
        <f t="shared" si="6"/>
        <v>59825027579112.648</v>
      </c>
      <c r="AG73" s="240">
        <f t="shared" si="6"/>
        <v>61833634433541.258</v>
      </c>
      <c r="AH73" s="240">
        <f t="shared" si="6"/>
        <v>63738324995003.469</v>
      </c>
      <c r="AI73" s="240">
        <f t="shared" si="5"/>
        <v>65517614494854.164</v>
      </c>
      <c r="AJ73" s="240">
        <f t="shared" si="5"/>
        <v>67149783748496.125</v>
      </c>
      <c r="AK73" s="240">
        <f t="shared" si="5"/>
        <v>68613224986840.375</v>
      </c>
      <c r="AL73" s="240">
        <f t="shared" si="5"/>
        <v>69886821543721.68</v>
      </c>
      <c r="AM73" s="240">
        <f t="shared" si="5"/>
        <v>70950354795414.766</v>
      </c>
      <c r="AN73" s="240">
        <f t="shared" si="5"/>
        <v>71784930004849.125</v>
      </c>
      <c r="AO73" s="240">
        <f t="shared" si="5"/>
        <v>72373411073636.016</v>
      </c>
      <c r="AP73" s="240">
        <f t="shared" si="5"/>
        <v>72700852738859.719</v>
      </c>
      <c r="AQ73" s="240">
        <f t="shared" si="4"/>
        <v>72381815420776.219</v>
      </c>
    </row>
    <row r="74" spans="1:43" x14ac:dyDescent="0.2">
      <c r="A74" s="292" t="s">
        <v>340</v>
      </c>
      <c r="B74" s="252">
        <f t="shared" si="0"/>
        <v>6672740310382.6221</v>
      </c>
      <c r="C74" s="252">
        <f t="shared" si="6"/>
        <v>5393362446168.1338</v>
      </c>
      <c r="D74" s="252">
        <f t="shared" si="6"/>
        <v>5651525235610.208</v>
      </c>
      <c r="E74" s="252">
        <f t="shared" si="6"/>
        <v>5698423516121.6699</v>
      </c>
      <c r="F74" s="252">
        <f t="shared" si="6"/>
        <v>5937629949881.9346</v>
      </c>
      <c r="G74" s="252">
        <f t="shared" si="6"/>
        <v>6185247622244.8096</v>
      </c>
      <c r="H74" s="252">
        <f t="shared" si="6"/>
        <v>6382847165292.0791</v>
      </c>
      <c r="I74" s="252">
        <f t="shared" si="6"/>
        <v>6659586129710.8867</v>
      </c>
      <c r="J74" s="252">
        <f t="shared" si="6"/>
        <v>6884645705984.7119</v>
      </c>
      <c r="K74" s="252">
        <f t="shared" si="6"/>
        <v>7098038123048.8711</v>
      </c>
      <c r="L74" s="252">
        <f t="shared" si="6"/>
        <v>7298901534158.6299</v>
      </c>
      <c r="M74" s="252">
        <f t="shared" si="6"/>
        <v>7528567117896.8008</v>
      </c>
      <c r="N74" s="252">
        <f t="shared" si="6"/>
        <v>7670371982754.4209</v>
      </c>
      <c r="O74" s="252">
        <f t="shared" si="6"/>
        <v>7840516980640.0371</v>
      </c>
      <c r="P74" s="252">
        <f t="shared" si="6"/>
        <v>7996578884939.5322</v>
      </c>
      <c r="Q74" s="252">
        <f t="shared" si="6"/>
        <v>8138328523631.374</v>
      </c>
      <c r="R74" s="252">
        <f t="shared" si="6"/>
        <v>8248585644005.6396</v>
      </c>
      <c r="S74" s="252">
        <f t="shared" si="6"/>
        <v>8424550327376.0586</v>
      </c>
      <c r="T74" s="252">
        <f t="shared" si="6"/>
        <v>8570977896271.665</v>
      </c>
      <c r="U74" s="252">
        <f t="shared" si="6"/>
        <v>8705011877535.6816</v>
      </c>
      <c r="V74" s="252">
        <f t="shared" si="6"/>
        <v>8826819763336.5977</v>
      </c>
      <c r="W74" s="252">
        <f t="shared" si="6"/>
        <v>8936667464452.8008</v>
      </c>
      <c r="X74" s="252">
        <f t="shared" si="6"/>
        <v>9034912204037.6621</v>
      </c>
      <c r="Y74" s="252">
        <f t="shared" si="6"/>
        <v>9121994906836</v>
      </c>
      <c r="Z74" s="252">
        <f t="shared" si="6"/>
        <v>9198432268517.582</v>
      </c>
      <c r="AA74" s="252">
        <f t="shared" si="6"/>
        <v>9264808679966.8105</v>
      </c>
      <c r="AB74" s="252">
        <f t="shared" si="6"/>
        <v>9321768168863.7363</v>
      </c>
      <c r="AC74" s="252">
        <f t="shared" si="6"/>
        <v>9370006506408.3516</v>
      </c>
      <c r="AD74" s="252">
        <f t="shared" si="6"/>
        <v>9410263611239.0957</v>
      </c>
      <c r="AE74" s="252">
        <f t="shared" si="6"/>
        <v>9443316366106.291</v>
      </c>
      <c r="AF74" s="252">
        <f t="shared" si="6"/>
        <v>9469971946249.0176</v>
      </c>
      <c r="AG74" s="252">
        <f t="shared" si="6"/>
        <v>9491061742197.1738</v>
      </c>
      <c r="AH74" s="252">
        <f t="shared" si="6"/>
        <v>9507435944311.502</v>
      </c>
      <c r="AI74" s="252">
        <f t="shared" si="5"/>
        <v>9519958842153.1504</v>
      </c>
      <c r="AJ74" s="252">
        <f t="shared" si="5"/>
        <v>9529504879030.4082</v>
      </c>
      <c r="AK74" s="252">
        <f t="shared" si="5"/>
        <v>9536955491037.4023</v>
      </c>
      <c r="AL74" s="252">
        <f t="shared" si="5"/>
        <v>9543196750748.6855</v>
      </c>
      <c r="AM74" s="252">
        <f t="shared" si="5"/>
        <v>9549117828584.2207</v>
      </c>
      <c r="AN74" s="252">
        <f t="shared" si="5"/>
        <v>9555610279792.7695</v>
      </c>
      <c r="AO74" s="252">
        <f t="shared" si="5"/>
        <v>9563568162067.1602</v>
      </c>
      <c r="AP74" s="252">
        <f t="shared" si="5"/>
        <v>9573888988027.2422</v>
      </c>
      <c r="AQ74" s="252">
        <f t="shared" si="4"/>
        <v>9507571224180.9277</v>
      </c>
    </row>
  </sheetData>
  <phoneticPr fontId="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9F1A-933D-4651-ACC4-68791E7B0DBC}">
  <sheetPr codeName="Sheet39"/>
  <dimension ref="A1:AR74"/>
  <sheetViews>
    <sheetView topLeftCell="S26" workbookViewId="0">
      <selection activeCell="B50" sqref="B50:AQ74"/>
    </sheetView>
    <sheetView workbookViewId="1"/>
  </sheetViews>
  <sheetFormatPr defaultColWidth="9" defaultRowHeight="12.75" x14ac:dyDescent="0.2"/>
  <cols>
    <col min="1" max="1" width="18" style="136" customWidth="1"/>
    <col min="2" max="1638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289" t="s">
        <v>351</v>
      </c>
      <c r="B2" s="254">
        <f>('Energy Use'!B58-'E-electricity'!B2)*'Energy Use 2019'!$Q64</f>
        <v>561818204789822.25</v>
      </c>
      <c r="C2" s="254">
        <f>('Energy Use'!C58-'E-electricity'!C2)*'Energy Use 2020'!$Q64</f>
        <v>570219865801417.13</v>
      </c>
      <c r="D2" s="254">
        <f>('Energy Use'!D58-'E-electricity'!D2)*'Energy Use 2020'!$Q64</f>
        <v>577799517929198.63</v>
      </c>
      <c r="E2" s="254">
        <f>('Energy Use'!E58-'E-electricity'!E2)*'Energy Use 2020'!$Q64</f>
        <v>599460576656572.13</v>
      </c>
      <c r="F2" s="254">
        <f>('Energy Use'!F58-'E-electricity'!F2)*'Energy Use 2020'!$Q64</f>
        <v>623034610444999</v>
      </c>
      <c r="G2" s="254">
        <f>('Energy Use'!G58-'E-electricity'!G2)*'Energy Use 2020'!$Q64</f>
        <v>650941513629087.63</v>
      </c>
      <c r="H2" s="254">
        <f>('Energy Use'!H58-'E-electricity'!H2)*'Energy Use 2020'!$Q64</f>
        <v>665162548573277.75</v>
      </c>
      <c r="I2" s="254">
        <f>('Energy Use'!I58-'E-electricity'!I2)*'Energy Use 2020'!$Q64</f>
        <v>704593678824920.88</v>
      </c>
      <c r="J2" s="254">
        <f>('Energy Use'!J58-'E-electricity'!J2)*'Energy Use 2020'!$Q64</f>
        <v>730118209880472.88</v>
      </c>
      <c r="K2" s="254">
        <f>('Energy Use'!K58-'E-electricity'!K2)*'Energy Use 2020'!$Q64</f>
        <v>754441784990757.13</v>
      </c>
      <c r="L2" s="254">
        <f>('Energy Use'!L58-'E-electricity'!L2)*'Energy Use 2020'!$Q64</f>
        <v>777461016085216.75</v>
      </c>
      <c r="M2" s="254">
        <f>('Energy Use'!M58-'E-electricity'!M2)*'Energy Use 2020'!$Q64</f>
        <v>812549676773047.5</v>
      </c>
      <c r="N2" s="254">
        <f>('Energy Use'!N58-'E-electricity'!N2)*'Energy Use 2020'!$Q64</f>
        <v>819786521173474.63</v>
      </c>
      <c r="O2" s="254">
        <f>('Energy Use'!O58-'E-electricity'!O2)*'Energy Use 2020'!$Q64</f>
        <v>838989305054823.5</v>
      </c>
      <c r="P2" s="254">
        <f>('Energy Use'!P58-'E-electricity'!P2)*'Energy Use 2020'!$Q64</f>
        <v>856649671089240.75</v>
      </c>
      <c r="Q2" s="254">
        <f>('Energy Use'!Q58-'E-electricity'!Q2)*'Energy Use 2020'!$Q64</f>
        <v>872737212409882.5</v>
      </c>
      <c r="R2" s="254">
        <f>('Energy Use'!R58-'E-electricity'!R2)*'Energy Use 2020'!$Q64</f>
        <v>881780111581784.25</v>
      </c>
      <c r="S2" s="254">
        <f>('Energy Use'!S58-'E-electricity'!S2)*'Energy Use 2020'!$Q64</f>
        <v>903154050371829.13</v>
      </c>
      <c r="T2" s="254">
        <f>('Energy Use'!T58-'E-electricity'!T2)*'Energy Use 2020'!$Q64</f>
        <v>917595681139191.25</v>
      </c>
      <c r="U2" s="254">
        <f>('Energy Use'!U58-'E-electricity'!U2)*'Energy Use 2020'!$Q64</f>
        <v>930572600330946.25</v>
      </c>
      <c r="V2" s="254">
        <f>('Energy Use'!V58-'E-electricity'!V2)*'Energy Use 2020'!$Q64</f>
        <v>942108297484675.38</v>
      </c>
      <c r="W2" s="254">
        <f>('Energy Use'!W58-'E-electricity'!W2)*'Energy Use 2020'!$Q64</f>
        <v>952237670179484.13</v>
      </c>
      <c r="X2" s="254">
        <f>('Energy Use'!X58-'E-electricity'!X2)*'Energy Use 2020'!$Q64</f>
        <v>961006096400540</v>
      </c>
      <c r="Y2" s="254">
        <f>('Energy Use'!Y58-'E-electricity'!Y2)*'Energy Use 2020'!$Q64</f>
        <v>968468449618816.25</v>
      </c>
      <c r="Z2" s="254">
        <f>('Energy Use'!Z58-'E-electricity'!Z2)*'Energy Use 2020'!$Q64</f>
        <v>974688079952513.13</v>
      </c>
      <c r="AA2" s="254">
        <f>('Energy Use'!AA58-'E-electricity'!AA2)*'Energy Use 2020'!$Q64</f>
        <v>979735783329199.13</v>
      </c>
      <c r="AB2" s="254">
        <f>('Energy Use'!AB58-'E-electricity'!AB2)*'Energy Use 2020'!$Q64</f>
        <v>983688778783024.38</v>
      </c>
      <c r="AC2" s="254">
        <f>('Energy Use'!AC58-'E-electricity'!AC2)*'Energy Use 2020'!$Q64</f>
        <v>986629711993211.13</v>
      </c>
      <c r="AD2" s="254">
        <f>('Energy Use'!AD58-'E-electricity'!AD2)*'Energy Use 2020'!$Q64</f>
        <v>988645700988082.5</v>
      </c>
      <c r="AE2" s="254">
        <f>('Energy Use'!AE58-'E-electricity'!AE2)*'Energy Use 2020'!$Q64</f>
        <v>989827437686284.63</v>
      </c>
      <c r="AF2" s="254">
        <f>('Energy Use'!AF58-'E-electricity'!AF2)*'Energy Use 2020'!$Q64</f>
        <v>990268356697987.75</v>
      </c>
      <c r="AG2" s="254">
        <f>('Energy Use'!AG58-'E-electricity'!AG2)*'Energy Use 2020'!$Q64</f>
        <v>990063880629287.63</v>
      </c>
      <c r="AH2" s="254">
        <f>('Energy Use'!AH58-'E-electricity'!AH2)*'Energy Use 2020'!$Q64</f>
        <v>989310749077104.13</v>
      </c>
      <c r="AI2" s="254">
        <f>('Energy Use'!AI58-'E-electricity'!AI2)*'Energy Use 2020'!$Q64</f>
        <v>988106436615047.38</v>
      </c>
      <c r="AJ2" s="254">
        <f>('Energy Use'!AJ58-'E-electricity'!AJ2)*'Energy Use 2020'!$Q64</f>
        <v>986548663387302.5</v>
      </c>
      <c r="AK2" s="254">
        <f>('Energy Use'!AK58-'E-electricity'!AK2)*'Energy Use 2020'!$Q64</f>
        <v>984735000473603.88</v>
      </c>
      <c r="AL2" s="254">
        <f>('Energy Use'!AL58-'E-electricity'!AL2)*'Energy Use 2020'!$Q64</f>
        <v>982762570981001.13</v>
      </c>
      <c r="AM2" s="254">
        <f>('Energy Use'!AM58-'E-electricity'!AM2)*'Energy Use 2020'!$Q64</f>
        <v>980727846867919.88</v>
      </c>
      <c r="AN2" s="254">
        <f>('Energy Use'!AN58-'E-electricity'!AN2)*'Energy Use 2020'!$Q64</f>
        <v>978726540817558.75</v>
      </c>
      <c r="AO2" s="254">
        <f>('Energy Use'!AO58-'E-electricity'!AO2)*'Energy Use 2020'!$Q64</f>
        <v>976853592050995.63</v>
      </c>
      <c r="AP2" s="254">
        <f>('Energy Use'!AP58-'E-electricity'!AP2)*'Energy Use 2020'!$Q64</f>
        <v>975203244802826.75</v>
      </c>
      <c r="AQ2" s="254">
        <f>('Energy Use'!AQ58-'E-electricity'!AQ2)*'Energy Use 2020'!$Q64</f>
        <v>968972388815494</v>
      </c>
      <c r="AR2" s="136" t="str">
        <f>VLOOKUP($A2,'Sector Match'!$A$1:$B$43,2,0)</f>
        <v>agriculture and forestry 01T03</v>
      </c>
    </row>
    <row r="3" spans="1:44" x14ac:dyDescent="0.2">
      <c r="A3" s="289" t="s">
        <v>2</v>
      </c>
      <c r="B3" s="240">
        <f>('Energy Use'!B59-'E-electricity'!B3)*'Energy Use 2019'!$Q65</f>
        <v>66078385329079.969</v>
      </c>
      <c r="C3" s="240">
        <f>('Energy Use'!C59-'E-electricity'!C3)*'Energy Use 2020'!$Q65</f>
        <v>61340678315749.82</v>
      </c>
      <c r="D3" s="240">
        <f>('Energy Use'!D59-'E-electricity'!D3)*'Energy Use 2020'!$Q65</f>
        <v>64544176683215.203</v>
      </c>
      <c r="E3" s="240">
        <f>('Energy Use'!E59-'E-electricity'!E3)*'Energy Use 2020'!$Q65</f>
        <v>70967181217916.109</v>
      </c>
      <c r="F3" s="240">
        <f>('Energy Use'!F59-'E-electricity'!F3)*'Energy Use 2020'!$Q65</f>
        <v>72377975620106.625</v>
      </c>
      <c r="G3" s="240">
        <f>('Energy Use'!G59-'E-electricity'!G3)*'Energy Use 2020'!$Q65</f>
        <v>73772031273796.078</v>
      </c>
      <c r="H3" s="240">
        <f>('Energy Use'!H59-'E-electricity'!H3)*'Energy Use 2020'!$Q65</f>
        <v>75149398552934.047</v>
      </c>
      <c r="I3" s="240">
        <f>('Energy Use'!I59-'E-electricity'!I3)*'Energy Use 2020'!$Q65</f>
        <v>76046162445949.688</v>
      </c>
      <c r="J3" s="240">
        <f>('Energy Use'!J59-'E-electricity'!J3)*'Energy Use 2020'!$Q65</f>
        <v>76932936434424.375</v>
      </c>
      <c r="K3" s="240">
        <f>('Energy Use'!K59-'E-electricity'!K3)*'Energy Use 2020'!$Q65</f>
        <v>77809749821519.75</v>
      </c>
      <c r="L3" s="240">
        <f>('Energy Use'!L59-'E-electricity'!L3)*'Energy Use 2020'!$Q65</f>
        <v>78676631910397.438</v>
      </c>
      <c r="M3" s="240">
        <f>('Energy Use'!M59-'E-electricity'!M3)*'Energy Use 2020'!$Q65</f>
        <v>79533612004219.141</v>
      </c>
      <c r="N3" s="240">
        <f>('Energy Use'!N59-'E-electricity'!N3)*'Energy Use 2020'!$Q65</f>
        <v>79700508088980.75</v>
      </c>
      <c r="O3" s="240">
        <f>('Energy Use'!O59-'E-electricity'!O3)*'Energy Use 2020'!$Q65</f>
        <v>79864610101752.188</v>
      </c>
      <c r="P3" s="240">
        <f>('Energy Use'!P59-'E-electricity'!P3)*'Energy Use 2020'!$Q65</f>
        <v>80025924674670.359</v>
      </c>
      <c r="Q3" s="240">
        <f>('Energy Use'!Q59-'E-electricity'!Q3)*'Energy Use 2020'!$Q65</f>
        <v>80184458439872.266</v>
      </c>
      <c r="R3" s="240">
        <f>('Energy Use'!R59-'E-electricity'!R3)*'Energy Use 2020'!$Q65</f>
        <v>80340218029494.906</v>
      </c>
      <c r="S3" s="240">
        <f>('Energy Use'!S59-'E-electricity'!S3)*'Energy Use 2020'!$Q65</f>
        <v>79506649989827.859</v>
      </c>
      <c r="T3" s="240">
        <f>('Energy Use'!T59-'E-electricity'!T3)*'Energy Use 2020'!$Q65</f>
        <v>78674926433686.813</v>
      </c>
      <c r="U3" s="240">
        <f>('Energy Use'!U59-'E-electricity'!U3)*'Energy Use 2020'!$Q65</f>
        <v>77845045751367.078</v>
      </c>
      <c r="V3" s="240">
        <f>('Energy Use'!V59-'E-electricity'!V3)*'Energy Use 2020'!$Q65</f>
        <v>77017006333163.953</v>
      </c>
      <c r="W3" s="240">
        <f>('Energy Use'!W59-'E-electricity'!W3)*'Energy Use 2020'!$Q65</f>
        <v>76190806569372.828</v>
      </c>
      <c r="X3" s="240">
        <f>('Energy Use'!X59-'E-electricity'!X3)*'Energy Use 2020'!$Q65</f>
        <v>74927417016209.641</v>
      </c>
      <c r="Y3" s="240">
        <f>('Energy Use'!Y59-'E-electricity'!Y3)*'Energy Use 2020'!$Q65</f>
        <v>73666932277193.594</v>
      </c>
      <c r="Z3" s="240">
        <f>('Energy Use'!Z59-'E-electricity'!Z3)*'Energy Use 2020'!$Q65</f>
        <v>72409349776797.219</v>
      </c>
      <c r="AA3" s="240">
        <f>('Energy Use'!AA59-'E-electricity'!AA3)*'Energy Use 2020'!$Q65</f>
        <v>71154666939493.047</v>
      </c>
      <c r="AB3" s="240">
        <f>('Energy Use'!AB59-'E-electricity'!AB3)*'Energy Use 2020'!$Q65</f>
        <v>69902881189753.578</v>
      </c>
      <c r="AC3" s="240">
        <f>('Energy Use'!AC59-'E-electricity'!AC3)*'Energy Use 2020'!$Q65</f>
        <v>68653989952051.391</v>
      </c>
      <c r="AD3" s="240">
        <f>('Energy Use'!AD59-'E-electricity'!AD3)*'Energy Use 2020'!$Q65</f>
        <v>67407990650859</v>
      </c>
      <c r="AE3" s="240">
        <f>('Energy Use'!AE59-'E-electricity'!AE3)*'Energy Use 2020'!$Q65</f>
        <v>66164880710648.93</v>
      </c>
      <c r="AF3" s="240">
        <f>('Energy Use'!AF59-'E-electricity'!AF3)*'Energy Use 2020'!$Q65</f>
        <v>64924657555893.727</v>
      </c>
      <c r="AG3" s="240">
        <f>('Energy Use'!AG59-'E-electricity'!AG3)*'Energy Use 2020'!$Q65</f>
        <v>63687318611065.891</v>
      </c>
      <c r="AH3" s="240">
        <f>('Energy Use'!AH59-'E-electricity'!AH3)*'Energy Use 2020'!$Q65</f>
        <v>62163727683505.414</v>
      </c>
      <c r="AI3" s="240">
        <f>('Energy Use'!AI59-'E-electricity'!AI3)*'Energy Use 2020'!$Q65</f>
        <v>60643723775034.602</v>
      </c>
      <c r="AJ3" s="240">
        <f>('Energy Use'!AJ59-'E-electricity'!AJ3)*'Energy Use 2020'!$Q65</f>
        <v>59127303666244.141</v>
      </c>
      <c r="AK3" s="240">
        <f>('Energy Use'!AK59-'E-electricity'!AK3)*'Energy Use 2020'!$Q65</f>
        <v>57614464137724.664</v>
      </c>
      <c r="AL3" s="240">
        <f>('Energy Use'!AL59-'E-electricity'!AL3)*'Energy Use 2020'!$Q65</f>
        <v>56105201970066.867</v>
      </c>
      <c r="AM3" s="240">
        <f>('Energy Use'!AM59-'E-electricity'!AM3)*'Energy Use 2020'!$Q65</f>
        <v>54886879806723.82</v>
      </c>
      <c r="AN3" s="240">
        <f>('Energy Use'!AN59-'E-electricity'!AN3)*'Energy Use 2020'!$Q65</f>
        <v>53671422751479.445</v>
      </c>
      <c r="AO3" s="240">
        <f>('Energy Use'!AO59-'E-electricity'!AO3)*'Energy Use 2020'!$Q65</f>
        <v>52458828228806.281</v>
      </c>
      <c r="AP3" s="240">
        <f>('Energy Use'!AP59-'E-electricity'!AP3)*'Energy Use 2020'!$Q65</f>
        <v>51249093663176.836</v>
      </c>
      <c r="AQ3" s="240">
        <f>('Energy Use'!AQ59-'E-electricity'!AQ3)*'Energy Use 2020'!$Q65</f>
        <v>49872581846931.102</v>
      </c>
      <c r="AR3" s="136" t="str">
        <f>VLOOKUP($A3,'Sector Match'!$A$1:$B$43,2,0)</f>
        <v>coal mining 05</v>
      </c>
    </row>
    <row r="4" spans="1:44" x14ac:dyDescent="0.2">
      <c r="A4" s="74" t="s">
        <v>3</v>
      </c>
      <c r="B4" s="240">
        <f>('Energy Use'!B60-'E-electricity'!B4)*'Energy Use 2019'!$Q66</f>
        <v>19250397218308.398</v>
      </c>
      <c r="C4" s="240">
        <f>('Energy Use'!C60-'E-electricity'!C4)*'Energy Use 2020'!$Q66</f>
        <v>12413044295238.02</v>
      </c>
      <c r="D4" s="240">
        <f>('Energy Use'!D60-'E-electricity'!D4)*'Energy Use 2020'!$Q66</f>
        <v>13330034357250.404</v>
      </c>
      <c r="E4" s="240">
        <f>('Energy Use'!E60-'E-electricity'!E4)*'Energy Use 2020'!$Q66</f>
        <v>14075411141054.076</v>
      </c>
      <c r="F4" s="240">
        <f>('Energy Use'!F60-'E-electricity'!F4)*'Energy Use 2020'!$Q66</f>
        <v>14636182119851.787</v>
      </c>
      <c r="G4" s="240">
        <f>('Energy Use'!G60-'E-electricity'!G4)*'Energy Use 2020'!$Q66</f>
        <v>15191840239829.707</v>
      </c>
      <c r="H4" s="240">
        <f>('Energy Use'!H60-'E-electricity'!H4)*'Energy Use 2020'!$Q66</f>
        <v>15742392730210.461</v>
      </c>
      <c r="I4" s="240">
        <f>('Energy Use'!I60-'E-electricity'!I4)*'Energy Use 2020'!$Q66</f>
        <v>16072730548073.934</v>
      </c>
      <c r="J4" s="240">
        <f>('Energy Use'!J60-'E-electricity'!J4)*'Energy Use 2020'!$Q66</f>
        <v>16400379863193.369</v>
      </c>
      <c r="K4" s="240">
        <f>('Energy Use'!K60-'E-electricity'!K4)*'Energy Use 2020'!$Q66</f>
        <v>16725344444849.781</v>
      </c>
      <c r="L4" s="240">
        <f>('Energy Use'!L60-'E-electricity'!L4)*'Energy Use 2020'!$Q66</f>
        <v>17047628062324.191</v>
      </c>
      <c r="M4" s="240">
        <f>('Energy Use'!M60-'E-electricity'!M4)*'Energy Use 2020'!$Q66</f>
        <v>17367234484897.611</v>
      </c>
      <c r="N4" s="240">
        <f>('Energy Use'!N60-'E-electricity'!N4)*'Energy Use 2020'!$Q66</f>
        <v>17562710378673.393</v>
      </c>
      <c r="O4" s="240">
        <f>('Energy Use'!O60-'E-electricity'!O4)*'Energy Use 2020'!$Q66</f>
        <v>17756742657644.027</v>
      </c>
      <c r="P4" s="240">
        <f>('Energy Use'!P60-'E-electricity'!P4)*'Energy Use 2020'!$Q66</f>
        <v>17949332804290.469</v>
      </c>
      <c r="Q4" s="240">
        <f>('Energy Use'!Q60-'E-electricity'!Q4)*'Energy Use 2020'!$Q66</f>
        <v>18140482301093.652</v>
      </c>
      <c r="R4" s="240">
        <f>('Energy Use'!R60-'E-electricity'!R4)*'Energy Use 2020'!$Q66</f>
        <v>18330192630534.531</v>
      </c>
      <c r="S4" s="240">
        <f>('Energy Use'!S60-'E-electricity'!S4)*'Energy Use 2020'!$Q66</f>
        <v>18557950439504.609</v>
      </c>
      <c r="T4" s="240">
        <f>('Energy Use'!T60-'E-electricity'!T4)*'Energy Use 2020'!$Q66</f>
        <v>18785280295550.027</v>
      </c>
      <c r="U4" s="240">
        <f>('Energy Use'!U60-'E-electricity'!U4)*'Energy Use 2020'!$Q66</f>
        <v>19012182414496.332</v>
      </c>
      <c r="V4" s="240">
        <f>('Energy Use'!V60-'E-electricity'!V4)*'Energy Use 2020'!$Q66</f>
        <v>19238657012169.047</v>
      </c>
      <c r="W4" s="240">
        <f>('Energy Use'!W60-'E-electricity'!W4)*'Energy Use 2020'!$Q66</f>
        <v>19464704304393.723</v>
      </c>
      <c r="X4" s="240">
        <f>('Energy Use'!X60-'E-electricity'!X4)*'Energy Use 2020'!$Q66</f>
        <v>19568719914111.301</v>
      </c>
      <c r="Y4" s="240">
        <f>('Energy Use'!Y60-'E-electricity'!Y4)*'Energy Use 2020'!$Q66</f>
        <v>19672525204308.82</v>
      </c>
      <c r="Z4" s="240">
        <f>('Energy Use'!Z60-'E-electricity'!Z4)*'Energy Use 2020'!$Q66</f>
        <v>19776120282780.348</v>
      </c>
      <c r="AA4" s="240">
        <f>('Energy Use'!AA60-'E-electricity'!AA4)*'Energy Use 2020'!$Q66</f>
        <v>19879505257319.977</v>
      </c>
      <c r="AB4" s="240">
        <f>('Energy Use'!AB60-'E-electricity'!AB4)*'Energy Use 2020'!$Q66</f>
        <v>19982680235721.773</v>
      </c>
      <c r="AC4" s="240">
        <f>('Energy Use'!AC60-'E-electricity'!AC4)*'Energy Use 2020'!$Q66</f>
        <v>20085645325779.816</v>
      </c>
      <c r="AD4" s="240">
        <f>('Energy Use'!AD60-'E-electricity'!AD4)*'Energy Use 2020'!$Q66</f>
        <v>20188400635288.18</v>
      </c>
      <c r="AE4" s="240">
        <f>('Energy Use'!AE60-'E-electricity'!AE4)*'Energy Use 2020'!$Q66</f>
        <v>20290946272040.941</v>
      </c>
      <c r="AF4" s="240">
        <f>('Energy Use'!AF60-'E-electricity'!AF4)*'Energy Use 2020'!$Q66</f>
        <v>20393282343832.188</v>
      </c>
      <c r="AG4" s="240">
        <f>('Energy Use'!AG60-'E-electricity'!AG4)*'Energy Use 2020'!$Q66</f>
        <v>20495408958455.988</v>
      </c>
      <c r="AH4" s="240">
        <f>('Energy Use'!AH60-'E-electricity'!AH4)*'Energy Use 2020'!$Q66</f>
        <v>20597266034212.816</v>
      </c>
      <c r="AI4" s="240">
        <f>('Energy Use'!AI60-'E-electricity'!AI4)*'Energy Use 2020'!$Q66</f>
        <v>20698913976178.047</v>
      </c>
      <c r="AJ4" s="240">
        <f>('Energy Use'!AJ60-'E-electricity'!AJ4)*'Energy Use 2020'!$Q66</f>
        <v>20800352892091.801</v>
      </c>
      <c r="AK4" s="240">
        <f>('Energy Use'!AK60-'E-electricity'!AK4)*'Energy Use 2020'!$Q66</f>
        <v>20901582889694.203</v>
      </c>
      <c r="AL4" s="240">
        <f>('Energy Use'!AL60-'E-electricity'!AL4)*'Energy Use 2020'!$Q66</f>
        <v>21002604076725.383</v>
      </c>
      <c r="AM4" s="240">
        <f>('Energy Use'!AM60-'E-electricity'!AM4)*'Energy Use 2020'!$Q66</f>
        <v>20983684008874.191</v>
      </c>
      <c r="AN4" s="240">
        <f>('Energy Use'!AN60-'E-electricity'!AN4)*'Energy Use 2020'!$Q66</f>
        <v>20964770367941.332</v>
      </c>
      <c r="AO4" s="240">
        <f>('Energy Use'!AO60-'E-electricity'!AO4)*'Energy Use 2020'!$Q66</f>
        <v>20945863153862.082</v>
      </c>
      <c r="AP4" s="240">
        <f>('Energy Use'!AP60-'E-electricity'!AP4)*'Energy Use 2020'!$Q66</f>
        <v>20926962366571.691</v>
      </c>
      <c r="AQ4" s="240">
        <f>('Energy Use'!AQ60-'E-electricity'!AQ4)*'Energy Use 2020'!$Q66</f>
        <v>20837193199205.398</v>
      </c>
      <c r="AR4" s="136" t="str">
        <f>VLOOKUP($A4,'Sector Match'!$A$1:$B$43,2,0)</f>
        <v>oil and gas extraction 06</v>
      </c>
    </row>
    <row r="5" spans="1:44" x14ac:dyDescent="0.2">
      <c r="A5" s="74" t="s">
        <v>4</v>
      </c>
      <c r="B5" s="240">
        <f>('Energy Use'!B61-'E-electricity'!B5)*'Energy Use 2019'!$Q67</f>
        <v>17581910853344.871</v>
      </c>
      <c r="C5" s="240">
        <f>('Energy Use'!C61-'E-electricity'!C5)*'Energy Use 2020'!$Q67</f>
        <v>14353751794277.051</v>
      </c>
      <c r="D5" s="240">
        <f>('Energy Use'!D61-'E-electricity'!D5)*'Energy Use 2020'!$Q67</f>
        <v>16132672920579.371</v>
      </c>
      <c r="E5" s="240">
        <f>('Energy Use'!E61-'E-electricity'!E5)*'Energy Use 2020'!$Q67</f>
        <v>15820196675242.416</v>
      </c>
      <c r="F5" s="240">
        <f>('Energy Use'!F61-'E-electricity'!F5)*'Energy Use 2020'!$Q67</f>
        <v>16961984256299.402</v>
      </c>
      <c r="G5" s="240">
        <f>('Energy Use'!G61-'E-electricity'!G5)*'Energy Use 2020'!$Q67</f>
        <v>18087703218611.738</v>
      </c>
      <c r="H5" s="240">
        <f>('Energy Use'!H61-'E-electricity'!H5)*'Energy Use 2020'!$Q67</f>
        <v>19197433997311.891</v>
      </c>
      <c r="I5" s="240">
        <f>('Energy Use'!I61-'E-electricity'!I5)*'Energy Use 2020'!$Q67</f>
        <v>19506386279749</v>
      </c>
      <c r="J5" s="240">
        <f>('Energy Use'!J61-'E-electricity'!J5)*'Energy Use 2020'!$Q67</f>
        <v>19810584488125.332</v>
      </c>
      <c r="K5" s="240">
        <f>('Energy Use'!K61-'E-electricity'!K5)*'Energy Use 2020'!$Q67</f>
        <v>20110051694573.781</v>
      </c>
      <c r="L5" s="240">
        <f>('Energy Use'!L61-'E-electricity'!L5)*'Energy Use 2020'!$Q67</f>
        <v>20404810971227.227</v>
      </c>
      <c r="M5" s="240">
        <f>('Energy Use'!M61-'E-electricity'!M5)*'Energy Use 2020'!$Q67</f>
        <v>20694885390218.57</v>
      </c>
      <c r="N5" s="240">
        <f>('Energy Use'!N61-'E-electricity'!N5)*'Energy Use 2020'!$Q67</f>
        <v>20625986952953.434</v>
      </c>
      <c r="O5" s="240">
        <f>('Energy Use'!O61-'E-electricity'!O5)*'Energy Use 2020'!$Q67</f>
        <v>20557040341982.734</v>
      </c>
      <c r="P5" s="240">
        <f>('Energy Use'!P61-'E-electricity'!P5)*'Energy Use 2020'!$Q67</f>
        <v>20488046551949.969</v>
      </c>
      <c r="Q5" s="240">
        <f>('Energy Use'!Q61-'E-electricity'!Q5)*'Energy Use 2020'!$Q67</f>
        <v>20419006577498.637</v>
      </c>
      <c r="R5" s="240">
        <f>('Energy Use'!R61-'E-electricity'!R5)*'Energy Use 2020'!$Q67</f>
        <v>20349921413272.211</v>
      </c>
      <c r="S5" s="240">
        <f>('Energy Use'!S61-'E-electricity'!S5)*'Energy Use 2020'!$Q67</f>
        <v>20080364778112.063</v>
      </c>
      <c r="T5" s="240">
        <f>('Energy Use'!T61-'E-electricity'!T5)*'Energy Use 2020'!$Q67</f>
        <v>19811728308704.34</v>
      </c>
      <c r="U5" s="240">
        <f>('Energy Use'!U61-'E-electricity'!U5)*'Energy Use 2020'!$Q67</f>
        <v>19544010846267.965</v>
      </c>
      <c r="V5" s="240">
        <f>('Energy Use'!V61-'E-electricity'!V5)*'Energy Use 2020'!$Q67</f>
        <v>19277211232021.836</v>
      </c>
      <c r="W5" s="240">
        <f>('Energy Use'!W61-'E-electricity'!W5)*'Energy Use 2020'!$Q67</f>
        <v>19011328307184.871</v>
      </c>
      <c r="X5" s="240">
        <f>('Energy Use'!X61-'E-electricity'!X5)*'Energy Use 2020'!$Q67</f>
        <v>18546627996094.938</v>
      </c>
      <c r="Y5" s="240">
        <f>('Energy Use'!Y61-'E-electricity'!Y5)*'Energy Use 2020'!$Q67</f>
        <v>18083614037811.867</v>
      </c>
      <c r="Z5" s="240">
        <f>('Energy Use'!Z61-'E-electricity'!Z5)*'Energy Use 2020'!$Q67</f>
        <v>17622284259621.105</v>
      </c>
      <c r="AA5" s="240">
        <f>('Energy Use'!AA61-'E-electricity'!AA5)*'Energy Use 2020'!$Q67</f>
        <v>17162636488808.107</v>
      </c>
      <c r="AB5" s="240">
        <f>('Energy Use'!AB61-'E-electricity'!AB5)*'Energy Use 2020'!$Q67</f>
        <v>16704668552658.311</v>
      </c>
      <c r="AC5" s="240">
        <f>('Energy Use'!AC61-'E-electricity'!AC5)*'Energy Use 2020'!$Q67</f>
        <v>16248378278457.178</v>
      </c>
      <c r="AD5" s="240">
        <f>('Energy Use'!AD61-'E-electricity'!AD5)*'Energy Use 2020'!$Q67</f>
        <v>15793763493490.152</v>
      </c>
      <c r="AE5" s="240">
        <f>('Energy Use'!AE61-'E-electricity'!AE5)*'Energy Use 2020'!$Q67</f>
        <v>15340822025042.686</v>
      </c>
      <c r="AF5" s="240">
        <f>('Energy Use'!AF61-'E-electricity'!AF5)*'Energy Use 2020'!$Q67</f>
        <v>14889551700400.225</v>
      </c>
      <c r="AG5" s="240">
        <f>('Energy Use'!AG61-'E-electricity'!AG5)*'Energy Use 2020'!$Q67</f>
        <v>14439950346848.215</v>
      </c>
      <c r="AH5" s="240">
        <f>('Energy Use'!AH61-'E-electricity'!AH5)*'Energy Use 2020'!$Q67</f>
        <v>14047983854838.803</v>
      </c>
      <c r="AI5" s="240">
        <f>('Energy Use'!AI61-'E-electricity'!AI5)*'Energy Use 2020'!$Q67</f>
        <v>13657463353804.027</v>
      </c>
      <c r="AJ5" s="240">
        <f>('Energy Use'!AJ61-'E-electricity'!AJ5)*'Energy Use 2020'!$Q67</f>
        <v>13268386960724.611</v>
      </c>
      <c r="AK5" s="240">
        <f>('Energy Use'!AK61-'E-electricity'!AK5)*'Energy Use 2020'!$Q67</f>
        <v>12880752792581.277</v>
      </c>
      <c r="AL5" s="240">
        <f>('Energy Use'!AL61-'E-electricity'!AL5)*'Energy Use 2020'!$Q67</f>
        <v>12494558966354.75</v>
      </c>
      <c r="AM5" s="240">
        <f>('Energy Use'!AM61-'E-electricity'!AM5)*'Energy Use 2020'!$Q67</f>
        <v>12091706093338.258</v>
      </c>
      <c r="AN5" s="240">
        <f>('Energy Use'!AN61-'E-electricity'!AN5)*'Energy Use 2020'!$Q67</f>
        <v>11690360873302.797</v>
      </c>
      <c r="AO5" s="240">
        <f>('Energy Use'!AO61-'E-electricity'!AO5)*'Energy Use 2020'!$Q67</f>
        <v>11290521328632.719</v>
      </c>
      <c r="AP5" s="240">
        <f>('Energy Use'!AP61-'E-electricity'!AP5)*'Energy Use 2020'!$Q67</f>
        <v>10892185481712.375</v>
      </c>
      <c r="AQ5" s="240">
        <f>('Energy Use'!AQ61-'E-electricity'!AQ5)*'Energy Use 2020'!$Q67</f>
        <v>10459773892706.02</v>
      </c>
      <c r="AR5" s="136" t="str">
        <f>VLOOKUP($A5,'Sector Match'!$A$1:$B$43,2,0)</f>
        <v>other mining and quarrying 07T08</v>
      </c>
    </row>
    <row r="6" spans="1:44" x14ac:dyDescent="0.2">
      <c r="A6" s="74" t="s">
        <v>5</v>
      </c>
      <c r="B6" s="240">
        <f>('Energy Use'!B62-'E-electricity'!B6)*'Energy Use 2019'!$Q68</f>
        <v>9678289921808.4141</v>
      </c>
      <c r="C6" s="240">
        <f>('Energy Use'!C62-'E-electricity'!C6)*'Energy Use 2020'!$Q68</f>
        <v>7298727740337.1592</v>
      </c>
      <c r="D6" s="240">
        <f>('Energy Use'!D62-'E-electricity'!D6)*'Energy Use 2020'!$Q68</f>
        <v>6644193658168.9639</v>
      </c>
      <c r="E6" s="240">
        <f>('Energy Use'!E62-'E-electricity'!E6)*'Energy Use 2020'!$Q68</f>
        <v>6950076896409.7324</v>
      </c>
      <c r="F6" s="240">
        <f>('Energy Use'!F62-'E-electricity'!F6)*'Energy Use 2020'!$Q68</f>
        <v>7441365931428.4268</v>
      </c>
      <c r="G6" s="240">
        <f>('Energy Use'!G62-'E-electricity'!G6)*'Energy Use 2020'!$Q68</f>
        <v>7920130755223.1182</v>
      </c>
      <c r="H6" s="240">
        <f>('Energy Use'!H62-'E-electricity'!H6)*'Energy Use 2020'!$Q68</f>
        <v>8386467411493.7139</v>
      </c>
      <c r="I6" s="240">
        <f>('Energy Use'!I62-'E-electricity'!I6)*'Energy Use 2020'!$Q68</f>
        <v>8725075384039.4766</v>
      </c>
      <c r="J6" s="240">
        <f>('Energy Use'!J62-'E-electricity'!J6)*'Energy Use 2020'!$Q68</f>
        <v>9054647300437.7422</v>
      </c>
      <c r="K6" s="240">
        <f>('Energy Use'!K62-'E-electricity'!K6)*'Energy Use 2020'!$Q68</f>
        <v>9375245154611.5039</v>
      </c>
      <c r="L6" s="240">
        <f>('Energy Use'!L62-'E-electricity'!L6)*'Energy Use 2020'!$Q68</f>
        <v>9686930940483.7402</v>
      </c>
      <c r="M6" s="240">
        <f>('Energy Use'!M62-'E-electricity'!M6)*'Energy Use 2020'!$Q68</f>
        <v>9989766651977.4414</v>
      </c>
      <c r="N6" s="240">
        <f>('Energy Use'!N62-'E-electricity'!N6)*'Energy Use 2020'!$Q68</f>
        <v>10125545399239.883</v>
      </c>
      <c r="O6" s="240">
        <f>('Energy Use'!O62-'E-electricity'!O6)*'Energy Use 2020'!$Q68</f>
        <v>10257908088890.967</v>
      </c>
      <c r="P6" s="240">
        <f>('Energy Use'!P62-'E-electricity'!P6)*'Energy Use 2020'!$Q68</f>
        <v>10386874893307.393</v>
      </c>
      <c r="Q6" s="240">
        <f>('Energy Use'!Q62-'E-electricity'!Q6)*'Energy Use 2020'!$Q68</f>
        <v>10512465984865.865</v>
      </c>
      <c r="R6" s="240">
        <f>('Energy Use'!R62-'E-electricity'!R6)*'Energy Use 2020'!$Q68</f>
        <v>10634701535943.09</v>
      </c>
      <c r="S6" s="240">
        <f>('Energy Use'!S62-'E-electricity'!S6)*'Energy Use 2020'!$Q68</f>
        <v>10652315659700.393</v>
      </c>
      <c r="T6" s="240">
        <f>('Energy Use'!T62-'E-electricity'!T6)*'Energy Use 2020'!$Q68</f>
        <v>10669470877730.111</v>
      </c>
      <c r="U6" s="240">
        <f>('Energy Use'!U62-'E-electricity'!U6)*'Energy Use 2020'!$Q68</f>
        <v>10686168043059.979</v>
      </c>
      <c r="V6" s="240">
        <f>('Energy Use'!V62-'E-electricity'!V6)*'Energy Use 2020'!$Q68</f>
        <v>10702408008717.754</v>
      </c>
      <c r="W6" s="240">
        <f>('Energy Use'!W62-'E-electricity'!W6)*'Energy Use 2020'!$Q68</f>
        <v>10718191627731.17</v>
      </c>
      <c r="X6" s="240">
        <f>('Energy Use'!X62-'E-electricity'!X6)*'Energy Use 2020'!$Q68</f>
        <v>10645514572625.42</v>
      </c>
      <c r="Y6" s="240">
        <f>('Energy Use'!Y62-'E-electricity'!Y6)*'Energy Use 2020'!$Q68</f>
        <v>10573121568056.498</v>
      </c>
      <c r="Z6" s="240">
        <f>('Energy Use'!Z62-'E-electricity'!Z6)*'Energy Use 2020'!$Q68</f>
        <v>10501012219470.828</v>
      </c>
      <c r="AA6" s="240">
        <f>('Energy Use'!AA62-'E-electricity'!AA6)*'Energy Use 2020'!$Q68</f>
        <v>10429186132314.83</v>
      </c>
      <c r="AB6" s="240">
        <f>('Energy Use'!AB62-'E-electricity'!AB6)*'Energy Use 2020'!$Q68</f>
        <v>10357642912034.918</v>
      </c>
      <c r="AC6" s="240">
        <f>('Energy Use'!AC62-'E-electricity'!AC6)*'Energy Use 2020'!$Q68</f>
        <v>10172970213607.371</v>
      </c>
      <c r="AD6" s="240">
        <f>('Energy Use'!AD62-'E-electricity'!AD6)*'Energy Use 2020'!$Q68</f>
        <v>9989546424903.7285</v>
      </c>
      <c r="AE6" s="240">
        <f>('Energy Use'!AE62-'E-electricity'!AE6)*'Energy Use 2020'!$Q68</f>
        <v>9807369509235.5156</v>
      </c>
      <c r="AF6" s="240">
        <f>('Energy Use'!AF62-'E-electricity'!AF6)*'Energy Use 2020'!$Q68</f>
        <v>9626437429914.2402</v>
      </c>
      <c r="AG6" s="240">
        <f>('Energy Use'!AG62-'E-electricity'!AG6)*'Energy Use 2020'!$Q68</f>
        <v>9446748150251.4277</v>
      </c>
      <c r="AH6" s="240">
        <f>('Energy Use'!AH62-'E-electricity'!AH6)*'Energy Use 2020'!$Q68</f>
        <v>9185049375284.3027</v>
      </c>
      <c r="AI6" s="240">
        <f>('Energy Use'!AI62-'E-electricity'!AI6)*'Energy Use 2020'!$Q68</f>
        <v>8925310345227.6426</v>
      </c>
      <c r="AJ6" s="240">
        <f>('Energy Use'!AJ62-'E-electricity'!AJ6)*'Energy Use 2020'!$Q68</f>
        <v>8667527791791.7861</v>
      </c>
      <c r="AK6" s="240">
        <f>('Energy Use'!AK62-'E-electricity'!AK6)*'Energy Use 2020'!$Q68</f>
        <v>8411698446687.0918</v>
      </c>
      <c r="AL6" s="240">
        <f>('Energy Use'!AL62-'E-electricity'!AL6)*'Energy Use 2020'!$Q68</f>
        <v>8157819041623.873</v>
      </c>
      <c r="AM6" s="240">
        <f>('Energy Use'!AM62-'E-electricity'!AM6)*'Energy Use 2020'!$Q68</f>
        <v>7905674939239.0762</v>
      </c>
      <c r="AN6" s="240">
        <f>('Energy Use'!AN62-'E-electricity'!AN6)*'Energy Use 2020'!$Q68</f>
        <v>7655476100720.5938</v>
      </c>
      <c r="AO6" s="240">
        <f>('Energy Use'!AO62-'E-electricity'!AO6)*'Energy Use 2020'!$Q68</f>
        <v>7407219254582.7305</v>
      </c>
      <c r="AP6" s="240">
        <f>('Energy Use'!AP62-'E-electricity'!AP6)*'Energy Use 2020'!$Q68</f>
        <v>7160901129339.8154</v>
      </c>
      <c r="AQ6" s="240">
        <f>('Energy Use'!AQ62-'E-electricity'!AQ6)*'Energy Use 2020'!$Q68</f>
        <v>6893072628240.0488</v>
      </c>
      <c r="AR6" s="136" t="str">
        <f>VLOOKUP($A6,'Sector Match'!$A$1:$B$43,2,0)</f>
        <v>other mining and quarrying 07T08</v>
      </c>
    </row>
    <row r="7" spans="1:44" x14ac:dyDescent="0.2">
      <c r="A7" s="74" t="s">
        <v>6</v>
      </c>
      <c r="B7" s="240">
        <f>('Energy Use'!B63-'E-electricity'!B7)*'Energy Use 2019'!$Q69</f>
        <v>22182105146376.844</v>
      </c>
      <c r="C7" s="240">
        <f>('Energy Use'!C63-'E-electricity'!C7)*'Energy Use 2020'!$Q69</f>
        <v>19650270078119.559</v>
      </c>
      <c r="D7" s="240">
        <f>('Energy Use'!D63-'E-electricity'!D7)*'Energy Use 2020'!$Q69</f>
        <v>19459747202364.348</v>
      </c>
      <c r="E7" s="240">
        <f>('Energy Use'!E63-'E-electricity'!E7)*'Energy Use 2020'!$Q69</f>
        <v>17753382508552.055</v>
      </c>
      <c r="F7" s="240">
        <f>('Energy Use'!F63-'E-electricity'!F7)*'Energy Use 2020'!$Q69</f>
        <v>18243452881108.613</v>
      </c>
      <c r="G7" s="240">
        <f>('Energy Use'!G63-'E-electricity'!G7)*'Energy Use 2020'!$Q69</f>
        <v>18727901305091.129</v>
      </c>
      <c r="H7" s="240">
        <f>('Energy Use'!H63-'E-electricity'!H7)*'Energy Use 2020'!$Q69</f>
        <v>19206745163421.152</v>
      </c>
      <c r="I7" s="240">
        <f>('Energy Use'!I63-'E-electricity'!I7)*'Energy Use 2020'!$Q69</f>
        <v>19361478762974.871</v>
      </c>
      <c r="J7" s="240">
        <f>('Energy Use'!J63-'E-electricity'!J7)*'Energy Use 2020'!$Q69</f>
        <v>19514269493251.336</v>
      </c>
      <c r="K7" s="240">
        <f>('Energy Use'!K63-'E-electricity'!K7)*'Energy Use 2020'!$Q69</f>
        <v>19665123374584.121</v>
      </c>
      <c r="L7" s="240">
        <f>('Energy Use'!L63-'E-electricity'!L7)*'Energy Use 2020'!$Q69</f>
        <v>19814046427306.785</v>
      </c>
      <c r="M7" s="240">
        <f>('Energy Use'!M63-'E-electricity'!M7)*'Energy Use 2020'!$Q69</f>
        <v>19961044671752.91</v>
      </c>
      <c r="N7" s="240">
        <f>('Energy Use'!N63-'E-electricity'!N7)*'Energy Use 2020'!$Q69</f>
        <v>19655406437524.086</v>
      </c>
      <c r="O7" s="240">
        <f>('Energy Use'!O63-'E-electricity'!O7)*'Energy Use 2020'!$Q69</f>
        <v>19351554502627.879</v>
      </c>
      <c r="P7" s="240">
        <f>('Energy Use'!P63-'E-electricity'!P7)*'Energy Use 2020'!$Q69</f>
        <v>19049485233538.129</v>
      </c>
      <c r="Q7" s="240">
        <f>('Energy Use'!Q63-'E-electricity'!Q7)*'Energy Use 2020'!$Q69</f>
        <v>18749194996728.652</v>
      </c>
      <c r="R7" s="240">
        <f>('Energy Use'!R63-'E-electricity'!R7)*'Energy Use 2020'!$Q69</f>
        <v>18450680158673.293</v>
      </c>
      <c r="S7" s="240">
        <f>('Energy Use'!S63-'E-electricity'!S7)*'Energy Use 2020'!$Q69</f>
        <v>18105317351244.277</v>
      </c>
      <c r="T7" s="240">
        <f>('Energy Use'!T63-'E-electricity'!T7)*'Energy Use 2020'!$Q69</f>
        <v>17760768828762.645</v>
      </c>
      <c r="U7" s="240">
        <f>('Energy Use'!U63-'E-electricity'!U7)*'Energy Use 2020'!$Q69</f>
        <v>17417033850429.541</v>
      </c>
      <c r="V7" s="240">
        <f>('Energy Use'!V63-'E-electricity'!V7)*'Energy Use 2020'!$Q69</f>
        <v>17074111675446.123</v>
      </c>
      <c r="W7" s="240">
        <f>('Energy Use'!W63-'E-electricity'!W7)*'Energy Use 2020'!$Q69</f>
        <v>16732001563013.559</v>
      </c>
      <c r="X7" s="240">
        <f>('Energy Use'!X63-'E-electricity'!X7)*'Energy Use 2020'!$Q69</f>
        <v>16268611876449.695</v>
      </c>
      <c r="Y7" s="240">
        <f>('Energy Use'!Y63-'E-electricity'!Y7)*'Energy Use 2020'!$Q69</f>
        <v>15806336658520.416</v>
      </c>
      <c r="Z7" s="240">
        <f>('Energy Use'!Z63-'E-electricity'!Z7)*'Energy Use 2020'!$Q69</f>
        <v>15345174886217.793</v>
      </c>
      <c r="AA7" s="240">
        <f>('Energy Use'!AA63-'E-electricity'!AA7)*'Energy Use 2020'!$Q69</f>
        <v>14885125536533.902</v>
      </c>
      <c r="AB7" s="240">
        <f>('Energy Use'!AB63-'E-electricity'!AB7)*'Energy Use 2020'!$Q69</f>
        <v>14426187586460.814</v>
      </c>
      <c r="AC7" s="240">
        <f>('Energy Use'!AC63-'E-electricity'!AC7)*'Energy Use 2020'!$Q69</f>
        <v>14074525615695.203</v>
      </c>
      <c r="AD7" s="240">
        <f>('Energy Use'!AD63-'E-electricity'!AD7)*'Energy Use 2020'!$Q69</f>
        <v>13723707919913.123</v>
      </c>
      <c r="AE7" s="240">
        <f>('Energy Use'!AE63-'E-electricity'!AE7)*'Energy Use 2020'!$Q69</f>
        <v>13373733723039.598</v>
      </c>
      <c r="AF7" s="240">
        <f>('Energy Use'!AF63-'E-electricity'!AF7)*'Energy Use 2020'!$Q69</f>
        <v>13024602248999.641</v>
      </c>
      <c r="AG7" s="240">
        <f>('Energy Use'!AG63-'E-electricity'!AG7)*'Energy Use 2020'!$Q69</f>
        <v>12676312721718.277</v>
      </c>
      <c r="AH7" s="240">
        <f>('Energy Use'!AH63-'E-electricity'!AH7)*'Energy Use 2020'!$Q69</f>
        <v>12464512017059.51</v>
      </c>
      <c r="AI7" s="240">
        <f>('Energy Use'!AI63-'E-electricity'!AI7)*'Energy Use 2020'!$Q69</f>
        <v>12253211949935.902</v>
      </c>
      <c r="AJ7" s="240">
        <f>('Energy Use'!AJ63-'E-electricity'!AJ7)*'Energy Use 2020'!$Q69</f>
        <v>12042412061757.693</v>
      </c>
      <c r="AK7" s="240">
        <f>('Energy Use'!AK63-'E-electricity'!AK7)*'Energy Use 2020'!$Q69</f>
        <v>11832111893935.123</v>
      </c>
      <c r="AL7" s="240">
        <f>('Energy Use'!AL63-'E-electricity'!AL7)*'Energy Use 2020'!$Q69</f>
        <v>11622310987878.43</v>
      </c>
      <c r="AM7" s="240">
        <f>('Energy Use'!AM63-'E-electricity'!AM7)*'Energy Use 2020'!$Q69</f>
        <v>11518587095455.309</v>
      </c>
      <c r="AN7" s="240">
        <f>('Energy Use'!AN63-'E-electricity'!AN7)*'Energy Use 2020'!$Q69</f>
        <v>11415096270221.574</v>
      </c>
      <c r="AO7" s="240">
        <f>('Energy Use'!AO63-'E-electricity'!AO7)*'Energy Use 2020'!$Q69</f>
        <v>11311838302249.855</v>
      </c>
      <c r="AP7" s="240">
        <f>('Energy Use'!AP63-'E-electricity'!AP7)*'Energy Use 2020'!$Q69</f>
        <v>11208812981612.793</v>
      </c>
      <c r="AQ7" s="240">
        <f>('Energy Use'!AQ63-'E-electricity'!AQ7)*'Energy Use 2020'!$Q69</f>
        <v>11068372572625.77</v>
      </c>
      <c r="AR7" s="136" t="str">
        <f>VLOOKUP($A7,'Sector Match'!$A$1:$B$43,2,0)</f>
        <v>other mining and quarrying 07T08</v>
      </c>
    </row>
    <row r="8" spans="1:44" x14ac:dyDescent="0.2">
      <c r="A8" s="74" t="s">
        <v>7</v>
      </c>
      <c r="B8" s="240">
        <f>('Energy Use'!B64-'E-electricity'!B8)*'Energy Use 2019'!$Q70</f>
        <v>63755275135434.75</v>
      </c>
      <c r="C8" s="240">
        <f>('Energy Use'!C64-'E-electricity'!C8)*'Energy Use 2020'!$Q70</f>
        <v>43573637736807.961</v>
      </c>
      <c r="D8" s="240">
        <f>('Energy Use'!D64-'E-electricity'!D8)*'Energy Use 2020'!$Q70</f>
        <v>47652698428553.25</v>
      </c>
      <c r="E8" s="240">
        <f>('Energy Use'!E64-'E-electricity'!E8)*'Energy Use 2020'!$Q70</f>
        <v>52720866600551.367</v>
      </c>
      <c r="F8" s="240">
        <f>('Energy Use'!F64-'E-electricity'!F8)*'Energy Use 2020'!$Q70</f>
        <v>54339305307878.266</v>
      </c>
      <c r="G8" s="240">
        <f>('Energy Use'!G64-'E-electricity'!G8)*'Energy Use 2020'!$Q70</f>
        <v>58876006460038.898</v>
      </c>
      <c r="H8" s="240">
        <f>('Energy Use'!H64-'E-electricity'!H8)*'Energy Use 2020'!$Q70</f>
        <v>64947175158128.188</v>
      </c>
      <c r="I8" s="240">
        <f>('Energy Use'!I64-'E-electricity'!I8)*'Energy Use 2020'!$Q70</f>
        <v>71103981012231.109</v>
      </c>
      <c r="J8" s="240">
        <f>('Energy Use'!J64-'E-electricity'!J8)*'Energy Use 2020'!$Q70</f>
        <v>76947679317459.953</v>
      </c>
      <c r="K8" s="240">
        <f>('Energy Use'!K64-'E-electricity'!K8)*'Energy Use 2020'!$Q70</f>
        <v>82513962460553.75</v>
      </c>
      <c r="L8" s="240">
        <f>('Energy Use'!L64-'E-electricity'!L8)*'Energy Use 2020'!$Q70</f>
        <v>87892539897438.047</v>
      </c>
      <c r="M8" s="240">
        <f>('Energy Use'!M64-'E-electricity'!M8)*'Energy Use 2020'!$Q70</f>
        <v>93224827333403.266</v>
      </c>
      <c r="N8" s="240">
        <f>('Energy Use'!N64-'E-electricity'!N8)*'Energy Use 2020'!$Q70</f>
        <v>98717832248963.656</v>
      </c>
      <c r="O8" s="240">
        <f>('Energy Use'!O64-'E-electricity'!O8)*'Energy Use 2020'!$Q70</f>
        <v>104319469640915.98</v>
      </c>
      <c r="P8" s="240">
        <f>('Energy Use'!P64-'E-electricity'!P8)*'Energy Use 2020'!$Q70</f>
        <v>109983462958648.09</v>
      </c>
      <c r="Q8" s="240">
        <f>('Energy Use'!Q64-'E-electricity'!Q8)*'Energy Use 2020'!$Q70</f>
        <v>115656005508745.8</v>
      </c>
      <c r="R8" s="240">
        <f>('Energy Use'!R64-'E-electricity'!R8)*'Energy Use 2020'!$Q70</f>
        <v>121275838712596.86</v>
      </c>
      <c r="S8" s="240">
        <f>('Energy Use'!S64-'E-electricity'!S8)*'Energy Use 2020'!$Q70</f>
        <v>127187872631480.84</v>
      </c>
      <c r="T8" s="240">
        <f>('Energy Use'!T64-'E-electricity'!T8)*'Energy Use 2020'!$Q70</f>
        <v>132988217061408.55</v>
      </c>
      <c r="U8" s="240">
        <f>('Energy Use'!U64-'E-electricity'!U8)*'Energy Use 2020'!$Q70</f>
        <v>138648148255997.59</v>
      </c>
      <c r="V8" s="240">
        <f>('Energy Use'!V64-'E-electricity'!V8)*'Energy Use 2020'!$Q70</f>
        <v>144140438674328.44</v>
      </c>
      <c r="W8" s="240">
        <f>('Energy Use'!W64-'E-electricity'!W8)*'Energy Use 2020'!$Q70</f>
        <v>149439658688275.03</v>
      </c>
      <c r="X8" s="240">
        <f>('Energy Use'!X64-'E-electricity'!X8)*'Energy Use 2020'!$Q70</f>
        <v>154522441754227.03</v>
      </c>
      <c r="Y8" s="240">
        <f>('Energy Use'!Y64-'E-electricity'!Y8)*'Energy Use 2020'!$Q70</f>
        <v>159367709617349.41</v>
      </c>
      <c r="Z8" s="240">
        <f>('Energy Use'!Z64-'E-electricity'!Z8)*'Energy Use 2020'!$Q70</f>
        <v>163956855214661.53</v>
      </c>
      <c r="AA8" s="240">
        <f>('Energy Use'!AA64-'E-electricity'!AA8)*'Energy Use 2020'!$Q70</f>
        <v>168273882032862.53</v>
      </c>
      <c r="AB8" s="240">
        <f>('Energy Use'!AB64-'E-electricity'!AB8)*'Energy Use 2020'!$Q70</f>
        <v>172305499725508.47</v>
      </c>
      <c r="AC8" s="240">
        <f>('Energy Use'!AC64-'E-electricity'!AC8)*'Energy Use 2020'!$Q70</f>
        <v>176041176773752.78</v>
      </c>
      <c r="AD8" s="240">
        <f>('Energy Use'!AD64-'E-electricity'!AD8)*'Energy Use 2020'!$Q70</f>
        <v>179473151861945.72</v>
      </c>
      <c r="AE8" s="240">
        <f>('Energy Use'!AE64-'E-electricity'!AE8)*'Energy Use 2020'!$Q70</f>
        <v>182596406415878.75</v>
      </c>
      <c r="AF8" s="240">
        <f>('Energy Use'!AF64-'E-electricity'!AF8)*'Energy Use 2020'!$Q70</f>
        <v>185408601404602.72</v>
      </c>
      <c r="AG8" s="240">
        <f>('Energy Use'!AG64-'E-electricity'!AG8)*'Energy Use 2020'!$Q70</f>
        <v>187909982029120.69</v>
      </c>
      <c r="AH8" s="240">
        <f>('Energy Use'!AH64-'E-electricity'!AH8)*'Energy Use 2020'!$Q70</f>
        <v>190103254310447.28</v>
      </c>
      <c r="AI8" s="240">
        <f>('Energy Use'!AI64-'E-electricity'!AI8)*'Energy Use 2020'!$Q70</f>
        <v>191993437847657.78</v>
      </c>
      <c r="AJ8" s="240">
        <f>('Energy Use'!AJ64-'E-electricity'!AJ8)*'Energy Use 2020'!$Q70</f>
        <v>193587699149683.59</v>
      </c>
      <c r="AK8" s="240">
        <f>('Energy Use'!AK64-'E-electricity'!AK8)*'Energy Use 2020'!$Q70</f>
        <v>194895169962118.91</v>
      </c>
      <c r="AL8" s="240">
        <f>('Energy Use'!AL64-'E-electricity'!AL8)*'Energy Use 2020'!$Q70</f>
        <v>195926754924094.22</v>
      </c>
      <c r="AM8" s="240">
        <f>('Energy Use'!AM64-'E-electricity'!AM8)*'Energy Use 2020'!$Q70</f>
        <v>196694932714115.84</v>
      </c>
      <c r="AN8" s="240">
        <f>('Energy Use'!AN64-'E-electricity'!AN8)*'Energy Use 2020'!$Q70</f>
        <v>197213554592530.06</v>
      </c>
      <c r="AO8" s="240">
        <f>('Energy Use'!AO64-'E-electricity'!AO8)*'Energy Use 2020'!$Q70</f>
        <v>197497643937419.09</v>
      </c>
      <c r="AP8" s="240">
        <f>('Energy Use'!AP64-'E-electricity'!AP8)*'Energy Use 2020'!$Q70</f>
        <v>197563200015484.94</v>
      </c>
      <c r="AQ8" s="240">
        <f>('Energy Use'!AQ64-'E-electricity'!AQ8)*'Energy Use 2020'!$Q70</f>
        <v>196414562645459.38</v>
      </c>
      <c r="AR8" s="136" t="str">
        <f>VLOOKUP($A8,'Sector Match'!$A$1:$B$43,2,0)</f>
        <v>Mining Support Service Activities 09</v>
      </c>
    </row>
    <row r="9" spans="1:44" x14ac:dyDescent="0.2">
      <c r="A9" s="74" t="s">
        <v>8</v>
      </c>
      <c r="B9" s="240">
        <f>('Energy Use'!B65-'E-electricity'!B9)*'Energy Use 2019'!$Q71</f>
        <v>40426295915.993454</v>
      </c>
      <c r="C9" s="240">
        <f>('Energy Use'!C65-'E-electricity'!C9)*'Energy Use 2020'!$Q71</f>
        <v>92980480606.784943</v>
      </c>
      <c r="D9" s="240">
        <f>('Energy Use'!D65-'E-electricity'!D9)*'Energy Use 2020'!$Q71</f>
        <v>85922997788.743103</v>
      </c>
      <c r="E9" s="240">
        <f>('Energy Use'!E65-'E-electricity'!E9)*'Energy Use 2020'!$Q71</f>
        <v>110987551183.14738</v>
      </c>
      <c r="F9" s="240">
        <f>('Energy Use'!F65-'E-electricity'!F9)*'Energy Use 2020'!$Q71</f>
        <v>112306249083.12015</v>
      </c>
      <c r="G9" s="240">
        <f>('Energy Use'!G65-'E-electricity'!G9)*'Energy Use 2020'!$Q71</f>
        <v>116440804521.22784</v>
      </c>
      <c r="H9" s="240">
        <f>('Energy Use'!H65-'E-electricity'!H9)*'Energy Use 2020'!$Q71</f>
        <v>121973741654.98915</v>
      </c>
      <c r="I9" s="240">
        <f>('Energy Use'!I65-'E-electricity'!I9)*'Energy Use 2020'!$Q71</f>
        <v>127680218271.14877</v>
      </c>
      <c r="J9" s="240">
        <f>('Energy Use'!J65-'E-electricity'!J9)*'Energy Use 2020'!$Q71</f>
        <v>133168552729.84604</v>
      </c>
      <c r="K9" s="240">
        <f>('Energy Use'!K65-'E-electricity'!K9)*'Energy Use 2020'!$Q71</f>
        <v>138410867677.41229</v>
      </c>
      <c r="L9" s="240">
        <f>('Energy Use'!L65-'E-electricity'!L9)*'Energy Use 2020'!$Q71</f>
        <v>143383376683.80515</v>
      </c>
      <c r="M9" s="240">
        <f>('Energy Use'!M65-'E-electricity'!M9)*'Energy Use 2020'!$Q71</f>
        <v>148066622594.41379</v>
      </c>
      <c r="N9" s="240">
        <f>('Energy Use'!N65-'E-electricity'!N9)*'Energy Use 2020'!$Q71</f>
        <v>152517707091.63315</v>
      </c>
      <c r="O9" s="240">
        <f>('Energy Use'!O65-'E-electricity'!O9)*'Energy Use 2020'!$Q71</f>
        <v>156631992601.45148</v>
      </c>
      <c r="P9" s="240">
        <f>('Energy Use'!P65-'E-electricity'!P9)*'Energy Use 2020'!$Q71</f>
        <v>160373883663.8811</v>
      </c>
      <c r="Q9" s="240">
        <f>('Energy Use'!Q65-'E-electricity'!Q9)*'Energy Use 2020'!$Q71</f>
        <v>163710165530.8761</v>
      </c>
      <c r="R9" s="240">
        <f>('Energy Use'!R65-'E-electricity'!R9)*'Energy Use 2020'!$Q71</f>
        <v>166610487692.31314</v>
      </c>
      <c r="S9" s="240">
        <f>('Energy Use'!S65-'E-electricity'!S9)*'Energy Use 2020'!$Q71</f>
        <v>169576173084.00171</v>
      </c>
      <c r="T9" s="240">
        <f>('Energy Use'!T65-'E-electricity'!T9)*'Energy Use 2020'!$Q71</f>
        <v>172104282963.39236</v>
      </c>
      <c r="U9" s="240">
        <f>('Energy Use'!U65-'E-electricity'!U9)*'Energy Use 2020'!$Q71</f>
        <v>174204708007.23221</v>
      </c>
      <c r="V9" s="240">
        <f>('Energy Use'!V65-'E-electricity'!V9)*'Energy Use 2020'!$Q71</f>
        <v>175892153842.93469</v>
      </c>
      <c r="W9" s="240">
        <f>('Energy Use'!W65-'E-electricity'!W9)*'Energy Use 2020'!$Q71</f>
        <v>177185599831.9682</v>
      </c>
      <c r="X9" s="240">
        <f>('Energy Use'!X65-'E-electricity'!X9)*'Energy Use 2020'!$Q71</f>
        <v>178107728240.69672</v>
      </c>
      <c r="Y9" s="240">
        <f>('Energy Use'!Y65-'E-electricity'!Y9)*'Energy Use 2020'!$Q71</f>
        <v>178684342376.53018</v>
      </c>
      <c r="Z9" s="240">
        <f>('Energy Use'!Z65-'E-electricity'!Z9)*'Energy Use 2020'!$Q71</f>
        <v>178943790470.44458</v>
      </c>
      <c r="AA9" s="240">
        <f>('Energy Use'!AA65-'E-electricity'!AA9)*'Energy Use 2020'!$Q71</f>
        <v>178916409962.7453</v>
      </c>
      <c r="AB9" s="240">
        <f>('Energy Use'!AB65-'E-electricity'!AB9)*'Energy Use 2020'!$Q71</f>
        <v>178634004536.06491</v>
      </c>
      <c r="AC9" s="240">
        <f>('Energy Use'!AC65-'E-electricity'!AC9)*'Energy Use 2020'!$Q71</f>
        <v>178129363863.94025</v>
      </c>
      <c r="AD9" s="240">
        <f>('Energy Use'!AD65-'E-electricity'!AD9)*'Energy Use 2020'!$Q71</f>
        <v>177435833713.81845</v>
      </c>
      <c r="AE9" s="240">
        <f>('Energy Use'!AE65-'E-electricity'!AE9)*'Energy Use 2020'!$Q71</f>
        <v>176586941849.7883</v>
      </c>
      <c r="AF9" s="240">
        <f>('Energy Use'!AF65-'E-electricity'!AF9)*'Energy Use 2020'!$Q71</f>
        <v>175616083192.60715</v>
      </c>
      <c r="AG9" s="240">
        <f>('Energy Use'!AG65-'E-electricity'!AG9)*'Energy Use 2020'!$Q71</f>
        <v>174556265963.11118</v>
      </c>
      <c r="AH9" s="240">
        <f>('Energy Use'!AH65-'E-electricity'!AH9)*'Energy Use 2020'!$Q71</f>
        <v>173439919092.58191</v>
      </c>
      <c r="AI9" s="240">
        <f>('Energy Use'!AI65-'E-electricity'!AI9)*'Energy Use 2020'!$Q71</f>
        <v>172298760047.11105</v>
      </c>
      <c r="AJ9" s="240">
        <f>('Energy Use'!AJ65-'E-electricity'!AJ9)*'Energy Use 2020'!$Q71</f>
        <v>171163721386.91348</v>
      </c>
      <c r="AK9" s="240">
        <f>('Energy Use'!AK65-'E-electricity'!AK9)*'Energy Use 2020'!$Q71</f>
        <v>170064933860.37891</v>
      </c>
      <c r="AL9" s="240">
        <f>('Energy Use'!AL65-'E-electricity'!AL9)*'Energy Use 2020'!$Q71</f>
        <v>169031763604.3432</v>
      </c>
      <c r="AM9" s="240">
        <f>('Energy Use'!AM65-'E-electricity'!AM9)*'Energy Use 2020'!$Q71</f>
        <v>168092901070.72925</v>
      </c>
      <c r="AN9" s="240">
        <f>('Energy Use'!AN65-'E-electricity'!AN9)*'Energy Use 2020'!$Q71</f>
        <v>167276499608.61316</v>
      </c>
      <c r="AO9" s="240">
        <f>('Energy Use'!AO65-'E-electricity'!AO9)*'Energy Use 2020'!$Q71</f>
        <v>166610362184.85754</v>
      </c>
      <c r="AP9" s="240">
        <f>('Energy Use'!AP65-'E-electricity'!AP9)*'Energy Use 2020'!$Q71</f>
        <v>166122175514.84152</v>
      </c>
      <c r="AQ9" s="240">
        <f>('Energy Use'!AQ65-'E-electricity'!AQ9)*'Energy Use 2020'!$Q71</f>
        <v>164989331421.75601</v>
      </c>
      <c r="AR9" s="136" t="str">
        <f>VLOOKUP($A9,'Sector Match'!$A$1:$B$43,2,0)</f>
        <v>Mining Support Service Activities 09</v>
      </c>
    </row>
    <row r="10" spans="1:44" x14ac:dyDescent="0.2">
      <c r="A10" s="74" t="s">
        <v>9</v>
      </c>
      <c r="B10" s="240">
        <f>('Energy Use'!B66-'E-electricity'!B10)*'Energy Use 2019'!$Q72</f>
        <v>11629921297531.313</v>
      </c>
      <c r="C10" s="240">
        <f>('Energy Use'!C66-'E-electricity'!C10)*'Energy Use 2020'!$Q72</f>
        <v>6980781728284.8115</v>
      </c>
      <c r="D10" s="240">
        <f>('Energy Use'!D66-'E-electricity'!D10)*'Energy Use 2020'!$Q72</f>
        <v>7776830402626.0068</v>
      </c>
      <c r="E10" s="240">
        <f>('Energy Use'!E66-'E-electricity'!E10)*'Energy Use 2020'!$Q72</f>
        <v>7903051484651.9189</v>
      </c>
      <c r="F10" s="240">
        <f>('Energy Use'!F66-'E-electricity'!F10)*'Energy Use 2020'!$Q72</f>
        <v>7901475106320.2813</v>
      </c>
      <c r="G10" s="240">
        <f>('Energy Use'!G66-'E-electricity'!G10)*'Energy Use 2020'!$Q72</f>
        <v>7979731601597.9355</v>
      </c>
      <c r="H10" s="240">
        <f>('Energy Use'!H66-'E-electricity'!H10)*'Energy Use 2020'!$Q72</f>
        <v>8106791915583.3594</v>
      </c>
      <c r="I10" s="240">
        <f>('Energy Use'!I66-'E-electricity'!I10)*'Energy Use 2020'!$Q72</f>
        <v>8261029273093.46</v>
      </c>
      <c r="J10" s="240">
        <f>('Energy Use'!J66-'E-electricity'!J10)*'Energy Use 2020'!$Q72</f>
        <v>8424051095941.9883</v>
      </c>
      <c r="K10" s="240">
        <f>('Energy Use'!K66-'E-electricity'!K10)*'Energy Use 2020'!$Q72</f>
        <v>8586449237070.6855</v>
      </c>
      <c r="L10" s="240">
        <f>('Energy Use'!L66-'E-electricity'!L10)*'Energy Use 2020'!$Q72</f>
        <v>8738081480258.6162</v>
      </c>
      <c r="M10" s="240">
        <f>('Energy Use'!M66-'E-electricity'!M10)*'Energy Use 2020'!$Q72</f>
        <v>8868139726922.709</v>
      </c>
      <c r="N10" s="240">
        <f>('Energy Use'!N66-'E-electricity'!N10)*'Energy Use 2020'!$Q72</f>
        <v>8976016228797.2031</v>
      </c>
      <c r="O10" s="240">
        <f>('Energy Use'!O66-'E-electricity'!O10)*'Energy Use 2020'!$Q72</f>
        <v>9052543832392.3789</v>
      </c>
      <c r="P10" s="240">
        <f>('Energy Use'!P66-'E-electricity'!P10)*'Energy Use 2020'!$Q72</f>
        <v>9099320561699.4375</v>
      </c>
      <c r="Q10" s="240">
        <f>('Energy Use'!Q66-'E-electricity'!Q10)*'Energy Use 2020'!$Q72</f>
        <v>9118303237637.0371</v>
      </c>
      <c r="R10" s="240">
        <f>('Energy Use'!R66-'E-electricity'!R10)*'Energy Use 2020'!$Q72</f>
        <v>9111738525191.9023</v>
      </c>
      <c r="S10" s="240">
        <f>('Energy Use'!S66-'E-electricity'!S10)*'Energy Use 2020'!$Q72</f>
        <v>9114630612105.5469</v>
      </c>
      <c r="T10" s="240">
        <f>('Energy Use'!T66-'E-electricity'!T10)*'Energy Use 2020'!$Q72</f>
        <v>9096304500366.8848</v>
      </c>
      <c r="U10" s="240">
        <f>('Energy Use'!U66-'E-electricity'!U10)*'Energy Use 2020'!$Q72</f>
        <v>9058621795875.3105</v>
      </c>
      <c r="V10" s="240">
        <f>('Energy Use'!V66-'E-electricity'!V10)*'Energy Use 2020'!$Q72</f>
        <v>9003546544802.8184</v>
      </c>
      <c r="W10" s="240">
        <f>('Energy Use'!W66-'E-electricity'!W10)*'Energy Use 2020'!$Q72</f>
        <v>8933107822149.8926</v>
      </c>
      <c r="X10" s="240">
        <f>('Energy Use'!X66-'E-electricity'!X10)*'Energy Use 2020'!$Q72</f>
        <v>8849365668498.9863</v>
      </c>
      <c r="Y10" s="240">
        <f>('Energy Use'!Y66-'E-electricity'!Y10)*'Energy Use 2020'!$Q72</f>
        <v>8754380870744.4824</v>
      </c>
      <c r="Z10" s="240">
        <f>('Energy Use'!Z66-'E-electricity'!Z10)*'Energy Use 2020'!$Q72</f>
        <v>8650188904079.8096</v>
      </c>
      <c r="AA10" s="240">
        <f>('Energy Use'!AA66-'E-electricity'!AA10)*'Energy Use 2020'!$Q72</f>
        <v>8538778192347.5488</v>
      </c>
      <c r="AB10" s="240">
        <f>('Energy Use'!AB66-'E-electricity'!AB10)*'Energy Use 2020'!$Q72</f>
        <v>8422072705740.3496</v>
      </c>
      <c r="AC10" s="240">
        <f>('Energy Use'!AC66-'E-electricity'!AC10)*'Energy Use 2020'!$Q72</f>
        <v>8301918800887.9395</v>
      </c>
      <c r="AD10" s="240">
        <f>('Energy Use'!AD66-'E-electricity'!AD10)*'Energy Use 2020'!$Q72</f>
        <v>8180076119283.7246</v>
      </c>
      <c r="AE10" s="240">
        <f>('Energy Use'!AE66-'E-electricity'!AE10)*'Energy Use 2020'!$Q72</f>
        <v>8058212295353.999</v>
      </c>
      <c r="AF10" s="240">
        <f>('Energy Use'!AF66-'E-electricity'!AF10)*'Energy Use 2020'!$Q72</f>
        <v>7937901183946.8506</v>
      </c>
      <c r="AG10" s="240">
        <f>('Energy Use'!AG66-'E-electricity'!AG10)*'Energy Use 2020'!$Q72</f>
        <v>7820624296708.127</v>
      </c>
      <c r="AH10" s="240">
        <f>('Energy Use'!AH66-'E-electricity'!AH10)*'Energy Use 2020'!$Q72</f>
        <v>7707775135463.6904</v>
      </c>
      <c r="AI10" s="240">
        <f>('Energy Use'!AI66-'E-electricity'!AI10)*'Energy Use 2020'!$Q72</f>
        <v>7600666125959.9131</v>
      </c>
      <c r="AJ10" s="240">
        <f>('Energy Use'!AJ66-'E-electricity'!AJ10)*'Energy Use 2020'!$Q72</f>
        <v>7500537884820.2686</v>
      </c>
      <c r="AK10" s="240">
        <f>('Energy Use'!AK66-'E-electricity'!AK10)*'Energy Use 2020'!$Q72</f>
        <v>7408570594273.917</v>
      </c>
      <c r="AL10" s="240">
        <f>('Energy Use'!AL66-'E-electricity'!AL10)*'Energy Use 2020'!$Q72</f>
        <v>7325897311386.9746</v>
      </c>
      <c r="AM10" s="240">
        <f>('Energy Use'!AM66-'E-electricity'!AM10)*'Energy Use 2020'!$Q72</f>
        <v>7253619099934.0361</v>
      </c>
      <c r="AN10" s="240">
        <f>('Energy Use'!AN66-'E-electricity'!AN10)*'Energy Use 2020'!$Q72</f>
        <v>7192821942997.0811</v>
      </c>
      <c r="AO10" s="240">
        <f>('Energy Use'!AO66-'E-electricity'!AO10)*'Energy Use 2020'!$Q72</f>
        <v>7144595472832.4727</v>
      </c>
      <c r="AP10" s="240">
        <f>('Energy Use'!AP66-'E-electricity'!AP10)*'Energy Use 2020'!$Q72</f>
        <v>7110053642178.8965</v>
      </c>
      <c r="AQ10" s="240">
        <f>('Energy Use'!AQ66-'E-electricity'!AQ10)*'Energy Use 2020'!$Q72</f>
        <v>7053529904878.6982</v>
      </c>
      <c r="AR10" s="136" t="str">
        <f>VLOOKUP($A10,'Sector Match'!$A$1:$B$43,2,0)</f>
        <v>food beverage and tobacco 10T12</v>
      </c>
    </row>
    <row r="11" spans="1:44" x14ac:dyDescent="0.2">
      <c r="A11" s="74" t="s">
        <v>10</v>
      </c>
      <c r="B11" s="240">
        <f>('Energy Use'!B67-'E-electricity'!B11)*'Energy Use 2019'!$Q73</f>
        <v>5057838596885.6533</v>
      </c>
      <c r="C11" s="240">
        <f>('Energy Use'!C67-'E-electricity'!C11)*'Energy Use 2020'!$Q73</f>
        <v>3535789313902.1978</v>
      </c>
      <c r="D11" s="240">
        <f>('Energy Use'!D67-'E-electricity'!D11)*'Energy Use 2020'!$Q73</f>
        <v>3953524999603.5117</v>
      </c>
      <c r="E11" s="240">
        <f>('Energy Use'!E67-'E-electricity'!E11)*'Energy Use 2020'!$Q73</f>
        <v>4085220609713.833</v>
      </c>
      <c r="F11" s="240">
        <f>('Energy Use'!F67-'E-electricity'!F11)*'Energy Use 2020'!$Q73</f>
        <v>4114282532398.936</v>
      </c>
      <c r="G11" s="240">
        <f>('Energy Use'!G67-'E-electricity'!G11)*'Energy Use 2020'!$Q73</f>
        <v>4221948305980.6519</v>
      </c>
      <c r="H11" s="240">
        <f>('Energy Use'!H67-'E-electricity'!H11)*'Energy Use 2020'!$Q73</f>
        <v>4369483701525.8418</v>
      </c>
      <c r="I11" s="240">
        <f>('Energy Use'!I67-'E-electricity'!I11)*'Energy Use 2020'!$Q73</f>
        <v>4525139669078.2637</v>
      </c>
      <c r="J11" s="240">
        <f>('Energy Use'!J67-'E-electricity'!J11)*'Energy Use 2020'!$Q73</f>
        <v>4676598296074.3174</v>
      </c>
      <c r="K11" s="240">
        <f>('Energy Use'!K67-'E-electricity'!K11)*'Energy Use 2020'!$Q73</f>
        <v>4821264319706.3896</v>
      </c>
      <c r="L11" s="240">
        <f>('Energy Use'!L67-'E-electricity'!L11)*'Energy Use 2020'!$Q73</f>
        <v>4956341166135.6309</v>
      </c>
      <c r="M11" s="240">
        <f>('Energy Use'!M67-'E-electricity'!M11)*'Energy Use 2020'!$Q73</f>
        <v>5078873554883.0156</v>
      </c>
      <c r="N11" s="240">
        <f>('Energy Use'!N67-'E-electricity'!N11)*'Energy Use 2020'!$Q73</f>
        <v>5189937977184.3711</v>
      </c>
      <c r="O11" s="240">
        <f>('Energy Use'!O67-'E-electricity'!O11)*'Energy Use 2020'!$Q73</f>
        <v>5285799651057.5664</v>
      </c>
      <c r="P11" s="240">
        <f>('Energy Use'!P67-'E-electricity'!P11)*'Energy Use 2020'!$Q73</f>
        <v>5366884938437.0283</v>
      </c>
      <c r="Q11" s="240">
        <f>('Energy Use'!Q67-'E-electricity'!Q11)*'Energy Use 2020'!$Q73</f>
        <v>5433832164134.0352</v>
      </c>
      <c r="R11" s="240">
        <f>('Energy Use'!R67-'E-electricity'!R11)*'Energy Use 2020'!$Q73</f>
        <v>5487465426439.917</v>
      </c>
      <c r="S11" s="240">
        <f>('Energy Use'!S67-'E-electricity'!S11)*'Energy Use 2020'!$Q73</f>
        <v>5546861137713.1523</v>
      </c>
      <c r="T11" s="240">
        <f>('Energy Use'!T67-'E-electricity'!T11)*'Energy Use 2020'!$Q73</f>
        <v>5594772519792.5869</v>
      </c>
      <c r="U11" s="240">
        <f>('Energy Use'!U67-'E-electricity'!U11)*'Energy Use 2020'!$Q73</f>
        <v>5631694168697.6699</v>
      </c>
      <c r="V11" s="240">
        <f>('Energy Use'!V67-'E-electricity'!V11)*'Energy Use 2020'!$Q73</f>
        <v>5658209564382.0068</v>
      </c>
      <c r="W11" s="240">
        <f>('Energy Use'!W67-'E-electricity'!W11)*'Energy Use 2020'!$Q73</f>
        <v>5674977957109.5635</v>
      </c>
      <c r="X11" s="240">
        <f>('Energy Use'!X67-'E-electricity'!X11)*'Energy Use 2020'!$Q73</f>
        <v>5682721347518.2158</v>
      </c>
      <c r="Y11" s="240">
        <f>('Energy Use'!Y67-'E-electricity'!Y11)*'Energy Use 2020'!$Q73</f>
        <v>5682211850352.5371</v>
      </c>
      <c r="Z11" s="240">
        <f>('Energy Use'!Z67-'E-electricity'!Z11)*'Energy Use 2020'!$Q73</f>
        <v>5674259690123.7979</v>
      </c>
      <c r="AA11" s="240">
        <f>('Energy Use'!AA67-'E-electricity'!AA11)*'Energy Use 2020'!$Q73</f>
        <v>5659702033784.0049</v>
      </c>
      <c r="AB11" s="240">
        <f>('Energy Use'!AB67-'E-electricity'!AB11)*'Energy Use 2020'!$Q73</f>
        <v>5639392822659.6455</v>
      </c>
      <c r="AC11" s="240">
        <f>('Energy Use'!AC67-'E-electricity'!AC11)*'Energy Use 2020'!$Q73</f>
        <v>5614193724878.3184</v>
      </c>
      <c r="AD11" s="240">
        <f>('Energy Use'!AD67-'E-electricity'!AD11)*'Energy Use 2020'!$Q73</f>
        <v>5584966291548.125</v>
      </c>
      <c r="AE11" s="240">
        <f>('Energy Use'!AE67-'E-electricity'!AE11)*'Energy Use 2020'!$Q73</f>
        <v>5552565365932.4502</v>
      </c>
      <c r="AF11" s="240">
        <f>('Energy Use'!AF67-'E-electricity'!AF11)*'Energy Use 2020'!$Q73</f>
        <v>5517833765447.998</v>
      </c>
      <c r="AG11" s="240">
        <f>('Energy Use'!AG67-'E-electricity'!AG11)*'Energy Use 2020'!$Q73</f>
        <v>5481598231895.5801</v>
      </c>
      <c r="AH11" s="240">
        <f>('Energy Use'!AH67-'E-electricity'!AH11)*'Energy Use 2020'!$Q73</f>
        <v>5444666626095.6045</v>
      </c>
      <c r="AI11" s="240">
        <f>('Energy Use'!AI67-'E-electricity'!AI11)*'Energy Use 2020'!$Q73</f>
        <v>5407826329050.1494</v>
      </c>
      <c r="AJ11" s="240">
        <f>('Energy Use'!AJ67-'E-electricity'!AJ11)*'Energy Use 2020'!$Q73</f>
        <v>5371843802766.3779</v>
      </c>
      <c r="AK11" s="240">
        <f>('Energy Use'!AK67-'E-electricity'!AK11)*'Energy Use 2020'!$Q73</f>
        <v>5337465259731.7695</v>
      </c>
      <c r="AL11" s="240">
        <f>('Energy Use'!AL67-'E-electricity'!AL11)*'Energy Use 2020'!$Q73</f>
        <v>5305418390462.3926</v>
      </c>
      <c r="AM11" s="240">
        <f>('Energy Use'!AM67-'E-electricity'!AM11)*'Energy Use 2020'!$Q73</f>
        <v>5276415103262.1904</v>
      </c>
      <c r="AN11" s="240">
        <f>('Energy Use'!AN67-'E-electricity'!AN11)*'Energy Use 2020'!$Q73</f>
        <v>5251155239071.3652</v>
      </c>
      <c r="AO11" s="240">
        <f>('Energy Use'!AO67-'E-electricity'!AO11)*'Energy Use 2020'!$Q73</f>
        <v>5230331236829.459</v>
      </c>
      <c r="AP11" s="240">
        <f>('Energy Use'!AP67-'E-electricity'!AP11)*'Energy Use 2020'!$Q73</f>
        <v>5214633741001.3008</v>
      </c>
      <c r="AQ11" s="240">
        <f>('Energy Use'!AQ67-'E-electricity'!AQ11)*'Energy Use 2020'!$Q73</f>
        <v>5178067095289.6758</v>
      </c>
      <c r="AR11" s="136" t="str">
        <f>VLOOKUP($A11,'Sector Match'!$A$1:$B$43,2,0)</f>
        <v>food beverage and tobacco 10T12</v>
      </c>
    </row>
    <row r="12" spans="1:44" x14ac:dyDescent="0.2">
      <c r="A12" s="74" t="s">
        <v>11</v>
      </c>
      <c r="B12" s="240">
        <f>('Energy Use'!B68-'E-electricity'!B12)*'Energy Use 2019'!$Q74</f>
        <v>3135768310274.7588</v>
      </c>
      <c r="C12" s="240">
        <f>('Energy Use'!C68-'E-electricity'!C12)*'Energy Use 2020'!$Q74</f>
        <v>1914459883806.1509</v>
      </c>
      <c r="D12" s="240">
        <f>('Energy Use'!D68-'E-electricity'!D12)*'Energy Use 2020'!$Q74</f>
        <v>2192211876818.2881</v>
      </c>
      <c r="E12" s="240">
        <f>('Energy Use'!E68-'E-electricity'!E12)*'Energy Use 2020'!$Q74</f>
        <v>2353845559797.4707</v>
      </c>
      <c r="F12" s="240">
        <f>('Energy Use'!F68-'E-electricity'!F12)*'Energy Use 2020'!$Q74</f>
        <v>2381818001911.3145</v>
      </c>
      <c r="G12" s="240">
        <f>('Energy Use'!G68-'E-electricity'!G12)*'Energy Use 2020'!$Q74</f>
        <v>2471685877909.6479</v>
      </c>
      <c r="H12" s="240">
        <f>('Energy Use'!H68-'E-electricity'!H12)*'Energy Use 2020'!$Q74</f>
        <v>2592241441383.3916</v>
      </c>
      <c r="I12" s="240">
        <f>('Energy Use'!I68-'E-electricity'!I12)*'Energy Use 2020'!$Q74</f>
        <v>2716340683900.1895</v>
      </c>
      <c r="J12" s="240">
        <f>('Energy Use'!J68-'E-electricity'!J12)*'Energy Use 2020'!$Q74</f>
        <v>2835336873306.2368</v>
      </c>
      <c r="K12" s="240">
        <f>('Energy Use'!K68-'E-electricity'!K12)*'Energy Use 2020'!$Q74</f>
        <v>2948522967267.2866</v>
      </c>
      <c r="L12" s="240">
        <f>('Energy Use'!L68-'E-electricity'!L12)*'Energy Use 2020'!$Q74</f>
        <v>3055283873515.9814</v>
      </c>
      <c r="M12" s="240">
        <f>('Energy Use'!M68-'E-electricity'!M12)*'Energy Use 2020'!$Q74</f>
        <v>3155103461292.5835</v>
      </c>
      <c r="N12" s="240">
        <f>('Energy Use'!N68-'E-electricity'!N12)*'Energy Use 2020'!$Q74</f>
        <v>3249863755943.9067</v>
      </c>
      <c r="O12" s="240">
        <f>('Energy Use'!O68-'E-electricity'!O12)*'Energy Use 2020'!$Q74</f>
        <v>3337478048485.5537</v>
      </c>
      <c r="P12" s="240">
        <f>('Energy Use'!P68-'E-electricity'!P12)*'Energy Use 2020'!$Q74</f>
        <v>3418144473204.4292</v>
      </c>
      <c r="Q12" s="240">
        <f>('Energy Use'!Q68-'E-electricity'!Q12)*'Energy Use 2020'!$Q74</f>
        <v>3492192410267.5444</v>
      </c>
      <c r="R12" s="240">
        <f>('Energy Use'!R68-'E-electricity'!R12)*'Energy Use 2020'!$Q74</f>
        <v>3560071198519.6641</v>
      </c>
      <c r="S12" s="240">
        <f>('Energy Use'!S68-'E-electricity'!S12)*'Energy Use 2020'!$Q74</f>
        <v>3634126056026.9629</v>
      </c>
      <c r="T12" s="240">
        <f>('Energy Use'!T68-'E-electricity'!T12)*'Energy Use 2020'!$Q74</f>
        <v>3702986322163.0386</v>
      </c>
      <c r="U12" s="240">
        <f>('Energy Use'!U68-'E-electricity'!U12)*'Energy Use 2020'!$Q74</f>
        <v>3766597499889.8354</v>
      </c>
      <c r="V12" s="240">
        <f>('Energy Use'!V68-'E-electricity'!V12)*'Energy Use 2020'!$Q74</f>
        <v>3824947462516.3506</v>
      </c>
      <c r="W12" s="240">
        <f>('Energy Use'!W68-'E-electricity'!W12)*'Energy Use 2020'!$Q74</f>
        <v>3878064771394.7549</v>
      </c>
      <c r="X12" s="240">
        <f>('Energy Use'!X68-'E-electricity'!X12)*'Energy Use 2020'!$Q74</f>
        <v>3926016632314.5864</v>
      </c>
      <c r="Y12" s="240">
        <f>('Energy Use'!Y68-'E-electricity'!Y12)*'Energy Use 2020'!$Q74</f>
        <v>3968906551987.4312</v>
      </c>
      <c r="Z12" s="240">
        <f>('Energy Use'!Z68-'E-electricity'!Z12)*'Energy Use 2020'!$Q74</f>
        <v>4006871756633.5654</v>
      </c>
      <c r="AA12" s="240">
        <f>('Energy Use'!AA68-'E-electricity'!AA12)*'Energy Use 2020'!$Q74</f>
        <v>4040080433945.6187</v>
      </c>
      <c r="AB12" s="240">
        <f>('Energy Use'!AB68-'E-electricity'!AB12)*'Energy Use 2020'!$Q74</f>
        <v>4068728857779.1567</v>
      </c>
      <c r="AC12" s="240">
        <f>('Energy Use'!AC68-'E-electricity'!AC12)*'Energy Use 2020'!$Q74</f>
        <v>4093038451988.4546</v>
      </c>
      <c r="AD12" s="240">
        <f>('Energy Use'!AD68-'E-electricity'!AD12)*'Energy Use 2020'!$Q74</f>
        <v>4113252846076.1948</v>
      </c>
      <c r="AE12" s="240">
        <f>('Energy Use'!AE68-'E-electricity'!AE12)*'Energy Use 2020'!$Q74</f>
        <v>4129634970948.5684</v>
      </c>
      <c r="AF12" s="240">
        <f>('Energy Use'!AF68-'E-electricity'!AF12)*'Energy Use 2020'!$Q74</f>
        <v>4142464238247.4448</v>
      </c>
      <c r="AG12" s="240">
        <f>('Energy Use'!AG68-'E-electricity'!AG12)*'Energy Use 2020'!$Q74</f>
        <v>4152033841644.1895</v>
      </c>
      <c r="AH12" s="240">
        <f>('Energy Use'!AH68-'E-electricity'!AH12)*'Energy Use 2020'!$Q74</f>
        <v>4158648213286.189</v>
      </c>
      <c r="AI12" s="240">
        <f>('Energy Use'!AI68-'E-electricity'!AI12)*'Energy Use 2020'!$Q74</f>
        <v>4162620663434.5283</v>
      </c>
      <c r="AJ12" s="240">
        <f>('Energy Use'!AJ68-'E-electricity'!AJ12)*'Energy Use 2020'!$Q74</f>
        <v>4164271226344.3047</v>
      </c>
      <c r="AK12" s="240">
        <f>('Energy Use'!AK68-'E-electricity'!AK12)*'Energy Use 2020'!$Q74</f>
        <v>4163924730729.7764</v>
      </c>
      <c r="AL12" s="240">
        <f>('Energy Use'!AL68-'E-electricity'!AL12)*'Energy Use 2020'!$Q74</f>
        <v>4161909108810.6699</v>
      </c>
      <c r="AM12" s="240">
        <f>('Energy Use'!AM68-'E-electricity'!AM12)*'Energy Use 2020'!$Q74</f>
        <v>4158553954028.8369</v>
      </c>
      <c r="AN12" s="240">
        <f>('Energy Use'!AN68-'E-electricity'!AN12)*'Energy Use 2020'!$Q74</f>
        <v>4154189334107.25</v>
      </c>
      <c r="AO12" s="240">
        <f>('Energy Use'!AO68-'E-electricity'!AO12)*'Energy Use 2020'!$Q74</f>
        <v>4149144863236.5249</v>
      </c>
      <c r="AP12" s="240">
        <f>('Energy Use'!AP68-'E-electricity'!AP12)*'Energy Use 2020'!$Q74</f>
        <v>4143749034843.1738</v>
      </c>
      <c r="AQ12" s="240">
        <f>('Energy Use'!AQ68-'E-electricity'!AQ12)*'Energy Use 2020'!$Q74</f>
        <v>4117106615582.0815</v>
      </c>
      <c r="AR12" s="136" t="str">
        <f>VLOOKUP($A12,'Sector Match'!$A$1:$B$43,2,0)</f>
        <v>food beverage and tobacco 10T12</v>
      </c>
    </row>
    <row r="13" spans="1:44" x14ac:dyDescent="0.2">
      <c r="A13" s="74" t="s">
        <v>12</v>
      </c>
      <c r="B13" s="240">
        <f>('Energy Use'!B69-'E-electricity'!B13)*'Energy Use 2019'!$Q75</f>
        <v>575558914724.75134</v>
      </c>
      <c r="C13" s="240">
        <f>('Energy Use'!C69-'E-electricity'!C13)*'Energy Use 2020'!$Q75</f>
        <v>255002614316.57867</v>
      </c>
      <c r="D13" s="240">
        <f>('Energy Use'!D69-'E-electricity'!D13)*'Energy Use 2020'!$Q75</f>
        <v>272172585179.25195</v>
      </c>
      <c r="E13" s="240">
        <f>('Energy Use'!E69-'E-electricity'!E13)*'Energy Use 2020'!$Q75</f>
        <v>292994572124.07227</v>
      </c>
      <c r="F13" s="240">
        <f>('Energy Use'!F69-'E-electricity'!F13)*'Energy Use 2020'!$Q75</f>
        <v>293833336326.40454</v>
      </c>
      <c r="G13" s="240">
        <f>('Energy Use'!G69-'E-electricity'!G13)*'Energy Use 2020'!$Q75</f>
        <v>300161598354.45514</v>
      </c>
      <c r="H13" s="240">
        <f>('Energy Use'!H69-'E-electricity'!H13)*'Energy Use 2020'!$Q75</f>
        <v>309253287702.07343</v>
      </c>
      <c r="I13" s="240">
        <f>('Energy Use'!I69-'E-electricity'!I13)*'Energy Use 2020'!$Q75</f>
        <v>318900561818.24567</v>
      </c>
      <c r="J13" s="240">
        <f>('Energy Use'!J69-'E-electricity'!J13)*'Energy Use 2020'!$Q75</f>
        <v>328253879982.19019</v>
      </c>
      <c r="K13" s="240">
        <f>('Energy Use'!K69-'E-electricity'!K13)*'Energy Use 2020'!$Q75</f>
        <v>337125175902.59521</v>
      </c>
      <c r="L13" s="240">
        <f>('Energy Use'!L69-'E-electricity'!L13)*'Energy Use 2020'!$Q75</f>
        <v>345312535912.48987</v>
      </c>
      <c r="M13" s="240">
        <f>('Energy Use'!M69-'E-electricity'!M13)*'Energy Use 2020'!$Q75</f>
        <v>352603362121.61792</v>
      </c>
      <c r="N13" s="240">
        <f>('Energy Use'!N69-'E-electricity'!N13)*'Energy Use 2020'!$Q75</f>
        <v>359513084630.11194</v>
      </c>
      <c r="O13" s="240">
        <f>('Energy Use'!O69-'E-electricity'!O13)*'Energy Use 2020'!$Q75</f>
        <v>365371717256.11652</v>
      </c>
      <c r="P13" s="240">
        <f>('Energy Use'!P69-'E-electricity'!P13)*'Energy Use 2020'!$Q75</f>
        <v>370225306017.86438</v>
      </c>
      <c r="Q13" s="240">
        <f>('Energy Use'!Q69-'E-electricity'!Q13)*'Energy Use 2020'!$Q75</f>
        <v>374134019658.87714</v>
      </c>
      <c r="R13" s="240">
        <f>('Energy Use'!R69-'E-electricity'!R13)*'Energy Use 2020'!$Q75</f>
        <v>377170049244.11926</v>
      </c>
      <c r="S13" s="240">
        <f>('Energy Use'!S69-'E-electricity'!S13)*'Energy Use 2020'!$Q75</f>
        <v>381145419682.09192</v>
      </c>
      <c r="T13" s="240">
        <f>('Energy Use'!T69-'E-electricity'!T13)*'Energy Use 2020'!$Q75</f>
        <v>384393276878.37976</v>
      </c>
      <c r="U13" s="240">
        <f>('Energy Use'!U69-'E-electricity'!U13)*'Energy Use 2020'!$Q75</f>
        <v>386941933167.95117</v>
      </c>
      <c r="V13" s="240">
        <f>('Energy Use'!V69-'E-electricity'!V13)*'Energy Use 2020'!$Q75</f>
        <v>388824937855.60345</v>
      </c>
      <c r="W13" s="240">
        <f>('Energy Use'!W69-'E-electricity'!W13)*'Energy Use 2020'!$Q75</f>
        <v>390080364809.81195</v>
      </c>
      <c r="X13" s="240">
        <f>('Energy Use'!X69-'E-electricity'!X13)*'Energy Use 2020'!$Q75</f>
        <v>390750100066.3172</v>
      </c>
      <c r="Y13" s="240">
        <f>('Energy Use'!Y69-'E-electricity'!Y13)*'Energy Use 2020'!$Q75</f>
        <v>390879144371.51764</v>
      </c>
      <c r="Z13" s="240">
        <f>('Energy Use'!Z69-'E-electricity'!Z13)*'Energy Use 2020'!$Q75</f>
        <v>390514943674.84387</v>
      </c>
      <c r="AA13" s="240">
        <f>('Energy Use'!AA69-'E-electricity'!AA13)*'Energy Use 2020'!$Q75</f>
        <v>389706758561.1828</v>
      </c>
      <c r="AB13" s="240">
        <f>('Energy Use'!AB69-'E-electricity'!AB13)*'Energy Use 2020'!$Q75</f>
        <v>388505081579.09271</v>
      </c>
      <c r="AC13" s="240">
        <f>('Energy Use'!AC69-'E-electricity'!AC13)*'Energy Use 2020'!$Q75</f>
        <v>386961109437.45532</v>
      </c>
      <c r="AD13" s="240">
        <f>('Energy Use'!AD69-'E-electricity'!AD13)*'Energy Use 2020'!$Q75</f>
        <v>385126275170.0564</v>
      </c>
      <c r="AE13" s="240">
        <f>('Energy Use'!AE69-'E-electricity'!AE13)*'Energy Use 2020'!$Q75</f>
        <v>383051843650.00177</v>
      </c>
      <c r="AF13" s="240">
        <f>('Energy Use'!AF69-'E-electricity'!AF13)*'Energy Use 2020'!$Q75</f>
        <v>380788572308.19952</v>
      </c>
      <c r="AG13" s="240">
        <f>('Energy Use'!AG69-'E-electricity'!AG13)*'Energy Use 2020'!$Q75</f>
        <v>378386437595.47321</v>
      </c>
      <c r="AH13" s="240">
        <f>('Energy Use'!AH69-'E-electricity'!AH13)*'Energy Use 2020'!$Q75</f>
        <v>375894426640.03021</v>
      </c>
      <c r="AI13" s="240">
        <f>('Energy Use'!AI69-'E-electricity'!AI13)*'Energy Use 2020'!$Q75</f>
        <v>373360392696.2373</v>
      </c>
      <c r="AJ13" s="240">
        <f>('Energy Use'!AJ69-'E-electricity'!AJ13)*'Energy Use 2020'!$Q75</f>
        <v>370830972355.67621</v>
      </c>
      <c r="AK13" s="240">
        <f>('Energy Use'!AK69-'E-electricity'!AK13)*'Energy Use 2020'!$Q75</f>
        <v>368351562090.70709</v>
      </c>
      <c r="AL13" s="240">
        <f>('Energy Use'!AL69-'E-electricity'!AL13)*'Energy Use 2020'!$Q75</f>
        <v>365966351514.21667</v>
      </c>
      <c r="AM13" s="240">
        <f>('Energy Use'!AM69-'E-electricity'!AM13)*'Energy Use 2020'!$Q75</f>
        <v>363718410754.75916</v>
      </c>
      <c r="AN13" s="240">
        <f>('Energy Use'!AN69-'E-electricity'!AN13)*'Energy Use 2020'!$Q75</f>
        <v>361649829551.2995</v>
      </c>
      <c r="AO13" s="240">
        <f>('Energy Use'!AO69-'E-electricity'!AO13)*'Energy Use 2020'!$Q75</f>
        <v>359801906054.13586</v>
      </c>
      <c r="AP13" s="240">
        <f>('Energy Use'!AP69-'E-electricity'!AP13)*'Energy Use 2020'!$Q75</f>
        <v>358215383868.5246</v>
      </c>
      <c r="AQ13" s="240">
        <f>('Energy Use'!AQ69-'E-electricity'!AQ13)*'Energy Use 2020'!$Q75</f>
        <v>355100322554.15302</v>
      </c>
      <c r="AR13" s="136" t="str">
        <f>VLOOKUP($A13,'Sector Match'!$A$1:$B$43,2,0)</f>
        <v>food beverage and tobacco 10T12</v>
      </c>
    </row>
    <row r="14" spans="1:44" x14ac:dyDescent="0.2">
      <c r="A14" s="74" t="s">
        <v>13</v>
      </c>
      <c r="B14" s="240">
        <f>('Energy Use'!B70-'E-electricity'!B14)*'Energy Use 2019'!$Q76</f>
        <v>4683417659832.8896</v>
      </c>
      <c r="C14" s="240">
        <f>('Energy Use'!C70-'E-electricity'!C14)*'Energy Use 2020'!$Q76</f>
        <v>2875176702730.9502</v>
      </c>
      <c r="D14" s="240">
        <f>('Energy Use'!D70-'E-electricity'!D14)*'Energy Use 2020'!$Q76</f>
        <v>3014120488444.0557</v>
      </c>
      <c r="E14" s="240">
        <f>('Energy Use'!E70-'E-electricity'!E14)*'Energy Use 2020'!$Q76</f>
        <v>2958086917519.3237</v>
      </c>
      <c r="F14" s="240">
        <f>('Energy Use'!F70-'E-electricity'!F14)*'Energy Use 2020'!$Q76</f>
        <v>2949926822980.356</v>
      </c>
      <c r="G14" s="240">
        <f>('Energy Use'!G70-'E-electricity'!G14)*'Energy Use 2020'!$Q76</f>
        <v>2961107403392.103</v>
      </c>
      <c r="H14" s="240">
        <f>('Energy Use'!H70-'E-electricity'!H14)*'Energy Use 2020'!$Q76</f>
        <v>2982154334424.5615</v>
      </c>
      <c r="I14" s="240">
        <f>('Energy Use'!I70-'E-electricity'!I14)*'Energy Use 2020'!$Q76</f>
        <v>3006651753733.5635</v>
      </c>
      <c r="J14" s="240">
        <f>('Energy Use'!J70-'E-electricity'!J14)*'Energy Use 2020'!$Q76</f>
        <v>3027765729304.2017</v>
      </c>
      <c r="K14" s="240">
        <f>('Energy Use'!K70-'E-electricity'!K14)*'Energy Use 2020'!$Q76</f>
        <v>3041635843091.9624</v>
      </c>
      <c r="L14" s="240">
        <f>('Energy Use'!L70-'E-electricity'!L14)*'Energy Use 2020'!$Q76</f>
        <v>3044371543270.4985</v>
      </c>
      <c r="M14" s="240">
        <f>('Energy Use'!M70-'E-electricity'!M14)*'Energy Use 2020'!$Q76</f>
        <v>3032167979861.2207</v>
      </c>
      <c r="N14" s="240">
        <f>('Energy Use'!N70-'E-electricity'!N14)*'Energy Use 2020'!$Q76</f>
        <v>3006129684332.2656</v>
      </c>
      <c r="O14" s="240">
        <f>('Energy Use'!O70-'E-electricity'!O14)*'Energy Use 2020'!$Q76</f>
        <v>2965954188427.7568</v>
      </c>
      <c r="P14" s="240">
        <f>('Energy Use'!P70-'E-electricity'!P14)*'Energy Use 2020'!$Q76</f>
        <v>2916070658787.4673</v>
      </c>
      <c r="Q14" s="240">
        <f>('Energy Use'!Q70-'E-electricity'!Q14)*'Energy Use 2020'!$Q76</f>
        <v>2860771236606.5103</v>
      </c>
      <c r="R14" s="240">
        <f>('Energy Use'!R70-'E-electricity'!R14)*'Energy Use 2020'!$Q76</f>
        <v>2804105219248.0327</v>
      </c>
      <c r="S14" s="240">
        <f>('Energy Use'!S70-'E-electricity'!S14)*'Energy Use 2020'!$Q76</f>
        <v>2759508893960.2534</v>
      </c>
      <c r="T14" s="240">
        <f>('Energy Use'!T70-'E-electricity'!T14)*'Energy Use 2020'!$Q76</f>
        <v>2716944382167.5605</v>
      </c>
      <c r="U14" s="240">
        <f>('Energy Use'!U70-'E-electricity'!U14)*'Energy Use 2020'!$Q76</f>
        <v>2676359546893.2759</v>
      </c>
      <c r="V14" s="240">
        <f>('Energy Use'!V70-'E-electricity'!V14)*'Energy Use 2020'!$Q76</f>
        <v>2637705016734.4082</v>
      </c>
      <c r="W14" s="240">
        <f>('Energy Use'!W70-'E-electricity'!W14)*'Energy Use 2020'!$Q76</f>
        <v>2600934135395.0249</v>
      </c>
      <c r="X14" s="240">
        <f>('Energy Use'!X70-'E-electricity'!X14)*'Energy Use 2020'!$Q76</f>
        <v>2566002915105.2505</v>
      </c>
      <c r="Y14" s="240">
        <f>('Energy Use'!Y70-'E-electricity'!Y14)*'Energy Use 2020'!$Q76</f>
        <v>2532869994034.4556</v>
      </c>
      <c r="Z14" s="240">
        <f>('Energy Use'!Z70-'E-electricity'!Z14)*'Energy Use 2020'!$Q76</f>
        <v>2501496597812.4033</v>
      </c>
      <c r="AA14" s="240">
        <f>('Energy Use'!AA70-'E-electricity'!AA14)*'Energy Use 2020'!$Q76</f>
        <v>2471846505279.1938</v>
      </c>
      <c r="AB14" s="240">
        <f>('Energy Use'!AB70-'E-electricity'!AB14)*'Energy Use 2020'!$Q76</f>
        <v>2443886018592.7202</v>
      </c>
      <c r="AC14" s="240">
        <f>('Energy Use'!AC70-'E-electricity'!AC14)*'Energy Use 2020'!$Q76</f>
        <v>2417583937832.084</v>
      </c>
      <c r="AD14" s="240">
        <f>('Energy Use'!AD70-'E-electricity'!AD14)*'Energy Use 2020'!$Q76</f>
        <v>2392911540245.7695</v>
      </c>
      <c r="AE14" s="240">
        <f>('Energy Use'!AE70-'E-electricity'!AE14)*'Energy Use 2020'!$Q76</f>
        <v>2369842564306.3027</v>
      </c>
      <c r="AF14" s="240">
        <f>('Energy Use'!AF70-'E-electricity'!AF14)*'Energy Use 2020'!$Q76</f>
        <v>2348353198746.6089</v>
      </c>
      <c r="AG14" s="240">
        <f>('Energy Use'!AG70-'E-electricity'!AG14)*'Energy Use 2020'!$Q76</f>
        <v>2328422076768.8623</v>
      </c>
      <c r="AH14" s="240">
        <f>('Energy Use'!AH70-'E-electricity'!AH14)*'Energy Use 2020'!$Q76</f>
        <v>2310030275634.3394</v>
      </c>
      <c r="AI14" s="240">
        <f>('Energy Use'!AI70-'E-electricity'!AI14)*'Energy Use 2020'!$Q76</f>
        <v>2293161321861.5015</v>
      </c>
      <c r="AJ14" s="240">
        <f>('Energy Use'!AJ70-'E-electricity'!AJ14)*'Energy Use 2020'!$Q76</f>
        <v>2277801202281.3774</v>
      </c>
      <c r="AK14" s="240">
        <f>('Energy Use'!AK70-'E-electricity'!AK14)*'Energy Use 2020'!$Q76</f>
        <v>2263938381222.3428</v>
      </c>
      <c r="AL14" s="240">
        <f>('Energy Use'!AL70-'E-electricity'!AL14)*'Energy Use 2020'!$Q76</f>
        <v>2251563824122.6704</v>
      </c>
      <c r="AM14" s="240">
        <f>('Energy Use'!AM70-'E-electricity'!AM14)*'Energy Use 2020'!$Q76</f>
        <v>2240671027897.4204</v>
      </c>
      <c r="AN14" s="240">
        <f>('Energy Use'!AN70-'E-electricity'!AN14)*'Energy Use 2020'!$Q76</f>
        <v>2231256058417.7573</v>
      </c>
      <c r="AO14" s="240">
        <f>('Energy Use'!AO70-'E-electricity'!AO14)*'Energy Use 2020'!$Q76</f>
        <v>2223317595494.8286</v>
      </c>
      <c r="AP14" s="240">
        <f>('Energy Use'!AP70-'E-electricity'!AP14)*'Energy Use 2020'!$Q76</f>
        <v>2216856985798.3477</v>
      </c>
      <c r="AQ14" s="240">
        <f>('Energy Use'!AQ70-'E-electricity'!AQ14)*'Energy Use 2020'!$Q76</f>
        <v>2200535338518.5508</v>
      </c>
      <c r="AR14" s="136" t="str">
        <f>VLOOKUP($A14,'Sector Match'!$A$1:$B$43,2,0)</f>
        <v>textiles apparel and leather 13T15</v>
      </c>
    </row>
    <row r="15" spans="1:44" x14ac:dyDescent="0.2">
      <c r="A15" s="74" t="s">
        <v>14</v>
      </c>
      <c r="B15" s="240">
        <f>('Energy Use'!B71-'E-electricity'!B15)*'Energy Use 2019'!$Q77</f>
        <v>4187522774268.3008</v>
      </c>
      <c r="C15" s="240">
        <f>('Energy Use'!C71-'E-electricity'!C15)*'Energy Use 2020'!$Q77</f>
        <v>2052977764162.9119</v>
      </c>
      <c r="D15" s="240">
        <f>('Energy Use'!D71-'E-electricity'!D15)*'Energy Use 2020'!$Q77</f>
        <v>2301146874366.978</v>
      </c>
      <c r="E15" s="240">
        <f>('Energy Use'!E71-'E-electricity'!E15)*'Energy Use 2020'!$Q77</f>
        <v>2275209886332.7485</v>
      </c>
      <c r="F15" s="240">
        <f>('Energy Use'!F71-'E-electricity'!F15)*'Energy Use 2020'!$Q77</f>
        <v>2270007168890.0664</v>
      </c>
      <c r="G15" s="240">
        <f>('Energy Use'!G71-'E-electricity'!G15)*'Energy Use 2020'!$Q77</f>
        <v>2283511520616.54</v>
      </c>
      <c r="H15" s="240">
        <f>('Energy Use'!H71-'E-electricity'!H15)*'Energy Use 2020'!$Q77</f>
        <v>2305814659703.3037</v>
      </c>
      <c r="I15" s="240">
        <f>('Energy Use'!I71-'E-electricity'!I15)*'Energy Use 2020'!$Q77</f>
        <v>2329769920285.085</v>
      </c>
      <c r="J15" s="240">
        <f>('Energy Use'!J71-'E-electricity'!J15)*'Energy Use 2020'!$Q77</f>
        <v>2349909874994.4946</v>
      </c>
      <c r="K15" s="240">
        <f>('Energy Use'!K71-'E-electricity'!K15)*'Energy Use 2020'!$Q77</f>
        <v>2363552758332.2095</v>
      </c>
      <c r="L15" s="240">
        <f>('Energy Use'!L71-'E-electricity'!L15)*'Energy Use 2020'!$Q77</f>
        <v>2368000031291.9487</v>
      </c>
      <c r="M15" s="240">
        <f>('Energy Use'!M71-'E-electricity'!M15)*'Energy Use 2020'!$Q77</f>
        <v>2360623900658.0737</v>
      </c>
      <c r="N15" s="240">
        <f>('Energy Use'!N71-'E-electricity'!N15)*'Energy Use 2020'!$Q77</f>
        <v>2343098089234.5547</v>
      </c>
      <c r="O15" s="240">
        <f>('Energy Use'!O71-'E-electricity'!O15)*'Energy Use 2020'!$Q77</f>
        <v>2314613611748.0894</v>
      </c>
      <c r="P15" s="240">
        <f>('Energy Use'!P71-'E-electricity'!P15)*'Energy Use 2020'!$Q77</f>
        <v>2278539114577.064</v>
      </c>
      <c r="Q15" s="240">
        <f>('Energy Use'!Q71-'E-electricity'!Q15)*'Energy Use 2020'!$Q77</f>
        <v>2238154256254.9204</v>
      </c>
      <c r="R15" s="240">
        <f>('Energy Use'!R71-'E-electricity'!R15)*'Energy Use 2020'!$Q77</f>
        <v>2196568098800.8513</v>
      </c>
      <c r="S15" s="240">
        <f>('Energy Use'!S71-'E-electricity'!S15)*'Energy Use 2020'!$Q77</f>
        <v>2164807444271.2043</v>
      </c>
      <c r="T15" s="240">
        <f>('Energy Use'!T71-'E-electricity'!T15)*'Energy Use 2020'!$Q77</f>
        <v>2134472097783.6233</v>
      </c>
      <c r="U15" s="240">
        <f>('Energy Use'!U71-'E-electricity'!U15)*'Energy Use 2020'!$Q77</f>
        <v>2105523656048.1448</v>
      </c>
      <c r="V15" s="240">
        <f>('Energy Use'!V71-'E-electricity'!V15)*'Energy Use 2020'!$Q77</f>
        <v>2077925762350.2266</v>
      </c>
      <c r="W15" s="240">
        <f>('Energy Use'!W71-'E-electricity'!W15)*'Energy Use 2020'!$Q77</f>
        <v>2051644046776.9656</v>
      </c>
      <c r="X15" s="240">
        <f>('Energy Use'!X71-'E-electricity'!X15)*'Energy Use 2020'!$Q77</f>
        <v>2026646070314.8394</v>
      </c>
      <c r="Y15" s="240">
        <f>('Energy Use'!Y71-'E-electricity'!Y15)*'Energy Use 2020'!$Q77</f>
        <v>2002901272736.6707</v>
      </c>
      <c r="Z15" s="240">
        <f>('Energy Use'!Z71-'E-electricity'!Z15)*'Energy Use 2020'!$Q77</f>
        <v>1980380924203.9253</v>
      </c>
      <c r="AA15" s="240">
        <f>('Energy Use'!AA71-'E-electricity'!AA15)*'Energy Use 2020'!$Q77</f>
        <v>1959058080519.2883</v>
      </c>
      <c r="AB15" s="240">
        <f>('Energy Use'!AB71-'E-electricity'!AB15)*'Energy Use 2020'!$Q77</f>
        <v>1938907541973.0903</v>
      </c>
      <c r="AC15" s="240">
        <f>('Energy Use'!AC71-'E-electricity'!AC15)*'Energy Use 2020'!$Q77</f>
        <v>1919905815735.9746</v>
      </c>
      <c r="AD15" s="240">
        <f>('Energy Use'!AD71-'E-electricity'!AD15)*'Energy Use 2020'!$Q77</f>
        <v>1902031081759.2139</v>
      </c>
      <c r="AE15" s="240">
        <f>('Energy Use'!AE71-'E-electricity'!AE15)*'Energy Use 2020'!$Q77</f>
        <v>1885263162153.27</v>
      </c>
      <c r="AF15" s="240">
        <f>('Energy Use'!AF71-'E-electricity'!AF15)*'Energy Use 2020'!$Q77</f>
        <v>1869583494024.3997</v>
      </c>
      <c r="AG15" s="240">
        <f>('Energy Use'!AG71-'E-electricity'!AG15)*'Energy Use 2020'!$Q77</f>
        <v>1854975105758.781</v>
      </c>
      <c r="AH15" s="240">
        <f>('Energy Use'!AH71-'E-electricity'!AH15)*'Energy Use 2020'!$Q77</f>
        <v>1841422596753.5535</v>
      </c>
      <c r="AI15" s="240">
        <f>('Energy Use'!AI71-'E-electricity'!AI15)*'Energy Use 2020'!$Q77</f>
        <v>1828912120604.0984</v>
      </c>
      <c r="AJ15" s="240">
        <f>('Energy Use'!AJ71-'E-electricity'!AJ15)*'Energy Use 2020'!$Q77</f>
        <v>1817431371767.7036</v>
      </c>
      <c r="AK15" s="240">
        <f>('Energy Use'!AK71-'E-electricity'!AK15)*'Energy Use 2020'!$Q77</f>
        <v>1806969575734.4705</v>
      </c>
      <c r="AL15" s="240">
        <f>('Energy Use'!AL71-'E-electricity'!AL15)*'Energy Use 2020'!$Q77</f>
        <v>1797517482747.782</v>
      </c>
      <c r="AM15" s="240">
        <f>('Energy Use'!AM71-'E-electricity'!AM15)*'Energy Use 2020'!$Q77</f>
        <v>1789067365128.614</v>
      </c>
      <c r="AN15" s="240">
        <f>('Energy Use'!AN71-'E-electricity'!AN15)*'Energy Use 2020'!$Q77</f>
        <v>1781613018270.2839</v>
      </c>
      <c r="AO15" s="240">
        <f>('Energy Use'!AO71-'E-electricity'!AO15)*'Energy Use 2020'!$Q77</f>
        <v>1775149765383.5342</v>
      </c>
      <c r="AP15" s="240">
        <f>('Energy Use'!AP71-'E-electricity'!AP15)*'Energy Use 2020'!$Q77</f>
        <v>1769674466085.5125</v>
      </c>
      <c r="AQ15" s="240">
        <f>('Energy Use'!AQ71-'E-electricity'!AQ15)*'Energy Use 2020'!$Q77</f>
        <v>1756133295459.0935</v>
      </c>
      <c r="AR15" s="136" t="str">
        <f>VLOOKUP($A15,'Sector Match'!$A$1:$B$43,2,0)</f>
        <v>textiles apparel and leather 13T15</v>
      </c>
    </row>
    <row r="16" spans="1:44" x14ac:dyDescent="0.2">
      <c r="A16" s="74" t="s">
        <v>15</v>
      </c>
      <c r="B16" s="240">
        <f>('Energy Use'!B72-'E-electricity'!B16)*'Energy Use 2019'!$Q78</f>
        <v>1955875416453.0723</v>
      </c>
      <c r="C16" s="240">
        <f>('Energy Use'!C72-'E-electricity'!C16)*'Energy Use 2020'!$Q78</f>
        <v>1041093701342.9194</v>
      </c>
      <c r="D16" s="240">
        <f>('Energy Use'!D72-'E-electricity'!D16)*'Energy Use 2020'!$Q78</f>
        <v>1165266543575.9937</v>
      </c>
      <c r="E16" s="240">
        <f>('Energy Use'!E72-'E-electricity'!E16)*'Energy Use 2020'!$Q78</f>
        <v>1166970227307.8936</v>
      </c>
      <c r="F16" s="240">
        <f>('Energy Use'!F72-'E-electricity'!F16)*'Energy Use 2020'!$Q78</f>
        <v>1153038644430.7517</v>
      </c>
      <c r="G16" s="240">
        <f>('Energy Use'!G72-'E-electricity'!G16)*'Energy Use 2020'!$Q78</f>
        <v>1138095336943.1509</v>
      </c>
      <c r="H16" s="240">
        <f>('Energy Use'!H72-'E-electricity'!H16)*'Energy Use 2020'!$Q78</f>
        <v>1126324471732.1892</v>
      </c>
      <c r="I16" s="240">
        <f>('Energy Use'!I72-'E-electricity'!I16)*'Energy Use 2020'!$Q78</f>
        <v>1121430980859.2595</v>
      </c>
      <c r="J16" s="240">
        <f>('Energy Use'!J72-'E-electricity'!J16)*'Energy Use 2020'!$Q78</f>
        <v>1121278261617.9719</v>
      </c>
      <c r="K16" s="240">
        <f>('Energy Use'!K72-'E-electricity'!K16)*'Energy Use 2020'!$Q78</f>
        <v>1123480752960.5005</v>
      </c>
      <c r="L16" s="240">
        <f>('Energy Use'!L72-'E-electricity'!L16)*'Energy Use 2020'!$Q78</f>
        <v>1125664078806.0225</v>
      </c>
      <c r="M16" s="240">
        <f>('Energy Use'!M72-'E-electricity'!M16)*'Energy Use 2020'!$Q78</f>
        <v>1125440311712.3914</v>
      </c>
      <c r="N16" s="240">
        <f>('Energy Use'!N72-'E-electricity'!N16)*'Energy Use 2020'!$Q78</f>
        <v>1123260835634.0393</v>
      </c>
      <c r="O16" s="240">
        <f>('Energy Use'!O72-'E-electricity'!O16)*'Energy Use 2020'!$Q78</f>
        <v>1116659197152.7021</v>
      </c>
      <c r="P16" s="240">
        <f>('Energy Use'!P72-'E-electricity'!P16)*'Energy Use 2020'!$Q78</f>
        <v>1106027674396.449</v>
      </c>
      <c r="Q16" s="240">
        <f>('Energy Use'!Q72-'E-electricity'!Q16)*'Energy Use 2020'!$Q78</f>
        <v>1091792458937.1912</v>
      </c>
      <c r="R16" s="240">
        <f>('Energy Use'!R72-'E-electricity'!R16)*'Energy Use 2020'!$Q78</f>
        <v>1074400914889.8611</v>
      </c>
      <c r="S16" s="240">
        <f>('Energy Use'!S72-'E-electricity'!S16)*'Energy Use 2020'!$Q78</f>
        <v>1059353563115.6405</v>
      </c>
      <c r="T16" s="240">
        <f>('Energy Use'!T72-'E-electricity'!T16)*'Energy Use 2020'!$Q78</f>
        <v>1041867396461.8013</v>
      </c>
      <c r="U16" s="240">
        <f>('Energy Use'!U72-'E-electricity'!U16)*'Energy Use 2020'!$Q78</f>
        <v>1022329498149.238</v>
      </c>
      <c r="V16" s="240">
        <f>('Energy Use'!V72-'E-electricity'!V16)*'Energy Use 2020'!$Q78</f>
        <v>1001120233821.1567</v>
      </c>
      <c r="W16" s="240">
        <f>('Energy Use'!W72-'E-electricity'!W16)*'Energy Use 2020'!$Q78</f>
        <v>978607327002.03906</v>
      </c>
      <c r="X16" s="240">
        <f>('Energy Use'!X72-'E-electricity'!X16)*'Energy Use 2020'!$Q78</f>
        <v>955141111019.18762</v>
      </c>
      <c r="Y16" s="240">
        <f>('Energy Use'!Y72-'E-electricity'!Y16)*'Energy Use 2020'!$Q78</f>
        <v>931050931369.68689</v>
      </c>
      <c r="Z16" s="240">
        <f>('Energy Use'!Z72-'E-electricity'!Z16)*'Energy Use 2020'!$Q78</f>
        <v>906642636988.7019</v>
      </c>
      <c r="AA16" s="240">
        <f>('Energy Use'!AA72-'E-electricity'!AA16)*'Energy Use 2020'!$Q78</f>
        <v>882197072730.35852</v>
      </c>
      <c r="AB16" s="240">
        <f>('Energy Use'!AB72-'E-electricity'!AB16)*'Energy Use 2020'!$Q78</f>
        <v>857969468093.22705</v>
      </c>
      <c r="AC16" s="240">
        <f>('Energy Use'!AC72-'E-electricity'!AC16)*'Energy Use 2020'!$Q78</f>
        <v>834189607936.05066</v>
      </c>
      <c r="AD16" s="240">
        <f>('Energy Use'!AD72-'E-electricity'!AD16)*'Energy Use 2020'!$Q78</f>
        <v>811062668544.13538</v>
      </c>
      <c r="AE16" s="240">
        <f>('Energy Use'!AE72-'E-electricity'!AE16)*'Energy Use 2020'!$Q78</f>
        <v>788770605730.46704</v>
      </c>
      <c r="AF16" s="240">
        <f>('Energy Use'!AF72-'E-electricity'!AF16)*'Energy Use 2020'!$Q78</f>
        <v>767473989494.76343</v>
      </c>
      <c r="AG16" s="240">
        <f>('Energy Use'!AG72-'E-electricity'!AG16)*'Energy Use 2020'!$Q78</f>
        <v>747314191000.25</v>
      </c>
      <c r="AH16" s="240">
        <f>('Energy Use'!AH72-'E-electricity'!AH16)*'Energy Use 2020'!$Q78</f>
        <v>728415841275.53394</v>
      </c>
      <c r="AI16" s="240">
        <f>('Energy Use'!AI72-'E-electricity'!AI16)*'Energy Use 2020'!$Q78</f>
        <v>710889496288.48792</v>
      </c>
      <c r="AJ16" s="240">
        <f>('Energy Use'!AJ72-'E-electricity'!AJ16)*'Energy Use 2020'!$Q78</f>
        <v>694834459241.23926</v>
      </c>
      <c r="AK16" s="240">
        <f>('Energy Use'!AK72-'E-electricity'!AK16)*'Energy Use 2020'!$Q78</f>
        <v>680341727668.86646</v>
      </c>
      <c r="AL16" s="240">
        <f>('Energy Use'!AL72-'E-electricity'!AL16)*'Energy Use 2020'!$Q78</f>
        <v>667497049959.02661</v>
      </c>
      <c r="AM16" s="240">
        <f>('Energy Use'!AM72-'E-electricity'!AM16)*'Energy Use 2020'!$Q78</f>
        <v>656384093214.24805</v>
      </c>
      <c r="AN16" s="240">
        <f>('Energy Use'!AN72-'E-electricity'!AN16)*'Energy Use 2020'!$Q78</f>
        <v>647087742120.21106</v>
      </c>
      <c r="AO16" s="240">
        <f>('Energy Use'!AO72-'E-electricity'!AO16)*'Energy Use 2020'!$Q78</f>
        <v>639697567031.18909</v>
      </c>
      <c r="AP16" s="240">
        <f>('Energy Use'!AP72-'E-electricity'!AP16)*'Energy Use 2020'!$Q78</f>
        <v>634311519420.93054</v>
      </c>
      <c r="AQ16" s="240">
        <f>('Energy Use'!AQ72-'E-electricity'!AQ16)*'Energy Use 2020'!$Q78</f>
        <v>627803832764.32324</v>
      </c>
      <c r="AR16" s="136" t="str">
        <f>VLOOKUP($A16,'Sector Match'!$A$1:$B$43,2,0)</f>
        <v>textiles apparel and leather 13T15</v>
      </c>
    </row>
    <row r="17" spans="1:44" x14ac:dyDescent="0.2">
      <c r="A17" s="74" t="s">
        <v>16</v>
      </c>
      <c r="B17" s="240">
        <f>('Energy Use'!B73-'E-electricity'!B17)*'Energy Use 2019'!$Q79</f>
        <v>2800192236268.8193</v>
      </c>
      <c r="C17" s="240">
        <f>('Energy Use'!C73-'E-electricity'!C17)*'Energy Use 2020'!$Q79</f>
        <v>2086985821651.053</v>
      </c>
      <c r="D17" s="240">
        <f>('Energy Use'!D73-'E-electricity'!D17)*'Energy Use 2020'!$Q79</f>
        <v>2377319632641.6641</v>
      </c>
      <c r="E17" s="240">
        <f>('Energy Use'!E73-'E-electricity'!E17)*'Energy Use 2020'!$Q79</f>
        <v>2381132136827.8081</v>
      </c>
      <c r="F17" s="240">
        <f>('Energy Use'!F73-'E-electricity'!F17)*'Energy Use 2020'!$Q79</f>
        <v>2371409054516.373</v>
      </c>
      <c r="G17" s="240">
        <f>('Energy Use'!G73-'E-electricity'!G17)*'Energy Use 2020'!$Q79</f>
        <v>2381118656475.0928</v>
      </c>
      <c r="H17" s="240">
        <f>('Energy Use'!H73-'E-electricity'!H17)*'Energy Use 2020'!$Q79</f>
        <v>2403758382688.21</v>
      </c>
      <c r="I17" s="240">
        <f>('Energy Use'!I73-'E-electricity'!I17)*'Energy Use 2020'!$Q79</f>
        <v>2435177111088.9624</v>
      </c>
      <c r="J17" s="240">
        <f>('Energy Use'!J73-'E-electricity'!J17)*'Energy Use 2020'!$Q79</f>
        <v>2470157963906.0776</v>
      </c>
      <c r="K17" s="240">
        <f>('Energy Use'!K73-'E-electricity'!K17)*'Energy Use 2020'!$Q79</f>
        <v>2505566742334.2471</v>
      </c>
      <c r="L17" s="240">
        <f>('Energy Use'!L73-'E-electricity'!L17)*'Energy Use 2020'!$Q79</f>
        <v>2538089549151.3408</v>
      </c>
      <c r="M17" s="240">
        <f>('Energy Use'!M73-'E-electricity'!M17)*'Energy Use 2020'!$Q79</f>
        <v>2564249389308.2656</v>
      </c>
      <c r="N17" s="240">
        <f>('Energy Use'!N73-'E-electricity'!N17)*'Energy Use 2020'!$Q79</f>
        <v>2585641740967.5591</v>
      </c>
      <c r="O17" s="240">
        <f>('Energy Use'!O73-'E-electricity'!O17)*'Energy Use 2020'!$Q79</f>
        <v>2597669847710.5146</v>
      </c>
      <c r="P17" s="240">
        <f>('Energy Use'!P73-'E-electricity'!P17)*'Energy Use 2020'!$Q79</f>
        <v>2600900876378.3306</v>
      </c>
      <c r="Q17" s="240">
        <f>('Energy Use'!Q73-'E-electricity'!Q17)*'Energy Use 2020'!$Q79</f>
        <v>2595999608761.2764</v>
      </c>
      <c r="R17" s="240">
        <f>('Energy Use'!R73-'E-electricity'!R17)*'Energy Use 2020'!$Q79</f>
        <v>2583706316566.4111</v>
      </c>
      <c r="S17" s="240">
        <f>('Energy Use'!S73-'E-electricity'!S17)*'Energy Use 2020'!$Q79</f>
        <v>2576104670512.9219</v>
      </c>
      <c r="T17" s="240">
        <f>('Energy Use'!T73-'E-electricity'!T17)*'Energy Use 2020'!$Q79</f>
        <v>2562451587786.7119</v>
      </c>
      <c r="U17" s="240">
        <f>('Energy Use'!U73-'E-electricity'!U17)*'Energy Use 2020'!$Q79</f>
        <v>2543356877320.2227</v>
      </c>
      <c r="V17" s="240">
        <f>('Energy Use'!V73-'E-electricity'!V17)*'Energy Use 2020'!$Q79</f>
        <v>2519451908333.9688</v>
      </c>
      <c r="W17" s="240">
        <f>('Energy Use'!W73-'E-electricity'!W17)*'Energy Use 2020'!$Q79</f>
        <v>2491378093976.0562</v>
      </c>
      <c r="X17" s="240">
        <f>('Energy Use'!X73-'E-electricity'!X17)*'Energy Use 2020'!$Q79</f>
        <v>2459776645139.4507</v>
      </c>
      <c r="Y17" s="240">
        <f>('Energy Use'!Y73-'E-electricity'!Y17)*'Energy Use 2020'!$Q79</f>
        <v>2425279712051.4561</v>
      </c>
      <c r="Z17" s="240">
        <f>('Energy Use'!Z73-'E-electricity'!Z17)*'Energy Use 2020'!$Q79</f>
        <v>2388502972929.6641</v>
      </c>
      <c r="AA17" s="240">
        <f>('Energy Use'!AA73-'E-electricity'!AA17)*'Energy Use 2020'!$Q79</f>
        <v>2350039678444.3994</v>
      </c>
      <c r="AB17" s="240">
        <f>('Energy Use'!AB73-'E-electricity'!AB17)*'Energy Use 2020'!$Q79</f>
        <v>2310456118789.2251</v>
      </c>
      <c r="AC17" s="240">
        <f>('Energy Use'!AC73-'E-electricity'!AC17)*'Energy Use 2020'!$Q79</f>
        <v>2270288447156.0503</v>
      </c>
      <c r="AD17" s="240">
        <f>('Energy Use'!AD73-'E-electricity'!AD17)*'Energy Use 2020'!$Q79</f>
        <v>2230040769205.5908</v>
      </c>
      <c r="AE17" s="240">
        <f>('Energy Use'!AE73-'E-electricity'!AE17)*'Energy Use 2020'!$Q79</f>
        <v>2190184392236.0369</v>
      </c>
      <c r="AF17" s="240">
        <f>('Energy Use'!AF73-'E-electricity'!AF17)*'Energy Use 2020'!$Q79</f>
        <v>2151158119454.5391</v>
      </c>
      <c r="AG17" s="240">
        <f>('Energy Use'!AG73-'E-electricity'!AG17)*'Energy Use 2020'!$Q79</f>
        <v>2113369473177.2476</v>
      </c>
      <c r="AH17" s="240">
        <f>('Energy Use'!AH73-'E-electricity'!AH17)*'Energy Use 2020'!$Q79</f>
        <v>2077196734987.397</v>
      </c>
      <c r="AI17" s="240">
        <f>('Energy Use'!AI73-'E-electricity'!AI17)*'Energy Use 2020'!$Q79</f>
        <v>2042991699947.7295</v>
      </c>
      <c r="AJ17" s="240">
        <f>('Energy Use'!AJ73-'E-electricity'!AJ17)*'Energy Use 2020'!$Q79</f>
        <v>2011083055043.3237</v>
      </c>
      <c r="AK17" s="240">
        <f>('Energy Use'!AK73-'E-electricity'!AK17)*'Energy Use 2020'!$Q79</f>
        <v>1981780308394.3867</v>
      </c>
      <c r="AL17" s="240">
        <f>('Energy Use'!AL73-'E-electricity'!AL17)*'Energy Use 2020'!$Q79</f>
        <v>1955378214851.9143</v>
      </c>
      <c r="AM17" s="240">
        <f>('Energy Use'!AM73-'E-electricity'!AM17)*'Energy Use 2020'!$Q79</f>
        <v>1932161664982.5964</v>
      </c>
      <c r="AN17" s="240">
        <f>('Energy Use'!AN73-'E-electricity'!AN17)*'Energy Use 2020'!$Q79</f>
        <v>1912411027978.7373</v>
      </c>
      <c r="AO17" s="240">
        <f>('Energy Use'!AO73-'E-electricity'!AO17)*'Energy Use 2020'!$Q79</f>
        <v>1896407964736.3088</v>
      </c>
      <c r="AP17" s="240">
        <f>('Energy Use'!AP73-'E-electricity'!AP17)*'Energy Use 2020'!$Q79</f>
        <v>1884441755518.9563</v>
      </c>
      <c r="AQ17" s="240">
        <f>('Energy Use'!AQ73-'E-electricity'!AQ17)*'Energy Use 2020'!$Q79</f>
        <v>1867085218595.8364</v>
      </c>
      <c r="AR17" s="136" t="str">
        <f>VLOOKUP($A17,'Sector Match'!$A$1:$B$43,2,0)</f>
        <v>wood products 16</v>
      </c>
    </row>
    <row r="18" spans="1:44" x14ac:dyDescent="0.2">
      <c r="A18" s="74" t="s">
        <v>17</v>
      </c>
      <c r="B18" s="240">
        <f>('Energy Use'!B74-'E-electricity'!B18)*'Energy Use 2019'!$Q80</f>
        <v>2188485851246.6426</v>
      </c>
      <c r="C18" s="240">
        <f>('Energy Use'!C74-'E-electricity'!C18)*'Energy Use 2020'!$Q80</f>
        <v>1433585340529.6033</v>
      </c>
      <c r="D18" s="240">
        <f>('Energy Use'!D74-'E-electricity'!D18)*'Energy Use 2020'!$Q80</f>
        <v>1651489752605.6553</v>
      </c>
      <c r="E18" s="240">
        <f>('Energy Use'!E74-'E-electricity'!E18)*'Energy Use 2020'!$Q80</f>
        <v>1543344926893.999</v>
      </c>
      <c r="F18" s="240">
        <f>('Energy Use'!F74-'E-electricity'!F18)*'Energy Use 2020'!$Q80</f>
        <v>1528440312735.0156</v>
      </c>
      <c r="G18" s="240">
        <f>('Energy Use'!G74-'E-electricity'!G18)*'Energy Use 2020'!$Q80</f>
        <v>1524851644599.6501</v>
      </c>
      <c r="H18" s="240">
        <f>('Energy Use'!H74-'E-electricity'!H18)*'Energy Use 2020'!$Q80</f>
        <v>1529026584938.8372</v>
      </c>
      <c r="I18" s="240">
        <f>('Energy Use'!I74-'E-electricity'!I18)*'Energy Use 2020'!$Q80</f>
        <v>1538746329932.1841</v>
      </c>
      <c r="J18" s="240">
        <f>('Energy Use'!J74-'E-electricity'!J18)*'Energy Use 2020'!$Q80</f>
        <v>1550769467495.3149</v>
      </c>
      <c r="K18" s="240">
        <f>('Energy Use'!K74-'E-electricity'!K18)*'Energy Use 2020'!$Q80</f>
        <v>1562998602350.2007</v>
      </c>
      <c r="L18" s="240">
        <f>('Energy Use'!L74-'E-electricity'!L18)*'Energy Use 2020'!$Q80</f>
        <v>1573272562476.9006</v>
      </c>
      <c r="M18" s="240">
        <f>('Energy Use'!M74-'E-electricity'!M18)*'Energy Use 2020'!$Q80</f>
        <v>1579378601696.9138</v>
      </c>
      <c r="N18" s="240">
        <f>('Energy Use'!N74-'E-electricity'!N18)*'Energy Use 2020'!$Q80</f>
        <v>1584950089442.2168</v>
      </c>
      <c r="O18" s="240">
        <f>('Energy Use'!O74-'E-electricity'!O18)*'Energy Use 2020'!$Q80</f>
        <v>1584618873356.4521</v>
      </c>
      <c r="P18" s="240">
        <f>('Energy Use'!P74-'E-electricity'!P18)*'Energy Use 2020'!$Q80</f>
        <v>1578813921477.2358</v>
      </c>
      <c r="Q18" s="240">
        <f>('Energy Use'!Q74-'E-electricity'!Q18)*'Energy Use 2020'!$Q80</f>
        <v>1568017658961.9382</v>
      </c>
      <c r="R18" s="240">
        <f>('Energy Use'!R74-'E-electricity'!R18)*'Energy Use 2020'!$Q80</f>
        <v>1552750983275.7468</v>
      </c>
      <c r="S18" s="240">
        <f>('Energy Use'!S74-'E-electricity'!S18)*'Energy Use 2020'!$Q80</f>
        <v>1543060599786.3879</v>
      </c>
      <c r="T18" s="240">
        <f>('Energy Use'!T74-'E-electricity'!T18)*'Energy Use 2020'!$Q80</f>
        <v>1529760797347.3191</v>
      </c>
      <c r="U18" s="240">
        <f>('Energy Use'!U74-'E-electricity'!U18)*'Energy Use 2020'!$Q80</f>
        <v>1513257715843.5869</v>
      </c>
      <c r="V18" s="240">
        <f>('Energy Use'!V74-'E-electricity'!V18)*'Energy Use 2020'!$Q80</f>
        <v>1493965401157.2644</v>
      </c>
      <c r="W18" s="240">
        <f>('Energy Use'!W74-'E-electricity'!W18)*'Energy Use 2020'!$Q80</f>
        <v>1472298612723.0955</v>
      </c>
      <c r="X18" s="240">
        <f>('Energy Use'!X74-'E-electricity'!X18)*'Energy Use 2020'!$Q80</f>
        <v>1448666552076.853</v>
      </c>
      <c r="Y18" s="240">
        <f>('Energy Use'!Y74-'E-electricity'!Y18)*'Energy Use 2020'!$Q80</f>
        <v>1423467564122.2385</v>
      </c>
      <c r="Z18" s="240">
        <f>('Energy Use'!Z74-'E-electricity'!Z18)*'Energy Use 2020'!$Q80</f>
        <v>1397084825382.1233</v>
      </c>
      <c r="AA18" s="240">
        <f>('Energy Use'!AA74-'E-electricity'!AA18)*'Energy Use 2020'!$Q80</f>
        <v>1369883001945.8855</v>
      </c>
      <c r="AB18" s="240">
        <f>('Energy Use'!AB74-'E-electricity'!AB18)*'Energy Use 2020'!$Q80</f>
        <v>1342205834526.0015</v>
      </c>
      <c r="AC18" s="240">
        <f>('Energy Use'!AC74-'E-electricity'!AC18)*'Energy Use 2020'!$Q80</f>
        <v>1314374588987.3503</v>
      </c>
      <c r="AD18" s="240">
        <f>('Energy Use'!AD74-'E-electricity'!AD18)*'Energy Use 2020'!$Q80</f>
        <v>1286687297623.3416</v>
      </c>
      <c r="AE18" s="240">
        <f>('Energy Use'!AE74-'E-electricity'!AE18)*'Energy Use 2020'!$Q80</f>
        <v>1259418708830.7966</v>
      </c>
      <c r="AF18" s="240">
        <f>('Energy Use'!AF74-'E-electricity'!AF18)*'Energy Use 2020'!$Q80</f>
        <v>1232820860055.2104</v>
      </c>
      <c r="AG18" s="240">
        <f>('Energy Use'!AG74-'E-electricity'!AG18)*'Energy Use 2020'!$Q80</f>
        <v>1207124190246.4089</v>
      </c>
      <c r="AH18" s="240">
        <f>('Energy Use'!AH74-'E-electricity'!AH18)*'Energy Use 2020'!$Q80</f>
        <v>1182539112878.2915</v>
      </c>
      <c r="AI18" s="240">
        <f>('Energy Use'!AI74-'E-electricity'!AI18)*'Energy Use 2020'!$Q80</f>
        <v>1159257978174.5383</v>
      </c>
      <c r="AJ18" s="240">
        <f>('Energy Use'!AJ74-'E-electricity'!AJ18)*'Energy Use 2020'!$Q80</f>
        <v>1137457362944.4167</v>
      </c>
      <c r="AK18" s="240">
        <f>('Energy Use'!AK74-'E-electricity'!AK18)*'Energy Use 2020'!$Q80</f>
        <v>1117300637862.7263</v>
      </c>
      <c r="AL18" s="240">
        <f>('Energy Use'!AL74-'E-electricity'!AL18)*'Energy Use 2020'!$Q80</f>
        <v>1098940774733.3016</v>
      </c>
      <c r="AM18" s="240">
        <f>('Energy Use'!AM74-'E-electricity'!AM18)*'Energy Use 2020'!$Q80</f>
        <v>1082523369988.9113</v>
      </c>
      <c r="AN18" s="240">
        <f>('Energy Use'!AN74-'E-electricity'!AN18)*'Energy Use 2020'!$Q80</f>
        <v>1068189875269.5186</v>
      </c>
      <c r="AO18" s="240">
        <f>('Energy Use'!AO74-'E-electricity'!AO18)*'Energy Use 2020'!$Q80</f>
        <v>1056081041393.8149</v>
      </c>
      <c r="AP18" s="240">
        <f>('Energy Use'!AP74-'E-electricity'!AP18)*'Energy Use 2020'!$Q80</f>
        <v>1046340598553.3947</v>
      </c>
      <c r="AQ18" s="240">
        <f>('Energy Use'!AQ74-'E-electricity'!AQ18)*'Energy Use 2020'!$Q80</f>
        <v>1033790396952.915</v>
      </c>
      <c r="AR18" s="136" t="str">
        <f>VLOOKUP($A18,'Sector Match'!$A$1:$B$43,2,0)</f>
        <v>wood products 16</v>
      </c>
    </row>
    <row r="19" spans="1:44" x14ac:dyDescent="0.2">
      <c r="A19" s="74" t="s">
        <v>18</v>
      </c>
      <c r="B19" s="240">
        <f>('Energy Use'!B75-'E-electricity'!B19)*'Energy Use 2019'!$Q81</f>
        <v>7088628341333.7773</v>
      </c>
      <c r="C19" s="240">
        <f>('Energy Use'!C75-'E-electricity'!C19)*'Energy Use 2020'!$Q81</f>
        <v>4396753593660.4688</v>
      </c>
      <c r="D19" s="240">
        <f>('Energy Use'!D75-'E-electricity'!D19)*'Energy Use 2020'!$Q81</f>
        <v>4677639103830.9648</v>
      </c>
      <c r="E19" s="240">
        <f>('Energy Use'!E75-'E-electricity'!E19)*'Energy Use 2020'!$Q81</f>
        <v>4689641558657.3838</v>
      </c>
      <c r="F19" s="240">
        <f>('Energy Use'!F75-'E-electricity'!F19)*'Energy Use 2020'!$Q81</f>
        <v>4926845201048.9219</v>
      </c>
      <c r="G19" s="240">
        <f>('Energy Use'!G75-'E-electricity'!G19)*'Energy Use 2020'!$Q81</f>
        <v>5161295835168.5391</v>
      </c>
      <c r="H19" s="240">
        <f>('Energy Use'!H75-'E-electricity'!H19)*'Energy Use 2020'!$Q81</f>
        <v>5393001744124.1885</v>
      </c>
      <c r="I19" s="240">
        <f>('Energy Use'!I75-'E-electricity'!I19)*'Energy Use 2020'!$Q81</f>
        <v>5500672576079.6143</v>
      </c>
      <c r="J19" s="240">
        <f>('Energy Use'!J75-'E-electricity'!J19)*'Energy Use 2020'!$Q81</f>
        <v>5607072508584.252</v>
      </c>
      <c r="K19" s="240">
        <f>('Energy Use'!K75-'E-electricity'!K19)*'Energy Use 2020'!$Q81</f>
        <v>5712205377083.7656</v>
      </c>
      <c r="L19" s="240">
        <f>('Energy Use'!L75-'E-electricity'!L19)*'Energy Use 2020'!$Q81</f>
        <v>5816075017023.8262</v>
      </c>
      <c r="M19" s="240">
        <f>('Energy Use'!M75-'E-electricity'!M19)*'Energy Use 2020'!$Q81</f>
        <v>5918685263850.0977</v>
      </c>
      <c r="N19" s="240">
        <f>('Energy Use'!N75-'E-electricity'!N19)*'Energy Use 2020'!$Q81</f>
        <v>5960902671236.8623</v>
      </c>
      <c r="O19" s="240">
        <f>('Energy Use'!O75-'E-electricity'!O19)*'Energy Use 2020'!$Q81</f>
        <v>6002636614652.4297</v>
      </c>
      <c r="P19" s="240">
        <f>('Energy Use'!P75-'E-electricity'!P19)*'Energy Use 2020'!$Q81</f>
        <v>6043888203617.7178</v>
      </c>
      <c r="Q19" s="240">
        <f>('Energy Use'!Q75-'E-electricity'!Q19)*'Energy Use 2020'!$Q81</f>
        <v>6084658547653.6465</v>
      </c>
      <c r="R19" s="240">
        <f>('Energy Use'!R75-'E-electricity'!R19)*'Energy Use 2020'!$Q81</f>
        <v>6124948756281.1328</v>
      </c>
      <c r="S19" s="240">
        <f>('Energy Use'!S75-'E-electricity'!S19)*'Energy Use 2020'!$Q81</f>
        <v>6147694957715.9443</v>
      </c>
      <c r="T19" s="240">
        <f>('Energy Use'!T75-'E-electricity'!T19)*'Energy Use 2020'!$Q81</f>
        <v>6170348491520.2637</v>
      </c>
      <c r="U19" s="240">
        <f>('Energy Use'!U75-'E-electricity'!U19)*'Energy Use 2020'!$Q81</f>
        <v>6192909462506.3086</v>
      </c>
      <c r="V19" s="240">
        <f>('Energy Use'!V75-'E-electricity'!V19)*'Energy Use 2020'!$Q81</f>
        <v>6215377975486.291</v>
      </c>
      <c r="W19" s="240">
        <f>('Energy Use'!W75-'E-electricity'!W19)*'Energy Use 2020'!$Q81</f>
        <v>6237754135272.4229</v>
      </c>
      <c r="X19" s="240">
        <f>('Energy Use'!X75-'E-electricity'!X19)*'Energy Use 2020'!$Q81</f>
        <v>6196160107425.1182</v>
      </c>
      <c r="Y19" s="240">
        <f>('Energy Use'!Y75-'E-electricity'!Y19)*'Energy Use 2020'!$Q81</f>
        <v>6154671848735.1104</v>
      </c>
      <c r="Z19" s="240">
        <f>('Energy Use'!Z75-'E-electricity'!Z19)*'Energy Use 2020'!$Q81</f>
        <v>6113289254390.1885</v>
      </c>
      <c r="AA19" s="240">
        <f>('Energy Use'!AA75-'E-electricity'!AA19)*'Energy Use 2020'!$Q81</f>
        <v>6072012219578.1328</v>
      </c>
      <c r="AB19" s="240">
        <f>('Energy Use'!AB75-'E-electricity'!AB19)*'Energy Use 2020'!$Q81</f>
        <v>6030840639486.7344</v>
      </c>
      <c r="AC19" s="240">
        <f>('Energy Use'!AC75-'E-electricity'!AC19)*'Energy Use 2020'!$Q81</f>
        <v>5945405709975.5996</v>
      </c>
      <c r="AD19" s="240">
        <f>('Energy Use'!AD75-'E-electricity'!AD19)*'Energy Use 2020'!$Q81</f>
        <v>5860214075345.7246</v>
      </c>
      <c r="AE19" s="240">
        <f>('Energy Use'!AE75-'E-electricity'!AE19)*'Energy Use 2020'!$Q81</f>
        <v>5775265484047.7959</v>
      </c>
      <c r="AF19" s="240">
        <f>('Energy Use'!AF75-'E-electricity'!AF19)*'Energy Use 2020'!$Q81</f>
        <v>5690559684532.4971</v>
      </c>
      <c r="AG19" s="240">
        <f>('Energy Use'!AG75-'E-electricity'!AG19)*'Energy Use 2020'!$Q81</f>
        <v>5606096425250.5156</v>
      </c>
      <c r="AH19" s="240">
        <f>('Energy Use'!AH75-'E-electricity'!AH19)*'Energy Use 2020'!$Q81</f>
        <v>5515586302654.0703</v>
      </c>
      <c r="AI19" s="240">
        <f>('Energy Use'!AI75-'E-electricity'!AI19)*'Energy Use 2020'!$Q81</f>
        <v>5425337868715.3652</v>
      </c>
      <c r="AJ19" s="240">
        <f>('Energy Use'!AJ75-'E-electricity'!AJ19)*'Energy Use 2020'!$Q81</f>
        <v>5335350850922.6406</v>
      </c>
      <c r="AK19" s="240">
        <f>('Energy Use'!AK75-'E-electricity'!AK19)*'Energy Use 2020'!$Q81</f>
        <v>5245624976764.1416</v>
      </c>
      <c r="AL19" s="240">
        <f>('Energy Use'!AL75-'E-electricity'!AL19)*'Energy Use 2020'!$Q81</f>
        <v>5156159973728.1084</v>
      </c>
      <c r="AM19" s="240">
        <f>('Energy Use'!AM75-'E-electricity'!AM19)*'Energy Use 2020'!$Q81</f>
        <v>5054475383171.4971</v>
      </c>
      <c r="AN19" s="240">
        <f>('Energy Use'!AN75-'E-electricity'!AN19)*'Energy Use 2020'!$Q81</f>
        <v>4953090282010.3242</v>
      </c>
      <c r="AO19" s="240">
        <f>('Energy Use'!AO75-'E-electricity'!AO19)*'Energy Use 2020'!$Q81</f>
        <v>4852004355807.9424</v>
      </c>
      <c r="AP19" s="240">
        <f>('Energy Use'!AP75-'E-electricity'!AP19)*'Energy Use 2020'!$Q81</f>
        <v>4751217290127.7129</v>
      </c>
      <c r="AQ19" s="240">
        <f>('Energy Use'!AQ75-'E-electricity'!AQ19)*'Energy Use 2020'!$Q81</f>
        <v>4626878879402.0508</v>
      </c>
      <c r="AR19" s="136" t="str">
        <f>VLOOKUP($A19,'Sector Match'!$A$1:$B$43,2,0)</f>
        <v>pulp paper and printing 17T18</v>
      </c>
    </row>
    <row r="20" spans="1:44" x14ac:dyDescent="0.2">
      <c r="A20" s="74" t="s">
        <v>19</v>
      </c>
      <c r="B20" s="240">
        <f>('Energy Use'!B76-'E-electricity'!B20)*'Energy Use 2019'!$Q82</f>
        <v>3175599092692.5811</v>
      </c>
      <c r="C20" s="240">
        <f>('Energy Use'!C76-'E-electricity'!C20)*'Energy Use 2020'!$Q82</f>
        <v>2420658963219.8145</v>
      </c>
      <c r="D20" s="240">
        <f>('Energy Use'!D76-'E-electricity'!D20)*'Energy Use 2020'!$Q82</f>
        <v>2779849068743.4829</v>
      </c>
      <c r="E20" s="240">
        <f>('Energy Use'!E76-'E-electricity'!E20)*'Energy Use 2020'!$Q82</f>
        <v>2811995561100.543</v>
      </c>
      <c r="F20" s="240">
        <f>('Energy Use'!F76-'E-electricity'!F20)*'Energy Use 2020'!$Q82</f>
        <v>2817596440335.7114</v>
      </c>
      <c r="G20" s="240">
        <f>('Energy Use'!G76-'E-electricity'!G20)*'Energy Use 2020'!$Q82</f>
        <v>2866564692431.6387</v>
      </c>
      <c r="H20" s="240">
        <f>('Energy Use'!H76-'E-electricity'!H20)*'Energy Use 2020'!$Q82</f>
        <v>2938255731065.9409</v>
      </c>
      <c r="I20" s="240">
        <f>('Energy Use'!I76-'E-electricity'!I20)*'Energy Use 2020'!$Q82</f>
        <v>3016511832544.8706</v>
      </c>
      <c r="J20" s="240">
        <f>('Energy Use'!J76-'E-electricity'!J20)*'Energy Use 2020'!$Q82</f>
        <v>3093835867094.061</v>
      </c>
      <c r="K20" s="240">
        <f>('Energy Use'!K76-'E-electricity'!K20)*'Energy Use 2020'!$Q82</f>
        <v>3167883473327.9092</v>
      </c>
      <c r="L20" s="240">
        <f>('Energy Use'!L76-'E-electricity'!L20)*'Energy Use 2020'!$Q82</f>
        <v>3236113258452.2915</v>
      </c>
      <c r="M20" s="240">
        <f>('Energy Use'!M76-'E-electricity'!M20)*'Energy Use 2020'!$Q82</f>
        <v>3295821686295.0195</v>
      </c>
      <c r="N20" s="240">
        <f>('Energy Use'!N76-'E-electricity'!N20)*'Energy Use 2020'!$Q82</f>
        <v>3349631346129.2705</v>
      </c>
      <c r="O20" s="240">
        <f>('Energy Use'!O76-'E-electricity'!O20)*'Energy Use 2020'!$Q82</f>
        <v>3392615178514.5381</v>
      </c>
      <c r="P20" s="240">
        <f>('Energy Use'!P76-'E-electricity'!P20)*'Energy Use 2020'!$Q82</f>
        <v>3425217849790.7866</v>
      </c>
      <c r="Q20" s="240">
        <f>('Energy Use'!Q76-'E-electricity'!Q20)*'Energy Use 2020'!$Q82</f>
        <v>3448018045862.9106</v>
      </c>
      <c r="R20" s="240">
        <f>('Energy Use'!R76-'E-electricity'!R20)*'Energy Use 2020'!$Q82</f>
        <v>3461707103360.7173</v>
      </c>
      <c r="S20" s="240">
        <f>('Energy Use'!S76-'E-electricity'!S20)*'Energy Use 2020'!$Q82</f>
        <v>3481217927004.3838</v>
      </c>
      <c r="T20" s="240">
        <f>('Energy Use'!T76-'E-electricity'!T20)*'Energy Use 2020'!$Q82</f>
        <v>3493028378621.2578</v>
      </c>
      <c r="U20" s="240">
        <f>('Energy Use'!U76-'E-electricity'!U20)*'Energy Use 2020'!$Q82</f>
        <v>3497626674605.7715</v>
      </c>
      <c r="V20" s="240">
        <f>('Energy Use'!V76-'E-electricity'!V20)*'Energy Use 2020'!$Q82</f>
        <v>3495551070397.3398</v>
      </c>
      <c r="W20" s="240">
        <f>('Energy Use'!W76-'E-electricity'!W20)*'Energy Use 2020'!$Q82</f>
        <v>3487378908347.8403</v>
      </c>
      <c r="X20" s="240">
        <f>('Energy Use'!X76-'E-electricity'!X20)*'Energy Use 2020'!$Q82</f>
        <v>3473716187735.0469</v>
      </c>
      <c r="Y20" s="240">
        <f>('Energy Use'!Y76-'E-electricity'!Y20)*'Energy Use 2020'!$Q82</f>
        <v>3455187853331.9858</v>
      </c>
      <c r="Z20" s="240">
        <f>('Energy Use'!Z76-'E-electricity'!Z20)*'Energy Use 2020'!$Q82</f>
        <v>3432428955835.293</v>
      </c>
      <c r="AA20" s="240">
        <f>('Energy Use'!AA76-'E-electricity'!AA20)*'Energy Use 2020'!$Q82</f>
        <v>3406076795968.4219</v>
      </c>
      <c r="AB20" s="240">
        <f>('Energy Use'!AB76-'E-electricity'!AB20)*'Energy Use 2020'!$Q82</f>
        <v>3376764125565.5405</v>
      </c>
      <c r="AC20" s="240">
        <f>('Energy Use'!AC76-'E-electricity'!AC20)*'Energy Use 2020'!$Q82</f>
        <v>3345113444428.3882</v>
      </c>
      <c r="AD20" s="240">
        <f>('Energy Use'!AD76-'E-electricity'!AD20)*'Energy Use 2020'!$Q82</f>
        <v>3311732401927.9814</v>
      </c>
      <c r="AE20" s="240">
        <f>('Energy Use'!AE76-'E-electricity'!AE20)*'Energy Use 2020'!$Q82</f>
        <v>3277210287600.5249</v>
      </c>
      <c r="AF20" s="240">
        <f>('Energy Use'!AF76-'E-electricity'!AF20)*'Energy Use 2020'!$Q82</f>
        <v>3242115575514.1235</v>
      </c>
      <c r="AG20" s="240">
        <f>('Energy Use'!AG76-'E-electricity'!AG20)*'Energy Use 2020'!$Q82</f>
        <v>3206994472906.4722</v>
      </c>
      <c r="AH20" s="240">
        <f>('Energy Use'!AH76-'E-electricity'!AH20)*'Energy Use 2020'!$Q82</f>
        <v>3172370414301.9077</v>
      </c>
      <c r="AI20" s="240">
        <f>('Energy Use'!AI76-'E-electricity'!AI20)*'Energy Use 2020'!$Q82</f>
        <v>3138744437686.9653</v>
      </c>
      <c r="AJ20" s="240">
        <f>('Energy Use'!AJ76-'E-electricity'!AJ20)*'Energy Use 2020'!$Q82</f>
        <v>3106596378971.1392</v>
      </c>
      <c r="AK20" s="240">
        <f>('Energy Use'!AK76-'E-electricity'!AK20)*'Energy Use 2020'!$Q82</f>
        <v>3076386824473.2515</v>
      </c>
      <c r="AL20" s="240">
        <f>('Energy Use'!AL76-'E-electricity'!AL20)*'Energy Use 2020'!$Q82</f>
        <v>3048559768158.2852</v>
      </c>
      <c r="AM20" s="240">
        <f>('Energy Use'!AM76-'E-electricity'!AM20)*'Energy Use 2020'!$Q82</f>
        <v>3023545930454.0552</v>
      </c>
      <c r="AN20" s="240">
        <f>('Energy Use'!AN76-'E-electricity'!AN20)*'Energy Use 2020'!$Q82</f>
        <v>3001766708425.5742</v>
      </c>
      <c r="AO20" s="240">
        <f>('Energy Use'!AO76-'E-electricity'!AO20)*'Energy Use 2020'!$Q82</f>
        <v>2983638742699.9565</v>
      </c>
      <c r="AP20" s="240">
        <f>('Energy Use'!AP76-'E-electricity'!AP20)*'Energy Use 2020'!$Q82</f>
        <v>2969579104759.9653</v>
      </c>
      <c r="AQ20" s="240">
        <f>('Energy Use'!AQ76-'E-electricity'!AQ20)*'Energy Use 2020'!$Q82</f>
        <v>2944831584895.4761</v>
      </c>
      <c r="AR20" s="136" t="str">
        <f>VLOOKUP($A20,'Sector Match'!$A$1:$B$43,2,0)</f>
        <v>pulp paper and printing 17T18</v>
      </c>
    </row>
    <row r="21" spans="1:44" x14ac:dyDescent="0.2">
      <c r="A21" s="74" t="s">
        <v>20</v>
      </c>
      <c r="B21" s="240">
        <f>('Energy Use'!B77-'E-electricity'!B21)*'Energy Use 2019'!$Q83</f>
        <v>2807006662253.9463</v>
      </c>
      <c r="C21" s="240">
        <f>('Energy Use'!C77-'E-electricity'!C21)*'Energy Use 2020'!$Q83</f>
        <v>1641383818685.9966</v>
      </c>
      <c r="D21" s="240">
        <f>('Energy Use'!D77-'E-electricity'!D21)*'Energy Use 2020'!$Q83</f>
        <v>1952132178170.4258</v>
      </c>
      <c r="E21" s="240">
        <f>('Energy Use'!E77-'E-electricity'!E21)*'Energy Use 2020'!$Q83</f>
        <v>1920118746592.8137</v>
      </c>
      <c r="F21" s="240">
        <f>('Energy Use'!F77-'E-electricity'!F21)*'Energy Use 2020'!$Q83</f>
        <v>1926193191866.03</v>
      </c>
      <c r="G21" s="240">
        <f>('Energy Use'!G77-'E-electricity'!G21)*'Energy Use 2020'!$Q83</f>
        <v>1959012246469.3008</v>
      </c>
      <c r="H21" s="240">
        <f>('Energy Use'!H77-'E-electricity'!H21)*'Energy Use 2020'!$Q83</f>
        <v>2006642815080.5366</v>
      </c>
      <c r="I21" s="240">
        <f>('Energy Use'!I77-'E-electricity'!I21)*'Energy Use 2020'!$Q83</f>
        <v>2059967625005.7866</v>
      </c>
      <c r="J21" s="240">
        <f>('Energy Use'!J77-'E-electricity'!J21)*'Energy Use 2020'!$Q83</f>
        <v>2114043568450.9382</v>
      </c>
      <c r="K21" s="240">
        <f>('Energy Use'!K77-'E-electricity'!K21)*'Energy Use 2020'!$Q83</f>
        <v>2167031451463.6992</v>
      </c>
      <c r="L21" s="240">
        <f>('Energy Use'!L77-'E-electricity'!L21)*'Energy Use 2020'!$Q83</f>
        <v>2216913569800.7007</v>
      </c>
      <c r="M21" s="240">
        <f>('Energy Use'!M77-'E-electricity'!M21)*'Energy Use 2020'!$Q83</f>
        <v>2261513046437.9277</v>
      </c>
      <c r="N21" s="240">
        <f>('Energy Use'!N77-'E-electricity'!N21)*'Energy Use 2020'!$Q83</f>
        <v>2300703310301.7534</v>
      </c>
      <c r="O21" s="240">
        <f>('Energy Use'!O77-'E-electricity'!O21)*'Energy Use 2020'!$Q83</f>
        <v>2332630414985.1108</v>
      </c>
      <c r="P21" s="240">
        <f>('Energy Use'!P77-'E-electricity'!P21)*'Energy Use 2020'!$Q83</f>
        <v>2357629296580.3667</v>
      </c>
      <c r="Q21" s="240">
        <f>('Energy Use'!Q77-'E-electricity'!Q21)*'Energy Use 2020'!$Q83</f>
        <v>2376128071533.6763</v>
      </c>
      <c r="R21" s="240">
        <f>('Energy Use'!R77-'E-electricity'!R21)*'Energy Use 2020'!$Q83</f>
        <v>2388632743072.8887</v>
      </c>
      <c r="S21" s="240">
        <f>('Energy Use'!S77-'E-electricity'!S21)*'Energy Use 2020'!$Q83</f>
        <v>2403713817730.6147</v>
      </c>
      <c r="T21" s="240">
        <f>('Energy Use'!T77-'E-electricity'!T21)*'Energy Use 2020'!$Q83</f>
        <v>2413767992916.9473</v>
      </c>
      <c r="U21" s="240">
        <f>('Energy Use'!U77-'E-electricity'!U21)*'Energy Use 2020'!$Q83</f>
        <v>2419103489307.5601</v>
      </c>
      <c r="V21" s="240">
        <f>('Energy Use'!V77-'E-electricity'!V21)*'Energy Use 2020'!$Q83</f>
        <v>2420060958045.2441</v>
      </c>
      <c r="W21" s="240">
        <f>('Energy Use'!W77-'E-electricity'!W21)*'Energy Use 2020'!$Q83</f>
        <v>2417006792470.9473</v>
      </c>
      <c r="X21" s="240">
        <f>('Energy Use'!X77-'E-electricity'!X21)*'Energy Use 2020'!$Q83</f>
        <v>2410326738521.936</v>
      </c>
      <c r="Y21" s="240">
        <f>('Energy Use'!Y77-'E-electricity'!Y21)*'Energy Use 2020'!$Q83</f>
        <v>2400419922456.1226</v>
      </c>
      <c r="Z21" s="240">
        <f>('Energy Use'!Z77-'E-electricity'!Z21)*'Energy Use 2020'!$Q83</f>
        <v>2387693389843.3398</v>
      </c>
      <c r="AA21" s="240">
        <f>('Energy Use'!AA77-'E-electricity'!AA21)*'Energy Use 2020'!$Q83</f>
        <v>2372557225862.019</v>
      </c>
      <c r="AB21" s="240">
        <f>('Energy Use'!AB77-'E-electricity'!AB21)*'Energy Use 2020'!$Q83</f>
        <v>2355420304627.189</v>
      </c>
      <c r="AC21" s="240">
        <f>('Energy Use'!AC77-'E-electricity'!AC21)*'Energy Use 2020'!$Q83</f>
        <v>2336686695145.0703</v>
      </c>
      <c r="AD21" s="240">
        <f>('Energy Use'!AD77-'E-electricity'!AD21)*'Energy Use 2020'!$Q83</f>
        <v>2316752733956.8452</v>
      </c>
      <c r="AE21" s="240">
        <f>('Energy Use'!AE77-'E-electricity'!AE21)*'Energy Use 2020'!$Q83</f>
        <v>2296004759854.791</v>
      </c>
      <c r="AF21" s="240">
        <f>('Energy Use'!AF77-'E-electricity'!AF21)*'Energy Use 2020'!$Q83</f>
        <v>2274817494344.6626</v>
      </c>
      <c r="AG21" s="240">
        <f>('Energy Use'!AG77-'E-electricity'!AG21)*'Energy Use 2020'!$Q83</f>
        <v>2253553042788.5923</v>
      </c>
      <c r="AH21" s="240">
        <f>('Energy Use'!AH77-'E-electricity'!AH21)*'Energy Use 2020'!$Q83</f>
        <v>2232560485304.1279</v>
      </c>
      <c r="AI21" s="240">
        <f>('Energy Use'!AI77-'E-electricity'!AI21)*'Energy Use 2020'!$Q83</f>
        <v>2212176023363.2725</v>
      </c>
      <c r="AJ21" s="240">
        <f>('Energy Use'!AJ77-'E-electricity'!AJ21)*'Energy Use 2020'!$Q83</f>
        <v>2192723647437.8992</v>
      </c>
      <c r="AK21" s="240">
        <f>('Energy Use'!AK77-'E-electricity'!AK21)*'Energy Use 2020'!$Q83</f>
        <v>2174516292765.3374</v>
      </c>
      <c r="AL21" s="240">
        <f>('Energy Use'!AL77-'E-electricity'!AL21)*'Energy Use 2020'!$Q83</f>
        <v>2157857454155.5154</v>
      </c>
      <c r="AM21" s="240">
        <f>('Energy Use'!AM77-'E-electricity'!AM21)*'Energy Use 2020'!$Q83</f>
        <v>2143043236547.3579</v>
      </c>
      <c r="AN21" s="240">
        <f>('Energy Use'!AN77-'E-electricity'!AN21)*'Energy Use 2020'!$Q83</f>
        <v>2130364825605.0605</v>
      </c>
      <c r="AO21" s="240">
        <f>('Energy Use'!AO77-'E-electricity'!AO21)*'Energy Use 2020'!$Q83</f>
        <v>2120111371937.6853</v>
      </c>
      <c r="AP21" s="240">
        <f>('Energy Use'!AP77-'E-electricity'!AP21)*'Energy Use 2020'!$Q83</f>
        <v>2112573293508.9678</v>
      </c>
      <c r="AQ21" s="240">
        <f>('Energy Use'!AQ77-'E-electricity'!AQ21)*'Energy Use 2020'!$Q83</f>
        <v>2097224767055.3333</v>
      </c>
      <c r="AR21" s="136" t="str">
        <f>VLOOKUP($A21,'Sector Match'!$A$1:$B$43,2,0)</f>
        <v>pulp paper and printing 17T18</v>
      </c>
    </row>
    <row r="22" spans="1:44" x14ac:dyDescent="0.2">
      <c r="A22" s="74" t="s">
        <v>21</v>
      </c>
      <c r="B22" s="240">
        <f>('Energy Use'!B78-'E-electricity'!B22)*'Energy Use 2019'!$Q84</f>
        <v>36538955326076.563</v>
      </c>
      <c r="C22" s="240">
        <f>('Energy Use'!C78-'E-electricity'!C22)*'Energy Use 2020'!$Q84</f>
        <v>23175229051060.707</v>
      </c>
      <c r="D22" s="240">
        <f>('Energy Use'!D78-'E-electricity'!D22)*'Energy Use 2020'!$Q84</f>
        <v>22732670247753.684</v>
      </c>
      <c r="E22" s="240">
        <f>('Energy Use'!E78-'E-electricity'!E22)*'Energy Use 2020'!$Q84</f>
        <v>23081478107846.031</v>
      </c>
      <c r="F22" s="240">
        <f>('Energy Use'!F78-'E-electricity'!F22)*'Energy Use 2020'!$Q84</f>
        <v>24811442624429.934</v>
      </c>
      <c r="G22" s="240">
        <f>('Energy Use'!G78-'E-electricity'!G22)*'Energy Use 2020'!$Q84</f>
        <v>26526837068694.023</v>
      </c>
      <c r="H22" s="240">
        <f>('Energy Use'!H78-'E-electricity'!H22)*'Energy Use 2020'!$Q84</f>
        <v>28227667125046.188</v>
      </c>
      <c r="I22" s="240">
        <f>('Energy Use'!I78-'E-electricity'!I22)*'Energy Use 2020'!$Q84</f>
        <v>28758434867483.422</v>
      </c>
      <c r="J22" s="240">
        <f>('Energy Use'!J78-'E-electricity'!J22)*'Energy Use 2020'!$Q84</f>
        <v>29285032116642.109</v>
      </c>
      <c r="K22" s="240">
        <f>('Energy Use'!K78-'E-electricity'!K22)*'Energy Use 2020'!$Q84</f>
        <v>29807460503044.098</v>
      </c>
      <c r="L22" s="240">
        <f>('Energy Use'!L78-'E-electricity'!L22)*'Energy Use 2020'!$Q84</f>
        <v>30325721657211.273</v>
      </c>
      <c r="M22" s="240">
        <f>('Energy Use'!M78-'E-electricity'!M22)*'Energy Use 2020'!$Q84</f>
        <v>30839817209665.477</v>
      </c>
      <c r="N22" s="240">
        <f>('Energy Use'!N78-'E-electricity'!N22)*'Energy Use 2020'!$Q84</f>
        <v>30795334210043.852</v>
      </c>
      <c r="O22" s="240">
        <f>('Energy Use'!O78-'E-electricity'!O22)*'Energy Use 2020'!$Q84</f>
        <v>30750615037779.977</v>
      </c>
      <c r="P22" s="240">
        <f>('Energy Use'!P78-'E-electricity'!P22)*'Energy Use 2020'!$Q84</f>
        <v>30705659763168.363</v>
      </c>
      <c r="Q22" s="240">
        <f>('Energy Use'!Q78-'E-electricity'!Q22)*'Energy Use 2020'!$Q84</f>
        <v>30660468456503.535</v>
      </c>
      <c r="R22" s="240">
        <f>('Energy Use'!R78-'E-electricity'!R22)*'Energy Use 2020'!$Q84</f>
        <v>30615041188080.008</v>
      </c>
      <c r="S22" s="240">
        <f>('Energy Use'!S78-'E-electricity'!S22)*'Energy Use 2020'!$Q84</f>
        <v>30243808774397.133</v>
      </c>
      <c r="T22" s="240">
        <f>('Energy Use'!T78-'E-electricity'!T22)*'Energy Use 2020'!$Q84</f>
        <v>29873125750819.453</v>
      </c>
      <c r="U22" s="240">
        <f>('Energy Use'!U78-'E-electricity'!U22)*'Energy Use 2020'!$Q84</f>
        <v>29502992035455.387</v>
      </c>
      <c r="V22" s="240">
        <f>('Energy Use'!V78-'E-electricity'!V22)*'Energy Use 2020'!$Q84</f>
        <v>29133407546413.316</v>
      </c>
      <c r="W22" s="240">
        <f>('Energy Use'!W78-'E-electricity'!W22)*'Energy Use 2020'!$Q84</f>
        <v>28764372201801.637</v>
      </c>
      <c r="X22" s="240">
        <f>('Energy Use'!X78-'E-electricity'!X22)*'Energy Use 2020'!$Q84</f>
        <v>28093342287105.328</v>
      </c>
      <c r="Y22" s="240">
        <f>('Energy Use'!Y78-'E-electricity'!Y22)*'Energy Use 2020'!$Q84</f>
        <v>27423339729863.875</v>
      </c>
      <c r="Z22" s="240">
        <f>('Energy Use'!Z78-'E-electricity'!Z22)*'Energy Use 2020'!$Q84</f>
        <v>26754364376529.887</v>
      </c>
      <c r="AA22" s="240">
        <f>('Energy Use'!AA78-'E-electricity'!AA22)*'Energy Use 2020'!$Q84</f>
        <v>26086416073555.98</v>
      </c>
      <c r="AB22" s="240">
        <f>('Energy Use'!AB78-'E-electricity'!AB22)*'Energy Use 2020'!$Q84</f>
        <v>25419494667394.758</v>
      </c>
      <c r="AC22" s="240">
        <f>('Energy Use'!AC78-'E-electricity'!AC22)*'Energy Use 2020'!$Q84</f>
        <v>24753600004498.836</v>
      </c>
      <c r="AD22" s="240">
        <f>('Energy Use'!AD78-'E-electricity'!AD22)*'Energy Use 2020'!$Q84</f>
        <v>24088731931320.832</v>
      </c>
      <c r="AE22" s="240">
        <f>('Energy Use'!AE78-'E-electricity'!AE22)*'Energy Use 2020'!$Q84</f>
        <v>23424890294313.348</v>
      </c>
      <c r="AF22" s="240">
        <f>('Energy Use'!AF78-'E-electricity'!AF22)*'Energy Use 2020'!$Q84</f>
        <v>22762074939928.996</v>
      </c>
      <c r="AG22" s="240">
        <f>('Energy Use'!AG78-'E-electricity'!AG22)*'Energy Use 2020'!$Q84</f>
        <v>22100285714620.41</v>
      </c>
      <c r="AH22" s="240">
        <f>('Energy Use'!AH78-'E-electricity'!AH22)*'Energy Use 2020'!$Q84</f>
        <v>21525278797532.637</v>
      </c>
      <c r="AI22" s="240">
        <f>('Energy Use'!AI78-'E-electricity'!AI22)*'Energy Use 2020'!$Q84</f>
        <v>20951161162399.477</v>
      </c>
      <c r="AJ22" s="240">
        <f>('Energy Use'!AJ78-'E-electricity'!AJ22)*'Energy Use 2020'!$Q84</f>
        <v>20377932676146.223</v>
      </c>
      <c r="AK22" s="240">
        <f>('Energy Use'!AK78-'E-electricity'!AK22)*'Energy Use 2020'!$Q84</f>
        <v>19805593205698.203</v>
      </c>
      <c r="AL22" s="240">
        <f>('Energy Use'!AL78-'E-electricity'!AL22)*'Energy Use 2020'!$Q84</f>
        <v>19234142617980.711</v>
      </c>
      <c r="AM22" s="240">
        <f>('Energy Use'!AM78-'E-electricity'!AM22)*'Energy Use 2020'!$Q84</f>
        <v>18635690970396.441</v>
      </c>
      <c r="AN22" s="240">
        <f>('Energy Use'!AN78-'E-electricity'!AN22)*'Energy Use 2020'!$Q84</f>
        <v>18038172500299.426</v>
      </c>
      <c r="AO22" s="240">
        <f>('Energy Use'!AO78-'E-electricity'!AO22)*'Energy Use 2020'!$Q84</f>
        <v>17441587067930.213</v>
      </c>
      <c r="AP22" s="240">
        <f>('Energy Use'!AP78-'E-electricity'!AP22)*'Energy Use 2020'!$Q84</f>
        <v>16845934533529.328</v>
      </c>
      <c r="AQ22" s="240">
        <f>('Energy Use'!AQ78-'E-electricity'!AQ22)*'Energy Use 2020'!$Q84</f>
        <v>16193711906879.709</v>
      </c>
      <c r="AR22" s="136" t="str">
        <f>VLOOKUP($A22,'Sector Match'!$A$1:$B$43,2,0)</f>
        <v>refined petroleum and coke 19</v>
      </c>
    </row>
    <row r="23" spans="1:44" x14ac:dyDescent="0.2">
      <c r="A23" s="74" t="s">
        <v>1</v>
      </c>
      <c r="B23" s="240">
        <f>('Energy Use'!B79-'E-electricity'!B23)*'Energy Use 2019'!$Q85</f>
        <v>130426847667814.55</v>
      </c>
      <c r="C23" s="240">
        <f>('Energy Use'!C79-'E-electricity'!C23)*'Energy Use 2020'!$Q85</f>
        <v>113312095717839.3</v>
      </c>
      <c r="D23" s="240">
        <f>('Energy Use'!D79-'E-electricity'!D23)*'Energy Use 2020'!$Q85</f>
        <v>120291370120282.11</v>
      </c>
      <c r="E23" s="240">
        <f>('Energy Use'!E79-'E-electricity'!E23)*'Energy Use 2020'!$Q85</f>
        <v>118713437972404.41</v>
      </c>
      <c r="F23" s="240">
        <f>('Energy Use'!F79-'E-electricity'!F23)*'Energy Use 2020'!$Q85</f>
        <v>129003252898527.95</v>
      </c>
      <c r="G23" s="240">
        <f>('Energy Use'!G79-'E-electricity'!G23)*'Energy Use 2020'!$Q85</f>
        <v>139185983360053.42</v>
      </c>
      <c r="H23" s="240">
        <f>('Energy Use'!H79-'E-electricity'!H23)*'Energy Use 2020'!$Q85</f>
        <v>149261736279588.16</v>
      </c>
      <c r="I23" s="240">
        <f>('Energy Use'!I79-'E-electricity'!I23)*'Energy Use 2020'!$Q85</f>
        <v>154017310073195.94</v>
      </c>
      <c r="J23" s="240">
        <f>('Energy Use'!J79-'E-electricity'!J23)*'Energy Use 2020'!$Q85</f>
        <v>158726200470055.09</v>
      </c>
      <c r="K23" s="240">
        <f>('Energy Use'!K79-'E-electricity'!K23)*'Energy Use 2020'!$Q85</f>
        <v>163388453694764.63</v>
      </c>
      <c r="L23" s="240">
        <f>('Energy Use'!L79-'E-electricity'!L23)*'Energy Use 2020'!$Q85</f>
        <v>168004115971923.69</v>
      </c>
      <c r="M23" s="240">
        <f>('Energy Use'!M79-'E-electricity'!M23)*'Energy Use 2020'!$Q85</f>
        <v>172573233526131.25</v>
      </c>
      <c r="N23" s="240">
        <f>('Energy Use'!N79-'E-electricity'!N23)*'Energy Use 2020'!$Q85</f>
        <v>174987117918155.09</v>
      </c>
      <c r="O23" s="240">
        <f>('Energy Use'!O79-'E-electricity'!O23)*'Energy Use 2020'!$Q85</f>
        <v>177379286342152.84</v>
      </c>
      <c r="P23" s="240">
        <f>('Energy Use'!P79-'E-electricity'!P23)*'Energy Use 2020'!$Q85</f>
        <v>179749754499666.09</v>
      </c>
      <c r="Q23" s="240">
        <f>('Energy Use'!Q79-'E-electricity'!Q23)*'Energy Use 2020'!$Q85</f>
        <v>182098538092236.47</v>
      </c>
      <c r="R23" s="240">
        <f>('Energy Use'!R79-'E-electricity'!R23)*'Energy Use 2020'!$Q85</f>
        <v>184425652821405.59</v>
      </c>
      <c r="S23" s="240">
        <f>('Energy Use'!S79-'E-electricity'!S23)*'Energy Use 2020'!$Q85</f>
        <v>185759829706269.59</v>
      </c>
      <c r="T23" s="240">
        <f>('Energy Use'!T79-'E-electricity'!T23)*'Energy Use 2020'!$Q85</f>
        <v>187090286457488.47</v>
      </c>
      <c r="U23" s="240">
        <f>('Energy Use'!U79-'E-electricity'!U23)*'Energy Use 2020'!$Q85</f>
        <v>188417024445573.59</v>
      </c>
      <c r="V23" s="240">
        <f>('Energy Use'!V79-'E-electricity'!V23)*'Energy Use 2020'!$Q85</f>
        <v>189740045041036.19</v>
      </c>
      <c r="W23" s="240">
        <f>('Energy Use'!W79-'E-electricity'!W23)*'Energy Use 2020'!$Q85</f>
        <v>191059349614387.41</v>
      </c>
      <c r="X23" s="240">
        <f>('Energy Use'!X79-'E-electricity'!X23)*'Energy Use 2020'!$Q85</f>
        <v>191524596024947.03</v>
      </c>
      <c r="Y23" s="240">
        <f>('Energy Use'!Y79-'E-electricity'!Y23)*'Energy Use 2020'!$Q85</f>
        <v>191988084336000.91</v>
      </c>
      <c r="Z23" s="240">
        <f>('Energy Use'!Z79-'E-electricity'!Z23)*'Energy Use 2020'!$Q85</f>
        <v>192449815219898.44</v>
      </c>
      <c r="AA23" s="240">
        <f>('Energy Use'!AA79-'E-electricity'!AA23)*'Energy Use 2020'!$Q85</f>
        <v>192909789348988.69</v>
      </c>
      <c r="AB23" s="240">
        <f>('Energy Use'!AB79-'E-electricity'!AB23)*'Energy Use 2020'!$Q85</f>
        <v>193368007395621</v>
      </c>
      <c r="AC23" s="240">
        <f>('Energy Use'!AC79-'E-electricity'!AC23)*'Energy Use 2020'!$Q85</f>
        <v>193096277102507.41</v>
      </c>
      <c r="AD23" s="240">
        <f>('Energy Use'!AD79-'E-electricity'!AD23)*'Energy Use 2020'!$Q85</f>
        <v>192824323013733.5</v>
      </c>
      <c r="AE23" s="240">
        <f>('Energy Use'!AE79-'E-electricity'!AE23)*'Energy Use 2020'!$Q85</f>
        <v>192552145272033.22</v>
      </c>
      <c r="AF23" s="240">
        <f>('Energy Use'!AF79-'E-electricity'!AF23)*'Energy Use 2020'!$Q85</f>
        <v>192279744020140.69</v>
      </c>
      <c r="AG23" s="240">
        <f>('Energy Use'!AG79-'E-electricity'!AG23)*'Energy Use 2020'!$Q85</f>
        <v>192007119400789.88</v>
      </c>
      <c r="AH23" s="240">
        <f>('Energy Use'!AH79-'E-electricity'!AH23)*'Energy Use 2020'!$Q85</f>
        <v>191079375477075.75</v>
      </c>
      <c r="AI23" s="240">
        <f>('Energy Use'!AI79-'E-electricity'!AI23)*'Energy Use 2020'!$Q85</f>
        <v>190152967014296.06</v>
      </c>
      <c r="AJ23" s="240">
        <f>('Energy Use'!AJ79-'E-electricity'!AJ23)*'Energy Use 2020'!$Q85</f>
        <v>189227893592782.75</v>
      </c>
      <c r="AK23" s="240">
        <f>('Energy Use'!AK79-'E-electricity'!AK23)*'Energy Use 2020'!$Q85</f>
        <v>188304154792867.5</v>
      </c>
      <c r="AL23" s="240">
        <f>('Energy Use'!AL79-'E-electricity'!AL23)*'Energy Use 2020'!$Q85</f>
        <v>187381750194882.31</v>
      </c>
      <c r="AM23" s="240">
        <f>('Energy Use'!AM79-'E-electricity'!AM23)*'Energy Use 2020'!$Q85</f>
        <v>186340376597860.19</v>
      </c>
      <c r="AN23" s="240">
        <f>('Energy Use'!AN79-'E-electricity'!AN23)*'Energy Use 2020'!$Q85</f>
        <v>185300591380862.53</v>
      </c>
      <c r="AO23" s="240">
        <f>('Energy Use'!AO79-'E-electricity'!AO23)*'Energy Use 2020'!$Q85</f>
        <v>184262394035796.41</v>
      </c>
      <c r="AP23" s="240">
        <f>('Energy Use'!AP79-'E-electricity'!AP23)*'Energy Use 2020'!$Q85</f>
        <v>183225784054568.72</v>
      </c>
      <c r="AQ23" s="240">
        <f>('Energy Use'!AQ79-'E-electricity'!AQ23)*'Energy Use 2020'!$Q85</f>
        <v>181297554524822.25</v>
      </c>
      <c r="AR23" s="136" t="str">
        <f>VLOOKUP($A23,'Sector Match'!$A$1:$B$43,2,0)</f>
        <v>chemicals 20</v>
      </c>
    </row>
    <row r="24" spans="1:44" x14ac:dyDescent="0.2">
      <c r="A24" s="74" t="s">
        <v>22</v>
      </c>
      <c r="B24" s="240">
        <f>('Energy Use'!B80-'E-electricity'!B24)*'Energy Use 2019'!$Q86</f>
        <v>3946116217449.5303</v>
      </c>
      <c r="C24" s="240">
        <f>('Energy Use'!C80-'E-electricity'!C24)*'Energy Use 2020'!$Q86</f>
        <v>2743791714912.5332</v>
      </c>
      <c r="D24" s="240">
        <f>('Energy Use'!D80-'E-electricity'!D24)*'Energy Use 2020'!$Q86</f>
        <v>3543483878629.4434</v>
      </c>
      <c r="E24" s="240">
        <f>('Energy Use'!E80-'E-electricity'!E24)*'Energy Use 2020'!$Q86</f>
        <v>3455834918179.2139</v>
      </c>
      <c r="F24" s="240">
        <f>('Energy Use'!F80-'E-electricity'!F24)*'Energy Use 2020'!$Q86</f>
        <v>3503238177874.9043</v>
      </c>
      <c r="G24" s="240">
        <f>('Energy Use'!G80-'E-electricity'!G24)*'Energy Use 2020'!$Q86</f>
        <v>3646493453600.4429</v>
      </c>
      <c r="H24" s="240">
        <f>('Energy Use'!H80-'E-electricity'!H24)*'Energy Use 2020'!$Q86</f>
        <v>3821264459589.6431</v>
      </c>
      <c r="I24" s="240">
        <f>('Energy Use'!I80-'E-electricity'!I24)*'Energy Use 2020'!$Q86</f>
        <v>3970722244111.9092</v>
      </c>
      <c r="J24" s="240">
        <f>('Energy Use'!J80-'E-electricity'!J24)*'Energy Use 2020'!$Q86</f>
        <v>4085693302802.021</v>
      </c>
      <c r="K24" s="240">
        <f>('Energy Use'!K80-'E-electricity'!K24)*'Energy Use 2020'!$Q86</f>
        <v>4176033985743.8125</v>
      </c>
      <c r="L24" s="240">
        <f>('Energy Use'!L80-'E-electricity'!L24)*'Energy Use 2020'!$Q86</f>
        <v>4253363114399.9277</v>
      </c>
      <c r="M24" s="240">
        <f>('Energy Use'!M80-'E-electricity'!M24)*'Energy Use 2020'!$Q86</f>
        <v>4330511901610.2969</v>
      </c>
      <c r="N24" s="240">
        <f>('Energy Use'!N80-'E-electricity'!N24)*'Energy Use 2020'!$Q86</f>
        <v>4422272032220.1689</v>
      </c>
      <c r="O24" s="240">
        <f>('Energy Use'!O80-'E-electricity'!O24)*'Energy Use 2020'!$Q86</f>
        <v>4525885528924.7373</v>
      </c>
      <c r="P24" s="240">
        <f>('Energy Use'!P80-'E-electricity'!P24)*'Energy Use 2020'!$Q86</f>
        <v>4639346713554.04</v>
      </c>
      <c r="Q24" s="240">
        <f>('Energy Use'!Q80-'E-electricity'!Q24)*'Energy Use 2020'!$Q86</f>
        <v>4760455478537.7363</v>
      </c>
      <c r="R24" s="240">
        <f>('Energy Use'!R80-'E-electricity'!R24)*'Energy Use 2020'!$Q86</f>
        <v>4886769536464.4316</v>
      </c>
      <c r="S24" s="240">
        <f>('Energy Use'!S80-'E-electricity'!S24)*'Energy Use 2020'!$Q86</f>
        <v>5033251701278.6436</v>
      </c>
      <c r="T24" s="240">
        <f>('Energy Use'!T80-'E-electricity'!T24)*'Energy Use 2020'!$Q86</f>
        <v>5182860878614.5176</v>
      </c>
      <c r="U24" s="240">
        <f>('Energy Use'!U80-'E-electricity'!U24)*'Energy Use 2020'!$Q86</f>
        <v>5335151445114.0371</v>
      </c>
      <c r="V24" s="240">
        <f>('Energy Use'!V80-'E-electricity'!V24)*'Energy Use 2020'!$Q86</f>
        <v>5489621952809.1367</v>
      </c>
      <c r="W24" s="240">
        <f>('Energy Use'!W80-'E-electricity'!W24)*'Energy Use 2020'!$Q86</f>
        <v>5645712970923.6387</v>
      </c>
      <c r="X24" s="240">
        <f>('Energy Use'!X80-'E-electricity'!X24)*'Energy Use 2020'!$Q86</f>
        <v>5802805456231.8662</v>
      </c>
      <c r="Y24" s="240">
        <f>('Energy Use'!Y80-'E-electricity'!Y24)*'Energy Use 2020'!$Q86</f>
        <v>5960219749509.2256</v>
      </c>
      <c r="Z24" s="240">
        <f>('Energy Use'!Z80-'E-electricity'!Z24)*'Energy Use 2020'!$Q86</f>
        <v>6117215298565.251</v>
      </c>
      <c r="AA24" s="240">
        <f>('Energy Use'!AA80-'E-electricity'!AA24)*'Energy Use 2020'!$Q86</f>
        <v>6272991209271.8135</v>
      </c>
      <c r="AB24" s="240">
        <f>('Energy Use'!AB80-'E-electricity'!AB24)*'Energy Use 2020'!$Q86</f>
        <v>6426687724505.2373</v>
      </c>
      <c r="AC24" s="240">
        <f>('Energy Use'!AC80-'E-electricity'!AC24)*'Energy Use 2020'!$Q86</f>
        <v>6577388726637.5605</v>
      </c>
      <c r="AD24" s="240">
        <f>('Energy Use'!AD80-'E-electricity'!AD24)*'Energy Use 2020'!$Q86</f>
        <v>6724125351785.4033</v>
      </c>
      <c r="AE24" s="240">
        <f>('Energy Use'!AE80-'E-electricity'!AE24)*'Energy Use 2020'!$Q86</f>
        <v>6865880793142.7695</v>
      </c>
      <c r="AF24" s="240">
        <f>('Energy Use'!AF80-'E-electricity'!AF24)*'Energy Use 2020'!$Q86</f>
        <v>7001596356131.7607</v>
      </c>
      <c r="AG24" s="240">
        <f>('Energy Use'!AG80-'E-electricity'!AG24)*'Energy Use 2020'!$Q86</f>
        <v>7130178809634.1826</v>
      </c>
      <c r="AH24" s="240">
        <f>('Energy Use'!AH80-'E-electricity'!AH24)*'Energy Use 2020'!$Q86</f>
        <v>7250509055144.4395</v>
      </c>
      <c r="AI24" s="240">
        <f>('Energy Use'!AI80-'E-electricity'!AI24)*'Energy Use 2020'!$Q86</f>
        <v>7361452109371.1309</v>
      </c>
      <c r="AJ24" s="240">
        <f>('Energy Use'!AJ80-'E-electricity'!AJ24)*'Energy Use 2020'!$Q86</f>
        <v>7461868365812.3193</v>
      </c>
      <c r="AK24" s="240">
        <f>('Energy Use'!AK80-'E-electricity'!AK24)*'Energy Use 2020'!$Q86</f>
        <v>7550626067504.9082</v>
      </c>
      <c r="AL24" s="240">
        <f>('Energy Use'!AL80-'E-electricity'!AL24)*'Energy Use 2020'!$Q86</f>
        <v>7626614887049.8936</v>
      </c>
      <c r="AM24" s="240">
        <f>('Energy Use'!AM80-'E-electricity'!AM24)*'Energy Use 2020'!$Q86</f>
        <v>7688760471875.3594</v>
      </c>
      <c r="AN24" s="240">
        <f>('Energy Use'!AN80-'E-electricity'!AN24)*'Energy Use 2020'!$Q86</f>
        <v>7736039773439.4717</v>
      </c>
      <c r="AO24" s="240">
        <f>('Energy Use'!AO80-'E-electricity'!AO24)*'Energy Use 2020'!$Q86</f>
        <v>7767496939805.9951</v>
      </c>
      <c r="AP24" s="240">
        <f>('Energy Use'!AP80-'E-electricity'!AP24)*'Energy Use 2020'!$Q86</f>
        <v>7782259513013.0225</v>
      </c>
      <c r="AQ24" s="240">
        <f>('Energy Use'!AQ80-'E-electricity'!AQ24)*'Energy Use 2020'!$Q86</f>
        <v>7739658753011.249</v>
      </c>
      <c r="AR24" s="136">
        <f>VLOOKUP($A24,'Sector Match'!$A$1:$B$43,2,0)</f>
        <v>0</v>
      </c>
    </row>
    <row r="25" spans="1:44" x14ac:dyDescent="0.2">
      <c r="A25" s="74" t="s">
        <v>23</v>
      </c>
      <c r="B25" s="240">
        <f>('Energy Use'!B81-'E-electricity'!B25)*'Energy Use 2019'!$Q87</f>
        <v>920172898903.88269</v>
      </c>
      <c r="C25" s="240">
        <f>('Energy Use'!C81-'E-electricity'!C25)*'Energy Use 2020'!$Q87</f>
        <v>607939570213.27356</v>
      </c>
      <c r="D25" s="240">
        <f>('Energy Use'!D81-'E-electricity'!D25)*'Energy Use 2020'!$Q87</f>
        <v>674316974968.19434</v>
      </c>
      <c r="E25" s="240">
        <f>('Energy Use'!E81-'E-electricity'!E25)*'Energy Use 2020'!$Q87</f>
        <v>688184166172.18311</v>
      </c>
      <c r="F25" s="240">
        <f>('Energy Use'!F81-'E-electricity'!F25)*'Energy Use 2020'!$Q87</f>
        <v>700518638325.54578</v>
      </c>
      <c r="G25" s="240">
        <f>('Energy Use'!G81-'E-electricity'!G25)*'Energy Use 2020'!$Q87</f>
        <v>736985887846.01941</v>
      </c>
      <c r="H25" s="240">
        <f>('Energy Use'!H81-'E-electricity'!H25)*'Energy Use 2020'!$Q87</f>
        <v>783339079131.5321</v>
      </c>
      <c r="I25" s="240">
        <f>('Energy Use'!I81-'E-electricity'!I25)*'Energy Use 2020'!$Q87</f>
        <v>826171017869.23975</v>
      </c>
      <c r="J25" s="240">
        <f>('Energy Use'!J81-'E-electricity'!J25)*'Energy Use 2020'!$Q87</f>
        <v>861656551554.4137</v>
      </c>
      <c r="K25" s="240">
        <f>('Energy Use'!K81-'E-electricity'!K25)*'Energy Use 2020'!$Q87</f>
        <v>889827362183.94104</v>
      </c>
      <c r="L25" s="240">
        <f>('Energy Use'!L81-'E-electricity'!L25)*'Energy Use 2020'!$Q87</f>
        <v>911061903746.95789</v>
      </c>
      <c r="M25" s="240">
        <f>('Energy Use'!M81-'E-electricity'!M25)*'Energy Use 2020'!$Q87</f>
        <v>926027388448.43884</v>
      </c>
      <c r="N25" s="240">
        <f>('Energy Use'!N81-'E-electricity'!N25)*'Energy Use 2020'!$Q87</f>
        <v>936412581721.67871</v>
      </c>
      <c r="O25" s="240">
        <f>('Energy Use'!O81-'E-electricity'!O25)*'Energy Use 2020'!$Q87</f>
        <v>942348123127.2074</v>
      </c>
      <c r="P25" s="240">
        <f>('Energy Use'!P81-'E-electricity'!P25)*'Energy Use 2020'!$Q87</f>
        <v>944838725551.51904</v>
      </c>
      <c r="Q25" s="240">
        <f>('Energy Use'!Q81-'E-electricity'!Q25)*'Energy Use 2020'!$Q87</f>
        <v>944947433642.88928</v>
      </c>
      <c r="R25" s="240">
        <f>('Energy Use'!R81-'E-electricity'!R25)*'Energy Use 2020'!$Q87</f>
        <v>943762522659.42395</v>
      </c>
      <c r="S25" s="240">
        <f>('Energy Use'!S81-'E-electricity'!S25)*'Energy Use 2020'!$Q87</f>
        <v>945476315119.86938</v>
      </c>
      <c r="T25" s="240">
        <f>('Energy Use'!T81-'E-electricity'!T25)*'Energy Use 2020'!$Q87</f>
        <v>947009393834.19849</v>
      </c>
      <c r="U25" s="240">
        <f>('Energy Use'!U81-'E-electricity'!U25)*'Energy Use 2020'!$Q87</f>
        <v>948365434482.39771</v>
      </c>
      <c r="V25" s="240">
        <f>('Energy Use'!V81-'E-electricity'!V25)*'Energy Use 2020'!$Q87</f>
        <v>949548239834.01917</v>
      </c>
      <c r="W25" s="240">
        <f>('Energy Use'!W81-'E-electricity'!W25)*'Energy Use 2020'!$Q87</f>
        <v>950561732026.71387</v>
      </c>
      <c r="X25" s="240">
        <f>('Energy Use'!X81-'E-electricity'!X25)*'Energy Use 2020'!$Q87</f>
        <v>951409944910.16992</v>
      </c>
      <c r="Y25" s="240">
        <f>('Energy Use'!Y81-'E-electricity'!Y25)*'Energy Use 2020'!$Q87</f>
        <v>952097016472.23511</v>
      </c>
      <c r="Z25" s="240">
        <f>('Energy Use'!Z81-'E-electricity'!Z25)*'Energy Use 2020'!$Q87</f>
        <v>952627181363.19153</v>
      </c>
      <c r="AA25" s="240">
        <f>('Energy Use'!AA81-'E-electricity'!AA25)*'Energy Use 2020'!$Q87</f>
        <v>953004763533.23499</v>
      </c>
      <c r="AB25" s="240">
        <f>('Energy Use'!AB81-'E-electricity'!AB25)*'Energy Use 2020'!$Q87</f>
        <v>953234168997.36499</v>
      </c>
      <c r="AC25" s="240">
        <f>('Energy Use'!AC81-'E-electricity'!AC25)*'Energy Use 2020'!$Q87</f>
        <v>953319878741.0271</v>
      </c>
      <c r="AD25" s="240">
        <f>('Energy Use'!AD81-'E-electricity'!AD25)*'Energy Use 2020'!$Q87</f>
        <v>953266441778.94373</v>
      </c>
      <c r="AE25" s="240">
        <f>('Energy Use'!AE81-'E-electricity'!AE25)*'Energy Use 2020'!$Q87</f>
        <v>953078468378.72693</v>
      </c>
      <c r="AF25" s="240">
        <f>('Energy Use'!AF81-'E-electricity'!AF25)*'Energy Use 2020'!$Q87</f>
        <v>952760623459.96155</v>
      </c>
      <c r="AG25" s="240">
        <f>('Energy Use'!AG81-'E-electricity'!AG25)*'Energy Use 2020'!$Q87</f>
        <v>952317620178.66785</v>
      </c>
      <c r="AH25" s="240">
        <f>('Energy Use'!AH81-'E-electricity'!AH25)*'Energy Use 2020'!$Q87</f>
        <v>951754213706.10693</v>
      </c>
      <c r="AI25" s="240">
        <f>('Energy Use'!AI81-'E-electricity'!AI25)*'Energy Use 2020'!$Q87</f>
        <v>951075195210.16187</v>
      </c>
      <c r="AJ25" s="240">
        <f>('Energy Use'!AJ81-'E-electricity'!AJ25)*'Energy Use 2020'!$Q87</f>
        <v>950285386046.66089</v>
      </c>
      <c r="AK25" s="240">
        <f>('Energy Use'!AK81-'E-electricity'!AK25)*'Energy Use 2020'!$Q87</f>
        <v>949389632167.24646</v>
      </c>
      <c r="AL25" s="240">
        <f>('Energy Use'!AL81-'E-electricity'!AL25)*'Energy Use 2020'!$Q87</f>
        <v>948392798749.61353</v>
      </c>
      <c r="AM25" s="240">
        <f>('Energy Use'!AM81-'E-electricity'!AM25)*'Energy Use 2020'!$Q87</f>
        <v>947299765055.22632</v>
      </c>
      <c r="AN25" s="240">
        <f>('Energy Use'!AN81-'E-electricity'!AN25)*'Energy Use 2020'!$Q87</f>
        <v>946115419518.87402</v>
      </c>
      <c r="AO25" s="240">
        <f>('Energy Use'!AO81-'E-electricity'!AO25)*'Energy Use 2020'!$Q87</f>
        <v>944844655073.7793</v>
      </c>
      <c r="AP25" s="240">
        <f>('Energy Use'!AP81-'E-electricity'!AP25)*'Energy Use 2020'!$Q87</f>
        <v>943492364715.25952</v>
      </c>
      <c r="AQ25" s="240">
        <f>('Energy Use'!AQ81-'E-electricity'!AQ25)*'Energy Use 2020'!$Q87</f>
        <v>937232342755.11377</v>
      </c>
      <c r="AR25" s="136" t="str">
        <f>VLOOKUP($A25,'Sector Match'!$A$1:$B$43,2,0)</f>
        <v>chemicals 20</v>
      </c>
    </row>
    <row r="26" spans="1:44" x14ac:dyDescent="0.2">
      <c r="A26" s="74" t="s">
        <v>24</v>
      </c>
      <c r="B26" s="240">
        <f>('Energy Use'!B82-'E-electricity'!B26)*'Energy Use 2019'!$Q88</f>
        <v>9944279062716.9707</v>
      </c>
      <c r="C26" s="240">
        <f>('Energy Use'!C82-'E-electricity'!C26)*'Energy Use 2020'!$Q88</f>
        <v>5900978450903.6211</v>
      </c>
      <c r="D26" s="240">
        <f>('Energy Use'!D82-'E-electricity'!D26)*'Energy Use 2020'!$Q88</f>
        <v>6454983630865.1934</v>
      </c>
      <c r="E26" s="240">
        <f>('Energy Use'!E82-'E-electricity'!E26)*'Energy Use 2020'!$Q88</f>
        <v>6363644798619.6484</v>
      </c>
      <c r="F26" s="240">
        <f>('Energy Use'!F82-'E-electricity'!F26)*'Energy Use 2020'!$Q88</f>
        <v>6379987725330.6279</v>
      </c>
      <c r="G26" s="240">
        <f>('Energy Use'!G82-'E-electricity'!G26)*'Energy Use 2020'!$Q88</f>
        <v>6525385556473.9873</v>
      </c>
      <c r="H26" s="240">
        <f>('Energy Use'!H82-'E-electricity'!H26)*'Energy Use 2020'!$Q88</f>
        <v>6719200293719.1328</v>
      </c>
      <c r="I26" s="240">
        <f>('Energy Use'!I82-'E-electricity'!I26)*'Energy Use 2020'!$Q88</f>
        <v>6893779511446.543</v>
      </c>
      <c r="J26" s="240">
        <f>('Energy Use'!J82-'E-electricity'!J26)*'Energy Use 2020'!$Q88</f>
        <v>7027552488699.1563</v>
      </c>
      <c r="K26" s="240">
        <f>('Energy Use'!K82-'E-electricity'!K26)*'Energy Use 2020'!$Q88</f>
        <v>7118430795039.0332</v>
      </c>
      <c r="L26" s="240">
        <f>('Energy Use'!L82-'E-electricity'!L26)*'Energy Use 2020'!$Q88</f>
        <v>7165136057402.7041</v>
      </c>
      <c r="M26" s="240">
        <f>('Energy Use'!M82-'E-electricity'!M26)*'Energy Use 2020'!$Q88</f>
        <v>7167226976740.9678</v>
      </c>
      <c r="N26" s="240">
        <f>('Energy Use'!N82-'E-electricity'!N26)*'Energy Use 2020'!$Q88</f>
        <v>7145305090597.6719</v>
      </c>
      <c r="O26" s="240">
        <f>('Energy Use'!O82-'E-electricity'!O26)*'Energy Use 2020'!$Q88</f>
        <v>7088562157974.7676</v>
      </c>
      <c r="P26" s="240">
        <f>('Energy Use'!P82-'E-electricity'!P26)*'Energy Use 2020'!$Q88</f>
        <v>7006557984082.0859</v>
      </c>
      <c r="Q26" s="240">
        <f>('Energy Use'!Q82-'E-electricity'!Q26)*'Energy Use 2020'!$Q88</f>
        <v>6908788814201.2334</v>
      </c>
      <c r="R26" s="240">
        <f>('Energy Use'!R82-'E-electricity'!R26)*'Energy Use 2020'!$Q88</f>
        <v>6804420987021.7764</v>
      </c>
      <c r="S26" s="240">
        <f>('Energy Use'!S82-'E-electricity'!S26)*'Energy Use 2020'!$Q88</f>
        <v>6736609049139.002</v>
      </c>
      <c r="T26" s="240">
        <f>('Energy Use'!T82-'E-electricity'!T26)*'Energy Use 2020'!$Q88</f>
        <v>6670279895577.4199</v>
      </c>
      <c r="U26" s="240">
        <f>('Energy Use'!U82-'E-electricity'!U26)*'Energy Use 2020'!$Q88</f>
        <v>6605466248876.4658</v>
      </c>
      <c r="V26" s="240">
        <f>('Energy Use'!V82-'E-electricity'!V26)*'Energy Use 2020'!$Q88</f>
        <v>6542199223389.7764</v>
      </c>
      <c r="W26" s="240">
        <f>('Energy Use'!W82-'E-electricity'!W26)*'Energy Use 2020'!$Q88</f>
        <v>6480508445348.332</v>
      </c>
      <c r="X26" s="240">
        <f>('Energy Use'!X82-'E-electricity'!X26)*'Energy Use 2020'!$Q88</f>
        <v>6420422173619.6182</v>
      </c>
      <c r="Y26" s="240">
        <f>('Energy Use'!Y82-'E-electricity'!Y26)*'Energy Use 2020'!$Q88</f>
        <v>6361967421056.0293</v>
      </c>
      <c r="Z26" s="240">
        <f>('Energy Use'!Z82-'E-electricity'!Z26)*'Energy Use 2020'!$Q88</f>
        <v>6305170076351.5332</v>
      </c>
      <c r="AA26" s="240">
        <f>('Energy Use'!AA82-'E-electricity'!AA26)*'Energy Use 2020'!$Q88</f>
        <v>6250055026351.6514</v>
      </c>
      <c r="AB26" s="240">
        <f>('Energy Use'!AB82-'E-electricity'!AB26)*'Energy Use 2020'!$Q88</f>
        <v>6196646278786.8252</v>
      </c>
      <c r="AC26" s="240">
        <f>('Energy Use'!AC82-'E-electricity'!AC26)*'Energy Use 2020'!$Q88</f>
        <v>6144967085424.918</v>
      </c>
      <c r="AD26" s="240">
        <f>('Energy Use'!AD82-'E-electricity'!AD26)*'Energy Use 2020'!$Q88</f>
        <v>6095040065663.667</v>
      </c>
      <c r="AE26" s="240">
        <f>('Energy Use'!AE82-'E-electricity'!AE26)*'Energy Use 2020'!$Q88</f>
        <v>6046887330609.2627</v>
      </c>
      <c r="AF26" s="240">
        <f>('Energy Use'!AF82-'E-electricity'!AF26)*'Energy Use 2020'!$Q88</f>
        <v>6000530607712.0244</v>
      </c>
      <c r="AG26" s="240">
        <f>('Energy Use'!AG82-'E-electricity'!AG26)*'Energy Use 2020'!$Q88</f>
        <v>5955991366055.5664</v>
      </c>
      <c r="AH26" s="240">
        <f>('Energy Use'!AH82-'E-electricity'!AH26)*'Energy Use 2020'!$Q88</f>
        <v>5913290942421.0762</v>
      </c>
      <c r="AI26" s="240">
        <f>('Energy Use'!AI82-'E-electricity'!AI26)*'Energy Use 2020'!$Q88</f>
        <v>5872450668273.918</v>
      </c>
      <c r="AJ26" s="240">
        <f>('Energy Use'!AJ82-'E-electricity'!AJ26)*'Energy Use 2020'!$Q88</f>
        <v>5833491997845.4258</v>
      </c>
      <c r="AK26" s="240">
        <f>('Energy Use'!AK82-'E-electricity'!AK26)*'Energy Use 2020'!$Q88</f>
        <v>5796436637509.0703</v>
      </c>
      <c r="AL26" s="240">
        <f>('Energy Use'!AL82-'E-electricity'!AL26)*'Energy Use 2020'!$Q88</f>
        <v>5761306676677.0645</v>
      </c>
      <c r="AM26" s="240">
        <f>('Energy Use'!AM82-'E-electricity'!AM26)*'Energy Use 2020'!$Q88</f>
        <v>5728124720470.8457</v>
      </c>
      <c r="AN26" s="240">
        <f>('Energy Use'!AN82-'E-electricity'!AN26)*'Energy Use 2020'!$Q88</f>
        <v>5696914024447.124</v>
      </c>
      <c r="AO26" s="240">
        <f>('Energy Use'!AO82-'E-electricity'!AO26)*'Energy Use 2020'!$Q88</f>
        <v>5667698631690.4814</v>
      </c>
      <c r="AP26" s="240">
        <f>('Energy Use'!AP82-'E-electricity'!AP26)*'Energy Use 2020'!$Q88</f>
        <v>5640503512613.8008</v>
      </c>
      <c r="AQ26" s="240">
        <f>('Energy Use'!AQ82-'E-electricity'!AQ26)*'Energy Use 2020'!$Q88</f>
        <v>5586466562301.3066</v>
      </c>
      <c r="AR26" s="136" t="str">
        <f>VLOOKUP($A26,'Sector Match'!$A$1:$B$43,2,0)</f>
        <v>rubber and plastic products 22</v>
      </c>
    </row>
    <row r="27" spans="1:44" x14ac:dyDescent="0.2">
      <c r="A27" s="74" t="s">
        <v>25</v>
      </c>
      <c r="B27" s="240">
        <f>('Energy Use'!B83-'E-electricity'!B27)*'Energy Use 2019'!$Q89</f>
        <v>137494883600654.89</v>
      </c>
      <c r="C27" s="240">
        <f>('Energy Use'!C83-'E-electricity'!C27)*'Energy Use 2020'!$Q89</f>
        <v>102662024897501.11</v>
      </c>
      <c r="D27" s="240">
        <f>('Energy Use'!D83-'E-electricity'!D27)*'Energy Use 2020'!$Q89</f>
        <v>101809954800728.63</v>
      </c>
      <c r="E27" s="240">
        <f>('Energy Use'!E83-'E-electricity'!E27)*'Energy Use 2020'!$Q89</f>
        <v>91247788705210.906</v>
      </c>
      <c r="F27" s="240">
        <f>('Energy Use'!F83-'E-electricity'!F27)*'Energy Use 2020'!$Q89</f>
        <v>94834160452483.734</v>
      </c>
      <c r="G27" s="240">
        <f>('Energy Use'!G83-'E-electricity'!G27)*'Energy Use 2020'!$Q89</f>
        <v>98392118303210.703</v>
      </c>
      <c r="H27" s="240">
        <f>('Energy Use'!H83-'E-electricity'!H27)*'Energy Use 2020'!$Q89</f>
        <v>101921695346238.06</v>
      </c>
      <c r="I27" s="240">
        <f>('Energy Use'!I83-'E-electricity'!I27)*'Energy Use 2020'!$Q89</f>
        <v>102859659209256.16</v>
      </c>
      <c r="J27" s="240">
        <f>('Energy Use'!J83-'E-electricity'!J27)*'Energy Use 2020'!$Q89</f>
        <v>103789032641981.17</v>
      </c>
      <c r="K27" s="240">
        <f>('Energy Use'!K83-'E-electricity'!K27)*'Energy Use 2020'!$Q89</f>
        <v>104709825847481.47</v>
      </c>
      <c r="L27" s="240">
        <f>('Energy Use'!L83-'E-electricity'!L27)*'Energy Use 2020'!$Q89</f>
        <v>105622049028825.38</v>
      </c>
      <c r="M27" s="240">
        <f>('Energy Use'!M83-'E-electricity'!M27)*'Energy Use 2020'!$Q89</f>
        <v>106525712389081.27</v>
      </c>
      <c r="N27" s="240">
        <f>('Energy Use'!N83-'E-electricity'!N27)*'Energy Use 2020'!$Q89</f>
        <v>104996794001119.53</v>
      </c>
      <c r="O27" s="240">
        <f>('Energy Use'!O83-'E-electricity'!O27)*'Energy Use 2020'!$Q89</f>
        <v>103475480151013.64</v>
      </c>
      <c r="P27" s="240">
        <f>('Energy Use'!P83-'E-electricity'!P27)*'Energy Use 2020'!$Q89</f>
        <v>101961764547875.13</v>
      </c>
      <c r="Q27" s="240">
        <f>('Energy Use'!Q83-'E-electricity'!Q27)*'Energy Use 2020'!$Q89</f>
        <v>100455640900815.5</v>
      </c>
      <c r="R27" s="240">
        <f>('Energy Use'!R83-'E-electricity'!R27)*'Energy Use 2020'!$Q89</f>
        <v>98957102918946.234</v>
      </c>
      <c r="S27" s="240">
        <f>('Energy Use'!S83-'E-electricity'!S27)*'Energy Use 2020'!$Q89</f>
        <v>97191475381418.719</v>
      </c>
      <c r="T27" s="240">
        <f>('Energy Use'!T83-'E-electricity'!T27)*'Energy Use 2020'!$Q89</f>
        <v>95428364727342.969</v>
      </c>
      <c r="U27" s="240">
        <f>('Energy Use'!U83-'E-electricity'!U27)*'Energy Use 2020'!$Q89</f>
        <v>93667769983663.922</v>
      </c>
      <c r="V27" s="240">
        <f>('Energy Use'!V83-'E-electricity'!V27)*'Energy Use 2020'!$Q89</f>
        <v>91909690177326.734</v>
      </c>
      <c r="W27" s="240">
        <f>('Energy Use'!W83-'E-electricity'!W27)*'Energy Use 2020'!$Q89</f>
        <v>90154124335276.406</v>
      </c>
      <c r="X27" s="240">
        <f>('Energy Use'!X83-'E-electricity'!X27)*'Energy Use 2020'!$Q89</f>
        <v>87774638297280.859</v>
      </c>
      <c r="Y27" s="240">
        <f>('Energy Use'!Y83-'E-electricity'!Y27)*'Energy Use 2020'!$Q89</f>
        <v>85398596284243.125</v>
      </c>
      <c r="Z27" s="240">
        <f>('Energy Use'!Z83-'E-electricity'!Z27)*'Energy Use 2020'!$Q89</f>
        <v>83025996958676.172</v>
      </c>
      <c r="AA27" s="240">
        <f>('Energy Use'!AA83-'E-electricity'!AA27)*'Energy Use 2020'!$Q89</f>
        <v>80656838983092.984</v>
      </c>
      <c r="AB27" s="240">
        <f>('Energy Use'!AB83-'E-electricity'!AB27)*'Energy Use 2020'!$Q89</f>
        <v>78291121020006.578</v>
      </c>
      <c r="AC27" s="240">
        <f>('Energy Use'!AC83-'E-electricity'!AC27)*'Energy Use 2020'!$Q89</f>
        <v>76453799263575.563</v>
      </c>
      <c r="AD27" s="240">
        <f>('Energy Use'!AD83-'E-electricity'!AD27)*'Energy Use 2020'!$Q89</f>
        <v>74619124530352.609</v>
      </c>
      <c r="AE27" s="240">
        <f>('Energy Use'!AE83-'E-electricity'!AE27)*'Energy Use 2020'!$Q89</f>
        <v>72787095793518.359</v>
      </c>
      <c r="AF27" s="240">
        <f>('Energy Use'!AF83-'E-electricity'!AF27)*'Energy Use 2020'!$Q89</f>
        <v>70957712026253.391</v>
      </c>
      <c r="AG27" s="240">
        <f>('Energy Use'!AG83-'E-electricity'!AG27)*'Energy Use 2020'!$Q89</f>
        <v>69130972201738.359</v>
      </c>
      <c r="AH27" s="240">
        <f>('Energy Use'!AH83-'E-electricity'!AH27)*'Energy Use 2020'!$Q89</f>
        <v>68013400743998.594</v>
      </c>
      <c r="AI27" s="240">
        <f>('Energy Use'!AI83-'E-electricity'!AI27)*'Energy Use 2020'!$Q89</f>
        <v>66897417367207.273</v>
      </c>
      <c r="AJ27" s="240">
        <f>('Energy Use'!AJ83-'E-electricity'!AJ27)*'Energy Use 2020'!$Q89</f>
        <v>65783021457267.859</v>
      </c>
      <c r="AK27" s="240">
        <f>('Energy Use'!AK83-'E-electricity'!AK27)*'Energy Use 2020'!$Q89</f>
        <v>64670212400083.844</v>
      </c>
      <c r="AL27" s="240">
        <f>('Energy Use'!AL83-'E-electricity'!AL27)*'Energy Use 2020'!$Q89</f>
        <v>63558989581558.711</v>
      </c>
      <c r="AM27" s="240">
        <f>('Energy Use'!AM83-'E-electricity'!AM27)*'Energy Use 2020'!$Q89</f>
        <v>62981163616557.758</v>
      </c>
      <c r="AN27" s="240">
        <f>('Energy Use'!AN83-'E-electricity'!AN27)*'Energy Use 2020'!$Q89</f>
        <v>62404120704936.367</v>
      </c>
      <c r="AO27" s="240">
        <f>('Energy Use'!AO83-'E-electricity'!AO27)*'Energy Use 2020'!$Q89</f>
        <v>61827860548235.734</v>
      </c>
      <c r="AP27" s="240">
        <f>('Energy Use'!AP83-'E-electricity'!AP27)*'Energy Use 2020'!$Q89</f>
        <v>61252382847997.109</v>
      </c>
      <c r="AQ27" s="240">
        <f>('Energy Use'!AQ83-'E-electricity'!AQ27)*'Energy Use 2020'!$Q89</f>
        <v>60520863707974.758</v>
      </c>
      <c r="AR27" s="136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40">
        <f>('Energy Use'!B84-'E-electricity'!B28)*'Energy Use 2019'!$Q90</f>
        <v>79665618866251.188</v>
      </c>
      <c r="C28" s="240">
        <f>('Energy Use'!C84-'E-electricity'!C28)*'Energy Use 2020'!$Q90</f>
        <v>82619240305977.063</v>
      </c>
      <c r="D28" s="240">
        <f>('Energy Use'!D84-'E-electricity'!D28)*'Energy Use 2020'!$Q90</f>
        <v>80061878342118.75</v>
      </c>
      <c r="E28" s="240">
        <f>('Energy Use'!E84-'E-electricity'!E28)*'Energy Use 2020'!$Q90</f>
        <v>78463334247814.047</v>
      </c>
      <c r="F28" s="240">
        <f>('Energy Use'!F84-'E-electricity'!F28)*'Energy Use 2020'!$Q90</f>
        <v>84399585282235.547</v>
      </c>
      <c r="G28" s="240">
        <f>('Energy Use'!G84-'E-electricity'!G28)*'Energy Use 2020'!$Q90</f>
        <v>90294489004618.125</v>
      </c>
      <c r="H28" s="240">
        <f>('Energy Use'!H84-'E-electricity'!H28)*'Energy Use 2020'!$Q90</f>
        <v>96148075469850.063</v>
      </c>
      <c r="I28" s="240">
        <f>('Energy Use'!I84-'E-electricity'!I28)*'Energy Use 2020'!$Q90</f>
        <v>97978084022110.641</v>
      </c>
      <c r="J28" s="240">
        <f>('Energy Use'!J84-'E-electricity'!J28)*'Energy Use 2020'!$Q90</f>
        <v>99794913204068.984</v>
      </c>
      <c r="K28" s="240">
        <f>('Energy Use'!K84-'E-electricity'!K28)*'Energy Use 2020'!$Q90</f>
        <v>101598572700729.98</v>
      </c>
      <c r="L28" s="240">
        <f>('Energy Use'!L84-'E-electricity'!L28)*'Energy Use 2020'!$Q90</f>
        <v>103389072197098.66</v>
      </c>
      <c r="M28" s="240">
        <f>('Energy Use'!M84-'E-electricity'!M28)*'Energy Use 2020'!$Q90</f>
        <v>105166421378179.91</v>
      </c>
      <c r="N28" s="240">
        <f>('Energy Use'!N84-'E-electricity'!N28)*'Energy Use 2020'!$Q90</f>
        <v>105018208895048.67</v>
      </c>
      <c r="O28" s="240">
        <f>('Energy Use'!O84-'E-electricity'!O28)*'Energy Use 2020'!$Q90</f>
        <v>104869249698454.23</v>
      </c>
      <c r="P28" s="240">
        <f>('Energy Use'!P84-'E-electricity'!P28)*'Energy Use 2020'!$Q90</f>
        <v>104719544236196</v>
      </c>
      <c r="Q28" s="240">
        <f>('Energy Use'!Q84-'E-electricity'!Q28)*'Energy Use 2020'!$Q90</f>
        <v>104569092956073.28</v>
      </c>
      <c r="R28" s="240">
        <f>('Energy Use'!R84-'E-electricity'!R28)*'Energy Use 2020'!$Q90</f>
        <v>104417896305885.42</v>
      </c>
      <c r="S28" s="240">
        <f>('Energy Use'!S84-'E-electricity'!S28)*'Energy Use 2020'!$Q90</f>
        <v>103168555491870.7</v>
      </c>
      <c r="T28" s="240">
        <f>('Energy Use'!T84-'E-electricity'!T28)*'Energy Use 2020'!$Q90</f>
        <v>101920705552153.98</v>
      </c>
      <c r="U28" s="240">
        <f>('Energy Use'!U84-'E-electricity'!U28)*'Energy Use 2020'!$Q90</f>
        <v>100674346095463.36</v>
      </c>
      <c r="V28" s="240">
        <f>('Energy Use'!V84-'E-electricity'!V28)*'Energy Use 2020'!$Q90</f>
        <v>99429476730526.953</v>
      </c>
      <c r="W28" s="240">
        <f>('Energy Use'!W84-'E-electricity'!W28)*'Energy Use 2020'!$Q90</f>
        <v>98186097066072.813</v>
      </c>
      <c r="X28" s="240">
        <f>('Energy Use'!X84-'E-electricity'!X28)*'Energy Use 2020'!$Q90</f>
        <v>95911315619541.641</v>
      </c>
      <c r="Y28" s="240">
        <f>('Energy Use'!Y84-'E-electricity'!Y28)*'Energy Use 2020'!$Q90</f>
        <v>93639316407839.016</v>
      </c>
      <c r="Z28" s="240">
        <f>('Energy Use'!Z84-'E-electricity'!Z28)*'Energy Use 2020'!$Q90</f>
        <v>91370098697330.125</v>
      </c>
      <c r="AA28" s="240">
        <f>('Energy Use'!AA84-'E-electricity'!AA28)*'Energy Use 2020'!$Q90</f>
        <v>89103661754380.094</v>
      </c>
      <c r="AB28" s="240">
        <f>('Energy Use'!AB84-'E-electricity'!AB28)*'Energy Use 2020'!$Q90</f>
        <v>86840004845354.094</v>
      </c>
      <c r="AC28" s="240">
        <f>('Energy Use'!AC84-'E-electricity'!AC28)*'Energy Use 2020'!$Q90</f>
        <v>84579127236617.281</v>
      </c>
      <c r="AD28" s="240">
        <f>('Energy Use'!AD84-'E-electricity'!AD28)*'Energy Use 2020'!$Q90</f>
        <v>82321028194534.828</v>
      </c>
      <c r="AE28" s="240">
        <f>('Energy Use'!AE84-'E-electricity'!AE28)*'Energy Use 2020'!$Q90</f>
        <v>80065706985471.906</v>
      </c>
      <c r="AF28" s="240">
        <f>('Energy Use'!AF84-'E-electricity'!AF28)*'Energy Use 2020'!$Q90</f>
        <v>77813162875793.656</v>
      </c>
      <c r="AG28" s="240">
        <f>('Energy Use'!AG84-'E-electricity'!AG28)*'Energy Use 2020'!$Q90</f>
        <v>75563395131865.266</v>
      </c>
      <c r="AH28" s="240">
        <f>('Energy Use'!AH84-'E-electricity'!AH28)*'Energy Use 2020'!$Q90</f>
        <v>73609668632132.063</v>
      </c>
      <c r="AI28" s="240">
        <f>('Energy Use'!AI84-'E-electricity'!AI28)*'Energy Use 2020'!$Q90</f>
        <v>71658348163887.406</v>
      </c>
      <c r="AJ28" s="240">
        <f>('Energy Use'!AJ84-'E-electricity'!AJ28)*'Energy Use 2020'!$Q90</f>
        <v>69709433091314.477</v>
      </c>
      <c r="AK28" s="240">
        <f>('Energy Use'!AK84-'E-electricity'!AK28)*'Energy Use 2020'!$Q90</f>
        <v>67762922778596.391</v>
      </c>
      <c r="AL28" s="240">
        <f>('Energy Use'!AL84-'E-electricity'!AL28)*'Energy Use 2020'!$Q90</f>
        <v>65818816589916.273</v>
      </c>
      <c r="AM28" s="240">
        <f>('Energy Use'!AM84-'E-electricity'!AM28)*'Energy Use 2020'!$Q90</f>
        <v>63781652685445.023</v>
      </c>
      <c r="AN28" s="240">
        <f>('Energy Use'!AN84-'E-electricity'!AN28)*'Energy Use 2020'!$Q90</f>
        <v>61747011975812.516</v>
      </c>
      <c r="AO28" s="240">
        <f>('Energy Use'!AO84-'E-electricity'!AO28)*'Energy Use 2020'!$Q90</f>
        <v>59714893793260.633</v>
      </c>
      <c r="AP28" s="240">
        <f>('Energy Use'!AP84-'E-electricity'!AP28)*'Energy Use 2020'!$Q90</f>
        <v>57685297470031.297</v>
      </c>
      <c r="AQ28" s="240">
        <f>('Energy Use'!AQ84-'E-electricity'!AQ28)*'Energy Use 2020'!$Q90</f>
        <v>55515702232553.055</v>
      </c>
      <c r="AR28" s="136" t="str">
        <f>VLOOKUP($A28,'Sector Match'!$A$1:$B$43,2,0)</f>
        <v>iron and steel 241</v>
      </c>
    </row>
    <row r="29" spans="1:44" x14ac:dyDescent="0.2">
      <c r="A29" s="74" t="s">
        <v>27</v>
      </c>
      <c r="B29" s="240">
        <f>('Energy Use'!B85-'E-electricity'!B29)*'Energy Use 2019'!$Q91</f>
        <v>21636671840642.383</v>
      </c>
      <c r="C29" s="240">
        <f>('Energy Use'!C85-'E-electricity'!C29)*'Energy Use 2020'!$Q91</f>
        <v>14066922144453.301</v>
      </c>
      <c r="D29" s="240">
        <f>('Energy Use'!D85-'E-electricity'!D29)*'Energy Use 2020'!$Q91</f>
        <v>14495398276987.338</v>
      </c>
      <c r="E29" s="240">
        <f>('Energy Use'!E85-'E-electricity'!E29)*'Energy Use 2020'!$Q91</f>
        <v>15002253734290.398</v>
      </c>
      <c r="F29" s="240">
        <f>('Energy Use'!F85-'E-electricity'!F29)*'Energy Use 2020'!$Q91</f>
        <v>16126512292778.83</v>
      </c>
      <c r="G29" s="240">
        <f>('Energy Use'!G85-'E-electricity'!G29)*'Energy Use 2020'!$Q91</f>
        <v>17231353717045.826</v>
      </c>
      <c r="H29" s="240">
        <f>('Energy Use'!H85-'E-electricity'!H29)*'Energy Use 2020'!$Q91</f>
        <v>18316885333382.055</v>
      </c>
      <c r="I29" s="240">
        <f>('Energy Use'!I85-'E-electricity'!I29)*'Energy Use 2020'!$Q91</f>
        <v>19114008655029.383</v>
      </c>
      <c r="J29" s="240">
        <f>('Energy Use'!J85-'E-electricity'!J29)*'Energy Use 2020'!$Q91</f>
        <v>19896862800301.723</v>
      </c>
      <c r="K29" s="240">
        <f>('Energy Use'!K85-'E-electricity'!K29)*'Energy Use 2020'!$Q91</f>
        <v>20665524307160.508</v>
      </c>
      <c r="L29" s="240">
        <f>('Energy Use'!L85-'E-electricity'!L29)*'Energy Use 2020'!$Q91</f>
        <v>21420069713567.141</v>
      </c>
      <c r="M29" s="240">
        <f>('Energy Use'!M85-'E-electricity'!M29)*'Energy Use 2020'!$Q91</f>
        <v>22160575557483.059</v>
      </c>
      <c r="N29" s="240">
        <f>('Energy Use'!N85-'E-electricity'!N29)*'Energy Use 2020'!$Q91</f>
        <v>22510110944282.82</v>
      </c>
      <c r="O29" s="240">
        <f>('Energy Use'!O85-'E-electricity'!O29)*'Energy Use 2020'!$Q91</f>
        <v>22853904483863.586</v>
      </c>
      <c r="P29" s="240">
        <f>('Energy Use'!P85-'E-electricity'!P29)*'Energy Use 2020'!$Q91</f>
        <v>23191982843618.789</v>
      </c>
      <c r="Q29" s="240">
        <f>('Energy Use'!Q85-'E-electricity'!Q29)*'Energy Use 2020'!$Q91</f>
        <v>23524372690941.902</v>
      </c>
      <c r="R29" s="240">
        <f>('Energy Use'!R85-'E-electricity'!R29)*'Energy Use 2020'!$Q91</f>
        <v>23851100693226.383</v>
      </c>
      <c r="S29" s="240">
        <f>('Energy Use'!S85-'E-electricity'!S29)*'Energy Use 2020'!$Q91</f>
        <v>23928099883070.371</v>
      </c>
      <c r="T29" s="240">
        <f>('Energy Use'!T85-'E-electricity'!T29)*'Energy Use 2020'!$Q91</f>
        <v>24004418471974.25</v>
      </c>
      <c r="U29" s="240">
        <f>('Energy Use'!U85-'E-electricity'!U29)*'Energy Use 2020'!$Q91</f>
        <v>24080057331181.855</v>
      </c>
      <c r="V29" s="240">
        <f>('Energy Use'!V85-'E-electricity'!V29)*'Energy Use 2020'!$Q91</f>
        <v>24155017331937.016</v>
      </c>
      <c r="W29" s="240">
        <f>('Energy Use'!W85-'E-electricity'!W29)*'Energy Use 2020'!$Q91</f>
        <v>24229299345483.551</v>
      </c>
      <c r="X29" s="240">
        <f>('Energy Use'!X85-'E-electricity'!X29)*'Energy Use 2020'!$Q91</f>
        <v>24104959244907.719</v>
      </c>
      <c r="Y29" s="240">
        <f>('Energy Use'!Y85-'E-electricity'!Y29)*'Energy Use 2020'!$Q91</f>
        <v>23980986958372.453</v>
      </c>
      <c r="Z29" s="240">
        <f>('Energy Use'!Z85-'E-electricity'!Z29)*'Energy Use 2020'!$Q91</f>
        <v>23857382118615.918</v>
      </c>
      <c r="AA29" s="240">
        <f>('Energy Use'!AA85-'E-electricity'!AA29)*'Energy Use 2020'!$Q91</f>
        <v>23734144358376.305</v>
      </c>
      <c r="AB29" s="240">
        <f>('Energy Use'!AB85-'E-electricity'!AB29)*'Energy Use 2020'!$Q91</f>
        <v>23611273310391.75</v>
      </c>
      <c r="AC29" s="240">
        <f>('Energy Use'!AC85-'E-electricity'!AC29)*'Energy Use 2020'!$Q91</f>
        <v>23233733535998.781</v>
      </c>
      <c r="AD29" s="240">
        <f>('Energy Use'!AD85-'E-electricity'!AD29)*'Energy Use 2020'!$Q91</f>
        <v>22857915580020.094</v>
      </c>
      <c r="AE29" s="240">
        <f>('Energy Use'!AE85-'E-electricity'!AE29)*'Energy Use 2020'!$Q91</f>
        <v>22483817469426.355</v>
      </c>
      <c r="AF29" s="240">
        <f>('Energy Use'!AF85-'E-electricity'!AF29)*'Energy Use 2020'!$Q91</f>
        <v>22111437231188.266</v>
      </c>
      <c r="AG29" s="240">
        <f>('Energy Use'!AG85-'E-electricity'!AG29)*'Energy Use 2020'!$Q91</f>
        <v>21740772892276.504</v>
      </c>
      <c r="AH29" s="240">
        <f>('Energy Use'!AH85-'E-electricity'!AH29)*'Energy Use 2020'!$Q91</f>
        <v>21183084362972.141</v>
      </c>
      <c r="AI29" s="240">
        <f>('Energy Use'!AI85-'E-electricity'!AI29)*'Energy Use 2020'!$Q91</f>
        <v>20628120653028.898</v>
      </c>
      <c r="AJ29" s="240">
        <f>('Energy Use'!AJ85-'E-electricity'!AJ29)*'Energy Use 2020'!$Q91</f>
        <v>20075878585091.84</v>
      </c>
      <c r="AK29" s="240">
        <f>('Energy Use'!AK85-'E-electricity'!AK29)*'Energy Use 2020'!$Q91</f>
        <v>19526354981806.023</v>
      </c>
      <c r="AL29" s="240">
        <f>('Energy Use'!AL85-'E-electricity'!AL29)*'Energy Use 2020'!$Q91</f>
        <v>18979546665816.516</v>
      </c>
      <c r="AM29" s="240">
        <f>('Energy Use'!AM85-'E-electricity'!AM29)*'Energy Use 2020'!$Q91</f>
        <v>18434660871914.531</v>
      </c>
      <c r="AN29" s="240">
        <f>('Energy Use'!AN85-'E-electricity'!AN29)*'Energy Use 2020'!$Q91</f>
        <v>17892488575005.051</v>
      </c>
      <c r="AO29" s="240">
        <f>('Energy Use'!AO85-'E-electricity'!AO29)*'Energy Use 2020'!$Q91</f>
        <v>17353026590897.105</v>
      </c>
      <c r="AP29" s="240">
        <f>('Energy Use'!AP85-'E-electricity'!AP29)*'Energy Use 2020'!$Q91</f>
        <v>16816271735399.773</v>
      </c>
      <c r="AQ29" s="240">
        <f>('Energy Use'!AQ85-'E-electricity'!AQ29)*'Energy Use 2020'!$Q91</f>
        <v>16237841159452.754</v>
      </c>
      <c r="AR29" s="136" t="str">
        <f>VLOOKUP($A29,'Sector Match'!$A$1:$B$43,2,0)</f>
        <v>other metals 242</v>
      </c>
    </row>
    <row r="30" spans="1:44" x14ac:dyDescent="0.2">
      <c r="A30" s="74" t="s">
        <v>28</v>
      </c>
      <c r="B30" s="240">
        <f>('Energy Use'!B86-'E-electricity'!B30)*'Energy Use 2019'!$Q92</f>
        <v>13637883435270.271</v>
      </c>
      <c r="C30" s="240">
        <f>('Energy Use'!C86-'E-electricity'!C30)*'Energy Use 2020'!$Q92</f>
        <v>9740518001961.6953</v>
      </c>
      <c r="D30" s="240">
        <f>('Energy Use'!D86-'E-electricity'!D30)*'Energy Use 2020'!$Q92</f>
        <v>11681858006170.174</v>
      </c>
      <c r="E30" s="240">
        <f>('Energy Use'!E86-'E-electricity'!E30)*'Energy Use 2020'!$Q92</f>
        <v>11736066628333.182</v>
      </c>
      <c r="F30" s="240">
        <f>('Energy Use'!F86-'E-electricity'!F30)*'Energy Use 2020'!$Q92</f>
        <v>11810244174118.664</v>
      </c>
      <c r="G30" s="240">
        <f>('Energy Use'!G86-'E-electricity'!G30)*'Energy Use 2020'!$Q92</f>
        <v>12108523600484.18</v>
      </c>
      <c r="H30" s="240">
        <f>('Energy Use'!H86-'E-electricity'!H30)*'Energy Use 2020'!$Q92</f>
        <v>12494636027804.465</v>
      </c>
      <c r="I30" s="240">
        <f>('Energy Use'!I86-'E-electricity'!I30)*'Energy Use 2020'!$Q92</f>
        <v>12855641525075.053</v>
      </c>
      <c r="J30" s="240">
        <f>('Energy Use'!J86-'E-electricity'!J30)*'Energy Use 2020'!$Q92</f>
        <v>13159010573072.393</v>
      </c>
      <c r="K30" s="240">
        <f>('Energy Use'!K86-'E-electricity'!K30)*'Energy Use 2020'!$Q92</f>
        <v>13408006792565.586</v>
      </c>
      <c r="L30" s="240">
        <f>('Energy Use'!L86-'E-electricity'!L30)*'Energy Use 2020'!$Q92</f>
        <v>13607203332443.369</v>
      </c>
      <c r="M30" s="240">
        <f>('Energy Use'!M86-'E-electricity'!M30)*'Energy Use 2020'!$Q92</f>
        <v>13762247338087.848</v>
      </c>
      <c r="N30" s="240">
        <f>('Energy Use'!N86-'E-electricity'!N30)*'Energy Use 2020'!$Q92</f>
        <v>13894804099623.016</v>
      </c>
      <c r="O30" s="240">
        <f>('Energy Use'!O86-'E-electricity'!O30)*'Energy Use 2020'!$Q92</f>
        <v>13995306056431.801</v>
      </c>
      <c r="P30" s="240">
        <f>('Energy Use'!P86-'E-electricity'!P30)*'Energy Use 2020'!$Q92</f>
        <v>14069394081179.76</v>
      </c>
      <c r="Q30" s="240">
        <f>('Energy Use'!Q86-'E-electricity'!Q30)*'Energy Use 2020'!$Q92</f>
        <v>14123018517748.969</v>
      </c>
      <c r="R30" s="240">
        <f>('Energy Use'!R86-'E-electricity'!R30)*'Energy Use 2020'!$Q92</f>
        <v>14162336874384.174</v>
      </c>
      <c r="S30" s="240">
        <f>('Energy Use'!S86-'E-electricity'!S30)*'Energy Use 2020'!$Q92</f>
        <v>14245535574153.779</v>
      </c>
      <c r="T30" s="240">
        <f>('Energy Use'!T86-'E-electricity'!T30)*'Energy Use 2020'!$Q92</f>
        <v>14321535792181.65</v>
      </c>
      <c r="U30" s="240">
        <f>('Energy Use'!U86-'E-electricity'!U30)*'Energy Use 2020'!$Q92</f>
        <v>14390486792589.928</v>
      </c>
      <c r="V30" s="240">
        <f>('Energy Use'!V86-'E-electricity'!V30)*'Energy Use 2020'!$Q92</f>
        <v>14452553656679.715</v>
      </c>
      <c r="W30" s="240">
        <f>('Energy Use'!W86-'E-electricity'!W30)*'Energy Use 2020'!$Q92</f>
        <v>14507916238900.908</v>
      </c>
      <c r="X30" s="240">
        <f>('Energy Use'!X86-'E-electricity'!X30)*'Energy Use 2020'!$Q92</f>
        <v>14556768113418.381</v>
      </c>
      <c r="Y30" s="240">
        <f>('Energy Use'!Y86-'E-electricity'!Y30)*'Energy Use 2020'!$Q92</f>
        <v>14599315518340.523</v>
      </c>
      <c r="Z30" s="240">
        <f>('Energy Use'!Z86-'E-electricity'!Z30)*'Energy Use 2020'!$Q92</f>
        <v>14635776304301.203</v>
      </c>
      <c r="AA30" s="240">
        <f>('Energy Use'!AA86-'E-electricity'!AA30)*'Energy Use 2020'!$Q92</f>
        <v>14666378893679.498</v>
      </c>
      <c r="AB30" s="240">
        <f>('Energy Use'!AB86-'E-electricity'!AB30)*'Energy Use 2020'!$Q92</f>
        <v>14691361256318.734</v>
      </c>
      <c r="AC30" s="240">
        <f>('Energy Use'!AC86-'E-electricity'!AC30)*'Energy Use 2020'!$Q92</f>
        <v>14710969907166.939</v>
      </c>
      <c r="AD30" s="240">
        <f>('Energy Use'!AD86-'E-electricity'!AD30)*'Energy Use 2020'!$Q92</f>
        <v>14725458930811.832</v>
      </c>
      <c r="AE30" s="240">
        <f>('Energy Use'!AE86-'E-electricity'!AE30)*'Energy Use 2020'!$Q92</f>
        <v>14735089037433.629</v>
      </c>
      <c r="AF30" s="240">
        <f>('Energy Use'!AF86-'E-electricity'!AF30)*'Energy Use 2020'!$Q92</f>
        <v>14740126654245.201</v>
      </c>
      <c r="AG30" s="240">
        <f>('Energy Use'!AG86-'E-electricity'!AG30)*'Energy Use 2020'!$Q92</f>
        <v>14740843056045.139</v>
      </c>
      <c r="AH30" s="240">
        <f>('Energy Use'!AH86-'E-electricity'!AH30)*'Energy Use 2020'!$Q92</f>
        <v>14737513538071.213</v>
      </c>
      <c r="AI30" s="240">
        <f>('Energy Use'!AI86-'E-electricity'!AI30)*'Energy Use 2020'!$Q92</f>
        <v>14730416633918.805</v>
      </c>
      <c r="AJ30" s="240">
        <f>('Energy Use'!AJ86-'E-electricity'!AJ30)*'Energy Use 2020'!$Q92</f>
        <v>14719833380879.576</v>
      </c>
      <c r="AK30" s="240">
        <f>('Energy Use'!AK86-'E-electricity'!AK30)*'Energy Use 2020'!$Q92</f>
        <v>14706046634667.879</v>
      </c>
      <c r="AL30" s="240">
        <f>('Energy Use'!AL86-'E-electricity'!AL30)*'Energy Use 2020'!$Q92</f>
        <v>14689340435133.182</v>
      </c>
      <c r="AM30" s="240">
        <f>('Energy Use'!AM86-'E-electricity'!AM30)*'Energy Use 2020'!$Q92</f>
        <v>14669999424213.895</v>
      </c>
      <c r="AN30" s="240">
        <f>('Energy Use'!AN86-'E-electricity'!AN30)*'Energy Use 2020'!$Q92</f>
        <v>14648308317065.816</v>
      </c>
      <c r="AO30" s="240">
        <f>('Energy Use'!AO86-'E-electricity'!AO30)*'Energy Use 2020'!$Q92</f>
        <v>14624551427007.33</v>
      </c>
      <c r="AP30" s="240">
        <f>('Energy Use'!AP86-'E-electricity'!AP30)*'Energy Use 2020'!$Q92</f>
        <v>14599012244656.793</v>
      </c>
      <c r="AQ30" s="240">
        <f>('Energy Use'!AQ86-'E-electricity'!AQ30)*'Energy Use 2020'!$Q92</f>
        <v>14497245004365.508</v>
      </c>
      <c r="AR30" s="136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40">
        <f>('Energy Use'!B87-'E-electricity'!B31)*'Energy Use 2019'!$Q93</f>
        <v>15342546917214.152</v>
      </c>
      <c r="C31" s="240">
        <f>('Energy Use'!C87-'E-electricity'!C31)*'Energy Use 2020'!$Q93</f>
        <v>10743317287494.609</v>
      </c>
      <c r="D31" s="240">
        <f>('Energy Use'!D87-'E-electricity'!D31)*'Energy Use 2020'!$Q93</f>
        <v>12465929398581.018</v>
      </c>
      <c r="E31" s="240">
        <f>('Energy Use'!E87-'E-electricity'!E31)*'Energy Use 2020'!$Q93</f>
        <v>12404440925855.012</v>
      </c>
      <c r="F31" s="240">
        <f>('Energy Use'!F87-'E-electricity'!F31)*'Energy Use 2020'!$Q93</f>
        <v>12474321848071.785</v>
      </c>
      <c r="G31" s="240">
        <f>('Energy Use'!G87-'E-electricity'!G31)*'Energy Use 2020'!$Q93</f>
        <v>12795112649502.852</v>
      </c>
      <c r="H31" s="240">
        <f>('Energy Use'!H87-'E-electricity'!H31)*'Energy Use 2020'!$Q93</f>
        <v>13213465380083.758</v>
      </c>
      <c r="I31" s="240">
        <f>('Energy Use'!I87-'E-electricity'!I31)*'Energy Use 2020'!$Q93</f>
        <v>13601480325709.006</v>
      </c>
      <c r="J31" s="240">
        <f>('Energy Use'!J87-'E-electricity'!J31)*'Energy Use 2020'!$Q93</f>
        <v>13923779849831.357</v>
      </c>
      <c r="K31" s="240">
        <f>('Energy Use'!K87-'E-electricity'!K31)*'Energy Use 2020'!$Q93</f>
        <v>14184849727384.262</v>
      </c>
      <c r="L31" s="240">
        <f>('Energy Use'!L87-'E-electricity'!L31)*'Energy Use 2020'!$Q93</f>
        <v>14390770495553.424</v>
      </c>
      <c r="M31" s="240">
        <f>('Energy Use'!M87-'E-electricity'!M31)*'Energy Use 2020'!$Q93</f>
        <v>14548900220344.313</v>
      </c>
      <c r="N31" s="240">
        <f>('Energy Use'!N87-'E-electricity'!N31)*'Energy Use 2020'!$Q93</f>
        <v>14690216563698.102</v>
      </c>
      <c r="O31" s="240">
        <f>('Energy Use'!O87-'E-electricity'!O31)*'Energy Use 2020'!$Q93</f>
        <v>14798194608886.182</v>
      </c>
      <c r="P31" s="240">
        <f>('Energy Use'!P87-'E-electricity'!P31)*'Energy Use 2020'!$Q93</f>
        <v>14878787874487.818</v>
      </c>
      <c r="Q31" s="240">
        <f>('Energy Use'!Q87-'E-electricity'!Q31)*'Energy Use 2020'!$Q93</f>
        <v>14938274269976.117</v>
      </c>
      <c r="R31" s="240">
        <f>('Energy Use'!R87-'E-electricity'!R31)*'Energy Use 2020'!$Q93</f>
        <v>14983150481560.117</v>
      </c>
      <c r="S31" s="240">
        <f>('Energy Use'!S87-'E-electricity'!S31)*'Energy Use 2020'!$Q93</f>
        <v>15082518372314.828</v>
      </c>
      <c r="T31" s="240">
        <f>('Energy Use'!T87-'E-electricity'!T31)*'Energy Use 2020'!$Q93</f>
        <v>15174836337553.357</v>
      </c>
      <c r="U31" s="240">
        <f>('Energy Use'!U87-'E-electricity'!U31)*'Energy Use 2020'!$Q93</f>
        <v>15260138486218.316</v>
      </c>
      <c r="V31" s="240">
        <f>('Energy Use'!V87-'E-electricity'!V31)*'Energy Use 2020'!$Q93</f>
        <v>15338472607091.811</v>
      </c>
      <c r="W31" s="240">
        <f>('Energy Use'!W87-'E-electricity'!W31)*'Energy Use 2020'!$Q93</f>
        <v>15409899679786.402</v>
      </c>
      <c r="X31" s="240">
        <f>('Energy Use'!X87-'E-electricity'!X31)*'Energy Use 2020'!$Q93</f>
        <v>15474493357124.902</v>
      </c>
      <c r="Y31" s="240">
        <f>('Energy Use'!Y87-'E-electricity'!Y31)*'Energy Use 2020'!$Q93</f>
        <v>15532339422435.824</v>
      </c>
      <c r="Z31" s="240">
        <f>('Energy Use'!Z87-'E-electricity'!Z31)*'Energy Use 2020'!$Q93</f>
        <v>15583535225267.697</v>
      </c>
      <c r="AA31" s="240">
        <f>('Energy Use'!AA87-'E-electricity'!AA31)*'Energy Use 2020'!$Q93</f>
        <v>15628189098979.443</v>
      </c>
      <c r="AB31" s="240">
        <f>('Energy Use'!AB87-'E-electricity'!AB31)*'Energy Use 2020'!$Q93</f>
        <v>15666419763601.648</v>
      </c>
      <c r="AC31" s="240">
        <f>('Energy Use'!AC87-'E-electricity'!AC31)*'Energy Use 2020'!$Q93</f>
        <v>15698355717279.613</v>
      </c>
      <c r="AD31" s="240">
        <f>('Energy Use'!AD87-'E-electricity'!AD31)*'Energy Use 2020'!$Q93</f>
        <v>15724134619514.084</v>
      </c>
      <c r="AE31" s="240">
        <f>('Energy Use'!AE87-'E-electricity'!AE31)*'Energy Use 2020'!$Q93</f>
        <v>15743902669301.625</v>
      </c>
      <c r="AF31" s="240">
        <f>('Energy Use'!AF87-'E-electricity'!AF31)*'Energy Use 2020'!$Q93</f>
        <v>15757813981153.105</v>
      </c>
      <c r="AG31" s="240">
        <f>('Energy Use'!AG87-'E-electricity'!AG31)*'Energy Use 2020'!$Q93</f>
        <v>15766029961833.863</v>
      </c>
      <c r="AH31" s="240">
        <f>('Energy Use'!AH87-'E-electricity'!AH31)*'Energy Use 2020'!$Q93</f>
        <v>15768718690523.137</v>
      </c>
      <c r="AI31" s="240">
        <f>('Energy Use'!AI87-'E-electricity'!AI31)*'Energy Use 2020'!$Q93</f>
        <v>15766054304939.049</v>
      </c>
      <c r="AJ31" s="240">
        <f>('Energy Use'!AJ87-'E-electricity'!AJ31)*'Energy Use 2020'!$Q93</f>
        <v>15758216395816.127</v>
      </c>
      <c r="AK31" s="240">
        <f>('Energy Use'!AK87-'E-electricity'!AK31)*'Energy Use 2020'!$Q93</f>
        <v>15745389411959.533</v>
      </c>
      <c r="AL31" s="240">
        <f>('Energy Use'!AL87-'E-electricity'!AL31)*'Energy Use 2020'!$Q93</f>
        <v>15727762077933.51</v>
      </c>
      <c r="AM31" s="240">
        <f>('Energy Use'!AM87-'E-electricity'!AM31)*'Energy Use 2020'!$Q93</f>
        <v>15705526826273.275</v>
      </c>
      <c r="AN31" s="240">
        <f>('Energy Use'!AN87-'E-electricity'!AN31)*'Energy Use 2020'!$Q93</f>
        <v>15678879245941.201</v>
      </c>
      <c r="AO31" s="240">
        <f>('Energy Use'!AO87-'E-electricity'!AO31)*'Energy Use 2020'!$Q93</f>
        <v>15648017548578.785</v>
      </c>
      <c r="AP31" s="240">
        <f>('Energy Use'!AP87-'E-electricity'!AP31)*'Energy Use 2020'!$Q93</f>
        <v>15613142053941.615</v>
      </c>
      <c r="AQ31" s="240">
        <f>('Energy Use'!AQ87-'E-electricity'!AQ31)*'Energy Use 2020'!$Q93</f>
        <v>15494109942932.898</v>
      </c>
      <c r="AR31" s="136" t="str">
        <f>VLOOKUP($A31,'Sector Match'!$A$1:$B$43,2,0)</f>
        <v>other manufacturing 31T33</v>
      </c>
    </row>
    <row r="32" spans="1:44" x14ac:dyDescent="0.2">
      <c r="A32" s="74" t="s">
        <v>30</v>
      </c>
      <c r="B32" s="240">
        <f>('Energy Use'!B88-'E-electricity'!B32)*'Energy Use 2019'!$Q94</f>
        <v>11102259284795.807</v>
      </c>
      <c r="C32" s="240">
        <f>('Energy Use'!C88-'E-electricity'!C32)*'Energy Use 2020'!$Q94</f>
        <v>10558977153165.797</v>
      </c>
      <c r="D32" s="240">
        <f>('Energy Use'!D88-'E-electricity'!D32)*'Energy Use 2020'!$Q94</f>
        <v>12269638809741.125</v>
      </c>
      <c r="E32" s="240">
        <f>('Energy Use'!E88-'E-electricity'!E32)*'Energy Use 2020'!$Q94</f>
        <v>12797861555156.855</v>
      </c>
      <c r="F32" s="240">
        <f>('Energy Use'!F88-'E-electricity'!F32)*'Energy Use 2020'!$Q94</f>
        <v>12977132767525.9</v>
      </c>
      <c r="G32" s="240">
        <f>('Energy Use'!G88-'E-electricity'!G32)*'Energy Use 2020'!$Q94</f>
        <v>13580856858432.305</v>
      </c>
      <c r="H32" s="240">
        <f>('Energy Use'!H88-'E-electricity'!H32)*'Energy Use 2020'!$Q94</f>
        <v>14360326825754.998</v>
      </c>
      <c r="I32" s="240">
        <f>('Energy Use'!I88-'E-electricity'!I32)*'Energy Use 2020'!$Q94</f>
        <v>15088149389189.576</v>
      </c>
      <c r="J32" s="240">
        <f>('Energy Use'!J88-'E-electricity'!J32)*'Energy Use 2020'!$Q94</f>
        <v>15707963202591.764</v>
      </c>
      <c r="K32" s="240">
        <f>('Energy Use'!K88-'E-electricity'!K32)*'Energy Use 2020'!$Q94</f>
        <v>16231359858192.449</v>
      </c>
      <c r="L32" s="240">
        <f>('Energy Use'!L88-'E-electricity'!L32)*'Energy Use 2020'!$Q94</f>
        <v>16675541668607.293</v>
      </c>
      <c r="M32" s="240">
        <f>('Energy Use'!M88-'E-electricity'!M32)*'Energy Use 2020'!$Q94</f>
        <v>17062155074653.648</v>
      </c>
      <c r="N32" s="240">
        <f>('Energy Use'!N88-'E-electricity'!N32)*'Energy Use 2020'!$Q94</f>
        <v>17441987036757.504</v>
      </c>
      <c r="O32" s="240">
        <f>('Energy Use'!O88-'E-electricity'!O32)*'Energy Use 2020'!$Q94</f>
        <v>17796059713917.441</v>
      </c>
      <c r="P32" s="240">
        <f>('Energy Use'!P88-'E-electricity'!P32)*'Energy Use 2020'!$Q94</f>
        <v>18130515244682.469</v>
      </c>
      <c r="Q32" s="240">
        <f>('Energy Use'!Q88-'E-electricity'!Q32)*'Energy Use 2020'!$Q94</f>
        <v>18452168465339.965</v>
      </c>
      <c r="R32" s="240">
        <f>('Energy Use'!R88-'E-electricity'!R32)*'Energy Use 2020'!$Q94</f>
        <v>18768442015209.391</v>
      </c>
      <c r="S32" s="240">
        <f>('Energy Use'!S88-'E-electricity'!S32)*'Energy Use 2020'!$Q94</f>
        <v>19168936363112.719</v>
      </c>
      <c r="T32" s="240">
        <f>('Energy Use'!T88-'E-electricity'!T32)*'Energy Use 2020'!$Q94</f>
        <v>19574222838088.957</v>
      </c>
      <c r="U32" s="240">
        <f>('Energy Use'!U88-'E-electricity'!U32)*'Energy Use 2020'!$Q94</f>
        <v>19982914045448.902</v>
      </c>
      <c r="V32" s="240">
        <f>('Energy Use'!V88-'E-electricity'!V32)*'Energy Use 2020'!$Q94</f>
        <v>20393508672650.18</v>
      </c>
      <c r="W32" s="240">
        <f>('Energy Use'!W88-'E-electricity'!W32)*'Energy Use 2020'!$Q94</f>
        <v>20804389821056.016</v>
      </c>
      <c r="X32" s="240">
        <f>('Energy Use'!X88-'E-electricity'!X32)*'Energy Use 2020'!$Q94</f>
        <v>21213824542215.109</v>
      </c>
      <c r="Y32" s="240">
        <f>('Energy Use'!Y88-'E-electricity'!Y32)*'Energy Use 2020'!$Q94</f>
        <v>21619964720999.395</v>
      </c>
      <c r="Z32" s="240">
        <f>('Energy Use'!Z88-'E-electricity'!Z32)*'Energy Use 2020'!$Q94</f>
        <v>22020849446766.496</v>
      </c>
      <c r="AA32" s="240">
        <f>('Energy Use'!AA88-'E-electricity'!AA32)*'Energy Use 2020'!$Q94</f>
        <v>22414409009367.699</v>
      </c>
      <c r="AB32" s="240">
        <f>('Energy Use'!AB88-'E-electricity'!AB32)*'Energy Use 2020'!$Q94</f>
        <v>22798470648919.273</v>
      </c>
      <c r="AC32" s="240">
        <f>('Energy Use'!AC88-'E-electricity'!AC32)*'Energy Use 2020'!$Q94</f>
        <v>23170766176444.113</v>
      </c>
      <c r="AD32" s="240">
        <f>('Energy Use'!AD88-'E-electricity'!AD32)*'Energy Use 2020'!$Q94</f>
        <v>23528941566471.77</v>
      </c>
      <c r="AE32" s="240">
        <f>('Energy Use'!AE88-'E-electricity'!AE32)*'Energy Use 2020'!$Q94</f>
        <v>23870568602203.977</v>
      </c>
      <c r="AF32" s="240">
        <f>('Energy Use'!AF88-'E-electricity'!AF32)*'Energy Use 2020'!$Q94</f>
        <v>24193158628761.879</v>
      </c>
      <c r="AG32" s="240">
        <f>('Energy Use'!AG88-'E-electricity'!AG32)*'Energy Use 2020'!$Q94</f>
        <v>24494178440262</v>
      </c>
      <c r="AH32" s="240">
        <f>('Energy Use'!AH88-'E-electricity'!AH32)*'Energy Use 2020'!$Q94</f>
        <v>24771068292085.574</v>
      </c>
      <c r="AI32" s="240">
        <f>('Energy Use'!AI88-'E-electricity'!AI32)*'Energy Use 2020'!$Q94</f>
        <v>25021261990909.426</v>
      </c>
      <c r="AJ32" s="240">
        <f>('Energy Use'!AJ88-'E-electricity'!AJ32)*'Energy Use 2020'!$Q94</f>
        <v>25242208972214.215</v>
      </c>
      <c r="AK32" s="240">
        <f>('Energy Use'!AK88-'E-electricity'!AK32)*'Energy Use 2020'!$Q94</f>
        <v>25431398228598.379</v>
      </c>
      <c r="AL32" s="240">
        <f>('Energy Use'!AL88-'E-electricity'!AL32)*'Energy Use 2020'!$Q94</f>
        <v>25586383903013.066</v>
      </c>
      <c r="AM32" s="240">
        <f>('Energy Use'!AM88-'E-electricity'!AM32)*'Energy Use 2020'!$Q94</f>
        <v>25704812309879.637</v>
      </c>
      <c r="AN32" s="240">
        <f>('Energy Use'!AN88-'E-electricity'!AN32)*'Energy Use 2020'!$Q94</f>
        <v>25784450095028.766</v>
      </c>
      <c r="AO32" s="240">
        <f>('Energy Use'!AO88-'E-electricity'!AO32)*'Energy Use 2020'!$Q94</f>
        <v>25823213193759.988</v>
      </c>
      <c r="AP32" s="240">
        <f>('Energy Use'!AP88-'E-electricity'!AP32)*'Energy Use 2020'!$Q94</f>
        <v>25819196196459.84</v>
      </c>
      <c r="AQ32" s="240">
        <f>('Energy Use'!AQ88-'E-electricity'!AQ32)*'Energy Use 2020'!$Q94</f>
        <v>25636689311751.527</v>
      </c>
      <c r="AR32" s="136" t="str">
        <f>VLOOKUP($A32,'Sector Match'!$A$1:$B$43,2,0)</f>
        <v>glass and glass products 231</v>
      </c>
    </row>
    <row r="33" spans="1:44" x14ac:dyDescent="0.2">
      <c r="A33" s="74" t="s">
        <v>31</v>
      </c>
      <c r="B33" s="240">
        <f>('Energy Use'!B89-'E-electricity'!B33)*'Energy Use 2019'!$Q95</f>
        <v>21096425369329.977</v>
      </c>
      <c r="C33" s="240">
        <f>('Energy Use'!C89-'E-electricity'!C33)*'Energy Use 2020'!$Q95</f>
        <v>12259610332476.711</v>
      </c>
      <c r="D33" s="240">
        <f>('Energy Use'!D89-'E-electricity'!D33)*'Energy Use 2020'!$Q95</f>
        <v>12594566307607.658</v>
      </c>
      <c r="E33" s="240">
        <f>('Energy Use'!E89-'E-electricity'!E33)*'Energy Use 2020'!$Q95</f>
        <v>12896693254598.006</v>
      </c>
      <c r="F33" s="240">
        <f>('Energy Use'!F89-'E-electricity'!F33)*'Energy Use 2020'!$Q95</f>
        <v>13884468076664.416</v>
      </c>
      <c r="G33" s="240">
        <f>('Energy Use'!G89-'E-electricity'!G33)*'Energy Use 2020'!$Q95</f>
        <v>14852211868484.635</v>
      </c>
      <c r="H33" s="240">
        <f>('Energy Use'!H89-'E-electricity'!H33)*'Energy Use 2020'!$Q95</f>
        <v>15800059316372.873</v>
      </c>
      <c r="I33" s="240">
        <f>('Energy Use'!I89-'E-electricity'!I33)*'Energy Use 2020'!$Q95</f>
        <v>16125729133874.484</v>
      </c>
      <c r="J33" s="240">
        <f>('Energy Use'!J89-'E-electricity'!J33)*'Energy Use 2020'!$Q95</f>
        <v>16443770304517.602</v>
      </c>
      <c r="K33" s="240">
        <f>('Energy Use'!K89-'E-electricity'!K33)*'Energy Use 2020'!$Q95</f>
        <v>16754230798594.748</v>
      </c>
      <c r="L33" s="240">
        <f>('Energy Use'!L89-'E-electricity'!L33)*'Energy Use 2020'!$Q95</f>
        <v>17057158586398.418</v>
      </c>
      <c r="M33" s="240">
        <f>('Energy Use'!M89-'E-electricity'!M33)*'Energy Use 2020'!$Q95</f>
        <v>17352601638221.145</v>
      </c>
      <c r="N33" s="240">
        <f>('Energy Use'!N89-'E-electricity'!N33)*'Energy Use 2020'!$Q95</f>
        <v>17456925867844.535</v>
      </c>
      <c r="O33" s="240">
        <f>('Energy Use'!O89-'E-electricity'!O33)*'Energy Use 2020'!$Q95</f>
        <v>17558587080781.15</v>
      </c>
      <c r="P33" s="240">
        <f>('Energy Use'!P89-'E-electricity'!P33)*'Energy Use 2020'!$Q95</f>
        <v>17657599753082.129</v>
      </c>
      <c r="Q33" s="240">
        <f>('Energy Use'!Q89-'E-electricity'!Q33)*'Energy Use 2020'!$Q95</f>
        <v>17753978360798.613</v>
      </c>
      <c r="R33" s="240">
        <f>('Energy Use'!R89-'E-electricity'!R33)*'Energy Use 2020'!$Q95</f>
        <v>17847737379981.723</v>
      </c>
      <c r="S33" s="240">
        <f>('Energy Use'!S89-'E-electricity'!S33)*'Energy Use 2020'!$Q95</f>
        <v>17737997178407.461</v>
      </c>
      <c r="T33" s="240">
        <f>('Energy Use'!T89-'E-electricity'!T33)*'Energy Use 2020'!$Q95</f>
        <v>17628652933865.41</v>
      </c>
      <c r="U33" s="240">
        <f>('Energy Use'!U89-'E-electricity'!U33)*'Energy Use 2020'!$Q95</f>
        <v>17519704119327.109</v>
      </c>
      <c r="V33" s="240">
        <f>('Energy Use'!V89-'E-electricity'!V33)*'Energy Use 2020'!$Q95</f>
        <v>17411150207764.066</v>
      </c>
      <c r="W33" s="240">
        <f>('Energy Use'!W89-'E-electricity'!W33)*'Energy Use 2020'!$Q95</f>
        <v>17302990672147.789</v>
      </c>
      <c r="X33" s="240">
        <f>('Energy Use'!X89-'E-electricity'!X33)*'Energy Use 2020'!$Q95</f>
        <v>17195224985449.814</v>
      </c>
      <c r="Y33" s="240">
        <f>('Energy Use'!Y89-'E-electricity'!Y33)*'Energy Use 2020'!$Q95</f>
        <v>17087852620641.652</v>
      </c>
      <c r="Z33" s="240">
        <f>('Energy Use'!Z89-'E-electricity'!Z33)*'Energy Use 2020'!$Q95</f>
        <v>16980873050694.832</v>
      </c>
      <c r="AA33" s="240">
        <f>('Energy Use'!AA89-'E-electricity'!AA33)*'Energy Use 2020'!$Q95</f>
        <v>16874285748580.871</v>
      </c>
      <c r="AB33" s="240">
        <f>('Energy Use'!AB89-'E-electricity'!AB33)*'Energy Use 2020'!$Q95</f>
        <v>16768090187271.275</v>
      </c>
      <c r="AC33" s="240">
        <f>('Energy Use'!AC89-'E-electricity'!AC33)*'Energy Use 2020'!$Q95</f>
        <v>16662285839737.576</v>
      </c>
      <c r="AD33" s="240">
        <f>('Energy Use'!AD89-'E-electricity'!AD33)*'Energy Use 2020'!$Q95</f>
        <v>16556872178951.299</v>
      </c>
      <c r="AE33" s="240">
        <f>('Energy Use'!AE89-'E-electricity'!AE33)*'Energy Use 2020'!$Q95</f>
        <v>16451848677883.955</v>
      </c>
      <c r="AF33" s="240">
        <f>('Energy Use'!AF89-'E-electricity'!AF33)*'Energy Use 2020'!$Q95</f>
        <v>16347214809507.072</v>
      </c>
      <c r="AG33" s="240">
        <f>('Energy Use'!AG89-'E-electricity'!AG33)*'Energy Use 2020'!$Q95</f>
        <v>16242970046792.156</v>
      </c>
      <c r="AH33" s="240">
        <f>('Energy Use'!AH89-'E-electricity'!AH33)*'Energy Use 2020'!$Q95</f>
        <v>16169952933785.977</v>
      </c>
      <c r="AI33" s="240">
        <f>('Energy Use'!AI89-'E-electricity'!AI33)*'Energy Use 2020'!$Q95</f>
        <v>16097124244216.059</v>
      </c>
      <c r="AJ33" s="240">
        <f>('Energy Use'!AJ89-'E-electricity'!AJ33)*'Energy Use 2020'!$Q95</f>
        <v>16024483767271.008</v>
      </c>
      <c r="AK33" s="240">
        <f>('Energy Use'!AK89-'E-electricity'!AK33)*'Energy Use 2020'!$Q95</f>
        <v>15952031292139.422</v>
      </c>
      <c r="AL33" s="240">
        <f>('Energy Use'!AL89-'E-electricity'!AL33)*'Energy Use 2020'!$Q95</f>
        <v>15879766608009.92</v>
      </c>
      <c r="AM33" s="240">
        <f>('Energy Use'!AM89-'E-electricity'!AM33)*'Energy Use 2020'!$Q95</f>
        <v>15797575819167.684</v>
      </c>
      <c r="AN33" s="240">
        <f>('Energy Use'!AN89-'E-electricity'!AN33)*'Energy Use 2020'!$Q95</f>
        <v>15715638591075.332</v>
      </c>
      <c r="AO33" s="240">
        <f>('Energy Use'!AO89-'E-electricity'!AO33)*'Energy Use 2020'!$Q95</f>
        <v>15633954607515.785</v>
      </c>
      <c r="AP33" s="240">
        <f>('Energy Use'!AP89-'E-electricity'!AP33)*'Energy Use 2020'!$Q95</f>
        <v>15552523552271.963</v>
      </c>
      <c r="AQ33" s="240">
        <f>('Energy Use'!AQ89-'E-electricity'!AQ33)*'Energy Use 2020'!$Q95</f>
        <v>15417845808207.906</v>
      </c>
      <c r="AR33" s="136" t="str">
        <f>VLOOKUP($A33,'Sector Match'!$A$1:$B$43,2,0)</f>
        <v>road vehicles 29</v>
      </c>
    </row>
    <row r="34" spans="1:44" x14ac:dyDescent="0.2">
      <c r="A34" s="74" t="s">
        <v>32</v>
      </c>
      <c r="B34" s="240">
        <f>('Energy Use'!B90-'E-electricity'!B34)*'Energy Use 2019'!$Q96</f>
        <v>6364558805109.7012</v>
      </c>
      <c r="C34" s="240">
        <f>('Energy Use'!C90-'E-electricity'!C34)*'Energy Use 2020'!$Q96</f>
        <v>4705337447301.9609</v>
      </c>
      <c r="D34" s="240">
        <f>('Energy Use'!D90-'E-electricity'!D34)*'Energy Use 2020'!$Q96</f>
        <v>5278086546548.5059</v>
      </c>
      <c r="E34" s="240">
        <f>('Energy Use'!E90-'E-electricity'!E34)*'Energy Use 2020'!$Q96</f>
        <v>5456492294055.5879</v>
      </c>
      <c r="F34" s="240">
        <f>('Energy Use'!F90-'E-electricity'!F34)*'Energy Use 2020'!$Q96</f>
        <v>5471071548734.3555</v>
      </c>
      <c r="G34" s="240">
        <f>('Energy Use'!G90-'E-electricity'!G34)*'Energy Use 2020'!$Q96</f>
        <v>5554541949485.2441</v>
      </c>
      <c r="H34" s="240">
        <f>('Energy Use'!H90-'E-electricity'!H34)*'Energy Use 2020'!$Q96</f>
        <v>5665239194589.4951</v>
      </c>
      <c r="I34" s="240">
        <f>('Energy Use'!I90-'E-electricity'!I34)*'Energy Use 2020'!$Q96</f>
        <v>5770935156878.916</v>
      </c>
      <c r="J34" s="240">
        <f>('Energy Use'!J90-'E-electricity'!J34)*'Energy Use 2020'!$Q96</f>
        <v>5859599277315.4775</v>
      </c>
      <c r="K34" s="240">
        <f>('Energy Use'!K90-'E-electricity'!K34)*'Energy Use 2020'!$Q96</f>
        <v>5930658445643.7383</v>
      </c>
      <c r="L34" s="240">
        <f>('Energy Use'!L90-'E-electricity'!L34)*'Energy Use 2020'!$Q96</f>
        <v>5983711939031.4375</v>
      </c>
      <c r="M34" s="240">
        <f>('Energy Use'!M90-'E-electricity'!M34)*'Energy Use 2020'!$Q96</f>
        <v>6018533811794.4248</v>
      </c>
      <c r="N34" s="240">
        <f>('Energy Use'!N90-'E-electricity'!N34)*'Energy Use 2020'!$Q96</f>
        <v>6040575298184.3877</v>
      </c>
      <c r="O34" s="240">
        <f>('Energy Use'!O90-'E-electricity'!O34)*'Energy Use 2020'!$Q96</f>
        <v>6046968862344.4629</v>
      </c>
      <c r="P34" s="240">
        <f>('Energy Use'!P90-'E-electricity'!P34)*'Energy Use 2020'!$Q96</f>
        <v>6040417143739.7959</v>
      </c>
      <c r="Q34" s="240">
        <f>('Energy Use'!Q90-'E-electricity'!Q34)*'Energy Use 2020'!$Q96</f>
        <v>6023706959289.582</v>
      </c>
      <c r="R34" s="240">
        <f>('Energy Use'!R90-'E-electricity'!R34)*'Energy Use 2020'!$Q96</f>
        <v>5999656439378.5605</v>
      </c>
      <c r="S34" s="240">
        <f>('Energy Use'!S90-'E-electricity'!S34)*'Energy Use 2020'!$Q96</f>
        <v>5991268846921.6006</v>
      </c>
      <c r="T34" s="240">
        <f>('Energy Use'!T90-'E-electricity'!T34)*'Energy Use 2020'!$Q96</f>
        <v>5978710291867.626</v>
      </c>
      <c r="U34" s="240">
        <f>('Energy Use'!U90-'E-electricity'!U34)*'Energy Use 2020'!$Q96</f>
        <v>5962359723067.2168</v>
      </c>
      <c r="V34" s="240">
        <f>('Energy Use'!V90-'E-electricity'!V34)*'Energy Use 2020'!$Q96</f>
        <v>5942599906884.418</v>
      </c>
      <c r="W34" s="240">
        <f>('Energy Use'!W90-'E-electricity'!W34)*'Energy Use 2020'!$Q96</f>
        <v>5919815208361.1846</v>
      </c>
      <c r="X34" s="240">
        <f>('Energy Use'!X90-'E-electricity'!X34)*'Energy Use 2020'!$Q96</f>
        <v>5894389600551.8379</v>
      </c>
      <c r="Y34" s="240">
        <f>('Energy Use'!Y90-'E-electricity'!Y34)*'Energy Use 2020'!$Q96</f>
        <v>5866704908428.21</v>
      </c>
      <c r="Z34" s="240">
        <f>('Energy Use'!Z90-'E-electricity'!Z34)*'Energy Use 2020'!$Q96</f>
        <v>5837139290558.4414</v>
      </c>
      <c r="AA34" s="240">
        <f>('Energy Use'!AA90-'E-electricity'!AA34)*'Energy Use 2020'!$Q96</f>
        <v>5806065958953.4561</v>
      </c>
      <c r="AB34" s="240">
        <f>('Energy Use'!AB90-'E-electricity'!AB34)*'Energy Use 2020'!$Q96</f>
        <v>5773852135069.3086</v>
      </c>
      <c r="AC34" s="240">
        <f>('Energy Use'!AC90-'E-electricity'!AC34)*'Energy Use 2020'!$Q96</f>
        <v>5740858237954.9551</v>
      </c>
      <c r="AD34" s="240">
        <f>('Energy Use'!AD90-'E-electricity'!AD34)*'Energy Use 2020'!$Q96</f>
        <v>5707437298943.8506</v>
      </c>
      <c r="AE34" s="240">
        <f>('Energy Use'!AE90-'E-electricity'!AE34)*'Energy Use 2020'!$Q96</f>
        <v>5673934596093.0947</v>
      </c>
      <c r="AF34" s="240">
        <f>('Energy Use'!AF90-'E-electricity'!AF34)*'Energy Use 2020'!$Q96</f>
        <v>5640687500766.0947</v>
      </c>
      <c r="AG34" s="240">
        <f>('Energy Use'!AG90-'E-electricity'!AG34)*'Energy Use 2020'!$Q96</f>
        <v>5608025528314.9609</v>
      </c>
      <c r="AH34" s="240">
        <f>('Energy Use'!AH90-'E-electricity'!AH34)*'Energy Use 2020'!$Q96</f>
        <v>5576270584731.1338</v>
      </c>
      <c r="AI34" s="240">
        <f>('Energy Use'!AI90-'E-electricity'!AI34)*'Energy Use 2020'!$Q96</f>
        <v>5545737401376.249</v>
      </c>
      <c r="AJ34" s="240">
        <f>('Energy Use'!AJ90-'E-electricity'!AJ34)*'Energy Use 2020'!$Q96</f>
        <v>5516734150463.083</v>
      </c>
      <c r="AK34" s="240">
        <f>('Energy Use'!AK90-'E-electricity'!AK34)*'Energy Use 2020'!$Q96</f>
        <v>5489563234809.1699</v>
      </c>
      <c r="AL34" s="240">
        <f>('Energy Use'!AL90-'E-electricity'!AL34)*'Energy Use 2020'!$Q96</f>
        <v>5464522246519.4795</v>
      </c>
      <c r="AM34" s="240">
        <f>('Energy Use'!AM90-'E-electricity'!AM34)*'Energy Use 2020'!$Q96</f>
        <v>5441905090656.6807</v>
      </c>
      <c r="AN34" s="240">
        <f>('Energy Use'!AN90-'E-electricity'!AN34)*'Energy Use 2020'!$Q96</f>
        <v>5422003271620.373</v>
      </c>
      <c r="AO34" s="240">
        <f>('Energy Use'!AO90-'E-electricity'!AO34)*'Energy Use 2020'!$Q96</f>
        <v>5405107341875.9697</v>
      </c>
      <c r="AP34" s="240">
        <f>('Energy Use'!AP90-'E-electricity'!AP34)*'Energy Use 2020'!$Q96</f>
        <v>5391508514854.1006</v>
      </c>
      <c r="AQ34" s="240">
        <f>('Energy Use'!AQ90-'E-electricity'!AQ34)*'Energy Use 2020'!$Q96</f>
        <v>5353887231886.832</v>
      </c>
      <c r="AR34" s="136" t="str">
        <f>VLOOKUP($A34,'Sector Match'!$A$1:$B$43,2,0)</f>
        <v>nonroad vehicles 30</v>
      </c>
    </row>
    <row r="35" spans="1:44" x14ac:dyDescent="0.2">
      <c r="A35" s="74" t="s">
        <v>33</v>
      </c>
      <c r="B35" s="240">
        <f>('Energy Use'!B91-'E-electricity'!B35)*'Energy Use 2019'!$Q97</f>
        <v>10604032383688.504</v>
      </c>
      <c r="C35" s="240">
        <f>('Energy Use'!C91-'E-electricity'!C35)*'Energy Use 2020'!$Q97</f>
        <v>6861040389473.2158</v>
      </c>
      <c r="D35" s="240">
        <f>('Energy Use'!D91-'E-electricity'!D35)*'Energy Use 2020'!$Q97</f>
        <v>8236258158668.5</v>
      </c>
      <c r="E35" s="240">
        <f>('Energy Use'!E91-'E-electricity'!E35)*'Energy Use 2020'!$Q97</f>
        <v>9240823327475.3125</v>
      </c>
      <c r="F35" s="240">
        <f>('Energy Use'!F91-'E-electricity'!F35)*'Energy Use 2020'!$Q97</f>
        <v>9412486339202.498</v>
      </c>
      <c r="G35" s="240">
        <f>('Energy Use'!G91-'E-electricity'!G35)*'Energy Use 2020'!$Q97</f>
        <v>10011725886578.344</v>
      </c>
      <c r="H35" s="240">
        <f>('Energy Use'!H91-'E-electricity'!H35)*'Energy Use 2020'!$Q97</f>
        <v>10796608956659.711</v>
      </c>
      <c r="I35" s="240">
        <f>('Energy Use'!I91-'E-electricity'!I35)*'Energy Use 2020'!$Q97</f>
        <v>11530056895570.566</v>
      </c>
      <c r="J35" s="240">
        <f>('Energy Use'!J91-'E-electricity'!J35)*'Energy Use 2020'!$Q97</f>
        <v>12155177571621.402</v>
      </c>
      <c r="K35" s="240">
        <f>('Energy Use'!K91-'E-electricity'!K35)*'Energy Use 2020'!$Q97</f>
        <v>12685966012372.307</v>
      </c>
      <c r="L35" s="240">
        <f>('Energy Use'!L91-'E-electricity'!L35)*'Energy Use 2020'!$Q97</f>
        <v>13145125682490.988</v>
      </c>
      <c r="M35" s="240">
        <f>('Energy Use'!M91-'E-electricity'!M35)*'Energy Use 2020'!$Q97</f>
        <v>13562241568355.422</v>
      </c>
      <c r="N35" s="240">
        <f>('Energy Use'!N91-'E-electricity'!N35)*'Energy Use 2020'!$Q97</f>
        <v>14008423690324.043</v>
      </c>
      <c r="O35" s="240">
        <f>('Energy Use'!O91-'E-electricity'!O35)*'Energy Use 2020'!$Q97</f>
        <v>14447823450323.994</v>
      </c>
      <c r="P35" s="240">
        <f>('Energy Use'!P91-'E-electricity'!P35)*'Energy Use 2020'!$Q97</f>
        <v>14877705089666.584</v>
      </c>
      <c r="Q35" s="240">
        <f>('Energy Use'!Q91-'E-electricity'!Q35)*'Energy Use 2020'!$Q97</f>
        <v>15295188067378.26</v>
      </c>
      <c r="R35" s="240">
        <f>('Energy Use'!R91-'E-electricity'!R35)*'Energy Use 2020'!$Q97</f>
        <v>15697266865366.334</v>
      </c>
      <c r="S35" s="240">
        <f>('Energy Use'!S91-'E-electricity'!S35)*'Energy Use 2020'!$Q97</f>
        <v>16174605366977.688</v>
      </c>
      <c r="T35" s="240">
        <f>('Energy Use'!T91-'E-electricity'!T35)*'Energy Use 2020'!$Q97</f>
        <v>16637520591475.41</v>
      </c>
      <c r="U35" s="240">
        <f>('Energy Use'!U91-'E-electricity'!U35)*'Energy Use 2020'!$Q97</f>
        <v>17084419167140.229</v>
      </c>
      <c r="V35" s="240">
        <f>('Energy Use'!V91-'E-electricity'!V35)*'Energy Use 2020'!$Q97</f>
        <v>17513783181404.652</v>
      </c>
      <c r="W35" s="240">
        <f>('Energy Use'!W91-'E-electricity'!W35)*'Energy Use 2020'!$Q97</f>
        <v>17924179962348.52</v>
      </c>
      <c r="X35" s="240">
        <f>('Energy Use'!X91-'E-electricity'!X35)*'Energy Use 2020'!$Q97</f>
        <v>18314270995655.578</v>
      </c>
      <c r="Y35" s="240">
        <f>('Energy Use'!Y91-'E-electricity'!Y35)*'Energy Use 2020'!$Q97</f>
        <v>18682819900661.973</v>
      </c>
      <c r="Z35" s="240">
        <f>('Energy Use'!Z91-'E-electricity'!Z35)*'Energy Use 2020'!$Q97</f>
        <v>19028699403016.313</v>
      </c>
      <c r="AA35" s="240">
        <f>('Energy Use'!AA91-'E-electricity'!AA35)*'Energy Use 2020'!$Q97</f>
        <v>19350897255797.484</v>
      </c>
      <c r="AB35" s="240">
        <f>('Energy Use'!AB91-'E-electricity'!AB35)*'Energy Use 2020'!$Q97</f>
        <v>19648521075435.086</v>
      </c>
      <c r="AC35" s="240">
        <f>('Energy Use'!AC91-'E-electricity'!AC35)*'Energy Use 2020'!$Q97</f>
        <v>19920802073214</v>
      </c>
      <c r="AD35" s="240">
        <f>('Energy Use'!AD91-'E-electricity'!AD35)*'Energy Use 2020'!$Q97</f>
        <v>20167097677275.219</v>
      </c>
      <c r="AE35" s="240">
        <f>('Energy Use'!AE91-'E-electricity'!AE35)*'Energy Use 2020'!$Q97</f>
        <v>20386893053641.906</v>
      </c>
      <c r="AF35" s="240">
        <f>('Energy Use'!AF91-'E-electricity'!AF35)*'Energy Use 2020'!$Q97</f>
        <v>20579801547701.805</v>
      </c>
      <c r="AG35" s="240">
        <f>('Energy Use'!AG91-'E-electricity'!AG35)*'Energy Use 2020'!$Q97</f>
        <v>20745564079597.504</v>
      </c>
      <c r="AH35" s="240">
        <f>('Energy Use'!AH91-'E-electricity'!AH35)*'Energy Use 2020'!$Q97</f>
        <v>20884047537967.559</v>
      </c>
      <c r="AI35" s="240">
        <f>('Energy Use'!AI91-'E-electricity'!AI35)*'Energy Use 2020'!$Q97</f>
        <v>20995242226322.211</v>
      </c>
      <c r="AJ35" s="240">
        <f>('Energy Use'!AJ91-'E-electricity'!AJ35)*'Energy Use 2020'!$Q97</f>
        <v>21079258424943.145</v>
      </c>
      <c r="AK35" s="240">
        <f>('Energy Use'!AK91-'E-electricity'!AK35)*'Energy Use 2020'!$Q97</f>
        <v>21136322138496</v>
      </c>
      <c r="AL35" s="240">
        <f>('Energy Use'!AL91-'E-electricity'!AL35)*'Energy Use 2020'!$Q97</f>
        <v>21166770105506.578</v>
      </c>
      <c r="AM35" s="240">
        <f>('Energy Use'!AM91-'E-electricity'!AM35)*'Energy Use 2020'!$Q97</f>
        <v>21171044150461.164</v>
      </c>
      <c r="AN35" s="240">
        <f>('Energy Use'!AN91-'E-electricity'!AN35)*'Energy Use 2020'!$Q97</f>
        <v>21149684962565.781</v>
      </c>
      <c r="AO35" s="240">
        <f>('Energy Use'!AO91-'E-electricity'!AO35)*'Energy Use 2020'!$Q97</f>
        <v>21103325387170.672</v>
      </c>
      <c r="AP35" s="240">
        <f>('Energy Use'!AP91-'E-electricity'!AP35)*'Energy Use 2020'!$Q97</f>
        <v>21032683316590.867</v>
      </c>
      <c r="AQ35" s="240">
        <f>('Energy Use'!AQ91-'E-electricity'!AQ35)*'Energy Use 2020'!$Q97</f>
        <v>20831177065236.707</v>
      </c>
      <c r="AR35" s="136" t="str">
        <f>VLOOKUP($A35,'Sector Match'!$A$1:$B$43,2,0)</f>
        <v>appliances and electrical equipment 27</v>
      </c>
    </row>
    <row r="36" spans="1:44" x14ac:dyDescent="0.2">
      <c r="A36" s="74" t="s">
        <v>34</v>
      </c>
      <c r="B36" s="240">
        <f>('Energy Use'!B92-'E-electricity'!B36)*'Energy Use 2019'!$Q98</f>
        <v>6575520717694.708</v>
      </c>
      <c r="C36" s="240">
        <f>('Energy Use'!C92-'E-electricity'!C36)*'Energy Use 2020'!$Q98</f>
        <v>3998904323406.1973</v>
      </c>
      <c r="D36" s="240">
        <f>('Energy Use'!D92-'E-electricity'!D36)*'Energy Use 2020'!$Q98</f>
        <v>4749814050844.8965</v>
      </c>
      <c r="E36" s="240">
        <f>('Energy Use'!E92-'E-electricity'!E36)*'Energy Use 2020'!$Q98</f>
        <v>5118421693339.9277</v>
      </c>
      <c r="F36" s="240">
        <f>('Energy Use'!F92-'E-electricity'!F36)*'Energy Use 2020'!$Q98</f>
        <v>5186782750360.6797</v>
      </c>
      <c r="G36" s="240">
        <f>('Energy Use'!G92-'E-electricity'!G36)*'Energy Use 2020'!$Q98</f>
        <v>5453892448696.4014</v>
      </c>
      <c r="H36" s="240">
        <f>('Energy Use'!H92-'E-electricity'!H36)*'Energy Use 2020'!$Q98</f>
        <v>5790947889089.7715</v>
      </c>
      <c r="I36" s="240">
        <f>('Energy Use'!I92-'E-electricity'!I36)*'Energy Use 2020'!$Q98</f>
        <v>6078063794988.7148</v>
      </c>
      <c r="J36" s="240">
        <f>('Energy Use'!J92-'E-electricity'!J36)*'Energy Use 2020'!$Q98</f>
        <v>6295583929081.3301</v>
      </c>
      <c r="K36" s="240">
        <f>('Energy Use'!K92-'E-electricity'!K36)*'Energy Use 2020'!$Q98</f>
        <v>6462376414759.0146</v>
      </c>
      <c r="L36" s="240">
        <f>('Energy Use'!L92-'E-electricity'!L36)*'Energy Use 2020'!$Q98</f>
        <v>6601828370090.4746</v>
      </c>
      <c r="M36" s="240">
        <f>('Energy Use'!M92-'E-electricity'!M36)*'Energy Use 2020'!$Q98</f>
        <v>6740346241301.7363</v>
      </c>
      <c r="N36" s="240">
        <f>('Energy Use'!N92-'E-electricity'!N36)*'Energy Use 2020'!$Q98</f>
        <v>6924671258587.7607</v>
      </c>
      <c r="O36" s="240">
        <f>('Energy Use'!O92-'E-electricity'!O36)*'Energy Use 2020'!$Q98</f>
        <v>7132296892574.252</v>
      </c>
      <c r="P36" s="240">
        <f>('Energy Use'!P92-'E-electricity'!P36)*'Energy Use 2020'!$Q98</f>
        <v>7356753410162.0469</v>
      </c>
      <c r="Q36" s="240">
        <f>('Energy Use'!Q92-'E-electricity'!Q36)*'Energy Use 2020'!$Q98</f>
        <v>7590716070862.5479</v>
      </c>
      <c r="R36" s="240">
        <f>('Energy Use'!R92-'E-electricity'!R36)*'Energy Use 2020'!$Q98</f>
        <v>7825863639488.0664</v>
      </c>
      <c r="S36" s="240">
        <f>('Energy Use'!S92-'E-electricity'!S36)*'Energy Use 2020'!$Q98</f>
        <v>8104755727205.8818</v>
      </c>
      <c r="T36" s="240">
        <f>('Energy Use'!T92-'E-electricity'!T36)*'Energy Use 2020'!$Q98</f>
        <v>8378056844208.5195</v>
      </c>
      <c r="U36" s="240">
        <f>('Energy Use'!U92-'E-electricity'!U36)*'Energy Use 2020'!$Q98</f>
        <v>8644687821220.7207</v>
      </c>
      <c r="V36" s="240">
        <f>('Energy Use'!V92-'E-electricity'!V36)*'Energy Use 2020'!$Q98</f>
        <v>8903584503547.3887</v>
      </c>
      <c r="W36" s="240">
        <f>('Energy Use'!W92-'E-electricity'!W36)*'Energy Use 2020'!$Q98</f>
        <v>9153705422180.459</v>
      </c>
      <c r="X36" s="240">
        <f>('Energy Use'!X92-'E-electricity'!X36)*'Energy Use 2020'!$Q98</f>
        <v>9394039322782.6699</v>
      </c>
      <c r="Y36" s="240">
        <f>('Energy Use'!Y92-'E-electricity'!Y36)*'Energy Use 2020'!$Q98</f>
        <v>9623612471812.293</v>
      </c>
      <c r="Z36" s="240">
        <f>('Energy Use'!Z92-'E-electricity'!Z36)*'Energy Use 2020'!$Q98</f>
        <v>9841495662064.3652</v>
      </c>
      <c r="AA36" s="240">
        <f>('Energy Use'!AA92-'E-electricity'!AA36)*'Energy Use 2020'!$Q98</f>
        <v>10046810844013.979</v>
      </c>
      <c r="AB36" s="240">
        <f>('Energy Use'!AB92-'E-electricity'!AB36)*'Energy Use 2020'!$Q98</f>
        <v>10238737314468.98</v>
      </c>
      <c r="AC36" s="240">
        <f>('Energy Use'!AC92-'E-electricity'!AC36)*'Energy Use 2020'!$Q98</f>
        <v>10416517400080.566</v>
      </c>
      <c r="AD36" s="240">
        <f>('Energy Use'!AD92-'E-electricity'!AD36)*'Energy Use 2020'!$Q98</f>
        <v>10579461580104.281</v>
      </c>
      <c r="AE36" s="240">
        <f>('Energy Use'!AE92-'E-electricity'!AE36)*'Energy Use 2020'!$Q98</f>
        <v>10726953000329.123</v>
      </c>
      <c r="AF36" s="240">
        <f>('Energy Use'!AF92-'E-electricity'!AF36)*'Energy Use 2020'!$Q98</f>
        <v>10858451338162.6</v>
      </c>
      <c r="AG36" s="240">
        <f>('Energy Use'!AG92-'E-electricity'!AG36)*'Energy Use 2020'!$Q98</f>
        <v>10973495987336.482</v>
      </c>
      <c r="AH36" s="240">
        <f>('Energy Use'!AH92-'E-electricity'!AH36)*'Energy Use 2020'!$Q98</f>
        <v>11071708539436.947</v>
      </c>
      <c r="AI36" s="240">
        <f>('Energy Use'!AI92-'E-electricity'!AI36)*'Energy Use 2020'!$Q98</f>
        <v>11152794548319.256</v>
      </c>
      <c r="AJ36" s="240">
        <f>('Energy Use'!AJ92-'E-electricity'!AJ36)*'Energy Use 2020'!$Q98</f>
        <v>11216544572301.16</v>
      </c>
      <c r="AK36" s="240">
        <f>('Energy Use'!AK92-'E-electricity'!AK36)*'Energy Use 2020'!$Q98</f>
        <v>11262834497701.287</v>
      </c>
      <c r="AL36" s="240">
        <f>('Energy Use'!AL92-'E-electricity'!AL36)*'Energy Use 2020'!$Q98</f>
        <v>11291625155672.137</v>
      </c>
      <c r="AM36" s="240">
        <f>('Energy Use'!AM92-'E-electricity'!AM36)*'Energy Use 2020'!$Q98</f>
        <v>11302961252250.748</v>
      </c>
      <c r="AN36" s="240">
        <f>('Energy Use'!AN92-'E-electricity'!AN36)*'Energy Use 2020'!$Q98</f>
        <v>11296969639005.879</v>
      </c>
      <c r="AO36" s="240">
        <f>('Energy Use'!AO92-'E-electricity'!AO36)*'Energy Use 2020'!$Q98</f>
        <v>11273856958502.932</v>
      </c>
      <c r="AP36" s="240">
        <f>('Energy Use'!AP92-'E-electricity'!AP36)*'Energy Use 2020'!$Q98</f>
        <v>11233906704958.559</v>
      </c>
      <c r="AQ36" s="240">
        <f>('Energy Use'!AQ92-'E-electricity'!AQ36)*'Energy Use 2020'!$Q98</f>
        <v>11120155357406.174</v>
      </c>
      <c r="AR36" s="136" t="str">
        <f>VLOOKUP($A36,'Sector Match'!$A$1:$B$43,2,0)</f>
        <v>computers and electronics 26</v>
      </c>
    </row>
    <row r="37" spans="1:44" x14ac:dyDescent="0.2">
      <c r="A37" s="74" t="s">
        <v>35</v>
      </c>
      <c r="B37" s="240">
        <f>('Energy Use'!B93-'E-electricity'!B37)*'Energy Use 2019'!$Q99</f>
        <v>2024875934292.957</v>
      </c>
      <c r="C37" s="240">
        <f>('Energy Use'!C93-'E-electricity'!C37)*'Energy Use 2020'!$Q99</f>
        <v>1381108876842.8704</v>
      </c>
      <c r="D37" s="240">
        <f>('Energy Use'!D93-'E-electricity'!D37)*'Energy Use 2020'!$Q99</f>
        <v>1588477835340.7979</v>
      </c>
      <c r="E37" s="240">
        <f>('Energy Use'!E93-'E-electricity'!E37)*'Energy Use 2020'!$Q99</f>
        <v>1664544551712.0283</v>
      </c>
      <c r="F37" s="240">
        <f>('Energy Use'!F93-'E-electricity'!F37)*'Energy Use 2020'!$Q99</f>
        <v>1668912864028.385</v>
      </c>
      <c r="G37" s="240">
        <f>('Energy Use'!G93-'E-electricity'!G37)*'Energy Use 2020'!$Q99</f>
        <v>1710569431724.4697</v>
      </c>
      <c r="H37" s="240">
        <f>('Energy Use'!H93-'E-electricity'!H37)*'Energy Use 2020'!$Q99</f>
        <v>1762662591032.4575</v>
      </c>
      <c r="I37" s="240">
        <f>('Energy Use'!I93-'E-electricity'!I37)*'Energy Use 2020'!$Q99</f>
        <v>1802843241253.3899</v>
      </c>
      <c r="J37" s="240">
        <f>('Energy Use'!J93-'E-electricity'!J37)*'Energy Use 2020'!$Q99</f>
        <v>1828215031442.2271</v>
      </c>
      <c r="K37" s="240">
        <f>('Energy Use'!K93-'E-electricity'!K37)*'Energy Use 2020'!$Q99</f>
        <v>1843237495067.8535</v>
      </c>
      <c r="L37" s="240">
        <f>('Energy Use'!L93-'E-electricity'!L37)*'Energy Use 2020'!$Q99</f>
        <v>1852781425006.3352</v>
      </c>
      <c r="M37" s="240">
        <f>('Energy Use'!M93-'E-electricity'!M37)*'Energy Use 2020'!$Q99</f>
        <v>1861916016672.7964</v>
      </c>
      <c r="N37" s="240">
        <f>('Energy Use'!N93-'E-electricity'!N37)*'Energy Use 2020'!$Q99</f>
        <v>1881095533896.9102</v>
      </c>
      <c r="O37" s="240">
        <f>('Energy Use'!O93-'E-electricity'!O37)*'Energy Use 2020'!$Q99</f>
        <v>1904254907089.741</v>
      </c>
      <c r="P37" s="240">
        <f>('Energy Use'!P93-'E-electricity'!P37)*'Energy Use 2020'!$Q99</f>
        <v>1930398065047.6567</v>
      </c>
      <c r="Q37" s="240">
        <f>('Energy Use'!Q93-'E-electricity'!Q37)*'Energy Use 2020'!$Q99</f>
        <v>1958485265778.6379</v>
      </c>
      <c r="R37" s="240">
        <f>('Energy Use'!R93-'E-electricity'!R37)*'Energy Use 2020'!$Q99</f>
        <v>1987419136176.6819</v>
      </c>
      <c r="S37" s="240">
        <f>('Energy Use'!S93-'E-electricity'!S37)*'Energy Use 2020'!$Q99</f>
        <v>2028589418043.239</v>
      </c>
      <c r="T37" s="240">
        <f>('Energy Use'!T93-'E-electricity'!T37)*'Energy Use 2020'!$Q99</f>
        <v>2069830100262.0544</v>
      </c>
      <c r="U37" s="240">
        <f>('Energy Use'!U93-'E-electricity'!U37)*'Energy Use 2020'!$Q99</f>
        <v>2110987823579.9766</v>
      </c>
      <c r="V37" s="240">
        <f>('Energy Use'!V93-'E-electricity'!V37)*'Energy Use 2020'!$Q99</f>
        <v>2151898970985.5251</v>
      </c>
      <c r="W37" s="240">
        <f>('Energy Use'!W93-'E-electricity'!W37)*'Energy Use 2020'!$Q99</f>
        <v>2192389830275.332</v>
      </c>
      <c r="X37" s="240">
        <f>('Energy Use'!X93-'E-electricity'!X37)*'Energy Use 2020'!$Q99</f>
        <v>2232276884406.1108</v>
      </c>
      <c r="Y37" s="240">
        <f>('Energy Use'!Y93-'E-electricity'!Y37)*'Energy Use 2020'!$Q99</f>
        <v>2271367239961.5381</v>
      </c>
      <c r="Z37" s="240">
        <f>('Energy Use'!Z93-'E-electricity'!Z37)*'Energy Use 2020'!$Q99</f>
        <v>2309459203274.583</v>
      </c>
      <c r="AA37" s="240">
        <f>('Energy Use'!AA93-'E-electricity'!AA37)*'Energy Use 2020'!$Q99</f>
        <v>2346343012662.1343</v>
      </c>
      <c r="AB37" s="240">
        <f>('Energy Use'!AB93-'E-electricity'!AB37)*'Energy Use 2020'!$Q99</f>
        <v>2381801733831.5376</v>
      </c>
      <c r="AC37" s="240">
        <f>('Energy Use'!AC93-'E-electricity'!AC37)*'Energy Use 2020'!$Q99</f>
        <v>2415612323794.5459</v>
      </c>
      <c r="AD37" s="240">
        <f>('Energy Use'!AD93-'E-electricity'!AD37)*'Energy Use 2020'!$Q99</f>
        <v>2447546866566.1914</v>
      </c>
      <c r="AE37" s="240">
        <f>('Energy Use'!AE93-'E-electricity'!AE37)*'Energy Use 2020'!$Q99</f>
        <v>2477373981533.8594</v>
      </c>
      <c r="AF37" s="240">
        <f>('Energy Use'!AF93-'E-electricity'!AF37)*'Energy Use 2020'!$Q99</f>
        <v>2504860402665.2231</v>
      </c>
      <c r="AG37" s="240">
        <f>('Energy Use'!AG93-'E-electricity'!AG37)*'Energy Use 2020'!$Q99</f>
        <v>2529772723699.7168</v>
      </c>
      <c r="AH37" s="240">
        <f>('Energy Use'!AH93-'E-electricity'!AH37)*'Energy Use 2020'!$Q99</f>
        <v>2551879301168.0005</v>
      </c>
      <c r="AI37" s="240">
        <f>('Energy Use'!AI93-'E-electricity'!AI37)*'Energy Use 2020'!$Q99</f>
        <v>2570952303546.397</v>
      </c>
      <c r="AJ37" s="240">
        <f>('Energy Use'!AJ93-'E-electricity'!AJ37)*'Energy Use 2020'!$Q99</f>
        <v>2586769891132.9487</v>
      </c>
      <c r="AK37" s="240">
        <f>('Energy Use'!AK93-'E-electricity'!AK37)*'Energy Use 2020'!$Q99</f>
        <v>2599118507391.7412</v>
      </c>
      <c r="AL37" s="240">
        <f>('Energy Use'!AL93-'E-electricity'!AL37)*'Energy Use 2020'!$Q99</f>
        <v>2607795258631.2046</v>
      </c>
      <c r="AM37" s="240">
        <f>('Energy Use'!AM93-'E-electricity'!AM37)*'Energy Use 2020'!$Q99</f>
        <v>2612610355046.9316</v>
      </c>
      <c r="AN37" s="240">
        <f>('Energy Use'!AN93-'E-electricity'!AN37)*'Energy Use 2020'!$Q99</f>
        <v>2613389582469.1826</v>
      </c>
      <c r="AO37" s="240">
        <f>('Energy Use'!AO93-'E-electricity'!AO37)*'Energy Use 2020'!$Q99</f>
        <v>2609976770716.7241</v>
      </c>
      <c r="AP37" s="240">
        <f>('Energy Use'!AP93-'E-electricity'!AP37)*'Energy Use 2020'!$Q99</f>
        <v>2602236221384.8921</v>
      </c>
      <c r="AQ37" s="240">
        <f>('Energy Use'!AQ93-'E-electricity'!AQ37)*'Energy Use 2020'!$Q99</f>
        <v>2576772721686.3193</v>
      </c>
      <c r="AR37" s="136" t="str">
        <f>VLOOKUP($A37,'Sector Match'!$A$1:$B$43,2,0)</f>
        <v>computers and electronics 26</v>
      </c>
    </row>
    <row r="38" spans="1:44" x14ac:dyDescent="0.2">
      <c r="A38" s="74" t="s">
        <v>36</v>
      </c>
      <c r="B38" s="240">
        <f>('Energy Use'!B94-'E-electricity'!B38)*'Energy Use 2019'!$Q100</f>
        <v>1004872964781.9119</v>
      </c>
      <c r="C38" s="240">
        <f>('Energy Use'!C94-'E-electricity'!C38)*'Energy Use 2020'!$Q100</f>
        <v>555979666858.39429</v>
      </c>
      <c r="D38" s="240">
        <f>('Energy Use'!D94-'E-electricity'!D38)*'Energy Use 2020'!$Q100</f>
        <v>615058884594.7334</v>
      </c>
      <c r="E38" s="240">
        <f>('Energy Use'!E94-'E-electricity'!E38)*'Energy Use 2020'!$Q100</f>
        <v>656804816911.55908</v>
      </c>
      <c r="F38" s="240">
        <f>('Energy Use'!F94-'E-electricity'!F38)*'Energy Use 2020'!$Q100</f>
        <v>645060846347.61267</v>
      </c>
      <c r="G38" s="240">
        <f>('Energy Use'!G94-'E-electricity'!G38)*'Energy Use 2020'!$Q100</f>
        <v>643121777418.48169</v>
      </c>
      <c r="H38" s="240">
        <f>('Energy Use'!H94-'E-electricity'!H38)*'Energy Use 2020'!$Q100</f>
        <v>645755700416.9209</v>
      </c>
      <c r="I38" s="240">
        <f>('Energy Use'!I94-'E-electricity'!I38)*'Energy Use 2020'!$Q100</f>
        <v>648946926325.89355</v>
      </c>
      <c r="J38" s="240">
        <f>('Energy Use'!J94-'E-electricity'!J38)*'Energy Use 2020'!$Q100</f>
        <v>651139304175.13867</v>
      </c>
      <c r="K38" s="240">
        <f>('Energy Use'!K94-'E-electricity'!K38)*'Energy Use 2020'!$Q100</f>
        <v>651855860147.60229</v>
      </c>
      <c r="L38" s="240">
        <f>('Energy Use'!L94-'E-electricity'!L38)*'Energy Use 2020'!$Q100</f>
        <v>650623910549.88953</v>
      </c>
      <c r="M38" s="240">
        <f>('Energy Use'!M94-'E-electricity'!M38)*'Energy Use 2020'!$Q100</f>
        <v>646987175283.43811</v>
      </c>
      <c r="N38" s="240">
        <f>('Energy Use'!N94-'E-electricity'!N38)*'Energy Use 2020'!$Q100</f>
        <v>646501055569.18542</v>
      </c>
      <c r="O38" s="240">
        <f>('Energy Use'!O94-'E-electricity'!O38)*'Energy Use 2020'!$Q100</f>
        <v>643588954552.92603</v>
      </c>
      <c r="P38" s="240">
        <f>('Energy Use'!P94-'E-electricity'!P38)*'Energy Use 2020'!$Q100</f>
        <v>638448095912.93848</v>
      </c>
      <c r="Q38" s="240">
        <f>('Energy Use'!Q94-'E-electricity'!Q38)*'Energy Use 2020'!$Q100</f>
        <v>631293979521.42896</v>
      </c>
      <c r="R38" s="240">
        <f>('Energy Use'!R94-'E-electricity'!R38)*'Energy Use 2020'!$Q100</f>
        <v>622354065453.89465</v>
      </c>
      <c r="S38" s="240">
        <f>('Energy Use'!S94-'E-electricity'!S38)*'Energy Use 2020'!$Q100</f>
        <v>619771129049.26941</v>
      </c>
      <c r="T38" s="240">
        <f>('Energy Use'!T94-'E-electricity'!T38)*'Energy Use 2020'!$Q100</f>
        <v>615814860475.58203</v>
      </c>
      <c r="U38" s="240">
        <f>('Energy Use'!U94-'E-electricity'!U38)*'Energy Use 2020'!$Q100</f>
        <v>610595350971.21436</v>
      </c>
      <c r="V38" s="240">
        <f>('Energy Use'!V94-'E-electricity'!V38)*'Energy Use 2020'!$Q100</f>
        <v>604227846464.86108</v>
      </c>
      <c r="W38" s="240">
        <f>('Energy Use'!W94-'E-electricity'!W38)*'Energy Use 2020'!$Q100</f>
        <v>596830784012.75146</v>
      </c>
      <c r="X38" s="240">
        <f>('Energy Use'!X94-'E-electricity'!X38)*'Energy Use 2020'!$Q100</f>
        <v>588523975709.33887</v>
      </c>
      <c r="Y38" s="240">
        <f>('Energy Use'!Y94-'E-electricity'!Y38)*'Energy Use 2020'!$Q100</f>
        <v>579426963530.20508</v>
      </c>
      <c r="Z38" s="240">
        <f>('Energy Use'!Z94-'E-electricity'!Z38)*'Energy Use 2020'!$Q100</f>
        <v>569657561172.77209</v>
      </c>
      <c r="AA38" s="240">
        <f>('Energy Use'!AA94-'E-electricity'!AA38)*'Energy Use 2020'!$Q100</f>
        <v>559330592119.82178</v>
      </c>
      <c r="AB38" s="240">
        <f>('Energy Use'!AB94-'E-electricity'!AB38)*'Energy Use 2020'!$Q100</f>
        <v>548556827019.58337</v>
      </c>
      <c r="AC38" s="240">
        <f>('Energy Use'!AC94-'E-electricity'!AC38)*'Energy Use 2020'!$Q100</f>
        <v>537442118158.06036</v>
      </c>
      <c r="AD38" s="240">
        <f>('Energy Use'!AD94-'E-electricity'!AD38)*'Energy Use 2020'!$Q100</f>
        <v>526086724349.25598</v>
      </c>
      <c r="AE38" s="240">
        <f>('Energy Use'!AE94-'E-electricity'!AE38)*'Energy Use 2020'!$Q100</f>
        <v>514584815999.91949</v>
      </c>
      <c r="AF38" s="240">
        <f>('Energy Use'!AF94-'E-electricity'!AF38)*'Energy Use 2020'!$Q100</f>
        <v>503024147394.75311</v>
      </c>
      <c r="AG38" s="240">
        <f>('Energy Use'!AG94-'E-electricity'!AG38)*'Energy Use 2020'!$Q100</f>
        <v>491485881345.42139</v>
      </c>
      <c r="AH38" s="240">
        <f>('Energy Use'!AH94-'E-electricity'!AH38)*'Energy Use 2020'!$Q100</f>
        <v>480044550181.54358</v>
      </c>
      <c r="AI38" s="240">
        <f>('Energy Use'!AI94-'E-electricity'!AI38)*'Energy Use 2020'!$Q100</f>
        <v>468768136549.46826</v>
      </c>
      <c r="AJ38" s="240">
        <f>('Energy Use'!AJ94-'E-electricity'!AJ38)*'Energy Use 2020'!$Q100</f>
        <v>457718257533.26355</v>
      </c>
      <c r="AK38" s="240">
        <f>('Energy Use'!AK94-'E-electricity'!AK38)*'Energy Use 2020'!$Q100</f>
        <v>446950436127.47021</v>
      </c>
      <c r="AL38" s="240">
        <f>('Energy Use'!AL94-'E-electricity'!AL38)*'Energy Use 2020'!$Q100</f>
        <v>436514444980.89539</v>
      </c>
      <c r="AM38" s="240">
        <f>('Energy Use'!AM94-'E-electricity'!AM38)*'Energy Use 2020'!$Q100</f>
        <v>426454708507.72919</v>
      </c>
      <c r="AN38" s="240">
        <f>('Energy Use'!AN94-'E-electricity'!AN38)*'Energy Use 2020'!$Q100</f>
        <v>416810750847.95215</v>
      </c>
      <c r="AO38" s="240">
        <f>('Energy Use'!AO94-'E-electricity'!AO38)*'Energy Use 2020'!$Q100</f>
        <v>407617678683.49719</v>
      </c>
      <c r="AP38" s="240">
        <f>('Energy Use'!AP94-'E-electricity'!AP38)*'Energy Use 2020'!$Q100</f>
        <v>398906689520.867</v>
      </c>
      <c r="AQ38" s="240">
        <f>('Energy Use'!AQ94-'E-electricity'!AQ38)*'Energy Use 2020'!$Q100</f>
        <v>388701979236.90918</v>
      </c>
      <c r="AR38" s="136" t="str">
        <f>VLOOKUP($A38,'Sector Match'!$A$1:$B$43,2,0)</f>
        <v>other machinery 28</v>
      </c>
    </row>
    <row r="39" spans="1:44" x14ac:dyDescent="0.2">
      <c r="A39" s="74" t="s">
        <v>37</v>
      </c>
      <c r="B39" s="240">
        <f>('Energy Use'!B95-'E-electricity'!B39)*'Energy Use 2019'!$Q101</f>
        <v>2458280004797.8501</v>
      </c>
      <c r="C39" s="240">
        <f>('Energy Use'!C95-'E-electricity'!C39)*'Energy Use 2020'!$Q101</f>
        <v>1945735668874.78</v>
      </c>
      <c r="D39" s="240">
        <f>('Energy Use'!D95-'E-electricity'!D39)*'Energy Use 2020'!$Q101</f>
        <v>2623512460883.2432</v>
      </c>
      <c r="E39" s="240">
        <f>('Energy Use'!E95-'E-electricity'!E39)*'Energy Use 2020'!$Q101</f>
        <v>3249698430992.3975</v>
      </c>
      <c r="F39" s="240">
        <f>('Energy Use'!F95-'E-electricity'!F39)*'Energy Use 2020'!$Q101</f>
        <v>3362307873352.4146</v>
      </c>
      <c r="G39" s="240">
        <f>('Energy Use'!G95-'E-electricity'!G39)*'Energy Use 2020'!$Q101</f>
        <v>3676455651898.7324</v>
      </c>
      <c r="H39" s="240">
        <f>('Energy Use'!H95-'E-electricity'!H39)*'Energy Use 2020'!$Q101</f>
        <v>4099752198915.2129</v>
      </c>
      <c r="I39" s="240">
        <f>('Energy Use'!I95-'E-electricity'!I39)*'Energy Use 2020'!$Q101</f>
        <v>4531622085088.6982</v>
      </c>
      <c r="J39" s="240">
        <f>('Energy Use'!J95-'E-electricity'!J39)*'Energy Use 2020'!$Q101</f>
        <v>4943389772583.2881</v>
      </c>
      <c r="K39" s="240">
        <f>('Energy Use'!K95-'E-electricity'!K39)*'Energy Use 2020'!$Q101</f>
        <v>5336638590224.0439</v>
      </c>
      <c r="L39" s="240">
        <f>('Energy Use'!L95-'E-electricity'!L39)*'Energy Use 2020'!$Q101</f>
        <v>5717144529111.3955</v>
      </c>
      <c r="M39" s="240">
        <f>('Energy Use'!M95-'E-electricity'!M39)*'Energy Use 2020'!$Q101</f>
        <v>6094746747444.8916</v>
      </c>
      <c r="N39" s="240">
        <f>('Energy Use'!N95-'E-electricity'!N39)*'Energy Use 2020'!$Q101</f>
        <v>6484540772440.6182</v>
      </c>
      <c r="O39" s="240">
        <f>('Energy Use'!O95-'E-electricity'!O39)*'Energy Use 2020'!$Q101</f>
        <v>6886140430823.8496</v>
      </c>
      <c r="P39" s="240">
        <f>('Energy Use'!P95-'E-electricity'!P39)*'Energy Use 2020'!$Q101</f>
        <v>7300540969464.5361</v>
      </c>
      <c r="Q39" s="240">
        <f>('Energy Use'!Q95-'E-electricity'!Q39)*'Energy Use 2020'!$Q101</f>
        <v>7729050685947.9023</v>
      </c>
      <c r="R39" s="240">
        <f>('Energy Use'!R95-'E-electricity'!R39)*'Energy Use 2020'!$Q101</f>
        <v>8173322602983.5605</v>
      </c>
      <c r="S39" s="240">
        <f>('Energy Use'!S95-'E-electricity'!S39)*'Energy Use 2020'!$Q101</f>
        <v>8662570867620.3086</v>
      </c>
      <c r="T39" s="240">
        <f>('Energy Use'!T95-'E-electricity'!T39)*'Energy Use 2020'!$Q101</f>
        <v>9171916551120.4531</v>
      </c>
      <c r="U39" s="240">
        <f>('Energy Use'!U95-'E-electricity'!U39)*'Energy Use 2020'!$Q101</f>
        <v>9700319442186.4531</v>
      </c>
      <c r="V39" s="240">
        <f>('Energy Use'!V95-'E-electricity'!V39)*'Energy Use 2020'!$Q101</f>
        <v>10246419632754.631</v>
      </c>
      <c r="W39" s="240">
        <f>('Energy Use'!W95-'E-electricity'!W39)*'Energy Use 2020'!$Q101</f>
        <v>10808512091738.1</v>
      </c>
      <c r="X39" s="240">
        <f>('Energy Use'!X95-'E-electricity'!X39)*'Energy Use 2020'!$Q101</f>
        <v>11384523901305.123</v>
      </c>
      <c r="Y39" s="240">
        <f>('Energy Use'!Y95-'E-electricity'!Y39)*'Energy Use 2020'!$Q101</f>
        <v>11971995149847.57</v>
      </c>
      <c r="Z39" s="240">
        <f>('Energy Use'!Z95-'E-electricity'!Z39)*'Energy Use 2020'!$Q101</f>
        <v>12568064549132.484</v>
      </c>
      <c r="AA39" s="240">
        <f>('Energy Use'!AA95-'E-electricity'!AA39)*'Energy Use 2020'!$Q101</f>
        <v>13169460893454.174</v>
      </c>
      <c r="AB39" s="240">
        <f>('Energy Use'!AB95-'E-electricity'!AB39)*'Energy Use 2020'!$Q101</f>
        <v>13772501499141.672</v>
      </c>
      <c r="AC39" s="240">
        <f>('Energy Use'!AC95-'E-electricity'!AC39)*'Energy Use 2020'!$Q101</f>
        <v>14373098746669.418</v>
      </c>
      <c r="AD39" s="240">
        <f>('Energy Use'!AD95-'E-electricity'!AD39)*'Energy Use 2020'!$Q101</f>
        <v>14966775788281.271</v>
      </c>
      <c r="AE39" s="240">
        <f>('Energy Use'!AE95-'E-electricity'!AE39)*'Energy Use 2020'!$Q101</f>
        <v>15548692375555.943</v>
      </c>
      <c r="AF39" s="240">
        <f>('Energy Use'!AF95-'E-electricity'!AF39)*'Energy Use 2020'!$Q101</f>
        <v>16113681598950.473</v>
      </c>
      <c r="AG39" s="240">
        <f>('Energy Use'!AG95-'E-electricity'!AG39)*'Energy Use 2020'!$Q101</f>
        <v>16656298111940.295</v>
      </c>
      <c r="AH39" s="240">
        <f>('Energy Use'!AH95-'E-electricity'!AH39)*'Energy Use 2020'!$Q101</f>
        <v>17170878134982.139</v>
      </c>
      <c r="AI39" s="240">
        <f>('Energy Use'!AI95-'E-electricity'!AI39)*'Energy Use 2020'!$Q101</f>
        <v>17651611200886.336</v>
      </c>
      <c r="AJ39" s="240">
        <f>('Energy Use'!AJ95-'E-electricity'!AJ39)*'Energy Use 2020'!$Q101</f>
        <v>18092623218130.984</v>
      </c>
      <c r="AK39" s="240">
        <f>('Energy Use'!AK95-'E-electricity'!AK39)*'Energy Use 2020'!$Q101</f>
        <v>18488070000478.793</v>
      </c>
      <c r="AL39" s="240">
        <f>('Energy Use'!AL95-'E-electricity'!AL39)*'Energy Use 2020'!$Q101</f>
        <v>18832239951913.668</v>
      </c>
      <c r="AM39" s="240">
        <f>('Energy Use'!AM95-'E-electricity'!AM39)*'Energy Use 2020'!$Q101</f>
        <v>19119664121001.906</v>
      </c>
      <c r="AN39" s="240">
        <f>('Energy Use'!AN95-'E-electricity'!AN39)*'Energy Use 2020'!$Q101</f>
        <v>19345231367337.797</v>
      </c>
      <c r="AO39" s="240">
        <f>('Energy Use'!AO95-'E-electricity'!AO39)*'Energy Use 2020'!$Q101</f>
        <v>19504305936724.664</v>
      </c>
      <c r="AP39" s="240">
        <f>('Energy Use'!AP95-'E-electricity'!AP39)*'Energy Use 2020'!$Q101</f>
        <v>19592844345305.746</v>
      </c>
      <c r="AQ39" s="240">
        <f>('Energy Use'!AQ95-'E-electricity'!AQ39)*'Energy Use 2020'!$Q101</f>
        <v>19506956827390.078</v>
      </c>
      <c r="AR39" s="136" t="str">
        <f>VLOOKUP($A39,'Sector Match'!$A$1:$B$43,2,0)</f>
        <v>water and waste 36T39</v>
      </c>
    </row>
    <row r="40" spans="1:44" x14ac:dyDescent="0.2">
      <c r="A40" s="74" t="s">
        <v>38</v>
      </c>
      <c r="B40" s="240">
        <f>('Energy Use'!B96-'E-electricity'!B40)*'Energy Use 2019'!$Q102</f>
        <v>2338025043887.4873</v>
      </c>
      <c r="C40" s="240">
        <f>('Energy Use'!C96-'E-electricity'!C40)*'Energy Use 2020'!$Q102</f>
        <v>2349519032570.6455</v>
      </c>
      <c r="D40" s="240">
        <f>('Energy Use'!D96-'E-electricity'!D40)*'Energy Use 2020'!$Q102</f>
        <v>2563002641020.1313</v>
      </c>
      <c r="E40" s="240">
        <f>('Energy Use'!E96-'E-electricity'!E40)*'Energy Use 2020'!$Q102</f>
        <v>2900942649149.9106</v>
      </c>
      <c r="F40" s="240">
        <f>('Energy Use'!F96-'E-electricity'!F40)*'Energy Use 2020'!$Q102</f>
        <v>2954515520218.6606</v>
      </c>
      <c r="G40" s="240">
        <f>('Energy Use'!G96-'E-electricity'!G40)*'Energy Use 2020'!$Q102</f>
        <v>3118906475183.5498</v>
      </c>
      <c r="H40" s="240">
        <f>('Energy Use'!H96-'E-electricity'!H40)*'Energy Use 2020'!$Q102</f>
        <v>3338154720967.3965</v>
      </c>
      <c r="I40" s="240">
        <f>('Energy Use'!I96-'E-electricity'!I40)*'Energy Use 2020'!$Q102</f>
        <v>3559605165621.8491</v>
      </c>
      <c r="J40" s="240">
        <f>('Energy Use'!J96-'E-electricity'!J40)*'Energy Use 2020'!$Q102</f>
        <v>3768558507516.9888</v>
      </c>
      <c r="K40" s="240">
        <f>('Energy Use'!K96-'E-electricity'!K40)*'Energy Use 2020'!$Q102</f>
        <v>3965470536996.792</v>
      </c>
      <c r="L40" s="240">
        <f>('Energy Use'!L96-'E-electricity'!L40)*'Energy Use 2020'!$Q102</f>
        <v>4151721252525.1733</v>
      </c>
      <c r="M40" s="240">
        <f>('Energy Use'!M96-'E-electricity'!M40)*'Energy Use 2020'!$Q102</f>
        <v>4329558411129.9937</v>
      </c>
      <c r="N40" s="240">
        <f>('Energy Use'!N96-'E-electricity'!N40)*'Energy Use 2020'!$Q102</f>
        <v>4506296654360.0928</v>
      </c>
      <c r="O40" s="240">
        <f>('Energy Use'!O96-'E-electricity'!O40)*'Energy Use 2020'!$Q102</f>
        <v>4678026280265.2773</v>
      </c>
      <c r="P40" s="240">
        <f>('Energy Use'!P96-'E-electricity'!P40)*'Energy Use 2020'!$Q102</f>
        <v>4844916912699.8633</v>
      </c>
      <c r="Q40" s="240">
        <f>('Energy Use'!Q96-'E-electricity'!Q40)*'Energy Use 2020'!$Q102</f>
        <v>5007314856782.7305</v>
      </c>
      <c r="R40" s="240">
        <f>('Energy Use'!R96-'E-electricity'!R40)*'Energy Use 2020'!$Q102</f>
        <v>5165738888382.1504</v>
      </c>
      <c r="S40" s="240">
        <f>('Energy Use'!S96-'E-electricity'!S40)*'Energy Use 2020'!$Q102</f>
        <v>5340309849728.6826</v>
      </c>
      <c r="T40" s="240">
        <f>('Energy Use'!T96-'E-electricity'!T40)*'Energy Use 2020'!$Q102</f>
        <v>5512322831155.0693</v>
      </c>
      <c r="U40" s="240">
        <f>('Energy Use'!U96-'E-electricity'!U40)*'Energy Use 2020'!$Q102</f>
        <v>5681208729760.6406</v>
      </c>
      <c r="V40" s="240">
        <f>('Energy Use'!V96-'E-electricity'!V40)*'Energy Use 2020'!$Q102</f>
        <v>5846399531071.624</v>
      </c>
      <c r="W40" s="240">
        <f>('Energy Use'!W96-'E-electricity'!W40)*'Energy Use 2020'!$Q102</f>
        <v>6007331666897.2656</v>
      </c>
      <c r="X40" s="240">
        <f>('Energy Use'!X96-'E-electricity'!X40)*'Energy Use 2020'!$Q102</f>
        <v>6163449390044.208</v>
      </c>
      <c r="Y40" s="240">
        <f>('Energy Use'!Y96-'E-electricity'!Y40)*'Energy Use 2020'!$Q102</f>
        <v>6314208136178.3281</v>
      </c>
      <c r="Z40" s="240">
        <f>('Energy Use'!Z96-'E-electricity'!Z40)*'Energy Use 2020'!$Q102</f>
        <v>6459077843034.2754</v>
      </c>
      <c r="AA40" s="240">
        <f>('Energy Use'!AA96-'E-electricity'!AA40)*'Energy Use 2020'!$Q102</f>
        <v>6597546197437.2393</v>
      </c>
      <c r="AB40" s="240">
        <f>('Energy Use'!AB96-'E-electricity'!AB40)*'Energy Use 2020'!$Q102</f>
        <v>6729121781215.166</v>
      </c>
      <c r="AC40" s="240">
        <f>('Energy Use'!AC96-'E-electricity'!AC40)*'Energy Use 2020'!$Q102</f>
        <v>6853337088035.3945</v>
      </c>
      <c r="AD40" s="240">
        <f>('Energy Use'!AD96-'E-electricity'!AD40)*'Energy Use 2020'!$Q102</f>
        <v>6969751384482.2139</v>
      </c>
      <c r="AE40" s="240">
        <f>('Energy Use'!AE96-'E-electricity'!AE40)*'Energy Use 2020'!$Q102</f>
        <v>7077953390284.1152</v>
      </c>
      <c r="AF40" s="240">
        <f>('Energy Use'!AF96-'E-electricity'!AF40)*'Energy Use 2020'!$Q102</f>
        <v>7177563754478.126</v>
      </c>
      <c r="AG40" s="240">
        <f>('Energy Use'!AG96-'E-electricity'!AG40)*'Energy Use 2020'!$Q102</f>
        <v>7268237306436.5898</v>
      </c>
      <c r="AH40" s="240">
        <f>('Energy Use'!AH96-'E-electricity'!AH40)*'Energy Use 2020'!$Q102</f>
        <v>7349665063049.3574</v>
      </c>
      <c r="AI40" s="240">
        <f>('Energy Use'!AI96-'E-electricity'!AI40)*'Energy Use 2020'!$Q102</f>
        <v>7421575975917.7637</v>
      </c>
      <c r="AJ40" s="240">
        <f>('Energy Use'!AJ96-'E-electricity'!AJ40)*'Energy Use 2020'!$Q102</f>
        <v>7483738405140.4902</v>
      </c>
      <c r="AK40" s="240">
        <f>('Energy Use'!AK96-'E-electricity'!AK40)*'Energy Use 2020'!$Q102</f>
        <v>7535961309118.4043</v>
      </c>
      <c r="AL40" s="240">
        <f>('Energy Use'!AL96-'E-electricity'!AL40)*'Energy Use 2020'!$Q102</f>
        <v>7578095142736.04</v>
      </c>
      <c r="AM40" s="240">
        <f>('Energy Use'!AM96-'E-electricity'!AM40)*'Energy Use 2020'!$Q102</f>
        <v>7610032459254.1807</v>
      </c>
      <c r="AN40" s="240">
        <f>('Energy Use'!AN96-'E-electricity'!AN40)*'Energy Use 2020'!$Q102</f>
        <v>7631708214230.1934</v>
      </c>
      <c r="AO40" s="240">
        <f>('Energy Use'!AO96-'E-electricity'!AO40)*'Energy Use 2020'!$Q102</f>
        <v>7643099772733.4189</v>
      </c>
      <c r="AP40" s="240">
        <f>('Energy Use'!AP96-'E-electricity'!AP40)*'Energy Use 2020'!$Q102</f>
        <v>7644226624004.5723</v>
      </c>
      <c r="AQ40" s="240">
        <f>('Energy Use'!AQ96-'E-electricity'!AQ40)*'Energy Use 2020'!$Q102</f>
        <v>7595995196073.3428</v>
      </c>
      <c r="AR40" s="136" t="str">
        <f>VLOOKUP($A40,'Sector Match'!$A$1:$B$43,2,0)</f>
        <v>other machinery 28</v>
      </c>
    </row>
    <row r="41" spans="1:44" x14ac:dyDescent="0.2">
      <c r="A41" s="74" t="s">
        <v>39</v>
      </c>
      <c r="B41" s="240">
        <f>('Energy Use'!B97-'E-electricity'!B41)*'Energy Use 2019'!$Q103</f>
        <v>20325518786517.32</v>
      </c>
      <c r="C41" s="240">
        <f>('Energy Use'!C97-'E-electricity'!C41)*'Energy Use 2020'!$Q103</f>
        <v>13235312329674.301</v>
      </c>
      <c r="D41" s="240">
        <f>('Energy Use'!D97-'E-electricity'!D41)*'Energy Use 2020'!$Q103</f>
        <v>14940809014337.451</v>
      </c>
      <c r="E41" s="240">
        <f>('Energy Use'!E97-'E-electricity'!E41)*'Energy Use 2020'!$Q103</f>
        <v>15589401717997.68</v>
      </c>
      <c r="F41" s="240">
        <f>('Energy Use'!F97-'E-electricity'!F41)*'Energy Use 2020'!$Q103</f>
        <v>15708082555040.322</v>
      </c>
      <c r="G41" s="240">
        <f>('Energy Use'!G97-'E-electricity'!G41)*'Energy Use 2020'!$Q103</f>
        <v>16483760220658.377</v>
      </c>
      <c r="H41" s="240">
        <f>('Energy Use'!H97-'E-electricity'!H41)*'Energy Use 2020'!$Q103</f>
        <v>17461104995266.408</v>
      </c>
      <c r="I41" s="240">
        <f>('Energy Use'!I97-'E-electricity'!I41)*'Energy Use 2020'!$Q103</f>
        <v>18218399288360.77</v>
      </c>
      <c r="J41" s="240">
        <f>('Energy Use'!J97-'E-electricity'!J41)*'Energy Use 2020'!$Q103</f>
        <v>18702754362508.082</v>
      </c>
      <c r="K41" s="240">
        <f>('Energy Use'!K97-'E-electricity'!K41)*'Energy Use 2020'!$Q103</f>
        <v>18997195793519.199</v>
      </c>
      <c r="L41" s="240">
        <f>('Energy Use'!L97-'E-electricity'!L41)*'Energy Use 2020'!$Q103</f>
        <v>19199649069305.863</v>
      </c>
      <c r="M41" s="240">
        <f>('Energy Use'!M97-'E-electricity'!M41)*'Energy Use 2020'!$Q103</f>
        <v>19415463945242.496</v>
      </c>
      <c r="N41" s="240">
        <f>('Energy Use'!N97-'E-electricity'!N41)*'Energy Use 2020'!$Q103</f>
        <v>19866715038023.258</v>
      </c>
      <c r="O41" s="240">
        <f>('Energy Use'!O97-'E-electricity'!O41)*'Energy Use 2020'!$Q103</f>
        <v>20419933923366.582</v>
      </c>
      <c r="P41" s="240">
        <f>('Energy Use'!P97-'E-electricity'!P41)*'Energy Use 2020'!$Q103</f>
        <v>21042645294082.18</v>
      </c>
      <c r="Q41" s="240">
        <f>('Energy Use'!Q97-'E-electricity'!Q41)*'Energy Use 2020'!$Q103</f>
        <v>21698597621811.16</v>
      </c>
      <c r="R41" s="240">
        <f>('Energy Use'!R97-'E-electricity'!R41)*'Energy Use 2020'!$Q103</f>
        <v>22346821555187.742</v>
      </c>
      <c r="S41" s="240">
        <f>('Energy Use'!S97-'E-electricity'!S41)*'Energy Use 2020'!$Q103</f>
        <v>23182380921905.074</v>
      </c>
      <c r="T41" s="240">
        <f>('Energy Use'!T97-'E-electricity'!T41)*'Energy Use 2020'!$Q103</f>
        <v>23979328208191.316</v>
      </c>
      <c r="U41" s="240">
        <f>('Energy Use'!U97-'E-electricity'!U41)*'Energy Use 2020'!$Q103</f>
        <v>24733463591600.203</v>
      </c>
      <c r="V41" s="240">
        <f>('Energy Use'!V97-'E-electricity'!V41)*'Energy Use 2020'!$Q103</f>
        <v>25440992319626.355</v>
      </c>
      <c r="W41" s="240">
        <f>('Energy Use'!W97-'E-electricity'!W41)*'Energy Use 2020'!$Q103</f>
        <v>26098560154941.504</v>
      </c>
      <c r="X41" s="240">
        <f>('Energy Use'!X97-'E-electricity'!X41)*'Energy Use 2020'!$Q103</f>
        <v>26703281063523.148</v>
      </c>
      <c r="Y41" s="240">
        <f>('Energy Use'!Y97-'E-electricity'!Y41)*'Energy Use 2020'!$Q103</f>
        <v>27252756979961.086</v>
      </c>
      <c r="Z41" s="240">
        <f>('Energy Use'!Z97-'E-electricity'!Z41)*'Energy Use 2020'!$Q103</f>
        <v>27745089666940.137</v>
      </c>
      <c r="AA41" s="240">
        <f>('Energy Use'!AA97-'E-electricity'!AA41)*'Energy Use 2020'!$Q103</f>
        <v>28178884856362.305</v>
      </c>
      <c r="AB41" s="240">
        <f>('Energy Use'!AB97-'E-electricity'!AB41)*'Energy Use 2020'!$Q103</f>
        <v>28553249013740.949</v>
      </c>
      <c r="AC41" s="240">
        <f>('Energy Use'!AC97-'E-electricity'!AC41)*'Energy Use 2020'!$Q103</f>
        <v>28867779202202.559</v>
      </c>
      <c r="AD41" s="240">
        <f>('Energy Use'!AD97-'E-electricity'!AD41)*'Energy Use 2020'!$Q103</f>
        <v>29122546635401.711</v>
      </c>
      <c r="AE41" s="240">
        <f>('Energy Use'!AE97-'E-electricity'!AE41)*'Energy Use 2020'!$Q103</f>
        <v>29318074598529.273</v>
      </c>
      <c r="AF41" s="240">
        <f>('Energy Use'!AF97-'E-electricity'!AF41)*'Energy Use 2020'!$Q103</f>
        <v>29455311482867.5</v>
      </c>
      <c r="AG41" s="240">
        <f>('Energy Use'!AG97-'E-electricity'!AG41)*'Energy Use 2020'!$Q103</f>
        <v>29535599722312.281</v>
      </c>
      <c r="AH41" s="240">
        <f>('Energy Use'!AH97-'E-electricity'!AH41)*'Energy Use 2020'!$Q103</f>
        <v>29560641440914.945</v>
      </c>
      <c r="AI41" s="240">
        <f>('Energy Use'!AI97-'E-electricity'!AI41)*'Energy Use 2020'!$Q103</f>
        <v>29532461620383.781</v>
      </c>
      <c r="AJ41" s="240">
        <f>('Energy Use'!AJ97-'E-electricity'!AJ41)*'Energy Use 2020'!$Q103</f>
        <v>29453369577650.02</v>
      </c>
      <c r="AK41" s="240">
        <f>('Energy Use'!AK97-'E-electricity'!AK41)*'Energy Use 2020'!$Q103</f>
        <v>29325919507449.535</v>
      </c>
      <c r="AL41" s="240">
        <f>('Energy Use'!AL97-'E-electricity'!AL41)*'Energy Use 2020'!$Q103</f>
        <v>29152870795998.059</v>
      </c>
      <c r="AM41" s="240">
        <f>('Energy Use'!AM97-'E-electricity'!AM41)*'Energy Use 2020'!$Q103</f>
        <v>28937148751974.684</v>
      </c>
      <c r="AN41" s="240">
        <f>('Energy Use'!AN97-'E-electricity'!AN41)*'Energy Use 2020'!$Q103</f>
        <v>28681806332909.668</v>
      </c>
      <c r="AO41" s="240">
        <f>('Energy Use'!AO97-'E-electricity'!AO41)*'Energy Use 2020'!$Q103</f>
        <v>28389987371337.738</v>
      </c>
      <c r="AP41" s="240">
        <f>('Energy Use'!AP97-'E-electricity'!AP41)*'Energy Use 2020'!$Q103</f>
        <v>28064891728231.473</v>
      </c>
      <c r="AQ41" s="240">
        <f>('Energy Use'!AQ97-'E-electricity'!AQ41)*'Energy Use 2020'!$Q103</f>
        <v>27567641478802.293</v>
      </c>
      <c r="AR41" s="136">
        <f>VLOOKUP($A41,'Sector Match'!$A$1:$B$43,2,0)</f>
        <v>0</v>
      </c>
    </row>
    <row r="42" spans="1:44" x14ac:dyDescent="0.2">
      <c r="A42" s="74" t="s">
        <v>40</v>
      </c>
      <c r="B42" s="240">
        <f>('Energy Use'!B98-'E-electricity'!B42)*'Energy Use 2019'!$Q104</f>
        <v>1598856212209.0503</v>
      </c>
      <c r="C42" s="240">
        <f>('Energy Use'!C98-'E-electricity'!C42)*'Energy Use 2020'!$Q104</f>
        <v>1229907212968.8682</v>
      </c>
      <c r="D42" s="240">
        <f>('Energy Use'!D98-'E-electricity'!D42)*'Energy Use 2020'!$Q104</f>
        <v>1503398997532.9131</v>
      </c>
      <c r="E42" s="240">
        <f>('Energy Use'!E98-'E-electricity'!E42)*'Energy Use 2020'!$Q104</f>
        <v>1613765310858.8765</v>
      </c>
      <c r="F42" s="240">
        <f>('Energy Use'!F98-'E-electricity'!F42)*'Energy Use 2020'!$Q104</f>
        <v>1677259782739.113</v>
      </c>
      <c r="G42" s="240">
        <f>('Energy Use'!G98-'E-electricity'!G42)*'Energy Use 2020'!$Q104</f>
        <v>1853416190921.6333</v>
      </c>
      <c r="H42" s="240">
        <f>('Energy Use'!H98-'E-electricity'!H42)*'Energy Use 2020'!$Q104</f>
        <v>2088397452396.5891</v>
      </c>
      <c r="I42" s="240">
        <f>('Energy Use'!I98-'E-electricity'!I42)*'Energy Use 2020'!$Q104</f>
        <v>2320707550319.4658</v>
      </c>
      <c r="J42" s="240">
        <f>('Energy Use'!J98-'E-electricity'!J42)*'Energy Use 2020'!$Q104</f>
        <v>2532754107765.3472</v>
      </c>
      <c r="K42" s="240">
        <f>('Energy Use'!K98-'E-electricity'!K42)*'Energy Use 2020'!$Q104</f>
        <v>2726282378709.8013</v>
      </c>
      <c r="L42" s="240">
        <f>('Energy Use'!L98-'E-electricity'!L42)*'Energy Use 2020'!$Q104</f>
        <v>2906656296844.0659</v>
      </c>
      <c r="M42" s="240">
        <f>('Energy Use'!M98-'E-electricity'!M42)*'Energy Use 2020'!$Q104</f>
        <v>3082488049061.1714</v>
      </c>
      <c r="N42" s="240">
        <f>('Energy Use'!N98-'E-electricity'!N42)*'Energy Use 2020'!$Q104</f>
        <v>3265576154062.5078</v>
      </c>
      <c r="O42" s="240">
        <f>('Energy Use'!O98-'E-electricity'!O42)*'Energy Use 2020'!$Q104</f>
        <v>3455544123142.8745</v>
      </c>
      <c r="P42" s="240">
        <f>('Energy Use'!P98-'E-electricity'!P42)*'Energy Use 2020'!$Q104</f>
        <v>3652100697622.5557</v>
      </c>
      <c r="Q42" s="240">
        <f>('Energy Use'!Q98-'E-electricity'!Q42)*'Energy Use 2020'!$Q104</f>
        <v>3854873935404.6792</v>
      </c>
      <c r="R42" s="240">
        <f>('Energy Use'!R98-'E-electricity'!R42)*'Energy Use 2020'!$Q104</f>
        <v>4063405954626.187</v>
      </c>
      <c r="S42" s="240">
        <f>('Energy Use'!S98-'E-electricity'!S42)*'Energy Use 2020'!$Q104</f>
        <v>4291595921440.4263</v>
      </c>
      <c r="T42" s="240">
        <f>('Energy Use'!T98-'E-electricity'!T42)*'Energy Use 2020'!$Q104</f>
        <v>4525934417718.3184</v>
      </c>
      <c r="U42" s="240">
        <f>('Energy Use'!U98-'E-electricity'!U42)*'Energy Use 2020'!$Q104</f>
        <v>4765718060000.4277</v>
      </c>
      <c r="V42" s="240">
        <f>('Energy Use'!V98-'E-electricity'!V42)*'Energy Use 2020'!$Q104</f>
        <v>5010129215868.7002</v>
      </c>
      <c r="W42" s="240">
        <f>('Energy Use'!W98-'E-electricity'!W42)*'Energy Use 2020'!$Q104</f>
        <v>5258233098731.4404</v>
      </c>
      <c r="X42" s="240">
        <f>('Energy Use'!X98-'E-electricity'!X42)*'Energy Use 2020'!$Q104</f>
        <v>5508976300950.9326</v>
      </c>
      <c r="Y42" s="240">
        <f>('Energy Use'!Y98-'E-electricity'!Y42)*'Energy Use 2020'!$Q104</f>
        <v>5761186979138.2061</v>
      </c>
      <c r="Z42" s="240">
        <f>('Energy Use'!Z98-'E-electricity'!Z42)*'Energy Use 2020'!$Q104</f>
        <v>6013576897229.0488</v>
      </c>
      <c r="AA42" s="240">
        <f>('Energy Use'!AA98-'E-electricity'!AA42)*'Energy Use 2020'!$Q104</f>
        <v>6264745517974.335</v>
      </c>
      <c r="AB42" s="240">
        <f>('Energy Use'!AB98-'E-electricity'!AB42)*'Energy Use 2020'!$Q104</f>
        <v>6513186311136.9004</v>
      </c>
      <c r="AC42" s="240">
        <f>('Energy Use'!AC98-'E-electricity'!AC42)*'Energy Use 2020'!$Q104</f>
        <v>6757295416562.0996</v>
      </c>
      <c r="AD42" s="240">
        <f>('Energy Use'!AD98-'E-electricity'!AD42)*'Energy Use 2020'!$Q104</f>
        <v>6995382762166.3818</v>
      </c>
      <c r="AE42" s="240">
        <f>('Energy Use'!AE98-'E-electricity'!AE42)*'Energy Use 2020'!$Q104</f>
        <v>7225685690812.1523</v>
      </c>
      <c r="AF42" s="240">
        <f>('Energy Use'!AF98-'E-electricity'!AF42)*'Energy Use 2020'!$Q104</f>
        <v>7446385096345.623</v>
      </c>
      <c r="AG42" s="240">
        <f>('Energy Use'!AG98-'E-electricity'!AG42)*'Energy Use 2020'!$Q104</f>
        <v>7655624008439.3955</v>
      </c>
      <c r="AH42" s="240">
        <f>('Energy Use'!AH98-'E-electricity'!AH42)*'Energy Use 2020'!$Q104</f>
        <v>7851528499328.7783</v>
      </c>
      <c r="AI42" s="240">
        <f>('Energy Use'!AI98-'E-electricity'!AI42)*'Energy Use 2020'!$Q104</f>
        <v>8032230714456.4512</v>
      </c>
      <c r="AJ42" s="240">
        <f>('Energy Use'!AJ98-'E-electricity'!AJ42)*'Energy Use 2020'!$Q104</f>
        <v>8195893755204.249</v>
      </c>
      <c r="AK42" s="240">
        <f>('Energy Use'!AK98-'E-electricity'!AK42)*'Energy Use 2020'!$Q104</f>
        <v>8340738067403.6768</v>
      </c>
      <c r="AL42" s="240">
        <f>('Energy Use'!AL98-'E-electricity'!AL42)*'Energy Use 2020'!$Q104</f>
        <v>8465068916592.3672</v>
      </c>
      <c r="AM42" s="240">
        <f>('Energy Use'!AM98-'E-electricity'!AM42)*'Energy Use 2020'!$Q104</f>
        <v>8567304462687.1377</v>
      </c>
      <c r="AN42" s="240">
        <f>('Energy Use'!AN98-'E-electricity'!AN42)*'Energy Use 2020'!$Q104</f>
        <v>8646003885705.8311</v>
      </c>
      <c r="AO42" s="240">
        <f>('Energy Use'!AO98-'E-electricity'!AO42)*'Energy Use 2020'!$Q104</f>
        <v>8699894963289.4795</v>
      </c>
      <c r="AP42" s="240">
        <f>('Energy Use'!AP98-'E-electricity'!AP42)*'Energy Use 2020'!$Q104</f>
        <v>8727900462904.1416</v>
      </c>
      <c r="AQ42" s="240">
        <f>('Energy Use'!AQ98-'E-electricity'!AQ42)*'Energy Use 2020'!$Q104</f>
        <v>8684397752537.7441</v>
      </c>
      <c r="AR42" s="136" t="str">
        <f>VLOOKUP($A42,'Sector Match'!$A$1:$B$43,2,0)</f>
        <v>energy pipelines and gas processing 352T353</v>
      </c>
    </row>
    <row r="43" spans="1:44" x14ac:dyDescent="0.2">
      <c r="A43" s="221" t="s">
        <v>41</v>
      </c>
      <c r="B43" s="240">
        <f>('Energy Use'!B99-'E-electricity'!B43)*'Energy Use 2019'!$Q105</f>
        <v>2016871429128.6099</v>
      </c>
      <c r="C43" s="240">
        <f>('Energy Use'!C99-'E-electricity'!C43)*'Energy Use 2020'!$Q105</f>
        <v>1110729635781.834</v>
      </c>
      <c r="D43" s="240">
        <f>('Energy Use'!D99-'E-electricity'!D43)*'Energy Use 2020'!$Q105</f>
        <v>1260013674929.0723</v>
      </c>
      <c r="E43" s="240">
        <f>('Energy Use'!E99-'E-electricity'!E43)*'Energy Use 2020'!$Q105</f>
        <v>1307915530624.9836</v>
      </c>
      <c r="F43" s="240">
        <f>('Energy Use'!F99-'E-electricity'!F43)*'Energy Use 2020'!$Q105</f>
        <v>1337976421936.5818</v>
      </c>
      <c r="G43" s="240">
        <f>('Energy Use'!G99-'E-electricity'!G43)*'Energy Use 2020'!$Q105</f>
        <v>1422218706763.3718</v>
      </c>
      <c r="H43" s="240">
        <f>('Energy Use'!H99-'E-electricity'!H43)*'Energy Use 2020'!$Q105</f>
        <v>1530807950552.5376</v>
      </c>
      <c r="I43" s="240">
        <f>('Energy Use'!I99-'E-electricity'!I43)*'Energy Use 2020'!$Q105</f>
        <v>1634729112672.0891</v>
      </c>
      <c r="J43" s="240">
        <f>('Energy Use'!J99-'E-electricity'!J43)*'Energy Use 2020'!$Q105</f>
        <v>1726477849730.8145</v>
      </c>
      <c r="K43" s="240">
        <f>('Energy Use'!K99-'E-electricity'!K43)*'Energy Use 2020'!$Q105</f>
        <v>1807298278746.9778</v>
      </c>
      <c r="L43" s="240">
        <f>('Energy Use'!L99-'E-electricity'!L43)*'Energy Use 2020'!$Q105</f>
        <v>1879384984379.2312</v>
      </c>
      <c r="M43" s="240">
        <f>('Energy Use'!M99-'E-electricity'!M43)*'Energy Use 2020'!$Q105</f>
        <v>1945728526446.3091</v>
      </c>
      <c r="N43" s="240">
        <f>('Energy Use'!N99-'E-electricity'!N43)*'Energy Use 2020'!$Q105</f>
        <v>2010288408244.3223</v>
      </c>
      <c r="O43" s="240">
        <f>('Energy Use'!O99-'E-electricity'!O43)*'Energy Use 2020'!$Q105</f>
        <v>2072676656240.6135</v>
      </c>
      <c r="P43" s="240">
        <f>('Energy Use'!P99-'E-electricity'!P43)*'Energy Use 2020'!$Q105</f>
        <v>2132813963039.8508</v>
      </c>
      <c r="Q43" s="240">
        <f>('Energy Use'!Q99-'E-electricity'!Q43)*'Energy Use 2020'!$Q105</f>
        <v>2190654011800.0334</v>
      </c>
      <c r="R43" s="240">
        <f>('Energy Use'!R99-'E-electricity'!R43)*'Energy Use 2020'!$Q105</f>
        <v>2246183168341.0811</v>
      </c>
      <c r="S43" s="240">
        <f>('Energy Use'!S99-'E-electricity'!S43)*'Energy Use 2020'!$Q105</f>
        <v>2306503624778.6074</v>
      </c>
      <c r="T43" s="240">
        <f>('Energy Use'!T99-'E-electricity'!T43)*'Energy Use 2020'!$Q105</f>
        <v>2364762918321.1436</v>
      </c>
      <c r="U43" s="240">
        <f>('Energy Use'!U99-'E-electricity'!U43)*'Energy Use 2020'!$Q105</f>
        <v>2420814600650.4546</v>
      </c>
      <c r="V43" s="240">
        <f>('Energy Use'!V99-'E-electricity'!V43)*'Energy Use 2020'!$Q105</f>
        <v>2474525181591.3628</v>
      </c>
      <c r="W43" s="240">
        <f>('Energy Use'!W99-'E-electricity'!W43)*'Energy Use 2020'!$Q105</f>
        <v>2525774739704.8315</v>
      </c>
      <c r="X43" s="240">
        <f>('Energy Use'!X99-'E-electricity'!X43)*'Energy Use 2020'!$Q105</f>
        <v>2574457398324.0723</v>
      </c>
      <c r="Y43" s="240">
        <f>('Energy Use'!Y99-'E-electricity'!Y43)*'Energy Use 2020'!$Q105</f>
        <v>2620481667497.2642</v>
      </c>
      <c r="Z43" s="240">
        <f>('Energy Use'!Z99-'E-electricity'!Z43)*'Energy Use 2020'!$Q105</f>
        <v>2663770653997.5737</v>
      </c>
      <c r="AA43" s="240">
        <f>('Energy Use'!AA99-'E-electricity'!AA43)*'Energy Use 2020'!$Q105</f>
        <v>2704262143131.3745</v>
      </c>
      <c r="AB43" s="240">
        <f>('Energy Use'!AB99-'E-electricity'!AB43)*'Energy Use 2020'!$Q105</f>
        <v>2741908557499.5439</v>
      </c>
      <c r="AC43" s="240">
        <f>('Energy Use'!AC99-'E-electricity'!AC43)*'Energy Use 2020'!$Q105</f>
        <v>2776676799129.7192</v>
      </c>
      <c r="AD43" s="240">
        <f>('Energy Use'!AD99-'E-electricity'!AD43)*'Energy Use 2020'!$Q105</f>
        <v>2808547982489.7749</v>
      </c>
      <c r="AE43" s="240">
        <f>('Energy Use'!AE99-'E-electricity'!AE43)*'Energy Use 2020'!$Q105</f>
        <v>2837517066807.355</v>
      </c>
      <c r="AF43" s="240">
        <f>('Energy Use'!AF99-'E-electricity'!AF43)*'Energy Use 2020'!$Q105</f>
        <v>2863592396855.4268</v>
      </c>
      <c r="AG43" s="240">
        <f>('Energy Use'!AG99-'E-electricity'!AG43)*'Energy Use 2020'!$Q105</f>
        <v>2886795161920.0103</v>
      </c>
      <c r="AH43" s="240">
        <f>('Energy Use'!AH99-'E-electricity'!AH43)*'Energy Use 2020'!$Q105</f>
        <v>2907158783047.9482</v>
      </c>
      <c r="AI43" s="240">
        <f>('Energy Use'!AI99-'E-electricity'!AI43)*'Energy Use 2020'!$Q105</f>
        <v>2924728238887.4155</v>
      </c>
      <c r="AJ43" s="240">
        <f>('Energy Use'!AJ99-'E-electricity'!AJ43)*'Energy Use 2020'!$Q105</f>
        <v>2939559340491.2612</v>
      </c>
      <c r="AK43" s="240">
        <f>('Energy Use'!AK99-'E-electricity'!AK43)*'Energy Use 2020'!$Q105</f>
        <v>2951717965364.4854</v>
      </c>
      <c r="AL43" s="240">
        <f>('Energy Use'!AL99-'E-electricity'!AL43)*'Energy Use 2020'!$Q105</f>
        <v>2961279260817.2339</v>
      </c>
      <c r="AM43" s="240">
        <f>('Energy Use'!AM99-'E-electricity'!AM43)*'Energy Use 2020'!$Q105</f>
        <v>2968326826345.4023</v>
      </c>
      <c r="AN43" s="240">
        <f>('Energy Use'!AN99-'E-electricity'!AN43)*'Energy Use 2020'!$Q105</f>
        <v>2972951884321.4604</v>
      </c>
      <c r="AO43" s="240">
        <f>('Energy Use'!AO99-'E-electricity'!AO43)*'Energy Use 2020'!$Q105</f>
        <v>2975252447749.79</v>
      </c>
      <c r="AP43" s="240">
        <f>('Energy Use'!AP99-'E-electricity'!AP43)*'Energy Use 2020'!$Q105</f>
        <v>2975332493243.6304</v>
      </c>
      <c r="AQ43" s="240">
        <f>('Energy Use'!AQ99-'E-electricity'!AQ43)*'Energy Use 2020'!$Q105</f>
        <v>2958053448539.3154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54">
        <f>('Energy Use'!B100-'E-electricity'!B44)*'Energy Use 2019'!$Q106</f>
        <v>208030726075780.75</v>
      </c>
      <c r="C44" s="254">
        <f>('Energy Use'!C100-'E-electricity'!C44)*'Energy Use 2020'!$Q106</f>
        <v>198745750327814.38</v>
      </c>
      <c r="D44" s="254">
        <f>('Energy Use'!D100-'E-electricity'!D44)*'Energy Use 2020'!$Q106</f>
        <v>208259065593848.56</v>
      </c>
      <c r="E44" s="254">
        <f>('Energy Use'!E100-'E-electricity'!E44)*'Energy Use 2020'!$Q106</f>
        <v>209987270223588.75</v>
      </c>
      <c r="F44" s="254">
        <f>('Energy Use'!F100-'E-electricity'!F44)*'Energy Use 2020'!$Q106</f>
        <v>218802042573016.41</v>
      </c>
      <c r="G44" s="254">
        <f>('Energy Use'!G100-'E-electricity'!G44)*'Energy Use 2020'!$Q106</f>
        <v>227926769601727.66</v>
      </c>
      <c r="H44" s="254">
        <f>('Energy Use'!H100-'E-electricity'!H44)*'Energy Use 2020'!$Q106</f>
        <v>235208325373167.56</v>
      </c>
      <c r="I44" s="254">
        <f>('Energy Use'!I100-'E-electricity'!I44)*'Energy Use 2020'!$Q106</f>
        <v>245406173872564.25</v>
      </c>
      <c r="J44" s="254">
        <f>('Energy Use'!J100-'E-electricity'!J44)*'Energy Use 2020'!$Q106</f>
        <v>253699633620811.06</v>
      </c>
      <c r="K44" s="254">
        <f>('Energy Use'!K100-'E-electricity'!K44)*'Energy Use 2020'!$Q106</f>
        <v>261563157807622.25</v>
      </c>
      <c r="L44" s="254">
        <f>('Energy Use'!L100-'E-electricity'!L44)*'Energy Use 2020'!$Q106</f>
        <v>268964987325454.16</v>
      </c>
      <c r="M44" s="254">
        <f>('Energy Use'!M100-'E-electricity'!M44)*'Energy Use 2020'!$Q106</f>
        <v>277428178742702.19</v>
      </c>
      <c r="N44" s="254">
        <f>('Energy Use'!N100-'E-electricity'!N44)*'Energy Use 2020'!$Q106</f>
        <v>282653697062222.06</v>
      </c>
      <c r="O44" s="254">
        <f>('Energy Use'!O100-'E-electricity'!O44)*'Energy Use 2020'!$Q106</f>
        <v>288923551092396.94</v>
      </c>
      <c r="P44" s="254">
        <f>('Energy Use'!P100-'E-electricity'!P44)*'Energy Use 2020'!$Q106</f>
        <v>294674442225186.94</v>
      </c>
      <c r="Q44" s="254">
        <f>('Energy Use'!Q100-'E-electricity'!Q44)*'Energy Use 2020'!$Q106</f>
        <v>299897925456973.5</v>
      </c>
      <c r="R44" s="254">
        <f>('Energy Use'!R100-'E-electricity'!R44)*'Energy Use 2020'!$Q106</f>
        <v>303960907379009.25</v>
      </c>
      <c r="S44" s="254">
        <f>('Energy Use'!S100-'E-electricity'!S44)*'Energy Use 2020'!$Q106</f>
        <v>310445217190692.19</v>
      </c>
      <c r="T44" s="254">
        <f>('Energy Use'!T100-'E-electricity'!T44)*'Energy Use 2020'!$Q106</f>
        <v>315841082449017.5</v>
      </c>
      <c r="U44" s="254">
        <f>('Energy Use'!U100-'E-electricity'!U44)*'Energy Use 2020'!$Q106</f>
        <v>320780243212201</v>
      </c>
      <c r="V44" s="254">
        <f>('Energy Use'!V100-'E-electricity'!V44)*'Energy Use 2020'!$Q106</f>
        <v>325268871577340.38</v>
      </c>
      <c r="W44" s="254">
        <f>('Energy Use'!W100-'E-electricity'!W44)*'Energy Use 2020'!$Q106</f>
        <v>329316766373588.69</v>
      </c>
      <c r="X44" s="254">
        <f>('Energy Use'!X100-'E-electricity'!X44)*'Energy Use 2020'!$Q106</f>
        <v>332937091296944.56</v>
      </c>
      <c r="Y44" s="254">
        <f>('Energy Use'!Y100-'E-electricity'!Y44)*'Energy Use 2020'!$Q106</f>
        <v>336146094452392.88</v>
      </c>
      <c r="Z44" s="254">
        <f>('Energy Use'!Z100-'E-electricity'!Z44)*'Energy Use 2020'!$Q106</f>
        <v>338962816108338.25</v>
      </c>
      <c r="AA44" s="254">
        <f>('Energy Use'!AA100-'E-electricity'!AA44)*'Energy Use 2020'!$Q106</f>
        <v>341408791106164.94</v>
      </c>
      <c r="AB44" s="254">
        <f>('Energy Use'!AB100-'E-electricity'!AB44)*'Energy Use 2020'!$Q106</f>
        <v>343507751906982.5</v>
      </c>
      <c r="AC44" s="254">
        <f>('Energy Use'!AC100-'E-electricity'!AC44)*'Energy Use 2020'!$Q106</f>
        <v>345285337723912.44</v>
      </c>
      <c r="AD44" s="254">
        <f>('Energy Use'!AD100-'E-electricity'!AD44)*'Energy Use 2020'!$Q106</f>
        <v>346768814606000.38</v>
      </c>
      <c r="AE44" s="254">
        <f>('Energy Use'!AE100-'E-electricity'!AE44)*'Energy Use 2020'!$Q106</f>
        <v>347986810732173.81</v>
      </c>
      <c r="AF44" s="254">
        <f>('Energy Use'!AF100-'E-electricity'!AF44)*'Energy Use 2020'!$Q106</f>
        <v>348969070561504.06</v>
      </c>
      <c r="AG44" s="254">
        <f>('Energy Use'!AG100-'E-electricity'!AG44)*'Energy Use 2020'!$Q106</f>
        <v>349746230888074.5</v>
      </c>
      <c r="AH44" s="254">
        <f>('Energy Use'!AH100-'E-electricity'!AH44)*'Energy Use 2020'!$Q106</f>
        <v>350349621280934.81</v>
      </c>
      <c r="AI44" s="254">
        <f>('Energy Use'!AI100-'E-electricity'!AI44)*'Energy Use 2020'!$Q106</f>
        <v>350811090865569.44</v>
      </c>
      <c r="AJ44" s="254">
        <f>('Energy Use'!AJ100-'E-electricity'!AJ44)*'Energy Use 2020'!$Q106</f>
        <v>351162862933692.81</v>
      </c>
      <c r="AK44" s="254">
        <f>('Energy Use'!AK100-'E-electricity'!AK44)*'Energy Use 2020'!$Q106</f>
        <v>351437418461623.94</v>
      </c>
      <c r="AL44" s="254">
        <f>('Energy Use'!AL100-'E-electricity'!AL44)*'Energy Use 2020'!$Q106</f>
        <v>351667409280281.19</v>
      </c>
      <c r="AM44" s="254">
        <f>('Energy Use'!AM100-'E-electricity'!AM44)*'Energy Use 2020'!$Q106</f>
        <v>351885601376384.19</v>
      </c>
      <c r="AN44" s="254">
        <f>('Energy Use'!AN100-'E-electricity'!AN44)*'Energy Use 2020'!$Q106</f>
        <v>352124848617746</v>
      </c>
      <c r="AO44" s="254">
        <f>('Energy Use'!AO100-'E-electricity'!AO44)*'Energy Use 2020'!$Q106</f>
        <v>352418097087402.94</v>
      </c>
      <c r="AP44" s="254">
        <f>('Energy Use'!AP100-'E-electricity'!AP44)*'Energy Use 2020'!$Q106</f>
        <v>352798420182672.88</v>
      </c>
      <c r="AQ44" s="254">
        <f>('Energy Use'!AQ100-'E-electricity'!AQ44)*'Energy Use 2020'!$Q106</f>
        <v>350354606352756.25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290" t="s">
        <v>339</v>
      </c>
      <c r="B50" s="253">
        <f t="shared" ref="B50:B74" si="0">SUMIFS(B$2:B$44,$AR$2:$AR$44,$A50)</f>
        <v>561818204789822.25</v>
      </c>
      <c r="C50" s="253">
        <f t="shared" ref="C50:AQ56" si="1">SUMIFS(C$2:C$44,$AR$2:$AR$44,$A50)</f>
        <v>570219865801417.13</v>
      </c>
      <c r="D50" s="253">
        <f t="shared" si="1"/>
        <v>577799517929198.63</v>
      </c>
      <c r="E50" s="253">
        <f t="shared" si="1"/>
        <v>599460576656572.13</v>
      </c>
      <c r="F50" s="253">
        <f t="shared" si="1"/>
        <v>623034610444999</v>
      </c>
      <c r="G50" s="253">
        <f t="shared" si="1"/>
        <v>650941513629087.63</v>
      </c>
      <c r="H50" s="253">
        <f t="shared" si="1"/>
        <v>665162548573277.75</v>
      </c>
      <c r="I50" s="253">
        <f t="shared" si="1"/>
        <v>704593678824920.88</v>
      </c>
      <c r="J50" s="253">
        <f t="shared" si="1"/>
        <v>730118209880472.88</v>
      </c>
      <c r="K50" s="253">
        <f t="shared" si="1"/>
        <v>754441784990757.13</v>
      </c>
      <c r="L50" s="253">
        <f t="shared" si="1"/>
        <v>777461016085216.75</v>
      </c>
      <c r="M50" s="253">
        <f t="shared" si="1"/>
        <v>812549676773047.5</v>
      </c>
      <c r="N50" s="253">
        <f t="shared" si="1"/>
        <v>819786521173474.63</v>
      </c>
      <c r="O50" s="253">
        <f t="shared" si="1"/>
        <v>838989305054823.5</v>
      </c>
      <c r="P50" s="253">
        <f t="shared" si="1"/>
        <v>856649671089240.75</v>
      </c>
      <c r="Q50" s="253">
        <f t="shared" si="1"/>
        <v>872737212409882.5</v>
      </c>
      <c r="R50" s="253">
        <f t="shared" si="1"/>
        <v>881780111581784.25</v>
      </c>
      <c r="S50" s="253">
        <f t="shared" si="1"/>
        <v>903154050371829.13</v>
      </c>
      <c r="T50" s="253">
        <f t="shared" si="1"/>
        <v>917595681139191.25</v>
      </c>
      <c r="U50" s="253">
        <f t="shared" si="1"/>
        <v>930572600330946.25</v>
      </c>
      <c r="V50" s="253">
        <f t="shared" si="1"/>
        <v>942108297484675.38</v>
      </c>
      <c r="W50" s="253">
        <f t="shared" si="1"/>
        <v>952237670179484.13</v>
      </c>
      <c r="X50" s="253">
        <f t="shared" si="1"/>
        <v>961006096400540</v>
      </c>
      <c r="Y50" s="253">
        <f t="shared" si="1"/>
        <v>968468449618816.25</v>
      </c>
      <c r="Z50" s="253">
        <f t="shared" si="1"/>
        <v>974688079952513.13</v>
      </c>
      <c r="AA50" s="253">
        <f t="shared" si="1"/>
        <v>979735783329199.13</v>
      </c>
      <c r="AB50" s="253">
        <f t="shared" si="1"/>
        <v>983688778783024.38</v>
      </c>
      <c r="AC50" s="253">
        <f t="shared" si="1"/>
        <v>986629711993211.13</v>
      </c>
      <c r="AD50" s="253">
        <f t="shared" si="1"/>
        <v>988645700988082.5</v>
      </c>
      <c r="AE50" s="253">
        <f t="shared" si="1"/>
        <v>989827437686284.63</v>
      </c>
      <c r="AF50" s="253">
        <f t="shared" si="1"/>
        <v>990268356697987.75</v>
      </c>
      <c r="AG50" s="253">
        <f t="shared" si="1"/>
        <v>990063880629287.63</v>
      </c>
      <c r="AH50" s="253">
        <f t="shared" si="1"/>
        <v>989310749077104.13</v>
      </c>
      <c r="AI50" s="253">
        <f t="shared" si="1"/>
        <v>988106436615047.38</v>
      </c>
      <c r="AJ50" s="253">
        <f t="shared" si="1"/>
        <v>986548663387302.5</v>
      </c>
      <c r="AK50" s="253">
        <f t="shared" si="1"/>
        <v>984735000473603.88</v>
      </c>
      <c r="AL50" s="253">
        <f t="shared" si="1"/>
        <v>982762570981001.13</v>
      </c>
      <c r="AM50" s="253">
        <f t="shared" si="1"/>
        <v>980727846867919.88</v>
      </c>
      <c r="AN50" s="253">
        <f t="shared" si="1"/>
        <v>978726540817558.75</v>
      </c>
      <c r="AO50" s="253">
        <f t="shared" si="1"/>
        <v>976853592050995.63</v>
      </c>
      <c r="AP50" s="253">
        <f t="shared" si="1"/>
        <v>975203244802826.75</v>
      </c>
      <c r="AQ50" s="253">
        <f t="shared" si="1"/>
        <v>968972388815494</v>
      </c>
    </row>
    <row r="51" spans="1:43" x14ac:dyDescent="0.2">
      <c r="A51" s="291" t="s">
        <v>125</v>
      </c>
      <c r="B51" s="240">
        <f t="shared" si="0"/>
        <v>66078385329079.969</v>
      </c>
      <c r="C51" s="240">
        <f t="shared" si="1"/>
        <v>61340678315749.82</v>
      </c>
      <c r="D51" s="240">
        <f t="shared" si="1"/>
        <v>64544176683215.203</v>
      </c>
      <c r="E51" s="240">
        <f t="shared" si="1"/>
        <v>70967181217916.109</v>
      </c>
      <c r="F51" s="240">
        <f t="shared" si="1"/>
        <v>72377975620106.625</v>
      </c>
      <c r="G51" s="240">
        <f t="shared" si="1"/>
        <v>73772031273796.078</v>
      </c>
      <c r="H51" s="240">
        <f t="shared" si="1"/>
        <v>75149398552934.047</v>
      </c>
      <c r="I51" s="240">
        <f t="shared" si="1"/>
        <v>76046162445949.688</v>
      </c>
      <c r="J51" s="240">
        <f t="shared" si="1"/>
        <v>76932936434424.375</v>
      </c>
      <c r="K51" s="240">
        <f t="shared" si="1"/>
        <v>77809749821519.75</v>
      </c>
      <c r="L51" s="240">
        <f t="shared" si="1"/>
        <v>78676631910397.438</v>
      </c>
      <c r="M51" s="240">
        <f t="shared" si="1"/>
        <v>79533612004219.141</v>
      </c>
      <c r="N51" s="240">
        <f t="shared" si="1"/>
        <v>79700508088980.75</v>
      </c>
      <c r="O51" s="240">
        <f t="shared" si="1"/>
        <v>79864610101752.188</v>
      </c>
      <c r="P51" s="240">
        <f t="shared" si="1"/>
        <v>80025924674670.359</v>
      </c>
      <c r="Q51" s="240">
        <f t="shared" si="1"/>
        <v>80184458439872.266</v>
      </c>
      <c r="R51" s="240">
        <f t="shared" si="1"/>
        <v>80340218029494.906</v>
      </c>
      <c r="S51" s="240">
        <f t="shared" si="1"/>
        <v>79506649989827.859</v>
      </c>
      <c r="T51" s="240">
        <f t="shared" si="1"/>
        <v>78674926433686.813</v>
      </c>
      <c r="U51" s="240">
        <f t="shared" si="1"/>
        <v>77845045751367.078</v>
      </c>
      <c r="V51" s="240">
        <f t="shared" si="1"/>
        <v>77017006333163.953</v>
      </c>
      <c r="W51" s="240">
        <f t="shared" si="1"/>
        <v>76190806569372.828</v>
      </c>
      <c r="X51" s="240">
        <f t="shared" si="1"/>
        <v>74927417016209.641</v>
      </c>
      <c r="Y51" s="240">
        <f t="shared" si="1"/>
        <v>73666932277193.594</v>
      </c>
      <c r="Z51" s="240">
        <f t="shared" si="1"/>
        <v>72409349776797.219</v>
      </c>
      <c r="AA51" s="240">
        <f t="shared" si="1"/>
        <v>71154666939493.047</v>
      </c>
      <c r="AB51" s="240">
        <f t="shared" si="1"/>
        <v>69902881189753.578</v>
      </c>
      <c r="AC51" s="240">
        <f t="shared" si="1"/>
        <v>68653989952051.391</v>
      </c>
      <c r="AD51" s="240">
        <f t="shared" si="1"/>
        <v>67407990650859</v>
      </c>
      <c r="AE51" s="240">
        <f t="shared" si="1"/>
        <v>66164880710648.93</v>
      </c>
      <c r="AF51" s="240">
        <f t="shared" si="1"/>
        <v>64924657555893.727</v>
      </c>
      <c r="AG51" s="240">
        <f t="shared" si="1"/>
        <v>63687318611065.891</v>
      </c>
      <c r="AH51" s="240">
        <f t="shared" si="1"/>
        <v>62163727683505.414</v>
      </c>
      <c r="AI51" s="240">
        <f t="shared" si="1"/>
        <v>60643723775034.602</v>
      </c>
      <c r="AJ51" s="240">
        <f t="shared" si="1"/>
        <v>59127303666244.141</v>
      </c>
      <c r="AK51" s="240">
        <f t="shared" si="1"/>
        <v>57614464137724.664</v>
      </c>
      <c r="AL51" s="240">
        <f t="shared" si="1"/>
        <v>56105201970066.867</v>
      </c>
      <c r="AM51" s="240">
        <f t="shared" si="1"/>
        <v>54886879806723.82</v>
      </c>
      <c r="AN51" s="240">
        <f t="shared" si="1"/>
        <v>53671422751479.445</v>
      </c>
      <c r="AO51" s="240">
        <f t="shared" si="1"/>
        <v>52458828228806.281</v>
      </c>
      <c r="AP51" s="240">
        <f t="shared" si="1"/>
        <v>51249093663176.836</v>
      </c>
      <c r="AQ51" s="240">
        <f t="shared" si="1"/>
        <v>49872581846931.102</v>
      </c>
    </row>
    <row r="52" spans="1:43" x14ac:dyDescent="0.2">
      <c r="A52" s="291" t="s">
        <v>126</v>
      </c>
      <c r="B52" s="240">
        <f t="shared" si="0"/>
        <v>19250397218308.398</v>
      </c>
      <c r="C52" s="240">
        <f t="shared" si="1"/>
        <v>12413044295238.02</v>
      </c>
      <c r="D52" s="240">
        <f t="shared" si="1"/>
        <v>13330034357250.404</v>
      </c>
      <c r="E52" s="240">
        <f t="shared" si="1"/>
        <v>14075411141054.076</v>
      </c>
      <c r="F52" s="240">
        <f t="shared" si="1"/>
        <v>14636182119851.787</v>
      </c>
      <c r="G52" s="240">
        <f t="shared" si="1"/>
        <v>15191840239829.707</v>
      </c>
      <c r="H52" s="240">
        <f t="shared" si="1"/>
        <v>15742392730210.461</v>
      </c>
      <c r="I52" s="240">
        <f t="shared" si="1"/>
        <v>16072730548073.934</v>
      </c>
      <c r="J52" s="240">
        <f t="shared" si="1"/>
        <v>16400379863193.369</v>
      </c>
      <c r="K52" s="240">
        <f t="shared" si="1"/>
        <v>16725344444849.781</v>
      </c>
      <c r="L52" s="240">
        <f t="shared" si="1"/>
        <v>17047628062324.191</v>
      </c>
      <c r="M52" s="240">
        <f t="shared" si="1"/>
        <v>17367234484897.611</v>
      </c>
      <c r="N52" s="240">
        <f t="shared" si="1"/>
        <v>17562710378673.393</v>
      </c>
      <c r="O52" s="240">
        <f t="shared" si="1"/>
        <v>17756742657644.027</v>
      </c>
      <c r="P52" s="240">
        <f t="shared" si="1"/>
        <v>17949332804290.469</v>
      </c>
      <c r="Q52" s="240">
        <f t="shared" si="1"/>
        <v>18140482301093.652</v>
      </c>
      <c r="R52" s="240">
        <f t="shared" si="1"/>
        <v>18330192630534.531</v>
      </c>
      <c r="S52" s="240">
        <f t="shared" si="1"/>
        <v>18557950439504.609</v>
      </c>
      <c r="T52" s="240">
        <f t="shared" si="1"/>
        <v>18785280295550.027</v>
      </c>
      <c r="U52" s="240">
        <f t="shared" si="1"/>
        <v>19012182414496.332</v>
      </c>
      <c r="V52" s="240">
        <f t="shared" si="1"/>
        <v>19238657012169.047</v>
      </c>
      <c r="W52" s="240">
        <f t="shared" si="1"/>
        <v>19464704304393.723</v>
      </c>
      <c r="X52" s="240">
        <f t="shared" si="1"/>
        <v>19568719914111.301</v>
      </c>
      <c r="Y52" s="240">
        <f t="shared" si="1"/>
        <v>19672525204308.82</v>
      </c>
      <c r="Z52" s="240">
        <f t="shared" si="1"/>
        <v>19776120282780.348</v>
      </c>
      <c r="AA52" s="240">
        <f t="shared" si="1"/>
        <v>19879505257319.977</v>
      </c>
      <c r="AB52" s="240">
        <f t="shared" si="1"/>
        <v>19982680235721.773</v>
      </c>
      <c r="AC52" s="240">
        <f t="shared" si="1"/>
        <v>20085645325779.816</v>
      </c>
      <c r="AD52" s="240">
        <f t="shared" si="1"/>
        <v>20188400635288.18</v>
      </c>
      <c r="AE52" s="240">
        <f t="shared" si="1"/>
        <v>20290946272040.941</v>
      </c>
      <c r="AF52" s="240">
        <f t="shared" si="1"/>
        <v>20393282343832.188</v>
      </c>
      <c r="AG52" s="240">
        <f t="shared" si="1"/>
        <v>20495408958455.988</v>
      </c>
      <c r="AH52" s="240">
        <f t="shared" si="1"/>
        <v>20597266034212.816</v>
      </c>
      <c r="AI52" s="240">
        <f t="shared" si="1"/>
        <v>20698913976178.047</v>
      </c>
      <c r="AJ52" s="240">
        <f t="shared" si="1"/>
        <v>20800352892091.801</v>
      </c>
      <c r="AK52" s="240">
        <f t="shared" si="1"/>
        <v>20901582889694.203</v>
      </c>
      <c r="AL52" s="240">
        <f t="shared" si="1"/>
        <v>21002604076725.383</v>
      </c>
      <c r="AM52" s="240">
        <f t="shared" si="1"/>
        <v>20983684008874.191</v>
      </c>
      <c r="AN52" s="240">
        <f t="shared" si="1"/>
        <v>20964770367941.332</v>
      </c>
      <c r="AO52" s="240">
        <f t="shared" si="1"/>
        <v>20945863153862.082</v>
      </c>
      <c r="AP52" s="240">
        <f t="shared" si="1"/>
        <v>20926962366571.691</v>
      </c>
      <c r="AQ52" s="240">
        <f t="shared" si="1"/>
        <v>20837193199205.398</v>
      </c>
    </row>
    <row r="53" spans="1:43" x14ac:dyDescent="0.2">
      <c r="A53" s="291" t="s">
        <v>127</v>
      </c>
      <c r="B53" s="240">
        <f t="shared" si="0"/>
        <v>49442305921530.125</v>
      </c>
      <c r="C53" s="240">
        <f t="shared" si="1"/>
        <v>41302749612733.766</v>
      </c>
      <c r="D53" s="240">
        <f t="shared" si="1"/>
        <v>42236613781112.688</v>
      </c>
      <c r="E53" s="240">
        <f t="shared" si="1"/>
        <v>40523656080204.203</v>
      </c>
      <c r="F53" s="240">
        <f t="shared" si="1"/>
        <v>42646803068836.438</v>
      </c>
      <c r="G53" s="240">
        <f t="shared" si="1"/>
        <v>44735735278925.984</v>
      </c>
      <c r="H53" s="240">
        <f t="shared" si="1"/>
        <v>46790646572226.758</v>
      </c>
      <c r="I53" s="240">
        <f t="shared" si="1"/>
        <v>47592940426763.344</v>
      </c>
      <c r="J53" s="240">
        <f t="shared" si="1"/>
        <v>48379501281814.406</v>
      </c>
      <c r="K53" s="240">
        <f t="shared" si="1"/>
        <v>49150420223769.406</v>
      </c>
      <c r="L53" s="240">
        <f t="shared" si="1"/>
        <v>49905788339017.75</v>
      </c>
      <c r="M53" s="240">
        <f t="shared" si="1"/>
        <v>50645696713948.922</v>
      </c>
      <c r="N53" s="240">
        <f t="shared" si="1"/>
        <v>50406938789717.406</v>
      </c>
      <c r="O53" s="240">
        <f t="shared" si="1"/>
        <v>50166502933501.578</v>
      </c>
      <c r="P53" s="240">
        <f t="shared" si="1"/>
        <v>49924406678795.484</v>
      </c>
      <c r="Q53" s="240">
        <f t="shared" si="1"/>
        <v>49680667559093.156</v>
      </c>
      <c r="R53" s="240">
        <f t="shared" si="1"/>
        <v>49435303107888.594</v>
      </c>
      <c r="S53" s="240">
        <f t="shared" si="1"/>
        <v>48837997789056.734</v>
      </c>
      <c r="T53" s="240">
        <f t="shared" si="1"/>
        <v>48241968015197.094</v>
      </c>
      <c r="U53" s="240">
        <f t="shared" si="1"/>
        <v>47647212739757.484</v>
      </c>
      <c r="V53" s="240">
        <f t="shared" si="1"/>
        <v>47053730916185.711</v>
      </c>
      <c r="W53" s="240">
        <f t="shared" si="1"/>
        <v>46461521497929.594</v>
      </c>
      <c r="X53" s="240">
        <f t="shared" si="1"/>
        <v>45460754445170.055</v>
      </c>
      <c r="Y53" s="240">
        <f t="shared" si="1"/>
        <v>44463072264388.781</v>
      </c>
      <c r="Z53" s="240">
        <f t="shared" si="1"/>
        <v>43468471365309.727</v>
      </c>
      <c r="AA53" s="240">
        <f t="shared" si="1"/>
        <v>42476948157656.844</v>
      </c>
      <c r="AB53" s="240">
        <f t="shared" si="1"/>
        <v>41488499051154.039</v>
      </c>
      <c r="AC53" s="240">
        <f t="shared" si="1"/>
        <v>40495874107759.75</v>
      </c>
      <c r="AD53" s="240">
        <f t="shared" si="1"/>
        <v>39507017838307.008</v>
      </c>
      <c r="AE53" s="240">
        <f t="shared" si="1"/>
        <v>38521925257317.797</v>
      </c>
      <c r="AF53" s="240">
        <f t="shared" si="1"/>
        <v>37540591379314.109</v>
      </c>
      <c r="AG53" s="240">
        <f t="shared" si="1"/>
        <v>36563011218817.922</v>
      </c>
      <c r="AH53" s="240">
        <f t="shared" si="1"/>
        <v>35697545247182.617</v>
      </c>
      <c r="AI53" s="240">
        <f t="shared" si="1"/>
        <v>34835985648967.574</v>
      </c>
      <c r="AJ53" s="240">
        <f t="shared" si="1"/>
        <v>33978326814274.094</v>
      </c>
      <c r="AK53" s="240">
        <f t="shared" si="1"/>
        <v>33124563133203.492</v>
      </c>
      <c r="AL53" s="240">
        <f t="shared" si="1"/>
        <v>32274688995857.055</v>
      </c>
      <c r="AM53" s="240">
        <f t="shared" si="1"/>
        <v>31515968128032.645</v>
      </c>
      <c r="AN53" s="240">
        <f t="shared" si="1"/>
        <v>30760933244244.965</v>
      </c>
      <c r="AO53" s="240">
        <f t="shared" si="1"/>
        <v>30009578885465.305</v>
      </c>
      <c r="AP53" s="240">
        <f t="shared" si="1"/>
        <v>29261899592664.984</v>
      </c>
      <c r="AQ53" s="240">
        <f t="shared" si="1"/>
        <v>28421219093571.836</v>
      </c>
    </row>
    <row r="54" spans="1:43" x14ac:dyDescent="0.2">
      <c r="A54" s="291" t="s">
        <v>128</v>
      </c>
      <c r="B54" s="240">
        <f t="shared" si="0"/>
        <v>20399087119416.473</v>
      </c>
      <c r="C54" s="240">
        <f t="shared" si="1"/>
        <v>12686033540309.738</v>
      </c>
      <c r="D54" s="240">
        <f t="shared" si="1"/>
        <v>14194739864227.061</v>
      </c>
      <c r="E54" s="240">
        <f t="shared" si="1"/>
        <v>14635112226287.295</v>
      </c>
      <c r="F54" s="240">
        <f t="shared" si="1"/>
        <v>14691408976956.936</v>
      </c>
      <c r="G54" s="240">
        <f t="shared" si="1"/>
        <v>14973527383842.691</v>
      </c>
      <c r="H54" s="240">
        <f t="shared" si="1"/>
        <v>15377770346194.668</v>
      </c>
      <c r="I54" s="240">
        <f t="shared" si="1"/>
        <v>15821410187890.158</v>
      </c>
      <c r="J54" s="240">
        <f t="shared" si="1"/>
        <v>16264240145304.73</v>
      </c>
      <c r="K54" s="240">
        <f t="shared" si="1"/>
        <v>16693361699946.957</v>
      </c>
      <c r="L54" s="240">
        <f t="shared" si="1"/>
        <v>17095019055822.717</v>
      </c>
      <c r="M54" s="240">
        <f t="shared" si="1"/>
        <v>17454720105219.926</v>
      </c>
      <c r="N54" s="240">
        <f t="shared" si="1"/>
        <v>17775331046555.594</v>
      </c>
      <c r="O54" s="240">
        <f t="shared" si="1"/>
        <v>18041193249191.617</v>
      </c>
      <c r="P54" s="240">
        <f t="shared" si="1"/>
        <v>18254575279358.758</v>
      </c>
      <c r="Q54" s="240">
        <f t="shared" si="1"/>
        <v>18418461831697.496</v>
      </c>
      <c r="R54" s="240">
        <f t="shared" si="1"/>
        <v>18536445199395.605</v>
      </c>
      <c r="S54" s="240">
        <f t="shared" si="1"/>
        <v>18676763225527.758</v>
      </c>
      <c r="T54" s="240">
        <f t="shared" si="1"/>
        <v>18778456619200.891</v>
      </c>
      <c r="U54" s="240">
        <f t="shared" si="1"/>
        <v>18843855397630.766</v>
      </c>
      <c r="V54" s="240">
        <f t="shared" si="1"/>
        <v>18875528509556.777</v>
      </c>
      <c r="W54" s="240">
        <f t="shared" si="1"/>
        <v>18876230915464.023</v>
      </c>
      <c r="X54" s="240">
        <f t="shared" si="1"/>
        <v>18848853748398.105</v>
      </c>
      <c r="Y54" s="240">
        <f t="shared" si="1"/>
        <v>18796378417455.969</v>
      </c>
      <c r="Z54" s="240">
        <f t="shared" si="1"/>
        <v>18721835294512.016</v>
      </c>
      <c r="AA54" s="240">
        <f t="shared" si="1"/>
        <v>18628267418638.355</v>
      </c>
      <c r="AB54" s="240">
        <f t="shared" si="1"/>
        <v>18518699467758.246</v>
      </c>
      <c r="AC54" s="240">
        <f t="shared" si="1"/>
        <v>18396112087192.168</v>
      </c>
      <c r="AD54" s="240">
        <f t="shared" si="1"/>
        <v>18263421532078.098</v>
      </c>
      <c r="AE54" s="240">
        <f t="shared" si="1"/>
        <v>18123464475885.016</v>
      </c>
      <c r="AF54" s="240">
        <f t="shared" si="1"/>
        <v>17978987759950.492</v>
      </c>
      <c r="AG54" s="240">
        <f t="shared" si="1"/>
        <v>17832642807843.371</v>
      </c>
      <c r="AH54" s="240">
        <f t="shared" si="1"/>
        <v>17686984401485.516</v>
      </c>
      <c r="AI54" s="240">
        <f t="shared" si="1"/>
        <v>17544473511140.828</v>
      </c>
      <c r="AJ54" s="240">
        <f t="shared" si="1"/>
        <v>17407483886286.627</v>
      </c>
      <c r="AK54" s="240">
        <f t="shared" si="1"/>
        <v>17278312146826.172</v>
      </c>
      <c r="AL54" s="240">
        <f t="shared" si="1"/>
        <v>17159191162174.254</v>
      </c>
      <c r="AM54" s="240">
        <f t="shared" si="1"/>
        <v>17052306567979.822</v>
      </c>
      <c r="AN54" s="240">
        <f t="shared" si="1"/>
        <v>16959816345726.994</v>
      </c>
      <c r="AO54" s="240">
        <f t="shared" si="1"/>
        <v>16883873478952.594</v>
      </c>
      <c r="AP54" s="240">
        <f t="shared" si="1"/>
        <v>16826651801891.896</v>
      </c>
      <c r="AQ54" s="240">
        <f t="shared" si="1"/>
        <v>16703803938304.609</v>
      </c>
    </row>
    <row r="55" spans="1:43" x14ac:dyDescent="0.2">
      <c r="A55" s="291" t="s">
        <v>129</v>
      </c>
      <c r="B55" s="240">
        <f t="shared" si="0"/>
        <v>10826815850554.264</v>
      </c>
      <c r="C55" s="240">
        <f t="shared" si="1"/>
        <v>5969248168236.7813</v>
      </c>
      <c r="D55" s="240">
        <f t="shared" si="1"/>
        <v>6480533906387.0273</v>
      </c>
      <c r="E55" s="240">
        <f t="shared" si="1"/>
        <v>6400267031159.9658</v>
      </c>
      <c r="F55" s="240">
        <f t="shared" si="1"/>
        <v>6372972636301.1738</v>
      </c>
      <c r="G55" s="240">
        <f t="shared" si="1"/>
        <v>6382714260951.793</v>
      </c>
      <c r="H55" s="240">
        <f t="shared" si="1"/>
        <v>6414293465860.0547</v>
      </c>
      <c r="I55" s="240">
        <f t="shared" si="1"/>
        <v>6457852654877.9082</v>
      </c>
      <c r="J55" s="240">
        <f t="shared" si="1"/>
        <v>6498953865916.668</v>
      </c>
      <c r="K55" s="240">
        <f t="shared" si="1"/>
        <v>6528669354384.6719</v>
      </c>
      <c r="L55" s="240">
        <f t="shared" si="1"/>
        <v>6538035653368.4697</v>
      </c>
      <c r="M55" s="240">
        <f t="shared" si="1"/>
        <v>6518232192231.6865</v>
      </c>
      <c r="N55" s="240">
        <f t="shared" si="1"/>
        <v>6472488609200.8594</v>
      </c>
      <c r="O55" s="240">
        <f t="shared" si="1"/>
        <v>6397226997328.5479</v>
      </c>
      <c r="P55" s="240">
        <f t="shared" si="1"/>
        <v>6300637447760.9805</v>
      </c>
      <c r="Q55" s="240">
        <f t="shared" si="1"/>
        <v>6190717951798.6221</v>
      </c>
      <c r="R55" s="240">
        <f t="shared" si="1"/>
        <v>6075074232938.7451</v>
      </c>
      <c r="S55" s="240">
        <f t="shared" si="1"/>
        <v>5983669901347.0986</v>
      </c>
      <c r="T55" s="240">
        <f t="shared" si="1"/>
        <v>5893283876412.9844</v>
      </c>
      <c r="U55" s="240">
        <f t="shared" si="1"/>
        <v>5804212701090.6592</v>
      </c>
      <c r="V55" s="240">
        <f t="shared" si="1"/>
        <v>5716751012905.791</v>
      </c>
      <c r="W55" s="240">
        <f t="shared" si="1"/>
        <v>5631185509174.0293</v>
      </c>
      <c r="X55" s="240">
        <f t="shared" si="1"/>
        <v>5547790096439.2773</v>
      </c>
      <c r="Y55" s="240">
        <f t="shared" si="1"/>
        <v>5466822198140.8125</v>
      </c>
      <c r="Z55" s="240">
        <f t="shared" si="1"/>
        <v>5388520159005.0303</v>
      </c>
      <c r="AA55" s="240">
        <f t="shared" si="1"/>
        <v>5313101658528.8408</v>
      </c>
      <c r="AB55" s="240">
        <f t="shared" si="1"/>
        <v>5240763028659.0371</v>
      </c>
      <c r="AC55" s="240">
        <f t="shared" si="1"/>
        <v>5171679361504.1094</v>
      </c>
      <c r="AD55" s="240">
        <f t="shared" si="1"/>
        <v>5106005290549.1191</v>
      </c>
      <c r="AE55" s="240">
        <f t="shared" si="1"/>
        <v>5043876332190.04</v>
      </c>
      <c r="AF55" s="240">
        <f t="shared" si="1"/>
        <v>4985410682265.7725</v>
      </c>
      <c r="AG55" s="240">
        <f t="shared" si="1"/>
        <v>4930711373527.8936</v>
      </c>
      <c r="AH55" s="240">
        <f t="shared" si="1"/>
        <v>4879868713663.4268</v>
      </c>
      <c r="AI55" s="240">
        <f t="shared" si="1"/>
        <v>4832962938754.0879</v>
      </c>
      <c r="AJ55" s="240">
        <f t="shared" si="1"/>
        <v>4790067033290.3203</v>
      </c>
      <c r="AK55" s="240">
        <f t="shared" si="1"/>
        <v>4751249684625.6797</v>
      </c>
      <c r="AL55" s="240">
        <f t="shared" si="1"/>
        <v>4716578356829.4785</v>
      </c>
      <c r="AM55" s="240">
        <f t="shared" si="1"/>
        <v>4686122486240.2822</v>
      </c>
      <c r="AN55" s="240">
        <f t="shared" si="1"/>
        <v>4659956818808.252</v>
      </c>
      <c r="AO55" s="240">
        <f t="shared" si="1"/>
        <v>4638164927909.5518</v>
      </c>
      <c r="AP55" s="240">
        <f t="shared" si="1"/>
        <v>4620842971304.791</v>
      </c>
      <c r="AQ55" s="240">
        <f t="shared" si="1"/>
        <v>4584472466741.9678</v>
      </c>
    </row>
    <row r="56" spans="1:43" x14ac:dyDescent="0.2">
      <c r="A56" s="291" t="s">
        <v>130</v>
      </c>
      <c r="B56" s="240">
        <f t="shared" si="0"/>
        <v>4988678087515.4619</v>
      </c>
      <c r="C56" s="240">
        <f t="shared" si="1"/>
        <v>3520571162180.6563</v>
      </c>
      <c r="D56" s="240">
        <f t="shared" si="1"/>
        <v>4028809385247.3193</v>
      </c>
      <c r="E56" s="240">
        <f t="shared" si="1"/>
        <v>3924477063721.8071</v>
      </c>
      <c r="F56" s="240">
        <f t="shared" si="1"/>
        <v>3899849367251.3887</v>
      </c>
      <c r="G56" s="240">
        <f t="shared" si="1"/>
        <v>3905970301074.7432</v>
      </c>
      <c r="H56" s="240">
        <f t="shared" si="1"/>
        <v>3932784967627.0469</v>
      </c>
      <c r="I56" s="240">
        <f t="shared" si="1"/>
        <v>3973923441021.1465</v>
      </c>
      <c r="J56" s="240">
        <f t="shared" si="1"/>
        <v>4020927431401.3926</v>
      </c>
      <c r="K56" s="240">
        <f t="shared" si="1"/>
        <v>4068565344684.4478</v>
      </c>
      <c r="L56" s="240">
        <f t="shared" ref="L56:AQ63" si="2">SUMIFS(L$2:L$44,$AR$2:$AR$44,$A56)</f>
        <v>4111362111628.2412</v>
      </c>
      <c r="M56" s="240">
        <f t="shared" si="2"/>
        <v>4143627991005.1797</v>
      </c>
      <c r="N56" s="240">
        <f t="shared" si="2"/>
        <v>4170591830409.7759</v>
      </c>
      <c r="O56" s="240">
        <f t="shared" si="2"/>
        <v>4182288721066.9668</v>
      </c>
      <c r="P56" s="240">
        <f t="shared" si="2"/>
        <v>4179714797855.5664</v>
      </c>
      <c r="Q56" s="240">
        <f t="shared" si="2"/>
        <v>4164017267723.2148</v>
      </c>
      <c r="R56" s="240">
        <f t="shared" si="2"/>
        <v>4136457299842.1582</v>
      </c>
      <c r="S56" s="240">
        <f t="shared" si="2"/>
        <v>4119165270299.3096</v>
      </c>
      <c r="T56" s="240">
        <f t="shared" si="2"/>
        <v>4092212385134.0313</v>
      </c>
      <c r="U56" s="240">
        <f t="shared" si="2"/>
        <v>4056614593163.8096</v>
      </c>
      <c r="V56" s="240">
        <f t="shared" si="2"/>
        <v>4013417309491.2334</v>
      </c>
      <c r="W56" s="240">
        <f t="shared" si="2"/>
        <v>3963676706699.1514</v>
      </c>
      <c r="X56" s="240">
        <f t="shared" si="2"/>
        <v>3908443197216.3037</v>
      </c>
      <c r="Y56" s="240">
        <f t="shared" si="2"/>
        <v>3848747276173.6943</v>
      </c>
      <c r="Z56" s="240">
        <f t="shared" si="2"/>
        <v>3785587798311.7871</v>
      </c>
      <c r="AA56" s="240">
        <f t="shared" si="2"/>
        <v>3719922680390.2852</v>
      </c>
      <c r="AB56" s="240">
        <f t="shared" si="2"/>
        <v>3652661953315.2266</v>
      </c>
      <c r="AC56" s="240">
        <f t="shared" si="2"/>
        <v>3584663036143.4004</v>
      </c>
      <c r="AD56" s="240">
        <f t="shared" si="2"/>
        <v>3516728066828.9326</v>
      </c>
      <c r="AE56" s="240">
        <f t="shared" si="2"/>
        <v>3449603101066.8335</v>
      </c>
      <c r="AF56" s="240">
        <f t="shared" si="2"/>
        <v>3383978979509.7495</v>
      </c>
      <c r="AG56" s="240">
        <f t="shared" si="2"/>
        <v>3320493663423.6563</v>
      </c>
      <c r="AH56" s="240">
        <f t="shared" si="2"/>
        <v>3259735847865.6885</v>
      </c>
      <c r="AI56" s="240">
        <f t="shared" si="2"/>
        <v>3202249678122.2676</v>
      </c>
      <c r="AJ56" s="240">
        <f t="shared" si="2"/>
        <v>3148540417987.7402</v>
      </c>
      <c r="AK56" s="240">
        <f t="shared" si="2"/>
        <v>3099080946257.1133</v>
      </c>
      <c r="AL56" s="240">
        <f t="shared" si="2"/>
        <v>3054318989585.2158</v>
      </c>
      <c r="AM56" s="240">
        <f t="shared" si="2"/>
        <v>3014685034971.5078</v>
      </c>
      <c r="AN56" s="240">
        <f t="shared" si="2"/>
        <v>2980600903248.2559</v>
      </c>
      <c r="AO56" s="240">
        <f t="shared" si="2"/>
        <v>2952489006130.124</v>
      </c>
      <c r="AP56" s="240">
        <f t="shared" si="2"/>
        <v>2930782354072.3511</v>
      </c>
      <c r="AQ56" s="240">
        <f t="shared" si="2"/>
        <v>2900875615548.7515</v>
      </c>
    </row>
    <row r="57" spans="1:43" x14ac:dyDescent="0.2">
      <c r="A57" s="291" t="s">
        <v>131</v>
      </c>
      <c r="B57" s="240">
        <f t="shared" si="0"/>
        <v>13071234096280.305</v>
      </c>
      <c r="C57" s="240">
        <f t="shared" ref="C57:AP68" si="3">SUMIFS(C$2:C$44,$AR$2:$AR$44,$A57)</f>
        <v>8458796375566.2793</v>
      </c>
      <c r="D57" s="240">
        <f t="shared" si="3"/>
        <v>9409620350744.873</v>
      </c>
      <c r="E57" s="240">
        <f t="shared" si="3"/>
        <v>9421755866350.7402</v>
      </c>
      <c r="F57" s="240">
        <f t="shared" si="3"/>
        <v>9670634833250.6621</v>
      </c>
      <c r="G57" s="240">
        <f t="shared" si="3"/>
        <v>9986872774069.4785</v>
      </c>
      <c r="H57" s="240">
        <f t="shared" si="3"/>
        <v>10337900290270.666</v>
      </c>
      <c r="I57" s="240">
        <f t="shared" si="3"/>
        <v>10577152033630.271</v>
      </c>
      <c r="J57" s="240">
        <f t="shared" si="3"/>
        <v>10814951944129.25</v>
      </c>
      <c r="K57" s="240">
        <f t="shared" si="3"/>
        <v>11047120301875.375</v>
      </c>
      <c r="L57" s="240">
        <f t="shared" si="2"/>
        <v>11269101845276.818</v>
      </c>
      <c r="M57" s="240">
        <f t="shared" si="2"/>
        <v>11476019996583.045</v>
      </c>
      <c r="N57" s="240">
        <f t="shared" si="2"/>
        <v>11611237327667.887</v>
      </c>
      <c r="O57" s="240">
        <f t="shared" si="2"/>
        <v>11727882208152.08</v>
      </c>
      <c r="P57" s="240">
        <f t="shared" si="2"/>
        <v>11826735349988.871</v>
      </c>
      <c r="Q57" s="240">
        <f t="shared" si="2"/>
        <v>11908804665050.232</v>
      </c>
      <c r="R57" s="240">
        <f t="shared" si="2"/>
        <v>11975288602714.738</v>
      </c>
      <c r="S57" s="240">
        <f t="shared" si="2"/>
        <v>12032626702450.943</v>
      </c>
      <c r="T57" s="240">
        <f t="shared" si="2"/>
        <v>12077144863058.469</v>
      </c>
      <c r="U57" s="240">
        <f t="shared" si="2"/>
        <v>12109639626419.641</v>
      </c>
      <c r="V57" s="240">
        <f t="shared" si="2"/>
        <v>12130990003928.875</v>
      </c>
      <c r="W57" s="240">
        <f t="shared" si="2"/>
        <v>12142139836091.211</v>
      </c>
      <c r="X57" s="240">
        <f t="shared" si="2"/>
        <v>12080203033682.1</v>
      </c>
      <c r="Y57" s="240">
        <f t="shared" si="2"/>
        <v>12010279624523.219</v>
      </c>
      <c r="Z57" s="240">
        <f t="shared" si="2"/>
        <v>11933411600068.82</v>
      </c>
      <c r="AA57" s="240">
        <f t="shared" si="2"/>
        <v>11850646241408.574</v>
      </c>
      <c r="AB57" s="240">
        <f t="shared" si="2"/>
        <v>11763025069679.465</v>
      </c>
      <c r="AC57" s="240">
        <f t="shared" si="2"/>
        <v>11627205849549.059</v>
      </c>
      <c r="AD57" s="240">
        <f t="shared" si="2"/>
        <v>11488699211230.553</v>
      </c>
      <c r="AE57" s="240">
        <f t="shared" si="2"/>
        <v>11348480531503.111</v>
      </c>
      <c r="AF57" s="240">
        <f t="shared" si="2"/>
        <v>11207492754391.283</v>
      </c>
      <c r="AG57" s="240">
        <f t="shared" si="2"/>
        <v>11066643940945.58</v>
      </c>
      <c r="AH57" s="240">
        <f t="shared" si="2"/>
        <v>10920517202260.105</v>
      </c>
      <c r="AI57" s="240">
        <f t="shared" si="2"/>
        <v>10776258329765.602</v>
      </c>
      <c r="AJ57" s="240">
        <f t="shared" si="2"/>
        <v>10634670877331.678</v>
      </c>
      <c r="AK57" s="240">
        <f t="shared" si="2"/>
        <v>10496528094002.73</v>
      </c>
      <c r="AL57" s="240">
        <f t="shared" si="2"/>
        <v>10362577196041.908</v>
      </c>
      <c r="AM57" s="240">
        <f t="shared" si="2"/>
        <v>10221064550172.91</v>
      </c>
      <c r="AN57" s="240">
        <f t="shared" si="2"/>
        <v>10085221816040.959</v>
      </c>
      <c r="AO57" s="240">
        <f t="shared" si="2"/>
        <v>9955754470445.584</v>
      </c>
      <c r="AP57" s="240">
        <f t="shared" si="2"/>
        <v>9833369688396.6445</v>
      </c>
      <c r="AQ57" s="240">
        <f t="shared" si="2"/>
        <v>9668935231352.8613</v>
      </c>
    </row>
    <row r="58" spans="1:43" x14ac:dyDescent="0.2">
      <c r="A58" s="291" t="s">
        <v>132</v>
      </c>
      <c r="B58" s="240">
        <f t="shared" si="0"/>
        <v>36538955326076.563</v>
      </c>
      <c r="C58" s="240">
        <f t="shared" si="3"/>
        <v>23175229051060.707</v>
      </c>
      <c r="D58" s="240">
        <f t="shared" si="3"/>
        <v>22732670247753.684</v>
      </c>
      <c r="E58" s="240">
        <f t="shared" si="3"/>
        <v>23081478107846.031</v>
      </c>
      <c r="F58" s="240">
        <f t="shared" si="3"/>
        <v>24811442624429.934</v>
      </c>
      <c r="G58" s="240">
        <f t="shared" si="3"/>
        <v>26526837068694.023</v>
      </c>
      <c r="H58" s="240">
        <f t="shared" si="3"/>
        <v>28227667125046.188</v>
      </c>
      <c r="I58" s="240">
        <f t="shared" si="3"/>
        <v>28758434867483.422</v>
      </c>
      <c r="J58" s="240">
        <f t="shared" si="3"/>
        <v>29285032116642.109</v>
      </c>
      <c r="K58" s="240">
        <f t="shared" si="3"/>
        <v>29807460503044.098</v>
      </c>
      <c r="L58" s="240">
        <f t="shared" si="2"/>
        <v>30325721657211.273</v>
      </c>
      <c r="M58" s="240">
        <f t="shared" si="2"/>
        <v>30839817209665.477</v>
      </c>
      <c r="N58" s="240">
        <f t="shared" si="2"/>
        <v>30795334210043.852</v>
      </c>
      <c r="O58" s="240">
        <f t="shared" si="2"/>
        <v>30750615037779.977</v>
      </c>
      <c r="P58" s="240">
        <f t="shared" si="2"/>
        <v>30705659763168.363</v>
      </c>
      <c r="Q58" s="240">
        <f t="shared" si="2"/>
        <v>30660468456503.535</v>
      </c>
      <c r="R58" s="240">
        <f t="shared" si="2"/>
        <v>30615041188080.008</v>
      </c>
      <c r="S58" s="240">
        <f t="shared" si="2"/>
        <v>30243808774397.133</v>
      </c>
      <c r="T58" s="240">
        <f t="shared" si="2"/>
        <v>29873125750819.453</v>
      </c>
      <c r="U58" s="240">
        <f t="shared" si="2"/>
        <v>29502992035455.387</v>
      </c>
      <c r="V58" s="240">
        <f t="shared" si="2"/>
        <v>29133407546413.316</v>
      </c>
      <c r="W58" s="240">
        <f t="shared" si="2"/>
        <v>28764372201801.637</v>
      </c>
      <c r="X58" s="240">
        <f t="shared" si="2"/>
        <v>28093342287105.328</v>
      </c>
      <c r="Y58" s="240">
        <f t="shared" si="2"/>
        <v>27423339729863.875</v>
      </c>
      <c r="Z58" s="240">
        <f t="shared" si="2"/>
        <v>26754364376529.887</v>
      </c>
      <c r="AA58" s="240">
        <f t="shared" si="2"/>
        <v>26086416073555.98</v>
      </c>
      <c r="AB58" s="240">
        <f t="shared" si="2"/>
        <v>25419494667394.758</v>
      </c>
      <c r="AC58" s="240">
        <f t="shared" si="2"/>
        <v>24753600004498.836</v>
      </c>
      <c r="AD58" s="240">
        <f t="shared" si="2"/>
        <v>24088731931320.832</v>
      </c>
      <c r="AE58" s="240">
        <f t="shared" si="2"/>
        <v>23424890294313.348</v>
      </c>
      <c r="AF58" s="240">
        <f t="shared" si="2"/>
        <v>22762074939928.996</v>
      </c>
      <c r="AG58" s="240">
        <f t="shared" si="2"/>
        <v>22100285714620.41</v>
      </c>
      <c r="AH58" s="240">
        <f t="shared" si="2"/>
        <v>21525278797532.637</v>
      </c>
      <c r="AI58" s="240">
        <f t="shared" si="2"/>
        <v>20951161162399.477</v>
      </c>
      <c r="AJ58" s="240">
        <f t="shared" si="2"/>
        <v>20377932676146.223</v>
      </c>
      <c r="AK58" s="240">
        <f t="shared" si="2"/>
        <v>19805593205698.203</v>
      </c>
      <c r="AL58" s="240">
        <f t="shared" si="2"/>
        <v>19234142617980.711</v>
      </c>
      <c r="AM58" s="240">
        <f t="shared" si="2"/>
        <v>18635690970396.441</v>
      </c>
      <c r="AN58" s="240">
        <f t="shared" si="2"/>
        <v>18038172500299.426</v>
      </c>
      <c r="AO58" s="240">
        <f t="shared" si="2"/>
        <v>17441587067930.213</v>
      </c>
      <c r="AP58" s="240">
        <f t="shared" si="2"/>
        <v>16845934533529.328</v>
      </c>
      <c r="AQ58" s="240">
        <f t="shared" si="2"/>
        <v>16193711906879.709</v>
      </c>
    </row>
    <row r="59" spans="1:43" x14ac:dyDescent="0.2">
      <c r="A59" s="291" t="s">
        <v>133</v>
      </c>
      <c r="B59" s="240">
        <f t="shared" si="0"/>
        <v>131347020566718.42</v>
      </c>
      <c r="C59" s="240">
        <f t="shared" si="3"/>
        <v>113920035288052.58</v>
      </c>
      <c r="D59" s="240">
        <f t="shared" si="3"/>
        <v>120965687095250.3</v>
      </c>
      <c r="E59" s="240">
        <f t="shared" si="3"/>
        <v>119401622138576.59</v>
      </c>
      <c r="F59" s="240">
        <f t="shared" si="3"/>
        <v>129703771536853.5</v>
      </c>
      <c r="G59" s="240">
        <f t="shared" si="3"/>
        <v>139922969247899.44</v>
      </c>
      <c r="H59" s="240">
        <f t="shared" si="3"/>
        <v>150045075358719.69</v>
      </c>
      <c r="I59" s="240">
        <f t="shared" si="3"/>
        <v>154843481091065.19</v>
      </c>
      <c r="J59" s="240">
        <f t="shared" si="3"/>
        <v>159587857021609.5</v>
      </c>
      <c r="K59" s="240">
        <f t="shared" si="3"/>
        <v>164278281056948.56</v>
      </c>
      <c r="L59" s="240">
        <f t="shared" si="2"/>
        <v>168915177875670.66</v>
      </c>
      <c r="M59" s="240">
        <f t="shared" si="2"/>
        <v>173499260914579.69</v>
      </c>
      <c r="N59" s="240">
        <f t="shared" si="2"/>
        <v>175923530499876.78</v>
      </c>
      <c r="O59" s="240">
        <f t="shared" si="2"/>
        <v>178321634465280.06</v>
      </c>
      <c r="P59" s="240">
        <f t="shared" si="2"/>
        <v>180694593225217.63</v>
      </c>
      <c r="Q59" s="240">
        <f t="shared" si="2"/>
        <v>183043485525879.34</v>
      </c>
      <c r="R59" s="240">
        <f t="shared" si="2"/>
        <v>185369415344065.03</v>
      </c>
      <c r="S59" s="240">
        <f t="shared" si="2"/>
        <v>186705306021389.47</v>
      </c>
      <c r="T59" s="240">
        <f t="shared" si="2"/>
        <v>188037295851322.66</v>
      </c>
      <c r="U59" s="240">
        <f t="shared" si="2"/>
        <v>189365389880056</v>
      </c>
      <c r="V59" s="240">
        <f t="shared" si="2"/>
        <v>190689593280870.22</v>
      </c>
      <c r="W59" s="240">
        <f t="shared" si="2"/>
        <v>192009911346414.13</v>
      </c>
      <c r="X59" s="240">
        <f t="shared" si="2"/>
        <v>192476005969857.19</v>
      </c>
      <c r="Y59" s="240">
        <f t="shared" si="2"/>
        <v>192940181352473.16</v>
      </c>
      <c r="Z59" s="240">
        <f t="shared" si="2"/>
        <v>193402442401261.63</v>
      </c>
      <c r="AA59" s="240">
        <f t="shared" si="2"/>
        <v>193862794112521.94</v>
      </c>
      <c r="AB59" s="240">
        <f t="shared" si="2"/>
        <v>194321241564618.38</v>
      </c>
      <c r="AC59" s="240">
        <f t="shared" si="2"/>
        <v>194049596981248.44</v>
      </c>
      <c r="AD59" s="240">
        <f t="shared" si="2"/>
        <v>193777589455512.44</v>
      </c>
      <c r="AE59" s="240">
        <f t="shared" si="2"/>
        <v>193505223740411.94</v>
      </c>
      <c r="AF59" s="240">
        <f t="shared" si="2"/>
        <v>193232504643600.66</v>
      </c>
      <c r="AG59" s="240">
        <f t="shared" si="2"/>
        <v>192959437020968.53</v>
      </c>
      <c r="AH59" s="240">
        <f t="shared" si="2"/>
        <v>192031129690781.84</v>
      </c>
      <c r="AI59" s="240">
        <f t="shared" si="2"/>
        <v>191104042209506.22</v>
      </c>
      <c r="AJ59" s="240">
        <f t="shared" si="2"/>
        <v>190178178978829.41</v>
      </c>
      <c r="AK59" s="240">
        <f t="shared" si="2"/>
        <v>189253544425034.75</v>
      </c>
      <c r="AL59" s="240">
        <f t="shared" si="2"/>
        <v>188330142993631.94</v>
      </c>
      <c r="AM59" s="240">
        <f t="shared" si="2"/>
        <v>187287676362915.41</v>
      </c>
      <c r="AN59" s="240">
        <f t="shared" si="2"/>
        <v>186246706800381.41</v>
      </c>
      <c r="AO59" s="240">
        <f t="shared" si="2"/>
        <v>185207238690870.19</v>
      </c>
      <c r="AP59" s="240">
        <f t="shared" si="2"/>
        <v>184169276419283.97</v>
      </c>
      <c r="AQ59" s="240">
        <f t="shared" si="2"/>
        <v>182234786867577.38</v>
      </c>
    </row>
    <row r="60" spans="1:43" x14ac:dyDescent="0.2">
      <c r="A60" s="291" t="s">
        <v>134</v>
      </c>
      <c r="B60" s="240">
        <f t="shared" si="0"/>
        <v>9944279062716.9707</v>
      </c>
      <c r="C60" s="240">
        <f t="shared" si="3"/>
        <v>5900978450903.6211</v>
      </c>
      <c r="D60" s="240">
        <f t="shared" si="3"/>
        <v>6454983630865.1934</v>
      </c>
      <c r="E60" s="240">
        <f t="shared" si="3"/>
        <v>6363644798619.6484</v>
      </c>
      <c r="F60" s="240">
        <f t="shared" si="3"/>
        <v>6379987725330.6279</v>
      </c>
      <c r="G60" s="240">
        <f t="shared" si="3"/>
        <v>6525385556473.9873</v>
      </c>
      <c r="H60" s="240">
        <f t="shared" si="3"/>
        <v>6719200293719.1328</v>
      </c>
      <c r="I60" s="240">
        <f t="shared" si="3"/>
        <v>6893779511446.543</v>
      </c>
      <c r="J60" s="240">
        <f t="shared" si="3"/>
        <v>7027552488699.1563</v>
      </c>
      <c r="K60" s="240">
        <f t="shared" si="3"/>
        <v>7118430795039.0332</v>
      </c>
      <c r="L60" s="240">
        <f t="shared" si="2"/>
        <v>7165136057402.7041</v>
      </c>
      <c r="M60" s="240">
        <f t="shared" si="2"/>
        <v>7167226976740.9678</v>
      </c>
      <c r="N60" s="240">
        <f t="shared" si="2"/>
        <v>7145305090597.6719</v>
      </c>
      <c r="O60" s="240">
        <f t="shared" si="2"/>
        <v>7088562157974.7676</v>
      </c>
      <c r="P60" s="240">
        <f t="shared" si="2"/>
        <v>7006557984082.0859</v>
      </c>
      <c r="Q60" s="240">
        <f t="shared" si="2"/>
        <v>6908788814201.2334</v>
      </c>
      <c r="R60" s="240">
        <f t="shared" si="2"/>
        <v>6804420987021.7764</v>
      </c>
      <c r="S60" s="240">
        <f t="shared" si="2"/>
        <v>6736609049139.002</v>
      </c>
      <c r="T60" s="240">
        <f t="shared" si="2"/>
        <v>6670279895577.4199</v>
      </c>
      <c r="U60" s="240">
        <f t="shared" si="2"/>
        <v>6605466248876.4658</v>
      </c>
      <c r="V60" s="240">
        <f t="shared" si="2"/>
        <v>6542199223389.7764</v>
      </c>
      <c r="W60" s="240">
        <f t="shared" si="2"/>
        <v>6480508445348.332</v>
      </c>
      <c r="X60" s="240">
        <f t="shared" si="2"/>
        <v>6420422173619.6182</v>
      </c>
      <c r="Y60" s="240">
        <f t="shared" si="2"/>
        <v>6361967421056.0293</v>
      </c>
      <c r="Z60" s="240">
        <f t="shared" si="2"/>
        <v>6305170076351.5332</v>
      </c>
      <c r="AA60" s="240">
        <f t="shared" si="2"/>
        <v>6250055026351.6514</v>
      </c>
      <c r="AB60" s="240">
        <f t="shared" si="2"/>
        <v>6196646278786.8252</v>
      </c>
      <c r="AC60" s="240">
        <f t="shared" si="2"/>
        <v>6144967085424.918</v>
      </c>
      <c r="AD60" s="240">
        <f t="shared" si="2"/>
        <v>6095040065663.667</v>
      </c>
      <c r="AE60" s="240">
        <f t="shared" si="2"/>
        <v>6046887330609.2627</v>
      </c>
      <c r="AF60" s="240">
        <f t="shared" si="2"/>
        <v>6000530607712.0244</v>
      </c>
      <c r="AG60" s="240">
        <f t="shared" si="2"/>
        <v>5955991366055.5664</v>
      </c>
      <c r="AH60" s="240">
        <f t="shared" si="2"/>
        <v>5913290942421.0762</v>
      </c>
      <c r="AI60" s="240">
        <f t="shared" si="2"/>
        <v>5872450668273.918</v>
      </c>
      <c r="AJ60" s="240">
        <f t="shared" si="2"/>
        <v>5833491997845.4258</v>
      </c>
      <c r="AK60" s="240">
        <f t="shared" si="2"/>
        <v>5796436637509.0703</v>
      </c>
      <c r="AL60" s="240">
        <f t="shared" si="2"/>
        <v>5761306676677.0645</v>
      </c>
      <c r="AM60" s="240">
        <f t="shared" si="2"/>
        <v>5728124720470.8457</v>
      </c>
      <c r="AN60" s="240">
        <f t="shared" si="2"/>
        <v>5696914024447.124</v>
      </c>
      <c r="AO60" s="240">
        <f t="shared" si="2"/>
        <v>5667698631690.4814</v>
      </c>
      <c r="AP60" s="240">
        <f t="shared" si="2"/>
        <v>5640503512613.8008</v>
      </c>
      <c r="AQ60" s="240">
        <f t="shared" si="2"/>
        <v>5586466562301.3066</v>
      </c>
    </row>
    <row r="61" spans="1:43" x14ac:dyDescent="0.2">
      <c r="A61" s="291" t="s">
        <v>135</v>
      </c>
      <c r="B61" s="240">
        <f t="shared" si="0"/>
        <v>11102259284795.807</v>
      </c>
      <c r="C61" s="240">
        <f t="shared" si="3"/>
        <v>10558977153165.797</v>
      </c>
      <c r="D61" s="240">
        <f t="shared" si="3"/>
        <v>12269638809741.125</v>
      </c>
      <c r="E61" s="240">
        <f t="shared" si="3"/>
        <v>12797861555156.855</v>
      </c>
      <c r="F61" s="240">
        <f t="shared" si="3"/>
        <v>12977132767525.9</v>
      </c>
      <c r="G61" s="240">
        <f t="shared" si="3"/>
        <v>13580856858432.305</v>
      </c>
      <c r="H61" s="240">
        <f t="shared" si="3"/>
        <v>14360326825754.998</v>
      </c>
      <c r="I61" s="240">
        <f t="shared" si="3"/>
        <v>15088149389189.576</v>
      </c>
      <c r="J61" s="240">
        <f t="shared" si="3"/>
        <v>15707963202591.764</v>
      </c>
      <c r="K61" s="240">
        <f t="shared" si="3"/>
        <v>16231359858192.449</v>
      </c>
      <c r="L61" s="240">
        <f t="shared" si="2"/>
        <v>16675541668607.293</v>
      </c>
      <c r="M61" s="240">
        <f t="shared" si="2"/>
        <v>17062155074653.648</v>
      </c>
      <c r="N61" s="240">
        <f t="shared" si="2"/>
        <v>17441987036757.504</v>
      </c>
      <c r="O61" s="240">
        <f t="shared" si="2"/>
        <v>17796059713917.441</v>
      </c>
      <c r="P61" s="240">
        <f t="shared" si="2"/>
        <v>18130515244682.469</v>
      </c>
      <c r="Q61" s="240">
        <f t="shared" si="2"/>
        <v>18452168465339.965</v>
      </c>
      <c r="R61" s="240">
        <f t="shared" si="2"/>
        <v>18768442015209.391</v>
      </c>
      <c r="S61" s="240">
        <f t="shared" si="2"/>
        <v>19168936363112.719</v>
      </c>
      <c r="T61" s="240">
        <f t="shared" si="2"/>
        <v>19574222838088.957</v>
      </c>
      <c r="U61" s="240">
        <f t="shared" si="2"/>
        <v>19982914045448.902</v>
      </c>
      <c r="V61" s="240">
        <f t="shared" si="2"/>
        <v>20393508672650.18</v>
      </c>
      <c r="W61" s="240">
        <f t="shared" si="2"/>
        <v>20804389821056.016</v>
      </c>
      <c r="X61" s="240">
        <f t="shared" si="2"/>
        <v>21213824542215.109</v>
      </c>
      <c r="Y61" s="240">
        <f t="shared" si="2"/>
        <v>21619964720999.395</v>
      </c>
      <c r="Z61" s="240">
        <f t="shared" si="2"/>
        <v>22020849446766.496</v>
      </c>
      <c r="AA61" s="240">
        <f t="shared" si="2"/>
        <v>22414409009367.699</v>
      </c>
      <c r="AB61" s="240">
        <f t="shared" si="2"/>
        <v>22798470648919.273</v>
      </c>
      <c r="AC61" s="240">
        <f t="shared" si="2"/>
        <v>23170766176444.113</v>
      </c>
      <c r="AD61" s="240">
        <f t="shared" si="2"/>
        <v>23528941566471.77</v>
      </c>
      <c r="AE61" s="240">
        <f t="shared" si="2"/>
        <v>23870568602203.977</v>
      </c>
      <c r="AF61" s="240">
        <f t="shared" si="2"/>
        <v>24193158628761.879</v>
      </c>
      <c r="AG61" s="240">
        <f t="shared" si="2"/>
        <v>24494178440262</v>
      </c>
      <c r="AH61" s="240">
        <f t="shared" si="2"/>
        <v>24771068292085.574</v>
      </c>
      <c r="AI61" s="240">
        <f t="shared" si="2"/>
        <v>25021261990909.426</v>
      </c>
      <c r="AJ61" s="240">
        <f t="shared" si="2"/>
        <v>25242208972214.215</v>
      </c>
      <c r="AK61" s="240">
        <f t="shared" si="2"/>
        <v>25431398228598.379</v>
      </c>
      <c r="AL61" s="240">
        <f t="shared" si="2"/>
        <v>25586383903013.066</v>
      </c>
      <c r="AM61" s="240">
        <f t="shared" si="2"/>
        <v>25704812309879.637</v>
      </c>
      <c r="AN61" s="240">
        <f t="shared" si="2"/>
        <v>25784450095028.766</v>
      </c>
      <c r="AO61" s="240">
        <f t="shared" si="2"/>
        <v>25823213193759.988</v>
      </c>
      <c r="AP61" s="240">
        <f t="shared" si="2"/>
        <v>25819196196459.84</v>
      </c>
      <c r="AQ61" s="240">
        <f t="shared" si="2"/>
        <v>25636689311751.527</v>
      </c>
    </row>
    <row r="62" spans="1:43" x14ac:dyDescent="0.2">
      <c r="A62" s="291" t="s">
        <v>136</v>
      </c>
      <c r="B62" s="240">
        <f t="shared" si="0"/>
        <v>137494883600654.89</v>
      </c>
      <c r="C62" s="240">
        <f t="shared" si="3"/>
        <v>102662024897501.11</v>
      </c>
      <c r="D62" s="240">
        <f t="shared" si="3"/>
        <v>101809954800728.63</v>
      </c>
      <c r="E62" s="240">
        <f t="shared" si="3"/>
        <v>91247788705210.906</v>
      </c>
      <c r="F62" s="240">
        <f t="shared" si="3"/>
        <v>94834160452483.734</v>
      </c>
      <c r="G62" s="240">
        <f t="shared" si="3"/>
        <v>98392118303210.703</v>
      </c>
      <c r="H62" s="240">
        <f t="shared" si="3"/>
        <v>101921695346238.06</v>
      </c>
      <c r="I62" s="240">
        <f t="shared" si="3"/>
        <v>102859659209256.16</v>
      </c>
      <c r="J62" s="240">
        <f t="shared" si="3"/>
        <v>103789032641981.17</v>
      </c>
      <c r="K62" s="240">
        <f t="shared" si="3"/>
        <v>104709825847481.47</v>
      </c>
      <c r="L62" s="240">
        <f t="shared" si="2"/>
        <v>105622049028825.38</v>
      </c>
      <c r="M62" s="240">
        <f t="shared" si="2"/>
        <v>106525712389081.27</v>
      </c>
      <c r="N62" s="240">
        <f t="shared" si="2"/>
        <v>104996794001119.53</v>
      </c>
      <c r="O62" s="240">
        <f t="shared" si="2"/>
        <v>103475480151013.64</v>
      </c>
      <c r="P62" s="240">
        <f t="shared" si="2"/>
        <v>101961764547875.13</v>
      </c>
      <c r="Q62" s="240">
        <f t="shared" si="2"/>
        <v>100455640900815.5</v>
      </c>
      <c r="R62" s="240">
        <f t="shared" si="2"/>
        <v>98957102918946.234</v>
      </c>
      <c r="S62" s="240">
        <f t="shared" si="2"/>
        <v>97191475381418.719</v>
      </c>
      <c r="T62" s="240">
        <f t="shared" si="2"/>
        <v>95428364727342.969</v>
      </c>
      <c r="U62" s="240">
        <f t="shared" si="2"/>
        <v>93667769983663.922</v>
      </c>
      <c r="V62" s="240">
        <f t="shared" si="2"/>
        <v>91909690177326.734</v>
      </c>
      <c r="W62" s="240">
        <f t="shared" si="2"/>
        <v>90154124335276.406</v>
      </c>
      <c r="X62" s="240">
        <f t="shared" si="2"/>
        <v>87774638297280.859</v>
      </c>
      <c r="Y62" s="240">
        <f t="shared" si="2"/>
        <v>85398596284243.125</v>
      </c>
      <c r="Z62" s="240">
        <f t="shared" si="2"/>
        <v>83025996958676.172</v>
      </c>
      <c r="AA62" s="240">
        <f t="shared" si="2"/>
        <v>80656838983092.984</v>
      </c>
      <c r="AB62" s="240">
        <f t="shared" si="2"/>
        <v>78291121020006.578</v>
      </c>
      <c r="AC62" s="240">
        <f t="shared" si="2"/>
        <v>76453799263575.563</v>
      </c>
      <c r="AD62" s="240">
        <f t="shared" si="2"/>
        <v>74619124530352.609</v>
      </c>
      <c r="AE62" s="240">
        <f t="shared" si="2"/>
        <v>72787095793518.359</v>
      </c>
      <c r="AF62" s="240">
        <f t="shared" si="2"/>
        <v>70957712026253.391</v>
      </c>
      <c r="AG62" s="240">
        <f t="shared" si="2"/>
        <v>69130972201738.359</v>
      </c>
      <c r="AH62" s="240">
        <f t="shared" si="2"/>
        <v>68013400743998.594</v>
      </c>
      <c r="AI62" s="240">
        <f t="shared" si="2"/>
        <v>66897417367207.273</v>
      </c>
      <c r="AJ62" s="240">
        <f t="shared" si="2"/>
        <v>65783021457267.859</v>
      </c>
      <c r="AK62" s="240">
        <f t="shared" si="2"/>
        <v>64670212400083.844</v>
      </c>
      <c r="AL62" s="240">
        <f t="shared" si="2"/>
        <v>63558989581558.711</v>
      </c>
      <c r="AM62" s="240">
        <f t="shared" si="2"/>
        <v>62981163616557.758</v>
      </c>
      <c r="AN62" s="240">
        <f t="shared" si="2"/>
        <v>62404120704936.367</v>
      </c>
      <c r="AO62" s="240">
        <f t="shared" si="2"/>
        <v>61827860548235.734</v>
      </c>
      <c r="AP62" s="240">
        <f t="shared" si="2"/>
        <v>61252382847997.109</v>
      </c>
      <c r="AQ62" s="240">
        <f t="shared" si="2"/>
        <v>60520863707974.758</v>
      </c>
    </row>
    <row r="63" spans="1:43" x14ac:dyDescent="0.2">
      <c r="A63" s="291" t="s">
        <v>137</v>
      </c>
      <c r="B63" s="240">
        <f t="shared" si="0"/>
        <v>79665618866251.188</v>
      </c>
      <c r="C63" s="240">
        <f t="shared" si="3"/>
        <v>82619240305977.063</v>
      </c>
      <c r="D63" s="240">
        <f t="shared" si="3"/>
        <v>80061878342118.75</v>
      </c>
      <c r="E63" s="240">
        <f t="shared" si="3"/>
        <v>78463334247814.047</v>
      </c>
      <c r="F63" s="240">
        <f t="shared" si="3"/>
        <v>84399585282235.547</v>
      </c>
      <c r="G63" s="240">
        <f t="shared" si="3"/>
        <v>90294489004618.125</v>
      </c>
      <c r="H63" s="240">
        <f t="shared" si="3"/>
        <v>96148075469850.063</v>
      </c>
      <c r="I63" s="240">
        <f t="shared" si="3"/>
        <v>97978084022110.641</v>
      </c>
      <c r="J63" s="240">
        <f t="shared" si="3"/>
        <v>99794913204068.984</v>
      </c>
      <c r="K63" s="240">
        <f t="shared" si="3"/>
        <v>101598572700729.98</v>
      </c>
      <c r="L63" s="240">
        <f t="shared" si="2"/>
        <v>103389072197098.66</v>
      </c>
      <c r="M63" s="240">
        <f t="shared" si="2"/>
        <v>105166421378179.91</v>
      </c>
      <c r="N63" s="240">
        <f t="shared" si="2"/>
        <v>105018208895048.67</v>
      </c>
      <c r="O63" s="240">
        <f t="shared" si="2"/>
        <v>104869249698454.23</v>
      </c>
      <c r="P63" s="240">
        <f t="shared" si="2"/>
        <v>104719544236196</v>
      </c>
      <c r="Q63" s="240">
        <f t="shared" si="2"/>
        <v>104569092956073.28</v>
      </c>
      <c r="R63" s="240">
        <f t="shared" si="2"/>
        <v>104417896305885.42</v>
      </c>
      <c r="S63" s="240">
        <f t="shared" si="2"/>
        <v>103168555491870.7</v>
      </c>
      <c r="T63" s="240">
        <f t="shared" si="2"/>
        <v>101920705552153.98</v>
      </c>
      <c r="U63" s="240">
        <f t="shared" si="2"/>
        <v>100674346095463.36</v>
      </c>
      <c r="V63" s="240">
        <f t="shared" si="2"/>
        <v>99429476730526.953</v>
      </c>
      <c r="W63" s="240">
        <f t="shared" si="2"/>
        <v>98186097066072.813</v>
      </c>
      <c r="X63" s="240">
        <f t="shared" si="2"/>
        <v>95911315619541.641</v>
      </c>
      <c r="Y63" s="240">
        <f t="shared" si="2"/>
        <v>93639316407839.016</v>
      </c>
      <c r="Z63" s="240">
        <f t="shared" si="2"/>
        <v>91370098697330.125</v>
      </c>
      <c r="AA63" s="240">
        <f t="shared" si="2"/>
        <v>89103661754380.094</v>
      </c>
      <c r="AB63" s="240">
        <f t="shared" si="2"/>
        <v>86840004845354.094</v>
      </c>
      <c r="AC63" s="240">
        <f t="shared" si="2"/>
        <v>84579127236617.281</v>
      </c>
      <c r="AD63" s="240">
        <f t="shared" si="2"/>
        <v>82321028194534.828</v>
      </c>
      <c r="AE63" s="240">
        <f t="shared" si="2"/>
        <v>80065706985471.906</v>
      </c>
      <c r="AF63" s="240">
        <f t="shared" si="2"/>
        <v>77813162875793.656</v>
      </c>
      <c r="AG63" s="240">
        <f t="shared" si="2"/>
        <v>75563395131865.266</v>
      </c>
      <c r="AH63" s="240">
        <f t="shared" si="2"/>
        <v>73609668632132.063</v>
      </c>
      <c r="AI63" s="240">
        <f t="shared" si="2"/>
        <v>71658348163887.406</v>
      </c>
      <c r="AJ63" s="240">
        <f t="shared" si="2"/>
        <v>69709433091314.477</v>
      </c>
      <c r="AK63" s="240">
        <f t="shared" si="2"/>
        <v>67762922778596.391</v>
      </c>
      <c r="AL63" s="240">
        <f t="shared" si="2"/>
        <v>65818816589916.273</v>
      </c>
      <c r="AM63" s="240">
        <f t="shared" si="2"/>
        <v>63781652685445.023</v>
      </c>
      <c r="AN63" s="240">
        <f t="shared" si="2"/>
        <v>61747011975812.516</v>
      </c>
      <c r="AO63" s="240">
        <f t="shared" si="2"/>
        <v>59714893793260.633</v>
      </c>
      <c r="AP63" s="240">
        <f t="shared" si="2"/>
        <v>57685297470031.297</v>
      </c>
      <c r="AQ63" s="240">
        <f t="shared" ref="AQ63:AQ74" si="4">SUMIFS(AQ$2:AQ$44,$AR$2:$AR$44,$A63)</f>
        <v>55515702232553.055</v>
      </c>
    </row>
    <row r="64" spans="1:43" x14ac:dyDescent="0.2">
      <c r="A64" s="291" t="s">
        <v>138</v>
      </c>
      <c r="B64" s="240">
        <f t="shared" si="0"/>
        <v>21636671840642.383</v>
      </c>
      <c r="C64" s="240">
        <f t="shared" si="3"/>
        <v>14066922144453.301</v>
      </c>
      <c r="D64" s="240">
        <f t="shared" si="3"/>
        <v>14495398276987.338</v>
      </c>
      <c r="E64" s="240">
        <f t="shared" si="3"/>
        <v>15002253734290.398</v>
      </c>
      <c r="F64" s="240">
        <f t="shared" si="3"/>
        <v>16126512292778.83</v>
      </c>
      <c r="G64" s="240">
        <f t="shared" si="3"/>
        <v>17231353717045.826</v>
      </c>
      <c r="H64" s="240">
        <f t="shared" si="3"/>
        <v>18316885333382.055</v>
      </c>
      <c r="I64" s="240">
        <f t="shared" si="3"/>
        <v>19114008655029.383</v>
      </c>
      <c r="J64" s="240">
        <f t="shared" si="3"/>
        <v>19896862800301.723</v>
      </c>
      <c r="K64" s="240">
        <f t="shared" si="3"/>
        <v>20665524307160.508</v>
      </c>
      <c r="L64" s="240">
        <f t="shared" si="3"/>
        <v>21420069713567.141</v>
      </c>
      <c r="M64" s="240">
        <f t="shared" si="3"/>
        <v>22160575557483.059</v>
      </c>
      <c r="N64" s="240">
        <f t="shared" si="3"/>
        <v>22510110944282.82</v>
      </c>
      <c r="O64" s="240">
        <f t="shared" si="3"/>
        <v>22853904483863.586</v>
      </c>
      <c r="P64" s="240">
        <f t="shared" si="3"/>
        <v>23191982843618.789</v>
      </c>
      <c r="Q64" s="240">
        <f t="shared" si="3"/>
        <v>23524372690941.902</v>
      </c>
      <c r="R64" s="240">
        <f t="shared" si="3"/>
        <v>23851100693226.383</v>
      </c>
      <c r="S64" s="240">
        <f t="shared" si="3"/>
        <v>23928099883070.371</v>
      </c>
      <c r="T64" s="240">
        <f t="shared" si="3"/>
        <v>24004418471974.25</v>
      </c>
      <c r="U64" s="240">
        <f t="shared" si="3"/>
        <v>24080057331181.855</v>
      </c>
      <c r="V64" s="240">
        <f t="shared" si="3"/>
        <v>24155017331937.016</v>
      </c>
      <c r="W64" s="240">
        <f t="shared" si="3"/>
        <v>24229299345483.551</v>
      </c>
      <c r="X64" s="240">
        <f t="shared" si="3"/>
        <v>24104959244907.719</v>
      </c>
      <c r="Y64" s="240">
        <f t="shared" si="3"/>
        <v>23980986958372.453</v>
      </c>
      <c r="Z64" s="240">
        <f t="shared" si="3"/>
        <v>23857382118615.918</v>
      </c>
      <c r="AA64" s="240">
        <f t="shared" si="3"/>
        <v>23734144358376.305</v>
      </c>
      <c r="AB64" s="240">
        <f t="shared" si="3"/>
        <v>23611273310391.75</v>
      </c>
      <c r="AC64" s="240">
        <f t="shared" si="3"/>
        <v>23233733535998.781</v>
      </c>
      <c r="AD64" s="240">
        <f t="shared" si="3"/>
        <v>22857915580020.094</v>
      </c>
      <c r="AE64" s="240">
        <f t="shared" si="3"/>
        <v>22483817469426.355</v>
      </c>
      <c r="AF64" s="240">
        <f t="shared" si="3"/>
        <v>22111437231188.266</v>
      </c>
      <c r="AG64" s="240">
        <f t="shared" si="3"/>
        <v>21740772892276.504</v>
      </c>
      <c r="AH64" s="240">
        <f t="shared" si="3"/>
        <v>21183084362972.141</v>
      </c>
      <c r="AI64" s="240">
        <f t="shared" si="3"/>
        <v>20628120653028.898</v>
      </c>
      <c r="AJ64" s="240">
        <f t="shared" si="3"/>
        <v>20075878585091.84</v>
      </c>
      <c r="AK64" s="240">
        <f t="shared" si="3"/>
        <v>19526354981806.023</v>
      </c>
      <c r="AL64" s="240">
        <f t="shared" si="3"/>
        <v>18979546665816.516</v>
      </c>
      <c r="AM64" s="240">
        <f t="shared" si="3"/>
        <v>18434660871914.531</v>
      </c>
      <c r="AN64" s="240">
        <f t="shared" si="3"/>
        <v>17892488575005.051</v>
      </c>
      <c r="AO64" s="240">
        <f t="shared" si="3"/>
        <v>17353026590897.105</v>
      </c>
      <c r="AP64" s="240">
        <f t="shared" si="3"/>
        <v>16816271735399.773</v>
      </c>
      <c r="AQ64" s="240">
        <f t="shared" si="4"/>
        <v>16237841159452.754</v>
      </c>
    </row>
    <row r="65" spans="1:43" x14ac:dyDescent="0.2">
      <c r="A65" s="291" t="s">
        <v>139</v>
      </c>
      <c r="B65" s="240">
        <f t="shared" si="0"/>
        <v>13637883435270.271</v>
      </c>
      <c r="C65" s="240">
        <f t="shared" si="3"/>
        <v>9740518001961.6953</v>
      </c>
      <c r="D65" s="240">
        <f t="shared" si="3"/>
        <v>11681858006170.174</v>
      </c>
      <c r="E65" s="240">
        <f t="shared" si="3"/>
        <v>11736066628333.182</v>
      </c>
      <c r="F65" s="240">
        <f t="shared" si="3"/>
        <v>11810244174118.664</v>
      </c>
      <c r="G65" s="240">
        <f t="shared" si="3"/>
        <v>12108523600484.18</v>
      </c>
      <c r="H65" s="240">
        <f t="shared" si="3"/>
        <v>12494636027804.465</v>
      </c>
      <c r="I65" s="240">
        <f t="shared" si="3"/>
        <v>12855641525075.053</v>
      </c>
      <c r="J65" s="240">
        <f t="shared" si="3"/>
        <v>13159010573072.393</v>
      </c>
      <c r="K65" s="240">
        <f t="shared" si="3"/>
        <v>13408006792565.586</v>
      </c>
      <c r="L65" s="240">
        <f t="shared" si="3"/>
        <v>13607203332443.369</v>
      </c>
      <c r="M65" s="240">
        <f t="shared" si="3"/>
        <v>13762247338087.848</v>
      </c>
      <c r="N65" s="240">
        <f t="shared" si="3"/>
        <v>13894804099623.016</v>
      </c>
      <c r="O65" s="240">
        <f t="shared" si="3"/>
        <v>13995306056431.801</v>
      </c>
      <c r="P65" s="240">
        <f t="shared" si="3"/>
        <v>14069394081179.76</v>
      </c>
      <c r="Q65" s="240">
        <f t="shared" si="3"/>
        <v>14123018517748.969</v>
      </c>
      <c r="R65" s="240">
        <f t="shared" si="3"/>
        <v>14162336874384.174</v>
      </c>
      <c r="S65" s="240">
        <f t="shared" si="3"/>
        <v>14245535574153.779</v>
      </c>
      <c r="T65" s="240">
        <f t="shared" si="3"/>
        <v>14321535792181.65</v>
      </c>
      <c r="U65" s="240">
        <f t="shared" si="3"/>
        <v>14390486792589.928</v>
      </c>
      <c r="V65" s="240">
        <f t="shared" si="3"/>
        <v>14452553656679.715</v>
      </c>
      <c r="W65" s="240">
        <f t="shared" si="3"/>
        <v>14507916238900.908</v>
      </c>
      <c r="X65" s="240">
        <f t="shared" si="3"/>
        <v>14556768113418.381</v>
      </c>
      <c r="Y65" s="240">
        <f t="shared" si="3"/>
        <v>14599315518340.523</v>
      </c>
      <c r="Z65" s="240">
        <f t="shared" si="3"/>
        <v>14635776304301.203</v>
      </c>
      <c r="AA65" s="240">
        <f t="shared" si="3"/>
        <v>14666378893679.498</v>
      </c>
      <c r="AB65" s="240">
        <f t="shared" si="3"/>
        <v>14691361256318.734</v>
      </c>
      <c r="AC65" s="240">
        <f t="shared" si="3"/>
        <v>14710969907166.939</v>
      </c>
      <c r="AD65" s="240">
        <f t="shared" si="3"/>
        <v>14725458930811.832</v>
      </c>
      <c r="AE65" s="240">
        <f t="shared" si="3"/>
        <v>14735089037433.629</v>
      </c>
      <c r="AF65" s="240">
        <f t="shared" si="3"/>
        <v>14740126654245.201</v>
      </c>
      <c r="AG65" s="240">
        <f t="shared" si="3"/>
        <v>14740843056045.139</v>
      </c>
      <c r="AH65" s="240">
        <f t="shared" si="3"/>
        <v>14737513538071.213</v>
      </c>
      <c r="AI65" s="240">
        <f t="shared" si="3"/>
        <v>14730416633918.805</v>
      </c>
      <c r="AJ65" s="240">
        <f t="shared" si="3"/>
        <v>14719833380879.576</v>
      </c>
      <c r="AK65" s="240">
        <f t="shared" si="3"/>
        <v>14706046634667.879</v>
      </c>
      <c r="AL65" s="240">
        <f t="shared" si="3"/>
        <v>14689340435133.182</v>
      </c>
      <c r="AM65" s="240">
        <f t="shared" si="3"/>
        <v>14669999424213.895</v>
      </c>
      <c r="AN65" s="240">
        <f t="shared" si="3"/>
        <v>14648308317065.816</v>
      </c>
      <c r="AO65" s="240">
        <f t="shared" si="3"/>
        <v>14624551427007.33</v>
      </c>
      <c r="AP65" s="240">
        <f t="shared" si="3"/>
        <v>14599012244656.793</v>
      </c>
      <c r="AQ65" s="240">
        <f t="shared" si="4"/>
        <v>14497245004365.508</v>
      </c>
    </row>
    <row r="66" spans="1:43" x14ac:dyDescent="0.2">
      <c r="A66" s="291" t="s">
        <v>140</v>
      </c>
      <c r="B66" s="240">
        <f t="shared" si="0"/>
        <v>8600396651987.665</v>
      </c>
      <c r="C66" s="240">
        <f t="shared" si="3"/>
        <v>5380013200249.0674</v>
      </c>
      <c r="D66" s="240">
        <f t="shared" si="3"/>
        <v>6338291886185.6943</v>
      </c>
      <c r="E66" s="240">
        <f t="shared" si="3"/>
        <v>6782966245051.9561</v>
      </c>
      <c r="F66" s="240">
        <f t="shared" si="3"/>
        <v>6855695614389.0645</v>
      </c>
      <c r="G66" s="240">
        <f t="shared" si="3"/>
        <v>7164461880420.8711</v>
      </c>
      <c r="H66" s="240">
        <f t="shared" si="3"/>
        <v>7553610480122.2285</v>
      </c>
      <c r="I66" s="240">
        <f t="shared" si="3"/>
        <v>7880907036242.1045</v>
      </c>
      <c r="J66" s="240">
        <f t="shared" si="3"/>
        <v>8123798960523.5566</v>
      </c>
      <c r="K66" s="240">
        <f t="shared" si="3"/>
        <v>8305613909826.8682</v>
      </c>
      <c r="L66" s="240">
        <f t="shared" si="3"/>
        <v>8454609795096.8096</v>
      </c>
      <c r="M66" s="240">
        <f t="shared" si="3"/>
        <v>8602262257974.5332</v>
      </c>
      <c r="N66" s="240">
        <f t="shared" si="3"/>
        <v>8805766792484.6719</v>
      </c>
      <c r="O66" s="240">
        <f t="shared" si="3"/>
        <v>9036551799663.9922</v>
      </c>
      <c r="P66" s="240">
        <f t="shared" si="3"/>
        <v>9287151475209.7031</v>
      </c>
      <c r="Q66" s="240">
        <f t="shared" si="3"/>
        <v>9549201336641.1855</v>
      </c>
      <c r="R66" s="240">
        <f t="shared" si="3"/>
        <v>9813282775664.748</v>
      </c>
      <c r="S66" s="240">
        <f t="shared" si="3"/>
        <v>10133345145249.121</v>
      </c>
      <c r="T66" s="240">
        <f t="shared" si="3"/>
        <v>10447886944470.574</v>
      </c>
      <c r="U66" s="240">
        <f t="shared" si="3"/>
        <v>10755675644800.697</v>
      </c>
      <c r="V66" s="240">
        <f t="shared" si="3"/>
        <v>11055483474532.914</v>
      </c>
      <c r="W66" s="240">
        <f t="shared" si="3"/>
        <v>11346095252455.791</v>
      </c>
      <c r="X66" s="240">
        <f t="shared" si="3"/>
        <v>11626316207188.781</v>
      </c>
      <c r="Y66" s="240">
        <f t="shared" si="3"/>
        <v>11894979711773.832</v>
      </c>
      <c r="Z66" s="240">
        <f t="shared" si="3"/>
        <v>12150954865338.949</v>
      </c>
      <c r="AA66" s="240">
        <f t="shared" si="3"/>
        <v>12393153856676.113</v>
      </c>
      <c r="AB66" s="240">
        <f t="shared" si="3"/>
        <v>12620539048300.518</v>
      </c>
      <c r="AC66" s="240">
        <f t="shared" si="3"/>
        <v>12832129723875.113</v>
      </c>
      <c r="AD66" s="240">
        <f t="shared" si="3"/>
        <v>13027008446670.473</v>
      </c>
      <c r="AE66" s="240">
        <f t="shared" si="3"/>
        <v>13204326981862.982</v>
      </c>
      <c r="AF66" s="240">
        <f t="shared" si="3"/>
        <v>13363311740827.822</v>
      </c>
      <c r="AG66" s="240">
        <f t="shared" si="3"/>
        <v>13503268711036.199</v>
      </c>
      <c r="AH66" s="240">
        <f t="shared" si="3"/>
        <v>13623587840604.947</v>
      </c>
      <c r="AI66" s="240">
        <f t="shared" si="3"/>
        <v>13723746851865.652</v>
      </c>
      <c r="AJ66" s="240">
        <f t="shared" si="3"/>
        <v>13803314463434.109</v>
      </c>
      <c r="AK66" s="240">
        <f t="shared" si="3"/>
        <v>13861953005093.027</v>
      </c>
      <c r="AL66" s="240">
        <f t="shared" si="3"/>
        <v>13899420414303.342</v>
      </c>
      <c r="AM66" s="240">
        <f t="shared" si="3"/>
        <v>13915571607297.68</v>
      </c>
      <c r="AN66" s="240">
        <f t="shared" si="3"/>
        <v>13910359221475.063</v>
      </c>
      <c r="AO66" s="240">
        <f t="shared" si="3"/>
        <v>13883833729219.656</v>
      </c>
      <c r="AP66" s="240">
        <f t="shared" si="3"/>
        <v>13836142926343.451</v>
      </c>
      <c r="AQ66" s="240">
        <f t="shared" si="4"/>
        <v>13696928079092.492</v>
      </c>
    </row>
    <row r="67" spans="1:43" x14ac:dyDescent="0.2">
      <c r="A67" s="291" t="s">
        <v>141</v>
      </c>
      <c r="B67" s="240">
        <f t="shared" si="0"/>
        <v>10604032383688.504</v>
      </c>
      <c r="C67" s="240">
        <f t="shared" si="3"/>
        <v>6861040389473.2158</v>
      </c>
      <c r="D67" s="240">
        <f t="shared" si="3"/>
        <v>8236258158668.5</v>
      </c>
      <c r="E67" s="240">
        <f t="shared" si="3"/>
        <v>9240823327475.3125</v>
      </c>
      <c r="F67" s="240">
        <f t="shared" si="3"/>
        <v>9412486339202.498</v>
      </c>
      <c r="G67" s="240">
        <f t="shared" si="3"/>
        <v>10011725886578.344</v>
      </c>
      <c r="H67" s="240">
        <f t="shared" si="3"/>
        <v>10796608956659.711</v>
      </c>
      <c r="I67" s="240">
        <f t="shared" si="3"/>
        <v>11530056895570.566</v>
      </c>
      <c r="J67" s="240">
        <f t="shared" si="3"/>
        <v>12155177571621.402</v>
      </c>
      <c r="K67" s="240">
        <f t="shared" si="3"/>
        <v>12685966012372.307</v>
      </c>
      <c r="L67" s="240">
        <f t="shared" si="3"/>
        <v>13145125682490.988</v>
      </c>
      <c r="M67" s="240">
        <f t="shared" si="3"/>
        <v>13562241568355.422</v>
      </c>
      <c r="N67" s="240">
        <f t="shared" si="3"/>
        <v>14008423690324.043</v>
      </c>
      <c r="O67" s="240">
        <f t="shared" si="3"/>
        <v>14447823450323.994</v>
      </c>
      <c r="P67" s="240">
        <f t="shared" si="3"/>
        <v>14877705089666.584</v>
      </c>
      <c r="Q67" s="240">
        <f t="shared" si="3"/>
        <v>15295188067378.26</v>
      </c>
      <c r="R67" s="240">
        <f t="shared" si="3"/>
        <v>15697266865366.334</v>
      </c>
      <c r="S67" s="240">
        <f t="shared" si="3"/>
        <v>16174605366977.688</v>
      </c>
      <c r="T67" s="240">
        <f t="shared" si="3"/>
        <v>16637520591475.41</v>
      </c>
      <c r="U67" s="240">
        <f t="shared" si="3"/>
        <v>17084419167140.229</v>
      </c>
      <c r="V67" s="240">
        <f t="shared" si="3"/>
        <v>17513783181404.652</v>
      </c>
      <c r="W67" s="240">
        <f t="shared" si="3"/>
        <v>17924179962348.52</v>
      </c>
      <c r="X67" s="240">
        <f t="shared" si="3"/>
        <v>18314270995655.578</v>
      </c>
      <c r="Y67" s="240">
        <f t="shared" si="3"/>
        <v>18682819900661.973</v>
      </c>
      <c r="Z67" s="240">
        <f t="shared" si="3"/>
        <v>19028699403016.313</v>
      </c>
      <c r="AA67" s="240">
        <f t="shared" si="3"/>
        <v>19350897255797.484</v>
      </c>
      <c r="AB67" s="240">
        <f t="shared" si="3"/>
        <v>19648521075435.086</v>
      </c>
      <c r="AC67" s="240">
        <f t="shared" si="3"/>
        <v>19920802073214</v>
      </c>
      <c r="AD67" s="240">
        <f t="shared" si="3"/>
        <v>20167097677275.219</v>
      </c>
      <c r="AE67" s="240">
        <f t="shared" si="3"/>
        <v>20386893053641.906</v>
      </c>
      <c r="AF67" s="240">
        <f t="shared" si="3"/>
        <v>20579801547701.805</v>
      </c>
      <c r="AG67" s="240">
        <f t="shared" si="3"/>
        <v>20745564079597.504</v>
      </c>
      <c r="AH67" s="240">
        <f t="shared" si="3"/>
        <v>20884047537967.559</v>
      </c>
      <c r="AI67" s="240">
        <f t="shared" si="3"/>
        <v>20995242226322.211</v>
      </c>
      <c r="AJ67" s="240">
        <f t="shared" si="3"/>
        <v>21079258424943.145</v>
      </c>
      <c r="AK67" s="240">
        <f t="shared" si="3"/>
        <v>21136322138496</v>
      </c>
      <c r="AL67" s="240">
        <f t="shared" si="3"/>
        <v>21166770105506.578</v>
      </c>
      <c r="AM67" s="240">
        <f t="shared" si="3"/>
        <v>21171044150461.164</v>
      </c>
      <c r="AN67" s="240">
        <f t="shared" si="3"/>
        <v>21149684962565.781</v>
      </c>
      <c r="AO67" s="240">
        <f t="shared" si="3"/>
        <v>21103325387170.672</v>
      </c>
      <c r="AP67" s="240">
        <f t="shared" si="3"/>
        <v>21032683316590.867</v>
      </c>
      <c r="AQ67" s="240">
        <f t="shared" si="4"/>
        <v>20831177065236.707</v>
      </c>
    </row>
    <row r="68" spans="1:43" x14ac:dyDescent="0.2">
      <c r="A68" s="291" t="s">
        <v>142</v>
      </c>
      <c r="B68" s="240">
        <f t="shared" si="0"/>
        <v>3342898008669.3994</v>
      </c>
      <c r="C68" s="240">
        <f t="shared" si="3"/>
        <v>2905498699429.04</v>
      </c>
      <c r="D68" s="240">
        <f t="shared" si="3"/>
        <v>3178061525614.8647</v>
      </c>
      <c r="E68" s="240">
        <f t="shared" si="3"/>
        <v>3557747466061.4697</v>
      </c>
      <c r="F68" s="240">
        <f t="shared" si="3"/>
        <v>3599576366566.2734</v>
      </c>
      <c r="G68" s="240">
        <f t="shared" si="3"/>
        <v>3762028252602.0313</v>
      </c>
      <c r="H68" s="240">
        <f t="shared" si="3"/>
        <v>3983910421384.3174</v>
      </c>
      <c r="I68" s="240">
        <f t="shared" si="3"/>
        <v>4208552091947.7427</v>
      </c>
      <c r="J68" s="240">
        <f t="shared" si="3"/>
        <v>4419697811692.127</v>
      </c>
      <c r="K68" s="240">
        <f t="shared" si="3"/>
        <v>4617326397144.3945</v>
      </c>
      <c r="L68" s="240">
        <f t="shared" si="3"/>
        <v>4802345163075.0625</v>
      </c>
      <c r="M68" s="240">
        <f t="shared" si="3"/>
        <v>4976545586413.4316</v>
      </c>
      <c r="N68" s="240">
        <f t="shared" si="3"/>
        <v>5152797709929.2783</v>
      </c>
      <c r="O68" s="240">
        <f t="shared" si="3"/>
        <v>5321615234818.2031</v>
      </c>
      <c r="P68" s="240">
        <f t="shared" si="3"/>
        <v>5483365008612.8018</v>
      </c>
      <c r="Q68" s="240">
        <f t="shared" si="3"/>
        <v>5638608836304.1592</v>
      </c>
      <c r="R68" s="240">
        <f t="shared" si="3"/>
        <v>5788092953836.0449</v>
      </c>
      <c r="S68" s="240">
        <f t="shared" si="3"/>
        <v>5960080978777.9521</v>
      </c>
      <c r="T68" s="240">
        <f t="shared" si="3"/>
        <v>6128137691630.6514</v>
      </c>
      <c r="U68" s="240">
        <f t="shared" si="3"/>
        <v>6291804080731.8555</v>
      </c>
      <c r="V68" s="240">
        <f t="shared" si="3"/>
        <v>6450627377536.4854</v>
      </c>
      <c r="W68" s="240">
        <f t="shared" si="3"/>
        <v>6604162450910.0176</v>
      </c>
      <c r="X68" s="240">
        <f t="shared" si="3"/>
        <v>6751973365753.5469</v>
      </c>
      <c r="Y68" s="240">
        <f t="shared" si="3"/>
        <v>6893635099708.5332</v>
      </c>
      <c r="Z68" s="240">
        <f t="shared" si="3"/>
        <v>7028735404207.0479</v>
      </c>
      <c r="AA68" s="240">
        <f t="shared" si="3"/>
        <v>7156876789557.0605</v>
      </c>
      <c r="AB68" s="240">
        <f t="shared" si="3"/>
        <v>7277678608234.749</v>
      </c>
      <c r="AC68" s="240">
        <f t="shared" si="3"/>
        <v>7390779206193.4551</v>
      </c>
      <c r="AD68" s="240">
        <f t="shared" si="3"/>
        <v>7495838108831.4697</v>
      </c>
      <c r="AE68" s="240">
        <f t="shared" si="3"/>
        <v>7592538206284.0352</v>
      </c>
      <c r="AF68" s="240">
        <f t="shared" si="3"/>
        <v>7680587901872.8789</v>
      </c>
      <c r="AG68" s="240">
        <f t="shared" si="3"/>
        <v>7759723187782.0117</v>
      </c>
      <c r="AH68" s="240">
        <f t="shared" si="3"/>
        <v>7829709613230.9014</v>
      </c>
      <c r="AI68" s="240">
        <f t="shared" ref="AI68:AP74" si="5">SUMIFS(AI$2:AI$44,$AR$2:$AR$44,$A68)</f>
        <v>7890344112467.2324</v>
      </c>
      <c r="AJ68" s="240">
        <f t="shared" si="5"/>
        <v>7941456662673.7539</v>
      </c>
      <c r="AK68" s="240">
        <f t="shared" si="5"/>
        <v>7982911745245.875</v>
      </c>
      <c r="AL68" s="240">
        <f t="shared" si="5"/>
        <v>8014609587716.9355</v>
      </c>
      <c r="AM68" s="240">
        <f t="shared" si="5"/>
        <v>8036487167761.9102</v>
      </c>
      <c r="AN68" s="240">
        <f t="shared" si="5"/>
        <v>8048518965078.1455</v>
      </c>
      <c r="AO68" s="240">
        <f t="shared" si="5"/>
        <v>8050717451416.916</v>
      </c>
      <c r="AP68" s="240">
        <f t="shared" si="5"/>
        <v>8043133313525.4395</v>
      </c>
      <c r="AQ68" s="240">
        <f t="shared" si="4"/>
        <v>7984697175310.252</v>
      </c>
    </row>
    <row r="69" spans="1:43" x14ac:dyDescent="0.2">
      <c r="A69" s="291" t="s">
        <v>143</v>
      </c>
      <c r="B69" s="240">
        <f t="shared" si="0"/>
        <v>21096425369329.977</v>
      </c>
      <c r="C69" s="240">
        <f t="shared" ref="C69:AH74" si="6">SUMIFS(C$2:C$44,$AR$2:$AR$44,$A69)</f>
        <v>12259610332476.711</v>
      </c>
      <c r="D69" s="240">
        <f t="shared" si="6"/>
        <v>12594566307607.658</v>
      </c>
      <c r="E69" s="240">
        <f t="shared" si="6"/>
        <v>12896693254598.006</v>
      </c>
      <c r="F69" s="240">
        <f t="shared" si="6"/>
        <v>13884468076664.416</v>
      </c>
      <c r="G69" s="240">
        <f t="shared" si="6"/>
        <v>14852211868484.635</v>
      </c>
      <c r="H69" s="240">
        <f t="shared" si="6"/>
        <v>15800059316372.873</v>
      </c>
      <c r="I69" s="240">
        <f t="shared" si="6"/>
        <v>16125729133874.484</v>
      </c>
      <c r="J69" s="240">
        <f t="shared" si="6"/>
        <v>16443770304517.602</v>
      </c>
      <c r="K69" s="240">
        <f t="shared" si="6"/>
        <v>16754230798594.748</v>
      </c>
      <c r="L69" s="240">
        <f t="shared" si="6"/>
        <v>17057158586398.418</v>
      </c>
      <c r="M69" s="240">
        <f t="shared" si="6"/>
        <v>17352601638221.145</v>
      </c>
      <c r="N69" s="240">
        <f t="shared" si="6"/>
        <v>17456925867844.535</v>
      </c>
      <c r="O69" s="240">
        <f t="shared" si="6"/>
        <v>17558587080781.15</v>
      </c>
      <c r="P69" s="240">
        <f t="shared" si="6"/>
        <v>17657599753082.129</v>
      </c>
      <c r="Q69" s="240">
        <f t="shared" si="6"/>
        <v>17753978360798.613</v>
      </c>
      <c r="R69" s="240">
        <f t="shared" si="6"/>
        <v>17847737379981.723</v>
      </c>
      <c r="S69" s="240">
        <f t="shared" si="6"/>
        <v>17737997178407.461</v>
      </c>
      <c r="T69" s="240">
        <f t="shared" si="6"/>
        <v>17628652933865.41</v>
      </c>
      <c r="U69" s="240">
        <f t="shared" si="6"/>
        <v>17519704119327.109</v>
      </c>
      <c r="V69" s="240">
        <f t="shared" si="6"/>
        <v>17411150207764.066</v>
      </c>
      <c r="W69" s="240">
        <f t="shared" si="6"/>
        <v>17302990672147.789</v>
      </c>
      <c r="X69" s="240">
        <f t="shared" si="6"/>
        <v>17195224985449.814</v>
      </c>
      <c r="Y69" s="240">
        <f t="shared" si="6"/>
        <v>17087852620641.652</v>
      </c>
      <c r="Z69" s="240">
        <f t="shared" si="6"/>
        <v>16980873050694.832</v>
      </c>
      <c r="AA69" s="240">
        <f t="shared" si="6"/>
        <v>16874285748580.871</v>
      </c>
      <c r="AB69" s="240">
        <f t="shared" si="6"/>
        <v>16768090187271.275</v>
      </c>
      <c r="AC69" s="240">
        <f t="shared" si="6"/>
        <v>16662285839737.576</v>
      </c>
      <c r="AD69" s="240">
        <f t="shared" si="6"/>
        <v>16556872178951.299</v>
      </c>
      <c r="AE69" s="240">
        <f t="shared" si="6"/>
        <v>16451848677883.955</v>
      </c>
      <c r="AF69" s="240">
        <f t="shared" si="6"/>
        <v>16347214809507.072</v>
      </c>
      <c r="AG69" s="240">
        <f t="shared" si="6"/>
        <v>16242970046792.156</v>
      </c>
      <c r="AH69" s="240">
        <f t="shared" si="6"/>
        <v>16169952933785.977</v>
      </c>
      <c r="AI69" s="240">
        <f t="shared" si="5"/>
        <v>16097124244216.059</v>
      </c>
      <c r="AJ69" s="240">
        <f t="shared" si="5"/>
        <v>16024483767271.008</v>
      </c>
      <c r="AK69" s="240">
        <f t="shared" si="5"/>
        <v>15952031292139.422</v>
      </c>
      <c r="AL69" s="240">
        <f t="shared" si="5"/>
        <v>15879766608009.92</v>
      </c>
      <c r="AM69" s="240">
        <f t="shared" si="5"/>
        <v>15797575819167.684</v>
      </c>
      <c r="AN69" s="240">
        <f t="shared" si="5"/>
        <v>15715638591075.332</v>
      </c>
      <c r="AO69" s="240">
        <f t="shared" si="5"/>
        <v>15633954607515.785</v>
      </c>
      <c r="AP69" s="240">
        <f t="shared" si="5"/>
        <v>15552523552271.963</v>
      </c>
      <c r="AQ69" s="240">
        <f t="shared" si="4"/>
        <v>15417845808207.906</v>
      </c>
    </row>
    <row r="70" spans="1:43" x14ac:dyDescent="0.2">
      <c r="A70" s="291" t="s">
        <v>144</v>
      </c>
      <c r="B70" s="240">
        <f t="shared" si="0"/>
        <v>6364558805109.7012</v>
      </c>
      <c r="C70" s="240">
        <f t="shared" si="6"/>
        <v>4705337447301.9609</v>
      </c>
      <c r="D70" s="240">
        <f t="shared" si="6"/>
        <v>5278086546548.5059</v>
      </c>
      <c r="E70" s="240">
        <f t="shared" si="6"/>
        <v>5456492294055.5879</v>
      </c>
      <c r="F70" s="240">
        <f t="shared" si="6"/>
        <v>5471071548734.3555</v>
      </c>
      <c r="G70" s="240">
        <f t="shared" si="6"/>
        <v>5554541949485.2441</v>
      </c>
      <c r="H70" s="240">
        <f t="shared" si="6"/>
        <v>5665239194589.4951</v>
      </c>
      <c r="I70" s="240">
        <f t="shared" si="6"/>
        <v>5770935156878.916</v>
      </c>
      <c r="J70" s="240">
        <f t="shared" si="6"/>
        <v>5859599277315.4775</v>
      </c>
      <c r="K70" s="240">
        <f t="shared" si="6"/>
        <v>5930658445643.7383</v>
      </c>
      <c r="L70" s="240">
        <f t="shared" si="6"/>
        <v>5983711939031.4375</v>
      </c>
      <c r="M70" s="240">
        <f t="shared" si="6"/>
        <v>6018533811794.4248</v>
      </c>
      <c r="N70" s="240">
        <f t="shared" si="6"/>
        <v>6040575298184.3877</v>
      </c>
      <c r="O70" s="240">
        <f t="shared" si="6"/>
        <v>6046968862344.4629</v>
      </c>
      <c r="P70" s="240">
        <f t="shared" si="6"/>
        <v>6040417143739.7959</v>
      </c>
      <c r="Q70" s="240">
        <f t="shared" si="6"/>
        <v>6023706959289.582</v>
      </c>
      <c r="R70" s="240">
        <f t="shared" si="6"/>
        <v>5999656439378.5605</v>
      </c>
      <c r="S70" s="240">
        <f t="shared" si="6"/>
        <v>5991268846921.6006</v>
      </c>
      <c r="T70" s="240">
        <f t="shared" si="6"/>
        <v>5978710291867.626</v>
      </c>
      <c r="U70" s="240">
        <f t="shared" si="6"/>
        <v>5962359723067.2168</v>
      </c>
      <c r="V70" s="240">
        <f t="shared" si="6"/>
        <v>5942599906884.418</v>
      </c>
      <c r="W70" s="240">
        <f t="shared" si="6"/>
        <v>5919815208361.1846</v>
      </c>
      <c r="X70" s="240">
        <f t="shared" si="6"/>
        <v>5894389600551.8379</v>
      </c>
      <c r="Y70" s="240">
        <f t="shared" si="6"/>
        <v>5866704908428.21</v>
      </c>
      <c r="Z70" s="240">
        <f t="shared" si="6"/>
        <v>5837139290558.4414</v>
      </c>
      <c r="AA70" s="240">
        <f t="shared" si="6"/>
        <v>5806065958953.4561</v>
      </c>
      <c r="AB70" s="240">
        <f t="shared" si="6"/>
        <v>5773852135069.3086</v>
      </c>
      <c r="AC70" s="240">
        <f t="shared" si="6"/>
        <v>5740858237954.9551</v>
      </c>
      <c r="AD70" s="240">
        <f t="shared" si="6"/>
        <v>5707437298943.8506</v>
      </c>
      <c r="AE70" s="240">
        <f t="shared" si="6"/>
        <v>5673934596093.0947</v>
      </c>
      <c r="AF70" s="240">
        <f t="shared" si="6"/>
        <v>5640687500766.0947</v>
      </c>
      <c r="AG70" s="240">
        <f t="shared" si="6"/>
        <v>5608025528314.9609</v>
      </c>
      <c r="AH70" s="240">
        <f t="shared" si="6"/>
        <v>5576270584731.1338</v>
      </c>
      <c r="AI70" s="240">
        <f t="shared" si="5"/>
        <v>5545737401376.249</v>
      </c>
      <c r="AJ70" s="240">
        <f t="shared" si="5"/>
        <v>5516734150463.083</v>
      </c>
      <c r="AK70" s="240">
        <f t="shared" si="5"/>
        <v>5489563234809.1699</v>
      </c>
      <c r="AL70" s="240">
        <f t="shared" si="5"/>
        <v>5464522246519.4795</v>
      </c>
      <c r="AM70" s="240">
        <f t="shared" si="5"/>
        <v>5441905090656.6807</v>
      </c>
      <c r="AN70" s="240">
        <f t="shared" si="5"/>
        <v>5422003271620.373</v>
      </c>
      <c r="AO70" s="240">
        <f t="shared" si="5"/>
        <v>5405107341875.9697</v>
      </c>
      <c r="AP70" s="240">
        <f t="shared" si="5"/>
        <v>5391508514854.1006</v>
      </c>
      <c r="AQ70" s="240">
        <f t="shared" si="4"/>
        <v>5353887231886.832</v>
      </c>
    </row>
    <row r="71" spans="1:43" x14ac:dyDescent="0.2">
      <c r="A71" s="291" t="s">
        <v>145</v>
      </c>
      <c r="B71" s="240">
        <f t="shared" si="0"/>
        <v>15342546917214.152</v>
      </c>
      <c r="C71" s="240">
        <f t="shared" si="6"/>
        <v>10743317287494.609</v>
      </c>
      <c r="D71" s="240">
        <f t="shared" si="6"/>
        <v>12465929398581.018</v>
      </c>
      <c r="E71" s="240">
        <f t="shared" si="6"/>
        <v>12404440925855.012</v>
      </c>
      <c r="F71" s="240">
        <f t="shared" si="6"/>
        <v>12474321848071.785</v>
      </c>
      <c r="G71" s="240">
        <f t="shared" si="6"/>
        <v>12795112649502.852</v>
      </c>
      <c r="H71" s="240">
        <f t="shared" si="6"/>
        <v>13213465380083.758</v>
      </c>
      <c r="I71" s="240">
        <f t="shared" si="6"/>
        <v>13601480325709.006</v>
      </c>
      <c r="J71" s="240">
        <f t="shared" si="6"/>
        <v>13923779849831.357</v>
      </c>
      <c r="K71" s="240">
        <f t="shared" si="6"/>
        <v>14184849727384.262</v>
      </c>
      <c r="L71" s="240">
        <f t="shared" si="6"/>
        <v>14390770495553.424</v>
      </c>
      <c r="M71" s="240">
        <f t="shared" si="6"/>
        <v>14548900220344.313</v>
      </c>
      <c r="N71" s="240">
        <f t="shared" si="6"/>
        <v>14690216563698.102</v>
      </c>
      <c r="O71" s="240">
        <f t="shared" si="6"/>
        <v>14798194608886.182</v>
      </c>
      <c r="P71" s="240">
        <f t="shared" si="6"/>
        <v>14878787874487.818</v>
      </c>
      <c r="Q71" s="240">
        <f t="shared" si="6"/>
        <v>14938274269976.117</v>
      </c>
      <c r="R71" s="240">
        <f t="shared" si="6"/>
        <v>14983150481560.117</v>
      </c>
      <c r="S71" s="240">
        <f t="shared" si="6"/>
        <v>15082518372314.828</v>
      </c>
      <c r="T71" s="240">
        <f t="shared" si="6"/>
        <v>15174836337553.357</v>
      </c>
      <c r="U71" s="240">
        <f t="shared" si="6"/>
        <v>15260138486218.316</v>
      </c>
      <c r="V71" s="240">
        <f t="shared" si="6"/>
        <v>15338472607091.811</v>
      </c>
      <c r="W71" s="240">
        <f t="shared" si="6"/>
        <v>15409899679786.402</v>
      </c>
      <c r="X71" s="240">
        <f t="shared" si="6"/>
        <v>15474493357124.902</v>
      </c>
      <c r="Y71" s="240">
        <f t="shared" si="6"/>
        <v>15532339422435.824</v>
      </c>
      <c r="Z71" s="240">
        <f t="shared" si="6"/>
        <v>15583535225267.697</v>
      </c>
      <c r="AA71" s="240">
        <f t="shared" si="6"/>
        <v>15628189098979.443</v>
      </c>
      <c r="AB71" s="240">
        <f t="shared" si="6"/>
        <v>15666419763601.648</v>
      </c>
      <c r="AC71" s="240">
        <f t="shared" si="6"/>
        <v>15698355717279.613</v>
      </c>
      <c r="AD71" s="240">
        <f t="shared" si="6"/>
        <v>15724134619514.084</v>
      </c>
      <c r="AE71" s="240">
        <f t="shared" si="6"/>
        <v>15743902669301.625</v>
      </c>
      <c r="AF71" s="240">
        <f t="shared" si="6"/>
        <v>15757813981153.105</v>
      </c>
      <c r="AG71" s="240">
        <f t="shared" si="6"/>
        <v>15766029961833.863</v>
      </c>
      <c r="AH71" s="240">
        <f t="shared" si="6"/>
        <v>15768718690523.137</v>
      </c>
      <c r="AI71" s="240">
        <f t="shared" si="5"/>
        <v>15766054304939.049</v>
      </c>
      <c r="AJ71" s="240">
        <f t="shared" si="5"/>
        <v>15758216395816.127</v>
      </c>
      <c r="AK71" s="240">
        <f t="shared" si="5"/>
        <v>15745389411959.533</v>
      </c>
      <c r="AL71" s="240">
        <f t="shared" si="5"/>
        <v>15727762077933.51</v>
      </c>
      <c r="AM71" s="240">
        <f t="shared" si="5"/>
        <v>15705526826273.275</v>
      </c>
      <c r="AN71" s="240">
        <f t="shared" si="5"/>
        <v>15678879245941.201</v>
      </c>
      <c r="AO71" s="240">
        <f t="shared" si="5"/>
        <v>15648017548578.785</v>
      </c>
      <c r="AP71" s="240">
        <f t="shared" si="5"/>
        <v>15613142053941.615</v>
      </c>
      <c r="AQ71" s="240">
        <f t="shared" si="4"/>
        <v>15494109942932.898</v>
      </c>
    </row>
    <row r="72" spans="1:43" x14ac:dyDescent="0.2">
      <c r="A72" s="291" t="s">
        <v>146</v>
      </c>
      <c r="B72" s="240">
        <f t="shared" si="0"/>
        <v>1598856212209.0503</v>
      </c>
      <c r="C72" s="240">
        <f t="shared" si="6"/>
        <v>1229907212968.8682</v>
      </c>
      <c r="D72" s="240">
        <f t="shared" si="6"/>
        <v>1503398997532.9131</v>
      </c>
      <c r="E72" s="240">
        <f t="shared" si="6"/>
        <v>1613765310858.8765</v>
      </c>
      <c r="F72" s="240">
        <f t="shared" si="6"/>
        <v>1677259782739.113</v>
      </c>
      <c r="G72" s="240">
        <f t="shared" si="6"/>
        <v>1853416190921.6333</v>
      </c>
      <c r="H72" s="240">
        <f t="shared" si="6"/>
        <v>2088397452396.5891</v>
      </c>
      <c r="I72" s="240">
        <f t="shared" si="6"/>
        <v>2320707550319.4658</v>
      </c>
      <c r="J72" s="240">
        <f t="shared" si="6"/>
        <v>2532754107765.3472</v>
      </c>
      <c r="K72" s="240">
        <f t="shared" si="6"/>
        <v>2726282378709.8013</v>
      </c>
      <c r="L72" s="240">
        <f t="shared" si="6"/>
        <v>2906656296844.0659</v>
      </c>
      <c r="M72" s="240">
        <f t="shared" si="6"/>
        <v>3082488049061.1714</v>
      </c>
      <c r="N72" s="240">
        <f t="shared" si="6"/>
        <v>3265576154062.5078</v>
      </c>
      <c r="O72" s="240">
        <f t="shared" si="6"/>
        <v>3455544123142.8745</v>
      </c>
      <c r="P72" s="240">
        <f t="shared" si="6"/>
        <v>3652100697622.5557</v>
      </c>
      <c r="Q72" s="240">
        <f t="shared" si="6"/>
        <v>3854873935404.6792</v>
      </c>
      <c r="R72" s="240">
        <f t="shared" si="6"/>
        <v>4063405954626.187</v>
      </c>
      <c r="S72" s="240">
        <f t="shared" si="6"/>
        <v>4291595921440.4263</v>
      </c>
      <c r="T72" s="240">
        <f t="shared" si="6"/>
        <v>4525934417718.3184</v>
      </c>
      <c r="U72" s="240">
        <f t="shared" si="6"/>
        <v>4765718060000.4277</v>
      </c>
      <c r="V72" s="240">
        <f t="shared" si="6"/>
        <v>5010129215868.7002</v>
      </c>
      <c r="W72" s="240">
        <f t="shared" si="6"/>
        <v>5258233098731.4404</v>
      </c>
      <c r="X72" s="240">
        <f t="shared" si="6"/>
        <v>5508976300950.9326</v>
      </c>
      <c r="Y72" s="240">
        <f t="shared" si="6"/>
        <v>5761186979138.2061</v>
      </c>
      <c r="Z72" s="240">
        <f t="shared" si="6"/>
        <v>6013576897229.0488</v>
      </c>
      <c r="AA72" s="240">
        <f t="shared" si="6"/>
        <v>6264745517974.335</v>
      </c>
      <c r="AB72" s="240">
        <f t="shared" si="6"/>
        <v>6513186311136.9004</v>
      </c>
      <c r="AC72" s="240">
        <f t="shared" si="6"/>
        <v>6757295416562.0996</v>
      </c>
      <c r="AD72" s="240">
        <f t="shared" si="6"/>
        <v>6995382762166.3818</v>
      </c>
      <c r="AE72" s="240">
        <f t="shared" si="6"/>
        <v>7225685690812.1523</v>
      </c>
      <c r="AF72" s="240">
        <f t="shared" si="6"/>
        <v>7446385096345.623</v>
      </c>
      <c r="AG72" s="240">
        <f t="shared" si="6"/>
        <v>7655624008439.3955</v>
      </c>
      <c r="AH72" s="240">
        <f t="shared" si="6"/>
        <v>7851528499328.7783</v>
      </c>
      <c r="AI72" s="240">
        <f t="shared" si="5"/>
        <v>8032230714456.4512</v>
      </c>
      <c r="AJ72" s="240">
        <f t="shared" si="5"/>
        <v>8195893755204.249</v>
      </c>
      <c r="AK72" s="240">
        <f t="shared" si="5"/>
        <v>8340738067403.6768</v>
      </c>
      <c r="AL72" s="240">
        <f t="shared" si="5"/>
        <v>8465068916592.3672</v>
      </c>
      <c r="AM72" s="240">
        <f t="shared" si="5"/>
        <v>8567304462687.1377</v>
      </c>
      <c r="AN72" s="240">
        <f t="shared" si="5"/>
        <v>8646003885705.8311</v>
      </c>
      <c r="AO72" s="240">
        <f t="shared" si="5"/>
        <v>8699894963289.4795</v>
      </c>
      <c r="AP72" s="240">
        <f t="shared" si="5"/>
        <v>8727900462904.1416</v>
      </c>
      <c r="AQ72" s="240">
        <f t="shared" si="4"/>
        <v>8684397752537.7441</v>
      </c>
    </row>
    <row r="73" spans="1:43" x14ac:dyDescent="0.2">
      <c r="A73" s="291" t="s">
        <v>147</v>
      </c>
      <c r="B73" s="240">
        <f t="shared" si="0"/>
        <v>4475151433926.46</v>
      </c>
      <c r="C73" s="240">
        <f t="shared" si="6"/>
        <v>3056465304656.6143</v>
      </c>
      <c r="D73" s="240">
        <f t="shared" si="6"/>
        <v>3883526135812.3154</v>
      </c>
      <c r="E73" s="240">
        <f t="shared" si="6"/>
        <v>4557613961617.3809</v>
      </c>
      <c r="F73" s="240">
        <f t="shared" si="6"/>
        <v>4700284295288.9961</v>
      </c>
      <c r="G73" s="240">
        <f t="shared" si="6"/>
        <v>5098674358662.1045</v>
      </c>
      <c r="H73" s="240">
        <f t="shared" si="6"/>
        <v>5630560149467.75</v>
      </c>
      <c r="I73" s="240">
        <f t="shared" si="6"/>
        <v>6166351197760.7871</v>
      </c>
      <c r="J73" s="240">
        <f t="shared" si="6"/>
        <v>6669867622314.1025</v>
      </c>
      <c r="K73" s="240">
        <f t="shared" si="6"/>
        <v>7143936868971.0215</v>
      </c>
      <c r="L73" s="240">
        <f t="shared" si="6"/>
        <v>7596529513490.627</v>
      </c>
      <c r="M73" s="240">
        <f t="shared" si="6"/>
        <v>8040475273891.2012</v>
      </c>
      <c r="N73" s="240">
        <f t="shared" si="6"/>
        <v>8494829180684.9404</v>
      </c>
      <c r="O73" s="240">
        <f t="shared" si="6"/>
        <v>8958817087064.4629</v>
      </c>
      <c r="P73" s="240">
        <f t="shared" si="6"/>
        <v>9433354932504.3867</v>
      </c>
      <c r="Q73" s="240">
        <f t="shared" si="6"/>
        <v>9919704697747.9355</v>
      </c>
      <c r="R73" s="240">
        <f t="shared" si="6"/>
        <v>10419505771324.641</v>
      </c>
      <c r="S73" s="240">
        <f t="shared" si="6"/>
        <v>10969074492398.916</v>
      </c>
      <c r="T73" s="240">
        <f t="shared" si="6"/>
        <v>11536679469441.598</v>
      </c>
      <c r="U73" s="240">
        <f t="shared" si="6"/>
        <v>12121134042836.908</v>
      </c>
      <c r="V73" s="240">
        <f t="shared" si="6"/>
        <v>12720944814345.994</v>
      </c>
      <c r="W73" s="240">
        <f t="shared" si="6"/>
        <v>13334286831442.932</v>
      </c>
      <c r="X73" s="240">
        <f t="shared" si="6"/>
        <v>13958981299629.195</v>
      </c>
      <c r="Y73" s="240">
        <f t="shared" si="6"/>
        <v>14592476817344.834</v>
      </c>
      <c r="Z73" s="240">
        <f t="shared" si="6"/>
        <v>15231835203130.059</v>
      </c>
      <c r="AA73" s="240">
        <f t="shared" si="6"/>
        <v>15873723036585.549</v>
      </c>
      <c r="AB73" s="240">
        <f t="shared" si="6"/>
        <v>16514410056641.215</v>
      </c>
      <c r="AC73" s="240">
        <f t="shared" si="6"/>
        <v>17149775545799.137</v>
      </c>
      <c r="AD73" s="240">
        <f t="shared" si="6"/>
        <v>17775323770771.047</v>
      </c>
      <c r="AE73" s="240">
        <f t="shared" si="6"/>
        <v>18386209442363.297</v>
      </c>
      <c r="AF73" s="240">
        <f t="shared" si="6"/>
        <v>18977273995805.898</v>
      </c>
      <c r="AG73" s="240">
        <f t="shared" si="6"/>
        <v>19543093273860.305</v>
      </c>
      <c r="AH73" s="240">
        <f t="shared" si="6"/>
        <v>20078036918030.086</v>
      </c>
      <c r="AI73" s="240">
        <f t="shared" si="5"/>
        <v>20576339439773.75</v>
      </c>
      <c r="AJ73" s="240">
        <f t="shared" si="5"/>
        <v>21032182558622.246</v>
      </c>
      <c r="AK73" s="240">
        <f t="shared" si="5"/>
        <v>21439787965843.277</v>
      </c>
      <c r="AL73" s="240">
        <f t="shared" si="5"/>
        <v>21793519212730.902</v>
      </c>
      <c r="AM73" s="240">
        <f t="shared" si="5"/>
        <v>22087990947347.309</v>
      </c>
      <c r="AN73" s="240">
        <f t="shared" si="5"/>
        <v>22318183251659.258</v>
      </c>
      <c r="AO73" s="240">
        <f t="shared" si="5"/>
        <v>22479558384474.453</v>
      </c>
      <c r="AP73" s="240">
        <f t="shared" si="5"/>
        <v>22568176838549.375</v>
      </c>
      <c r="AQ73" s="240">
        <f t="shared" si="4"/>
        <v>22465010275929.395</v>
      </c>
    </row>
    <row r="74" spans="1:43" x14ac:dyDescent="0.2">
      <c r="A74" s="292" t="s">
        <v>340</v>
      </c>
      <c r="B74" s="252">
        <f t="shared" si="0"/>
        <v>208030726075780.75</v>
      </c>
      <c r="C74" s="252">
        <f t="shared" si="6"/>
        <v>198745750327814.38</v>
      </c>
      <c r="D74" s="252">
        <f t="shared" si="6"/>
        <v>208259065593848.56</v>
      </c>
      <c r="E74" s="252">
        <f t="shared" si="6"/>
        <v>209987270223588.75</v>
      </c>
      <c r="F74" s="252">
        <f t="shared" si="6"/>
        <v>218802042573016.41</v>
      </c>
      <c r="G74" s="252">
        <f t="shared" si="6"/>
        <v>227926769601727.66</v>
      </c>
      <c r="H74" s="252">
        <f t="shared" si="6"/>
        <v>235208325373167.56</v>
      </c>
      <c r="I74" s="252">
        <f t="shared" si="6"/>
        <v>245406173872564.25</v>
      </c>
      <c r="J74" s="252">
        <f t="shared" si="6"/>
        <v>253699633620811.06</v>
      </c>
      <c r="K74" s="252">
        <f t="shared" si="6"/>
        <v>261563157807622.25</v>
      </c>
      <c r="L74" s="252">
        <f t="shared" si="6"/>
        <v>268964987325454.16</v>
      </c>
      <c r="M74" s="252">
        <f t="shared" si="6"/>
        <v>277428178742702.19</v>
      </c>
      <c r="N74" s="252">
        <f t="shared" si="6"/>
        <v>282653697062222.06</v>
      </c>
      <c r="O74" s="252">
        <f t="shared" si="6"/>
        <v>288923551092396.94</v>
      </c>
      <c r="P74" s="252">
        <f t="shared" si="6"/>
        <v>294674442225186.94</v>
      </c>
      <c r="Q74" s="252">
        <f t="shared" si="6"/>
        <v>299897925456973.5</v>
      </c>
      <c r="R74" s="252">
        <f t="shared" si="6"/>
        <v>303960907379009.25</v>
      </c>
      <c r="S74" s="252">
        <f t="shared" si="6"/>
        <v>310445217190692.19</v>
      </c>
      <c r="T74" s="252">
        <f t="shared" si="6"/>
        <v>315841082449017.5</v>
      </c>
      <c r="U74" s="252">
        <f t="shared" si="6"/>
        <v>320780243212201</v>
      </c>
      <c r="V74" s="252">
        <f t="shared" si="6"/>
        <v>325268871577340.38</v>
      </c>
      <c r="W74" s="252">
        <f t="shared" si="6"/>
        <v>329316766373588.69</v>
      </c>
      <c r="X74" s="252">
        <f t="shared" si="6"/>
        <v>332937091296944.56</v>
      </c>
      <c r="Y74" s="252">
        <f t="shared" si="6"/>
        <v>336146094452392.88</v>
      </c>
      <c r="Z74" s="252">
        <f t="shared" si="6"/>
        <v>338962816108338.25</v>
      </c>
      <c r="AA74" s="252">
        <f t="shared" si="6"/>
        <v>341408791106164.94</v>
      </c>
      <c r="AB74" s="252">
        <f t="shared" si="6"/>
        <v>343507751906982.5</v>
      </c>
      <c r="AC74" s="252">
        <f t="shared" si="6"/>
        <v>345285337723912.44</v>
      </c>
      <c r="AD74" s="252">
        <f t="shared" si="6"/>
        <v>346768814606000.38</v>
      </c>
      <c r="AE74" s="252">
        <f t="shared" si="6"/>
        <v>347986810732173.81</v>
      </c>
      <c r="AF74" s="252">
        <f t="shared" si="6"/>
        <v>348969070561504.06</v>
      </c>
      <c r="AG74" s="252">
        <f t="shared" si="6"/>
        <v>349746230888074.5</v>
      </c>
      <c r="AH74" s="252">
        <f t="shared" si="6"/>
        <v>350349621280934.81</v>
      </c>
      <c r="AI74" s="252">
        <f t="shared" si="5"/>
        <v>350811090865569.44</v>
      </c>
      <c r="AJ74" s="252">
        <f t="shared" si="5"/>
        <v>351162862933692.81</v>
      </c>
      <c r="AK74" s="252">
        <f t="shared" si="5"/>
        <v>351437418461623.94</v>
      </c>
      <c r="AL74" s="252">
        <f t="shared" si="5"/>
        <v>351667409280281.19</v>
      </c>
      <c r="AM74" s="252">
        <f t="shared" si="5"/>
        <v>351885601376384.19</v>
      </c>
      <c r="AN74" s="252">
        <f t="shared" si="5"/>
        <v>352124848617746</v>
      </c>
      <c r="AO74" s="252">
        <f t="shared" si="5"/>
        <v>352418097087402.94</v>
      </c>
      <c r="AP74" s="252">
        <f t="shared" si="5"/>
        <v>352798420182672.88</v>
      </c>
      <c r="AQ74" s="252">
        <f t="shared" si="4"/>
        <v>350354606352756.25</v>
      </c>
    </row>
  </sheetData>
  <phoneticPr fontId="3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E062-CDD9-461D-9085-BBD4C20E3A01}">
  <sheetPr codeName="Sheet40"/>
  <dimension ref="A1:AR74"/>
  <sheetViews>
    <sheetView topLeftCell="A46" workbookViewId="0">
      <selection activeCell="B50" sqref="B50:AQ74"/>
    </sheetView>
    <sheetView workbookViewId="1"/>
  </sheetViews>
  <sheetFormatPr defaultColWidth="9" defaultRowHeight="12.75" x14ac:dyDescent="0.2"/>
  <cols>
    <col min="1" max="1" width="18" style="136" customWidth="1"/>
    <col min="2" max="1638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289" t="s">
        <v>351</v>
      </c>
      <c r="B2" s="254">
        <f>('Energy Use'!B58-'E-electricity'!B2)*'Energy Use 2019'!$R64</f>
        <v>0</v>
      </c>
      <c r="C2" s="254">
        <f>('Energy Use'!C58-'E-electricity'!C2)*'Energy Use 2020'!$R64</f>
        <v>0</v>
      </c>
      <c r="D2" s="254">
        <f>('Energy Use'!D58-'E-electricity'!D2)*'Energy Use 2020'!$R64</f>
        <v>0</v>
      </c>
      <c r="E2" s="254">
        <f>('Energy Use'!E58-'E-electricity'!E2)*'Energy Use 2020'!$R64</f>
        <v>0</v>
      </c>
      <c r="F2" s="254">
        <f>('Energy Use'!F58-'E-electricity'!F2)*'Energy Use 2020'!$R64</f>
        <v>0</v>
      </c>
      <c r="G2" s="254">
        <f>('Energy Use'!G58-'E-electricity'!G2)*'Energy Use 2020'!$R64</f>
        <v>0</v>
      </c>
      <c r="H2" s="254">
        <f>('Energy Use'!H58-'E-electricity'!H2)*'Energy Use 2020'!$R64</f>
        <v>0</v>
      </c>
      <c r="I2" s="254">
        <f>('Energy Use'!I58-'E-electricity'!I2)*'Energy Use 2020'!$R64</f>
        <v>0</v>
      </c>
      <c r="J2" s="254">
        <f>('Energy Use'!J58-'E-electricity'!J2)*'Energy Use 2020'!$R64</f>
        <v>0</v>
      </c>
      <c r="K2" s="254">
        <f>('Energy Use'!K58-'E-electricity'!K2)*'Energy Use 2020'!$R64</f>
        <v>0</v>
      </c>
      <c r="L2" s="254">
        <f>('Energy Use'!L58-'E-electricity'!L2)*'Energy Use 2020'!$R64</f>
        <v>0</v>
      </c>
      <c r="M2" s="254">
        <f>('Energy Use'!M58-'E-electricity'!M2)*'Energy Use 2020'!$R64</f>
        <v>0</v>
      </c>
      <c r="N2" s="254">
        <f>('Energy Use'!N58-'E-electricity'!N2)*'Energy Use 2020'!$R64</f>
        <v>0</v>
      </c>
      <c r="O2" s="254">
        <f>('Energy Use'!O58-'E-electricity'!O2)*'Energy Use 2020'!$R64</f>
        <v>0</v>
      </c>
      <c r="P2" s="254">
        <f>('Energy Use'!P58-'E-electricity'!P2)*'Energy Use 2020'!$R64</f>
        <v>0</v>
      </c>
      <c r="Q2" s="254">
        <f>('Energy Use'!Q58-'E-electricity'!Q2)*'Energy Use 2020'!$R64</f>
        <v>0</v>
      </c>
      <c r="R2" s="254">
        <f>('Energy Use'!R58-'E-electricity'!R2)*'Energy Use 2020'!$R64</f>
        <v>0</v>
      </c>
      <c r="S2" s="254">
        <f>('Energy Use'!S58-'E-electricity'!S2)*'Energy Use 2020'!$R64</f>
        <v>0</v>
      </c>
      <c r="T2" s="254">
        <f>('Energy Use'!T58-'E-electricity'!T2)*'Energy Use 2020'!$R64</f>
        <v>0</v>
      </c>
      <c r="U2" s="254">
        <f>('Energy Use'!U58-'E-electricity'!U2)*'Energy Use 2020'!$R64</f>
        <v>0</v>
      </c>
      <c r="V2" s="254">
        <f>('Energy Use'!V58-'E-electricity'!V2)*'Energy Use 2020'!$R64</f>
        <v>0</v>
      </c>
      <c r="W2" s="254">
        <f>('Energy Use'!W58-'E-electricity'!W2)*'Energy Use 2020'!$R64</f>
        <v>0</v>
      </c>
      <c r="X2" s="254">
        <f>('Energy Use'!X58-'E-electricity'!X2)*'Energy Use 2020'!$R64</f>
        <v>0</v>
      </c>
      <c r="Y2" s="254">
        <f>('Energy Use'!Y58-'E-electricity'!Y2)*'Energy Use 2020'!$R64</f>
        <v>0</v>
      </c>
      <c r="Z2" s="254">
        <f>('Energy Use'!Z58-'E-electricity'!Z2)*'Energy Use 2020'!$R64</f>
        <v>0</v>
      </c>
      <c r="AA2" s="254">
        <f>('Energy Use'!AA58-'E-electricity'!AA2)*'Energy Use 2020'!$R64</f>
        <v>0</v>
      </c>
      <c r="AB2" s="254">
        <f>('Energy Use'!AB58-'E-electricity'!AB2)*'Energy Use 2020'!$R64</f>
        <v>0</v>
      </c>
      <c r="AC2" s="254">
        <f>('Energy Use'!AC58-'E-electricity'!AC2)*'Energy Use 2020'!$R64</f>
        <v>0</v>
      </c>
      <c r="AD2" s="254">
        <f>('Energy Use'!AD58-'E-electricity'!AD2)*'Energy Use 2020'!$R64</f>
        <v>0</v>
      </c>
      <c r="AE2" s="254">
        <f>('Energy Use'!AE58-'E-electricity'!AE2)*'Energy Use 2020'!$R64</f>
        <v>0</v>
      </c>
      <c r="AF2" s="254">
        <f>('Energy Use'!AF58-'E-electricity'!AF2)*'Energy Use 2020'!$R64</f>
        <v>0</v>
      </c>
      <c r="AG2" s="254">
        <f>('Energy Use'!AG58-'E-electricity'!AG2)*'Energy Use 2020'!$R64</f>
        <v>0</v>
      </c>
      <c r="AH2" s="254">
        <f>('Energy Use'!AH58-'E-electricity'!AH2)*'Energy Use 2020'!$R64</f>
        <v>0</v>
      </c>
      <c r="AI2" s="254">
        <f>('Energy Use'!AI58-'E-electricity'!AI2)*'Energy Use 2020'!$R64</f>
        <v>0</v>
      </c>
      <c r="AJ2" s="254">
        <f>('Energy Use'!AJ58-'E-electricity'!AJ2)*'Energy Use 2020'!$R64</f>
        <v>0</v>
      </c>
      <c r="AK2" s="254">
        <f>('Energy Use'!AK58-'E-electricity'!AK2)*'Energy Use 2020'!$R64</f>
        <v>0</v>
      </c>
      <c r="AL2" s="254">
        <f>('Energy Use'!AL58-'E-electricity'!AL2)*'Energy Use 2020'!$R64</f>
        <v>0</v>
      </c>
      <c r="AM2" s="254">
        <f>('Energy Use'!AM58-'E-electricity'!AM2)*'Energy Use 2020'!$R64</f>
        <v>0</v>
      </c>
      <c r="AN2" s="254">
        <f>('Energy Use'!AN58-'E-electricity'!AN2)*'Energy Use 2020'!$R64</f>
        <v>0</v>
      </c>
      <c r="AO2" s="254">
        <f>('Energy Use'!AO58-'E-electricity'!AO2)*'Energy Use 2020'!$R64</f>
        <v>0</v>
      </c>
      <c r="AP2" s="254">
        <f>('Energy Use'!AP58-'E-electricity'!AP2)*'Energy Use 2020'!$R64</f>
        <v>0</v>
      </c>
      <c r="AQ2" s="254">
        <f>('Energy Use'!AQ58-'E-electricity'!AQ2)*'Energy Use 2020'!$R64</f>
        <v>0</v>
      </c>
      <c r="AR2" s="136" t="str">
        <f>VLOOKUP($A2,'Sector Match'!$A$1:$B$43,2,0)</f>
        <v>agriculture and forestry 01T03</v>
      </c>
    </row>
    <row r="3" spans="1:44" x14ac:dyDescent="0.2">
      <c r="A3" s="289" t="s">
        <v>2</v>
      </c>
      <c r="B3" s="240">
        <f>('Energy Use'!B59-'E-electricity'!B3)*'Energy Use 2019'!$R65</f>
        <v>87194625763.176422</v>
      </c>
      <c r="C3" s="240">
        <f>('Energy Use'!C59-'E-electricity'!C3)*'Energy Use 2020'!$R65</f>
        <v>31707136641.155064</v>
      </c>
      <c r="D3" s="240">
        <f>('Energy Use'!D59-'E-electricity'!D3)*'Energy Use 2020'!$R65</f>
        <v>33363032259.78669</v>
      </c>
      <c r="E3" s="240">
        <f>('Energy Use'!E59-'E-electricity'!E3)*'Energy Use 2020'!$R65</f>
        <v>36683097965.291443</v>
      </c>
      <c r="F3" s="240">
        <f>('Energy Use'!F59-'E-electricity'!F3)*'Energy Use 2020'!$R65</f>
        <v>37412340812.143791</v>
      </c>
      <c r="G3" s="240">
        <f>('Energy Use'!G59-'E-electricity'!G3)*'Energy Use 2020'!$R65</f>
        <v>38132931361.687111</v>
      </c>
      <c r="H3" s="240">
        <f>('Energy Use'!H59-'E-electricity'!H3)*'Energy Use 2020'!$R65</f>
        <v>38844895652.330933</v>
      </c>
      <c r="I3" s="240">
        <f>('Energy Use'!I59-'E-electricity'!I3)*'Energy Use 2020'!$R65</f>
        <v>39308434955.635315</v>
      </c>
      <c r="J3" s="240">
        <f>('Energy Use'!J59-'E-electricity'!J3)*'Energy Use 2020'!$R65</f>
        <v>39766810454.478951</v>
      </c>
      <c r="K3" s="240">
        <f>('Energy Use'!K59-'E-electricity'!K3)*'Energy Use 2020'!$R65</f>
        <v>40220037295.732986</v>
      </c>
      <c r="L3" s="240">
        <f>('Energy Use'!L59-'E-electricity'!L3)*'Energy Use 2020'!$R65</f>
        <v>40668130626.268547</v>
      </c>
      <c r="M3" s="240">
        <f>('Energy Use'!M59-'E-electricity'!M3)*'Energy Use 2020'!$R65</f>
        <v>41111105592.95681</v>
      </c>
      <c r="N3" s="240">
        <f>('Energy Use'!N59-'E-electricity'!N3)*'Energy Use 2020'!$R65</f>
        <v>41197374560.136642</v>
      </c>
      <c r="O3" s="240">
        <f>('Energy Use'!O59-'E-electricity'!O3)*'Energy Use 2020'!$R65</f>
        <v>41282199265.126846</v>
      </c>
      <c r="P3" s="240">
        <f>('Energy Use'!P59-'E-electricity'!P3)*'Energy Use 2020'!$R65</f>
        <v>41365583136.094124</v>
      </c>
      <c r="Q3" s="240">
        <f>('Energy Use'!Q59-'E-electricity'!Q3)*'Energy Use 2020'!$R65</f>
        <v>41447529601.205246</v>
      </c>
      <c r="R3" s="240">
        <f>('Energy Use'!R59-'E-electricity'!R3)*'Energy Use 2020'!$R65</f>
        <v>41528042088.626938</v>
      </c>
      <c r="S3" s="240">
        <f>('Energy Use'!S59-'E-electricity'!S3)*'Energy Use 2020'!$R65</f>
        <v>41097168866.17292</v>
      </c>
      <c r="T3" s="240">
        <f>('Energy Use'!T59-'E-electricity'!T3)*'Energy Use 2020'!$R65</f>
        <v>40667249061.463806</v>
      </c>
      <c r="U3" s="240">
        <f>('Energy Use'!U59-'E-electricity'!U3)*'Energy Use 2020'!$R65</f>
        <v>40238281842.439575</v>
      </c>
      <c r="V3" s="240">
        <f>('Energy Use'!V59-'E-electricity'!V3)*'Energy Use 2020'!$R65</f>
        <v>39810266377.040207</v>
      </c>
      <c r="W3" s="240">
        <f>('Energy Use'!W59-'E-electricity'!W3)*'Energy Use 2020'!$R65</f>
        <v>39383201833.205688</v>
      </c>
      <c r="X3" s="240">
        <f>('Energy Use'!X59-'E-electricity'!X3)*'Energy Use 2020'!$R65</f>
        <v>38730152889.290321</v>
      </c>
      <c r="Y3" s="240">
        <f>('Energy Use'!Y59-'E-electricity'!Y3)*'Energy Use 2020'!$R65</f>
        <v>38078605450.438301</v>
      </c>
      <c r="Z3" s="240">
        <f>('Energy Use'!Z59-'E-electricity'!Z3)*'Energy Use 2020'!$R65</f>
        <v>37428558185.353607</v>
      </c>
      <c r="AA3" s="240">
        <f>('Energy Use'!AA59-'E-electricity'!AA3)*'Energy Use 2020'!$R65</f>
        <v>36780009762.740204</v>
      </c>
      <c r="AB3" s="240">
        <f>('Energy Use'!AB59-'E-electricity'!AB3)*'Energy Use 2020'!$R65</f>
        <v>36132958851.302063</v>
      </c>
      <c r="AC3" s="240">
        <f>('Energy Use'!AC59-'E-electricity'!AC3)*'Energy Use 2020'!$R65</f>
        <v>35487404119.743156</v>
      </c>
      <c r="AD3" s="240">
        <f>('Energy Use'!AD59-'E-electricity'!AD3)*'Energy Use 2020'!$R65</f>
        <v>34843344236.767479</v>
      </c>
      <c r="AE3" s="240">
        <f>('Energy Use'!AE59-'E-electricity'!AE3)*'Energy Use 2020'!$R65</f>
        <v>34200777871.078979</v>
      </c>
      <c r="AF3" s="240">
        <f>('Energy Use'!AF59-'E-electricity'!AF3)*'Energy Use 2020'!$R65</f>
        <v>33559703691.381641</v>
      </c>
      <c r="AG3" s="240">
        <f>('Energy Use'!AG59-'E-electricity'!AG3)*'Energy Use 2020'!$R65</f>
        <v>32920120366.379417</v>
      </c>
      <c r="AH3" s="240">
        <f>('Energy Use'!AH59-'E-electricity'!AH3)*'Energy Use 2020'!$R65</f>
        <v>32132572738.087532</v>
      </c>
      <c r="AI3" s="240">
        <f>('Energy Use'!AI59-'E-electricity'!AI3)*'Energy Use 2020'!$R65</f>
        <v>31346879248.151031</v>
      </c>
      <c r="AJ3" s="240">
        <f>('Energy Use'!AJ59-'E-electricity'!AJ3)*'Energy Use 2020'!$R65</f>
        <v>30563038232.44989</v>
      </c>
      <c r="AK3" s="240">
        <f>('Energy Use'!AK59-'E-electricity'!AK3)*'Energy Use 2020'!$R65</f>
        <v>29781048026.864056</v>
      </c>
      <c r="AL3" s="240">
        <f>('Energy Use'!AL59-'E-electricity'!AL3)*'Energy Use 2020'!$R65</f>
        <v>29000906967.273514</v>
      </c>
      <c r="AM3" s="240">
        <f>('Energy Use'!AM59-'E-electricity'!AM3)*'Energy Use 2020'!$R65</f>
        <v>28371153460.029579</v>
      </c>
      <c r="AN3" s="240">
        <f>('Energy Use'!AN59-'E-electricity'!AN3)*'Energy Use 2020'!$R65</f>
        <v>27742880933.7019</v>
      </c>
      <c r="AO3" s="240">
        <f>('Energy Use'!AO59-'E-electricity'!AO3)*'Energy Use 2020'!$R65</f>
        <v>27116088056.994469</v>
      </c>
      <c r="AP3" s="240">
        <f>('Energy Use'!AP59-'E-electricity'!AP3)*'Energy Use 2020'!$R65</f>
        <v>26490773498.611233</v>
      </c>
      <c r="AQ3" s="240">
        <f>('Energy Use'!AQ59-'E-electricity'!AQ3)*'Energy Use 2020'!$R65</f>
        <v>25779251398.68914</v>
      </c>
      <c r="AR3" s="136" t="str">
        <f>VLOOKUP($A3,'Sector Match'!$A$1:$B$43,2,0)</f>
        <v>coal mining 05</v>
      </c>
    </row>
    <row r="4" spans="1:44" x14ac:dyDescent="0.2">
      <c r="A4" s="74" t="s">
        <v>3</v>
      </c>
      <c r="B4" s="240">
        <f>('Energy Use'!B60-'E-electricity'!B4)*'Energy Use 2019'!$R66</f>
        <v>106298175589472.34</v>
      </c>
      <c r="C4" s="240">
        <f>('Energy Use'!C60-'E-electricity'!C4)*'Energy Use 2020'!$R66</f>
        <v>98097917375653.625</v>
      </c>
      <c r="D4" s="240">
        <f>('Energy Use'!D60-'E-electricity'!D4)*'Energy Use 2020'!$R66</f>
        <v>105344714631673.69</v>
      </c>
      <c r="E4" s="240">
        <f>('Energy Use'!E60-'E-electricity'!E4)*'Energy Use 2020'!$R66</f>
        <v>111235284939181.06</v>
      </c>
      <c r="F4" s="240">
        <f>('Energy Use'!F60-'E-electricity'!F4)*'Energy Use 2020'!$R66</f>
        <v>115666950841305.17</v>
      </c>
      <c r="G4" s="240">
        <f>('Energy Use'!G60-'E-electricity'!G4)*'Energy Use 2020'!$R66</f>
        <v>120058210797061.23</v>
      </c>
      <c r="H4" s="240">
        <f>('Energy Use'!H60-'E-electricity'!H4)*'Energy Use 2020'!$R66</f>
        <v>124409121937614.44</v>
      </c>
      <c r="I4" s="240">
        <f>('Energy Use'!I60-'E-electricity'!I4)*'Energy Use 2020'!$R66</f>
        <v>127019718596425.7</v>
      </c>
      <c r="J4" s="240">
        <f>('Energy Use'!J60-'E-electricity'!J4)*'Energy Use 2020'!$R66</f>
        <v>129609068531727.73</v>
      </c>
      <c r="K4" s="240">
        <f>('Energy Use'!K60-'E-electricity'!K4)*'Energy Use 2020'!$R66</f>
        <v>132177201531428.22</v>
      </c>
      <c r="L4" s="240">
        <f>('Energy Use'!L60-'E-electricity'!L4)*'Energy Use 2020'!$R66</f>
        <v>134724147383434.89</v>
      </c>
      <c r="M4" s="240">
        <f>('Energy Use'!M60-'E-electricity'!M4)*'Energy Use 2020'!$R66</f>
        <v>137249935875655.39</v>
      </c>
      <c r="N4" s="240">
        <f>('Energy Use'!N60-'E-electricity'!N4)*'Energy Use 2020'!$R66</f>
        <v>138794744515700.69</v>
      </c>
      <c r="O4" s="240">
        <f>('Energy Use'!O60-'E-electricity'!O4)*'Energy Use 2020'!$R66</f>
        <v>140328144543764.16</v>
      </c>
      <c r="P4" s="240">
        <f>('Energy Use'!P60-'E-electricity'!P4)*'Energy Use 2020'!$R66</f>
        <v>141850147675609.5</v>
      </c>
      <c r="Q4" s="240">
        <f>('Energy Use'!Q60-'E-electricity'!Q4)*'Energy Use 2020'!$R66</f>
        <v>143360765627000.41</v>
      </c>
      <c r="R4" s="240">
        <f>('Energy Use'!R60-'E-electricity'!R4)*'Energy Use 2020'!$R66</f>
        <v>144860010113700.47</v>
      </c>
      <c r="S4" s="240">
        <f>('Energy Use'!S60-'E-electricity'!S4)*'Energy Use 2020'!$R66</f>
        <v>146659936561604.78</v>
      </c>
      <c r="T4" s="240">
        <f>('Energy Use'!T60-'E-electricity'!T4)*'Energy Use 2020'!$R66</f>
        <v>148456480979312.03</v>
      </c>
      <c r="U4" s="240">
        <f>('Energy Use'!U60-'E-electricity'!U4)*'Energy Use 2020'!$R66</f>
        <v>150249645072450.25</v>
      </c>
      <c r="V4" s="240">
        <f>('Energy Use'!V60-'E-electricity'!V4)*'Energy Use 2020'!$R66</f>
        <v>152039430546647.38</v>
      </c>
      <c r="W4" s="240">
        <f>('Energy Use'!W60-'E-electricity'!W4)*'Energy Use 2020'!$R66</f>
        <v>153825839107531.44</v>
      </c>
      <c r="X4" s="240">
        <f>('Energy Use'!X60-'E-electricity'!X4)*'Energy Use 2020'!$R66</f>
        <v>154647854597459.88</v>
      </c>
      <c r="Y4" s="240">
        <f>('Energy Use'!Y60-'E-electricity'!Y4)*'Energy Use 2020'!$R66</f>
        <v>155468207972405.81</v>
      </c>
      <c r="Z4" s="240">
        <f>('Energy Use'!Z60-'E-electricity'!Z4)*'Energy Use 2020'!$R66</f>
        <v>156286900084245.22</v>
      </c>
      <c r="AA4" s="240">
        <f>('Energy Use'!AA60-'E-electricity'!AA4)*'Energy Use 2020'!$R66</f>
        <v>157103931784854.16</v>
      </c>
      <c r="AB4" s="240">
        <f>('Energy Use'!AB60-'E-electricity'!AB4)*'Energy Use 2020'!$R66</f>
        <v>157919303926108.56</v>
      </c>
      <c r="AC4" s="240">
        <f>('Energy Use'!AC60-'E-electricity'!AC4)*'Energy Use 2020'!$R66</f>
        <v>158733017359884.5</v>
      </c>
      <c r="AD4" s="240">
        <f>('Energy Use'!AD60-'E-electricity'!AD4)*'Energy Use 2020'!$R66</f>
        <v>159545072938057.88</v>
      </c>
      <c r="AE4" s="240">
        <f>('Energy Use'!AE60-'E-electricity'!AE4)*'Energy Use 2020'!$R66</f>
        <v>160355471512504.69</v>
      </c>
      <c r="AF4" s="240">
        <f>('Energy Use'!AF60-'E-electricity'!AF4)*'Energy Use 2020'!$R66</f>
        <v>161164213935101.03</v>
      </c>
      <c r="AG4" s="240">
        <f>('Energy Use'!AG60-'E-electricity'!AG4)*'Energy Use 2020'!$R66</f>
        <v>161971301057722.84</v>
      </c>
      <c r="AH4" s="240">
        <f>('Energy Use'!AH60-'E-electricity'!AH4)*'Energy Use 2020'!$R66</f>
        <v>162776258066178.25</v>
      </c>
      <c r="AI4" s="240">
        <f>('Energy Use'!AI60-'E-electricity'!AI4)*'Energy Use 2020'!$R66</f>
        <v>163579562330236.66</v>
      </c>
      <c r="AJ4" s="240">
        <f>('Energy Use'!AJ60-'E-electricity'!AJ4)*'Energy Use 2020'!$R66</f>
        <v>164381214701347.66</v>
      </c>
      <c r="AK4" s="240">
        <f>('Energy Use'!AK60-'E-electricity'!AK4)*'Energy Use 2020'!$R66</f>
        <v>165181216030960.84</v>
      </c>
      <c r="AL4" s="240">
        <f>('Energy Use'!AL60-'E-electricity'!AL4)*'Energy Use 2020'!$R66</f>
        <v>165979567170525.94</v>
      </c>
      <c r="AM4" s="240">
        <f>('Energy Use'!AM60-'E-electricity'!AM4)*'Energy Use 2020'!$R66</f>
        <v>165830045489247.47</v>
      </c>
      <c r="AN4" s="240">
        <f>('Energy Use'!AN60-'E-electricity'!AN4)*'Energy Use 2020'!$R66</f>
        <v>165680574598676.66</v>
      </c>
      <c r="AO4" s="240">
        <f>('Energy Use'!AO60-'E-electricity'!AO4)*'Energy Use 2020'!$R66</f>
        <v>165531154498301.94</v>
      </c>
      <c r="AP4" s="240">
        <f>('Energy Use'!AP60-'E-electricity'!AP4)*'Energy Use 2020'!$R66</f>
        <v>165381785187611.66</v>
      </c>
      <c r="AQ4" s="240">
        <f>('Energy Use'!AQ60-'E-electricity'!AQ4)*'Energy Use 2020'!$R66</f>
        <v>164672356609598.91</v>
      </c>
      <c r="AR4" s="136" t="str">
        <f>VLOOKUP($A4,'Sector Match'!$A$1:$B$43,2,0)</f>
        <v>oil and gas extraction 06</v>
      </c>
    </row>
    <row r="5" spans="1:44" x14ac:dyDescent="0.2">
      <c r="A5" s="74" t="s">
        <v>4</v>
      </c>
      <c r="B5" s="240">
        <f>('Energy Use'!B61-'E-electricity'!B5)*'Energy Use 2019'!$R67</f>
        <v>0</v>
      </c>
      <c r="C5" s="240">
        <f>('Energy Use'!C61-'E-electricity'!C5)*'Energy Use 2020'!$R67</f>
        <v>0</v>
      </c>
      <c r="D5" s="240">
        <f>('Energy Use'!D61-'E-electricity'!D5)*'Energy Use 2020'!$R67</f>
        <v>0</v>
      </c>
      <c r="E5" s="240">
        <f>('Energy Use'!E61-'E-electricity'!E5)*'Energy Use 2020'!$R67</f>
        <v>0</v>
      </c>
      <c r="F5" s="240">
        <f>('Energy Use'!F61-'E-electricity'!F5)*'Energy Use 2020'!$R67</f>
        <v>0</v>
      </c>
      <c r="G5" s="240">
        <f>('Energy Use'!G61-'E-electricity'!G5)*'Energy Use 2020'!$R67</f>
        <v>0</v>
      </c>
      <c r="H5" s="240">
        <f>('Energy Use'!H61-'E-electricity'!H5)*'Energy Use 2020'!$R67</f>
        <v>0</v>
      </c>
      <c r="I5" s="240">
        <f>('Energy Use'!I61-'E-electricity'!I5)*'Energy Use 2020'!$R67</f>
        <v>0</v>
      </c>
      <c r="J5" s="240">
        <f>('Energy Use'!J61-'E-electricity'!J5)*'Energy Use 2020'!$R67</f>
        <v>0</v>
      </c>
      <c r="K5" s="240">
        <f>('Energy Use'!K61-'E-electricity'!K5)*'Energy Use 2020'!$R67</f>
        <v>0</v>
      </c>
      <c r="L5" s="240">
        <f>('Energy Use'!L61-'E-electricity'!L5)*'Energy Use 2020'!$R67</f>
        <v>0</v>
      </c>
      <c r="M5" s="240">
        <f>('Energy Use'!M61-'E-electricity'!M5)*'Energy Use 2020'!$R67</f>
        <v>0</v>
      </c>
      <c r="N5" s="240">
        <f>('Energy Use'!N61-'E-electricity'!N5)*'Energy Use 2020'!$R67</f>
        <v>0</v>
      </c>
      <c r="O5" s="240">
        <f>('Energy Use'!O61-'E-electricity'!O5)*'Energy Use 2020'!$R67</f>
        <v>0</v>
      </c>
      <c r="P5" s="240">
        <f>('Energy Use'!P61-'E-electricity'!P5)*'Energy Use 2020'!$R67</f>
        <v>0</v>
      </c>
      <c r="Q5" s="240">
        <f>('Energy Use'!Q61-'E-electricity'!Q5)*'Energy Use 2020'!$R67</f>
        <v>0</v>
      </c>
      <c r="R5" s="240">
        <f>('Energy Use'!R61-'E-electricity'!R5)*'Energy Use 2020'!$R67</f>
        <v>0</v>
      </c>
      <c r="S5" s="240">
        <f>('Energy Use'!S61-'E-electricity'!S5)*'Energy Use 2020'!$R67</f>
        <v>0</v>
      </c>
      <c r="T5" s="240">
        <f>('Energy Use'!T61-'E-electricity'!T5)*'Energy Use 2020'!$R67</f>
        <v>0</v>
      </c>
      <c r="U5" s="240">
        <f>('Energy Use'!U61-'E-electricity'!U5)*'Energy Use 2020'!$R67</f>
        <v>0</v>
      </c>
      <c r="V5" s="240">
        <f>('Energy Use'!V61-'E-electricity'!V5)*'Energy Use 2020'!$R67</f>
        <v>0</v>
      </c>
      <c r="W5" s="240">
        <f>('Energy Use'!W61-'E-electricity'!W5)*'Energy Use 2020'!$R67</f>
        <v>0</v>
      </c>
      <c r="X5" s="240">
        <f>('Energy Use'!X61-'E-electricity'!X5)*'Energy Use 2020'!$R67</f>
        <v>0</v>
      </c>
      <c r="Y5" s="240">
        <f>('Energy Use'!Y61-'E-electricity'!Y5)*'Energy Use 2020'!$R67</f>
        <v>0</v>
      </c>
      <c r="Z5" s="240">
        <f>('Energy Use'!Z61-'E-electricity'!Z5)*'Energy Use 2020'!$R67</f>
        <v>0</v>
      </c>
      <c r="AA5" s="240">
        <f>('Energy Use'!AA61-'E-electricity'!AA5)*'Energy Use 2020'!$R67</f>
        <v>0</v>
      </c>
      <c r="AB5" s="240">
        <f>('Energy Use'!AB61-'E-electricity'!AB5)*'Energy Use 2020'!$R67</f>
        <v>0</v>
      </c>
      <c r="AC5" s="240">
        <f>('Energy Use'!AC61-'E-electricity'!AC5)*'Energy Use 2020'!$R67</f>
        <v>0</v>
      </c>
      <c r="AD5" s="240">
        <f>('Energy Use'!AD61-'E-electricity'!AD5)*'Energy Use 2020'!$R67</f>
        <v>0</v>
      </c>
      <c r="AE5" s="240">
        <f>('Energy Use'!AE61-'E-electricity'!AE5)*'Energy Use 2020'!$R67</f>
        <v>0</v>
      </c>
      <c r="AF5" s="240">
        <f>('Energy Use'!AF61-'E-electricity'!AF5)*'Energy Use 2020'!$R67</f>
        <v>0</v>
      </c>
      <c r="AG5" s="240">
        <f>('Energy Use'!AG61-'E-electricity'!AG5)*'Energy Use 2020'!$R67</f>
        <v>0</v>
      </c>
      <c r="AH5" s="240">
        <f>('Energy Use'!AH61-'E-electricity'!AH5)*'Energy Use 2020'!$R67</f>
        <v>0</v>
      </c>
      <c r="AI5" s="240">
        <f>('Energy Use'!AI61-'E-electricity'!AI5)*'Energy Use 2020'!$R67</f>
        <v>0</v>
      </c>
      <c r="AJ5" s="240">
        <f>('Energy Use'!AJ61-'E-electricity'!AJ5)*'Energy Use 2020'!$R67</f>
        <v>0</v>
      </c>
      <c r="AK5" s="240">
        <f>('Energy Use'!AK61-'E-electricity'!AK5)*'Energy Use 2020'!$R67</f>
        <v>0</v>
      </c>
      <c r="AL5" s="240">
        <f>('Energy Use'!AL61-'E-electricity'!AL5)*'Energy Use 2020'!$R67</f>
        <v>0</v>
      </c>
      <c r="AM5" s="240">
        <f>('Energy Use'!AM61-'E-electricity'!AM5)*'Energy Use 2020'!$R67</f>
        <v>0</v>
      </c>
      <c r="AN5" s="240">
        <f>('Energy Use'!AN61-'E-electricity'!AN5)*'Energy Use 2020'!$R67</f>
        <v>0</v>
      </c>
      <c r="AO5" s="240">
        <f>('Energy Use'!AO61-'E-electricity'!AO5)*'Energy Use 2020'!$R67</f>
        <v>0</v>
      </c>
      <c r="AP5" s="240">
        <f>('Energy Use'!AP61-'E-electricity'!AP5)*'Energy Use 2020'!$R67</f>
        <v>0</v>
      </c>
      <c r="AQ5" s="240">
        <f>('Energy Use'!AQ61-'E-electricity'!AQ5)*'Energy Use 2020'!$R67</f>
        <v>0</v>
      </c>
      <c r="AR5" s="136" t="str">
        <f>VLOOKUP($A5,'Sector Match'!$A$1:$B$43,2,0)</f>
        <v>other mining and quarrying 07T08</v>
      </c>
    </row>
    <row r="6" spans="1:44" x14ac:dyDescent="0.2">
      <c r="A6" s="74" t="s">
        <v>5</v>
      </c>
      <c r="B6" s="240">
        <f>('Energy Use'!B62-'E-electricity'!B6)*'Energy Use 2019'!$R68</f>
        <v>0</v>
      </c>
      <c r="C6" s="240">
        <f>('Energy Use'!C62-'E-electricity'!C6)*'Energy Use 2020'!$R68</f>
        <v>0</v>
      </c>
      <c r="D6" s="240">
        <f>('Energy Use'!D62-'E-electricity'!D6)*'Energy Use 2020'!$R68</f>
        <v>0</v>
      </c>
      <c r="E6" s="240">
        <f>('Energy Use'!E62-'E-electricity'!E6)*'Energy Use 2020'!$R68</f>
        <v>0</v>
      </c>
      <c r="F6" s="240">
        <f>('Energy Use'!F62-'E-electricity'!F6)*'Energy Use 2020'!$R68</f>
        <v>0</v>
      </c>
      <c r="G6" s="240">
        <f>('Energy Use'!G62-'E-electricity'!G6)*'Energy Use 2020'!$R68</f>
        <v>0</v>
      </c>
      <c r="H6" s="240">
        <f>('Energy Use'!H62-'E-electricity'!H6)*'Energy Use 2020'!$R68</f>
        <v>0</v>
      </c>
      <c r="I6" s="240">
        <f>('Energy Use'!I62-'E-electricity'!I6)*'Energy Use 2020'!$R68</f>
        <v>0</v>
      </c>
      <c r="J6" s="240">
        <f>('Energy Use'!J62-'E-electricity'!J6)*'Energy Use 2020'!$R68</f>
        <v>0</v>
      </c>
      <c r="K6" s="240">
        <f>('Energy Use'!K62-'E-electricity'!K6)*'Energy Use 2020'!$R68</f>
        <v>0</v>
      </c>
      <c r="L6" s="240">
        <f>('Energy Use'!L62-'E-electricity'!L6)*'Energy Use 2020'!$R68</f>
        <v>0</v>
      </c>
      <c r="M6" s="240">
        <f>('Energy Use'!M62-'E-electricity'!M6)*'Energy Use 2020'!$R68</f>
        <v>0</v>
      </c>
      <c r="N6" s="240">
        <f>('Energy Use'!N62-'E-electricity'!N6)*'Energy Use 2020'!$R68</f>
        <v>0</v>
      </c>
      <c r="O6" s="240">
        <f>('Energy Use'!O62-'E-electricity'!O6)*'Energy Use 2020'!$R68</f>
        <v>0</v>
      </c>
      <c r="P6" s="240">
        <f>('Energy Use'!P62-'E-electricity'!P6)*'Energy Use 2020'!$R68</f>
        <v>0</v>
      </c>
      <c r="Q6" s="240">
        <f>('Energy Use'!Q62-'E-electricity'!Q6)*'Energy Use 2020'!$R68</f>
        <v>0</v>
      </c>
      <c r="R6" s="240">
        <f>('Energy Use'!R62-'E-electricity'!R6)*'Energy Use 2020'!$R68</f>
        <v>0</v>
      </c>
      <c r="S6" s="240">
        <f>('Energy Use'!S62-'E-electricity'!S6)*'Energy Use 2020'!$R68</f>
        <v>0</v>
      </c>
      <c r="T6" s="240">
        <f>('Energy Use'!T62-'E-electricity'!T6)*'Energy Use 2020'!$R68</f>
        <v>0</v>
      </c>
      <c r="U6" s="240">
        <f>('Energy Use'!U62-'E-electricity'!U6)*'Energy Use 2020'!$R68</f>
        <v>0</v>
      </c>
      <c r="V6" s="240">
        <f>('Energy Use'!V62-'E-electricity'!V6)*'Energy Use 2020'!$R68</f>
        <v>0</v>
      </c>
      <c r="W6" s="240">
        <f>('Energy Use'!W62-'E-electricity'!W6)*'Energy Use 2020'!$R68</f>
        <v>0</v>
      </c>
      <c r="X6" s="240">
        <f>('Energy Use'!X62-'E-electricity'!X6)*'Energy Use 2020'!$R68</f>
        <v>0</v>
      </c>
      <c r="Y6" s="240">
        <f>('Energy Use'!Y62-'E-electricity'!Y6)*'Energy Use 2020'!$R68</f>
        <v>0</v>
      </c>
      <c r="Z6" s="240">
        <f>('Energy Use'!Z62-'E-electricity'!Z6)*'Energy Use 2020'!$R68</f>
        <v>0</v>
      </c>
      <c r="AA6" s="240">
        <f>('Energy Use'!AA62-'E-electricity'!AA6)*'Energy Use 2020'!$R68</f>
        <v>0</v>
      </c>
      <c r="AB6" s="240">
        <f>('Energy Use'!AB62-'E-electricity'!AB6)*'Energy Use 2020'!$R68</f>
        <v>0</v>
      </c>
      <c r="AC6" s="240">
        <f>('Energy Use'!AC62-'E-electricity'!AC6)*'Energy Use 2020'!$R68</f>
        <v>0</v>
      </c>
      <c r="AD6" s="240">
        <f>('Energy Use'!AD62-'E-electricity'!AD6)*'Energy Use 2020'!$R68</f>
        <v>0</v>
      </c>
      <c r="AE6" s="240">
        <f>('Energy Use'!AE62-'E-electricity'!AE6)*'Energy Use 2020'!$R68</f>
        <v>0</v>
      </c>
      <c r="AF6" s="240">
        <f>('Energy Use'!AF62-'E-electricity'!AF6)*'Energy Use 2020'!$R68</f>
        <v>0</v>
      </c>
      <c r="AG6" s="240">
        <f>('Energy Use'!AG62-'E-electricity'!AG6)*'Energy Use 2020'!$R68</f>
        <v>0</v>
      </c>
      <c r="AH6" s="240">
        <f>('Energy Use'!AH62-'E-electricity'!AH6)*'Energy Use 2020'!$R68</f>
        <v>0</v>
      </c>
      <c r="AI6" s="240">
        <f>('Energy Use'!AI62-'E-electricity'!AI6)*'Energy Use 2020'!$R68</f>
        <v>0</v>
      </c>
      <c r="AJ6" s="240">
        <f>('Energy Use'!AJ62-'E-electricity'!AJ6)*'Energy Use 2020'!$R68</f>
        <v>0</v>
      </c>
      <c r="AK6" s="240">
        <f>('Energy Use'!AK62-'E-electricity'!AK6)*'Energy Use 2020'!$R68</f>
        <v>0</v>
      </c>
      <c r="AL6" s="240">
        <f>('Energy Use'!AL62-'E-electricity'!AL6)*'Energy Use 2020'!$R68</f>
        <v>0</v>
      </c>
      <c r="AM6" s="240">
        <f>('Energy Use'!AM62-'E-electricity'!AM6)*'Energy Use 2020'!$R68</f>
        <v>0</v>
      </c>
      <c r="AN6" s="240">
        <f>('Energy Use'!AN62-'E-electricity'!AN6)*'Energy Use 2020'!$R68</f>
        <v>0</v>
      </c>
      <c r="AO6" s="240">
        <f>('Energy Use'!AO62-'E-electricity'!AO6)*'Energy Use 2020'!$R68</f>
        <v>0</v>
      </c>
      <c r="AP6" s="240">
        <f>('Energy Use'!AP62-'E-electricity'!AP6)*'Energy Use 2020'!$R68</f>
        <v>0</v>
      </c>
      <c r="AQ6" s="240">
        <f>('Energy Use'!AQ62-'E-electricity'!AQ6)*'Energy Use 2020'!$R68</f>
        <v>0</v>
      </c>
      <c r="AR6" s="136" t="str">
        <f>VLOOKUP($A6,'Sector Match'!$A$1:$B$43,2,0)</f>
        <v>other mining and quarrying 07T08</v>
      </c>
    </row>
    <row r="7" spans="1:44" x14ac:dyDescent="0.2">
      <c r="A7" s="74" t="s">
        <v>6</v>
      </c>
      <c r="B7" s="240">
        <f>('Energy Use'!B63-'E-electricity'!B7)*'Energy Use 2019'!$R69</f>
        <v>0</v>
      </c>
      <c r="C7" s="240">
        <f>('Energy Use'!C63-'E-electricity'!C7)*'Energy Use 2020'!$R69</f>
        <v>0</v>
      </c>
      <c r="D7" s="240">
        <f>('Energy Use'!D63-'E-electricity'!D7)*'Energy Use 2020'!$R69</f>
        <v>0</v>
      </c>
      <c r="E7" s="240">
        <f>('Energy Use'!E63-'E-electricity'!E7)*'Energy Use 2020'!$R69</f>
        <v>0</v>
      </c>
      <c r="F7" s="240">
        <f>('Energy Use'!F63-'E-electricity'!F7)*'Energy Use 2020'!$R69</f>
        <v>0</v>
      </c>
      <c r="G7" s="240">
        <f>('Energy Use'!G63-'E-electricity'!G7)*'Energy Use 2020'!$R69</f>
        <v>0</v>
      </c>
      <c r="H7" s="240">
        <f>('Energy Use'!H63-'E-electricity'!H7)*'Energy Use 2020'!$R69</f>
        <v>0</v>
      </c>
      <c r="I7" s="240">
        <f>('Energy Use'!I63-'E-electricity'!I7)*'Energy Use 2020'!$R69</f>
        <v>0</v>
      </c>
      <c r="J7" s="240">
        <f>('Energy Use'!J63-'E-electricity'!J7)*'Energy Use 2020'!$R69</f>
        <v>0</v>
      </c>
      <c r="K7" s="240">
        <f>('Energy Use'!K63-'E-electricity'!K7)*'Energy Use 2020'!$R69</f>
        <v>0</v>
      </c>
      <c r="L7" s="240">
        <f>('Energy Use'!L63-'E-electricity'!L7)*'Energy Use 2020'!$R69</f>
        <v>0</v>
      </c>
      <c r="M7" s="240">
        <f>('Energy Use'!M63-'E-electricity'!M7)*'Energy Use 2020'!$R69</f>
        <v>0</v>
      </c>
      <c r="N7" s="240">
        <f>('Energy Use'!N63-'E-electricity'!N7)*'Energy Use 2020'!$R69</f>
        <v>0</v>
      </c>
      <c r="O7" s="240">
        <f>('Energy Use'!O63-'E-electricity'!O7)*'Energy Use 2020'!$R69</f>
        <v>0</v>
      </c>
      <c r="P7" s="240">
        <f>('Energy Use'!P63-'E-electricity'!P7)*'Energy Use 2020'!$R69</f>
        <v>0</v>
      </c>
      <c r="Q7" s="240">
        <f>('Energy Use'!Q63-'E-electricity'!Q7)*'Energy Use 2020'!$R69</f>
        <v>0</v>
      </c>
      <c r="R7" s="240">
        <f>('Energy Use'!R63-'E-electricity'!R7)*'Energy Use 2020'!$R69</f>
        <v>0</v>
      </c>
      <c r="S7" s="240">
        <f>('Energy Use'!S63-'E-electricity'!S7)*'Energy Use 2020'!$R69</f>
        <v>0</v>
      </c>
      <c r="T7" s="240">
        <f>('Energy Use'!T63-'E-electricity'!T7)*'Energy Use 2020'!$R69</f>
        <v>0</v>
      </c>
      <c r="U7" s="240">
        <f>('Energy Use'!U63-'E-electricity'!U7)*'Energy Use 2020'!$R69</f>
        <v>0</v>
      </c>
      <c r="V7" s="240">
        <f>('Energy Use'!V63-'E-electricity'!V7)*'Energy Use 2020'!$R69</f>
        <v>0</v>
      </c>
      <c r="W7" s="240">
        <f>('Energy Use'!W63-'E-electricity'!W7)*'Energy Use 2020'!$R69</f>
        <v>0</v>
      </c>
      <c r="X7" s="240">
        <f>('Energy Use'!X63-'E-electricity'!X7)*'Energy Use 2020'!$R69</f>
        <v>0</v>
      </c>
      <c r="Y7" s="240">
        <f>('Energy Use'!Y63-'E-electricity'!Y7)*'Energy Use 2020'!$R69</f>
        <v>0</v>
      </c>
      <c r="Z7" s="240">
        <f>('Energy Use'!Z63-'E-electricity'!Z7)*'Energy Use 2020'!$R69</f>
        <v>0</v>
      </c>
      <c r="AA7" s="240">
        <f>('Energy Use'!AA63-'E-electricity'!AA7)*'Energy Use 2020'!$R69</f>
        <v>0</v>
      </c>
      <c r="AB7" s="240">
        <f>('Energy Use'!AB63-'E-electricity'!AB7)*'Energy Use 2020'!$R69</f>
        <v>0</v>
      </c>
      <c r="AC7" s="240">
        <f>('Energy Use'!AC63-'E-electricity'!AC7)*'Energy Use 2020'!$R69</f>
        <v>0</v>
      </c>
      <c r="AD7" s="240">
        <f>('Energy Use'!AD63-'E-electricity'!AD7)*'Energy Use 2020'!$R69</f>
        <v>0</v>
      </c>
      <c r="AE7" s="240">
        <f>('Energy Use'!AE63-'E-electricity'!AE7)*'Energy Use 2020'!$R69</f>
        <v>0</v>
      </c>
      <c r="AF7" s="240">
        <f>('Energy Use'!AF63-'E-electricity'!AF7)*'Energy Use 2020'!$R69</f>
        <v>0</v>
      </c>
      <c r="AG7" s="240">
        <f>('Energy Use'!AG63-'E-electricity'!AG7)*'Energy Use 2020'!$R69</f>
        <v>0</v>
      </c>
      <c r="AH7" s="240">
        <f>('Energy Use'!AH63-'E-electricity'!AH7)*'Energy Use 2020'!$R69</f>
        <v>0</v>
      </c>
      <c r="AI7" s="240">
        <f>('Energy Use'!AI63-'E-electricity'!AI7)*'Energy Use 2020'!$R69</f>
        <v>0</v>
      </c>
      <c r="AJ7" s="240">
        <f>('Energy Use'!AJ63-'E-electricity'!AJ7)*'Energy Use 2020'!$R69</f>
        <v>0</v>
      </c>
      <c r="AK7" s="240">
        <f>('Energy Use'!AK63-'E-electricity'!AK7)*'Energy Use 2020'!$R69</f>
        <v>0</v>
      </c>
      <c r="AL7" s="240">
        <f>('Energy Use'!AL63-'E-electricity'!AL7)*'Energy Use 2020'!$R69</f>
        <v>0</v>
      </c>
      <c r="AM7" s="240">
        <f>('Energy Use'!AM63-'E-electricity'!AM7)*'Energy Use 2020'!$R69</f>
        <v>0</v>
      </c>
      <c r="AN7" s="240">
        <f>('Energy Use'!AN63-'E-electricity'!AN7)*'Energy Use 2020'!$R69</f>
        <v>0</v>
      </c>
      <c r="AO7" s="240">
        <f>('Energy Use'!AO63-'E-electricity'!AO7)*'Energy Use 2020'!$R69</f>
        <v>0</v>
      </c>
      <c r="AP7" s="240">
        <f>('Energy Use'!AP63-'E-electricity'!AP7)*'Energy Use 2020'!$R69</f>
        <v>0</v>
      </c>
      <c r="AQ7" s="240">
        <f>('Energy Use'!AQ63-'E-electricity'!AQ7)*'Energy Use 2020'!$R69</f>
        <v>0</v>
      </c>
      <c r="AR7" s="136" t="str">
        <f>VLOOKUP($A7,'Sector Match'!$A$1:$B$43,2,0)</f>
        <v>other mining and quarrying 07T08</v>
      </c>
    </row>
    <row r="8" spans="1:44" x14ac:dyDescent="0.2">
      <c r="A8" s="74" t="s">
        <v>7</v>
      </c>
      <c r="B8" s="240">
        <f>('Energy Use'!B64-'E-electricity'!B8)*'Energy Use 2019'!$R70</f>
        <v>39633920801.443825</v>
      </c>
      <c r="C8" s="240">
        <f>('Energy Use'!C64-'E-electricity'!C8)*'Energy Use 2020'!$R70</f>
        <v>35670528721.299446</v>
      </c>
      <c r="D8" s="240">
        <f>('Energy Use'!D64-'E-electricity'!D8)*'Energy Use 2020'!$R70</f>
        <v>39009755352.770561</v>
      </c>
      <c r="E8" s="240">
        <f>('Energy Use'!E64-'E-electricity'!E8)*'Energy Use 2020'!$R70</f>
        <v>43158691446.552803</v>
      </c>
      <c r="F8" s="240">
        <f>('Energy Use'!F64-'E-electricity'!F8)*'Energy Use 2020'!$R70</f>
        <v>44483588044.401001</v>
      </c>
      <c r="G8" s="240">
        <f>('Energy Use'!G64-'E-electricity'!G8)*'Energy Use 2020'!$R70</f>
        <v>48197451222.994385</v>
      </c>
      <c r="H8" s="240">
        <f>('Energy Use'!H64-'E-electricity'!H8)*'Energy Use 2020'!$R70</f>
        <v>53167469992.717438</v>
      </c>
      <c r="I8" s="240">
        <f>('Energy Use'!I64-'E-electricity'!I8)*'Energy Use 2020'!$R70</f>
        <v>58207593596.277077</v>
      </c>
      <c r="J8" s="240">
        <f>('Energy Use'!J64-'E-electricity'!J8)*'Energy Use 2020'!$R70</f>
        <v>62991399104.88147</v>
      </c>
      <c r="K8" s="240">
        <f>('Energy Use'!K64-'E-electricity'!K8)*'Energy Use 2020'!$R70</f>
        <v>67548105247.386742</v>
      </c>
      <c r="L8" s="240">
        <f>('Energy Use'!L64-'E-electricity'!L8)*'Energy Use 2020'!$R70</f>
        <v>71951150549.708313</v>
      </c>
      <c r="M8" s="240">
        <f>('Energy Use'!M64-'E-electricity'!M8)*'Energy Use 2020'!$R70</f>
        <v>76316301636.787491</v>
      </c>
      <c r="N8" s="240">
        <f>('Energy Use'!N64-'E-electricity'!N8)*'Energy Use 2020'!$R70</f>
        <v>80813020290.167694</v>
      </c>
      <c r="O8" s="240">
        <f>('Energy Use'!O64-'E-electricity'!O8)*'Energy Use 2020'!$R70</f>
        <v>85398668352.944702</v>
      </c>
      <c r="P8" s="240">
        <f>('Energy Use'!P64-'E-electricity'!P8)*'Energy Use 2020'!$R70</f>
        <v>90035362620.651993</v>
      </c>
      <c r="Q8" s="240">
        <f>('Energy Use'!Q64-'E-electricity'!Q8)*'Energy Use 2020'!$R70</f>
        <v>94679055515.384262</v>
      </c>
      <c r="R8" s="240">
        <f>('Energy Use'!R64-'E-electricity'!R8)*'Energy Use 2020'!$R70</f>
        <v>99279599149.535446</v>
      </c>
      <c r="S8" s="240">
        <f>('Energy Use'!S64-'E-electricity'!S8)*'Energy Use 2020'!$R70</f>
        <v>104119345993.22636</v>
      </c>
      <c r="T8" s="240">
        <f>('Energy Use'!T64-'E-electricity'!T8)*'Energy Use 2020'!$R70</f>
        <v>108867660876.43359</v>
      </c>
      <c r="U8" s="240">
        <f>('Energy Use'!U64-'E-electricity'!U8)*'Energy Use 2020'!$R70</f>
        <v>113501029783.03334</v>
      </c>
      <c r="V8" s="240">
        <f>('Energy Use'!V64-'E-electricity'!V8)*'Energy Use 2020'!$R70</f>
        <v>117997163530.14288</v>
      </c>
      <c r="W8" s="240">
        <f>('Energy Use'!W64-'E-electricity'!W8)*'Energy Use 2020'!$R70</f>
        <v>122335244753.69635</v>
      </c>
      <c r="X8" s="240">
        <f>('Energy Use'!X64-'E-electricity'!X8)*'Energy Use 2020'!$R70</f>
        <v>126496144985.008</v>
      </c>
      <c r="Y8" s="240">
        <f>('Energy Use'!Y64-'E-electricity'!Y8)*'Energy Use 2020'!$R70</f>
        <v>130462609008.91708</v>
      </c>
      <c r="Z8" s="240">
        <f>('Energy Use'!Z64-'E-electricity'!Z8)*'Energy Use 2020'!$R70</f>
        <v>134219404593.07065</v>
      </c>
      <c r="AA8" s="240">
        <f>('Energy Use'!AA64-'E-electricity'!AA8)*'Energy Use 2020'!$R70</f>
        <v>137753436569.91379</v>
      </c>
      <c r="AB8" s="240">
        <f>('Energy Use'!AB64-'E-electricity'!AB8)*'Energy Use 2020'!$R70</f>
        <v>141053825111.43201</v>
      </c>
      <c r="AC8" s="240">
        <f>('Energy Use'!AC64-'E-electricity'!AC8)*'Energy Use 2020'!$R70</f>
        <v>144111948838.62161</v>
      </c>
      <c r="AD8" s="240">
        <f>('Energy Use'!AD64-'E-electricity'!AD8)*'Energy Use 2020'!$R70</f>
        <v>146921454133.85562</v>
      </c>
      <c r="AE8" s="240">
        <f>('Energy Use'!AE64-'E-electricity'!AE8)*'Energy Use 2020'!$R70</f>
        <v>149478232659.96634</v>
      </c>
      <c r="AF8" s="240">
        <f>('Energy Use'!AF64-'E-electricity'!AF8)*'Energy Use 2020'!$R70</f>
        <v>151780369624.54745</v>
      </c>
      <c r="AG8" s="240">
        <f>('Energy Use'!AG64-'E-electricity'!AG8)*'Energy Use 2020'!$R70</f>
        <v>153828065755.60513</v>
      </c>
      <c r="AH8" s="240">
        <f>('Energy Use'!AH64-'E-electricity'!AH8)*'Energy Use 2020'!$R70</f>
        <v>155623536273.28934</v>
      </c>
      <c r="AI8" s="240">
        <f>('Energy Use'!AI64-'E-electricity'!AI8)*'Energy Use 2020'!$R70</f>
        <v>157170890353.75067</v>
      </c>
      <c r="AJ8" s="240">
        <f>('Energy Use'!AJ64-'E-electricity'!AJ8)*'Energy Use 2020'!$R70</f>
        <v>158475994690.15384</v>
      </c>
      <c r="AK8" s="240">
        <f>('Energy Use'!AK64-'E-electricity'!AK8)*'Energy Use 2020'!$R70</f>
        <v>159546324770.21133</v>
      </c>
      <c r="AL8" s="240">
        <f>('Energy Use'!AL64-'E-electricity'!AL8)*'Energy Use 2020'!$R70</f>
        <v>160390807419.02899</v>
      </c>
      <c r="AM8" s="240">
        <f>('Energy Use'!AM64-'E-electricity'!AM8)*'Energy Use 2020'!$R70</f>
        <v>161019658011.84705</v>
      </c>
      <c r="AN8" s="240">
        <f>('Energy Use'!AN64-'E-electricity'!AN8)*'Energy Use 2020'!$R70</f>
        <v>161444215555.58963</v>
      </c>
      <c r="AO8" s="240">
        <f>('Energy Use'!AO64-'E-electricity'!AO8)*'Energy Use 2020'!$R70</f>
        <v>161676778583.66382</v>
      </c>
      <c r="AP8" s="240">
        <f>('Energy Use'!AP64-'E-electricity'!AP8)*'Energy Use 2020'!$R70</f>
        <v>161730444517.63126</v>
      </c>
      <c r="AQ8" s="240">
        <f>('Energy Use'!AQ64-'E-electricity'!AQ8)*'Energy Use 2020'!$R70</f>
        <v>160790139681.35992</v>
      </c>
      <c r="AR8" s="136" t="str">
        <f>VLOOKUP($A8,'Sector Match'!$A$1:$B$43,2,0)</f>
        <v>Mining Support Service Activities 09</v>
      </c>
    </row>
    <row r="9" spans="1:44" x14ac:dyDescent="0.2">
      <c r="A9" s="74" t="s">
        <v>8</v>
      </c>
      <c r="B9" s="240">
        <f>('Energy Use'!B65-'E-electricity'!B9)*'Energy Use 2019'!$R71</f>
        <v>0</v>
      </c>
      <c r="C9" s="240">
        <f>('Energy Use'!C65-'E-electricity'!C9)*'Energy Use 2020'!$R71</f>
        <v>0</v>
      </c>
      <c r="D9" s="240">
        <f>('Energy Use'!D65-'E-electricity'!D9)*'Energy Use 2020'!$R71</f>
        <v>0</v>
      </c>
      <c r="E9" s="240">
        <f>('Energy Use'!E65-'E-electricity'!E9)*'Energy Use 2020'!$R71</f>
        <v>0</v>
      </c>
      <c r="F9" s="240">
        <f>('Energy Use'!F65-'E-electricity'!F9)*'Energy Use 2020'!$R71</f>
        <v>0</v>
      </c>
      <c r="G9" s="240">
        <f>('Energy Use'!G65-'E-electricity'!G9)*'Energy Use 2020'!$R71</f>
        <v>0</v>
      </c>
      <c r="H9" s="240">
        <f>('Energy Use'!H65-'E-electricity'!H9)*'Energy Use 2020'!$R71</f>
        <v>0</v>
      </c>
      <c r="I9" s="240">
        <f>('Energy Use'!I65-'E-electricity'!I9)*'Energy Use 2020'!$R71</f>
        <v>0</v>
      </c>
      <c r="J9" s="240">
        <f>('Energy Use'!J65-'E-electricity'!J9)*'Energy Use 2020'!$R71</f>
        <v>0</v>
      </c>
      <c r="K9" s="240">
        <f>('Energy Use'!K65-'E-electricity'!K9)*'Energy Use 2020'!$R71</f>
        <v>0</v>
      </c>
      <c r="L9" s="240">
        <f>('Energy Use'!L65-'E-electricity'!L9)*'Energy Use 2020'!$R71</f>
        <v>0</v>
      </c>
      <c r="M9" s="240">
        <f>('Energy Use'!M65-'E-electricity'!M9)*'Energy Use 2020'!$R71</f>
        <v>0</v>
      </c>
      <c r="N9" s="240">
        <f>('Energy Use'!N65-'E-electricity'!N9)*'Energy Use 2020'!$R71</f>
        <v>0</v>
      </c>
      <c r="O9" s="240">
        <f>('Energy Use'!O65-'E-electricity'!O9)*'Energy Use 2020'!$R71</f>
        <v>0</v>
      </c>
      <c r="P9" s="240">
        <f>('Energy Use'!P65-'E-electricity'!P9)*'Energy Use 2020'!$R71</f>
        <v>0</v>
      </c>
      <c r="Q9" s="240">
        <f>('Energy Use'!Q65-'E-electricity'!Q9)*'Energy Use 2020'!$R71</f>
        <v>0</v>
      </c>
      <c r="R9" s="240">
        <f>('Energy Use'!R65-'E-electricity'!R9)*'Energy Use 2020'!$R71</f>
        <v>0</v>
      </c>
      <c r="S9" s="240">
        <f>('Energy Use'!S65-'E-electricity'!S9)*'Energy Use 2020'!$R71</f>
        <v>0</v>
      </c>
      <c r="T9" s="240">
        <f>('Energy Use'!T65-'E-electricity'!T9)*'Energy Use 2020'!$R71</f>
        <v>0</v>
      </c>
      <c r="U9" s="240">
        <f>('Energy Use'!U65-'E-electricity'!U9)*'Energy Use 2020'!$R71</f>
        <v>0</v>
      </c>
      <c r="V9" s="240">
        <f>('Energy Use'!V65-'E-electricity'!V9)*'Energy Use 2020'!$R71</f>
        <v>0</v>
      </c>
      <c r="W9" s="240">
        <f>('Energy Use'!W65-'E-electricity'!W9)*'Energy Use 2020'!$R71</f>
        <v>0</v>
      </c>
      <c r="X9" s="240">
        <f>('Energy Use'!X65-'E-electricity'!X9)*'Energy Use 2020'!$R71</f>
        <v>0</v>
      </c>
      <c r="Y9" s="240">
        <f>('Energy Use'!Y65-'E-electricity'!Y9)*'Energy Use 2020'!$R71</f>
        <v>0</v>
      </c>
      <c r="Z9" s="240">
        <f>('Energy Use'!Z65-'E-electricity'!Z9)*'Energy Use 2020'!$R71</f>
        <v>0</v>
      </c>
      <c r="AA9" s="240">
        <f>('Energy Use'!AA65-'E-electricity'!AA9)*'Energy Use 2020'!$R71</f>
        <v>0</v>
      </c>
      <c r="AB9" s="240">
        <f>('Energy Use'!AB65-'E-electricity'!AB9)*'Energy Use 2020'!$R71</f>
        <v>0</v>
      </c>
      <c r="AC9" s="240">
        <f>('Energy Use'!AC65-'E-electricity'!AC9)*'Energy Use 2020'!$R71</f>
        <v>0</v>
      </c>
      <c r="AD9" s="240">
        <f>('Energy Use'!AD65-'E-electricity'!AD9)*'Energy Use 2020'!$R71</f>
        <v>0</v>
      </c>
      <c r="AE9" s="240">
        <f>('Energy Use'!AE65-'E-electricity'!AE9)*'Energy Use 2020'!$R71</f>
        <v>0</v>
      </c>
      <c r="AF9" s="240">
        <f>('Energy Use'!AF65-'E-electricity'!AF9)*'Energy Use 2020'!$R71</f>
        <v>0</v>
      </c>
      <c r="AG9" s="240">
        <f>('Energy Use'!AG65-'E-electricity'!AG9)*'Energy Use 2020'!$R71</f>
        <v>0</v>
      </c>
      <c r="AH9" s="240">
        <f>('Energy Use'!AH65-'E-electricity'!AH9)*'Energy Use 2020'!$R71</f>
        <v>0</v>
      </c>
      <c r="AI9" s="240">
        <f>('Energy Use'!AI65-'E-electricity'!AI9)*'Energy Use 2020'!$R71</f>
        <v>0</v>
      </c>
      <c r="AJ9" s="240">
        <f>('Energy Use'!AJ65-'E-electricity'!AJ9)*'Energy Use 2020'!$R71</f>
        <v>0</v>
      </c>
      <c r="AK9" s="240">
        <f>('Energy Use'!AK65-'E-electricity'!AK9)*'Energy Use 2020'!$R71</f>
        <v>0</v>
      </c>
      <c r="AL9" s="240">
        <f>('Energy Use'!AL65-'E-electricity'!AL9)*'Energy Use 2020'!$R71</f>
        <v>0</v>
      </c>
      <c r="AM9" s="240">
        <f>('Energy Use'!AM65-'E-electricity'!AM9)*'Energy Use 2020'!$R71</f>
        <v>0</v>
      </c>
      <c r="AN9" s="240">
        <f>('Energy Use'!AN65-'E-electricity'!AN9)*'Energy Use 2020'!$R71</f>
        <v>0</v>
      </c>
      <c r="AO9" s="240">
        <f>('Energy Use'!AO65-'E-electricity'!AO9)*'Energy Use 2020'!$R71</f>
        <v>0</v>
      </c>
      <c r="AP9" s="240">
        <f>('Energy Use'!AP65-'E-electricity'!AP9)*'Energy Use 2020'!$R71</f>
        <v>0</v>
      </c>
      <c r="AQ9" s="240">
        <f>('Energy Use'!AQ65-'E-electricity'!AQ9)*'Energy Use 2020'!$R71</f>
        <v>0</v>
      </c>
      <c r="AR9" s="136" t="str">
        <f>VLOOKUP($A9,'Sector Match'!$A$1:$B$43,2,0)</f>
        <v>Mining Support Service Activities 09</v>
      </c>
    </row>
    <row r="10" spans="1:44" x14ac:dyDescent="0.2">
      <c r="A10" s="74" t="s">
        <v>9</v>
      </c>
      <c r="B10" s="240">
        <f>('Energy Use'!B66-'E-electricity'!B10)*'Energy Use 2019'!$R72</f>
        <v>0</v>
      </c>
      <c r="C10" s="240">
        <f>('Energy Use'!C66-'E-electricity'!C10)*'Energy Use 2020'!$R72</f>
        <v>0</v>
      </c>
      <c r="D10" s="240">
        <f>('Energy Use'!D66-'E-electricity'!D10)*'Energy Use 2020'!$R72</f>
        <v>0</v>
      </c>
      <c r="E10" s="240">
        <f>('Energy Use'!E66-'E-electricity'!E10)*'Energy Use 2020'!$R72</f>
        <v>0</v>
      </c>
      <c r="F10" s="240">
        <f>('Energy Use'!F66-'E-electricity'!F10)*'Energy Use 2020'!$R72</f>
        <v>0</v>
      </c>
      <c r="G10" s="240">
        <f>('Energy Use'!G66-'E-electricity'!G10)*'Energy Use 2020'!$R72</f>
        <v>0</v>
      </c>
      <c r="H10" s="240">
        <f>('Energy Use'!H66-'E-electricity'!H10)*'Energy Use 2020'!$R72</f>
        <v>0</v>
      </c>
      <c r="I10" s="240">
        <f>('Energy Use'!I66-'E-electricity'!I10)*'Energy Use 2020'!$R72</f>
        <v>0</v>
      </c>
      <c r="J10" s="240">
        <f>('Energy Use'!J66-'E-electricity'!J10)*'Energy Use 2020'!$R72</f>
        <v>0</v>
      </c>
      <c r="K10" s="240">
        <f>('Energy Use'!K66-'E-electricity'!K10)*'Energy Use 2020'!$R72</f>
        <v>0</v>
      </c>
      <c r="L10" s="240">
        <f>('Energy Use'!L66-'E-electricity'!L10)*'Energy Use 2020'!$R72</f>
        <v>0</v>
      </c>
      <c r="M10" s="240">
        <f>('Energy Use'!M66-'E-electricity'!M10)*'Energy Use 2020'!$R72</f>
        <v>0</v>
      </c>
      <c r="N10" s="240">
        <f>('Energy Use'!N66-'E-electricity'!N10)*'Energy Use 2020'!$R72</f>
        <v>0</v>
      </c>
      <c r="O10" s="240">
        <f>('Energy Use'!O66-'E-electricity'!O10)*'Energy Use 2020'!$R72</f>
        <v>0</v>
      </c>
      <c r="P10" s="240">
        <f>('Energy Use'!P66-'E-electricity'!P10)*'Energy Use 2020'!$R72</f>
        <v>0</v>
      </c>
      <c r="Q10" s="240">
        <f>('Energy Use'!Q66-'E-electricity'!Q10)*'Energy Use 2020'!$R72</f>
        <v>0</v>
      </c>
      <c r="R10" s="240">
        <f>('Energy Use'!R66-'E-electricity'!R10)*'Energy Use 2020'!$R72</f>
        <v>0</v>
      </c>
      <c r="S10" s="240">
        <f>('Energy Use'!S66-'E-electricity'!S10)*'Energy Use 2020'!$R72</f>
        <v>0</v>
      </c>
      <c r="T10" s="240">
        <f>('Energy Use'!T66-'E-electricity'!T10)*'Energy Use 2020'!$R72</f>
        <v>0</v>
      </c>
      <c r="U10" s="240">
        <f>('Energy Use'!U66-'E-electricity'!U10)*'Energy Use 2020'!$R72</f>
        <v>0</v>
      </c>
      <c r="V10" s="240">
        <f>('Energy Use'!V66-'E-electricity'!V10)*'Energy Use 2020'!$R72</f>
        <v>0</v>
      </c>
      <c r="W10" s="240">
        <f>('Energy Use'!W66-'E-electricity'!W10)*'Energy Use 2020'!$R72</f>
        <v>0</v>
      </c>
      <c r="X10" s="240">
        <f>('Energy Use'!X66-'E-electricity'!X10)*'Energy Use 2020'!$R72</f>
        <v>0</v>
      </c>
      <c r="Y10" s="240">
        <f>('Energy Use'!Y66-'E-electricity'!Y10)*'Energy Use 2020'!$R72</f>
        <v>0</v>
      </c>
      <c r="Z10" s="240">
        <f>('Energy Use'!Z66-'E-electricity'!Z10)*'Energy Use 2020'!$R72</f>
        <v>0</v>
      </c>
      <c r="AA10" s="240">
        <f>('Energy Use'!AA66-'E-electricity'!AA10)*'Energy Use 2020'!$R72</f>
        <v>0</v>
      </c>
      <c r="AB10" s="240">
        <f>('Energy Use'!AB66-'E-electricity'!AB10)*'Energy Use 2020'!$R72</f>
        <v>0</v>
      </c>
      <c r="AC10" s="240">
        <f>('Energy Use'!AC66-'E-electricity'!AC10)*'Energy Use 2020'!$R72</f>
        <v>0</v>
      </c>
      <c r="AD10" s="240">
        <f>('Energy Use'!AD66-'E-electricity'!AD10)*'Energy Use 2020'!$R72</f>
        <v>0</v>
      </c>
      <c r="AE10" s="240">
        <f>('Energy Use'!AE66-'E-electricity'!AE10)*'Energy Use 2020'!$R72</f>
        <v>0</v>
      </c>
      <c r="AF10" s="240">
        <f>('Energy Use'!AF66-'E-electricity'!AF10)*'Energy Use 2020'!$R72</f>
        <v>0</v>
      </c>
      <c r="AG10" s="240">
        <f>('Energy Use'!AG66-'E-electricity'!AG10)*'Energy Use 2020'!$R72</f>
        <v>0</v>
      </c>
      <c r="AH10" s="240">
        <f>('Energy Use'!AH66-'E-electricity'!AH10)*'Energy Use 2020'!$R72</f>
        <v>0</v>
      </c>
      <c r="AI10" s="240">
        <f>('Energy Use'!AI66-'E-electricity'!AI10)*'Energy Use 2020'!$R72</f>
        <v>0</v>
      </c>
      <c r="AJ10" s="240">
        <f>('Energy Use'!AJ66-'E-electricity'!AJ10)*'Energy Use 2020'!$R72</f>
        <v>0</v>
      </c>
      <c r="AK10" s="240">
        <f>('Energy Use'!AK66-'E-electricity'!AK10)*'Energy Use 2020'!$R72</f>
        <v>0</v>
      </c>
      <c r="AL10" s="240">
        <f>('Energy Use'!AL66-'E-electricity'!AL10)*'Energy Use 2020'!$R72</f>
        <v>0</v>
      </c>
      <c r="AM10" s="240">
        <f>('Energy Use'!AM66-'E-electricity'!AM10)*'Energy Use 2020'!$R72</f>
        <v>0</v>
      </c>
      <c r="AN10" s="240">
        <f>('Energy Use'!AN66-'E-electricity'!AN10)*'Energy Use 2020'!$R72</f>
        <v>0</v>
      </c>
      <c r="AO10" s="240">
        <f>('Energy Use'!AO66-'E-electricity'!AO10)*'Energy Use 2020'!$R72</f>
        <v>0</v>
      </c>
      <c r="AP10" s="240">
        <f>('Energy Use'!AP66-'E-electricity'!AP10)*'Energy Use 2020'!$R72</f>
        <v>0</v>
      </c>
      <c r="AQ10" s="240">
        <f>('Energy Use'!AQ66-'E-electricity'!AQ10)*'Energy Use 2020'!$R72</f>
        <v>0</v>
      </c>
      <c r="AR10" s="136" t="str">
        <f>VLOOKUP($A10,'Sector Match'!$A$1:$B$43,2,0)</f>
        <v>food beverage and tobacco 10T12</v>
      </c>
    </row>
    <row r="11" spans="1:44" x14ac:dyDescent="0.2">
      <c r="A11" s="74" t="s">
        <v>10</v>
      </c>
      <c r="B11" s="240">
        <f>('Energy Use'!B67-'E-electricity'!B11)*'Energy Use 2019'!$R73</f>
        <v>0</v>
      </c>
      <c r="C11" s="240">
        <f>('Energy Use'!C67-'E-electricity'!C11)*'Energy Use 2020'!$R73</f>
        <v>0</v>
      </c>
      <c r="D11" s="240">
        <f>('Energy Use'!D67-'E-electricity'!D11)*'Energy Use 2020'!$R73</f>
        <v>0</v>
      </c>
      <c r="E11" s="240">
        <f>('Energy Use'!E67-'E-electricity'!E11)*'Energy Use 2020'!$R73</f>
        <v>0</v>
      </c>
      <c r="F11" s="240">
        <f>('Energy Use'!F67-'E-electricity'!F11)*'Energy Use 2020'!$R73</f>
        <v>0</v>
      </c>
      <c r="G11" s="240">
        <f>('Energy Use'!G67-'E-electricity'!G11)*'Energy Use 2020'!$R73</f>
        <v>0</v>
      </c>
      <c r="H11" s="240">
        <f>('Energy Use'!H67-'E-electricity'!H11)*'Energy Use 2020'!$R73</f>
        <v>0</v>
      </c>
      <c r="I11" s="240">
        <f>('Energy Use'!I67-'E-electricity'!I11)*'Energy Use 2020'!$R73</f>
        <v>0</v>
      </c>
      <c r="J11" s="240">
        <f>('Energy Use'!J67-'E-electricity'!J11)*'Energy Use 2020'!$R73</f>
        <v>0</v>
      </c>
      <c r="K11" s="240">
        <f>('Energy Use'!K67-'E-electricity'!K11)*'Energy Use 2020'!$R73</f>
        <v>0</v>
      </c>
      <c r="L11" s="240">
        <f>('Energy Use'!L67-'E-electricity'!L11)*'Energy Use 2020'!$R73</f>
        <v>0</v>
      </c>
      <c r="M11" s="240">
        <f>('Energy Use'!M67-'E-electricity'!M11)*'Energy Use 2020'!$R73</f>
        <v>0</v>
      </c>
      <c r="N11" s="240">
        <f>('Energy Use'!N67-'E-electricity'!N11)*'Energy Use 2020'!$R73</f>
        <v>0</v>
      </c>
      <c r="O11" s="240">
        <f>('Energy Use'!O67-'E-electricity'!O11)*'Energy Use 2020'!$R73</f>
        <v>0</v>
      </c>
      <c r="P11" s="240">
        <f>('Energy Use'!P67-'E-electricity'!P11)*'Energy Use 2020'!$R73</f>
        <v>0</v>
      </c>
      <c r="Q11" s="240">
        <f>('Energy Use'!Q67-'E-electricity'!Q11)*'Energy Use 2020'!$R73</f>
        <v>0</v>
      </c>
      <c r="R11" s="240">
        <f>('Energy Use'!R67-'E-electricity'!R11)*'Energy Use 2020'!$R73</f>
        <v>0</v>
      </c>
      <c r="S11" s="240">
        <f>('Energy Use'!S67-'E-electricity'!S11)*'Energy Use 2020'!$R73</f>
        <v>0</v>
      </c>
      <c r="T11" s="240">
        <f>('Energy Use'!T67-'E-electricity'!T11)*'Energy Use 2020'!$R73</f>
        <v>0</v>
      </c>
      <c r="U11" s="240">
        <f>('Energy Use'!U67-'E-electricity'!U11)*'Energy Use 2020'!$R73</f>
        <v>0</v>
      </c>
      <c r="V11" s="240">
        <f>('Energy Use'!V67-'E-electricity'!V11)*'Energy Use 2020'!$R73</f>
        <v>0</v>
      </c>
      <c r="W11" s="240">
        <f>('Energy Use'!W67-'E-electricity'!W11)*'Energy Use 2020'!$R73</f>
        <v>0</v>
      </c>
      <c r="X11" s="240">
        <f>('Energy Use'!X67-'E-electricity'!X11)*'Energy Use 2020'!$R73</f>
        <v>0</v>
      </c>
      <c r="Y11" s="240">
        <f>('Energy Use'!Y67-'E-electricity'!Y11)*'Energy Use 2020'!$R73</f>
        <v>0</v>
      </c>
      <c r="Z11" s="240">
        <f>('Energy Use'!Z67-'E-electricity'!Z11)*'Energy Use 2020'!$R73</f>
        <v>0</v>
      </c>
      <c r="AA11" s="240">
        <f>('Energy Use'!AA67-'E-electricity'!AA11)*'Energy Use 2020'!$R73</f>
        <v>0</v>
      </c>
      <c r="AB11" s="240">
        <f>('Energy Use'!AB67-'E-electricity'!AB11)*'Energy Use 2020'!$R73</f>
        <v>0</v>
      </c>
      <c r="AC11" s="240">
        <f>('Energy Use'!AC67-'E-electricity'!AC11)*'Energy Use 2020'!$R73</f>
        <v>0</v>
      </c>
      <c r="AD11" s="240">
        <f>('Energy Use'!AD67-'E-electricity'!AD11)*'Energy Use 2020'!$R73</f>
        <v>0</v>
      </c>
      <c r="AE11" s="240">
        <f>('Energy Use'!AE67-'E-electricity'!AE11)*'Energy Use 2020'!$R73</f>
        <v>0</v>
      </c>
      <c r="AF11" s="240">
        <f>('Energy Use'!AF67-'E-electricity'!AF11)*'Energy Use 2020'!$R73</f>
        <v>0</v>
      </c>
      <c r="AG11" s="240">
        <f>('Energy Use'!AG67-'E-electricity'!AG11)*'Energy Use 2020'!$R73</f>
        <v>0</v>
      </c>
      <c r="AH11" s="240">
        <f>('Energy Use'!AH67-'E-electricity'!AH11)*'Energy Use 2020'!$R73</f>
        <v>0</v>
      </c>
      <c r="AI11" s="240">
        <f>('Energy Use'!AI67-'E-electricity'!AI11)*'Energy Use 2020'!$R73</f>
        <v>0</v>
      </c>
      <c r="AJ11" s="240">
        <f>('Energy Use'!AJ67-'E-electricity'!AJ11)*'Energy Use 2020'!$R73</f>
        <v>0</v>
      </c>
      <c r="AK11" s="240">
        <f>('Energy Use'!AK67-'E-electricity'!AK11)*'Energy Use 2020'!$R73</f>
        <v>0</v>
      </c>
      <c r="AL11" s="240">
        <f>('Energy Use'!AL67-'E-electricity'!AL11)*'Energy Use 2020'!$R73</f>
        <v>0</v>
      </c>
      <c r="AM11" s="240">
        <f>('Energy Use'!AM67-'E-electricity'!AM11)*'Energy Use 2020'!$R73</f>
        <v>0</v>
      </c>
      <c r="AN11" s="240">
        <f>('Energy Use'!AN67-'E-electricity'!AN11)*'Energy Use 2020'!$R73</f>
        <v>0</v>
      </c>
      <c r="AO11" s="240">
        <f>('Energy Use'!AO67-'E-electricity'!AO11)*'Energy Use 2020'!$R73</f>
        <v>0</v>
      </c>
      <c r="AP11" s="240">
        <f>('Energy Use'!AP67-'E-electricity'!AP11)*'Energy Use 2020'!$R73</f>
        <v>0</v>
      </c>
      <c r="AQ11" s="240">
        <f>('Energy Use'!AQ67-'E-electricity'!AQ11)*'Energy Use 2020'!$R73</f>
        <v>0</v>
      </c>
      <c r="AR11" s="136" t="str">
        <f>VLOOKUP($A11,'Sector Match'!$A$1:$B$43,2,0)</f>
        <v>food beverage and tobacco 10T12</v>
      </c>
    </row>
    <row r="12" spans="1:44" x14ac:dyDescent="0.2">
      <c r="A12" s="74" t="s">
        <v>11</v>
      </c>
      <c r="B12" s="240">
        <f>('Energy Use'!B68-'E-electricity'!B12)*'Energy Use 2019'!$R74</f>
        <v>0</v>
      </c>
      <c r="C12" s="240">
        <f>('Energy Use'!C68-'E-electricity'!C12)*'Energy Use 2020'!$R74</f>
        <v>0</v>
      </c>
      <c r="D12" s="240">
        <f>('Energy Use'!D68-'E-electricity'!D12)*'Energy Use 2020'!$R74</f>
        <v>0</v>
      </c>
      <c r="E12" s="240">
        <f>('Energy Use'!E68-'E-electricity'!E12)*'Energy Use 2020'!$R74</f>
        <v>0</v>
      </c>
      <c r="F12" s="240">
        <f>('Energy Use'!F68-'E-electricity'!F12)*'Energy Use 2020'!$R74</f>
        <v>0</v>
      </c>
      <c r="G12" s="240">
        <f>('Energy Use'!G68-'E-electricity'!G12)*'Energy Use 2020'!$R74</f>
        <v>0</v>
      </c>
      <c r="H12" s="240">
        <f>('Energy Use'!H68-'E-electricity'!H12)*'Energy Use 2020'!$R74</f>
        <v>0</v>
      </c>
      <c r="I12" s="240">
        <f>('Energy Use'!I68-'E-electricity'!I12)*'Energy Use 2020'!$R74</f>
        <v>0</v>
      </c>
      <c r="J12" s="240">
        <f>('Energy Use'!J68-'E-electricity'!J12)*'Energy Use 2020'!$R74</f>
        <v>0</v>
      </c>
      <c r="K12" s="240">
        <f>('Energy Use'!K68-'E-electricity'!K12)*'Energy Use 2020'!$R74</f>
        <v>0</v>
      </c>
      <c r="L12" s="240">
        <f>('Energy Use'!L68-'E-electricity'!L12)*'Energy Use 2020'!$R74</f>
        <v>0</v>
      </c>
      <c r="M12" s="240">
        <f>('Energy Use'!M68-'E-electricity'!M12)*'Energy Use 2020'!$R74</f>
        <v>0</v>
      </c>
      <c r="N12" s="240">
        <f>('Energy Use'!N68-'E-electricity'!N12)*'Energy Use 2020'!$R74</f>
        <v>0</v>
      </c>
      <c r="O12" s="240">
        <f>('Energy Use'!O68-'E-electricity'!O12)*'Energy Use 2020'!$R74</f>
        <v>0</v>
      </c>
      <c r="P12" s="240">
        <f>('Energy Use'!P68-'E-electricity'!P12)*'Energy Use 2020'!$R74</f>
        <v>0</v>
      </c>
      <c r="Q12" s="240">
        <f>('Energy Use'!Q68-'E-electricity'!Q12)*'Energy Use 2020'!$R74</f>
        <v>0</v>
      </c>
      <c r="R12" s="240">
        <f>('Energy Use'!R68-'E-electricity'!R12)*'Energy Use 2020'!$R74</f>
        <v>0</v>
      </c>
      <c r="S12" s="240">
        <f>('Energy Use'!S68-'E-electricity'!S12)*'Energy Use 2020'!$R74</f>
        <v>0</v>
      </c>
      <c r="T12" s="240">
        <f>('Energy Use'!T68-'E-electricity'!T12)*'Energy Use 2020'!$R74</f>
        <v>0</v>
      </c>
      <c r="U12" s="240">
        <f>('Energy Use'!U68-'E-electricity'!U12)*'Energy Use 2020'!$R74</f>
        <v>0</v>
      </c>
      <c r="V12" s="240">
        <f>('Energy Use'!V68-'E-electricity'!V12)*'Energy Use 2020'!$R74</f>
        <v>0</v>
      </c>
      <c r="W12" s="240">
        <f>('Energy Use'!W68-'E-electricity'!W12)*'Energy Use 2020'!$R74</f>
        <v>0</v>
      </c>
      <c r="X12" s="240">
        <f>('Energy Use'!X68-'E-electricity'!X12)*'Energy Use 2020'!$R74</f>
        <v>0</v>
      </c>
      <c r="Y12" s="240">
        <f>('Energy Use'!Y68-'E-electricity'!Y12)*'Energy Use 2020'!$R74</f>
        <v>0</v>
      </c>
      <c r="Z12" s="240">
        <f>('Energy Use'!Z68-'E-electricity'!Z12)*'Energy Use 2020'!$R74</f>
        <v>0</v>
      </c>
      <c r="AA12" s="240">
        <f>('Energy Use'!AA68-'E-electricity'!AA12)*'Energy Use 2020'!$R74</f>
        <v>0</v>
      </c>
      <c r="AB12" s="240">
        <f>('Energy Use'!AB68-'E-electricity'!AB12)*'Energy Use 2020'!$R74</f>
        <v>0</v>
      </c>
      <c r="AC12" s="240">
        <f>('Energy Use'!AC68-'E-electricity'!AC12)*'Energy Use 2020'!$R74</f>
        <v>0</v>
      </c>
      <c r="AD12" s="240">
        <f>('Energy Use'!AD68-'E-electricity'!AD12)*'Energy Use 2020'!$R74</f>
        <v>0</v>
      </c>
      <c r="AE12" s="240">
        <f>('Energy Use'!AE68-'E-electricity'!AE12)*'Energy Use 2020'!$R74</f>
        <v>0</v>
      </c>
      <c r="AF12" s="240">
        <f>('Energy Use'!AF68-'E-electricity'!AF12)*'Energy Use 2020'!$R74</f>
        <v>0</v>
      </c>
      <c r="AG12" s="240">
        <f>('Energy Use'!AG68-'E-electricity'!AG12)*'Energy Use 2020'!$R74</f>
        <v>0</v>
      </c>
      <c r="AH12" s="240">
        <f>('Energy Use'!AH68-'E-electricity'!AH12)*'Energy Use 2020'!$R74</f>
        <v>0</v>
      </c>
      <c r="AI12" s="240">
        <f>('Energy Use'!AI68-'E-electricity'!AI12)*'Energy Use 2020'!$R74</f>
        <v>0</v>
      </c>
      <c r="AJ12" s="240">
        <f>('Energy Use'!AJ68-'E-electricity'!AJ12)*'Energy Use 2020'!$R74</f>
        <v>0</v>
      </c>
      <c r="AK12" s="240">
        <f>('Energy Use'!AK68-'E-electricity'!AK12)*'Energy Use 2020'!$R74</f>
        <v>0</v>
      </c>
      <c r="AL12" s="240">
        <f>('Energy Use'!AL68-'E-electricity'!AL12)*'Energy Use 2020'!$R74</f>
        <v>0</v>
      </c>
      <c r="AM12" s="240">
        <f>('Energy Use'!AM68-'E-electricity'!AM12)*'Energy Use 2020'!$R74</f>
        <v>0</v>
      </c>
      <c r="AN12" s="240">
        <f>('Energy Use'!AN68-'E-electricity'!AN12)*'Energy Use 2020'!$R74</f>
        <v>0</v>
      </c>
      <c r="AO12" s="240">
        <f>('Energy Use'!AO68-'E-electricity'!AO12)*'Energy Use 2020'!$R74</f>
        <v>0</v>
      </c>
      <c r="AP12" s="240">
        <f>('Energy Use'!AP68-'E-electricity'!AP12)*'Energy Use 2020'!$R74</f>
        <v>0</v>
      </c>
      <c r="AQ12" s="240">
        <f>('Energy Use'!AQ68-'E-electricity'!AQ12)*'Energy Use 2020'!$R74</f>
        <v>0</v>
      </c>
      <c r="AR12" s="136" t="str">
        <f>VLOOKUP($A12,'Sector Match'!$A$1:$B$43,2,0)</f>
        <v>food beverage and tobacco 10T12</v>
      </c>
    </row>
    <row r="13" spans="1:44" x14ac:dyDescent="0.2">
      <c r="A13" s="74" t="s">
        <v>12</v>
      </c>
      <c r="B13" s="240">
        <f>('Energy Use'!B69-'E-electricity'!B13)*'Energy Use 2019'!$R75</f>
        <v>0</v>
      </c>
      <c r="C13" s="240">
        <f>('Energy Use'!C69-'E-electricity'!C13)*'Energy Use 2020'!$R75</f>
        <v>0</v>
      </c>
      <c r="D13" s="240">
        <f>('Energy Use'!D69-'E-electricity'!D13)*'Energy Use 2020'!$R75</f>
        <v>0</v>
      </c>
      <c r="E13" s="240">
        <f>('Energy Use'!E69-'E-electricity'!E13)*'Energy Use 2020'!$R75</f>
        <v>0</v>
      </c>
      <c r="F13" s="240">
        <f>('Energy Use'!F69-'E-electricity'!F13)*'Energy Use 2020'!$R75</f>
        <v>0</v>
      </c>
      <c r="G13" s="240">
        <f>('Energy Use'!G69-'E-electricity'!G13)*'Energy Use 2020'!$R75</f>
        <v>0</v>
      </c>
      <c r="H13" s="240">
        <f>('Energy Use'!H69-'E-electricity'!H13)*'Energy Use 2020'!$R75</f>
        <v>0</v>
      </c>
      <c r="I13" s="240">
        <f>('Energy Use'!I69-'E-electricity'!I13)*'Energy Use 2020'!$R75</f>
        <v>0</v>
      </c>
      <c r="J13" s="240">
        <f>('Energy Use'!J69-'E-electricity'!J13)*'Energy Use 2020'!$R75</f>
        <v>0</v>
      </c>
      <c r="K13" s="240">
        <f>('Energy Use'!K69-'E-electricity'!K13)*'Energy Use 2020'!$R75</f>
        <v>0</v>
      </c>
      <c r="L13" s="240">
        <f>('Energy Use'!L69-'E-electricity'!L13)*'Energy Use 2020'!$R75</f>
        <v>0</v>
      </c>
      <c r="M13" s="240">
        <f>('Energy Use'!M69-'E-electricity'!M13)*'Energy Use 2020'!$R75</f>
        <v>0</v>
      </c>
      <c r="N13" s="240">
        <f>('Energy Use'!N69-'E-electricity'!N13)*'Energy Use 2020'!$R75</f>
        <v>0</v>
      </c>
      <c r="O13" s="240">
        <f>('Energy Use'!O69-'E-electricity'!O13)*'Energy Use 2020'!$R75</f>
        <v>0</v>
      </c>
      <c r="P13" s="240">
        <f>('Energy Use'!P69-'E-electricity'!P13)*'Energy Use 2020'!$R75</f>
        <v>0</v>
      </c>
      <c r="Q13" s="240">
        <f>('Energy Use'!Q69-'E-electricity'!Q13)*'Energy Use 2020'!$R75</f>
        <v>0</v>
      </c>
      <c r="R13" s="240">
        <f>('Energy Use'!R69-'E-electricity'!R13)*'Energy Use 2020'!$R75</f>
        <v>0</v>
      </c>
      <c r="S13" s="240">
        <f>('Energy Use'!S69-'E-electricity'!S13)*'Energy Use 2020'!$R75</f>
        <v>0</v>
      </c>
      <c r="T13" s="240">
        <f>('Energy Use'!T69-'E-electricity'!T13)*'Energy Use 2020'!$R75</f>
        <v>0</v>
      </c>
      <c r="U13" s="240">
        <f>('Energy Use'!U69-'E-electricity'!U13)*'Energy Use 2020'!$R75</f>
        <v>0</v>
      </c>
      <c r="V13" s="240">
        <f>('Energy Use'!V69-'E-electricity'!V13)*'Energy Use 2020'!$R75</f>
        <v>0</v>
      </c>
      <c r="W13" s="240">
        <f>('Energy Use'!W69-'E-electricity'!W13)*'Energy Use 2020'!$R75</f>
        <v>0</v>
      </c>
      <c r="X13" s="240">
        <f>('Energy Use'!X69-'E-electricity'!X13)*'Energy Use 2020'!$R75</f>
        <v>0</v>
      </c>
      <c r="Y13" s="240">
        <f>('Energy Use'!Y69-'E-electricity'!Y13)*'Energy Use 2020'!$R75</f>
        <v>0</v>
      </c>
      <c r="Z13" s="240">
        <f>('Energy Use'!Z69-'E-electricity'!Z13)*'Energy Use 2020'!$R75</f>
        <v>0</v>
      </c>
      <c r="AA13" s="240">
        <f>('Energy Use'!AA69-'E-electricity'!AA13)*'Energy Use 2020'!$R75</f>
        <v>0</v>
      </c>
      <c r="AB13" s="240">
        <f>('Energy Use'!AB69-'E-electricity'!AB13)*'Energy Use 2020'!$R75</f>
        <v>0</v>
      </c>
      <c r="AC13" s="240">
        <f>('Energy Use'!AC69-'E-electricity'!AC13)*'Energy Use 2020'!$R75</f>
        <v>0</v>
      </c>
      <c r="AD13" s="240">
        <f>('Energy Use'!AD69-'E-electricity'!AD13)*'Energy Use 2020'!$R75</f>
        <v>0</v>
      </c>
      <c r="AE13" s="240">
        <f>('Energy Use'!AE69-'E-electricity'!AE13)*'Energy Use 2020'!$R75</f>
        <v>0</v>
      </c>
      <c r="AF13" s="240">
        <f>('Energy Use'!AF69-'E-electricity'!AF13)*'Energy Use 2020'!$R75</f>
        <v>0</v>
      </c>
      <c r="AG13" s="240">
        <f>('Energy Use'!AG69-'E-electricity'!AG13)*'Energy Use 2020'!$R75</f>
        <v>0</v>
      </c>
      <c r="AH13" s="240">
        <f>('Energy Use'!AH69-'E-electricity'!AH13)*'Energy Use 2020'!$R75</f>
        <v>0</v>
      </c>
      <c r="AI13" s="240">
        <f>('Energy Use'!AI69-'E-electricity'!AI13)*'Energy Use 2020'!$R75</f>
        <v>0</v>
      </c>
      <c r="AJ13" s="240">
        <f>('Energy Use'!AJ69-'E-electricity'!AJ13)*'Energy Use 2020'!$R75</f>
        <v>0</v>
      </c>
      <c r="AK13" s="240">
        <f>('Energy Use'!AK69-'E-electricity'!AK13)*'Energy Use 2020'!$R75</f>
        <v>0</v>
      </c>
      <c r="AL13" s="240">
        <f>('Energy Use'!AL69-'E-electricity'!AL13)*'Energy Use 2020'!$R75</f>
        <v>0</v>
      </c>
      <c r="AM13" s="240">
        <f>('Energy Use'!AM69-'E-electricity'!AM13)*'Energy Use 2020'!$R75</f>
        <v>0</v>
      </c>
      <c r="AN13" s="240">
        <f>('Energy Use'!AN69-'E-electricity'!AN13)*'Energy Use 2020'!$R75</f>
        <v>0</v>
      </c>
      <c r="AO13" s="240">
        <f>('Energy Use'!AO69-'E-electricity'!AO13)*'Energy Use 2020'!$R75</f>
        <v>0</v>
      </c>
      <c r="AP13" s="240">
        <f>('Energy Use'!AP69-'E-electricity'!AP13)*'Energy Use 2020'!$R75</f>
        <v>0</v>
      </c>
      <c r="AQ13" s="240">
        <f>('Energy Use'!AQ69-'E-electricity'!AQ13)*'Energy Use 2020'!$R75</f>
        <v>0</v>
      </c>
      <c r="AR13" s="136" t="str">
        <f>VLOOKUP($A13,'Sector Match'!$A$1:$B$43,2,0)</f>
        <v>food beverage and tobacco 10T12</v>
      </c>
    </row>
    <row r="14" spans="1:44" x14ac:dyDescent="0.2">
      <c r="A14" s="74" t="s">
        <v>13</v>
      </c>
      <c r="B14" s="240">
        <f>('Energy Use'!B70-'E-electricity'!B14)*'Energy Use 2019'!$R76</f>
        <v>0</v>
      </c>
      <c r="C14" s="240">
        <f>('Energy Use'!C70-'E-electricity'!C14)*'Energy Use 2020'!$R76</f>
        <v>0</v>
      </c>
      <c r="D14" s="240">
        <f>('Energy Use'!D70-'E-electricity'!D14)*'Energy Use 2020'!$R76</f>
        <v>0</v>
      </c>
      <c r="E14" s="240">
        <f>('Energy Use'!E70-'E-electricity'!E14)*'Energy Use 2020'!$R76</f>
        <v>0</v>
      </c>
      <c r="F14" s="240">
        <f>('Energy Use'!F70-'E-electricity'!F14)*'Energy Use 2020'!$R76</f>
        <v>0</v>
      </c>
      <c r="G14" s="240">
        <f>('Energy Use'!G70-'E-electricity'!G14)*'Energy Use 2020'!$R76</f>
        <v>0</v>
      </c>
      <c r="H14" s="240">
        <f>('Energy Use'!H70-'E-electricity'!H14)*'Energy Use 2020'!$R76</f>
        <v>0</v>
      </c>
      <c r="I14" s="240">
        <f>('Energy Use'!I70-'E-electricity'!I14)*'Energy Use 2020'!$R76</f>
        <v>0</v>
      </c>
      <c r="J14" s="240">
        <f>('Energy Use'!J70-'E-electricity'!J14)*'Energy Use 2020'!$R76</f>
        <v>0</v>
      </c>
      <c r="K14" s="240">
        <f>('Energy Use'!K70-'E-electricity'!K14)*'Energy Use 2020'!$R76</f>
        <v>0</v>
      </c>
      <c r="L14" s="240">
        <f>('Energy Use'!L70-'E-electricity'!L14)*'Energy Use 2020'!$R76</f>
        <v>0</v>
      </c>
      <c r="M14" s="240">
        <f>('Energy Use'!M70-'E-electricity'!M14)*'Energy Use 2020'!$R76</f>
        <v>0</v>
      </c>
      <c r="N14" s="240">
        <f>('Energy Use'!N70-'E-electricity'!N14)*'Energy Use 2020'!$R76</f>
        <v>0</v>
      </c>
      <c r="O14" s="240">
        <f>('Energy Use'!O70-'E-electricity'!O14)*'Energy Use 2020'!$R76</f>
        <v>0</v>
      </c>
      <c r="P14" s="240">
        <f>('Energy Use'!P70-'E-electricity'!P14)*'Energy Use 2020'!$R76</f>
        <v>0</v>
      </c>
      <c r="Q14" s="240">
        <f>('Energy Use'!Q70-'E-electricity'!Q14)*'Energy Use 2020'!$R76</f>
        <v>0</v>
      </c>
      <c r="R14" s="240">
        <f>('Energy Use'!R70-'E-electricity'!R14)*'Energy Use 2020'!$R76</f>
        <v>0</v>
      </c>
      <c r="S14" s="240">
        <f>('Energy Use'!S70-'E-electricity'!S14)*'Energy Use 2020'!$R76</f>
        <v>0</v>
      </c>
      <c r="T14" s="240">
        <f>('Energy Use'!T70-'E-electricity'!T14)*'Energy Use 2020'!$R76</f>
        <v>0</v>
      </c>
      <c r="U14" s="240">
        <f>('Energy Use'!U70-'E-electricity'!U14)*'Energy Use 2020'!$R76</f>
        <v>0</v>
      </c>
      <c r="V14" s="240">
        <f>('Energy Use'!V70-'E-electricity'!V14)*'Energy Use 2020'!$R76</f>
        <v>0</v>
      </c>
      <c r="W14" s="240">
        <f>('Energy Use'!W70-'E-electricity'!W14)*'Energy Use 2020'!$R76</f>
        <v>0</v>
      </c>
      <c r="X14" s="240">
        <f>('Energy Use'!X70-'E-electricity'!X14)*'Energy Use 2020'!$R76</f>
        <v>0</v>
      </c>
      <c r="Y14" s="240">
        <f>('Energy Use'!Y70-'E-electricity'!Y14)*'Energy Use 2020'!$R76</f>
        <v>0</v>
      </c>
      <c r="Z14" s="240">
        <f>('Energy Use'!Z70-'E-electricity'!Z14)*'Energy Use 2020'!$R76</f>
        <v>0</v>
      </c>
      <c r="AA14" s="240">
        <f>('Energy Use'!AA70-'E-electricity'!AA14)*'Energy Use 2020'!$R76</f>
        <v>0</v>
      </c>
      <c r="AB14" s="240">
        <f>('Energy Use'!AB70-'E-electricity'!AB14)*'Energy Use 2020'!$R76</f>
        <v>0</v>
      </c>
      <c r="AC14" s="240">
        <f>('Energy Use'!AC70-'E-electricity'!AC14)*'Energy Use 2020'!$R76</f>
        <v>0</v>
      </c>
      <c r="AD14" s="240">
        <f>('Energy Use'!AD70-'E-electricity'!AD14)*'Energy Use 2020'!$R76</f>
        <v>0</v>
      </c>
      <c r="AE14" s="240">
        <f>('Energy Use'!AE70-'E-electricity'!AE14)*'Energy Use 2020'!$R76</f>
        <v>0</v>
      </c>
      <c r="AF14" s="240">
        <f>('Energy Use'!AF70-'E-electricity'!AF14)*'Energy Use 2020'!$R76</f>
        <v>0</v>
      </c>
      <c r="AG14" s="240">
        <f>('Energy Use'!AG70-'E-electricity'!AG14)*'Energy Use 2020'!$R76</f>
        <v>0</v>
      </c>
      <c r="AH14" s="240">
        <f>('Energy Use'!AH70-'E-electricity'!AH14)*'Energy Use 2020'!$R76</f>
        <v>0</v>
      </c>
      <c r="AI14" s="240">
        <f>('Energy Use'!AI70-'E-electricity'!AI14)*'Energy Use 2020'!$R76</f>
        <v>0</v>
      </c>
      <c r="AJ14" s="240">
        <f>('Energy Use'!AJ70-'E-electricity'!AJ14)*'Energy Use 2020'!$R76</f>
        <v>0</v>
      </c>
      <c r="AK14" s="240">
        <f>('Energy Use'!AK70-'E-electricity'!AK14)*'Energy Use 2020'!$R76</f>
        <v>0</v>
      </c>
      <c r="AL14" s="240">
        <f>('Energy Use'!AL70-'E-electricity'!AL14)*'Energy Use 2020'!$R76</f>
        <v>0</v>
      </c>
      <c r="AM14" s="240">
        <f>('Energy Use'!AM70-'E-electricity'!AM14)*'Energy Use 2020'!$R76</f>
        <v>0</v>
      </c>
      <c r="AN14" s="240">
        <f>('Energy Use'!AN70-'E-electricity'!AN14)*'Energy Use 2020'!$R76</f>
        <v>0</v>
      </c>
      <c r="AO14" s="240">
        <f>('Energy Use'!AO70-'E-electricity'!AO14)*'Energy Use 2020'!$R76</f>
        <v>0</v>
      </c>
      <c r="AP14" s="240">
        <f>('Energy Use'!AP70-'E-electricity'!AP14)*'Energy Use 2020'!$R76</f>
        <v>0</v>
      </c>
      <c r="AQ14" s="240">
        <f>('Energy Use'!AQ70-'E-electricity'!AQ14)*'Energy Use 2020'!$R76</f>
        <v>0</v>
      </c>
      <c r="AR14" s="136" t="str">
        <f>VLOOKUP($A14,'Sector Match'!$A$1:$B$43,2,0)</f>
        <v>textiles apparel and leather 13T15</v>
      </c>
    </row>
    <row r="15" spans="1:44" x14ac:dyDescent="0.2">
      <c r="A15" s="74" t="s">
        <v>14</v>
      </c>
      <c r="B15" s="240">
        <f>('Energy Use'!B71-'E-electricity'!B15)*'Energy Use 2019'!$R77</f>
        <v>0</v>
      </c>
      <c r="C15" s="240">
        <f>('Energy Use'!C71-'E-electricity'!C15)*'Energy Use 2020'!$R77</f>
        <v>0</v>
      </c>
      <c r="D15" s="240">
        <f>('Energy Use'!D71-'E-electricity'!D15)*'Energy Use 2020'!$R77</f>
        <v>0</v>
      </c>
      <c r="E15" s="240">
        <f>('Energy Use'!E71-'E-electricity'!E15)*'Energy Use 2020'!$R77</f>
        <v>0</v>
      </c>
      <c r="F15" s="240">
        <f>('Energy Use'!F71-'E-electricity'!F15)*'Energy Use 2020'!$R77</f>
        <v>0</v>
      </c>
      <c r="G15" s="240">
        <f>('Energy Use'!G71-'E-electricity'!G15)*'Energy Use 2020'!$R77</f>
        <v>0</v>
      </c>
      <c r="H15" s="240">
        <f>('Energy Use'!H71-'E-electricity'!H15)*'Energy Use 2020'!$R77</f>
        <v>0</v>
      </c>
      <c r="I15" s="240">
        <f>('Energy Use'!I71-'E-electricity'!I15)*'Energy Use 2020'!$R77</f>
        <v>0</v>
      </c>
      <c r="J15" s="240">
        <f>('Energy Use'!J71-'E-electricity'!J15)*'Energy Use 2020'!$R77</f>
        <v>0</v>
      </c>
      <c r="K15" s="240">
        <f>('Energy Use'!K71-'E-electricity'!K15)*'Energy Use 2020'!$R77</f>
        <v>0</v>
      </c>
      <c r="L15" s="240">
        <f>('Energy Use'!L71-'E-electricity'!L15)*'Energy Use 2020'!$R77</f>
        <v>0</v>
      </c>
      <c r="M15" s="240">
        <f>('Energy Use'!M71-'E-electricity'!M15)*'Energy Use 2020'!$R77</f>
        <v>0</v>
      </c>
      <c r="N15" s="240">
        <f>('Energy Use'!N71-'E-electricity'!N15)*'Energy Use 2020'!$R77</f>
        <v>0</v>
      </c>
      <c r="O15" s="240">
        <f>('Energy Use'!O71-'E-electricity'!O15)*'Energy Use 2020'!$R77</f>
        <v>0</v>
      </c>
      <c r="P15" s="240">
        <f>('Energy Use'!P71-'E-electricity'!P15)*'Energy Use 2020'!$R77</f>
        <v>0</v>
      </c>
      <c r="Q15" s="240">
        <f>('Energy Use'!Q71-'E-electricity'!Q15)*'Energy Use 2020'!$R77</f>
        <v>0</v>
      </c>
      <c r="R15" s="240">
        <f>('Energy Use'!R71-'E-electricity'!R15)*'Energy Use 2020'!$R77</f>
        <v>0</v>
      </c>
      <c r="S15" s="240">
        <f>('Energy Use'!S71-'E-electricity'!S15)*'Energy Use 2020'!$R77</f>
        <v>0</v>
      </c>
      <c r="T15" s="240">
        <f>('Energy Use'!T71-'E-electricity'!T15)*'Energy Use 2020'!$R77</f>
        <v>0</v>
      </c>
      <c r="U15" s="240">
        <f>('Energy Use'!U71-'E-electricity'!U15)*'Energy Use 2020'!$R77</f>
        <v>0</v>
      </c>
      <c r="V15" s="240">
        <f>('Energy Use'!V71-'E-electricity'!V15)*'Energy Use 2020'!$R77</f>
        <v>0</v>
      </c>
      <c r="W15" s="240">
        <f>('Energy Use'!W71-'E-electricity'!W15)*'Energy Use 2020'!$R77</f>
        <v>0</v>
      </c>
      <c r="X15" s="240">
        <f>('Energy Use'!X71-'E-electricity'!X15)*'Energy Use 2020'!$R77</f>
        <v>0</v>
      </c>
      <c r="Y15" s="240">
        <f>('Energy Use'!Y71-'E-electricity'!Y15)*'Energy Use 2020'!$R77</f>
        <v>0</v>
      </c>
      <c r="Z15" s="240">
        <f>('Energy Use'!Z71-'E-electricity'!Z15)*'Energy Use 2020'!$R77</f>
        <v>0</v>
      </c>
      <c r="AA15" s="240">
        <f>('Energy Use'!AA71-'E-electricity'!AA15)*'Energy Use 2020'!$R77</f>
        <v>0</v>
      </c>
      <c r="AB15" s="240">
        <f>('Energy Use'!AB71-'E-electricity'!AB15)*'Energy Use 2020'!$R77</f>
        <v>0</v>
      </c>
      <c r="AC15" s="240">
        <f>('Energy Use'!AC71-'E-electricity'!AC15)*'Energy Use 2020'!$R77</f>
        <v>0</v>
      </c>
      <c r="AD15" s="240">
        <f>('Energy Use'!AD71-'E-electricity'!AD15)*'Energy Use 2020'!$R77</f>
        <v>0</v>
      </c>
      <c r="AE15" s="240">
        <f>('Energy Use'!AE71-'E-electricity'!AE15)*'Energy Use 2020'!$R77</f>
        <v>0</v>
      </c>
      <c r="AF15" s="240">
        <f>('Energy Use'!AF71-'E-electricity'!AF15)*'Energy Use 2020'!$R77</f>
        <v>0</v>
      </c>
      <c r="AG15" s="240">
        <f>('Energy Use'!AG71-'E-electricity'!AG15)*'Energy Use 2020'!$R77</f>
        <v>0</v>
      </c>
      <c r="AH15" s="240">
        <f>('Energy Use'!AH71-'E-electricity'!AH15)*'Energy Use 2020'!$R77</f>
        <v>0</v>
      </c>
      <c r="AI15" s="240">
        <f>('Energy Use'!AI71-'E-electricity'!AI15)*'Energy Use 2020'!$R77</f>
        <v>0</v>
      </c>
      <c r="AJ15" s="240">
        <f>('Energy Use'!AJ71-'E-electricity'!AJ15)*'Energy Use 2020'!$R77</f>
        <v>0</v>
      </c>
      <c r="AK15" s="240">
        <f>('Energy Use'!AK71-'E-electricity'!AK15)*'Energy Use 2020'!$R77</f>
        <v>0</v>
      </c>
      <c r="AL15" s="240">
        <f>('Energy Use'!AL71-'E-electricity'!AL15)*'Energy Use 2020'!$R77</f>
        <v>0</v>
      </c>
      <c r="AM15" s="240">
        <f>('Energy Use'!AM71-'E-electricity'!AM15)*'Energy Use 2020'!$R77</f>
        <v>0</v>
      </c>
      <c r="AN15" s="240">
        <f>('Energy Use'!AN71-'E-electricity'!AN15)*'Energy Use 2020'!$R77</f>
        <v>0</v>
      </c>
      <c r="AO15" s="240">
        <f>('Energy Use'!AO71-'E-electricity'!AO15)*'Energy Use 2020'!$R77</f>
        <v>0</v>
      </c>
      <c r="AP15" s="240">
        <f>('Energy Use'!AP71-'E-electricity'!AP15)*'Energy Use 2020'!$R77</f>
        <v>0</v>
      </c>
      <c r="AQ15" s="240">
        <f>('Energy Use'!AQ71-'E-electricity'!AQ15)*'Energy Use 2020'!$R77</f>
        <v>0</v>
      </c>
      <c r="AR15" s="136" t="str">
        <f>VLOOKUP($A15,'Sector Match'!$A$1:$B$43,2,0)</f>
        <v>textiles apparel and leather 13T15</v>
      </c>
    </row>
    <row r="16" spans="1:44" x14ac:dyDescent="0.2">
      <c r="A16" s="74" t="s">
        <v>15</v>
      </c>
      <c r="B16" s="240">
        <f>('Energy Use'!B72-'E-electricity'!B16)*'Energy Use 2019'!$R78</f>
        <v>0</v>
      </c>
      <c r="C16" s="240">
        <f>('Energy Use'!C72-'E-electricity'!C16)*'Energy Use 2020'!$R78</f>
        <v>0</v>
      </c>
      <c r="D16" s="240">
        <f>('Energy Use'!D72-'E-electricity'!D16)*'Energy Use 2020'!$R78</f>
        <v>0</v>
      </c>
      <c r="E16" s="240">
        <f>('Energy Use'!E72-'E-electricity'!E16)*'Energy Use 2020'!$R78</f>
        <v>0</v>
      </c>
      <c r="F16" s="240">
        <f>('Energy Use'!F72-'E-electricity'!F16)*'Energy Use 2020'!$R78</f>
        <v>0</v>
      </c>
      <c r="G16" s="240">
        <f>('Energy Use'!G72-'E-electricity'!G16)*'Energy Use 2020'!$R78</f>
        <v>0</v>
      </c>
      <c r="H16" s="240">
        <f>('Energy Use'!H72-'E-electricity'!H16)*'Energy Use 2020'!$R78</f>
        <v>0</v>
      </c>
      <c r="I16" s="240">
        <f>('Energy Use'!I72-'E-electricity'!I16)*'Energy Use 2020'!$R78</f>
        <v>0</v>
      </c>
      <c r="J16" s="240">
        <f>('Energy Use'!J72-'E-electricity'!J16)*'Energy Use 2020'!$R78</f>
        <v>0</v>
      </c>
      <c r="K16" s="240">
        <f>('Energy Use'!K72-'E-electricity'!K16)*'Energy Use 2020'!$R78</f>
        <v>0</v>
      </c>
      <c r="L16" s="240">
        <f>('Energy Use'!L72-'E-electricity'!L16)*'Energy Use 2020'!$R78</f>
        <v>0</v>
      </c>
      <c r="M16" s="240">
        <f>('Energy Use'!M72-'E-electricity'!M16)*'Energy Use 2020'!$R78</f>
        <v>0</v>
      </c>
      <c r="N16" s="240">
        <f>('Energy Use'!N72-'E-electricity'!N16)*'Energy Use 2020'!$R78</f>
        <v>0</v>
      </c>
      <c r="O16" s="240">
        <f>('Energy Use'!O72-'E-electricity'!O16)*'Energy Use 2020'!$R78</f>
        <v>0</v>
      </c>
      <c r="P16" s="240">
        <f>('Energy Use'!P72-'E-electricity'!P16)*'Energy Use 2020'!$R78</f>
        <v>0</v>
      </c>
      <c r="Q16" s="240">
        <f>('Energy Use'!Q72-'E-electricity'!Q16)*'Energy Use 2020'!$R78</f>
        <v>0</v>
      </c>
      <c r="R16" s="240">
        <f>('Energy Use'!R72-'E-electricity'!R16)*'Energy Use 2020'!$R78</f>
        <v>0</v>
      </c>
      <c r="S16" s="240">
        <f>('Energy Use'!S72-'E-electricity'!S16)*'Energy Use 2020'!$R78</f>
        <v>0</v>
      </c>
      <c r="T16" s="240">
        <f>('Energy Use'!T72-'E-electricity'!T16)*'Energy Use 2020'!$R78</f>
        <v>0</v>
      </c>
      <c r="U16" s="240">
        <f>('Energy Use'!U72-'E-electricity'!U16)*'Energy Use 2020'!$R78</f>
        <v>0</v>
      </c>
      <c r="V16" s="240">
        <f>('Energy Use'!V72-'E-electricity'!V16)*'Energy Use 2020'!$R78</f>
        <v>0</v>
      </c>
      <c r="W16" s="240">
        <f>('Energy Use'!W72-'E-electricity'!W16)*'Energy Use 2020'!$R78</f>
        <v>0</v>
      </c>
      <c r="X16" s="240">
        <f>('Energy Use'!X72-'E-electricity'!X16)*'Energy Use 2020'!$R78</f>
        <v>0</v>
      </c>
      <c r="Y16" s="240">
        <f>('Energy Use'!Y72-'E-electricity'!Y16)*'Energy Use 2020'!$R78</f>
        <v>0</v>
      </c>
      <c r="Z16" s="240">
        <f>('Energy Use'!Z72-'E-electricity'!Z16)*'Energy Use 2020'!$R78</f>
        <v>0</v>
      </c>
      <c r="AA16" s="240">
        <f>('Energy Use'!AA72-'E-electricity'!AA16)*'Energy Use 2020'!$R78</f>
        <v>0</v>
      </c>
      <c r="AB16" s="240">
        <f>('Energy Use'!AB72-'E-electricity'!AB16)*'Energy Use 2020'!$R78</f>
        <v>0</v>
      </c>
      <c r="AC16" s="240">
        <f>('Energy Use'!AC72-'E-electricity'!AC16)*'Energy Use 2020'!$R78</f>
        <v>0</v>
      </c>
      <c r="AD16" s="240">
        <f>('Energy Use'!AD72-'E-electricity'!AD16)*'Energy Use 2020'!$R78</f>
        <v>0</v>
      </c>
      <c r="AE16" s="240">
        <f>('Energy Use'!AE72-'E-electricity'!AE16)*'Energy Use 2020'!$R78</f>
        <v>0</v>
      </c>
      <c r="AF16" s="240">
        <f>('Energy Use'!AF72-'E-electricity'!AF16)*'Energy Use 2020'!$R78</f>
        <v>0</v>
      </c>
      <c r="AG16" s="240">
        <f>('Energy Use'!AG72-'E-electricity'!AG16)*'Energy Use 2020'!$R78</f>
        <v>0</v>
      </c>
      <c r="AH16" s="240">
        <f>('Energy Use'!AH72-'E-electricity'!AH16)*'Energy Use 2020'!$R78</f>
        <v>0</v>
      </c>
      <c r="AI16" s="240">
        <f>('Energy Use'!AI72-'E-electricity'!AI16)*'Energy Use 2020'!$R78</f>
        <v>0</v>
      </c>
      <c r="AJ16" s="240">
        <f>('Energy Use'!AJ72-'E-electricity'!AJ16)*'Energy Use 2020'!$R78</f>
        <v>0</v>
      </c>
      <c r="AK16" s="240">
        <f>('Energy Use'!AK72-'E-electricity'!AK16)*'Energy Use 2020'!$R78</f>
        <v>0</v>
      </c>
      <c r="AL16" s="240">
        <f>('Energy Use'!AL72-'E-electricity'!AL16)*'Energy Use 2020'!$R78</f>
        <v>0</v>
      </c>
      <c r="AM16" s="240">
        <f>('Energy Use'!AM72-'E-electricity'!AM16)*'Energy Use 2020'!$R78</f>
        <v>0</v>
      </c>
      <c r="AN16" s="240">
        <f>('Energy Use'!AN72-'E-electricity'!AN16)*'Energy Use 2020'!$R78</f>
        <v>0</v>
      </c>
      <c r="AO16" s="240">
        <f>('Energy Use'!AO72-'E-electricity'!AO16)*'Energy Use 2020'!$R78</f>
        <v>0</v>
      </c>
      <c r="AP16" s="240">
        <f>('Energy Use'!AP72-'E-electricity'!AP16)*'Energy Use 2020'!$R78</f>
        <v>0</v>
      </c>
      <c r="AQ16" s="240">
        <f>('Energy Use'!AQ72-'E-electricity'!AQ16)*'Energy Use 2020'!$R78</f>
        <v>0</v>
      </c>
      <c r="AR16" s="136" t="str">
        <f>VLOOKUP($A16,'Sector Match'!$A$1:$B$43,2,0)</f>
        <v>textiles apparel and leather 13T15</v>
      </c>
    </row>
    <row r="17" spans="1:44" x14ac:dyDescent="0.2">
      <c r="A17" s="74" t="s">
        <v>16</v>
      </c>
      <c r="B17" s="240">
        <f>('Energy Use'!B73-'E-electricity'!B17)*'Energy Use 2019'!$R79</f>
        <v>0</v>
      </c>
      <c r="C17" s="240">
        <f>('Energy Use'!C73-'E-electricity'!C17)*'Energy Use 2020'!$R79</f>
        <v>0</v>
      </c>
      <c r="D17" s="240">
        <f>('Energy Use'!D73-'E-electricity'!D17)*'Energy Use 2020'!$R79</f>
        <v>0</v>
      </c>
      <c r="E17" s="240">
        <f>('Energy Use'!E73-'E-electricity'!E17)*'Energy Use 2020'!$R79</f>
        <v>0</v>
      </c>
      <c r="F17" s="240">
        <f>('Energy Use'!F73-'E-electricity'!F17)*'Energy Use 2020'!$R79</f>
        <v>0</v>
      </c>
      <c r="G17" s="240">
        <f>('Energy Use'!G73-'E-electricity'!G17)*'Energy Use 2020'!$R79</f>
        <v>0</v>
      </c>
      <c r="H17" s="240">
        <f>('Energy Use'!H73-'E-electricity'!H17)*'Energy Use 2020'!$R79</f>
        <v>0</v>
      </c>
      <c r="I17" s="240">
        <f>('Energy Use'!I73-'E-electricity'!I17)*'Energy Use 2020'!$R79</f>
        <v>0</v>
      </c>
      <c r="J17" s="240">
        <f>('Energy Use'!J73-'E-electricity'!J17)*'Energy Use 2020'!$R79</f>
        <v>0</v>
      </c>
      <c r="K17" s="240">
        <f>('Energy Use'!K73-'E-electricity'!K17)*'Energy Use 2020'!$R79</f>
        <v>0</v>
      </c>
      <c r="L17" s="240">
        <f>('Energy Use'!L73-'E-electricity'!L17)*'Energy Use 2020'!$R79</f>
        <v>0</v>
      </c>
      <c r="M17" s="240">
        <f>('Energy Use'!M73-'E-electricity'!M17)*'Energy Use 2020'!$R79</f>
        <v>0</v>
      </c>
      <c r="N17" s="240">
        <f>('Energy Use'!N73-'E-electricity'!N17)*'Energy Use 2020'!$R79</f>
        <v>0</v>
      </c>
      <c r="O17" s="240">
        <f>('Energy Use'!O73-'E-electricity'!O17)*'Energy Use 2020'!$R79</f>
        <v>0</v>
      </c>
      <c r="P17" s="240">
        <f>('Energy Use'!P73-'E-electricity'!P17)*'Energy Use 2020'!$R79</f>
        <v>0</v>
      </c>
      <c r="Q17" s="240">
        <f>('Energy Use'!Q73-'E-electricity'!Q17)*'Energy Use 2020'!$R79</f>
        <v>0</v>
      </c>
      <c r="R17" s="240">
        <f>('Energy Use'!R73-'E-electricity'!R17)*'Energy Use 2020'!$R79</f>
        <v>0</v>
      </c>
      <c r="S17" s="240">
        <f>('Energy Use'!S73-'E-electricity'!S17)*'Energy Use 2020'!$R79</f>
        <v>0</v>
      </c>
      <c r="T17" s="240">
        <f>('Energy Use'!T73-'E-electricity'!T17)*'Energy Use 2020'!$R79</f>
        <v>0</v>
      </c>
      <c r="U17" s="240">
        <f>('Energy Use'!U73-'E-electricity'!U17)*'Energy Use 2020'!$R79</f>
        <v>0</v>
      </c>
      <c r="V17" s="240">
        <f>('Energy Use'!V73-'E-electricity'!V17)*'Energy Use 2020'!$R79</f>
        <v>0</v>
      </c>
      <c r="W17" s="240">
        <f>('Energy Use'!W73-'E-electricity'!W17)*'Energy Use 2020'!$R79</f>
        <v>0</v>
      </c>
      <c r="X17" s="240">
        <f>('Energy Use'!X73-'E-electricity'!X17)*'Energy Use 2020'!$R79</f>
        <v>0</v>
      </c>
      <c r="Y17" s="240">
        <f>('Energy Use'!Y73-'E-electricity'!Y17)*'Energy Use 2020'!$R79</f>
        <v>0</v>
      </c>
      <c r="Z17" s="240">
        <f>('Energy Use'!Z73-'E-electricity'!Z17)*'Energy Use 2020'!$R79</f>
        <v>0</v>
      </c>
      <c r="AA17" s="240">
        <f>('Energy Use'!AA73-'E-electricity'!AA17)*'Energy Use 2020'!$R79</f>
        <v>0</v>
      </c>
      <c r="AB17" s="240">
        <f>('Energy Use'!AB73-'E-electricity'!AB17)*'Energy Use 2020'!$R79</f>
        <v>0</v>
      </c>
      <c r="AC17" s="240">
        <f>('Energy Use'!AC73-'E-electricity'!AC17)*'Energy Use 2020'!$R79</f>
        <v>0</v>
      </c>
      <c r="AD17" s="240">
        <f>('Energy Use'!AD73-'E-electricity'!AD17)*'Energy Use 2020'!$R79</f>
        <v>0</v>
      </c>
      <c r="AE17" s="240">
        <f>('Energy Use'!AE73-'E-electricity'!AE17)*'Energy Use 2020'!$R79</f>
        <v>0</v>
      </c>
      <c r="AF17" s="240">
        <f>('Energy Use'!AF73-'E-electricity'!AF17)*'Energy Use 2020'!$R79</f>
        <v>0</v>
      </c>
      <c r="AG17" s="240">
        <f>('Energy Use'!AG73-'E-electricity'!AG17)*'Energy Use 2020'!$R79</f>
        <v>0</v>
      </c>
      <c r="AH17" s="240">
        <f>('Energy Use'!AH73-'E-electricity'!AH17)*'Energy Use 2020'!$R79</f>
        <v>0</v>
      </c>
      <c r="AI17" s="240">
        <f>('Energy Use'!AI73-'E-electricity'!AI17)*'Energy Use 2020'!$R79</f>
        <v>0</v>
      </c>
      <c r="AJ17" s="240">
        <f>('Energy Use'!AJ73-'E-electricity'!AJ17)*'Energy Use 2020'!$R79</f>
        <v>0</v>
      </c>
      <c r="AK17" s="240">
        <f>('Energy Use'!AK73-'E-electricity'!AK17)*'Energy Use 2020'!$R79</f>
        <v>0</v>
      </c>
      <c r="AL17" s="240">
        <f>('Energy Use'!AL73-'E-electricity'!AL17)*'Energy Use 2020'!$R79</f>
        <v>0</v>
      </c>
      <c r="AM17" s="240">
        <f>('Energy Use'!AM73-'E-electricity'!AM17)*'Energy Use 2020'!$R79</f>
        <v>0</v>
      </c>
      <c r="AN17" s="240">
        <f>('Energy Use'!AN73-'E-electricity'!AN17)*'Energy Use 2020'!$R79</f>
        <v>0</v>
      </c>
      <c r="AO17" s="240">
        <f>('Energy Use'!AO73-'E-electricity'!AO17)*'Energy Use 2020'!$R79</f>
        <v>0</v>
      </c>
      <c r="AP17" s="240">
        <f>('Energy Use'!AP73-'E-electricity'!AP17)*'Energy Use 2020'!$R79</f>
        <v>0</v>
      </c>
      <c r="AQ17" s="240">
        <f>('Energy Use'!AQ73-'E-electricity'!AQ17)*'Energy Use 2020'!$R79</f>
        <v>0</v>
      </c>
      <c r="AR17" s="136" t="str">
        <f>VLOOKUP($A17,'Sector Match'!$A$1:$B$43,2,0)</f>
        <v>wood products 16</v>
      </c>
    </row>
    <row r="18" spans="1:44" x14ac:dyDescent="0.2">
      <c r="A18" s="74" t="s">
        <v>17</v>
      </c>
      <c r="B18" s="240">
        <f>('Energy Use'!B74-'E-electricity'!B18)*'Energy Use 2019'!$R80</f>
        <v>0</v>
      </c>
      <c r="C18" s="240">
        <f>('Energy Use'!C74-'E-electricity'!C18)*'Energy Use 2020'!$R80</f>
        <v>0</v>
      </c>
      <c r="D18" s="240">
        <f>('Energy Use'!D74-'E-electricity'!D18)*'Energy Use 2020'!$R80</f>
        <v>0</v>
      </c>
      <c r="E18" s="240">
        <f>('Energy Use'!E74-'E-electricity'!E18)*'Energy Use 2020'!$R80</f>
        <v>0</v>
      </c>
      <c r="F18" s="240">
        <f>('Energy Use'!F74-'E-electricity'!F18)*'Energy Use 2020'!$R80</f>
        <v>0</v>
      </c>
      <c r="G18" s="240">
        <f>('Energy Use'!G74-'E-electricity'!G18)*'Energy Use 2020'!$R80</f>
        <v>0</v>
      </c>
      <c r="H18" s="240">
        <f>('Energy Use'!H74-'E-electricity'!H18)*'Energy Use 2020'!$R80</f>
        <v>0</v>
      </c>
      <c r="I18" s="240">
        <f>('Energy Use'!I74-'E-electricity'!I18)*'Energy Use 2020'!$R80</f>
        <v>0</v>
      </c>
      <c r="J18" s="240">
        <f>('Energy Use'!J74-'E-electricity'!J18)*'Energy Use 2020'!$R80</f>
        <v>0</v>
      </c>
      <c r="K18" s="240">
        <f>('Energy Use'!K74-'E-electricity'!K18)*'Energy Use 2020'!$R80</f>
        <v>0</v>
      </c>
      <c r="L18" s="240">
        <f>('Energy Use'!L74-'E-electricity'!L18)*'Energy Use 2020'!$R80</f>
        <v>0</v>
      </c>
      <c r="M18" s="240">
        <f>('Energy Use'!M74-'E-electricity'!M18)*'Energy Use 2020'!$R80</f>
        <v>0</v>
      </c>
      <c r="N18" s="240">
        <f>('Energy Use'!N74-'E-electricity'!N18)*'Energy Use 2020'!$R80</f>
        <v>0</v>
      </c>
      <c r="O18" s="240">
        <f>('Energy Use'!O74-'E-electricity'!O18)*'Energy Use 2020'!$R80</f>
        <v>0</v>
      </c>
      <c r="P18" s="240">
        <f>('Energy Use'!P74-'E-electricity'!P18)*'Energy Use 2020'!$R80</f>
        <v>0</v>
      </c>
      <c r="Q18" s="240">
        <f>('Energy Use'!Q74-'E-electricity'!Q18)*'Energy Use 2020'!$R80</f>
        <v>0</v>
      </c>
      <c r="R18" s="240">
        <f>('Energy Use'!R74-'E-electricity'!R18)*'Energy Use 2020'!$R80</f>
        <v>0</v>
      </c>
      <c r="S18" s="240">
        <f>('Energy Use'!S74-'E-electricity'!S18)*'Energy Use 2020'!$R80</f>
        <v>0</v>
      </c>
      <c r="T18" s="240">
        <f>('Energy Use'!T74-'E-electricity'!T18)*'Energy Use 2020'!$R80</f>
        <v>0</v>
      </c>
      <c r="U18" s="240">
        <f>('Energy Use'!U74-'E-electricity'!U18)*'Energy Use 2020'!$R80</f>
        <v>0</v>
      </c>
      <c r="V18" s="240">
        <f>('Energy Use'!V74-'E-electricity'!V18)*'Energy Use 2020'!$R80</f>
        <v>0</v>
      </c>
      <c r="W18" s="240">
        <f>('Energy Use'!W74-'E-electricity'!W18)*'Energy Use 2020'!$R80</f>
        <v>0</v>
      </c>
      <c r="X18" s="240">
        <f>('Energy Use'!X74-'E-electricity'!X18)*'Energy Use 2020'!$R80</f>
        <v>0</v>
      </c>
      <c r="Y18" s="240">
        <f>('Energy Use'!Y74-'E-electricity'!Y18)*'Energy Use 2020'!$R80</f>
        <v>0</v>
      </c>
      <c r="Z18" s="240">
        <f>('Energy Use'!Z74-'E-electricity'!Z18)*'Energy Use 2020'!$R80</f>
        <v>0</v>
      </c>
      <c r="AA18" s="240">
        <f>('Energy Use'!AA74-'E-electricity'!AA18)*'Energy Use 2020'!$R80</f>
        <v>0</v>
      </c>
      <c r="AB18" s="240">
        <f>('Energy Use'!AB74-'E-electricity'!AB18)*'Energy Use 2020'!$R80</f>
        <v>0</v>
      </c>
      <c r="AC18" s="240">
        <f>('Energy Use'!AC74-'E-electricity'!AC18)*'Energy Use 2020'!$R80</f>
        <v>0</v>
      </c>
      <c r="AD18" s="240">
        <f>('Energy Use'!AD74-'E-electricity'!AD18)*'Energy Use 2020'!$R80</f>
        <v>0</v>
      </c>
      <c r="AE18" s="240">
        <f>('Energy Use'!AE74-'E-electricity'!AE18)*'Energy Use 2020'!$R80</f>
        <v>0</v>
      </c>
      <c r="AF18" s="240">
        <f>('Energy Use'!AF74-'E-electricity'!AF18)*'Energy Use 2020'!$R80</f>
        <v>0</v>
      </c>
      <c r="AG18" s="240">
        <f>('Energy Use'!AG74-'E-electricity'!AG18)*'Energy Use 2020'!$R80</f>
        <v>0</v>
      </c>
      <c r="AH18" s="240">
        <f>('Energy Use'!AH74-'E-electricity'!AH18)*'Energy Use 2020'!$R80</f>
        <v>0</v>
      </c>
      <c r="AI18" s="240">
        <f>('Energy Use'!AI74-'E-electricity'!AI18)*'Energy Use 2020'!$R80</f>
        <v>0</v>
      </c>
      <c r="AJ18" s="240">
        <f>('Energy Use'!AJ74-'E-electricity'!AJ18)*'Energy Use 2020'!$R80</f>
        <v>0</v>
      </c>
      <c r="AK18" s="240">
        <f>('Energy Use'!AK74-'E-electricity'!AK18)*'Energy Use 2020'!$R80</f>
        <v>0</v>
      </c>
      <c r="AL18" s="240">
        <f>('Energy Use'!AL74-'E-electricity'!AL18)*'Energy Use 2020'!$R80</f>
        <v>0</v>
      </c>
      <c r="AM18" s="240">
        <f>('Energy Use'!AM74-'E-electricity'!AM18)*'Energy Use 2020'!$R80</f>
        <v>0</v>
      </c>
      <c r="AN18" s="240">
        <f>('Energy Use'!AN74-'E-electricity'!AN18)*'Energy Use 2020'!$R80</f>
        <v>0</v>
      </c>
      <c r="AO18" s="240">
        <f>('Energy Use'!AO74-'E-electricity'!AO18)*'Energy Use 2020'!$R80</f>
        <v>0</v>
      </c>
      <c r="AP18" s="240">
        <f>('Energy Use'!AP74-'E-electricity'!AP18)*'Energy Use 2020'!$R80</f>
        <v>0</v>
      </c>
      <c r="AQ18" s="240">
        <f>('Energy Use'!AQ74-'E-electricity'!AQ18)*'Energy Use 2020'!$R80</f>
        <v>0</v>
      </c>
      <c r="AR18" s="136" t="str">
        <f>VLOOKUP($A18,'Sector Match'!$A$1:$B$43,2,0)</f>
        <v>wood products 16</v>
      </c>
    </row>
    <row r="19" spans="1:44" x14ac:dyDescent="0.2">
      <c r="A19" s="74" t="s">
        <v>18</v>
      </c>
      <c r="B19" s="240">
        <f>('Energy Use'!B75-'E-electricity'!B19)*'Energy Use 2019'!$R81</f>
        <v>11890176240.433147</v>
      </c>
      <c r="C19" s="240">
        <f>('Energy Use'!C75-'E-electricity'!C19)*'Energy Use 2020'!$R81</f>
        <v>11890176240.433147</v>
      </c>
      <c r="D19" s="240">
        <f>('Energy Use'!D75-'E-electricity'!D19)*'Energy Use 2020'!$R81</f>
        <v>12649777193.310444</v>
      </c>
      <c r="E19" s="240">
        <f>('Energy Use'!E75-'E-electricity'!E19)*'Energy Use 2020'!$R81</f>
        <v>12682235528.799095</v>
      </c>
      <c r="F19" s="240">
        <f>('Energy Use'!F75-'E-electricity'!F19)*'Energy Use 2020'!$R81</f>
        <v>13323707253.977121</v>
      </c>
      <c r="G19" s="240">
        <f>('Energy Use'!G75-'E-electricity'!G19)*'Energy Use 2020'!$R81</f>
        <v>13957733996.659039</v>
      </c>
      <c r="H19" s="240">
        <f>('Energy Use'!H75-'E-electricity'!H19)*'Energy Use 2020'!$R81</f>
        <v>14584338156.920555</v>
      </c>
      <c r="I19" s="240">
        <f>('Energy Use'!I75-'E-electricity'!I19)*'Energy Use 2020'!$R81</f>
        <v>14875513257.055798</v>
      </c>
      <c r="J19" s="240">
        <f>('Energy Use'!J75-'E-electricity'!J19)*'Energy Use 2020'!$R81</f>
        <v>15163251453.545692</v>
      </c>
      <c r="K19" s="240">
        <f>('Energy Use'!K75-'E-electricity'!K19)*'Energy Use 2020'!$R81</f>
        <v>15447563118.616919</v>
      </c>
      <c r="L19" s="240">
        <f>('Energy Use'!L75-'E-electricity'!L19)*'Energy Use 2020'!$R81</f>
        <v>15728458624.496164</v>
      </c>
      <c r="M19" s="240">
        <f>('Energy Use'!M75-'E-electricity'!M19)*'Energy Use 2020'!$R81</f>
        <v>16005948343.410107</v>
      </c>
      <c r="N19" s="240">
        <f>('Energy Use'!N75-'E-electricity'!N19)*'Energy Use 2020'!$R81</f>
        <v>16120117219.047482</v>
      </c>
      <c r="O19" s="240">
        <f>('Energy Use'!O75-'E-electricity'!O19)*'Energy Use 2020'!$R81</f>
        <v>16232978659.16431</v>
      </c>
      <c r="P19" s="240">
        <f>('Energy Use'!P75-'E-electricity'!P19)*'Energy Use 2020'!$R81</f>
        <v>16344535664.246969</v>
      </c>
      <c r="Q19" s="240">
        <f>('Energy Use'!Q75-'E-electricity'!Q19)*'Energy Use 2020'!$R81</f>
        <v>16454791234.781843</v>
      </c>
      <c r="R19" s="240">
        <f>('Energy Use'!R75-'E-electricity'!R19)*'Energy Use 2020'!$R81</f>
        <v>16563748371.255301</v>
      </c>
      <c r="S19" s="240">
        <f>('Energy Use'!S75-'E-electricity'!S19)*'Energy Use 2020'!$R81</f>
        <v>16625261107.436438</v>
      </c>
      <c r="T19" s="240">
        <f>('Energy Use'!T75-'E-electricity'!T19)*'Energy Use 2020'!$R81</f>
        <v>16686523241.796286</v>
      </c>
      <c r="U19" s="240">
        <f>('Energy Use'!U75-'E-electricity'!U19)*'Energy Use 2020'!$R81</f>
        <v>16747535057.779369</v>
      </c>
      <c r="V19" s="240">
        <f>('Energy Use'!V75-'E-electricity'!V19)*'Energy Use 2020'!$R81</f>
        <v>16808296838.830198</v>
      </c>
      <c r="W19" s="240">
        <f>('Energy Use'!W75-'E-electricity'!W19)*'Energy Use 2020'!$R81</f>
        <v>16868808868.393288</v>
      </c>
      <c r="X19" s="240">
        <f>('Energy Use'!X75-'E-electricity'!X19)*'Energy Use 2020'!$R81</f>
        <v>16756325803.077318</v>
      </c>
      <c r="Y19" s="240">
        <f>('Energy Use'!Y75-'E-electricity'!Y19)*'Energy Use 2020'!$R81</f>
        <v>16644128770.14735</v>
      </c>
      <c r="Z19" s="240">
        <f>('Energy Use'!Z75-'E-electricity'!Z19)*'Energy Use 2020'!$R81</f>
        <v>16532217486.158876</v>
      </c>
      <c r="AA19" s="240">
        <f>('Energy Use'!AA75-'E-electricity'!AA19)*'Energy Use 2020'!$R81</f>
        <v>16420591667.667368</v>
      </c>
      <c r="AB19" s="240">
        <f>('Energy Use'!AB75-'E-electricity'!AB19)*'Energy Use 2020'!$R81</f>
        <v>16309251031.228317</v>
      </c>
      <c r="AC19" s="240">
        <f>('Energy Use'!AC75-'E-electricity'!AC19)*'Energy Use 2020'!$R81</f>
        <v>16078208661.594259</v>
      </c>
      <c r="AD19" s="240">
        <f>('Energy Use'!AD75-'E-electricity'!AD19)*'Energy Use 2020'!$R81</f>
        <v>15847824236.271828</v>
      </c>
      <c r="AE19" s="240">
        <f>('Energy Use'!AE75-'E-electricity'!AE19)*'Energy Use 2020'!$R81</f>
        <v>15618097074.994184</v>
      </c>
      <c r="AF19" s="240">
        <f>('Energy Use'!AF75-'E-electricity'!AF19)*'Energy Use 2020'!$R81</f>
        <v>15389026497.494482</v>
      </c>
      <c r="AG19" s="240">
        <f>('Energy Use'!AG75-'E-electricity'!AG19)*'Energy Use 2020'!$R81</f>
        <v>15160611823.505882</v>
      </c>
      <c r="AH19" s="240">
        <f>('Energy Use'!AH75-'E-electricity'!AH19)*'Energy Use 2020'!$R81</f>
        <v>14915844568.236755</v>
      </c>
      <c r="AI19" s="240">
        <f>('Energy Use'!AI75-'E-electricity'!AI19)*'Energy Use 2020'!$R81</f>
        <v>14671784999.717491</v>
      </c>
      <c r="AJ19" s="240">
        <f>('Energy Use'!AJ75-'E-electricity'!AJ19)*'Energy Use 2020'!$R81</f>
        <v>14428432380.992342</v>
      </c>
      <c r="AK19" s="240">
        <f>('Energy Use'!AK75-'E-electricity'!AK19)*'Energy Use 2020'!$R81</f>
        <v>14185785975.105564</v>
      </c>
      <c r="AL19" s="240">
        <f>('Energy Use'!AL75-'E-electricity'!AL19)*'Energy Use 2020'!$R81</f>
        <v>13943845045.101412</v>
      </c>
      <c r="AM19" s="240">
        <f>('Energy Use'!AM75-'E-electricity'!AM19)*'Energy Use 2020'!$R81</f>
        <v>13668858585.910776</v>
      </c>
      <c r="AN19" s="240">
        <f>('Energy Use'!AN75-'E-electricity'!AN19)*'Energy Use 2020'!$R81</f>
        <v>13394682038.310146</v>
      </c>
      <c r="AO19" s="240">
        <f>('Energy Use'!AO75-'E-electricity'!AO19)*'Energy Use 2020'!$R81</f>
        <v>13121314551.965958</v>
      </c>
      <c r="AP19" s="240">
        <f>('Energy Use'!AP75-'E-electricity'!AP19)*'Energy Use 2020'!$R81</f>
        <v>12848755276.544672</v>
      </c>
      <c r="AQ19" s="240">
        <f>('Energy Use'!AQ75-'E-electricity'!AQ19)*'Energy Use 2020'!$R81</f>
        <v>12512505908.575733</v>
      </c>
      <c r="AR19" s="136" t="str">
        <f>VLOOKUP($A19,'Sector Match'!$A$1:$B$43,2,0)</f>
        <v>pulp paper and printing 17T18</v>
      </c>
    </row>
    <row r="20" spans="1:44" x14ac:dyDescent="0.2">
      <c r="A20" s="74" t="s">
        <v>19</v>
      </c>
      <c r="B20" s="240">
        <f>('Energy Use'!B76-'E-electricity'!B20)*'Energy Use 2019'!$R82</f>
        <v>0</v>
      </c>
      <c r="C20" s="240">
        <f>('Energy Use'!C76-'E-electricity'!C20)*'Energy Use 2020'!$R82</f>
        <v>0</v>
      </c>
      <c r="D20" s="240">
        <f>('Energy Use'!D76-'E-electricity'!D20)*'Energy Use 2020'!$R82</f>
        <v>0</v>
      </c>
      <c r="E20" s="240">
        <f>('Energy Use'!E76-'E-electricity'!E20)*'Energy Use 2020'!$R82</f>
        <v>0</v>
      </c>
      <c r="F20" s="240">
        <f>('Energy Use'!F76-'E-electricity'!F20)*'Energy Use 2020'!$R82</f>
        <v>0</v>
      </c>
      <c r="G20" s="240">
        <f>('Energy Use'!G76-'E-electricity'!G20)*'Energy Use 2020'!$R82</f>
        <v>0</v>
      </c>
      <c r="H20" s="240">
        <f>('Energy Use'!H76-'E-electricity'!H20)*'Energy Use 2020'!$R82</f>
        <v>0</v>
      </c>
      <c r="I20" s="240">
        <f>('Energy Use'!I76-'E-electricity'!I20)*'Energy Use 2020'!$R82</f>
        <v>0</v>
      </c>
      <c r="J20" s="240">
        <f>('Energy Use'!J76-'E-electricity'!J20)*'Energy Use 2020'!$R82</f>
        <v>0</v>
      </c>
      <c r="K20" s="240">
        <f>('Energy Use'!K76-'E-electricity'!K20)*'Energy Use 2020'!$R82</f>
        <v>0</v>
      </c>
      <c r="L20" s="240">
        <f>('Energy Use'!L76-'E-electricity'!L20)*'Energy Use 2020'!$R82</f>
        <v>0</v>
      </c>
      <c r="M20" s="240">
        <f>('Energy Use'!M76-'E-electricity'!M20)*'Energy Use 2020'!$R82</f>
        <v>0</v>
      </c>
      <c r="N20" s="240">
        <f>('Energy Use'!N76-'E-electricity'!N20)*'Energy Use 2020'!$R82</f>
        <v>0</v>
      </c>
      <c r="O20" s="240">
        <f>('Energy Use'!O76-'E-electricity'!O20)*'Energy Use 2020'!$R82</f>
        <v>0</v>
      </c>
      <c r="P20" s="240">
        <f>('Energy Use'!P76-'E-electricity'!P20)*'Energy Use 2020'!$R82</f>
        <v>0</v>
      </c>
      <c r="Q20" s="240">
        <f>('Energy Use'!Q76-'E-electricity'!Q20)*'Energy Use 2020'!$R82</f>
        <v>0</v>
      </c>
      <c r="R20" s="240">
        <f>('Energy Use'!R76-'E-electricity'!R20)*'Energy Use 2020'!$R82</f>
        <v>0</v>
      </c>
      <c r="S20" s="240">
        <f>('Energy Use'!S76-'E-electricity'!S20)*'Energy Use 2020'!$R82</f>
        <v>0</v>
      </c>
      <c r="T20" s="240">
        <f>('Energy Use'!T76-'E-electricity'!T20)*'Energy Use 2020'!$R82</f>
        <v>0</v>
      </c>
      <c r="U20" s="240">
        <f>('Energy Use'!U76-'E-electricity'!U20)*'Energy Use 2020'!$R82</f>
        <v>0</v>
      </c>
      <c r="V20" s="240">
        <f>('Energy Use'!V76-'E-electricity'!V20)*'Energy Use 2020'!$R82</f>
        <v>0</v>
      </c>
      <c r="W20" s="240">
        <f>('Energy Use'!W76-'E-electricity'!W20)*'Energy Use 2020'!$R82</f>
        <v>0</v>
      </c>
      <c r="X20" s="240">
        <f>('Energy Use'!X76-'E-electricity'!X20)*'Energy Use 2020'!$R82</f>
        <v>0</v>
      </c>
      <c r="Y20" s="240">
        <f>('Energy Use'!Y76-'E-electricity'!Y20)*'Energy Use 2020'!$R82</f>
        <v>0</v>
      </c>
      <c r="Z20" s="240">
        <f>('Energy Use'!Z76-'E-electricity'!Z20)*'Energy Use 2020'!$R82</f>
        <v>0</v>
      </c>
      <c r="AA20" s="240">
        <f>('Energy Use'!AA76-'E-electricity'!AA20)*'Energy Use 2020'!$R82</f>
        <v>0</v>
      </c>
      <c r="AB20" s="240">
        <f>('Energy Use'!AB76-'E-electricity'!AB20)*'Energy Use 2020'!$R82</f>
        <v>0</v>
      </c>
      <c r="AC20" s="240">
        <f>('Energy Use'!AC76-'E-electricity'!AC20)*'Energy Use 2020'!$R82</f>
        <v>0</v>
      </c>
      <c r="AD20" s="240">
        <f>('Energy Use'!AD76-'E-electricity'!AD20)*'Energy Use 2020'!$R82</f>
        <v>0</v>
      </c>
      <c r="AE20" s="240">
        <f>('Energy Use'!AE76-'E-electricity'!AE20)*'Energy Use 2020'!$R82</f>
        <v>0</v>
      </c>
      <c r="AF20" s="240">
        <f>('Energy Use'!AF76-'E-electricity'!AF20)*'Energy Use 2020'!$R82</f>
        <v>0</v>
      </c>
      <c r="AG20" s="240">
        <f>('Energy Use'!AG76-'E-electricity'!AG20)*'Energy Use 2020'!$R82</f>
        <v>0</v>
      </c>
      <c r="AH20" s="240">
        <f>('Energy Use'!AH76-'E-electricity'!AH20)*'Energy Use 2020'!$R82</f>
        <v>0</v>
      </c>
      <c r="AI20" s="240">
        <f>('Energy Use'!AI76-'E-electricity'!AI20)*'Energy Use 2020'!$R82</f>
        <v>0</v>
      </c>
      <c r="AJ20" s="240">
        <f>('Energy Use'!AJ76-'E-electricity'!AJ20)*'Energy Use 2020'!$R82</f>
        <v>0</v>
      </c>
      <c r="AK20" s="240">
        <f>('Energy Use'!AK76-'E-electricity'!AK20)*'Energy Use 2020'!$R82</f>
        <v>0</v>
      </c>
      <c r="AL20" s="240">
        <f>('Energy Use'!AL76-'E-electricity'!AL20)*'Energy Use 2020'!$R82</f>
        <v>0</v>
      </c>
      <c r="AM20" s="240">
        <f>('Energy Use'!AM76-'E-electricity'!AM20)*'Energy Use 2020'!$R82</f>
        <v>0</v>
      </c>
      <c r="AN20" s="240">
        <f>('Energy Use'!AN76-'E-electricity'!AN20)*'Energy Use 2020'!$R82</f>
        <v>0</v>
      </c>
      <c r="AO20" s="240">
        <f>('Energy Use'!AO76-'E-electricity'!AO20)*'Energy Use 2020'!$R82</f>
        <v>0</v>
      </c>
      <c r="AP20" s="240">
        <f>('Energy Use'!AP76-'E-electricity'!AP20)*'Energy Use 2020'!$R82</f>
        <v>0</v>
      </c>
      <c r="AQ20" s="240">
        <f>('Energy Use'!AQ76-'E-electricity'!AQ20)*'Energy Use 2020'!$R82</f>
        <v>0</v>
      </c>
      <c r="AR20" s="136" t="str">
        <f>VLOOKUP($A20,'Sector Match'!$A$1:$B$43,2,0)</f>
        <v>pulp paper and printing 17T18</v>
      </c>
    </row>
    <row r="21" spans="1:44" x14ac:dyDescent="0.2">
      <c r="A21" s="74" t="s">
        <v>20</v>
      </c>
      <c r="B21" s="240">
        <f>('Energy Use'!B77-'E-electricity'!B21)*'Energy Use 2019'!$R83</f>
        <v>0</v>
      </c>
      <c r="C21" s="240">
        <f>('Energy Use'!C77-'E-electricity'!C21)*'Energy Use 2020'!$R83</f>
        <v>0</v>
      </c>
      <c r="D21" s="240">
        <f>('Energy Use'!D77-'E-electricity'!D21)*'Energy Use 2020'!$R83</f>
        <v>0</v>
      </c>
      <c r="E21" s="240">
        <f>('Energy Use'!E77-'E-electricity'!E21)*'Energy Use 2020'!$R83</f>
        <v>0</v>
      </c>
      <c r="F21" s="240">
        <f>('Energy Use'!F77-'E-electricity'!F21)*'Energy Use 2020'!$R83</f>
        <v>0</v>
      </c>
      <c r="G21" s="240">
        <f>('Energy Use'!G77-'E-electricity'!G21)*'Energy Use 2020'!$R83</f>
        <v>0</v>
      </c>
      <c r="H21" s="240">
        <f>('Energy Use'!H77-'E-electricity'!H21)*'Energy Use 2020'!$R83</f>
        <v>0</v>
      </c>
      <c r="I21" s="240">
        <f>('Energy Use'!I77-'E-electricity'!I21)*'Energy Use 2020'!$R83</f>
        <v>0</v>
      </c>
      <c r="J21" s="240">
        <f>('Energy Use'!J77-'E-electricity'!J21)*'Energy Use 2020'!$R83</f>
        <v>0</v>
      </c>
      <c r="K21" s="240">
        <f>('Energy Use'!K77-'E-electricity'!K21)*'Energy Use 2020'!$R83</f>
        <v>0</v>
      </c>
      <c r="L21" s="240">
        <f>('Energy Use'!L77-'E-electricity'!L21)*'Energy Use 2020'!$R83</f>
        <v>0</v>
      </c>
      <c r="M21" s="240">
        <f>('Energy Use'!M77-'E-electricity'!M21)*'Energy Use 2020'!$R83</f>
        <v>0</v>
      </c>
      <c r="N21" s="240">
        <f>('Energy Use'!N77-'E-electricity'!N21)*'Energy Use 2020'!$R83</f>
        <v>0</v>
      </c>
      <c r="O21" s="240">
        <f>('Energy Use'!O77-'E-electricity'!O21)*'Energy Use 2020'!$R83</f>
        <v>0</v>
      </c>
      <c r="P21" s="240">
        <f>('Energy Use'!P77-'E-electricity'!P21)*'Energy Use 2020'!$R83</f>
        <v>0</v>
      </c>
      <c r="Q21" s="240">
        <f>('Energy Use'!Q77-'E-electricity'!Q21)*'Energy Use 2020'!$R83</f>
        <v>0</v>
      </c>
      <c r="R21" s="240">
        <f>('Energy Use'!R77-'E-electricity'!R21)*'Energy Use 2020'!$R83</f>
        <v>0</v>
      </c>
      <c r="S21" s="240">
        <f>('Energy Use'!S77-'E-electricity'!S21)*'Energy Use 2020'!$R83</f>
        <v>0</v>
      </c>
      <c r="T21" s="240">
        <f>('Energy Use'!T77-'E-electricity'!T21)*'Energy Use 2020'!$R83</f>
        <v>0</v>
      </c>
      <c r="U21" s="240">
        <f>('Energy Use'!U77-'E-electricity'!U21)*'Energy Use 2020'!$R83</f>
        <v>0</v>
      </c>
      <c r="V21" s="240">
        <f>('Energy Use'!V77-'E-electricity'!V21)*'Energy Use 2020'!$R83</f>
        <v>0</v>
      </c>
      <c r="W21" s="240">
        <f>('Energy Use'!W77-'E-electricity'!W21)*'Energy Use 2020'!$R83</f>
        <v>0</v>
      </c>
      <c r="X21" s="240">
        <f>('Energy Use'!X77-'E-electricity'!X21)*'Energy Use 2020'!$R83</f>
        <v>0</v>
      </c>
      <c r="Y21" s="240">
        <f>('Energy Use'!Y77-'E-electricity'!Y21)*'Energy Use 2020'!$R83</f>
        <v>0</v>
      </c>
      <c r="Z21" s="240">
        <f>('Energy Use'!Z77-'E-electricity'!Z21)*'Energy Use 2020'!$R83</f>
        <v>0</v>
      </c>
      <c r="AA21" s="240">
        <f>('Energy Use'!AA77-'E-electricity'!AA21)*'Energy Use 2020'!$R83</f>
        <v>0</v>
      </c>
      <c r="AB21" s="240">
        <f>('Energy Use'!AB77-'E-electricity'!AB21)*'Energy Use 2020'!$R83</f>
        <v>0</v>
      </c>
      <c r="AC21" s="240">
        <f>('Energy Use'!AC77-'E-electricity'!AC21)*'Energy Use 2020'!$R83</f>
        <v>0</v>
      </c>
      <c r="AD21" s="240">
        <f>('Energy Use'!AD77-'E-electricity'!AD21)*'Energy Use 2020'!$R83</f>
        <v>0</v>
      </c>
      <c r="AE21" s="240">
        <f>('Energy Use'!AE77-'E-electricity'!AE21)*'Energy Use 2020'!$R83</f>
        <v>0</v>
      </c>
      <c r="AF21" s="240">
        <f>('Energy Use'!AF77-'E-electricity'!AF21)*'Energy Use 2020'!$R83</f>
        <v>0</v>
      </c>
      <c r="AG21" s="240">
        <f>('Energy Use'!AG77-'E-electricity'!AG21)*'Energy Use 2020'!$R83</f>
        <v>0</v>
      </c>
      <c r="AH21" s="240">
        <f>('Energy Use'!AH77-'E-electricity'!AH21)*'Energy Use 2020'!$R83</f>
        <v>0</v>
      </c>
      <c r="AI21" s="240">
        <f>('Energy Use'!AI77-'E-electricity'!AI21)*'Energy Use 2020'!$R83</f>
        <v>0</v>
      </c>
      <c r="AJ21" s="240">
        <f>('Energy Use'!AJ77-'E-electricity'!AJ21)*'Energy Use 2020'!$R83</f>
        <v>0</v>
      </c>
      <c r="AK21" s="240">
        <f>('Energy Use'!AK77-'E-electricity'!AK21)*'Energy Use 2020'!$R83</f>
        <v>0</v>
      </c>
      <c r="AL21" s="240">
        <f>('Energy Use'!AL77-'E-electricity'!AL21)*'Energy Use 2020'!$R83</f>
        <v>0</v>
      </c>
      <c r="AM21" s="240">
        <f>('Energy Use'!AM77-'E-electricity'!AM21)*'Energy Use 2020'!$R83</f>
        <v>0</v>
      </c>
      <c r="AN21" s="240">
        <f>('Energy Use'!AN77-'E-electricity'!AN21)*'Energy Use 2020'!$R83</f>
        <v>0</v>
      </c>
      <c r="AO21" s="240">
        <f>('Energy Use'!AO77-'E-electricity'!AO21)*'Energy Use 2020'!$R83</f>
        <v>0</v>
      </c>
      <c r="AP21" s="240">
        <f>('Energy Use'!AP77-'E-electricity'!AP21)*'Energy Use 2020'!$R83</f>
        <v>0</v>
      </c>
      <c r="AQ21" s="240">
        <f>('Energy Use'!AQ77-'E-electricity'!AQ21)*'Energy Use 2020'!$R83</f>
        <v>0</v>
      </c>
      <c r="AR21" s="136" t="str">
        <f>VLOOKUP($A21,'Sector Match'!$A$1:$B$43,2,0)</f>
        <v>pulp paper and printing 17T18</v>
      </c>
    </row>
    <row r="22" spans="1:44" x14ac:dyDescent="0.2">
      <c r="A22" s="74" t="s">
        <v>21</v>
      </c>
      <c r="B22" s="240">
        <f>('Energy Use'!B78-'E-electricity'!B22)*'Energy Use 2019'!$R84</f>
        <v>22175178688407.824</v>
      </c>
      <c r="C22" s="240">
        <f>('Energy Use'!C78-'E-electricity'!C22)*'Energy Use 2020'!$R84</f>
        <v>20708723618754.406</v>
      </c>
      <c r="D22" s="240">
        <f>('Energy Use'!D78-'E-electricity'!D22)*'Energy Use 2020'!$R84</f>
        <v>20313265695877.375</v>
      </c>
      <c r="E22" s="240">
        <f>('Energy Use'!E78-'E-electricity'!E22)*'Energy Use 2020'!$R84</f>
        <v>20624950450094.336</v>
      </c>
      <c r="F22" s="240">
        <f>('Energy Use'!F78-'E-electricity'!F22)*'Energy Use 2020'!$R84</f>
        <v>22170797395781.738</v>
      </c>
      <c r="G22" s="240">
        <f>('Energy Use'!G78-'E-electricity'!G22)*'Energy Use 2020'!$R84</f>
        <v>23703624940447.836</v>
      </c>
      <c r="H22" s="240">
        <f>('Energy Use'!H78-'E-electricity'!H22)*'Energy Use 2020'!$R84</f>
        <v>25223438163517.379</v>
      </c>
      <c r="I22" s="240">
        <f>('Energy Use'!I78-'E-electricity'!I22)*'Energy Use 2020'!$R84</f>
        <v>25697717078287.363</v>
      </c>
      <c r="J22" s="240">
        <f>('Energy Use'!J78-'E-electricity'!J22)*'Energy Use 2020'!$R84</f>
        <v>26168269359224.773</v>
      </c>
      <c r="K22" s="240">
        <f>('Energy Use'!K78-'E-electricity'!K22)*'Energy Use 2020'!$R84</f>
        <v>26635096463317.43</v>
      </c>
      <c r="L22" s="240">
        <f>('Energy Use'!L78-'E-electricity'!L22)*'Energy Use 2020'!$R84</f>
        <v>27098199847553.172</v>
      </c>
      <c r="M22" s="240">
        <f>('Energy Use'!M78-'E-electricity'!M22)*'Energy Use 2020'!$R84</f>
        <v>27557580968919.809</v>
      </c>
      <c r="N22" s="240">
        <f>('Energy Use'!N78-'E-electricity'!N22)*'Energy Use 2020'!$R84</f>
        <v>27517832229312.199</v>
      </c>
      <c r="O22" s="240">
        <f>('Energy Use'!O78-'E-electricity'!O22)*'Energy Use 2020'!$R84</f>
        <v>27477872452568.172</v>
      </c>
      <c r="P22" s="240">
        <f>('Energy Use'!P78-'E-electricity'!P22)*'Energy Use 2020'!$R84</f>
        <v>27437701701500.902</v>
      </c>
      <c r="Q22" s="240">
        <f>('Energy Use'!Q78-'E-electricity'!Q22)*'Energy Use 2020'!$R84</f>
        <v>27397320038923.57</v>
      </c>
      <c r="R22" s="240">
        <f>('Energy Use'!R78-'E-electricity'!R22)*'Energy Use 2020'!$R84</f>
        <v>27356727527649.352</v>
      </c>
      <c r="S22" s="240">
        <f>('Energy Use'!S78-'E-electricity'!S22)*'Energy Use 2020'!$R84</f>
        <v>27025004831992.547</v>
      </c>
      <c r="T22" s="240">
        <f>('Energy Use'!T78-'E-electricity'!T22)*'Energy Use 2020'!$R84</f>
        <v>26693773055662.68</v>
      </c>
      <c r="U22" s="240">
        <f>('Energy Use'!U78-'E-electricity'!U22)*'Energy Use 2020'!$R84</f>
        <v>26363032125483.766</v>
      </c>
      <c r="V22" s="240">
        <f>('Energy Use'!V78-'E-electricity'!V22)*'Energy Use 2020'!$R84</f>
        <v>26032781968279.797</v>
      </c>
      <c r="W22" s="240">
        <f>('Energy Use'!W78-'E-electricity'!W22)*'Energy Use 2020'!$R84</f>
        <v>25703022510874.766</v>
      </c>
      <c r="X22" s="240">
        <f>('Energy Use'!X78-'E-electricity'!X22)*'Energy Use 2020'!$R84</f>
        <v>25103409319879.09</v>
      </c>
      <c r="Y22" s="240">
        <f>('Energy Use'!Y78-'E-electricity'!Y22)*'Energy Use 2020'!$R84</f>
        <v>24504714146200.242</v>
      </c>
      <c r="Z22" s="240">
        <f>('Energy Use'!Z78-'E-electricity'!Z22)*'Energy Use 2020'!$R84</f>
        <v>23906936852632.648</v>
      </c>
      <c r="AA22" s="240">
        <f>('Energy Use'!AA78-'E-electricity'!AA22)*'Energy Use 2020'!$R84</f>
        <v>23310077301970.75</v>
      </c>
      <c r="AB22" s="240">
        <f>('Energy Use'!AB78-'E-electricity'!AB22)*'Energy Use 2020'!$R84</f>
        <v>22714135357008.973</v>
      </c>
      <c r="AC22" s="240">
        <f>('Energy Use'!AC78-'E-electricity'!AC22)*'Energy Use 2020'!$R84</f>
        <v>22119110880541.754</v>
      </c>
      <c r="AD22" s="240">
        <f>('Energy Use'!AD78-'E-electricity'!AD22)*'Energy Use 2020'!$R84</f>
        <v>21525003735363.531</v>
      </c>
      <c r="AE22" s="240">
        <f>('Energy Use'!AE78-'E-electricity'!AE22)*'Energy Use 2020'!$R84</f>
        <v>20931813784268.73</v>
      </c>
      <c r="AF22" s="240">
        <f>('Energy Use'!AF78-'E-electricity'!AF22)*'Energy Use 2020'!$R84</f>
        <v>20339540890051.789</v>
      </c>
      <c r="AG22" s="240">
        <f>('Energy Use'!AG78-'E-electricity'!AG22)*'Energy Use 2020'!$R84</f>
        <v>19748184915507.156</v>
      </c>
      <c r="AH22" s="240">
        <f>('Energy Use'!AH78-'E-electricity'!AH22)*'Energy Use 2020'!$R84</f>
        <v>19234375136168.742</v>
      </c>
      <c r="AI22" s="240">
        <f>('Energy Use'!AI78-'E-electricity'!AI22)*'Energy Use 2020'!$R84</f>
        <v>18721359993818.664</v>
      </c>
      <c r="AJ22" s="240">
        <f>('Energy Use'!AJ78-'E-electricity'!AJ22)*'Energy Use 2020'!$R84</f>
        <v>18209139369545.168</v>
      </c>
      <c r="AK22" s="240">
        <f>('Energy Use'!AK78-'E-electricity'!AK22)*'Energy Use 2020'!$R84</f>
        <v>17697713144436.52</v>
      </c>
      <c r="AL22" s="240">
        <f>('Energy Use'!AL78-'E-electricity'!AL22)*'Energy Use 2020'!$R84</f>
        <v>17187081199580.955</v>
      </c>
      <c r="AM22" s="240">
        <f>('Energy Use'!AM78-'E-electricity'!AM22)*'Energy Use 2020'!$R84</f>
        <v>16652321877819.531</v>
      </c>
      <c r="AN22" s="240">
        <f>('Energy Use'!AN78-'E-electricity'!AN22)*'Energy Use 2020'!$R84</f>
        <v>16118396416842.32</v>
      </c>
      <c r="AO22" s="240">
        <f>('Energy Use'!AO78-'E-electricity'!AO22)*'Energy Use 2020'!$R84</f>
        <v>15585304691764.26</v>
      </c>
      <c r="AP22" s="240">
        <f>('Energy Use'!AP78-'E-electricity'!AP22)*'Energy Use 2020'!$R84</f>
        <v>15053046577700.271</v>
      </c>
      <c r="AQ22" s="240">
        <f>('Energy Use'!AQ78-'E-electricity'!AQ22)*'Energy Use 2020'!$R84</f>
        <v>14470239042835.074</v>
      </c>
      <c r="AR22" s="136" t="str">
        <f>VLOOKUP($A22,'Sector Match'!$A$1:$B$43,2,0)</f>
        <v>refined petroleum and coke 19</v>
      </c>
    </row>
    <row r="23" spans="1:44" x14ac:dyDescent="0.2">
      <c r="A23" s="74" t="s">
        <v>1</v>
      </c>
      <c r="B23" s="240">
        <f>('Energy Use'!B79-'E-electricity'!B23)*'Energy Use 2019'!$R85</f>
        <v>535057930819.49182</v>
      </c>
      <c r="C23" s="240">
        <f>('Energy Use'!C79-'E-electricity'!C23)*'Energy Use 2020'!$R85</f>
        <v>46859184563547.055</v>
      </c>
      <c r="D23" s="240">
        <f>('Energy Use'!D79-'E-electricity'!D23)*'Energy Use 2020'!$R85</f>
        <v>49745399890091.57</v>
      </c>
      <c r="E23" s="240">
        <f>('Energy Use'!E79-'E-electricity'!E23)*'Energy Use 2020'!$R85</f>
        <v>49092860430135.977</v>
      </c>
      <c r="F23" s="240">
        <f>('Energy Use'!F79-'E-electricity'!F23)*'Energy Use 2020'!$R85</f>
        <v>53348119621075.586</v>
      </c>
      <c r="G23" s="240">
        <f>('Energy Use'!G79-'E-electricity'!G23)*'Energy Use 2020'!$R85</f>
        <v>57559095007548.414</v>
      </c>
      <c r="H23" s="240">
        <f>('Energy Use'!H79-'E-electricity'!H23)*'Energy Use 2020'!$R85</f>
        <v>61725830806424.344</v>
      </c>
      <c r="I23" s="240">
        <f>('Energy Use'!I79-'E-electricity'!I23)*'Energy Use 2020'!$R85</f>
        <v>63692455010914.734</v>
      </c>
      <c r="J23" s="240">
        <f>('Energy Use'!J79-'E-electricity'!J23)*'Energy Use 2020'!$R85</f>
        <v>65639773722108.586</v>
      </c>
      <c r="K23" s="240">
        <f>('Energy Use'!K79-'E-electricity'!K23)*'Energy Use 2020'!$R85</f>
        <v>67567806055767.57</v>
      </c>
      <c r="L23" s="240">
        <f>('Energy Use'!L79-'E-electricity'!L23)*'Energy Use 2020'!$R85</f>
        <v>69476571127653.43</v>
      </c>
      <c r="M23" s="240">
        <f>('Energy Use'!M79-'E-electricity'!M23)*'Energy Use 2020'!$R85</f>
        <v>71366088053527.813</v>
      </c>
      <c r="N23" s="240">
        <f>('Energy Use'!N79-'E-electricity'!N23)*'Energy Use 2020'!$R85</f>
        <v>72364327945962.375</v>
      </c>
      <c r="O23" s="240">
        <f>('Energy Use'!O79-'E-electricity'!O23)*'Energy Use 2020'!$R85</f>
        <v>73353587397718.781</v>
      </c>
      <c r="P23" s="240">
        <f>('Energy Use'!P79-'E-electricity'!P23)*'Energy Use 2020'!$R85</f>
        <v>74333872902026.484</v>
      </c>
      <c r="Q23" s="240">
        <f>('Energy Use'!Q79-'E-electricity'!Q23)*'Energy Use 2020'!$R85</f>
        <v>75305190952114.922</v>
      </c>
      <c r="R23" s="240">
        <f>('Energy Use'!R79-'E-electricity'!R23)*'Energy Use 2020'!$R85</f>
        <v>76267548041213.547</v>
      </c>
      <c r="S23" s="240">
        <f>('Energy Use'!S79-'E-electricity'!S23)*'Energy Use 2020'!$R85</f>
        <v>76819284733507.531</v>
      </c>
      <c r="T23" s="240">
        <f>('Energy Use'!T79-'E-electricity'!T23)*'Energy Use 2020'!$R85</f>
        <v>77369482998434.406</v>
      </c>
      <c r="U23" s="240">
        <f>('Energy Use'!U79-'E-electricity'!U23)*'Energy Use 2020'!$R85</f>
        <v>77918143402756.656</v>
      </c>
      <c r="V23" s="240">
        <f>('Energy Use'!V79-'E-electricity'!V23)*'Energy Use 2020'!$R85</f>
        <v>78465266513236.688</v>
      </c>
      <c r="W23" s="240">
        <f>('Energy Use'!W79-'E-electricity'!W23)*'Energy Use 2020'!$R85</f>
        <v>79010852896636.906</v>
      </c>
      <c r="X23" s="240">
        <f>('Energy Use'!X79-'E-electricity'!X23)*'Energy Use 2020'!$R85</f>
        <v>79203251309902.766</v>
      </c>
      <c r="Y23" s="240">
        <f>('Energy Use'!Y79-'E-electricity'!Y23)*'Energy Use 2020'!$R85</f>
        <v>79394922677139.703</v>
      </c>
      <c r="Z23" s="240">
        <f>('Energy Use'!Z79-'E-electricity'!Z23)*'Energy Use 2020'!$R85</f>
        <v>79585867276391.672</v>
      </c>
      <c r="AA23" s="240">
        <f>('Energy Use'!AA79-'E-electricity'!AA23)*'Energy Use 2020'!$R85</f>
        <v>79776085385702.516</v>
      </c>
      <c r="AB23" s="240">
        <f>('Energy Use'!AB79-'E-electricity'!AB23)*'Energy Use 2020'!$R85</f>
        <v>79965577283116.172</v>
      </c>
      <c r="AC23" s="240">
        <f>('Energy Use'!AC79-'E-electricity'!AC23)*'Energy Use 2020'!$R85</f>
        <v>79853205696695.047</v>
      </c>
      <c r="AD23" s="240">
        <f>('Energy Use'!AD79-'E-electricity'!AD23)*'Energy Use 2020'!$R85</f>
        <v>79740741561618.063</v>
      </c>
      <c r="AE23" s="240">
        <f>('Energy Use'!AE79-'E-electricity'!AE23)*'Energy Use 2020'!$R85</f>
        <v>79628184936911.531</v>
      </c>
      <c r="AF23" s="240">
        <f>('Energy Use'!AF79-'E-electricity'!AF23)*'Energy Use 2020'!$R85</f>
        <v>79515535881601.859</v>
      </c>
      <c r="AG23" s="240">
        <f>('Energy Use'!AG79-'E-electricity'!AG23)*'Energy Use 2020'!$R85</f>
        <v>79402794454715.375</v>
      </c>
      <c r="AH23" s="240">
        <f>('Energy Use'!AH79-'E-electricity'!AH23)*'Energy Use 2020'!$R85</f>
        <v>79019134409654.672</v>
      </c>
      <c r="AI23" s="240">
        <f>('Energy Use'!AI79-'E-electricity'!AI23)*'Energy Use 2020'!$R85</f>
        <v>78636026632293.25</v>
      </c>
      <c r="AJ23" s="240">
        <f>('Energy Use'!AJ79-'E-electricity'!AJ23)*'Energy Use 2020'!$R85</f>
        <v>78253470949081.234</v>
      </c>
      <c r="AK23" s="240">
        <f>('Energy Use'!AK79-'E-electricity'!AK23)*'Energy Use 2020'!$R85</f>
        <v>77871467186468.594</v>
      </c>
      <c r="AL23" s="240">
        <f>('Energy Use'!AL79-'E-electricity'!AL23)*'Energy Use 2020'!$R85</f>
        <v>77490015170905.469</v>
      </c>
      <c r="AM23" s="240">
        <f>('Energy Use'!AM79-'E-electricity'!AM23)*'Energy Use 2020'!$R85</f>
        <v>77059364609962.906</v>
      </c>
      <c r="AN23" s="240">
        <f>('Energy Use'!AN79-'E-electricity'!AN23)*'Energy Use 2020'!$R85</f>
        <v>76629370909104.453</v>
      </c>
      <c r="AO23" s="240">
        <f>('Energy Use'!AO79-'E-electricity'!AO23)*'Energy Use 2020'!$R85</f>
        <v>76200033858212.906</v>
      </c>
      <c r="AP23" s="240">
        <f>('Energy Use'!AP79-'E-electricity'!AP23)*'Energy Use 2020'!$R85</f>
        <v>75771353247170.984</v>
      </c>
      <c r="AQ23" s="240">
        <f>('Energy Use'!AQ79-'E-electricity'!AQ23)*'Energy Use 2020'!$R85</f>
        <v>74973951497226.594</v>
      </c>
      <c r="AR23" s="136" t="str">
        <f>VLOOKUP($A23,'Sector Match'!$A$1:$B$43,2,0)</f>
        <v>chemicals 20</v>
      </c>
    </row>
    <row r="24" spans="1:44" x14ac:dyDescent="0.2">
      <c r="A24" s="74" t="s">
        <v>22</v>
      </c>
      <c r="B24" s="240">
        <f>('Energy Use'!B80-'E-electricity'!B24)*'Energy Use 2019'!$R86</f>
        <v>11890176240.433146</v>
      </c>
      <c r="C24" s="240">
        <f>('Energy Use'!C80-'E-electricity'!C24)*'Energy Use 2020'!$R86</f>
        <v>0</v>
      </c>
      <c r="D24" s="240">
        <f>('Energy Use'!D80-'E-electricity'!D24)*'Energy Use 2020'!$R86</f>
        <v>0</v>
      </c>
      <c r="E24" s="240">
        <f>('Energy Use'!E80-'E-electricity'!E24)*'Energy Use 2020'!$R86</f>
        <v>0</v>
      </c>
      <c r="F24" s="240">
        <f>('Energy Use'!F80-'E-electricity'!F24)*'Energy Use 2020'!$R86</f>
        <v>0</v>
      </c>
      <c r="G24" s="240">
        <f>('Energy Use'!G80-'E-electricity'!G24)*'Energy Use 2020'!$R86</f>
        <v>0</v>
      </c>
      <c r="H24" s="240">
        <f>('Energy Use'!H80-'E-electricity'!H24)*'Energy Use 2020'!$R86</f>
        <v>0</v>
      </c>
      <c r="I24" s="240">
        <f>('Energy Use'!I80-'E-electricity'!I24)*'Energy Use 2020'!$R86</f>
        <v>0</v>
      </c>
      <c r="J24" s="240">
        <f>('Energy Use'!J80-'E-electricity'!J24)*'Energy Use 2020'!$R86</f>
        <v>0</v>
      </c>
      <c r="K24" s="240">
        <f>('Energy Use'!K80-'E-electricity'!K24)*'Energy Use 2020'!$R86</f>
        <v>0</v>
      </c>
      <c r="L24" s="240">
        <f>('Energy Use'!L80-'E-electricity'!L24)*'Energy Use 2020'!$R86</f>
        <v>0</v>
      </c>
      <c r="M24" s="240">
        <f>('Energy Use'!M80-'E-electricity'!M24)*'Energy Use 2020'!$R86</f>
        <v>0</v>
      </c>
      <c r="N24" s="240">
        <f>('Energy Use'!N80-'E-electricity'!N24)*'Energy Use 2020'!$R86</f>
        <v>0</v>
      </c>
      <c r="O24" s="240">
        <f>('Energy Use'!O80-'E-electricity'!O24)*'Energy Use 2020'!$R86</f>
        <v>0</v>
      </c>
      <c r="P24" s="240">
        <f>('Energy Use'!P80-'E-electricity'!P24)*'Energy Use 2020'!$R86</f>
        <v>0</v>
      </c>
      <c r="Q24" s="240">
        <f>('Energy Use'!Q80-'E-electricity'!Q24)*'Energy Use 2020'!$R86</f>
        <v>0</v>
      </c>
      <c r="R24" s="240">
        <f>('Energy Use'!R80-'E-electricity'!R24)*'Energy Use 2020'!$R86</f>
        <v>0</v>
      </c>
      <c r="S24" s="240">
        <f>('Energy Use'!S80-'E-electricity'!S24)*'Energy Use 2020'!$R86</f>
        <v>0</v>
      </c>
      <c r="T24" s="240">
        <f>('Energy Use'!T80-'E-electricity'!T24)*'Energy Use 2020'!$R86</f>
        <v>0</v>
      </c>
      <c r="U24" s="240">
        <f>('Energy Use'!U80-'E-electricity'!U24)*'Energy Use 2020'!$R86</f>
        <v>0</v>
      </c>
      <c r="V24" s="240">
        <f>('Energy Use'!V80-'E-electricity'!V24)*'Energy Use 2020'!$R86</f>
        <v>0</v>
      </c>
      <c r="W24" s="240">
        <f>('Energy Use'!W80-'E-electricity'!W24)*'Energy Use 2020'!$R86</f>
        <v>0</v>
      </c>
      <c r="X24" s="240">
        <f>('Energy Use'!X80-'E-electricity'!X24)*'Energy Use 2020'!$R86</f>
        <v>0</v>
      </c>
      <c r="Y24" s="240">
        <f>('Energy Use'!Y80-'E-electricity'!Y24)*'Energy Use 2020'!$R86</f>
        <v>0</v>
      </c>
      <c r="Z24" s="240">
        <f>('Energy Use'!Z80-'E-electricity'!Z24)*'Energy Use 2020'!$R86</f>
        <v>0</v>
      </c>
      <c r="AA24" s="240">
        <f>('Energy Use'!AA80-'E-electricity'!AA24)*'Energy Use 2020'!$R86</f>
        <v>0</v>
      </c>
      <c r="AB24" s="240">
        <f>('Energy Use'!AB80-'E-electricity'!AB24)*'Energy Use 2020'!$R86</f>
        <v>0</v>
      </c>
      <c r="AC24" s="240">
        <f>('Energy Use'!AC80-'E-electricity'!AC24)*'Energy Use 2020'!$R86</f>
        <v>0</v>
      </c>
      <c r="AD24" s="240">
        <f>('Energy Use'!AD80-'E-electricity'!AD24)*'Energy Use 2020'!$R86</f>
        <v>0</v>
      </c>
      <c r="AE24" s="240">
        <f>('Energy Use'!AE80-'E-electricity'!AE24)*'Energy Use 2020'!$R86</f>
        <v>0</v>
      </c>
      <c r="AF24" s="240">
        <f>('Energy Use'!AF80-'E-electricity'!AF24)*'Energy Use 2020'!$R86</f>
        <v>0</v>
      </c>
      <c r="AG24" s="240">
        <f>('Energy Use'!AG80-'E-electricity'!AG24)*'Energy Use 2020'!$R86</f>
        <v>0</v>
      </c>
      <c r="AH24" s="240">
        <f>('Energy Use'!AH80-'E-electricity'!AH24)*'Energy Use 2020'!$R86</f>
        <v>0</v>
      </c>
      <c r="AI24" s="240">
        <f>('Energy Use'!AI80-'E-electricity'!AI24)*'Energy Use 2020'!$R86</f>
        <v>0</v>
      </c>
      <c r="AJ24" s="240">
        <f>('Energy Use'!AJ80-'E-electricity'!AJ24)*'Energy Use 2020'!$R86</f>
        <v>0</v>
      </c>
      <c r="AK24" s="240">
        <f>('Energy Use'!AK80-'E-electricity'!AK24)*'Energy Use 2020'!$R86</f>
        <v>0</v>
      </c>
      <c r="AL24" s="240">
        <f>('Energy Use'!AL80-'E-electricity'!AL24)*'Energy Use 2020'!$R86</f>
        <v>0</v>
      </c>
      <c r="AM24" s="240">
        <f>('Energy Use'!AM80-'E-electricity'!AM24)*'Energy Use 2020'!$R86</f>
        <v>0</v>
      </c>
      <c r="AN24" s="240">
        <f>('Energy Use'!AN80-'E-electricity'!AN24)*'Energy Use 2020'!$R86</f>
        <v>0</v>
      </c>
      <c r="AO24" s="240">
        <f>('Energy Use'!AO80-'E-electricity'!AO24)*'Energy Use 2020'!$R86</f>
        <v>0</v>
      </c>
      <c r="AP24" s="240">
        <f>('Energy Use'!AP80-'E-electricity'!AP24)*'Energy Use 2020'!$R86</f>
        <v>0</v>
      </c>
      <c r="AQ24" s="240">
        <f>('Energy Use'!AQ80-'E-electricity'!AQ24)*'Energy Use 2020'!$R86</f>
        <v>0</v>
      </c>
      <c r="AR24" s="136">
        <f>VLOOKUP($A24,'Sector Match'!$A$1:$B$43,2,0)</f>
        <v>0</v>
      </c>
    </row>
    <row r="25" spans="1:44" x14ac:dyDescent="0.2">
      <c r="A25" s="74" t="s">
        <v>23</v>
      </c>
      <c r="B25" s="240">
        <f>('Energy Use'!B81-'E-electricity'!B25)*'Energy Use 2019'!$R87</f>
        <v>0</v>
      </c>
      <c r="C25" s="240">
        <f>('Energy Use'!C81-'E-electricity'!C25)*'Energy Use 2020'!$R87</f>
        <v>0</v>
      </c>
      <c r="D25" s="240">
        <f>('Energy Use'!D81-'E-electricity'!D25)*'Energy Use 2020'!$R87</f>
        <v>0</v>
      </c>
      <c r="E25" s="240">
        <f>('Energy Use'!E81-'E-electricity'!E25)*'Energy Use 2020'!$R87</f>
        <v>0</v>
      </c>
      <c r="F25" s="240">
        <f>('Energy Use'!F81-'E-electricity'!F25)*'Energy Use 2020'!$R87</f>
        <v>0</v>
      </c>
      <c r="G25" s="240">
        <f>('Energy Use'!G81-'E-electricity'!G25)*'Energy Use 2020'!$R87</f>
        <v>0</v>
      </c>
      <c r="H25" s="240">
        <f>('Energy Use'!H81-'E-electricity'!H25)*'Energy Use 2020'!$R87</f>
        <v>0</v>
      </c>
      <c r="I25" s="240">
        <f>('Energy Use'!I81-'E-electricity'!I25)*'Energy Use 2020'!$R87</f>
        <v>0</v>
      </c>
      <c r="J25" s="240">
        <f>('Energy Use'!J81-'E-electricity'!J25)*'Energy Use 2020'!$R87</f>
        <v>0</v>
      </c>
      <c r="K25" s="240">
        <f>('Energy Use'!K81-'E-electricity'!K25)*'Energy Use 2020'!$R87</f>
        <v>0</v>
      </c>
      <c r="L25" s="240">
        <f>('Energy Use'!L81-'E-electricity'!L25)*'Energy Use 2020'!$R87</f>
        <v>0</v>
      </c>
      <c r="M25" s="240">
        <f>('Energy Use'!M81-'E-electricity'!M25)*'Energy Use 2020'!$R87</f>
        <v>0</v>
      </c>
      <c r="N25" s="240">
        <f>('Energy Use'!N81-'E-electricity'!N25)*'Energy Use 2020'!$R87</f>
        <v>0</v>
      </c>
      <c r="O25" s="240">
        <f>('Energy Use'!O81-'E-electricity'!O25)*'Energy Use 2020'!$R87</f>
        <v>0</v>
      </c>
      <c r="P25" s="240">
        <f>('Energy Use'!P81-'E-electricity'!P25)*'Energy Use 2020'!$R87</f>
        <v>0</v>
      </c>
      <c r="Q25" s="240">
        <f>('Energy Use'!Q81-'E-electricity'!Q25)*'Energy Use 2020'!$R87</f>
        <v>0</v>
      </c>
      <c r="R25" s="240">
        <f>('Energy Use'!R81-'E-electricity'!R25)*'Energy Use 2020'!$R87</f>
        <v>0</v>
      </c>
      <c r="S25" s="240">
        <f>('Energy Use'!S81-'E-electricity'!S25)*'Energy Use 2020'!$R87</f>
        <v>0</v>
      </c>
      <c r="T25" s="240">
        <f>('Energy Use'!T81-'E-electricity'!T25)*'Energy Use 2020'!$R87</f>
        <v>0</v>
      </c>
      <c r="U25" s="240">
        <f>('Energy Use'!U81-'E-electricity'!U25)*'Energy Use 2020'!$R87</f>
        <v>0</v>
      </c>
      <c r="V25" s="240">
        <f>('Energy Use'!V81-'E-electricity'!V25)*'Energy Use 2020'!$R87</f>
        <v>0</v>
      </c>
      <c r="W25" s="240">
        <f>('Energy Use'!W81-'E-electricity'!W25)*'Energy Use 2020'!$R87</f>
        <v>0</v>
      </c>
      <c r="X25" s="240">
        <f>('Energy Use'!X81-'E-electricity'!X25)*'Energy Use 2020'!$R87</f>
        <v>0</v>
      </c>
      <c r="Y25" s="240">
        <f>('Energy Use'!Y81-'E-electricity'!Y25)*'Energy Use 2020'!$R87</f>
        <v>0</v>
      </c>
      <c r="Z25" s="240">
        <f>('Energy Use'!Z81-'E-electricity'!Z25)*'Energy Use 2020'!$R87</f>
        <v>0</v>
      </c>
      <c r="AA25" s="240">
        <f>('Energy Use'!AA81-'E-electricity'!AA25)*'Energy Use 2020'!$R87</f>
        <v>0</v>
      </c>
      <c r="AB25" s="240">
        <f>('Energy Use'!AB81-'E-electricity'!AB25)*'Energy Use 2020'!$R87</f>
        <v>0</v>
      </c>
      <c r="AC25" s="240">
        <f>('Energy Use'!AC81-'E-electricity'!AC25)*'Energy Use 2020'!$R87</f>
        <v>0</v>
      </c>
      <c r="AD25" s="240">
        <f>('Energy Use'!AD81-'E-electricity'!AD25)*'Energy Use 2020'!$R87</f>
        <v>0</v>
      </c>
      <c r="AE25" s="240">
        <f>('Energy Use'!AE81-'E-electricity'!AE25)*'Energy Use 2020'!$R87</f>
        <v>0</v>
      </c>
      <c r="AF25" s="240">
        <f>('Energy Use'!AF81-'E-electricity'!AF25)*'Energy Use 2020'!$R87</f>
        <v>0</v>
      </c>
      <c r="AG25" s="240">
        <f>('Energy Use'!AG81-'E-electricity'!AG25)*'Energy Use 2020'!$R87</f>
        <v>0</v>
      </c>
      <c r="AH25" s="240">
        <f>('Energy Use'!AH81-'E-electricity'!AH25)*'Energy Use 2020'!$R87</f>
        <v>0</v>
      </c>
      <c r="AI25" s="240">
        <f>('Energy Use'!AI81-'E-electricity'!AI25)*'Energy Use 2020'!$R87</f>
        <v>0</v>
      </c>
      <c r="AJ25" s="240">
        <f>('Energy Use'!AJ81-'E-electricity'!AJ25)*'Energy Use 2020'!$R87</f>
        <v>0</v>
      </c>
      <c r="AK25" s="240">
        <f>('Energy Use'!AK81-'E-electricity'!AK25)*'Energy Use 2020'!$R87</f>
        <v>0</v>
      </c>
      <c r="AL25" s="240">
        <f>('Energy Use'!AL81-'E-electricity'!AL25)*'Energy Use 2020'!$R87</f>
        <v>0</v>
      </c>
      <c r="AM25" s="240">
        <f>('Energy Use'!AM81-'E-electricity'!AM25)*'Energy Use 2020'!$R87</f>
        <v>0</v>
      </c>
      <c r="AN25" s="240">
        <f>('Energy Use'!AN81-'E-electricity'!AN25)*'Energy Use 2020'!$R87</f>
        <v>0</v>
      </c>
      <c r="AO25" s="240">
        <f>('Energy Use'!AO81-'E-electricity'!AO25)*'Energy Use 2020'!$R87</f>
        <v>0</v>
      </c>
      <c r="AP25" s="240">
        <f>('Energy Use'!AP81-'E-electricity'!AP25)*'Energy Use 2020'!$R87</f>
        <v>0</v>
      </c>
      <c r="AQ25" s="240">
        <f>('Energy Use'!AQ81-'E-electricity'!AQ25)*'Energy Use 2020'!$R87</f>
        <v>0</v>
      </c>
      <c r="AR25" s="136" t="str">
        <f>VLOOKUP($A25,'Sector Match'!$A$1:$B$43,2,0)</f>
        <v>chemicals 20</v>
      </c>
    </row>
    <row r="26" spans="1:44" x14ac:dyDescent="0.2">
      <c r="A26" s="74" t="s">
        <v>24</v>
      </c>
      <c r="B26" s="240">
        <f>('Energy Use'!B82-'E-electricity'!B26)*'Energy Use 2019'!$R88</f>
        <v>3963392080.144383</v>
      </c>
      <c r="C26" s="240">
        <f>('Energy Use'!C82-'E-electricity'!C26)*'Energy Use 2020'!$R88</f>
        <v>19816960400.721916</v>
      </c>
      <c r="D26" s="240">
        <f>('Energy Use'!D82-'E-electricity'!D26)*'Energy Use 2020'!$R88</f>
        <v>21677448251.073601</v>
      </c>
      <c r="E26" s="240">
        <f>('Energy Use'!E82-'E-electricity'!E26)*'Energy Use 2020'!$R88</f>
        <v>21370709625.146072</v>
      </c>
      <c r="F26" s="240">
        <f>('Energy Use'!F82-'E-electricity'!F26)*'Energy Use 2020'!$R88</f>
        <v>21425593257.438236</v>
      </c>
      <c r="G26" s="240">
        <f>('Energy Use'!G82-'E-electricity'!G26)*'Energy Use 2020'!$R88</f>
        <v>21913875511.998508</v>
      </c>
      <c r="H26" s="240">
        <f>('Energy Use'!H82-'E-electricity'!H26)*'Energy Use 2020'!$R88</f>
        <v>22564753837.520138</v>
      </c>
      <c r="I26" s="240">
        <f>('Energy Use'!I82-'E-electricity'!I26)*'Energy Use 2020'!$R88</f>
        <v>23151034481.1926</v>
      </c>
      <c r="J26" s="240">
        <f>('Energy Use'!J82-'E-electricity'!J26)*'Energy Use 2020'!$R88</f>
        <v>23600277571.123859</v>
      </c>
      <c r="K26" s="240">
        <f>('Energy Use'!K82-'E-electricity'!K26)*'Energy Use 2020'!$R88</f>
        <v>23905469635.966297</v>
      </c>
      <c r="L26" s="240">
        <f>('Energy Use'!L82-'E-electricity'!L26)*'Energy Use 2020'!$R88</f>
        <v>24062317579.483948</v>
      </c>
      <c r="M26" s="240">
        <f>('Energy Use'!M82-'E-electricity'!M26)*'Energy Use 2020'!$R88</f>
        <v>24069339409.180874</v>
      </c>
      <c r="N26" s="240">
        <f>('Energy Use'!N82-'E-electricity'!N26)*'Energy Use 2020'!$R88</f>
        <v>23995720236.830853</v>
      </c>
      <c r="O26" s="240">
        <f>('Energy Use'!O82-'E-electricity'!O26)*'Energy Use 2020'!$R88</f>
        <v>23805163287.985065</v>
      </c>
      <c r="P26" s="240">
        <f>('Energy Use'!P82-'E-electricity'!P26)*'Energy Use 2020'!$R88</f>
        <v>23529772777.70853</v>
      </c>
      <c r="Q26" s="240">
        <f>('Energy Use'!Q82-'E-electricity'!Q26)*'Energy Use 2020'!$R88</f>
        <v>23201439470.942493</v>
      </c>
      <c r="R26" s="240">
        <f>('Energy Use'!R82-'E-electricity'!R26)*'Energy Use 2020'!$R88</f>
        <v>22850946223.842438</v>
      </c>
      <c r="S26" s="240">
        <f>('Energy Use'!S82-'E-electricity'!S26)*'Energy Use 2020'!$R88</f>
        <v>22623216788.98687</v>
      </c>
      <c r="T26" s="240">
        <f>('Energy Use'!T82-'E-electricity'!T26)*'Energy Use 2020'!$R88</f>
        <v>22400466914.456825</v>
      </c>
      <c r="U26" s="240">
        <f>('Energy Use'!U82-'E-electricity'!U26)*'Energy Use 2020'!$R88</f>
        <v>22182806490.717693</v>
      </c>
      <c r="V26" s="240">
        <f>('Energy Use'!V82-'E-electricity'!V26)*'Energy Use 2020'!$R88</f>
        <v>21970340007.545025</v>
      </c>
      <c r="W26" s="240">
        <f>('Energy Use'!W82-'E-electricity'!W26)*'Energy Use 2020'!$R88</f>
        <v>21763166957.226589</v>
      </c>
      <c r="X26" s="240">
        <f>('Energy Use'!X82-'E-electricity'!X26)*'Energy Use 2020'!$R88</f>
        <v>21561382240.101822</v>
      </c>
      <c r="Y26" s="240">
        <f>('Energy Use'!Y82-'E-electricity'!Y26)*'Energy Use 2020'!$R88</f>
        <v>21365076572.080067</v>
      </c>
      <c r="Z26" s="240">
        <f>('Energy Use'!Z82-'E-electricity'!Z26)*'Energy Use 2020'!$R88</f>
        <v>21174336893.865719</v>
      </c>
      <c r="AA26" s="240">
        <f>('Energy Use'!AA82-'E-electricity'!AA26)*'Energy Use 2020'!$R88</f>
        <v>20989246781.705723</v>
      </c>
      <c r="AB26" s="240">
        <f>('Energy Use'!AB82-'E-electricity'!AB26)*'Energy Use 2020'!$R88</f>
        <v>20809886859.558872</v>
      </c>
      <c r="AC26" s="240">
        <f>('Energy Use'!AC82-'E-electricity'!AC26)*'Energy Use 2020'!$R88</f>
        <v>20636335212.672695</v>
      </c>
      <c r="AD26" s="240">
        <f>('Energy Use'!AD82-'E-electricity'!AD26)*'Energy Use 2020'!$R88</f>
        <v>20468667802.637794</v>
      </c>
      <c r="AE26" s="240">
        <f>('Energy Use'!AE82-'E-electricity'!AE26)*'Energy Use 2020'!$R88</f>
        <v>20306958884.07473</v>
      </c>
      <c r="AF26" s="240">
        <f>('Energy Use'!AF82-'E-electricity'!AF26)*'Energy Use 2020'!$R88</f>
        <v>20151281423.191757</v>
      </c>
      <c r="AG26" s="240">
        <f>('Energy Use'!AG82-'E-electricity'!AG26)*'Energy Use 2020'!$R88</f>
        <v>20001707518.53717</v>
      </c>
      <c r="AH26" s="240">
        <f>('Energy Use'!AH82-'E-electricity'!AH26)*'Energy Use 2020'!$R88</f>
        <v>19858308824.35466</v>
      </c>
      <c r="AI26" s="240">
        <f>('Energy Use'!AI82-'E-electricity'!AI26)*'Energy Use 2020'!$R88</f>
        <v>19721156977.036026</v>
      </c>
      <c r="AJ26" s="240">
        <f>('Energy Use'!AJ82-'E-electricity'!AJ26)*'Energy Use 2020'!$R88</f>
        <v>19590324025.251907</v>
      </c>
      <c r="AK26" s="240">
        <f>('Energy Use'!AK82-'E-electricity'!AK26)*'Energy Use 2020'!$R88</f>
        <v>19465882864.429234</v>
      </c>
      <c r="AL26" s="240">
        <f>('Energy Use'!AL82-'E-electricity'!AL26)*'Energy Use 2020'!$R88</f>
        <v>19347907676.334759</v>
      </c>
      <c r="AM26" s="240">
        <f>('Energy Use'!AM82-'E-electricity'!AM26)*'Energy Use 2020'!$R88</f>
        <v>19236474374.615715</v>
      </c>
      <c r="AN26" s="240">
        <f>('Energy Use'!AN82-'E-electricity'!AN26)*'Energy Use 2020'!$R88</f>
        <v>19131661057.243519</v>
      </c>
      <c r="AO26" s="240">
        <f>('Energy Use'!AO82-'E-electricity'!AO26)*'Energy Use 2020'!$R88</f>
        <v>19033548466.905003</v>
      </c>
      <c r="AP26" s="240">
        <f>('Energy Use'!AP82-'E-electricity'!AP26)*'Energy Use 2020'!$R88</f>
        <v>18942220460.487186</v>
      </c>
      <c r="AQ26" s="240">
        <f>('Energy Use'!AQ82-'E-electricity'!AQ26)*'Energy Use 2020'!$R88</f>
        <v>18760750876.514297</v>
      </c>
      <c r="AR26" s="136" t="str">
        <f>VLOOKUP($A26,'Sector Match'!$A$1:$B$43,2,0)</f>
        <v>rubber and plastic products 22</v>
      </c>
    </row>
    <row r="27" spans="1:44" x14ac:dyDescent="0.2">
      <c r="A27" s="74" t="s">
        <v>25</v>
      </c>
      <c r="B27" s="240">
        <f>('Energy Use'!B83-'E-electricity'!B27)*'Energy Use 2019'!$R89</f>
        <v>39633920801.443832</v>
      </c>
      <c r="C27" s="240">
        <f>('Energy Use'!C83-'E-electricity'!C27)*'Energy Use 2020'!$R89</f>
        <v>146645506965.34213</v>
      </c>
      <c r="D27" s="240">
        <f>('Energy Use'!D83-'E-electricity'!D27)*'Energy Use 2020'!$R89</f>
        <v>145428384553.85684</v>
      </c>
      <c r="E27" s="240">
        <f>('Energy Use'!E83-'E-electricity'!E27)*'Energy Use 2020'!$R89</f>
        <v>130341070590.62869</v>
      </c>
      <c r="F27" s="240">
        <f>('Energy Use'!F83-'E-electricity'!F27)*'Energy Use 2020'!$R89</f>
        <v>135463951262.13399</v>
      </c>
      <c r="G27" s="240">
        <f>('Energy Use'!G83-'E-electricity'!G27)*'Energy Use 2020'!$R89</f>
        <v>140546244673.95892</v>
      </c>
      <c r="H27" s="240">
        <f>('Energy Use'!H83-'E-electricity'!H27)*'Energy Use 2020'!$R89</f>
        <v>145587998091.20111</v>
      </c>
      <c r="I27" s="240">
        <f>('Energy Use'!I83-'E-electricity'!I27)*'Energy Use 2020'!$R89</f>
        <v>146927813727.45792</v>
      </c>
      <c r="J27" s="240">
        <f>('Energy Use'!J83-'E-electricity'!J27)*'Energy Use 2020'!$R89</f>
        <v>148255358536.14597</v>
      </c>
      <c r="K27" s="240">
        <f>('Energy Use'!K83-'E-electricity'!K27)*'Energy Use 2020'!$R89</f>
        <v>149570647091.63327</v>
      </c>
      <c r="L27" s="240">
        <f>('Energy Use'!L83-'E-electricity'!L27)*'Energy Use 2020'!$R89</f>
        <v>150873693968.28775</v>
      </c>
      <c r="M27" s="240">
        <f>('Energy Use'!M83-'E-electricity'!M27)*'Energy Use 2020'!$R89</f>
        <v>152164513740.47751</v>
      </c>
      <c r="N27" s="240">
        <f>('Energy Use'!N83-'E-electricity'!N27)*'Energy Use 2020'!$R89</f>
        <v>149980560985.45306</v>
      </c>
      <c r="O27" s="240">
        <f>('Energy Use'!O83-'E-electricity'!O27)*'Energy Use 2020'!$R89</f>
        <v>147807470779.75226</v>
      </c>
      <c r="P27" s="240">
        <f>('Energy Use'!P83-'E-electricity'!P27)*'Energy Use 2020'!$R89</f>
        <v>145645234137.28174</v>
      </c>
      <c r="Q27" s="240">
        <f>('Energy Use'!Q83-'E-electricity'!Q27)*'Energy Use 2020'!$R89</f>
        <v>143493842071.9483</v>
      </c>
      <c r="R27" s="240">
        <f>('Energy Use'!R83-'E-electricity'!R27)*'Energy Use 2020'!$R89</f>
        <v>141353285597.65854</v>
      </c>
      <c r="S27" s="240">
        <f>('Energy Use'!S83-'E-electricity'!S27)*'Energy Use 2020'!$R89</f>
        <v>138831210413.46851</v>
      </c>
      <c r="T27" s="240">
        <f>('Energy Use'!T83-'E-electricity'!T27)*'Energy Use 2020'!$R89</f>
        <v>136312730420.88042</v>
      </c>
      <c r="U27" s="240">
        <f>('Energy Use'!U83-'E-electricity'!U27)*'Energy Use 2020'!$R89</f>
        <v>133797844229.95341</v>
      </c>
      <c r="V27" s="240">
        <f>('Energy Use'!V83-'E-electricity'!V27)*'Energy Use 2020'!$R89</f>
        <v>131286550450.74681</v>
      </c>
      <c r="W27" s="240">
        <f>('Energy Use'!W83-'E-electricity'!W27)*'Energy Use 2020'!$R89</f>
        <v>128778847693.31978</v>
      </c>
      <c r="X27" s="240">
        <f>('Energy Use'!X83-'E-electricity'!X27)*'Energy Use 2020'!$R89</f>
        <v>125379918666.66949</v>
      </c>
      <c r="Y27" s="240">
        <f>('Energy Use'!Y83-'E-electricity'!Y27)*'Energy Use 2020'!$R89</f>
        <v>121985909188.27908</v>
      </c>
      <c r="Z27" s="240">
        <f>('Energy Use'!Z83-'E-electricity'!Z27)*'Energy Use 2020'!$R89</f>
        <v>118596817347.64207</v>
      </c>
      <c r="AA27" s="240">
        <f>('Energy Use'!AA83-'E-electricity'!AA27)*'Energy Use 2020'!$R89</f>
        <v>115212641234.252</v>
      </c>
      <c r="AB27" s="240">
        <f>('Energy Use'!AB83-'E-electricity'!AB27)*'Energy Use 2020'!$R89</f>
        <v>111833378937.60245</v>
      </c>
      <c r="AC27" s="240">
        <f>('Energy Use'!AC83-'E-electricity'!AC27)*'Energy Use 2020'!$R89</f>
        <v>109208893586.7701</v>
      </c>
      <c r="AD27" s="240">
        <f>('Energy Use'!AD83-'E-electricity'!AD27)*'Energy Use 2020'!$R89</f>
        <v>106588189323.06006</v>
      </c>
      <c r="AE27" s="240">
        <f>('Energy Use'!AE83-'E-electricity'!AE27)*'Energy Use 2020'!$R89</f>
        <v>103971264679.73294</v>
      </c>
      <c r="AF27" s="240">
        <f>('Energy Use'!AF83-'E-electricity'!AF27)*'Energy Use 2020'!$R89</f>
        <v>101358118190.04913</v>
      </c>
      <c r="AG27" s="240">
        <f>('Energy Use'!AG83-'E-electricity'!AG27)*'Energy Use 2020'!$R89</f>
        <v>98748748387.269135</v>
      </c>
      <c r="AH27" s="240">
        <f>('Energy Use'!AH83-'E-electricity'!AH27)*'Energy Use 2020'!$R89</f>
        <v>97152375890.682678</v>
      </c>
      <c r="AI27" s="240">
        <f>('Energy Use'!AI83-'E-electricity'!AI27)*'Energy Use 2020'!$R89</f>
        <v>95558271856.422195</v>
      </c>
      <c r="AJ27" s="240">
        <f>('Energy Use'!AJ83-'E-electricity'!AJ27)*'Energy Use 2020'!$R89</f>
        <v>93966435407.293793</v>
      </c>
      <c r="AK27" s="240">
        <f>('Energy Use'!AK83-'E-electricity'!AK27)*'Energy Use 2020'!$R89</f>
        <v>92376865666.103668</v>
      </c>
      <c r="AL27" s="240">
        <f>('Energy Use'!AL83-'E-electricity'!AL27)*'Energy Use 2020'!$R89</f>
        <v>90789561755.65799</v>
      </c>
      <c r="AM27" s="240">
        <f>('Energy Use'!AM83-'E-electricity'!AM27)*'Energy Use 2020'!$R89</f>
        <v>89964177864.585297</v>
      </c>
      <c r="AN27" s="240">
        <f>('Energy Use'!AN83-'E-electricity'!AN27)*'Energy Use 2020'!$R89</f>
        <v>89139912510.38092</v>
      </c>
      <c r="AO27" s="240">
        <f>('Energy Use'!AO83-'E-electricity'!AO27)*'Energy Use 2020'!$R89</f>
        <v>88316765266.717422</v>
      </c>
      <c r="AP27" s="240">
        <f>('Energy Use'!AP83-'E-electricity'!AP27)*'Energy Use 2020'!$R89</f>
        <v>87494735707.26738</v>
      </c>
      <c r="AQ27" s="240">
        <f>('Energy Use'!AQ83-'E-electricity'!AQ27)*'Energy Use 2020'!$R89</f>
        <v>86449811888.060303</v>
      </c>
      <c r="AR27" s="136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40">
        <f>('Energy Use'!B84-'E-electricity'!B28)*'Energy Use 2019'!$R90</f>
        <v>0</v>
      </c>
      <c r="C28" s="240">
        <f>('Energy Use'!C84-'E-electricity'!C28)*'Energy Use 2020'!$R90</f>
        <v>0</v>
      </c>
      <c r="D28" s="240">
        <f>('Energy Use'!D84-'E-electricity'!D28)*'Energy Use 2020'!$R90</f>
        <v>0</v>
      </c>
      <c r="E28" s="240">
        <f>('Energy Use'!E84-'E-electricity'!E28)*'Energy Use 2020'!$R90</f>
        <v>0</v>
      </c>
      <c r="F28" s="240">
        <f>('Energy Use'!F84-'E-electricity'!F28)*'Energy Use 2020'!$R90</f>
        <v>0</v>
      </c>
      <c r="G28" s="240">
        <f>('Energy Use'!G84-'E-electricity'!G28)*'Energy Use 2020'!$R90</f>
        <v>0</v>
      </c>
      <c r="H28" s="240">
        <f>('Energy Use'!H84-'E-electricity'!H28)*'Energy Use 2020'!$R90</f>
        <v>0</v>
      </c>
      <c r="I28" s="240">
        <f>('Energy Use'!I84-'E-electricity'!I28)*'Energy Use 2020'!$R90</f>
        <v>0</v>
      </c>
      <c r="J28" s="240">
        <f>('Energy Use'!J84-'E-electricity'!J28)*'Energy Use 2020'!$R90</f>
        <v>0</v>
      </c>
      <c r="K28" s="240">
        <f>('Energy Use'!K84-'E-electricity'!K28)*'Energy Use 2020'!$R90</f>
        <v>0</v>
      </c>
      <c r="L28" s="240">
        <f>('Energy Use'!L84-'E-electricity'!L28)*'Energy Use 2020'!$R90</f>
        <v>0</v>
      </c>
      <c r="M28" s="240">
        <f>('Energy Use'!M84-'E-electricity'!M28)*'Energy Use 2020'!$R90</f>
        <v>0</v>
      </c>
      <c r="N28" s="240">
        <f>('Energy Use'!N84-'E-electricity'!N28)*'Energy Use 2020'!$R90</f>
        <v>0</v>
      </c>
      <c r="O28" s="240">
        <f>('Energy Use'!O84-'E-electricity'!O28)*'Energy Use 2020'!$R90</f>
        <v>0</v>
      </c>
      <c r="P28" s="240">
        <f>('Energy Use'!P84-'E-electricity'!P28)*'Energy Use 2020'!$R90</f>
        <v>0</v>
      </c>
      <c r="Q28" s="240">
        <f>('Energy Use'!Q84-'E-electricity'!Q28)*'Energy Use 2020'!$R90</f>
        <v>0</v>
      </c>
      <c r="R28" s="240">
        <f>('Energy Use'!R84-'E-electricity'!R28)*'Energy Use 2020'!$R90</f>
        <v>0</v>
      </c>
      <c r="S28" s="240">
        <f>('Energy Use'!S84-'E-electricity'!S28)*'Energy Use 2020'!$R90</f>
        <v>0</v>
      </c>
      <c r="T28" s="240">
        <f>('Energy Use'!T84-'E-electricity'!T28)*'Energy Use 2020'!$R90</f>
        <v>0</v>
      </c>
      <c r="U28" s="240">
        <f>('Energy Use'!U84-'E-electricity'!U28)*'Energy Use 2020'!$R90</f>
        <v>0</v>
      </c>
      <c r="V28" s="240">
        <f>('Energy Use'!V84-'E-electricity'!V28)*'Energy Use 2020'!$R90</f>
        <v>0</v>
      </c>
      <c r="W28" s="240">
        <f>('Energy Use'!W84-'E-electricity'!W28)*'Energy Use 2020'!$R90</f>
        <v>0</v>
      </c>
      <c r="X28" s="240">
        <f>('Energy Use'!X84-'E-electricity'!X28)*'Energy Use 2020'!$R90</f>
        <v>0</v>
      </c>
      <c r="Y28" s="240">
        <f>('Energy Use'!Y84-'E-electricity'!Y28)*'Energy Use 2020'!$R90</f>
        <v>0</v>
      </c>
      <c r="Z28" s="240">
        <f>('Energy Use'!Z84-'E-electricity'!Z28)*'Energy Use 2020'!$R90</f>
        <v>0</v>
      </c>
      <c r="AA28" s="240">
        <f>('Energy Use'!AA84-'E-electricity'!AA28)*'Energy Use 2020'!$R90</f>
        <v>0</v>
      </c>
      <c r="AB28" s="240">
        <f>('Energy Use'!AB84-'E-electricity'!AB28)*'Energy Use 2020'!$R90</f>
        <v>0</v>
      </c>
      <c r="AC28" s="240">
        <f>('Energy Use'!AC84-'E-electricity'!AC28)*'Energy Use 2020'!$R90</f>
        <v>0</v>
      </c>
      <c r="AD28" s="240">
        <f>('Energy Use'!AD84-'E-electricity'!AD28)*'Energy Use 2020'!$R90</f>
        <v>0</v>
      </c>
      <c r="AE28" s="240">
        <f>('Energy Use'!AE84-'E-electricity'!AE28)*'Energy Use 2020'!$R90</f>
        <v>0</v>
      </c>
      <c r="AF28" s="240">
        <f>('Energy Use'!AF84-'E-electricity'!AF28)*'Energy Use 2020'!$R90</f>
        <v>0</v>
      </c>
      <c r="AG28" s="240">
        <f>('Energy Use'!AG84-'E-electricity'!AG28)*'Energy Use 2020'!$R90</f>
        <v>0</v>
      </c>
      <c r="AH28" s="240">
        <f>('Energy Use'!AH84-'E-electricity'!AH28)*'Energy Use 2020'!$R90</f>
        <v>0</v>
      </c>
      <c r="AI28" s="240">
        <f>('Energy Use'!AI84-'E-electricity'!AI28)*'Energy Use 2020'!$R90</f>
        <v>0</v>
      </c>
      <c r="AJ28" s="240">
        <f>('Energy Use'!AJ84-'E-electricity'!AJ28)*'Energy Use 2020'!$R90</f>
        <v>0</v>
      </c>
      <c r="AK28" s="240">
        <f>('Energy Use'!AK84-'E-electricity'!AK28)*'Energy Use 2020'!$R90</f>
        <v>0</v>
      </c>
      <c r="AL28" s="240">
        <f>('Energy Use'!AL84-'E-electricity'!AL28)*'Energy Use 2020'!$R90</f>
        <v>0</v>
      </c>
      <c r="AM28" s="240">
        <f>('Energy Use'!AM84-'E-electricity'!AM28)*'Energy Use 2020'!$R90</f>
        <v>0</v>
      </c>
      <c r="AN28" s="240">
        <f>('Energy Use'!AN84-'E-electricity'!AN28)*'Energy Use 2020'!$R90</f>
        <v>0</v>
      </c>
      <c r="AO28" s="240">
        <f>('Energy Use'!AO84-'E-electricity'!AO28)*'Energy Use 2020'!$R90</f>
        <v>0</v>
      </c>
      <c r="AP28" s="240">
        <f>('Energy Use'!AP84-'E-electricity'!AP28)*'Energy Use 2020'!$R90</f>
        <v>0</v>
      </c>
      <c r="AQ28" s="240">
        <f>('Energy Use'!AQ84-'E-electricity'!AQ28)*'Energy Use 2020'!$R90</f>
        <v>0</v>
      </c>
      <c r="AR28" s="136" t="str">
        <f>VLOOKUP($A28,'Sector Match'!$A$1:$B$43,2,0)</f>
        <v>iron and steel 241</v>
      </c>
    </row>
    <row r="29" spans="1:44" x14ac:dyDescent="0.2">
      <c r="A29" s="74" t="s">
        <v>27</v>
      </c>
      <c r="B29" s="240">
        <f>('Energy Use'!B85-'E-electricity'!B29)*'Energy Use 2019'!$R91</f>
        <v>118901762404.33154</v>
      </c>
      <c r="C29" s="240">
        <f>('Energy Use'!C85-'E-electricity'!C29)*'Energy Use 2020'!$R91</f>
        <v>83231233683.032043</v>
      </c>
      <c r="D29" s="240">
        <f>('Energy Use'!D85-'E-electricity'!D29)*'Energy Use 2020'!$R91</f>
        <v>85766443357.779861</v>
      </c>
      <c r="E29" s="240">
        <f>('Energy Use'!E85-'E-electricity'!E29)*'Energy Use 2020'!$R91</f>
        <v>88765408204.325577</v>
      </c>
      <c r="F29" s="240">
        <f>('Energy Use'!F85-'E-electricity'!F29)*'Energy Use 2020'!$R91</f>
        <v>95417426736.936584</v>
      </c>
      <c r="G29" s="240">
        <f>('Energy Use'!G85-'E-electricity'!G29)*'Energy Use 2020'!$R91</f>
        <v>101954557874.90338</v>
      </c>
      <c r="H29" s="240">
        <f>('Energy Use'!H85-'E-electricity'!H29)*'Energy Use 2020'!$R91</f>
        <v>108377436646.94704</v>
      </c>
      <c r="I29" s="240">
        <f>('Energy Use'!I85-'E-electricity'!I29)*'Energy Use 2020'!$R91</f>
        <v>113093859811.65363</v>
      </c>
      <c r="J29" s="240">
        <f>('Energy Use'!J85-'E-electricity'!J29)*'Energy Use 2020'!$R91</f>
        <v>117725855043.85762</v>
      </c>
      <c r="K29" s="240">
        <f>('Energy Use'!K85-'E-electricity'!K29)*'Energy Use 2020'!$R91</f>
        <v>122273875203.74324</v>
      </c>
      <c r="L29" s="240">
        <f>('Energy Use'!L85-'E-electricity'!L29)*'Energy Use 2020'!$R91</f>
        <v>126738373151.49454</v>
      </c>
      <c r="M29" s="240">
        <f>('Energy Use'!M85-'E-electricity'!M29)*'Energy Use 2020'!$R91</f>
        <v>131119801747.2957</v>
      </c>
      <c r="N29" s="240">
        <f>('Energy Use'!N85-'E-electricity'!N29)*'Energy Use 2020'!$R91</f>
        <v>133187934431.935</v>
      </c>
      <c r="O29" s="240">
        <f>('Energy Use'!O85-'E-electricity'!O29)*'Energy Use 2020'!$R91</f>
        <v>135222093726.8911</v>
      </c>
      <c r="P29" s="240">
        <f>('Energy Use'!P85-'E-electricity'!P29)*'Energy Use 2020'!$R91</f>
        <v>137222437417.92778</v>
      </c>
      <c r="Q29" s="240">
        <f>('Energy Use'!Q85-'E-electricity'!Q29)*'Energy Use 2020'!$R91</f>
        <v>139189123290.80908</v>
      </c>
      <c r="R29" s="240">
        <f>('Energy Use'!R85-'E-electricity'!R29)*'Energy Use 2020'!$R91</f>
        <v>141122309131.29892</v>
      </c>
      <c r="S29" s="240">
        <f>('Energy Use'!S85-'E-electricity'!S29)*'Energy Use 2020'!$R91</f>
        <v>141577898314.02826</v>
      </c>
      <c r="T29" s="240">
        <f>('Energy Use'!T85-'E-electricity'!T29)*'Energy Use 2020'!$R91</f>
        <v>142029460513.78943</v>
      </c>
      <c r="U29" s="240">
        <f>('Energy Use'!U85-'E-electricity'!U29)*'Energy Use 2020'!$R91</f>
        <v>142477000885.5621</v>
      </c>
      <c r="V29" s="240">
        <f>('Energy Use'!V85-'E-electricity'!V29)*'Energy Use 2020'!$R91</f>
        <v>142920524584.32611</v>
      </c>
      <c r="W29" s="240">
        <f>('Energy Use'!W85-'E-electricity'!W29)*'Energy Use 2020'!$R91</f>
        <v>143360036765.06107</v>
      </c>
      <c r="X29" s="240">
        <f>('Energy Use'!X85-'E-electricity'!X29)*'Energy Use 2020'!$R91</f>
        <v>142624340650.37973</v>
      </c>
      <c r="Y29" s="240">
        <f>('Energy Use'!Y85-'E-electricity'!Y29)*'Energy Use 2020'!$R91</f>
        <v>141890820819.61099</v>
      </c>
      <c r="Z29" s="240">
        <f>('Energy Use'!Z85-'E-electricity'!Z29)*'Energy Use 2020'!$R91</f>
        <v>141159475099.73819</v>
      </c>
      <c r="AA29" s="240">
        <f>('Energy Use'!AA85-'E-electricity'!AA29)*'Energy Use 2020'!$R91</f>
        <v>140430301317.74487</v>
      </c>
      <c r="AB29" s="240">
        <f>('Energy Use'!AB85-'E-electricity'!AB29)*'Energy Use 2020'!$R91</f>
        <v>139703297300.61423</v>
      </c>
      <c r="AC29" s="240">
        <f>('Energy Use'!AC85-'E-electricity'!AC29)*'Energy Use 2020'!$R91</f>
        <v>137469468118.61859</v>
      </c>
      <c r="AD29" s="240">
        <f>('Energy Use'!AD85-'E-electricity'!AD29)*'Energy Use 2020'!$R91</f>
        <v>135245826600.23033</v>
      </c>
      <c r="AE29" s="240">
        <f>('Energy Use'!AE85-'E-electricity'!AE29)*'Energy Use 2020'!$R91</f>
        <v>133032361071.41986</v>
      </c>
      <c r="AF29" s="240">
        <f>('Energy Use'!AF85-'E-electricity'!AF29)*'Energy Use 2020'!$R91</f>
        <v>130829059858.15775</v>
      </c>
      <c r="AG29" s="240">
        <f>('Energy Use'!AG85-'E-electricity'!AG29)*'Energy Use 2020'!$R91</f>
        <v>128635911286.41449</v>
      </c>
      <c r="AH29" s="240">
        <f>('Energy Use'!AH85-'E-electricity'!AH29)*'Energy Use 2020'!$R91</f>
        <v>125336177071.05305</v>
      </c>
      <c r="AI29" s="240">
        <f>('Energy Use'!AI85-'E-electricity'!AI29)*'Energy Use 2020'!$R91</f>
        <v>122052565080.20247</v>
      </c>
      <c r="AJ29" s="240">
        <f>('Energy Use'!AJ85-'E-electricity'!AJ29)*'Energy Use 2020'!$R91</f>
        <v>118785056514.07353</v>
      </c>
      <c r="AK29" s="240">
        <f>('Energy Use'!AK85-'E-electricity'!AK29)*'Energy Use 2020'!$R91</f>
        <v>115533632572.87695</v>
      </c>
      <c r="AL29" s="240">
        <f>('Energy Use'!AL85-'E-electricity'!AL29)*'Energy Use 2020'!$R91</f>
        <v>112298274456.82358</v>
      </c>
      <c r="AM29" s="240">
        <f>('Energy Use'!AM85-'E-electricity'!AM29)*'Energy Use 2020'!$R91</f>
        <v>109074291528.85217</v>
      </c>
      <c r="AN29" s="240">
        <f>('Energy Use'!AN85-'E-electricity'!AN29)*'Energy Use 2020'!$R91</f>
        <v>105866363833.14563</v>
      </c>
      <c r="AO29" s="240">
        <f>('Energy Use'!AO85-'E-electricity'!AO29)*'Energy Use 2020'!$R91</f>
        <v>102674472529.46732</v>
      </c>
      <c r="AP29" s="240">
        <f>('Energy Use'!AP85-'E-electricity'!AP29)*'Energy Use 2020'!$R91</f>
        <v>99498598777.580795</v>
      </c>
      <c r="AQ29" s="240">
        <f>('Energy Use'!AQ85-'E-electricity'!AQ29)*'Energy Use 2020'!$R91</f>
        <v>96076137919.287033</v>
      </c>
      <c r="AR29" s="136" t="str">
        <f>VLOOKUP($A29,'Sector Match'!$A$1:$B$43,2,0)</f>
        <v>other metals 242</v>
      </c>
    </row>
    <row r="30" spans="1:44" x14ac:dyDescent="0.2">
      <c r="A30" s="74" t="s">
        <v>28</v>
      </c>
      <c r="B30" s="240">
        <f>('Energy Use'!B86-'E-electricity'!B30)*'Energy Use 2019'!$R92</f>
        <v>0</v>
      </c>
      <c r="C30" s="240">
        <f>('Energy Use'!C86-'E-electricity'!C30)*'Energy Use 2020'!$R92</f>
        <v>0</v>
      </c>
      <c r="D30" s="240">
        <f>('Energy Use'!D86-'E-electricity'!D30)*'Energy Use 2020'!$R92</f>
        <v>0</v>
      </c>
      <c r="E30" s="240">
        <f>('Energy Use'!E86-'E-electricity'!E30)*'Energy Use 2020'!$R92</f>
        <v>0</v>
      </c>
      <c r="F30" s="240">
        <f>('Energy Use'!F86-'E-electricity'!F30)*'Energy Use 2020'!$R92</f>
        <v>0</v>
      </c>
      <c r="G30" s="240">
        <f>('Energy Use'!G86-'E-electricity'!G30)*'Energy Use 2020'!$R92</f>
        <v>0</v>
      </c>
      <c r="H30" s="240">
        <f>('Energy Use'!H86-'E-electricity'!H30)*'Energy Use 2020'!$R92</f>
        <v>0</v>
      </c>
      <c r="I30" s="240">
        <f>('Energy Use'!I86-'E-electricity'!I30)*'Energy Use 2020'!$R92</f>
        <v>0</v>
      </c>
      <c r="J30" s="240">
        <f>('Energy Use'!J86-'E-electricity'!J30)*'Energy Use 2020'!$R92</f>
        <v>0</v>
      </c>
      <c r="K30" s="240">
        <f>('Energy Use'!K86-'E-electricity'!K30)*'Energy Use 2020'!$R92</f>
        <v>0</v>
      </c>
      <c r="L30" s="240">
        <f>('Energy Use'!L86-'E-electricity'!L30)*'Energy Use 2020'!$R92</f>
        <v>0</v>
      </c>
      <c r="M30" s="240">
        <f>('Energy Use'!M86-'E-electricity'!M30)*'Energy Use 2020'!$R92</f>
        <v>0</v>
      </c>
      <c r="N30" s="240">
        <f>('Energy Use'!N86-'E-electricity'!N30)*'Energy Use 2020'!$R92</f>
        <v>0</v>
      </c>
      <c r="O30" s="240">
        <f>('Energy Use'!O86-'E-electricity'!O30)*'Energy Use 2020'!$R92</f>
        <v>0</v>
      </c>
      <c r="P30" s="240">
        <f>('Energy Use'!P86-'E-electricity'!P30)*'Energy Use 2020'!$R92</f>
        <v>0</v>
      </c>
      <c r="Q30" s="240">
        <f>('Energy Use'!Q86-'E-electricity'!Q30)*'Energy Use 2020'!$R92</f>
        <v>0</v>
      </c>
      <c r="R30" s="240">
        <f>('Energy Use'!R86-'E-electricity'!R30)*'Energy Use 2020'!$R92</f>
        <v>0</v>
      </c>
      <c r="S30" s="240">
        <f>('Energy Use'!S86-'E-electricity'!S30)*'Energy Use 2020'!$R92</f>
        <v>0</v>
      </c>
      <c r="T30" s="240">
        <f>('Energy Use'!T86-'E-electricity'!T30)*'Energy Use 2020'!$R92</f>
        <v>0</v>
      </c>
      <c r="U30" s="240">
        <f>('Energy Use'!U86-'E-electricity'!U30)*'Energy Use 2020'!$R92</f>
        <v>0</v>
      </c>
      <c r="V30" s="240">
        <f>('Energy Use'!V86-'E-electricity'!V30)*'Energy Use 2020'!$R92</f>
        <v>0</v>
      </c>
      <c r="W30" s="240">
        <f>('Energy Use'!W86-'E-electricity'!W30)*'Energy Use 2020'!$R92</f>
        <v>0</v>
      </c>
      <c r="X30" s="240">
        <f>('Energy Use'!X86-'E-electricity'!X30)*'Energy Use 2020'!$R92</f>
        <v>0</v>
      </c>
      <c r="Y30" s="240">
        <f>('Energy Use'!Y86-'E-electricity'!Y30)*'Energy Use 2020'!$R92</f>
        <v>0</v>
      </c>
      <c r="Z30" s="240">
        <f>('Energy Use'!Z86-'E-electricity'!Z30)*'Energy Use 2020'!$R92</f>
        <v>0</v>
      </c>
      <c r="AA30" s="240">
        <f>('Energy Use'!AA86-'E-electricity'!AA30)*'Energy Use 2020'!$R92</f>
        <v>0</v>
      </c>
      <c r="AB30" s="240">
        <f>('Energy Use'!AB86-'E-electricity'!AB30)*'Energy Use 2020'!$R92</f>
        <v>0</v>
      </c>
      <c r="AC30" s="240">
        <f>('Energy Use'!AC86-'E-electricity'!AC30)*'Energy Use 2020'!$R92</f>
        <v>0</v>
      </c>
      <c r="AD30" s="240">
        <f>('Energy Use'!AD86-'E-electricity'!AD30)*'Energy Use 2020'!$R92</f>
        <v>0</v>
      </c>
      <c r="AE30" s="240">
        <f>('Energy Use'!AE86-'E-electricity'!AE30)*'Energy Use 2020'!$R92</f>
        <v>0</v>
      </c>
      <c r="AF30" s="240">
        <f>('Energy Use'!AF86-'E-electricity'!AF30)*'Energy Use 2020'!$R92</f>
        <v>0</v>
      </c>
      <c r="AG30" s="240">
        <f>('Energy Use'!AG86-'E-electricity'!AG30)*'Energy Use 2020'!$R92</f>
        <v>0</v>
      </c>
      <c r="AH30" s="240">
        <f>('Energy Use'!AH86-'E-electricity'!AH30)*'Energy Use 2020'!$R92</f>
        <v>0</v>
      </c>
      <c r="AI30" s="240">
        <f>('Energy Use'!AI86-'E-electricity'!AI30)*'Energy Use 2020'!$R92</f>
        <v>0</v>
      </c>
      <c r="AJ30" s="240">
        <f>('Energy Use'!AJ86-'E-electricity'!AJ30)*'Energy Use 2020'!$R92</f>
        <v>0</v>
      </c>
      <c r="AK30" s="240">
        <f>('Energy Use'!AK86-'E-electricity'!AK30)*'Energy Use 2020'!$R92</f>
        <v>0</v>
      </c>
      <c r="AL30" s="240">
        <f>('Energy Use'!AL86-'E-electricity'!AL30)*'Energy Use 2020'!$R92</f>
        <v>0</v>
      </c>
      <c r="AM30" s="240">
        <f>('Energy Use'!AM86-'E-electricity'!AM30)*'Energy Use 2020'!$R92</f>
        <v>0</v>
      </c>
      <c r="AN30" s="240">
        <f>('Energy Use'!AN86-'E-electricity'!AN30)*'Energy Use 2020'!$R92</f>
        <v>0</v>
      </c>
      <c r="AO30" s="240">
        <f>('Energy Use'!AO86-'E-electricity'!AO30)*'Energy Use 2020'!$R92</f>
        <v>0</v>
      </c>
      <c r="AP30" s="240">
        <f>('Energy Use'!AP86-'E-electricity'!AP30)*'Energy Use 2020'!$R92</f>
        <v>0</v>
      </c>
      <c r="AQ30" s="240">
        <f>('Energy Use'!AQ86-'E-electricity'!AQ30)*'Energy Use 2020'!$R92</f>
        <v>0</v>
      </c>
      <c r="AR30" s="136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40">
        <f>('Energy Use'!B87-'E-electricity'!B31)*'Energy Use 2019'!$R93</f>
        <v>0</v>
      </c>
      <c r="C31" s="240">
        <f>('Energy Use'!C87-'E-electricity'!C31)*'Energy Use 2020'!$R93</f>
        <v>0</v>
      </c>
      <c r="D31" s="240">
        <f>('Energy Use'!D87-'E-electricity'!D31)*'Energy Use 2020'!$R93</f>
        <v>0</v>
      </c>
      <c r="E31" s="240">
        <f>('Energy Use'!E87-'E-electricity'!E31)*'Energy Use 2020'!$R93</f>
        <v>0</v>
      </c>
      <c r="F31" s="240">
        <f>('Energy Use'!F87-'E-electricity'!F31)*'Energy Use 2020'!$R93</f>
        <v>0</v>
      </c>
      <c r="G31" s="240">
        <f>('Energy Use'!G87-'E-electricity'!G31)*'Energy Use 2020'!$R93</f>
        <v>0</v>
      </c>
      <c r="H31" s="240">
        <f>('Energy Use'!H87-'E-electricity'!H31)*'Energy Use 2020'!$R93</f>
        <v>0</v>
      </c>
      <c r="I31" s="240">
        <f>('Energy Use'!I87-'E-electricity'!I31)*'Energy Use 2020'!$R93</f>
        <v>0</v>
      </c>
      <c r="J31" s="240">
        <f>('Energy Use'!J87-'E-electricity'!J31)*'Energy Use 2020'!$R93</f>
        <v>0</v>
      </c>
      <c r="K31" s="240">
        <f>('Energy Use'!K87-'E-electricity'!K31)*'Energy Use 2020'!$R93</f>
        <v>0</v>
      </c>
      <c r="L31" s="240">
        <f>('Energy Use'!L87-'E-electricity'!L31)*'Energy Use 2020'!$R93</f>
        <v>0</v>
      </c>
      <c r="M31" s="240">
        <f>('Energy Use'!M87-'E-electricity'!M31)*'Energy Use 2020'!$R93</f>
        <v>0</v>
      </c>
      <c r="N31" s="240">
        <f>('Energy Use'!N87-'E-electricity'!N31)*'Energy Use 2020'!$R93</f>
        <v>0</v>
      </c>
      <c r="O31" s="240">
        <f>('Energy Use'!O87-'E-electricity'!O31)*'Energy Use 2020'!$R93</f>
        <v>0</v>
      </c>
      <c r="P31" s="240">
        <f>('Energy Use'!P87-'E-electricity'!P31)*'Energy Use 2020'!$R93</f>
        <v>0</v>
      </c>
      <c r="Q31" s="240">
        <f>('Energy Use'!Q87-'E-electricity'!Q31)*'Energy Use 2020'!$R93</f>
        <v>0</v>
      </c>
      <c r="R31" s="240">
        <f>('Energy Use'!R87-'E-electricity'!R31)*'Energy Use 2020'!$R93</f>
        <v>0</v>
      </c>
      <c r="S31" s="240">
        <f>('Energy Use'!S87-'E-electricity'!S31)*'Energy Use 2020'!$R93</f>
        <v>0</v>
      </c>
      <c r="T31" s="240">
        <f>('Energy Use'!T87-'E-electricity'!T31)*'Energy Use 2020'!$R93</f>
        <v>0</v>
      </c>
      <c r="U31" s="240">
        <f>('Energy Use'!U87-'E-electricity'!U31)*'Energy Use 2020'!$R93</f>
        <v>0</v>
      </c>
      <c r="V31" s="240">
        <f>('Energy Use'!V87-'E-electricity'!V31)*'Energy Use 2020'!$R93</f>
        <v>0</v>
      </c>
      <c r="W31" s="240">
        <f>('Energy Use'!W87-'E-electricity'!W31)*'Energy Use 2020'!$R93</f>
        <v>0</v>
      </c>
      <c r="X31" s="240">
        <f>('Energy Use'!X87-'E-electricity'!X31)*'Energy Use 2020'!$R93</f>
        <v>0</v>
      </c>
      <c r="Y31" s="240">
        <f>('Energy Use'!Y87-'E-electricity'!Y31)*'Energy Use 2020'!$R93</f>
        <v>0</v>
      </c>
      <c r="Z31" s="240">
        <f>('Energy Use'!Z87-'E-electricity'!Z31)*'Energy Use 2020'!$R93</f>
        <v>0</v>
      </c>
      <c r="AA31" s="240">
        <f>('Energy Use'!AA87-'E-electricity'!AA31)*'Energy Use 2020'!$R93</f>
        <v>0</v>
      </c>
      <c r="AB31" s="240">
        <f>('Energy Use'!AB87-'E-electricity'!AB31)*'Energy Use 2020'!$R93</f>
        <v>0</v>
      </c>
      <c r="AC31" s="240">
        <f>('Energy Use'!AC87-'E-electricity'!AC31)*'Energy Use 2020'!$R93</f>
        <v>0</v>
      </c>
      <c r="AD31" s="240">
        <f>('Energy Use'!AD87-'E-electricity'!AD31)*'Energy Use 2020'!$R93</f>
        <v>0</v>
      </c>
      <c r="AE31" s="240">
        <f>('Energy Use'!AE87-'E-electricity'!AE31)*'Energy Use 2020'!$R93</f>
        <v>0</v>
      </c>
      <c r="AF31" s="240">
        <f>('Energy Use'!AF87-'E-electricity'!AF31)*'Energy Use 2020'!$R93</f>
        <v>0</v>
      </c>
      <c r="AG31" s="240">
        <f>('Energy Use'!AG87-'E-electricity'!AG31)*'Energy Use 2020'!$R93</f>
        <v>0</v>
      </c>
      <c r="AH31" s="240">
        <f>('Energy Use'!AH87-'E-electricity'!AH31)*'Energy Use 2020'!$R93</f>
        <v>0</v>
      </c>
      <c r="AI31" s="240">
        <f>('Energy Use'!AI87-'E-electricity'!AI31)*'Energy Use 2020'!$R93</f>
        <v>0</v>
      </c>
      <c r="AJ31" s="240">
        <f>('Energy Use'!AJ87-'E-electricity'!AJ31)*'Energy Use 2020'!$R93</f>
        <v>0</v>
      </c>
      <c r="AK31" s="240">
        <f>('Energy Use'!AK87-'E-electricity'!AK31)*'Energy Use 2020'!$R93</f>
        <v>0</v>
      </c>
      <c r="AL31" s="240">
        <f>('Energy Use'!AL87-'E-electricity'!AL31)*'Energy Use 2020'!$R93</f>
        <v>0</v>
      </c>
      <c r="AM31" s="240">
        <f>('Energy Use'!AM87-'E-electricity'!AM31)*'Energy Use 2020'!$R93</f>
        <v>0</v>
      </c>
      <c r="AN31" s="240">
        <f>('Energy Use'!AN87-'E-electricity'!AN31)*'Energy Use 2020'!$R93</f>
        <v>0</v>
      </c>
      <c r="AO31" s="240">
        <f>('Energy Use'!AO87-'E-electricity'!AO31)*'Energy Use 2020'!$R93</f>
        <v>0</v>
      </c>
      <c r="AP31" s="240">
        <f>('Energy Use'!AP87-'E-electricity'!AP31)*'Energy Use 2020'!$R93</f>
        <v>0</v>
      </c>
      <c r="AQ31" s="240">
        <f>('Energy Use'!AQ87-'E-electricity'!AQ31)*'Energy Use 2020'!$R93</f>
        <v>0</v>
      </c>
      <c r="AR31" s="136" t="str">
        <f>VLOOKUP($A31,'Sector Match'!$A$1:$B$43,2,0)</f>
        <v>other manufacturing 31T33</v>
      </c>
    </row>
    <row r="32" spans="1:44" x14ac:dyDescent="0.2">
      <c r="A32" s="74" t="s">
        <v>30</v>
      </c>
      <c r="B32" s="240">
        <f>('Energy Use'!B88-'E-electricity'!B32)*'Energy Use 2019'!$R94</f>
        <v>0</v>
      </c>
      <c r="C32" s="240">
        <f>('Energy Use'!C88-'E-electricity'!C32)*'Energy Use 2020'!$R94</f>
        <v>3963392080.1443825</v>
      </c>
      <c r="D32" s="240">
        <f>('Energy Use'!D88-'E-electricity'!D32)*'Energy Use 2020'!$R94</f>
        <v>4605501894.6773691</v>
      </c>
      <c r="E32" s="240">
        <f>('Energy Use'!E88-'E-electricity'!E32)*'Energy Use 2020'!$R94</f>
        <v>4803774304.5295992</v>
      </c>
      <c r="F32" s="240">
        <f>('Energy Use'!F88-'E-electricity'!F32)*'Energy Use 2020'!$R94</f>
        <v>4871065112.4359627</v>
      </c>
      <c r="G32" s="240">
        <f>('Energy Use'!G88-'E-electricity'!G32)*'Energy Use 2020'!$R94</f>
        <v>5097677524.3941984</v>
      </c>
      <c r="H32" s="240">
        <f>('Energy Use'!H88-'E-electricity'!H32)*'Energy Use 2020'!$R94</f>
        <v>5390257482.6973486</v>
      </c>
      <c r="I32" s="240">
        <f>('Energy Use'!I88-'E-electricity'!I32)*'Energy Use 2020'!$R94</f>
        <v>5663451196.6170835</v>
      </c>
      <c r="J32" s="240">
        <f>('Energy Use'!J88-'E-electricity'!J32)*'Energy Use 2020'!$R94</f>
        <v>5896103007.8264475</v>
      </c>
      <c r="K32" s="240">
        <f>('Energy Use'!K88-'E-electricity'!K32)*'Energy Use 2020'!$R94</f>
        <v>6092563908.2991657</v>
      </c>
      <c r="L32" s="240">
        <f>('Energy Use'!L88-'E-electricity'!L32)*'Energy Use 2020'!$R94</f>
        <v>6259290916.4179926</v>
      </c>
      <c r="M32" s="240">
        <f>('Energy Use'!M88-'E-electricity'!M32)*'Energy Use 2020'!$R94</f>
        <v>6404409187.7594881</v>
      </c>
      <c r="N32" s="240">
        <f>('Energy Use'!N88-'E-electricity'!N32)*'Energy Use 2020'!$R94</f>
        <v>6546981992.7339525</v>
      </c>
      <c r="O32" s="240">
        <f>('Energy Use'!O88-'E-electricity'!O32)*'Energy Use 2020'!$R94</f>
        <v>6679885854.9257994</v>
      </c>
      <c r="P32" s="240">
        <f>('Energy Use'!P88-'E-electricity'!P32)*'Energy Use 2020'!$R94</f>
        <v>6805426272.5785789</v>
      </c>
      <c r="Q32" s="240">
        <f>('Energy Use'!Q88-'E-electricity'!Q32)*'Energy Use 2020'!$R94</f>
        <v>6926161246.1289902</v>
      </c>
      <c r="R32" s="240">
        <f>('Energy Use'!R88-'E-electricity'!R32)*'Energy Use 2020'!$R94</f>
        <v>7044876919.4871616</v>
      </c>
      <c r="S32" s="240">
        <f>('Energy Use'!S88-'E-electricity'!S32)*'Energy Use 2020'!$R94</f>
        <v>7195205507.5310068</v>
      </c>
      <c r="T32" s="240">
        <f>('Energy Use'!T88-'E-electricity'!T32)*'Energy Use 2020'!$R94</f>
        <v>7347332856.7817688</v>
      </c>
      <c r="U32" s="240">
        <f>('Energy Use'!U88-'E-electricity'!U32)*'Energy Use 2020'!$R94</f>
        <v>7500738198.1305189</v>
      </c>
      <c r="V32" s="240">
        <f>('Energy Use'!V88-'E-electricity'!V32)*'Energy Use 2020'!$R94</f>
        <v>7654858002.5389843</v>
      </c>
      <c r="W32" s="240">
        <f>('Energy Use'!W88-'E-electricity'!W32)*'Energy Use 2020'!$R94</f>
        <v>7809085354.852562</v>
      </c>
      <c r="X32" s="240">
        <f>('Energy Use'!X88-'E-electricity'!X32)*'Energy Use 2020'!$R94</f>
        <v>7962769779.7394505</v>
      </c>
      <c r="Y32" s="240">
        <f>('Energy Use'!Y88-'E-electricity'!Y32)*'Energy Use 2020'!$R94</f>
        <v>8115217573.1831017</v>
      </c>
      <c r="Z32" s="240">
        <f>('Energy Use'!Z88-'E-electricity'!Z32)*'Energy Use 2020'!$R94</f>
        <v>8265692692.5160208</v>
      </c>
      <c r="AA32" s="240">
        <f>('Energy Use'!AA88-'E-electricity'!AA32)*'Energy Use 2020'!$R94</f>
        <v>8413418256.3516254</v>
      </c>
      <c r="AB32" s="240">
        <f>('Energy Use'!AB88-'E-electricity'!AB32)*'Energy Use 2020'!$R94</f>
        <v>8557578702.804491</v>
      </c>
      <c r="AC32" s="240">
        <f>('Energy Use'!AC88-'E-electricity'!AC32)*'Energy Use 2020'!$R94</f>
        <v>8697322649.9559174</v>
      </c>
      <c r="AD32" s="240">
        <f>('Energy Use'!AD88-'E-electricity'!AD32)*'Energy Use 2020'!$R94</f>
        <v>8831766496.5090485</v>
      </c>
      <c r="AE32" s="240">
        <f>('Energy Use'!AE88-'E-electricity'!AE32)*'Energy Use 2020'!$R94</f>
        <v>8959998792.8899784</v>
      </c>
      <c r="AF32" s="240">
        <f>('Energy Use'!AF88-'E-electricity'!AF32)*'Energy Use 2020'!$R94</f>
        <v>9081085403.6333141</v>
      </c>
      <c r="AG32" s="240">
        <f>('Energy Use'!AG88-'E-electricity'!AG32)*'Energy Use 2020'!$R94</f>
        <v>9194075470.7165108</v>
      </c>
      <c r="AH32" s="240">
        <f>('Energy Use'!AH88-'E-electricity'!AH32)*'Energy Use 2020'!$R94</f>
        <v>9298008174.6016464</v>
      </c>
      <c r="AI32" s="240">
        <f>('Energy Use'!AI88-'E-electricity'!AI32)*'Energy Use 2020'!$R94</f>
        <v>9391920275.1807423</v>
      </c>
      <c r="AJ32" s="240">
        <f>('Energy Use'!AJ88-'E-electricity'!AJ32)*'Energy Use 2020'!$R94</f>
        <v>9474854398.7357559</v>
      </c>
      <c r="AK32" s="240">
        <f>('Energy Use'!AK88-'E-electricity'!AK32)*'Energy Use 2020'!$R94</f>
        <v>9545868019.6125278</v>
      </c>
      <c r="AL32" s="240">
        <f>('Energy Use'!AL88-'E-electricity'!AL32)*'Energy Use 2020'!$R94</f>
        <v>9604043066.8354321</v>
      </c>
      <c r="AM32" s="240">
        <f>('Energy Use'!AM88-'E-electricity'!AM32)*'Energy Use 2020'!$R94</f>
        <v>9648496066.6885815</v>
      </c>
      <c r="AN32" s="240">
        <f>('Energy Use'!AN88-'E-electricity'!AN32)*'Energy Use 2020'!$R94</f>
        <v>9678388712.7623215</v>
      </c>
      <c r="AO32" s="240">
        <f>('Energy Use'!AO88-'E-electricity'!AO32)*'Energy Use 2020'!$R94</f>
        <v>9692938735.5803108</v>
      </c>
      <c r="AP32" s="240">
        <f>('Energy Use'!AP88-'E-electricity'!AP32)*'Energy Use 2020'!$R94</f>
        <v>9691430925.2067852</v>
      </c>
      <c r="AQ32" s="240">
        <f>('Energy Use'!AQ88-'E-electricity'!AQ32)*'Energy Use 2020'!$R94</f>
        <v>9622925583.1710873</v>
      </c>
      <c r="AR32" s="136" t="str">
        <f>VLOOKUP($A32,'Sector Match'!$A$1:$B$43,2,0)</f>
        <v>glass and glass products 231</v>
      </c>
    </row>
    <row r="33" spans="1:44" x14ac:dyDescent="0.2">
      <c r="A33" s="74" t="s">
        <v>31</v>
      </c>
      <c r="B33" s="240">
        <f>('Energy Use'!B89-'E-electricity'!B33)*'Energy Use 2019'!$R95</f>
        <v>3963392080.144383</v>
      </c>
      <c r="C33" s="240">
        <f>('Energy Use'!C89-'E-electricity'!C33)*'Energy Use 2020'!$R95</f>
        <v>3963392080.144383</v>
      </c>
      <c r="D33" s="240">
        <f>('Energy Use'!D89-'E-electricity'!D33)*'Energy Use 2020'!$R95</f>
        <v>4071679523.4666405</v>
      </c>
      <c r="E33" s="240">
        <f>('Energy Use'!E89-'E-electricity'!E33)*'Energy Use 2020'!$R95</f>
        <v>4169353716.7260795</v>
      </c>
      <c r="F33" s="240">
        <f>('Energy Use'!F89-'E-electricity'!F33)*'Energy Use 2020'!$R95</f>
        <v>4488690041.5008602</v>
      </c>
      <c r="G33" s="240">
        <f>('Energy Use'!G89-'E-electricity'!G33)*'Energy Use 2020'!$R95</f>
        <v>4801550562.8461809</v>
      </c>
      <c r="H33" s="240">
        <f>('Energy Use'!H89-'E-electricity'!H33)*'Energy Use 2020'!$R95</f>
        <v>5107978823.3100166</v>
      </c>
      <c r="I33" s="240">
        <f>('Energy Use'!I89-'E-electricity'!I33)*'Energy Use 2020'!$R95</f>
        <v>5213264157.8698473</v>
      </c>
      <c r="J33" s="240">
        <f>('Energy Use'!J89-'E-electricity'!J33)*'Energy Use 2020'!$R95</f>
        <v>5316083237.9793959</v>
      </c>
      <c r="K33" s="240">
        <f>('Energy Use'!K89-'E-electricity'!K33)*'Energy Use 2020'!$R95</f>
        <v>5416451571.8866682</v>
      </c>
      <c r="L33" s="240">
        <f>('Energy Use'!L89-'E-electricity'!L33)*'Energy Use 2020'!$R95</f>
        <v>5514384667.8396597</v>
      </c>
      <c r="M33" s="240">
        <f>('Energy Use'!M89-'E-electricity'!M33)*'Energy Use 2020'!$R95</f>
        <v>5609898034.0863762</v>
      </c>
      <c r="N33" s="240">
        <f>('Energy Use'!N89-'E-electricity'!N33)*'Energy Use 2020'!$R95</f>
        <v>5643624866.6889734</v>
      </c>
      <c r="O33" s="240">
        <f>('Energy Use'!O89-'E-electricity'!O33)*'Energy Use 2020'!$R95</f>
        <v>5676490776.3943968</v>
      </c>
      <c r="P33" s="240">
        <f>('Energy Use'!P89-'E-electricity'!P33)*'Energy Use 2020'!$R95</f>
        <v>5708500443.1447392</v>
      </c>
      <c r="Q33" s="240">
        <f>('Energy Use'!Q89-'E-electricity'!Q33)*'Energy Use 2020'!$R95</f>
        <v>5739658546.8820934</v>
      </c>
      <c r="R33" s="240">
        <f>('Energy Use'!R89-'E-electricity'!R33)*'Energy Use 2020'!$R95</f>
        <v>5769969767.5485468</v>
      </c>
      <c r="S33" s="240">
        <f>('Energy Use'!S89-'E-electricity'!S33)*'Energy Use 2020'!$R95</f>
        <v>5734492013.0361814</v>
      </c>
      <c r="T33" s="240">
        <f>('Energy Use'!T89-'E-electricity'!T33)*'Energy Use 2020'!$R95</f>
        <v>5699142266.9125795</v>
      </c>
      <c r="U33" s="240">
        <f>('Energy Use'!U89-'E-electricity'!U33)*'Energy Use 2020'!$R95</f>
        <v>5663920358.7954569</v>
      </c>
      <c r="V33" s="240">
        <f>('Energy Use'!V89-'E-electricity'!V33)*'Energy Use 2020'!$R95</f>
        <v>5628826118.3025179</v>
      </c>
      <c r="W33" s="240">
        <f>('Energy Use'!W89-'E-electricity'!W33)*'Energy Use 2020'!$R95</f>
        <v>5593859375.0514669</v>
      </c>
      <c r="X33" s="240">
        <f>('Energy Use'!X89-'E-electricity'!X33)*'Energy Use 2020'!$R95</f>
        <v>5559019958.660017</v>
      </c>
      <c r="Y33" s="240">
        <f>('Energy Use'!Y89-'E-electricity'!Y33)*'Energy Use 2020'!$R95</f>
        <v>5524307698.7458744</v>
      </c>
      <c r="Z33" s="240">
        <f>('Energy Use'!Z89-'E-electricity'!Z33)*'Energy Use 2020'!$R95</f>
        <v>5489722424.9267492</v>
      </c>
      <c r="AA33" s="240">
        <f>('Energy Use'!AA89-'E-electricity'!AA33)*'Energy Use 2020'!$R95</f>
        <v>5455263966.8203497</v>
      </c>
      <c r="AB33" s="240">
        <f>('Energy Use'!AB89-'E-electricity'!AB33)*'Energy Use 2020'!$R95</f>
        <v>5420932154.0443802</v>
      </c>
      <c r="AC33" s="240">
        <f>('Energy Use'!AC89-'E-electricity'!AC33)*'Energy Use 2020'!$R95</f>
        <v>5386726816.2165508</v>
      </c>
      <c r="AD33" s="240">
        <f>('Energy Use'!AD89-'E-electricity'!AD33)*'Energy Use 2020'!$R95</f>
        <v>5352647782.9545736</v>
      </c>
      <c r="AE33" s="240">
        <f>('Energy Use'!AE89-'E-electricity'!AE33)*'Energy Use 2020'!$R95</f>
        <v>5318694883.876153</v>
      </c>
      <c r="AF33" s="240">
        <f>('Energy Use'!AF89-'E-electricity'!AF33)*'Energy Use 2020'!$R95</f>
        <v>5284867948.599</v>
      </c>
      <c r="AG33" s="240">
        <f>('Energy Use'!AG89-'E-electricity'!AG33)*'Energy Use 2020'!$R95</f>
        <v>5251166806.740818</v>
      </c>
      <c r="AH33" s="240">
        <f>('Energy Use'!AH89-'E-electricity'!AH33)*'Energy Use 2020'!$R95</f>
        <v>5227561207.5777626</v>
      </c>
      <c r="AI33" s="240">
        <f>('Energy Use'!AI89-'E-electricity'!AI33)*'Energy Use 2020'!$R95</f>
        <v>5204016523.5608444</v>
      </c>
      <c r="AJ33" s="240">
        <f>('Energy Use'!AJ89-'E-electricity'!AJ33)*'Energy Use 2020'!$R95</f>
        <v>5180532686.5371466</v>
      </c>
      <c r="AK33" s="240">
        <f>('Energy Use'!AK89-'E-electricity'!AK33)*'Energy Use 2020'!$R95</f>
        <v>5157109628.3537493</v>
      </c>
      <c r="AL33" s="240">
        <f>('Energy Use'!AL89-'E-electricity'!AL33)*'Energy Use 2020'!$R95</f>
        <v>5133747280.8577385</v>
      </c>
      <c r="AM33" s="240">
        <f>('Energy Use'!AM89-'E-electricity'!AM33)*'Energy Use 2020'!$R95</f>
        <v>5107175937.0120707</v>
      </c>
      <c r="AN33" s="240">
        <f>('Energy Use'!AN89-'E-electricity'!AN33)*'Energy Use 2020'!$R95</f>
        <v>5080686566.4625092</v>
      </c>
      <c r="AO33" s="240">
        <f>('Energy Use'!AO89-'E-electricity'!AO33)*'Energy Use 2020'!$R95</f>
        <v>5054279066.979681</v>
      </c>
      <c r="AP33" s="240">
        <f>('Energy Use'!AP89-'E-electricity'!AP33)*'Energy Use 2020'!$R95</f>
        <v>5027953336.3342142</v>
      </c>
      <c r="AQ33" s="240">
        <f>('Energy Use'!AQ89-'E-electricity'!AQ33)*'Energy Use 2020'!$R95</f>
        <v>4984413558.9906254</v>
      </c>
      <c r="AR33" s="136" t="str">
        <f>VLOOKUP($A33,'Sector Match'!$A$1:$B$43,2,0)</f>
        <v>road vehicles 29</v>
      </c>
    </row>
    <row r="34" spans="1:44" x14ac:dyDescent="0.2">
      <c r="A34" s="74" t="s">
        <v>32</v>
      </c>
      <c r="B34" s="240">
        <f>('Energy Use'!B90-'E-electricity'!B34)*'Energy Use 2019'!$R96</f>
        <v>3963392080.144383</v>
      </c>
      <c r="C34" s="240">
        <f>('Energy Use'!C90-'E-electricity'!C34)*'Energy Use 2020'!$R96</f>
        <v>0</v>
      </c>
      <c r="D34" s="240">
        <f>('Energy Use'!D90-'E-electricity'!D34)*'Energy Use 2020'!$R96</f>
        <v>0</v>
      </c>
      <c r="E34" s="240">
        <f>('Energy Use'!E90-'E-electricity'!E34)*'Energy Use 2020'!$R96</f>
        <v>0</v>
      </c>
      <c r="F34" s="240">
        <f>('Energy Use'!F90-'E-electricity'!F34)*'Energy Use 2020'!$R96</f>
        <v>0</v>
      </c>
      <c r="G34" s="240">
        <f>('Energy Use'!G90-'E-electricity'!G34)*'Energy Use 2020'!$R96</f>
        <v>0</v>
      </c>
      <c r="H34" s="240">
        <f>('Energy Use'!H90-'E-electricity'!H34)*'Energy Use 2020'!$R96</f>
        <v>0</v>
      </c>
      <c r="I34" s="240">
        <f>('Energy Use'!I90-'E-electricity'!I34)*'Energy Use 2020'!$R96</f>
        <v>0</v>
      </c>
      <c r="J34" s="240">
        <f>('Energy Use'!J90-'E-electricity'!J34)*'Energy Use 2020'!$R96</f>
        <v>0</v>
      </c>
      <c r="K34" s="240">
        <f>('Energy Use'!K90-'E-electricity'!K34)*'Energy Use 2020'!$R96</f>
        <v>0</v>
      </c>
      <c r="L34" s="240">
        <f>('Energy Use'!L90-'E-electricity'!L34)*'Energy Use 2020'!$R96</f>
        <v>0</v>
      </c>
      <c r="M34" s="240">
        <f>('Energy Use'!M90-'E-electricity'!M34)*'Energy Use 2020'!$R96</f>
        <v>0</v>
      </c>
      <c r="N34" s="240">
        <f>('Energy Use'!N90-'E-electricity'!N34)*'Energy Use 2020'!$R96</f>
        <v>0</v>
      </c>
      <c r="O34" s="240">
        <f>('Energy Use'!O90-'E-electricity'!O34)*'Energy Use 2020'!$R96</f>
        <v>0</v>
      </c>
      <c r="P34" s="240">
        <f>('Energy Use'!P90-'E-electricity'!P34)*'Energy Use 2020'!$R96</f>
        <v>0</v>
      </c>
      <c r="Q34" s="240">
        <f>('Energy Use'!Q90-'E-electricity'!Q34)*'Energy Use 2020'!$R96</f>
        <v>0</v>
      </c>
      <c r="R34" s="240">
        <f>('Energy Use'!R90-'E-electricity'!R34)*'Energy Use 2020'!$R96</f>
        <v>0</v>
      </c>
      <c r="S34" s="240">
        <f>('Energy Use'!S90-'E-electricity'!S34)*'Energy Use 2020'!$R96</f>
        <v>0</v>
      </c>
      <c r="T34" s="240">
        <f>('Energy Use'!T90-'E-electricity'!T34)*'Energy Use 2020'!$R96</f>
        <v>0</v>
      </c>
      <c r="U34" s="240">
        <f>('Energy Use'!U90-'E-electricity'!U34)*'Energy Use 2020'!$R96</f>
        <v>0</v>
      </c>
      <c r="V34" s="240">
        <f>('Energy Use'!V90-'E-electricity'!V34)*'Energy Use 2020'!$R96</f>
        <v>0</v>
      </c>
      <c r="W34" s="240">
        <f>('Energy Use'!W90-'E-electricity'!W34)*'Energy Use 2020'!$R96</f>
        <v>0</v>
      </c>
      <c r="X34" s="240">
        <f>('Energy Use'!X90-'E-electricity'!X34)*'Energy Use 2020'!$R96</f>
        <v>0</v>
      </c>
      <c r="Y34" s="240">
        <f>('Energy Use'!Y90-'E-electricity'!Y34)*'Energy Use 2020'!$R96</f>
        <v>0</v>
      </c>
      <c r="Z34" s="240">
        <f>('Energy Use'!Z90-'E-electricity'!Z34)*'Energy Use 2020'!$R96</f>
        <v>0</v>
      </c>
      <c r="AA34" s="240">
        <f>('Energy Use'!AA90-'E-electricity'!AA34)*'Energy Use 2020'!$R96</f>
        <v>0</v>
      </c>
      <c r="AB34" s="240">
        <f>('Energy Use'!AB90-'E-electricity'!AB34)*'Energy Use 2020'!$R96</f>
        <v>0</v>
      </c>
      <c r="AC34" s="240">
        <f>('Energy Use'!AC90-'E-electricity'!AC34)*'Energy Use 2020'!$R96</f>
        <v>0</v>
      </c>
      <c r="AD34" s="240">
        <f>('Energy Use'!AD90-'E-electricity'!AD34)*'Energy Use 2020'!$R96</f>
        <v>0</v>
      </c>
      <c r="AE34" s="240">
        <f>('Energy Use'!AE90-'E-electricity'!AE34)*'Energy Use 2020'!$R96</f>
        <v>0</v>
      </c>
      <c r="AF34" s="240">
        <f>('Energy Use'!AF90-'E-electricity'!AF34)*'Energy Use 2020'!$R96</f>
        <v>0</v>
      </c>
      <c r="AG34" s="240">
        <f>('Energy Use'!AG90-'E-electricity'!AG34)*'Energy Use 2020'!$R96</f>
        <v>0</v>
      </c>
      <c r="AH34" s="240">
        <f>('Energy Use'!AH90-'E-electricity'!AH34)*'Energy Use 2020'!$R96</f>
        <v>0</v>
      </c>
      <c r="AI34" s="240">
        <f>('Energy Use'!AI90-'E-electricity'!AI34)*'Energy Use 2020'!$R96</f>
        <v>0</v>
      </c>
      <c r="AJ34" s="240">
        <f>('Energy Use'!AJ90-'E-electricity'!AJ34)*'Energy Use 2020'!$R96</f>
        <v>0</v>
      </c>
      <c r="AK34" s="240">
        <f>('Energy Use'!AK90-'E-electricity'!AK34)*'Energy Use 2020'!$R96</f>
        <v>0</v>
      </c>
      <c r="AL34" s="240">
        <f>('Energy Use'!AL90-'E-electricity'!AL34)*'Energy Use 2020'!$R96</f>
        <v>0</v>
      </c>
      <c r="AM34" s="240">
        <f>('Energy Use'!AM90-'E-electricity'!AM34)*'Energy Use 2020'!$R96</f>
        <v>0</v>
      </c>
      <c r="AN34" s="240">
        <f>('Energy Use'!AN90-'E-electricity'!AN34)*'Energy Use 2020'!$R96</f>
        <v>0</v>
      </c>
      <c r="AO34" s="240">
        <f>('Energy Use'!AO90-'E-electricity'!AO34)*'Energy Use 2020'!$R96</f>
        <v>0</v>
      </c>
      <c r="AP34" s="240">
        <f>('Energy Use'!AP90-'E-electricity'!AP34)*'Energy Use 2020'!$R96</f>
        <v>0</v>
      </c>
      <c r="AQ34" s="240">
        <f>('Energy Use'!AQ90-'E-electricity'!AQ34)*'Energy Use 2020'!$R96</f>
        <v>0</v>
      </c>
      <c r="AR34" s="136" t="str">
        <f>VLOOKUP($A34,'Sector Match'!$A$1:$B$43,2,0)</f>
        <v>nonroad vehicles 30</v>
      </c>
    </row>
    <row r="35" spans="1:44" x14ac:dyDescent="0.2">
      <c r="A35" s="74" t="s">
        <v>33</v>
      </c>
      <c r="B35" s="240">
        <f>('Energy Use'!B91-'E-electricity'!B35)*'Energy Use 2019'!$R97</f>
        <v>0</v>
      </c>
      <c r="C35" s="240">
        <f>('Energy Use'!C91-'E-electricity'!C35)*'Energy Use 2020'!$R97</f>
        <v>0</v>
      </c>
      <c r="D35" s="240">
        <f>('Energy Use'!D91-'E-electricity'!D35)*'Energy Use 2020'!$R97</f>
        <v>0</v>
      </c>
      <c r="E35" s="240">
        <f>('Energy Use'!E91-'E-electricity'!E35)*'Energy Use 2020'!$R97</f>
        <v>0</v>
      </c>
      <c r="F35" s="240">
        <f>('Energy Use'!F91-'E-electricity'!F35)*'Energy Use 2020'!$R97</f>
        <v>0</v>
      </c>
      <c r="G35" s="240">
        <f>('Energy Use'!G91-'E-electricity'!G35)*'Energy Use 2020'!$R97</f>
        <v>0</v>
      </c>
      <c r="H35" s="240">
        <f>('Energy Use'!H91-'E-electricity'!H35)*'Energy Use 2020'!$R97</f>
        <v>0</v>
      </c>
      <c r="I35" s="240">
        <f>('Energy Use'!I91-'E-electricity'!I35)*'Energy Use 2020'!$R97</f>
        <v>0</v>
      </c>
      <c r="J35" s="240">
        <f>('Energy Use'!J91-'E-electricity'!J35)*'Energy Use 2020'!$R97</f>
        <v>0</v>
      </c>
      <c r="K35" s="240">
        <f>('Energy Use'!K91-'E-electricity'!K35)*'Energy Use 2020'!$R97</f>
        <v>0</v>
      </c>
      <c r="L35" s="240">
        <f>('Energy Use'!L91-'E-electricity'!L35)*'Energy Use 2020'!$R97</f>
        <v>0</v>
      </c>
      <c r="M35" s="240">
        <f>('Energy Use'!M91-'E-electricity'!M35)*'Energy Use 2020'!$R97</f>
        <v>0</v>
      </c>
      <c r="N35" s="240">
        <f>('Energy Use'!N91-'E-electricity'!N35)*'Energy Use 2020'!$R97</f>
        <v>0</v>
      </c>
      <c r="O35" s="240">
        <f>('Energy Use'!O91-'E-electricity'!O35)*'Energy Use 2020'!$R97</f>
        <v>0</v>
      </c>
      <c r="P35" s="240">
        <f>('Energy Use'!P91-'E-electricity'!P35)*'Energy Use 2020'!$R97</f>
        <v>0</v>
      </c>
      <c r="Q35" s="240">
        <f>('Energy Use'!Q91-'E-electricity'!Q35)*'Energy Use 2020'!$R97</f>
        <v>0</v>
      </c>
      <c r="R35" s="240">
        <f>('Energy Use'!R91-'E-electricity'!R35)*'Energy Use 2020'!$R97</f>
        <v>0</v>
      </c>
      <c r="S35" s="240">
        <f>('Energy Use'!S91-'E-electricity'!S35)*'Energy Use 2020'!$R97</f>
        <v>0</v>
      </c>
      <c r="T35" s="240">
        <f>('Energy Use'!T91-'E-electricity'!T35)*'Energy Use 2020'!$R97</f>
        <v>0</v>
      </c>
      <c r="U35" s="240">
        <f>('Energy Use'!U91-'E-electricity'!U35)*'Energy Use 2020'!$R97</f>
        <v>0</v>
      </c>
      <c r="V35" s="240">
        <f>('Energy Use'!V91-'E-electricity'!V35)*'Energy Use 2020'!$R97</f>
        <v>0</v>
      </c>
      <c r="W35" s="240">
        <f>('Energy Use'!W91-'E-electricity'!W35)*'Energy Use 2020'!$R97</f>
        <v>0</v>
      </c>
      <c r="X35" s="240">
        <f>('Energy Use'!X91-'E-electricity'!X35)*'Energy Use 2020'!$R97</f>
        <v>0</v>
      </c>
      <c r="Y35" s="240">
        <f>('Energy Use'!Y91-'E-electricity'!Y35)*'Energy Use 2020'!$R97</f>
        <v>0</v>
      </c>
      <c r="Z35" s="240">
        <f>('Energy Use'!Z91-'E-electricity'!Z35)*'Energy Use 2020'!$R97</f>
        <v>0</v>
      </c>
      <c r="AA35" s="240">
        <f>('Energy Use'!AA91-'E-electricity'!AA35)*'Energy Use 2020'!$R97</f>
        <v>0</v>
      </c>
      <c r="AB35" s="240">
        <f>('Energy Use'!AB91-'E-electricity'!AB35)*'Energy Use 2020'!$R97</f>
        <v>0</v>
      </c>
      <c r="AC35" s="240">
        <f>('Energy Use'!AC91-'E-electricity'!AC35)*'Energy Use 2020'!$R97</f>
        <v>0</v>
      </c>
      <c r="AD35" s="240">
        <f>('Energy Use'!AD91-'E-electricity'!AD35)*'Energy Use 2020'!$R97</f>
        <v>0</v>
      </c>
      <c r="AE35" s="240">
        <f>('Energy Use'!AE91-'E-electricity'!AE35)*'Energy Use 2020'!$R97</f>
        <v>0</v>
      </c>
      <c r="AF35" s="240">
        <f>('Energy Use'!AF91-'E-electricity'!AF35)*'Energy Use 2020'!$R97</f>
        <v>0</v>
      </c>
      <c r="AG35" s="240">
        <f>('Energy Use'!AG91-'E-electricity'!AG35)*'Energy Use 2020'!$R97</f>
        <v>0</v>
      </c>
      <c r="AH35" s="240">
        <f>('Energy Use'!AH91-'E-electricity'!AH35)*'Energy Use 2020'!$R97</f>
        <v>0</v>
      </c>
      <c r="AI35" s="240">
        <f>('Energy Use'!AI91-'E-electricity'!AI35)*'Energy Use 2020'!$R97</f>
        <v>0</v>
      </c>
      <c r="AJ35" s="240">
        <f>('Energy Use'!AJ91-'E-electricity'!AJ35)*'Energy Use 2020'!$R97</f>
        <v>0</v>
      </c>
      <c r="AK35" s="240">
        <f>('Energy Use'!AK91-'E-electricity'!AK35)*'Energy Use 2020'!$R97</f>
        <v>0</v>
      </c>
      <c r="AL35" s="240">
        <f>('Energy Use'!AL91-'E-electricity'!AL35)*'Energy Use 2020'!$R97</f>
        <v>0</v>
      </c>
      <c r="AM35" s="240">
        <f>('Energy Use'!AM91-'E-electricity'!AM35)*'Energy Use 2020'!$R97</f>
        <v>0</v>
      </c>
      <c r="AN35" s="240">
        <f>('Energy Use'!AN91-'E-electricity'!AN35)*'Energy Use 2020'!$R97</f>
        <v>0</v>
      </c>
      <c r="AO35" s="240">
        <f>('Energy Use'!AO91-'E-electricity'!AO35)*'Energy Use 2020'!$R97</f>
        <v>0</v>
      </c>
      <c r="AP35" s="240">
        <f>('Energy Use'!AP91-'E-electricity'!AP35)*'Energy Use 2020'!$R97</f>
        <v>0</v>
      </c>
      <c r="AQ35" s="240">
        <f>('Energy Use'!AQ91-'E-electricity'!AQ35)*'Energy Use 2020'!$R97</f>
        <v>0</v>
      </c>
      <c r="AR35" s="136" t="str">
        <f>VLOOKUP($A35,'Sector Match'!$A$1:$B$43,2,0)</f>
        <v>appliances and electrical equipment 27</v>
      </c>
    </row>
    <row r="36" spans="1:44" x14ac:dyDescent="0.2">
      <c r="A36" s="74" t="s">
        <v>34</v>
      </c>
      <c r="B36" s="240">
        <f>('Energy Use'!B92-'E-electricity'!B36)*'Energy Use 2019'!$R98</f>
        <v>0</v>
      </c>
      <c r="C36" s="240">
        <f>('Energy Use'!C92-'E-electricity'!C36)*'Energy Use 2020'!$R98</f>
        <v>0</v>
      </c>
      <c r="D36" s="240">
        <f>('Energy Use'!D92-'E-electricity'!D36)*'Energy Use 2020'!$R98</f>
        <v>0</v>
      </c>
      <c r="E36" s="240">
        <f>('Energy Use'!E92-'E-electricity'!E36)*'Energy Use 2020'!$R98</f>
        <v>0</v>
      </c>
      <c r="F36" s="240">
        <f>('Energy Use'!F92-'E-electricity'!F36)*'Energy Use 2020'!$R98</f>
        <v>0</v>
      </c>
      <c r="G36" s="240">
        <f>('Energy Use'!G92-'E-electricity'!G36)*'Energy Use 2020'!$R98</f>
        <v>0</v>
      </c>
      <c r="H36" s="240">
        <f>('Energy Use'!H92-'E-electricity'!H36)*'Energy Use 2020'!$R98</f>
        <v>0</v>
      </c>
      <c r="I36" s="240">
        <f>('Energy Use'!I92-'E-electricity'!I36)*'Energy Use 2020'!$R98</f>
        <v>0</v>
      </c>
      <c r="J36" s="240">
        <f>('Energy Use'!J92-'E-electricity'!J36)*'Energy Use 2020'!$R98</f>
        <v>0</v>
      </c>
      <c r="K36" s="240">
        <f>('Energy Use'!K92-'E-electricity'!K36)*'Energy Use 2020'!$R98</f>
        <v>0</v>
      </c>
      <c r="L36" s="240">
        <f>('Energy Use'!L92-'E-electricity'!L36)*'Energy Use 2020'!$R98</f>
        <v>0</v>
      </c>
      <c r="M36" s="240">
        <f>('Energy Use'!M92-'E-electricity'!M36)*'Energy Use 2020'!$R98</f>
        <v>0</v>
      </c>
      <c r="N36" s="240">
        <f>('Energy Use'!N92-'E-electricity'!N36)*'Energy Use 2020'!$R98</f>
        <v>0</v>
      </c>
      <c r="O36" s="240">
        <f>('Energy Use'!O92-'E-electricity'!O36)*'Energy Use 2020'!$R98</f>
        <v>0</v>
      </c>
      <c r="P36" s="240">
        <f>('Energy Use'!P92-'E-electricity'!P36)*'Energy Use 2020'!$R98</f>
        <v>0</v>
      </c>
      <c r="Q36" s="240">
        <f>('Energy Use'!Q92-'E-electricity'!Q36)*'Energy Use 2020'!$R98</f>
        <v>0</v>
      </c>
      <c r="R36" s="240">
        <f>('Energy Use'!R92-'E-electricity'!R36)*'Energy Use 2020'!$R98</f>
        <v>0</v>
      </c>
      <c r="S36" s="240">
        <f>('Energy Use'!S92-'E-electricity'!S36)*'Energy Use 2020'!$R98</f>
        <v>0</v>
      </c>
      <c r="T36" s="240">
        <f>('Energy Use'!T92-'E-electricity'!T36)*'Energy Use 2020'!$R98</f>
        <v>0</v>
      </c>
      <c r="U36" s="240">
        <f>('Energy Use'!U92-'E-electricity'!U36)*'Energy Use 2020'!$R98</f>
        <v>0</v>
      </c>
      <c r="V36" s="240">
        <f>('Energy Use'!V92-'E-electricity'!V36)*'Energy Use 2020'!$R98</f>
        <v>0</v>
      </c>
      <c r="W36" s="240">
        <f>('Energy Use'!W92-'E-electricity'!W36)*'Energy Use 2020'!$R98</f>
        <v>0</v>
      </c>
      <c r="X36" s="240">
        <f>('Energy Use'!X92-'E-electricity'!X36)*'Energy Use 2020'!$R98</f>
        <v>0</v>
      </c>
      <c r="Y36" s="240">
        <f>('Energy Use'!Y92-'E-electricity'!Y36)*'Energy Use 2020'!$R98</f>
        <v>0</v>
      </c>
      <c r="Z36" s="240">
        <f>('Energy Use'!Z92-'E-electricity'!Z36)*'Energy Use 2020'!$R98</f>
        <v>0</v>
      </c>
      <c r="AA36" s="240">
        <f>('Energy Use'!AA92-'E-electricity'!AA36)*'Energy Use 2020'!$R98</f>
        <v>0</v>
      </c>
      <c r="AB36" s="240">
        <f>('Energy Use'!AB92-'E-electricity'!AB36)*'Energy Use 2020'!$R98</f>
        <v>0</v>
      </c>
      <c r="AC36" s="240">
        <f>('Energy Use'!AC92-'E-electricity'!AC36)*'Energy Use 2020'!$R98</f>
        <v>0</v>
      </c>
      <c r="AD36" s="240">
        <f>('Energy Use'!AD92-'E-electricity'!AD36)*'Energy Use 2020'!$R98</f>
        <v>0</v>
      </c>
      <c r="AE36" s="240">
        <f>('Energy Use'!AE92-'E-electricity'!AE36)*'Energy Use 2020'!$R98</f>
        <v>0</v>
      </c>
      <c r="AF36" s="240">
        <f>('Energy Use'!AF92-'E-electricity'!AF36)*'Energy Use 2020'!$R98</f>
        <v>0</v>
      </c>
      <c r="AG36" s="240">
        <f>('Energy Use'!AG92-'E-electricity'!AG36)*'Energy Use 2020'!$R98</f>
        <v>0</v>
      </c>
      <c r="AH36" s="240">
        <f>('Energy Use'!AH92-'E-electricity'!AH36)*'Energy Use 2020'!$R98</f>
        <v>0</v>
      </c>
      <c r="AI36" s="240">
        <f>('Energy Use'!AI92-'E-electricity'!AI36)*'Energy Use 2020'!$R98</f>
        <v>0</v>
      </c>
      <c r="AJ36" s="240">
        <f>('Energy Use'!AJ92-'E-electricity'!AJ36)*'Energy Use 2020'!$R98</f>
        <v>0</v>
      </c>
      <c r="AK36" s="240">
        <f>('Energy Use'!AK92-'E-electricity'!AK36)*'Energy Use 2020'!$R98</f>
        <v>0</v>
      </c>
      <c r="AL36" s="240">
        <f>('Energy Use'!AL92-'E-electricity'!AL36)*'Energy Use 2020'!$R98</f>
        <v>0</v>
      </c>
      <c r="AM36" s="240">
        <f>('Energy Use'!AM92-'E-electricity'!AM36)*'Energy Use 2020'!$R98</f>
        <v>0</v>
      </c>
      <c r="AN36" s="240">
        <f>('Energy Use'!AN92-'E-electricity'!AN36)*'Energy Use 2020'!$R98</f>
        <v>0</v>
      </c>
      <c r="AO36" s="240">
        <f>('Energy Use'!AO92-'E-electricity'!AO36)*'Energy Use 2020'!$R98</f>
        <v>0</v>
      </c>
      <c r="AP36" s="240">
        <f>('Energy Use'!AP92-'E-electricity'!AP36)*'Energy Use 2020'!$R98</f>
        <v>0</v>
      </c>
      <c r="AQ36" s="240">
        <f>('Energy Use'!AQ92-'E-electricity'!AQ36)*'Energy Use 2020'!$R98</f>
        <v>0</v>
      </c>
      <c r="AR36" s="136" t="str">
        <f>VLOOKUP($A36,'Sector Match'!$A$1:$B$43,2,0)</f>
        <v>computers and electronics 26</v>
      </c>
    </row>
    <row r="37" spans="1:44" x14ac:dyDescent="0.2">
      <c r="A37" s="74" t="s">
        <v>35</v>
      </c>
      <c r="B37" s="240">
        <f>('Energy Use'!B93-'E-electricity'!B37)*'Energy Use 2019'!$R99</f>
        <v>0</v>
      </c>
      <c r="C37" s="240">
        <f>('Energy Use'!C93-'E-electricity'!C37)*'Energy Use 2020'!$R99</f>
        <v>0</v>
      </c>
      <c r="D37" s="240">
        <f>('Energy Use'!D93-'E-electricity'!D37)*'Energy Use 2020'!$R99</f>
        <v>0</v>
      </c>
      <c r="E37" s="240">
        <f>('Energy Use'!E93-'E-electricity'!E37)*'Energy Use 2020'!$R99</f>
        <v>0</v>
      </c>
      <c r="F37" s="240">
        <f>('Energy Use'!F93-'E-electricity'!F37)*'Energy Use 2020'!$R99</f>
        <v>0</v>
      </c>
      <c r="G37" s="240">
        <f>('Energy Use'!G93-'E-electricity'!G37)*'Energy Use 2020'!$R99</f>
        <v>0</v>
      </c>
      <c r="H37" s="240">
        <f>('Energy Use'!H93-'E-electricity'!H37)*'Energy Use 2020'!$R99</f>
        <v>0</v>
      </c>
      <c r="I37" s="240">
        <f>('Energy Use'!I93-'E-electricity'!I37)*'Energy Use 2020'!$R99</f>
        <v>0</v>
      </c>
      <c r="J37" s="240">
        <f>('Energy Use'!J93-'E-electricity'!J37)*'Energy Use 2020'!$R99</f>
        <v>0</v>
      </c>
      <c r="K37" s="240">
        <f>('Energy Use'!K93-'E-electricity'!K37)*'Energy Use 2020'!$R99</f>
        <v>0</v>
      </c>
      <c r="L37" s="240">
        <f>('Energy Use'!L93-'E-electricity'!L37)*'Energy Use 2020'!$R99</f>
        <v>0</v>
      </c>
      <c r="M37" s="240">
        <f>('Energy Use'!M93-'E-electricity'!M37)*'Energy Use 2020'!$R99</f>
        <v>0</v>
      </c>
      <c r="N37" s="240">
        <f>('Energy Use'!N93-'E-electricity'!N37)*'Energy Use 2020'!$R99</f>
        <v>0</v>
      </c>
      <c r="O37" s="240">
        <f>('Energy Use'!O93-'E-electricity'!O37)*'Energy Use 2020'!$R99</f>
        <v>0</v>
      </c>
      <c r="P37" s="240">
        <f>('Energy Use'!P93-'E-electricity'!P37)*'Energy Use 2020'!$R99</f>
        <v>0</v>
      </c>
      <c r="Q37" s="240">
        <f>('Energy Use'!Q93-'E-electricity'!Q37)*'Energy Use 2020'!$R99</f>
        <v>0</v>
      </c>
      <c r="R37" s="240">
        <f>('Energy Use'!R93-'E-electricity'!R37)*'Energy Use 2020'!$R99</f>
        <v>0</v>
      </c>
      <c r="S37" s="240">
        <f>('Energy Use'!S93-'E-electricity'!S37)*'Energy Use 2020'!$R99</f>
        <v>0</v>
      </c>
      <c r="T37" s="240">
        <f>('Energy Use'!T93-'E-electricity'!T37)*'Energy Use 2020'!$R99</f>
        <v>0</v>
      </c>
      <c r="U37" s="240">
        <f>('Energy Use'!U93-'E-electricity'!U37)*'Energy Use 2020'!$R99</f>
        <v>0</v>
      </c>
      <c r="V37" s="240">
        <f>('Energy Use'!V93-'E-electricity'!V37)*'Energy Use 2020'!$R99</f>
        <v>0</v>
      </c>
      <c r="W37" s="240">
        <f>('Energy Use'!W93-'E-electricity'!W37)*'Energy Use 2020'!$R99</f>
        <v>0</v>
      </c>
      <c r="X37" s="240">
        <f>('Energy Use'!X93-'E-electricity'!X37)*'Energy Use 2020'!$R99</f>
        <v>0</v>
      </c>
      <c r="Y37" s="240">
        <f>('Energy Use'!Y93-'E-electricity'!Y37)*'Energy Use 2020'!$R99</f>
        <v>0</v>
      </c>
      <c r="Z37" s="240">
        <f>('Energy Use'!Z93-'E-electricity'!Z37)*'Energy Use 2020'!$R99</f>
        <v>0</v>
      </c>
      <c r="AA37" s="240">
        <f>('Energy Use'!AA93-'E-electricity'!AA37)*'Energy Use 2020'!$R99</f>
        <v>0</v>
      </c>
      <c r="AB37" s="240">
        <f>('Energy Use'!AB93-'E-electricity'!AB37)*'Energy Use 2020'!$R99</f>
        <v>0</v>
      </c>
      <c r="AC37" s="240">
        <f>('Energy Use'!AC93-'E-electricity'!AC37)*'Energy Use 2020'!$R99</f>
        <v>0</v>
      </c>
      <c r="AD37" s="240">
        <f>('Energy Use'!AD93-'E-electricity'!AD37)*'Energy Use 2020'!$R99</f>
        <v>0</v>
      </c>
      <c r="AE37" s="240">
        <f>('Energy Use'!AE93-'E-electricity'!AE37)*'Energy Use 2020'!$R99</f>
        <v>0</v>
      </c>
      <c r="AF37" s="240">
        <f>('Energy Use'!AF93-'E-electricity'!AF37)*'Energy Use 2020'!$R99</f>
        <v>0</v>
      </c>
      <c r="AG37" s="240">
        <f>('Energy Use'!AG93-'E-electricity'!AG37)*'Energy Use 2020'!$R99</f>
        <v>0</v>
      </c>
      <c r="AH37" s="240">
        <f>('Energy Use'!AH93-'E-electricity'!AH37)*'Energy Use 2020'!$R99</f>
        <v>0</v>
      </c>
      <c r="AI37" s="240">
        <f>('Energy Use'!AI93-'E-electricity'!AI37)*'Energy Use 2020'!$R99</f>
        <v>0</v>
      </c>
      <c r="AJ37" s="240">
        <f>('Energy Use'!AJ93-'E-electricity'!AJ37)*'Energy Use 2020'!$R99</f>
        <v>0</v>
      </c>
      <c r="AK37" s="240">
        <f>('Energy Use'!AK93-'E-electricity'!AK37)*'Energy Use 2020'!$R99</f>
        <v>0</v>
      </c>
      <c r="AL37" s="240">
        <f>('Energy Use'!AL93-'E-electricity'!AL37)*'Energy Use 2020'!$R99</f>
        <v>0</v>
      </c>
      <c r="AM37" s="240">
        <f>('Energy Use'!AM93-'E-electricity'!AM37)*'Energy Use 2020'!$R99</f>
        <v>0</v>
      </c>
      <c r="AN37" s="240">
        <f>('Energy Use'!AN93-'E-electricity'!AN37)*'Energy Use 2020'!$R99</f>
        <v>0</v>
      </c>
      <c r="AO37" s="240">
        <f>('Energy Use'!AO93-'E-electricity'!AO37)*'Energy Use 2020'!$R99</f>
        <v>0</v>
      </c>
      <c r="AP37" s="240">
        <f>('Energy Use'!AP93-'E-electricity'!AP37)*'Energy Use 2020'!$R99</f>
        <v>0</v>
      </c>
      <c r="AQ37" s="240">
        <f>('Energy Use'!AQ93-'E-electricity'!AQ37)*'Energy Use 2020'!$R99</f>
        <v>0</v>
      </c>
      <c r="AR37" s="136" t="str">
        <f>VLOOKUP($A37,'Sector Match'!$A$1:$B$43,2,0)</f>
        <v>computers and electronics 26</v>
      </c>
    </row>
    <row r="38" spans="1:44" x14ac:dyDescent="0.2">
      <c r="A38" s="74" t="s">
        <v>36</v>
      </c>
      <c r="B38" s="240">
        <f>('Energy Use'!B94-'E-electricity'!B38)*'Energy Use 2019'!$R100</f>
        <v>0</v>
      </c>
      <c r="C38" s="240">
        <f>('Energy Use'!C94-'E-electricity'!C38)*'Energy Use 2020'!$R100</f>
        <v>0</v>
      </c>
      <c r="D38" s="240">
        <f>('Energy Use'!D94-'E-electricity'!D38)*'Energy Use 2020'!$R100</f>
        <v>0</v>
      </c>
      <c r="E38" s="240">
        <f>('Energy Use'!E94-'E-electricity'!E38)*'Energy Use 2020'!$R100</f>
        <v>0</v>
      </c>
      <c r="F38" s="240">
        <f>('Energy Use'!F94-'E-electricity'!F38)*'Energy Use 2020'!$R100</f>
        <v>0</v>
      </c>
      <c r="G38" s="240">
        <f>('Energy Use'!G94-'E-electricity'!G38)*'Energy Use 2020'!$R100</f>
        <v>0</v>
      </c>
      <c r="H38" s="240">
        <f>('Energy Use'!H94-'E-electricity'!H38)*'Energy Use 2020'!$R100</f>
        <v>0</v>
      </c>
      <c r="I38" s="240">
        <f>('Energy Use'!I94-'E-electricity'!I38)*'Energy Use 2020'!$R100</f>
        <v>0</v>
      </c>
      <c r="J38" s="240">
        <f>('Energy Use'!J94-'E-electricity'!J38)*'Energy Use 2020'!$R100</f>
        <v>0</v>
      </c>
      <c r="K38" s="240">
        <f>('Energy Use'!K94-'E-electricity'!K38)*'Energy Use 2020'!$R100</f>
        <v>0</v>
      </c>
      <c r="L38" s="240">
        <f>('Energy Use'!L94-'E-electricity'!L38)*'Energy Use 2020'!$R100</f>
        <v>0</v>
      </c>
      <c r="M38" s="240">
        <f>('Energy Use'!M94-'E-electricity'!M38)*'Energy Use 2020'!$R100</f>
        <v>0</v>
      </c>
      <c r="N38" s="240">
        <f>('Energy Use'!N94-'E-electricity'!N38)*'Energy Use 2020'!$R100</f>
        <v>0</v>
      </c>
      <c r="O38" s="240">
        <f>('Energy Use'!O94-'E-electricity'!O38)*'Energy Use 2020'!$R100</f>
        <v>0</v>
      </c>
      <c r="P38" s="240">
        <f>('Energy Use'!P94-'E-electricity'!P38)*'Energy Use 2020'!$R100</f>
        <v>0</v>
      </c>
      <c r="Q38" s="240">
        <f>('Energy Use'!Q94-'E-electricity'!Q38)*'Energy Use 2020'!$R100</f>
        <v>0</v>
      </c>
      <c r="R38" s="240">
        <f>('Energy Use'!R94-'E-electricity'!R38)*'Energy Use 2020'!$R100</f>
        <v>0</v>
      </c>
      <c r="S38" s="240">
        <f>('Energy Use'!S94-'E-electricity'!S38)*'Energy Use 2020'!$R100</f>
        <v>0</v>
      </c>
      <c r="T38" s="240">
        <f>('Energy Use'!T94-'E-electricity'!T38)*'Energy Use 2020'!$R100</f>
        <v>0</v>
      </c>
      <c r="U38" s="240">
        <f>('Energy Use'!U94-'E-electricity'!U38)*'Energy Use 2020'!$R100</f>
        <v>0</v>
      </c>
      <c r="V38" s="240">
        <f>('Energy Use'!V94-'E-electricity'!V38)*'Energy Use 2020'!$R100</f>
        <v>0</v>
      </c>
      <c r="W38" s="240">
        <f>('Energy Use'!W94-'E-electricity'!W38)*'Energy Use 2020'!$R100</f>
        <v>0</v>
      </c>
      <c r="X38" s="240">
        <f>('Energy Use'!X94-'E-electricity'!X38)*'Energy Use 2020'!$R100</f>
        <v>0</v>
      </c>
      <c r="Y38" s="240">
        <f>('Energy Use'!Y94-'E-electricity'!Y38)*'Energy Use 2020'!$R100</f>
        <v>0</v>
      </c>
      <c r="Z38" s="240">
        <f>('Energy Use'!Z94-'E-electricity'!Z38)*'Energy Use 2020'!$R100</f>
        <v>0</v>
      </c>
      <c r="AA38" s="240">
        <f>('Energy Use'!AA94-'E-electricity'!AA38)*'Energy Use 2020'!$R100</f>
        <v>0</v>
      </c>
      <c r="AB38" s="240">
        <f>('Energy Use'!AB94-'E-electricity'!AB38)*'Energy Use 2020'!$R100</f>
        <v>0</v>
      </c>
      <c r="AC38" s="240">
        <f>('Energy Use'!AC94-'E-electricity'!AC38)*'Energy Use 2020'!$R100</f>
        <v>0</v>
      </c>
      <c r="AD38" s="240">
        <f>('Energy Use'!AD94-'E-electricity'!AD38)*'Energy Use 2020'!$R100</f>
        <v>0</v>
      </c>
      <c r="AE38" s="240">
        <f>('Energy Use'!AE94-'E-electricity'!AE38)*'Energy Use 2020'!$R100</f>
        <v>0</v>
      </c>
      <c r="AF38" s="240">
        <f>('Energy Use'!AF94-'E-electricity'!AF38)*'Energy Use 2020'!$R100</f>
        <v>0</v>
      </c>
      <c r="AG38" s="240">
        <f>('Energy Use'!AG94-'E-electricity'!AG38)*'Energy Use 2020'!$R100</f>
        <v>0</v>
      </c>
      <c r="AH38" s="240">
        <f>('Energy Use'!AH94-'E-electricity'!AH38)*'Energy Use 2020'!$R100</f>
        <v>0</v>
      </c>
      <c r="AI38" s="240">
        <f>('Energy Use'!AI94-'E-electricity'!AI38)*'Energy Use 2020'!$R100</f>
        <v>0</v>
      </c>
      <c r="AJ38" s="240">
        <f>('Energy Use'!AJ94-'E-electricity'!AJ38)*'Energy Use 2020'!$R100</f>
        <v>0</v>
      </c>
      <c r="AK38" s="240">
        <f>('Energy Use'!AK94-'E-electricity'!AK38)*'Energy Use 2020'!$R100</f>
        <v>0</v>
      </c>
      <c r="AL38" s="240">
        <f>('Energy Use'!AL94-'E-electricity'!AL38)*'Energy Use 2020'!$R100</f>
        <v>0</v>
      </c>
      <c r="AM38" s="240">
        <f>('Energy Use'!AM94-'E-electricity'!AM38)*'Energy Use 2020'!$R100</f>
        <v>0</v>
      </c>
      <c r="AN38" s="240">
        <f>('Energy Use'!AN94-'E-electricity'!AN38)*'Energy Use 2020'!$R100</f>
        <v>0</v>
      </c>
      <c r="AO38" s="240">
        <f>('Energy Use'!AO94-'E-electricity'!AO38)*'Energy Use 2020'!$R100</f>
        <v>0</v>
      </c>
      <c r="AP38" s="240">
        <f>('Energy Use'!AP94-'E-electricity'!AP38)*'Energy Use 2020'!$R100</f>
        <v>0</v>
      </c>
      <c r="AQ38" s="240">
        <f>('Energy Use'!AQ94-'E-electricity'!AQ38)*'Energy Use 2020'!$R100</f>
        <v>0</v>
      </c>
      <c r="AR38" s="136" t="str">
        <f>VLOOKUP($A38,'Sector Match'!$A$1:$B$43,2,0)</f>
        <v>other machinery 28</v>
      </c>
    </row>
    <row r="39" spans="1:44" x14ac:dyDescent="0.2">
      <c r="A39" s="74" t="s">
        <v>37</v>
      </c>
      <c r="B39" s="240">
        <f>('Energy Use'!B95-'E-electricity'!B39)*'Energy Use 2019'!$R101</f>
        <v>0</v>
      </c>
      <c r="C39" s="240">
        <f>('Energy Use'!C95-'E-electricity'!C39)*'Energy Use 2020'!$R101</f>
        <v>0</v>
      </c>
      <c r="D39" s="240">
        <f>('Energy Use'!D95-'E-electricity'!D39)*'Energy Use 2020'!$R101</f>
        <v>0</v>
      </c>
      <c r="E39" s="240">
        <f>('Energy Use'!E95-'E-electricity'!E39)*'Energy Use 2020'!$R101</f>
        <v>0</v>
      </c>
      <c r="F39" s="240">
        <f>('Energy Use'!F95-'E-electricity'!F39)*'Energy Use 2020'!$R101</f>
        <v>0</v>
      </c>
      <c r="G39" s="240">
        <f>('Energy Use'!G95-'E-electricity'!G39)*'Energy Use 2020'!$R101</f>
        <v>0</v>
      </c>
      <c r="H39" s="240">
        <f>('Energy Use'!H95-'E-electricity'!H39)*'Energy Use 2020'!$R101</f>
        <v>0</v>
      </c>
      <c r="I39" s="240">
        <f>('Energy Use'!I95-'E-electricity'!I39)*'Energy Use 2020'!$R101</f>
        <v>0</v>
      </c>
      <c r="J39" s="240">
        <f>('Energy Use'!J95-'E-electricity'!J39)*'Energy Use 2020'!$R101</f>
        <v>0</v>
      </c>
      <c r="K39" s="240">
        <f>('Energy Use'!K95-'E-electricity'!K39)*'Energy Use 2020'!$R101</f>
        <v>0</v>
      </c>
      <c r="L39" s="240">
        <f>('Energy Use'!L95-'E-electricity'!L39)*'Energy Use 2020'!$R101</f>
        <v>0</v>
      </c>
      <c r="M39" s="240">
        <f>('Energy Use'!M95-'E-electricity'!M39)*'Energy Use 2020'!$R101</f>
        <v>0</v>
      </c>
      <c r="N39" s="240">
        <f>('Energy Use'!N95-'E-electricity'!N39)*'Energy Use 2020'!$R101</f>
        <v>0</v>
      </c>
      <c r="O39" s="240">
        <f>('Energy Use'!O95-'E-electricity'!O39)*'Energy Use 2020'!$R101</f>
        <v>0</v>
      </c>
      <c r="P39" s="240">
        <f>('Energy Use'!P95-'E-electricity'!P39)*'Energy Use 2020'!$R101</f>
        <v>0</v>
      </c>
      <c r="Q39" s="240">
        <f>('Energy Use'!Q95-'E-electricity'!Q39)*'Energy Use 2020'!$R101</f>
        <v>0</v>
      </c>
      <c r="R39" s="240">
        <f>('Energy Use'!R95-'E-electricity'!R39)*'Energy Use 2020'!$R101</f>
        <v>0</v>
      </c>
      <c r="S39" s="240">
        <f>('Energy Use'!S95-'E-electricity'!S39)*'Energy Use 2020'!$R101</f>
        <v>0</v>
      </c>
      <c r="T39" s="240">
        <f>('Energy Use'!T95-'E-electricity'!T39)*'Energy Use 2020'!$R101</f>
        <v>0</v>
      </c>
      <c r="U39" s="240">
        <f>('Energy Use'!U95-'E-electricity'!U39)*'Energy Use 2020'!$R101</f>
        <v>0</v>
      </c>
      <c r="V39" s="240">
        <f>('Energy Use'!V95-'E-electricity'!V39)*'Energy Use 2020'!$R101</f>
        <v>0</v>
      </c>
      <c r="W39" s="240">
        <f>('Energy Use'!W95-'E-electricity'!W39)*'Energy Use 2020'!$R101</f>
        <v>0</v>
      </c>
      <c r="X39" s="240">
        <f>('Energy Use'!X95-'E-electricity'!X39)*'Energy Use 2020'!$R101</f>
        <v>0</v>
      </c>
      <c r="Y39" s="240">
        <f>('Energy Use'!Y95-'E-electricity'!Y39)*'Energy Use 2020'!$R101</f>
        <v>0</v>
      </c>
      <c r="Z39" s="240">
        <f>('Energy Use'!Z95-'E-electricity'!Z39)*'Energy Use 2020'!$R101</f>
        <v>0</v>
      </c>
      <c r="AA39" s="240">
        <f>('Energy Use'!AA95-'E-electricity'!AA39)*'Energy Use 2020'!$R101</f>
        <v>0</v>
      </c>
      <c r="AB39" s="240">
        <f>('Energy Use'!AB95-'E-electricity'!AB39)*'Energy Use 2020'!$R101</f>
        <v>0</v>
      </c>
      <c r="AC39" s="240">
        <f>('Energy Use'!AC95-'E-electricity'!AC39)*'Energy Use 2020'!$R101</f>
        <v>0</v>
      </c>
      <c r="AD39" s="240">
        <f>('Energy Use'!AD95-'E-electricity'!AD39)*'Energy Use 2020'!$R101</f>
        <v>0</v>
      </c>
      <c r="AE39" s="240">
        <f>('Energy Use'!AE95-'E-electricity'!AE39)*'Energy Use 2020'!$R101</f>
        <v>0</v>
      </c>
      <c r="AF39" s="240">
        <f>('Energy Use'!AF95-'E-electricity'!AF39)*'Energy Use 2020'!$R101</f>
        <v>0</v>
      </c>
      <c r="AG39" s="240">
        <f>('Energy Use'!AG95-'E-electricity'!AG39)*'Energy Use 2020'!$R101</f>
        <v>0</v>
      </c>
      <c r="AH39" s="240">
        <f>('Energy Use'!AH95-'E-electricity'!AH39)*'Energy Use 2020'!$R101</f>
        <v>0</v>
      </c>
      <c r="AI39" s="240">
        <f>('Energy Use'!AI95-'E-electricity'!AI39)*'Energy Use 2020'!$R101</f>
        <v>0</v>
      </c>
      <c r="AJ39" s="240">
        <f>('Energy Use'!AJ95-'E-electricity'!AJ39)*'Energy Use 2020'!$R101</f>
        <v>0</v>
      </c>
      <c r="AK39" s="240">
        <f>('Energy Use'!AK95-'E-electricity'!AK39)*'Energy Use 2020'!$R101</f>
        <v>0</v>
      </c>
      <c r="AL39" s="240">
        <f>('Energy Use'!AL95-'E-electricity'!AL39)*'Energy Use 2020'!$R101</f>
        <v>0</v>
      </c>
      <c r="AM39" s="240">
        <f>('Energy Use'!AM95-'E-electricity'!AM39)*'Energy Use 2020'!$R101</f>
        <v>0</v>
      </c>
      <c r="AN39" s="240">
        <f>('Energy Use'!AN95-'E-electricity'!AN39)*'Energy Use 2020'!$R101</f>
        <v>0</v>
      </c>
      <c r="AO39" s="240">
        <f>('Energy Use'!AO95-'E-electricity'!AO39)*'Energy Use 2020'!$R101</f>
        <v>0</v>
      </c>
      <c r="AP39" s="240">
        <f>('Energy Use'!AP95-'E-electricity'!AP39)*'Energy Use 2020'!$R101</f>
        <v>0</v>
      </c>
      <c r="AQ39" s="240">
        <f>('Energy Use'!AQ95-'E-electricity'!AQ39)*'Energy Use 2020'!$R101</f>
        <v>0</v>
      </c>
      <c r="AR39" s="136" t="str">
        <f>VLOOKUP($A39,'Sector Match'!$A$1:$B$43,2,0)</f>
        <v>water and waste 36T39</v>
      </c>
    </row>
    <row r="40" spans="1:44" x14ac:dyDescent="0.2">
      <c r="A40" s="74" t="s">
        <v>38</v>
      </c>
      <c r="B40" s="240">
        <f>('Energy Use'!B96-'E-electricity'!B40)*'Energy Use 2019'!$R102</f>
        <v>3963392080.144383</v>
      </c>
      <c r="C40" s="240">
        <f>('Energy Use'!C96-'E-electricity'!C40)*'Energy Use 2020'!$R102</f>
        <v>0</v>
      </c>
      <c r="D40" s="240">
        <f>('Energy Use'!D96-'E-electricity'!D40)*'Energy Use 2020'!$R102</f>
        <v>0</v>
      </c>
      <c r="E40" s="240">
        <f>('Energy Use'!E96-'E-electricity'!E40)*'Energy Use 2020'!$R102</f>
        <v>0</v>
      </c>
      <c r="F40" s="240">
        <f>('Energy Use'!F96-'E-electricity'!F40)*'Energy Use 2020'!$R102</f>
        <v>0</v>
      </c>
      <c r="G40" s="240">
        <f>('Energy Use'!G96-'E-electricity'!G40)*'Energy Use 2020'!$R102</f>
        <v>0</v>
      </c>
      <c r="H40" s="240">
        <f>('Energy Use'!H96-'E-electricity'!H40)*'Energy Use 2020'!$R102</f>
        <v>0</v>
      </c>
      <c r="I40" s="240">
        <f>('Energy Use'!I96-'E-electricity'!I40)*'Energy Use 2020'!$R102</f>
        <v>0</v>
      </c>
      <c r="J40" s="240">
        <f>('Energy Use'!J96-'E-electricity'!J40)*'Energy Use 2020'!$R102</f>
        <v>0</v>
      </c>
      <c r="K40" s="240">
        <f>('Energy Use'!K96-'E-electricity'!K40)*'Energy Use 2020'!$R102</f>
        <v>0</v>
      </c>
      <c r="L40" s="240">
        <f>('Energy Use'!L96-'E-electricity'!L40)*'Energy Use 2020'!$R102</f>
        <v>0</v>
      </c>
      <c r="M40" s="240">
        <f>('Energy Use'!M96-'E-electricity'!M40)*'Energy Use 2020'!$R102</f>
        <v>0</v>
      </c>
      <c r="N40" s="240">
        <f>('Energy Use'!N96-'E-electricity'!N40)*'Energy Use 2020'!$R102</f>
        <v>0</v>
      </c>
      <c r="O40" s="240">
        <f>('Energy Use'!O96-'E-electricity'!O40)*'Energy Use 2020'!$R102</f>
        <v>0</v>
      </c>
      <c r="P40" s="240">
        <f>('Energy Use'!P96-'E-electricity'!P40)*'Energy Use 2020'!$R102</f>
        <v>0</v>
      </c>
      <c r="Q40" s="240">
        <f>('Energy Use'!Q96-'E-electricity'!Q40)*'Energy Use 2020'!$R102</f>
        <v>0</v>
      </c>
      <c r="R40" s="240">
        <f>('Energy Use'!R96-'E-electricity'!R40)*'Energy Use 2020'!$R102</f>
        <v>0</v>
      </c>
      <c r="S40" s="240">
        <f>('Energy Use'!S96-'E-electricity'!S40)*'Energy Use 2020'!$R102</f>
        <v>0</v>
      </c>
      <c r="T40" s="240">
        <f>('Energy Use'!T96-'E-electricity'!T40)*'Energy Use 2020'!$R102</f>
        <v>0</v>
      </c>
      <c r="U40" s="240">
        <f>('Energy Use'!U96-'E-electricity'!U40)*'Energy Use 2020'!$R102</f>
        <v>0</v>
      </c>
      <c r="V40" s="240">
        <f>('Energy Use'!V96-'E-electricity'!V40)*'Energy Use 2020'!$R102</f>
        <v>0</v>
      </c>
      <c r="W40" s="240">
        <f>('Energy Use'!W96-'E-electricity'!W40)*'Energy Use 2020'!$R102</f>
        <v>0</v>
      </c>
      <c r="X40" s="240">
        <f>('Energy Use'!X96-'E-electricity'!X40)*'Energy Use 2020'!$R102</f>
        <v>0</v>
      </c>
      <c r="Y40" s="240">
        <f>('Energy Use'!Y96-'E-electricity'!Y40)*'Energy Use 2020'!$R102</f>
        <v>0</v>
      </c>
      <c r="Z40" s="240">
        <f>('Energy Use'!Z96-'E-electricity'!Z40)*'Energy Use 2020'!$R102</f>
        <v>0</v>
      </c>
      <c r="AA40" s="240">
        <f>('Energy Use'!AA96-'E-electricity'!AA40)*'Energy Use 2020'!$R102</f>
        <v>0</v>
      </c>
      <c r="AB40" s="240">
        <f>('Energy Use'!AB96-'E-electricity'!AB40)*'Energy Use 2020'!$R102</f>
        <v>0</v>
      </c>
      <c r="AC40" s="240">
        <f>('Energy Use'!AC96-'E-electricity'!AC40)*'Energy Use 2020'!$R102</f>
        <v>0</v>
      </c>
      <c r="AD40" s="240">
        <f>('Energy Use'!AD96-'E-electricity'!AD40)*'Energy Use 2020'!$R102</f>
        <v>0</v>
      </c>
      <c r="AE40" s="240">
        <f>('Energy Use'!AE96-'E-electricity'!AE40)*'Energy Use 2020'!$R102</f>
        <v>0</v>
      </c>
      <c r="AF40" s="240">
        <f>('Energy Use'!AF96-'E-electricity'!AF40)*'Energy Use 2020'!$R102</f>
        <v>0</v>
      </c>
      <c r="AG40" s="240">
        <f>('Energy Use'!AG96-'E-electricity'!AG40)*'Energy Use 2020'!$R102</f>
        <v>0</v>
      </c>
      <c r="AH40" s="240">
        <f>('Energy Use'!AH96-'E-electricity'!AH40)*'Energy Use 2020'!$R102</f>
        <v>0</v>
      </c>
      <c r="AI40" s="240">
        <f>('Energy Use'!AI96-'E-electricity'!AI40)*'Energy Use 2020'!$R102</f>
        <v>0</v>
      </c>
      <c r="AJ40" s="240">
        <f>('Energy Use'!AJ96-'E-electricity'!AJ40)*'Energy Use 2020'!$R102</f>
        <v>0</v>
      </c>
      <c r="AK40" s="240">
        <f>('Energy Use'!AK96-'E-electricity'!AK40)*'Energy Use 2020'!$R102</f>
        <v>0</v>
      </c>
      <c r="AL40" s="240">
        <f>('Energy Use'!AL96-'E-electricity'!AL40)*'Energy Use 2020'!$R102</f>
        <v>0</v>
      </c>
      <c r="AM40" s="240">
        <f>('Energy Use'!AM96-'E-electricity'!AM40)*'Energy Use 2020'!$R102</f>
        <v>0</v>
      </c>
      <c r="AN40" s="240">
        <f>('Energy Use'!AN96-'E-electricity'!AN40)*'Energy Use 2020'!$R102</f>
        <v>0</v>
      </c>
      <c r="AO40" s="240">
        <f>('Energy Use'!AO96-'E-electricity'!AO40)*'Energy Use 2020'!$R102</f>
        <v>0</v>
      </c>
      <c r="AP40" s="240">
        <f>('Energy Use'!AP96-'E-electricity'!AP40)*'Energy Use 2020'!$R102</f>
        <v>0</v>
      </c>
      <c r="AQ40" s="240">
        <f>('Energy Use'!AQ96-'E-electricity'!AQ40)*'Energy Use 2020'!$R102</f>
        <v>0</v>
      </c>
      <c r="AR40" s="136" t="str">
        <f>VLOOKUP($A40,'Sector Match'!$A$1:$B$43,2,0)</f>
        <v>other machinery 28</v>
      </c>
    </row>
    <row r="41" spans="1:44" x14ac:dyDescent="0.2">
      <c r="A41" s="74" t="s">
        <v>39</v>
      </c>
      <c r="B41" s="240">
        <f>('Energy Use'!B97-'E-electricity'!B41)*'Energy Use 2019'!$R103</f>
        <v>67377665362.454514</v>
      </c>
      <c r="C41" s="240">
        <f>('Energy Use'!C97-'E-electricity'!C41)*'Energy Use 2020'!$R103</f>
        <v>63414273282.310127</v>
      </c>
      <c r="D41" s="240">
        <f>('Energy Use'!D97-'E-electricity'!D41)*'Energy Use 2020'!$R103</f>
        <v>71585809408.497208</v>
      </c>
      <c r="E41" s="240">
        <f>('Energy Use'!E97-'E-electricity'!E41)*'Energy Use 2020'!$R103</f>
        <v>74693407773.713455</v>
      </c>
      <c r="F41" s="240">
        <f>('Energy Use'!F97-'E-electricity'!F41)*'Energy Use 2020'!$R103</f>
        <v>75262042562.687897</v>
      </c>
      <c r="G41" s="240">
        <f>('Energy Use'!G97-'E-electricity'!G41)*'Energy Use 2020'!$R103</f>
        <v>78978542350.622879</v>
      </c>
      <c r="H41" s="240">
        <f>('Energy Use'!H97-'E-electricity'!H41)*'Energy Use 2020'!$R103</f>
        <v>83661288558.966919</v>
      </c>
      <c r="I41" s="240">
        <f>('Energy Use'!I97-'E-electricity'!I41)*'Energy Use 2020'!$R103</f>
        <v>87289708203.416794</v>
      </c>
      <c r="J41" s="240">
        <f>('Energy Use'!J97-'E-electricity'!J41)*'Energy Use 2020'!$R103</f>
        <v>89610395790.727173</v>
      </c>
      <c r="K41" s="240">
        <f>('Energy Use'!K97-'E-electricity'!K41)*'Energy Use 2020'!$R103</f>
        <v>91021151268.700302</v>
      </c>
      <c r="L41" s="240">
        <f>('Energy Use'!L97-'E-electricity'!L41)*'Energy Use 2020'!$R103</f>
        <v>91991164445.408661</v>
      </c>
      <c r="M41" s="240">
        <f>('Energy Use'!M97-'E-electricity'!M41)*'Energy Use 2020'!$R103</f>
        <v>93025196977.481903</v>
      </c>
      <c r="N41" s="240">
        <f>('Energy Use'!N97-'E-electricity'!N41)*'Energy Use 2020'!$R103</f>
        <v>95187273655.671219</v>
      </c>
      <c r="O41" s="240">
        <f>('Energy Use'!O97-'E-electricity'!O41)*'Energy Use 2020'!$R103</f>
        <v>97837908012.175278</v>
      </c>
      <c r="P41" s="240">
        <f>('Energy Use'!P97-'E-electricity'!P41)*'Energy Use 2020'!$R103</f>
        <v>100821501300.71634</v>
      </c>
      <c r="Q41" s="240">
        <f>('Energy Use'!Q97-'E-electricity'!Q41)*'Energy Use 2020'!$R103</f>
        <v>103964361788.98082</v>
      </c>
      <c r="R41" s="240">
        <f>('Energy Use'!R97-'E-electricity'!R41)*'Energy Use 2020'!$R103</f>
        <v>107070193267.32933</v>
      </c>
      <c r="S41" s="240">
        <f>('Energy Use'!S97-'E-electricity'!S41)*'Energy Use 2020'!$R103</f>
        <v>111073603893.7494</v>
      </c>
      <c r="T41" s="240">
        <f>('Energy Use'!T97-'E-electricity'!T41)*'Energy Use 2020'!$R103</f>
        <v>114892012688.74568</v>
      </c>
      <c r="U41" s="240">
        <f>('Energy Use'!U97-'E-electricity'!U41)*'Energy Use 2020'!$R103</f>
        <v>118505297067.99899</v>
      </c>
      <c r="V41" s="240">
        <f>('Energy Use'!V97-'E-electricity'!V41)*'Energy Use 2020'!$R103</f>
        <v>121895275256.3898</v>
      </c>
      <c r="W41" s="240">
        <f>('Energy Use'!W97-'E-electricity'!W41)*'Energy Use 2020'!$R103</f>
        <v>125045876116.54782</v>
      </c>
      <c r="X41" s="240">
        <f>('Energy Use'!X97-'E-electricity'!X41)*'Energy Use 2020'!$R103</f>
        <v>127943271810.81831</v>
      </c>
      <c r="Y41" s="240">
        <f>('Energy Use'!Y97-'E-electricity'!Y41)*'Energy Use 2020'!$R103</f>
        <v>130575972502.65762</v>
      </c>
      <c r="Z41" s="240">
        <f>('Energy Use'!Z97-'E-electricity'!Z41)*'Energy Use 2020'!$R103</f>
        <v>132934883178.90248</v>
      </c>
      <c r="AA41" s="240">
        <f>('Energy Use'!AA97-'E-electricity'!AA41)*'Energy Use 2020'!$R103</f>
        <v>135013323491.10368</v>
      </c>
      <c r="AB41" s="240">
        <f>('Energy Use'!AB97-'E-electricity'!AB41)*'Energy Use 2020'!$R103</f>
        <v>136807012252.78741</v>
      </c>
      <c r="AC41" s="240">
        <f>('Energy Use'!AC97-'E-electricity'!AC41)*'Energy Use 2020'!$R103</f>
        <v>138314018874.90707</v>
      </c>
      <c r="AD41" s="240">
        <f>('Energy Use'!AD97-'E-electricity'!AD41)*'Energy Use 2020'!$R103</f>
        <v>139534684563.02246</v>
      </c>
      <c r="AE41" s="240">
        <f>('Energy Use'!AE97-'E-electricity'!AE41)*'Energy Use 2020'!$R103</f>
        <v>140471516530.35764</v>
      </c>
      <c r="AF41" s="240">
        <f>('Energy Use'!AF97-'E-electricity'!AF41)*'Energy Use 2020'!$R103</f>
        <v>141129058798.42523</v>
      </c>
      <c r="AG41" s="240">
        <f>('Energy Use'!AG97-'E-electricity'!AG41)*'Energy Use 2020'!$R103</f>
        <v>141513743362.76996</v>
      </c>
      <c r="AH41" s="240">
        <f>('Energy Use'!AH97-'E-electricity'!AH41)*'Energy Use 2020'!$R103</f>
        <v>141633725600.23993</v>
      </c>
      <c r="AI41" s="240">
        <f>('Energy Use'!AI97-'E-electricity'!AI41)*'Energy Use 2020'!$R103</f>
        <v>141498707793.6557</v>
      </c>
      <c r="AJ41" s="240">
        <f>('Energy Use'!AJ97-'E-electricity'!AJ41)*'Energy Use 2020'!$R103</f>
        <v>141119754559.50122</v>
      </c>
      <c r="AK41" s="240">
        <f>('Energy Use'!AK97-'E-electricity'!AK41)*'Energy Use 2020'!$R103</f>
        <v>140509103795.82996</v>
      </c>
      <c r="AL41" s="240">
        <f>('Energy Use'!AL97-'E-electricity'!AL41)*'Energy Use 2020'!$R103</f>
        <v>139679976533.41306</v>
      </c>
      <c r="AM41" s="240">
        <f>('Energy Use'!AM97-'E-electricity'!AM41)*'Energy Use 2020'!$R103</f>
        <v>138646388786.33392</v>
      </c>
      <c r="AN41" s="240">
        <f>('Energy Use'!AN97-'E-electricity'!AN41)*'Energy Use 2020'!$R103</f>
        <v>137422968171.85768</v>
      </c>
      <c r="AO41" s="240">
        <f>('Energy Use'!AO97-'E-electricity'!AO41)*'Energy Use 2020'!$R103</f>
        <v>136024777716.11815</v>
      </c>
      <c r="AP41" s="240">
        <f>('Energy Use'!AP97-'E-electricity'!AP41)*'Energy Use 2020'!$R103</f>
        <v>134467148893.97032</v>
      </c>
      <c r="AQ41" s="240">
        <f>('Energy Use'!AQ97-'E-electricity'!AQ41)*'Energy Use 2020'!$R103</f>
        <v>132084676729.99271</v>
      </c>
      <c r="AR41" s="136">
        <f>VLOOKUP($A41,'Sector Match'!$A$1:$B$43,2,0)</f>
        <v>0</v>
      </c>
    </row>
    <row r="42" spans="1:44" x14ac:dyDescent="0.2">
      <c r="A42" s="74" t="s">
        <v>40</v>
      </c>
      <c r="B42" s="240">
        <f>('Energy Use'!B98-'E-electricity'!B42)*'Energy Use 2019'!$R104</f>
        <v>0</v>
      </c>
      <c r="C42" s="240">
        <f>('Energy Use'!C98-'E-electricity'!C42)*'Energy Use 2020'!$R104</f>
        <v>0</v>
      </c>
      <c r="D42" s="240">
        <f>('Energy Use'!D98-'E-electricity'!D42)*'Energy Use 2020'!$R104</f>
        <v>0</v>
      </c>
      <c r="E42" s="240">
        <f>('Energy Use'!E98-'E-electricity'!E42)*'Energy Use 2020'!$R104</f>
        <v>0</v>
      </c>
      <c r="F42" s="240">
        <f>('Energy Use'!F98-'E-electricity'!F42)*'Energy Use 2020'!$R104</f>
        <v>0</v>
      </c>
      <c r="G42" s="240">
        <f>('Energy Use'!G98-'E-electricity'!G42)*'Energy Use 2020'!$R104</f>
        <v>0</v>
      </c>
      <c r="H42" s="240">
        <f>('Energy Use'!H98-'E-electricity'!H42)*'Energy Use 2020'!$R104</f>
        <v>0</v>
      </c>
      <c r="I42" s="240">
        <f>('Energy Use'!I98-'E-electricity'!I42)*'Energy Use 2020'!$R104</f>
        <v>0</v>
      </c>
      <c r="J42" s="240">
        <f>('Energy Use'!J98-'E-electricity'!J42)*'Energy Use 2020'!$R104</f>
        <v>0</v>
      </c>
      <c r="K42" s="240">
        <f>('Energy Use'!K98-'E-electricity'!K42)*'Energy Use 2020'!$R104</f>
        <v>0</v>
      </c>
      <c r="L42" s="240">
        <f>('Energy Use'!L98-'E-electricity'!L42)*'Energy Use 2020'!$R104</f>
        <v>0</v>
      </c>
      <c r="M42" s="240">
        <f>('Energy Use'!M98-'E-electricity'!M42)*'Energy Use 2020'!$R104</f>
        <v>0</v>
      </c>
      <c r="N42" s="240">
        <f>('Energy Use'!N98-'E-electricity'!N42)*'Energy Use 2020'!$R104</f>
        <v>0</v>
      </c>
      <c r="O42" s="240">
        <f>('Energy Use'!O98-'E-electricity'!O42)*'Energy Use 2020'!$R104</f>
        <v>0</v>
      </c>
      <c r="P42" s="240">
        <f>('Energy Use'!P98-'E-electricity'!P42)*'Energy Use 2020'!$R104</f>
        <v>0</v>
      </c>
      <c r="Q42" s="240">
        <f>('Energy Use'!Q98-'E-electricity'!Q42)*'Energy Use 2020'!$R104</f>
        <v>0</v>
      </c>
      <c r="R42" s="240">
        <f>('Energy Use'!R98-'E-electricity'!R42)*'Energy Use 2020'!$R104</f>
        <v>0</v>
      </c>
      <c r="S42" s="240">
        <f>('Energy Use'!S98-'E-electricity'!S42)*'Energy Use 2020'!$R104</f>
        <v>0</v>
      </c>
      <c r="T42" s="240">
        <f>('Energy Use'!T98-'E-electricity'!T42)*'Energy Use 2020'!$R104</f>
        <v>0</v>
      </c>
      <c r="U42" s="240">
        <f>('Energy Use'!U98-'E-electricity'!U42)*'Energy Use 2020'!$R104</f>
        <v>0</v>
      </c>
      <c r="V42" s="240">
        <f>('Energy Use'!V98-'E-electricity'!V42)*'Energy Use 2020'!$R104</f>
        <v>0</v>
      </c>
      <c r="W42" s="240">
        <f>('Energy Use'!W98-'E-electricity'!W42)*'Energy Use 2020'!$R104</f>
        <v>0</v>
      </c>
      <c r="X42" s="240">
        <f>('Energy Use'!X98-'E-electricity'!X42)*'Energy Use 2020'!$R104</f>
        <v>0</v>
      </c>
      <c r="Y42" s="240">
        <f>('Energy Use'!Y98-'E-electricity'!Y42)*'Energy Use 2020'!$R104</f>
        <v>0</v>
      </c>
      <c r="Z42" s="240">
        <f>('Energy Use'!Z98-'E-electricity'!Z42)*'Energy Use 2020'!$R104</f>
        <v>0</v>
      </c>
      <c r="AA42" s="240">
        <f>('Energy Use'!AA98-'E-electricity'!AA42)*'Energy Use 2020'!$R104</f>
        <v>0</v>
      </c>
      <c r="AB42" s="240">
        <f>('Energy Use'!AB98-'E-electricity'!AB42)*'Energy Use 2020'!$R104</f>
        <v>0</v>
      </c>
      <c r="AC42" s="240">
        <f>('Energy Use'!AC98-'E-electricity'!AC42)*'Energy Use 2020'!$R104</f>
        <v>0</v>
      </c>
      <c r="AD42" s="240">
        <f>('Energy Use'!AD98-'E-electricity'!AD42)*'Energy Use 2020'!$R104</f>
        <v>0</v>
      </c>
      <c r="AE42" s="240">
        <f>('Energy Use'!AE98-'E-electricity'!AE42)*'Energy Use 2020'!$R104</f>
        <v>0</v>
      </c>
      <c r="AF42" s="240">
        <f>('Energy Use'!AF98-'E-electricity'!AF42)*'Energy Use 2020'!$R104</f>
        <v>0</v>
      </c>
      <c r="AG42" s="240">
        <f>('Energy Use'!AG98-'E-electricity'!AG42)*'Energy Use 2020'!$R104</f>
        <v>0</v>
      </c>
      <c r="AH42" s="240">
        <f>('Energy Use'!AH98-'E-electricity'!AH42)*'Energy Use 2020'!$R104</f>
        <v>0</v>
      </c>
      <c r="AI42" s="240">
        <f>('Energy Use'!AI98-'E-electricity'!AI42)*'Energy Use 2020'!$R104</f>
        <v>0</v>
      </c>
      <c r="AJ42" s="240">
        <f>('Energy Use'!AJ98-'E-electricity'!AJ42)*'Energy Use 2020'!$R104</f>
        <v>0</v>
      </c>
      <c r="AK42" s="240">
        <f>('Energy Use'!AK98-'E-electricity'!AK42)*'Energy Use 2020'!$R104</f>
        <v>0</v>
      </c>
      <c r="AL42" s="240">
        <f>('Energy Use'!AL98-'E-electricity'!AL42)*'Energy Use 2020'!$R104</f>
        <v>0</v>
      </c>
      <c r="AM42" s="240">
        <f>('Energy Use'!AM98-'E-electricity'!AM42)*'Energy Use 2020'!$R104</f>
        <v>0</v>
      </c>
      <c r="AN42" s="240">
        <f>('Energy Use'!AN98-'E-electricity'!AN42)*'Energy Use 2020'!$R104</f>
        <v>0</v>
      </c>
      <c r="AO42" s="240">
        <f>('Energy Use'!AO98-'E-electricity'!AO42)*'Energy Use 2020'!$R104</f>
        <v>0</v>
      </c>
      <c r="AP42" s="240">
        <f>('Energy Use'!AP98-'E-electricity'!AP42)*'Energy Use 2020'!$R104</f>
        <v>0</v>
      </c>
      <c r="AQ42" s="240">
        <f>('Energy Use'!AQ98-'E-electricity'!AQ42)*'Energy Use 2020'!$R104</f>
        <v>0</v>
      </c>
      <c r="AR42" s="136" t="str">
        <f>VLOOKUP($A42,'Sector Match'!$A$1:$B$43,2,0)</f>
        <v>energy pipelines and gas processing 352T353</v>
      </c>
    </row>
    <row r="43" spans="1:44" x14ac:dyDescent="0.2">
      <c r="A43" s="221" t="s">
        <v>41</v>
      </c>
      <c r="B43" s="240">
        <f>('Energy Use'!B99-'E-electricity'!B43)*'Energy Use 2019'!$R105</f>
        <v>0</v>
      </c>
      <c r="C43" s="240">
        <f>('Energy Use'!C99-'E-electricity'!C43)*'Energy Use 2020'!$R105</f>
        <v>11890176240.433081</v>
      </c>
      <c r="D43" s="240">
        <f>('Energy Use'!D99-'E-electricity'!D43)*'Energy Use 2020'!$R105</f>
        <v>13488237080.949823</v>
      </c>
      <c r="E43" s="240">
        <f>('Energy Use'!E99-'E-electricity'!E43)*'Energy Use 2020'!$R105</f>
        <v>14001018488.881981</v>
      </c>
      <c r="F43" s="240">
        <f>('Energy Use'!F99-'E-electricity'!F43)*'Energy Use 2020'!$R105</f>
        <v>14322815336.760098</v>
      </c>
      <c r="G43" s="240">
        <f>('Energy Use'!G99-'E-electricity'!G43)*'Energy Use 2020'!$R105</f>
        <v>15224615001.790407</v>
      </c>
      <c r="H43" s="240">
        <f>('Energy Use'!H99-'E-electricity'!H43)*'Energy Use 2020'!$R105</f>
        <v>16387044818.079327</v>
      </c>
      <c r="I43" s="240">
        <f>('Energy Use'!I99-'E-electricity'!I43)*'Energy Use 2020'!$R105</f>
        <v>17499503595.540798</v>
      </c>
      <c r="J43" s="240">
        <f>('Energy Use'!J99-'E-electricity'!J43)*'Energy Use 2020'!$R105</f>
        <v>18481658584.76778</v>
      </c>
      <c r="K43" s="240">
        <f>('Energy Use'!K99-'E-electricity'!K43)*'Energy Use 2020'!$R105</f>
        <v>19346827851.772327</v>
      </c>
      <c r="L43" s="240">
        <f>('Energy Use'!L99-'E-electricity'!L43)*'Energy Use 2020'!$R105</f>
        <v>20118504060.768398</v>
      </c>
      <c r="M43" s="240">
        <f>('Energy Use'!M99-'E-electricity'!M43)*'Energy Use 2020'!$R105</f>
        <v>20828700657.833969</v>
      </c>
      <c r="N43" s="240">
        <f>('Energy Use'!N99-'E-electricity'!N43)*'Energy Use 2020'!$R105</f>
        <v>21519803468.014755</v>
      </c>
      <c r="O43" s="240">
        <f>('Energy Use'!O99-'E-electricity'!O43)*'Energy Use 2020'!$R105</f>
        <v>22187659299.092491</v>
      </c>
      <c r="P43" s="240">
        <f>('Energy Use'!P99-'E-electricity'!P43)*'Energy Use 2020'!$R105</f>
        <v>22831419178.574429</v>
      </c>
      <c r="Q43" s="240">
        <f>('Energy Use'!Q99-'E-electricity'!Q43)*'Energy Use 2020'!$R105</f>
        <v>23450587292.360935</v>
      </c>
      <c r="R43" s="240">
        <f>('Energy Use'!R99-'E-electricity'!R43)*'Energy Use 2020'!$R105</f>
        <v>24045017688.819126</v>
      </c>
      <c r="S43" s="240">
        <f>('Energy Use'!S99-'E-electricity'!S43)*'Energy Use 2020'!$R105</f>
        <v>24690738154.754745</v>
      </c>
      <c r="T43" s="240">
        <f>('Energy Use'!T99-'E-electricity'!T43)*'Energy Use 2020'!$R105</f>
        <v>25314394214.292843</v>
      </c>
      <c r="U43" s="240">
        <f>('Energy Use'!U99-'E-electricity'!U43)*'Energy Use 2020'!$R105</f>
        <v>25914418162.514187</v>
      </c>
      <c r="V43" s="240">
        <f>('Energy Use'!V99-'E-electricity'!V43)*'Energy Use 2020'!$R105</f>
        <v>26489381009.268448</v>
      </c>
      <c r="W43" s="240">
        <f>('Energy Use'!W99-'E-electricity'!W43)*'Energy Use 2020'!$R105</f>
        <v>27037999015.471672</v>
      </c>
      <c r="X43" s="240">
        <f>('Energy Use'!X99-'E-electricity'!X43)*'Energy Use 2020'!$R105</f>
        <v>27559138788.993755</v>
      </c>
      <c r="Y43" s="240">
        <f>('Energy Use'!Y99-'E-electricity'!Y43)*'Energy Use 2020'!$R105</f>
        <v>28051820945.098454</v>
      </c>
      <c r="Z43" s="240">
        <f>('Energy Use'!Z99-'E-electricity'!Z43)*'Energy Use 2020'!$R105</f>
        <v>28515222354.565765</v>
      </c>
      <c r="AA43" s="240">
        <f>('Energy Use'!AA99-'E-electricity'!AA43)*'Energy Use 2020'!$R105</f>
        <v>28948677019.435295</v>
      </c>
      <c r="AB43" s="240">
        <f>('Energy Use'!AB99-'E-electricity'!AB43)*'Energy Use 2020'!$R105</f>
        <v>29351675631.552837</v>
      </c>
      <c r="AC43" s="240">
        <f>('Energy Use'!AC99-'E-electricity'!AC43)*'Energy Use 2020'!$R105</f>
        <v>29723863882.622375</v>
      </c>
      <c r="AD43" s="240">
        <f>('Energy Use'!AD99-'E-electricity'!AD43)*'Energy Use 2020'!$R105</f>
        <v>30065039606.159706</v>
      </c>
      <c r="AE43" s="240">
        <f>('Energy Use'!AE99-'E-electricity'!AE43)*'Energy Use 2020'!$R105</f>
        <v>30375148841.534111</v>
      </c>
      <c r="AF43" s="240">
        <f>('Energy Use'!AF99-'E-electricity'!AF43)*'Energy Use 2020'!$R105</f>
        <v>30654280918.153996</v>
      </c>
      <c r="AG43" s="240">
        <f>('Energy Use'!AG99-'E-electricity'!AG43)*'Energy Use 2020'!$R105</f>
        <v>30902662663.80632</v>
      </c>
      <c r="AH43" s="240">
        <f>('Energy Use'!AH99-'E-electricity'!AH43)*'Energy Use 2020'!$R105</f>
        <v>31120651845.245743</v>
      </c>
      <c r="AI43" s="240">
        <f>('Energy Use'!AI99-'E-electricity'!AI43)*'Energy Use 2020'!$R105</f>
        <v>31308729951.429276</v>
      </c>
      <c r="AJ43" s="240">
        <f>('Energy Use'!AJ99-'E-electricity'!AJ43)*'Energy Use 2020'!$R105</f>
        <v>31467494430.406525</v>
      </c>
      <c r="AK43" s="240">
        <f>('Energy Use'!AK99-'E-electricity'!AK43)*'Energy Use 2020'!$R105</f>
        <v>31597650489.925179</v>
      </c>
      <c r="AL43" s="240">
        <f>('Energy Use'!AL99-'E-electricity'!AL43)*'Energy Use 2020'!$R105</f>
        <v>31700002569.457123</v>
      </c>
      <c r="AM43" s="240">
        <f>('Energy Use'!AM99-'E-electricity'!AM43)*'Energy Use 2020'!$R105</f>
        <v>31775445587.718662</v>
      </c>
      <c r="AN43" s="240">
        <f>('Energy Use'!AN99-'E-electricity'!AN43)*'Energy Use 2020'!$R105</f>
        <v>31824956065.053539</v>
      </c>
      <c r="AO43" s="240">
        <f>('Energy Use'!AO99-'E-electricity'!AO43)*'Energy Use 2020'!$R105</f>
        <v>31849583214.392067</v>
      </c>
      <c r="AP43" s="240">
        <f>('Energy Use'!AP99-'E-electricity'!AP43)*'Energy Use 2020'!$R105</f>
        <v>31850440088.106747</v>
      </c>
      <c r="AQ43" s="240">
        <f>('Energy Use'!AQ99-'E-electricity'!AQ43)*'Energy Use 2020'!$R105</f>
        <v>31665470784.882915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54">
        <f>('Energy Use'!B100-'E-electricity'!B44)*'Energy Use 2019'!$R106</f>
        <v>0</v>
      </c>
      <c r="C44" s="254">
        <f>('Energy Use'!C100-'E-electricity'!C44)*'Energy Use 2020'!$R106</f>
        <v>0</v>
      </c>
      <c r="D44" s="254">
        <f>('Energy Use'!D100-'E-electricity'!D44)*'Energy Use 2020'!$R106</f>
        <v>0</v>
      </c>
      <c r="E44" s="254">
        <f>('Energy Use'!E100-'E-electricity'!E44)*'Energy Use 2020'!$R106</f>
        <v>0</v>
      </c>
      <c r="F44" s="254">
        <f>('Energy Use'!F100-'E-electricity'!F44)*'Energy Use 2020'!$R106</f>
        <v>0</v>
      </c>
      <c r="G44" s="254">
        <f>('Energy Use'!G100-'E-electricity'!G44)*'Energy Use 2020'!$R106</f>
        <v>0</v>
      </c>
      <c r="H44" s="254">
        <f>('Energy Use'!H100-'E-electricity'!H44)*'Energy Use 2020'!$R106</f>
        <v>0</v>
      </c>
      <c r="I44" s="254">
        <f>('Energy Use'!I100-'E-electricity'!I44)*'Energy Use 2020'!$R106</f>
        <v>0</v>
      </c>
      <c r="J44" s="254">
        <f>('Energy Use'!J100-'E-electricity'!J44)*'Energy Use 2020'!$R106</f>
        <v>0</v>
      </c>
      <c r="K44" s="254">
        <f>('Energy Use'!K100-'E-electricity'!K44)*'Energy Use 2020'!$R106</f>
        <v>0</v>
      </c>
      <c r="L44" s="254">
        <f>('Energy Use'!L100-'E-electricity'!L44)*'Energy Use 2020'!$R106</f>
        <v>0</v>
      </c>
      <c r="M44" s="254">
        <f>('Energy Use'!M100-'E-electricity'!M44)*'Energy Use 2020'!$R106</f>
        <v>0</v>
      </c>
      <c r="N44" s="254">
        <f>('Energy Use'!N100-'E-electricity'!N44)*'Energy Use 2020'!$R106</f>
        <v>0</v>
      </c>
      <c r="O44" s="254">
        <f>('Energy Use'!O100-'E-electricity'!O44)*'Energy Use 2020'!$R106</f>
        <v>0</v>
      </c>
      <c r="P44" s="254">
        <f>('Energy Use'!P100-'E-electricity'!P44)*'Energy Use 2020'!$R106</f>
        <v>0</v>
      </c>
      <c r="Q44" s="254">
        <f>('Energy Use'!Q100-'E-electricity'!Q44)*'Energy Use 2020'!$R106</f>
        <v>0</v>
      </c>
      <c r="R44" s="254">
        <f>('Energy Use'!R100-'E-electricity'!R44)*'Energy Use 2020'!$R106</f>
        <v>0</v>
      </c>
      <c r="S44" s="254">
        <f>('Energy Use'!S100-'E-electricity'!S44)*'Energy Use 2020'!$R106</f>
        <v>0</v>
      </c>
      <c r="T44" s="254">
        <f>('Energy Use'!T100-'E-electricity'!T44)*'Energy Use 2020'!$R106</f>
        <v>0</v>
      </c>
      <c r="U44" s="254">
        <f>('Energy Use'!U100-'E-electricity'!U44)*'Energy Use 2020'!$R106</f>
        <v>0</v>
      </c>
      <c r="V44" s="254">
        <f>('Energy Use'!V100-'E-electricity'!V44)*'Energy Use 2020'!$R106</f>
        <v>0</v>
      </c>
      <c r="W44" s="254">
        <f>('Energy Use'!W100-'E-electricity'!W44)*'Energy Use 2020'!$R106</f>
        <v>0</v>
      </c>
      <c r="X44" s="254">
        <f>('Energy Use'!X100-'E-electricity'!X44)*'Energy Use 2020'!$R106</f>
        <v>0</v>
      </c>
      <c r="Y44" s="254">
        <f>('Energy Use'!Y100-'E-electricity'!Y44)*'Energy Use 2020'!$R106</f>
        <v>0</v>
      </c>
      <c r="Z44" s="254">
        <f>('Energy Use'!Z100-'E-electricity'!Z44)*'Energy Use 2020'!$R106</f>
        <v>0</v>
      </c>
      <c r="AA44" s="254">
        <f>('Energy Use'!AA100-'E-electricity'!AA44)*'Energy Use 2020'!$R106</f>
        <v>0</v>
      </c>
      <c r="AB44" s="254">
        <f>('Energy Use'!AB100-'E-electricity'!AB44)*'Energy Use 2020'!$R106</f>
        <v>0</v>
      </c>
      <c r="AC44" s="254">
        <f>('Energy Use'!AC100-'E-electricity'!AC44)*'Energy Use 2020'!$R106</f>
        <v>0</v>
      </c>
      <c r="AD44" s="254">
        <f>('Energy Use'!AD100-'E-electricity'!AD44)*'Energy Use 2020'!$R106</f>
        <v>0</v>
      </c>
      <c r="AE44" s="254">
        <f>('Energy Use'!AE100-'E-electricity'!AE44)*'Energy Use 2020'!$R106</f>
        <v>0</v>
      </c>
      <c r="AF44" s="254">
        <f>('Energy Use'!AF100-'E-electricity'!AF44)*'Energy Use 2020'!$R106</f>
        <v>0</v>
      </c>
      <c r="AG44" s="254">
        <f>('Energy Use'!AG100-'E-electricity'!AG44)*'Energy Use 2020'!$R106</f>
        <v>0</v>
      </c>
      <c r="AH44" s="254">
        <f>('Energy Use'!AH100-'E-electricity'!AH44)*'Energy Use 2020'!$R106</f>
        <v>0</v>
      </c>
      <c r="AI44" s="254">
        <f>('Energy Use'!AI100-'E-electricity'!AI44)*'Energy Use 2020'!$R106</f>
        <v>0</v>
      </c>
      <c r="AJ44" s="254">
        <f>('Energy Use'!AJ100-'E-electricity'!AJ44)*'Energy Use 2020'!$R106</f>
        <v>0</v>
      </c>
      <c r="AK44" s="254">
        <f>('Energy Use'!AK100-'E-electricity'!AK44)*'Energy Use 2020'!$R106</f>
        <v>0</v>
      </c>
      <c r="AL44" s="254">
        <f>('Energy Use'!AL100-'E-electricity'!AL44)*'Energy Use 2020'!$R106</f>
        <v>0</v>
      </c>
      <c r="AM44" s="254">
        <f>('Energy Use'!AM100-'E-electricity'!AM44)*'Energy Use 2020'!$R106</f>
        <v>0</v>
      </c>
      <c r="AN44" s="254">
        <f>('Energy Use'!AN100-'E-electricity'!AN44)*'Energy Use 2020'!$R106</f>
        <v>0</v>
      </c>
      <c r="AO44" s="254">
        <f>('Energy Use'!AO100-'E-electricity'!AO44)*'Energy Use 2020'!$R106</f>
        <v>0</v>
      </c>
      <c r="AP44" s="254">
        <f>('Energy Use'!AP100-'E-electricity'!AP44)*'Energy Use 2020'!$R106</f>
        <v>0</v>
      </c>
      <c r="AQ44" s="254">
        <f>('Energy Use'!AQ100-'E-electricity'!AQ44)*'Energy Use 2020'!$R106</f>
        <v>0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290" t="s">
        <v>339</v>
      </c>
      <c r="B50" s="253">
        <f t="shared" ref="B50:B74" si="0">SUMIFS(B$2:B$44,$AR$2:$AR$44,$A50)</f>
        <v>0</v>
      </c>
      <c r="C50" s="253">
        <f t="shared" ref="C50:AQ56" si="1">SUMIFS(C$2:C$44,$AR$2:$AR$44,$A50)</f>
        <v>0</v>
      </c>
      <c r="D50" s="253">
        <f t="shared" si="1"/>
        <v>0</v>
      </c>
      <c r="E50" s="253">
        <f t="shared" si="1"/>
        <v>0</v>
      </c>
      <c r="F50" s="253">
        <f t="shared" si="1"/>
        <v>0</v>
      </c>
      <c r="G50" s="253">
        <f t="shared" si="1"/>
        <v>0</v>
      </c>
      <c r="H50" s="253">
        <f t="shared" si="1"/>
        <v>0</v>
      </c>
      <c r="I50" s="253">
        <f t="shared" si="1"/>
        <v>0</v>
      </c>
      <c r="J50" s="253">
        <f t="shared" si="1"/>
        <v>0</v>
      </c>
      <c r="K50" s="253">
        <f t="shared" si="1"/>
        <v>0</v>
      </c>
      <c r="L50" s="253">
        <f t="shared" si="1"/>
        <v>0</v>
      </c>
      <c r="M50" s="253">
        <f t="shared" si="1"/>
        <v>0</v>
      </c>
      <c r="N50" s="253">
        <f t="shared" si="1"/>
        <v>0</v>
      </c>
      <c r="O50" s="253">
        <f t="shared" si="1"/>
        <v>0</v>
      </c>
      <c r="P50" s="253">
        <f t="shared" si="1"/>
        <v>0</v>
      </c>
      <c r="Q50" s="253">
        <f t="shared" si="1"/>
        <v>0</v>
      </c>
      <c r="R50" s="253">
        <f t="shared" si="1"/>
        <v>0</v>
      </c>
      <c r="S50" s="253">
        <f t="shared" si="1"/>
        <v>0</v>
      </c>
      <c r="T50" s="253">
        <f t="shared" si="1"/>
        <v>0</v>
      </c>
      <c r="U50" s="253">
        <f t="shared" si="1"/>
        <v>0</v>
      </c>
      <c r="V50" s="253">
        <f t="shared" si="1"/>
        <v>0</v>
      </c>
      <c r="W50" s="253">
        <f t="shared" si="1"/>
        <v>0</v>
      </c>
      <c r="X50" s="253">
        <f t="shared" si="1"/>
        <v>0</v>
      </c>
      <c r="Y50" s="253">
        <f t="shared" si="1"/>
        <v>0</v>
      </c>
      <c r="Z50" s="253">
        <f t="shared" si="1"/>
        <v>0</v>
      </c>
      <c r="AA50" s="253">
        <f t="shared" si="1"/>
        <v>0</v>
      </c>
      <c r="AB50" s="253">
        <f t="shared" si="1"/>
        <v>0</v>
      </c>
      <c r="AC50" s="253">
        <f t="shared" si="1"/>
        <v>0</v>
      </c>
      <c r="AD50" s="253">
        <f t="shared" si="1"/>
        <v>0</v>
      </c>
      <c r="AE50" s="253">
        <f t="shared" si="1"/>
        <v>0</v>
      </c>
      <c r="AF50" s="253">
        <f t="shared" si="1"/>
        <v>0</v>
      </c>
      <c r="AG50" s="253">
        <f t="shared" si="1"/>
        <v>0</v>
      </c>
      <c r="AH50" s="253">
        <f t="shared" si="1"/>
        <v>0</v>
      </c>
      <c r="AI50" s="253">
        <f t="shared" si="1"/>
        <v>0</v>
      </c>
      <c r="AJ50" s="253">
        <f t="shared" si="1"/>
        <v>0</v>
      </c>
      <c r="AK50" s="253">
        <f t="shared" si="1"/>
        <v>0</v>
      </c>
      <c r="AL50" s="253">
        <f t="shared" si="1"/>
        <v>0</v>
      </c>
      <c r="AM50" s="253">
        <f t="shared" si="1"/>
        <v>0</v>
      </c>
      <c r="AN50" s="253">
        <f t="shared" si="1"/>
        <v>0</v>
      </c>
      <c r="AO50" s="253">
        <f t="shared" si="1"/>
        <v>0</v>
      </c>
      <c r="AP50" s="253">
        <f t="shared" si="1"/>
        <v>0</v>
      </c>
      <c r="AQ50" s="253">
        <f t="shared" si="1"/>
        <v>0</v>
      </c>
    </row>
    <row r="51" spans="1:43" x14ac:dyDescent="0.2">
      <c r="A51" s="291" t="s">
        <v>125</v>
      </c>
      <c r="B51" s="240">
        <f t="shared" si="0"/>
        <v>87194625763.176422</v>
      </c>
      <c r="C51" s="240">
        <f t="shared" si="1"/>
        <v>31707136641.155064</v>
      </c>
      <c r="D51" s="240">
        <f t="shared" si="1"/>
        <v>33363032259.78669</v>
      </c>
      <c r="E51" s="240">
        <f t="shared" si="1"/>
        <v>36683097965.291443</v>
      </c>
      <c r="F51" s="240">
        <f t="shared" si="1"/>
        <v>37412340812.143791</v>
      </c>
      <c r="G51" s="240">
        <f t="shared" si="1"/>
        <v>38132931361.687111</v>
      </c>
      <c r="H51" s="240">
        <f t="shared" si="1"/>
        <v>38844895652.330933</v>
      </c>
      <c r="I51" s="240">
        <f t="shared" si="1"/>
        <v>39308434955.635315</v>
      </c>
      <c r="J51" s="240">
        <f t="shared" si="1"/>
        <v>39766810454.478951</v>
      </c>
      <c r="K51" s="240">
        <f t="shared" si="1"/>
        <v>40220037295.732986</v>
      </c>
      <c r="L51" s="240">
        <f t="shared" si="1"/>
        <v>40668130626.268547</v>
      </c>
      <c r="M51" s="240">
        <f t="shared" si="1"/>
        <v>41111105592.95681</v>
      </c>
      <c r="N51" s="240">
        <f t="shared" si="1"/>
        <v>41197374560.136642</v>
      </c>
      <c r="O51" s="240">
        <f t="shared" si="1"/>
        <v>41282199265.126846</v>
      </c>
      <c r="P51" s="240">
        <f t="shared" si="1"/>
        <v>41365583136.094124</v>
      </c>
      <c r="Q51" s="240">
        <f t="shared" si="1"/>
        <v>41447529601.205246</v>
      </c>
      <c r="R51" s="240">
        <f t="shared" si="1"/>
        <v>41528042088.626938</v>
      </c>
      <c r="S51" s="240">
        <f t="shared" si="1"/>
        <v>41097168866.17292</v>
      </c>
      <c r="T51" s="240">
        <f t="shared" si="1"/>
        <v>40667249061.463806</v>
      </c>
      <c r="U51" s="240">
        <f t="shared" si="1"/>
        <v>40238281842.439575</v>
      </c>
      <c r="V51" s="240">
        <f t="shared" si="1"/>
        <v>39810266377.040207</v>
      </c>
      <c r="W51" s="240">
        <f t="shared" si="1"/>
        <v>39383201833.205688</v>
      </c>
      <c r="X51" s="240">
        <f t="shared" si="1"/>
        <v>38730152889.290321</v>
      </c>
      <c r="Y51" s="240">
        <f t="shared" si="1"/>
        <v>38078605450.438301</v>
      </c>
      <c r="Z51" s="240">
        <f t="shared" si="1"/>
        <v>37428558185.353607</v>
      </c>
      <c r="AA51" s="240">
        <f t="shared" si="1"/>
        <v>36780009762.740204</v>
      </c>
      <c r="AB51" s="240">
        <f t="shared" si="1"/>
        <v>36132958851.302063</v>
      </c>
      <c r="AC51" s="240">
        <f t="shared" si="1"/>
        <v>35487404119.743156</v>
      </c>
      <c r="AD51" s="240">
        <f t="shared" si="1"/>
        <v>34843344236.767479</v>
      </c>
      <c r="AE51" s="240">
        <f t="shared" si="1"/>
        <v>34200777871.078979</v>
      </c>
      <c r="AF51" s="240">
        <f t="shared" si="1"/>
        <v>33559703691.381641</v>
      </c>
      <c r="AG51" s="240">
        <f t="shared" si="1"/>
        <v>32920120366.379417</v>
      </c>
      <c r="AH51" s="240">
        <f t="shared" si="1"/>
        <v>32132572738.087532</v>
      </c>
      <c r="AI51" s="240">
        <f t="shared" si="1"/>
        <v>31346879248.151031</v>
      </c>
      <c r="AJ51" s="240">
        <f t="shared" si="1"/>
        <v>30563038232.44989</v>
      </c>
      <c r="AK51" s="240">
        <f t="shared" si="1"/>
        <v>29781048026.864056</v>
      </c>
      <c r="AL51" s="240">
        <f t="shared" si="1"/>
        <v>29000906967.273514</v>
      </c>
      <c r="AM51" s="240">
        <f t="shared" si="1"/>
        <v>28371153460.029579</v>
      </c>
      <c r="AN51" s="240">
        <f t="shared" si="1"/>
        <v>27742880933.7019</v>
      </c>
      <c r="AO51" s="240">
        <f t="shared" si="1"/>
        <v>27116088056.994469</v>
      </c>
      <c r="AP51" s="240">
        <f t="shared" si="1"/>
        <v>26490773498.611233</v>
      </c>
      <c r="AQ51" s="240">
        <f t="shared" si="1"/>
        <v>25779251398.68914</v>
      </c>
    </row>
    <row r="52" spans="1:43" x14ac:dyDescent="0.2">
      <c r="A52" s="291" t="s">
        <v>126</v>
      </c>
      <c r="B52" s="240">
        <f t="shared" si="0"/>
        <v>106298175589472.34</v>
      </c>
      <c r="C52" s="240">
        <f t="shared" si="1"/>
        <v>98097917375653.625</v>
      </c>
      <c r="D52" s="240">
        <f t="shared" si="1"/>
        <v>105344714631673.69</v>
      </c>
      <c r="E52" s="240">
        <f t="shared" si="1"/>
        <v>111235284939181.06</v>
      </c>
      <c r="F52" s="240">
        <f t="shared" si="1"/>
        <v>115666950841305.17</v>
      </c>
      <c r="G52" s="240">
        <f t="shared" si="1"/>
        <v>120058210797061.23</v>
      </c>
      <c r="H52" s="240">
        <f t="shared" si="1"/>
        <v>124409121937614.44</v>
      </c>
      <c r="I52" s="240">
        <f t="shared" si="1"/>
        <v>127019718596425.7</v>
      </c>
      <c r="J52" s="240">
        <f t="shared" si="1"/>
        <v>129609068531727.73</v>
      </c>
      <c r="K52" s="240">
        <f t="shared" si="1"/>
        <v>132177201531428.22</v>
      </c>
      <c r="L52" s="240">
        <f t="shared" si="1"/>
        <v>134724147383434.89</v>
      </c>
      <c r="M52" s="240">
        <f t="shared" si="1"/>
        <v>137249935875655.39</v>
      </c>
      <c r="N52" s="240">
        <f t="shared" si="1"/>
        <v>138794744515700.69</v>
      </c>
      <c r="O52" s="240">
        <f t="shared" si="1"/>
        <v>140328144543764.16</v>
      </c>
      <c r="P52" s="240">
        <f t="shared" si="1"/>
        <v>141850147675609.5</v>
      </c>
      <c r="Q52" s="240">
        <f t="shared" si="1"/>
        <v>143360765627000.41</v>
      </c>
      <c r="R52" s="240">
        <f t="shared" si="1"/>
        <v>144860010113700.47</v>
      </c>
      <c r="S52" s="240">
        <f t="shared" si="1"/>
        <v>146659936561604.78</v>
      </c>
      <c r="T52" s="240">
        <f t="shared" si="1"/>
        <v>148456480979312.03</v>
      </c>
      <c r="U52" s="240">
        <f t="shared" si="1"/>
        <v>150249645072450.25</v>
      </c>
      <c r="V52" s="240">
        <f t="shared" si="1"/>
        <v>152039430546647.38</v>
      </c>
      <c r="W52" s="240">
        <f t="shared" si="1"/>
        <v>153825839107531.44</v>
      </c>
      <c r="X52" s="240">
        <f t="shared" si="1"/>
        <v>154647854597459.88</v>
      </c>
      <c r="Y52" s="240">
        <f t="shared" si="1"/>
        <v>155468207972405.81</v>
      </c>
      <c r="Z52" s="240">
        <f t="shared" si="1"/>
        <v>156286900084245.22</v>
      </c>
      <c r="AA52" s="240">
        <f t="shared" si="1"/>
        <v>157103931784854.16</v>
      </c>
      <c r="AB52" s="240">
        <f t="shared" si="1"/>
        <v>157919303926108.56</v>
      </c>
      <c r="AC52" s="240">
        <f t="shared" si="1"/>
        <v>158733017359884.5</v>
      </c>
      <c r="AD52" s="240">
        <f t="shared" si="1"/>
        <v>159545072938057.88</v>
      </c>
      <c r="AE52" s="240">
        <f t="shared" si="1"/>
        <v>160355471512504.69</v>
      </c>
      <c r="AF52" s="240">
        <f t="shared" si="1"/>
        <v>161164213935101.03</v>
      </c>
      <c r="AG52" s="240">
        <f t="shared" si="1"/>
        <v>161971301057722.84</v>
      </c>
      <c r="AH52" s="240">
        <f t="shared" si="1"/>
        <v>162776258066178.25</v>
      </c>
      <c r="AI52" s="240">
        <f t="shared" si="1"/>
        <v>163579562330236.66</v>
      </c>
      <c r="AJ52" s="240">
        <f t="shared" si="1"/>
        <v>164381214701347.66</v>
      </c>
      <c r="AK52" s="240">
        <f t="shared" si="1"/>
        <v>165181216030960.84</v>
      </c>
      <c r="AL52" s="240">
        <f t="shared" si="1"/>
        <v>165979567170525.94</v>
      </c>
      <c r="AM52" s="240">
        <f t="shared" si="1"/>
        <v>165830045489247.47</v>
      </c>
      <c r="AN52" s="240">
        <f t="shared" si="1"/>
        <v>165680574598676.66</v>
      </c>
      <c r="AO52" s="240">
        <f t="shared" si="1"/>
        <v>165531154498301.94</v>
      </c>
      <c r="AP52" s="240">
        <f t="shared" si="1"/>
        <v>165381785187611.66</v>
      </c>
      <c r="AQ52" s="240">
        <f t="shared" si="1"/>
        <v>164672356609598.91</v>
      </c>
    </row>
    <row r="53" spans="1:43" x14ac:dyDescent="0.2">
      <c r="A53" s="291" t="s">
        <v>127</v>
      </c>
      <c r="B53" s="240">
        <f t="shared" si="0"/>
        <v>0</v>
      </c>
      <c r="C53" s="240">
        <f t="shared" si="1"/>
        <v>0</v>
      </c>
      <c r="D53" s="240">
        <f t="shared" si="1"/>
        <v>0</v>
      </c>
      <c r="E53" s="240">
        <f t="shared" si="1"/>
        <v>0</v>
      </c>
      <c r="F53" s="240">
        <f t="shared" si="1"/>
        <v>0</v>
      </c>
      <c r="G53" s="240">
        <f t="shared" si="1"/>
        <v>0</v>
      </c>
      <c r="H53" s="240">
        <f t="shared" si="1"/>
        <v>0</v>
      </c>
      <c r="I53" s="240">
        <f t="shared" si="1"/>
        <v>0</v>
      </c>
      <c r="J53" s="240">
        <f t="shared" si="1"/>
        <v>0</v>
      </c>
      <c r="K53" s="240">
        <f t="shared" si="1"/>
        <v>0</v>
      </c>
      <c r="L53" s="240">
        <f t="shared" si="1"/>
        <v>0</v>
      </c>
      <c r="M53" s="240">
        <f t="shared" si="1"/>
        <v>0</v>
      </c>
      <c r="N53" s="240">
        <f t="shared" si="1"/>
        <v>0</v>
      </c>
      <c r="O53" s="240">
        <f t="shared" si="1"/>
        <v>0</v>
      </c>
      <c r="P53" s="240">
        <f t="shared" si="1"/>
        <v>0</v>
      </c>
      <c r="Q53" s="240">
        <f t="shared" si="1"/>
        <v>0</v>
      </c>
      <c r="R53" s="240">
        <f t="shared" si="1"/>
        <v>0</v>
      </c>
      <c r="S53" s="240">
        <f t="shared" si="1"/>
        <v>0</v>
      </c>
      <c r="T53" s="240">
        <f t="shared" si="1"/>
        <v>0</v>
      </c>
      <c r="U53" s="240">
        <f t="shared" si="1"/>
        <v>0</v>
      </c>
      <c r="V53" s="240">
        <f t="shared" si="1"/>
        <v>0</v>
      </c>
      <c r="W53" s="240">
        <f t="shared" si="1"/>
        <v>0</v>
      </c>
      <c r="X53" s="240">
        <f t="shared" si="1"/>
        <v>0</v>
      </c>
      <c r="Y53" s="240">
        <f t="shared" si="1"/>
        <v>0</v>
      </c>
      <c r="Z53" s="240">
        <f t="shared" si="1"/>
        <v>0</v>
      </c>
      <c r="AA53" s="240">
        <f t="shared" si="1"/>
        <v>0</v>
      </c>
      <c r="AB53" s="240">
        <f t="shared" si="1"/>
        <v>0</v>
      </c>
      <c r="AC53" s="240">
        <f t="shared" si="1"/>
        <v>0</v>
      </c>
      <c r="AD53" s="240">
        <f t="shared" si="1"/>
        <v>0</v>
      </c>
      <c r="AE53" s="240">
        <f t="shared" si="1"/>
        <v>0</v>
      </c>
      <c r="AF53" s="240">
        <f t="shared" si="1"/>
        <v>0</v>
      </c>
      <c r="AG53" s="240">
        <f t="shared" si="1"/>
        <v>0</v>
      </c>
      <c r="AH53" s="240">
        <f t="shared" si="1"/>
        <v>0</v>
      </c>
      <c r="AI53" s="240">
        <f t="shared" si="1"/>
        <v>0</v>
      </c>
      <c r="AJ53" s="240">
        <f t="shared" si="1"/>
        <v>0</v>
      </c>
      <c r="AK53" s="240">
        <f t="shared" si="1"/>
        <v>0</v>
      </c>
      <c r="AL53" s="240">
        <f t="shared" si="1"/>
        <v>0</v>
      </c>
      <c r="AM53" s="240">
        <f t="shared" si="1"/>
        <v>0</v>
      </c>
      <c r="AN53" s="240">
        <f t="shared" si="1"/>
        <v>0</v>
      </c>
      <c r="AO53" s="240">
        <f t="shared" si="1"/>
        <v>0</v>
      </c>
      <c r="AP53" s="240">
        <f t="shared" si="1"/>
        <v>0</v>
      </c>
      <c r="AQ53" s="240">
        <f t="shared" si="1"/>
        <v>0</v>
      </c>
    </row>
    <row r="54" spans="1:43" x14ac:dyDescent="0.2">
      <c r="A54" s="291" t="s">
        <v>128</v>
      </c>
      <c r="B54" s="240">
        <f t="shared" si="0"/>
        <v>0</v>
      </c>
      <c r="C54" s="240">
        <f t="shared" si="1"/>
        <v>0</v>
      </c>
      <c r="D54" s="240">
        <f t="shared" si="1"/>
        <v>0</v>
      </c>
      <c r="E54" s="240">
        <f t="shared" si="1"/>
        <v>0</v>
      </c>
      <c r="F54" s="240">
        <f t="shared" si="1"/>
        <v>0</v>
      </c>
      <c r="G54" s="240">
        <f t="shared" si="1"/>
        <v>0</v>
      </c>
      <c r="H54" s="240">
        <f t="shared" si="1"/>
        <v>0</v>
      </c>
      <c r="I54" s="240">
        <f t="shared" si="1"/>
        <v>0</v>
      </c>
      <c r="J54" s="240">
        <f t="shared" si="1"/>
        <v>0</v>
      </c>
      <c r="K54" s="240">
        <f t="shared" si="1"/>
        <v>0</v>
      </c>
      <c r="L54" s="240">
        <f t="shared" si="1"/>
        <v>0</v>
      </c>
      <c r="M54" s="240">
        <f t="shared" si="1"/>
        <v>0</v>
      </c>
      <c r="N54" s="240">
        <f t="shared" si="1"/>
        <v>0</v>
      </c>
      <c r="O54" s="240">
        <f t="shared" si="1"/>
        <v>0</v>
      </c>
      <c r="P54" s="240">
        <f t="shared" si="1"/>
        <v>0</v>
      </c>
      <c r="Q54" s="240">
        <f t="shared" si="1"/>
        <v>0</v>
      </c>
      <c r="R54" s="240">
        <f t="shared" si="1"/>
        <v>0</v>
      </c>
      <c r="S54" s="240">
        <f t="shared" si="1"/>
        <v>0</v>
      </c>
      <c r="T54" s="240">
        <f t="shared" si="1"/>
        <v>0</v>
      </c>
      <c r="U54" s="240">
        <f t="shared" si="1"/>
        <v>0</v>
      </c>
      <c r="V54" s="240">
        <f t="shared" si="1"/>
        <v>0</v>
      </c>
      <c r="W54" s="240">
        <f t="shared" si="1"/>
        <v>0</v>
      </c>
      <c r="X54" s="240">
        <f t="shared" si="1"/>
        <v>0</v>
      </c>
      <c r="Y54" s="240">
        <f t="shared" si="1"/>
        <v>0</v>
      </c>
      <c r="Z54" s="240">
        <f t="shared" si="1"/>
        <v>0</v>
      </c>
      <c r="AA54" s="240">
        <f t="shared" si="1"/>
        <v>0</v>
      </c>
      <c r="AB54" s="240">
        <f t="shared" si="1"/>
        <v>0</v>
      </c>
      <c r="AC54" s="240">
        <f t="shared" si="1"/>
        <v>0</v>
      </c>
      <c r="AD54" s="240">
        <f t="shared" si="1"/>
        <v>0</v>
      </c>
      <c r="AE54" s="240">
        <f t="shared" si="1"/>
        <v>0</v>
      </c>
      <c r="AF54" s="240">
        <f t="shared" si="1"/>
        <v>0</v>
      </c>
      <c r="AG54" s="240">
        <f t="shared" si="1"/>
        <v>0</v>
      </c>
      <c r="AH54" s="240">
        <f t="shared" si="1"/>
        <v>0</v>
      </c>
      <c r="AI54" s="240">
        <f t="shared" si="1"/>
        <v>0</v>
      </c>
      <c r="AJ54" s="240">
        <f t="shared" si="1"/>
        <v>0</v>
      </c>
      <c r="AK54" s="240">
        <f t="shared" si="1"/>
        <v>0</v>
      </c>
      <c r="AL54" s="240">
        <f t="shared" si="1"/>
        <v>0</v>
      </c>
      <c r="AM54" s="240">
        <f t="shared" si="1"/>
        <v>0</v>
      </c>
      <c r="AN54" s="240">
        <f t="shared" si="1"/>
        <v>0</v>
      </c>
      <c r="AO54" s="240">
        <f t="shared" si="1"/>
        <v>0</v>
      </c>
      <c r="AP54" s="240">
        <f t="shared" si="1"/>
        <v>0</v>
      </c>
      <c r="AQ54" s="240">
        <f t="shared" si="1"/>
        <v>0</v>
      </c>
    </row>
    <row r="55" spans="1:43" x14ac:dyDescent="0.2">
      <c r="A55" s="291" t="s">
        <v>129</v>
      </c>
      <c r="B55" s="240">
        <f t="shared" si="0"/>
        <v>0</v>
      </c>
      <c r="C55" s="240">
        <f t="shared" si="1"/>
        <v>0</v>
      </c>
      <c r="D55" s="240">
        <f t="shared" si="1"/>
        <v>0</v>
      </c>
      <c r="E55" s="240">
        <f t="shared" si="1"/>
        <v>0</v>
      </c>
      <c r="F55" s="240">
        <f t="shared" si="1"/>
        <v>0</v>
      </c>
      <c r="G55" s="240">
        <f t="shared" si="1"/>
        <v>0</v>
      </c>
      <c r="H55" s="240">
        <f t="shared" si="1"/>
        <v>0</v>
      </c>
      <c r="I55" s="240">
        <f t="shared" si="1"/>
        <v>0</v>
      </c>
      <c r="J55" s="240">
        <f t="shared" si="1"/>
        <v>0</v>
      </c>
      <c r="K55" s="240">
        <f t="shared" si="1"/>
        <v>0</v>
      </c>
      <c r="L55" s="240">
        <f t="shared" si="1"/>
        <v>0</v>
      </c>
      <c r="M55" s="240">
        <f t="shared" si="1"/>
        <v>0</v>
      </c>
      <c r="N55" s="240">
        <f t="shared" si="1"/>
        <v>0</v>
      </c>
      <c r="O55" s="240">
        <f t="shared" si="1"/>
        <v>0</v>
      </c>
      <c r="P55" s="240">
        <f t="shared" si="1"/>
        <v>0</v>
      </c>
      <c r="Q55" s="240">
        <f t="shared" si="1"/>
        <v>0</v>
      </c>
      <c r="R55" s="240">
        <f t="shared" si="1"/>
        <v>0</v>
      </c>
      <c r="S55" s="240">
        <f t="shared" si="1"/>
        <v>0</v>
      </c>
      <c r="T55" s="240">
        <f t="shared" si="1"/>
        <v>0</v>
      </c>
      <c r="U55" s="240">
        <f t="shared" si="1"/>
        <v>0</v>
      </c>
      <c r="V55" s="240">
        <f t="shared" si="1"/>
        <v>0</v>
      </c>
      <c r="W55" s="240">
        <f t="shared" si="1"/>
        <v>0</v>
      </c>
      <c r="X55" s="240">
        <f t="shared" si="1"/>
        <v>0</v>
      </c>
      <c r="Y55" s="240">
        <f t="shared" si="1"/>
        <v>0</v>
      </c>
      <c r="Z55" s="240">
        <f t="shared" si="1"/>
        <v>0</v>
      </c>
      <c r="AA55" s="240">
        <f t="shared" si="1"/>
        <v>0</v>
      </c>
      <c r="AB55" s="240">
        <f t="shared" si="1"/>
        <v>0</v>
      </c>
      <c r="AC55" s="240">
        <f t="shared" si="1"/>
        <v>0</v>
      </c>
      <c r="AD55" s="240">
        <f t="shared" si="1"/>
        <v>0</v>
      </c>
      <c r="AE55" s="240">
        <f t="shared" si="1"/>
        <v>0</v>
      </c>
      <c r="AF55" s="240">
        <f t="shared" si="1"/>
        <v>0</v>
      </c>
      <c r="AG55" s="240">
        <f t="shared" si="1"/>
        <v>0</v>
      </c>
      <c r="AH55" s="240">
        <f t="shared" si="1"/>
        <v>0</v>
      </c>
      <c r="AI55" s="240">
        <f t="shared" si="1"/>
        <v>0</v>
      </c>
      <c r="AJ55" s="240">
        <f t="shared" si="1"/>
        <v>0</v>
      </c>
      <c r="AK55" s="240">
        <f t="shared" si="1"/>
        <v>0</v>
      </c>
      <c r="AL55" s="240">
        <f t="shared" si="1"/>
        <v>0</v>
      </c>
      <c r="AM55" s="240">
        <f t="shared" si="1"/>
        <v>0</v>
      </c>
      <c r="AN55" s="240">
        <f t="shared" si="1"/>
        <v>0</v>
      </c>
      <c r="AO55" s="240">
        <f t="shared" si="1"/>
        <v>0</v>
      </c>
      <c r="AP55" s="240">
        <f t="shared" si="1"/>
        <v>0</v>
      </c>
      <c r="AQ55" s="240">
        <f t="shared" si="1"/>
        <v>0</v>
      </c>
    </row>
    <row r="56" spans="1:43" x14ac:dyDescent="0.2">
      <c r="A56" s="291" t="s">
        <v>130</v>
      </c>
      <c r="B56" s="240">
        <f t="shared" si="0"/>
        <v>0</v>
      </c>
      <c r="C56" s="240">
        <f t="shared" si="1"/>
        <v>0</v>
      </c>
      <c r="D56" s="240">
        <f t="shared" si="1"/>
        <v>0</v>
      </c>
      <c r="E56" s="240">
        <f t="shared" si="1"/>
        <v>0</v>
      </c>
      <c r="F56" s="240">
        <f t="shared" si="1"/>
        <v>0</v>
      </c>
      <c r="G56" s="240">
        <f t="shared" si="1"/>
        <v>0</v>
      </c>
      <c r="H56" s="240">
        <f t="shared" si="1"/>
        <v>0</v>
      </c>
      <c r="I56" s="240">
        <f t="shared" si="1"/>
        <v>0</v>
      </c>
      <c r="J56" s="240">
        <f t="shared" si="1"/>
        <v>0</v>
      </c>
      <c r="K56" s="240">
        <f t="shared" si="1"/>
        <v>0</v>
      </c>
      <c r="L56" s="240">
        <f t="shared" ref="L56:AQ63" si="2">SUMIFS(L$2:L$44,$AR$2:$AR$44,$A56)</f>
        <v>0</v>
      </c>
      <c r="M56" s="240">
        <f t="shared" si="2"/>
        <v>0</v>
      </c>
      <c r="N56" s="240">
        <f t="shared" si="2"/>
        <v>0</v>
      </c>
      <c r="O56" s="240">
        <f t="shared" si="2"/>
        <v>0</v>
      </c>
      <c r="P56" s="240">
        <f t="shared" si="2"/>
        <v>0</v>
      </c>
      <c r="Q56" s="240">
        <f t="shared" si="2"/>
        <v>0</v>
      </c>
      <c r="R56" s="240">
        <f t="shared" si="2"/>
        <v>0</v>
      </c>
      <c r="S56" s="240">
        <f t="shared" si="2"/>
        <v>0</v>
      </c>
      <c r="T56" s="240">
        <f t="shared" si="2"/>
        <v>0</v>
      </c>
      <c r="U56" s="240">
        <f t="shared" si="2"/>
        <v>0</v>
      </c>
      <c r="V56" s="240">
        <f t="shared" si="2"/>
        <v>0</v>
      </c>
      <c r="W56" s="240">
        <f t="shared" si="2"/>
        <v>0</v>
      </c>
      <c r="X56" s="240">
        <f t="shared" si="2"/>
        <v>0</v>
      </c>
      <c r="Y56" s="240">
        <f t="shared" si="2"/>
        <v>0</v>
      </c>
      <c r="Z56" s="240">
        <f t="shared" si="2"/>
        <v>0</v>
      </c>
      <c r="AA56" s="240">
        <f t="shared" si="2"/>
        <v>0</v>
      </c>
      <c r="AB56" s="240">
        <f t="shared" si="2"/>
        <v>0</v>
      </c>
      <c r="AC56" s="240">
        <f t="shared" si="2"/>
        <v>0</v>
      </c>
      <c r="AD56" s="240">
        <f t="shared" si="2"/>
        <v>0</v>
      </c>
      <c r="AE56" s="240">
        <f t="shared" si="2"/>
        <v>0</v>
      </c>
      <c r="AF56" s="240">
        <f t="shared" si="2"/>
        <v>0</v>
      </c>
      <c r="AG56" s="240">
        <f t="shared" si="2"/>
        <v>0</v>
      </c>
      <c r="AH56" s="240">
        <f t="shared" si="2"/>
        <v>0</v>
      </c>
      <c r="AI56" s="240">
        <f t="shared" si="2"/>
        <v>0</v>
      </c>
      <c r="AJ56" s="240">
        <f t="shared" si="2"/>
        <v>0</v>
      </c>
      <c r="AK56" s="240">
        <f t="shared" si="2"/>
        <v>0</v>
      </c>
      <c r="AL56" s="240">
        <f t="shared" si="2"/>
        <v>0</v>
      </c>
      <c r="AM56" s="240">
        <f t="shared" si="2"/>
        <v>0</v>
      </c>
      <c r="AN56" s="240">
        <f t="shared" si="2"/>
        <v>0</v>
      </c>
      <c r="AO56" s="240">
        <f t="shared" si="2"/>
        <v>0</v>
      </c>
      <c r="AP56" s="240">
        <f t="shared" si="2"/>
        <v>0</v>
      </c>
      <c r="AQ56" s="240">
        <f t="shared" si="2"/>
        <v>0</v>
      </c>
    </row>
    <row r="57" spans="1:43" x14ac:dyDescent="0.2">
      <c r="A57" s="291" t="s">
        <v>131</v>
      </c>
      <c r="B57" s="240">
        <f t="shared" si="0"/>
        <v>11890176240.433147</v>
      </c>
      <c r="C57" s="240">
        <f t="shared" ref="C57:AP68" si="3">SUMIFS(C$2:C$44,$AR$2:$AR$44,$A57)</f>
        <v>11890176240.433147</v>
      </c>
      <c r="D57" s="240">
        <f t="shared" si="3"/>
        <v>12649777193.310444</v>
      </c>
      <c r="E57" s="240">
        <f t="shared" si="3"/>
        <v>12682235528.799095</v>
      </c>
      <c r="F57" s="240">
        <f t="shared" si="3"/>
        <v>13323707253.977121</v>
      </c>
      <c r="G57" s="240">
        <f t="shared" si="3"/>
        <v>13957733996.659039</v>
      </c>
      <c r="H57" s="240">
        <f t="shared" si="3"/>
        <v>14584338156.920555</v>
      </c>
      <c r="I57" s="240">
        <f t="shared" si="3"/>
        <v>14875513257.055798</v>
      </c>
      <c r="J57" s="240">
        <f t="shared" si="3"/>
        <v>15163251453.545692</v>
      </c>
      <c r="K57" s="240">
        <f t="shared" si="3"/>
        <v>15447563118.616919</v>
      </c>
      <c r="L57" s="240">
        <f t="shared" si="2"/>
        <v>15728458624.496164</v>
      </c>
      <c r="M57" s="240">
        <f t="shared" si="2"/>
        <v>16005948343.410107</v>
      </c>
      <c r="N57" s="240">
        <f t="shared" si="2"/>
        <v>16120117219.047482</v>
      </c>
      <c r="O57" s="240">
        <f t="shared" si="2"/>
        <v>16232978659.16431</v>
      </c>
      <c r="P57" s="240">
        <f t="shared" si="2"/>
        <v>16344535664.246969</v>
      </c>
      <c r="Q57" s="240">
        <f t="shared" si="2"/>
        <v>16454791234.781843</v>
      </c>
      <c r="R57" s="240">
        <f t="shared" si="2"/>
        <v>16563748371.255301</v>
      </c>
      <c r="S57" s="240">
        <f t="shared" si="2"/>
        <v>16625261107.436438</v>
      </c>
      <c r="T57" s="240">
        <f t="shared" si="2"/>
        <v>16686523241.796286</v>
      </c>
      <c r="U57" s="240">
        <f t="shared" si="2"/>
        <v>16747535057.779369</v>
      </c>
      <c r="V57" s="240">
        <f t="shared" si="2"/>
        <v>16808296838.830198</v>
      </c>
      <c r="W57" s="240">
        <f t="shared" si="2"/>
        <v>16868808868.393288</v>
      </c>
      <c r="X57" s="240">
        <f t="shared" si="2"/>
        <v>16756325803.077318</v>
      </c>
      <c r="Y57" s="240">
        <f t="shared" si="2"/>
        <v>16644128770.14735</v>
      </c>
      <c r="Z57" s="240">
        <f t="shared" si="2"/>
        <v>16532217486.158876</v>
      </c>
      <c r="AA57" s="240">
        <f t="shared" si="2"/>
        <v>16420591667.667368</v>
      </c>
      <c r="AB57" s="240">
        <f t="shared" si="2"/>
        <v>16309251031.228317</v>
      </c>
      <c r="AC57" s="240">
        <f t="shared" si="2"/>
        <v>16078208661.594259</v>
      </c>
      <c r="AD57" s="240">
        <f t="shared" si="2"/>
        <v>15847824236.271828</v>
      </c>
      <c r="AE57" s="240">
        <f t="shared" si="2"/>
        <v>15618097074.994184</v>
      </c>
      <c r="AF57" s="240">
        <f t="shared" si="2"/>
        <v>15389026497.494482</v>
      </c>
      <c r="AG57" s="240">
        <f t="shared" si="2"/>
        <v>15160611823.505882</v>
      </c>
      <c r="AH57" s="240">
        <f t="shared" si="2"/>
        <v>14915844568.236755</v>
      </c>
      <c r="AI57" s="240">
        <f t="shared" si="2"/>
        <v>14671784999.717491</v>
      </c>
      <c r="AJ57" s="240">
        <f t="shared" si="2"/>
        <v>14428432380.992342</v>
      </c>
      <c r="AK57" s="240">
        <f t="shared" si="2"/>
        <v>14185785975.105564</v>
      </c>
      <c r="AL57" s="240">
        <f t="shared" si="2"/>
        <v>13943845045.101412</v>
      </c>
      <c r="AM57" s="240">
        <f t="shared" si="2"/>
        <v>13668858585.910776</v>
      </c>
      <c r="AN57" s="240">
        <f t="shared" si="2"/>
        <v>13394682038.310146</v>
      </c>
      <c r="AO57" s="240">
        <f t="shared" si="2"/>
        <v>13121314551.965958</v>
      </c>
      <c r="AP57" s="240">
        <f t="shared" si="2"/>
        <v>12848755276.544672</v>
      </c>
      <c r="AQ57" s="240">
        <f t="shared" si="2"/>
        <v>12512505908.575733</v>
      </c>
    </row>
    <row r="58" spans="1:43" x14ac:dyDescent="0.2">
      <c r="A58" s="291" t="s">
        <v>132</v>
      </c>
      <c r="B58" s="240">
        <f t="shared" si="0"/>
        <v>22175178688407.824</v>
      </c>
      <c r="C58" s="240">
        <f t="shared" si="3"/>
        <v>20708723618754.406</v>
      </c>
      <c r="D58" s="240">
        <f t="shared" si="3"/>
        <v>20313265695877.375</v>
      </c>
      <c r="E58" s="240">
        <f t="shared" si="3"/>
        <v>20624950450094.336</v>
      </c>
      <c r="F58" s="240">
        <f t="shared" si="3"/>
        <v>22170797395781.738</v>
      </c>
      <c r="G58" s="240">
        <f t="shared" si="3"/>
        <v>23703624940447.836</v>
      </c>
      <c r="H58" s="240">
        <f t="shared" si="3"/>
        <v>25223438163517.379</v>
      </c>
      <c r="I58" s="240">
        <f t="shared" si="3"/>
        <v>25697717078287.363</v>
      </c>
      <c r="J58" s="240">
        <f t="shared" si="3"/>
        <v>26168269359224.773</v>
      </c>
      <c r="K58" s="240">
        <f t="shared" si="3"/>
        <v>26635096463317.43</v>
      </c>
      <c r="L58" s="240">
        <f t="shared" si="2"/>
        <v>27098199847553.172</v>
      </c>
      <c r="M58" s="240">
        <f t="shared" si="2"/>
        <v>27557580968919.809</v>
      </c>
      <c r="N58" s="240">
        <f t="shared" si="2"/>
        <v>27517832229312.199</v>
      </c>
      <c r="O58" s="240">
        <f t="shared" si="2"/>
        <v>27477872452568.172</v>
      </c>
      <c r="P58" s="240">
        <f t="shared" si="2"/>
        <v>27437701701500.902</v>
      </c>
      <c r="Q58" s="240">
        <f t="shared" si="2"/>
        <v>27397320038923.57</v>
      </c>
      <c r="R58" s="240">
        <f t="shared" si="2"/>
        <v>27356727527649.352</v>
      </c>
      <c r="S58" s="240">
        <f t="shared" si="2"/>
        <v>27025004831992.547</v>
      </c>
      <c r="T58" s="240">
        <f t="shared" si="2"/>
        <v>26693773055662.68</v>
      </c>
      <c r="U58" s="240">
        <f t="shared" si="2"/>
        <v>26363032125483.766</v>
      </c>
      <c r="V58" s="240">
        <f t="shared" si="2"/>
        <v>26032781968279.797</v>
      </c>
      <c r="W58" s="240">
        <f t="shared" si="2"/>
        <v>25703022510874.766</v>
      </c>
      <c r="X58" s="240">
        <f t="shared" si="2"/>
        <v>25103409319879.09</v>
      </c>
      <c r="Y58" s="240">
        <f t="shared" si="2"/>
        <v>24504714146200.242</v>
      </c>
      <c r="Z58" s="240">
        <f t="shared" si="2"/>
        <v>23906936852632.648</v>
      </c>
      <c r="AA58" s="240">
        <f t="shared" si="2"/>
        <v>23310077301970.75</v>
      </c>
      <c r="AB58" s="240">
        <f t="shared" si="2"/>
        <v>22714135357008.973</v>
      </c>
      <c r="AC58" s="240">
        <f t="shared" si="2"/>
        <v>22119110880541.754</v>
      </c>
      <c r="AD58" s="240">
        <f t="shared" si="2"/>
        <v>21525003735363.531</v>
      </c>
      <c r="AE58" s="240">
        <f t="shared" si="2"/>
        <v>20931813784268.73</v>
      </c>
      <c r="AF58" s="240">
        <f t="shared" si="2"/>
        <v>20339540890051.789</v>
      </c>
      <c r="AG58" s="240">
        <f t="shared" si="2"/>
        <v>19748184915507.156</v>
      </c>
      <c r="AH58" s="240">
        <f t="shared" si="2"/>
        <v>19234375136168.742</v>
      </c>
      <c r="AI58" s="240">
        <f t="shared" si="2"/>
        <v>18721359993818.664</v>
      </c>
      <c r="AJ58" s="240">
        <f t="shared" si="2"/>
        <v>18209139369545.168</v>
      </c>
      <c r="AK58" s="240">
        <f t="shared" si="2"/>
        <v>17697713144436.52</v>
      </c>
      <c r="AL58" s="240">
        <f t="shared" si="2"/>
        <v>17187081199580.955</v>
      </c>
      <c r="AM58" s="240">
        <f t="shared" si="2"/>
        <v>16652321877819.531</v>
      </c>
      <c r="AN58" s="240">
        <f t="shared" si="2"/>
        <v>16118396416842.32</v>
      </c>
      <c r="AO58" s="240">
        <f t="shared" si="2"/>
        <v>15585304691764.26</v>
      </c>
      <c r="AP58" s="240">
        <f t="shared" si="2"/>
        <v>15053046577700.271</v>
      </c>
      <c r="AQ58" s="240">
        <f t="shared" si="2"/>
        <v>14470239042835.074</v>
      </c>
    </row>
    <row r="59" spans="1:43" x14ac:dyDescent="0.2">
      <c r="A59" s="291" t="s">
        <v>133</v>
      </c>
      <c r="B59" s="240">
        <f t="shared" si="0"/>
        <v>535057930819.49182</v>
      </c>
      <c r="C59" s="240">
        <f t="shared" si="3"/>
        <v>46859184563547.055</v>
      </c>
      <c r="D59" s="240">
        <f t="shared" si="3"/>
        <v>49745399890091.57</v>
      </c>
      <c r="E59" s="240">
        <f t="shared" si="3"/>
        <v>49092860430135.977</v>
      </c>
      <c r="F59" s="240">
        <f t="shared" si="3"/>
        <v>53348119621075.586</v>
      </c>
      <c r="G59" s="240">
        <f t="shared" si="3"/>
        <v>57559095007548.414</v>
      </c>
      <c r="H59" s="240">
        <f t="shared" si="3"/>
        <v>61725830806424.344</v>
      </c>
      <c r="I59" s="240">
        <f t="shared" si="3"/>
        <v>63692455010914.734</v>
      </c>
      <c r="J59" s="240">
        <f t="shared" si="3"/>
        <v>65639773722108.586</v>
      </c>
      <c r="K59" s="240">
        <f t="shared" si="3"/>
        <v>67567806055767.57</v>
      </c>
      <c r="L59" s="240">
        <f t="shared" si="2"/>
        <v>69476571127653.43</v>
      </c>
      <c r="M59" s="240">
        <f t="shared" si="2"/>
        <v>71366088053527.813</v>
      </c>
      <c r="N59" s="240">
        <f t="shared" si="2"/>
        <v>72364327945962.375</v>
      </c>
      <c r="O59" s="240">
        <f t="shared" si="2"/>
        <v>73353587397718.781</v>
      </c>
      <c r="P59" s="240">
        <f t="shared" si="2"/>
        <v>74333872902026.484</v>
      </c>
      <c r="Q59" s="240">
        <f t="shared" si="2"/>
        <v>75305190952114.922</v>
      </c>
      <c r="R59" s="240">
        <f t="shared" si="2"/>
        <v>76267548041213.547</v>
      </c>
      <c r="S59" s="240">
        <f t="shared" si="2"/>
        <v>76819284733507.531</v>
      </c>
      <c r="T59" s="240">
        <f t="shared" si="2"/>
        <v>77369482998434.406</v>
      </c>
      <c r="U59" s="240">
        <f t="shared" si="2"/>
        <v>77918143402756.656</v>
      </c>
      <c r="V59" s="240">
        <f t="shared" si="2"/>
        <v>78465266513236.688</v>
      </c>
      <c r="W59" s="240">
        <f t="shared" si="2"/>
        <v>79010852896636.906</v>
      </c>
      <c r="X59" s="240">
        <f t="shared" si="2"/>
        <v>79203251309902.766</v>
      </c>
      <c r="Y59" s="240">
        <f t="shared" si="2"/>
        <v>79394922677139.703</v>
      </c>
      <c r="Z59" s="240">
        <f t="shared" si="2"/>
        <v>79585867276391.672</v>
      </c>
      <c r="AA59" s="240">
        <f t="shared" si="2"/>
        <v>79776085385702.516</v>
      </c>
      <c r="AB59" s="240">
        <f t="shared" si="2"/>
        <v>79965577283116.172</v>
      </c>
      <c r="AC59" s="240">
        <f t="shared" si="2"/>
        <v>79853205696695.047</v>
      </c>
      <c r="AD59" s="240">
        <f t="shared" si="2"/>
        <v>79740741561618.063</v>
      </c>
      <c r="AE59" s="240">
        <f t="shared" si="2"/>
        <v>79628184936911.531</v>
      </c>
      <c r="AF59" s="240">
        <f t="shared" si="2"/>
        <v>79515535881601.859</v>
      </c>
      <c r="AG59" s="240">
        <f t="shared" si="2"/>
        <v>79402794454715.375</v>
      </c>
      <c r="AH59" s="240">
        <f t="shared" si="2"/>
        <v>79019134409654.672</v>
      </c>
      <c r="AI59" s="240">
        <f t="shared" si="2"/>
        <v>78636026632293.25</v>
      </c>
      <c r="AJ59" s="240">
        <f t="shared" si="2"/>
        <v>78253470949081.234</v>
      </c>
      <c r="AK59" s="240">
        <f t="shared" si="2"/>
        <v>77871467186468.594</v>
      </c>
      <c r="AL59" s="240">
        <f t="shared" si="2"/>
        <v>77490015170905.469</v>
      </c>
      <c r="AM59" s="240">
        <f t="shared" si="2"/>
        <v>77059364609962.906</v>
      </c>
      <c r="AN59" s="240">
        <f t="shared" si="2"/>
        <v>76629370909104.453</v>
      </c>
      <c r="AO59" s="240">
        <f t="shared" si="2"/>
        <v>76200033858212.906</v>
      </c>
      <c r="AP59" s="240">
        <f t="shared" si="2"/>
        <v>75771353247170.984</v>
      </c>
      <c r="AQ59" s="240">
        <f t="shared" si="2"/>
        <v>74973951497226.594</v>
      </c>
    </row>
    <row r="60" spans="1:43" x14ac:dyDescent="0.2">
      <c r="A60" s="291" t="s">
        <v>134</v>
      </c>
      <c r="B60" s="240">
        <f t="shared" si="0"/>
        <v>3963392080.144383</v>
      </c>
      <c r="C60" s="240">
        <f t="shared" si="3"/>
        <v>19816960400.721916</v>
      </c>
      <c r="D60" s="240">
        <f t="shared" si="3"/>
        <v>21677448251.073601</v>
      </c>
      <c r="E60" s="240">
        <f t="shared" si="3"/>
        <v>21370709625.146072</v>
      </c>
      <c r="F60" s="240">
        <f t="shared" si="3"/>
        <v>21425593257.438236</v>
      </c>
      <c r="G60" s="240">
        <f t="shared" si="3"/>
        <v>21913875511.998508</v>
      </c>
      <c r="H60" s="240">
        <f t="shared" si="3"/>
        <v>22564753837.520138</v>
      </c>
      <c r="I60" s="240">
        <f t="shared" si="3"/>
        <v>23151034481.1926</v>
      </c>
      <c r="J60" s="240">
        <f t="shared" si="3"/>
        <v>23600277571.123859</v>
      </c>
      <c r="K60" s="240">
        <f t="shared" si="3"/>
        <v>23905469635.966297</v>
      </c>
      <c r="L60" s="240">
        <f t="shared" si="2"/>
        <v>24062317579.483948</v>
      </c>
      <c r="M60" s="240">
        <f t="shared" si="2"/>
        <v>24069339409.180874</v>
      </c>
      <c r="N60" s="240">
        <f t="shared" si="2"/>
        <v>23995720236.830853</v>
      </c>
      <c r="O60" s="240">
        <f t="shared" si="2"/>
        <v>23805163287.985065</v>
      </c>
      <c r="P60" s="240">
        <f t="shared" si="2"/>
        <v>23529772777.70853</v>
      </c>
      <c r="Q60" s="240">
        <f t="shared" si="2"/>
        <v>23201439470.942493</v>
      </c>
      <c r="R60" s="240">
        <f t="shared" si="2"/>
        <v>22850946223.842438</v>
      </c>
      <c r="S60" s="240">
        <f t="shared" si="2"/>
        <v>22623216788.98687</v>
      </c>
      <c r="T60" s="240">
        <f t="shared" si="2"/>
        <v>22400466914.456825</v>
      </c>
      <c r="U60" s="240">
        <f t="shared" si="2"/>
        <v>22182806490.717693</v>
      </c>
      <c r="V60" s="240">
        <f t="shared" si="2"/>
        <v>21970340007.545025</v>
      </c>
      <c r="W60" s="240">
        <f t="shared" si="2"/>
        <v>21763166957.226589</v>
      </c>
      <c r="X60" s="240">
        <f t="shared" si="2"/>
        <v>21561382240.101822</v>
      </c>
      <c r="Y60" s="240">
        <f t="shared" si="2"/>
        <v>21365076572.080067</v>
      </c>
      <c r="Z60" s="240">
        <f t="shared" si="2"/>
        <v>21174336893.865719</v>
      </c>
      <c r="AA60" s="240">
        <f t="shared" si="2"/>
        <v>20989246781.705723</v>
      </c>
      <c r="AB60" s="240">
        <f t="shared" si="2"/>
        <v>20809886859.558872</v>
      </c>
      <c r="AC60" s="240">
        <f t="shared" si="2"/>
        <v>20636335212.672695</v>
      </c>
      <c r="AD60" s="240">
        <f t="shared" si="2"/>
        <v>20468667802.637794</v>
      </c>
      <c r="AE60" s="240">
        <f t="shared" si="2"/>
        <v>20306958884.07473</v>
      </c>
      <c r="AF60" s="240">
        <f t="shared" si="2"/>
        <v>20151281423.191757</v>
      </c>
      <c r="AG60" s="240">
        <f t="shared" si="2"/>
        <v>20001707518.53717</v>
      </c>
      <c r="AH60" s="240">
        <f t="shared" si="2"/>
        <v>19858308824.35466</v>
      </c>
      <c r="AI60" s="240">
        <f t="shared" si="2"/>
        <v>19721156977.036026</v>
      </c>
      <c r="AJ60" s="240">
        <f t="shared" si="2"/>
        <v>19590324025.251907</v>
      </c>
      <c r="AK60" s="240">
        <f t="shared" si="2"/>
        <v>19465882864.429234</v>
      </c>
      <c r="AL60" s="240">
        <f t="shared" si="2"/>
        <v>19347907676.334759</v>
      </c>
      <c r="AM60" s="240">
        <f t="shared" si="2"/>
        <v>19236474374.615715</v>
      </c>
      <c r="AN60" s="240">
        <f t="shared" si="2"/>
        <v>19131661057.243519</v>
      </c>
      <c r="AO60" s="240">
        <f t="shared" si="2"/>
        <v>19033548466.905003</v>
      </c>
      <c r="AP60" s="240">
        <f t="shared" si="2"/>
        <v>18942220460.487186</v>
      </c>
      <c r="AQ60" s="240">
        <f t="shared" si="2"/>
        <v>18760750876.514297</v>
      </c>
    </row>
    <row r="61" spans="1:43" x14ac:dyDescent="0.2">
      <c r="A61" s="291" t="s">
        <v>135</v>
      </c>
      <c r="B61" s="240">
        <f t="shared" si="0"/>
        <v>0</v>
      </c>
      <c r="C61" s="240">
        <f t="shared" si="3"/>
        <v>3963392080.1443825</v>
      </c>
      <c r="D61" s="240">
        <f t="shared" si="3"/>
        <v>4605501894.6773691</v>
      </c>
      <c r="E61" s="240">
        <f t="shared" si="3"/>
        <v>4803774304.5295992</v>
      </c>
      <c r="F61" s="240">
        <f t="shared" si="3"/>
        <v>4871065112.4359627</v>
      </c>
      <c r="G61" s="240">
        <f t="shared" si="3"/>
        <v>5097677524.3941984</v>
      </c>
      <c r="H61" s="240">
        <f t="shared" si="3"/>
        <v>5390257482.6973486</v>
      </c>
      <c r="I61" s="240">
        <f t="shared" si="3"/>
        <v>5663451196.6170835</v>
      </c>
      <c r="J61" s="240">
        <f t="shared" si="3"/>
        <v>5896103007.8264475</v>
      </c>
      <c r="K61" s="240">
        <f t="shared" si="3"/>
        <v>6092563908.2991657</v>
      </c>
      <c r="L61" s="240">
        <f t="shared" si="2"/>
        <v>6259290916.4179926</v>
      </c>
      <c r="M61" s="240">
        <f t="shared" si="2"/>
        <v>6404409187.7594881</v>
      </c>
      <c r="N61" s="240">
        <f t="shared" si="2"/>
        <v>6546981992.7339525</v>
      </c>
      <c r="O61" s="240">
        <f t="shared" si="2"/>
        <v>6679885854.9257994</v>
      </c>
      <c r="P61" s="240">
        <f t="shared" si="2"/>
        <v>6805426272.5785789</v>
      </c>
      <c r="Q61" s="240">
        <f t="shared" si="2"/>
        <v>6926161246.1289902</v>
      </c>
      <c r="R61" s="240">
        <f t="shared" si="2"/>
        <v>7044876919.4871616</v>
      </c>
      <c r="S61" s="240">
        <f t="shared" si="2"/>
        <v>7195205507.5310068</v>
      </c>
      <c r="T61" s="240">
        <f t="shared" si="2"/>
        <v>7347332856.7817688</v>
      </c>
      <c r="U61" s="240">
        <f t="shared" si="2"/>
        <v>7500738198.1305189</v>
      </c>
      <c r="V61" s="240">
        <f t="shared" si="2"/>
        <v>7654858002.5389843</v>
      </c>
      <c r="W61" s="240">
        <f t="shared" si="2"/>
        <v>7809085354.852562</v>
      </c>
      <c r="X61" s="240">
        <f t="shared" si="2"/>
        <v>7962769779.7394505</v>
      </c>
      <c r="Y61" s="240">
        <f t="shared" si="2"/>
        <v>8115217573.1831017</v>
      </c>
      <c r="Z61" s="240">
        <f t="shared" si="2"/>
        <v>8265692692.5160208</v>
      </c>
      <c r="AA61" s="240">
        <f t="shared" si="2"/>
        <v>8413418256.3516254</v>
      </c>
      <c r="AB61" s="240">
        <f t="shared" si="2"/>
        <v>8557578702.804491</v>
      </c>
      <c r="AC61" s="240">
        <f t="shared" si="2"/>
        <v>8697322649.9559174</v>
      </c>
      <c r="AD61" s="240">
        <f t="shared" si="2"/>
        <v>8831766496.5090485</v>
      </c>
      <c r="AE61" s="240">
        <f t="shared" si="2"/>
        <v>8959998792.8899784</v>
      </c>
      <c r="AF61" s="240">
        <f t="shared" si="2"/>
        <v>9081085403.6333141</v>
      </c>
      <c r="AG61" s="240">
        <f t="shared" si="2"/>
        <v>9194075470.7165108</v>
      </c>
      <c r="AH61" s="240">
        <f t="shared" si="2"/>
        <v>9298008174.6016464</v>
      </c>
      <c r="AI61" s="240">
        <f t="shared" si="2"/>
        <v>9391920275.1807423</v>
      </c>
      <c r="AJ61" s="240">
        <f t="shared" si="2"/>
        <v>9474854398.7357559</v>
      </c>
      <c r="AK61" s="240">
        <f t="shared" si="2"/>
        <v>9545868019.6125278</v>
      </c>
      <c r="AL61" s="240">
        <f t="shared" si="2"/>
        <v>9604043066.8354321</v>
      </c>
      <c r="AM61" s="240">
        <f t="shared" si="2"/>
        <v>9648496066.6885815</v>
      </c>
      <c r="AN61" s="240">
        <f t="shared" si="2"/>
        <v>9678388712.7623215</v>
      </c>
      <c r="AO61" s="240">
        <f t="shared" si="2"/>
        <v>9692938735.5803108</v>
      </c>
      <c r="AP61" s="240">
        <f t="shared" si="2"/>
        <v>9691430925.2067852</v>
      </c>
      <c r="AQ61" s="240">
        <f t="shared" si="2"/>
        <v>9622925583.1710873</v>
      </c>
    </row>
    <row r="62" spans="1:43" x14ac:dyDescent="0.2">
      <c r="A62" s="291" t="s">
        <v>136</v>
      </c>
      <c r="B62" s="240">
        <f t="shared" si="0"/>
        <v>39633920801.443832</v>
      </c>
      <c r="C62" s="240">
        <f t="shared" si="3"/>
        <v>146645506965.34213</v>
      </c>
      <c r="D62" s="240">
        <f t="shared" si="3"/>
        <v>145428384553.85684</v>
      </c>
      <c r="E62" s="240">
        <f t="shared" si="3"/>
        <v>130341070590.62869</v>
      </c>
      <c r="F62" s="240">
        <f t="shared" si="3"/>
        <v>135463951262.13399</v>
      </c>
      <c r="G62" s="240">
        <f t="shared" si="3"/>
        <v>140546244673.95892</v>
      </c>
      <c r="H62" s="240">
        <f t="shared" si="3"/>
        <v>145587998091.20111</v>
      </c>
      <c r="I62" s="240">
        <f t="shared" si="3"/>
        <v>146927813727.45792</v>
      </c>
      <c r="J62" s="240">
        <f t="shared" si="3"/>
        <v>148255358536.14597</v>
      </c>
      <c r="K62" s="240">
        <f t="shared" si="3"/>
        <v>149570647091.63327</v>
      </c>
      <c r="L62" s="240">
        <f t="shared" si="2"/>
        <v>150873693968.28775</v>
      </c>
      <c r="M62" s="240">
        <f t="shared" si="2"/>
        <v>152164513740.47751</v>
      </c>
      <c r="N62" s="240">
        <f t="shared" si="2"/>
        <v>149980560985.45306</v>
      </c>
      <c r="O62" s="240">
        <f t="shared" si="2"/>
        <v>147807470779.75226</v>
      </c>
      <c r="P62" s="240">
        <f t="shared" si="2"/>
        <v>145645234137.28174</v>
      </c>
      <c r="Q62" s="240">
        <f t="shared" si="2"/>
        <v>143493842071.9483</v>
      </c>
      <c r="R62" s="240">
        <f t="shared" si="2"/>
        <v>141353285597.65854</v>
      </c>
      <c r="S62" s="240">
        <f t="shared" si="2"/>
        <v>138831210413.46851</v>
      </c>
      <c r="T62" s="240">
        <f t="shared" si="2"/>
        <v>136312730420.88042</v>
      </c>
      <c r="U62" s="240">
        <f t="shared" si="2"/>
        <v>133797844229.95341</v>
      </c>
      <c r="V62" s="240">
        <f t="shared" si="2"/>
        <v>131286550450.74681</v>
      </c>
      <c r="W62" s="240">
        <f t="shared" si="2"/>
        <v>128778847693.31978</v>
      </c>
      <c r="X62" s="240">
        <f t="shared" si="2"/>
        <v>125379918666.66949</v>
      </c>
      <c r="Y62" s="240">
        <f t="shared" si="2"/>
        <v>121985909188.27908</v>
      </c>
      <c r="Z62" s="240">
        <f t="shared" si="2"/>
        <v>118596817347.64207</v>
      </c>
      <c r="AA62" s="240">
        <f t="shared" si="2"/>
        <v>115212641234.252</v>
      </c>
      <c r="AB62" s="240">
        <f t="shared" si="2"/>
        <v>111833378937.60245</v>
      </c>
      <c r="AC62" s="240">
        <f t="shared" si="2"/>
        <v>109208893586.7701</v>
      </c>
      <c r="AD62" s="240">
        <f t="shared" si="2"/>
        <v>106588189323.06006</v>
      </c>
      <c r="AE62" s="240">
        <f t="shared" si="2"/>
        <v>103971264679.73294</v>
      </c>
      <c r="AF62" s="240">
        <f t="shared" si="2"/>
        <v>101358118190.04913</v>
      </c>
      <c r="AG62" s="240">
        <f t="shared" si="2"/>
        <v>98748748387.269135</v>
      </c>
      <c r="AH62" s="240">
        <f t="shared" si="2"/>
        <v>97152375890.682678</v>
      </c>
      <c r="AI62" s="240">
        <f t="shared" si="2"/>
        <v>95558271856.422195</v>
      </c>
      <c r="AJ62" s="240">
        <f t="shared" si="2"/>
        <v>93966435407.293793</v>
      </c>
      <c r="AK62" s="240">
        <f t="shared" si="2"/>
        <v>92376865666.103668</v>
      </c>
      <c r="AL62" s="240">
        <f t="shared" si="2"/>
        <v>90789561755.65799</v>
      </c>
      <c r="AM62" s="240">
        <f t="shared" si="2"/>
        <v>89964177864.585297</v>
      </c>
      <c r="AN62" s="240">
        <f t="shared" si="2"/>
        <v>89139912510.38092</v>
      </c>
      <c r="AO62" s="240">
        <f t="shared" si="2"/>
        <v>88316765266.717422</v>
      </c>
      <c r="AP62" s="240">
        <f t="shared" si="2"/>
        <v>87494735707.26738</v>
      </c>
      <c r="AQ62" s="240">
        <f t="shared" si="2"/>
        <v>86449811888.060303</v>
      </c>
    </row>
    <row r="63" spans="1:43" x14ac:dyDescent="0.2">
      <c r="A63" s="291" t="s">
        <v>137</v>
      </c>
      <c r="B63" s="240">
        <f t="shared" si="0"/>
        <v>0</v>
      </c>
      <c r="C63" s="240">
        <f t="shared" si="3"/>
        <v>0</v>
      </c>
      <c r="D63" s="240">
        <f t="shared" si="3"/>
        <v>0</v>
      </c>
      <c r="E63" s="240">
        <f t="shared" si="3"/>
        <v>0</v>
      </c>
      <c r="F63" s="240">
        <f t="shared" si="3"/>
        <v>0</v>
      </c>
      <c r="G63" s="240">
        <f t="shared" si="3"/>
        <v>0</v>
      </c>
      <c r="H63" s="240">
        <f t="shared" si="3"/>
        <v>0</v>
      </c>
      <c r="I63" s="240">
        <f t="shared" si="3"/>
        <v>0</v>
      </c>
      <c r="J63" s="240">
        <f t="shared" si="3"/>
        <v>0</v>
      </c>
      <c r="K63" s="240">
        <f t="shared" si="3"/>
        <v>0</v>
      </c>
      <c r="L63" s="240">
        <f t="shared" si="2"/>
        <v>0</v>
      </c>
      <c r="M63" s="240">
        <f t="shared" si="2"/>
        <v>0</v>
      </c>
      <c r="N63" s="240">
        <f t="shared" si="2"/>
        <v>0</v>
      </c>
      <c r="O63" s="240">
        <f t="shared" si="2"/>
        <v>0</v>
      </c>
      <c r="P63" s="240">
        <f t="shared" si="2"/>
        <v>0</v>
      </c>
      <c r="Q63" s="240">
        <f t="shared" si="2"/>
        <v>0</v>
      </c>
      <c r="R63" s="240">
        <f t="shared" si="2"/>
        <v>0</v>
      </c>
      <c r="S63" s="240">
        <f t="shared" si="2"/>
        <v>0</v>
      </c>
      <c r="T63" s="240">
        <f t="shared" si="2"/>
        <v>0</v>
      </c>
      <c r="U63" s="240">
        <f t="shared" si="2"/>
        <v>0</v>
      </c>
      <c r="V63" s="240">
        <f t="shared" si="2"/>
        <v>0</v>
      </c>
      <c r="W63" s="240">
        <f t="shared" si="2"/>
        <v>0</v>
      </c>
      <c r="X63" s="240">
        <f t="shared" si="2"/>
        <v>0</v>
      </c>
      <c r="Y63" s="240">
        <f t="shared" si="2"/>
        <v>0</v>
      </c>
      <c r="Z63" s="240">
        <f t="shared" si="2"/>
        <v>0</v>
      </c>
      <c r="AA63" s="240">
        <f t="shared" si="2"/>
        <v>0</v>
      </c>
      <c r="AB63" s="240">
        <f t="shared" si="2"/>
        <v>0</v>
      </c>
      <c r="AC63" s="240">
        <f t="shared" si="2"/>
        <v>0</v>
      </c>
      <c r="AD63" s="240">
        <f t="shared" si="2"/>
        <v>0</v>
      </c>
      <c r="AE63" s="240">
        <f t="shared" si="2"/>
        <v>0</v>
      </c>
      <c r="AF63" s="240">
        <f t="shared" si="2"/>
        <v>0</v>
      </c>
      <c r="AG63" s="240">
        <f t="shared" si="2"/>
        <v>0</v>
      </c>
      <c r="AH63" s="240">
        <f t="shared" si="2"/>
        <v>0</v>
      </c>
      <c r="AI63" s="240">
        <f t="shared" si="2"/>
        <v>0</v>
      </c>
      <c r="AJ63" s="240">
        <f t="shared" si="2"/>
        <v>0</v>
      </c>
      <c r="AK63" s="240">
        <f t="shared" si="2"/>
        <v>0</v>
      </c>
      <c r="AL63" s="240">
        <f t="shared" si="2"/>
        <v>0</v>
      </c>
      <c r="AM63" s="240">
        <f t="shared" si="2"/>
        <v>0</v>
      </c>
      <c r="AN63" s="240">
        <f t="shared" si="2"/>
        <v>0</v>
      </c>
      <c r="AO63" s="240">
        <f t="shared" si="2"/>
        <v>0</v>
      </c>
      <c r="AP63" s="240">
        <f t="shared" si="2"/>
        <v>0</v>
      </c>
      <c r="AQ63" s="240">
        <f t="shared" ref="AQ63:AQ74" si="4">SUMIFS(AQ$2:AQ$44,$AR$2:$AR$44,$A63)</f>
        <v>0</v>
      </c>
    </row>
    <row r="64" spans="1:43" x14ac:dyDescent="0.2">
      <c r="A64" s="291" t="s">
        <v>138</v>
      </c>
      <c r="B64" s="240">
        <f t="shared" si="0"/>
        <v>118901762404.33154</v>
      </c>
      <c r="C64" s="240">
        <f t="shared" si="3"/>
        <v>83231233683.032043</v>
      </c>
      <c r="D64" s="240">
        <f t="shared" si="3"/>
        <v>85766443357.779861</v>
      </c>
      <c r="E64" s="240">
        <f t="shared" si="3"/>
        <v>88765408204.325577</v>
      </c>
      <c r="F64" s="240">
        <f t="shared" si="3"/>
        <v>95417426736.936584</v>
      </c>
      <c r="G64" s="240">
        <f t="shared" si="3"/>
        <v>101954557874.90338</v>
      </c>
      <c r="H64" s="240">
        <f t="shared" si="3"/>
        <v>108377436646.94704</v>
      </c>
      <c r="I64" s="240">
        <f t="shared" si="3"/>
        <v>113093859811.65363</v>
      </c>
      <c r="J64" s="240">
        <f t="shared" si="3"/>
        <v>117725855043.85762</v>
      </c>
      <c r="K64" s="240">
        <f t="shared" si="3"/>
        <v>122273875203.74324</v>
      </c>
      <c r="L64" s="240">
        <f t="shared" si="3"/>
        <v>126738373151.49454</v>
      </c>
      <c r="M64" s="240">
        <f t="shared" si="3"/>
        <v>131119801747.2957</v>
      </c>
      <c r="N64" s="240">
        <f t="shared" si="3"/>
        <v>133187934431.935</v>
      </c>
      <c r="O64" s="240">
        <f t="shared" si="3"/>
        <v>135222093726.8911</v>
      </c>
      <c r="P64" s="240">
        <f t="shared" si="3"/>
        <v>137222437417.92778</v>
      </c>
      <c r="Q64" s="240">
        <f t="shared" si="3"/>
        <v>139189123290.80908</v>
      </c>
      <c r="R64" s="240">
        <f t="shared" si="3"/>
        <v>141122309131.29892</v>
      </c>
      <c r="S64" s="240">
        <f t="shared" si="3"/>
        <v>141577898314.02826</v>
      </c>
      <c r="T64" s="240">
        <f t="shared" si="3"/>
        <v>142029460513.78943</v>
      </c>
      <c r="U64" s="240">
        <f t="shared" si="3"/>
        <v>142477000885.5621</v>
      </c>
      <c r="V64" s="240">
        <f t="shared" si="3"/>
        <v>142920524584.32611</v>
      </c>
      <c r="W64" s="240">
        <f t="shared" si="3"/>
        <v>143360036765.06107</v>
      </c>
      <c r="X64" s="240">
        <f t="shared" si="3"/>
        <v>142624340650.37973</v>
      </c>
      <c r="Y64" s="240">
        <f t="shared" si="3"/>
        <v>141890820819.61099</v>
      </c>
      <c r="Z64" s="240">
        <f t="shared" si="3"/>
        <v>141159475099.73819</v>
      </c>
      <c r="AA64" s="240">
        <f t="shared" si="3"/>
        <v>140430301317.74487</v>
      </c>
      <c r="AB64" s="240">
        <f t="shared" si="3"/>
        <v>139703297300.61423</v>
      </c>
      <c r="AC64" s="240">
        <f t="shared" si="3"/>
        <v>137469468118.61859</v>
      </c>
      <c r="AD64" s="240">
        <f t="shared" si="3"/>
        <v>135245826600.23033</v>
      </c>
      <c r="AE64" s="240">
        <f t="shared" si="3"/>
        <v>133032361071.41986</v>
      </c>
      <c r="AF64" s="240">
        <f t="shared" si="3"/>
        <v>130829059858.15775</v>
      </c>
      <c r="AG64" s="240">
        <f t="shared" si="3"/>
        <v>128635911286.41449</v>
      </c>
      <c r="AH64" s="240">
        <f t="shared" si="3"/>
        <v>125336177071.05305</v>
      </c>
      <c r="AI64" s="240">
        <f t="shared" si="3"/>
        <v>122052565080.20247</v>
      </c>
      <c r="AJ64" s="240">
        <f t="shared" si="3"/>
        <v>118785056514.07353</v>
      </c>
      <c r="AK64" s="240">
        <f t="shared" si="3"/>
        <v>115533632572.87695</v>
      </c>
      <c r="AL64" s="240">
        <f t="shared" si="3"/>
        <v>112298274456.82358</v>
      </c>
      <c r="AM64" s="240">
        <f t="shared" si="3"/>
        <v>109074291528.85217</v>
      </c>
      <c r="AN64" s="240">
        <f t="shared" si="3"/>
        <v>105866363833.14563</v>
      </c>
      <c r="AO64" s="240">
        <f t="shared" si="3"/>
        <v>102674472529.46732</v>
      </c>
      <c r="AP64" s="240">
        <f t="shared" si="3"/>
        <v>99498598777.580795</v>
      </c>
      <c r="AQ64" s="240">
        <f t="shared" si="4"/>
        <v>96076137919.287033</v>
      </c>
    </row>
    <row r="65" spans="1:43" x14ac:dyDescent="0.2">
      <c r="A65" s="291" t="s">
        <v>139</v>
      </c>
      <c r="B65" s="240">
        <f t="shared" si="0"/>
        <v>0</v>
      </c>
      <c r="C65" s="240">
        <f t="shared" si="3"/>
        <v>0</v>
      </c>
      <c r="D65" s="240">
        <f t="shared" si="3"/>
        <v>0</v>
      </c>
      <c r="E65" s="240">
        <f t="shared" si="3"/>
        <v>0</v>
      </c>
      <c r="F65" s="240">
        <f t="shared" si="3"/>
        <v>0</v>
      </c>
      <c r="G65" s="240">
        <f t="shared" si="3"/>
        <v>0</v>
      </c>
      <c r="H65" s="240">
        <f t="shared" si="3"/>
        <v>0</v>
      </c>
      <c r="I65" s="240">
        <f t="shared" si="3"/>
        <v>0</v>
      </c>
      <c r="J65" s="240">
        <f t="shared" si="3"/>
        <v>0</v>
      </c>
      <c r="K65" s="240">
        <f t="shared" si="3"/>
        <v>0</v>
      </c>
      <c r="L65" s="240">
        <f t="shared" si="3"/>
        <v>0</v>
      </c>
      <c r="M65" s="240">
        <f t="shared" si="3"/>
        <v>0</v>
      </c>
      <c r="N65" s="240">
        <f t="shared" si="3"/>
        <v>0</v>
      </c>
      <c r="O65" s="240">
        <f t="shared" si="3"/>
        <v>0</v>
      </c>
      <c r="P65" s="240">
        <f t="shared" si="3"/>
        <v>0</v>
      </c>
      <c r="Q65" s="240">
        <f t="shared" si="3"/>
        <v>0</v>
      </c>
      <c r="R65" s="240">
        <f t="shared" si="3"/>
        <v>0</v>
      </c>
      <c r="S65" s="240">
        <f t="shared" si="3"/>
        <v>0</v>
      </c>
      <c r="T65" s="240">
        <f t="shared" si="3"/>
        <v>0</v>
      </c>
      <c r="U65" s="240">
        <f t="shared" si="3"/>
        <v>0</v>
      </c>
      <c r="V65" s="240">
        <f t="shared" si="3"/>
        <v>0</v>
      </c>
      <c r="W65" s="240">
        <f t="shared" si="3"/>
        <v>0</v>
      </c>
      <c r="X65" s="240">
        <f t="shared" si="3"/>
        <v>0</v>
      </c>
      <c r="Y65" s="240">
        <f t="shared" si="3"/>
        <v>0</v>
      </c>
      <c r="Z65" s="240">
        <f t="shared" si="3"/>
        <v>0</v>
      </c>
      <c r="AA65" s="240">
        <f t="shared" si="3"/>
        <v>0</v>
      </c>
      <c r="AB65" s="240">
        <f t="shared" si="3"/>
        <v>0</v>
      </c>
      <c r="AC65" s="240">
        <f t="shared" si="3"/>
        <v>0</v>
      </c>
      <c r="AD65" s="240">
        <f t="shared" si="3"/>
        <v>0</v>
      </c>
      <c r="AE65" s="240">
        <f t="shared" si="3"/>
        <v>0</v>
      </c>
      <c r="AF65" s="240">
        <f t="shared" si="3"/>
        <v>0</v>
      </c>
      <c r="AG65" s="240">
        <f t="shared" si="3"/>
        <v>0</v>
      </c>
      <c r="AH65" s="240">
        <f t="shared" si="3"/>
        <v>0</v>
      </c>
      <c r="AI65" s="240">
        <f t="shared" si="3"/>
        <v>0</v>
      </c>
      <c r="AJ65" s="240">
        <f t="shared" si="3"/>
        <v>0</v>
      </c>
      <c r="AK65" s="240">
        <f t="shared" si="3"/>
        <v>0</v>
      </c>
      <c r="AL65" s="240">
        <f t="shared" si="3"/>
        <v>0</v>
      </c>
      <c r="AM65" s="240">
        <f t="shared" si="3"/>
        <v>0</v>
      </c>
      <c r="AN65" s="240">
        <f t="shared" si="3"/>
        <v>0</v>
      </c>
      <c r="AO65" s="240">
        <f t="shared" si="3"/>
        <v>0</v>
      </c>
      <c r="AP65" s="240">
        <f t="shared" si="3"/>
        <v>0</v>
      </c>
      <c r="AQ65" s="240">
        <f t="shared" si="4"/>
        <v>0</v>
      </c>
    </row>
    <row r="66" spans="1:43" x14ac:dyDescent="0.2">
      <c r="A66" s="291" t="s">
        <v>140</v>
      </c>
      <c r="B66" s="240">
        <f t="shared" si="0"/>
        <v>0</v>
      </c>
      <c r="C66" s="240">
        <f t="shared" si="3"/>
        <v>0</v>
      </c>
      <c r="D66" s="240">
        <f t="shared" si="3"/>
        <v>0</v>
      </c>
      <c r="E66" s="240">
        <f t="shared" si="3"/>
        <v>0</v>
      </c>
      <c r="F66" s="240">
        <f t="shared" si="3"/>
        <v>0</v>
      </c>
      <c r="G66" s="240">
        <f t="shared" si="3"/>
        <v>0</v>
      </c>
      <c r="H66" s="240">
        <f t="shared" si="3"/>
        <v>0</v>
      </c>
      <c r="I66" s="240">
        <f t="shared" si="3"/>
        <v>0</v>
      </c>
      <c r="J66" s="240">
        <f t="shared" si="3"/>
        <v>0</v>
      </c>
      <c r="K66" s="240">
        <f t="shared" si="3"/>
        <v>0</v>
      </c>
      <c r="L66" s="240">
        <f t="shared" si="3"/>
        <v>0</v>
      </c>
      <c r="M66" s="240">
        <f t="shared" si="3"/>
        <v>0</v>
      </c>
      <c r="N66" s="240">
        <f t="shared" si="3"/>
        <v>0</v>
      </c>
      <c r="O66" s="240">
        <f t="shared" si="3"/>
        <v>0</v>
      </c>
      <c r="P66" s="240">
        <f t="shared" si="3"/>
        <v>0</v>
      </c>
      <c r="Q66" s="240">
        <f t="shared" si="3"/>
        <v>0</v>
      </c>
      <c r="R66" s="240">
        <f t="shared" si="3"/>
        <v>0</v>
      </c>
      <c r="S66" s="240">
        <f t="shared" si="3"/>
        <v>0</v>
      </c>
      <c r="T66" s="240">
        <f t="shared" si="3"/>
        <v>0</v>
      </c>
      <c r="U66" s="240">
        <f t="shared" si="3"/>
        <v>0</v>
      </c>
      <c r="V66" s="240">
        <f t="shared" si="3"/>
        <v>0</v>
      </c>
      <c r="W66" s="240">
        <f t="shared" si="3"/>
        <v>0</v>
      </c>
      <c r="X66" s="240">
        <f t="shared" si="3"/>
        <v>0</v>
      </c>
      <c r="Y66" s="240">
        <f t="shared" si="3"/>
        <v>0</v>
      </c>
      <c r="Z66" s="240">
        <f t="shared" si="3"/>
        <v>0</v>
      </c>
      <c r="AA66" s="240">
        <f t="shared" si="3"/>
        <v>0</v>
      </c>
      <c r="AB66" s="240">
        <f t="shared" si="3"/>
        <v>0</v>
      </c>
      <c r="AC66" s="240">
        <f t="shared" si="3"/>
        <v>0</v>
      </c>
      <c r="AD66" s="240">
        <f t="shared" si="3"/>
        <v>0</v>
      </c>
      <c r="AE66" s="240">
        <f t="shared" si="3"/>
        <v>0</v>
      </c>
      <c r="AF66" s="240">
        <f t="shared" si="3"/>
        <v>0</v>
      </c>
      <c r="AG66" s="240">
        <f t="shared" si="3"/>
        <v>0</v>
      </c>
      <c r="AH66" s="240">
        <f t="shared" si="3"/>
        <v>0</v>
      </c>
      <c r="AI66" s="240">
        <f t="shared" si="3"/>
        <v>0</v>
      </c>
      <c r="AJ66" s="240">
        <f t="shared" si="3"/>
        <v>0</v>
      </c>
      <c r="AK66" s="240">
        <f t="shared" si="3"/>
        <v>0</v>
      </c>
      <c r="AL66" s="240">
        <f t="shared" si="3"/>
        <v>0</v>
      </c>
      <c r="AM66" s="240">
        <f t="shared" si="3"/>
        <v>0</v>
      </c>
      <c r="AN66" s="240">
        <f t="shared" si="3"/>
        <v>0</v>
      </c>
      <c r="AO66" s="240">
        <f t="shared" si="3"/>
        <v>0</v>
      </c>
      <c r="AP66" s="240">
        <f t="shared" si="3"/>
        <v>0</v>
      </c>
      <c r="AQ66" s="240">
        <f t="shared" si="4"/>
        <v>0</v>
      </c>
    </row>
    <row r="67" spans="1:43" x14ac:dyDescent="0.2">
      <c r="A67" s="291" t="s">
        <v>141</v>
      </c>
      <c r="B67" s="240">
        <f t="shared" si="0"/>
        <v>0</v>
      </c>
      <c r="C67" s="240">
        <f t="shared" si="3"/>
        <v>0</v>
      </c>
      <c r="D67" s="240">
        <f t="shared" si="3"/>
        <v>0</v>
      </c>
      <c r="E67" s="240">
        <f t="shared" si="3"/>
        <v>0</v>
      </c>
      <c r="F67" s="240">
        <f t="shared" si="3"/>
        <v>0</v>
      </c>
      <c r="G67" s="240">
        <f t="shared" si="3"/>
        <v>0</v>
      </c>
      <c r="H67" s="240">
        <f t="shared" si="3"/>
        <v>0</v>
      </c>
      <c r="I67" s="240">
        <f t="shared" si="3"/>
        <v>0</v>
      </c>
      <c r="J67" s="240">
        <f t="shared" si="3"/>
        <v>0</v>
      </c>
      <c r="K67" s="240">
        <f t="shared" si="3"/>
        <v>0</v>
      </c>
      <c r="L67" s="240">
        <f t="shared" si="3"/>
        <v>0</v>
      </c>
      <c r="M67" s="240">
        <f t="shared" si="3"/>
        <v>0</v>
      </c>
      <c r="N67" s="240">
        <f t="shared" si="3"/>
        <v>0</v>
      </c>
      <c r="O67" s="240">
        <f t="shared" si="3"/>
        <v>0</v>
      </c>
      <c r="P67" s="240">
        <f t="shared" si="3"/>
        <v>0</v>
      </c>
      <c r="Q67" s="240">
        <f t="shared" si="3"/>
        <v>0</v>
      </c>
      <c r="R67" s="240">
        <f t="shared" si="3"/>
        <v>0</v>
      </c>
      <c r="S67" s="240">
        <f t="shared" si="3"/>
        <v>0</v>
      </c>
      <c r="T67" s="240">
        <f t="shared" si="3"/>
        <v>0</v>
      </c>
      <c r="U67" s="240">
        <f t="shared" si="3"/>
        <v>0</v>
      </c>
      <c r="V67" s="240">
        <f t="shared" si="3"/>
        <v>0</v>
      </c>
      <c r="W67" s="240">
        <f t="shared" si="3"/>
        <v>0</v>
      </c>
      <c r="X67" s="240">
        <f t="shared" si="3"/>
        <v>0</v>
      </c>
      <c r="Y67" s="240">
        <f t="shared" si="3"/>
        <v>0</v>
      </c>
      <c r="Z67" s="240">
        <f t="shared" si="3"/>
        <v>0</v>
      </c>
      <c r="AA67" s="240">
        <f t="shared" si="3"/>
        <v>0</v>
      </c>
      <c r="AB67" s="240">
        <f t="shared" si="3"/>
        <v>0</v>
      </c>
      <c r="AC67" s="240">
        <f t="shared" si="3"/>
        <v>0</v>
      </c>
      <c r="AD67" s="240">
        <f t="shared" si="3"/>
        <v>0</v>
      </c>
      <c r="AE67" s="240">
        <f t="shared" si="3"/>
        <v>0</v>
      </c>
      <c r="AF67" s="240">
        <f t="shared" si="3"/>
        <v>0</v>
      </c>
      <c r="AG67" s="240">
        <f t="shared" si="3"/>
        <v>0</v>
      </c>
      <c r="AH67" s="240">
        <f t="shared" si="3"/>
        <v>0</v>
      </c>
      <c r="AI67" s="240">
        <f t="shared" si="3"/>
        <v>0</v>
      </c>
      <c r="AJ67" s="240">
        <f t="shared" si="3"/>
        <v>0</v>
      </c>
      <c r="AK67" s="240">
        <f t="shared" si="3"/>
        <v>0</v>
      </c>
      <c r="AL67" s="240">
        <f t="shared" si="3"/>
        <v>0</v>
      </c>
      <c r="AM67" s="240">
        <f t="shared" si="3"/>
        <v>0</v>
      </c>
      <c r="AN67" s="240">
        <f t="shared" si="3"/>
        <v>0</v>
      </c>
      <c r="AO67" s="240">
        <f t="shared" si="3"/>
        <v>0</v>
      </c>
      <c r="AP67" s="240">
        <f t="shared" si="3"/>
        <v>0</v>
      </c>
      <c r="AQ67" s="240">
        <f t="shared" si="4"/>
        <v>0</v>
      </c>
    </row>
    <row r="68" spans="1:43" x14ac:dyDescent="0.2">
      <c r="A68" s="291" t="s">
        <v>142</v>
      </c>
      <c r="B68" s="240">
        <f t="shared" si="0"/>
        <v>3963392080.144383</v>
      </c>
      <c r="C68" s="240">
        <f t="shared" si="3"/>
        <v>0</v>
      </c>
      <c r="D68" s="240">
        <f t="shared" si="3"/>
        <v>0</v>
      </c>
      <c r="E68" s="240">
        <f t="shared" si="3"/>
        <v>0</v>
      </c>
      <c r="F68" s="240">
        <f t="shared" si="3"/>
        <v>0</v>
      </c>
      <c r="G68" s="240">
        <f t="shared" si="3"/>
        <v>0</v>
      </c>
      <c r="H68" s="240">
        <f t="shared" si="3"/>
        <v>0</v>
      </c>
      <c r="I68" s="240">
        <f t="shared" si="3"/>
        <v>0</v>
      </c>
      <c r="J68" s="240">
        <f t="shared" si="3"/>
        <v>0</v>
      </c>
      <c r="K68" s="240">
        <f t="shared" si="3"/>
        <v>0</v>
      </c>
      <c r="L68" s="240">
        <f t="shared" si="3"/>
        <v>0</v>
      </c>
      <c r="M68" s="240">
        <f t="shared" si="3"/>
        <v>0</v>
      </c>
      <c r="N68" s="240">
        <f t="shared" si="3"/>
        <v>0</v>
      </c>
      <c r="O68" s="240">
        <f t="shared" si="3"/>
        <v>0</v>
      </c>
      <c r="P68" s="240">
        <f t="shared" si="3"/>
        <v>0</v>
      </c>
      <c r="Q68" s="240">
        <f t="shared" si="3"/>
        <v>0</v>
      </c>
      <c r="R68" s="240">
        <f t="shared" si="3"/>
        <v>0</v>
      </c>
      <c r="S68" s="240">
        <f t="shared" si="3"/>
        <v>0</v>
      </c>
      <c r="T68" s="240">
        <f t="shared" si="3"/>
        <v>0</v>
      </c>
      <c r="U68" s="240">
        <f t="shared" si="3"/>
        <v>0</v>
      </c>
      <c r="V68" s="240">
        <f t="shared" si="3"/>
        <v>0</v>
      </c>
      <c r="W68" s="240">
        <f t="shared" si="3"/>
        <v>0</v>
      </c>
      <c r="X68" s="240">
        <f t="shared" si="3"/>
        <v>0</v>
      </c>
      <c r="Y68" s="240">
        <f t="shared" si="3"/>
        <v>0</v>
      </c>
      <c r="Z68" s="240">
        <f t="shared" si="3"/>
        <v>0</v>
      </c>
      <c r="AA68" s="240">
        <f t="shared" si="3"/>
        <v>0</v>
      </c>
      <c r="AB68" s="240">
        <f t="shared" si="3"/>
        <v>0</v>
      </c>
      <c r="AC68" s="240">
        <f t="shared" si="3"/>
        <v>0</v>
      </c>
      <c r="AD68" s="240">
        <f t="shared" si="3"/>
        <v>0</v>
      </c>
      <c r="AE68" s="240">
        <f t="shared" si="3"/>
        <v>0</v>
      </c>
      <c r="AF68" s="240">
        <f t="shared" si="3"/>
        <v>0</v>
      </c>
      <c r="AG68" s="240">
        <f t="shared" si="3"/>
        <v>0</v>
      </c>
      <c r="AH68" s="240">
        <f t="shared" si="3"/>
        <v>0</v>
      </c>
      <c r="AI68" s="240">
        <f t="shared" ref="AI68:AP74" si="5">SUMIFS(AI$2:AI$44,$AR$2:$AR$44,$A68)</f>
        <v>0</v>
      </c>
      <c r="AJ68" s="240">
        <f t="shared" si="5"/>
        <v>0</v>
      </c>
      <c r="AK68" s="240">
        <f t="shared" si="5"/>
        <v>0</v>
      </c>
      <c r="AL68" s="240">
        <f t="shared" si="5"/>
        <v>0</v>
      </c>
      <c r="AM68" s="240">
        <f t="shared" si="5"/>
        <v>0</v>
      </c>
      <c r="AN68" s="240">
        <f t="shared" si="5"/>
        <v>0</v>
      </c>
      <c r="AO68" s="240">
        <f t="shared" si="5"/>
        <v>0</v>
      </c>
      <c r="AP68" s="240">
        <f t="shared" si="5"/>
        <v>0</v>
      </c>
      <c r="AQ68" s="240">
        <f t="shared" si="4"/>
        <v>0</v>
      </c>
    </row>
    <row r="69" spans="1:43" x14ac:dyDescent="0.2">
      <c r="A69" s="291" t="s">
        <v>143</v>
      </c>
      <c r="B69" s="240">
        <f t="shared" si="0"/>
        <v>3963392080.144383</v>
      </c>
      <c r="C69" s="240">
        <f t="shared" ref="C69:AH74" si="6">SUMIFS(C$2:C$44,$AR$2:$AR$44,$A69)</f>
        <v>3963392080.144383</v>
      </c>
      <c r="D69" s="240">
        <f t="shared" si="6"/>
        <v>4071679523.4666405</v>
      </c>
      <c r="E69" s="240">
        <f t="shared" si="6"/>
        <v>4169353716.7260795</v>
      </c>
      <c r="F69" s="240">
        <f t="shared" si="6"/>
        <v>4488690041.5008602</v>
      </c>
      <c r="G69" s="240">
        <f t="shared" si="6"/>
        <v>4801550562.8461809</v>
      </c>
      <c r="H69" s="240">
        <f t="shared" si="6"/>
        <v>5107978823.3100166</v>
      </c>
      <c r="I69" s="240">
        <f t="shared" si="6"/>
        <v>5213264157.8698473</v>
      </c>
      <c r="J69" s="240">
        <f t="shared" si="6"/>
        <v>5316083237.9793959</v>
      </c>
      <c r="K69" s="240">
        <f t="shared" si="6"/>
        <v>5416451571.8866682</v>
      </c>
      <c r="L69" s="240">
        <f t="shared" si="6"/>
        <v>5514384667.8396597</v>
      </c>
      <c r="M69" s="240">
        <f t="shared" si="6"/>
        <v>5609898034.0863762</v>
      </c>
      <c r="N69" s="240">
        <f t="shared" si="6"/>
        <v>5643624866.6889734</v>
      </c>
      <c r="O69" s="240">
        <f t="shared" si="6"/>
        <v>5676490776.3943968</v>
      </c>
      <c r="P69" s="240">
        <f t="shared" si="6"/>
        <v>5708500443.1447392</v>
      </c>
      <c r="Q69" s="240">
        <f t="shared" si="6"/>
        <v>5739658546.8820934</v>
      </c>
      <c r="R69" s="240">
        <f t="shared" si="6"/>
        <v>5769969767.5485468</v>
      </c>
      <c r="S69" s="240">
        <f t="shared" si="6"/>
        <v>5734492013.0361814</v>
      </c>
      <c r="T69" s="240">
        <f t="shared" si="6"/>
        <v>5699142266.9125795</v>
      </c>
      <c r="U69" s="240">
        <f t="shared" si="6"/>
        <v>5663920358.7954569</v>
      </c>
      <c r="V69" s="240">
        <f t="shared" si="6"/>
        <v>5628826118.3025179</v>
      </c>
      <c r="W69" s="240">
        <f t="shared" si="6"/>
        <v>5593859375.0514669</v>
      </c>
      <c r="X69" s="240">
        <f t="shared" si="6"/>
        <v>5559019958.660017</v>
      </c>
      <c r="Y69" s="240">
        <f t="shared" si="6"/>
        <v>5524307698.7458744</v>
      </c>
      <c r="Z69" s="240">
        <f t="shared" si="6"/>
        <v>5489722424.9267492</v>
      </c>
      <c r="AA69" s="240">
        <f t="shared" si="6"/>
        <v>5455263966.8203497</v>
      </c>
      <c r="AB69" s="240">
        <f t="shared" si="6"/>
        <v>5420932154.0443802</v>
      </c>
      <c r="AC69" s="240">
        <f t="shared" si="6"/>
        <v>5386726816.2165508</v>
      </c>
      <c r="AD69" s="240">
        <f t="shared" si="6"/>
        <v>5352647782.9545736</v>
      </c>
      <c r="AE69" s="240">
        <f t="shared" si="6"/>
        <v>5318694883.876153</v>
      </c>
      <c r="AF69" s="240">
        <f t="shared" si="6"/>
        <v>5284867948.599</v>
      </c>
      <c r="AG69" s="240">
        <f t="shared" si="6"/>
        <v>5251166806.740818</v>
      </c>
      <c r="AH69" s="240">
        <f t="shared" si="6"/>
        <v>5227561207.5777626</v>
      </c>
      <c r="AI69" s="240">
        <f t="shared" si="5"/>
        <v>5204016523.5608444</v>
      </c>
      <c r="AJ69" s="240">
        <f t="shared" si="5"/>
        <v>5180532686.5371466</v>
      </c>
      <c r="AK69" s="240">
        <f t="shared" si="5"/>
        <v>5157109628.3537493</v>
      </c>
      <c r="AL69" s="240">
        <f t="shared" si="5"/>
        <v>5133747280.8577385</v>
      </c>
      <c r="AM69" s="240">
        <f t="shared" si="5"/>
        <v>5107175937.0120707</v>
      </c>
      <c r="AN69" s="240">
        <f t="shared" si="5"/>
        <v>5080686566.4625092</v>
      </c>
      <c r="AO69" s="240">
        <f t="shared" si="5"/>
        <v>5054279066.979681</v>
      </c>
      <c r="AP69" s="240">
        <f t="shared" si="5"/>
        <v>5027953336.3342142</v>
      </c>
      <c r="AQ69" s="240">
        <f t="shared" si="4"/>
        <v>4984413558.9906254</v>
      </c>
    </row>
    <row r="70" spans="1:43" x14ac:dyDescent="0.2">
      <c r="A70" s="291" t="s">
        <v>144</v>
      </c>
      <c r="B70" s="240">
        <f t="shared" si="0"/>
        <v>3963392080.144383</v>
      </c>
      <c r="C70" s="240">
        <f t="shared" si="6"/>
        <v>0</v>
      </c>
      <c r="D70" s="240">
        <f t="shared" si="6"/>
        <v>0</v>
      </c>
      <c r="E70" s="240">
        <f t="shared" si="6"/>
        <v>0</v>
      </c>
      <c r="F70" s="240">
        <f t="shared" si="6"/>
        <v>0</v>
      </c>
      <c r="G70" s="240">
        <f t="shared" si="6"/>
        <v>0</v>
      </c>
      <c r="H70" s="240">
        <f t="shared" si="6"/>
        <v>0</v>
      </c>
      <c r="I70" s="240">
        <f t="shared" si="6"/>
        <v>0</v>
      </c>
      <c r="J70" s="240">
        <f t="shared" si="6"/>
        <v>0</v>
      </c>
      <c r="K70" s="240">
        <f t="shared" si="6"/>
        <v>0</v>
      </c>
      <c r="L70" s="240">
        <f t="shared" si="6"/>
        <v>0</v>
      </c>
      <c r="M70" s="240">
        <f t="shared" si="6"/>
        <v>0</v>
      </c>
      <c r="N70" s="240">
        <f t="shared" si="6"/>
        <v>0</v>
      </c>
      <c r="O70" s="240">
        <f t="shared" si="6"/>
        <v>0</v>
      </c>
      <c r="P70" s="240">
        <f t="shared" si="6"/>
        <v>0</v>
      </c>
      <c r="Q70" s="240">
        <f t="shared" si="6"/>
        <v>0</v>
      </c>
      <c r="R70" s="240">
        <f t="shared" si="6"/>
        <v>0</v>
      </c>
      <c r="S70" s="240">
        <f t="shared" si="6"/>
        <v>0</v>
      </c>
      <c r="T70" s="240">
        <f t="shared" si="6"/>
        <v>0</v>
      </c>
      <c r="U70" s="240">
        <f t="shared" si="6"/>
        <v>0</v>
      </c>
      <c r="V70" s="240">
        <f t="shared" si="6"/>
        <v>0</v>
      </c>
      <c r="W70" s="240">
        <f t="shared" si="6"/>
        <v>0</v>
      </c>
      <c r="X70" s="240">
        <f t="shared" si="6"/>
        <v>0</v>
      </c>
      <c r="Y70" s="240">
        <f t="shared" si="6"/>
        <v>0</v>
      </c>
      <c r="Z70" s="240">
        <f t="shared" si="6"/>
        <v>0</v>
      </c>
      <c r="AA70" s="240">
        <f t="shared" si="6"/>
        <v>0</v>
      </c>
      <c r="AB70" s="240">
        <f t="shared" si="6"/>
        <v>0</v>
      </c>
      <c r="AC70" s="240">
        <f t="shared" si="6"/>
        <v>0</v>
      </c>
      <c r="AD70" s="240">
        <f t="shared" si="6"/>
        <v>0</v>
      </c>
      <c r="AE70" s="240">
        <f t="shared" si="6"/>
        <v>0</v>
      </c>
      <c r="AF70" s="240">
        <f t="shared" si="6"/>
        <v>0</v>
      </c>
      <c r="AG70" s="240">
        <f t="shared" si="6"/>
        <v>0</v>
      </c>
      <c r="AH70" s="240">
        <f t="shared" si="6"/>
        <v>0</v>
      </c>
      <c r="AI70" s="240">
        <f t="shared" si="5"/>
        <v>0</v>
      </c>
      <c r="AJ70" s="240">
        <f t="shared" si="5"/>
        <v>0</v>
      </c>
      <c r="AK70" s="240">
        <f t="shared" si="5"/>
        <v>0</v>
      </c>
      <c r="AL70" s="240">
        <f t="shared" si="5"/>
        <v>0</v>
      </c>
      <c r="AM70" s="240">
        <f t="shared" si="5"/>
        <v>0</v>
      </c>
      <c r="AN70" s="240">
        <f t="shared" si="5"/>
        <v>0</v>
      </c>
      <c r="AO70" s="240">
        <f t="shared" si="5"/>
        <v>0</v>
      </c>
      <c r="AP70" s="240">
        <f t="shared" si="5"/>
        <v>0</v>
      </c>
      <c r="AQ70" s="240">
        <f t="shared" si="4"/>
        <v>0</v>
      </c>
    </row>
    <row r="71" spans="1:43" x14ac:dyDescent="0.2">
      <c r="A71" s="291" t="s">
        <v>145</v>
      </c>
      <c r="B71" s="240">
        <f t="shared" si="0"/>
        <v>0</v>
      </c>
      <c r="C71" s="240">
        <f t="shared" si="6"/>
        <v>0</v>
      </c>
      <c r="D71" s="240">
        <f t="shared" si="6"/>
        <v>0</v>
      </c>
      <c r="E71" s="240">
        <f t="shared" si="6"/>
        <v>0</v>
      </c>
      <c r="F71" s="240">
        <f t="shared" si="6"/>
        <v>0</v>
      </c>
      <c r="G71" s="240">
        <f t="shared" si="6"/>
        <v>0</v>
      </c>
      <c r="H71" s="240">
        <f t="shared" si="6"/>
        <v>0</v>
      </c>
      <c r="I71" s="240">
        <f t="shared" si="6"/>
        <v>0</v>
      </c>
      <c r="J71" s="240">
        <f t="shared" si="6"/>
        <v>0</v>
      </c>
      <c r="K71" s="240">
        <f t="shared" si="6"/>
        <v>0</v>
      </c>
      <c r="L71" s="240">
        <f t="shared" si="6"/>
        <v>0</v>
      </c>
      <c r="M71" s="240">
        <f t="shared" si="6"/>
        <v>0</v>
      </c>
      <c r="N71" s="240">
        <f t="shared" si="6"/>
        <v>0</v>
      </c>
      <c r="O71" s="240">
        <f t="shared" si="6"/>
        <v>0</v>
      </c>
      <c r="P71" s="240">
        <f t="shared" si="6"/>
        <v>0</v>
      </c>
      <c r="Q71" s="240">
        <f t="shared" si="6"/>
        <v>0</v>
      </c>
      <c r="R71" s="240">
        <f t="shared" si="6"/>
        <v>0</v>
      </c>
      <c r="S71" s="240">
        <f t="shared" si="6"/>
        <v>0</v>
      </c>
      <c r="T71" s="240">
        <f t="shared" si="6"/>
        <v>0</v>
      </c>
      <c r="U71" s="240">
        <f t="shared" si="6"/>
        <v>0</v>
      </c>
      <c r="V71" s="240">
        <f t="shared" si="6"/>
        <v>0</v>
      </c>
      <c r="W71" s="240">
        <f t="shared" si="6"/>
        <v>0</v>
      </c>
      <c r="X71" s="240">
        <f t="shared" si="6"/>
        <v>0</v>
      </c>
      <c r="Y71" s="240">
        <f t="shared" si="6"/>
        <v>0</v>
      </c>
      <c r="Z71" s="240">
        <f t="shared" si="6"/>
        <v>0</v>
      </c>
      <c r="AA71" s="240">
        <f t="shared" si="6"/>
        <v>0</v>
      </c>
      <c r="AB71" s="240">
        <f t="shared" si="6"/>
        <v>0</v>
      </c>
      <c r="AC71" s="240">
        <f t="shared" si="6"/>
        <v>0</v>
      </c>
      <c r="AD71" s="240">
        <f t="shared" si="6"/>
        <v>0</v>
      </c>
      <c r="AE71" s="240">
        <f t="shared" si="6"/>
        <v>0</v>
      </c>
      <c r="AF71" s="240">
        <f t="shared" si="6"/>
        <v>0</v>
      </c>
      <c r="AG71" s="240">
        <f t="shared" si="6"/>
        <v>0</v>
      </c>
      <c r="AH71" s="240">
        <f t="shared" si="6"/>
        <v>0</v>
      </c>
      <c r="AI71" s="240">
        <f t="shared" si="5"/>
        <v>0</v>
      </c>
      <c r="AJ71" s="240">
        <f t="shared" si="5"/>
        <v>0</v>
      </c>
      <c r="AK71" s="240">
        <f t="shared" si="5"/>
        <v>0</v>
      </c>
      <c r="AL71" s="240">
        <f t="shared" si="5"/>
        <v>0</v>
      </c>
      <c r="AM71" s="240">
        <f t="shared" si="5"/>
        <v>0</v>
      </c>
      <c r="AN71" s="240">
        <f t="shared" si="5"/>
        <v>0</v>
      </c>
      <c r="AO71" s="240">
        <f t="shared" si="5"/>
        <v>0</v>
      </c>
      <c r="AP71" s="240">
        <f t="shared" si="5"/>
        <v>0</v>
      </c>
      <c r="AQ71" s="240">
        <f t="shared" si="4"/>
        <v>0</v>
      </c>
    </row>
    <row r="72" spans="1:43" x14ac:dyDescent="0.2">
      <c r="A72" s="291" t="s">
        <v>146</v>
      </c>
      <c r="B72" s="240">
        <f t="shared" si="0"/>
        <v>0</v>
      </c>
      <c r="C72" s="240">
        <f t="shared" si="6"/>
        <v>0</v>
      </c>
      <c r="D72" s="240">
        <f t="shared" si="6"/>
        <v>0</v>
      </c>
      <c r="E72" s="240">
        <f t="shared" si="6"/>
        <v>0</v>
      </c>
      <c r="F72" s="240">
        <f t="shared" si="6"/>
        <v>0</v>
      </c>
      <c r="G72" s="240">
        <f t="shared" si="6"/>
        <v>0</v>
      </c>
      <c r="H72" s="240">
        <f t="shared" si="6"/>
        <v>0</v>
      </c>
      <c r="I72" s="240">
        <f t="shared" si="6"/>
        <v>0</v>
      </c>
      <c r="J72" s="240">
        <f t="shared" si="6"/>
        <v>0</v>
      </c>
      <c r="K72" s="240">
        <f t="shared" si="6"/>
        <v>0</v>
      </c>
      <c r="L72" s="240">
        <f t="shared" si="6"/>
        <v>0</v>
      </c>
      <c r="M72" s="240">
        <f t="shared" si="6"/>
        <v>0</v>
      </c>
      <c r="N72" s="240">
        <f t="shared" si="6"/>
        <v>0</v>
      </c>
      <c r="O72" s="240">
        <f t="shared" si="6"/>
        <v>0</v>
      </c>
      <c r="P72" s="240">
        <f t="shared" si="6"/>
        <v>0</v>
      </c>
      <c r="Q72" s="240">
        <f t="shared" si="6"/>
        <v>0</v>
      </c>
      <c r="R72" s="240">
        <f t="shared" si="6"/>
        <v>0</v>
      </c>
      <c r="S72" s="240">
        <f t="shared" si="6"/>
        <v>0</v>
      </c>
      <c r="T72" s="240">
        <f t="shared" si="6"/>
        <v>0</v>
      </c>
      <c r="U72" s="240">
        <f t="shared" si="6"/>
        <v>0</v>
      </c>
      <c r="V72" s="240">
        <f t="shared" si="6"/>
        <v>0</v>
      </c>
      <c r="W72" s="240">
        <f t="shared" si="6"/>
        <v>0</v>
      </c>
      <c r="X72" s="240">
        <f t="shared" si="6"/>
        <v>0</v>
      </c>
      <c r="Y72" s="240">
        <f t="shared" si="6"/>
        <v>0</v>
      </c>
      <c r="Z72" s="240">
        <f t="shared" si="6"/>
        <v>0</v>
      </c>
      <c r="AA72" s="240">
        <f t="shared" si="6"/>
        <v>0</v>
      </c>
      <c r="AB72" s="240">
        <f t="shared" si="6"/>
        <v>0</v>
      </c>
      <c r="AC72" s="240">
        <f t="shared" si="6"/>
        <v>0</v>
      </c>
      <c r="AD72" s="240">
        <f t="shared" si="6"/>
        <v>0</v>
      </c>
      <c r="AE72" s="240">
        <f t="shared" si="6"/>
        <v>0</v>
      </c>
      <c r="AF72" s="240">
        <f t="shared" si="6"/>
        <v>0</v>
      </c>
      <c r="AG72" s="240">
        <f t="shared" si="6"/>
        <v>0</v>
      </c>
      <c r="AH72" s="240">
        <f t="shared" si="6"/>
        <v>0</v>
      </c>
      <c r="AI72" s="240">
        <f t="shared" si="5"/>
        <v>0</v>
      </c>
      <c r="AJ72" s="240">
        <f t="shared" si="5"/>
        <v>0</v>
      </c>
      <c r="AK72" s="240">
        <f t="shared" si="5"/>
        <v>0</v>
      </c>
      <c r="AL72" s="240">
        <f t="shared" si="5"/>
        <v>0</v>
      </c>
      <c r="AM72" s="240">
        <f t="shared" si="5"/>
        <v>0</v>
      </c>
      <c r="AN72" s="240">
        <f t="shared" si="5"/>
        <v>0</v>
      </c>
      <c r="AO72" s="240">
        <f t="shared" si="5"/>
        <v>0</v>
      </c>
      <c r="AP72" s="240">
        <f t="shared" si="5"/>
        <v>0</v>
      </c>
      <c r="AQ72" s="240">
        <f t="shared" si="4"/>
        <v>0</v>
      </c>
    </row>
    <row r="73" spans="1:43" x14ac:dyDescent="0.2">
      <c r="A73" s="291" t="s">
        <v>147</v>
      </c>
      <c r="B73" s="240">
        <f t="shared" si="0"/>
        <v>0</v>
      </c>
      <c r="C73" s="240">
        <f t="shared" si="6"/>
        <v>11890176240.433081</v>
      </c>
      <c r="D73" s="240">
        <f t="shared" si="6"/>
        <v>13488237080.949823</v>
      </c>
      <c r="E73" s="240">
        <f t="shared" si="6"/>
        <v>14001018488.881981</v>
      </c>
      <c r="F73" s="240">
        <f t="shared" si="6"/>
        <v>14322815336.760098</v>
      </c>
      <c r="G73" s="240">
        <f t="shared" si="6"/>
        <v>15224615001.790407</v>
      </c>
      <c r="H73" s="240">
        <f t="shared" si="6"/>
        <v>16387044818.079327</v>
      </c>
      <c r="I73" s="240">
        <f t="shared" si="6"/>
        <v>17499503595.540798</v>
      </c>
      <c r="J73" s="240">
        <f t="shared" si="6"/>
        <v>18481658584.76778</v>
      </c>
      <c r="K73" s="240">
        <f t="shared" si="6"/>
        <v>19346827851.772327</v>
      </c>
      <c r="L73" s="240">
        <f t="shared" si="6"/>
        <v>20118504060.768398</v>
      </c>
      <c r="M73" s="240">
        <f t="shared" si="6"/>
        <v>20828700657.833969</v>
      </c>
      <c r="N73" s="240">
        <f t="shared" si="6"/>
        <v>21519803468.014755</v>
      </c>
      <c r="O73" s="240">
        <f t="shared" si="6"/>
        <v>22187659299.092491</v>
      </c>
      <c r="P73" s="240">
        <f t="shared" si="6"/>
        <v>22831419178.574429</v>
      </c>
      <c r="Q73" s="240">
        <f t="shared" si="6"/>
        <v>23450587292.360935</v>
      </c>
      <c r="R73" s="240">
        <f t="shared" si="6"/>
        <v>24045017688.819126</v>
      </c>
      <c r="S73" s="240">
        <f t="shared" si="6"/>
        <v>24690738154.754745</v>
      </c>
      <c r="T73" s="240">
        <f t="shared" si="6"/>
        <v>25314394214.292843</v>
      </c>
      <c r="U73" s="240">
        <f t="shared" si="6"/>
        <v>25914418162.514187</v>
      </c>
      <c r="V73" s="240">
        <f t="shared" si="6"/>
        <v>26489381009.268448</v>
      </c>
      <c r="W73" s="240">
        <f t="shared" si="6"/>
        <v>27037999015.471672</v>
      </c>
      <c r="X73" s="240">
        <f t="shared" si="6"/>
        <v>27559138788.993755</v>
      </c>
      <c r="Y73" s="240">
        <f t="shared" si="6"/>
        <v>28051820945.098454</v>
      </c>
      <c r="Z73" s="240">
        <f t="shared" si="6"/>
        <v>28515222354.565765</v>
      </c>
      <c r="AA73" s="240">
        <f t="shared" si="6"/>
        <v>28948677019.435295</v>
      </c>
      <c r="AB73" s="240">
        <f t="shared" si="6"/>
        <v>29351675631.552837</v>
      </c>
      <c r="AC73" s="240">
        <f t="shared" si="6"/>
        <v>29723863882.622375</v>
      </c>
      <c r="AD73" s="240">
        <f t="shared" si="6"/>
        <v>30065039606.159706</v>
      </c>
      <c r="AE73" s="240">
        <f t="shared" si="6"/>
        <v>30375148841.534111</v>
      </c>
      <c r="AF73" s="240">
        <f t="shared" si="6"/>
        <v>30654280918.153996</v>
      </c>
      <c r="AG73" s="240">
        <f t="shared" si="6"/>
        <v>30902662663.80632</v>
      </c>
      <c r="AH73" s="240">
        <f t="shared" si="6"/>
        <v>31120651845.245743</v>
      </c>
      <c r="AI73" s="240">
        <f t="shared" si="5"/>
        <v>31308729951.429276</v>
      </c>
      <c r="AJ73" s="240">
        <f t="shared" si="5"/>
        <v>31467494430.406525</v>
      </c>
      <c r="AK73" s="240">
        <f t="shared" si="5"/>
        <v>31597650489.925179</v>
      </c>
      <c r="AL73" s="240">
        <f t="shared" si="5"/>
        <v>31700002569.457123</v>
      </c>
      <c r="AM73" s="240">
        <f t="shared" si="5"/>
        <v>31775445587.718662</v>
      </c>
      <c r="AN73" s="240">
        <f t="shared" si="5"/>
        <v>31824956065.053539</v>
      </c>
      <c r="AO73" s="240">
        <f t="shared" si="5"/>
        <v>31849583214.392067</v>
      </c>
      <c r="AP73" s="240">
        <f t="shared" si="5"/>
        <v>31850440088.106747</v>
      </c>
      <c r="AQ73" s="240">
        <f t="shared" si="4"/>
        <v>31665470784.882915</v>
      </c>
    </row>
    <row r="74" spans="1:43" x14ac:dyDescent="0.2">
      <c r="A74" s="292" t="s">
        <v>340</v>
      </c>
      <c r="B74" s="252">
        <f t="shared" si="0"/>
        <v>0</v>
      </c>
      <c r="C74" s="252">
        <f t="shared" si="6"/>
        <v>0</v>
      </c>
      <c r="D74" s="252">
        <f t="shared" si="6"/>
        <v>0</v>
      </c>
      <c r="E74" s="252">
        <f t="shared" si="6"/>
        <v>0</v>
      </c>
      <c r="F74" s="252">
        <f t="shared" si="6"/>
        <v>0</v>
      </c>
      <c r="G74" s="252">
        <f t="shared" si="6"/>
        <v>0</v>
      </c>
      <c r="H74" s="252">
        <f t="shared" si="6"/>
        <v>0</v>
      </c>
      <c r="I74" s="252">
        <f t="shared" si="6"/>
        <v>0</v>
      </c>
      <c r="J74" s="252">
        <f t="shared" si="6"/>
        <v>0</v>
      </c>
      <c r="K74" s="252">
        <f t="shared" si="6"/>
        <v>0</v>
      </c>
      <c r="L74" s="252">
        <f t="shared" si="6"/>
        <v>0</v>
      </c>
      <c r="M74" s="252">
        <f t="shared" si="6"/>
        <v>0</v>
      </c>
      <c r="N74" s="252">
        <f t="shared" si="6"/>
        <v>0</v>
      </c>
      <c r="O74" s="252">
        <f t="shared" si="6"/>
        <v>0</v>
      </c>
      <c r="P74" s="252">
        <f t="shared" si="6"/>
        <v>0</v>
      </c>
      <c r="Q74" s="252">
        <f t="shared" si="6"/>
        <v>0</v>
      </c>
      <c r="R74" s="252">
        <f t="shared" si="6"/>
        <v>0</v>
      </c>
      <c r="S74" s="252">
        <f t="shared" si="6"/>
        <v>0</v>
      </c>
      <c r="T74" s="252">
        <f t="shared" si="6"/>
        <v>0</v>
      </c>
      <c r="U74" s="252">
        <f t="shared" si="6"/>
        <v>0</v>
      </c>
      <c r="V74" s="252">
        <f t="shared" si="6"/>
        <v>0</v>
      </c>
      <c r="W74" s="252">
        <f t="shared" si="6"/>
        <v>0</v>
      </c>
      <c r="X74" s="252">
        <f t="shared" si="6"/>
        <v>0</v>
      </c>
      <c r="Y74" s="252">
        <f t="shared" si="6"/>
        <v>0</v>
      </c>
      <c r="Z74" s="252">
        <f t="shared" si="6"/>
        <v>0</v>
      </c>
      <c r="AA74" s="252">
        <f t="shared" si="6"/>
        <v>0</v>
      </c>
      <c r="AB74" s="252">
        <f t="shared" si="6"/>
        <v>0</v>
      </c>
      <c r="AC74" s="252">
        <f t="shared" si="6"/>
        <v>0</v>
      </c>
      <c r="AD74" s="252">
        <f t="shared" si="6"/>
        <v>0</v>
      </c>
      <c r="AE74" s="252">
        <f t="shared" si="6"/>
        <v>0</v>
      </c>
      <c r="AF74" s="252">
        <f t="shared" si="6"/>
        <v>0</v>
      </c>
      <c r="AG74" s="252">
        <f t="shared" si="6"/>
        <v>0</v>
      </c>
      <c r="AH74" s="252">
        <f t="shared" si="6"/>
        <v>0</v>
      </c>
      <c r="AI74" s="252">
        <f t="shared" si="5"/>
        <v>0</v>
      </c>
      <c r="AJ74" s="252">
        <f t="shared" si="5"/>
        <v>0</v>
      </c>
      <c r="AK74" s="252">
        <f t="shared" si="5"/>
        <v>0</v>
      </c>
      <c r="AL74" s="252">
        <f t="shared" si="5"/>
        <v>0</v>
      </c>
      <c r="AM74" s="252">
        <f t="shared" si="5"/>
        <v>0</v>
      </c>
      <c r="AN74" s="252">
        <f t="shared" si="5"/>
        <v>0</v>
      </c>
      <c r="AO74" s="252">
        <f t="shared" si="5"/>
        <v>0</v>
      </c>
      <c r="AP74" s="252">
        <f t="shared" si="5"/>
        <v>0</v>
      </c>
      <c r="AQ74" s="252">
        <f t="shared" si="4"/>
        <v>0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85384-2A66-4CC5-BF22-DBAEB0CCC14B}">
  <sheetPr codeName="Sheet41"/>
  <dimension ref="A1:AR74"/>
  <sheetViews>
    <sheetView topLeftCell="S36" workbookViewId="0">
      <selection activeCell="B50" sqref="B50:AQ74"/>
    </sheetView>
    <sheetView workbookViewId="1"/>
  </sheetViews>
  <sheetFormatPr defaultColWidth="9" defaultRowHeight="12.75" x14ac:dyDescent="0.2"/>
  <cols>
    <col min="1" max="1" width="18" style="136" customWidth="1"/>
    <col min="2" max="1638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289" t="s">
        <v>351</v>
      </c>
      <c r="B2" s="254">
        <f>('Energy Use'!B58-'E-electricity'!B2)*'Energy Use 2019'!$S64</f>
        <v>471643657537.18152</v>
      </c>
      <c r="C2" s="254">
        <f>('Energy Use'!C58-'E-electricity'!C2)*'Energy Use 2020'!$S64</f>
        <v>447863305056.31525</v>
      </c>
      <c r="D2" s="254">
        <f>('Energy Use'!D58-'E-electricity'!D2)*'Energy Use 2020'!$S64</f>
        <v>453816531621.57068</v>
      </c>
      <c r="E2" s="254">
        <f>('Energy Use'!E58-'E-electricity'!E2)*'Energy Use 2020'!$S64</f>
        <v>470829606637.86432</v>
      </c>
      <c r="F2" s="254">
        <f>('Energy Use'!F58-'E-electricity'!F2)*'Energy Use 2020'!$S64</f>
        <v>489345174612.95654</v>
      </c>
      <c r="G2" s="254">
        <f>('Energy Use'!G58-'E-electricity'!G2)*'Energy Use 2020'!$S64</f>
        <v>511263874124.32227</v>
      </c>
      <c r="H2" s="254">
        <f>('Energy Use'!H58-'E-electricity'!H2)*'Energy Use 2020'!$S64</f>
        <v>522433389768.03778</v>
      </c>
      <c r="I2" s="254">
        <f>('Energy Use'!I58-'E-electricity'!I2)*'Energy Use 2020'!$S64</f>
        <v>553403472319.94446</v>
      </c>
      <c r="J2" s="254">
        <f>('Energy Use'!J58-'E-electricity'!J2)*'Energy Use 2020'!$S64</f>
        <v>573451004025.07996</v>
      </c>
      <c r="K2" s="254">
        <f>('Energy Use'!K58-'E-electricity'!K2)*'Energy Use 2020'!$S64</f>
        <v>592555278346.29626</v>
      </c>
      <c r="L2" s="254">
        <f>('Energy Use'!L58-'E-electricity'!L2)*'Energy Use 2020'!$S64</f>
        <v>610635092004.36719</v>
      </c>
      <c r="M2" s="254">
        <f>('Energy Use'!M58-'E-electricity'!M2)*'Energy Use 2020'!$S64</f>
        <v>638194502835.42419</v>
      </c>
      <c r="N2" s="254">
        <f>('Energy Use'!N58-'E-electricity'!N2)*'Energy Use 2020'!$S64</f>
        <v>643878480623.18213</v>
      </c>
      <c r="O2" s="254">
        <f>('Energy Use'!O58-'E-electricity'!O2)*'Energy Use 2020'!$S64</f>
        <v>658960772158.73889</v>
      </c>
      <c r="P2" s="254">
        <f>('Energy Use'!P58-'E-electricity'!P2)*'Energy Use 2020'!$S64</f>
        <v>672831614574.16772</v>
      </c>
      <c r="Q2" s="254">
        <f>('Energy Use'!Q58-'E-electricity'!Q2)*'Energy Use 2020'!$S64</f>
        <v>685467125643.15918</v>
      </c>
      <c r="R2" s="254">
        <f>('Energy Use'!R58-'E-electricity'!R2)*'Energy Use 2020'!$S64</f>
        <v>692569618827.4801</v>
      </c>
      <c r="S2" s="254">
        <f>('Energy Use'!S58-'E-electricity'!S2)*'Energy Use 2020'!$S64</f>
        <v>709357183489.27429</v>
      </c>
      <c r="T2" s="254">
        <f>('Energy Use'!T58-'E-electricity'!T2)*'Energy Use 2020'!$S64</f>
        <v>720699959975.6449</v>
      </c>
      <c r="U2" s="254">
        <f>('Energy Use'!U58-'E-electricity'!U2)*'Energy Use 2020'!$S64</f>
        <v>730892319567.50134</v>
      </c>
      <c r="V2" s="254">
        <f>('Energy Use'!V58-'E-electricity'!V2)*'Energy Use 2020'!$S64</f>
        <v>739952711467.62683</v>
      </c>
      <c r="W2" s="254">
        <f>('Energy Use'!W58-'E-electricity'!W2)*'Energy Use 2020'!$S64</f>
        <v>747908545007.14819</v>
      </c>
      <c r="X2" s="254">
        <f>('Energy Use'!X58-'E-electricity'!X2)*'Energy Use 2020'!$S64</f>
        <v>754795461060.10828</v>
      </c>
      <c r="Y2" s="254">
        <f>('Energy Use'!Y58-'E-electricity'!Y2)*'Energy Use 2020'!$S64</f>
        <v>760656558465.29541</v>
      </c>
      <c r="Z2" s="254">
        <f>('Energy Use'!Z58-'E-electricity'!Z2)*'Energy Use 2020'!$S64</f>
        <v>765541593807.87</v>
      </c>
      <c r="AA2" s="254">
        <f>('Energy Use'!AA58-'E-electricity'!AA2)*'Energy Use 2020'!$S64</f>
        <v>769506171776.49121</v>
      </c>
      <c r="AB2" s="254">
        <f>('Energy Use'!AB58-'E-electricity'!AB2)*'Energy Use 2020'!$S64</f>
        <v>772610941909.91089</v>
      </c>
      <c r="AC2" s="254">
        <f>('Energy Use'!AC58-'E-electricity'!AC2)*'Energy Use 2020'!$S64</f>
        <v>774920815954.04456</v>
      </c>
      <c r="AD2" s="254">
        <f>('Energy Use'!AD58-'E-electricity'!AD2)*'Energy Use 2020'!$S64</f>
        <v>776504218336.79272</v>
      </c>
      <c r="AE2" s="254">
        <f>('Energy Use'!AE58-'E-electricity'!AE2)*'Energy Use 2020'!$S64</f>
        <v>777432380498.62695</v>
      </c>
      <c r="AF2" s="254">
        <f>('Energy Use'!AF58-'E-electricity'!AF2)*'Energy Use 2020'!$S64</f>
        <v>777778688050.65515</v>
      </c>
      <c r="AG2" s="254">
        <f>('Energy Use'!AG58-'E-electricity'!AG2)*'Energy Use 2020'!$S64</f>
        <v>777618088019.99109</v>
      </c>
      <c r="AH2" s="254">
        <f>('Energy Use'!AH58-'E-electricity'!AH2)*'Energy Use 2020'!$S64</f>
        <v>777026561827.49524</v>
      </c>
      <c r="AI2" s="254">
        <f>('Energy Use'!AI58-'E-electricity'!AI2)*'Energy Use 2020'!$S64</f>
        <v>776080668160.9895</v>
      </c>
      <c r="AJ2" s="254">
        <f>('Energy Use'!AJ58-'E-electricity'!AJ2)*'Energy Use 2020'!$S64</f>
        <v>774857158584.8623</v>
      </c>
      <c r="AK2" s="254">
        <f>('Energy Use'!AK58-'E-electricity'!AK2)*'Energy Use 2020'!$S64</f>
        <v>773432667584.98181</v>
      </c>
      <c r="AL2" s="254">
        <f>('Energy Use'!AL58-'E-electricity'!AL2)*'Energy Use 2020'!$S64</f>
        <v>771883477799.55383</v>
      </c>
      <c r="AM2" s="254">
        <f>('Energy Use'!AM58-'E-electricity'!AM2)*'Energy Use 2020'!$S64</f>
        <v>770285360440.24097</v>
      </c>
      <c r="AN2" s="254">
        <f>('Energy Use'!AN58-'E-electricity'!AN2)*'Energy Use 2020'!$S64</f>
        <v>768713490367.13464</v>
      </c>
      <c r="AO2" s="254">
        <f>('Energy Use'!AO58-'E-electricity'!AO2)*'Energy Use 2020'!$S64</f>
        <v>767242434946.05566</v>
      </c>
      <c r="AP2" s="254">
        <f>('Energy Use'!AP58-'E-electricity'!AP2)*'Energy Use 2020'!$S64</f>
        <v>765946215685.05762</v>
      </c>
      <c r="AQ2" s="254">
        <f>('Energy Use'!AQ58-'E-electricity'!AQ2)*'Energy Use 2020'!$S64</f>
        <v>761052363465.62512</v>
      </c>
      <c r="AR2" s="136" t="str">
        <f>VLOOKUP($A2,'Sector Match'!$A$1:$B$43,2,0)</f>
        <v>agriculture and forestry 01T03</v>
      </c>
    </row>
    <row r="3" spans="1:44" x14ac:dyDescent="0.2">
      <c r="A3" s="289" t="s">
        <v>2</v>
      </c>
      <c r="B3" s="240">
        <f>('Energy Use'!B59-'E-electricity'!B3)*'Energy Use 2019'!$S65</f>
        <v>345887092138.29773</v>
      </c>
      <c r="C3" s="240">
        <f>('Energy Use'!C59-'E-electricity'!C3)*'Energy Use 2020'!$S65</f>
        <v>406313656286.53687</v>
      </c>
      <c r="D3" s="240">
        <f>('Energy Use'!D59-'E-electricity'!D3)*'Energy Use 2020'!$S65</f>
        <v>427533264062.84357</v>
      </c>
      <c r="E3" s="240">
        <f>('Energy Use'!E59-'E-electricity'!E3)*'Energy Use 2020'!$S65</f>
        <v>470078513455.19098</v>
      </c>
      <c r="F3" s="240">
        <f>('Energy Use'!F59-'E-electricity'!F3)*'Energy Use 2020'!$S65</f>
        <v>479423454651.82959</v>
      </c>
      <c r="G3" s="240">
        <f>('Energy Use'!G59-'E-electricity'!G3)*'Energy Use 2020'!$S65</f>
        <v>488657520287.7168</v>
      </c>
      <c r="H3" s="240">
        <f>('Energy Use'!H59-'E-electricity'!H3)*'Energy Use 2020'!$S65</f>
        <v>497781044034.1488</v>
      </c>
      <c r="I3" s="240">
        <f>('Energy Use'!I59-'E-electricity'!I3)*'Energy Use 2020'!$S65</f>
        <v>503721105771.3432</v>
      </c>
      <c r="J3" s="240">
        <f>('Energy Use'!J59-'E-electricity'!J3)*'Energy Use 2020'!$S65</f>
        <v>509594995520.3653</v>
      </c>
      <c r="K3" s="240">
        <f>('Energy Use'!K59-'E-electricity'!K3)*'Energy Use 2020'!$S65</f>
        <v>515402907382.01526</v>
      </c>
      <c r="L3" s="240">
        <f>('Energy Use'!L59-'E-electricity'!L3)*'Energy Use 2020'!$S65</f>
        <v>521145035457.09344</v>
      </c>
      <c r="M3" s="240">
        <f>('Energy Use'!M59-'E-electricity'!M3)*'Energy Use 2020'!$S65</f>
        <v>526821573846.40033</v>
      </c>
      <c r="N3" s="240">
        <f>('Energy Use'!N59-'E-electricity'!N3)*'Energy Use 2020'!$S65</f>
        <v>527927074474.71643</v>
      </c>
      <c r="O3" s="240">
        <f>('Energy Use'!O59-'E-electricity'!O3)*'Energy Use 2020'!$S65</f>
        <v>529014067488.87781</v>
      </c>
      <c r="P3" s="240">
        <f>('Energy Use'!P59-'E-electricity'!P3)*'Energy Use 2020'!$S65</f>
        <v>530082596819.40289</v>
      </c>
      <c r="Q3" s="240">
        <f>('Energy Use'!Q59-'E-electricity'!Q3)*'Energy Use 2020'!$S65</f>
        <v>531132706396.81067</v>
      </c>
      <c r="R3" s="240">
        <f>('Energy Use'!R59-'E-electricity'!R3)*'Energy Use 2020'!$S65</f>
        <v>532164440151.62006</v>
      </c>
      <c r="S3" s="240">
        <f>('Energy Use'!S59-'E-electricity'!S3)*'Energy Use 2020'!$S65</f>
        <v>526642980538.51776</v>
      </c>
      <c r="T3" s="240">
        <f>('Energy Use'!T59-'E-electricity'!T3)*'Energy Use 2020'!$S65</f>
        <v>521133738573.89899</v>
      </c>
      <c r="U3" s="240">
        <f>('Energy Use'!U59-'E-electricity'!U3)*'Energy Use 2020'!$S65</f>
        <v>515636703595.26355</v>
      </c>
      <c r="V3" s="240">
        <f>('Energy Use'!V59-'E-electricity'!V3)*'Energy Use 2020'!$S65</f>
        <v>510151864940.11127</v>
      </c>
      <c r="W3" s="240">
        <f>('Energy Use'!W59-'E-electricity'!W3)*'Energy Use 2020'!$S65</f>
        <v>504679211945.9422</v>
      </c>
      <c r="X3" s="240">
        <f>('Energy Use'!X59-'E-electricity'!X3)*'Energy Use 2020'!$S65</f>
        <v>496310663655.40039</v>
      </c>
      <c r="Y3" s="240">
        <f>('Energy Use'!Y59-'E-electricity'!Y3)*'Energy Use 2020'!$S65</f>
        <v>487961356522.42902</v>
      </c>
      <c r="Z3" s="240">
        <f>('Energy Use'!Z59-'E-electricity'!Z3)*'Energy Use 2020'!$S65</f>
        <v>479631273487.02802</v>
      </c>
      <c r="AA3" s="240">
        <f>('Energy Use'!AA59-'E-electricity'!AA3)*'Energy Use 2020'!$S65</f>
        <v>471320397489.1972</v>
      </c>
      <c r="AB3" s="240">
        <f>('Energy Use'!AB59-'E-electricity'!AB3)*'Energy Use 2020'!$S65</f>
        <v>463028711468.93628</v>
      </c>
      <c r="AC3" s="240">
        <f>('Energy Use'!AC59-'E-electricity'!AC3)*'Energy Use 2020'!$S65</f>
        <v>454756198366.24524</v>
      </c>
      <c r="AD3" s="240">
        <f>('Energy Use'!AD59-'E-electricity'!AD3)*'Energy Use 2020'!$S65</f>
        <v>446502841121.12396</v>
      </c>
      <c r="AE3" s="240">
        <f>('Energy Use'!AE59-'E-electricity'!AE3)*'Energy Use 2020'!$S65</f>
        <v>438268622673.57214</v>
      </c>
      <c r="AF3" s="240">
        <f>('Energy Use'!AF59-'E-electricity'!AF3)*'Energy Use 2020'!$S65</f>
        <v>430053525963.5896</v>
      </c>
      <c r="AG3" s="240">
        <f>('Energy Use'!AG59-'E-electricity'!AG3)*'Energy Use 2020'!$S65</f>
        <v>421857533931.17615</v>
      </c>
      <c r="AH3" s="240">
        <f>('Energy Use'!AH59-'E-electricity'!AH3)*'Energy Use 2020'!$S65</f>
        <v>411765441416.71912</v>
      </c>
      <c r="AI3" s="240">
        <f>('Energy Use'!AI59-'E-electricity'!AI3)*'Energy Use 2020'!$S65</f>
        <v>401697108907.55566</v>
      </c>
      <c r="AJ3" s="240">
        <f>('Energy Use'!AJ59-'E-electricity'!AJ3)*'Energy Use 2020'!$S65</f>
        <v>391652515078.68567</v>
      </c>
      <c r="AK3" s="240">
        <f>('Energy Use'!AK59-'E-electricity'!AK3)*'Energy Use 2020'!$S65</f>
        <v>381631638605.1087</v>
      </c>
      <c r="AL3" s="240">
        <f>('Energy Use'!AL59-'E-electricity'!AL3)*'Energy Use 2020'!$S65</f>
        <v>371634458161.82477</v>
      </c>
      <c r="AM3" s="240">
        <f>('Energy Use'!AM59-'E-electricity'!AM3)*'Energy Use 2020'!$S65</f>
        <v>363564431120.80115</v>
      </c>
      <c r="AN3" s="240">
        <f>('Energy Use'!AN59-'E-electricity'!AN3)*'Energy Use 2020'!$S65</f>
        <v>355513382229.01202</v>
      </c>
      <c r="AO3" s="240">
        <f>('Energy Use'!AO59-'E-electricity'!AO3)*'Energy Use 2020'!$S65</f>
        <v>347481294426.4574</v>
      </c>
      <c r="AP3" s="240">
        <f>('Energy Use'!AP59-'E-electricity'!AP3)*'Energy Use 2020'!$S65</f>
        <v>339468150653.1369</v>
      </c>
      <c r="AQ3" s="240">
        <f>('Energy Use'!AQ59-'E-electricity'!AQ3)*'Energy Use 2020'!$S65</f>
        <v>330350293395.32404</v>
      </c>
      <c r="AR3" s="136" t="str">
        <f>VLOOKUP($A3,'Sector Match'!$A$1:$B$43,2,0)</f>
        <v>coal mining 05</v>
      </c>
    </row>
    <row r="4" spans="1:44" x14ac:dyDescent="0.2">
      <c r="A4" s="74" t="s">
        <v>3</v>
      </c>
      <c r="B4" s="240">
        <f>('Energy Use'!B60-'E-electricity'!B4)*'Energy Use 2019'!$S66</f>
        <v>7145969760747.7373</v>
      </c>
      <c r="C4" s="240">
        <f>('Energy Use'!C60-'E-electricity'!C4)*'Energy Use 2020'!$S66</f>
        <v>6453957863936.7754</v>
      </c>
      <c r="D4" s="240">
        <f>('Energy Use'!D60-'E-electricity'!D4)*'Energy Use 2020'!$S66</f>
        <v>6930731738347.833</v>
      </c>
      <c r="E4" s="240">
        <f>('Energy Use'!E60-'E-electricity'!E4)*'Energy Use 2020'!$S66</f>
        <v>7318278116255.3936</v>
      </c>
      <c r="F4" s="240">
        <f>('Energy Use'!F60-'E-electricity'!F4)*'Energy Use 2020'!$S66</f>
        <v>7609841747416.1592</v>
      </c>
      <c r="G4" s="240">
        <f>('Energy Use'!G60-'E-electricity'!G4)*'Energy Use 2020'!$S66</f>
        <v>7898747031873.0566</v>
      </c>
      <c r="H4" s="240">
        <f>('Energy Use'!H60-'E-electricity'!H4)*'Energy Use 2020'!$S66</f>
        <v>8184997728341.2852</v>
      </c>
      <c r="I4" s="240">
        <f>('Energy Use'!I60-'E-electricity'!I4)*'Energy Use 2020'!$S66</f>
        <v>8356751434092.0615</v>
      </c>
      <c r="J4" s="240">
        <f>('Energy Use'!J60-'E-electricity'!J4)*'Energy Use 2020'!$S66</f>
        <v>8527107297136.8594</v>
      </c>
      <c r="K4" s="240">
        <f>('Energy Use'!K60-'E-electricity'!K4)*'Energy Use 2020'!$S66</f>
        <v>8696067277251.2383</v>
      </c>
      <c r="L4" s="240">
        <f>('Energy Use'!L60-'E-electricity'!L4)*'Energy Use 2020'!$S66</f>
        <v>8863633334210.7637</v>
      </c>
      <c r="M4" s="240">
        <f>('Energy Use'!M60-'E-electricity'!M4)*'Energy Use 2020'!$S66</f>
        <v>9029807427790.9941</v>
      </c>
      <c r="N4" s="240">
        <f>('Energy Use'!N60-'E-electricity'!N4)*'Energy Use 2020'!$S66</f>
        <v>9131441898098.0293</v>
      </c>
      <c r="O4" s="240">
        <f>('Energy Use'!O60-'E-electricity'!O4)*'Energy Use 2020'!$S66</f>
        <v>9232325784672.1309</v>
      </c>
      <c r="P4" s="240">
        <f>('Energy Use'!P60-'E-electricity'!P4)*'Energy Use 2020'!$S66</f>
        <v>9332459858304.8477</v>
      </c>
      <c r="Q4" s="240">
        <f>('Energy Use'!Q60-'E-electricity'!Q4)*'Energy Use 2020'!$S66</f>
        <v>9431844889787.7168</v>
      </c>
      <c r="R4" s="240">
        <f>('Energy Use'!R60-'E-electricity'!R4)*'Energy Use 2020'!$S66</f>
        <v>9530481649912.2813</v>
      </c>
      <c r="S4" s="240">
        <f>('Energy Use'!S60-'E-electricity'!S4)*'Energy Use 2020'!$S66</f>
        <v>9648900570147.6133</v>
      </c>
      <c r="T4" s="240">
        <f>('Energy Use'!T60-'E-electricity'!T4)*'Energy Use 2020'!$S66</f>
        <v>9767096983310.7246</v>
      </c>
      <c r="U4" s="240">
        <f>('Energy Use'!U60-'E-electricity'!U4)*'Energy Use 2020'!$S66</f>
        <v>9885071001616.5488</v>
      </c>
      <c r="V4" s="240">
        <f>('Energy Use'!V60-'E-electricity'!V4)*'Energy Use 2020'!$S66</f>
        <v>10002822737280.012</v>
      </c>
      <c r="W4" s="240">
        <f>('Energy Use'!W60-'E-electricity'!W4)*'Energy Use 2020'!$S66</f>
        <v>10120352302516.055</v>
      </c>
      <c r="X4" s="240">
        <f>('Energy Use'!X60-'E-electricity'!X4)*'Energy Use 2020'!$S66</f>
        <v>10174433505027.068</v>
      </c>
      <c r="Y4" s="240">
        <f>('Energy Use'!Y60-'E-electricity'!Y4)*'Energy Use 2020'!$S66</f>
        <v>10228405355368.852</v>
      </c>
      <c r="Z4" s="240">
        <f>('Energy Use'!Z60-'E-electricity'!Z4)*'Energy Use 2020'!$S66</f>
        <v>10282267909587.156</v>
      </c>
      <c r="AA4" s="240">
        <f>('Energy Use'!AA60-'E-electricity'!AA4)*'Energy Use 2020'!$S66</f>
        <v>10336021223727.742</v>
      </c>
      <c r="AB4" s="240">
        <f>('Energy Use'!AB60-'E-electricity'!AB4)*'Energy Use 2020'!$S66</f>
        <v>10389665353836.359</v>
      </c>
      <c r="AC4" s="240">
        <f>('Energy Use'!AC60-'E-electricity'!AC4)*'Energy Use 2020'!$S66</f>
        <v>10443200355958.764</v>
      </c>
      <c r="AD4" s="240">
        <f>('Energy Use'!AD60-'E-electricity'!AD4)*'Energy Use 2020'!$S66</f>
        <v>10496626286140.707</v>
      </c>
      <c r="AE4" s="240">
        <f>('Energy Use'!AE60-'E-electricity'!AE4)*'Energy Use 2020'!$S66</f>
        <v>10549943200427.945</v>
      </c>
      <c r="AF4" s="240">
        <f>('Energy Use'!AF60-'E-electricity'!AF4)*'Energy Use 2020'!$S66</f>
        <v>10603151154866.234</v>
      </c>
      <c r="AG4" s="240">
        <f>('Energy Use'!AG60-'E-electricity'!AG4)*'Energy Use 2020'!$S66</f>
        <v>10656250205501.33</v>
      </c>
      <c r="AH4" s="240">
        <f>('Energy Use'!AH60-'E-electricity'!AH4)*'Energy Use 2020'!$S66</f>
        <v>10709209113843.467</v>
      </c>
      <c r="AI4" s="240">
        <f>('Energy Use'!AI60-'E-electricity'!AI4)*'Energy Use 2020'!$S66</f>
        <v>10762059286516.352</v>
      </c>
      <c r="AJ4" s="240">
        <f>('Energy Use'!AJ60-'E-electricity'!AJ4)*'Energy Use 2020'!$S66</f>
        <v>10814800779537.684</v>
      </c>
      <c r="AK4" s="240">
        <f>('Energy Use'!AK60-'E-electricity'!AK4)*'Energy Use 2020'!$S66</f>
        <v>10867433648925.168</v>
      </c>
      <c r="AL4" s="240">
        <f>('Energy Use'!AL60-'E-electricity'!AL4)*'Energy Use 2020'!$S66</f>
        <v>10919957950696.51</v>
      </c>
      <c r="AM4" s="240">
        <f>('Energy Use'!AM60-'E-electricity'!AM4)*'Energy Use 2020'!$S66</f>
        <v>10910120773144.404</v>
      </c>
      <c r="AN4" s="240">
        <f>('Energy Use'!AN60-'E-electricity'!AN4)*'Energy Use 2020'!$S66</f>
        <v>10900286937162.594</v>
      </c>
      <c r="AO4" s="240">
        <f>('Energy Use'!AO60-'E-electricity'!AO4)*'Energy Use 2020'!$S66</f>
        <v>10890456442717.432</v>
      </c>
      <c r="AP4" s="240">
        <f>('Energy Use'!AP60-'E-electricity'!AP4)*'Energy Use 2020'!$S66</f>
        <v>10880629289775.246</v>
      </c>
      <c r="AQ4" s="240">
        <f>('Energy Use'!AQ60-'E-electricity'!AQ4)*'Energy Use 2020'!$S66</f>
        <v>10833955290240.336</v>
      </c>
      <c r="AR4" s="136" t="str">
        <f>VLOOKUP($A4,'Sector Match'!$A$1:$B$43,2,0)</f>
        <v>oil and gas extraction 06</v>
      </c>
    </row>
    <row r="5" spans="1:44" x14ac:dyDescent="0.2">
      <c r="A5" s="74" t="s">
        <v>4</v>
      </c>
      <c r="B5" s="240">
        <f>('Energy Use'!B61-'E-electricity'!B5)*'Energy Use 2019'!$S67</f>
        <v>19816960400.721916</v>
      </c>
      <c r="C5" s="240">
        <f>('Energy Use'!C61-'E-electricity'!C5)*'Energy Use 2020'!$S67</f>
        <v>3963392080.1443825</v>
      </c>
      <c r="D5" s="240">
        <f>('Energy Use'!D61-'E-electricity'!D5)*'Energy Use 2020'!$S67</f>
        <v>4454592011.9976873</v>
      </c>
      <c r="E5" s="240">
        <f>('Energy Use'!E61-'E-electricity'!E5)*'Energy Use 2020'!$S67</f>
        <v>4368310328.0343685</v>
      </c>
      <c r="F5" s="240">
        <f>('Energy Use'!F61-'E-electricity'!F5)*'Energy Use 2020'!$S67</f>
        <v>4683583430.2049637</v>
      </c>
      <c r="G5" s="240">
        <f>('Energy Use'!G61-'E-electricity'!G5)*'Energy Use 2020'!$S67</f>
        <v>4994419627.1549463</v>
      </c>
      <c r="H5" s="240">
        <f>('Energy Use'!H61-'E-electricity'!H5)*'Energy Use 2020'!$S67</f>
        <v>5300841128.8243752</v>
      </c>
      <c r="I5" s="240">
        <f>('Energy Use'!I61-'E-electricity'!I5)*'Energy Use 2020'!$S67</f>
        <v>5386149767.7714405</v>
      </c>
      <c r="J5" s="240">
        <f>('Energy Use'!J61-'E-electricity'!J5)*'Energy Use 2020'!$S67</f>
        <v>5470145700.4831638</v>
      </c>
      <c r="K5" s="240">
        <f>('Energy Use'!K61-'E-electricity'!K5)*'Energy Use 2020'!$S67</f>
        <v>5552835297.6917467</v>
      </c>
      <c r="L5" s="240">
        <f>('Energy Use'!L61-'E-electricity'!L5)*'Energy Use 2020'!$S67</f>
        <v>5634224930.1293888</v>
      </c>
      <c r="M5" s="240">
        <f>('Energy Use'!M61-'E-electricity'!M5)*'Energy Use 2020'!$S67</f>
        <v>5714320968.5282946</v>
      </c>
      <c r="N5" s="240">
        <f>('Energy Use'!N61-'E-electricity'!N5)*'Energy Use 2020'!$S67</f>
        <v>5695296568.1830235</v>
      </c>
      <c r="O5" s="240">
        <f>('Energy Use'!O61-'E-electricity'!O5)*'Energy Use 2020'!$S67</f>
        <v>5676258865.9996119</v>
      </c>
      <c r="P5" s="240">
        <f>('Energy Use'!P61-'E-electricity'!P5)*'Energy Use 2020'!$S67</f>
        <v>5657208136.6213856</v>
      </c>
      <c r="Q5" s="240">
        <f>('Energy Use'!Q61-'E-electricity'!Q5)*'Energy Use 2020'!$S67</f>
        <v>5638144654.6916723</v>
      </c>
      <c r="R5" s="240">
        <f>('Energy Use'!R61-'E-electricity'!R5)*'Energy Use 2020'!$S67</f>
        <v>5619068694.8537951</v>
      </c>
      <c r="S5" s="240">
        <f>('Energy Use'!S61-'E-electricity'!S5)*'Energy Use 2020'!$S67</f>
        <v>5544638075.7197742</v>
      </c>
      <c r="T5" s="240">
        <f>('Energy Use'!T61-'E-electricity'!T5)*'Energy Use 2020'!$S67</f>
        <v>5470461534.9415636</v>
      </c>
      <c r="U5" s="240">
        <f>('Energy Use'!U61-'E-electricity'!U5)*'Energy Use 2020'!$S67</f>
        <v>5396538752.5537729</v>
      </c>
      <c r="V5" s="240">
        <f>('Energy Use'!V61-'E-electricity'!V5)*'Energy Use 2020'!$S67</f>
        <v>5322869408.5910139</v>
      </c>
      <c r="W5" s="240">
        <f>('Energy Use'!W61-'E-electricity'!W5)*'Energy Use 2020'!$S67</f>
        <v>5249453183.0878935</v>
      </c>
      <c r="X5" s="240">
        <f>('Energy Use'!X61-'E-electricity'!X5)*'Energy Use 2020'!$S67</f>
        <v>5121139028.0842648</v>
      </c>
      <c r="Y5" s="240">
        <f>('Energy Use'!Y61-'E-electricity'!Y5)*'Energy Use 2020'!$S67</f>
        <v>4993290512.8279905</v>
      </c>
      <c r="Z5" s="240">
        <f>('Energy Use'!Z61-'E-electricity'!Z5)*'Energy Use 2020'!$S67</f>
        <v>4865907037.3839569</v>
      </c>
      <c r="AA5" s="240">
        <f>('Energy Use'!AA61-'E-electricity'!AA5)*'Energy Use 2020'!$S67</f>
        <v>4738988001.8170605</v>
      </c>
      <c r="AB5" s="240">
        <f>('Energy Use'!AB61-'E-electricity'!AB5)*'Energy Use 2020'!$S67</f>
        <v>4612532806.1921883</v>
      </c>
      <c r="AC5" s="240">
        <f>('Energy Use'!AC61-'E-electricity'!AC5)*'Energy Use 2020'!$S67</f>
        <v>4486540850.574234</v>
      </c>
      <c r="AD5" s="240">
        <f>('Energy Use'!AD61-'E-electricity'!AD5)*'Energy Use 2020'!$S67</f>
        <v>4361011535.0280895</v>
      </c>
      <c r="AE5" s="240">
        <f>('Energy Use'!AE61-'E-electricity'!AE5)*'Energy Use 2020'!$S67</f>
        <v>4235944259.6186447</v>
      </c>
      <c r="AF5" s="240">
        <f>('Energy Use'!AF61-'E-electricity'!AF5)*'Energy Use 2020'!$S67</f>
        <v>4111338424.4107909</v>
      </c>
      <c r="AG5" s="240">
        <f>('Energy Use'!AG61-'E-electricity'!AG5)*'Energy Use 2020'!$S67</f>
        <v>3987193429.4694195</v>
      </c>
      <c r="AH5" s="240">
        <f>('Energy Use'!AH61-'E-electricity'!AH5)*'Energy Use 2020'!$S67</f>
        <v>3878962709.5588608</v>
      </c>
      <c r="AI5" s="240">
        <f>('Energy Use'!AI61-'E-electricity'!AI5)*'Energy Use 2020'!$S67</f>
        <v>3771131260.1149349</v>
      </c>
      <c r="AJ5" s="240">
        <f>('Energy Use'!AJ61-'E-electricity'!AJ5)*'Energy Use 2020'!$S67</f>
        <v>3663698561.193881</v>
      </c>
      <c r="AK5" s="240">
        <f>('Energy Use'!AK61-'E-electricity'!AK5)*'Energy Use 2020'!$S67</f>
        <v>3556664092.8519387</v>
      </c>
      <c r="AL5" s="240">
        <f>('Energy Use'!AL61-'E-electricity'!AL5)*'Energy Use 2020'!$S67</f>
        <v>3450027335.1453471</v>
      </c>
      <c r="AM5" s="240">
        <f>('Energy Use'!AM61-'E-electricity'!AM5)*'Energy Use 2020'!$S67</f>
        <v>3338790641.8221717</v>
      </c>
      <c r="AN5" s="240">
        <f>('Energy Use'!AN61-'E-electricity'!AN5)*'Energy Use 2020'!$S67</f>
        <v>3227970245.2254739</v>
      </c>
      <c r="AO5" s="240">
        <f>('Energy Use'!AO61-'E-electricity'!AO5)*'Energy Use 2020'!$S67</f>
        <v>3117565599.291317</v>
      </c>
      <c r="AP5" s="240">
        <f>('Energy Use'!AP61-'E-electricity'!AP5)*'Energy Use 2020'!$S67</f>
        <v>3007576157.9557657</v>
      </c>
      <c r="AQ5" s="240">
        <f>('Energy Use'!AQ61-'E-electricity'!AQ5)*'Energy Use 2020'!$S67</f>
        <v>2888177641.6797814</v>
      </c>
      <c r="AR5" s="136" t="str">
        <f>VLOOKUP($A5,'Sector Match'!$A$1:$B$43,2,0)</f>
        <v>other mining and quarrying 07T08</v>
      </c>
    </row>
    <row r="6" spans="1:44" x14ac:dyDescent="0.2">
      <c r="A6" s="74" t="s">
        <v>5</v>
      </c>
      <c r="B6" s="240">
        <f>('Energy Use'!B62-'E-electricity'!B6)*'Energy Use 2019'!$S68</f>
        <v>435834842297.68542</v>
      </c>
      <c r="C6" s="240">
        <f>('Energy Use'!C62-'E-electricity'!C6)*'Energy Use 2020'!$S68</f>
        <v>447561993993.01947</v>
      </c>
      <c r="D6" s="240">
        <f>('Energy Use'!D62-'E-electricity'!D6)*'Energy Use 2020'!$S68</f>
        <v>407425604560.02283</v>
      </c>
      <c r="E6" s="240">
        <f>('Energy Use'!E62-'E-electricity'!E6)*'Energy Use 2020'!$S68</f>
        <v>426182532740.7356</v>
      </c>
      <c r="F6" s="240">
        <f>('Energy Use'!F62-'E-electricity'!F6)*'Energy Use 2020'!$S68</f>
        <v>456308646217.2901</v>
      </c>
      <c r="G6" s="240">
        <f>('Energy Use'!G62-'E-electricity'!G6)*'Energy Use 2020'!$S68</f>
        <v>485666768182.44366</v>
      </c>
      <c r="H6" s="240">
        <f>('Energy Use'!H62-'E-electricity'!H6)*'Energy Use 2020'!$S68</f>
        <v>514262788088.6286</v>
      </c>
      <c r="I6" s="240">
        <f>('Energy Use'!I62-'E-electricity'!I6)*'Energy Use 2020'!$S68</f>
        <v>535026414951.56378</v>
      </c>
      <c r="J6" s="240">
        <f>('Energy Use'!J62-'E-electricity'!J6)*'Energy Use 2020'!$S68</f>
        <v>555235945888.32068</v>
      </c>
      <c r="K6" s="240">
        <f>('Energy Use'!K62-'E-electricity'!K6)*'Energy Use 2020'!$S68</f>
        <v>574895182400.30798</v>
      </c>
      <c r="L6" s="240">
        <f>('Energy Use'!L62-'E-electricity'!L6)*'Energy Use 2020'!$S68</f>
        <v>594007925988.93457</v>
      </c>
      <c r="M6" s="240">
        <f>('Energy Use'!M62-'E-electricity'!M6)*'Energy Use 2020'!$S68</f>
        <v>612577978155.60913</v>
      </c>
      <c r="N6" s="240">
        <f>('Energy Use'!N62-'E-electricity'!N6)*'Energy Use 2020'!$S68</f>
        <v>620904005516.62488</v>
      </c>
      <c r="O6" s="240">
        <f>('Energy Use'!O62-'E-electricity'!O6)*'Energy Use 2020'!$S68</f>
        <v>629020558348.58215</v>
      </c>
      <c r="P6" s="240">
        <f>('Energy Use'!P62-'E-electricity'!P6)*'Energy Use 2020'!$S68</f>
        <v>636928873632.69995</v>
      </c>
      <c r="Q6" s="240">
        <f>('Energy Use'!Q62-'E-electricity'!Q6)*'Energy Use 2020'!$S68</f>
        <v>644630188350.19812</v>
      </c>
      <c r="R6" s="240">
        <f>('Energy Use'!R62-'E-electricity'!R6)*'Energy Use 2020'!$S68</f>
        <v>652125739482.2959</v>
      </c>
      <c r="S6" s="240">
        <f>('Energy Use'!S62-'E-electricity'!S6)*'Energy Use 2020'!$S68</f>
        <v>653205847225.96326</v>
      </c>
      <c r="T6" s="240">
        <f>('Energy Use'!T62-'E-electricity'!T6)*'Energy Use 2020'!$S68</f>
        <v>654257814618.35315</v>
      </c>
      <c r="U6" s="240">
        <f>('Energy Use'!U62-'E-electricity'!U6)*'Energy Use 2020'!$S68</f>
        <v>655281693967.5946</v>
      </c>
      <c r="V6" s="240">
        <f>('Energy Use'!V62-'E-electricity'!V6)*'Energy Use 2020'!$S68</f>
        <v>656277537581.81836</v>
      </c>
      <c r="W6" s="240">
        <f>('Energy Use'!W62-'E-electricity'!W6)*'Energy Use 2020'!$S68</f>
        <v>657245397769.15332</v>
      </c>
      <c r="X6" s="240">
        <f>('Energy Use'!X62-'E-electricity'!X6)*'Energy Use 2020'!$S68</f>
        <v>652788800830.90833</v>
      </c>
      <c r="Y6" s="240">
        <f>('Energy Use'!Y62-'E-electricity'!Y6)*'Energy Use 2020'!$S68</f>
        <v>648349622027.60156</v>
      </c>
      <c r="Z6" s="240">
        <f>('Energy Use'!Z62-'E-electricity'!Z6)*'Energy Use 2020'!$S68</f>
        <v>643927837164.99072</v>
      </c>
      <c r="AA6" s="240">
        <f>('Energy Use'!AA62-'E-electricity'!AA6)*'Energy Use 2020'!$S68</f>
        <v>639523422048.83386</v>
      </c>
      <c r="AB6" s="240">
        <f>('Energy Use'!AB62-'E-electricity'!AB6)*'Energy Use 2020'!$S68</f>
        <v>635136352484.88818</v>
      </c>
      <c r="AC6" s="240">
        <f>('Energy Use'!AC62-'E-electricity'!AC6)*'Energy Use 2020'!$S68</f>
        <v>623812121182.55896</v>
      </c>
      <c r="AD6" s="240">
        <f>('Energy Use'!AD62-'E-electricity'!AD6)*'Energy Use 2020'!$S68</f>
        <v>612564473710.48535</v>
      </c>
      <c r="AE6" s="240">
        <f>('Energy Use'!AE62-'E-electricity'!AE6)*'Energy Use 2020'!$S68</f>
        <v>601393285177.81152</v>
      </c>
      <c r="AF6" s="240">
        <f>('Energy Use'!AF62-'E-electricity'!AF6)*'Energy Use 2020'!$S68</f>
        <v>590298430693.68018</v>
      </c>
      <c r="AG6" s="240">
        <f>('Energy Use'!AG62-'E-electricity'!AG6)*'Energy Use 2020'!$S68</f>
        <v>579279785367.2356</v>
      </c>
      <c r="AH6" s="240">
        <f>('Energy Use'!AH62-'E-electricity'!AH6)*'Energy Use 2020'!$S68</f>
        <v>563232272743.56201</v>
      </c>
      <c r="AI6" s="240">
        <f>('Energy Use'!AI62-'E-electricity'!AI6)*'Energy Use 2020'!$S68</f>
        <v>547304932754.22272</v>
      </c>
      <c r="AJ6" s="240">
        <f>('Energy Use'!AJ62-'E-electricity'!AJ6)*'Energy Use 2020'!$S68</f>
        <v>531497564985.9007</v>
      </c>
      <c r="AK6" s="240">
        <f>('Energy Use'!AK62-'E-electricity'!AK6)*'Energy Use 2020'!$S68</f>
        <v>515809969025.27966</v>
      </c>
      <c r="AL6" s="240">
        <f>('Energy Use'!AL62-'E-electricity'!AL6)*'Energy Use 2020'!$S68</f>
        <v>500241944459.0412</v>
      </c>
      <c r="AM6" s="240">
        <f>('Energy Use'!AM62-'E-electricity'!AM6)*'Energy Use 2020'!$S68</f>
        <v>484780329606.18915</v>
      </c>
      <c r="AN6" s="240">
        <f>('Energy Use'!AN62-'E-electricity'!AN6)*'Energy Use 2020'!$S68</f>
        <v>469437999402.09021</v>
      </c>
      <c r="AO6" s="240">
        <f>('Energy Use'!AO62-'E-electricity'!AO6)*'Energy Use 2020'!$S68</f>
        <v>454214753237.44464</v>
      </c>
      <c r="AP6" s="240">
        <f>('Energy Use'!AP62-'E-electricity'!AP6)*'Energy Use 2020'!$S68</f>
        <v>439110390502.95404</v>
      </c>
      <c r="AQ6" s="240">
        <f>('Energy Use'!AQ62-'E-electricity'!AQ6)*'Energy Use 2020'!$S68</f>
        <v>422686999705.96619</v>
      </c>
      <c r="AR6" s="136" t="str">
        <f>VLOOKUP($A6,'Sector Match'!$A$1:$B$43,2,0)</f>
        <v>other mining and quarrying 07T08</v>
      </c>
    </row>
    <row r="7" spans="1:44" x14ac:dyDescent="0.2">
      <c r="A7" s="74" t="s">
        <v>6</v>
      </c>
      <c r="B7" s="240">
        <f>('Energy Use'!B63-'E-electricity'!B7)*'Energy Use 2019'!$S69</f>
        <v>719953829932.32068</v>
      </c>
      <c r="C7" s="240">
        <f>('Energy Use'!C63-'E-electricity'!C7)*'Energy Use 2020'!$S69</f>
        <v>481792883286.69995</v>
      </c>
      <c r="D7" s="240">
        <f>('Energy Use'!D63-'E-electricity'!D7)*'Energy Use 2020'!$S69</f>
        <v>477121570104.88336</v>
      </c>
      <c r="E7" s="240">
        <f>('Energy Use'!E63-'E-electricity'!E7)*'Energy Use 2020'!$S69</f>
        <v>435284263925.26642</v>
      </c>
      <c r="F7" s="240">
        <f>('Energy Use'!F63-'E-electricity'!F7)*'Energy Use 2020'!$S69</f>
        <v>447299997900.86823</v>
      </c>
      <c r="G7" s="240">
        <f>('Energy Use'!G63-'E-electricity'!G7)*'Energy Use 2020'!$S69</f>
        <v>459177890777.98077</v>
      </c>
      <c r="H7" s="240">
        <f>('Energy Use'!H63-'E-electricity'!H7)*'Energy Use 2020'!$S69</f>
        <v>470918368757.76367</v>
      </c>
      <c r="I7" s="240">
        <f>('Energy Use'!I63-'E-electricity'!I7)*'Energy Use 2020'!$S69</f>
        <v>474712186693.79944</v>
      </c>
      <c r="J7" s="240">
        <f>('Energy Use'!J63-'E-electricity'!J7)*'Energy Use 2020'!$S69</f>
        <v>478458368613.27069</v>
      </c>
      <c r="K7" s="240">
        <f>('Energy Use'!K63-'E-electricity'!K7)*'Energy Use 2020'!$S69</f>
        <v>482157062125.03265</v>
      </c>
      <c r="L7" s="240">
        <f>('Energy Use'!L63-'E-electricity'!L7)*'Energy Use 2020'!$S69</f>
        <v>485808414837.94031</v>
      </c>
      <c r="M7" s="240">
        <f>('Energy Use'!M63-'E-electricity'!M7)*'Energy Use 2020'!$S69</f>
        <v>489412574360.84894</v>
      </c>
      <c r="N7" s="240">
        <f>('Energy Use'!N63-'E-electricity'!N7)*'Energy Use 2020'!$S69</f>
        <v>481918818523.07416</v>
      </c>
      <c r="O7" s="240">
        <f>('Energy Use'!O63-'E-electricity'!O7)*'Energy Use 2020'!$S69</f>
        <v>474468859859.71234</v>
      </c>
      <c r="P7" s="240">
        <f>('Energy Use'!P63-'E-electricity'!P7)*'Energy Use 2020'!$S69</f>
        <v>467062609282.57092</v>
      </c>
      <c r="Q7" s="240">
        <f>('Energy Use'!Q63-'E-electricity'!Q7)*'Energy Use 2020'!$S69</f>
        <v>459699977703.45691</v>
      </c>
      <c r="R7" s="240">
        <f>('Energy Use'!R63-'E-electricity'!R7)*'Energy Use 2020'!$S69</f>
        <v>452380876034.17755</v>
      </c>
      <c r="S7" s="240">
        <f>('Energy Use'!S63-'E-electricity'!S7)*'Energy Use 2020'!$S69</f>
        <v>443913137824.48792</v>
      </c>
      <c r="T7" s="240">
        <f>('Energy Use'!T63-'E-electricity'!T7)*'Energy Use 2020'!$S69</f>
        <v>435465364566.47858</v>
      </c>
      <c r="U7" s="240">
        <f>('Energy Use'!U63-'E-electricity'!U7)*'Energy Use 2020'!$S69</f>
        <v>427037538096.95837</v>
      </c>
      <c r="V7" s="240">
        <f>('Energy Use'!V63-'E-electricity'!V7)*'Energy Use 2020'!$S69</f>
        <v>418629640252.73608</v>
      </c>
      <c r="W7" s="240">
        <f>('Energy Use'!W63-'E-electricity'!W7)*'Energy Use 2020'!$S69</f>
        <v>410241652870.62091</v>
      </c>
      <c r="X7" s="240">
        <f>('Energy Use'!X63-'E-electricity'!X7)*'Energy Use 2020'!$S69</f>
        <v>398880086221.03479</v>
      </c>
      <c r="Y7" s="240">
        <f>('Energy Use'!Y63-'E-electricity'!Y7)*'Energy Use 2020'!$S69</f>
        <v>387545844542.28381</v>
      </c>
      <c r="Z7" s="240">
        <f>('Energy Use'!Z63-'E-electricity'!Z7)*'Energy Use 2020'!$S69</f>
        <v>376238902751.86609</v>
      </c>
      <c r="AA7" s="240">
        <f>('Energy Use'!AA63-'E-electricity'!AA7)*'Energy Use 2020'!$S69</f>
        <v>364959235767.27954</v>
      </c>
      <c r="AB7" s="240">
        <f>('Energy Use'!AB63-'E-electricity'!AB7)*'Energy Use 2020'!$S69</f>
        <v>353706818506.02228</v>
      </c>
      <c r="AC7" s="240">
        <f>('Energy Use'!AC63-'E-electricity'!AC7)*'Energy Use 2020'!$S69</f>
        <v>345084634985.69989</v>
      </c>
      <c r="AD7" s="240">
        <f>('Energy Use'!AD63-'E-electricity'!AD7)*'Energy Use 2020'!$S69</f>
        <v>336483151724.30444</v>
      </c>
      <c r="AE7" s="240">
        <f>('Energy Use'!AE63-'E-electricity'!AE7)*'Energy Use 2020'!$S69</f>
        <v>327902349693.73108</v>
      </c>
      <c r="AF7" s="240">
        <f>('Energy Use'!AF63-'E-electricity'!AF7)*'Energy Use 2020'!$S69</f>
        <v>319342209865.87469</v>
      </c>
      <c r="AG7" s="240">
        <f>('Energy Use'!AG63-'E-electricity'!AG7)*'Energy Use 2020'!$S69</f>
        <v>310802713212.63031</v>
      </c>
      <c r="AH7" s="240">
        <f>('Energy Use'!AH63-'E-electricity'!AH7)*'Energy Use 2020'!$S69</f>
        <v>305609702033.95306</v>
      </c>
      <c r="AI7" s="240">
        <f>('Energy Use'!AI63-'E-electricity'!AI7)*'Energy Use 2020'!$S69</f>
        <v>300428965679.01038</v>
      </c>
      <c r="AJ7" s="240">
        <f>('Energy Use'!AJ63-'E-electricity'!AJ7)*'Energy Use 2020'!$S69</f>
        <v>295260492903.92212</v>
      </c>
      <c r="AK7" s="240">
        <f>('Energy Use'!AK63-'E-electricity'!AK7)*'Energy Use 2020'!$S69</f>
        <v>290104272464.80792</v>
      </c>
      <c r="AL7" s="240">
        <f>('Energy Use'!AL63-'E-electricity'!AL7)*'Energy Use 2020'!$S69</f>
        <v>284960293117.78772</v>
      </c>
      <c r="AM7" s="240">
        <f>('Energy Use'!AM63-'E-electricity'!AM7)*'Energy Use 2020'!$S69</f>
        <v>282417150809.94226</v>
      </c>
      <c r="AN7" s="240">
        <f>('Energy Use'!AN63-'E-electricity'!AN7)*'Energy Use 2020'!$S69</f>
        <v>279879722933.13153</v>
      </c>
      <c r="AO7" s="240">
        <f>('Energy Use'!AO63-'E-electricity'!AO7)*'Energy Use 2020'!$S69</f>
        <v>277348004340.27539</v>
      </c>
      <c r="AP7" s="240">
        <f>('Energy Use'!AP63-'E-electricity'!AP7)*'Energy Use 2020'!$S69</f>
        <v>274821989884.29407</v>
      </c>
      <c r="AQ7" s="240">
        <f>('Energy Use'!AQ63-'E-electricity'!AQ7)*'Energy Use 2020'!$S69</f>
        <v>271378617894.65594</v>
      </c>
      <c r="AR7" s="136" t="str">
        <f>VLOOKUP($A7,'Sector Match'!$A$1:$B$43,2,0)</f>
        <v>other mining and quarrying 07T08</v>
      </c>
    </row>
    <row r="8" spans="1:44" x14ac:dyDescent="0.2">
      <c r="A8" s="74" t="s">
        <v>7</v>
      </c>
      <c r="B8" s="240">
        <f>('Energy Use'!B64-'E-electricity'!B8)*'Energy Use 2019'!$S70</f>
        <v>231542244896.32462</v>
      </c>
      <c r="C8" s="240">
        <f>('Energy Use'!C64-'E-electricity'!C8)*'Energy Use 2020'!$S70</f>
        <v>93774372228.73085</v>
      </c>
      <c r="D8" s="240">
        <f>('Energy Use'!D64-'E-electricity'!D8)*'Energy Use 2020'!$S70</f>
        <v>102552876285.74211</v>
      </c>
      <c r="E8" s="240">
        <f>('Energy Use'!E64-'E-electricity'!E8)*'Energy Use 2020'!$S70</f>
        <v>113460028255.68854</v>
      </c>
      <c r="F8" s="240">
        <f>('Energy Use'!F64-'E-electricity'!F8)*'Energy Use 2020'!$S70</f>
        <v>116943053351.8938</v>
      </c>
      <c r="G8" s="240">
        <f>('Energy Use'!G64-'E-electricity'!G8)*'Energy Use 2020'!$S70</f>
        <v>126706440680.32549</v>
      </c>
      <c r="H8" s="240">
        <f>('Energy Use'!H64-'E-electricity'!H8)*'Energy Use 2020'!$S70</f>
        <v>139772139642.54739</v>
      </c>
      <c r="I8" s="240">
        <f>('Energy Use'!I64-'E-electricity'!I8)*'Energy Use 2020'!$S70</f>
        <v>153022137436.85526</v>
      </c>
      <c r="J8" s="240">
        <f>('Energy Use'!J64-'E-electricity'!J8)*'Energy Use 2020'!$S70</f>
        <v>165598299734.27185</v>
      </c>
      <c r="K8" s="240">
        <f>('Energy Use'!K64-'E-electricity'!K8)*'Energy Use 2020'!$S70</f>
        <v>177577439748.78711</v>
      </c>
      <c r="L8" s="240">
        <f>('Energy Use'!L64-'E-electricity'!L8)*'Energy Use 2020'!$S70</f>
        <v>189152620266.74011</v>
      </c>
      <c r="M8" s="240">
        <f>('Energy Use'!M64-'E-electricity'!M8)*'Energy Use 2020'!$S70</f>
        <v>200628180555.5336</v>
      </c>
      <c r="N8" s="240">
        <f>('Energy Use'!N64-'E-electricity'!N8)*'Energy Use 2020'!$S70</f>
        <v>212449619259.30484</v>
      </c>
      <c r="O8" s="240">
        <f>('Energy Use'!O64-'E-electricity'!O8)*'Energy Use 2020'!$S70</f>
        <v>224504844784.79697</v>
      </c>
      <c r="P8" s="240">
        <f>('Energy Use'!P64-'E-electricity'!P8)*'Energy Use 2020'!$S70</f>
        <v>236694265849.11603</v>
      </c>
      <c r="Q8" s="240">
        <f>('Energy Use'!Q64-'E-electricity'!Q8)*'Energy Use 2020'!$S70</f>
        <v>248902085627.42276</v>
      </c>
      <c r="R8" s="240">
        <f>('Energy Use'!R64-'E-electricity'!R8)*'Energy Use 2020'!$S70</f>
        <v>260996470170.30753</v>
      </c>
      <c r="S8" s="240">
        <f>('Energy Use'!S64-'E-electricity'!S8)*'Energy Use 2020'!$S70</f>
        <v>273719696830.58685</v>
      </c>
      <c r="T8" s="240">
        <f>('Energy Use'!T64-'E-electricity'!T8)*'Energy Use 2020'!$S70</f>
        <v>286202557704.2251</v>
      </c>
      <c r="U8" s="240">
        <f>('Energy Use'!U64-'E-electricity'!U8)*'Energy Use 2020'!$S70</f>
        <v>298383236715.60938</v>
      </c>
      <c r="V8" s="240">
        <f>('Energy Use'!V64-'E-electricity'!V8)*'Energy Use 2020'!$S70</f>
        <v>310203137757.3299</v>
      </c>
      <c r="W8" s="240">
        <f>('Energy Use'!W64-'E-electricity'!W8)*'Energy Use 2020'!$S70</f>
        <v>321607533991.3858</v>
      </c>
      <c r="X8" s="240">
        <f>('Energy Use'!X64-'E-electricity'!X8)*'Energy Use 2020'!$S70</f>
        <v>332546138522.4884</v>
      </c>
      <c r="Y8" s="240">
        <f>('Energy Use'!Y64-'E-electricity'!Y8)*'Energy Use 2020'!$S70</f>
        <v>342973589057.80444</v>
      </c>
      <c r="Z8" s="240">
        <f>('Energy Use'!Z64-'E-electricity'!Z8)*'Energy Use 2020'!$S70</f>
        <v>352849841530.76849</v>
      </c>
      <c r="AA8" s="240">
        <f>('Energy Use'!AA64-'E-electricity'!AA8)*'Energy Use 2020'!$S70</f>
        <v>362140470011.60852</v>
      </c>
      <c r="AB8" s="240">
        <f>('Energy Use'!AB64-'E-electricity'!AB8)*'Energy Use 2020'!$S70</f>
        <v>370816872484.0777</v>
      </c>
      <c r="AC8" s="240">
        <f>('Energy Use'!AC64-'E-electricity'!AC8)*'Energy Use 2020'!$S70</f>
        <v>378856384176.08569</v>
      </c>
      <c r="AD8" s="240">
        <f>('Energy Use'!AD64-'E-electricity'!AD8)*'Energy Use 2020'!$S70</f>
        <v>386242302041.00787</v>
      </c>
      <c r="AE8" s="240">
        <f>('Energy Use'!AE64-'E-electricity'!AE8)*'Energy Use 2020'!$S70</f>
        <v>392963825657.52679</v>
      </c>
      <c r="AF8" s="240">
        <f>('Energy Use'!AF64-'E-electricity'!AF8)*'Energy Use 2020'!$S70</f>
        <v>399015921221.48309</v>
      </c>
      <c r="AG8" s="240">
        <f>('Energy Use'!AG64-'E-electricity'!AG8)*'Energy Use 2020'!$S70</f>
        <v>404399116427.40314</v>
      </c>
      <c r="AH8" s="240">
        <f>('Energy Use'!AH64-'E-electricity'!AH8)*'Energy Use 2020'!$S70</f>
        <v>409119234874.94647</v>
      </c>
      <c r="AI8" s="240">
        <f>('Energy Use'!AI64-'E-electricity'!AI8)*'Energy Use 2020'!$S70</f>
        <v>413187079191.03546</v>
      </c>
      <c r="AJ8" s="240">
        <f>('Energy Use'!AJ64-'E-electricity'!AJ8)*'Energy Use 2020'!$S70</f>
        <v>416618072344.94751</v>
      </c>
      <c r="AK8" s="240">
        <f>('Energy Use'!AK64-'E-electricity'!AK8)*'Energy Use 2020'!$S70</f>
        <v>419431866671.32617</v>
      </c>
      <c r="AL8" s="240">
        <f>('Energy Use'!AL64-'E-electricity'!AL8)*'Energy Use 2020'!$S70</f>
        <v>421651929930.5412</v>
      </c>
      <c r="AM8" s="240">
        <f>('Energy Use'!AM64-'E-electricity'!AM8)*'Energy Use 2020'!$S70</f>
        <v>423305117356.71936</v>
      </c>
      <c r="AN8" s="240">
        <f>('Energy Use'!AN64-'E-electricity'!AN8)*'Energy Use 2020'!$S70</f>
        <v>424421238103.07825</v>
      </c>
      <c r="AO8" s="240">
        <f>('Energy Use'!AO64-'E-electricity'!AO8)*'Energy Use 2020'!$S70</f>
        <v>425032623825.21497</v>
      </c>
      <c r="AP8" s="240">
        <f>('Energy Use'!AP64-'E-electricity'!AP8)*'Energy Use 2020'!$S70</f>
        <v>425173706378.46735</v>
      </c>
      <c r="AQ8" s="240">
        <f>('Energy Use'!AQ64-'E-electricity'!AQ8)*'Energy Use 2020'!$S70</f>
        <v>422701735850.24994</v>
      </c>
      <c r="AR8" s="136" t="str">
        <f>VLOOKUP($A8,'Sector Match'!$A$1:$B$43,2,0)</f>
        <v>Mining Support Service Activities 09</v>
      </c>
    </row>
    <row r="9" spans="1:44" x14ac:dyDescent="0.2">
      <c r="A9" s="74" t="s">
        <v>8</v>
      </c>
      <c r="B9" s="240">
        <f>('Energy Use'!B65-'E-electricity'!B9)*'Energy Use 2019'!$S71</f>
        <v>0</v>
      </c>
      <c r="C9" s="240">
        <f>('Energy Use'!C65-'E-electricity'!C9)*'Energy Use 2020'!$S71</f>
        <v>0</v>
      </c>
      <c r="D9" s="240">
        <f>('Energy Use'!D65-'E-electricity'!D9)*'Energy Use 2020'!$S71</f>
        <v>0</v>
      </c>
      <c r="E9" s="240">
        <f>('Energy Use'!E65-'E-electricity'!E9)*'Energy Use 2020'!$S71</f>
        <v>0</v>
      </c>
      <c r="F9" s="240">
        <f>('Energy Use'!F65-'E-electricity'!F9)*'Energy Use 2020'!$S71</f>
        <v>0</v>
      </c>
      <c r="G9" s="240">
        <f>('Energy Use'!G65-'E-electricity'!G9)*'Energy Use 2020'!$S71</f>
        <v>0</v>
      </c>
      <c r="H9" s="240">
        <f>('Energy Use'!H65-'E-electricity'!H9)*'Energy Use 2020'!$S71</f>
        <v>0</v>
      </c>
      <c r="I9" s="240">
        <f>('Energy Use'!I65-'E-electricity'!I9)*'Energy Use 2020'!$S71</f>
        <v>0</v>
      </c>
      <c r="J9" s="240">
        <f>('Energy Use'!J65-'E-electricity'!J9)*'Energy Use 2020'!$S71</f>
        <v>0</v>
      </c>
      <c r="K9" s="240">
        <f>('Energy Use'!K65-'E-electricity'!K9)*'Energy Use 2020'!$S71</f>
        <v>0</v>
      </c>
      <c r="L9" s="240">
        <f>('Energy Use'!L65-'E-electricity'!L9)*'Energy Use 2020'!$S71</f>
        <v>0</v>
      </c>
      <c r="M9" s="240">
        <f>('Energy Use'!M65-'E-electricity'!M9)*'Energy Use 2020'!$S71</f>
        <v>0</v>
      </c>
      <c r="N9" s="240">
        <f>('Energy Use'!N65-'E-electricity'!N9)*'Energy Use 2020'!$S71</f>
        <v>0</v>
      </c>
      <c r="O9" s="240">
        <f>('Energy Use'!O65-'E-electricity'!O9)*'Energy Use 2020'!$S71</f>
        <v>0</v>
      </c>
      <c r="P9" s="240">
        <f>('Energy Use'!P65-'E-electricity'!P9)*'Energy Use 2020'!$S71</f>
        <v>0</v>
      </c>
      <c r="Q9" s="240">
        <f>('Energy Use'!Q65-'E-electricity'!Q9)*'Energy Use 2020'!$S71</f>
        <v>0</v>
      </c>
      <c r="R9" s="240">
        <f>('Energy Use'!R65-'E-electricity'!R9)*'Energy Use 2020'!$S71</f>
        <v>0</v>
      </c>
      <c r="S9" s="240">
        <f>('Energy Use'!S65-'E-electricity'!S9)*'Energy Use 2020'!$S71</f>
        <v>0</v>
      </c>
      <c r="T9" s="240">
        <f>('Energy Use'!T65-'E-electricity'!T9)*'Energy Use 2020'!$S71</f>
        <v>0</v>
      </c>
      <c r="U9" s="240">
        <f>('Energy Use'!U65-'E-electricity'!U9)*'Energy Use 2020'!$S71</f>
        <v>0</v>
      </c>
      <c r="V9" s="240">
        <f>('Energy Use'!V65-'E-electricity'!V9)*'Energy Use 2020'!$S71</f>
        <v>0</v>
      </c>
      <c r="W9" s="240">
        <f>('Energy Use'!W65-'E-electricity'!W9)*'Energy Use 2020'!$S71</f>
        <v>0</v>
      </c>
      <c r="X9" s="240">
        <f>('Energy Use'!X65-'E-electricity'!X9)*'Energy Use 2020'!$S71</f>
        <v>0</v>
      </c>
      <c r="Y9" s="240">
        <f>('Energy Use'!Y65-'E-electricity'!Y9)*'Energy Use 2020'!$S71</f>
        <v>0</v>
      </c>
      <c r="Z9" s="240">
        <f>('Energy Use'!Z65-'E-electricity'!Z9)*'Energy Use 2020'!$S71</f>
        <v>0</v>
      </c>
      <c r="AA9" s="240">
        <f>('Energy Use'!AA65-'E-electricity'!AA9)*'Energy Use 2020'!$S71</f>
        <v>0</v>
      </c>
      <c r="AB9" s="240">
        <f>('Energy Use'!AB65-'E-electricity'!AB9)*'Energy Use 2020'!$S71</f>
        <v>0</v>
      </c>
      <c r="AC9" s="240">
        <f>('Energy Use'!AC65-'E-electricity'!AC9)*'Energy Use 2020'!$S71</f>
        <v>0</v>
      </c>
      <c r="AD9" s="240">
        <f>('Energy Use'!AD65-'E-electricity'!AD9)*'Energy Use 2020'!$S71</f>
        <v>0</v>
      </c>
      <c r="AE9" s="240">
        <f>('Energy Use'!AE65-'E-electricity'!AE9)*'Energy Use 2020'!$S71</f>
        <v>0</v>
      </c>
      <c r="AF9" s="240">
        <f>('Energy Use'!AF65-'E-electricity'!AF9)*'Energy Use 2020'!$S71</f>
        <v>0</v>
      </c>
      <c r="AG9" s="240">
        <f>('Energy Use'!AG65-'E-electricity'!AG9)*'Energy Use 2020'!$S71</f>
        <v>0</v>
      </c>
      <c r="AH9" s="240">
        <f>('Energy Use'!AH65-'E-electricity'!AH9)*'Energy Use 2020'!$S71</f>
        <v>0</v>
      </c>
      <c r="AI9" s="240">
        <f>('Energy Use'!AI65-'E-electricity'!AI9)*'Energy Use 2020'!$S71</f>
        <v>0</v>
      </c>
      <c r="AJ9" s="240">
        <f>('Energy Use'!AJ65-'E-electricity'!AJ9)*'Energy Use 2020'!$S71</f>
        <v>0</v>
      </c>
      <c r="AK9" s="240">
        <f>('Energy Use'!AK65-'E-electricity'!AK9)*'Energy Use 2020'!$S71</f>
        <v>0</v>
      </c>
      <c r="AL9" s="240">
        <f>('Energy Use'!AL65-'E-electricity'!AL9)*'Energy Use 2020'!$S71</f>
        <v>0</v>
      </c>
      <c r="AM9" s="240">
        <f>('Energy Use'!AM65-'E-electricity'!AM9)*'Energy Use 2020'!$S71</f>
        <v>0</v>
      </c>
      <c r="AN9" s="240">
        <f>('Energy Use'!AN65-'E-electricity'!AN9)*'Energy Use 2020'!$S71</f>
        <v>0</v>
      </c>
      <c r="AO9" s="240">
        <f>('Energy Use'!AO65-'E-electricity'!AO9)*'Energy Use 2020'!$S71</f>
        <v>0</v>
      </c>
      <c r="AP9" s="240">
        <f>('Energy Use'!AP65-'E-electricity'!AP9)*'Energy Use 2020'!$S71</f>
        <v>0</v>
      </c>
      <c r="AQ9" s="240">
        <f>('Energy Use'!AQ65-'E-electricity'!AQ9)*'Energy Use 2020'!$S71</f>
        <v>0</v>
      </c>
      <c r="AR9" s="136" t="str">
        <f>VLOOKUP($A9,'Sector Match'!$A$1:$B$43,2,0)</f>
        <v>Mining Support Service Activities 09</v>
      </c>
    </row>
    <row r="10" spans="1:44" x14ac:dyDescent="0.2">
      <c r="A10" s="74" t="s">
        <v>9</v>
      </c>
      <c r="B10" s="240">
        <f>('Energy Use'!B66-'E-electricity'!B10)*'Energy Use 2019'!$S72</f>
        <v>1313604488331.1155</v>
      </c>
      <c r="C10" s="240">
        <f>('Energy Use'!C66-'E-electricity'!C10)*'Energy Use 2020'!$S72</f>
        <v>991512250275.66077</v>
      </c>
      <c r="D10" s="240">
        <f>('Energy Use'!D66-'E-electricity'!D10)*'Energy Use 2020'!$S72</f>
        <v>1104578672224.7864</v>
      </c>
      <c r="E10" s="240">
        <f>('Energy Use'!E66-'E-electricity'!E10)*'Energy Use 2020'!$S72</f>
        <v>1122506427874.939</v>
      </c>
      <c r="F10" s="240">
        <f>('Energy Use'!F66-'E-electricity'!F10)*'Energy Use 2020'!$S72</f>
        <v>1122282527674.6855</v>
      </c>
      <c r="G10" s="240">
        <f>('Energy Use'!G66-'E-electricity'!G10)*'Energy Use 2020'!$S72</f>
        <v>1133397654425.7549</v>
      </c>
      <c r="H10" s="240">
        <f>('Energy Use'!H66-'E-electricity'!H10)*'Energy Use 2020'!$S72</f>
        <v>1151444610016.6975</v>
      </c>
      <c r="I10" s="240">
        <f>('Energy Use'!I66-'E-electricity'!I10)*'Energy Use 2020'!$S72</f>
        <v>1173351644984.1101</v>
      </c>
      <c r="J10" s="240">
        <f>('Energy Use'!J66-'E-electricity'!J10)*'Energy Use 2020'!$S72</f>
        <v>1196506377606.9133</v>
      </c>
      <c r="K10" s="240">
        <f>('Energy Use'!K66-'E-electricity'!K10)*'Energy Use 2020'!$S72</f>
        <v>1219572525872.0393</v>
      </c>
      <c r="L10" s="240">
        <f>('Energy Use'!L66-'E-electricity'!L10)*'Energy Use 2020'!$S72</f>
        <v>1241109544577.042</v>
      </c>
      <c r="M10" s="240">
        <f>('Energy Use'!M66-'E-electricity'!M10)*'Energy Use 2020'!$S72</f>
        <v>1259582310212.2031</v>
      </c>
      <c r="N10" s="240">
        <f>('Energy Use'!N66-'E-electricity'!N10)*'Energy Use 2020'!$S72</f>
        <v>1274904501520.959</v>
      </c>
      <c r="O10" s="240">
        <f>('Energy Use'!O66-'E-electricity'!O10)*'Energy Use 2020'!$S72</f>
        <v>1285774065905.3335</v>
      </c>
      <c r="P10" s="240">
        <f>('Energy Use'!P66-'E-electricity'!P10)*'Energy Use 2020'!$S72</f>
        <v>1292417977997.2781</v>
      </c>
      <c r="Q10" s="240">
        <f>('Energy Use'!Q66-'E-electricity'!Q10)*'Energy Use 2020'!$S72</f>
        <v>1295114173991.9016</v>
      </c>
      <c r="R10" s="240">
        <f>('Energy Use'!R66-'E-electricity'!R10)*'Energy Use 2020'!$S72</f>
        <v>1294181757958.5344</v>
      </c>
      <c r="S10" s="240">
        <f>('Energy Use'!S66-'E-electricity'!S10)*'Energy Use 2020'!$S72</f>
        <v>1294592534246.2563</v>
      </c>
      <c r="T10" s="240">
        <f>('Energy Use'!T66-'E-electricity'!T10)*'Energy Use 2020'!$S72</f>
        <v>1291989593057.71</v>
      </c>
      <c r="U10" s="240">
        <f>('Energy Use'!U66-'E-electricity'!U10)*'Energy Use 2020'!$S72</f>
        <v>1286637346764.7876</v>
      </c>
      <c r="V10" s="240">
        <f>('Energy Use'!V66-'E-electricity'!V10)*'Energy Use 2020'!$S72</f>
        <v>1278814757798.2649</v>
      </c>
      <c r="W10" s="240">
        <f>('Energy Use'!W66-'E-electricity'!W10)*'Energy Use 2020'!$S72</f>
        <v>1268810024929.8579</v>
      </c>
      <c r="X10" s="240">
        <f>('Energy Use'!X66-'E-electricity'!X10)*'Energy Use 2020'!$S72</f>
        <v>1256915745114.0439</v>
      </c>
      <c r="Y10" s="240">
        <f>('Energy Use'!Y66-'E-electricity'!Y10)*'Energy Use 2020'!$S72</f>
        <v>1243424621307.386</v>
      </c>
      <c r="Z10" s="240">
        <f>('Energy Use'!Z66-'E-electricity'!Z10)*'Energy Use 2020'!$S72</f>
        <v>1228625761330.1785</v>
      </c>
      <c r="AA10" s="240">
        <f>('Energy Use'!AA66-'E-electricity'!AA10)*'Energy Use 2020'!$S72</f>
        <v>1212801590084.8745</v>
      </c>
      <c r="AB10" s="240">
        <f>('Energy Use'!AB66-'E-electricity'!AB10)*'Energy Use 2020'!$S72</f>
        <v>1196225377828.2207</v>
      </c>
      <c r="AC10" s="240">
        <f>('Energy Use'!AC66-'E-electricity'!AC10)*'Energy Use 2020'!$S72</f>
        <v>1179159371008.8252</v>
      </c>
      <c r="AD10" s="240">
        <f>('Energy Use'!AD66-'E-electricity'!AD10)*'Energy Use 2020'!$S72</f>
        <v>1161853499529.1995</v>
      </c>
      <c r="AE10" s="240">
        <f>('Energy Use'!AE66-'E-electricity'!AE10)*'Energy Use 2020'!$S72</f>
        <v>1144544625108.7056</v>
      </c>
      <c r="AF10" s="240">
        <f>('Energy Use'!AF66-'E-electricity'!AF10)*'Energy Use 2020'!$S72</f>
        <v>1127456289525.7256</v>
      </c>
      <c r="AG10" s="240">
        <f>('Energy Use'!AG66-'E-electricity'!AG10)*'Energy Use 2020'!$S72</f>
        <v>1110798918632.686</v>
      </c>
      <c r="AH10" s="240">
        <f>('Energy Use'!AH66-'E-electricity'!AH10)*'Energy Use 2020'!$S72</f>
        <v>1094770437846.0961</v>
      </c>
      <c r="AI10" s="240">
        <f>('Energy Use'!AI66-'E-electricity'!AI10)*'Energy Use 2020'!$S72</f>
        <v>1079557256977.3137</v>
      </c>
      <c r="AJ10" s="240">
        <f>('Energy Use'!AJ66-'E-electricity'!AJ10)*'Energy Use 2020'!$S72</f>
        <v>1065335586460.6359</v>
      </c>
      <c r="AK10" s="240">
        <f>('Energy Use'!AK66-'E-electricity'!AK10)*'Energy Use 2020'!$S72</f>
        <v>1052273052957.8481</v>
      </c>
      <c r="AL10" s="240">
        <f>('Energy Use'!AL66-'E-electricity'!AL10)*'Energy Use 2020'!$S72</f>
        <v>1040530589729.0129</v>
      </c>
      <c r="AM10" s="240">
        <f>('Energy Use'!AM66-'E-electricity'!AM10)*'Energy Use 2020'!$S72</f>
        <v>1030264585881.1587</v>
      </c>
      <c r="AN10" s="240">
        <f>('Energy Use'!AN66-'E-electricity'!AN10)*'Energy Use 2020'!$S72</f>
        <v>1021629288541.7969</v>
      </c>
      <c r="AO10" s="240">
        <f>('Energy Use'!AO66-'E-electricity'!AO10)*'Energy Use 2020'!$S72</f>
        <v>1014779463147.3118</v>
      </c>
      <c r="AP10" s="240">
        <f>('Energy Use'!AP66-'E-electricity'!AP10)*'Energy Use 2020'!$S72</f>
        <v>1009873329483.0548</v>
      </c>
      <c r="AQ10" s="240">
        <f>('Energy Use'!AQ66-'E-electricity'!AQ10)*'Energy Use 2020'!$S72</f>
        <v>1001845005414.7875</v>
      </c>
      <c r="AR10" s="136" t="str">
        <f>VLOOKUP($A10,'Sector Match'!$A$1:$B$43,2,0)</f>
        <v>food beverage and tobacco 10T12</v>
      </c>
    </row>
    <row r="11" spans="1:44" x14ac:dyDescent="0.2">
      <c r="A11" s="74" t="s">
        <v>10</v>
      </c>
      <c r="B11" s="240">
        <f>('Energy Use'!B67-'E-electricity'!B11)*'Energy Use 2019'!$S73</f>
        <v>573686711374.4043</v>
      </c>
      <c r="C11" s="240">
        <f>('Energy Use'!C67-'E-electricity'!C11)*'Energy Use 2020'!$S73</f>
        <v>547188852609.08228</v>
      </c>
      <c r="D11" s="240">
        <f>('Energy Use'!D67-'E-electricity'!D11)*'Energy Use 2020'!$S73</f>
        <v>611836457502.85425</v>
      </c>
      <c r="E11" s="240">
        <f>('Energy Use'!E67-'E-electricity'!E11)*'Energy Use 2020'!$S73</f>
        <v>632217301323.6615</v>
      </c>
      <c r="F11" s="240">
        <f>('Energy Use'!F67-'E-electricity'!F11)*'Energy Use 2020'!$S73</f>
        <v>636714843093.51453</v>
      </c>
      <c r="G11" s="240">
        <f>('Energy Use'!G67-'E-electricity'!G11)*'Energy Use 2020'!$S73</f>
        <v>653376896706.21399</v>
      </c>
      <c r="H11" s="240">
        <f>('Energy Use'!H67-'E-electricity'!H11)*'Energy Use 2020'!$S73</f>
        <v>676209061363.24902</v>
      </c>
      <c r="I11" s="240">
        <f>('Energy Use'!I67-'E-electricity'!I11)*'Energy Use 2020'!$S73</f>
        <v>700297943003.30542</v>
      </c>
      <c r="J11" s="240">
        <f>('Energy Use'!J67-'E-electricity'!J11)*'Energy Use 2020'!$S73</f>
        <v>723737255973.0741</v>
      </c>
      <c r="K11" s="240">
        <f>('Energy Use'!K67-'E-electricity'!K11)*'Energy Use 2020'!$S73</f>
        <v>746125364668.21277</v>
      </c>
      <c r="L11" s="240">
        <f>('Energy Use'!L67-'E-electricity'!L11)*'Energy Use 2020'!$S73</f>
        <v>767029479152.93518</v>
      </c>
      <c r="M11" s="240">
        <f>('Energy Use'!M67-'E-electricity'!M11)*'Energy Use 2020'!$S73</f>
        <v>785992248496.26331</v>
      </c>
      <c r="N11" s="240">
        <f>('Energy Use'!N67-'E-electricity'!N11)*'Energy Use 2020'!$S73</f>
        <v>803180267467.25171</v>
      </c>
      <c r="O11" s="240">
        <f>('Energy Use'!O67-'E-electricity'!O11)*'Energy Use 2020'!$S73</f>
        <v>818015551665.21472</v>
      </c>
      <c r="P11" s="240">
        <f>('Energy Use'!P67-'E-electricity'!P11)*'Energy Use 2020'!$S73</f>
        <v>830564083669.14197</v>
      </c>
      <c r="Q11" s="240">
        <f>('Energy Use'!Q67-'E-electricity'!Q11)*'Energy Use 2020'!$S73</f>
        <v>840924648839.2644</v>
      </c>
      <c r="R11" s="240">
        <f>('Energy Use'!R67-'E-electricity'!R11)*'Energy Use 2020'!$S73</f>
        <v>849224782319.3468</v>
      </c>
      <c r="S11" s="240">
        <f>('Energy Use'!S67-'E-electricity'!S11)*'Energy Use 2020'!$S73</f>
        <v>858416696264.47766</v>
      </c>
      <c r="T11" s="240">
        <f>('Energy Use'!T67-'E-electricity'!T11)*'Energy Use 2020'!$S73</f>
        <v>865831327584.24585</v>
      </c>
      <c r="U11" s="240">
        <f>('Energy Use'!U67-'E-electricity'!U11)*'Energy Use 2020'!$S73</f>
        <v>871545218573.55688</v>
      </c>
      <c r="V11" s="240">
        <f>('Energy Use'!V67-'E-electricity'!V11)*'Energy Use 2020'!$S73</f>
        <v>875648666956.05554</v>
      </c>
      <c r="W11" s="240">
        <f>('Energy Use'!W67-'E-electricity'!W11)*'Energy Use 2020'!$S73</f>
        <v>878243696456.43152</v>
      </c>
      <c r="X11" s="240">
        <f>('Energy Use'!X67-'E-electricity'!X11)*'Energy Use 2020'!$S73</f>
        <v>879442041871.51465</v>
      </c>
      <c r="Y11" s="240">
        <f>('Energy Use'!Y67-'E-electricity'!Y11)*'Energy Use 2020'!$S73</f>
        <v>879363193516.94812</v>
      </c>
      <c r="Z11" s="240">
        <f>('Energy Use'!Z67-'E-electricity'!Z11)*'Energy Use 2020'!$S73</f>
        <v>878132539469.14636</v>
      </c>
      <c r="AA11" s="240">
        <f>('Energy Use'!AA67-'E-electricity'!AA11)*'Energy Use 2020'!$S73</f>
        <v>875879637341.20337</v>
      </c>
      <c r="AB11" s="240">
        <f>('Energy Use'!AB67-'E-electricity'!AB11)*'Energy Use 2020'!$S73</f>
        <v>872736640701.43201</v>
      </c>
      <c r="AC11" s="240">
        <f>('Energy Use'!AC67-'E-electricity'!AC11)*'Energy Use 2020'!$S73</f>
        <v>868836898896.24768</v>
      </c>
      <c r="AD11" s="240">
        <f>('Energy Use'!AD67-'E-electricity'!AD11)*'Energy Use 2020'!$S73</f>
        <v>864313743162.45581</v>
      </c>
      <c r="AE11" s="240">
        <f>('Energy Use'!AE67-'E-electricity'!AE11)*'Energy Use 2020'!$S73</f>
        <v>859299466649.59802</v>
      </c>
      <c r="AF11" s="240">
        <f>('Energy Use'!AF67-'E-electricity'!AF11)*'Energy Use 2020'!$S73</f>
        <v>853924501420.86096</v>
      </c>
      <c r="AG11" s="240">
        <f>('Energy Use'!AG67-'E-electricity'!AG11)*'Energy Use 2020'!$S73</f>
        <v>848316791722.13367</v>
      </c>
      <c r="AH11" s="240">
        <f>('Energy Use'!AH67-'E-electricity'!AH11)*'Energy Use 2020'!$S73</f>
        <v>842601359831.65247</v>
      </c>
      <c r="AI11" s="240">
        <f>('Energy Use'!AI67-'E-electricity'!AI11)*'Energy Use 2020'!$S73</f>
        <v>836900058628.32007</v>
      </c>
      <c r="AJ11" s="240">
        <f>('Energy Use'!AJ67-'E-electricity'!AJ11)*'Energy Use 2020'!$S73</f>
        <v>831331503625.9679</v>
      </c>
      <c r="AK11" s="240">
        <f>('Energy Use'!AK67-'E-electricity'!AK11)*'Energy Use 2020'!$S73</f>
        <v>826011176579.46814</v>
      </c>
      <c r="AL11" s="240">
        <f>('Energy Use'!AL67-'E-electricity'!AL11)*'Energy Use 2020'!$S73</f>
        <v>821051692835.26538</v>
      </c>
      <c r="AM11" s="240">
        <f>('Energy Use'!AM67-'E-electricity'!AM11)*'Energy Use 2020'!$S73</f>
        <v>816563225328.85291</v>
      </c>
      <c r="AN11" s="240">
        <f>('Energy Use'!AN67-'E-electricity'!AN11)*'Energy Use 2020'!$S73</f>
        <v>812654079484.30469</v>
      </c>
      <c r="AO11" s="240">
        <f>('Energy Use'!AO67-'E-electricity'!AO11)*'Energy Use 2020'!$S73</f>
        <v>809431415212.80078</v>
      </c>
      <c r="AP11" s="240">
        <f>('Energy Use'!AP67-'E-electricity'!AP11)*'Energy Use 2020'!$S73</f>
        <v>807002114717.64026</v>
      </c>
      <c r="AQ11" s="240">
        <f>('Energy Use'!AQ67-'E-electricity'!AQ11)*'Energy Use 2020'!$S73</f>
        <v>801343163028.39941</v>
      </c>
      <c r="AR11" s="136" t="str">
        <f>VLOOKUP($A11,'Sector Match'!$A$1:$B$43,2,0)</f>
        <v>food beverage and tobacco 10T12</v>
      </c>
    </row>
    <row r="12" spans="1:44" x14ac:dyDescent="0.2">
      <c r="A12" s="74" t="s">
        <v>11</v>
      </c>
      <c r="B12" s="240">
        <f>('Energy Use'!B68-'E-electricity'!B12)*'Energy Use 2019'!$S74</f>
        <v>158218733159.95544</v>
      </c>
      <c r="C12" s="240">
        <f>('Energy Use'!C68-'E-electricity'!C12)*'Energy Use 2020'!$S74</f>
        <v>158456445694.32031</v>
      </c>
      <c r="D12" s="240">
        <f>('Energy Use'!D68-'E-electricity'!D12)*'Energy Use 2020'!$S74</f>
        <v>181445485041.39572</v>
      </c>
      <c r="E12" s="240">
        <f>('Energy Use'!E68-'E-electricity'!E12)*'Energy Use 2020'!$S74</f>
        <v>194823618020.8367</v>
      </c>
      <c r="F12" s="240">
        <f>('Energy Use'!F68-'E-electricity'!F12)*'Energy Use 2020'!$S74</f>
        <v>197138847392.96524</v>
      </c>
      <c r="G12" s="240">
        <f>('Energy Use'!G68-'E-electricity'!G12)*'Energy Use 2020'!$S74</f>
        <v>204577051939.97458</v>
      </c>
      <c r="H12" s="240">
        <f>('Energy Use'!H68-'E-electricity'!H12)*'Energy Use 2020'!$S74</f>
        <v>214555221897.10474</v>
      </c>
      <c r="I12" s="240">
        <f>('Energy Use'!I68-'E-electricity'!I12)*'Energy Use 2020'!$S74</f>
        <v>224826695877.26175</v>
      </c>
      <c r="J12" s="240">
        <f>('Energy Use'!J68-'E-electricity'!J12)*'Energy Use 2020'!$S74</f>
        <v>234675799211.28577</v>
      </c>
      <c r="K12" s="240">
        <f>('Energy Use'!K68-'E-electricity'!K12)*'Energy Use 2020'!$S74</f>
        <v>244044011260.43799</v>
      </c>
      <c r="L12" s="240">
        <f>('Energy Use'!L68-'E-electricity'!L12)*'Energy Use 2020'!$S74</f>
        <v>252880421929.76993</v>
      </c>
      <c r="M12" s="240">
        <f>('Energy Use'!M68-'E-electricity'!M12)*'Energy Use 2020'!$S74</f>
        <v>261142311992.62494</v>
      </c>
      <c r="N12" s="240">
        <f>('Energy Use'!N68-'E-electricity'!N12)*'Energy Use 2020'!$S74</f>
        <v>268985453345.65402</v>
      </c>
      <c r="O12" s="240">
        <f>('Energy Use'!O68-'E-electricity'!O12)*'Energy Use 2020'!$S74</f>
        <v>276237132790.91394</v>
      </c>
      <c r="P12" s="240">
        <f>('Energy Use'!P68-'E-electricity'!P12)*'Energy Use 2020'!$S74</f>
        <v>282913749551.56879</v>
      </c>
      <c r="Q12" s="240">
        <f>('Energy Use'!Q68-'E-electricity'!Q12)*'Energy Use 2020'!$S74</f>
        <v>289042565839.26801</v>
      </c>
      <c r="R12" s="240">
        <f>('Energy Use'!R68-'E-electricity'!R12)*'Energy Use 2020'!$S74</f>
        <v>294660772632.44696</v>
      </c>
      <c r="S12" s="240">
        <f>('Energy Use'!S68-'E-electricity'!S12)*'Energy Use 2020'!$S74</f>
        <v>300790161713.0249</v>
      </c>
      <c r="T12" s="240">
        <f>('Energy Use'!T68-'E-electricity'!T12)*'Energy Use 2020'!$S74</f>
        <v>306489603688.16547</v>
      </c>
      <c r="U12" s="240">
        <f>('Energy Use'!U68-'E-electricity'!U12)*'Energy Use 2020'!$S74</f>
        <v>311754587934.78162</v>
      </c>
      <c r="V12" s="240">
        <f>('Energy Use'!V68-'E-electricity'!V12)*'Energy Use 2020'!$S74</f>
        <v>316584110748.18848</v>
      </c>
      <c r="W12" s="240">
        <f>('Energy Use'!W68-'E-electricity'!W12)*'Energy Use 2020'!$S74</f>
        <v>320980536100.79803</v>
      </c>
      <c r="X12" s="240">
        <f>('Energy Use'!X68-'E-electricity'!X12)*'Energy Use 2020'!$S74</f>
        <v>324949426496.49475</v>
      </c>
      <c r="Y12" s="240">
        <f>('Energy Use'!Y68-'E-electricity'!Y12)*'Energy Use 2020'!$S74</f>
        <v>328499349002.03314</v>
      </c>
      <c r="Z12" s="240">
        <f>('Energy Use'!Z68-'E-electricity'!Z12)*'Energy Use 2020'!$S74</f>
        <v>331641661588.03717</v>
      </c>
      <c r="AA12" s="240">
        <f>('Energy Use'!AA68-'E-electricity'!AA12)*'Energy Use 2020'!$S74</f>
        <v>334390284851.22925</v>
      </c>
      <c r="AB12" s="240">
        <f>('Energy Use'!AB68-'E-electricity'!AB12)*'Energy Use 2020'!$S74</f>
        <v>336761464030.17444</v>
      </c>
      <c r="AC12" s="240">
        <f>('Energy Use'!AC68-'E-electricity'!AC12)*'Energy Use 2020'!$S74</f>
        <v>338773525984.18011</v>
      </c>
      <c r="AD12" s="240">
        <f>('Energy Use'!AD68-'E-electricity'!AD12)*'Energy Use 2020'!$S74</f>
        <v>340446635494.64923</v>
      </c>
      <c r="AE12" s="240">
        <f>('Energy Use'!AE68-'E-electricity'!AE12)*'Energy Use 2020'!$S74</f>
        <v>341802554885.88556</v>
      </c>
      <c r="AF12" s="240">
        <f>('Energy Use'!AF68-'E-electricity'!AF12)*'Energy Use 2020'!$S74</f>
        <v>342864410563.42566</v>
      </c>
      <c r="AG12" s="240">
        <f>('Energy Use'!AG68-'E-electricity'!AG12)*'Energy Use 2020'!$S74</f>
        <v>343656469646.91907</v>
      </c>
      <c r="AH12" s="240">
        <f>('Energy Use'!AH68-'E-electricity'!AH12)*'Energy Use 2020'!$S74</f>
        <v>344203929444.72314</v>
      </c>
      <c r="AI12" s="240">
        <f>('Energy Use'!AI68-'E-electricity'!AI12)*'Energy Use 2020'!$S74</f>
        <v>344532722090.90405</v>
      </c>
      <c r="AJ12" s="240">
        <f>('Energy Use'!AJ68-'E-electricity'!AJ12)*'Energy Use 2020'!$S74</f>
        <v>344669336252.57452</v>
      </c>
      <c r="AK12" s="240">
        <f>('Energy Use'!AK68-'E-electricity'!AK12)*'Energy Use 2020'!$S74</f>
        <v>344640657425.72046</v>
      </c>
      <c r="AL12" s="240">
        <f>('Energy Use'!AL68-'E-electricity'!AL12)*'Energy Use 2020'!$S74</f>
        <v>344473827977.96509</v>
      </c>
      <c r="AM12" s="240">
        <f>('Energy Use'!AM68-'E-electricity'!AM12)*'Energy Use 2020'!$S74</f>
        <v>344196127773.33789</v>
      </c>
      <c r="AN12" s="240">
        <f>('Energy Use'!AN68-'E-electricity'!AN12)*'Energy Use 2020'!$S74</f>
        <v>343834875931.27454</v>
      </c>
      <c r="AO12" s="240">
        <f>('Energy Use'!AO68-'E-electricity'!AO12)*'Energy Use 2020'!$S74</f>
        <v>343417354033.14294</v>
      </c>
      <c r="AP12" s="240">
        <f>('Energy Use'!AP68-'E-electricity'!AP12)*'Energy Use 2020'!$S74</f>
        <v>342970750896.65564</v>
      </c>
      <c r="AQ12" s="240">
        <f>('Energy Use'!AQ68-'E-electricity'!AQ12)*'Energy Use 2020'!$S74</f>
        <v>340765605154.7572</v>
      </c>
      <c r="AR12" s="136" t="str">
        <f>VLOOKUP($A12,'Sector Match'!$A$1:$B$43,2,0)</f>
        <v>food beverage and tobacco 10T12</v>
      </c>
    </row>
    <row r="13" spans="1:44" x14ac:dyDescent="0.2">
      <c r="A13" s="74" t="s">
        <v>12</v>
      </c>
      <c r="B13" s="240">
        <f>('Energy Use'!B69-'E-electricity'!B13)*'Energy Use 2019'!$S75</f>
        <v>0</v>
      </c>
      <c r="C13" s="240">
        <f>('Energy Use'!C69-'E-electricity'!C13)*'Energy Use 2020'!$S75</f>
        <v>0</v>
      </c>
      <c r="D13" s="240">
        <f>('Energy Use'!D69-'E-electricity'!D13)*'Energy Use 2020'!$S75</f>
        <v>0</v>
      </c>
      <c r="E13" s="240">
        <f>('Energy Use'!E69-'E-electricity'!E13)*'Energy Use 2020'!$S75</f>
        <v>0</v>
      </c>
      <c r="F13" s="240">
        <f>('Energy Use'!F69-'E-electricity'!F13)*'Energy Use 2020'!$S75</f>
        <v>0</v>
      </c>
      <c r="G13" s="240">
        <f>('Energy Use'!G69-'E-electricity'!G13)*'Energy Use 2020'!$S75</f>
        <v>0</v>
      </c>
      <c r="H13" s="240">
        <f>('Energy Use'!H69-'E-electricity'!H13)*'Energy Use 2020'!$S75</f>
        <v>0</v>
      </c>
      <c r="I13" s="240">
        <f>('Energy Use'!I69-'E-electricity'!I13)*'Energy Use 2020'!$S75</f>
        <v>0</v>
      </c>
      <c r="J13" s="240">
        <f>('Energy Use'!J69-'E-electricity'!J13)*'Energy Use 2020'!$S75</f>
        <v>0</v>
      </c>
      <c r="K13" s="240">
        <f>('Energy Use'!K69-'E-electricity'!K13)*'Energy Use 2020'!$S75</f>
        <v>0</v>
      </c>
      <c r="L13" s="240">
        <f>('Energy Use'!L69-'E-electricity'!L13)*'Energy Use 2020'!$S75</f>
        <v>0</v>
      </c>
      <c r="M13" s="240">
        <f>('Energy Use'!M69-'E-electricity'!M13)*'Energy Use 2020'!$S75</f>
        <v>0</v>
      </c>
      <c r="N13" s="240">
        <f>('Energy Use'!N69-'E-electricity'!N13)*'Energy Use 2020'!$S75</f>
        <v>0</v>
      </c>
      <c r="O13" s="240">
        <f>('Energy Use'!O69-'E-electricity'!O13)*'Energy Use 2020'!$S75</f>
        <v>0</v>
      </c>
      <c r="P13" s="240">
        <f>('Energy Use'!P69-'E-electricity'!P13)*'Energy Use 2020'!$S75</f>
        <v>0</v>
      </c>
      <c r="Q13" s="240">
        <f>('Energy Use'!Q69-'E-electricity'!Q13)*'Energy Use 2020'!$S75</f>
        <v>0</v>
      </c>
      <c r="R13" s="240">
        <f>('Energy Use'!R69-'E-electricity'!R13)*'Energy Use 2020'!$S75</f>
        <v>0</v>
      </c>
      <c r="S13" s="240">
        <f>('Energy Use'!S69-'E-electricity'!S13)*'Energy Use 2020'!$S75</f>
        <v>0</v>
      </c>
      <c r="T13" s="240">
        <f>('Energy Use'!T69-'E-electricity'!T13)*'Energy Use 2020'!$S75</f>
        <v>0</v>
      </c>
      <c r="U13" s="240">
        <f>('Energy Use'!U69-'E-electricity'!U13)*'Energy Use 2020'!$S75</f>
        <v>0</v>
      </c>
      <c r="V13" s="240">
        <f>('Energy Use'!V69-'E-electricity'!V13)*'Energy Use 2020'!$S75</f>
        <v>0</v>
      </c>
      <c r="W13" s="240">
        <f>('Energy Use'!W69-'E-electricity'!W13)*'Energy Use 2020'!$S75</f>
        <v>0</v>
      </c>
      <c r="X13" s="240">
        <f>('Energy Use'!X69-'E-electricity'!X13)*'Energy Use 2020'!$S75</f>
        <v>0</v>
      </c>
      <c r="Y13" s="240">
        <f>('Energy Use'!Y69-'E-electricity'!Y13)*'Energy Use 2020'!$S75</f>
        <v>0</v>
      </c>
      <c r="Z13" s="240">
        <f>('Energy Use'!Z69-'E-electricity'!Z13)*'Energy Use 2020'!$S75</f>
        <v>0</v>
      </c>
      <c r="AA13" s="240">
        <f>('Energy Use'!AA69-'E-electricity'!AA13)*'Energy Use 2020'!$S75</f>
        <v>0</v>
      </c>
      <c r="AB13" s="240">
        <f>('Energy Use'!AB69-'E-electricity'!AB13)*'Energy Use 2020'!$S75</f>
        <v>0</v>
      </c>
      <c r="AC13" s="240">
        <f>('Energy Use'!AC69-'E-electricity'!AC13)*'Energy Use 2020'!$S75</f>
        <v>0</v>
      </c>
      <c r="AD13" s="240">
        <f>('Energy Use'!AD69-'E-electricity'!AD13)*'Energy Use 2020'!$S75</f>
        <v>0</v>
      </c>
      <c r="AE13" s="240">
        <f>('Energy Use'!AE69-'E-electricity'!AE13)*'Energy Use 2020'!$S75</f>
        <v>0</v>
      </c>
      <c r="AF13" s="240">
        <f>('Energy Use'!AF69-'E-electricity'!AF13)*'Energy Use 2020'!$S75</f>
        <v>0</v>
      </c>
      <c r="AG13" s="240">
        <f>('Energy Use'!AG69-'E-electricity'!AG13)*'Energy Use 2020'!$S75</f>
        <v>0</v>
      </c>
      <c r="AH13" s="240">
        <f>('Energy Use'!AH69-'E-electricity'!AH13)*'Energy Use 2020'!$S75</f>
        <v>0</v>
      </c>
      <c r="AI13" s="240">
        <f>('Energy Use'!AI69-'E-electricity'!AI13)*'Energy Use 2020'!$S75</f>
        <v>0</v>
      </c>
      <c r="AJ13" s="240">
        <f>('Energy Use'!AJ69-'E-electricity'!AJ13)*'Energy Use 2020'!$S75</f>
        <v>0</v>
      </c>
      <c r="AK13" s="240">
        <f>('Energy Use'!AK69-'E-electricity'!AK13)*'Energy Use 2020'!$S75</f>
        <v>0</v>
      </c>
      <c r="AL13" s="240">
        <f>('Energy Use'!AL69-'E-electricity'!AL13)*'Energy Use 2020'!$S75</f>
        <v>0</v>
      </c>
      <c r="AM13" s="240">
        <f>('Energy Use'!AM69-'E-electricity'!AM13)*'Energy Use 2020'!$S75</f>
        <v>0</v>
      </c>
      <c r="AN13" s="240">
        <f>('Energy Use'!AN69-'E-electricity'!AN13)*'Energy Use 2020'!$S75</f>
        <v>0</v>
      </c>
      <c r="AO13" s="240">
        <f>('Energy Use'!AO69-'E-electricity'!AO13)*'Energy Use 2020'!$S75</f>
        <v>0</v>
      </c>
      <c r="AP13" s="240">
        <f>('Energy Use'!AP69-'E-electricity'!AP13)*'Energy Use 2020'!$S75</f>
        <v>0</v>
      </c>
      <c r="AQ13" s="240">
        <f>('Energy Use'!AQ69-'E-electricity'!AQ13)*'Energy Use 2020'!$S75</f>
        <v>0</v>
      </c>
      <c r="AR13" s="136" t="str">
        <f>VLOOKUP($A13,'Sector Match'!$A$1:$B$43,2,0)</f>
        <v>food beverage and tobacco 10T12</v>
      </c>
    </row>
    <row r="14" spans="1:44" x14ac:dyDescent="0.2">
      <c r="A14" s="74" t="s">
        <v>13</v>
      </c>
      <c r="B14" s="240">
        <f>('Energy Use'!B70-'E-electricity'!B14)*'Energy Use 2019'!$S76</f>
        <v>2311996658755.0796</v>
      </c>
      <c r="C14" s="240">
        <f>('Energy Use'!C70-'E-electricity'!C14)*'Energy Use 2020'!$S76</f>
        <v>1268125284552.4717</v>
      </c>
      <c r="D14" s="240">
        <f>('Energy Use'!D70-'E-electricity'!D14)*'Energy Use 2020'!$S76</f>
        <v>1329407823335.8689</v>
      </c>
      <c r="E14" s="240">
        <f>('Energy Use'!E70-'E-electricity'!E14)*'Energy Use 2020'!$S76</f>
        <v>1304693659505.1995</v>
      </c>
      <c r="F14" s="240">
        <f>('Energy Use'!F70-'E-electricity'!F14)*'Energy Use 2020'!$S76</f>
        <v>1301094568639.106</v>
      </c>
      <c r="G14" s="240">
        <f>('Energy Use'!G70-'E-electricity'!G14)*'Energy Use 2020'!$S76</f>
        <v>1306025874844.614</v>
      </c>
      <c r="H14" s="240">
        <f>('Energy Use'!H70-'E-electricity'!H14)*'Energy Use 2020'!$S76</f>
        <v>1315308833133.4529</v>
      </c>
      <c r="I14" s="240">
        <f>('Energy Use'!I70-'E-electricity'!I14)*'Energy Use 2020'!$S76</f>
        <v>1326113663599.1846</v>
      </c>
      <c r="J14" s="240">
        <f>('Energy Use'!J70-'E-electricity'!J14)*'Energy Use 2020'!$S76</f>
        <v>1335426192548.4895</v>
      </c>
      <c r="K14" s="240">
        <f>('Energy Use'!K70-'E-electricity'!K14)*'Energy Use 2020'!$S76</f>
        <v>1341543744202.6792</v>
      </c>
      <c r="L14" s="240">
        <f>('Energy Use'!L70-'E-electricity'!L14)*'Energy Use 2020'!$S76</f>
        <v>1342750351978.8418</v>
      </c>
      <c r="M14" s="240">
        <f>('Energy Use'!M70-'E-electricity'!M14)*'Energy Use 2020'!$S76</f>
        <v>1337367848946.5081</v>
      </c>
      <c r="N14" s="240">
        <f>('Energy Use'!N70-'E-electricity'!N14)*'Energy Use 2020'!$S76</f>
        <v>1325883399696.6396</v>
      </c>
      <c r="O14" s="240">
        <f>('Energy Use'!O70-'E-electricity'!O14)*'Energy Use 2020'!$S76</f>
        <v>1308163597596.2852</v>
      </c>
      <c r="P14" s="240">
        <f>('Energy Use'!P70-'E-electricity'!P14)*'Energy Use 2020'!$S76</f>
        <v>1286161970649.5002</v>
      </c>
      <c r="Q14" s="240">
        <f>('Energy Use'!Q70-'E-electricity'!Q14)*'Energy Use 2020'!$S76</f>
        <v>1261771610424.96</v>
      </c>
      <c r="R14" s="240">
        <f>('Energy Use'!R70-'E-electricity'!R14)*'Energy Use 2020'!$S76</f>
        <v>1236778499803.6477</v>
      </c>
      <c r="S14" s="240">
        <f>('Energy Use'!S70-'E-electricity'!S14)*'Energy Use 2020'!$S76</f>
        <v>1217108846929.1504</v>
      </c>
      <c r="T14" s="240">
        <f>('Energy Use'!T70-'E-electricity'!T14)*'Energy Use 2020'!$S76</f>
        <v>1198335345607.4138</v>
      </c>
      <c r="U14" s="240">
        <f>('Energy Use'!U70-'E-electricity'!U14)*'Energy Use 2020'!$S76</f>
        <v>1180435000306.2598</v>
      </c>
      <c r="V14" s="240">
        <f>('Energy Use'!V70-'E-electricity'!V14)*'Energy Use 2020'!$S76</f>
        <v>1163386035277.2942</v>
      </c>
      <c r="W14" s="240">
        <f>('Energy Use'!W70-'E-electricity'!W14)*'Energy Use 2020'!$S76</f>
        <v>1147167872297.0994</v>
      </c>
      <c r="X14" s="240">
        <f>('Energy Use'!X70-'E-electricity'!X14)*'Energy Use 2020'!$S76</f>
        <v>1131761110122.218</v>
      </c>
      <c r="Y14" s="240">
        <f>('Energy Use'!Y70-'E-electricity'!Y14)*'Energy Use 2020'!$S76</f>
        <v>1117147505705.8188</v>
      </c>
      <c r="Z14" s="240">
        <f>('Energy Use'!Z70-'E-electricity'!Z14)*'Energy Use 2020'!$S76</f>
        <v>1103309957226.2148</v>
      </c>
      <c r="AA14" s="240">
        <f>('Energy Use'!AA70-'E-electricity'!AA14)*'Energy Use 2020'!$S76</f>
        <v>1090232488980.5347</v>
      </c>
      <c r="AB14" s="240">
        <f>('Energy Use'!AB70-'E-electricity'!AB14)*'Energy Use 2020'!$S76</f>
        <v>1077900238200.3197</v>
      </c>
      <c r="AC14" s="240">
        <f>('Energy Use'!AC70-'E-electricity'!AC14)*'Energy Use 2020'!$S76</f>
        <v>1066299443850.1072</v>
      </c>
      <c r="AD14" s="240">
        <f>('Energy Use'!AD70-'E-electricity'!AD14)*'Energy Use 2020'!$S76</f>
        <v>1055417437474.6316</v>
      </c>
      <c r="AE14" s="240">
        <f>('Energy Use'!AE70-'E-electricity'!AE14)*'Energy Use 2020'!$S76</f>
        <v>1045242636165.9735</v>
      </c>
      <c r="AF14" s="240">
        <f>('Energy Use'!AF70-'E-electricity'!AF14)*'Energy Use 2020'!$S76</f>
        <v>1035764537727.9349</v>
      </c>
      <c r="AG14" s="240">
        <f>('Energy Use'!AG70-'E-electricity'!AG14)*'Energy Use 2020'!$S76</f>
        <v>1026973718121.7964</v>
      </c>
      <c r="AH14" s="240">
        <f>('Energy Use'!AH70-'E-electricity'!AH14)*'Energy Use 2020'!$S76</f>
        <v>1018861831285.4165</v>
      </c>
      <c r="AI14" s="240">
        <f>('Energy Use'!AI70-'E-electricity'!AI14)*'Energy Use 2020'!$S76</f>
        <v>1011421611425.8986</v>
      </c>
      <c r="AJ14" s="240">
        <f>('Energy Use'!AJ70-'E-electricity'!AJ14)*'Energy Use 2020'!$S76</f>
        <v>1004646877895.6763</v>
      </c>
      <c r="AK14" s="240">
        <f>('Energy Use'!AK70-'E-electricity'!AK14)*'Energy Use 2020'!$S76</f>
        <v>998532542772.0332</v>
      </c>
      <c r="AL14" s="240">
        <f>('Energy Use'!AL70-'E-electricity'!AL14)*'Energy Use 2020'!$S76</f>
        <v>993074621271.65112</v>
      </c>
      <c r="AM14" s="240">
        <f>('Energy Use'!AM70-'E-electricity'!AM14)*'Energy Use 2020'!$S76</f>
        <v>988270245144.23035</v>
      </c>
      <c r="AN14" s="240">
        <f>('Energy Use'!AN70-'E-electricity'!AN14)*'Energy Use 2020'!$S76</f>
        <v>984117679203.11438</v>
      </c>
      <c r="AO14" s="240">
        <f>('Energy Use'!AO70-'E-electricity'!AO14)*'Energy Use 2020'!$S76</f>
        <v>980616341165.87781</v>
      </c>
      <c r="AP14" s="240">
        <f>('Energy Use'!AP70-'E-electricity'!AP14)*'Energy Use 2020'!$S76</f>
        <v>977766824994.59326</v>
      </c>
      <c r="AQ14" s="240">
        <f>('Energy Use'!AQ70-'E-electricity'!AQ14)*'Energy Use 2020'!$S76</f>
        <v>970568000107.97046</v>
      </c>
      <c r="AR14" s="136" t="str">
        <f>VLOOKUP($A14,'Sector Match'!$A$1:$B$43,2,0)</f>
        <v>textiles apparel and leather 13T15</v>
      </c>
    </row>
    <row r="15" spans="1:44" x14ac:dyDescent="0.2">
      <c r="A15" s="74" t="s">
        <v>14</v>
      </c>
      <c r="B15" s="240">
        <f>('Energy Use'!B71-'E-electricity'!B15)*'Energy Use 2019'!$S77</f>
        <v>279657612438.242</v>
      </c>
      <c r="C15" s="240">
        <f>('Energy Use'!C71-'E-electricity'!C15)*'Energy Use 2020'!$S77</f>
        <v>110737265709.67783</v>
      </c>
      <c r="D15" s="240">
        <f>('Energy Use'!D71-'E-electricity'!D15)*'Energy Use 2020'!$S77</f>
        <v>124123464614.17859</v>
      </c>
      <c r="E15" s="240">
        <f>('Energy Use'!E71-'E-electricity'!E15)*'Energy Use 2020'!$S77</f>
        <v>122724427963.22572</v>
      </c>
      <c r="F15" s="240">
        <f>('Energy Use'!F71-'E-electricity'!F15)*'Energy Use 2020'!$S77</f>
        <v>122443794283.73842</v>
      </c>
      <c r="G15" s="240">
        <f>('Energy Use'!G71-'E-electricity'!G15)*'Energy Use 2020'!$S77</f>
        <v>123172216681.4263</v>
      </c>
      <c r="H15" s="240">
        <f>('Energy Use'!H71-'E-electricity'!H15)*'Energy Use 2020'!$S77</f>
        <v>124375244148.32042</v>
      </c>
      <c r="I15" s="240">
        <f>('Energy Use'!I71-'E-electricity'!I15)*'Energy Use 2020'!$S77</f>
        <v>125667386763.06076</v>
      </c>
      <c r="J15" s="240">
        <f>('Energy Use'!J71-'E-electricity'!J15)*'Energy Use 2020'!$S77</f>
        <v>126753732438.58061</v>
      </c>
      <c r="K15" s="240">
        <f>('Energy Use'!K71-'E-electricity'!K15)*'Energy Use 2020'!$S77</f>
        <v>127489627207.43149</v>
      </c>
      <c r="L15" s="240">
        <f>('Energy Use'!L71-'E-electricity'!L15)*'Energy Use 2020'!$S77</f>
        <v>127729512342.09924</v>
      </c>
      <c r="M15" s="240">
        <f>('Energy Use'!M71-'E-electricity'!M15)*'Energy Use 2020'!$S77</f>
        <v>127331645130.78741</v>
      </c>
      <c r="N15" s="240">
        <f>('Energy Use'!N71-'E-electricity'!N15)*'Energy Use 2020'!$S77</f>
        <v>126386305892.21301</v>
      </c>
      <c r="O15" s="240">
        <f>('Energy Use'!O71-'E-electricity'!O15)*'Energy Use 2020'!$S77</f>
        <v>124849858100.57986</v>
      </c>
      <c r="P15" s="240">
        <f>('Energy Use'!P71-'E-electricity'!P15)*'Energy Use 2020'!$S77</f>
        <v>122904005959.215</v>
      </c>
      <c r="Q15" s="240">
        <f>('Energy Use'!Q71-'E-electricity'!Q15)*'Energy Use 2020'!$S77</f>
        <v>120725653682.47205</v>
      </c>
      <c r="R15" s="240">
        <f>('Energy Use'!R71-'E-electricity'!R15)*'Energy Use 2020'!$S77</f>
        <v>118482503538.21638</v>
      </c>
      <c r="S15" s="240">
        <f>('Energy Use'!S71-'E-electricity'!S15)*'Energy Use 2020'!$S77</f>
        <v>116769339323.21239</v>
      </c>
      <c r="T15" s="240">
        <f>('Energy Use'!T71-'E-electricity'!T15)*'Energy Use 2020'!$S77</f>
        <v>115133055977.61069</v>
      </c>
      <c r="U15" s="240">
        <f>('Energy Use'!U71-'E-electricity'!U15)*'Energy Use 2020'!$S77</f>
        <v>113571582034.58923</v>
      </c>
      <c r="V15" s="240">
        <f>('Energy Use'!V71-'E-electricity'!V15)*'Energy Use 2020'!$S77</f>
        <v>112082956419.25047</v>
      </c>
      <c r="W15" s="240">
        <f>('Energy Use'!W71-'E-electricity'!W15)*'Energy Use 2020'!$S77</f>
        <v>110665325224.43378</v>
      </c>
      <c r="X15" s="240">
        <f>('Energy Use'!X71-'E-electricity'!X15)*'Energy Use 2020'!$S77</f>
        <v>109316938695.35733</v>
      </c>
      <c r="Y15" s="240">
        <f>('Energy Use'!Y71-'E-electricity'!Y15)*'Energy Use 2020'!$S77</f>
        <v>108036148418.65001</v>
      </c>
      <c r="Z15" s="240">
        <f>('Energy Use'!Z71-'E-electricity'!Z15)*'Energy Use 2020'!$S77</f>
        <v>106821404711.7877</v>
      </c>
      <c r="AA15" s="240">
        <f>('Energy Use'!AA71-'E-electricity'!AA15)*'Energy Use 2020'!$S77</f>
        <v>105671254209.42493</v>
      </c>
      <c r="AB15" s="240">
        <f>('Energy Use'!AB71-'E-electricity'!AB15)*'Energy Use 2020'!$S77</f>
        <v>104584337643.57831</v>
      </c>
      <c r="AC15" s="240">
        <f>('Energy Use'!AC71-'E-electricity'!AC15)*'Energy Use 2020'!$S77</f>
        <v>103559387815.09343</v>
      </c>
      <c r="AD15" s="240">
        <f>('Energy Use'!AD71-'E-electricity'!AD15)*'Energy Use 2020'!$S77</f>
        <v>102595227754.31389</v>
      </c>
      <c r="AE15" s="240">
        <f>('Energy Use'!AE71-'E-electricity'!AE15)*'Energy Use 2020'!$S77</f>
        <v>101690769069.36606</v>
      </c>
      <c r="AF15" s="240">
        <f>('Energy Use'!AF71-'E-electricity'!AF15)*'Energy Use 2020'!$S77</f>
        <v>100845010480.97031</v>
      </c>
      <c r="AG15" s="240">
        <f>('Energy Use'!AG71-'E-electricity'!AG15)*'Energy Use 2020'!$S77</f>
        <v>100057036543.21089</v>
      </c>
      <c r="AH15" s="240">
        <f>('Energy Use'!AH71-'E-electricity'!AH15)*'Energy Use 2020'!$S77</f>
        <v>99326016550.231781</v>
      </c>
      <c r="AI15" s="240">
        <f>('Energy Use'!AI71-'E-electricity'!AI15)*'Energy Use 2020'!$S77</f>
        <v>98651203629.361343</v>
      </c>
      <c r="AJ15" s="240">
        <f>('Energy Use'!AJ71-'E-electricity'!AJ15)*'Energy Use 2020'!$S77</f>
        <v>98031934021.75296</v>
      </c>
      <c r="AK15" s="240">
        <f>('Energy Use'!AK71-'E-electricity'!AK15)*'Energy Use 2020'!$S77</f>
        <v>97467626552.205185</v>
      </c>
      <c r="AL15" s="240">
        <f>('Energy Use'!AL71-'E-electricity'!AL15)*'Energy Use 2020'!$S77</f>
        <v>96957782290.445114</v>
      </c>
      <c r="AM15" s="240">
        <f>('Energy Use'!AM71-'E-electricity'!AM15)*'Energy Use 2020'!$S77</f>
        <v>96501984406.802002</v>
      </c>
      <c r="AN15" s="240">
        <f>('Energy Use'!AN71-'E-electricity'!AN15)*'Energy Use 2020'!$S77</f>
        <v>96099898225.863937</v>
      </c>
      <c r="AO15" s="240">
        <f>('Energy Use'!AO71-'E-electricity'!AO15)*'Energy Use 2020'!$S77</f>
        <v>95751271482.426865</v>
      </c>
      <c r="AP15" s="240">
        <f>('Energy Use'!AP71-'E-electricity'!AP15)*'Energy Use 2020'!$S77</f>
        <v>95455934784.782562</v>
      </c>
      <c r="AQ15" s="240">
        <f>('Energy Use'!AQ71-'E-electricity'!AQ15)*'Energy Use 2020'!$S77</f>
        <v>94725526381.996353</v>
      </c>
      <c r="AR15" s="136" t="str">
        <f>VLOOKUP($A15,'Sector Match'!$A$1:$B$43,2,0)</f>
        <v>textiles apparel and leather 13T15</v>
      </c>
    </row>
    <row r="16" spans="1:44" x14ac:dyDescent="0.2">
      <c r="A16" s="74" t="s">
        <v>15</v>
      </c>
      <c r="B16" s="240">
        <f>('Energy Use'!B72-'E-electricity'!B16)*'Energy Use 2019'!$S78</f>
        <v>214273396048.18079</v>
      </c>
      <c r="C16" s="240">
        <f>('Energy Use'!C72-'E-electricity'!C16)*'Energy Use 2020'!$S78</f>
        <v>123380577435.78221</v>
      </c>
      <c r="D16" s="240">
        <f>('Energy Use'!D72-'E-electricity'!D16)*'Energy Use 2020'!$S78</f>
        <v>138096368105.53351</v>
      </c>
      <c r="E16" s="240">
        <f>('Energy Use'!E72-'E-electricity'!E16)*'Energy Use 2020'!$S78</f>
        <v>138298272585.7341</v>
      </c>
      <c r="F16" s="240">
        <f>('Energy Use'!F72-'E-electricity'!F16)*'Energy Use 2020'!$S78</f>
        <v>136647233166.55502</v>
      </c>
      <c r="G16" s="240">
        <f>('Energy Use'!G72-'E-electricity'!G16)*'Energy Use 2020'!$S78</f>
        <v>134876293716.77985</v>
      </c>
      <c r="H16" s="240">
        <f>('Energy Use'!H72-'E-electricity'!H16)*'Energy Use 2020'!$S78</f>
        <v>133481322116.4581</v>
      </c>
      <c r="I16" s="240">
        <f>('Energy Use'!I72-'E-electricity'!I16)*'Energy Use 2020'!$S78</f>
        <v>132901391867.33646</v>
      </c>
      <c r="J16" s="240">
        <f>('Energy Use'!J72-'E-electricity'!J16)*'Energy Use 2020'!$S78</f>
        <v>132883293027.48051</v>
      </c>
      <c r="K16" s="240">
        <f>('Energy Use'!K72-'E-electricity'!K16)*'Energy Use 2020'!$S78</f>
        <v>133144311467.30775</v>
      </c>
      <c r="L16" s="240">
        <f>('Energy Use'!L72-'E-electricity'!L16)*'Energy Use 2020'!$S78</f>
        <v>133403058593.7225</v>
      </c>
      <c r="M16" s="240">
        <f>('Energy Use'!M72-'E-electricity'!M16)*'Energy Use 2020'!$S78</f>
        <v>133376539834.4718</v>
      </c>
      <c r="N16" s="240">
        <f>('Energy Use'!N72-'E-electricity'!N16)*'Energy Use 2020'!$S78</f>
        <v>133118248946.04581</v>
      </c>
      <c r="O16" s="240">
        <f>('Energy Use'!O72-'E-electricity'!O16)*'Energy Use 2020'!$S78</f>
        <v>132335885200.30516</v>
      </c>
      <c r="P16" s="240">
        <f>('Energy Use'!P72-'E-electricity'!P16)*'Energy Use 2020'!$S78</f>
        <v>131075937690.30086</v>
      </c>
      <c r="Q16" s="240">
        <f>('Energy Use'!Q72-'E-electricity'!Q16)*'Energy Use 2020'!$S78</f>
        <v>129388914609.64973</v>
      </c>
      <c r="R16" s="240">
        <f>('Energy Use'!R72-'E-electricity'!R16)*'Energy Use 2020'!$S78</f>
        <v>127327833321.48944</v>
      </c>
      <c r="S16" s="240">
        <f>('Energy Use'!S72-'E-electricity'!S16)*'Energy Use 2020'!$S78</f>
        <v>125544563527.05318</v>
      </c>
      <c r="T16" s="240">
        <f>('Energy Use'!T72-'E-electricity'!T16)*'Energy Use 2020'!$S78</f>
        <v>123472268462.63576</v>
      </c>
      <c r="U16" s="240">
        <f>('Energy Use'!U72-'E-electricity'!U16)*'Energy Use 2020'!$S78</f>
        <v>121156821570.03023</v>
      </c>
      <c r="V16" s="240">
        <f>('Energy Use'!V72-'E-electricity'!V16)*'Energy Use 2020'!$S78</f>
        <v>118643300187.26578</v>
      </c>
      <c r="W16" s="240">
        <f>('Energy Use'!W72-'E-electricity'!W16)*'Energy Use 2020'!$S78</f>
        <v>115975283428.04636</v>
      </c>
      <c r="X16" s="240">
        <f>('Energy Use'!X72-'E-electricity'!X16)*'Energy Use 2020'!$S78</f>
        <v>113194289484.40581</v>
      </c>
      <c r="Y16" s="240">
        <f>('Energy Use'!Y72-'E-electricity'!Y16)*'Energy Use 2020'!$S78</f>
        <v>110339349269.27129</v>
      </c>
      <c r="Z16" s="240">
        <f>('Energy Use'!Z72-'E-electricity'!Z16)*'Energy Use 2020'!$S78</f>
        <v>107446709105.31303</v>
      </c>
      <c r="AA16" s="240">
        <f>('Energy Use'!AA72-'E-electricity'!AA16)*'Energy Use 2020'!$S78</f>
        <v>104549652068.03828</v>
      </c>
      <c r="AB16" s="240">
        <f>('Energy Use'!AB72-'E-electricity'!AB16)*'Energy Use 2020'!$S78</f>
        <v>101678425543.3179</v>
      </c>
      <c r="AC16" s="240">
        <f>('Energy Use'!AC72-'E-electricity'!AC16)*'Energy Use 2020'!$S78</f>
        <v>98860261458.999649</v>
      </c>
      <c r="AD16" s="240">
        <f>('Energy Use'!AD72-'E-electricity'!AD16)*'Energy Use 2020'!$S78</f>
        <v>96119475367.588089</v>
      </c>
      <c r="AE16" s="240">
        <f>('Energy Use'!AE72-'E-electricity'!AE16)*'Energy Use 2020'!$S78</f>
        <v>93477630950.858505</v>
      </c>
      <c r="AF16" s="240">
        <f>('Energy Use'!AF72-'E-electricity'!AF16)*'Energy Use 2020'!$S78</f>
        <v>90953757446.29306</v>
      </c>
      <c r="AG16" s="240">
        <f>('Energy Use'!AG72-'E-electricity'!AG16)*'Energy Use 2020'!$S78</f>
        <v>88564608826.880966</v>
      </c>
      <c r="AH16" s="240">
        <f>('Energy Use'!AH72-'E-electricity'!AH16)*'Energy Use 2020'!$S78</f>
        <v>86324955183.206863</v>
      </c>
      <c r="AI16" s="240">
        <f>('Energy Use'!AI72-'E-electricity'!AI16)*'Energy Use 2020'!$S78</f>
        <v>84247898562.797806</v>
      </c>
      <c r="AJ16" s="240">
        <f>('Energy Use'!AJ72-'E-electricity'!AJ16)*'Energy Use 2020'!$S78</f>
        <v>82345207441.828339</v>
      </c>
      <c r="AK16" s="240">
        <f>('Energy Use'!AK72-'E-electricity'!AK16)*'Energy Use 2020'!$S78</f>
        <v>80627665987.380356</v>
      </c>
      <c r="AL16" s="240">
        <f>('Energy Use'!AL72-'E-electricity'!AL16)*'Energy Use 2020'!$S78</f>
        <v>79105436287.236816</v>
      </c>
      <c r="AM16" s="240">
        <f>('Energy Use'!AM72-'E-electricity'!AM16)*'Energy Use 2020'!$S78</f>
        <v>77788433774.954758</v>
      </c>
      <c r="AN16" s="240">
        <f>('Energy Use'!AN72-'E-electricity'!AN16)*'Energy Use 2020'!$S78</f>
        <v>76686718180.528885</v>
      </c>
      <c r="AO16" s="240">
        <f>('Energy Use'!AO72-'E-electricity'!AO16)*'Energy Use 2020'!$S78</f>
        <v>75810904535.072281</v>
      </c>
      <c r="AP16" s="240">
        <f>('Energy Use'!AP72-'E-electricity'!AP16)*'Energy Use 2020'!$S78</f>
        <v>75172601120.698395</v>
      </c>
      <c r="AQ16" s="240">
        <f>('Energy Use'!AQ72-'E-electricity'!AQ16)*'Energy Use 2020'!$S78</f>
        <v>74401371656.50354</v>
      </c>
      <c r="AR16" s="136" t="str">
        <f>VLOOKUP($A16,'Sector Match'!$A$1:$B$43,2,0)</f>
        <v>textiles apparel and leather 13T15</v>
      </c>
    </row>
    <row r="17" spans="1:44" x14ac:dyDescent="0.2">
      <c r="A17" s="74" t="s">
        <v>16</v>
      </c>
      <c r="B17" s="240">
        <f>('Energy Use'!B73-'E-electricity'!B17)*'Energy Use 2019'!$S79</f>
        <v>89944850633.849243</v>
      </c>
      <c r="C17" s="240">
        <f>('Energy Use'!C73-'E-electricity'!C17)*'Energy Use 2020'!$S79</f>
        <v>54537470539.353645</v>
      </c>
      <c r="D17" s="240">
        <f>('Energy Use'!D73-'E-electricity'!D17)*'Energy Use 2020'!$S79</f>
        <v>62124523359.363739</v>
      </c>
      <c r="E17" s="240">
        <f>('Energy Use'!E73-'E-electricity'!E17)*'Energy Use 2020'!$S79</f>
        <v>62224152371.011024</v>
      </c>
      <c r="F17" s="240">
        <f>('Energy Use'!F73-'E-electricity'!F17)*'Energy Use 2020'!$S79</f>
        <v>61970067120.593712</v>
      </c>
      <c r="G17" s="240">
        <f>('Energy Use'!G73-'E-electricity'!G17)*'Energy Use 2020'!$S79</f>
        <v>62223800100.127602</v>
      </c>
      <c r="H17" s="240">
        <f>('Energy Use'!H73-'E-electricity'!H17)*'Energy Use 2020'!$S79</f>
        <v>62815425298.80294</v>
      </c>
      <c r="I17" s="240">
        <f>('Energy Use'!I73-'E-electricity'!I17)*'Energy Use 2020'!$S79</f>
        <v>63636464884.58432</v>
      </c>
      <c r="J17" s="240">
        <f>('Energy Use'!J73-'E-electricity'!J17)*'Energy Use 2020'!$S79</f>
        <v>64550590515.033318</v>
      </c>
      <c r="K17" s="240">
        <f>('Energy Use'!K73-'E-electricity'!K17)*'Energy Use 2020'!$S79</f>
        <v>65475898770.761223</v>
      </c>
      <c r="L17" s="240">
        <f>('Energy Use'!L73-'E-electricity'!L17)*'Energy Use 2020'!$S79</f>
        <v>66325790322.607567</v>
      </c>
      <c r="M17" s="240">
        <f>('Energy Use'!M73-'E-electricity'!M17)*'Energy Use 2020'!$S79</f>
        <v>67009403741.094429</v>
      </c>
      <c r="N17" s="240">
        <f>('Energy Use'!N73-'E-electricity'!N17)*'Energy Use 2020'!$S79</f>
        <v>67568432334.524551</v>
      </c>
      <c r="O17" s="240">
        <f>('Energy Use'!O73-'E-electricity'!O17)*'Energy Use 2020'!$S79</f>
        <v>67882752877.737061</v>
      </c>
      <c r="P17" s="240">
        <f>('Energy Use'!P73-'E-electricity'!P17)*'Energy Use 2020'!$S79</f>
        <v>67967186671.658768</v>
      </c>
      <c r="Q17" s="240">
        <f>('Energy Use'!Q73-'E-electricity'!Q17)*'Energy Use 2020'!$S79</f>
        <v>67839105907.76593</v>
      </c>
      <c r="R17" s="240">
        <f>('Energy Use'!R73-'E-electricity'!R17)*'Energy Use 2020'!$S79</f>
        <v>67517855492.955383</v>
      </c>
      <c r="S17" s="240">
        <f>('Energy Use'!S73-'E-electricity'!S17)*'Energy Use 2020'!$S79</f>
        <v>67319207977.77256</v>
      </c>
      <c r="T17" s="240">
        <f>('Energy Use'!T73-'E-electricity'!T17)*'Energy Use 2020'!$S79</f>
        <v>66962423284.15976</v>
      </c>
      <c r="U17" s="240">
        <f>('Energy Use'!U73-'E-electricity'!U17)*'Energy Use 2020'!$S79</f>
        <v>66463437043.467522</v>
      </c>
      <c r="V17" s="240">
        <f>('Energy Use'!V73-'E-electricity'!V17)*'Energy Use 2020'!$S79</f>
        <v>65838748304.182961</v>
      </c>
      <c r="W17" s="240">
        <f>('Energy Use'!W73-'E-electricity'!W17)*'Energy Use 2020'!$S79</f>
        <v>65105118584.427277</v>
      </c>
      <c r="X17" s="240">
        <f>('Energy Use'!X73-'E-electricity'!X17)*'Energy Use 2020'!$S79</f>
        <v>64279304116.955803</v>
      </c>
      <c r="Y17" s="240">
        <f>('Energy Use'!Y73-'E-electricity'!Y17)*'Energy Use 2020'!$S79</f>
        <v>63377824359.658669</v>
      </c>
      <c r="Z17" s="240">
        <f>('Energy Use'!Z73-'E-electricity'!Z17)*'Energy Use 2020'!$S79</f>
        <v>62416768321.050087</v>
      </c>
      <c r="AA17" s="240">
        <f>('Energy Use'!AA73-'E-electricity'!AA17)*'Energy Use 2020'!$S79</f>
        <v>61411638929.142166</v>
      </c>
      <c r="AB17" s="240">
        <f>('Energy Use'!AB73-'E-electricity'!AB17)*'Energy Use 2020'!$S79</f>
        <v>60377234576.155731</v>
      </c>
      <c r="AC17" s="240">
        <f>('Energy Use'!AC73-'E-electricity'!AC17)*'Energy Use 2020'!$S79</f>
        <v>59327566109.028503</v>
      </c>
      <c r="AD17" s="240">
        <f>('Energy Use'!AD73-'E-electricity'!AD17)*'Energy Use 2020'!$S79</f>
        <v>58275806903.13028</v>
      </c>
      <c r="AE17" s="240">
        <f>('Energy Use'!AE73-'E-electricity'!AE17)*'Energy Use 2020'!$S79</f>
        <v>57234273241.410049</v>
      </c>
      <c r="AF17" s="240">
        <f>('Energy Use'!AF73-'E-electricity'!AF17)*'Energy Use 2020'!$S79</f>
        <v>56214432004.348885</v>
      </c>
      <c r="AG17" s="240">
        <f>('Energy Use'!AG73-'E-electricity'!AG17)*'Energy Use 2020'!$S79</f>
        <v>55226932634.832596</v>
      </c>
      <c r="AH17" s="240">
        <f>('Energy Use'!AH73-'E-electricity'!AH17)*'Energy Use 2020'!$S79</f>
        <v>54281660451.911858</v>
      </c>
      <c r="AI17" s="240">
        <f>('Energy Use'!AI73-'E-electricity'!AI17)*'Energy Use 2020'!$S79</f>
        <v>53387808624.352425</v>
      </c>
      <c r="AJ17" s="240">
        <f>('Energy Use'!AJ73-'E-electricity'!AJ17)*'Energy Use 2020'!$S79</f>
        <v>52553966456.681152</v>
      </c>
      <c r="AK17" s="240">
        <f>('Energy Use'!AK73-'E-electricity'!AK17)*'Energy Use 2020'!$S79</f>
        <v>51788222068.04689</v>
      </c>
      <c r="AL17" s="240">
        <f>('Energy Use'!AL73-'E-electricity'!AL17)*'Energy Use 2020'!$S79</f>
        <v>51098278042.643448</v>
      </c>
      <c r="AM17" s="240">
        <f>('Energy Use'!AM73-'E-electricity'!AM17)*'Energy Use 2020'!$S79</f>
        <v>50491579189.499504</v>
      </c>
      <c r="AN17" s="240">
        <f>('Energy Use'!AN73-'E-electricity'!AN17)*'Energy Use 2020'!$S79</f>
        <v>49975452164.314796</v>
      </c>
      <c r="AO17" s="240">
        <f>('Energy Use'!AO73-'E-electricity'!AO17)*'Energy Use 2020'!$S79</f>
        <v>49557257377.810257</v>
      </c>
      <c r="AP17" s="240">
        <f>('Energy Use'!AP73-'E-electricity'!AP17)*'Energy Use 2020'!$S79</f>
        <v>49244554351.326431</v>
      </c>
      <c r="AQ17" s="240">
        <f>('Energy Use'!AQ73-'E-electricity'!AQ17)*'Energy Use 2020'!$S79</f>
        <v>48790990359.041618</v>
      </c>
      <c r="AR17" s="136" t="str">
        <f>VLOOKUP($A17,'Sector Match'!$A$1:$B$43,2,0)</f>
        <v>wood products 16</v>
      </c>
    </row>
    <row r="18" spans="1:44" x14ac:dyDescent="0.2">
      <c r="A18" s="74" t="s">
        <v>17</v>
      </c>
      <c r="B18" s="240">
        <f>('Energy Use'!B74-'E-electricity'!B18)*'Energy Use 2019'!$S80</f>
        <v>55487489122.02137</v>
      </c>
      <c r="C18" s="240">
        <f>('Energy Use'!C74-'E-electricity'!C18)*'Energy Use 2020'!$S80</f>
        <v>23780352480.866295</v>
      </c>
      <c r="D18" s="240">
        <f>('Energy Use'!D74-'E-electricity'!D18)*'Energy Use 2020'!$S80</f>
        <v>27394956773.897186</v>
      </c>
      <c r="E18" s="240">
        <f>('Energy Use'!E74-'E-electricity'!E18)*'Energy Use 2020'!$S80</f>
        <v>25601047474.116692</v>
      </c>
      <c r="F18" s="240">
        <f>('Energy Use'!F74-'E-electricity'!F18)*'Energy Use 2020'!$S80</f>
        <v>25353809330.511654</v>
      </c>
      <c r="G18" s="240">
        <f>('Energy Use'!G74-'E-electricity'!G18)*'Energy Use 2020'!$S80</f>
        <v>25294280406.224304</v>
      </c>
      <c r="H18" s="240">
        <f>('Energy Use'!H74-'E-electricity'!H18)*'Energy Use 2020'!$S80</f>
        <v>25363534429.717442</v>
      </c>
      <c r="I18" s="240">
        <f>('Energy Use'!I74-'E-electricity'!I18)*'Energy Use 2020'!$S80</f>
        <v>25524765823.08572</v>
      </c>
      <c r="J18" s="240">
        <f>('Energy Use'!J74-'E-electricity'!J18)*'Energy Use 2020'!$S80</f>
        <v>25724205954.826725</v>
      </c>
      <c r="K18" s="240">
        <f>('Energy Use'!K74-'E-electricity'!K18)*'Energy Use 2020'!$S80</f>
        <v>25927063175.22617</v>
      </c>
      <c r="L18" s="240">
        <f>('Energy Use'!L74-'E-electricity'!L18)*'Energy Use 2020'!$S80</f>
        <v>26097487904.246513</v>
      </c>
      <c r="M18" s="240">
        <f>('Energy Use'!M74-'E-electricity'!M18)*'Energy Use 2020'!$S80</f>
        <v>26198775048.310265</v>
      </c>
      <c r="N18" s="240">
        <f>('Energy Use'!N74-'E-electricity'!N18)*'Energy Use 2020'!$S80</f>
        <v>26291195038.024437</v>
      </c>
      <c r="O18" s="240">
        <f>('Energy Use'!O74-'E-electricity'!O18)*'Energy Use 2020'!$S80</f>
        <v>26285700816.617355</v>
      </c>
      <c r="P18" s="240">
        <f>('Energy Use'!P74-'E-electricity'!P18)*'Energy Use 2020'!$S80</f>
        <v>26189408117.522625</v>
      </c>
      <c r="Q18" s="240">
        <f>('Energy Use'!Q74-'E-electricity'!Q18)*'Energy Use 2020'!$S80</f>
        <v>26010319422.325108</v>
      </c>
      <c r="R18" s="240">
        <f>('Energy Use'!R74-'E-electricity'!R18)*'Energy Use 2020'!$S80</f>
        <v>25757075392.294365</v>
      </c>
      <c r="S18" s="240">
        <f>('Energy Use'!S74-'E-electricity'!S18)*'Energy Use 2020'!$S80</f>
        <v>25596331048.349979</v>
      </c>
      <c r="T18" s="240">
        <f>('Energy Use'!T74-'E-electricity'!T18)*'Energy Use 2020'!$S80</f>
        <v>25375713565.04752</v>
      </c>
      <c r="U18" s="240">
        <f>('Energy Use'!U74-'E-electricity'!U18)*'Energy Use 2020'!$S80</f>
        <v>25101960001.807095</v>
      </c>
      <c r="V18" s="240">
        <f>('Energy Use'!V74-'E-electricity'!V18)*'Energy Use 2020'!$S80</f>
        <v>24781938562.941753</v>
      </c>
      <c r="W18" s="240">
        <f>('Energy Use'!W74-'E-electricity'!W18)*'Energy Use 2020'!$S80</f>
        <v>24422529289.195587</v>
      </c>
      <c r="X18" s="240">
        <f>('Energy Use'!X74-'E-electricity'!X18)*'Energy Use 2020'!$S80</f>
        <v>24030520026.733932</v>
      </c>
      <c r="Y18" s="240">
        <f>('Energy Use'!Y74-'E-electricity'!Y18)*'Energy Use 2020'!$S80</f>
        <v>23612518531.615086</v>
      </c>
      <c r="Z18" s="240">
        <f>('Energy Use'!Z74-'E-electricity'!Z18)*'Energy Use 2020'!$S80</f>
        <v>23174880946.385056</v>
      </c>
      <c r="AA18" s="240">
        <f>('Energy Use'!AA74-'E-electricity'!AA18)*'Energy Use 2020'!$S80</f>
        <v>22723656362.017406</v>
      </c>
      <c r="AB18" s="240">
        <f>('Energy Use'!AB74-'E-electricity'!AB18)*'Energy Use 2020'!$S80</f>
        <v>22264546758.766548</v>
      </c>
      <c r="AC18" s="240">
        <f>('Energy Use'!AC74-'E-electricity'!AC18)*'Energy Use 2020'!$S80</f>
        <v>21802881303.505852</v>
      </c>
      <c r="AD18" s="240">
        <f>('Energy Use'!AD74-'E-electricity'!AD18)*'Energy Use 2020'!$S80</f>
        <v>21343603763.995476</v>
      </c>
      <c r="AE18" s="240">
        <f>('Energy Use'!AE74-'E-electricity'!AE18)*'Energy Use 2020'!$S80</f>
        <v>20891271674.087971</v>
      </c>
      <c r="AF18" s="240">
        <f>('Energy Use'!AF74-'E-electricity'!AF18)*'Energy Use 2020'!$S80</f>
        <v>20450065837.759769</v>
      </c>
      <c r="AG18" s="240">
        <f>('Energy Use'!AG74-'E-electricity'!AG18)*'Energy Use 2020'!$S80</f>
        <v>20023808782.555794</v>
      </c>
      <c r="AH18" s="240">
        <f>('Energy Use'!AH74-'E-electricity'!AH18)*'Energy Use 2020'!$S80</f>
        <v>19615990852.883595</v>
      </c>
      <c r="AI18" s="240">
        <f>('Energy Use'!AI74-'E-electricity'!AI18)*'Energy Use 2020'!$S80</f>
        <v>19229802759.466526</v>
      </c>
      <c r="AJ18" s="240">
        <f>('Energy Use'!AJ74-'E-electricity'!AJ18)*'Energy Use 2020'!$S80</f>
        <v>18868173563.202209</v>
      </c>
      <c r="AK18" s="240">
        <f>('Energy Use'!AK74-'E-electricity'!AK18)*'Energy Use 2020'!$S80</f>
        <v>18533813261.271778</v>
      </c>
      <c r="AL18" s="240">
        <f>('Energy Use'!AL74-'E-electricity'!AL18)*'Energy Use 2020'!$S80</f>
        <v>18229259354.102997</v>
      </c>
      <c r="AM18" s="240">
        <f>('Energy Use'!AM74-'E-electricity'!AM18)*'Energy Use 2020'!$S80</f>
        <v>17956926999.26849</v>
      </c>
      <c r="AN18" s="240">
        <f>('Energy Use'!AN74-'E-electricity'!AN18)*'Energy Use 2020'!$S80</f>
        <v>17719162600.405518</v>
      </c>
      <c r="AO18" s="240">
        <f>('Energy Use'!AO74-'E-electricity'!AO18)*'Energy Use 2020'!$S80</f>
        <v>17518300935.909069</v>
      </c>
      <c r="AP18" s="240">
        <f>('Energy Use'!AP74-'E-electricity'!AP18)*'Energy Use 2020'!$S80</f>
        <v>17356726206.092598</v>
      </c>
      <c r="AQ18" s="240">
        <f>('Energy Use'!AQ74-'E-electricity'!AQ18)*'Energy Use 2020'!$S80</f>
        <v>17148543121.815882</v>
      </c>
      <c r="AR18" s="136" t="str">
        <f>VLOOKUP($A18,'Sector Match'!$A$1:$B$43,2,0)</f>
        <v>wood products 16</v>
      </c>
    </row>
    <row r="19" spans="1:44" x14ac:dyDescent="0.2">
      <c r="A19" s="74" t="s">
        <v>18</v>
      </c>
      <c r="B19" s="240">
        <f>('Energy Use'!B75-'E-electricity'!B19)*'Energy Use 2019'!$S81</f>
        <v>3343098945899.4043</v>
      </c>
      <c r="C19" s="240">
        <f>('Energy Use'!C75-'E-electricity'!C19)*'Energy Use 2020'!$S81</f>
        <v>1230182932969.8518</v>
      </c>
      <c r="D19" s="240">
        <f>('Energy Use'!D75-'E-electricity'!D19)*'Energy Use 2020'!$S81</f>
        <v>1308772863783.4634</v>
      </c>
      <c r="E19" s="240">
        <f>('Energy Use'!E75-'E-electricity'!E19)*'Energy Use 2020'!$S81</f>
        <v>1312131072235.8296</v>
      </c>
      <c r="F19" s="240">
        <f>('Energy Use'!F75-'E-electricity'!F19)*'Energy Use 2020'!$S81</f>
        <v>1378499101804.0767</v>
      </c>
      <c r="G19" s="240">
        <f>('Energy Use'!G75-'E-electricity'!G19)*'Energy Use 2020'!$S81</f>
        <v>1444096857642.3323</v>
      </c>
      <c r="H19" s="240">
        <f>('Energy Use'!H75-'E-electricity'!H19)*'Energy Use 2020'!$S81</f>
        <v>1508926657310.0911</v>
      </c>
      <c r="I19" s="240">
        <f>('Energy Use'!I75-'E-electricity'!I19)*'Energy Use 2020'!$S81</f>
        <v>1539052252713.302</v>
      </c>
      <c r="J19" s="240">
        <f>('Energy Use'!J75-'E-electricity'!J19)*'Energy Use 2020'!$S81</f>
        <v>1568822258752.5481</v>
      </c>
      <c r="K19" s="240">
        <f>('Energy Use'!K75-'E-electricity'!K19)*'Energy Use 2020'!$S81</f>
        <v>1598237748560.4705</v>
      </c>
      <c r="L19" s="240">
        <f>('Energy Use'!L75-'E-electricity'!L19)*'Energy Use 2020'!$S81</f>
        <v>1627299795269.7119</v>
      </c>
      <c r="M19" s="240">
        <f>('Energy Use'!M75-'E-electricity'!M19)*'Energy Use 2020'!$S81</f>
        <v>1656009472012.9138</v>
      </c>
      <c r="N19" s="240">
        <f>('Energy Use'!N75-'E-electricity'!N19)*'Energy Use 2020'!$S81</f>
        <v>1667821626807.3777</v>
      </c>
      <c r="O19" s="240">
        <f>('Energy Use'!O75-'E-electricity'!O19)*'Energy Use 2020'!$S81</f>
        <v>1679498511541.011</v>
      </c>
      <c r="P19" s="240">
        <f>('Energy Use'!P75-'E-electricity'!P19)*'Energy Use 2020'!$S81</f>
        <v>1691040436650.5178</v>
      </c>
      <c r="Q19" s="240">
        <f>('Energy Use'!Q75-'E-electricity'!Q19)*'Energy Use 2020'!$S81</f>
        <v>1702447712572.6042</v>
      </c>
      <c r="R19" s="240">
        <f>('Energy Use'!R75-'E-electricity'!R19)*'Energy Use 2020'!$S81</f>
        <v>1713720649743.9739</v>
      </c>
      <c r="S19" s="240">
        <f>('Energy Use'!S75-'E-electricity'!S19)*'Energy Use 2020'!$S81</f>
        <v>1720084888312.0269</v>
      </c>
      <c r="T19" s="240">
        <f>('Energy Use'!T75-'E-electricity'!T19)*'Energy Use 2020'!$S81</f>
        <v>1726423199082.4351</v>
      </c>
      <c r="U19" s="240">
        <f>('Energy Use'!U75-'E-electricity'!U19)*'Energy Use 2020'!$S81</f>
        <v>1732735611380.9724</v>
      </c>
      <c r="V19" s="240">
        <f>('Energy Use'!V75-'E-electricity'!V19)*'Energy Use 2020'!$S81</f>
        <v>1739022154533.4109</v>
      </c>
      <c r="W19" s="240">
        <f>('Energy Use'!W75-'E-electricity'!W19)*'Energy Use 2020'!$S81</f>
        <v>1745282857865.5229</v>
      </c>
      <c r="X19" s="240">
        <f>('Energy Use'!X75-'E-electricity'!X19)*'Energy Use 2020'!$S81</f>
        <v>1733645120593.8677</v>
      </c>
      <c r="Y19" s="240">
        <f>('Energy Use'!Y75-'E-electricity'!Y19)*'Energy Use 2020'!$S81</f>
        <v>1722036976841.469</v>
      </c>
      <c r="Z19" s="240">
        <f>('Energy Use'!Z75-'E-electricity'!Z19)*'Energy Use 2020'!$S81</f>
        <v>1710458397282.5552</v>
      </c>
      <c r="AA19" s="240">
        <f>('Energy Use'!AA75-'E-electricity'!AA19)*'Energy Use 2020'!$S81</f>
        <v>1698909352591.3521</v>
      </c>
      <c r="AB19" s="240">
        <f>('Energy Use'!AB75-'E-electricity'!AB19)*'Energy Use 2020'!$S81</f>
        <v>1687389813442.0879</v>
      </c>
      <c r="AC19" s="240">
        <f>('Energy Use'!AC75-'E-electricity'!AC19)*'Energy Use 2020'!$S81</f>
        <v>1663485678282.9963</v>
      </c>
      <c r="AD19" s="240">
        <f>('Energy Use'!AD75-'E-electricity'!AD19)*'Energy Use 2020'!$S81</f>
        <v>1639649615442.3167</v>
      </c>
      <c r="AE19" s="240">
        <f>('Energy Use'!AE75-'E-electricity'!AE19)*'Energy Use 2020'!$S81</f>
        <v>1615881554538.1936</v>
      </c>
      <c r="AF19" s="240">
        <f>('Energy Use'!AF75-'E-electricity'!AF19)*'Energy Use 2020'!$S81</f>
        <v>1592181425188.7725</v>
      </c>
      <c r="AG19" s="240">
        <f>('Energy Use'!AG75-'E-electricity'!AG19)*'Energy Use 2020'!$S81</f>
        <v>1568549157012.1982</v>
      </c>
      <c r="AH19" s="240">
        <f>('Energy Use'!AH75-'E-electricity'!AH19)*'Energy Use 2020'!$S81</f>
        <v>1543225015982.394</v>
      </c>
      <c r="AI19" s="240">
        <f>('Energy Use'!AI75-'E-electricity'!AI19)*'Energy Use 2020'!$S81</f>
        <v>1517974093729.5</v>
      </c>
      <c r="AJ19" s="240">
        <f>('Energy Use'!AJ75-'E-electricity'!AJ19)*'Energy Use 2020'!$S81</f>
        <v>1492796314006.5066</v>
      </c>
      <c r="AK19" s="240">
        <f>('Energy Use'!AK75-'E-electricity'!AK19)*'Energy Use 2020'!$S81</f>
        <v>1467691600566.4041</v>
      </c>
      <c r="AL19" s="240">
        <f>('Energy Use'!AL75-'E-electricity'!AL19)*'Energy Use 2020'!$S81</f>
        <v>1442659877162.1831</v>
      </c>
      <c r="AM19" s="240">
        <f>('Energy Use'!AM75-'E-electricity'!AM19)*'Energy Use 2020'!$S81</f>
        <v>1414209192996.2258</v>
      </c>
      <c r="AN19" s="240">
        <f>('Energy Use'!AN75-'E-electricity'!AN19)*'Energy Use 2020'!$S81</f>
        <v>1385842304006.6475</v>
      </c>
      <c r="AO19" s="240">
        <f>('Energy Use'!AO75-'E-electricity'!AO19)*'Energy Use 2020'!$S81</f>
        <v>1357559122216.1277</v>
      </c>
      <c r="AP19" s="240">
        <f>('Energy Use'!AP75-'E-electricity'!AP19)*'Energy Use 2020'!$S81</f>
        <v>1329359559647.3494</v>
      </c>
      <c r="AQ19" s="240">
        <f>('Energy Use'!AQ75-'E-electricity'!AQ19)*'Energy Use 2020'!$S81</f>
        <v>1294570484588.0027</v>
      </c>
      <c r="AR19" s="136" t="str">
        <f>VLOOKUP($A19,'Sector Match'!$A$1:$B$43,2,0)</f>
        <v>pulp paper and printing 17T18</v>
      </c>
    </row>
    <row r="20" spans="1:44" x14ac:dyDescent="0.2">
      <c r="A20" s="74" t="s">
        <v>19</v>
      </c>
      <c r="B20" s="240">
        <f>('Energy Use'!B76-'E-electricity'!B20)*'Energy Use 2019'!$S82</f>
        <v>314833096276.3725</v>
      </c>
      <c r="C20" s="240">
        <f>('Energy Use'!C76-'E-electricity'!C20)*'Energy Use 2020'!$S82</f>
        <v>145354011353.99609</v>
      </c>
      <c r="D20" s="240">
        <f>('Energy Use'!D76-'E-electricity'!D20)*'Energy Use 2020'!$S82</f>
        <v>166922403874.30554</v>
      </c>
      <c r="E20" s="240">
        <f>('Energy Use'!E76-'E-electricity'!E20)*'Energy Use 2020'!$S82</f>
        <v>168852713631.29999</v>
      </c>
      <c r="F20" s="240">
        <f>('Energy Use'!F76-'E-electricity'!F20)*'Energy Use 2020'!$S82</f>
        <v>169189031252.37381</v>
      </c>
      <c r="G20" s="240">
        <f>('Energy Use'!G76-'E-electricity'!G20)*'Energy Use 2020'!$S82</f>
        <v>172129442098.87701</v>
      </c>
      <c r="H20" s="240">
        <f>('Energy Use'!H76-'E-electricity'!H20)*'Energy Use 2020'!$S82</f>
        <v>176434294703.87564</v>
      </c>
      <c r="I20" s="240">
        <f>('Energy Use'!I76-'E-electricity'!I20)*'Energy Use 2020'!$S82</f>
        <v>181133361542.99689</v>
      </c>
      <c r="J20" s="240">
        <f>('Energy Use'!J76-'E-electricity'!J20)*'Energy Use 2020'!$S82</f>
        <v>185776460288.65823</v>
      </c>
      <c r="K20" s="240">
        <f>('Energy Use'!K76-'E-electricity'!K20)*'Energy Use 2020'!$S82</f>
        <v>190222818392.29401</v>
      </c>
      <c r="L20" s="240">
        <f>('Energy Use'!L76-'E-electricity'!L20)*'Energy Use 2020'!$S82</f>
        <v>194319832103.16327</v>
      </c>
      <c r="M20" s="240">
        <f>('Energy Use'!M76-'E-electricity'!M20)*'Energy Use 2020'!$S82</f>
        <v>197905161400.0408</v>
      </c>
      <c r="N20" s="240">
        <f>('Energy Use'!N76-'E-electricity'!N20)*'Energy Use 2020'!$S82</f>
        <v>201136285662.21228</v>
      </c>
      <c r="O20" s="240">
        <f>('Energy Use'!O76-'E-electricity'!O20)*'Energy Use 2020'!$S82</f>
        <v>203717348321.38831</v>
      </c>
      <c r="P20" s="240">
        <f>('Energy Use'!P76-'E-electricity'!P20)*'Energy Use 2020'!$S82</f>
        <v>205675050386.3479</v>
      </c>
      <c r="Q20" s="240">
        <f>('Energy Use'!Q76-'E-electricity'!Q20)*'Energy Use 2020'!$S82</f>
        <v>207044140377.58426</v>
      </c>
      <c r="R20" s="240">
        <f>('Energy Use'!R76-'E-electricity'!R20)*'Energy Use 2020'!$S82</f>
        <v>207866131186.36597</v>
      </c>
      <c r="S20" s="240">
        <f>('Energy Use'!S76-'E-electricity'!S20)*'Energy Use 2020'!$S82</f>
        <v>209037703276.65955</v>
      </c>
      <c r="T20" s="240">
        <f>('Energy Use'!T76-'E-electricity'!T20)*'Energy Use 2020'!$S82</f>
        <v>209746888892.84872</v>
      </c>
      <c r="U20" s="240">
        <f>('Energy Use'!U76-'E-electricity'!U20)*'Energy Use 2020'!$S82</f>
        <v>210023004106.47345</v>
      </c>
      <c r="V20" s="240">
        <f>('Energy Use'!V76-'E-electricity'!V20)*'Energy Use 2020'!$S82</f>
        <v>209898369698.13141</v>
      </c>
      <c r="W20" s="240">
        <f>('Energy Use'!W76-'E-electricity'!W20)*'Energy Use 2020'!$S82</f>
        <v>209407653511.59781</v>
      </c>
      <c r="X20" s="240">
        <f>('Energy Use'!X76-'E-electricity'!X20)*'Energy Use 2020'!$S82</f>
        <v>208587244161.39468</v>
      </c>
      <c r="Y20" s="240">
        <f>('Energy Use'!Y76-'E-electricity'!Y20)*'Energy Use 2020'!$S82</f>
        <v>207474667887.69653</v>
      </c>
      <c r="Z20" s="240">
        <f>('Energy Use'!Z76-'E-electricity'!Z20)*'Energy Use 2020'!$S82</f>
        <v>206108057764.00586</v>
      </c>
      <c r="AA20" s="240">
        <f>('Energy Use'!AA76-'E-electricity'!AA20)*'Energy Use 2020'!$S82</f>
        <v>204525681971.83871</v>
      </c>
      <c r="AB20" s="240">
        <f>('Energy Use'!AB76-'E-electricity'!AB20)*'Energy Use 2020'!$S82</f>
        <v>202765535544.23578</v>
      </c>
      <c r="AC20" s="240">
        <f>('Energy Use'!AC76-'E-electricity'!AC20)*'Energy Use 2020'!$S82</f>
        <v>200864997907.47098</v>
      </c>
      <c r="AD20" s="240">
        <f>('Energy Use'!AD76-'E-electricity'!AD20)*'Energy Use 2020'!$S82</f>
        <v>198860556759.69424</v>
      </c>
      <c r="AE20" s="240">
        <f>('Energy Use'!AE76-'E-electricity'!AE20)*'Energy Use 2020'!$S82</f>
        <v>196787597340.72574</v>
      </c>
      <c r="AF20" s="240">
        <f>('Energy Use'!AF76-'E-electricity'!AF20)*'Energy Use 2020'!$S82</f>
        <v>194680254977.93094</v>
      </c>
      <c r="AG20" s="240">
        <f>('Energy Use'!AG76-'E-electricity'!AG20)*'Energy Use 2020'!$S82</f>
        <v>192571327935.84689</v>
      </c>
      <c r="AH20" s="240">
        <f>('Energy Use'!AH76-'E-electricity'!AH20)*'Energy Use 2020'!$S82</f>
        <v>190492247039.28183</v>
      </c>
      <c r="AI20" s="240">
        <f>('Energy Use'!AI76-'E-electricity'!AI20)*'Energy Use 2020'!$S82</f>
        <v>188473098261.63815</v>
      </c>
      <c r="AJ20" s="240">
        <f>('Energy Use'!AJ76-'E-electricity'!AJ20)*'Energy Use 2020'!$S82</f>
        <v>186542694449.04422</v>
      </c>
      <c r="AK20" s="240">
        <f>('Energy Use'!AK76-'E-electricity'!AK20)*'Energy Use 2020'!$S82</f>
        <v>184728692561.87036</v>
      </c>
      <c r="AL20" s="240">
        <f>('Energy Use'!AL76-'E-electricity'!AL20)*'Energy Use 2020'!$S82</f>
        <v>183057753234.59982</v>
      </c>
      <c r="AM20" s="240">
        <f>('Energy Use'!AM76-'E-electricity'!AM20)*'Energy Use 2020'!$S82</f>
        <v>181555740061.77707</v>
      </c>
      <c r="AN20" s="240">
        <f>('Energy Use'!AN76-'E-electricity'!AN20)*'Energy Use 2020'!$S82</f>
        <v>180247956795.2742</v>
      </c>
      <c r="AO20" s="240">
        <f>('Energy Use'!AO76-'E-electricity'!AO20)*'Energy Use 2020'!$S82</f>
        <v>179159421575.75635</v>
      </c>
      <c r="AP20" s="240">
        <f>('Energy Use'!AP76-'E-electricity'!AP20)*'Energy Use 2020'!$S82</f>
        <v>178315178415.60291</v>
      </c>
      <c r="AQ20" s="240">
        <f>('Energy Use'!AQ76-'E-electricity'!AQ20)*'Energy Use 2020'!$S82</f>
        <v>176829156907.40106</v>
      </c>
      <c r="AR20" s="136" t="str">
        <f>VLOOKUP($A20,'Sector Match'!$A$1:$B$43,2,0)</f>
        <v>pulp paper and printing 17T18</v>
      </c>
    </row>
    <row r="21" spans="1:44" x14ac:dyDescent="0.2">
      <c r="A21" s="74" t="s">
        <v>20</v>
      </c>
      <c r="B21" s="240">
        <f>('Energy Use'!B77-'E-electricity'!B21)*'Energy Use 2019'!$S83</f>
        <v>3758740061424.5791</v>
      </c>
      <c r="C21" s="240">
        <f>('Energy Use'!C77-'E-electricity'!C21)*'Energy Use 2020'!$S83</f>
        <v>3538707952653.5059</v>
      </c>
      <c r="D21" s="240">
        <f>('Energy Use'!D77-'E-electricity'!D21)*'Energy Use 2020'!$S83</f>
        <v>4208659537689.7822</v>
      </c>
      <c r="E21" s="240">
        <f>('Energy Use'!E77-'E-electricity'!E21)*'Energy Use 2020'!$S83</f>
        <v>4139640833090.8081</v>
      </c>
      <c r="F21" s="240">
        <f>('Energy Use'!F77-'E-electricity'!F21)*'Energy Use 2020'!$S83</f>
        <v>4152736909432.9629</v>
      </c>
      <c r="G21" s="240">
        <f>('Energy Use'!G77-'E-electricity'!G21)*'Energy Use 2020'!$S83</f>
        <v>4223492480555.9541</v>
      </c>
      <c r="H21" s="240">
        <f>('Energy Use'!H77-'E-electricity'!H21)*'Energy Use 2020'!$S83</f>
        <v>4326180633086.2515</v>
      </c>
      <c r="I21" s="240">
        <f>('Energy Use'!I77-'E-electricity'!I21)*'Energy Use 2020'!$S83</f>
        <v>4441145168990.6455</v>
      </c>
      <c r="J21" s="240">
        <f>('Energy Use'!J77-'E-electricity'!J21)*'Energy Use 2020'!$S83</f>
        <v>4557729095880.9395</v>
      </c>
      <c r="K21" s="240">
        <f>('Energy Use'!K77-'E-electricity'!K21)*'Energy Use 2020'!$S83</f>
        <v>4671967241083.1016</v>
      </c>
      <c r="L21" s="240">
        <f>('Energy Use'!L77-'E-electricity'!L21)*'Energy Use 2020'!$S83</f>
        <v>4779509576303.4287</v>
      </c>
      <c r="M21" s="240">
        <f>('Energy Use'!M77-'E-electricity'!M21)*'Energy Use 2020'!$S83</f>
        <v>4875662907939.5879</v>
      </c>
      <c r="N21" s="240">
        <f>('Energy Use'!N77-'E-electricity'!N21)*'Energy Use 2020'!$S83</f>
        <v>4960154357667.9834</v>
      </c>
      <c r="O21" s="240">
        <f>('Energy Use'!O77-'E-electricity'!O21)*'Energy Use 2020'!$S83</f>
        <v>5028986947560.7266</v>
      </c>
      <c r="P21" s="240">
        <f>('Energy Use'!P77-'E-electricity'!P21)*'Energy Use 2020'!$S83</f>
        <v>5082882776252.0283</v>
      </c>
      <c r="Q21" s="240">
        <f>('Energy Use'!Q77-'E-electricity'!Q21)*'Energy Use 2020'!$S83</f>
        <v>5122764832658.5723</v>
      </c>
      <c r="R21" s="240">
        <f>('Energy Use'!R77-'E-electricity'!R21)*'Energy Use 2020'!$S83</f>
        <v>5149724024114.8135</v>
      </c>
      <c r="S21" s="240">
        <f>('Energy Use'!S77-'E-electricity'!S21)*'Energy Use 2020'!$S83</f>
        <v>5182237759304.7822</v>
      </c>
      <c r="T21" s="240">
        <f>('Energy Use'!T77-'E-electricity'!T21)*'Energy Use 2020'!$S83</f>
        <v>5203913853149.626</v>
      </c>
      <c r="U21" s="240">
        <f>('Energy Use'!U77-'E-electricity'!U21)*'Energy Use 2020'!$S83</f>
        <v>5215416807726.0459</v>
      </c>
      <c r="V21" s="240">
        <f>('Energy Use'!V77-'E-electricity'!V21)*'Energy Use 2020'!$S83</f>
        <v>5217481042914.6035</v>
      </c>
      <c r="W21" s="240">
        <f>('Energy Use'!W77-'E-electricity'!W21)*'Energy Use 2020'!$S83</f>
        <v>5210896476962.7236</v>
      </c>
      <c r="X21" s="240">
        <f>('Energy Use'!X77-'E-electricity'!X21)*'Energy Use 2020'!$S83</f>
        <v>5196494750952.9941</v>
      </c>
      <c r="Y21" s="240">
        <f>('Energy Use'!Y77-'E-electricity'!Y21)*'Energy Use 2020'!$S83</f>
        <v>5175136352997.2773</v>
      </c>
      <c r="Z21" s="240">
        <f>('Energy Use'!Z77-'E-electricity'!Z21)*'Energy Use 2020'!$S83</f>
        <v>5147698844686.3867</v>
      </c>
      <c r="AA21" s="240">
        <f>('Energy Use'!AA77-'E-electricity'!AA21)*'Energy Use 2020'!$S83</f>
        <v>5115066340793.2715</v>
      </c>
      <c r="AB21" s="240">
        <f>('Energy Use'!AB77-'E-electricity'!AB21)*'Energy Use 2020'!$S83</f>
        <v>5078120345123.4492</v>
      </c>
      <c r="AC21" s="240">
        <f>('Energy Use'!AC77-'E-electricity'!AC21)*'Energy Use 2020'!$S83</f>
        <v>5037732002006.1465</v>
      </c>
      <c r="AD21" s="240">
        <f>('Energy Use'!AD77-'E-electricity'!AD21)*'Energy Use 2020'!$S83</f>
        <v>4994755785120.3662</v>
      </c>
      <c r="AE21" s="240">
        <f>('Energy Use'!AE77-'E-electricity'!AE21)*'Energy Use 2020'!$S83</f>
        <v>4950024613702.3584</v>
      </c>
      <c r="AF21" s="240">
        <f>('Energy Use'!AF77-'E-electricity'!AF21)*'Energy Use 2020'!$S83</f>
        <v>4904346360936.5342</v>
      </c>
      <c r="AG21" s="240">
        <f>('Energy Use'!AG77-'E-electricity'!AG21)*'Energy Use 2020'!$S83</f>
        <v>4858501700489.8867</v>
      </c>
      <c r="AH21" s="240">
        <f>('Energy Use'!AH77-'E-electricity'!AH21)*'Energy Use 2020'!$S83</f>
        <v>4813243224519.1172</v>
      </c>
      <c r="AI21" s="240">
        <f>('Energy Use'!AI77-'E-electricity'!AI21)*'Energy Use 2020'!$S83</f>
        <v>4769295759727.8438</v>
      </c>
      <c r="AJ21" s="240">
        <f>('Energy Use'!AJ77-'E-electricity'!AJ21)*'Energy Use 2020'!$S83</f>
        <v>4727357806763.1133</v>
      </c>
      <c r="AK21" s="240">
        <f>('Energy Use'!AK77-'E-electricity'!AK21)*'Energy Use 2020'!$S83</f>
        <v>4688104031964.6279</v>
      </c>
      <c r="AL21" s="240">
        <f>('Energy Use'!AL77-'E-electricity'!AL21)*'Energy Use 2020'!$S83</f>
        <v>4652188748775.2637</v>
      </c>
      <c r="AM21" s="240">
        <f>('Energy Use'!AM77-'E-electricity'!AM21)*'Energy Use 2020'!$S83</f>
        <v>4620250338596.2871</v>
      </c>
      <c r="AN21" s="240">
        <f>('Energy Use'!AN77-'E-electricity'!AN21)*'Energy Use 2020'!$S83</f>
        <v>4592916577218.9922</v>
      </c>
      <c r="AO21" s="240">
        <f>('Energy Use'!AO77-'E-electricity'!AO21)*'Energy Use 2020'!$S83</f>
        <v>4570810852999.0762</v>
      </c>
      <c r="AP21" s="240">
        <f>('Energy Use'!AP77-'E-electricity'!AP21)*'Energy Use 2020'!$S83</f>
        <v>4554559286619.6885</v>
      </c>
      <c r="AQ21" s="240">
        <f>('Energy Use'!AQ77-'E-electricity'!AQ21)*'Energy Use 2020'!$S83</f>
        <v>4521468944187.4902</v>
      </c>
      <c r="AR21" s="136" t="str">
        <f>VLOOKUP($A21,'Sector Match'!$A$1:$B$43,2,0)</f>
        <v>pulp paper and printing 17T18</v>
      </c>
    </row>
    <row r="22" spans="1:44" x14ac:dyDescent="0.2">
      <c r="A22" s="74" t="s">
        <v>21</v>
      </c>
      <c r="B22" s="240">
        <f>('Energy Use'!B78-'E-electricity'!B22)*'Energy Use 2019'!$S84</f>
        <v>1147274505428562.5</v>
      </c>
      <c r="C22" s="240">
        <f>('Energy Use'!C78-'E-electricity'!C22)*'Energy Use 2020'!$S84</f>
        <v>1227133540468871</v>
      </c>
      <c r="D22" s="240">
        <f>('Energy Use'!D78-'E-electricity'!D22)*'Energy Use 2020'!$S84</f>
        <v>1203699953255071.3</v>
      </c>
      <c r="E22" s="240">
        <f>('Energy Use'!E78-'E-electricity'!E22)*'Energy Use 2020'!$S84</f>
        <v>1222169407142902.5</v>
      </c>
      <c r="F22" s="240">
        <f>('Energy Use'!F78-'E-electricity'!F22)*'Energy Use 2020'!$S84</f>
        <v>1313771413640610.3</v>
      </c>
      <c r="G22" s="240">
        <f>('Energy Use'!G78-'E-electricity'!G22)*'Energy Use 2020'!$S84</f>
        <v>1404601931563542</v>
      </c>
      <c r="H22" s="240">
        <f>('Energy Use'!H78-'E-electricity'!H22)*'Energy Use 2020'!$S84</f>
        <v>1494661261902362.3</v>
      </c>
      <c r="I22" s="240">
        <f>('Energy Use'!I78-'E-electricity'!I22)*'Energy Use 2020'!$S84</f>
        <v>1522765532091392.5</v>
      </c>
      <c r="J22" s="240">
        <f>('Energy Use'!J78-'E-electricity'!J22)*'Energy Use 2020'!$S84</f>
        <v>1550648973732358.3</v>
      </c>
      <c r="K22" s="240">
        <f>('Energy Use'!K78-'E-electricity'!K22)*'Energy Use 2020'!$S84</f>
        <v>1578311673161755</v>
      </c>
      <c r="L22" s="240">
        <f>('Energy Use'!L78-'E-electricity'!L22)*'Energy Use 2020'!$S84</f>
        <v>1605753716716079.3</v>
      </c>
      <c r="M22" s="240">
        <f>('Energy Use'!M78-'E-electricity'!M22)*'Energy Use 2020'!$S84</f>
        <v>1632975190731825.8</v>
      </c>
      <c r="N22" s="240">
        <f>('Energy Use'!N78-'E-electricity'!N22)*'Energy Use 2020'!$S84</f>
        <v>1630619805993401.5</v>
      </c>
      <c r="O22" s="240">
        <f>('Energy Use'!O78-'E-electricity'!O22)*'Energy Use 2020'!$S84</f>
        <v>1628251915860963</v>
      </c>
      <c r="P22" s="240">
        <f>('Energy Use'!P78-'E-electricity'!P22)*'Energy Use 2020'!$S84</f>
        <v>1625871524056620.8</v>
      </c>
      <c r="Q22" s="240">
        <f>('Energy Use'!Q78-'E-electricity'!Q22)*'Energy Use 2020'!$S84</f>
        <v>1623478634302485.3</v>
      </c>
      <c r="R22" s="240">
        <f>('Energy Use'!R78-'E-electricity'!R22)*'Energy Use 2020'!$S84</f>
        <v>1621073250320667</v>
      </c>
      <c r="S22" s="240">
        <f>('Energy Use'!S78-'E-electricity'!S22)*'Energy Use 2020'!$S84</f>
        <v>1601416411325213</v>
      </c>
      <c r="T22" s="240">
        <f>('Energy Use'!T78-'E-electricity'!T22)*'Energy Use 2020'!$S84</f>
        <v>1581788662658204</v>
      </c>
      <c r="U22" s="240">
        <f>('Energy Use'!U78-'E-electricity'!U22)*'Energy Use 2020'!$S84</f>
        <v>1562189999983462.8</v>
      </c>
      <c r="V22" s="240">
        <f>('Energy Use'!V78-'E-electricity'!V22)*'Energy Use 2020'!$S84</f>
        <v>1542620418964809.8</v>
      </c>
      <c r="W22" s="240">
        <f>('Energy Use'!W78-'E-electricity'!W22)*'Energy Use 2020'!$S84</f>
        <v>1523079915266066</v>
      </c>
      <c r="X22" s="240">
        <f>('Energy Use'!X78-'E-electricity'!X22)*'Energy Use 2020'!$S84</f>
        <v>1487548731812924.8</v>
      </c>
      <c r="Y22" s="240">
        <f>('Energy Use'!Y78-'E-electricity'!Y22)*'Energy Use 2020'!$S84</f>
        <v>1452071947165859.3</v>
      </c>
      <c r="Z22" s="240">
        <f>('Energy Use'!Z78-'E-electricity'!Z22)*'Energy Use 2020'!$S84</f>
        <v>1416649553194500.5</v>
      </c>
      <c r="AA22" s="240">
        <f>('Energy Use'!AA78-'E-electricity'!AA22)*'Energy Use 2020'!$S84</f>
        <v>1381281541768480.5</v>
      </c>
      <c r="AB22" s="240">
        <f>('Energy Use'!AB78-'E-electricity'!AB22)*'Energy Use 2020'!$S84</f>
        <v>1345967904757430.5</v>
      </c>
      <c r="AC22" s="240">
        <f>('Energy Use'!AC78-'E-electricity'!AC22)*'Energy Use 2020'!$S84</f>
        <v>1310708634030982.3</v>
      </c>
      <c r="AD22" s="240">
        <f>('Energy Use'!AD78-'E-electricity'!AD22)*'Energy Use 2020'!$S84</f>
        <v>1275503721458767.5</v>
      </c>
      <c r="AE22" s="240">
        <f>('Energy Use'!AE78-'E-electricity'!AE22)*'Energy Use 2020'!$S84</f>
        <v>1240353158910417.8</v>
      </c>
      <c r="AF22" s="240">
        <f>('Energy Use'!AF78-'E-electricity'!AF22)*'Energy Use 2020'!$S84</f>
        <v>1205256938255564.3</v>
      </c>
      <c r="AG22" s="240">
        <f>('Energy Use'!AG78-'E-electricity'!AG22)*'Energy Use 2020'!$S84</f>
        <v>1170215051363839.5</v>
      </c>
      <c r="AH22" s="240">
        <f>('Energy Use'!AH78-'E-electricity'!AH22)*'Energy Use 2020'!$S84</f>
        <v>1139768307022915.3</v>
      </c>
      <c r="AI22" s="240">
        <f>('Energy Use'!AI78-'E-electricity'!AI22)*'Energy Use 2020'!$S84</f>
        <v>1109368650359572.5</v>
      </c>
      <c r="AJ22" s="240">
        <f>('Energy Use'!AJ78-'E-electricity'!AJ22)*'Energy Use 2020'!$S84</f>
        <v>1079016074327476.4</v>
      </c>
      <c r="AK22" s="240">
        <f>('Energy Use'!AK78-'E-electricity'!AK22)*'Energy Use 2020'!$S84</f>
        <v>1048710571880292.8</v>
      </c>
      <c r="AL22" s="240">
        <f>('Energy Use'!AL78-'E-electricity'!AL22)*'Energy Use 2020'!$S84</f>
        <v>1018452135971686.9</v>
      </c>
      <c r="AM22" s="240">
        <f>('Energy Use'!AM78-'E-electricity'!AM22)*'Energy Use 2020'!$S84</f>
        <v>986763987928727.13</v>
      </c>
      <c r="AN22" s="240">
        <f>('Energy Use'!AN78-'E-electricity'!AN22)*'Energy Use 2020'!$S84</f>
        <v>955125251841580.13</v>
      </c>
      <c r="AO22" s="240">
        <f>('Energy Use'!AO78-'E-electricity'!AO22)*'Energy Use 2020'!$S84</f>
        <v>923535920309951.5</v>
      </c>
      <c r="AP22" s="240">
        <f>('Energy Use'!AP78-'E-electricity'!AP22)*'Energy Use 2020'!$S84</f>
        <v>891995985933546.38</v>
      </c>
      <c r="AQ22" s="240">
        <f>('Energy Use'!AQ78-'E-electricity'!AQ22)*'Energy Use 2020'!$S84</f>
        <v>857460652571746.38</v>
      </c>
      <c r="AR22" s="136" t="str">
        <f>VLOOKUP($A22,'Sector Match'!$A$1:$B$43,2,0)</f>
        <v>refined petroleum and coke 19</v>
      </c>
    </row>
    <row r="23" spans="1:44" x14ac:dyDescent="0.2">
      <c r="A23" s="74" t="s">
        <v>1</v>
      </c>
      <c r="B23" s="240">
        <f>('Energy Use'!B79-'E-electricity'!B23)*'Energy Use 2019'!$S85</f>
        <v>365496365735161.88</v>
      </c>
      <c r="C23" s="240">
        <f>('Energy Use'!C79-'E-electricity'!C23)*'Energy Use 2020'!$S85</f>
        <v>360113992108297.94</v>
      </c>
      <c r="D23" s="240">
        <f>('Energy Use'!D79-'E-electricity'!D23)*'Energy Use 2020'!$S85</f>
        <v>382294628263342.19</v>
      </c>
      <c r="E23" s="240">
        <f>('Energy Use'!E79-'E-electricity'!E23)*'Energy Use 2020'!$S85</f>
        <v>377279846377538.63</v>
      </c>
      <c r="F23" s="240">
        <f>('Energy Use'!F79-'E-electricity'!F23)*'Energy Use 2020'!$S85</f>
        <v>409981618484278.69</v>
      </c>
      <c r="G23" s="240">
        <f>('Energy Use'!G79-'E-electricity'!G23)*'Energy Use 2020'!$S85</f>
        <v>442343068458638.31</v>
      </c>
      <c r="H23" s="240">
        <f>('Energy Use'!H79-'E-electricity'!H23)*'Energy Use 2020'!$S85</f>
        <v>474364536108355.94</v>
      </c>
      <c r="I23" s="240">
        <f>('Energy Use'!I79-'E-electricity'!I23)*'Energy Use 2020'!$S85</f>
        <v>489478091750695.81</v>
      </c>
      <c r="J23" s="240">
        <f>('Energy Use'!J79-'E-electricity'!J23)*'Energy Use 2020'!$S85</f>
        <v>504443284199664</v>
      </c>
      <c r="K23" s="240">
        <f>('Energy Use'!K79-'E-electricity'!K23)*'Energy Use 2020'!$S85</f>
        <v>519260260360361.88</v>
      </c>
      <c r="L23" s="240">
        <f>('Energy Use'!L79-'E-electricity'!L23)*'Energy Use 2020'!$S85</f>
        <v>533929167137890.88</v>
      </c>
      <c r="M23" s="240">
        <f>('Energy Use'!M79-'E-electricity'!M23)*'Energy Use 2020'!$S85</f>
        <v>548450151437352.06</v>
      </c>
      <c r="N23" s="240">
        <f>('Energy Use'!N79-'E-electricity'!N23)*'Energy Use 2020'!$S85</f>
        <v>556121649695262.75</v>
      </c>
      <c r="O23" s="240">
        <f>('Energy Use'!O79-'E-electricity'!O23)*'Energy Use 2020'!$S85</f>
        <v>563724133044492.88</v>
      </c>
      <c r="P23" s="240">
        <f>('Energy Use'!P79-'E-electricity'!P23)*'Energy Use 2020'!$S85</f>
        <v>571257651385671.25</v>
      </c>
      <c r="Q23" s="240">
        <f>('Energy Use'!Q79-'E-electricity'!Q23)*'Energy Use 2020'!$S85</f>
        <v>578722254619426.63</v>
      </c>
      <c r="R23" s="240">
        <f>('Energy Use'!R79-'E-electricity'!R23)*'Energy Use 2020'!$S85</f>
        <v>586117992646388</v>
      </c>
      <c r="S23" s="240">
        <f>('Energy Use'!S79-'E-electricity'!S23)*'Energy Use 2020'!$S85</f>
        <v>590358102770053.75</v>
      </c>
      <c r="T23" s="240">
        <f>('Energy Use'!T79-'E-electricity'!T23)*'Energy Use 2020'!$S85</f>
        <v>594586390041360.88</v>
      </c>
      <c r="U23" s="240">
        <f>('Energy Use'!U79-'E-electricity'!U23)*'Energy Use 2020'!$S85</f>
        <v>598802858815893</v>
      </c>
      <c r="V23" s="240">
        <f>('Energy Use'!V79-'E-electricity'!V23)*'Energy Use 2020'!$S85</f>
        <v>603007513449233.38</v>
      </c>
      <c r="W23" s="240">
        <f>('Energy Use'!W79-'E-electricity'!W23)*'Energy Use 2020'!$S85</f>
        <v>607200358296965.38</v>
      </c>
      <c r="X23" s="240">
        <f>('Energy Use'!X79-'E-electricity'!X23)*'Energy Use 2020'!$S85</f>
        <v>608678944860555.88</v>
      </c>
      <c r="Y23" s="240">
        <f>('Energy Use'!Y79-'E-electricity'!Y23)*'Energy Use 2020'!$S85</f>
        <v>610151944057435.63</v>
      </c>
      <c r="Z23" s="240">
        <f>('Energy Use'!Z79-'E-electricity'!Z23)*'Energy Use 2020'!$S85</f>
        <v>611619358024379.38</v>
      </c>
      <c r="AA23" s="240">
        <f>('Energy Use'!AA79-'E-electricity'!AA23)*'Energy Use 2020'!$S85</f>
        <v>613081188898161</v>
      </c>
      <c r="AB23" s="240">
        <f>('Energy Use'!AB79-'E-electricity'!AB23)*'Energy Use 2020'!$S85</f>
        <v>614537438815554.88</v>
      </c>
      <c r="AC23" s="240">
        <f>('Energy Use'!AC79-'E-electricity'!AC23)*'Energy Use 2020'!$S85</f>
        <v>613673860395175.38</v>
      </c>
      <c r="AD23" s="240">
        <f>('Energy Use'!AD79-'E-electricity'!AD23)*'Energy Use 2020'!$S85</f>
        <v>612809570736087.13</v>
      </c>
      <c r="AE23" s="240">
        <f>('Energy Use'!AE79-'E-electricity'!AE23)*'Energy Use 2020'!$S85</f>
        <v>611944570291908.88</v>
      </c>
      <c r="AF23" s="240">
        <f>('Energy Use'!AF79-'E-electricity'!AF23)*'Energy Use 2020'!$S85</f>
        <v>611078859516259.75</v>
      </c>
      <c r="AG23" s="240">
        <f>('Energy Use'!AG79-'E-electricity'!AG23)*'Energy Use 2020'!$S85</f>
        <v>610212438862758.63</v>
      </c>
      <c r="AH23" s="240">
        <f>('Energy Use'!AH79-'E-electricity'!AH23)*'Energy Use 2020'!$S85</f>
        <v>607264001929292.63</v>
      </c>
      <c r="AI23" s="240">
        <f>('Energy Use'!AI79-'E-electricity'!AI23)*'Energy Use 2020'!$S85</f>
        <v>604319809186752.25</v>
      </c>
      <c r="AJ23" s="240">
        <f>('Energy Use'!AJ79-'E-electricity'!AJ23)*'Energy Use 2020'!$S85</f>
        <v>601379859301402.13</v>
      </c>
      <c r="AK23" s="240">
        <f>('Energy Use'!AK79-'E-electricity'!AK23)*'Energy Use 2020'!$S85</f>
        <v>598444150939506.38</v>
      </c>
      <c r="AL23" s="240">
        <f>('Energy Use'!AL79-'E-electricity'!AL23)*'Energy Use 2020'!$S85</f>
        <v>595512682767329.5</v>
      </c>
      <c r="AM23" s="240">
        <f>('Energy Use'!AM79-'E-electricity'!AM23)*'Energy Use 2020'!$S85</f>
        <v>592203122557326.5</v>
      </c>
      <c r="AN23" s="240">
        <f>('Energy Use'!AN79-'E-electricity'!AN23)*'Energy Use 2020'!$S85</f>
        <v>588898610333312.75</v>
      </c>
      <c r="AO23" s="240">
        <f>('Energy Use'!AO79-'E-electricity'!AO23)*'Energy Use 2020'!$S85</f>
        <v>585599144480532.25</v>
      </c>
      <c r="AP23" s="240">
        <f>('Energy Use'!AP79-'E-electricity'!AP23)*'Energy Use 2020'!$S85</f>
        <v>582304723384228.75</v>
      </c>
      <c r="AQ23" s="240">
        <f>('Energy Use'!AQ79-'E-electricity'!AQ23)*'Energy Use 2020'!$S85</f>
        <v>576176671217695.75</v>
      </c>
      <c r="AR23" s="136" t="str">
        <f>VLOOKUP($A23,'Sector Match'!$A$1:$B$43,2,0)</f>
        <v>chemicals 20</v>
      </c>
    </row>
    <row r="24" spans="1:44" x14ac:dyDescent="0.2">
      <c r="A24" s="74" t="s">
        <v>22</v>
      </c>
      <c r="B24" s="240">
        <f>('Energy Use'!B80-'E-electricity'!B24)*'Energy Use 2019'!$S86</f>
        <v>1474743699476.3201</v>
      </c>
      <c r="C24" s="240">
        <f>('Energy Use'!C80-'E-electricity'!C24)*'Energy Use 2020'!$S86</f>
        <v>1028151672611.2654</v>
      </c>
      <c r="D24" s="240">
        <f>('Energy Use'!D80-'E-electricity'!D24)*'Energy Use 2020'!$S86</f>
        <v>1327811749296.7412</v>
      </c>
      <c r="E24" s="240">
        <f>('Energy Use'!E80-'E-electricity'!E24)*'Energy Use 2020'!$S86</f>
        <v>1294967993409.675</v>
      </c>
      <c r="F24" s="240">
        <f>('Energy Use'!F80-'E-electricity'!F24)*'Energy Use 2020'!$S86</f>
        <v>1312730909041.5215</v>
      </c>
      <c r="G24" s="240">
        <f>('Energy Use'!G80-'E-electricity'!G24)*'Energy Use 2020'!$S86</f>
        <v>1366411423691.0437</v>
      </c>
      <c r="H24" s="240">
        <f>('Energy Use'!H80-'E-electricity'!H24)*'Energy Use 2020'!$S86</f>
        <v>1431901490285.7954</v>
      </c>
      <c r="I24" s="240">
        <f>('Energy Use'!I80-'E-electricity'!I24)*'Energy Use 2020'!$S86</f>
        <v>1487906204603.6387</v>
      </c>
      <c r="J24" s="240">
        <f>('Energy Use'!J80-'E-electricity'!J24)*'Energy Use 2020'!$S86</f>
        <v>1530988077637.8296</v>
      </c>
      <c r="K24" s="240">
        <f>('Energy Use'!K80-'E-electricity'!K24)*'Energy Use 2020'!$S86</f>
        <v>1564840473855.3054</v>
      </c>
      <c r="L24" s="240">
        <f>('Energy Use'!L80-'E-electricity'!L24)*'Energy Use 2020'!$S86</f>
        <v>1593817189739.8386</v>
      </c>
      <c r="M24" s="240">
        <f>('Energy Use'!M80-'E-electricity'!M24)*'Energy Use 2020'!$S86</f>
        <v>1622726328206.5684</v>
      </c>
      <c r="N24" s="240">
        <f>('Energy Use'!N80-'E-electricity'!N24)*'Energy Use 2020'!$S86</f>
        <v>1657110618840.8796</v>
      </c>
      <c r="O24" s="240">
        <f>('Energy Use'!O80-'E-electricity'!O24)*'Energy Use 2020'!$S86</f>
        <v>1695936594356.0435</v>
      </c>
      <c r="P24" s="240">
        <f>('Energy Use'!P80-'E-electricity'!P24)*'Energy Use 2020'!$S86</f>
        <v>1738452688460.0715</v>
      </c>
      <c r="Q24" s="240">
        <f>('Energy Use'!Q80-'E-electricity'!Q24)*'Energy Use 2020'!$S86</f>
        <v>1783834478414.8679</v>
      </c>
      <c r="R24" s="240">
        <f>('Energy Use'!R80-'E-electricity'!R24)*'Energy Use 2020'!$S86</f>
        <v>1831166792025.1919</v>
      </c>
      <c r="S24" s="240">
        <f>('Energy Use'!S80-'E-electricity'!S24)*'Energy Use 2020'!$S86</f>
        <v>1886056484250.3367</v>
      </c>
      <c r="T24" s="240">
        <f>('Energy Use'!T80-'E-electricity'!T24)*'Energy Use 2020'!$S86</f>
        <v>1942117928375.2156</v>
      </c>
      <c r="U24" s="240">
        <f>('Energy Use'!U80-'E-electricity'!U24)*'Energy Use 2020'!$S86</f>
        <v>1999184140733.2441</v>
      </c>
      <c r="V24" s="240">
        <f>('Energy Use'!V80-'E-electricity'!V24)*'Energy Use 2020'!$S86</f>
        <v>2057067219099.814</v>
      </c>
      <c r="W24" s="240">
        <f>('Energy Use'!W80-'E-electricity'!W24)*'Energy Use 2020'!$S86</f>
        <v>2115557533973.8557</v>
      </c>
      <c r="X24" s="240">
        <f>('Energy Use'!X80-'E-electricity'!X24)*'Energy Use 2020'!$S86</f>
        <v>2174423117919.7798</v>
      </c>
      <c r="Y24" s="240">
        <f>('Energy Use'!Y80-'E-electricity'!Y24)*'Energy Use 2020'!$S86</f>
        <v>2233409289518.1577</v>
      </c>
      <c r="Z24" s="240">
        <f>('Energy Use'!Z80-'E-electricity'!Z24)*'Energy Use 2020'!$S86</f>
        <v>2292238549580.8594</v>
      </c>
      <c r="AA24" s="240">
        <f>('Energy Use'!AA80-'E-electricity'!AA24)*'Energy Use 2020'!$S86</f>
        <v>2350610787631.9536</v>
      </c>
      <c r="AB24" s="240">
        <f>('Energy Use'!AB80-'E-electricity'!AB24)*'Energy Use 2020'!$S86</f>
        <v>2408203836095.8403</v>
      </c>
      <c r="AC24" s="240">
        <f>('Energy Use'!AC80-'E-electricity'!AC24)*'Energy Use 2020'!$S86</f>
        <v>2464674408028.9878</v>
      </c>
      <c r="AD24" s="240">
        <f>('Energy Use'!AD80-'E-electricity'!AD24)*'Energy Use 2020'!$S86</f>
        <v>2519659451448.6904</v>
      </c>
      <c r="AE24" s="240">
        <f>('Energy Use'!AE80-'E-electricity'!AE24)*'Energy Use 2020'!$S86</f>
        <v>2572777949234.5078</v>
      </c>
      <c r="AF24" s="240">
        <f>('Energy Use'!AF80-'E-electricity'!AF24)*'Energy Use 2020'!$S86</f>
        <v>2623633188110.0132</v>
      </c>
      <c r="AG24" s="240">
        <f>('Energy Use'!AG80-'E-electricity'!AG24)*'Energy Use 2020'!$S86</f>
        <v>2671815513291.0591</v>
      </c>
      <c r="AH24" s="240">
        <f>('Energy Use'!AH80-'E-electricity'!AH24)*'Energy Use 2020'!$S86</f>
        <v>2716905576984.5562</v>
      </c>
      <c r="AI24" s="240">
        <f>('Energy Use'!AI80-'E-electricity'!AI24)*'Energy Use 2020'!$S86</f>
        <v>2758478079061.8179</v>
      </c>
      <c r="AJ24" s="240">
        <f>('Energy Use'!AJ80-'E-electricity'!AJ24)*'Energy Use 2020'!$S86</f>
        <v>2796105986988.0073</v>
      </c>
      <c r="AK24" s="240">
        <f>('Energy Use'!AK80-'E-electricity'!AK24)*'Energy Use 2020'!$S86</f>
        <v>2829365209601.877</v>
      </c>
      <c r="AL24" s="240">
        <f>('Energy Use'!AL80-'E-electricity'!AL24)*'Energy Use 2020'!$S86</f>
        <v>2857839685813.1382</v>
      </c>
      <c r="AM24" s="240">
        <f>('Energy Use'!AM80-'E-electricity'!AM24)*'Energy Use 2020'!$S86</f>
        <v>2881126834993.0254</v>
      </c>
      <c r="AN24" s="240">
        <f>('Energy Use'!AN80-'E-electricity'!AN24)*'Energy Use 2020'!$S86</f>
        <v>2898843301122.3013</v>
      </c>
      <c r="AO24" s="240">
        <f>('Energy Use'!AO80-'E-electricity'!AO24)*'Energy Use 2020'!$S86</f>
        <v>2910630908045.8037</v>
      </c>
      <c r="AP24" s="240">
        <f>('Energy Use'!AP80-'E-electricity'!AP24)*'Energy Use 2020'!$S86</f>
        <v>2916162728938.8975</v>
      </c>
      <c r="AQ24" s="240">
        <f>('Energy Use'!AQ80-'E-electricity'!AQ24)*'Energy Use 2020'!$S86</f>
        <v>2900199402563.8374</v>
      </c>
      <c r="AR24" s="136">
        <f>VLOOKUP($A24,'Sector Match'!$A$1:$B$43,2,0)</f>
        <v>0</v>
      </c>
    </row>
    <row r="25" spans="1:44" x14ac:dyDescent="0.2">
      <c r="A25" s="74" t="s">
        <v>23</v>
      </c>
      <c r="B25" s="240">
        <f>('Energy Use'!B81-'E-electricity'!B25)*'Energy Use 2019'!$S87</f>
        <v>194079583559.48645</v>
      </c>
      <c r="C25" s="240">
        <f>('Energy Use'!C81-'E-electricity'!C25)*'Energy Use 2020'!$S87</f>
        <v>305748079592.18463</v>
      </c>
      <c r="D25" s="240">
        <f>('Energy Use'!D81-'E-electricity'!D25)*'Energy Use 2020'!$S87</f>
        <v>339130943657.12866</v>
      </c>
      <c r="E25" s="240">
        <f>('Energy Use'!E81-'E-electricity'!E25)*'Energy Use 2020'!$S87</f>
        <v>346105102418.45056</v>
      </c>
      <c r="F25" s="240">
        <f>('Energy Use'!F81-'E-electricity'!F25)*'Energy Use 2020'!$S87</f>
        <v>352308418271.62146</v>
      </c>
      <c r="G25" s="240">
        <f>('Energy Use'!G81-'E-electricity'!G25)*'Energy Use 2020'!$S87</f>
        <v>370648714010.19684</v>
      </c>
      <c r="H25" s="240">
        <f>('Energy Use'!H81-'E-electricity'!H25)*'Energy Use 2020'!$S87</f>
        <v>393960898169.45929</v>
      </c>
      <c r="I25" s="240">
        <f>('Energy Use'!I81-'E-electricity'!I25)*'Energy Use 2020'!$S87</f>
        <v>415502155978.47156</v>
      </c>
      <c r="J25" s="240">
        <f>('Energy Use'!J81-'E-electricity'!J25)*'Energy Use 2020'!$S87</f>
        <v>433348722165.53436</v>
      </c>
      <c r="K25" s="240">
        <f>('Energy Use'!K81-'E-electricity'!K25)*'Energy Use 2020'!$S87</f>
        <v>447516530402.64496</v>
      </c>
      <c r="L25" s="240">
        <f>('Energy Use'!L81-'E-electricity'!L25)*'Energy Use 2020'!$S87</f>
        <v>458195914706.63947</v>
      </c>
      <c r="M25" s="240">
        <f>('Energy Use'!M81-'E-electricity'!M25)*'Energy Use 2020'!$S87</f>
        <v>465722432853.89355</v>
      </c>
      <c r="N25" s="240">
        <f>('Energy Use'!N81-'E-electricity'!N25)*'Energy Use 2020'!$S87</f>
        <v>470945407397.84839</v>
      </c>
      <c r="O25" s="240">
        <f>('Energy Use'!O81-'E-electricity'!O25)*'Energy Use 2020'!$S87</f>
        <v>473930540254.79272</v>
      </c>
      <c r="P25" s="240">
        <f>('Energy Use'!P81-'E-electricity'!P25)*'Energy Use 2020'!$S87</f>
        <v>475183126770.90613</v>
      </c>
      <c r="Q25" s="240">
        <f>('Energy Use'!Q81-'E-electricity'!Q25)*'Energy Use 2020'!$S87</f>
        <v>475237798800.49768</v>
      </c>
      <c r="R25" s="240">
        <f>('Energy Use'!R81-'E-electricity'!R25)*'Energy Use 2020'!$S87</f>
        <v>474641877305.2821</v>
      </c>
      <c r="S25" s="240">
        <f>('Energy Use'!S81-'E-electricity'!S25)*'Energy Use 2020'!$S87</f>
        <v>475503786579.28595</v>
      </c>
      <c r="T25" s="240">
        <f>('Energy Use'!T81-'E-electricity'!T25)*'Energy Use 2020'!$S87</f>
        <v>476274810371.34698</v>
      </c>
      <c r="U25" s="240">
        <f>('Energy Use'!U81-'E-electricity'!U25)*'Energy Use 2020'!$S87</f>
        <v>476956797273.25311</v>
      </c>
      <c r="V25" s="240">
        <f>('Energy Use'!V81-'E-electricity'!V25)*'Energy Use 2020'!$S87</f>
        <v>477551659793.32678</v>
      </c>
      <c r="W25" s="240">
        <f>('Energy Use'!W81-'E-electricity'!W25)*'Energy Use 2020'!$S87</f>
        <v>478061370473.10602</v>
      </c>
      <c r="X25" s="240">
        <f>('Energy Use'!X81-'E-electricity'!X25)*'Energy Use 2020'!$S87</f>
        <v>478487958036.91772</v>
      </c>
      <c r="Y25" s="240">
        <f>('Energy Use'!Y81-'E-electricity'!Y25)*'Energy Use 2020'!$S87</f>
        <v>478833503582.78534</v>
      </c>
      <c r="Z25" s="240">
        <f>('Energy Use'!Z81-'E-electricity'!Z25)*'Energy Use 2020'!$S87</f>
        <v>479100136822.69806</v>
      </c>
      <c r="AA25" s="240">
        <f>('Energy Use'!AA81-'E-electricity'!AA25)*'Energy Use 2020'!$S87</f>
        <v>479290032379.81494</v>
      </c>
      <c r="AB25" s="240">
        <f>('Energy Use'!AB81-'E-electricity'!AB25)*'Energy Use 2020'!$S87</f>
        <v>479405406149.74585</v>
      </c>
      <c r="AC25" s="240">
        <f>('Energy Use'!AC81-'E-electricity'!AC25)*'Energy Use 2020'!$S87</f>
        <v>479448511732.62122</v>
      </c>
      <c r="AD25" s="240">
        <f>('Energy Use'!AD81-'E-electricity'!AD25)*'Energy Use 2020'!$S87</f>
        <v>479421636942.20331</v>
      </c>
      <c r="AE25" s="240">
        <f>('Energy Use'!AE81-'E-electricity'!AE25)*'Energy Use 2020'!$S87</f>
        <v>479327100397.87122</v>
      </c>
      <c r="AF25" s="240">
        <f>('Energy Use'!AF81-'E-electricity'!AF25)*'Energy Use 2020'!$S87</f>
        <v>479167248204.85382</v>
      </c>
      <c r="AG25" s="240">
        <f>('Energy Use'!AG81-'E-electricity'!AG25)*'Energy Use 2020'!$S87</f>
        <v>478944450727.69489</v>
      </c>
      <c r="AH25" s="240">
        <f>('Energy Use'!AH81-'E-electricity'!AH25)*'Energy Use 2020'!$S87</f>
        <v>478661099461.45825</v>
      </c>
      <c r="AI25" s="240">
        <f>('Energy Use'!AI81-'E-electricity'!AI25)*'Energy Use 2020'!$S87</f>
        <v>478319604004.81281</v>
      </c>
      <c r="AJ25" s="240">
        <f>('Energy Use'!AJ81-'E-electricity'!AJ25)*'Energy Use 2020'!$S87</f>
        <v>477922389138.70367</v>
      </c>
      <c r="AK25" s="240">
        <f>('Energy Use'!AK81-'E-electricity'!AK25)*'Energy Use 2020'!$S87</f>
        <v>477471892013.92834</v>
      </c>
      <c r="AL25" s="240">
        <f>('Energy Use'!AL81-'E-electricity'!AL25)*'Energy Use 2020'!$S87</f>
        <v>476970559450.54932</v>
      </c>
      <c r="AM25" s="240">
        <f>('Energy Use'!AM81-'E-electricity'!AM25)*'Energy Use 2020'!$S87</f>
        <v>476420845351.71021</v>
      </c>
      <c r="AN25" s="240">
        <f>('Energy Use'!AN81-'E-electricity'!AN25)*'Energy Use 2020'!$S87</f>
        <v>475825208234.05017</v>
      </c>
      <c r="AO25" s="240">
        <f>('Energy Use'!AO81-'E-electricity'!AO25)*'Energy Use 2020'!$S87</f>
        <v>475186108876.58374</v>
      </c>
      <c r="AP25" s="240">
        <f>('Energy Use'!AP81-'E-electricity'!AP25)*'Energy Use 2020'!$S87</f>
        <v>474506008089.5542</v>
      </c>
      <c r="AQ25" s="240">
        <f>('Energy Use'!AQ81-'E-electricity'!AQ25)*'Energy Use 2020'!$S87</f>
        <v>471357685811.65405</v>
      </c>
      <c r="AR25" s="136" t="str">
        <f>VLOOKUP($A25,'Sector Match'!$A$1:$B$43,2,0)</f>
        <v>chemicals 20</v>
      </c>
    </row>
    <row r="26" spans="1:44" x14ac:dyDescent="0.2">
      <c r="A26" s="74" t="s">
        <v>24</v>
      </c>
      <c r="B26" s="240">
        <f>('Energy Use'!B82-'E-electricity'!B26)*'Energy Use 2019'!$S88</f>
        <v>3297857833781.9746</v>
      </c>
      <c r="C26" s="240">
        <f>('Energy Use'!C82-'E-electricity'!C26)*'Energy Use 2020'!$S88</f>
        <v>3780106522322.9653</v>
      </c>
      <c r="D26" s="240">
        <f>('Energy Use'!D82-'E-electricity'!D26)*'Energy Use 2020'!$S88</f>
        <v>4134996581928.7178</v>
      </c>
      <c r="E26" s="240">
        <f>('Energy Use'!E82-'E-electricity'!E26)*'Energy Use 2020'!$S88</f>
        <v>4076485858938.3848</v>
      </c>
      <c r="F26" s="240">
        <f>('Energy Use'!F82-'E-electricity'!F26)*'Energy Use 2020'!$S88</f>
        <v>4086954970860.7578</v>
      </c>
      <c r="G26" s="240">
        <f>('Energy Use'!G82-'E-electricity'!G26)*'Energy Use 2020'!$S88</f>
        <v>4180095336379.71</v>
      </c>
      <c r="H26" s="240">
        <f>('Energy Use'!H82-'E-electricity'!H26)*'Energy Use 2020'!$S88</f>
        <v>4304251077411.1821</v>
      </c>
      <c r="I26" s="240">
        <f>('Energy Use'!I82-'E-electricity'!I26)*'Energy Use 2020'!$S88</f>
        <v>4416084741113.5752</v>
      </c>
      <c r="J26" s="240">
        <f>('Energy Use'!J82-'E-electricity'!J26)*'Energy Use 2020'!$S88</f>
        <v>4501778343967.8154</v>
      </c>
      <c r="K26" s="240">
        <f>('Energy Use'!K82-'E-electricity'!K26)*'Energy Use 2020'!$S88</f>
        <v>4559994058766.8467</v>
      </c>
      <c r="L26" s="240">
        <f>('Energy Use'!L82-'E-electricity'!L26)*'Energy Use 2020'!$S88</f>
        <v>4589912972783.6709</v>
      </c>
      <c r="M26" s="240">
        <f>('Energy Use'!M82-'E-electricity'!M26)*'Energy Use 2020'!$S88</f>
        <v>4591252394354.8535</v>
      </c>
      <c r="N26" s="240">
        <f>('Energy Use'!N82-'E-electricity'!N26)*'Energy Use 2020'!$S88</f>
        <v>4577209458004.3223</v>
      </c>
      <c r="O26" s="240">
        <f>('Energy Use'!O82-'E-electricity'!O26)*'Energy Use 2020'!$S88</f>
        <v>4540860514945.4414</v>
      </c>
      <c r="P26" s="240">
        <f>('Energy Use'!P82-'E-electricity'!P26)*'Energy Use 2020'!$S88</f>
        <v>4488329478750.5947</v>
      </c>
      <c r="Q26" s="240">
        <f>('Energy Use'!Q82-'E-electricity'!Q26)*'Energy Use 2020'!$S88</f>
        <v>4425699547151.3496</v>
      </c>
      <c r="R26" s="240">
        <f>('Energy Use'!R82-'E-electricity'!R26)*'Energy Use 2020'!$S88</f>
        <v>4358842583086.123</v>
      </c>
      <c r="S26" s="240">
        <f>('Energy Use'!S82-'E-electricity'!S26)*'Energy Use 2020'!$S88</f>
        <v>4315402948317.9629</v>
      </c>
      <c r="T26" s="240">
        <f>('Energy Use'!T82-'E-electricity'!T26)*'Energy Use 2020'!$S88</f>
        <v>4272913170040.6157</v>
      </c>
      <c r="U26" s="240">
        <f>('Energy Use'!U82-'E-electricity'!U26)*'Energy Use 2020'!$S88</f>
        <v>4231394209978.6123</v>
      </c>
      <c r="V26" s="240">
        <f>('Energy Use'!V82-'E-electricity'!V26)*'Energy Use 2020'!$S88</f>
        <v>4190865999669.0854</v>
      </c>
      <c r="W26" s="240">
        <f>('Energy Use'!W82-'E-electricity'!W26)*'Energy Use 2020'!$S88</f>
        <v>4151347517372.9951</v>
      </c>
      <c r="X26" s="240">
        <f>('Energy Use'!X82-'E-electricity'!X26)*'Energy Use 2020'!$S88</f>
        <v>4112856865432.2139</v>
      </c>
      <c r="Y26" s="240">
        <f>('Energy Use'!Y82-'E-electricity'!Y26)*'Energy Use 2020'!$S88</f>
        <v>4075411348004.0732</v>
      </c>
      <c r="Z26" s="240">
        <f>('Energy Use'!Z82-'E-electricity'!Z26)*'Energy Use 2020'!$S88</f>
        <v>4039027549121.4971</v>
      </c>
      <c r="AA26" s="240">
        <f>('Energy Use'!AA82-'E-electricity'!AA26)*'Energy Use 2020'!$S88</f>
        <v>4003721411043.5303</v>
      </c>
      <c r="AB26" s="240">
        <f>('Energy Use'!AB82-'E-electricity'!AB26)*'Energy Use 2020'!$S88</f>
        <v>3969508312877.0757</v>
      </c>
      <c r="AC26" s="240">
        <f>('Energy Use'!AC82-'E-electricity'!AC26)*'Energy Use 2020'!$S88</f>
        <v>3936403149467.1289</v>
      </c>
      <c r="AD26" s="240">
        <f>('Energy Use'!AD82-'E-electricity'!AD26)*'Energy Use 2020'!$S88</f>
        <v>3904420410568.8452</v>
      </c>
      <c r="AE26" s="240">
        <f>('Energy Use'!AE82-'E-electricity'!AE26)*'Energy Use 2020'!$S88</f>
        <v>3873574260331.0029</v>
      </c>
      <c r="AF26" s="240">
        <f>('Energy Use'!AF82-'E-electricity'!AF26)*'Energy Use 2020'!$S88</f>
        <v>3843878617136.3496</v>
      </c>
      <c r="AG26" s="240">
        <f>('Energy Use'!AG82-'E-electricity'!AG26)*'Energy Use 2020'!$S88</f>
        <v>3815347233860.562</v>
      </c>
      <c r="AH26" s="240">
        <f>('Energy Use'!AH82-'E-electricity'!AH26)*'Energy Use 2020'!$S88</f>
        <v>3787993778627.7319</v>
      </c>
      <c r="AI26" s="240">
        <f>('Energy Use'!AI82-'E-electricity'!AI26)*'Energy Use 2020'!$S88</f>
        <v>3761831916156.688</v>
      </c>
      <c r="AJ26" s="240">
        <f>('Energy Use'!AJ82-'E-electricity'!AJ26)*'Energy Use 2020'!$S88</f>
        <v>3736875389808.8887</v>
      </c>
      <c r="AK26" s="240">
        <f>('Energy Use'!AK82-'E-electricity'!AK26)*'Energy Use 2020'!$S88</f>
        <v>3713138104465.4663</v>
      </c>
      <c r="AL26" s="240">
        <f>('Energy Use'!AL82-'E-electricity'!AL26)*'Energy Use 2020'!$S88</f>
        <v>3690634210378.2607</v>
      </c>
      <c r="AM26" s="240">
        <f>('Energy Use'!AM82-'E-electricity'!AM26)*'Energy Use 2020'!$S88</f>
        <v>3669378188157.1743</v>
      </c>
      <c r="AN26" s="240">
        <f>('Energy Use'!AN82-'E-electricity'!AN26)*'Energy Use 2020'!$S88</f>
        <v>3649384935074.2988</v>
      </c>
      <c r="AO26" s="240">
        <f>('Energy Use'!AO82-'E-electricity'!AO26)*'Energy Use 2020'!$S88</f>
        <v>3630669852884.0396</v>
      </c>
      <c r="AP26" s="240">
        <f>('Energy Use'!AP82-'E-electricity'!AP26)*'Energy Use 2020'!$S88</f>
        <v>3613248937377.8374</v>
      </c>
      <c r="AQ26" s="240">
        <f>('Energy Use'!AQ82-'E-electricity'!AQ26)*'Energy Use 2020'!$S88</f>
        <v>3578633418947.7671</v>
      </c>
      <c r="AR26" s="136" t="str">
        <f>VLOOKUP($A26,'Sector Match'!$A$1:$B$43,2,0)</f>
        <v>rubber and plastic products 22</v>
      </c>
    </row>
    <row r="27" spans="1:44" x14ac:dyDescent="0.2">
      <c r="A27" s="74" t="s">
        <v>25</v>
      </c>
      <c r="B27" s="240">
        <f>('Energy Use'!B83-'E-electricity'!B27)*'Energy Use 2019'!$S89</f>
        <v>176307422283956.63</v>
      </c>
      <c r="C27" s="240">
        <f>('Energy Use'!C83-'E-electricity'!C27)*'Energy Use 2020'!$S89</f>
        <v>146813955399690.59</v>
      </c>
      <c r="D27" s="240">
        <f>('Energy Use'!D83-'E-electricity'!D27)*'Energy Use 2020'!$S89</f>
        <v>145595434906744.31</v>
      </c>
      <c r="E27" s="240">
        <f>('Energy Use'!E83-'E-electricity'!E27)*'Energy Use 2020'!$S89</f>
        <v>130490790481313.67</v>
      </c>
      <c r="F27" s="240">
        <f>('Energy Use'!F83-'E-electricity'!F27)*'Energy Use 2020'!$S89</f>
        <v>135619555691979.61</v>
      </c>
      <c r="G27" s="240">
        <f>('Energy Use'!G83-'E-electricity'!G27)*'Energy Use 2020'!$S89</f>
        <v>140707687021282.13</v>
      </c>
      <c r="H27" s="240">
        <f>('Energy Use'!H83-'E-electricity'!H27)*'Energy Use 2020'!$S89</f>
        <v>145755231788611.22</v>
      </c>
      <c r="I27" s="240">
        <f>('Energy Use'!I83-'E-electricity'!I27)*'Energy Use 2020'!$S89</f>
        <v>147096586441309.19</v>
      </c>
      <c r="J27" s="240">
        <f>('Energy Use'!J83-'E-electricity'!J27)*'Energy Use 2020'!$S89</f>
        <v>148425656171211.5</v>
      </c>
      <c r="K27" s="240">
        <f>('Energy Use'!K83-'E-electricity'!K27)*'Energy Use 2020'!$S89</f>
        <v>149742455569427.47</v>
      </c>
      <c r="L27" s="240">
        <f>('Energy Use'!L83-'E-electricity'!L27)*'Energy Use 2020'!$S89</f>
        <v>151046999227066.22</v>
      </c>
      <c r="M27" s="240">
        <f>('Energy Use'!M83-'E-electricity'!M27)*'Energy Use 2020'!$S89</f>
        <v>152339301735237.13</v>
      </c>
      <c r="N27" s="240">
        <f>('Energy Use'!N83-'E-electricity'!N27)*'Energy Use 2020'!$S89</f>
        <v>150152840322225.91</v>
      </c>
      <c r="O27" s="240">
        <f>('Energy Use'!O83-'E-electricity'!O27)*'Energy Use 2020'!$S89</f>
        <v>147977253936107.25</v>
      </c>
      <c r="P27" s="240">
        <f>('Energy Use'!P83-'E-electricity'!P27)*'Energy Use 2020'!$S89</f>
        <v>145812533580465.78</v>
      </c>
      <c r="Q27" s="240">
        <f>('Energy Use'!Q83-'E-electricity'!Q27)*'Energy Use 2020'!$S89</f>
        <v>143658670258886.06</v>
      </c>
      <c r="R27" s="240">
        <f>('Energy Use'!R83-'E-electricity'!R27)*'Energy Use 2020'!$S89</f>
        <v>141515654974952.66</v>
      </c>
      <c r="S27" s="240">
        <f>('Energy Use'!S83-'E-electricity'!S27)*'Energy Use 2020'!$S89</f>
        <v>138990682739056.89</v>
      </c>
      <c r="T27" s="240">
        <f>('Energy Use'!T83-'E-electricity'!T27)*'Energy Use 2020'!$S89</f>
        <v>136469309824479.8</v>
      </c>
      <c r="U27" s="240">
        <f>('Energy Use'!U83-'E-electricity'!U27)*'Energy Use 2020'!$S89</f>
        <v>133951534839683.89</v>
      </c>
      <c r="V27" s="240">
        <f>('Energy Use'!V83-'E-electricity'!V27)*'Energy Use 2020'!$S89</f>
        <v>131437356393131.86</v>
      </c>
      <c r="W27" s="240">
        <f>('Energy Use'!W83-'E-electricity'!W27)*'Energy Use 2020'!$S89</f>
        <v>128926773093286.28</v>
      </c>
      <c r="X27" s="240">
        <f>('Energy Use'!X83-'E-electricity'!X27)*'Energy Use 2020'!$S89</f>
        <v>125523939792411.39</v>
      </c>
      <c r="Y27" s="240">
        <f>('Energy Use'!Y83-'E-electricity'!Y27)*'Energy Use 2020'!$S89</f>
        <v>122126031690772.09</v>
      </c>
      <c r="Z27" s="240">
        <f>('Energy Use'!Z83-'E-electricity'!Z27)*'Energy Use 2020'!$S89</f>
        <v>118733046875667.39</v>
      </c>
      <c r="AA27" s="240">
        <f>('Energy Use'!AA83-'E-electricity'!AA27)*'Energy Use 2020'!$S89</f>
        <v>115344983434396.23</v>
      </c>
      <c r="AB27" s="240">
        <f>('Energy Use'!AB83-'E-electricity'!AB27)*'Energy Use 2020'!$S89</f>
        <v>111961839454257.7</v>
      </c>
      <c r="AC27" s="240">
        <f>('Energy Use'!AC83-'E-electricity'!AC27)*'Energy Use 2020'!$S89</f>
        <v>109334339415437.5</v>
      </c>
      <c r="AD27" s="240">
        <f>('Energy Use'!AD83-'E-electricity'!AD27)*'Energy Use 2020'!$S89</f>
        <v>106710624806990.38</v>
      </c>
      <c r="AE27" s="240">
        <f>('Energy Use'!AE83-'E-electricity'!AE27)*'Energy Use 2020'!$S89</f>
        <v>104090694160492.08</v>
      </c>
      <c r="AF27" s="240">
        <f>('Energy Use'!AF83-'E-electricity'!AF27)*'Energy Use 2020'!$S89</f>
        <v>101474546007518.2</v>
      </c>
      <c r="AG27" s="240">
        <f>('Energy Use'!AG83-'E-electricity'!AG27)*'Energy Use 2020'!$S89</f>
        <v>98862178879644.453</v>
      </c>
      <c r="AH27" s="240">
        <f>('Energy Use'!AH83-'E-electricity'!AH27)*'Energy Use 2020'!$S89</f>
        <v>97263972665453.891</v>
      </c>
      <c r="AI27" s="240">
        <f>('Energy Use'!AI83-'E-electricity'!AI27)*'Energy Use 2020'!$S89</f>
        <v>95668037519321.531</v>
      </c>
      <c r="AJ27" s="240">
        <f>('Energy Use'!AJ83-'E-electricity'!AJ27)*'Energy Use 2020'!$S89</f>
        <v>94074372563045.906</v>
      </c>
      <c r="AK27" s="240">
        <f>('Energy Use'!AK83-'E-electricity'!AK27)*'Energy Use 2020'!$S89</f>
        <v>92482976918425.578</v>
      </c>
      <c r="AL27" s="240">
        <f>('Energy Use'!AL83-'E-electricity'!AL27)*'Energy Use 2020'!$S89</f>
        <v>90893849707259.125</v>
      </c>
      <c r="AM27" s="240">
        <f>('Energy Use'!AM83-'E-electricity'!AM27)*'Energy Use 2020'!$S89</f>
        <v>90067517716056.625</v>
      </c>
      <c r="AN27" s="240">
        <f>('Energy Use'!AN83-'E-electricity'!AN27)*'Energy Use 2020'!$S89</f>
        <v>89242305546560.906</v>
      </c>
      <c r="AO27" s="240">
        <f>('Energy Use'!AO83-'E-electricity'!AO27)*'Energy Use 2020'!$S89</f>
        <v>88418212771954.766</v>
      </c>
      <c r="AP27" s="240">
        <f>('Energy Use'!AP83-'E-electricity'!AP27)*'Energy Use 2020'!$S89</f>
        <v>87595238965421.109</v>
      </c>
      <c r="AQ27" s="240">
        <f>('Energy Use'!AQ83-'E-electricity'!AQ27)*'Energy Use 2020'!$S89</f>
        <v>86549114865448.531</v>
      </c>
      <c r="AR27" s="136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40">
        <f>('Energy Use'!B84-'E-electricity'!B28)*'Energy Use 2019'!$S90</f>
        <v>6047818985127.6582</v>
      </c>
      <c r="C28" s="240">
        <f>('Energy Use'!C84-'E-electricity'!C28)*'Energy Use 2020'!$S90</f>
        <v>6715783529374.2979</v>
      </c>
      <c r="D28" s="240">
        <f>('Energy Use'!D84-'E-electricity'!D28)*'Energy Use 2020'!$S90</f>
        <v>6507905929774.9531</v>
      </c>
      <c r="E28" s="240">
        <f>('Energy Use'!E84-'E-electricity'!E28)*'Energy Use 2020'!$S90</f>
        <v>6377966752656.5029</v>
      </c>
      <c r="F28" s="240">
        <f>('Energy Use'!F84-'E-electricity'!F28)*'Energy Use 2020'!$S90</f>
        <v>6860500564097.4551</v>
      </c>
      <c r="G28" s="240">
        <f>('Energy Use'!G84-'E-electricity'!G28)*'Energy Use 2020'!$S90</f>
        <v>7339673419952.9229</v>
      </c>
      <c r="H28" s="240">
        <f>('Energy Use'!H84-'E-electricity'!H28)*'Energy Use 2020'!$S90</f>
        <v>7815487763263.0859</v>
      </c>
      <c r="I28" s="240">
        <f>('Energy Use'!I84-'E-electricity'!I28)*'Energy Use 2020'!$S90</f>
        <v>7964241748997.7686</v>
      </c>
      <c r="J28" s="240">
        <f>('Energy Use'!J84-'E-electricity'!J28)*'Energy Use 2020'!$S90</f>
        <v>8111924437082.2256</v>
      </c>
      <c r="K28" s="240">
        <f>('Energy Use'!K84-'E-electricity'!K28)*'Energy Use 2020'!$S90</f>
        <v>8258536614771.291</v>
      </c>
      <c r="L28" s="240">
        <f>('Energy Use'!L84-'E-electricity'!L28)*'Energy Use 2020'!$S90</f>
        <v>8404079069319.8086</v>
      </c>
      <c r="M28" s="240">
        <f>('Energy Use'!M84-'E-electricity'!M28)*'Energy Use 2020'!$S90</f>
        <v>8548552587982.6143</v>
      </c>
      <c r="N28" s="240">
        <f>('Energy Use'!N84-'E-electricity'!N28)*'Energy Use 2020'!$S90</f>
        <v>8536504995322.9121</v>
      </c>
      <c r="O28" s="240">
        <f>('Energy Use'!O84-'E-electricity'!O28)*'Energy Use 2020'!$S90</f>
        <v>8524396705349.1377</v>
      </c>
      <c r="P28" s="240">
        <f>('Energy Use'!P84-'E-electricity'!P28)*'Energy Use 2020'!$S90</f>
        <v>8512227754461.0898</v>
      </c>
      <c r="Q28" s="240">
        <f>('Energy Use'!Q84-'E-electricity'!Q28)*'Energy Use 2020'!$S90</f>
        <v>8499998179058.5625</v>
      </c>
      <c r="R28" s="240">
        <f>('Energy Use'!R84-'E-electricity'!R28)*'Energy Use 2020'!$S90</f>
        <v>8487708015541.3525</v>
      </c>
      <c r="S28" s="240">
        <f>('Energy Use'!S84-'E-electricity'!S28)*'Energy Use 2020'!$S90</f>
        <v>8386154159196.7295</v>
      </c>
      <c r="T28" s="240">
        <f>('Energy Use'!T84-'E-electricity'!T28)*'Energy Use 2020'!$S90</f>
        <v>8284721489987.4238</v>
      </c>
      <c r="U28" s="240">
        <f>('Energy Use'!U84-'E-electricity'!U28)*'Energy Use 2020'!$S90</f>
        <v>8183409976108.5283</v>
      </c>
      <c r="V28" s="240">
        <f>('Energy Use'!V84-'E-electricity'!V28)*'Energy Use 2020'!$S90</f>
        <v>8082219585755.1357</v>
      </c>
      <c r="W28" s="240">
        <f>('Energy Use'!W84-'E-electricity'!W28)*'Energy Use 2020'!$S90</f>
        <v>7981150287122.333</v>
      </c>
      <c r="X28" s="240">
        <f>('Energy Use'!X84-'E-electricity'!X28)*'Energy Use 2020'!$S90</f>
        <v>7796242513642.9023</v>
      </c>
      <c r="Y28" s="240">
        <f>('Energy Use'!Y84-'E-electricity'!Y28)*'Energy Use 2020'!$S90</f>
        <v>7611560896767.7588</v>
      </c>
      <c r="Z28" s="240">
        <f>('Energy Use'!Z84-'E-electricity'!Z28)*'Energy Use 2020'!$S90</f>
        <v>7427105376862.6992</v>
      </c>
      <c r="AA28" s="240">
        <f>('Energy Use'!AA84-'E-electricity'!AA28)*'Energy Use 2020'!$S90</f>
        <v>7242875894293.5146</v>
      </c>
      <c r="AB28" s="240">
        <f>('Energy Use'!AB84-'E-electricity'!AB28)*'Energy Use 2020'!$S90</f>
        <v>7058872389426.001</v>
      </c>
      <c r="AC28" s="240">
        <f>('Energy Use'!AC84-'E-electricity'!AC28)*'Energy Use 2020'!$S90</f>
        <v>6875094802625.9512</v>
      </c>
      <c r="AD28" s="240">
        <f>('Energy Use'!AD84-'E-electricity'!AD28)*'Energy Use 2020'!$S90</f>
        <v>6691543074259.1621</v>
      </c>
      <c r="AE28" s="240">
        <f>('Energy Use'!AE84-'E-electricity'!AE28)*'Energy Use 2020'!$S90</f>
        <v>6508217144691.4277</v>
      </c>
      <c r="AF28" s="240">
        <f>('Energy Use'!AF84-'E-electricity'!AF28)*'Energy Use 2020'!$S90</f>
        <v>6325116954288.54</v>
      </c>
      <c r="AG28" s="240">
        <f>('Energy Use'!AG84-'E-electricity'!AG28)*'Energy Use 2020'!$S90</f>
        <v>6142242443416.2969</v>
      </c>
      <c r="AH28" s="240">
        <f>('Energy Use'!AH84-'E-electricity'!AH28)*'Energy Use 2020'!$S90</f>
        <v>5983431926650.251</v>
      </c>
      <c r="AI28" s="240">
        <f>('Energy Use'!AI84-'E-electricity'!AI28)*'Energy Use 2020'!$S90</f>
        <v>5824816986442.1846</v>
      </c>
      <c r="AJ28" s="240">
        <f>('Energy Use'!AJ84-'E-electricity'!AJ28)*'Energy Use 2020'!$S90</f>
        <v>5666397571109.124</v>
      </c>
      <c r="AK28" s="240">
        <f>('Energy Use'!AK84-'E-electricity'!AK28)*'Energy Use 2020'!$S90</f>
        <v>5508173628968.0859</v>
      </c>
      <c r="AL28" s="240">
        <f>('Energy Use'!AL84-'E-electricity'!AL28)*'Energy Use 2020'!$S90</f>
        <v>5350145108336.0947</v>
      </c>
      <c r="AM28" s="240">
        <f>('Energy Use'!AM84-'E-electricity'!AM28)*'Energy Use 2020'!$S90</f>
        <v>5184552302766.6387</v>
      </c>
      <c r="AN28" s="240">
        <f>('Energy Use'!AN84-'E-electricity'!AN28)*'Energy Use 2020'!$S90</f>
        <v>5019164597489.5186</v>
      </c>
      <c r="AO28" s="240">
        <f>('Energy Use'!AO84-'E-electricity'!AO28)*'Energy Use 2020'!$S90</f>
        <v>4853981938225.3828</v>
      </c>
      <c r="AP28" s="240">
        <f>('Energy Use'!AP84-'E-electricity'!AP28)*'Energy Use 2020'!$S90</f>
        <v>4689004270694.8809</v>
      </c>
      <c r="AQ28" s="240">
        <f>('Energy Use'!AQ84-'E-electricity'!AQ28)*'Energy Use 2020'!$S90</f>
        <v>4512646658263.3945</v>
      </c>
      <c r="AR28" s="136" t="str">
        <f>VLOOKUP($A28,'Sector Match'!$A$1:$B$43,2,0)</f>
        <v>iron and steel 241</v>
      </c>
    </row>
    <row r="29" spans="1:44" x14ac:dyDescent="0.2">
      <c r="A29" s="74" t="s">
        <v>27</v>
      </c>
      <c r="B29" s="240">
        <f>('Energy Use'!B85-'E-electricity'!B29)*'Energy Use 2019'!$S91</f>
        <v>23822418946303.051</v>
      </c>
      <c r="C29" s="240">
        <f>('Energy Use'!C85-'E-electricity'!C29)*'Energy Use 2020'!$S91</f>
        <v>22613506108903.016</v>
      </c>
      <c r="D29" s="240">
        <f>('Energy Use'!D85-'E-electricity'!D29)*'Energy Use 2020'!$S91</f>
        <v>23302309781879.777</v>
      </c>
      <c r="E29" s="240">
        <f>('Energy Use'!E85-'E-electricity'!E29)*'Energy Use 2020'!$S91</f>
        <v>24117113394379.551</v>
      </c>
      <c r="F29" s="240">
        <f>('Energy Use'!F85-'E-electricity'!F29)*'Energy Use 2020'!$S91</f>
        <v>25924433255774.34</v>
      </c>
      <c r="G29" s="240">
        <f>('Energy Use'!G85-'E-electricity'!G29)*'Energy Use 2020'!$S91</f>
        <v>27700538791901.328</v>
      </c>
      <c r="H29" s="240">
        <f>('Energy Use'!H85-'E-electricity'!H29)*'Energy Use 2020'!$S91</f>
        <v>29445602536858.926</v>
      </c>
      <c r="I29" s="240">
        <f>('Energy Use'!I85-'E-electricity'!I29)*'Energy Use 2020'!$S91</f>
        <v>30727030906086.707</v>
      </c>
      <c r="J29" s="240">
        <f>('Energy Use'!J85-'E-electricity'!J29)*'Energy Use 2020'!$S91</f>
        <v>31985520632176.262</v>
      </c>
      <c r="K29" s="240">
        <f>('Energy Use'!K85-'E-electricity'!K29)*'Energy Use 2020'!$S91</f>
        <v>33221194754953.973</v>
      </c>
      <c r="L29" s="240">
        <f>('Energy Use'!L85-'E-electricity'!L29)*'Energy Use 2020'!$S91</f>
        <v>34434176314246.188</v>
      </c>
      <c r="M29" s="240">
        <f>('Energy Use'!M85-'E-electricity'!M29)*'Energy Use 2020'!$S91</f>
        <v>35624588349879.281</v>
      </c>
      <c r="N29" s="240">
        <f>('Energy Use'!N85-'E-electricity'!N29)*'Energy Use 2020'!$S91</f>
        <v>36186489562063.852</v>
      </c>
      <c r="O29" s="240">
        <f>('Energy Use'!O85-'E-electricity'!O29)*'Energy Use 2020'!$S91</f>
        <v>36739160375741.211</v>
      </c>
      <c r="P29" s="240">
        <f>('Energy Use'!P85-'E-electricity'!P29)*'Energy Use 2020'!$S91</f>
        <v>37282643660507</v>
      </c>
      <c r="Q29" s="240">
        <f>('Energy Use'!Q85-'E-electricity'!Q29)*'Energy Use 2020'!$S91</f>
        <v>37816982285956.953</v>
      </c>
      <c r="R29" s="240">
        <f>('Energy Use'!R85-'E-electricity'!R29)*'Energy Use 2020'!$S91</f>
        <v>38342219121686.727</v>
      </c>
      <c r="S29" s="240">
        <f>('Energy Use'!S85-'E-electricity'!S29)*'Energy Use 2020'!$S91</f>
        <v>38466000403195</v>
      </c>
      <c r="T29" s="240">
        <f>('Energy Use'!T85-'E-electricity'!T29)*'Energy Use 2020'!$S91</f>
        <v>38588687573755.711</v>
      </c>
      <c r="U29" s="240">
        <f>('Energy Use'!U85-'E-electricity'!U29)*'Energy Use 2020'!$S91</f>
        <v>38710282033950.836</v>
      </c>
      <c r="V29" s="240">
        <f>('Energy Use'!V85-'E-electricity'!V29)*'Energy Use 2020'!$S91</f>
        <v>38830785184362.359</v>
      </c>
      <c r="W29" s="240">
        <f>('Energy Use'!W85-'E-electricity'!W29)*'Energy Use 2020'!$S91</f>
        <v>38950198425572.234</v>
      </c>
      <c r="X29" s="240">
        <f>('Energy Use'!X85-'E-electricity'!X29)*'Energy Use 2020'!$S91</f>
        <v>38750313504401.898</v>
      </c>
      <c r="Y29" s="240">
        <f>('Energy Use'!Y85-'E-electricity'!Y29)*'Energy Use 2020'!$S91</f>
        <v>38551019868586.523</v>
      </c>
      <c r="Z29" s="240">
        <f>('Energy Use'!Z85-'E-electricity'!Z29)*'Energy Use 2020'!$S91</f>
        <v>38352316927728.453</v>
      </c>
      <c r="AA29" s="240">
        <f>('Energy Use'!AA85-'E-electricity'!AA29)*'Energy Use 2020'!$S91</f>
        <v>38154204091430.086</v>
      </c>
      <c r="AB29" s="240">
        <f>('Energy Use'!AB85-'E-electricity'!AB29)*'Energy Use 2020'!$S91</f>
        <v>37956680769293.719</v>
      </c>
      <c r="AC29" s="240">
        <f>('Energy Use'!AC85-'E-electricity'!AC29)*'Energy Use 2020'!$S91</f>
        <v>37349760655077</v>
      </c>
      <c r="AD29" s="240">
        <f>('Energy Use'!AD85-'E-electricity'!AD29)*'Energy Use 2020'!$S91</f>
        <v>36745608477643.461</v>
      </c>
      <c r="AE29" s="240">
        <f>('Energy Use'!AE85-'E-electricity'!AE29)*'Energy Use 2020'!$S91</f>
        <v>36144221065218.195</v>
      </c>
      <c r="AF29" s="240">
        <f>('Energy Use'!AF85-'E-electricity'!AF29)*'Energy Use 2020'!$S91</f>
        <v>35545595246026.305</v>
      </c>
      <c r="AG29" s="240">
        <f>('Energy Use'!AG85-'E-electricity'!AG29)*'Energy Use 2020'!$S91</f>
        <v>34949727848292.918</v>
      </c>
      <c r="AH29" s="240">
        <f>('Energy Use'!AH85-'E-electricity'!AH29)*'Energy Use 2020'!$S91</f>
        <v>34053206716322.184</v>
      </c>
      <c r="AI29" s="240">
        <f>('Energy Use'!AI85-'E-electricity'!AI29)*'Energy Use 2020'!$S91</f>
        <v>33161065911379.332</v>
      </c>
      <c r="AJ29" s="240">
        <f>('Energy Use'!AJ85-'E-electricity'!AJ29)*'Energy Use 2020'!$S91</f>
        <v>32273300325656.516</v>
      </c>
      <c r="AK29" s="240">
        <f>('Energy Use'!AK85-'E-electricity'!AK29)*'Energy Use 2020'!$S91</f>
        <v>31389904851345.871</v>
      </c>
      <c r="AL29" s="240">
        <f>('Energy Use'!AL85-'E-electricity'!AL29)*'Energy Use 2020'!$S91</f>
        <v>30510874380639.566</v>
      </c>
      <c r="AM29" s="240">
        <f>('Energy Use'!AM85-'E-electricity'!AM29)*'Energy Use 2020'!$S91</f>
        <v>29634934491122.547</v>
      </c>
      <c r="AN29" s="240">
        <f>('Energy Use'!AN85-'E-electricity'!AN29)*'Energy Use 2020'!$S91</f>
        <v>28763356727178.289</v>
      </c>
      <c r="AO29" s="240">
        <f>('Energy Use'!AO85-'E-electricity'!AO29)*'Energy Use 2020'!$S91</f>
        <v>27896135970009.59</v>
      </c>
      <c r="AP29" s="240">
        <f>('Energy Use'!AP85-'E-electricity'!AP29)*'Energy Use 2020'!$S91</f>
        <v>27033267100819.301</v>
      </c>
      <c r="AQ29" s="240">
        <f>('Energy Use'!AQ85-'E-electricity'!AQ29)*'Energy Use 2020'!$S91</f>
        <v>26103401759386.961</v>
      </c>
      <c r="AR29" s="136" t="str">
        <f>VLOOKUP($A29,'Sector Match'!$A$1:$B$43,2,0)</f>
        <v>other metals 242</v>
      </c>
    </row>
    <row r="30" spans="1:44" x14ac:dyDescent="0.2">
      <c r="A30" s="74" t="s">
        <v>28</v>
      </c>
      <c r="B30" s="240">
        <f>('Energy Use'!B86-'E-electricity'!B30)*'Energy Use 2019'!$S92</f>
        <v>1265101937494.5886</v>
      </c>
      <c r="C30" s="240">
        <f>('Energy Use'!C86-'E-electricity'!C30)*'Energy Use 2020'!$S92</f>
        <v>592716868969.54309</v>
      </c>
      <c r="D30" s="240">
        <f>('Energy Use'!D86-'E-electricity'!D30)*'Energy Use 2020'!$S92</f>
        <v>710848673527.37366</v>
      </c>
      <c r="E30" s="240">
        <f>('Energy Use'!E86-'E-electricity'!E30)*'Energy Use 2020'!$S92</f>
        <v>714147303517.39478</v>
      </c>
      <c r="F30" s="240">
        <f>('Energy Use'!F86-'E-electricity'!F30)*'Energy Use 2020'!$S92</f>
        <v>718661055524.93286</v>
      </c>
      <c r="G30" s="240">
        <f>('Energy Use'!G86-'E-electricity'!G30)*'Energy Use 2020'!$S92</f>
        <v>736811553028.02197</v>
      </c>
      <c r="H30" s="240">
        <f>('Energy Use'!H86-'E-electricity'!H30)*'Energy Use 2020'!$S92</f>
        <v>760306745885.87817</v>
      </c>
      <c r="I30" s="240">
        <f>('Energy Use'!I86-'E-electricity'!I30)*'Energy Use 2020'!$S92</f>
        <v>782274165686.33655</v>
      </c>
      <c r="J30" s="240">
        <f>('Energy Use'!J86-'E-electricity'!J30)*'Energy Use 2020'!$S92</f>
        <v>800734369982.9707</v>
      </c>
      <c r="K30" s="240">
        <f>('Energy Use'!K86-'E-electricity'!K30)*'Energy Use 2020'!$S92</f>
        <v>815885952226.70105</v>
      </c>
      <c r="L30" s="240">
        <f>('Energy Use'!L86-'E-electricity'!L30)*'Energy Use 2020'!$S92</f>
        <v>828007191508.03564</v>
      </c>
      <c r="M30" s="240">
        <f>('Energy Use'!M86-'E-electricity'!M30)*'Energy Use 2020'!$S92</f>
        <v>837441720304.10022</v>
      </c>
      <c r="N30" s="240">
        <f>('Energy Use'!N86-'E-electricity'!N30)*'Energy Use 2020'!$S92</f>
        <v>845507885639.66479</v>
      </c>
      <c r="O30" s="240">
        <f>('Energy Use'!O86-'E-electricity'!O30)*'Energy Use 2020'!$S92</f>
        <v>851623495215.35864</v>
      </c>
      <c r="P30" s="240">
        <f>('Energy Use'!P86-'E-electricity'!P30)*'Energy Use 2020'!$S92</f>
        <v>856131799809.41663</v>
      </c>
      <c r="Q30" s="240">
        <f>('Energy Use'!Q86-'E-electricity'!Q30)*'Energy Use 2020'!$S92</f>
        <v>859394881725.30212</v>
      </c>
      <c r="R30" s="240">
        <f>('Energy Use'!R86-'E-electricity'!R30)*'Energy Use 2020'!$S92</f>
        <v>861787429352.9696</v>
      </c>
      <c r="S30" s="240">
        <f>('Energy Use'!S86-'E-electricity'!S30)*'Energy Use 2020'!$S92</f>
        <v>866850124460.13391</v>
      </c>
      <c r="T30" s="240">
        <f>('Energy Use'!T86-'E-electricity'!T30)*'Energy Use 2020'!$S92</f>
        <v>871474787261.57947</v>
      </c>
      <c r="U30" s="240">
        <f>('Energy Use'!U86-'E-electricity'!U30)*'Energy Use 2020'!$S92</f>
        <v>875670500576.42383</v>
      </c>
      <c r="V30" s="240">
        <f>('Energy Use'!V86-'E-electricity'!V30)*'Energy Use 2020'!$S92</f>
        <v>879447309709.43384</v>
      </c>
      <c r="W30" s="240">
        <f>('Energy Use'!W86-'E-electricity'!W30)*'Energy Use 2020'!$S92</f>
        <v>882816158921.10876</v>
      </c>
      <c r="X30" s="240">
        <f>('Energy Use'!X86-'E-electricity'!X30)*'Energy Use 2020'!$S92</f>
        <v>885788827325.54663</v>
      </c>
      <c r="Y30" s="240">
        <f>('Energy Use'!Y86-'E-electricity'!Y30)*'Energy Use 2020'!$S92</f>
        <v>888377864646.06213</v>
      </c>
      <c r="Z30" s="240">
        <f>('Energy Use'!Z86-'E-electricity'!Z30)*'Energy Use 2020'!$S92</f>
        <v>890596527235.71387</v>
      </c>
      <c r="AA30" s="240">
        <f>('Energy Use'!AA86-'E-electricity'!AA30)*'Energy Use 2020'!$S92</f>
        <v>892458714745.14722</v>
      </c>
      <c r="AB30" s="240">
        <f>('Energy Use'!AB86-'E-electricity'!AB30)*'Energy Use 2020'!$S92</f>
        <v>893978907794.42944</v>
      </c>
      <c r="AC30" s="240">
        <f>('Energy Use'!AC86-'E-electricity'!AC30)*'Energy Use 2020'!$S92</f>
        <v>895172106978.81812</v>
      </c>
      <c r="AD30" s="240">
        <f>('Energy Use'!AD86-'E-electricity'!AD30)*'Energy Use 2020'!$S92</f>
        <v>896053773511.08032</v>
      </c>
      <c r="AE30" s="240">
        <f>('Energy Use'!AE86-'E-electricity'!AE30)*'Energy Use 2020'!$S92</f>
        <v>896639771775.60425</v>
      </c>
      <c r="AF30" s="240">
        <f>('Energy Use'!AF86-'E-electricity'!AF30)*'Energy Use 2020'!$S92</f>
        <v>896946314041.94189</v>
      </c>
      <c r="AG30" s="240">
        <f>('Energy Use'!AG86-'E-electricity'!AG30)*'Energy Use 2020'!$S92</f>
        <v>896989907558.39526</v>
      </c>
      <c r="AH30" s="240">
        <f>('Energy Use'!AH86-'E-electricity'!AH30)*'Energy Use 2020'!$S92</f>
        <v>896787304219.61133</v>
      </c>
      <c r="AI30" s="240">
        <f>('Energy Use'!AI86-'E-electricity'!AI30)*'Energy Use 2020'!$S92</f>
        <v>896355452976.40784</v>
      </c>
      <c r="AJ30" s="240">
        <f>('Energy Use'!AJ86-'E-electricity'!AJ30)*'Energy Use 2020'!$S92</f>
        <v>895711455131.15356</v>
      </c>
      <c r="AK30" s="240">
        <f>('Energy Use'!AK86-'E-electricity'!AK30)*'Energy Use 2020'!$S92</f>
        <v>894872522638.42285</v>
      </c>
      <c r="AL30" s="240">
        <f>('Energy Use'!AL86-'E-electricity'!AL30)*'Energy Use 2020'!$S92</f>
        <v>893855939508.18347</v>
      </c>
      <c r="AM30" s="240">
        <f>('Energy Use'!AM86-'E-electricity'!AM30)*'Energy Use 2020'!$S92</f>
        <v>892679026387.90833</v>
      </c>
      <c r="AN30" s="240">
        <f>('Energy Use'!AN86-'E-electricity'!AN30)*'Energy Use 2020'!$S92</f>
        <v>891359108380.39563</v>
      </c>
      <c r="AO30" s="240">
        <f>('Energy Use'!AO86-'E-electricity'!AO30)*'Energy Use 2020'!$S92</f>
        <v>889913486136.37476</v>
      </c>
      <c r="AP30" s="240">
        <f>('Energy Use'!AP86-'E-electricity'!AP30)*'Energy Use 2020'!$S92</f>
        <v>888359410244.74316</v>
      </c>
      <c r="AQ30" s="240">
        <f>('Energy Use'!AQ86-'E-electricity'!AQ30)*'Energy Use 2020'!$S92</f>
        <v>882166807344.46899</v>
      </c>
      <c r="AR30" s="136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40">
        <f>('Energy Use'!B87-'E-electricity'!B31)*'Energy Use 2019'!$S93</f>
        <v>995951067424.53528</v>
      </c>
      <c r="C31" s="240">
        <f>('Energy Use'!C87-'E-electricity'!C31)*'Energy Use 2020'!$S93</f>
        <v>841888133220.62537</v>
      </c>
      <c r="D31" s="240">
        <f>('Energy Use'!D87-'E-electricity'!D31)*'Energy Use 2020'!$S93</f>
        <v>976878719057.07715</v>
      </c>
      <c r="E31" s="240">
        <f>('Energy Use'!E87-'E-electricity'!E31)*'Energy Use 2020'!$S93</f>
        <v>972060243149.4408</v>
      </c>
      <c r="F31" s="240">
        <f>('Energy Use'!F87-'E-electricity'!F31)*'Energy Use 2020'!$S93</f>
        <v>977536384045.07434</v>
      </c>
      <c r="G31" s="240">
        <f>('Energy Use'!G87-'E-electricity'!G31)*'Energy Use 2020'!$S93</f>
        <v>1002674799093.6101</v>
      </c>
      <c r="H31" s="240">
        <f>('Energy Use'!H87-'E-electricity'!H31)*'Energy Use 2020'!$S93</f>
        <v>1035458546417.7708</v>
      </c>
      <c r="I31" s="240">
        <f>('Energy Use'!I87-'E-electricity'!I31)*'Energy Use 2020'!$S93</f>
        <v>1065864906901.4535</v>
      </c>
      <c r="J31" s="240">
        <f>('Energy Use'!J87-'E-electricity'!J31)*'Energy Use 2020'!$S93</f>
        <v>1091121551328.8788</v>
      </c>
      <c r="K31" s="240">
        <f>('Energy Use'!K87-'E-electricity'!K31)*'Energy Use 2020'!$S93</f>
        <v>1111580002473.1072</v>
      </c>
      <c r="L31" s="240">
        <f>('Energy Use'!L87-'E-electricity'!L31)*'Energy Use 2020'!$S93</f>
        <v>1127716754880.7727</v>
      </c>
      <c r="M31" s="240">
        <f>('Energy Use'!M87-'E-electricity'!M31)*'Energy Use 2020'!$S93</f>
        <v>1140108415226.3025</v>
      </c>
      <c r="N31" s="240">
        <f>('Energy Use'!N87-'E-electricity'!N31)*'Energy Use 2020'!$S93</f>
        <v>1151182513599.8257</v>
      </c>
      <c r="O31" s="240">
        <f>('Energy Use'!O87-'E-electricity'!O31)*'Energy Use 2020'!$S93</f>
        <v>1159644093245.9951</v>
      </c>
      <c r="P31" s="240">
        <f>('Energy Use'!P87-'E-electricity'!P31)*'Energy Use 2020'!$S93</f>
        <v>1165959695039.3533</v>
      </c>
      <c r="Q31" s="240">
        <f>('Energy Use'!Q87-'E-electricity'!Q31)*'Energy Use 2020'!$S93</f>
        <v>1170621280386.7358</v>
      </c>
      <c r="R31" s="240">
        <f>('Energy Use'!R87-'E-electricity'!R31)*'Energy Use 2020'!$S93</f>
        <v>1174137954891.0293</v>
      </c>
      <c r="S31" s="240">
        <f>('Energy Use'!S87-'E-electricity'!S31)*'Energy Use 2020'!$S93</f>
        <v>1181924809343.0461</v>
      </c>
      <c r="T31" s="240">
        <f>('Energy Use'!T87-'E-electricity'!T31)*'Energy Use 2020'!$S93</f>
        <v>1189159204208.0156</v>
      </c>
      <c r="U31" s="240">
        <f>('Energy Use'!U87-'E-electricity'!U31)*'Energy Use 2020'!$S93</f>
        <v>1195843812395.3625</v>
      </c>
      <c r="V31" s="240">
        <f>('Energy Use'!V87-'E-electricity'!V31)*'Energy Use 2020'!$S93</f>
        <v>1201982378819.9463</v>
      </c>
      <c r="W31" s="240">
        <f>('Energy Use'!W87-'E-electricity'!W31)*'Energy Use 2020'!$S93</f>
        <v>1207579682081.4128</v>
      </c>
      <c r="X31" s="240">
        <f>('Energy Use'!X87-'E-electricity'!X31)*'Energy Use 2020'!$S93</f>
        <v>1212641493901.4607</v>
      </c>
      <c r="Y31" s="240">
        <f>('Energy Use'!Y87-'E-electricity'!Y31)*'Energy Use 2020'!$S93</f>
        <v>1217174536595.4021</v>
      </c>
      <c r="Z31" s="240">
        <f>('Energy Use'!Z87-'E-electricity'!Z31)*'Energy Use 2020'!$S93</f>
        <v>1221186438852.5408</v>
      </c>
      <c r="AA31" s="240">
        <f>('Energy Use'!AA87-'E-electricity'!AA31)*'Energy Use 2020'!$S93</f>
        <v>1224685690096.2893</v>
      </c>
      <c r="AB31" s="240">
        <f>('Energy Use'!AB87-'E-electricity'!AB31)*'Energy Use 2020'!$S93</f>
        <v>1227681593690.0552</v>
      </c>
      <c r="AC31" s="240">
        <f>('Energy Use'!AC87-'E-electricity'!AC31)*'Energy Use 2020'!$S93</f>
        <v>1230184219248.3508</v>
      </c>
      <c r="AD31" s="240">
        <f>('Energy Use'!AD87-'E-electricity'!AD31)*'Energy Use 2020'!$S93</f>
        <v>1232204354305.1379</v>
      </c>
      <c r="AE31" s="240">
        <f>('Energy Use'!AE87-'E-electricity'!AE31)*'Energy Use 2020'!$S93</f>
        <v>1233753455582.489</v>
      </c>
      <c r="AF31" s="240">
        <f>('Energy Use'!AF87-'E-electricity'!AF31)*'Energy Use 2020'!$S93</f>
        <v>1234843600092.9678</v>
      </c>
      <c r="AG31" s="240">
        <f>('Energy Use'!AG87-'E-electricity'!AG31)*'Energy Use 2020'!$S93</f>
        <v>1235487436298.5642</v>
      </c>
      <c r="AH31" s="240">
        <f>('Energy Use'!AH87-'E-electricity'!AH31)*'Energy Use 2020'!$S93</f>
        <v>1235698135537.5769</v>
      </c>
      <c r="AI31" s="240">
        <f>('Energy Use'!AI87-'E-electricity'!AI31)*'Energy Use 2020'!$S93</f>
        <v>1235489343918.979</v>
      </c>
      <c r="AJ31" s="240">
        <f>('Energy Use'!AJ87-'E-electricity'!AJ31)*'Energy Use 2020'!$S93</f>
        <v>1234875134871.3201</v>
      </c>
      <c r="AK31" s="240">
        <f>('Energy Use'!AK87-'E-electricity'!AK31)*'Energy Use 2020'!$S93</f>
        <v>1233869962520.4626</v>
      </c>
      <c r="AL31" s="240">
        <f>('Energy Use'!AL87-'E-electricity'!AL31)*'Energy Use 2020'!$S93</f>
        <v>1232488616057.3828</v>
      </c>
      <c r="AM31" s="240">
        <f>('Energy Use'!AM87-'E-electricity'!AM31)*'Energy Use 2020'!$S93</f>
        <v>1230746175244.0862</v>
      </c>
      <c r="AN31" s="240">
        <f>('Energy Use'!AN87-'E-electricity'!AN31)*'Energy Use 2020'!$S93</f>
        <v>1228657967192.4883</v>
      </c>
      <c r="AO31" s="240">
        <f>('Energy Use'!AO87-'E-electricity'!AO31)*'Energy Use 2020'!$S93</f>
        <v>1226239524537.843</v>
      </c>
      <c r="AP31" s="240">
        <f>('Energy Use'!AP87-'E-electricity'!AP31)*'Energy Use 2020'!$S93</f>
        <v>1223506545115.4248</v>
      </c>
      <c r="AQ31" s="240">
        <f>('Energy Use'!AQ87-'E-electricity'!AQ31)*'Energy Use 2020'!$S93</f>
        <v>1214178725872.1929</v>
      </c>
      <c r="AR31" s="136" t="str">
        <f>VLOOKUP($A31,'Sector Match'!$A$1:$B$43,2,0)</f>
        <v>other manufacturing 31T33</v>
      </c>
    </row>
    <row r="32" spans="1:44" x14ac:dyDescent="0.2">
      <c r="A32" s="74" t="s">
        <v>30</v>
      </c>
      <c r="B32" s="240">
        <f>('Energy Use'!B88-'E-electricity'!B32)*'Energy Use 2019'!$S94</f>
        <v>1715189200647.5303</v>
      </c>
      <c r="C32" s="240">
        <f>('Energy Use'!C88-'E-electricity'!C32)*'Energy Use 2020'!$S94</f>
        <v>1405635824871.2612</v>
      </c>
      <c r="D32" s="240">
        <f>('Energy Use'!D88-'E-electricity'!D32)*'Energy Use 2020'!$S94</f>
        <v>1633363120217.7583</v>
      </c>
      <c r="E32" s="240">
        <f>('Energy Use'!E88-'E-electricity'!E32)*'Energy Use 2020'!$S94</f>
        <v>1703681372042.5183</v>
      </c>
      <c r="F32" s="240">
        <f>('Energy Use'!F88-'E-electricity'!F32)*'Energy Use 2020'!$S94</f>
        <v>1727546376656.0083</v>
      </c>
      <c r="G32" s="240">
        <f>('Energy Use'!G88-'E-electricity'!G32)*'Energy Use 2020'!$S94</f>
        <v>1807915544825.0522</v>
      </c>
      <c r="H32" s="240">
        <f>('Energy Use'!H88-'E-electricity'!H32)*'Energy Use 2020'!$S94</f>
        <v>1911680416610.1482</v>
      </c>
      <c r="I32" s="240">
        <f>('Energy Use'!I88-'E-electricity'!I32)*'Energy Use 2020'!$S94</f>
        <v>2008569864752.0593</v>
      </c>
      <c r="J32" s="240">
        <f>('Energy Use'!J88-'E-electricity'!J32)*'Energy Use 2020'!$S94</f>
        <v>2091080934548.9072</v>
      </c>
      <c r="K32" s="240">
        <f>('Energy Use'!K88-'E-electricity'!K32)*'Energy Use 2020'!$S94</f>
        <v>2160756725968.6802</v>
      </c>
      <c r="L32" s="240">
        <f>('Energy Use'!L88-'E-electricity'!L32)*'Energy Use 2020'!$S94</f>
        <v>2219887251247.6445</v>
      </c>
      <c r="M32" s="240">
        <f>('Energy Use'!M88-'E-electricity'!M32)*'Energy Use 2020'!$S94</f>
        <v>2271354135400.4648</v>
      </c>
      <c r="N32" s="240">
        <f>('Energy Use'!N88-'E-electricity'!N32)*'Energy Use 2020'!$S94</f>
        <v>2321918257816.834</v>
      </c>
      <c r="O32" s="240">
        <f>('Energy Use'!O88-'E-electricity'!O32)*'Energy Use 2020'!$S94</f>
        <v>2369053243753.8823</v>
      </c>
      <c r="P32" s="240">
        <f>('Energy Use'!P88-'E-electricity'!P32)*'Energy Use 2020'!$S94</f>
        <v>2413576749113.3672</v>
      </c>
      <c r="Q32" s="240">
        <f>('Energy Use'!Q88-'E-electricity'!Q32)*'Energy Use 2020'!$S94</f>
        <v>2456395980899.0747</v>
      </c>
      <c r="R32" s="240">
        <f>('Energy Use'!R88-'E-electricity'!R32)*'Energy Use 2020'!$S94</f>
        <v>2498499058281.1851</v>
      </c>
      <c r="S32" s="240">
        <f>('Energy Use'!S88-'E-electricity'!S32)*'Energy Use 2020'!$S94</f>
        <v>2551813805998.2578</v>
      </c>
      <c r="T32" s="240">
        <f>('Energy Use'!T88-'E-electricity'!T32)*'Energy Use 2020'!$S94</f>
        <v>2605766492920.3608</v>
      </c>
      <c r="U32" s="240">
        <f>('Energy Use'!U88-'E-electricity'!U32)*'Energy Use 2020'!$S94</f>
        <v>2660172425809.6836</v>
      </c>
      <c r="V32" s="240">
        <f>('Energy Use'!V88-'E-electricity'!V32)*'Energy Use 2020'!$S94</f>
        <v>2714831746416.3896</v>
      </c>
      <c r="W32" s="240">
        <f>('Energy Use'!W88-'E-electricity'!W32)*'Energy Use 2020'!$S94</f>
        <v>2769529209398.4287</v>
      </c>
      <c r="X32" s="240">
        <f>('Energy Use'!X88-'E-electricity'!X32)*'Energy Use 2020'!$S94</f>
        <v>2824034120590.0259</v>
      </c>
      <c r="Y32" s="240">
        <f>('Energy Use'!Y88-'E-electricity'!Y32)*'Energy Use 2020'!$S94</f>
        <v>2878100454567.0479</v>
      </c>
      <c r="Z32" s="240">
        <f>('Energy Use'!Z88-'E-electricity'!Z32)*'Energy Use 2020'!$S94</f>
        <v>2931467170301.7231</v>
      </c>
      <c r="AA32" s="240">
        <f>('Energy Use'!AA88-'E-electricity'!AA32)*'Energy Use 2020'!$S94</f>
        <v>2983858743120.5972</v>
      </c>
      <c r="AB32" s="240">
        <f>('Energy Use'!AB88-'E-electricity'!AB32)*'Energy Use 2020'!$S94</f>
        <v>3034985930127.5918</v>
      </c>
      <c r="AC32" s="240">
        <f>('Energy Use'!AC88-'E-electricity'!AC32)*'Energy Use 2020'!$S94</f>
        <v>3084546784681.7056</v>
      </c>
      <c r="AD32" s="240">
        <f>('Energy Use'!AD88-'E-electricity'!AD32)*'Energy Use 2020'!$S94</f>
        <v>3132227933386.4512</v>
      </c>
      <c r="AE32" s="240">
        <f>('Energy Use'!AE88-'E-electricity'!AE32)*'Energy Use 2020'!$S94</f>
        <v>3177706126321.6245</v>
      </c>
      <c r="AF32" s="240">
        <f>('Energy Use'!AF88-'E-electricity'!AF32)*'Energy Use 2020'!$S94</f>
        <v>3220650067907.8613</v>
      </c>
      <c r="AG32" s="240">
        <f>('Energy Use'!AG88-'E-electricity'!AG32)*'Energy Use 2020'!$S94</f>
        <v>3260722531831.4814</v>
      </c>
      <c r="AH32" s="240">
        <f>('Energy Use'!AH88-'E-electricity'!AH32)*'Energy Use 2020'!$S94</f>
        <v>3297582758880.0659</v>
      </c>
      <c r="AI32" s="240">
        <f>('Energy Use'!AI88-'E-electricity'!AI32)*'Energy Use 2020'!$S94</f>
        <v>3330889131374.5278</v>
      </c>
      <c r="AJ32" s="240">
        <f>('Energy Use'!AJ88-'E-electricity'!AJ32)*'Energy Use 2020'!$S94</f>
        <v>3360302112178.834</v>
      </c>
      <c r="AK32" s="240">
        <f>('Energy Use'!AK88-'E-electricity'!AK32)*'Energy Use 2020'!$S94</f>
        <v>3385487430093.3262</v>
      </c>
      <c r="AL32" s="240">
        <f>('Energy Use'!AL88-'E-electricity'!AL32)*'Energy Use 2020'!$S94</f>
        <v>3406119486886.2319</v>
      </c>
      <c r="AM32" s="240">
        <f>('Energy Use'!AM88-'E-electricity'!AM32)*'Energy Use 2020'!$S94</f>
        <v>3421884954408.2612</v>
      </c>
      <c r="AN32" s="240">
        <f>('Energy Use'!AN88-'E-electricity'!AN32)*'Energy Use 2020'!$S94</f>
        <v>3432486523309.7959</v>
      </c>
      <c r="AO32" s="240">
        <f>('Energy Use'!AO88-'E-electricity'!AO32)*'Energy Use 2020'!$S94</f>
        <v>3437646758005.7568</v>
      </c>
      <c r="AP32" s="240">
        <f>('Energy Use'!AP88-'E-electricity'!AP32)*'Energy Use 2020'!$S94</f>
        <v>3437112005895.6245</v>
      </c>
      <c r="AQ32" s="240">
        <f>('Energy Use'!AQ88-'E-electricity'!AQ32)*'Energy Use 2020'!$S94</f>
        <v>3412816260984.8838</v>
      </c>
      <c r="AR32" s="136" t="str">
        <f>VLOOKUP($A32,'Sector Match'!$A$1:$B$43,2,0)</f>
        <v>glass and glass products 231</v>
      </c>
    </row>
    <row r="33" spans="1:44" x14ac:dyDescent="0.2">
      <c r="A33" s="74" t="s">
        <v>31</v>
      </c>
      <c r="B33" s="240">
        <f>('Energy Use'!B89-'E-electricity'!B33)*'Energy Use 2019'!$S95</f>
        <v>940743847825.68616</v>
      </c>
      <c r="C33" s="240">
        <f>('Energy Use'!C89-'E-electricity'!C33)*'Energy Use 2020'!$S95</f>
        <v>659709910143.61938</v>
      </c>
      <c r="D33" s="240">
        <f>('Energy Use'!D89-'E-electricity'!D33)*'Energy Use 2020'!$S95</f>
        <v>677734445203.29639</v>
      </c>
      <c r="E33" s="240">
        <f>('Energy Use'!E89-'E-electricity'!E33)*'Energy Use 2020'!$S95</f>
        <v>693992395957.48669</v>
      </c>
      <c r="F33" s="240">
        <f>('Energy Use'!F89-'E-electricity'!F33)*'Energy Use 2020'!$S95</f>
        <v>747146192973.47339</v>
      </c>
      <c r="G33" s="240">
        <f>('Energy Use'!G89-'E-electricity'!G33)*'Energy Use 2020'!$S95</f>
        <v>799222087119.35083</v>
      </c>
      <c r="H33" s="240">
        <f>('Energy Use'!H89-'E-electricity'!H33)*'Energy Use 2020'!$S95</f>
        <v>850227326088.46606</v>
      </c>
      <c r="I33" s="240">
        <f>('Energy Use'!I89-'E-electricity'!I33)*'Energy Use 2020'!$S95</f>
        <v>867752157646.2301</v>
      </c>
      <c r="J33" s="240">
        <f>('Energy Use'!J89-'E-electricity'!J33)*'Energy Use 2020'!$S95</f>
        <v>884866479098.28503</v>
      </c>
      <c r="K33" s="240">
        <f>('Energy Use'!K89-'E-electricity'!K33)*'Energy Use 2020'!$S95</f>
        <v>901572871805.41785</v>
      </c>
      <c r="L33" s="240">
        <f>('Energy Use'!L89-'E-electricity'!L33)*'Energy Use 2020'!$S95</f>
        <v>917873917128.41309</v>
      </c>
      <c r="M33" s="240">
        <f>('Energy Use'!M89-'E-electricity'!M33)*'Energy Use 2020'!$S95</f>
        <v>933772196428.05798</v>
      </c>
      <c r="N33" s="240">
        <f>('Energy Use'!N89-'E-electricity'!N33)*'Energy Use 2020'!$S95</f>
        <v>939386055782.81506</v>
      </c>
      <c r="O33" s="240">
        <f>('Energy Use'!O89-'E-electricity'!O33)*'Energy Use 2020'!$S95</f>
        <v>944856613804.86243</v>
      </c>
      <c r="P33" s="240">
        <f>('Energy Use'!P89-'E-electricity'!P33)*'Energy Use 2020'!$S95</f>
        <v>950184649474.45642</v>
      </c>
      <c r="Q33" s="240">
        <f>('Energy Use'!Q89-'E-electricity'!Q33)*'Energy Use 2020'!$S95</f>
        <v>955370941771.85303</v>
      </c>
      <c r="R33" s="240">
        <f>('Energy Use'!R89-'E-electricity'!R33)*'Energy Use 2020'!$S95</f>
        <v>960416269677.3075</v>
      </c>
      <c r="S33" s="240">
        <f>('Energy Use'!S89-'E-electricity'!S33)*'Energy Use 2020'!$S95</f>
        <v>954510967913.52197</v>
      </c>
      <c r="T33" s="240">
        <f>('Energy Use'!T89-'E-electricity'!T33)*'Energy Use 2020'!$S95</f>
        <v>948626973252.57703</v>
      </c>
      <c r="U33" s="240">
        <f>('Energy Use'!U89-'E-electricity'!U33)*'Energy Use 2020'!$S95</f>
        <v>942764257334.19958</v>
      </c>
      <c r="V33" s="240">
        <f>('Energy Use'!V89-'E-electricity'!V33)*'Energy Use 2020'!$S95</f>
        <v>936922791798.11462</v>
      </c>
      <c r="W33" s="240">
        <f>('Energy Use'!W89-'E-electricity'!W33)*'Energy Use 2020'!$S95</f>
        <v>931102548284.04724</v>
      </c>
      <c r="X33" s="240">
        <f>('Energy Use'!X89-'E-electricity'!X33)*'Energy Use 2020'!$S95</f>
        <v>925303498431.72437</v>
      </c>
      <c r="Y33" s="240">
        <f>('Energy Use'!Y89-'E-electricity'!Y33)*'Energy Use 2020'!$S95</f>
        <v>919525613880.87097</v>
      </c>
      <c r="Z33" s="240">
        <f>('Energy Use'!Z89-'E-electricity'!Z33)*'Energy Use 2020'!$S95</f>
        <v>913768866271.21326</v>
      </c>
      <c r="AA33" s="240">
        <f>('Energy Use'!AA89-'E-electricity'!AA33)*'Energy Use 2020'!$S95</f>
        <v>908033227242.47693</v>
      </c>
      <c r="AB33" s="240">
        <f>('Energy Use'!AB89-'E-electricity'!AB33)*'Energy Use 2020'!$S95</f>
        <v>902318668434.38708</v>
      </c>
      <c r="AC33" s="240">
        <f>('Energy Use'!AC89-'E-electricity'!AC33)*'Energy Use 2020'!$S95</f>
        <v>896625161486.6698</v>
      </c>
      <c r="AD33" s="240">
        <f>('Energy Use'!AD89-'E-electricity'!AD33)*'Energy Use 2020'!$S95</f>
        <v>890952678039.05164</v>
      </c>
      <c r="AE33" s="240">
        <f>('Energy Use'!AE89-'E-electricity'!AE33)*'Energy Use 2020'!$S95</f>
        <v>885301189731.25732</v>
      </c>
      <c r="AF33" s="240">
        <f>('Energy Use'!AF89-'E-electricity'!AF33)*'Energy Use 2020'!$S95</f>
        <v>879670668203.01331</v>
      </c>
      <c r="AG33" s="240">
        <f>('Energy Use'!AG89-'E-electricity'!AG33)*'Energy Use 2020'!$S95</f>
        <v>874061085094.04456</v>
      </c>
      <c r="AH33" s="240">
        <f>('Energy Use'!AH89-'E-electricity'!AH33)*'Energy Use 2020'!$S95</f>
        <v>870131913468.36523</v>
      </c>
      <c r="AI33" s="240">
        <f>('Energy Use'!AI89-'E-electricity'!AI33)*'Energy Use 2020'!$S95</f>
        <v>866212881219.45508</v>
      </c>
      <c r="AJ33" s="240">
        <f>('Energy Use'!AJ89-'E-electricity'!AJ33)*'Energy Use 2020'!$S95</f>
        <v>862303977003.20435</v>
      </c>
      <c r="AK33" s="240">
        <f>('Energy Use'!AK89-'E-electricity'!AK33)*'Energy Use 2020'!$S95</f>
        <v>858405189475.50281</v>
      </c>
      <c r="AL33" s="240">
        <f>('Energy Use'!AL89-'E-electricity'!AL33)*'Energy Use 2020'!$S95</f>
        <v>854516507292.24133</v>
      </c>
      <c r="AM33" s="240">
        <f>('Energy Use'!AM89-'E-electricity'!AM33)*'Energy Use 2020'!$S95</f>
        <v>850093684995.99695</v>
      </c>
      <c r="AN33" s="240">
        <f>('Energy Use'!AN89-'E-electricity'!AN33)*'Energy Use 2020'!$S95</f>
        <v>845684507223.10913</v>
      </c>
      <c r="AO33" s="240">
        <f>('Energy Use'!AO89-'E-electricity'!AO33)*'Energy Use 2020'!$S95</f>
        <v>841288956957.41357</v>
      </c>
      <c r="AP33" s="240">
        <f>('Energy Use'!AP89-'E-electricity'!AP33)*'Energy Use 2020'!$S95</f>
        <v>836907017182.74634</v>
      </c>
      <c r="AQ33" s="240">
        <f>('Energy Use'!AQ89-'E-electricity'!AQ33)*'Energy Use 2020'!$S95</f>
        <v>829659785009.34851</v>
      </c>
      <c r="AR33" s="136" t="str">
        <f>VLOOKUP($A33,'Sector Match'!$A$1:$B$43,2,0)</f>
        <v>road vehicles 29</v>
      </c>
    </row>
    <row r="34" spans="1:44" x14ac:dyDescent="0.2">
      <c r="A34" s="74" t="s">
        <v>32</v>
      </c>
      <c r="B34" s="240">
        <f>('Energy Use'!B90-'E-electricity'!B34)*'Energy Use 2019'!$S96</f>
        <v>710161836456.33545</v>
      </c>
      <c r="C34" s="240">
        <f>('Energy Use'!C90-'E-electricity'!C34)*'Energy Use 2020'!$S96</f>
        <v>612052243490.23804</v>
      </c>
      <c r="D34" s="240">
        <f>('Energy Use'!D90-'E-electricity'!D34)*'Energy Use 2020'!$S96</f>
        <v>686553249013.62878</v>
      </c>
      <c r="E34" s="240">
        <f>('Energy Use'!E90-'E-electricity'!E34)*'Energy Use 2020'!$S96</f>
        <v>709759584209.81616</v>
      </c>
      <c r="F34" s="240">
        <f>('Energy Use'!F90-'E-electricity'!F34)*'Energy Use 2020'!$S96</f>
        <v>711655997726.27344</v>
      </c>
      <c r="G34" s="240">
        <f>('Energy Use'!G90-'E-electricity'!G34)*'Energy Use 2020'!$S96</f>
        <v>722513507228.36108</v>
      </c>
      <c r="H34" s="240">
        <f>('Energy Use'!H90-'E-electricity'!H34)*'Energy Use 2020'!$S96</f>
        <v>736912580190.30042</v>
      </c>
      <c r="I34" s="240">
        <f>('Energy Use'!I90-'E-electricity'!I34)*'Energy Use 2020'!$S96</f>
        <v>750661105470.71216</v>
      </c>
      <c r="J34" s="240">
        <f>('Energy Use'!J90-'E-electricity'!J34)*'Energy Use 2020'!$S96</f>
        <v>762194194104.21777</v>
      </c>
      <c r="K34" s="240">
        <f>('Energy Use'!K90-'E-electricity'!K34)*'Energy Use 2020'!$S96</f>
        <v>771437298107.48132</v>
      </c>
      <c r="L34" s="240">
        <f>('Energy Use'!L90-'E-electricity'!L34)*'Energy Use 2020'!$S96</f>
        <v>778338292991.82373</v>
      </c>
      <c r="M34" s="240">
        <f>('Energy Use'!M90-'E-electricity'!M34)*'Energy Use 2020'!$S96</f>
        <v>782867788609.47363</v>
      </c>
      <c r="N34" s="240">
        <f>('Energy Use'!N90-'E-electricity'!N34)*'Energy Use 2020'!$S96</f>
        <v>785734860598.6615</v>
      </c>
      <c r="O34" s="240">
        <f>('Energy Use'!O90-'E-electricity'!O34)*'Energy Use 2020'!$S96</f>
        <v>786566510896.20105</v>
      </c>
      <c r="P34" s="240">
        <f>('Energy Use'!P90-'E-electricity'!P34)*'Energy Use 2020'!$S96</f>
        <v>785714288475.25598</v>
      </c>
      <c r="Q34" s="240">
        <f>('Energy Use'!Q90-'E-electricity'!Q34)*'Energy Use 2020'!$S96</f>
        <v>783540691789.27258</v>
      </c>
      <c r="R34" s="240">
        <f>('Energy Use'!R90-'E-electricity'!R34)*'Energy Use 2020'!$S96</f>
        <v>780412292427.16345</v>
      </c>
      <c r="S34" s="240">
        <f>('Energy Use'!S90-'E-electricity'!S34)*'Energy Use 2020'!$S96</f>
        <v>779321266578.6969</v>
      </c>
      <c r="T34" s="240">
        <f>('Energy Use'!T90-'E-electricity'!T34)*'Energy Use 2020'!$S96</f>
        <v>777687697917.17871</v>
      </c>
      <c r="U34" s="240">
        <f>('Energy Use'!U90-'E-electricity'!U34)*'Energy Use 2020'!$S96</f>
        <v>775560878655.28491</v>
      </c>
      <c r="V34" s="240">
        <f>('Energy Use'!V90-'E-electricity'!V34)*'Energy Use 2020'!$S96</f>
        <v>772990597573.19775</v>
      </c>
      <c r="W34" s="240">
        <f>('Energy Use'!W90-'E-electricity'!W34)*'Energy Use 2020'!$S96</f>
        <v>770026851400.98853</v>
      </c>
      <c r="X34" s="240">
        <f>('Energy Use'!X90-'E-electricity'!X34)*'Energy Use 2020'!$S96</f>
        <v>766719585880.4812</v>
      </c>
      <c r="Y34" s="240">
        <f>('Energy Use'!Y90-'E-electricity'!Y34)*'Energy Use 2020'!$S96</f>
        <v>763118467339.17041</v>
      </c>
      <c r="Z34" s="240">
        <f>('Energy Use'!Z90-'E-electricity'!Z34)*'Energy Use 2020'!$S96</f>
        <v>759272685192.82458</v>
      </c>
      <c r="AA34" s="240">
        <f>('Energy Use'!AA90-'E-electricity'!AA34)*'Energy Use 2020'!$S96</f>
        <v>755230785428.026</v>
      </c>
      <c r="AB34" s="240">
        <f>('Energy Use'!AB90-'E-electricity'!AB34)*'Energy Use 2020'!$S96</f>
        <v>751040534802.96252</v>
      </c>
      <c r="AC34" s="240">
        <f>('Energy Use'!AC90-'E-electricity'!AC34)*'Energy Use 2020'!$S96</f>
        <v>746748815244.80298</v>
      </c>
      <c r="AD34" s="240">
        <f>('Energy Use'!AD90-'E-electricity'!AD34)*'Energy Use 2020'!$S96</f>
        <v>742401547715.02661</v>
      </c>
      <c r="AE34" s="240">
        <f>('Energy Use'!AE90-'E-electricity'!AE34)*'Energy Use 2020'!$S96</f>
        <v>738043644658.66882</v>
      </c>
      <c r="AF34" s="240">
        <f>('Energy Use'!AF90-'E-electricity'!AF34)*'Energy Use 2020'!$S96</f>
        <v>733718990048.38306</v>
      </c>
      <c r="AG34" s="240">
        <f>('Energy Use'!AG90-'E-electricity'!AG34)*'Energy Use 2020'!$S96</f>
        <v>729470445977.01245</v>
      </c>
      <c r="AH34" s="240">
        <f>('Energy Use'!AH90-'E-electricity'!AH34)*'Energy Use 2020'!$S96</f>
        <v>725339884740.95679</v>
      </c>
      <c r="AI34" s="240">
        <f>('Energy Use'!AI90-'E-electricity'!AI34)*'Energy Use 2020'!$S96</f>
        <v>721368245388.29529</v>
      </c>
      <c r="AJ34" s="240">
        <f>('Energy Use'!AJ90-'E-electricity'!AJ34)*'Energy Use 2020'!$S96</f>
        <v>717595613778.18787</v>
      </c>
      <c r="AK34" s="240">
        <f>('Energy Use'!AK90-'E-electricity'!AK34)*'Energy Use 2020'!$S96</f>
        <v>714061325308.99487</v>
      </c>
      <c r="AL34" s="240">
        <f>('Energy Use'!AL90-'E-electricity'!AL34)*'Energy Use 2020'!$S96</f>
        <v>710804089620.04211</v>
      </c>
      <c r="AM34" s="240">
        <f>('Energy Use'!AM90-'E-electricity'!AM34)*'Energy Use 2020'!$S96</f>
        <v>707862136754.33801</v>
      </c>
      <c r="AN34" s="240">
        <f>('Energy Use'!AN90-'E-electricity'!AN34)*'Energy Use 2020'!$S96</f>
        <v>705273384485.84912</v>
      </c>
      <c r="AO34" s="240">
        <f>('Energy Use'!AO90-'E-electricity'!AO34)*'Energy Use 2020'!$S96</f>
        <v>703075626764.59473</v>
      </c>
      <c r="AP34" s="240">
        <f>('Energy Use'!AP90-'E-electricity'!AP34)*'Energy Use 2020'!$S96</f>
        <v>701306743516.41382</v>
      </c>
      <c r="AQ34" s="240">
        <f>('Energy Use'!AQ90-'E-electricity'!AQ34)*'Energy Use 2020'!$S96</f>
        <v>696413111359.10681</v>
      </c>
      <c r="AR34" s="136" t="str">
        <f>VLOOKUP($A34,'Sector Match'!$A$1:$B$43,2,0)</f>
        <v>nonroad vehicles 30</v>
      </c>
    </row>
    <row r="35" spans="1:44" x14ac:dyDescent="0.2">
      <c r="A35" s="74" t="s">
        <v>33</v>
      </c>
      <c r="B35" s="240">
        <f>('Energy Use'!B91-'E-electricity'!B35)*'Energy Use 2019'!$S97</f>
        <v>1602214896964.9331</v>
      </c>
      <c r="C35" s="240">
        <f>('Energy Use'!C91-'E-electricity'!C35)*'Energy Use 2020'!$S97</f>
        <v>1120444950852.6008</v>
      </c>
      <c r="D35" s="240">
        <f>('Energy Use'!D91-'E-electricity'!D35)*'Energy Use 2020'!$S97</f>
        <v>1345025439867.3198</v>
      </c>
      <c r="E35" s="240">
        <f>('Energy Use'!E91-'E-electricity'!E35)*'Energy Use 2020'!$S97</f>
        <v>1509076357410.2209</v>
      </c>
      <c r="F35" s="240">
        <f>('Energy Use'!F91-'E-electricity'!F35)*'Energy Use 2020'!$S97</f>
        <v>1537109854346.4839</v>
      </c>
      <c r="G35" s="240">
        <f>('Energy Use'!G91-'E-electricity'!G35)*'Energy Use 2020'!$S97</f>
        <v>1634968908818.5442</v>
      </c>
      <c r="H35" s="240">
        <f>('Energy Use'!H91-'E-electricity'!H35)*'Energy Use 2020'!$S97</f>
        <v>1763144553175.8682</v>
      </c>
      <c r="I35" s="240">
        <f>('Energy Use'!I91-'E-electricity'!I35)*'Energy Use 2020'!$S97</f>
        <v>1882920562821.1067</v>
      </c>
      <c r="J35" s="240">
        <f>('Energy Use'!J91-'E-electricity'!J35)*'Energy Use 2020'!$S97</f>
        <v>1985006145385.1384</v>
      </c>
      <c r="K35" s="240">
        <f>('Energy Use'!K91-'E-electricity'!K35)*'Energy Use 2020'!$S97</f>
        <v>2071686764453.1653</v>
      </c>
      <c r="L35" s="240">
        <f>('Energy Use'!L91-'E-electricity'!L35)*'Energy Use 2020'!$S97</f>
        <v>2146670018422.7754</v>
      </c>
      <c r="M35" s="240">
        <f>('Energy Use'!M91-'E-electricity'!M35)*'Energy Use 2020'!$S97</f>
        <v>2214787295352.71</v>
      </c>
      <c r="N35" s="240">
        <f>('Energy Use'!N91-'E-electricity'!N35)*'Energy Use 2020'!$S97</f>
        <v>2287651245619.9995</v>
      </c>
      <c r="O35" s="240">
        <f>('Energy Use'!O91-'E-electricity'!O35)*'Energy Use 2020'!$S97</f>
        <v>2359407599547.4819</v>
      </c>
      <c r="P35" s="240">
        <f>('Energy Use'!P91-'E-electricity'!P35)*'Energy Use 2020'!$S97</f>
        <v>2429609592965.9497</v>
      </c>
      <c r="Q35" s="240">
        <f>('Energy Use'!Q91-'E-electricity'!Q35)*'Energy Use 2020'!$S97</f>
        <v>2497786817977.1367</v>
      </c>
      <c r="R35" s="240">
        <f>('Energy Use'!R91-'E-electricity'!R35)*'Energy Use 2020'!$S97</f>
        <v>2563448457244.2407</v>
      </c>
      <c r="S35" s="240">
        <f>('Energy Use'!S91-'E-electricity'!S35)*'Energy Use 2020'!$S97</f>
        <v>2641400412577.2207</v>
      </c>
      <c r="T35" s="240">
        <f>('Energy Use'!T91-'E-electricity'!T35)*'Energy Use 2020'!$S97</f>
        <v>2716996968860.0054</v>
      </c>
      <c r="U35" s="240">
        <f>('Energy Use'!U91-'E-electricity'!U35)*'Energy Use 2020'!$S97</f>
        <v>2789977919885.3223</v>
      </c>
      <c r="V35" s="240">
        <f>('Energy Use'!V91-'E-electricity'!V35)*'Energy Use 2020'!$S97</f>
        <v>2860095382332.9253</v>
      </c>
      <c r="W35" s="240">
        <f>('Energy Use'!W91-'E-electricity'!W35)*'Energy Use 2020'!$S97</f>
        <v>2927115393140.6479</v>
      </c>
      <c r="X35" s="240">
        <f>('Energy Use'!X91-'E-electricity'!X35)*'Energy Use 2020'!$S97</f>
        <v>2990819365691.5698</v>
      </c>
      <c r="Y35" s="240">
        <f>('Energy Use'!Y91-'E-electricity'!Y35)*'Energy Use 2020'!$S97</f>
        <v>3051005392345.8125</v>
      </c>
      <c r="Z35" s="240">
        <f>('Energy Use'!Z91-'E-electricity'!Z35)*'Energy Use 2020'!$S97</f>
        <v>3107489383113.5864</v>
      </c>
      <c r="AA35" s="240">
        <f>('Energy Use'!AA91-'E-electricity'!AA35)*'Energy Use 2020'!$S97</f>
        <v>3160106032605.7095</v>
      </c>
      <c r="AB35" s="240">
        <f>('Energy Use'!AB91-'E-electricity'!AB35)*'Energy Use 2020'!$S97</f>
        <v>3208709609765.5313</v>
      </c>
      <c r="AC35" s="240">
        <f>('Energy Use'!AC91-'E-electricity'!AC35)*'Energy Use 2020'!$S97</f>
        <v>3253174567243.7832</v>
      </c>
      <c r="AD35" s="240">
        <f>('Energy Use'!AD91-'E-electricity'!AD35)*'Energy Use 2020'!$S97</f>
        <v>3293395969585.4727</v>
      </c>
      <c r="AE35" s="240">
        <f>('Energy Use'!AE91-'E-electricity'!AE35)*'Energy Use 2020'!$S97</f>
        <v>3329289741621.6567</v>
      </c>
      <c r="AF35" s="240">
        <f>('Energy Use'!AF91-'E-electricity'!AF35)*'Energy Use 2020'!$S97</f>
        <v>3360792740565.9009</v>
      </c>
      <c r="AG35" s="240">
        <f>('Energy Use'!AG91-'E-electricity'!AG35)*'Energy Use 2020'!$S97</f>
        <v>3387862657278.2461</v>
      </c>
      <c r="AH35" s="240">
        <f>('Energy Use'!AH91-'E-electricity'!AH35)*'Energy Use 2020'!$S97</f>
        <v>3410477753954.4585</v>
      </c>
      <c r="AI35" s="240">
        <f>('Energy Use'!AI91-'E-electricity'!AI35)*'Energy Use 2020'!$S97</f>
        <v>3428636447105.3911</v>
      </c>
      <c r="AJ35" s="240">
        <f>('Energy Use'!AJ91-'E-electricity'!AJ35)*'Energy Use 2020'!$S97</f>
        <v>3442356746096.647</v>
      </c>
      <c r="AK35" s="240">
        <f>('Energy Use'!AK91-'E-electricity'!AK35)*'Energy Use 2020'!$S97</f>
        <v>3451675558710.7358</v>
      </c>
      <c r="AL35" s="240">
        <f>('Energy Use'!AL91-'E-electricity'!AL35)*'Energy Use 2020'!$S97</f>
        <v>3456647876167.5854</v>
      </c>
      <c r="AM35" s="240">
        <f>('Energy Use'!AM91-'E-electricity'!AM35)*'Energy Use 2020'!$S97</f>
        <v>3457345850792.0215</v>
      </c>
      <c r="AN35" s="240">
        <f>('Energy Use'!AN91-'E-electricity'!AN35)*'Energy Use 2020'!$S97</f>
        <v>3453857780051.5532</v>
      </c>
      <c r="AO35" s="240">
        <f>('Energy Use'!AO91-'E-electricity'!AO35)*'Energy Use 2020'!$S97</f>
        <v>3446287011009.7593</v>
      </c>
      <c r="AP35" s="240">
        <f>('Energy Use'!AP91-'E-electricity'!AP35)*'Energy Use 2020'!$S97</f>
        <v>3434750779358.8931</v>
      </c>
      <c r="AQ35" s="240">
        <f>('Energy Use'!AQ91-'E-electricity'!AQ35)*'Energy Use 2020'!$S97</f>
        <v>3401843720213.5469</v>
      </c>
      <c r="AR35" s="136" t="str">
        <f>VLOOKUP($A35,'Sector Match'!$A$1:$B$43,2,0)</f>
        <v>appliances and electrical equipment 27</v>
      </c>
    </row>
    <row r="36" spans="1:44" x14ac:dyDescent="0.2">
      <c r="A36" s="74" t="s">
        <v>34</v>
      </c>
      <c r="B36" s="240">
        <f>('Energy Use'!B92-'E-electricity'!B36)*'Energy Use 2019'!$S98</f>
        <v>232586360238.65463</v>
      </c>
      <c r="C36" s="240">
        <f>('Energy Use'!C92-'E-electricity'!C36)*'Energy Use 2020'!$S98</f>
        <v>328787902555.11121</v>
      </c>
      <c r="D36" s="240">
        <f>('Energy Use'!D92-'E-electricity'!D36)*'Energy Use 2020'!$S98</f>
        <v>390527322737.7135</v>
      </c>
      <c r="E36" s="240">
        <f>('Energy Use'!E92-'E-electricity'!E36)*'Energy Use 2020'!$S98</f>
        <v>420834057743.18994</v>
      </c>
      <c r="F36" s="240">
        <f>('Energy Use'!F92-'E-electricity'!F36)*'Energy Use 2020'!$S98</f>
        <v>426454669474.94513</v>
      </c>
      <c r="G36" s="240">
        <f>('Energy Use'!G92-'E-electricity'!G36)*'Energy Use 2020'!$S98</f>
        <v>448416294551.56732</v>
      </c>
      <c r="H36" s="240">
        <f>('Energy Use'!H92-'E-electricity'!H36)*'Energy Use 2020'!$S98</f>
        <v>476128823366.79315</v>
      </c>
      <c r="I36" s="240">
        <f>('Energy Use'!I92-'E-electricity'!I36)*'Energy Use 2020'!$S98</f>
        <v>499735348768.81024</v>
      </c>
      <c r="J36" s="240">
        <f>('Energy Use'!J92-'E-electricity'!J36)*'Energy Use 2020'!$S98</f>
        <v>517619744810.29883</v>
      </c>
      <c r="K36" s="240">
        <f>('Energy Use'!K92-'E-electricity'!K36)*'Energy Use 2020'!$S98</f>
        <v>531333339108.35095</v>
      </c>
      <c r="L36" s="240">
        <f>('Energy Use'!L92-'E-electricity'!L36)*'Energy Use 2020'!$S98</f>
        <v>542799008749.97565</v>
      </c>
      <c r="M36" s="240">
        <f>('Energy Use'!M92-'E-electricity'!M36)*'Energy Use 2020'!$S98</f>
        <v>554187878464.95715</v>
      </c>
      <c r="N36" s="240">
        <f>('Energy Use'!N92-'E-electricity'!N36)*'Energy Use 2020'!$S98</f>
        <v>569342988695.32275</v>
      </c>
      <c r="O36" s="240">
        <f>('Energy Use'!O92-'E-electricity'!O36)*'Energy Use 2020'!$S98</f>
        <v>586413863913.69934</v>
      </c>
      <c r="P36" s="240">
        <f>('Energy Use'!P92-'E-electricity'!P36)*'Energy Use 2020'!$S98</f>
        <v>604868565918.08618</v>
      </c>
      <c r="Q36" s="240">
        <f>('Energy Use'!Q92-'E-electricity'!Q36)*'Energy Use 2020'!$S98</f>
        <v>624104858228.87805</v>
      </c>
      <c r="R36" s="240">
        <f>('Energy Use'!R92-'E-electricity'!R36)*'Energy Use 2020'!$S98</f>
        <v>643438573073.41418</v>
      </c>
      <c r="S36" s="240">
        <f>('Energy Use'!S92-'E-electricity'!S36)*'Energy Use 2020'!$S98</f>
        <v>666368940280.06226</v>
      </c>
      <c r="T36" s="240">
        <f>('Energy Use'!T92-'E-electricity'!T36)*'Energy Use 2020'!$S98</f>
        <v>688839620686.02075</v>
      </c>
      <c r="U36" s="240">
        <f>('Energy Use'!U92-'E-electricity'!U36)*'Energy Use 2020'!$S98</f>
        <v>710761885536.15601</v>
      </c>
      <c r="V36" s="240">
        <f>('Energy Use'!V92-'E-electricity'!V36)*'Energy Use 2020'!$S98</f>
        <v>732048240566.56506</v>
      </c>
      <c r="W36" s="240">
        <f>('Energy Use'!W92-'E-electricity'!W36)*'Energy Use 2020'!$S98</f>
        <v>752613056719.12488</v>
      </c>
      <c r="X36" s="240">
        <f>('Energy Use'!X92-'E-electricity'!X36)*'Energy Use 2020'!$S98</f>
        <v>772373189170.75159</v>
      </c>
      <c r="Y36" s="240">
        <f>('Energy Use'!Y92-'E-electricity'!Y36)*'Energy Use 2020'!$S98</f>
        <v>791248578039.30273</v>
      </c>
      <c r="Z36" s="240">
        <f>('Energy Use'!Z92-'E-electricity'!Z36)*'Energy Use 2020'!$S98</f>
        <v>809162824375.65295</v>
      </c>
      <c r="AA36" s="240">
        <f>('Energy Use'!AA92-'E-electricity'!AA36)*'Energy Use 2020'!$S98</f>
        <v>826043735389.40649</v>
      </c>
      <c r="AB36" s="240">
        <f>('Energy Use'!AB92-'E-electricity'!AB36)*'Energy Use 2020'!$S98</f>
        <v>841823833276.80872</v>
      </c>
      <c r="AC36" s="240">
        <f>('Energy Use'!AC92-'E-electricity'!AC36)*'Energy Use 2020'!$S98</f>
        <v>856440822516.12939</v>
      </c>
      <c r="AD36" s="240">
        <f>('Energy Use'!AD92-'E-electricity'!AD36)*'Energy Use 2020'!$S98</f>
        <v>869838011058.49658</v>
      </c>
      <c r="AE36" s="240">
        <f>('Energy Use'!AE92-'E-electricity'!AE36)*'Energy Use 2020'!$S98</f>
        <v>881964681460.87671</v>
      </c>
      <c r="AF36" s="240">
        <f>('Energy Use'!AF92-'E-electricity'!AF36)*'Energy Use 2020'!$S98</f>
        <v>892776408671.42566</v>
      </c>
      <c r="AG36" s="240">
        <f>('Energy Use'!AG92-'E-electricity'!AG36)*'Energy Use 2020'!$S98</f>
        <v>902235321874.39282</v>
      </c>
      <c r="AH36" s="240">
        <f>('Energy Use'!AH92-'E-electricity'!AH36)*'Energy Use 2020'!$S98</f>
        <v>910310308520.28259</v>
      </c>
      <c r="AI36" s="240">
        <f>('Energy Use'!AI92-'E-electricity'!AI36)*'Energy Use 2020'!$S98</f>
        <v>916977159395.14197</v>
      </c>
      <c r="AJ36" s="240">
        <f>('Energy Use'!AJ92-'E-electricity'!AJ36)*'Energy Use 2020'!$S98</f>
        <v>922218654309.17761</v>
      </c>
      <c r="AK36" s="240">
        <f>('Energy Use'!AK92-'E-electricity'!AK36)*'Energy Use 2020'!$S98</f>
        <v>926024588697.91943</v>
      </c>
      <c r="AL36" s="240">
        <f>('Energy Use'!AL92-'E-electricity'!AL36)*'Energy Use 2020'!$S98</f>
        <v>928391742118.42297</v>
      </c>
      <c r="AM36" s="240">
        <f>('Energy Use'!AM92-'E-electricity'!AM36)*'Energy Use 2020'!$S98</f>
        <v>929323790278.57227</v>
      </c>
      <c r="AN36" s="240">
        <f>('Energy Use'!AN92-'E-electricity'!AN36)*'Energy Use 2020'!$S98</f>
        <v>928831162850.56128</v>
      </c>
      <c r="AO36" s="240">
        <f>('Energy Use'!AO92-'E-electricity'!AO36)*'Energy Use 2020'!$S98</f>
        <v>926930849882.20349</v>
      </c>
      <c r="AP36" s="240">
        <f>('Energy Use'!AP92-'E-electricity'!AP36)*'Energy Use 2020'!$S98</f>
        <v>923646160125.43262</v>
      </c>
      <c r="AQ36" s="240">
        <f>('Energy Use'!AQ92-'E-electricity'!AQ36)*'Energy Use 2020'!$S98</f>
        <v>914293581531.42688</v>
      </c>
      <c r="AR36" s="136" t="str">
        <f>VLOOKUP($A36,'Sector Match'!$A$1:$B$43,2,0)</f>
        <v>computers and electronics 26</v>
      </c>
    </row>
    <row r="37" spans="1:44" x14ac:dyDescent="0.2">
      <c r="A37" s="74" t="s">
        <v>35</v>
      </c>
      <c r="B37" s="240">
        <f>('Energy Use'!B93-'E-electricity'!B37)*'Energy Use 2019'!$S99</f>
        <v>105285326838.3849</v>
      </c>
      <c r="C37" s="240">
        <f>('Energy Use'!C93-'E-electricity'!C37)*'Energy Use 2020'!$S99</f>
        <v>100942713127.46146</v>
      </c>
      <c r="D37" s="240">
        <f>('Energy Use'!D93-'E-electricity'!D37)*'Energy Use 2020'!$S99</f>
        <v>116098929730.05608</v>
      </c>
      <c r="E37" s="240">
        <f>('Energy Use'!E93-'E-electricity'!E37)*'Energy Use 2020'!$S99</f>
        <v>121658506428.13756</v>
      </c>
      <c r="F37" s="240">
        <f>('Energy Use'!F93-'E-electricity'!F37)*'Energy Use 2020'!$S99</f>
        <v>121977778358.392</v>
      </c>
      <c r="G37" s="240">
        <f>('Energy Use'!G93-'E-electricity'!G37)*'Energy Use 2020'!$S99</f>
        <v>125022380441.05528</v>
      </c>
      <c r="H37" s="240">
        <f>('Energy Use'!H93-'E-electricity'!H37)*'Energy Use 2020'!$S99</f>
        <v>128829773850.87086</v>
      </c>
      <c r="I37" s="240">
        <f>('Energy Use'!I93-'E-electricity'!I37)*'Energy Use 2020'!$S99</f>
        <v>131766503833.9538</v>
      </c>
      <c r="J37" s="240">
        <f>('Energy Use'!J93-'E-electricity'!J37)*'Energy Use 2020'!$S99</f>
        <v>133620881415.26111</v>
      </c>
      <c r="K37" s="240">
        <f>('Energy Use'!K93-'E-electricity'!K37)*'Energy Use 2020'!$S99</f>
        <v>134718845711.67178</v>
      </c>
      <c r="L37" s="240">
        <f>('Energy Use'!L93-'E-electricity'!L37)*'Energy Use 2020'!$S99</f>
        <v>135416394035.37166</v>
      </c>
      <c r="M37" s="240">
        <f>('Energy Use'!M93-'E-electricity'!M37)*'Energy Use 2020'!$S99</f>
        <v>136084024576.00789</v>
      </c>
      <c r="N37" s="240">
        <f>('Energy Use'!N93-'E-electricity'!N37)*'Energy Use 2020'!$S99</f>
        <v>137485820290.69662</v>
      </c>
      <c r="O37" s="240">
        <f>('Energy Use'!O93-'E-electricity'!O37)*'Energy Use 2020'!$S99</f>
        <v>139178496374.10559</v>
      </c>
      <c r="P37" s="240">
        <f>('Energy Use'!P93-'E-electricity'!P37)*'Energy Use 2020'!$S99</f>
        <v>141089251810.00165</v>
      </c>
      <c r="Q37" s="240">
        <f>('Energy Use'!Q93-'E-electricity'!Q37)*'Energy Use 2020'!$S99</f>
        <v>143142093764.37524</v>
      </c>
      <c r="R37" s="240">
        <f>('Energy Use'!R93-'E-electricity'!R37)*'Energy Use 2020'!$S99</f>
        <v>145256817250.8634</v>
      </c>
      <c r="S37" s="240">
        <f>('Energy Use'!S93-'E-electricity'!S37)*'Energy Use 2020'!$S99</f>
        <v>148265877594.70291</v>
      </c>
      <c r="T37" s="240">
        <f>('Energy Use'!T93-'E-electricity'!T37)*'Energy Use 2020'!$S99</f>
        <v>151280083371.0867</v>
      </c>
      <c r="U37" s="240">
        <f>('Energy Use'!U93-'E-electricity'!U37)*'Energy Use 2020'!$S99</f>
        <v>154288225833.65454</v>
      </c>
      <c r="V37" s="240">
        <f>('Energy Use'!V93-'E-electricity'!V37)*'Energy Use 2020'!$S99</f>
        <v>157278346515.31561</v>
      </c>
      <c r="W37" s="240">
        <f>('Energy Use'!W93-'E-electricity'!W37)*'Energy Use 2020'!$S99</f>
        <v>160237749109.93121</v>
      </c>
      <c r="X37" s="240">
        <f>('Energy Use'!X93-'E-electricity'!X37)*'Energy Use 2020'!$S99</f>
        <v>163153020693.60721</v>
      </c>
      <c r="Y37" s="240">
        <f>('Energy Use'!Y93-'E-electricity'!Y37)*'Energy Use 2020'!$S99</f>
        <v>166010063040.5524</v>
      </c>
      <c r="Z37" s="240">
        <f>('Energy Use'!Z93-'E-electricity'!Z37)*'Energy Use 2020'!$S99</f>
        <v>168794134730.80185</v>
      </c>
      <c r="AA37" s="240">
        <f>('Energy Use'!AA93-'E-electricity'!AA37)*'Energy Use 2020'!$S99</f>
        <v>171489904667.90228</v>
      </c>
      <c r="AB37" s="240">
        <f>('Energy Use'!AB93-'E-electricity'!AB37)*'Energy Use 2020'!$S99</f>
        <v>174081517522.53238</v>
      </c>
      <c r="AC37" s="240">
        <f>('Energy Use'!AC93-'E-electricity'!AC37)*'Energy Use 2020'!$S99</f>
        <v>176552671492.021</v>
      </c>
      <c r="AD37" s="240">
        <f>('Energy Use'!AD93-'E-electricity'!AD37)*'Energy Use 2020'!$S99</f>
        <v>178886708615.30972</v>
      </c>
      <c r="AE37" s="240">
        <f>('Energy Use'!AE93-'E-electricity'!AE37)*'Energy Use 2020'!$S99</f>
        <v>181066717708.064</v>
      </c>
      <c r="AF37" s="240">
        <f>('Energy Use'!AF93-'E-electricity'!AF37)*'Energy Use 2020'!$S99</f>
        <v>183075649784.08273</v>
      </c>
      <c r="AG37" s="240">
        <f>('Energy Use'!AG93-'E-electricity'!AG37)*'Energy Use 2020'!$S99</f>
        <v>184896445608.14014</v>
      </c>
      <c r="AH37" s="240">
        <f>('Energy Use'!AH93-'E-electricity'!AH37)*'Energy Use 2020'!$S99</f>
        <v>186512174784.186</v>
      </c>
      <c r="AI37" s="240">
        <f>('Energy Use'!AI93-'E-electricity'!AI37)*'Energy Use 2020'!$S99</f>
        <v>187906185524.28271</v>
      </c>
      <c r="AJ37" s="240">
        <f>('Energy Use'!AJ93-'E-electricity'!AJ37)*'Energy Use 2020'!$S99</f>
        <v>189062263971.74564</v>
      </c>
      <c r="AK37" s="240">
        <f>('Energy Use'!AK93-'E-electricity'!AK37)*'Energy Use 2020'!$S99</f>
        <v>189964801671.29459</v>
      </c>
      <c r="AL37" s="240">
        <f>('Energy Use'!AL93-'E-electricity'!AL37)*'Energy Use 2020'!$S99</f>
        <v>190598969495.3735</v>
      </c>
      <c r="AM37" s="240">
        <f>('Energy Use'!AM93-'E-electricity'!AM37)*'Energy Use 2020'!$S99</f>
        <v>190950896055.49011</v>
      </c>
      <c r="AN37" s="240">
        <f>('Energy Use'!AN93-'E-electricity'!AN37)*'Energy Use 2020'!$S99</f>
        <v>191007848357.70477</v>
      </c>
      <c r="AO37" s="240">
        <f>('Energy Use'!AO93-'E-electricity'!AO37)*'Energy Use 2020'!$S99</f>
        <v>190758412210.08261</v>
      </c>
      <c r="AP37" s="240">
        <f>('Energy Use'!AP93-'E-electricity'!AP37)*'Energy Use 2020'!$S99</f>
        <v>190192669665.26733</v>
      </c>
      <c r="AQ37" s="240">
        <f>('Energy Use'!AQ93-'E-electricity'!AQ37)*'Energy Use 2020'!$S99</f>
        <v>188331589204.20337</v>
      </c>
      <c r="AR37" s="136" t="str">
        <f>VLOOKUP($A37,'Sector Match'!$A$1:$B$43,2,0)</f>
        <v>computers and electronics 26</v>
      </c>
    </row>
    <row r="38" spans="1:44" x14ac:dyDescent="0.2">
      <c r="A38" s="74" t="s">
        <v>36</v>
      </c>
      <c r="B38" s="240">
        <f>('Energy Use'!B94-'E-electricity'!B38)*'Energy Use 2019'!$S100</f>
        <v>0</v>
      </c>
      <c r="C38" s="240">
        <f>('Energy Use'!C94-'E-electricity'!C38)*'Energy Use 2020'!$S100</f>
        <v>26489119035.736355</v>
      </c>
      <c r="D38" s="240">
        <f>('Energy Use'!D94-'E-electricity'!D38)*'Energy Use 2020'!$S100</f>
        <v>29303891813.307487</v>
      </c>
      <c r="E38" s="240">
        <f>('Energy Use'!E94-'E-electricity'!E38)*'Energy Use 2020'!$S100</f>
        <v>31292836798.735947</v>
      </c>
      <c r="F38" s="240">
        <f>('Energy Use'!F94-'E-electricity'!F38)*'Energy Use 2020'!$S100</f>
        <v>30733306562.714214</v>
      </c>
      <c r="G38" s="240">
        <f>('Energy Use'!G94-'E-electricity'!G38)*'Energy Use 2020'!$S100</f>
        <v>30640921479.69043</v>
      </c>
      <c r="H38" s="240">
        <f>('Energy Use'!H94-'E-electricity'!H38)*'Energy Use 2020'!$S100</f>
        <v>30766412219.722095</v>
      </c>
      <c r="I38" s="240">
        <f>('Energy Use'!I94-'E-electricity'!I38)*'Energy Use 2020'!$S100</f>
        <v>30918455123.467773</v>
      </c>
      <c r="J38" s="240">
        <f>('Energy Use'!J94-'E-electricity'!J38)*'Energy Use 2020'!$S100</f>
        <v>31022908867.519451</v>
      </c>
      <c r="K38" s="240">
        <f>('Energy Use'!K94-'E-electricity'!K38)*'Energy Use 2020'!$S100</f>
        <v>31057048490.929802</v>
      </c>
      <c r="L38" s="240">
        <f>('Energy Use'!L94-'E-electricity'!L38)*'Energy Use 2020'!$S100</f>
        <v>30998353431.586647</v>
      </c>
      <c r="M38" s="240">
        <f>('Energy Use'!M94-'E-electricity'!M38)*'Energy Use 2020'!$S100</f>
        <v>30825084660.951862</v>
      </c>
      <c r="N38" s="240">
        <f>('Energy Use'!N94-'E-electricity'!N38)*'Energy Use 2020'!$S100</f>
        <v>30801923952.487072</v>
      </c>
      <c r="O38" s="240">
        <f>('Energy Use'!O94-'E-electricity'!O38)*'Energy Use 2020'!$S100</f>
        <v>30663179687.072361</v>
      </c>
      <c r="P38" s="240">
        <f>('Energy Use'!P94-'E-electricity'!P38)*'Energy Use 2020'!$S100</f>
        <v>30418248398.073971</v>
      </c>
      <c r="Q38" s="240">
        <f>('Energy Use'!Q94-'E-electricity'!Q38)*'Energy Use 2020'!$S100</f>
        <v>30077397370.623577</v>
      </c>
      <c r="R38" s="240">
        <f>('Energy Use'!R94-'E-electricity'!R38)*'Energy Use 2020'!$S100</f>
        <v>29651463722.290207</v>
      </c>
      <c r="S38" s="240">
        <f>('Energy Use'!S94-'E-electricity'!S38)*'Energy Use 2020'!$S100</f>
        <v>29528402189.715702</v>
      </c>
      <c r="T38" s="240">
        <f>('Energy Use'!T94-'E-electricity'!T38)*'Energy Use 2020'!$S100</f>
        <v>29339909560.519539</v>
      </c>
      <c r="U38" s="240">
        <f>('Energy Use'!U94-'E-electricity'!U38)*'Energy Use 2020'!$S100</f>
        <v>29091231026.373486</v>
      </c>
      <c r="V38" s="240">
        <f>('Energy Use'!V94-'E-electricity'!V38)*'Energy Use 2020'!$S100</f>
        <v>28787857369.235161</v>
      </c>
      <c r="W38" s="240">
        <f>('Energy Use'!W94-'E-electricity'!W38)*'Energy Use 2020'!$S100</f>
        <v>28435431409.278942</v>
      </c>
      <c r="X38" s="240">
        <f>('Energy Use'!X94-'E-electricity'!X38)*'Energy Use 2020'!$S100</f>
        <v>28039661479.059208</v>
      </c>
      <c r="Y38" s="240">
        <f>('Energy Use'!Y94-'E-electricity'!Y38)*'Energy Use 2020'!$S100</f>
        <v>27606243041.575249</v>
      </c>
      <c r="Z38" s="240">
        <f>('Energy Use'!Z94-'E-electricity'!Z38)*'Energy Use 2020'!$S100</f>
        <v>27140789217.667767</v>
      </c>
      <c r="AA38" s="240">
        <f>('Energy Use'!AA94-'E-electricity'!AA38)*'Energy Use 2020'!$S100</f>
        <v>26648770662.263226</v>
      </c>
      <c r="AB38" s="240">
        <f>('Energy Use'!AB94-'E-electricity'!AB38)*'Energy Use 2020'!$S100</f>
        <v>26135464936.865242</v>
      </c>
      <c r="AC38" s="240">
        <f>('Energy Use'!AC94-'E-electricity'!AC38)*'Energy Use 2020'!$S100</f>
        <v>25605915272.317123</v>
      </c>
      <c r="AD38" s="240">
        <f>('Energy Use'!AD94-'E-electricity'!AD38)*'Energy Use 2020'!$S100</f>
        <v>25064898403.84288</v>
      </c>
      <c r="AE38" s="240">
        <f>('Energy Use'!AE94-'E-electricity'!AE38)*'Energy Use 2020'!$S100</f>
        <v>24516900990.330803</v>
      </c>
      <c r="AF38" s="240">
        <f>('Energy Use'!AF94-'E-electricity'!AF38)*'Energy Use 2020'!$S100</f>
        <v>23966104000.675877</v>
      </c>
      <c r="AG38" s="240">
        <f>('Energy Use'!AG94-'E-electricity'!AG38)*'Energy Use 2020'!$S100</f>
        <v>23416374359.349648</v>
      </c>
      <c r="AH38" s="240">
        <f>('Energy Use'!AH94-'E-electricity'!AH38)*'Energy Use 2020'!$S100</f>
        <v>22871263087.853397</v>
      </c>
      <c r="AI38" s="240">
        <f>('Energy Use'!AI94-'E-electricity'!AI38)*'Energy Use 2020'!$S100</f>
        <v>22334009154.298447</v>
      </c>
      <c r="AJ38" s="240">
        <f>('Energy Use'!AJ94-'E-electricity'!AJ38)*'Energy Use 2020'!$S100</f>
        <v>21807548245.674461</v>
      </c>
      <c r="AK38" s="240">
        <f>('Energy Use'!AK94-'E-electricity'!AK38)*'Energy Use 2020'!$S100</f>
        <v>21294525701.908924</v>
      </c>
      <c r="AL38" s="240">
        <f>('Energy Use'!AL94-'E-electricity'!AL38)*'Energy Use 2020'!$S100</f>
        <v>20797312893.211155</v>
      </c>
      <c r="AM38" s="240">
        <f>('Energy Use'!AM94-'E-electricity'!AM38)*'Energy Use 2020'!$S100</f>
        <v>20318026378.271561</v>
      </c>
      <c r="AN38" s="240">
        <f>('Energy Use'!AN94-'E-electricity'!AN38)*'Energy Use 2020'!$S100</f>
        <v>19858549246.906429</v>
      </c>
      <c r="AO38" s="240">
        <f>('Energy Use'!AO94-'E-electricity'!AO38)*'Energy Use 2020'!$S100</f>
        <v>19420554123.371841</v>
      </c>
      <c r="AP38" s="240">
        <f>('Energy Use'!AP94-'E-electricity'!AP38)*'Energy Use 2020'!$S100</f>
        <v>19005527383.002411</v>
      </c>
      <c r="AQ38" s="240">
        <f>('Energy Use'!AQ94-'E-electricity'!AQ38)*'Energy Use 2020'!$S100</f>
        <v>18519333729.618664</v>
      </c>
      <c r="AR38" s="136" t="str">
        <f>VLOOKUP($A38,'Sector Match'!$A$1:$B$43,2,0)</f>
        <v>other machinery 28</v>
      </c>
    </row>
    <row r="39" spans="1:44" x14ac:dyDescent="0.2">
      <c r="A39" s="74" t="s">
        <v>37</v>
      </c>
      <c r="B39" s="240">
        <f>('Energy Use'!B95-'E-electricity'!B39)*'Energy Use 2019'!$S101</f>
        <v>523167754579.05865</v>
      </c>
      <c r="C39" s="240">
        <f>('Energy Use'!C95-'E-electricity'!C39)*'Energy Use 2020'!$S101</f>
        <v>1095914590682.5691</v>
      </c>
      <c r="D39" s="240">
        <f>('Energy Use'!D95-'E-electricity'!D39)*'Energy Use 2020'!$S101</f>
        <v>1477665045006.9495</v>
      </c>
      <c r="E39" s="240">
        <f>('Energy Use'!E95-'E-electricity'!E39)*'Energy Use 2020'!$S101</f>
        <v>1830357526365.5288</v>
      </c>
      <c r="F39" s="240">
        <f>('Energy Use'!F95-'E-electricity'!F39)*'Energy Use 2020'!$S101</f>
        <v>1893783577963.9656</v>
      </c>
      <c r="G39" s="240">
        <f>('Energy Use'!G95-'E-electricity'!G39)*'Energy Use 2020'!$S101</f>
        <v>2070723919679.8176</v>
      </c>
      <c r="H39" s="240">
        <f>('Energy Use'!H95-'E-electricity'!H39)*'Energy Use 2020'!$S101</f>
        <v>2309141125820.2505</v>
      </c>
      <c r="I39" s="240">
        <f>('Energy Use'!I95-'E-electricity'!I39)*'Energy Use 2020'!$S101</f>
        <v>2552387172600.9258</v>
      </c>
      <c r="J39" s="240">
        <f>('Energy Use'!J95-'E-electricity'!J39)*'Energy Use 2020'!$S101</f>
        <v>2784310873191.7188</v>
      </c>
      <c r="K39" s="240">
        <f>('Energy Use'!K95-'E-electricity'!K39)*'Energy Use 2020'!$S101</f>
        <v>3005804020444.5527</v>
      </c>
      <c r="L39" s="240">
        <f>('Energy Use'!L95-'E-electricity'!L39)*'Energy Use 2020'!$S101</f>
        <v>3220119878933.7847</v>
      </c>
      <c r="M39" s="240">
        <f>('Energy Use'!M95-'E-electricity'!M39)*'Energy Use 2020'!$S101</f>
        <v>3432800248197.4556</v>
      </c>
      <c r="N39" s="240">
        <f>('Energy Use'!N95-'E-electricity'!N39)*'Energy Use 2020'!$S101</f>
        <v>3652347520824.0308</v>
      </c>
      <c r="O39" s="240">
        <f>('Energy Use'!O95-'E-electricity'!O39)*'Energy Use 2020'!$S101</f>
        <v>3878544188889.3491</v>
      </c>
      <c r="P39" s="240">
        <f>('Energy Use'!P95-'E-electricity'!P39)*'Energy Use 2020'!$S101</f>
        <v>4111950814438.6855</v>
      </c>
      <c r="Q39" s="240">
        <f>('Energy Use'!Q95-'E-electricity'!Q39)*'Energy Use 2020'!$S101</f>
        <v>4353304281949.9985</v>
      </c>
      <c r="R39" s="240">
        <f>('Energy Use'!R95-'E-electricity'!R39)*'Energy Use 2020'!$S101</f>
        <v>4603535638602.6006</v>
      </c>
      <c r="S39" s="240">
        <f>('Energy Use'!S95-'E-electricity'!S39)*'Energy Use 2020'!$S101</f>
        <v>4879099437045.792</v>
      </c>
      <c r="T39" s="240">
        <f>('Energy Use'!T95-'E-electricity'!T39)*'Energy Use 2020'!$S101</f>
        <v>5165982889499.4346</v>
      </c>
      <c r="U39" s="240">
        <f>('Energy Use'!U95-'E-electricity'!U39)*'Energy Use 2020'!$S101</f>
        <v>5463600108190.2793</v>
      </c>
      <c r="V39" s="240">
        <f>('Energy Use'!V95-'E-electricity'!V39)*'Energy Use 2020'!$S101</f>
        <v>5771185139596.0596</v>
      </c>
      <c r="W39" s="240">
        <f>('Energy Use'!W95-'E-electricity'!W39)*'Energy Use 2020'!$S101</f>
        <v>6087777643380.9463</v>
      </c>
      <c r="X39" s="240">
        <f>('Energy Use'!X95-'E-electricity'!X39)*'Energy Use 2020'!$S101</f>
        <v>6412210070975.3008</v>
      </c>
      <c r="Y39" s="240">
        <f>('Energy Use'!Y95-'E-electricity'!Y39)*'Energy Use 2020'!$S101</f>
        <v>6743096903746.627</v>
      </c>
      <c r="Z39" s="240">
        <f>('Energy Use'!Z95-'E-electricity'!Z39)*'Energy Use 2020'!$S101</f>
        <v>7078826552015.6025</v>
      </c>
      <c r="AA39" s="240">
        <f>('Energy Use'!AA95-'E-electricity'!AA39)*'Energy Use 2020'!$S101</f>
        <v>7417556544515.7891</v>
      </c>
      <c r="AB39" s="240">
        <f>('Energy Use'!AB95-'E-electricity'!AB39)*'Energy Use 2020'!$S101</f>
        <v>7757212649463.0605</v>
      </c>
      <c r="AC39" s="240">
        <f>('Energy Use'!AC95-'E-electricity'!AC39)*'Energy Use 2020'!$S101</f>
        <v>8095492559328.7656</v>
      </c>
      <c r="AD39" s="240">
        <f>('Energy Use'!AD95-'E-electricity'!AD39)*'Energy Use 2020'!$S101</f>
        <v>8429874737989.2139</v>
      </c>
      <c r="AE39" s="240">
        <f>('Energy Use'!AE95-'E-electricity'!AE39)*'Energy Use 2020'!$S101</f>
        <v>8757632967822.8262</v>
      </c>
      <c r="AF39" s="240">
        <f>('Energy Use'!AF95-'E-electricity'!AF39)*'Energy Use 2020'!$S101</f>
        <v>9075857042861.0098</v>
      </c>
      <c r="AG39" s="240">
        <f>('Energy Use'!AG95-'E-electricity'!AG39)*'Energy Use 2020'!$S101</f>
        <v>9381479930513.9551</v>
      </c>
      <c r="AH39" s="240">
        <f>('Energy Use'!AH95-'E-electricity'!AH39)*'Energy Use 2020'!$S101</f>
        <v>9671311568154.3613</v>
      </c>
      <c r="AI39" s="240">
        <f>('Energy Use'!AI95-'E-electricity'!AI39)*'Energy Use 2020'!$S101</f>
        <v>9942079272923.1445</v>
      </c>
      <c r="AJ39" s="240">
        <f>('Energy Use'!AJ95-'E-electricity'!AJ39)*'Energy Use 2020'!$S101</f>
        <v>10190474526243.582</v>
      </c>
      <c r="AK39" s="240">
        <f>('Energy Use'!AK95-'E-electricity'!AK39)*'Energy Use 2020'!$S101</f>
        <v>10413205653367.369</v>
      </c>
      <c r="AL39" s="240">
        <f>('Energy Use'!AL95-'E-electricity'!AL39)*'Energy Use 2020'!$S101</f>
        <v>10607055659555.576</v>
      </c>
      <c r="AM39" s="240">
        <f>('Energy Use'!AM95-'E-electricity'!AM39)*'Energy Use 2020'!$S101</f>
        <v>10768944217008.387</v>
      </c>
      <c r="AN39" s="240">
        <f>('Energy Use'!AN95-'E-electricity'!AN39)*'Energy Use 2020'!$S101</f>
        <v>10895992531121.139</v>
      </c>
      <c r="AO39" s="240">
        <f>('Energy Use'!AO95-'E-electricity'!AO39)*'Energy Use 2020'!$S101</f>
        <v>10985589563434.592</v>
      </c>
      <c r="AP39" s="240">
        <f>('Energy Use'!AP95-'E-electricity'!AP39)*'Energy Use 2020'!$S101</f>
        <v>11035457865358.633</v>
      </c>
      <c r="AQ39" s="240">
        <f>('Energy Use'!AQ95-'E-electricity'!AQ39)*'Energy Use 2020'!$S101</f>
        <v>10987082648957.463</v>
      </c>
      <c r="AR39" s="136" t="str">
        <f>VLOOKUP($A39,'Sector Match'!$A$1:$B$43,2,0)</f>
        <v>water and waste 36T39</v>
      </c>
    </row>
    <row r="40" spans="1:44" x14ac:dyDescent="0.2">
      <c r="A40" s="74" t="s">
        <v>38</v>
      </c>
      <c r="B40" s="240">
        <f>('Energy Use'!B96-'E-electricity'!B40)*'Energy Use 2019'!$S102</f>
        <v>122865154484.47588</v>
      </c>
      <c r="C40" s="240">
        <f>('Energy Use'!C96-'E-electricity'!C40)*'Energy Use 2020'!$S102</f>
        <v>67377665362.454514</v>
      </c>
      <c r="D40" s="240">
        <f>('Energy Use'!D96-'E-electricity'!D40)*'Energy Use 2020'!$S102</f>
        <v>73499780966.149338</v>
      </c>
      <c r="E40" s="240">
        <f>('Energy Use'!E96-'E-electricity'!E40)*'Energy Use 2020'!$S102</f>
        <v>83190959656.215485</v>
      </c>
      <c r="F40" s="240">
        <f>('Energy Use'!F96-'E-electricity'!F40)*'Energy Use 2020'!$S102</f>
        <v>84727280464.575485</v>
      </c>
      <c r="G40" s="240">
        <f>('Energy Use'!G96-'E-electricity'!G40)*'Energy Use 2020'!$S102</f>
        <v>89441555428.383682</v>
      </c>
      <c r="H40" s="240">
        <f>('Energy Use'!H96-'E-electricity'!H40)*'Energy Use 2020'!$S102</f>
        <v>95728984783.474472</v>
      </c>
      <c r="I40" s="240">
        <f>('Energy Use'!I96-'E-electricity'!I40)*'Energy Use 2020'!$S102</f>
        <v>102079567071.78621</v>
      </c>
      <c r="J40" s="240">
        <f>('Energy Use'!J96-'E-electricity'!J40)*'Energy Use 2020'!$S102</f>
        <v>108071767241.86673</v>
      </c>
      <c r="K40" s="240">
        <f>('Energy Use'!K96-'E-electricity'!K40)*'Energy Use 2020'!$S102</f>
        <v>113718656091.97144</v>
      </c>
      <c r="L40" s="240">
        <f>('Energy Use'!L96-'E-electricity'!L40)*'Energy Use 2020'!$S102</f>
        <v>119059808136.46405</v>
      </c>
      <c r="M40" s="240">
        <f>('Energy Use'!M96-'E-electricity'!M40)*'Energy Use 2020'!$S102</f>
        <v>124159682789.69269</v>
      </c>
      <c r="N40" s="240">
        <f>('Energy Use'!N96-'E-electricity'!N40)*'Energy Use 2020'!$S102</f>
        <v>129228043609.08846</v>
      </c>
      <c r="O40" s="240">
        <f>('Energy Use'!O96-'E-electricity'!O40)*'Energy Use 2020'!$S102</f>
        <v>134152771226.38266</v>
      </c>
      <c r="P40" s="240">
        <f>('Energy Use'!P96-'E-electricity'!P40)*'Energy Use 2020'!$S102</f>
        <v>138938729981.52539</v>
      </c>
      <c r="Q40" s="240">
        <f>('Energy Use'!Q96-'E-electricity'!Q40)*'Energy Use 2020'!$S102</f>
        <v>143595850941.29654</v>
      </c>
      <c r="R40" s="240">
        <f>('Energy Use'!R96-'E-electricity'!R40)*'Energy Use 2020'!$S102</f>
        <v>148139011153.45187</v>
      </c>
      <c r="S40" s="240">
        <f>('Energy Use'!S96-'E-electricity'!S40)*'Energy Use 2020'!$S102</f>
        <v>153145220361.61456</v>
      </c>
      <c r="T40" s="240">
        <f>('Energy Use'!T96-'E-electricity'!T40)*'Energy Use 2020'!$S102</f>
        <v>158078073826.46375</v>
      </c>
      <c r="U40" s="240">
        <f>('Energy Use'!U96-'E-electricity'!U40)*'Energy Use 2020'!$S102</f>
        <v>162921251261.05276</v>
      </c>
      <c r="V40" s="240">
        <f>('Energy Use'!V96-'E-electricity'!V40)*'Energy Use 2020'!$S102</f>
        <v>167658463591.48853</v>
      </c>
      <c r="W40" s="240">
        <f>('Energy Use'!W96-'E-electricity'!W40)*'Energy Use 2020'!$S102</f>
        <v>172273549250.89746</v>
      </c>
      <c r="X40" s="240">
        <f>('Energy Use'!X96-'E-electricity'!X40)*'Energy Use 2020'!$S102</f>
        <v>176750570956.83963</v>
      </c>
      <c r="Y40" s="240">
        <f>('Energy Use'!Y96-'E-electricity'!Y40)*'Energy Use 2020'!$S102</f>
        <v>181073912120.14752</v>
      </c>
      <c r="Z40" s="240">
        <f>('Energy Use'!Z96-'E-electricity'!Z40)*'Energy Use 2020'!$S102</f>
        <v>185228372030.61575</v>
      </c>
      <c r="AA40" s="240">
        <f>('Energy Use'!AA96-'E-electricity'!AA40)*'Energy Use 2020'!$S102</f>
        <v>189199258972.54654</v>
      </c>
      <c r="AB40" s="240">
        <f>('Energy Use'!AB96-'E-electricity'!AB40)*'Energy Use 2020'!$S102</f>
        <v>192972480440.75449</v>
      </c>
      <c r="AC40" s="240">
        <f>('Energy Use'!AC96-'E-electricity'!AC40)*'Energy Use 2020'!$S102</f>
        <v>196534629655.04324</v>
      </c>
      <c r="AD40" s="240">
        <f>('Energy Use'!AD96-'E-electricity'!AD40)*'Energy Use 2020'!$S102</f>
        <v>199873067607.94522</v>
      </c>
      <c r="AE40" s="240">
        <f>('Energy Use'!AE96-'E-electricity'!AE40)*'Energy Use 2020'!$S102</f>
        <v>202975999926.17816</v>
      </c>
      <c r="AF40" s="240">
        <f>('Energy Use'!AF96-'E-electricity'!AF40)*'Energy Use 2020'!$S102</f>
        <v>205832547880.1452</v>
      </c>
      <c r="AG40" s="240">
        <f>('Energy Use'!AG96-'E-electricity'!AG40)*'Energy Use 2020'!$S102</f>
        <v>208432812937.11652</v>
      </c>
      <c r="AH40" s="240">
        <f>('Energy Use'!AH96-'E-electricity'!AH40)*'Energy Use 2020'!$S102</f>
        <v>210767934321.62717</v>
      </c>
      <c r="AI40" s="240">
        <f>('Energy Use'!AI96-'E-electricity'!AI40)*'Energy Use 2020'!$S102</f>
        <v>212830139120.13644</v>
      </c>
      <c r="AJ40" s="240">
        <f>('Energy Use'!AJ96-'E-electricity'!AJ40)*'Energy Use 2020'!$S102</f>
        <v>214612784545.10394</v>
      </c>
      <c r="AK40" s="240">
        <f>('Energy Use'!AK96-'E-electricity'!AK40)*'Energy Use 2020'!$S102</f>
        <v>216110392055.28003</v>
      </c>
      <c r="AL40" s="240">
        <f>('Energy Use'!AL96-'E-electricity'!AL40)*'Energy Use 2020'!$S102</f>
        <v>217318673113.05057</v>
      </c>
      <c r="AM40" s="240">
        <f>('Energy Use'!AM96-'E-electricity'!AM40)*'Energy Use 2020'!$S102</f>
        <v>218234546445.04041</v>
      </c>
      <c r="AN40" s="240">
        <f>('Energy Use'!AN96-'E-electricity'!AN40)*'Energy Use 2020'!$S102</f>
        <v>218856146757.70291</v>
      </c>
      <c r="AO40" s="240">
        <f>('Energy Use'!AO96-'E-electricity'!AO40)*'Energy Use 2020'!$S102</f>
        <v>219182824944.23685</v>
      </c>
      <c r="AP40" s="240">
        <f>('Energy Use'!AP96-'E-electricity'!AP40)*'Energy Use 2020'!$S102</f>
        <v>219215139901.81262</v>
      </c>
      <c r="AQ40" s="240">
        <f>('Energy Use'!AQ96-'E-electricity'!AQ40)*'Energy Use 2020'!$S102</f>
        <v>217831996813.3533</v>
      </c>
      <c r="AR40" s="136" t="str">
        <f>VLOOKUP($A40,'Sector Match'!$A$1:$B$43,2,0)</f>
        <v>other machinery 28</v>
      </c>
    </row>
    <row r="41" spans="1:44" x14ac:dyDescent="0.2">
      <c r="A41" s="74" t="s">
        <v>39</v>
      </c>
      <c r="B41" s="240">
        <f>('Energy Use'!B97-'E-electricity'!B41)*'Energy Use 2019'!$S103</f>
        <v>4080352428736.3555</v>
      </c>
      <c r="C41" s="240">
        <f>('Energy Use'!C97-'E-electricity'!C41)*'Energy Use 2020'!$S103</f>
        <v>369959467074.65771</v>
      </c>
      <c r="D41" s="240">
        <f>('Energy Use'!D97-'E-electricity'!D41)*'Energy Use 2020'!$S103</f>
        <v>417632285731.22363</v>
      </c>
      <c r="E41" s="240">
        <f>('Energy Use'!E97-'E-electricity'!E41)*'Energy Use 2020'!$S103</f>
        <v>435762043837.24597</v>
      </c>
      <c r="F41" s="240">
        <f>('Energy Use'!F97-'E-electricity'!F41)*'Energy Use 2020'!$S103</f>
        <v>439079464547.1319</v>
      </c>
      <c r="G41" s="240">
        <f>('Energy Use'!G97-'E-electricity'!G41)*'Energy Use 2020'!$S103</f>
        <v>460761559283.2243</v>
      </c>
      <c r="H41" s="240">
        <f>('Energy Use'!H97-'E-electricity'!H41)*'Energy Use 2020'!$S103</f>
        <v>488080744728.62634</v>
      </c>
      <c r="I41" s="240">
        <f>('Energy Use'!I97-'E-electricity'!I41)*'Energy Use 2020'!$S103</f>
        <v>509248979078.76843</v>
      </c>
      <c r="J41" s="240">
        <f>('Energy Use'!J97-'E-electricity'!J41)*'Energy Use 2020'!$S103</f>
        <v>522787892301.44226</v>
      </c>
      <c r="K41" s="240">
        <f>('Energy Use'!K97-'E-electricity'!K41)*'Energy Use 2020'!$S103</f>
        <v>531018253035.53247</v>
      </c>
      <c r="L41" s="240">
        <f>('Energy Use'!L97-'E-electricity'!L41)*'Energy Use 2020'!$S103</f>
        <v>536677319036.53839</v>
      </c>
      <c r="M41" s="240">
        <f>('Energy Use'!M97-'E-electricity'!M41)*'Energy Use 2020'!$S103</f>
        <v>542709874559.1828</v>
      </c>
      <c r="N41" s="240">
        <f>('Energy Use'!N97-'E-electricity'!N41)*'Energy Use 2020'!$S103</f>
        <v>555323450245.47217</v>
      </c>
      <c r="O41" s="240">
        <f>('Energy Use'!O97-'E-electricity'!O41)*'Energy Use 2020'!$S103</f>
        <v>570787276024.51147</v>
      </c>
      <c r="P41" s="240">
        <f>('Energy Use'!P97-'E-electricity'!P41)*'Energy Use 2020'!$S103</f>
        <v>588193587346.28906</v>
      </c>
      <c r="Q41" s="240">
        <f>('Energy Use'!Q97-'E-electricity'!Q41)*'Energy Use 2020'!$S103</f>
        <v>606529065010.00098</v>
      </c>
      <c r="R41" s="240">
        <f>('Energy Use'!R97-'E-electricity'!R41)*'Energy Use 2020'!$S103</f>
        <v>624648515081.41016</v>
      </c>
      <c r="S41" s="240">
        <f>('Energy Use'!S97-'E-electricity'!S41)*'Energy Use 2020'!$S103</f>
        <v>648004450349.13403</v>
      </c>
      <c r="T41" s="240">
        <f>('Energy Use'!T97-'E-electricity'!T41)*'Energy Use 2020'!$S103</f>
        <v>670281083191.41382</v>
      </c>
      <c r="U41" s="240">
        <f>('Energy Use'!U97-'E-electricity'!U41)*'Energy Use 2020'!$S103</f>
        <v>691361018261.97217</v>
      </c>
      <c r="V41" s="240">
        <f>('Energy Use'!V97-'E-electricity'!V41)*'Energy Use 2020'!$S103</f>
        <v>711138182913.66626</v>
      </c>
      <c r="W41" s="240">
        <f>('Energy Use'!W97-'E-electricity'!W41)*'Energy Use 2020'!$S103</f>
        <v>729518817979.84424</v>
      </c>
      <c r="X41" s="240">
        <f>('Energy Use'!X97-'E-electricity'!X41)*'Energy Use 2020'!$S103</f>
        <v>746422251725.50439</v>
      </c>
      <c r="Y41" s="240">
        <f>('Energy Use'!Y97-'E-electricity'!Y41)*'Energy Use 2020'!$S103</f>
        <v>761781452336.12866</v>
      </c>
      <c r="Z41" s="240">
        <f>('Energy Use'!Z97-'E-electricity'!Z41)*'Energy Use 2020'!$S103</f>
        <v>775543359419.33594</v>
      </c>
      <c r="AA41" s="240">
        <f>('Energy Use'!AA97-'E-electricity'!AA41)*'Energy Use 2020'!$S103</f>
        <v>787668999759.40979</v>
      </c>
      <c r="AB41" s="240">
        <f>('Energy Use'!AB97-'E-electricity'!AB41)*'Energy Use 2020'!$S103</f>
        <v>798133396874.17468</v>
      </c>
      <c r="AC41" s="240">
        <f>('Energy Use'!AC97-'E-electricity'!AC41)*'Energy Use 2020'!$S103</f>
        <v>806925287688.96533</v>
      </c>
      <c r="AD41" s="240">
        <f>('Energy Use'!AD97-'E-electricity'!AD41)*'Energy Use 2020'!$S103</f>
        <v>814046662800.22852</v>
      </c>
      <c r="AE41" s="240">
        <f>('Energy Use'!AE97-'E-electricity'!AE41)*'Energy Use 2020'!$S103</f>
        <v>819512149313.5072</v>
      </c>
      <c r="AF41" s="240">
        <f>('Energy Use'!AF97-'E-electricity'!AF41)*'Energy Use 2020'!$S103</f>
        <v>823348257093.06616</v>
      </c>
      <c r="AG41" s="240">
        <f>('Energy Use'!AG97-'E-electricity'!AG41)*'Energy Use 2020'!$S103</f>
        <v>825592510461.44031</v>
      </c>
      <c r="AH41" s="240">
        <f>('Energy Use'!AH97-'E-electricity'!AH41)*'Energy Use 2020'!$S103</f>
        <v>826292487963.90564</v>
      </c>
      <c r="AI41" s="240">
        <f>('Energy Use'!AI97-'E-electricity'!AI41)*'Energy Use 2020'!$S103</f>
        <v>825504792809.73877</v>
      </c>
      <c r="AJ41" s="240">
        <f>('Energy Use'!AJ97-'E-electricity'!AJ41)*'Energy Use 2020'!$S103</f>
        <v>823293976075.62793</v>
      </c>
      <c r="AK41" s="240">
        <f>('Energy Use'!AK97-'E-electricity'!AK41)*'Energy Use 2020'!$S103</f>
        <v>819731433773.979</v>
      </c>
      <c r="AL41" s="240">
        <f>('Energy Use'!AL97-'E-electricity'!AL41)*'Energy Use 2020'!$S103</f>
        <v>814894297522.72449</v>
      </c>
      <c r="AM41" s="240">
        <f>('Energy Use'!AM97-'E-electricity'!AM41)*'Energy Use 2020'!$S103</f>
        <v>808864336879.92139</v>
      </c>
      <c r="AN41" s="240">
        <f>('Energy Use'!AN97-'E-electricity'!AN41)*'Energy Use 2020'!$S103</f>
        <v>801726889502.34424</v>
      </c>
      <c r="AO41" s="240">
        <f>('Energy Use'!AO97-'E-electricity'!AO41)*'Energy Use 2020'!$S103</f>
        <v>793569833226.2052</v>
      </c>
      <c r="AP41" s="240">
        <f>('Energy Use'!AP97-'E-electricity'!AP41)*'Energy Use 2020'!$S103</f>
        <v>784482612020.08142</v>
      </c>
      <c r="AQ41" s="240">
        <f>('Energy Use'!AQ97-'E-electricity'!AQ41)*'Energy Use 2020'!$S103</f>
        <v>770583246995.72107</v>
      </c>
      <c r="AR41" s="136">
        <f>VLOOKUP($A41,'Sector Match'!$A$1:$B$43,2,0)</f>
        <v>0</v>
      </c>
    </row>
    <row r="42" spans="1:44" x14ac:dyDescent="0.2">
      <c r="A42" s="74" t="s">
        <v>40</v>
      </c>
      <c r="B42" s="240">
        <f>('Energy Use'!B98-'E-electricity'!B42)*'Energy Use 2019'!$S104</f>
        <v>47481467450.277634</v>
      </c>
      <c r="C42" s="240">
        <f>('Energy Use'!C98-'E-electricity'!C42)*'Energy Use 2020'!$S104</f>
        <v>3884154568.6894202</v>
      </c>
      <c r="D42" s="240">
        <f>('Energy Use'!D98-'E-electricity'!D42)*'Energy Use 2020'!$S104</f>
        <v>4747865548.9260626</v>
      </c>
      <c r="E42" s="240">
        <f>('Energy Use'!E98-'E-electricity'!E42)*'Energy Use 2020'!$S104</f>
        <v>5096412021.0616798</v>
      </c>
      <c r="F42" s="240">
        <f>('Energy Use'!F98-'E-electricity'!F42)*'Energy Use 2020'!$S104</f>
        <v>5296933117.6449108</v>
      </c>
      <c r="G42" s="240">
        <f>('Energy Use'!G98-'E-electricity'!G42)*'Energy Use 2020'!$S104</f>
        <v>5853250464.5400658</v>
      </c>
      <c r="H42" s="240">
        <f>('Energy Use'!H98-'E-electricity'!H42)*'Energy Use 2020'!$S104</f>
        <v>6595341844.0281019</v>
      </c>
      <c r="I42" s="240">
        <f>('Energy Use'!I98-'E-electricity'!I42)*'Energy Use 2020'!$S104</f>
        <v>7328997455.3499527</v>
      </c>
      <c r="J42" s="240">
        <f>('Energy Use'!J98-'E-electricity'!J42)*'Energy Use 2020'!$S104</f>
        <v>7998659033.2263412</v>
      </c>
      <c r="K42" s="240">
        <f>('Energy Use'!K98-'E-electricity'!K42)*'Energy Use 2020'!$S104</f>
        <v>8609838242.3838787</v>
      </c>
      <c r="L42" s="240">
        <f>('Energy Use'!L98-'E-electricity'!L42)*'Energy Use 2020'!$S104</f>
        <v>9179474854.6470432</v>
      </c>
      <c r="M42" s="240">
        <f>('Energy Use'!M98-'E-electricity'!M42)*'Energy Use 2020'!$S104</f>
        <v>9734766909.6030807</v>
      </c>
      <c r="N42" s="240">
        <f>('Energy Use'!N98-'E-electricity'!N42)*'Energy Use 2020'!$S104</f>
        <v>10312975161.424782</v>
      </c>
      <c r="O42" s="240">
        <f>('Energy Use'!O98-'E-electricity'!O42)*'Energy Use 2020'!$S104</f>
        <v>10912910625.846548</v>
      </c>
      <c r="P42" s="240">
        <f>('Energy Use'!P98-'E-electricity'!P42)*'Energy Use 2020'!$S104</f>
        <v>11533653482.479034</v>
      </c>
      <c r="Q42" s="240">
        <f>('Energy Use'!Q98-'E-electricity'!Q42)*'Energy Use 2020'!$S104</f>
        <v>12174029105.643476</v>
      </c>
      <c r="R42" s="240">
        <f>('Energy Use'!R98-'E-electricity'!R42)*'Energy Use 2020'!$S104</f>
        <v>12832591464.361631</v>
      </c>
      <c r="S42" s="240">
        <f>('Energy Use'!S98-'E-electricity'!S42)*'Energy Use 2020'!$S104</f>
        <v>13553235341.220535</v>
      </c>
      <c r="T42" s="240">
        <f>('Energy Use'!T98-'E-electricity'!T42)*'Energy Use 2020'!$S104</f>
        <v>14293296811.988268</v>
      </c>
      <c r="U42" s="240">
        <f>('Energy Use'!U98-'E-electricity'!U42)*'Energy Use 2020'!$S104</f>
        <v>15050554530.169176</v>
      </c>
      <c r="V42" s="240">
        <f>('Energy Use'!V98-'E-electricity'!V42)*'Energy Use 2020'!$S104</f>
        <v>15822426341.061987</v>
      </c>
      <c r="W42" s="240">
        <f>('Energy Use'!W98-'E-electricity'!W42)*'Energy Use 2020'!$S104</f>
        <v>16605960106.836634</v>
      </c>
      <c r="X42" s="240">
        <f>('Energy Use'!X98-'E-electricity'!X42)*'Energy Use 2020'!$S104</f>
        <v>17397829074.022949</v>
      </c>
      <c r="Y42" s="240">
        <f>('Energy Use'!Y98-'E-electricity'!Y42)*'Energy Use 2020'!$S104</f>
        <v>18194332458.687752</v>
      </c>
      <c r="Z42" s="240">
        <f>('Energy Use'!Z98-'E-electricity'!Z42)*'Energy Use 2020'!$S104</f>
        <v>18991401898.647614</v>
      </c>
      <c r="AA42" s="240">
        <f>('Energy Use'!AA98-'E-electricity'!AA42)*'Energy Use 2020'!$S104</f>
        <v>19784614374.753258</v>
      </c>
      <c r="AB42" s="240">
        <f>('Energy Use'!AB98-'E-electricity'!AB42)*'Energy Use 2020'!$S104</f>
        <v>20569212132.727074</v>
      </c>
      <c r="AC42" s="240">
        <f>('Energy Use'!AC98-'E-electricity'!AC42)*'Energy Use 2020'!$S104</f>
        <v>21340130041.897816</v>
      </c>
      <c r="AD42" s="240">
        <f>('Energy Use'!AD98-'E-electricity'!AD42)*'Energy Use 2020'!$S104</f>
        <v>22092030706.781078</v>
      </c>
      <c r="AE42" s="240">
        <f>('Energy Use'!AE98-'E-electricity'!AE42)*'Energy Use 2020'!$S104</f>
        <v>22819347501.942165</v>
      </c>
      <c r="AF42" s="240">
        <f>('Energy Use'!AF98-'E-electricity'!AF42)*'Energy Use 2020'!$S104</f>
        <v>23516335531.01519</v>
      </c>
      <c r="AG42" s="240">
        <f>('Energy Use'!AG98-'E-electricity'!AG42)*'Energy Use 2020'!$S104</f>
        <v>24177130319.261711</v>
      </c>
      <c r="AH42" s="240">
        <f>('Energy Use'!AH98-'E-electricity'!AH42)*'Energy Use 2020'!$S104</f>
        <v>24795813838.872906</v>
      </c>
      <c r="AI42" s="240">
        <f>('Energy Use'!AI98-'E-electricity'!AI42)*'Energy Use 2020'!$S104</f>
        <v>25366487241.760098</v>
      </c>
      <c r="AJ42" s="240">
        <f>('Energy Use'!AJ98-'E-electricity'!AJ42)*'Energy Use 2020'!$S104</f>
        <v>25883349441.398449</v>
      </c>
      <c r="AK42" s="240">
        <f>('Energy Use'!AK98-'E-electricity'!AK42)*'Energy Use 2020'!$S104</f>
        <v>26340780450.051556</v>
      </c>
      <c r="AL42" s="240">
        <f>('Energy Use'!AL98-'E-electricity'!AL42)*'Energy Use 2020'!$S104</f>
        <v>26733428148.034859</v>
      </c>
      <c r="AM42" s="240">
        <f>('Energy Use'!AM98-'E-electricity'!AM42)*'Energy Use 2020'!$S104</f>
        <v>27056296945.989063</v>
      </c>
      <c r="AN42" s="240">
        <f>('Energy Use'!AN98-'E-electricity'!AN42)*'Energy Use 2020'!$S104</f>
        <v>27304836608.370094</v>
      </c>
      <c r="AO42" s="240">
        <f>('Energy Use'!AO98-'E-electricity'!AO42)*'Energy Use 2020'!$S104</f>
        <v>27475029345.676548</v>
      </c>
      <c r="AP42" s="240">
        <f>('Energy Use'!AP98-'E-electricity'!AP42)*'Energy Use 2020'!$S104</f>
        <v>27563473163.331821</v>
      </c>
      <c r="AQ42" s="240">
        <f>('Energy Use'!AQ98-'E-electricity'!AQ42)*'Energy Use 2020'!$S104</f>
        <v>27426087798.453655</v>
      </c>
      <c r="AR42" s="136" t="str">
        <f>VLOOKUP($A42,'Sector Match'!$A$1:$B$43,2,0)</f>
        <v>energy pipelines and gas processing 352T353</v>
      </c>
    </row>
    <row r="43" spans="1:44" x14ac:dyDescent="0.2">
      <c r="A43" s="221" t="s">
        <v>41</v>
      </c>
      <c r="B43" s="240">
        <f>('Energy Use'!B99-'E-electricity'!B43)*'Energy Use 2019'!$S105</f>
        <v>35670528721.299446</v>
      </c>
      <c r="C43" s="240">
        <f>('Energy Use'!C99-'E-electricity'!C43)*'Energy Use 2020'!$S105</f>
        <v>31348672205.362221</v>
      </c>
      <c r="D43" s="240">
        <f>('Energy Use'!D99-'E-electricity'!D43)*'Energy Use 2020'!$S105</f>
        <v>35561989522.159225</v>
      </c>
      <c r="E43" s="240">
        <f>('Energy Use'!E99-'E-electricity'!E43)*'Energy Use 2020'!$S105</f>
        <v>36913947301.860214</v>
      </c>
      <c r="F43" s="240">
        <f>('Energy Use'!F99-'E-electricity'!F43)*'Energy Use 2020'!$S105</f>
        <v>37762370714.336266</v>
      </c>
      <c r="G43" s="240">
        <f>('Energy Use'!G99-'E-electricity'!G43)*'Energy Use 2020'!$S105</f>
        <v>40139982410.099564</v>
      </c>
      <c r="H43" s="240">
        <f>('Energy Use'!H99-'E-electricity'!H43)*'Energy Use 2020'!$S105</f>
        <v>43204750377.849503</v>
      </c>
      <c r="I43" s="240">
        <f>('Energy Use'!I99-'E-electricity'!I43)*'Energy Use 2020'!$S105</f>
        <v>46137768766.427017</v>
      </c>
      <c r="J43" s="240">
        <f>('Energy Use'!J99-'E-electricity'!J43)*'Energy Use 2020'!$S105</f>
        <v>48727238778.438911</v>
      </c>
      <c r="K43" s="240">
        <f>('Energy Use'!K99-'E-electricity'!K43)*'Energy Use 2020'!$S105</f>
        <v>51008273744.199104</v>
      </c>
      <c r="L43" s="240">
        <f>('Energy Use'!L99-'E-electricity'!L43)*'Energy Use 2020'!$S105</f>
        <v>53042812512.618011</v>
      </c>
      <c r="M43" s="240">
        <f>('Energy Use'!M99-'E-electricity'!M43)*'Energy Use 2020'!$S105</f>
        <v>54915259133.473267</v>
      </c>
      <c r="N43" s="240">
        <f>('Energy Use'!N99-'E-electricity'!N43)*'Energy Use 2020'!$S105</f>
        <v>56737364627.829926</v>
      </c>
      <c r="O43" s="240">
        <f>('Energy Use'!O99-'E-electricity'!O43)*'Energy Use 2020'!$S105</f>
        <v>58498179026.669579</v>
      </c>
      <c r="P43" s="240">
        <f>('Energy Use'!P99-'E-electricity'!P43)*'Energy Use 2020'!$S105</f>
        <v>60195463998.124939</v>
      </c>
      <c r="Q43" s="240">
        <f>('Energy Use'!Q99-'E-electricity'!Q43)*'Energy Use 2020'!$S105</f>
        <v>61827912319.042229</v>
      </c>
      <c r="R43" s="240">
        <f>('Energy Use'!R99-'E-electricity'!R43)*'Energy Use 2020'!$S105</f>
        <v>63395139185.209572</v>
      </c>
      <c r="S43" s="240">
        <f>('Energy Use'!S99-'E-electricity'!S43)*'Energy Use 2020'!$S105</f>
        <v>65097593279.546211</v>
      </c>
      <c r="T43" s="240">
        <f>('Energy Use'!T99-'E-electricity'!T43)*'Energy Use 2020'!$S105</f>
        <v>66741874153.438087</v>
      </c>
      <c r="U43" s="240">
        <f>('Energy Use'!U99-'E-electricity'!U43)*'Energy Use 2020'!$S105</f>
        <v>68323848523.523033</v>
      </c>
      <c r="V43" s="240">
        <f>('Energy Use'!V99-'E-electricity'!V43)*'Energy Use 2020'!$S105</f>
        <v>69839748830.523422</v>
      </c>
      <c r="W43" s="240">
        <f>('Energy Use'!W99-'E-electricity'!W43)*'Energy Use 2020'!$S105</f>
        <v>71286190472.316772</v>
      </c>
      <c r="X43" s="240">
        <f>('Energy Use'!X99-'E-electricity'!X43)*'Energy Use 2020'!$S105</f>
        <v>72660185239.33844</v>
      </c>
      <c r="Y43" s="240">
        <f>('Energy Use'!Y99-'E-electricity'!Y43)*'Energy Use 2020'!$S105</f>
        <v>73959150965.400269</v>
      </c>
      <c r="Z43" s="240">
        <f>('Energy Use'!Z99-'E-electricity'!Z43)*'Energy Use 2020'!$S105</f>
        <v>75180917454.907272</v>
      </c>
      <c r="AA43" s="240">
        <f>('Energy Use'!AA99-'E-electricity'!AA43)*'Energy Use 2020'!$S105</f>
        <v>76323728791.771454</v>
      </c>
      <c r="AB43" s="240">
        <f>('Energy Use'!AB99-'E-electricity'!AB43)*'Energy Use 2020'!$S105</f>
        <v>77386242175.511566</v>
      </c>
      <c r="AC43" s="240">
        <f>('Energy Use'!AC99-'E-electricity'!AC43)*'Energy Use 2020'!$S105</f>
        <v>78367523465.673584</v>
      </c>
      <c r="AD43" s="240">
        <f>('Energy Use'!AD99-'E-electricity'!AD43)*'Energy Use 2020'!$S105</f>
        <v>79267039646.537994</v>
      </c>
      <c r="AE43" s="240">
        <f>('Energy Use'!AE99-'E-electricity'!AE43)*'Energy Use 2020'!$S105</f>
        <v>80084648449.891907</v>
      </c>
      <c r="AF43" s="240">
        <f>('Energy Use'!AF99-'E-electricity'!AF43)*'Energy Use 2020'!$S105</f>
        <v>80820585394.392578</v>
      </c>
      <c r="AG43" s="240">
        <f>('Energy Use'!AG99-'E-electricity'!AG43)*'Energy Use 2020'!$S105</f>
        <v>81475448515.74585</v>
      </c>
      <c r="AH43" s="240">
        <f>('Energy Use'!AH99-'E-electricity'!AH43)*'Energy Use 2020'!$S105</f>
        <v>82050181072.69664</v>
      </c>
      <c r="AI43" s="240">
        <f>('Energy Use'!AI99-'E-electricity'!AI43)*'Energy Use 2020'!$S105</f>
        <v>82546052519.89212</v>
      </c>
      <c r="AJ43" s="240">
        <f>('Energy Use'!AJ99-'E-electricity'!AJ43)*'Energy Use 2020'!$S105</f>
        <v>82964638040.29747</v>
      </c>
      <c r="AK43" s="240">
        <f>('Energy Use'!AK99-'E-electricity'!AK43)*'Energy Use 2020'!$S105</f>
        <v>83307796927.33876</v>
      </c>
      <c r="AL43" s="240">
        <f>('Energy Use'!AL99-'E-electricity'!AL43)*'Energy Use 2020'!$S105</f>
        <v>83577650100.740265</v>
      </c>
      <c r="AM43" s="240">
        <f>('Energy Use'!AM99-'E-electricity'!AM43)*'Energy Use 2020'!$S105</f>
        <v>83776557030.447647</v>
      </c>
      <c r="AN43" s="240">
        <f>('Energy Use'!AN99-'E-electricity'!AN43)*'Energy Use 2020'!$S105</f>
        <v>83907092330.624619</v>
      </c>
      <c r="AO43" s="240">
        <f>('Energy Use'!AO99-'E-electricity'!AO43)*'Energy Use 2020'!$S105</f>
        <v>83972022270.800003</v>
      </c>
      <c r="AP43" s="240">
        <f>('Energy Use'!AP99-'E-electricity'!AP43)*'Energy Use 2020'!$S105</f>
        <v>83974281434.38678</v>
      </c>
      <c r="AQ43" s="240">
        <f>('Energy Use'!AQ99-'E-electricity'!AQ43)*'Energy Use 2020'!$S105</f>
        <v>83486606404.381775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54">
        <f>('Energy Use'!B100-'E-electricity'!B44)*'Energy Use 2019'!$S106</f>
        <v>46881567833589.125</v>
      </c>
      <c r="C44" s="254">
        <f>('Energy Use'!C100-'E-electricity'!C44)*'Energy Use 2020'!$S106</f>
        <v>49655540036103.375</v>
      </c>
      <c r="D44" s="254">
        <f>('Energy Use'!D100-'E-electricity'!D44)*'Energy Use 2020'!$S106</f>
        <v>52032389887179.273</v>
      </c>
      <c r="E44" s="254">
        <f>('Energy Use'!E100-'E-electricity'!E44)*'Energy Use 2020'!$S106</f>
        <v>52464172373300.867</v>
      </c>
      <c r="F44" s="254">
        <f>('Energy Use'!F100-'E-electricity'!F44)*'Energy Use 2020'!$S106</f>
        <v>54666495092575.055</v>
      </c>
      <c r="G44" s="254">
        <f>('Energy Use'!G100-'E-electricity'!G44)*'Energy Use 2020'!$S106</f>
        <v>56946258295286.797</v>
      </c>
      <c r="H44" s="254">
        <f>('Energy Use'!H100-'E-electricity'!H44)*'Energy Use 2020'!$S106</f>
        <v>58765515228013.531</v>
      </c>
      <c r="I44" s="254">
        <f>('Energy Use'!I100-'E-electricity'!I44)*'Energy Use 2020'!$S106</f>
        <v>61313391968062.969</v>
      </c>
      <c r="J44" s="254">
        <f>('Energy Use'!J100-'E-electricity'!J44)*'Energy Use 2020'!$S106</f>
        <v>63385467581693.07</v>
      </c>
      <c r="K44" s="254">
        <f>('Energy Use'!K100-'E-electricity'!K44)*'Energy Use 2020'!$S106</f>
        <v>65350126143896.414</v>
      </c>
      <c r="L44" s="254">
        <f>('Energy Use'!L100-'E-electricity'!L44)*'Energy Use 2020'!$S106</f>
        <v>67199432815142.891</v>
      </c>
      <c r="M44" s="254">
        <f>('Energy Use'!M100-'E-electricity'!M44)*'Energy Use 2020'!$S106</f>
        <v>69313914959084.133</v>
      </c>
      <c r="N44" s="254">
        <f>('Energy Use'!N100-'E-electricity'!N44)*'Energy Use 2020'!$S106</f>
        <v>70619482165911.594</v>
      </c>
      <c r="O44" s="254">
        <f>('Energy Use'!O100-'E-electricity'!O44)*'Energy Use 2020'!$S106</f>
        <v>72185970945180.344</v>
      </c>
      <c r="P44" s="254">
        <f>('Energy Use'!P100-'E-electricity'!P44)*'Energy Use 2020'!$S106</f>
        <v>73622799679462.781</v>
      </c>
      <c r="Q44" s="254">
        <f>('Energy Use'!Q100-'E-electricity'!Q44)*'Energy Use 2020'!$S106</f>
        <v>74927858430737.094</v>
      </c>
      <c r="R44" s="254">
        <f>('Energy Use'!R100-'E-electricity'!R44)*'Energy Use 2020'!$S106</f>
        <v>75942972269210.813</v>
      </c>
      <c r="S44" s="254">
        <f>('Energy Use'!S100-'E-electricity'!S44)*'Energy Use 2020'!$S106</f>
        <v>77563041653987.281</v>
      </c>
      <c r="T44" s="254">
        <f>('Energy Use'!T100-'E-electricity'!T44)*'Energy Use 2020'!$S106</f>
        <v>78911169112925.438</v>
      </c>
      <c r="U44" s="254">
        <f>('Energy Use'!U100-'E-electricity'!U44)*'Energy Use 2020'!$S106</f>
        <v>80145191448580.313</v>
      </c>
      <c r="V44" s="254">
        <f>('Energy Use'!V100-'E-electricity'!V44)*'Energy Use 2020'!$S106</f>
        <v>81266650725695.594</v>
      </c>
      <c r="W44" s="254">
        <f>('Energy Use'!W100-'E-electricity'!W44)*'Energy Use 2020'!$S106</f>
        <v>82277995128207.406</v>
      </c>
      <c r="X44" s="254">
        <f>('Energy Use'!X100-'E-electricity'!X44)*'Energy Use 2020'!$S106</f>
        <v>83182513533651.984</v>
      </c>
      <c r="Y44" s="254">
        <f>('Energy Use'!Y100-'E-electricity'!Y44)*'Energy Use 2020'!$S106</f>
        <v>83984265442301.688</v>
      </c>
      <c r="Z44" s="254">
        <f>('Energy Use'!Z100-'E-electricity'!Z44)*'Energy Use 2020'!$S106</f>
        <v>84688007961206.672</v>
      </c>
      <c r="AA44" s="254">
        <f>('Energy Use'!AA100-'E-electricity'!AA44)*'Energy Use 2020'!$S106</f>
        <v>85299121452848.922</v>
      </c>
      <c r="AB44" s="254">
        <f>('Energy Use'!AB100-'E-electricity'!AB44)*'Energy Use 2020'!$S106</f>
        <v>85823535342994</v>
      </c>
      <c r="AC44" s="254">
        <f>('Energy Use'!AC100-'E-electricity'!AC44)*'Energy Use 2020'!$S106</f>
        <v>86267655448981.594</v>
      </c>
      <c r="AD44" s="254">
        <f>('Energy Use'!AD100-'E-electricity'!AD44)*'Energy Use 2020'!$S106</f>
        <v>86638294044220.219</v>
      </c>
      <c r="AE44" s="254">
        <f>('Energy Use'!AE100-'E-electricity'!AE44)*'Energy Use 2020'!$S106</f>
        <v>86942603722828.531</v>
      </c>
      <c r="AF44" s="254">
        <f>('Energy Use'!AF100-'E-electricity'!AF44)*'Energy Use 2020'!$S106</f>
        <v>87188015975421.188</v>
      </c>
      <c r="AG44" s="254">
        <f>('Energy Use'!AG100-'E-electricity'!AG44)*'Energy Use 2020'!$S106</f>
        <v>87382185237641.078</v>
      </c>
      <c r="AH44" s="254">
        <f>('Energy Use'!AH100-'E-electricity'!AH44)*'Energy Use 2020'!$S106</f>
        <v>87532939031172.031</v>
      </c>
      <c r="AI44" s="254">
        <f>('Energy Use'!AI100-'E-electricity'!AI44)*'Energy Use 2020'!$S106</f>
        <v>87648234686034.953</v>
      </c>
      <c r="AJ44" s="254">
        <f>('Energy Use'!AJ100-'E-electricity'!AJ44)*'Energy Use 2020'!$S106</f>
        <v>87736123015639.344</v>
      </c>
      <c r="AK44" s="254">
        <f>('Energy Use'!AK100-'E-electricity'!AK44)*'Energy Use 2020'!$S106</f>
        <v>87804719214485.516</v>
      </c>
      <c r="AL44" s="254">
        <f>('Energy Use'!AL100-'E-electricity'!AL44)*'Energy Use 2020'!$S106</f>
        <v>87862181164162.094</v>
      </c>
      <c r="AM44" s="254">
        <f>('Energy Use'!AM100-'E-electricity'!AM44)*'Energy Use 2020'!$S106</f>
        <v>87916695267461.078</v>
      </c>
      <c r="AN44" s="254">
        <f>('Energy Use'!AN100-'E-electricity'!AN44)*'Energy Use 2020'!$S106</f>
        <v>87976469883785.578</v>
      </c>
      <c r="AO44" s="254">
        <f>('Energy Use'!AO100-'E-electricity'!AO44)*'Energy Use 2020'!$S106</f>
        <v>88049736412008.484</v>
      </c>
      <c r="AP44" s="254">
        <f>('Energy Use'!AP100-'E-electricity'!AP44)*'Energy Use 2020'!$S106</f>
        <v>88144758059780.469</v>
      </c>
      <c r="AQ44" s="254">
        <f>('Energy Use'!AQ100-'E-electricity'!AQ44)*'Energy Use 2020'!$S106</f>
        <v>87534184524134.797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290" t="s">
        <v>339</v>
      </c>
      <c r="B50" s="253">
        <f t="shared" ref="B50:B74" si="0">SUMIFS(B$2:B$44,$AR$2:$AR$44,$A50)</f>
        <v>471643657537.18152</v>
      </c>
      <c r="C50" s="253">
        <f t="shared" ref="C50:AQ56" si="1">SUMIFS(C$2:C$44,$AR$2:$AR$44,$A50)</f>
        <v>447863305056.31525</v>
      </c>
      <c r="D50" s="253">
        <f t="shared" si="1"/>
        <v>453816531621.57068</v>
      </c>
      <c r="E50" s="253">
        <f t="shared" si="1"/>
        <v>470829606637.86432</v>
      </c>
      <c r="F50" s="253">
        <f t="shared" si="1"/>
        <v>489345174612.95654</v>
      </c>
      <c r="G50" s="253">
        <f t="shared" si="1"/>
        <v>511263874124.32227</v>
      </c>
      <c r="H50" s="253">
        <f t="shared" si="1"/>
        <v>522433389768.03778</v>
      </c>
      <c r="I50" s="253">
        <f t="shared" si="1"/>
        <v>553403472319.94446</v>
      </c>
      <c r="J50" s="253">
        <f t="shared" si="1"/>
        <v>573451004025.07996</v>
      </c>
      <c r="K50" s="253">
        <f t="shared" si="1"/>
        <v>592555278346.29626</v>
      </c>
      <c r="L50" s="253">
        <f t="shared" si="1"/>
        <v>610635092004.36719</v>
      </c>
      <c r="M50" s="253">
        <f t="shared" si="1"/>
        <v>638194502835.42419</v>
      </c>
      <c r="N50" s="253">
        <f t="shared" si="1"/>
        <v>643878480623.18213</v>
      </c>
      <c r="O50" s="253">
        <f t="shared" si="1"/>
        <v>658960772158.73889</v>
      </c>
      <c r="P50" s="253">
        <f t="shared" si="1"/>
        <v>672831614574.16772</v>
      </c>
      <c r="Q50" s="253">
        <f t="shared" si="1"/>
        <v>685467125643.15918</v>
      </c>
      <c r="R50" s="253">
        <f t="shared" si="1"/>
        <v>692569618827.4801</v>
      </c>
      <c r="S50" s="253">
        <f t="shared" si="1"/>
        <v>709357183489.27429</v>
      </c>
      <c r="T50" s="253">
        <f t="shared" si="1"/>
        <v>720699959975.6449</v>
      </c>
      <c r="U50" s="253">
        <f t="shared" si="1"/>
        <v>730892319567.50134</v>
      </c>
      <c r="V50" s="253">
        <f t="shared" si="1"/>
        <v>739952711467.62683</v>
      </c>
      <c r="W50" s="253">
        <f t="shared" si="1"/>
        <v>747908545007.14819</v>
      </c>
      <c r="X50" s="253">
        <f t="shared" si="1"/>
        <v>754795461060.10828</v>
      </c>
      <c r="Y50" s="253">
        <f t="shared" si="1"/>
        <v>760656558465.29541</v>
      </c>
      <c r="Z50" s="253">
        <f t="shared" si="1"/>
        <v>765541593807.87</v>
      </c>
      <c r="AA50" s="253">
        <f t="shared" si="1"/>
        <v>769506171776.49121</v>
      </c>
      <c r="AB50" s="253">
        <f t="shared" si="1"/>
        <v>772610941909.91089</v>
      </c>
      <c r="AC50" s="253">
        <f t="shared" si="1"/>
        <v>774920815954.04456</v>
      </c>
      <c r="AD50" s="253">
        <f t="shared" si="1"/>
        <v>776504218336.79272</v>
      </c>
      <c r="AE50" s="253">
        <f t="shared" si="1"/>
        <v>777432380498.62695</v>
      </c>
      <c r="AF50" s="253">
        <f t="shared" si="1"/>
        <v>777778688050.65515</v>
      </c>
      <c r="AG50" s="253">
        <f t="shared" si="1"/>
        <v>777618088019.99109</v>
      </c>
      <c r="AH50" s="253">
        <f t="shared" si="1"/>
        <v>777026561827.49524</v>
      </c>
      <c r="AI50" s="253">
        <f t="shared" si="1"/>
        <v>776080668160.9895</v>
      </c>
      <c r="AJ50" s="253">
        <f t="shared" si="1"/>
        <v>774857158584.8623</v>
      </c>
      <c r="AK50" s="253">
        <f t="shared" si="1"/>
        <v>773432667584.98181</v>
      </c>
      <c r="AL50" s="253">
        <f t="shared" si="1"/>
        <v>771883477799.55383</v>
      </c>
      <c r="AM50" s="253">
        <f t="shared" si="1"/>
        <v>770285360440.24097</v>
      </c>
      <c r="AN50" s="253">
        <f t="shared" si="1"/>
        <v>768713490367.13464</v>
      </c>
      <c r="AO50" s="253">
        <f t="shared" si="1"/>
        <v>767242434946.05566</v>
      </c>
      <c r="AP50" s="253">
        <f t="shared" si="1"/>
        <v>765946215685.05762</v>
      </c>
      <c r="AQ50" s="253">
        <f t="shared" si="1"/>
        <v>761052363465.62512</v>
      </c>
    </row>
    <row r="51" spans="1:43" x14ac:dyDescent="0.2">
      <c r="A51" s="291" t="s">
        <v>125</v>
      </c>
      <c r="B51" s="240">
        <f t="shared" si="0"/>
        <v>345887092138.29773</v>
      </c>
      <c r="C51" s="240">
        <f t="shared" si="1"/>
        <v>406313656286.53687</v>
      </c>
      <c r="D51" s="240">
        <f t="shared" si="1"/>
        <v>427533264062.84357</v>
      </c>
      <c r="E51" s="240">
        <f t="shared" si="1"/>
        <v>470078513455.19098</v>
      </c>
      <c r="F51" s="240">
        <f t="shared" si="1"/>
        <v>479423454651.82959</v>
      </c>
      <c r="G51" s="240">
        <f t="shared" si="1"/>
        <v>488657520287.7168</v>
      </c>
      <c r="H51" s="240">
        <f t="shared" si="1"/>
        <v>497781044034.1488</v>
      </c>
      <c r="I51" s="240">
        <f t="shared" si="1"/>
        <v>503721105771.3432</v>
      </c>
      <c r="J51" s="240">
        <f t="shared" si="1"/>
        <v>509594995520.3653</v>
      </c>
      <c r="K51" s="240">
        <f t="shared" si="1"/>
        <v>515402907382.01526</v>
      </c>
      <c r="L51" s="240">
        <f t="shared" si="1"/>
        <v>521145035457.09344</v>
      </c>
      <c r="M51" s="240">
        <f t="shared" si="1"/>
        <v>526821573846.40033</v>
      </c>
      <c r="N51" s="240">
        <f t="shared" si="1"/>
        <v>527927074474.71643</v>
      </c>
      <c r="O51" s="240">
        <f t="shared" si="1"/>
        <v>529014067488.87781</v>
      </c>
      <c r="P51" s="240">
        <f t="shared" si="1"/>
        <v>530082596819.40289</v>
      </c>
      <c r="Q51" s="240">
        <f t="shared" si="1"/>
        <v>531132706396.81067</v>
      </c>
      <c r="R51" s="240">
        <f t="shared" si="1"/>
        <v>532164440151.62006</v>
      </c>
      <c r="S51" s="240">
        <f t="shared" si="1"/>
        <v>526642980538.51776</v>
      </c>
      <c r="T51" s="240">
        <f t="shared" si="1"/>
        <v>521133738573.89899</v>
      </c>
      <c r="U51" s="240">
        <f t="shared" si="1"/>
        <v>515636703595.26355</v>
      </c>
      <c r="V51" s="240">
        <f t="shared" si="1"/>
        <v>510151864940.11127</v>
      </c>
      <c r="W51" s="240">
        <f t="shared" si="1"/>
        <v>504679211945.9422</v>
      </c>
      <c r="X51" s="240">
        <f t="shared" si="1"/>
        <v>496310663655.40039</v>
      </c>
      <c r="Y51" s="240">
        <f t="shared" si="1"/>
        <v>487961356522.42902</v>
      </c>
      <c r="Z51" s="240">
        <f t="shared" si="1"/>
        <v>479631273487.02802</v>
      </c>
      <c r="AA51" s="240">
        <f t="shared" si="1"/>
        <v>471320397489.1972</v>
      </c>
      <c r="AB51" s="240">
        <f t="shared" si="1"/>
        <v>463028711468.93628</v>
      </c>
      <c r="AC51" s="240">
        <f t="shared" si="1"/>
        <v>454756198366.24524</v>
      </c>
      <c r="AD51" s="240">
        <f t="shared" si="1"/>
        <v>446502841121.12396</v>
      </c>
      <c r="AE51" s="240">
        <f t="shared" si="1"/>
        <v>438268622673.57214</v>
      </c>
      <c r="AF51" s="240">
        <f t="shared" si="1"/>
        <v>430053525963.5896</v>
      </c>
      <c r="AG51" s="240">
        <f t="shared" si="1"/>
        <v>421857533931.17615</v>
      </c>
      <c r="AH51" s="240">
        <f t="shared" si="1"/>
        <v>411765441416.71912</v>
      </c>
      <c r="AI51" s="240">
        <f t="shared" si="1"/>
        <v>401697108907.55566</v>
      </c>
      <c r="AJ51" s="240">
        <f t="shared" si="1"/>
        <v>391652515078.68567</v>
      </c>
      <c r="AK51" s="240">
        <f t="shared" si="1"/>
        <v>381631638605.1087</v>
      </c>
      <c r="AL51" s="240">
        <f t="shared" si="1"/>
        <v>371634458161.82477</v>
      </c>
      <c r="AM51" s="240">
        <f t="shared" si="1"/>
        <v>363564431120.80115</v>
      </c>
      <c r="AN51" s="240">
        <f t="shared" si="1"/>
        <v>355513382229.01202</v>
      </c>
      <c r="AO51" s="240">
        <f t="shared" si="1"/>
        <v>347481294426.4574</v>
      </c>
      <c r="AP51" s="240">
        <f t="shared" si="1"/>
        <v>339468150653.1369</v>
      </c>
      <c r="AQ51" s="240">
        <f t="shared" si="1"/>
        <v>330350293395.32404</v>
      </c>
    </row>
    <row r="52" spans="1:43" x14ac:dyDescent="0.2">
      <c r="A52" s="291" t="s">
        <v>126</v>
      </c>
      <c r="B52" s="240">
        <f t="shared" si="0"/>
        <v>7145969760747.7373</v>
      </c>
      <c r="C52" s="240">
        <f t="shared" si="1"/>
        <v>6453957863936.7754</v>
      </c>
      <c r="D52" s="240">
        <f t="shared" si="1"/>
        <v>6930731738347.833</v>
      </c>
      <c r="E52" s="240">
        <f t="shared" si="1"/>
        <v>7318278116255.3936</v>
      </c>
      <c r="F52" s="240">
        <f t="shared" si="1"/>
        <v>7609841747416.1592</v>
      </c>
      <c r="G52" s="240">
        <f t="shared" si="1"/>
        <v>7898747031873.0566</v>
      </c>
      <c r="H52" s="240">
        <f t="shared" si="1"/>
        <v>8184997728341.2852</v>
      </c>
      <c r="I52" s="240">
        <f t="shared" si="1"/>
        <v>8356751434092.0615</v>
      </c>
      <c r="J52" s="240">
        <f t="shared" si="1"/>
        <v>8527107297136.8594</v>
      </c>
      <c r="K52" s="240">
        <f t="shared" si="1"/>
        <v>8696067277251.2383</v>
      </c>
      <c r="L52" s="240">
        <f t="shared" si="1"/>
        <v>8863633334210.7637</v>
      </c>
      <c r="M52" s="240">
        <f t="shared" si="1"/>
        <v>9029807427790.9941</v>
      </c>
      <c r="N52" s="240">
        <f t="shared" si="1"/>
        <v>9131441898098.0293</v>
      </c>
      <c r="O52" s="240">
        <f t="shared" si="1"/>
        <v>9232325784672.1309</v>
      </c>
      <c r="P52" s="240">
        <f t="shared" si="1"/>
        <v>9332459858304.8477</v>
      </c>
      <c r="Q52" s="240">
        <f t="shared" si="1"/>
        <v>9431844889787.7168</v>
      </c>
      <c r="R52" s="240">
        <f t="shared" si="1"/>
        <v>9530481649912.2813</v>
      </c>
      <c r="S52" s="240">
        <f t="shared" si="1"/>
        <v>9648900570147.6133</v>
      </c>
      <c r="T52" s="240">
        <f t="shared" si="1"/>
        <v>9767096983310.7246</v>
      </c>
      <c r="U52" s="240">
        <f t="shared" si="1"/>
        <v>9885071001616.5488</v>
      </c>
      <c r="V52" s="240">
        <f t="shared" si="1"/>
        <v>10002822737280.012</v>
      </c>
      <c r="W52" s="240">
        <f t="shared" si="1"/>
        <v>10120352302516.055</v>
      </c>
      <c r="X52" s="240">
        <f t="shared" si="1"/>
        <v>10174433505027.068</v>
      </c>
      <c r="Y52" s="240">
        <f t="shared" si="1"/>
        <v>10228405355368.852</v>
      </c>
      <c r="Z52" s="240">
        <f t="shared" si="1"/>
        <v>10282267909587.156</v>
      </c>
      <c r="AA52" s="240">
        <f t="shared" si="1"/>
        <v>10336021223727.742</v>
      </c>
      <c r="AB52" s="240">
        <f t="shared" si="1"/>
        <v>10389665353836.359</v>
      </c>
      <c r="AC52" s="240">
        <f t="shared" si="1"/>
        <v>10443200355958.764</v>
      </c>
      <c r="AD52" s="240">
        <f t="shared" si="1"/>
        <v>10496626286140.707</v>
      </c>
      <c r="AE52" s="240">
        <f t="shared" si="1"/>
        <v>10549943200427.945</v>
      </c>
      <c r="AF52" s="240">
        <f t="shared" si="1"/>
        <v>10603151154866.234</v>
      </c>
      <c r="AG52" s="240">
        <f t="shared" si="1"/>
        <v>10656250205501.33</v>
      </c>
      <c r="AH52" s="240">
        <f t="shared" si="1"/>
        <v>10709209113843.467</v>
      </c>
      <c r="AI52" s="240">
        <f t="shared" si="1"/>
        <v>10762059286516.352</v>
      </c>
      <c r="AJ52" s="240">
        <f t="shared" si="1"/>
        <v>10814800779537.684</v>
      </c>
      <c r="AK52" s="240">
        <f t="shared" si="1"/>
        <v>10867433648925.168</v>
      </c>
      <c r="AL52" s="240">
        <f t="shared" si="1"/>
        <v>10919957950696.51</v>
      </c>
      <c r="AM52" s="240">
        <f t="shared" si="1"/>
        <v>10910120773144.404</v>
      </c>
      <c r="AN52" s="240">
        <f t="shared" si="1"/>
        <v>10900286937162.594</v>
      </c>
      <c r="AO52" s="240">
        <f t="shared" si="1"/>
        <v>10890456442717.432</v>
      </c>
      <c r="AP52" s="240">
        <f t="shared" si="1"/>
        <v>10880629289775.246</v>
      </c>
      <c r="AQ52" s="240">
        <f t="shared" si="1"/>
        <v>10833955290240.336</v>
      </c>
    </row>
    <row r="53" spans="1:43" x14ac:dyDescent="0.2">
      <c r="A53" s="291" t="s">
        <v>127</v>
      </c>
      <c r="B53" s="240">
        <f t="shared" si="0"/>
        <v>1175605632630.728</v>
      </c>
      <c r="C53" s="240">
        <f t="shared" si="1"/>
        <v>933318269359.86377</v>
      </c>
      <c r="D53" s="240">
        <f t="shared" si="1"/>
        <v>889001766676.90381</v>
      </c>
      <c r="E53" s="240">
        <f t="shared" si="1"/>
        <v>865835106994.03638</v>
      </c>
      <c r="F53" s="240">
        <f t="shared" si="1"/>
        <v>908292227548.36328</v>
      </c>
      <c r="G53" s="240">
        <f t="shared" si="1"/>
        <v>949839078587.57935</v>
      </c>
      <c r="H53" s="240">
        <f t="shared" si="1"/>
        <v>990481997975.21667</v>
      </c>
      <c r="I53" s="240">
        <f t="shared" si="1"/>
        <v>1015124751413.1346</v>
      </c>
      <c r="J53" s="240">
        <f t="shared" si="1"/>
        <v>1039164460202.0745</v>
      </c>
      <c r="K53" s="240">
        <f t="shared" si="1"/>
        <v>1062605079823.0325</v>
      </c>
      <c r="L53" s="240">
        <f t="shared" si="1"/>
        <v>1085450565757.0043</v>
      </c>
      <c r="M53" s="240">
        <f t="shared" si="1"/>
        <v>1107704873484.9863</v>
      </c>
      <c r="N53" s="240">
        <f t="shared" si="1"/>
        <v>1108518120607.8821</v>
      </c>
      <c r="O53" s="240">
        <f t="shared" si="1"/>
        <v>1109165677074.2942</v>
      </c>
      <c r="P53" s="240">
        <f t="shared" si="1"/>
        <v>1109648691051.8921</v>
      </c>
      <c r="Q53" s="240">
        <f t="shared" si="1"/>
        <v>1109968310708.3467</v>
      </c>
      <c r="R53" s="240">
        <f t="shared" si="1"/>
        <v>1110125684211.3271</v>
      </c>
      <c r="S53" s="240">
        <f t="shared" si="1"/>
        <v>1102663623126.1709</v>
      </c>
      <c r="T53" s="240">
        <f t="shared" si="1"/>
        <v>1095193640719.7732</v>
      </c>
      <c r="U53" s="240">
        <f t="shared" si="1"/>
        <v>1087715770817.1068</v>
      </c>
      <c r="V53" s="240">
        <f t="shared" si="1"/>
        <v>1080230047243.1455</v>
      </c>
      <c r="W53" s="240">
        <f t="shared" si="1"/>
        <v>1072736503822.8621</v>
      </c>
      <c r="X53" s="240">
        <f t="shared" si="1"/>
        <v>1056790026080.0273</v>
      </c>
      <c r="Y53" s="240">
        <f t="shared" si="1"/>
        <v>1040888757082.7134</v>
      </c>
      <c r="Z53" s="240">
        <f t="shared" si="1"/>
        <v>1025032646954.2407</v>
      </c>
      <c r="AA53" s="240">
        <f t="shared" si="1"/>
        <v>1009221645817.9304</v>
      </c>
      <c r="AB53" s="240">
        <f t="shared" si="1"/>
        <v>993455703797.10254</v>
      </c>
      <c r="AC53" s="240">
        <f t="shared" si="1"/>
        <v>973383297018.83301</v>
      </c>
      <c r="AD53" s="240">
        <f t="shared" si="1"/>
        <v>953408636969.81787</v>
      </c>
      <c r="AE53" s="240">
        <f t="shared" si="1"/>
        <v>933531579131.16125</v>
      </c>
      <c r="AF53" s="240">
        <f t="shared" si="1"/>
        <v>913751978983.96558</v>
      </c>
      <c r="AG53" s="240">
        <f t="shared" si="1"/>
        <v>894069692009.33521</v>
      </c>
      <c r="AH53" s="240">
        <f t="shared" si="1"/>
        <v>872720937487.07397</v>
      </c>
      <c r="AI53" s="240">
        <f t="shared" si="1"/>
        <v>851505029693.34802</v>
      </c>
      <c r="AJ53" s="240">
        <f t="shared" si="1"/>
        <v>830421756451.01672</v>
      </c>
      <c r="AK53" s="240">
        <f t="shared" si="1"/>
        <v>809470905582.93945</v>
      </c>
      <c r="AL53" s="240">
        <f t="shared" si="1"/>
        <v>788652264911.97424</v>
      </c>
      <c r="AM53" s="240">
        <f t="shared" si="1"/>
        <v>770536271057.95361</v>
      </c>
      <c r="AN53" s="240">
        <f t="shared" si="1"/>
        <v>752545692580.44727</v>
      </c>
      <c r="AO53" s="240">
        <f t="shared" si="1"/>
        <v>734680323177.01135</v>
      </c>
      <c r="AP53" s="240">
        <f t="shared" si="1"/>
        <v>716939956545.20386</v>
      </c>
      <c r="AQ53" s="240">
        <f t="shared" si="1"/>
        <v>696953795242.302</v>
      </c>
    </row>
    <row r="54" spans="1:43" x14ac:dyDescent="0.2">
      <c r="A54" s="291" t="s">
        <v>128</v>
      </c>
      <c r="B54" s="240">
        <f t="shared" si="0"/>
        <v>2045509932865.4751</v>
      </c>
      <c r="C54" s="240">
        <f t="shared" si="1"/>
        <v>1697157548579.0635</v>
      </c>
      <c r="D54" s="240">
        <f t="shared" si="1"/>
        <v>1897860614769.0364</v>
      </c>
      <c r="E54" s="240">
        <f t="shared" si="1"/>
        <v>1949547347219.4373</v>
      </c>
      <c r="F54" s="240">
        <f t="shared" si="1"/>
        <v>1956136218161.1655</v>
      </c>
      <c r="G54" s="240">
        <f t="shared" si="1"/>
        <v>1991351603071.9434</v>
      </c>
      <c r="H54" s="240">
        <f t="shared" si="1"/>
        <v>2042208893277.0513</v>
      </c>
      <c r="I54" s="240">
        <f t="shared" si="1"/>
        <v>2098476283864.6772</v>
      </c>
      <c r="J54" s="240">
        <f t="shared" si="1"/>
        <v>2154919432791.2729</v>
      </c>
      <c r="K54" s="240">
        <f t="shared" si="1"/>
        <v>2209741901800.6899</v>
      </c>
      <c r="L54" s="240">
        <f t="shared" si="1"/>
        <v>2261019445659.7471</v>
      </c>
      <c r="M54" s="240">
        <f t="shared" si="1"/>
        <v>2306716870701.0913</v>
      </c>
      <c r="N54" s="240">
        <f t="shared" si="1"/>
        <v>2347070222333.8647</v>
      </c>
      <c r="O54" s="240">
        <f t="shared" si="1"/>
        <v>2380026750361.4624</v>
      </c>
      <c r="P54" s="240">
        <f t="shared" si="1"/>
        <v>2405895811217.9888</v>
      </c>
      <c r="Q54" s="240">
        <f t="shared" si="1"/>
        <v>2425081388670.4341</v>
      </c>
      <c r="R54" s="240">
        <f t="shared" si="1"/>
        <v>2438067312910.3281</v>
      </c>
      <c r="S54" s="240">
        <f t="shared" si="1"/>
        <v>2453799392223.7588</v>
      </c>
      <c r="T54" s="240">
        <f t="shared" si="1"/>
        <v>2464310524330.1211</v>
      </c>
      <c r="U54" s="240">
        <f t="shared" si="1"/>
        <v>2469937153273.126</v>
      </c>
      <c r="V54" s="240">
        <f t="shared" si="1"/>
        <v>2471047535502.5088</v>
      </c>
      <c r="W54" s="240">
        <f t="shared" si="1"/>
        <v>2468034257487.0874</v>
      </c>
      <c r="X54" s="240">
        <f t="shared" si="1"/>
        <v>2461307213482.0532</v>
      </c>
      <c r="Y54" s="240">
        <f t="shared" si="1"/>
        <v>2451287163826.3672</v>
      </c>
      <c r="Z54" s="240">
        <f t="shared" si="1"/>
        <v>2438399962387.3618</v>
      </c>
      <c r="AA54" s="240">
        <f t="shared" si="1"/>
        <v>2423071512277.3071</v>
      </c>
      <c r="AB54" s="240">
        <f t="shared" si="1"/>
        <v>2405723482559.8271</v>
      </c>
      <c r="AC54" s="240">
        <f t="shared" si="1"/>
        <v>2386769795889.2529</v>
      </c>
      <c r="AD54" s="240">
        <f t="shared" si="1"/>
        <v>2366613878186.3047</v>
      </c>
      <c r="AE54" s="240">
        <f t="shared" si="1"/>
        <v>2345646646644.1895</v>
      </c>
      <c r="AF54" s="240">
        <f t="shared" si="1"/>
        <v>2324245201510.0122</v>
      </c>
      <c r="AG54" s="240">
        <f t="shared" si="1"/>
        <v>2302772180001.7388</v>
      </c>
      <c r="AH54" s="240">
        <f t="shared" si="1"/>
        <v>2281575727122.4717</v>
      </c>
      <c r="AI54" s="240">
        <f t="shared" si="1"/>
        <v>2260990037696.5381</v>
      </c>
      <c r="AJ54" s="240">
        <f t="shared" si="1"/>
        <v>2241336426339.1782</v>
      </c>
      <c r="AK54" s="240">
        <f t="shared" si="1"/>
        <v>2222924886963.0371</v>
      </c>
      <c r="AL54" s="240">
        <f t="shared" si="1"/>
        <v>2206056110542.2432</v>
      </c>
      <c r="AM54" s="240">
        <f t="shared" si="1"/>
        <v>2191023938983.3496</v>
      </c>
      <c r="AN54" s="240">
        <f t="shared" si="1"/>
        <v>2178118243957.376</v>
      </c>
      <c r="AO54" s="240">
        <f t="shared" si="1"/>
        <v>2167628232393.2554</v>
      </c>
      <c r="AP54" s="240">
        <f t="shared" si="1"/>
        <v>2159846195097.3506</v>
      </c>
      <c r="AQ54" s="240">
        <f t="shared" si="1"/>
        <v>2143953773597.9443</v>
      </c>
    </row>
    <row r="55" spans="1:43" x14ac:dyDescent="0.2">
      <c r="A55" s="291" t="s">
        <v>129</v>
      </c>
      <c r="B55" s="240">
        <f t="shared" si="0"/>
        <v>2805927667241.5024</v>
      </c>
      <c r="C55" s="240">
        <f t="shared" si="1"/>
        <v>1502243127697.9316</v>
      </c>
      <c r="D55" s="240">
        <f t="shared" si="1"/>
        <v>1591627656055.5808</v>
      </c>
      <c r="E55" s="240">
        <f t="shared" si="1"/>
        <v>1565716360054.1594</v>
      </c>
      <c r="F55" s="240">
        <f t="shared" si="1"/>
        <v>1560185596089.3994</v>
      </c>
      <c r="G55" s="240">
        <f t="shared" si="1"/>
        <v>1564074385242.8201</v>
      </c>
      <c r="H55" s="240">
        <f t="shared" si="1"/>
        <v>1573165399398.2312</v>
      </c>
      <c r="I55" s="240">
        <f t="shared" si="1"/>
        <v>1584682442229.5818</v>
      </c>
      <c r="J55" s="240">
        <f t="shared" si="1"/>
        <v>1595063218014.5505</v>
      </c>
      <c r="K55" s="240">
        <f t="shared" si="1"/>
        <v>1602177682877.4185</v>
      </c>
      <c r="L55" s="240">
        <f t="shared" si="1"/>
        <v>1603882922914.6633</v>
      </c>
      <c r="M55" s="240">
        <f t="shared" si="1"/>
        <v>1598076033911.7671</v>
      </c>
      <c r="N55" s="240">
        <f t="shared" si="1"/>
        <v>1585387954534.8984</v>
      </c>
      <c r="O55" s="240">
        <f t="shared" si="1"/>
        <v>1565349340897.1702</v>
      </c>
      <c r="P55" s="240">
        <f t="shared" si="1"/>
        <v>1540141914299.0161</v>
      </c>
      <c r="Q55" s="240">
        <f t="shared" si="1"/>
        <v>1511886178717.0818</v>
      </c>
      <c r="R55" s="240">
        <f t="shared" si="1"/>
        <v>1482588836663.3535</v>
      </c>
      <c r="S55" s="240">
        <f t="shared" si="1"/>
        <v>1459422749779.416</v>
      </c>
      <c r="T55" s="240">
        <f t="shared" si="1"/>
        <v>1436940670047.6602</v>
      </c>
      <c r="U55" s="240">
        <f t="shared" si="1"/>
        <v>1415163403910.8794</v>
      </c>
      <c r="V55" s="240">
        <f t="shared" si="1"/>
        <v>1394112291883.8105</v>
      </c>
      <c r="W55" s="240">
        <f t="shared" si="1"/>
        <v>1373808480949.5796</v>
      </c>
      <c r="X55" s="240">
        <f t="shared" si="1"/>
        <v>1354272338301.9812</v>
      </c>
      <c r="Y55" s="240">
        <f t="shared" si="1"/>
        <v>1335523003393.74</v>
      </c>
      <c r="Z55" s="240">
        <f t="shared" si="1"/>
        <v>1317578071043.3154</v>
      </c>
      <c r="AA55" s="240">
        <f t="shared" si="1"/>
        <v>1300453395257.9978</v>
      </c>
      <c r="AB55" s="240">
        <f t="shared" si="1"/>
        <v>1284163001387.2158</v>
      </c>
      <c r="AC55" s="240">
        <f t="shared" si="1"/>
        <v>1268719093124.2004</v>
      </c>
      <c r="AD55" s="240">
        <f t="shared" si="1"/>
        <v>1254132140596.5337</v>
      </c>
      <c r="AE55" s="240">
        <f t="shared" si="1"/>
        <v>1240411036186.198</v>
      </c>
      <c r="AF55" s="240">
        <f t="shared" si="1"/>
        <v>1227563305655.1982</v>
      </c>
      <c r="AG55" s="240">
        <f t="shared" si="1"/>
        <v>1215595363491.8882</v>
      </c>
      <c r="AH55" s="240">
        <f t="shared" si="1"/>
        <v>1204512803018.855</v>
      </c>
      <c r="AI55" s="240">
        <f t="shared" si="1"/>
        <v>1194320713618.0579</v>
      </c>
      <c r="AJ55" s="240">
        <f t="shared" si="1"/>
        <v>1185024019359.2576</v>
      </c>
      <c r="AK55" s="240">
        <f t="shared" si="1"/>
        <v>1176627835311.6187</v>
      </c>
      <c r="AL55" s="240">
        <f t="shared" si="1"/>
        <v>1169137839849.333</v>
      </c>
      <c r="AM55" s="240">
        <f t="shared" si="1"/>
        <v>1162560663325.9871</v>
      </c>
      <c r="AN55" s="240">
        <f t="shared" si="1"/>
        <v>1156904295609.5071</v>
      </c>
      <c r="AO55" s="240">
        <f t="shared" si="1"/>
        <v>1152178517183.377</v>
      </c>
      <c r="AP55" s="240">
        <f t="shared" si="1"/>
        <v>1148395360900.0742</v>
      </c>
      <c r="AQ55" s="240">
        <f t="shared" si="1"/>
        <v>1139694898146.4702</v>
      </c>
    </row>
    <row r="56" spans="1:43" x14ac:dyDescent="0.2">
      <c r="A56" s="291" t="s">
        <v>130</v>
      </c>
      <c r="B56" s="240">
        <f t="shared" si="0"/>
        <v>145432339755.87061</v>
      </c>
      <c r="C56" s="240">
        <f t="shared" si="1"/>
        <v>78317823020.21994</v>
      </c>
      <c r="D56" s="240">
        <f t="shared" si="1"/>
        <v>89519480133.260925</v>
      </c>
      <c r="E56" s="240">
        <f t="shared" si="1"/>
        <v>87825199845.127716</v>
      </c>
      <c r="F56" s="240">
        <f t="shared" si="1"/>
        <v>87323876451.105362</v>
      </c>
      <c r="G56" s="240">
        <f t="shared" si="1"/>
        <v>87518080506.351898</v>
      </c>
      <c r="H56" s="240">
        <f t="shared" si="1"/>
        <v>88178959728.520386</v>
      </c>
      <c r="I56" s="240">
        <f t="shared" si="1"/>
        <v>89161230707.670044</v>
      </c>
      <c r="J56" s="240">
        <f t="shared" si="1"/>
        <v>90274796469.860046</v>
      </c>
      <c r="K56" s="240">
        <f t="shared" si="1"/>
        <v>91402961945.987396</v>
      </c>
      <c r="L56" s="240">
        <f t="shared" ref="L56:AQ63" si="2">SUMIFS(L$2:L$44,$AR$2:$AR$44,$A56)</f>
        <v>92423278226.85408</v>
      </c>
      <c r="M56" s="240">
        <f t="shared" si="2"/>
        <v>93208178789.404694</v>
      </c>
      <c r="N56" s="240">
        <f t="shared" si="2"/>
        <v>93859627372.548981</v>
      </c>
      <c r="O56" s="240">
        <f t="shared" si="2"/>
        <v>94168453694.354416</v>
      </c>
      <c r="P56" s="240">
        <f t="shared" si="2"/>
        <v>94156594789.181396</v>
      </c>
      <c r="Q56" s="240">
        <f t="shared" si="2"/>
        <v>93849425330.091034</v>
      </c>
      <c r="R56" s="240">
        <f t="shared" si="2"/>
        <v>93274930885.249756</v>
      </c>
      <c r="S56" s="240">
        <f t="shared" si="2"/>
        <v>92915539026.122543</v>
      </c>
      <c r="T56" s="240">
        <f t="shared" si="2"/>
        <v>92338136849.207275</v>
      </c>
      <c r="U56" s="240">
        <f t="shared" si="2"/>
        <v>91565397045.274612</v>
      </c>
      <c r="V56" s="240">
        <f t="shared" si="2"/>
        <v>90620686867.12471</v>
      </c>
      <c r="W56" s="240">
        <f t="shared" si="2"/>
        <v>89527647873.622864</v>
      </c>
      <c r="X56" s="240">
        <f t="shared" si="2"/>
        <v>88309824143.689728</v>
      </c>
      <c r="Y56" s="240">
        <f t="shared" si="2"/>
        <v>86990342891.273758</v>
      </c>
      <c r="Z56" s="240">
        <f t="shared" si="2"/>
        <v>85591649267.43515</v>
      </c>
      <c r="AA56" s="240">
        <f t="shared" si="2"/>
        <v>84135295291.159576</v>
      </c>
      <c r="AB56" s="240">
        <f t="shared" si="2"/>
        <v>82641781334.922272</v>
      </c>
      <c r="AC56" s="240">
        <f t="shared" si="2"/>
        <v>81130447412.534363</v>
      </c>
      <c r="AD56" s="240">
        <f t="shared" si="2"/>
        <v>79619410667.125763</v>
      </c>
      <c r="AE56" s="240">
        <f t="shared" si="2"/>
        <v>78125544915.498016</v>
      </c>
      <c r="AF56" s="240">
        <f t="shared" si="2"/>
        <v>76664497842.108658</v>
      </c>
      <c r="AG56" s="240">
        <f t="shared" si="2"/>
        <v>75250741417.388397</v>
      </c>
      <c r="AH56" s="240">
        <f t="shared" si="2"/>
        <v>73897651304.795456</v>
      </c>
      <c r="AI56" s="240">
        <f t="shared" si="2"/>
        <v>72617611383.818954</v>
      </c>
      <c r="AJ56" s="240">
        <f t="shared" si="2"/>
        <v>71422140019.883362</v>
      </c>
      <c r="AK56" s="240">
        <f t="shared" si="2"/>
        <v>70322035329.318665</v>
      </c>
      <c r="AL56" s="240">
        <f t="shared" si="2"/>
        <v>69327537396.746445</v>
      </c>
      <c r="AM56" s="240">
        <f t="shared" si="2"/>
        <v>68448506188.76799</v>
      </c>
      <c r="AN56" s="240">
        <f t="shared" si="2"/>
        <v>67694614764.720314</v>
      </c>
      <c r="AO56" s="240">
        <f t="shared" si="2"/>
        <v>67075558313.71933</v>
      </c>
      <c r="AP56" s="240">
        <f t="shared" si="2"/>
        <v>66601280557.419029</v>
      </c>
      <c r="AQ56" s="240">
        <f t="shared" si="2"/>
        <v>65939533480.857498</v>
      </c>
    </row>
    <row r="57" spans="1:43" x14ac:dyDescent="0.2">
      <c r="A57" s="291" t="s">
        <v>131</v>
      </c>
      <c r="B57" s="240">
        <f t="shared" si="0"/>
        <v>7416672103600.3555</v>
      </c>
      <c r="C57" s="240">
        <f t="shared" ref="C57:AP68" si="3">SUMIFS(C$2:C$44,$AR$2:$AR$44,$A57)</f>
        <v>4914244896977.3535</v>
      </c>
      <c r="D57" s="240">
        <f t="shared" si="3"/>
        <v>5684354805347.5508</v>
      </c>
      <c r="E57" s="240">
        <f t="shared" si="3"/>
        <v>5620624618957.9375</v>
      </c>
      <c r="F57" s="240">
        <f t="shared" si="3"/>
        <v>5700425042489.4131</v>
      </c>
      <c r="G57" s="240">
        <f t="shared" si="3"/>
        <v>5839718780297.1631</v>
      </c>
      <c r="H57" s="240">
        <f t="shared" si="3"/>
        <v>6011541585100.2188</v>
      </c>
      <c r="I57" s="240">
        <f t="shared" si="3"/>
        <v>6161330783246.9443</v>
      </c>
      <c r="J57" s="240">
        <f t="shared" si="3"/>
        <v>6312327814922.1455</v>
      </c>
      <c r="K57" s="240">
        <f t="shared" si="3"/>
        <v>6460427808035.8662</v>
      </c>
      <c r="L57" s="240">
        <f t="shared" si="2"/>
        <v>6601129203676.3037</v>
      </c>
      <c r="M57" s="240">
        <f t="shared" si="2"/>
        <v>6729577541352.543</v>
      </c>
      <c r="N57" s="240">
        <f t="shared" si="2"/>
        <v>6829112270137.5732</v>
      </c>
      <c r="O57" s="240">
        <f t="shared" si="2"/>
        <v>6912202807423.126</v>
      </c>
      <c r="P57" s="240">
        <f t="shared" si="2"/>
        <v>6979598263288.8945</v>
      </c>
      <c r="Q57" s="240">
        <f t="shared" si="2"/>
        <v>7032256685608.7607</v>
      </c>
      <c r="R57" s="240">
        <f t="shared" si="2"/>
        <v>7071310805045.1533</v>
      </c>
      <c r="S57" s="240">
        <f t="shared" si="2"/>
        <v>7111360350893.4688</v>
      </c>
      <c r="T57" s="240">
        <f t="shared" si="2"/>
        <v>7140083941124.9102</v>
      </c>
      <c r="U57" s="240">
        <f t="shared" si="2"/>
        <v>7158175423213.4922</v>
      </c>
      <c r="V57" s="240">
        <f t="shared" si="2"/>
        <v>7166401567146.1455</v>
      </c>
      <c r="W57" s="240">
        <f t="shared" si="2"/>
        <v>7165586988339.8447</v>
      </c>
      <c r="X57" s="240">
        <f t="shared" si="2"/>
        <v>7138727115708.2568</v>
      </c>
      <c r="Y57" s="240">
        <f t="shared" si="2"/>
        <v>7104647997726.4434</v>
      </c>
      <c r="Z57" s="240">
        <f t="shared" si="2"/>
        <v>7064265299732.9473</v>
      </c>
      <c r="AA57" s="240">
        <f t="shared" si="2"/>
        <v>7018501375356.4619</v>
      </c>
      <c r="AB57" s="240">
        <f t="shared" si="2"/>
        <v>6968275694109.7734</v>
      </c>
      <c r="AC57" s="240">
        <f t="shared" si="2"/>
        <v>6902082678196.6133</v>
      </c>
      <c r="AD57" s="240">
        <f t="shared" si="2"/>
        <v>6833265957322.377</v>
      </c>
      <c r="AE57" s="240">
        <f t="shared" si="2"/>
        <v>6762693765581.2773</v>
      </c>
      <c r="AF57" s="240">
        <f t="shared" si="2"/>
        <v>6691208041103.2373</v>
      </c>
      <c r="AG57" s="240">
        <f t="shared" si="2"/>
        <v>6619622185437.9316</v>
      </c>
      <c r="AH57" s="240">
        <f t="shared" si="2"/>
        <v>6546960487540.793</v>
      </c>
      <c r="AI57" s="240">
        <f t="shared" si="2"/>
        <v>6475742951718.9824</v>
      </c>
      <c r="AJ57" s="240">
        <f t="shared" si="2"/>
        <v>6406696815218.6641</v>
      </c>
      <c r="AK57" s="240">
        <f t="shared" si="2"/>
        <v>6340524325092.9023</v>
      </c>
      <c r="AL57" s="240">
        <f t="shared" si="2"/>
        <v>6277906379172.0469</v>
      </c>
      <c r="AM57" s="240">
        <f t="shared" si="2"/>
        <v>6216015271654.29</v>
      </c>
      <c r="AN57" s="240">
        <f t="shared" si="2"/>
        <v>6159006838020.9141</v>
      </c>
      <c r="AO57" s="240">
        <f t="shared" si="2"/>
        <v>6107529396790.96</v>
      </c>
      <c r="AP57" s="240">
        <f t="shared" si="2"/>
        <v>6062234024682.6406</v>
      </c>
      <c r="AQ57" s="240">
        <f t="shared" si="2"/>
        <v>5992868585682.8945</v>
      </c>
    </row>
    <row r="58" spans="1:43" x14ac:dyDescent="0.2">
      <c r="A58" s="291" t="s">
        <v>132</v>
      </c>
      <c r="B58" s="240">
        <f t="shared" si="0"/>
        <v>1147274505428562.5</v>
      </c>
      <c r="C58" s="240">
        <f t="shared" si="3"/>
        <v>1227133540468871</v>
      </c>
      <c r="D58" s="240">
        <f t="shared" si="3"/>
        <v>1203699953255071.3</v>
      </c>
      <c r="E58" s="240">
        <f t="shared" si="3"/>
        <v>1222169407142902.5</v>
      </c>
      <c r="F58" s="240">
        <f t="shared" si="3"/>
        <v>1313771413640610.3</v>
      </c>
      <c r="G58" s="240">
        <f t="shared" si="3"/>
        <v>1404601931563542</v>
      </c>
      <c r="H58" s="240">
        <f t="shared" si="3"/>
        <v>1494661261902362.3</v>
      </c>
      <c r="I58" s="240">
        <f t="shared" si="3"/>
        <v>1522765532091392.5</v>
      </c>
      <c r="J58" s="240">
        <f t="shared" si="3"/>
        <v>1550648973732358.3</v>
      </c>
      <c r="K58" s="240">
        <f t="shared" si="3"/>
        <v>1578311673161755</v>
      </c>
      <c r="L58" s="240">
        <f t="shared" si="2"/>
        <v>1605753716716079.3</v>
      </c>
      <c r="M58" s="240">
        <f t="shared" si="2"/>
        <v>1632975190731825.8</v>
      </c>
      <c r="N58" s="240">
        <f t="shared" si="2"/>
        <v>1630619805993401.5</v>
      </c>
      <c r="O58" s="240">
        <f t="shared" si="2"/>
        <v>1628251915860963</v>
      </c>
      <c r="P58" s="240">
        <f t="shared" si="2"/>
        <v>1625871524056620.8</v>
      </c>
      <c r="Q58" s="240">
        <f t="shared" si="2"/>
        <v>1623478634302485.3</v>
      </c>
      <c r="R58" s="240">
        <f t="shared" si="2"/>
        <v>1621073250320667</v>
      </c>
      <c r="S58" s="240">
        <f t="shared" si="2"/>
        <v>1601416411325213</v>
      </c>
      <c r="T58" s="240">
        <f t="shared" si="2"/>
        <v>1581788662658204</v>
      </c>
      <c r="U58" s="240">
        <f t="shared" si="2"/>
        <v>1562189999983462.8</v>
      </c>
      <c r="V58" s="240">
        <f t="shared" si="2"/>
        <v>1542620418964809.8</v>
      </c>
      <c r="W58" s="240">
        <f t="shared" si="2"/>
        <v>1523079915266066</v>
      </c>
      <c r="X58" s="240">
        <f t="shared" si="2"/>
        <v>1487548731812924.8</v>
      </c>
      <c r="Y58" s="240">
        <f t="shared" si="2"/>
        <v>1452071947165859.3</v>
      </c>
      <c r="Z58" s="240">
        <f t="shared" si="2"/>
        <v>1416649553194500.5</v>
      </c>
      <c r="AA58" s="240">
        <f t="shared" si="2"/>
        <v>1381281541768480.5</v>
      </c>
      <c r="AB58" s="240">
        <f t="shared" si="2"/>
        <v>1345967904757430.5</v>
      </c>
      <c r="AC58" s="240">
        <f t="shared" si="2"/>
        <v>1310708634030982.3</v>
      </c>
      <c r="AD58" s="240">
        <f t="shared" si="2"/>
        <v>1275503721458767.5</v>
      </c>
      <c r="AE58" s="240">
        <f t="shared" si="2"/>
        <v>1240353158910417.8</v>
      </c>
      <c r="AF58" s="240">
        <f t="shared" si="2"/>
        <v>1205256938255564.3</v>
      </c>
      <c r="AG58" s="240">
        <f t="shared" si="2"/>
        <v>1170215051363839.5</v>
      </c>
      <c r="AH58" s="240">
        <f t="shared" si="2"/>
        <v>1139768307022915.3</v>
      </c>
      <c r="AI58" s="240">
        <f t="shared" si="2"/>
        <v>1109368650359572.5</v>
      </c>
      <c r="AJ58" s="240">
        <f t="shared" si="2"/>
        <v>1079016074327476.4</v>
      </c>
      <c r="AK58" s="240">
        <f t="shared" si="2"/>
        <v>1048710571880292.8</v>
      </c>
      <c r="AL58" s="240">
        <f t="shared" si="2"/>
        <v>1018452135971686.9</v>
      </c>
      <c r="AM58" s="240">
        <f t="shared" si="2"/>
        <v>986763987928727.13</v>
      </c>
      <c r="AN58" s="240">
        <f t="shared" si="2"/>
        <v>955125251841580.13</v>
      </c>
      <c r="AO58" s="240">
        <f t="shared" si="2"/>
        <v>923535920309951.5</v>
      </c>
      <c r="AP58" s="240">
        <f t="shared" si="2"/>
        <v>891995985933546.38</v>
      </c>
      <c r="AQ58" s="240">
        <f t="shared" si="2"/>
        <v>857460652571746.38</v>
      </c>
    </row>
    <row r="59" spans="1:43" x14ac:dyDescent="0.2">
      <c r="A59" s="291" t="s">
        <v>133</v>
      </c>
      <c r="B59" s="240">
        <f t="shared" si="0"/>
        <v>365690445318721.38</v>
      </c>
      <c r="C59" s="240">
        <f t="shared" si="3"/>
        <v>360419740187890.13</v>
      </c>
      <c r="D59" s="240">
        <f t="shared" si="3"/>
        <v>382633759206999.31</v>
      </c>
      <c r="E59" s="240">
        <f t="shared" si="3"/>
        <v>377625951479957.06</v>
      </c>
      <c r="F59" s="240">
        <f t="shared" si="3"/>
        <v>410333926902550.31</v>
      </c>
      <c r="G59" s="240">
        <f t="shared" si="3"/>
        <v>442713717172648.5</v>
      </c>
      <c r="H59" s="240">
        <f t="shared" si="3"/>
        <v>474758497006525.38</v>
      </c>
      <c r="I59" s="240">
        <f t="shared" si="3"/>
        <v>489893593906674.31</v>
      </c>
      <c r="J59" s="240">
        <f t="shared" si="3"/>
        <v>504876632921829.56</v>
      </c>
      <c r="K59" s="240">
        <f t="shared" si="3"/>
        <v>519707776890764.5</v>
      </c>
      <c r="L59" s="240">
        <f t="shared" si="2"/>
        <v>534387363052597.5</v>
      </c>
      <c r="M59" s="240">
        <f t="shared" si="2"/>
        <v>548915873870205.94</v>
      </c>
      <c r="N59" s="240">
        <f t="shared" si="2"/>
        <v>556592595102660.63</v>
      </c>
      <c r="O59" s="240">
        <f t="shared" si="2"/>
        <v>564198063584747.63</v>
      </c>
      <c r="P59" s="240">
        <f t="shared" si="2"/>
        <v>571732834512442.13</v>
      </c>
      <c r="Q59" s="240">
        <f t="shared" si="2"/>
        <v>579197492418227.13</v>
      </c>
      <c r="R59" s="240">
        <f t="shared" si="2"/>
        <v>586592634523693.25</v>
      </c>
      <c r="S59" s="240">
        <f t="shared" si="2"/>
        <v>590833606556633</v>
      </c>
      <c r="T59" s="240">
        <f t="shared" si="2"/>
        <v>595062664851732.25</v>
      </c>
      <c r="U59" s="240">
        <f t="shared" si="2"/>
        <v>599279815613166.25</v>
      </c>
      <c r="V59" s="240">
        <f t="shared" si="2"/>
        <v>603485065109026.75</v>
      </c>
      <c r="W59" s="240">
        <f t="shared" si="2"/>
        <v>607678419667438.5</v>
      </c>
      <c r="X59" s="240">
        <f t="shared" si="2"/>
        <v>609157432818592.75</v>
      </c>
      <c r="Y59" s="240">
        <f t="shared" si="2"/>
        <v>610630777561018.38</v>
      </c>
      <c r="Z59" s="240">
        <f t="shared" si="2"/>
        <v>612098458161202.13</v>
      </c>
      <c r="AA59" s="240">
        <f t="shared" si="2"/>
        <v>613560478930540.88</v>
      </c>
      <c r="AB59" s="240">
        <f t="shared" si="2"/>
        <v>615016844221704.63</v>
      </c>
      <c r="AC59" s="240">
        <f t="shared" si="2"/>
        <v>614153308906908</v>
      </c>
      <c r="AD59" s="240">
        <f t="shared" si="2"/>
        <v>613288992373029.38</v>
      </c>
      <c r="AE59" s="240">
        <f t="shared" si="2"/>
        <v>612423897392306.75</v>
      </c>
      <c r="AF59" s="240">
        <f t="shared" si="2"/>
        <v>611558026764464.63</v>
      </c>
      <c r="AG59" s="240">
        <f t="shared" si="2"/>
        <v>610691383313486.38</v>
      </c>
      <c r="AH59" s="240">
        <f t="shared" si="2"/>
        <v>607742663028754.13</v>
      </c>
      <c r="AI59" s="240">
        <f t="shared" si="2"/>
        <v>604798128790757.13</v>
      </c>
      <c r="AJ59" s="240">
        <f t="shared" si="2"/>
        <v>601857781690540.88</v>
      </c>
      <c r="AK59" s="240">
        <f t="shared" si="2"/>
        <v>598921622831520.25</v>
      </c>
      <c r="AL59" s="240">
        <f t="shared" si="2"/>
        <v>595989653326780</v>
      </c>
      <c r="AM59" s="240">
        <f t="shared" si="2"/>
        <v>592679543402678.25</v>
      </c>
      <c r="AN59" s="240">
        <f t="shared" si="2"/>
        <v>589374435541546.75</v>
      </c>
      <c r="AO59" s="240">
        <f t="shared" si="2"/>
        <v>586074330589408.88</v>
      </c>
      <c r="AP59" s="240">
        <f t="shared" si="2"/>
        <v>582779229392318.25</v>
      </c>
      <c r="AQ59" s="240">
        <f t="shared" si="2"/>
        <v>576648028903507.38</v>
      </c>
    </row>
    <row r="60" spans="1:43" x14ac:dyDescent="0.2">
      <c r="A60" s="291" t="s">
        <v>134</v>
      </c>
      <c r="B60" s="240">
        <f t="shared" si="0"/>
        <v>3297857833781.9746</v>
      </c>
      <c r="C60" s="240">
        <f t="shared" si="3"/>
        <v>3780106522322.9653</v>
      </c>
      <c r="D60" s="240">
        <f t="shared" si="3"/>
        <v>4134996581928.7178</v>
      </c>
      <c r="E60" s="240">
        <f t="shared" si="3"/>
        <v>4076485858938.3848</v>
      </c>
      <c r="F60" s="240">
        <f t="shared" si="3"/>
        <v>4086954970860.7578</v>
      </c>
      <c r="G60" s="240">
        <f t="shared" si="3"/>
        <v>4180095336379.71</v>
      </c>
      <c r="H60" s="240">
        <f t="shared" si="3"/>
        <v>4304251077411.1821</v>
      </c>
      <c r="I60" s="240">
        <f t="shared" si="3"/>
        <v>4416084741113.5752</v>
      </c>
      <c r="J60" s="240">
        <f t="shared" si="3"/>
        <v>4501778343967.8154</v>
      </c>
      <c r="K60" s="240">
        <f t="shared" si="3"/>
        <v>4559994058766.8467</v>
      </c>
      <c r="L60" s="240">
        <f t="shared" si="2"/>
        <v>4589912972783.6709</v>
      </c>
      <c r="M60" s="240">
        <f t="shared" si="2"/>
        <v>4591252394354.8535</v>
      </c>
      <c r="N60" s="240">
        <f t="shared" si="2"/>
        <v>4577209458004.3223</v>
      </c>
      <c r="O60" s="240">
        <f t="shared" si="2"/>
        <v>4540860514945.4414</v>
      </c>
      <c r="P60" s="240">
        <f t="shared" si="2"/>
        <v>4488329478750.5947</v>
      </c>
      <c r="Q60" s="240">
        <f t="shared" si="2"/>
        <v>4425699547151.3496</v>
      </c>
      <c r="R60" s="240">
        <f t="shared" si="2"/>
        <v>4358842583086.123</v>
      </c>
      <c r="S60" s="240">
        <f t="shared" si="2"/>
        <v>4315402948317.9629</v>
      </c>
      <c r="T60" s="240">
        <f t="shared" si="2"/>
        <v>4272913170040.6157</v>
      </c>
      <c r="U60" s="240">
        <f t="shared" si="2"/>
        <v>4231394209978.6123</v>
      </c>
      <c r="V60" s="240">
        <f t="shared" si="2"/>
        <v>4190865999669.0854</v>
      </c>
      <c r="W60" s="240">
        <f t="shared" si="2"/>
        <v>4151347517372.9951</v>
      </c>
      <c r="X60" s="240">
        <f t="shared" si="2"/>
        <v>4112856865432.2139</v>
      </c>
      <c r="Y60" s="240">
        <f t="shared" si="2"/>
        <v>4075411348004.0732</v>
      </c>
      <c r="Z60" s="240">
        <f t="shared" si="2"/>
        <v>4039027549121.4971</v>
      </c>
      <c r="AA60" s="240">
        <f t="shared" si="2"/>
        <v>4003721411043.5303</v>
      </c>
      <c r="AB60" s="240">
        <f t="shared" si="2"/>
        <v>3969508312877.0757</v>
      </c>
      <c r="AC60" s="240">
        <f t="shared" si="2"/>
        <v>3936403149467.1289</v>
      </c>
      <c r="AD60" s="240">
        <f t="shared" si="2"/>
        <v>3904420410568.8452</v>
      </c>
      <c r="AE60" s="240">
        <f t="shared" si="2"/>
        <v>3873574260331.0029</v>
      </c>
      <c r="AF60" s="240">
        <f t="shared" si="2"/>
        <v>3843878617136.3496</v>
      </c>
      <c r="AG60" s="240">
        <f t="shared" si="2"/>
        <v>3815347233860.562</v>
      </c>
      <c r="AH60" s="240">
        <f t="shared" si="2"/>
        <v>3787993778627.7319</v>
      </c>
      <c r="AI60" s="240">
        <f t="shared" si="2"/>
        <v>3761831916156.688</v>
      </c>
      <c r="AJ60" s="240">
        <f t="shared" si="2"/>
        <v>3736875389808.8887</v>
      </c>
      <c r="AK60" s="240">
        <f t="shared" si="2"/>
        <v>3713138104465.4663</v>
      </c>
      <c r="AL60" s="240">
        <f t="shared" si="2"/>
        <v>3690634210378.2607</v>
      </c>
      <c r="AM60" s="240">
        <f t="shared" si="2"/>
        <v>3669378188157.1743</v>
      </c>
      <c r="AN60" s="240">
        <f t="shared" si="2"/>
        <v>3649384935074.2988</v>
      </c>
      <c r="AO60" s="240">
        <f t="shared" si="2"/>
        <v>3630669852884.0396</v>
      </c>
      <c r="AP60" s="240">
        <f t="shared" si="2"/>
        <v>3613248937377.8374</v>
      </c>
      <c r="AQ60" s="240">
        <f t="shared" si="2"/>
        <v>3578633418947.7671</v>
      </c>
    </row>
    <row r="61" spans="1:43" x14ac:dyDescent="0.2">
      <c r="A61" s="291" t="s">
        <v>135</v>
      </c>
      <c r="B61" s="240">
        <f t="shared" si="0"/>
        <v>1715189200647.5303</v>
      </c>
      <c r="C61" s="240">
        <f t="shared" si="3"/>
        <v>1405635824871.2612</v>
      </c>
      <c r="D61" s="240">
        <f t="shared" si="3"/>
        <v>1633363120217.7583</v>
      </c>
      <c r="E61" s="240">
        <f t="shared" si="3"/>
        <v>1703681372042.5183</v>
      </c>
      <c r="F61" s="240">
        <f t="shared" si="3"/>
        <v>1727546376656.0083</v>
      </c>
      <c r="G61" s="240">
        <f t="shared" si="3"/>
        <v>1807915544825.0522</v>
      </c>
      <c r="H61" s="240">
        <f t="shared" si="3"/>
        <v>1911680416610.1482</v>
      </c>
      <c r="I61" s="240">
        <f t="shared" si="3"/>
        <v>2008569864752.0593</v>
      </c>
      <c r="J61" s="240">
        <f t="shared" si="3"/>
        <v>2091080934548.9072</v>
      </c>
      <c r="K61" s="240">
        <f t="shared" si="3"/>
        <v>2160756725968.6802</v>
      </c>
      <c r="L61" s="240">
        <f t="shared" si="2"/>
        <v>2219887251247.6445</v>
      </c>
      <c r="M61" s="240">
        <f t="shared" si="2"/>
        <v>2271354135400.4648</v>
      </c>
      <c r="N61" s="240">
        <f t="shared" si="2"/>
        <v>2321918257816.834</v>
      </c>
      <c r="O61" s="240">
        <f t="shared" si="2"/>
        <v>2369053243753.8823</v>
      </c>
      <c r="P61" s="240">
        <f t="shared" si="2"/>
        <v>2413576749113.3672</v>
      </c>
      <c r="Q61" s="240">
        <f t="shared" si="2"/>
        <v>2456395980899.0747</v>
      </c>
      <c r="R61" s="240">
        <f t="shared" si="2"/>
        <v>2498499058281.1851</v>
      </c>
      <c r="S61" s="240">
        <f t="shared" si="2"/>
        <v>2551813805998.2578</v>
      </c>
      <c r="T61" s="240">
        <f t="shared" si="2"/>
        <v>2605766492920.3608</v>
      </c>
      <c r="U61" s="240">
        <f t="shared" si="2"/>
        <v>2660172425809.6836</v>
      </c>
      <c r="V61" s="240">
        <f t="shared" si="2"/>
        <v>2714831746416.3896</v>
      </c>
      <c r="W61" s="240">
        <f t="shared" si="2"/>
        <v>2769529209398.4287</v>
      </c>
      <c r="X61" s="240">
        <f t="shared" si="2"/>
        <v>2824034120590.0259</v>
      </c>
      <c r="Y61" s="240">
        <f t="shared" si="2"/>
        <v>2878100454567.0479</v>
      </c>
      <c r="Z61" s="240">
        <f t="shared" si="2"/>
        <v>2931467170301.7231</v>
      </c>
      <c r="AA61" s="240">
        <f t="shared" si="2"/>
        <v>2983858743120.5972</v>
      </c>
      <c r="AB61" s="240">
        <f t="shared" si="2"/>
        <v>3034985930127.5918</v>
      </c>
      <c r="AC61" s="240">
        <f t="shared" si="2"/>
        <v>3084546784681.7056</v>
      </c>
      <c r="AD61" s="240">
        <f t="shared" si="2"/>
        <v>3132227933386.4512</v>
      </c>
      <c r="AE61" s="240">
        <f t="shared" si="2"/>
        <v>3177706126321.6245</v>
      </c>
      <c r="AF61" s="240">
        <f t="shared" si="2"/>
        <v>3220650067907.8613</v>
      </c>
      <c r="AG61" s="240">
        <f t="shared" si="2"/>
        <v>3260722531831.4814</v>
      </c>
      <c r="AH61" s="240">
        <f t="shared" si="2"/>
        <v>3297582758880.0659</v>
      </c>
      <c r="AI61" s="240">
        <f t="shared" si="2"/>
        <v>3330889131374.5278</v>
      </c>
      <c r="AJ61" s="240">
        <f t="shared" si="2"/>
        <v>3360302112178.834</v>
      </c>
      <c r="AK61" s="240">
        <f t="shared" si="2"/>
        <v>3385487430093.3262</v>
      </c>
      <c r="AL61" s="240">
        <f t="shared" si="2"/>
        <v>3406119486886.2319</v>
      </c>
      <c r="AM61" s="240">
        <f t="shared" si="2"/>
        <v>3421884954408.2612</v>
      </c>
      <c r="AN61" s="240">
        <f t="shared" si="2"/>
        <v>3432486523309.7959</v>
      </c>
      <c r="AO61" s="240">
        <f t="shared" si="2"/>
        <v>3437646758005.7568</v>
      </c>
      <c r="AP61" s="240">
        <f t="shared" si="2"/>
        <v>3437112005895.6245</v>
      </c>
      <c r="AQ61" s="240">
        <f t="shared" si="2"/>
        <v>3412816260984.8838</v>
      </c>
    </row>
    <row r="62" spans="1:43" x14ac:dyDescent="0.2">
      <c r="A62" s="291" t="s">
        <v>136</v>
      </c>
      <c r="B62" s="240">
        <f t="shared" si="0"/>
        <v>176307422283956.63</v>
      </c>
      <c r="C62" s="240">
        <f t="shared" si="3"/>
        <v>146813955399690.59</v>
      </c>
      <c r="D62" s="240">
        <f t="shared" si="3"/>
        <v>145595434906744.31</v>
      </c>
      <c r="E62" s="240">
        <f t="shared" si="3"/>
        <v>130490790481313.67</v>
      </c>
      <c r="F62" s="240">
        <f t="shared" si="3"/>
        <v>135619555691979.61</v>
      </c>
      <c r="G62" s="240">
        <f t="shared" si="3"/>
        <v>140707687021282.13</v>
      </c>
      <c r="H62" s="240">
        <f t="shared" si="3"/>
        <v>145755231788611.22</v>
      </c>
      <c r="I62" s="240">
        <f t="shared" si="3"/>
        <v>147096586441309.19</v>
      </c>
      <c r="J62" s="240">
        <f t="shared" si="3"/>
        <v>148425656171211.5</v>
      </c>
      <c r="K62" s="240">
        <f t="shared" si="3"/>
        <v>149742455569427.47</v>
      </c>
      <c r="L62" s="240">
        <f t="shared" si="2"/>
        <v>151046999227066.22</v>
      </c>
      <c r="M62" s="240">
        <f t="shared" si="2"/>
        <v>152339301735237.13</v>
      </c>
      <c r="N62" s="240">
        <f t="shared" si="2"/>
        <v>150152840322225.91</v>
      </c>
      <c r="O62" s="240">
        <f t="shared" si="2"/>
        <v>147977253936107.25</v>
      </c>
      <c r="P62" s="240">
        <f t="shared" si="2"/>
        <v>145812533580465.78</v>
      </c>
      <c r="Q62" s="240">
        <f t="shared" si="2"/>
        <v>143658670258886.06</v>
      </c>
      <c r="R62" s="240">
        <f t="shared" si="2"/>
        <v>141515654974952.66</v>
      </c>
      <c r="S62" s="240">
        <f t="shared" si="2"/>
        <v>138990682739056.89</v>
      </c>
      <c r="T62" s="240">
        <f t="shared" si="2"/>
        <v>136469309824479.8</v>
      </c>
      <c r="U62" s="240">
        <f t="shared" si="2"/>
        <v>133951534839683.89</v>
      </c>
      <c r="V62" s="240">
        <f t="shared" si="2"/>
        <v>131437356393131.86</v>
      </c>
      <c r="W62" s="240">
        <f t="shared" si="2"/>
        <v>128926773093286.28</v>
      </c>
      <c r="X62" s="240">
        <f t="shared" si="2"/>
        <v>125523939792411.39</v>
      </c>
      <c r="Y62" s="240">
        <f t="shared" si="2"/>
        <v>122126031690772.09</v>
      </c>
      <c r="Z62" s="240">
        <f t="shared" si="2"/>
        <v>118733046875667.39</v>
      </c>
      <c r="AA62" s="240">
        <f t="shared" si="2"/>
        <v>115344983434396.23</v>
      </c>
      <c r="AB62" s="240">
        <f t="shared" si="2"/>
        <v>111961839454257.7</v>
      </c>
      <c r="AC62" s="240">
        <f t="shared" si="2"/>
        <v>109334339415437.5</v>
      </c>
      <c r="AD62" s="240">
        <f t="shared" si="2"/>
        <v>106710624806990.38</v>
      </c>
      <c r="AE62" s="240">
        <f t="shared" si="2"/>
        <v>104090694160492.08</v>
      </c>
      <c r="AF62" s="240">
        <f t="shared" si="2"/>
        <v>101474546007518.2</v>
      </c>
      <c r="AG62" s="240">
        <f t="shared" si="2"/>
        <v>98862178879644.453</v>
      </c>
      <c r="AH62" s="240">
        <f t="shared" si="2"/>
        <v>97263972665453.891</v>
      </c>
      <c r="AI62" s="240">
        <f t="shared" si="2"/>
        <v>95668037519321.531</v>
      </c>
      <c r="AJ62" s="240">
        <f t="shared" si="2"/>
        <v>94074372563045.906</v>
      </c>
      <c r="AK62" s="240">
        <f t="shared" si="2"/>
        <v>92482976918425.578</v>
      </c>
      <c r="AL62" s="240">
        <f t="shared" si="2"/>
        <v>90893849707259.125</v>
      </c>
      <c r="AM62" s="240">
        <f t="shared" si="2"/>
        <v>90067517716056.625</v>
      </c>
      <c r="AN62" s="240">
        <f t="shared" si="2"/>
        <v>89242305546560.906</v>
      </c>
      <c r="AO62" s="240">
        <f t="shared" si="2"/>
        <v>88418212771954.766</v>
      </c>
      <c r="AP62" s="240">
        <f t="shared" si="2"/>
        <v>87595238965421.109</v>
      </c>
      <c r="AQ62" s="240">
        <f t="shared" si="2"/>
        <v>86549114865448.531</v>
      </c>
    </row>
    <row r="63" spans="1:43" x14ac:dyDescent="0.2">
      <c r="A63" s="291" t="s">
        <v>137</v>
      </c>
      <c r="B63" s="240">
        <f t="shared" si="0"/>
        <v>6047818985127.6582</v>
      </c>
      <c r="C63" s="240">
        <f t="shared" si="3"/>
        <v>6715783529374.2979</v>
      </c>
      <c r="D63" s="240">
        <f t="shared" si="3"/>
        <v>6507905929774.9531</v>
      </c>
      <c r="E63" s="240">
        <f t="shared" si="3"/>
        <v>6377966752656.5029</v>
      </c>
      <c r="F63" s="240">
        <f t="shared" si="3"/>
        <v>6860500564097.4551</v>
      </c>
      <c r="G63" s="240">
        <f t="shared" si="3"/>
        <v>7339673419952.9229</v>
      </c>
      <c r="H63" s="240">
        <f t="shared" si="3"/>
        <v>7815487763263.0859</v>
      </c>
      <c r="I63" s="240">
        <f t="shared" si="3"/>
        <v>7964241748997.7686</v>
      </c>
      <c r="J63" s="240">
        <f t="shared" si="3"/>
        <v>8111924437082.2256</v>
      </c>
      <c r="K63" s="240">
        <f t="shared" si="3"/>
        <v>8258536614771.291</v>
      </c>
      <c r="L63" s="240">
        <f t="shared" si="2"/>
        <v>8404079069319.8086</v>
      </c>
      <c r="M63" s="240">
        <f t="shared" si="2"/>
        <v>8548552587982.6143</v>
      </c>
      <c r="N63" s="240">
        <f t="shared" si="2"/>
        <v>8536504995322.9121</v>
      </c>
      <c r="O63" s="240">
        <f t="shared" si="2"/>
        <v>8524396705349.1377</v>
      </c>
      <c r="P63" s="240">
        <f t="shared" si="2"/>
        <v>8512227754461.0898</v>
      </c>
      <c r="Q63" s="240">
        <f t="shared" si="2"/>
        <v>8499998179058.5625</v>
      </c>
      <c r="R63" s="240">
        <f t="shared" si="2"/>
        <v>8487708015541.3525</v>
      </c>
      <c r="S63" s="240">
        <f t="shared" si="2"/>
        <v>8386154159196.7295</v>
      </c>
      <c r="T63" s="240">
        <f t="shared" si="2"/>
        <v>8284721489987.4238</v>
      </c>
      <c r="U63" s="240">
        <f t="shared" si="2"/>
        <v>8183409976108.5283</v>
      </c>
      <c r="V63" s="240">
        <f t="shared" si="2"/>
        <v>8082219585755.1357</v>
      </c>
      <c r="W63" s="240">
        <f t="shared" si="2"/>
        <v>7981150287122.333</v>
      </c>
      <c r="X63" s="240">
        <f t="shared" si="2"/>
        <v>7796242513642.9023</v>
      </c>
      <c r="Y63" s="240">
        <f t="shared" si="2"/>
        <v>7611560896767.7588</v>
      </c>
      <c r="Z63" s="240">
        <f t="shared" si="2"/>
        <v>7427105376862.6992</v>
      </c>
      <c r="AA63" s="240">
        <f t="shared" si="2"/>
        <v>7242875894293.5146</v>
      </c>
      <c r="AB63" s="240">
        <f t="shared" si="2"/>
        <v>7058872389426.001</v>
      </c>
      <c r="AC63" s="240">
        <f t="shared" si="2"/>
        <v>6875094802625.9512</v>
      </c>
      <c r="AD63" s="240">
        <f t="shared" si="2"/>
        <v>6691543074259.1621</v>
      </c>
      <c r="AE63" s="240">
        <f t="shared" si="2"/>
        <v>6508217144691.4277</v>
      </c>
      <c r="AF63" s="240">
        <f t="shared" si="2"/>
        <v>6325116954288.54</v>
      </c>
      <c r="AG63" s="240">
        <f t="shared" si="2"/>
        <v>6142242443416.2969</v>
      </c>
      <c r="AH63" s="240">
        <f t="shared" si="2"/>
        <v>5983431926650.251</v>
      </c>
      <c r="AI63" s="240">
        <f t="shared" si="2"/>
        <v>5824816986442.1846</v>
      </c>
      <c r="AJ63" s="240">
        <f t="shared" si="2"/>
        <v>5666397571109.124</v>
      </c>
      <c r="AK63" s="240">
        <f t="shared" si="2"/>
        <v>5508173628968.0859</v>
      </c>
      <c r="AL63" s="240">
        <f t="shared" si="2"/>
        <v>5350145108336.0947</v>
      </c>
      <c r="AM63" s="240">
        <f t="shared" si="2"/>
        <v>5184552302766.6387</v>
      </c>
      <c r="AN63" s="240">
        <f t="shared" si="2"/>
        <v>5019164597489.5186</v>
      </c>
      <c r="AO63" s="240">
        <f t="shared" si="2"/>
        <v>4853981938225.3828</v>
      </c>
      <c r="AP63" s="240">
        <f t="shared" si="2"/>
        <v>4689004270694.8809</v>
      </c>
      <c r="AQ63" s="240">
        <f t="shared" ref="AQ63:AQ74" si="4">SUMIFS(AQ$2:AQ$44,$AR$2:$AR$44,$A63)</f>
        <v>4512646658263.3945</v>
      </c>
    </row>
    <row r="64" spans="1:43" x14ac:dyDescent="0.2">
      <c r="A64" s="291" t="s">
        <v>138</v>
      </c>
      <c r="B64" s="240">
        <f t="shared" si="0"/>
        <v>23822418946303.051</v>
      </c>
      <c r="C64" s="240">
        <f t="shared" si="3"/>
        <v>22613506108903.016</v>
      </c>
      <c r="D64" s="240">
        <f t="shared" si="3"/>
        <v>23302309781879.777</v>
      </c>
      <c r="E64" s="240">
        <f t="shared" si="3"/>
        <v>24117113394379.551</v>
      </c>
      <c r="F64" s="240">
        <f t="shared" si="3"/>
        <v>25924433255774.34</v>
      </c>
      <c r="G64" s="240">
        <f t="shared" si="3"/>
        <v>27700538791901.328</v>
      </c>
      <c r="H64" s="240">
        <f t="shared" si="3"/>
        <v>29445602536858.926</v>
      </c>
      <c r="I64" s="240">
        <f t="shared" si="3"/>
        <v>30727030906086.707</v>
      </c>
      <c r="J64" s="240">
        <f t="shared" si="3"/>
        <v>31985520632176.262</v>
      </c>
      <c r="K64" s="240">
        <f t="shared" si="3"/>
        <v>33221194754953.973</v>
      </c>
      <c r="L64" s="240">
        <f t="shared" si="3"/>
        <v>34434176314246.188</v>
      </c>
      <c r="M64" s="240">
        <f t="shared" si="3"/>
        <v>35624588349879.281</v>
      </c>
      <c r="N64" s="240">
        <f t="shared" si="3"/>
        <v>36186489562063.852</v>
      </c>
      <c r="O64" s="240">
        <f t="shared" si="3"/>
        <v>36739160375741.211</v>
      </c>
      <c r="P64" s="240">
        <f t="shared" si="3"/>
        <v>37282643660507</v>
      </c>
      <c r="Q64" s="240">
        <f t="shared" si="3"/>
        <v>37816982285956.953</v>
      </c>
      <c r="R64" s="240">
        <f t="shared" si="3"/>
        <v>38342219121686.727</v>
      </c>
      <c r="S64" s="240">
        <f t="shared" si="3"/>
        <v>38466000403195</v>
      </c>
      <c r="T64" s="240">
        <f t="shared" si="3"/>
        <v>38588687573755.711</v>
      </c>
      <c r="U64" s="240">
        <f t="shared" si="3"/>
        <v>38710282033950.836</v>
      </c>
      <c r="V64" s="240">
        <f t="shared" si="3"/>
        <v>38830785184362.359</v>
      </c>
      <c r="W64" s="240">
        <f t="shared" si="3"/>
        <v>38950198425572.234</v>
      </c>
      <c r="X64" s="240">
        <f t="shared" si="3"/>
        <v>38750313504401.898</v>
      </c>
      <c r="Y64" s="240">
        <f t="shared" si="3"/>
        <v>38551019868586.523</v>
      </c>
      <c r="Z64" s="240">
        <f t="shared" si="3"/>
        <v>38352316927728.453</v>
      </c>
      <c r="AA64" s="240">
        <f t="shared" si="3"/>
        <v>38154204091430.086</v>
      </c>
      <c r="AB64" s="240">
        <f t="shared" si="3"/>
        <v>37956680769293.719</v>
      </c>
      <c r="AC64" s="240">
        <f t="shared" si="3"/>
        <v>37349760655077</v>
      </c>
      <c r="AD64" s="240">
        <f t="shared" si="3"/>
        <v>36745608477643.461</v>
      </c>
      <c r="AE64" s="240">
        <f t="shared" si="3"/>
        <v>36144221065218.195</v>
      </c>
      <c r="AF64" s="240">
        <f t="shared" si="3"/>
        <v>35545595246026.305</v>
      </c>
      <c r="AG64" s="240">
        <f t="shared" si="3"/>
        <v>34949727848292.918</v>
      </c>
      <c r="AH64" s="240">
        <f t="shared" si="3"/>
        <v>34053206716322.184</v>
      </c>
      <c r="AI64" s="240">
        <f t="shared" si="3"/>
        <v>33161065911379.332</v>
      </c>
      <c r="AJ64" s="240">
        <f t="shared" si="3"/>
        <v>32273300325656.516</v>
      </c>
      <c r="AK64" s="240">
        <f t="shared" si="3"/>
        <v>31389904851345.871</v>
      </c>
      <c r="AL64" s="240">
        <f t="shared" si="3"/>
        <v>30510874380639.566</v>
      </c>
      <c r="AM64" s="240">
        <f t="shared" si="3"/>
        <v>29634934491122.547</v>
      </c>
      <c r="AN64" s="240">
        <f t="shared" si="3"/>
        <v>28763356727178.289</v>
      </c>
      <c r="AO64" s="240">
        <f t="shared" si="3"/>
        <v>27896135970009.59</v>
      </c>
      <c r="AP64" s="240">
        <f t="shared" si="3"/>
        <v>27033267100819.301</v>
      </c>
      <c r="AQ64" s="240">
        <f t="shared" si="4"/>
        <v>26103401759386.961</v>
      </c>
    </row>
    <row r="65" spans="1:43" x14ac:dyDescent="0.2">
      <c r="A65" s="291" t="s">
        <v>139</v>
      </c>
      <c r="B65" s="240">
        <f t="shared" si="0"/>
        <v>1265101937494.5886</v>
      </c>
      <c r="C65" s="240">
        <f t="shared" si="3"/>
        <v>592716868969.54309</v>
      </c>
      <c r="D65" s="240">
        <f t="shared" si="3"/>
        <v>710848673527.37366</v>
      </c>
      <c r="E65" s="240">
        <f t="shared" si="3"/>
        <v>714147303517.39478</v>
      </c>
      <c r="F65" s="240">
        <f t="shared" si="3"/>
        <v>718661055524.93286</v>
      </c>
      <c r="G65" s="240">
        <f t="shared" si="3"/>
        <v>736811553028.02197</v>
      </c>
      <c r="H65" s="240">
        <f t="shared" si="3"/>
        <v>760306745885.87817</v>
      </c>
      <c r="I65" s="240">
        <f t="shared" si="3"/>
        <v>782274165686.33655</v>
      </c>
      <c r="J65" s="240">
        <f t="shared" si="3"/>
        <v>800734369982.9707</v>
      </c>
      <c r="K65" s="240">
        <f t="shared" si="3"/>
        <v>815885952226.70105</v>
      </c>
      <c r="L65" s="240">
        <f t="shared" si="3"/>
        <v>828007191508.03564</v>
      </c>
      <c r="M65" s="240">
        <f t="shared" si="3"/>
        <v>837441720304.10022</v>
      </c>
      <c r="N65" s="240">
        <f t="shared" si="3"/>
        <v>845507885639.66479</v>
      </c>
      <c r="O65" s="240">
        <f t="shared" si="3"/>
        <v>851623495215.35864</v>
      </c>
      <c r="P65" s="240">
        <f t="shared" si="3"/>
        <v>856131799809.41663</v>
      </c>
      <c r="Q65" s="240">
        <f t="shared" si="3"/>
        <v>859394881725.30212</v>
      </c>
      <c r="R65" s="240">
        <f t="shared" si="3"/>
        <v>861787429352.9696</v>
      </c>
      <c r="S65" s="240">
        <f t="shared" si="3"/>
        <v>866850124460.13391</v>
      </c>
      <c r="T65" s="240">
        <f t="shared" si="3"/>
        <v>871474787261.57947</v>
      </c>
      <c r="U65" s="240">
        <f t="shared" si="3"/>
        <v>875670500576.42383</v>
      </c>
      <c r="V65" s="240">
        <f t="shared" si="3"/>
        <v>879447309709.43384</v>
      </c>
      <c r="W65" s="240">
        <f t="shared" si="3"/>
        <v>882816158921.10876</v>
      </c>
      <c r="X65" s="240">
        <f t="shared" si="3"/>
        <v>885788827325.54663</v>
      </c>
      <c r="Y65" s="240">
        <f t="shared" si="3"/>
        <v>888377864646.06213</v>
      </c>
      <c r="Z65" s="240">
        <f t="shared" si="3"/>
        <v>890596527235.71387</v>
      </c>
      <c r="AA65" s="240">
        <f t="shared" si="3"/>
        <v>892458714745.14722</v>
      </c>
      <c r="AB65" s="240">
        <f t="shared" si="3"/>
        <v>893978907794.42944</v>
      </c>
      <c r="AC65" s="240">
        <f t="shared" si="3"/>
        <v>895172106978.81812</v>
      </c>
      <c r="AD65" s="240">
        <f t="shared" si="3"/>
        <v>896053773511.08032</v>
      </c>
      <c r="AE65" s="240">
        <f t="shared" si="3"/>
        <v>896639771775.60425</v>
      </c>
      <c r="AF65" s="240">
        <f t="shared" si="3"/>
        <v>896946314041.94189</v>
      </c>
      <c r="AG65" s="240">
        <f t="shared" si="3"/>
        <v>896989907558.39526</v>
      </c>
      <c r="AH65" s="240">
        <f t="shared" si="3"/>
        <v>896787304219.61133</v>
      </c>
      <c r="AI65" s="240">
        <f t="shared" si="3"/>
        <v>896355452976.40784</v>
      </c>
      <c r="AJ65" s="240">
        <f t="shared" si="3"/>
        <v>895711455131.15356</v>
      </c>
      <c r="AK65" s="240">
        <f t="shared" si="3"/>
        <v>894872522638.42285</v>
      </c>
      <c r="AL65" s="240">
        <f t="shared" si="3"/>
        <v>893855939508.18347</v>
      </c>
      <c r="AM65" s="240">
        <f t="shared" si="3"/>
        <v>892679026387.90833</v>
      </c>
      <c r="AN65" s="240">
        <f t="shared" si="3"/>
        <v>891359108380.39563</v>
      </c>
      <c r="AO65" s="240">
        <f t="shared" si="3"/>
        <v>889913486136.37476</v>
      </c>
      <c r="AP65" s="240">
        <f t="shared" si="3"/>
        <v>888359410244.74316</v>
      </c>
      <c r="AQ65" s="240">
        <f t="shared" si="4"/>
        <v>882166807344.46899</v>
      </c>
    </row>
    <row r="66" spans="1:43" x14ac:dyDescent="0.2">
      <c r="A66" s="291" t="s">
        <v>140</v>
      </c>
      <c r="B66" s="240">
        <f t="shared" si="0"/>
        <v>337871687077.03955</v>
      </c>
      <c r="C66" s="240">
        <f t="shared" si="3"/>
        <v>429730615682.57263</v>
      </c>
      <c r="D66" s="240">
        <f t="shared" si="3"/>
        <v>506626252467.76959</v>
      </c>
      <c r="E66" s="240">
        <f t="shared" si="3"/>
        <v>542492564171.32751</v>
      </c>
      <c r="F66" s="240">
        <f t="shared" si="3"/>
        <v>548432447833.33716</v>
      </c>
      <c r="G66" s="240">
        <f t="shared" si="3"/>
        <v>573438674992.62256</v>
      </c>
      <c r="H66" s="240">
        <f t="shared" si="3"/>
        <v>604958597217.66406</v>
      </c>
      <c r="I66" s="240">
        <f t="shared" si="3"/>
        <v>631501852602.76404</v>
      </c>
      <c r="J66" s="240">
        <f t="shared" si="3"/>
        <v>651240626225.55994</v>
      </c>
      <c r="K66" s="240">
        <f t="shared" si="3"/>
        <v>666052184820.02271</v>
      </c>
      <c r="L66" s="240">
        <f t="shared" si="3"/>
        <v>678215402785.34729</v>
      </c>
      <c r="M66" s="240">
        <f t="shared" si="3"/>
        <v>690271903040.96509</v>
      </c>
      <c r="N66" s="240">
        <f t="shared" si="3"/>
        <v>706828808986.01941</v>
      </c>
      <c r="O66" s="240">
        <f t="shared" si="3"/>
        <v>725592360287.80493</v>
      </c>
      <c r="P66" s="240">
        <f t="shared" si="3"/>
        <v>745957817728.08789</v>
      </c>
      <c r="Q66" s="240">
        <f t="shared" si="3"/>
        <v>767246951993.2533</v>
      </c>
      <c r="R66" s="240">
        <f t="shared" si="3"/>
        <v>788695390324.27759</v>
      </c>
      <c r="S66" s="240">
        <f t="shared" si="3"/>
        <v>814634817874.76514</v>
      </c>
      <c r="T66" s="240">
        <f t="shared" si="3"/>
        <v>840119704057.10742</v>
      </c>
      <c r="U66" s="240">
        <f t="shared" si="3"/>
        <v>865050111369.81055</v>
      </c>
      <c r="V66" s="240">
        <f t="shared" si="3"/>
        <v>889326587081.88062</v>
      </c>
      <c r="W66" s="240">
        <f t="shared" si="3"/>
        <v>912850805829.05615</v>
      </c>
      <c r="X66" s="240">
        <f t="shared" si="3"/>
        <v>935526209864.35876</v>
      </c>
      <c r="Y66" s="240">
        <f t="shared" si="3"/>
        <v>957258641079.8551</v>
      </c>
      <c r="Z66" s="240">
        <f t="shared" si="3"/>
        <v>977956959106.45483</v>
      </c>
      <c r="AA66" s="240">
        <f t="shared" si="3"/>
        <v>997533640057.30884</v>
      </c>
      <c r="AB66" s="240">
        <f t="shared" si="3"/>
        <v>1015905350799.3411</v>
      </c>
      <c r="AC66" s="240">
        <f t="shared" si="3"/>
        <v>1032993494008.1504</v>
      </c>
      <c r="AD66" s="240">
        <f t="shared" si="3"/>
        <v>1048724719673.8063</v>
      </c>
      <c r="AE66" s="240">
        <f t="shared" si="3"/>
        <v>1063031399168.9407</v>
      </c>
      <c r="AF66" s="240">
        <f t="shared" si="3"/>
        <v>1075852058455.5084</v>
      </c>
      <c r="AG66" s="240">
        <f t="shared" si="3"/>
        <v>1087131767482.533</v>
      </c>
      <c r="AH66" s="240">
        <f t="shared" si="3"/>
        <v>1096822483304.4686</v>
      </c>
      <c r="AI66" s="240">
        <f t="shared" si="3"/>
        <v>1104883344919.4248</v>
      </c>
      <c r="AJ66" s="240">
        <f t="shared" si="3"/>
        <v>1111280918280.9233</v>
      </c>
      <c r="AK66" s="240">
        <f t="shared" si="3"/>
        <v>1115989390369.2141</v>
      </c>
      <c r="AL66" s="240">
        <f t="shared" si="3"/>
        <v>1118990711613.7964</v>
      </c>
      <c r="AM66" s="240">
        <f t="shared" si="3"/>
        <v>1120274686334.0625</v>
      </c>
      <c r="AN66" s="240">
        <f t="shared" si="3"/>
        <v>1119839011208.2661</v>
      </c>
      <c r="AO66" s="240">
        <f t="shared" si="3"/>
        <v>1117689262092.2861</v>
      </c>
      <c r="AP66" s="240">
        <f t="shared" si="3"/>
        <v>1113838829790.7</v>
      </c>
      <c r="AQ66" s="240">
        <f t="shared" si="4"/>
        <v>1102625170735.6304</v>
      </c>
    </row>
    <row r="67" spans="1:43" x14ac:dyDescent="0.2">
      <c r="A67" s="291" t="s">
        <v>141</v>
      </c>
      <c r="B67" s="240">
        <f t="shared" si="0"/>
        <v>1602214896964.9331</v>
      </c>
      <c r="C67" s="240">
        <f t="shared" si="3"/>
        <v>1120444950852.6008</v>
      </c>
      <c r="D67" s="240">
        <f t="shared" si="3"/>
        <v>1345025439867.3198</v>
      </c>
      <c r="E67" s="240">
        <f t="shared" si="3"/>
        <v>1509076357410.2209</v>
      </c>
      <c r="F67" s="240">
        <f t="shared" si="3"/>
        <v>1537109854346.4839</v>
      </c>
      <c r="G67" s="240">
        <f t="shared" si="3"/>
        <v>1634968908818.5442</v>
      </c>
      <c r="H67" s="240">
        <f t="shared" si="3"/>
        <v>1763144553175.8682</v>
      </c>
      <c r="I67" s="240">
        <f t="shared" si="3"/>
        <v>1882920562821.1067</v>
      </c>
      <c r="J67" s="240">
        <f t="shared" si="3"/>
        <v>1985006145385.1384</v>
      </c>
      <c r="K67" s="240">
        <f t="shared" si="3"/>
        <v>2071686764453.1653</v>
      </c>
      <c r="L67" s="240">
        <f t="shared" si="3"/>
        <v>2146670018422.7754</v>
      </c>
      <c r="M67" s="240">
        <f t="shared" si="3"/>
        <v>2214787295352.71</v>
      </c>
      <c r="N67" s="240">
        <f t="shared" si="3"/>
        <v>2287651245619.9995</v>
      </c>
      <c r="O67" s="240">
        <f t="shared" si="3"/>
        <v>2359407599547.4819</v>
      </c>
      <c r="P67" s="240">
        <f t="shared" si="3"/>
        <v>2429609592965.9497</v>
      </c>
      <c r="Q67" s="240">
        <f t="shared" si="3"/>
        <v>2497786817977.1367</v>
      </c>
      <c r="R67" s="240">
        <f t="shared" si="3"/>
        <v>2563448457244.2407</v>
      </c>
      <c r="S67" s="240">
        <f t="shared" si="3"/>
        <v>2641400412577.2207</v>
      </c>
      <c r="T67" s="240">
        <f t="shared" si="3"/>
        <v>2716996968860.0054</v>
      </c>
      <c r="U67" s="240">
        <f t="shared" si="3"/>
        <v>2789977919885.3223</v>
      </c>
      <c r="V67" s="240">
        <f t="shared" si="3"/>
        <v>2860095382332.9253</v>
      </c>
      <c r="W67" s="240">
        <f t="shared" si="3"/>
        <v>2927115393140.6479</v>
      </c>
      <c r="X67" s="240">
        <f t="shared" si="3"/>
        <v>2990819365691.5698</v>
      </c>
      <c r="Y67" s="240">
        <f t="shared" si="3"/>
        <v>3051005392345.8125</v>
      </c>
      <c r="Z67" s="240">
        <f t="shared" si="3"/>
        <v>3107489383113.5864</v>
      </c>
      <c r="AA67" s="240">
        <f t="shared" si="3"/>
        <v>3160106032605.7095</v>
      </c>
      <c r="AB67" s="240">
        <f t="shared" si="3"/>
        <v>3208709609765.5313</v>
      </c>
      <c r="AC67" s="240">
        <f t="shared" si="3"/>
        <v>3253174567243.7832</v>
      </c>
      <c r="AD67" s="240">
        <f t="shared" si="3"/>
        <v>3293395969585.4727</v>
      </c>
      <c r="AE67" s="240">
        <f t="shared" si="3"/>
        <v>3329289741621.6567</v>
      </c>
      <c r="AF67" s="240">
        <f t="shared" si="3"/>
        <v>3360792740565.9009</v>
      </c>
      <c r="AG67" s="240">
        <f t="shared" si="3"/>
        <v>3387862657278.2461</v>
      </c>
      <c r="AH67" s="240">
        <f t="shared" si="3"/>
        <v>3410477753954.4585</v>
      </c>
      <c r="AI67" s="240">
        <f t="shared" si="3"/>
        <v>3428636447105.3911</v>
      </c>
      <c r="AJ67" s="240">
        <f t="shared" si="3"/>
        <v>3442356746096.647</v>
      </c>
      <c r="AK67" s="240">
        <f t="shared" si="3"/>
        <v>3451675558710.7358</v>
      </c>
      <c r="AL67" s="240">
        <f t="shared" si="3"/>
        <v>3456647876167.5854</v>
      </c>
      <c r="AM67" s="240">
        <f t="shared" si="3"/>
        <v>3457345850792.0215</v>
      </c>
      <c r="AN67" s="240">
        <f t="shared" si="3"/>
        <v>3453857780051.5532</v>
      </c>
      <c r="AO67" s="240">
        <f t="shared" si="3"/>
        <v>3446287011009.7593</v>
      </c>
      <c r="AP67" s="240">
        <f t="shared" si="3"/>
        <v>3434750779358.8931</v>
      </c>
      <c r="AQ67" s="240">
        <f t="shared" si="4"/>
        <v>3401843720213.5469</v>
      </c>
    </row>
    <row r="68" spans="1:43" x14ac:dyDescent="0.2">
      <c r="A68" s="291" t="s">
        <v>142</v>
      </c>
      <c r="B68" s="240">
        <f t="shared" si="0"/>
        <v>122865154484.47588</v>
      </c>
      <c r="C68" s="240">
        <f t="shared" si="3"/>
        <v>93866784398.190872</v>
      </c>
      <c r="D68" s="240">
        <f t="shared" si="3"/>
        <v>102803672779.45682</v>
      </c>
      <c r="E68" s="240">
        <f t="shared" si="3"/>
        <v>114483796454.95143</v>
      </c>
      <c r="F68" s="240">
        <f t="shared" si="3"/>
        <v>115460587027.2897</v>
      </c>
      <c r="G68" s="240">
        <f t="shared" si="3"/>
        <v>120082476908.07411</v>
      </c>
      <c r="H68" s="240">
        <f t="shared" si="3"/>
        <v>126495397003.19656</v>
      </c>
      <c r="I68" s="240">
        <f t="shared" si="3"/>
        <v>132998022195.25398</v>
      </c>
      <c r="J68" s="240">
        <f t="shared" si="3"/>
        <v>139094676109.38617</v>
      </c>
      <c r="K68" s="240">
        <f t="shared" si="3"/>
        <v>144775704582.90125</v>
      </c>
      <c r="L68" s="240">
        <f t="shared" si="3"/>
        <v>150058161568.05069</v>
      </c>
      <c r="M68" s="240">
        <f t="shared" si="3"/>
        <v>154984767450.64456</v>
      </c>
      <c r="N68" s="240">
        <f t="shared" si="3"/>
        <v>160029967561.57553</v>
      </c>
      <c r="O68" s="240">
        <f t="shared" si="3"/>
        <v>164815950913.45502</v>
      </c>
      <c r="P68" s="240">
        <f t="shared" si="3"/>
        <v>169356978379.59937</v>
      </c>
      <c r="Q68" s="240">
        <f t="shared" si="3"/>
        <v>173673248311.9201</v>
      </c>
      <c r="R68" s="240">
        <f t="shared" si="3"/>
        <v>177790474875.74207</v>
      </c>
      <c r="S68" s="240">
        <f t="shared" si="3"/>
        <v>182673622551.33026</v>
      </c>
      <c r="T68" s="240">
        <f t="shared" si="3"/>
        <v>187417983386.98328</v>
      </c>
      <c r="U68" s="240">
        <f t="shared" si="3"/>
        <v>192012482287.42624</v>
      </c>
      <c r="V68" s="240">
        <f t="shared" si="3"/>
        <v>196446320960.72369</v>
      </c>
      <c r="W68" s="240">
        <f t="shared" si="3"/>
        <v>200708980660.17639</v>
      </c>
      <c r="X68" s="240">
        <f t="shared" si="3"/>
        <v>204790232435.89883</v>
      </c>
      <c r="Y68" s="240">
        <f t="shared" si="3"/>
        <v>208680155161.72278</v>
      </c>
      <c r="Z68" s="240">
        <f t="shared" si="3"/>
        <v>212369161248.28351</v>
      </c>
      <c r="AA68" s="240">
        <f t="shared" si="3"/>
        <v>215848029634.80975</v>
      </c>
      <c r="AB68" s="240">
        <f t="shared" si="3"/>
        <v>219107945377.61972</v>
      </c>
      <c r="AC68" s="240">
        <f t="shared" si="3"/>
        <v>222140544927.36035</v>
      </c>
      <c r="AD68" s="240">
        <f t="shared" si="3"/>
        <v>224937966011.78809</v>
      </c>
      <c r="AE68" s="240">
        <f t="shared" si="3"/>
        <v>227492900916.50897</v>
      </c>
      <c r="AF68" s="240">
        <f t="shared" si="3"/>
        <v>229798651880.82108</v>
      </c>
      <c r="AG68" s="240">
        <f t="shared" si="3"/>
        <v>231849187296.46616</v>
      </c>
      <c r="AH68" s="240">
        <f t="shared" si="3"/>
        <v>233639197409.48056</v>
      </c>
      <c r="AI68" s="240">
        <f t="shared" ref="AI68:AP74" si="5">SUMIFS(AI$2:AI$44,$AR$2:$AR$44,$A68)</f>
        <v>235164148274.43488</v>
      </c>
      <c r="AJ68" s="240">
        <f t="shared" si="5"/>
        <v>236420332790.77841</v>
      </c>
      <c r="AK68" s="240">
        <f t="shared" si="5"/>
        <v>237404917757.18896</v>
      </c>
      <c r="AL68" s="240">
        <f t="shared" si="5"/>
        <v>238115986006.26172</v>
      </c>
      <c r="AM68" s="240">
        <f t="shared" si="5"/>
        <v>238552572823.31195</v>
      </c>
      <c r="AN68" s="240">
        <f t="shared" si="5"/>
        <v>238714696004.60934</v>
      </c>
      <c r="AO68" s="240">
        <f t="shared" si="5"/>
        <v>238603379067.6087</v>
      </c>
      <c r="AP68" s="240">
        <f t="shared" si="5"/>
        <v>238220667284.81503</v>
      </c>
      <c r="AQ68" s="240">
        <f t="shared" si="4"/>
        <v>236351330542.97195</v>
      </c>
    </row>
    <row r="69" spans="1:43" x14ac:dyDescent="0.2">
      <c r="A69" s="291" t="s">
        <v>143</v>
      </c>
      <c r="B69" s="240">
        <f t="shared" si="0"/>
        <v>940743847825.68616</v>
      </c>
      <c r="C69" s="240">
        <f t="shared" ref="C69:AH74" si="6">SUMIFS(C$2:C$44,$AR$2:$AR$44,$A69)</f>
        <v>659709910143.61938</v>
      </c>
      <c r="D69" s="240">
        <f t="shared" si="6"/>
        <v>677734445203.29639</v>
      </c>
      <c r="E69" s="240">
        <f t="shared" si="6"/>
        <v>693992395957.48669</v>
      </c>
      <c r="F69" s="240">
        <f t="shared" si="6"/>
        <v>747146192973.47339</v>
      </c>
      <c r="G69" s="240">
        <f t="shared" si="6"/>
        <v>799222087119.35083</v>
      </c>
      <c r="H69" s="240">
        <f t="shared" si="6"/>
        <v>850227326088.46606</v>
      </c>
      <c r="I69" s="240">
        <f t="shared" si="6"/>
        <v>867752157646.2301</v>
      </c>
      <c r="J69" s="240">
        <f t="shared" si="6"/>
        <v>884866479098.28503</v>
      </c>
      <c r="K69" s="240">
        <f t="shared" si="6"/>
        <v>901572871805.41785</v>
      </c>
      <c r="L69" s="240">
        <f t="shared" si="6"/>
        <v>917873917128.41309</v>
      </c>
      <c r="M69" s="240">
        <f t="shared" si="6"/>
        <v>933772196428.05798</v>
      </c>
      <c r="N69" s="240">
        <f t="shared" si="6"/>
        <v>939386055782.81506</v>
      </c>
      <c r="O69" s="240">
        <f t="shared" si="6"/>
        <v>944856613804.86243</v>
      </c>
      <c r="P69" s="240">
        <f t="shared" si="6"/>
        <v>950184649474.45642</v>
      </c>
      <c r="Q69" s="240">
        <f t="shared" si="6"/>
        <v>955370941771.85303</v>
      </c>
      <c r="R69" s="240">
        <f t="shared" si="6"/>
        <v>960416269677.3075</v>
      </c>
      <c r="S69" s="240">
        <f t="shared" si="6"/>
        <v>954510967913.52197</v>
      </c>
      <c r="T69" s="240">
        <f t="shared" si="6"/>
        <v>948626973252.57703</v>
      </c>
      <c r="U69" s="240">
        <f t="shared" si="6"/>
        <v>942764257334.19958</v>
      </c>
      <c r="V69" s="240">
        <f t="shared" si="6"/>
        <v>936922791798.11462</v>
      </c>
      <c r="W69" s="240">
        <f t="shared" si="6"/>
        <v>931102548284.04724</v>
      </c>
      <c r="X69" s="240">
        <f t="shared" si="6"/>
        <v>925303498431.72437</v>
      </c>
      <c r="Y69" s="240">
        <f t="shared" si="6"/>
        <v>919525613880.87097</v>
      </c>
      <c r="Z69" s="240">
        <f t="shared" si="6"/>
        <v>913768866271.21326</v>
      </c>
      <c r="AA69" s="240">
        <f t="shared" si="6"/>
        <v>908033227242.47693</v>
      </c>
      <c r="AB69" s="240">
        <f t="shared" si="6"/>
        <v>902318668434.38708</v>
      </c>
      <c r="AC69" s="240">
        <f t="shared" si="6"/>
        <v>896625161486.6698</v>
      </c>
      <c r="AD69" s="240">
        <f t="shared" si="6"/>
        <v>890952678039.05164</v>
      </c>
      <c r="AE69" s="240">
        <f t="shared" si="6"/>
        <v>885301189731.25732</v>
      </c>
      <c r="AF69" s="240">
        <f t="shared" si="6"/>
        <v>879670668203.01331</v>
      </c>
      <c r="AG69" s="240">
        <f t="shared" si="6"/>
        <v>874061085094.04456</v>
      </c>
      <c r="AH69" s="240">
        <f t="shared" si="6"/>
        <v>870131913468.36523</v>
      </c>
      <c r="AI69" s="240">
        <f t="shared" si="5"/>
        <v>866212881219.45508</v>
      </c>
      <c r="AJ69" s="240">
        <f t="shared" si="5"/>
        <v>862303977003.20435</v>
      </c>
      <c r="AK69" s="240">
        <f t="shared" si="5"/>
        <v>858405189475.50281</v>
      </c>
      <c r="AL69" s="240">
        <f t="shared" si="5"/>
        <v>854516507292.24133</v>
      </c>
      <c r="AM69" s="240">
        <f t="shared" si="5"/>
        <v>850093684995.99695</v>
      </c>
      <c r="AN69" s="240">
        <f t="shared" si="5"/>
        <v>845684507223.10913</v>
      </c>
      <c r="AO69" s="240">
        <f t="shared" si="5"/>
        <v>841288956957.41357</v>
      </c>
      <c r="AP69" s="240">
        <f t="shared" si="5"/>
        <v>836907017182.74634</v>
      </c>
      <c r="AQ69" s="240">
        <f t="shared" si="4"/>
        <v>829659785009.34851</v>
      </c>
    </row>
    <row r="70" spans="1:43" x14ac:dyDescent="0.2">
      <c r="A70" s="291" t="s">
        <v>144</v>
      </c>
      <c r="B70" s="240">
        <f t="shared" si="0"/>
        <v>710161836456.33545</v>
      </c>
      <c r="C70" s="240">
        <f t="shared" si="6"/>
        <v>612052243490.23804</v>
      </c>
      <c r="D70" s="240">
        <f t="shared" si="6"/>
        <v>686553249013.62878</v>
      </c>
      <c r="E70" s="240">
        <f t="shared" si="6"/>
        <v>709759584209.81616</v>
      </c>
      <c r="F70" s="240">
        <f t="shared" si="6"/>
        <v>711655997726.27344</v>
      </c>
      <c r="G70" s="240">
        <f t="shared" si="6"/>
        <v>722513507228.36108</v>
      </c>
      <c r="H70" s="240">
        <f t="shared" si="6"/>
        <v>736912580190.30042</v>
      </c>
      <c r="I70" s="240">
        <f t="shared" si="6"/>
        <v>750661105470.71216</v>
      </c>
      <c r="J70" s="240">
        <f t="shared" si="6"/>
        <v>762194194104.21777</v>
      </c>
      <c r="K70" s="240">
        <f t="shared" si="6"/>
        <v>771437298107.48132</v>
      </c>
      <c r="L70" s="240">
        <f t="shared" si="6"/>
        <v>778338292991.82373</v>
      </c>
      <c r="M70" s="240">
        <f t="shared" si="6"/>
        <v>782867788609.47363</v>
      </c>
      <c r="N70" s="240">
        <f t="shared" si="6"/>
        <v>785734860598.6615</v>
      </c>
      <c r="O70" s="240">
        <f t="shared" si="6"/>
        <v>786566510896.20105</v>
      </c>
      <c r="P70" s="240">
        <f t="shared" si="6"/>
        <v>785714288475.25598</v>
      </c>
      <c r="Q70" s="240">
        <f t="shared" si="6"/>
        <v>783540691789.27258</v>
      </c>
      <c r="R70" s="240">
        <f t="shared" si="6"/>
        <v>780412292427.16345</v>
      </c>
      <c r="S70" s="240">
        <f t="shared" si="6"/>
        <v>779321266578.6969</v>
      </c>
      <c r="T70" s="240">
        <f t="shared" si="6"/>
        <v>777687697917.17871</v>
      </c>
      <c r="U70" s="240">
        <f t="shared" si="6"/>
        <v>775560878655.28491</v>
      </c>
      <c r="V70" s="240">
        <f t="shared" si="6"/>
        <v>772990597573.19775</v>
      </c>
      <c r="W70" s="240">
        <f t="shared" si="6"/>
        <v>770026851400.98853</v>
      </c>
      <c r="X70" s="240">
        <f t="shared" si="6"/>
        <v>766719585880.4812</v>
      </c>
      <c r="Y70" s="240">
        <f t="shared" si="6"/>
        <v>763118467339.17041</v>
      </c>
      <c r="Z70" s="240">
        <f t="shared" si="6"/>
        <v>759272685192.82458</v>
      </c>
      <c r="AA70" s="240">
        <f t="shared" si="6"/>
        <v>755230785428.026</v>
      </c>
      <c r="AB70" s="240">
        <f t="shared" si="6"/>
        <v>751040534802.96252</v>
      </c>
      <c r="AC70" s="240">
        <f t="shared" si="6"/>
        <v>746748815244.80298</v>
      </c>
      <c r="AD70" s="240">
        <f t="shared" si="6"/>
        <v>742401547715.02661</v>
      </c>
      <c r="AE70" s="240">
        <f t="shared" si="6"/>
        <v>738043644658.66882</v>
      </c>
      <c r="AF70" s="240">
        <f t="shared" si="6"/>
        <v>733718990048.38306</v>
      </c>
      <c r="AG70" s="240">
        <f t="shared" si="6"/>
        <v>729470445977.01245</v>
      </c>
      <c r="AH70" s="240">
        <f t="shared" si="6"/>
        <v>725339884740.95679</v>
      </c>
      <c r="AI70" s="240">
        <f t="shared" si="5"/>
        <v>721368245388.29529</v>
      </c>
      <c r="AJ70" s="240">
        <f t="shared" si="5"/>
        <v>717595613778.18787</v>
      </c>
      <c r="AK70" s="240">
        <f t="shared" si="5"/>
        <v>714061325308.99487</v>
      </c>
      <c r="AL70" s="240">
        <f t="shared" si="5"/>
        <v>710804089620.04211</v>
      </c>
      <c r="AM70" s="240">
        <f t="shared" si="5"/>
        <v>707862136754.33801</v>
      </c>
      <c r="AN70" s="240">
        <f t="shared" si="5"/>
        <v>705273384485.84912</v>
      </c>
      <c r="AO70" s="240">
        <f t="shared" si="5"/>
        <v>703075626764.59473</v>
      </c>
      <c r="AP70" s="240">
        <f t="shared" si="5"/>
        <v>701306743516.41382</v>
      </c>
      <c r="AQ70" s="240">
        <f t="shared" si="4"/>
        <v>696413111359.10681</v>
      </c>
    </row>
    <row r="71" spans="1:43" x14ac:dyDescent="0.2">
      <c r="A71" s="291" t="s">
        <v>145</v>
      </c>
      <c r="B71" s="240">
        <f t="shared" si="0"/>
        <v>995951067424.53528</v>
      </c>
      <c r="C71" s="240">
        <f t="shared" si="6"/>
        <v>841888133220.62537</v>
      </c>
      <c r="D71" s="240">
        <f t="shared" si="6"/>
        <v>976878719057.07715</v>
      </c>
      <c r="E71" s="240">
        <f t="shared" si="6"/>
        <v>972060243149.4408</v>
      </c>
      <c r="F71" s="240">
        <f t="shared" si="6"/>
        <v>977536384045.07434</v>
      </c>
      <c r="G71" s="240">
        <f t="shared" si="6"/>
        <v>1002674799093.6101</v>
      </c>
      <c r="H71" s="240">
        <f t="shared" si="6"/>
        <v>1035458546417.7708</v>
      </c>
      <c r="I71" s="240">
        <f t="shared" si="6"/>
        <v>1065864906901.4535</v>
      </c>
      <c r="J71" s="240">
        <f t="shared" si="6"/>
        <v>1091121551328.8788</v>
      </c>
      <c r="K71" s="240">
        <f t="shared" si="6"/>
        <v>1111580002473.1072</v>
      </c>
      <c r="L71" s="240">
        <f t="shared" si="6"/>
        <v>1127716754880.7727</v>
      </c>
      <c r="M71" s="240">
        <f t="shared" si="6"/>
        <v>1140108415226.3025</v>
      </c>
      <c r="N71" s="240">
        <f t="shared" si="6"/>
        <v>1151182513599.8257</v>
      </c>
      <c r="O71" s="240">
        <f t="shared" si="6"/>
        <v>1159644093245.9951</v>
      </c>
      <c r="P71" s="240">
        <f t="shared" si="6"/>
        <v>1165959695039.3533</v>
      </c>
      <c r="Q71" s="240">
        <f t="shared" si="6"/>
        <v>1170621280386.7358</v>
      </c>
      <c r="R71" s="240">
        <f t="shared" si="6"/>
        <v>1174137954891.0293</v>
      </c>
      <c r="S71" s="240">
        <f t="shared" si="6"/>
        <v>1181924809343.0461</v>
      </c>
      <c r="T71" s="240">
        <f t="shared" si="6"/>
        <v>1189159204208.0156</v>
      </c>
      <c r="U71" s="240">
        <f t="shared" si="6"/>
        <v>1195843812395.3625</v>
      </c>
      <c r="V71" s="240">
        <f t="shared" si="6"/>
        <v>1201982378819.9463</v>
      </c>
      <c r="W71" s="240">
        <f t="shared" si="6"/>
        <v>1207579682081.4128</v>
      </c>
      <c r="X71" s="240">
        <f t="shared" si="6"/>
        <v>1212641493901.4607</v>
      </c>
      <c r="Y71" s="240">
        <f t="shared" si="6"/>
        <v>1217174536595.4021</v>
      </c>
      <c r="Z71" s="240">
        <f t="shared" si="6"/>
        <v>1221186438852.5408</v>
      </c>
      <c r="AA71" s="240">
        <f t="shared" si="6"/>
        <v>1224685690096.2893</v>
      </c>
      <c r="AB71" s="240">
        <f t="shared" si="6"/>
        <v>1227681593690.0552</v>
      </c>
      <c r="AC71" s="240">
        <f t="shared" si="6"/>
        <v>1230184219248.3508</v>
      </c>
      <c r="AD71" s="240">
        <f t="shared" si="6"/>
        <v>1232204354305.1379</v>
      </c>
      <c r="AE71" s="240">
        <f t="shared" si="6"/>
        <v>1233753455582.489</v>
      </c>
      <c r="AF71" s="240">
        <f t="shared" si="6"/>
        <v>1234843600092.9678</v>
      </c>
      <c r="AG71" s="240">
        <f t="shared" si="6"/>
        <v>1235487436298.5642</v>
      </c>
      <c r="AH71" s="240">
        <f t="shared" si="6"/>
        <v>1235698135537.5769</v>
      </c>
      <c r="AI71" s="240">
        <f t="shared" si="5"/>
        <v>1235489343918.979</v>
      </c>
      <c r="AJ71" s="240">
        <f t="shared" si="5"/>
        <v>1234875134871.3201</v>
      </c>
      <c r="AK71" s="240">
        <f t="shared" si="5"/>
        <v>1233869962520.4626</v>
      </c>
      <c r="AL71" s="240">
        <f t="shared" si="5"/>
        <v>1232488616057.3828</v>
      </c>
      <c r="AM71" s="240">
        <f t="shared" si="5"/>
        <v>1230746175244.0862</v>
      </c>
      <c r="AN71" s="240">
        <f t="shared" si="5"/>
        <v>1228657967192.4883</v>
      </c>
      <c r="AO71" s="240">
        <f t="shared" si="5"/>
        <v>1226239524537.843</v>
      </c>
      <c r="AP71" s="240">
        <f t="shared" si="5"/>
        <v>1223506545115.4248</v>
      </c>
      <c r="AQ71" s="240">
        <f t="shared" si="4"/>
        <v>1214178725872.1929</v>
      </c>
    </row>
    <row r="72" spans="1:43" x14ac:dyDescent="0.2">
      <c r="A72" s="291" t="s">
        <v>146</v>
      </c>
      <c r="B72" s="240">
        <f t="shared" si="0"/>
        <v>47481467450.277634</v>
      </c>
      <c r="C72" s="240">
        <f t="shared" si="6"/>
        <v>3884154568.6894202</v>
      </c>
      <c r="D72" s="240">
        <f t="shared" si="6"/>
        <v>4747865548.9260626</v>
      </c>
      <c r="E72" s="240">
        <f t="shared" si="6"/>
        <v>5096412021.0616798</v>
      </c>
      <c r="F72" s="240">
        <f t="shared" si="6"/>
        <v>5296933117.6449108</v>
      </c>
      <c r="G72" s="240">
        <f t="shared" si="6"/>
        <v>5853250464.5400658</v>
      </c>
      <c r="H72" s="240">
        <f t="shared" si="6"/>
        <v>6595341844.0281019</v>
      </c>
      <c r="I72" s="240">
        <f t="shared" si="6"/>
        <v>7328997455.3499527</v>
      </c>
      <c r="J72" s="240">
        <f t="shared" si="6"/>
        <v>7998659033.2263412</v>
      </c>
      <c r="K72" s="240">
        <f t="shared" si="6"/>
        <v>8609838242.3838787</v>
      </c>
      <c r="L72" s="240">
        <f t="shared" si="6"/>
        <v>9179474854.6470432</v>
      </c>
      <c r="M72" s="240">
        <f t="shared" si="6"/>
        <v>9734766909.6030807</v>
      </c>
      <c r="N72" s="240">
        <f t="shared" si="6"/>
        <v>10312975161.424782</v>
      </c>
      <c r="O72" s="240">
        <f t="shared" si="6"/>
        <v>10912910625.846548</v>
      </c>
      <c r="P72" s="240">
        <f t="shared" si="6"/>
        <v>11533653482.479034</v>
      </c>
      <c r="Q72" s="240">
        <f t="shared" si="6"/>
        <v>12174029105.643476</v>
      </c>
      <c r="R72" s="240">
        <f t="shared" si="6"/>
        <v>12832591464.361631</v>
      </c>
      <c r="S72" s="240">
        <f t="shared" si="6"/>
        <v>13553235341.220535</v>
      </c>
      <c r="T72" s="240">
        <f t="shared" si="6"/>
        <v>14293296811.988268</v>
      </c>
      <c r="U72" s="240">
        <f t="shared" si="6"/>
        <v>15050554530.169176</v>
      </c>
      <c r="V72" s="240">
        <f t="shared" si="6"/>
        <v>15822426341.061987</v>
      </c>
      <c r="W72" s="240">
        <f t="shared" si="6"/>
        <v>16605960106.836634</v>
      </c>
      <c r="X72" s="240">
        <f t="shared" si="6"/>
        <v>17397829074.022949</v>
      </c>
      <c r="Y72" s="240">
        <f t="shared" si="6"/>
        <v>18194332458.687752</v>
      </c>
      <c r="Z72" s="240">
        <f t="shared" si="6"/>
        <v>18991401898.647614</v>
      </c>
      <c r="AA72" s="240">
        <f t="shared" si="6"/>
        <v>19784614374.753258</v>
      </c>
      <c r="AB72" s="240">
        <f t="shared" si="6"/>
        <v>20569212132.727074</v>
      </c>
      <c r="AC72" s="240">
        <f t="shared" si="6"/>
        <v>21340130041.897816</v>
      </c>
      <c r="AD72" s="240">
        <f t="shared" si="6"/>
        <v>22092030706.781078</v>
      </c>
      <c r="AE72" s="240">
        <f t="shared" si="6"/>
        <v>22819347501.942165</v>
      </c>
      <c r="AF72" s="240">
        <f t="shared" si="6"/>
        <v>23516335531.01519</v>
      </c>
      <c r="AG72" s="240">
        <f t="shared" si="6"/>
        <v>24177130319.261711</v>
      </c>
      <c r="AH72" s="240">
        <f t="shared" si="6"/>
        <v>24795813838.872906</v>
      </c>
      <c r="AI72" s="240">
        <f t="shared" si="5"/>
        <v>25366487241.760098</v>
      </c>
      <c r="AJ72" s="240">
        <f t="shared" si="5"/>
        <v>25883349441.398449</v>
      </c>
      <c r="AK72" s="240">
        <f t="shared" si="5"/>
        <v>26340780450.051556</v>
      </c>
      <c r="AL72" s="240">
        <f t="shared" si="5"/>
        <v>26733428148.034859</v>
      </c>
      <c r="AM72" s="240">
        <f t="shared" si="5"/>
        <v>27056296945.989063</v>
      </c>
      <c r="AN72" s="240">
        <f t="shared" si="5"/>
        <v>27304836608.370094</v>
      </c>
      <c r="AO72" s="240">
        <f t="shared" si="5"/>
        <v>27475029345.676548</v>
      </c>
      <c r="AP72" s="240">
        <f t="shared" si="5"/>
        <v>27563473163.331821</v>
      </c>
      <c r="AQ72" s="240">
        <f t="shared" si="4"/>
        <v>27426087798.453655</v>
      </c>
    </row>
    <row r="73" spans="1:43" x14ac:dyDescent="0.2">
      <c r="A73" s="291" t="s">
        <v>147</v>
      </c>
      <c r="B73" s="240">
        <f t="shared" si="0"/>
        <v>558838283300.35815</v>
      </c>
      <c r="C73" s="240">
        <f t="shared" si="6"/>
        <v>1127263262887.9314</v>
      </c>
      <c r="D73" s="240">
        <f t="shared" si="6"/>
        <v>1513227034529.1086</v>
      </c>
      <c r="E73" s="240">
        <f t="shared" si="6"/>
        <v>1867271473667.3889</v>
      </c>
      <c r="F73" s="240">
        <f t="shared" si="6"/>
        <v>1931545948678.3018</v>
      </c>
      <c r="G73" s="240">
        <f t="shared" si="6"/>
        <v>2110863902089.9172</v>
      </c>
      <c r="H73" s="240">
        <f t="shared" si="6"/>
        <v>2352345876198.1001</v>
      </c>
      <c r="I73" s="240">
        <f t="shared" si="6"/>
        <v>2598524941367.353</v>
      </c>
      <c r="J73" s="240">
        <f t="shared" si="6"/>
        <v>2833038111970.1577</v>
      </c>
      <c r="K73" s="240">
        <f t="shared" si="6"/>
        <v>3056812294188.752</v>
      </c>
      <c r="L73" s="240">
        <f t="shared" si="6"/>
        <v>3273162691446.4028</v>
      </c>
      <c r="M73" s="240">
        <f t="shared" si="6"/>
        <v>3487715507330.9287</v>
      </c>
      <c r="N73" s="240">
        <f t="shared" si="6"/>
        <v>3709084885451.8608</v>
      </c>
      <c r="O73" s="240">
        <f t="shared" si="6"/>
        <v>3937042367916.0186</v>
      </c>
      <c r="P73" s="240">
        <f t="shared" si="6"/>
        <v>4172146278436.8105</v>
      </c>
      <c r="Q73" s="240">
        <f t="shared" si="6"/>
        <v>4415132194269.041</v>
      </c>
      <c r="R73" s="240">
        <f t="shared" si="6"/>
        <v>4666930777787.8105</v>
      </c>
      <c r="S73" s="240">
        <f t="shared" si="6"/>
        <v>4944197030325.3379</v>
      </c>
      <c r="T73" s="240">
        <f t="shared" si="6"/>
        <v>5232724763652.873</v>
      </c>
      <c r="U73" s="240">
        <f t="shared" si="6"/>
        <v>5531923956713.8027</v>
      </c>
      <c r="V73" s="240">
        <f t="shared" si="6"/>
        <v>5841024888426.583</v>
      </c>
      <c r="W73" s="240">
        <f t="shared" si="6"/>
        <v>6159063833853.2627</v>
      </c>
      <c r="X73" s="240">
        <f t="shared" si="6"/>
        <v>6484870256214.6396</v>
      </c>
      <c r="Y73" s="240">
        <f t="shared" si="6"/>
        <v>6817056054712.0273</v>
      </c>
      <c r="Z73" s="240">
        <f t="shared" si="6"/>
        <v>7154007469470.5098</v>
      </c>
      <c r="AA73" s="240">
        <f t="shared" si="6"/>
        <v>7493880273307.5605</v>
      </c>
      <c r="AB73" s="240">
        <f t="shared" si="6"/>
        <v>7834598891638.5723</v>
      </c>
      <c r="AC73" s="240">
        <f t="shared" si="6"/>
        <v>8173860082794.4395</v>
      </c>
      <c r="AD73" s="240">
        <f t="shared" si="6"/>
        <v>8509141777635.752</v>
      </c>
      <c r="AE73" s="240">
        <f t="shared" si="6"/>
        <v>8837717616272.7188</v>
      </c>
      <c r="AF73" s="240">
        <f t="shared" si="6"/>
        <v>9156677628255.4023</v>
      </c>
      <c r="AG73" s="240">
        <f t="shared" si="6"/>
        <v>9462955379029.7012</v>
      </c>
      <c r="AH73" s="240">
        <f t="shared" si="6"/>
        <v>9753361749227.0586</v>
      </c>
      <c r="AI73" s="240">
        <f t="shared" si="5"/>
        <v>10024625325443.037</v>
      </c>
      <c r="AJ73" s="240">
        <f t="shared" si="5"/>
        <v>10273439164283.879</v>
      </c>
      <c r="AK73" s="240">
        <f t="shared" si="5"/>
        <v>10496513450294.707</v>
      </c>
      <c r="AL73" s="240">
        <f t="shared" si="5"/>
        <v>10690633309656.316</v>
      </c>
      <c r="AM73" s="240">
        <f t="shared" si="5"/>
        <v>10852720774038.834</v>
      </c>
      <c r="AN73" s="240">
        <f t="shared" si="5"/>
        <v>10979899623451.764</v>
      </c>
      <c r="AO73" s="240">
        <f t="shared" si="5"/>
        <v>11069561585705.393</v>
      </c>
      <c r="AP73" s="240">
        <f t="shared" si="5"/>
        <v>11119432146793.02</v>
      </c>
      <c r="AQ73" s="240">
        <f t="shared" si="4"/>
        <v>11070569255361.844</v>
      </c>
    </row>
    <row r="74" spans="1:43" x14ac:dyDescent="0.2">
      <c r="A74" s="292" t="s">
        <v>340</v>
      </c>
      <c r="B74" s="252">
        <f t="shared" si="0"/>
        <v>46881567833589.125</v>
      </c>
      <c r="C74" s="252">
        <f t="shared" si="6"/>
        <v>49655540036103.375</v>
      </c>
      <c r="D74" s="252">
        <f t="shared" si="6"/>
        <v>52032389887179.273</v>
      </c>
      <c r="E74" s="252">
        <f t="shared" si="6"/>
        <v>52464172373300.867</v>
      </c>
      <c r="F74" s="252">
        <f t="shared" si="6"/>
        <v>54666495092575.055</v>
      </c>
      <c r="G74" s="252">
        <f t="shared" si="6"/>
        <v>56946258295286.797</v>
      </c>
      <c r="H74" s="252">
        <f t="shared" si="6"/>
        <v>58765515228013.531</v>
      </c>
      <c r="I74" s="252">
        <f t="shared" si="6"/>
        <v>61313391968062.969</v>
      </c>
      <c r="J74" s="252">
        <f t="shared" si="6"/>
        <v>63385467581693.07</v>
      </c>
      <c r="K74" s="252">
        <f t="shared" si="6"/>
        <v>65350126143896.414</v>
      </c>
      <c r="L74" s="252">
        <f t="shared" si="6"/>
        <v>67199432815142.891</v>
      </c>
      <c r="M74" s="252">
        <f t="shared" si="6"/>
        <v>69313914959084.133</v>
      </c>
      <c r="N74" s="252">
        <f t="shared" si="6"/>
        <v>70619482165911.594</v>
      </c>
      <c r="O74" s="252">
        <f t="shared" si="6"/>
        <v>72185970945180.344</v>
      </c>
      <c r="P74" s="252">
        <f t="shared" si="6"/>
        <v>73622799679462.781</v>
      </c>
      <c r="Q74" s="252">
        <f t="shared" si="6"/>
        <v>74927858430737.094</v>
      </c>
      <c r="R74" s="252">
        <f t="shared" si="6"/>
        <v>75942972269210.813</v>
      </c>
      <c r="S74" s="252">
        <f t="shared" si="6"/>
        <v>77563041653987.281</v>
      </c>
      <c r="T74" s="252">
        <f t="shared" si="6"/>
        <v>78911169112925.438</v>
      </c>
      <c r="U74" s="252">
        <f t="shared" si="6"/>
        <v>80145191448580.313</v>
      </c>
      <c r="V74" s="252">
        <f t="shared" si="6"/>
        <v>81266650725695.594</v>
      </c>
      <c r="W74" s="252">
        <f t="shared" si="6"/>
        <v>82277995128207.406</v>
      </c>
      <c r="X74" s="252">
        <f t="shared" si="6"/>
        <v>83182513533651.984</v>
      </c>
      <c r="Y74" s="252">
        <f t="shared" si="6"/>
        <v>83984265442301.688</v>
      </c>
      <c r="Z74" s="252">
        <f t="shared" si="6"/>
        <v>84688007961206.672</v>
      </c>
      <c r="AA74" s="252">
        <f t="shared" si="6"/>
        <v>85299121452848.922</v>
      </c>
      <c r="AB74" s="252">
        <f t="shared" si="6"/>
        <v>85823535342994</v>
      </c>
      <c r="AC74" s="252">
        <f t="shared" si="6"/>
        <v>86267655448981.594</v>
      </c>
      <c r="AD74" s="252">
        <f t="shared" si="6"/>
        <v>86638294044220.219</v>
      </c>
      <c r="AE74" s="252">
        <f t="shared" si="6"/>
        <v>86942603722828.531</v>
      </c>
      <c r="AF74" s="252">
        <f t="shared" si="6"/>
        <v>87188015975421.188</v>
      </c>
      <c r="AG74" s="252">
        <f t="shared" si="6"/>
        <v>87382185237641.078</v>
      </c>
      <c r="AH74" s="252">
        <f t="shared" si="6"/>
        <v>87532939031172.031</v>
      </c>
      <c r="AI74" s="252">
        <f t="shared" si="5"/>
        <v>87648234686034.953</v>
      </c>
      <c r="AJ74" s="252">
        <f t="shared" si="5"/>
        <v>87736123015639.344</v>
      </c>
      <c r="AK74" s="252">
        <f t="shared" si="5"/>
        <v>87804719214485.516</v>
      </c>
      <c r="AL74" s="252">
        <f t="shared" si="5"/>
        <v>87862181164162.094</v>
      </c>
      <c r="AM74" s="252">
        <f t="shared" si="5"/>
        <v>87916695267461.078</v>
      </c>
      <c r="AN74" s="252">
        <f t="shared" si="5"/>
        <v>87976469883785.578</v>
      </c>
      <c r="AO74" s="252">
        <f t="shared" si="5"/>
        <v>88049736412008.484</v>
      </c>
      <c r="AP74" s="252">
        <f t="shared" si="5"/>
        <v>88144758059780.469</v>
      </c>
      <c r="AQ74" s="252">
        <f t="shared" si="4"/>
        <v>87534184524134.797</v>
      </c>
    </row>
  </sheetData>
  <phoneticPr fontId="3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4F249-5247-4D91-9B6E-B67B5756136F}">
  <sheetPr codeName="Sheet42"/>
  <dimension ref="A1:AR74"/>
  <sheetViews>
    <sheetView topLeftCell="A42" workbookViewId="0">
      <selection activeCell="B50" sqref="B50:AQ74"/>
    </sheetView>
    <sheetView workbookViewId="1"/>
  </sheetViews>
  <sheetFormatPr defaultColWidth="9" defaultRowHeight="12.75" x14ac:dyDescent="0.2"/>
  <cols>
    <col min="1" max="1" width="18" style="136" customWidth="1"/>
    <col min="2" max="1638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289" t="s">
        <v>351</v>
      </c>
      <c r="B2" s="254">
        <f>('Energy Use'!B58-'E-electricity'!B2)*'Energy Use 2019'!$T64</f>
        <v>4182222201791.4976</v>
      </c>
      <c r="C2" s="254">
        <f>('Energy Use'!C58-'E-electricity'!C2)*'Energy Use 2020'!$T64</f>
        <v>4317132595397.6753</v>
      </c>
      <c r="D2" s="254">
        <f>('Energy Use'!D58-'E-electricity'!D2)*'Energy Use 2020'!$T64</f>
        <v>4374518114957.979</v>
      </c>
      <c r="E2" s="254">
        <f>('Energy Use'!E58-'E-electricity'!E2)*'Energy Use 2020'!$T64</f>
        <v>4538513914282.3994</v>
      </c>
      <c r="F2" s="254">
        <f>('Energy Use'!F58-'E-electricity'!F2)*'Energy Use 2020'!$T64</f>
        <v>4716992841055.6504</v>
      </c>
      <c r="G2" s="254">
        <f>('Energy Use'!G58-'E-electricity'!G2)*'Energy Use 2020'!$T64</f>
        <v>4928275906761.0342</v>
      </c>
      <c r="H2" s="254">
        <f>('Energy Use'!H58-'E-electricity'!H2)*'Energy Use 2020'!$T64</f>
        <v>5035943312230.2666</v>
      </c>
      <c r="I2" s="254">
        <f>('Energy Use'!I58-'E-electricity'!I2)*'Energy Use 2020'!$T64</f>
        <v>5334476260470.3125</v>
      </c>
      <c r="J2" s="254">
        <f>('Energy Use'!J58-'E-electricity'!J2)*'Energy Use 2020'!$T64</f>
        <v>5527722395182.3906</v>
      </c>
      <c r="K2" s="254">
        <f>('Energy Use'!K58-'E-electricity'!K2)*'Energy Use 2020'!$T64</f>
        <v>5711876096663.1826</v>
      </c>
      <c r="L2" s="254">
        <f>('Energy Use'!L58-'E-electricity'!L2)*'Energy Use 2020'!$T64</f>
        <v>5886154614194.6846</v>
      </c>
      <c r="M2" s="254">
        <f>('Energy Use'!M58-'E-electricity'!M2)*'Energy Use 2020'!$T64</f>
        <v>6151810740663.3447</v>
      </c>
      <c r="N2" s="254">
        <f>('Energy Use'!N58-'E-electricity'!N2)*'Energy Use 2020'!$T64</f>
        <v>6206600864127.3789</v>
      </c>
      <c r="O2" s="254">
        <f>('Energy Use'!O58-'E-electricity'!O2)*'Energy Use 2020'!$T64</f>
        <v>6351985073251.7578</v>
      </c>
      <c r="P2" s="254">
        <f>('Energy Use'!P58-'E-electricity'!P2)*'Energy Use 2020'!$T64</f>
        <v>6485691642290.1445</v>
      </c>
      <c r="Q2" s="254">
        <f>('Energy Use'!Q58-'E-electricity'!Q2)*'Energy Use 2020'!$T64</f>
        <v>6607490360960.7715</v>
      </c>
      <c r="R2" s="254">
        <f>('Energy Use'!R58-'E-electricity'!R2)*'Energy Use 2020'!$T64</f>
        <v>6675954118737.8594</v>
      </c>
      <c r="S2" s="254">
        <f>('Energy Use'!S58-'E-electricity'!S2)*'Energy Use 2020'!$T64</f>
        <v>6837776134028.1377</v>
      </c>
      <c r="T2" s="254">
        <f>('Energy Use'!T58-'E-electricity'!T2)*'Energy Use 2020'!$T64</f>
        <v>6947113669697.5625</v>
      </c>
      <c r="U2" s="254">
        <f>('Energy Use'!U58-'E-electricity'!U2)*'Energy Use 2020'!$T64</f>
        <v>7045361879187.4736</v>
      </c>
      <c r="V2" s="254">
        <f>('Energy Use'!V58-'E-electricity'!V2)*'Energy Use 2020'!$T64</f>
        <v>7132698601704.1602</v>
      </c>
      <c r="W2" s="254">
        <f>('Energy Use'!W58-'E-electricity'!W2)*'Energy Use 2020'!$T64</f>
        <v>7209388046696.1016</v>
      </c>
      <c r="X2" s="254">
        <f>('Energy Use'!X58-'E-electricity'!X2)*'Energy Use 2020'!$T64</f>
        <v>7275773770729.1592</v>
      </c>
      <c r="Y2" s="254">
        <f>('Energy Use'!Y58-'E-electricity'!Y2)*'Energy Use 2020'!$T64</f>
        <v>7332271220658.7813</v>
      </c>
      <c r="Z2" s="254">
        <f>('Energy Use'!Z58-'E-electricity'!Z2)*'Energy Use 2020'!$T64</f>
        <v>7379360020006.7119</v>
      </c>
      <c r="AA2" s="254">
        <f>('Energy Use'!AA58-'E-electricity'!AA2)*'Energy Use 2020'!$T64</f>
        <v>7417576164491.1953</v>
      </c>
      <c r="AB2" s="254">
        <f>('Energy Use'!AB58-'E-electricity'!AB2)*'Energy Use 2020'!$T64</f>
        <v>7447504279147.7813</v>
      </c>
      <c r="AC2" s="254">
        <f>('Energy Use'!AC58-'E-electricity'!AC2)*'Energy Use 2020'!$T64</f>
        <v>7469770074122.7432</v>
      </c>
      <c r="AD2" s="254">
        <f>('Energy Use'!AD58-'E-electricity'!AD2)*'Energy Use 2020'!$T64</f>
        <v>7485033119701.6455</v>
      </c>
      <c r="AE2" s="254">
        <f>('Energy Use'!AE58-'E-electricity'!AE2)*'Energy Use 2020'!$T64</f>
        <v>7493980044081.0957</v>
      </c>
      <c r="AF2" s="254">
        <f>('Energy Use'!AF58-'E-electricity'!AF2)*'Energy Use 2020'!$T64</f>
        <v>7497318240365.5742</v>
      </c>
      <c r="AG2" s="254">
        <f>('Energy Use'!AG58-'E-electricity'!AG2)*'Energy Use 2020'!$T64</f>
        <v>7495770152769.707</v>
      </c>
      <c r="AH2" s="254">
        <f>('Energy Use'!AH58-'E-electricity'!AH2)*'Energy Use 2020'!$T64</f>
        <v>7490068196441.0137</v>
      </c>
      <c r="AI2" s="254">
        <f>('Energy Use'!AI58-'E-electricity'!AI2)*'Energy Use 2020'!$T64</f>
        <v>7480950351032.9404</v>
      </c>
      <c r="AJ2" s="254">
        <f>('Energy Use'!AJ58-'E-electricity'!AJ2)*'Energy Use 2020'!$T64</f>
        <v>7469156455412.9014</v>
      </c>
      <c r="AK2" s="254">
        <f>('Energy Use'!AK58-'E-electricity'!AK2)*'Energy Use 2020'!$T64</f>
        <v>7455425219881.8701</v>
      </c>
      <c r="AL2" s="254">
        <f>('Energy Use'!AL58-'E-electricity'!AL2)*'Energy Use 2020'!$T64</f>
        <v>7440491963141.2061</v>
      </c>
      <c r="AM2" s="254">
        <f>('Energy Use'!AM58-'E-electricity'!AM2)*'Energy Use 2020'!$T64</f>
        <v>7425087074048.332</v>
      </c>
      <c r="AN2" s="254">
        <f>('Energy Use'!AN58-'E-electricity'!AN2)*'Energy Use 2020'!$T64</f>
        <v>7409935192990.5977</v>
      </c>
      <c r="AO2" s="254">
        <f>('Energy Use'!AO58-'E-electricity'!AO2)*'Energy Use 2020'!$T64</f>
        <v>7395755104476.3613</v>
      </c>
      <c r="AP2" s="254">
        <f>('Energy Use'!AP58-'E-electricity'!AP2)*'Energy Use 2020'!$T64</f>
        <v>7383260331273.7813</v>
      </c>
      <c r="AQ2" s="254">
        <f>('Energy Use'!AQ58-'E-electricity'!AQ2)*'Energy Use 2020'!$T64</f>
        <v>7336086542541.7158</v>
      </c>
      <c r="AR2" s="136" t="str">
        <f>VLOOKUP($A2,'Sector Match'!$A$1:$B$43,2,0)</f>
        <v>agriculture and forestry 01T03</v>
      </c>
    </row>
    <row r="3" spans="1:44" x14ac:dyDescent="0.2">
      <c r="A3" s="289" t="s">
        <v>2</v>
      </c>
      <c r="B3" s="240">
        <f>('Energy Use'!B59-'E-electricity'!B3)*'Energy Use 2019'!$T65</f>
        <v>54955982188051.938</v>
      </c>
      <c r="C3" s="240">
        <f>('Energy Use'!C59-'E-electricity'!C3)*'Energy Use 2020'!$T65</f>
        <v>36622979153188.906</v>
      </c>
      <c r="D3" s="240">
        <f>('Energy Use'!D59-'E-electricity'!D3)*'Energy Use 2020'!$T65</f>
        <v>38535603159807.297</v>
      </c>
      <c r="E3" s="240">
        <f>('Energy Use'!E59-'E-electricity'!E3)*'Energy Use 2020'!$T65</f>
        <v>42370408506503.18</v>
      </c>
      <c r="F3" s="240">
        <f>('Energy Use'!F59-'E-electricity'!F3)*'Energy Use 2020'!$T65</f>
        <v>43212712429438.32</v>
      </c>
      <c r="G3" s="240">
        <f>('Energy Use'!G59-'E-electricity'!G3)*'Energy Use 2020'!$T65</f>
        <v>44045022611608.984</v>
      </c>
      <c r="H3" s="240">
        <f>('Energy Use'!H59-'E-electricity'!H3)*'Energy Use 2020'!$T65</f>
        <v>44867369128393.469</v>
      </c>
      <c r="I3" s="240">
        <f>('Energy Use'!I59-'E-electricity'!I3)*'Energy Use 2020'!$T65</f>
        <v>45402775098151.258</v>
      </c>
      <c r="J3" s="240">
        <f>('Energy Use'!J59-'E-electricity'!J3)*'Energy Use 2020'!$T65</f>
        <v>45932216672408.508</v>
      </c>
      <c r="K3" s="240">
        <f>('Energy Use'!K59-'E-electricity'!K3)*'Energy Use 2020'!$T65</f>
        <v>46455711346392.016</v>
      </c>
      <c r="L3" s="240">
        <f>('Energy Use'!L59-'E-electricity'!L3)*'Energy Use 2020'!$T65</f>
        <v>46973276615328.555</v>
      </c>
      <c r="M3" s="240">
        <f>('Energy Use'!M59-'E-electricity'!M3)*'Energy Use 2020'!$T65</f>
        <v>47484929974444.93</v>
      </c>
      <c r="N3" s="240">
        <f>('Energy Use'!N59-'E-electricity'!N3)*'Energy Use 2020'!$T65</f>
        <v>47584573995358.922</v>
      </c>
      <c r="O3" s="240">
        <f>('Energy Use'!O59-'E-electricity'!O3)*'Energy Use 2020'!$T65</f>
        <v>47682549837128.859</v>
      </c>
      <c r="P3" s="240">
        <f>('Energy Use'!P59-'E-electricity'!P3)*'Energy Use 2020'!$T65</f>
        <v>47778861459420.961</v>
      </c>
      <c r="Q3" s="240">
        <f>('Energy Use'!Q59-'E-electricity'!Q3)*'Energy Use 2020'!$T65</f>
        <v>47873512821901.5</v>
      </c>
      <c r="R3" s="240">
        <f>('Energy Use'!R59-'E-electricity'!R3)*'Energy Use 2020'!$T65</f>
        <v>47966507884236.734</v>
      </c>
      <c r="S3" s="240">
        <f>('Energy Use'!S59-'E-electricity'!S3)*'Energy Use 2020'!$T65</f>
        <v>47468832511585.172</v>
      </c>
      <c r="T3" s="240">
        <f>('Energy Use'!T59-'E-electricity'!T3)*'Energy Use 2020'!$T65</f>
        <v>46972258373604.883</v>
      </c>
      <c r="U3" s="240">
        <f>('Energy Use'!U59-'E-electricity'!U3)*'Energy Use 2020'!$T65</f>
        <v>46476784509234.094</v>
      </c>
      <c r="V3" s="240">
        <f>('Energy Use'!V59-'E-electricity'!V3)*'Energy Use 2020'!$T65</f>
        <v>45982409957411.031</v>
      </c>
      <c r="W3" s="240">
        <f>('Energy Use'!W59-'E-electricity'!W3)*'Energy Use 2020'!$T65</f>
        <v>45489133757073.953</v>
      </c>
      <c r="X3" s="240">
        <f>('Energy Use'!X59-'E-electricity'!X3)*'Energy Use 2020'!$T65</f>
        <v>44734836763002.859</v>
      </c>
      <c r="Y3" s="240">
        <f>('Energy Use'!Y59-'E-electricity'!Y3)*'Energy Use 2020'!$T65</f>
        <v>43982274065827</v>
      </c>
      <c r="Z3" s="240">
        <f>('Energy Use'!Z59-'E-electricity'!Z3)*'Energy Use 2020'!$T65</f>
        <v>43231444127847.555</v>
      </c>
      <c r="AA3" s="240">
        <f>('Energy Use'!AA59-'E-electricity'!AA3)*'Energy Use 2020'!$T65</f>
        <v>42482345411365.695</v>
      </c>
      <c r="AB3" s="240">
        <f>('Energy Use'!AB59-'E-electricity'!AB3)*'Energy Use 2020'!$T65</f>
        <v>41734976378682.594</v>
      </c>
      <c r="AC3" s="240">
        <f>('Energy Use'!AC59-'E-electricity'!AC3)*'Energy Use 2020'!$T65</f>
        <v>40989335492099.438</v>
      </c>
      <c r="AD3" s="240">
        <f>('Energy Use'!AD59-'E-electricity'!AD3)*'Energy Use 2020'!$T65</f>
        <v>40245421213917.414</v>
      </c>
      <c r="AE3" s="240">
        <f>('Energy Use'!AE59-'E-electricity'!AE3)*'Energy Use 2020'!$T65</f>
        <v>39503232006437.688</v>
      </c>
      <c r="AF3" s="240">
        <f>('Energy Use'!AF59-'E-electricity'!AF3)*'Energy Use 2020'!$T65</f>
        <v>38762766331961.445</v>
      </c>
      <c r="AG3" s="240">
        <f>('Energy Use'!AG59-'E-electricity'!AG3)*'Energy Use 2020'!$T65</f>
        <v>38024022652789.844</v>
      </c>
      <c r="AH3" s="240">
        <f>('Energy Use'!AH59-'E-electricity'!AH3)*'Energy Use 2020'!$T65</f>
        <v>37114374433857.313</v>
      </c>
      <c r="AI3" s="240">
        <f>('Energy Use'!AI59-'E-electricity'!AI3)*'Energy Use 2020'!$T65</f>
        <v>36206867817022.281</v>
      </c>
      <c r="AJ3" s="240">
        <f>('Energy Use'!AJ59-'E-electricity'!AJ3)*'Energy Use 2020'!$T65</f>
        <v>35301500880161.227</v>
      </c>
      <c r="AK3" s="240">
        <f>('Energy Use'!AK59-'E-electricity'!AK3)*'Energy Use 2020'!$T65</f>
        <v>34398271701150.613</v>
      </c>
      <c r="AL3" s="240">
        <f>('Energy Use'!AL59-'E-electricity'!AL3)*'Energy Use 2020'!$T65</f>
        <v>33497178357866.926</v>
      </c>
      <c r="AM3" s="240">
        <f>('Energy Use'!AM59-'E-electricity'!AM3)*'Energy Use 2020'!$T65</f>
        <v>32769788501492.875</v>
      </c>
      <c r="AN3" s="240">
        <f>('Energy Use'!AN59-'E-electricity'!AN3)*'Energy Use 2020'!$T65</f>
        <v>32044109235823.883</v>
      </c>
      <c r="AO3" s="240">
        <f>('Energy Use'!AO59-'E-electricity'!AO3)*'Energy Use 2020'!$T65</f>
        <v>31320139023161.141</v>
      </c>
      <c r="AP3" s="240">
        <f>('Energy Use'!AP59-'E-electricity'!AP3)*'Energy Use 2020'!$T65</f>
        <v>30597876325805.805</v>
      </c>
      <c r="AQ3" s="240">
        <f>('Energy Use'!AQ59-'E-electricity'!AQ3)*'Energy Use 2020'!$T65</f>
        <v>29776040556546.926</v>
      </c>
      <c r="AR3" s="136" t="str">
        <f>VLOOKUP($A3,'Sector Match'!$A$1:$B$43,2,0)</f>
        <v>coal mining 05</v>
      </c>
    </row>
    <row r="4" spans="1:44" x14ac:dyDescent="0.2">
      <c r="A4" s="74" t="s">
        <v>3</v>
      </c>
      <c r="B4" s="240">
        <f>('Energy Use'!B60-'E-electricity'!B4)*'Energy Use 2019'!$T66</f>
        <v>448723573827868.88</v>
      </c>
      <c r="C4" s="240">
        <f>('Energy Use'!C60-'E-electricity'!C4)*'Energy Use 2020'!$T66</f>
        <v>432299770196999.56</v>
      </c>
      <c r="D4" s="240">
        <f>('Energy Use'!D60-'E-electricity'!D4)*'Energy Use 2020'!$T66</f>
        <v>464235094332833.13</v>
      </c>
      <c r="E4" s="240">
        <f>('Energy Use'!E60-'E-electricity'!E4)*'Energy Use 2020'!$T66</f>
        <v>490193771727718.5</v>
      </c>
      <c r="F4" s="240">
        <f>('Energy Use'!F60-'E-electricity'!F4)*'Energy Use 2020'!$T66</f>
        <v>509723321409612.13</v>
      </c>
      <c r="G4" s="240">
        <f>('Energy Use'!G60-'E-electricity'!G4)*'Energy Use 2020'!$T66</f>
        <v>529074809397671.81</v>
      </c>
      <c r="H4" s="240">
        <f>('Energy Use'!H60-'E-electricity'!H4)*'Energy Use 2020'!$T66</f>
        <v>548248487458604.13</v>
      </c>
      <c r="I4" s="240">
        <f>('Energy Use'!I60-'E-electricity'!I4)*'Energy Use 2020'!$T66</f>
        <v>559752914523650.56</v>
      </c>
      <c r="J4" s="240">
        <f>('Energy Use'!J60-'E-electricity'!J4)*'Energy Use 2020'!$T66</f>
        <v>571163711122972.63</v>
      </c>
      <c r="K4" s="240">
        <f>('Energy Use'!K60-'E-electricity'!K4)*'Energy Use 2020'!$T66</f>
        <v>582481008526489</v>
      </c>
      <c r="L4" s="240">
        <f>('Energy Use'!L60-'E-electricity'!L4)*'Energy Use 2020'!$T66</f>
        <v>593704938004118.75</v>
      </c>
      <c r="M4" s="240">
        <f>('Energy Use'!M60-'E-electricity'!M4)*'Energy Use 2020'!$T66</f>
        <v>604835630825780.38</v>
      </c>
      <c r="N4" s="240">
        <f>('Energy Use'!N60-'E-electricity'!N4)*'Energy Use 2020'!$T66</f>
        <v>611643322955803.88</v>
      </c>
      <c r="O4" s="240">
        <f>('Energy Use'!O60-'E-electricity'!O4)*'Energy Use 2020'!$T66</f>
        <v>618400739397311.63</v>
      </c>
      <c r="P4" s="240">
        <f>('Energy Use'!P60-'E-electricity'!P4)*'Energy Use 2020'!$T66</f>
        <v>625107931779554.38</v>
      </c>
      <c r="Q4" s="240">
        <f>('Energy Use'!Q60-'E-electricity'!Q4)*'Energy Use 2020'!$T66</f>
        <v>631764951731782.38</v>
      </c>
      <c r="R4" s="240">
        <f>('Energy Use'!R60-'E-electricity'!R4)*'Energy Use 2020'!$T66</f>
        <v>638371850883246</v>
      </c>
      <c r="S4" s="240">
        <f>('Energy Use'!S60-'E-electricity'!S4)*'Energy Use 2020'!$T66</f>
        <v>646303801026701.88</v>
      </c>
      <c r="T4" s="240">
        <f>('Energy Use'!T60-'E-electricity'!T4)*'Energy Use 2020'!$T66</f>
        <v>654220847175087.25</v>
      </c>
      <c r="U4" s="240">
        <f>('Energy Use'!U60-'E-electricity'!U4)*'Energy Use 2020'!$T66</f>
        <v>662122996844796.25</v>
      </c>
      <c r="V4" s="240">
        <f>('Energy Use'!V60-'E-electricity'!V4)*'Energy Use 2020'!$T66</f>
        <v>670010257552222.63</v>
      </c>
      <c r="W4" s="240">
        <f>('Energy Use'!W60-'E-electricity'!W4)*'Energy Use 2020'!$T66</f>
        <v>677882636813760.25</v>
      </c>
      <c r="X4" s="240">
        <f>('Energy Use'!X60-'E-electricity'!X4)*'Energy Use 2020'!$T66</f>
        <v>681505110326971</v>
      </c>
      <c r="Y4" s="240">
        <f>('Energy Use'!Y60-'E-electricity'!Y4)*'Energy Use 2020'!$T66</f>
        <v>685120259200228</v>
      </c>
      <c r="Z4" s="240">
        <f>('Energy Use'!Z60-'E-electricity'!Z4)*'Energy Use 2020'!$T66</f>
        <v>688728087187594.75</v>
      </c>
      <c r="AA4" s="240">
        <f>('Energy Use'!AA60-'E-electricity'!AA4)*'Energy Use 2020'!$T66</f>
        <v>692328598043134.88</v>
      </c>
      <c r="AB4" s="240">
        <f>('Energy Use'!AB60-'E-electricity'!AB4)*'Energy Use 2020'!$T66</f>
        <v>695921795520911.25</v>
      </c>
      <c r="AC4" s="240">
        <f>('Energy Use'!AC60-'E-electricity'!AC4)*'Energy Use 2020'!$T66</f>
        <v>699507683374987.63</v>
      </c>
      <c r="AD4" s="240">
        <f>('Energy Use'!AD60-'E-electricity'!AD4)*'Energy Use 2020'!$T66</f>
        <v>703086265359427</v>
      </c>
      <c r="AE4" s="240">
        <f>('Energy Use'!AE60-'E-electricity'!AE4)*'Energy Use 2020'!$T66</f>
        <v>706657545228292.88</v>
      </c>
      <c r="AF4" s="240">
        <f>('Energy Use'!AF60-'E-electricity'!AF4)*'Energy Use 2020'!$T66</f>
        <v>710221526735648.88</v>
      </c>
      <c r="AG4" s="240">
        <f>('Energy Use'!AG60-'E-electricity'!AG4)*'Energy Use 2020'!$T66</f>
        <v>713778213635558.13</v>
      </c>
      <c r="AH4" s="240">
        <f>('Energy Use'!AH60-'E-electricity'!AH4)*'Energy Use 2020'!$T66</f>
        <v>717325513507798.88</v>
      </c>
      <c r="AI4" s="240">
        <f>('Energy Use'!AI60-'E-electricity'!AI4)*'Energy Use 2020'!$T66</f>
        <v>720865530034560.5</v>
      </c>
      <c r="AJ4" s="240">
        <f>('Energy Use'!AJ60-'E-electricity'!AJ4)*'Energy Use 2020'!$T66</f>
        <v>724398266968027.5</v>
      </c>
      <c r="AK4" s="240">
        <f>('Energy Use'!AK60-'E-electricity'!AK4)*'Energy Use 2020'!$T66</f>
        <v>727923728060384.13</v>
      </c>
      <c r="AL4" s="240">
        <f>('Energy Use'!AL60-'E-electricity'!AL4)*'Energy Use 2020'!$T66</f>
        <v>731441917063815</v>
      </c>
      <c r="AM4" s="240">
        <f>('Energy Use'!AM60-'E-electricity'!AM4)*'Energy Use 2020'!$T66</f>
        <v>730783002071678.88</v>
      </c>
      <c r="AN4" s="240">
        <f>('Energy Use'!AN60-'E-electricity'!AN4)*'Energy Use 2020'!$T66</f>
        <v>730124310905000.25</v>
      </c>
      <c r="AO4" s="240">
        <f>('Energy Use'!AO60-'E-electricity'!AO4)*'Energy Use 2020'!$T66</f>
        <v>729465843561525.13</v>
      </c>
      <c r="AP4" s="240">
        <f>('Energy Use'!AP60-'E-electricity'!AP4)*'Energy Use 2020'!$T66</f>
        <v>728807600038998.25</v>
      </c>
      <c r="AQ4" s="240">
        <f>('Energy Use'!AQ60-'E-electricity'!AQ4)*'Energy Use 2020'!$T66</f>
        <v>725681276673012</v>
      </c>
      <c r="AR4" s="136" t="str">
        <f>VLOOKUP($A4,'Sector Match'!$A$1:$B$43,2,0)</f>
        <v>oil and gas extraction 06</v>
      </c>
    </row>
    <row r="5" spans="1:44" x14ac:dyDescent="0.2">
      <c r="A5" s="74" t="s">
        <v>4</v>
      </c>
      <c r="B5" s="240">
        <f>('Energy Use'!B61-'E-electricity'!B5)*'Energy Use 2019'!$T67</f>
        <v>67455196803.088676</v>
      </c>
      <c r="C5" s="240">
        <f>('Energy Use'!C61-'E-electricity'!C5)*'Energy Use 2020'!$T67</f>
        <v>168637992007.72168</v>
      </c>
      <c r="D5" s="240">
        <f>('Energy Use'!D61-'E-electricity'!D5)*'Energy Use 2020'!$T67</f>
        <v>189538011109.30234</v>
      </c>
      <c r="E5" s="240">
        <f>('Energy Use'!E61-'E-electricity'!E5)*'Energy Use 2020'!$T67</f>
        <v>185866819958.79446</v>
      </c>
      <c r="F5" s="240">
        <f>('Energy Use'!F61-'E-electricity'!F5)*'Energy Use 2020'!$T67</f>
        <v>199281345145.55258</v>
      </c>
      <c r="G5" s="240">
        <f>('Energy Use'!G61-'E-electricity'!G5)*'Energy Use 2020'!$T67</f>
        <v>212507084874.80295</v>
      </c>
      <c r="H5" s="240">
        <f>('Energy Use'!H61-'E-electricity'!H5)*'Energy Use 2020'!$T67</f>
        <v>225544984155.16907</v>
      </c>
      <c r="I5" s="240">
        <f>('Energy Use'!I61-'E-electricity'!I5)*'Energy Use 2020'!$T67</f>
        <v>229174773305.98676</v>
      </c>
      <c r="J5" s="240">
        <f>('Energy Use'!J61-'E-electricity'!J5)*'Energy Use 2020'!$T67</f>
        <v>232748708244.26437</v>
      </c>
      <c r="K5" s="240">
        <f>('Energy Use'!K61-'E-electricity'!K5)*'Energy Use 2020'!$T67</f>
        <v>236267060037.67935</v>
      </c>
      <c r="L5" s="240">
        <f>('Energy Use'!L61-'E-electricity'!L5)*'Energy Use 2020'!$T67</f>
        <v>239730099753.90909</v>
      </c>
      <c r="M5" s="240">
        <f>('Energy Use'!M61-'E-electricity'!M5)*'Energy Use 2020'!$T67</f>
        <v>243138098460.63123</v>
      </c>
      <c r="N5" s="240">
        <f>('Energy Use'!N61-'E-electricity'!N5)*'Energy Use 2020'!$T67</f>
        <v>242328631062.88123</v>
      </c>
      <c r="O5" s="240">
        <f>('Energy Use'!O61-'E-electricity'!O5)*'Energy Use 2020'!$T67</f>
        <v>241518597686.48749</v>
      </c>
      <c r="P5" s="240">
        <f>('Energy Use'!P61-'E-electricity'!P5)*'Energy Use 2020'!$T67</f>
        <v>240708010017.22272</v>
      </c>
      <c r="Q5" s="240">
        <f>('Energy Use'!Q61-'E-electricity'!Q5)*'Energy Use 2020'!$T67</f>
        <v>239896879740.85974</v>
      </c>
      <c r="R5" s="240">
        <f>('Energy Use'!R61-'E-electricity'!R5)*'Energy Use 2020'!$T67</f>
        <v>239085218543.17114</v>
      </c>
      <c r="S5" s="240">
        <f>('Energy Use'!S61-'E-electricity'!S5)*'Energy Use 2020'!$T67</f>
        <v>235918277220.98041</v>
      </c>
      <c r="T5" s="240">
        <f>('Energy Use'!T61-'E-electricity'!T5)*'Energy Use 2020'!$T67</f>
        <v>232762146654.54382</v>
      </c>
      <c r="U5" s="240">
        <f>('Energy Use'!U61-'E-electricity'!U5)*'Energy Use 2020'!$T67</f>
        <v>229616813229.68454</v>
      </c>
      <c r="V5" s="240">
        <f>('Energy Use'!V61-'E-electricity'!V5)*'Energy Use 2020'!$T67</f>
        <v>226482263332.22565</v>
      </c>
      <c r="W5" s="240">
        <f>('Energy Use'!W61-'E-electricity'!W5)*'Energy Use 2020'!$T67</f>
        <v>223358483347.9902</v>
      </c>
      <c r="X5" s="240">
        <f>('Energy Use'!X61-'E-electricity'!X5)*'Energy Use 2020'!$T67</f>
        <v>217898856591.81241</v>
      </c>
      <c r="Y5" s="240">
        <f>('Energy Use'!Y61-'E-electricity'!Y5)*'Energy Use 2020'!$T67</f>
        <v>212459042296.88116</v>
      </c>
      <c r="Z5" s="240">
        <f>('Energy Use'!Z61-'E-electricity'!Z5)*'Energy Use 2020'!$T67</f>
        <v>207039014936.6145</v>
      </c>
      <c r="AA5" s="240">
        <f>('Energy Use'!AA61-'E-electricity'!AA5)*'Energy Use 2020'!$T67</f>
        <v>201638748984.43085</v>
      </c>
      <c r="AB5" s="240">
        <f>('Energy Use'!AB61-'E-electricity'!AB5)*'Energy Use 2020'!$T67</f>
        <v>196258218913.74823</v>
      </c>
      <c r="AC5" s="240">
        <f>('Energy Use'!AC61-'E-electricity'!AC5)*'Energy Use 2020'!$T67</f>
        <v>190897399197.98505</v>
      </c>
      <c r="AD5" s="240">
        <f>('Energy Use'!AD61-'E-electricity'!AD5)*'Energy Use 2020'!$T67</f>
        <v>185556264310.55942</v>
      </c>
      <c r="AE5" s="240">
        <f>('Energy Use'!AE61-'E-electricity'!AE5)*'Energy Use 2020'!$T67</f>
        <v>180234788724.88962</v>
      </c>
      <c r="AF5" s="240">
        <f>('Energy Use'!AF61-'E-electricity'!AF5)*'Energy Use 2020'!$T67</f>
        <v>174932946914.3938</v>
      </c>
      <c r="AG5" s="240">
        <f>('Energy Use'!AG61-'E-electricity'!AG5)*'Energy Use 2020'!$T67</f>
        <v>169650713352.49017</v>
      </c>
      <c r="AH5" s="240">
        <f>('Energy Use'!AH61-'E-electricity'!AH5)*'Energy Use 2020'!$T67</f>
        <v>165045614762.64743</v>
      </c>
      <c r="AI5" s="240">
        <f>('Energy Use'!AI61-'E-electricity'!AI5)*'Energy Use 2020'!$T67</f>
        <v>160457504693.84912</v>
      </c>
      <c r="AJ5" s="240">
        <f>('Energy Use'!AJ61-'E-electricity'!AJ5)*'Energy Use 2020'!$T67</f>
        <v>155886361023.05777</v>
      </c>
      <c r="AK5" s="240">
        <f>('Energy Use'!AK61-'E-electricity'!AK5)*'Energy Use 2020'!$T67</f>
        <v>151332161627.23578</v>
      </c>
      <c r="AL5" s="240">
        <f>('Energy Use'!AL61-'E-electricity'!AL5)*'Energy Use 2020'!$T67</f>
        <v>146794884383.34564</v>
      </c>
      <c r="AM5" s="240">
        <f>('Energy Use'!AM61-'E-electricity'!AM5)*'Energy Use 2020'!$T67</f>
        <v>142061884917.1622</v>
      </c>
      <c r="AN5" s="240">
        <f>('Energy Use'!AN61-'E-electricity'!AN5)*'Energy Use 2020'!$T67</f>
        <v>137346598420.73117</v>
      </c>
      <c r="AO5" s="240">
        <f>('Energy Use'!AO61-'E-electricity'!AO5)*'Energy Use 2020'!$T67</f>
        <v>132649001659.63014</v>
      </c>
      <c r="AP5" s="240">
        <f>('Energy Use'!AP61-'E-electricity'!AP5)*'Energy Use 2020'!$T67</f>
        <v>127969071399.43677</v>
      </c>
      <c r="AQ5" s="240">
        <f>('Energy Use'!AQ61-'E-electricity'!AQ5)*'Energy Use 2020'!$T67</f>
        <v>122888795306.04816</v>
      </c>
      <c r="AR5" s="136" t="str">
        <f>VLOOKUP($A5,'Sector Match'!$A$1:$B$43,2,0)</f>
        <v>other mining and quarrying 07T08</v>
      </c>
    </row>
    <row r="6" spans="1:44" x14ac:dyDescent="0.2">
      <c r="A6" s="74" t="s">
        <v>5</v>
      </c>
      <c r="B6" s="240">
        <f>('Energy Use'!B62-'E-electricity'!B6)*'Energy Use 2019'!$T68</f>
        <v>2226021494501.9287</v>
      </c>
      <c r="C6" s="240">
        <f>('Energy Use'!C62-'E-electricity'!C6)*'Energy Use 2020'!$T68</f>
        <v>2799390667328.1797</v>
      </c>
      <c r="D6" s="240">
        <f>('Energy Use'!D62-'E-electricity'!D6)*'Energy Use 2020'!$T68</f>
        <v>2548347380572.395</v>
      </c>
      <c r="E6" s="240">
        <f>('Energy Use'!E62-'E-electricity'!E6)*'Energy Use 2020'!$T68</f>
        <v>2665667372889.8198</v>
      </c>
      <c r="F6" s="240">
        <f>('Energy Use'!F62-'E-electricity'!F6)*'Energy Use 2020'!$T68</f>
        <v>2854098834991.2505</v>
      </c>
      <c r="G6" s="240">
        <f>('Energy Use'!G62-'E-electricity'!G6)*'Energy Use 2020'!$T68</f>
        <v>3037726698265.1265</v>
      </c>
      <c r="H6" s="240">
        <f>('Energy Use'!H62-'E-electricity'!H6)*'Energy Use 2020'!$T68</f>
        <v>3216587799794.1211</v>
      </c>
      <c r="I6" s="240">
        <f>('Energy Use'!I62-'E-electricity'!I6)*'Energy Use 2020'!$T68</f>
        <v>3346459200941.0474</v>
      </c>
      <c r="J6" s="240">
        <f>('Energy Use'!J62-'E-electricity'!J6)*'Energy Use 2020'!$T68</f>
        <v>3472864867764.311</v>
      </c>
      <c r="K6" s="240">
        <f>('Energy Use'!K62-'E-electricity'!K6)*'Energy Use 2020'!$T68</f>
        <v>3595828577724.2617</v>
      </c>
      <c r="L6" s="240">
        <f>('Energy Use'!L62-'E-electricity'!L6)*'Energy Use 2020'!$T68</f>
        <v>3715374108281.2466</v>
      </c>
      <c r="M6" s="240">
        <f>('Energy Use'!M62-'E-electricity'!M6)*'Energy Use 2020'!$T68</f>
        <v>3831525236895.6147</v>
      </c>
      <c r="N6" s="240">
        <f>('Energy Use'!N62-'E-electricity'!N6)*'Energy Use 2020'!$T68</f>
        <v>3883602499047.3921</v>
      </c>
      <c r="O6" s="240">
        <f>('Energy Use'!O62-'E-electricity'!O6)*'Energy Use 2020'!$T68</f>
        <v>3934369549318.894</v>
      </c>
      <c r="P6" s="240">
        <f>('Energy Use'!P62-'E-electricity'!P6)*'Energy Use 2020'!$T68</f>
        <v>3983834124724.7168</v>
      </c>
      <c r="Q6" s="240">
        <f>('Energy Use'!Q62-'E-electricity'!Q6)*'Energy Use 2020'!$T68</f>
        <v>4032003962279.4614</v>
      </c>
      <c r="R6" s="240">
        <f>('Energy Use'!R62-'E-electricity'!R6)*'Energy Use 2020'!$T68</f>
        <v>4078886798997.7266</v>
      </c>
      <c r="S6" s="240">
        <f>('Energy Use'!S62-'E-electricity'!S6)*'Energy Use 2020'!$T68</f>
        <v>4085642608422.8193</v>
      </c>
      <c r="T6" s="240">
        <f>('Energy Use'!T62-'E-electricity'!T6)*'Energy Use 2020'!$T68</f>
        <v>4092222406842.0654</v>
      </c>
      <c r="U6" s="240">
        <f>('Energy Use'!U62-'E-electricity'!U6)*'Energy Use 2020'!$T68</f>
        <v>4098626521430.0015</v>
      </c>
      <c r="V6" s="240">
        <f>('Energy Use'!V62-'E-electricity'!V6)*'Energy Use 2020'!$T68</f>
        <v>4104855279361.1758</v>
      </c>
      <c r="W6" s="240">
        <f>('Energy Use'!W62-'E-electricity'!W6)*'Energy Use 2020'!$T68</f>
        <v>4110909007810.1255</v>
      </c>
      <c r="X6" s="240">
        <f>('Energy Use'!X62-'E-electricity'!X6)*'Energy Use 2020'!$T68</f>
        <v>4083034085353.7725</v>
      </c>
      <c r="Y6" s="240">
        <f>('Energy Use'!Y62-'E-electricity'!Y6)*'Energy Use 2020'!$T68</f>
        <v>4055268109065.8662</v>
      </c>
      <c r="Z6" s="240">
        <f>('Energy Use'!Z62-'E-electricity'!Z6)*'Energy Use 2020'!$T68</f>
        <v>4027610927617.3477</v>
      </c>
      <c r="AA6" s="240">
        <f>('Energy Use'!AA62-'E-electricity'!AA6)*'Energy Use 2020'!$T68</f>
        <v>4000062389679.1572</v>
      </c>
      <c r="AB6" s="240">
        <f>('Energy Use'!AB62-'E-electricity'!AB6)*'Energy Use 2020'!$T68</f>
        <v>3972622343922.2319</v>
      </c>
      <c r="AC6" s="240">
        <f>('Energy Use'!AC62-'E-electricity'!AC6)*'Energy Use 2020'!$T68</f>
        <v>3901792050358.6987</v>
      </c>
      <c r="AD6" s="240">
        <f>('Energy Use'!AD62-'E-electricity'!AD6)*'Energy Use 2020'!$T68</f>
        <v>3831440769898.519</v>
      </c>
      <c r="AE6" s="240">
        <f>('Energy Use'!AE62-'E-electricity'!AE6)*'Energy Use 2020'!$T68</f>
        <v>3761567721379.9741</v>
      </c>
      <c r="AF6" s="240">
        <f>('Energy Use'!AF62-'E-electricity'!AF6)*'Energy Use 2020'!$T68</f>
        <v>3692172123641.3384</v>
      </c>
      <c r="AG6" s="240">
        <f>('Energy Use'!AG62-'E-electricity'!AG6)*'Energy Use 2020'!$T68</f>
        <v>3623253195520.8926</v>
      </c>
      <c r="AH6" s="240">
        <f>('Energy Use'!AH62-'E-electricity'!AH6)*'Energy Use 2020'!$T68</f>
        <v>3522879933994.0352</v>
      </c>
      <c r="AI6" s="240">
        <f>('Energy Use'!AI62-'E-electricity'!AI6)*'Energy Use 2020'!$T68</f>
        <v>3423258322865.4224</v>
      </c>
      <c r="AJ6" s="240">
        <f>('Energy Use'!AJ62-'E-electricity'!AJ6)*'Energy Use 2020'!$T68</f>
        <v>3324387108598.8345</v>
      </c>
      <c r="AK6" s="240">
        <f>('Energy Use'!AK62-'E-electricity'!AK6)*'Energy Use 2020'!$T68</f>
        <v>3226265037658.0601</v>
      </c>
      <c r="AL6" s="240">
        <f>('Energy Use'!AL62-'E-electricity'!AL6)*'Energy Use 2020'!$T68</f>
        <v>3128890856506.8701</v>
      </c>
      <c r="AM6" s="240">
        <f>('Energy Use'!AM62-'E-electricity'!AM6)*'Energy Use 2020'!$T68</f>
        <v>3032182242053.8481</v>
      </c>
      <c r="AN6" s="240">
        <f>('Energy Use'!AN62-'E-electricity'!AN6)*'Energy Use 2020'!$T68</f>
        <v>2936219723866.7217</v>
      </c>
      <c r="AO6" s="240">
        <f>('Energy Use'!AO62-'E-electricity'!AO6)*'Energy Use 2020'!$T68</f>
        <v>2841002047183.4482</v>
      </c>
      <c r="AP6" s="240">
        <f>('Energy Use'!AP62-'E-electricity'!AP6)*'Energy Use 2020'!$T68</f>
        <v>2746527957241.9956</v>
      </c>
      <c r="AQ6" s="240">
        <f>('Energy Use'!AQ62-'E-electricity'!AQ6)*'Energy Use 2020'!$T68</f>
        <v>2643803669791.2422</v>
      </c>
      <c r="AR6" s="136" t="str">
        <f>VLOOKUP($A6,'Sector Match'!$A$1:$B$43,2,0)</f>
        <v>other mining and quarrying 07T08</v>
      </c>
    </row>
    <row r="7" spans="1:44" x14ac:dyDescent="0.2">
      <c r="A7" s="74" t="s">
        <v>6</v>
      </c>
      <c r="B7" s="240">
        <f>('Energy Use'!B63-'E-electricity'!B7)*'Energy Use 2019'!$T69</f>
        <v>5620612975133.0234</v>
      </c>
      <c r="C7" s="240">
        <f>('Energy Use'!C63-'E-electricity'!C7)*'Energy Use 2020'!$T69</f>
        <v>11286372754579.77</v>
      </c>
      <c r="D7" s="240">
        <f>('Energy Use'!D63-'E-electricity'!D7)*'Energy Use 2020'!$T69</f>
        <v>11176943612613.822</v>
      </c>
      <c r="E7" s="240">
        <f>('Energy Use'!E63-'E-electricity'!E7)*'Energy Use 2020'!$T69</f>
        <v>10196872198172.33</v>
      </c>
      <c r="F7" s="240">
        <f>('Energy Use'!F63-'E-electricity'!F7)*'Energy Use 2020'!$T69</f>
        <v>10478350105532.391</v>
      </c>
      <c r="G7" s="240">
        <f>('Energy Use'!G63-'E-electricity'!G7)*'Energy Use 2020'!$T69</f>
        <v>10756598978026.189</v>
      </c>
      <c r="H7" s="240">
        <f>('Energy Use'!H63-'E-electricity'!H7)*'Energy Use 2020'!$T69</f>
        <v>11031628799747.143</v>
      </c>
      <c r="I7" s="240">
        <f>('Energy Use'!I63-'E-electricity'!I7)*'Energy Use 2020'!$T69</f>
        <v>11120501933565.58</v>
      </c>
      <c r="J7" s="240">
        <f>('Energy Use'!J63-'E-electricity'!J7)*'Energy Use 2020'!$T69</f>
        <v>11208259156671.885</v>
      </c>
      <c r="K7" s="240">
        <f>('Energy Use'!K63-'E-electricity'!K7)*'Energy Use 2020'!$T69</f>
        <v>11294903926918.211</v>
      </c>
      <c r="L7" s="240">
        <f>('Energy Use'!L63-'E-electricity'!L7)*'Energy Use 2020'!$T69</f>
        <v>11380439702156.715</v>
      </c>
      <c r="M7" s="240">
        <f>('Energy Use'!M63-'E-electricity'!M7)*'Energy Use 2020'!$T69</f>
        <v>11464869940239.557</v>
      </c>
      <c r="N7" s="240">
        <f>('Energy Use'!N63-'E-electricity'!N7)*'Energy Use 2020'!$T69</f>
        <v>11289322885372.402</v>
      </c>
      <c r="O7" s="240">
        <f>('Energy Use'!O63-'E-electricity'!O7)*'Energy Use 2020'!$T69</f>
        <v>11114801813356.324</v>
      </c>
      <c r="P7" s="240">
        <f>('Energy Use'!P63-'E-electricity'!P7)*'Energy Use 2020'!$T69</f>
        <v>10941304637231.168</v>
      </c>
      <c r="Q7" s="240">
        <f>('Energy Use'!Q63-'E-electricity'!Q7)*'Energy Use 2020'!$T69</f>
        <v>10768829270036.77</v>
      </c>
      <c r="R7" s="240">
        <f>('Energy Use'!R63-'E-electricity'!R7)*'Energy Use 2020'!$T69</f>
        <v>10597373624812.975</v>
      </c>
      <c r="S7" s="240">
        <f>('Energy Use'!S63-'E-electricity'!S7)*'Energy Use 2020'!$T69</f>
        <v>10399010275875.99</v>
      </c>
      <c r="T7" s="240">
        <f>('Energy Use'!T63-'E-electricity'!T7)*'Energy Use 2020'!$T69</f>
        <v>10201114621449.465</v>
      </c>
      <c r="U7" s="240">
        <f>('Energy Use'!U63-'E-electricity'!U7)*'Energy Use 2020'!$T69</f>
        <v>10003686236046.527</v>
      </c>
      <c r="V7" s="240">
        <f>('Energy Use'!V63-'E-electricity'!V7)*'Energy Use 2020'!$T69</f>
        <v>9806724694180.3086</v>
      </c>
      <c r="W7" s="240">
        <f>('Energy Use'!W63-'E-electricity'!W7)*'Energy Use 2020'!$T69</f>
        <v>9610229570363.9434</v>
      </c>
      <c r="X7" s="240">
        <f>('Energy Use'!X63-'E-electricity'!X7)*'Energy Use 2020'!$T69</f>
        <v>9344076041053.8691</v>
      </c>
      <c r="Y7" s="240">
        <f>('Energy Use'!Y63-'E-electricity'!Y7)*'Energy Use 2020'!$T69</f>
        <v>9078562620423.3809</v>
      </c>
      <c r="Z7" s="240">
        <f>('Energy Use'!Z63-'E-electricity'!Z7)*'Energy Use 2020'!$T69</f>
        <v>8813688720895.375</v>
      </c>
      <c r="AA7" s="240">
        <f>('Energy Use'!AA63-'E-electricity'!AA7)*'Energy Use 2020'!$T69</f>
        <v>8549453754892.7451</v>
      </c>
      <c r="AB7" s="240">
        <f>('Energy Use'!AB63-'E-electricity'!AB7)*'Energy Use 2020'!$T69</f>
        <v>8285857134838.3887</v>
      </c>
      <c r="AC7" s="240">
        <f>('Energy Use'!AC63-'E-electricity'!AC7)*'Energy Use 2020'!$T69</f>
        <v>8083875784460.3975</v>
      </c>
      <c r="AD7" s="240">
        <f>('Energy Use'!AD63-'E-electricity'!AD7)*'Energy Use 2020'!$T69</f>
        <v>7882379353736.6201</v>
      </c>
      <c r="AE7" s="240">
        <f>('Energy Use'!AE63-'E-electricity'!AE7)*'Energy Use 2020'!$T69</f>
        <v>7681367396918.9102</v>
      </c>
      <c r="AF7" s="240">
        <f>('Energy Use'!AF63-'E-electricity'!AF7)*'Energy Use 2020'!$T69</f>
        <v>7480839468259.1172</v>
      </c>
      <c r="AG7" s="240">
        <f>('Energy Use'!AG63-'E-electricity'!AG7)*'Energy Use 2020'!$T69</f>
        <v>7280795122009.0928</v>
      </c>
      <c r="AH7" s="240">
        <f>('Energy Use'!AH63-'E-electricity'!AH7)*'Energy Use 2020'!$T69</f>
        <v>7159144798987.666</v>
      </c>
      <c r="AI7" s="240">
        <f>('Energy Use'!AI63-'E-electricity'!AI7)*'Energy Use 2020'!$T69</f>
        <v>7037782023252.5771</v>
      </c>
      <c r="AJ7" s="240">
        <f>('Energy Use'!AJ63-'E-electricity'!AJ7)*'Energy Use 2020'!$T69</f>
        <v>6916706531407.1904</v>
      </c>
      <c r="AK7" s="240">
        <f>('Energy Use'!AK63-'E-electricity'!AK7)*'Energy Use 2020'!$T69</f>
        <v>6795918060054.874</v>
      </c>
      <c r="AL7" s="240">
        <f>('Energy Use'!AL63-'E-electricity'!AL7)*'Energy Use 2020'!$T69</f>
        <v>6675416345798.9951</v>
      </c>
      <c r="AM7" s="240">
        <f>('Energy Use'!AM63-'E-electricity'!AM7)*'Energy Use 2020'!$T69</f>
        <v>6615841260632.7715</v>
      </c>
      <c r="AN7" s="240">
        <f>('Energy Use'!AN63-'E-electricity'!AN7)*'Energy Use 2020'!$T69</f>
        <v>6556400040454.958</v>
      </c>
      <c r="AO7" s="240">
        <f>('Energy Use'!AO63-'E-electricity'!AO7)*'Energy Use 2020'!$T69</f>
        <v>6497092564691.2051</v>
      </c>
      <c r="AP7" s="240">
        <f>('Energy Use'!AP63-'E-electricity'!AP7)*'Energy Use 2020'!$T69</f>
        <v>6437918712767.168</v>
      </c>
      <c r="AQ7" s="240">
        <f>('Energy Use'!AQ63-'E-electricity'!AQ7)*'Energy Use 2020'!$T69</f>
        <v>6357255047619.9834</v>
      </c>
      <c r="AR7" s="136" t="str">
        <f>VLOOKUP($A7,'Sector Match'!$A$1:$B$43,2,0)</f>
        <v>other mining and quarrying 07T08</v>
      </c>
    </row>
    <row r="8" spans="1:44" x14ac:dyDescent="0.2">
      <c r="A8" s="74" t="s">
        <v>7</v>
      </c>
      <c r="B8" s="240">
        <f>('Energy Use'!B64-'E-electricity'!B8)*'Energy Use 2019'!$T70</f>
        <v>8212418517939.1191</v>
      </c>
      <c r="C8" s="240">
        <f>('Energy Use'!C64-'E-electricity'!C8)*'Energy Use 2020'!$T70</f>
        <v>10260846854694.943</v>
      </c>
      <c r="D8" s="240">
        <f>('Energy Use'!D64-'E-electricity'!D8)*'Energy Use 2020'!$T70</f>
        <v>11221395921582.895</v>
      </c>
      <c r="E8" s="240">
        <f>('Energy Use'!E64-'E-electricity'!E8)*'Energy Use 2020'!$T70</f>
        <v>12414862892617.602</v>
      </c>
      <c r="F8" s="240">
        <f>('Energy Use'!F64-'E-electricity'!F8)*'Energy Use 2020'!$T70</f>
        <v>12795977543175.311</v>
      </c>
      <c r="G8" s="240">
        <f>('Energy Use'!G64-'E-electricity'!G8)*'Energy Use 2020'!$T70</f>
        <v>13864293115747.207</v>
      </c>
      <c r="H8" s="240">
        <f>('Energy Use'!H64-'E-electricity'!H8)*'Energy Use 2020'!$T70</f>
        <v>15293949565740.803</v>
      </c>
      <c r="I8" s="240">
        <f>('Energy Use'!I64-'E-electricity'!I8)*'Energy Use 2020'!$T70</f>
        <v>16743772102124.41</v>
      </c>
      <c r="J8" s="240">
        <f>('Energy Use'!J64-'E-electricity'!J8)*'Energy Use 2020'!$T70</f>
        <v>18119863162897.664</v>
      </c>
      <c r="K8" s="240">
        <f>('Energy Use'!K64-'E-electricity'!K8)*'Energy Use 2020'!$T70</f>
        <v>19430627695024.594</v>
      </c>
      <c r="L8" s="240">
        <f>('Energy Use'!L64-'E-electricity'!L8)*'Energy Use 2020'!$T70</f>
        <v>20697190741914.016</v>
      </c>
      <c r="M8" s="240">
        <f>('Energy Use'!M64-'E-electricity'!M8)*'Energy Use 2020'!$T70</f>
        <v>21952853284851.871</v>
      </c>
      <c r="N8" s="240">
        <f>('Energy Use'!N64-'E-electricity'!N8)*'Energy Use 2020'!$T70</f>
        <v>23246362046986.738</v>
      </c>
      <c r="O8" s="240">
        <f>('Energy Use'!O64-'E-electricity'!O8)*'Energy Use 2020'!$T70</f>
        <v>24565451900386.852</v>
      </c>
      <c r="P8" s="240">
        <f>('Energy Use'!P64-'E-electricity'!P8)*'Energy Use 2020'!$T70</f>
        <v>25899225508418.004</v>
      </c>
      <c r="Q8" s="240">
        <f>('Energy Use'!Q64-'E-electricity'!Q8)*'Energy Use 2020'!$T70</f>
        <v>27235012314533.703</v>
      </c>
      <c r="R8" s="240">
        <f>('Energy Use'!R64-'E-electricity'!R8)*'Energy Use 2020'!$T70</f>
        <v>28558386970603.211</v>
      </c>
      <c r="S8" s="240">
        <f>('Energy Use'!S64-'E-electricity'!S8)*'Energy Use 2020'!$T70</f>
        <v>29950569900287.48</v>
      </c>
      <c r="T8" s="240">
        <f>('Energy Use'!T64-'E-electricity'!T8)*'Energy Use 2020'!$T70</f>
        <v>31316451864503.098</v>
      </c>
      <c r="U8" s="240">
        <f>('Energy Use'!U64-'E-electricity'!U8)*'Energy Use 2020'!$T70</f>
        <v>32649268911970.555</v>
      </c>
      <c r="V8" s="240">
        <f>('Energy Use'!V64-'E-electricity'!V8)*'Energy Use 2020'!$T70</f>
        <v>33942609422221.23</v>
      </c>
      <c r="W8" s="240">
        <f>('Energy Use'!W64-'E-electricity'!W8)*'Energy Use 2020'!$T70</f>
        <v>35190485152516.492</v>
      </c>
      <c r="X8" s="240">
        <f>('Energy Use'!X64-'E-electricity'!X8)*'Energy Use 2020'!$T70</f>
        <v>36387393681255.516</v>
      </c>
      <c r="Y8" s="240">
        <f>('Energy Use'!Y64-'E-electricity'!Y8)*'Energy Use 2020'!$T70</f>
        <v>37528371439728.891</v>
      </c>
      <c r="Z8" s="240">
        <f>('Energy Use'!Z64-'E-electricity'!Z8)*'Energy Use 2020'!$T70</f>
        <v>38609036782667.195</v>
      </c>
      <c r="AA8" s="240">
        <f>('Energy Use'!AA64-'E-electricity'!AA8)*'Energy Use 2020'!$T70</f>
        <v>39625622804626.828</v>
      </c>
      <c r="AB8" s="240">
        <f>('Energy Use'!AB64-'E-electricity'!AB8)*'Energy Use 2020'!$T70</f>
        <v>40574999856200.695</v>
      </c>
      <c r="AC8" s="240">
        <f>('Energy Use'!AC64-'E-electricity'!AC8)*'Energy Use 2020'!$T70</f>
        <v>41454687944722.484</v>
      </c>
      <c r="AD8" s="240">
        <f>('Energy Use'!AD64-'E-electricity'!AD8)*'Energy Use 2020'!$T70</f>
        <v>42262859413025.875</v>
      </c>
      <c r="AE8" s="240">
        <f>('Energy Use'!AE64-'E-electricity'!AE8)*'Energy Use 2020'!$T70</f>
        <v>42998332472670.469</v>
      </c>
      <c r="AF8" s="240">
        <f>('Energy Use'!AF64-'E-electricity'!AF8)*'Energy Use 2020'!$T70</f>
        <v>43660556321850.32</v>
      </c>
      <c r="AG8" s="240">
        <f>('Energy Use'!AG64-'E-electricity'!AG8)*'Energy Use 2020'!$T70</f>
        <v>44249588701210.258</v>
      </c>
      <c r="AH8" s="240">
        <f>('Energy Use'!AH64-'E-electricity'!AH8)*'Energy Use 2020'!$T70</f>
        <v>44766066832443.469</v>
      </c>
      <c r="AI8" s="240">
        <f>('Energy Use'!AI64-'E-electricity'!AI8)*'Energy Use 2020'!$T70</f>
        <v>45211172745328.938</v>
      </c>
      <c r="AJ8" s="240">
        <f>('Energy Use'!AJ64-'E-electricity'!AJ8)*'Energy Use 2020'!$T70</f>
        <v>45586594030218.242</v>
      </c>
      <c r="AK8" s="240">
        <f>('Energy Use'!AK64-'E-electricity'!AK8)*'Energy Use 2020'!$T70</f>
        <v>45894481057103.984</v>
      </c>
      <c r="AL8" s="240">
        <f>('Energy Use'!AL64-'E-electricity'!AL8)*'Energy Use 2020'!$T70</f>
        <v>46137401682101.367</v>
      </c>
      <c r="AM8" s="240">
        <f>('Energy Use'!AM64-'E-electricity'!AM8)*'Energy Use 2020'!$T70</f>
        <v>46318294420692.523</v>
      </c>
      <c r="AN8" s="240">
        <f>('Energy Use'!AN64-'E-electricity'!AN8)*'Energy Use 2020'!$T70</f>
        <v>46440421007920.445</v>
      </c>
      <c r="AO8" s="240">
        <f>('Energy Use'!AO64-'E-electricity'!AO8)*'Energy Use 2020'!$T70</f>
        <v>46507319192519.219</v>
      </c>
      <c r="AP8" s="240">
        <f>('Energy Use'!AP64-'E-electricity'!AP8)*'Energy Use 2020'!$T70</f>
        <v>46522756528311.359</v>
      </c>
      <c r="AQ8" s="240">
        <f>('Energy Use'!AQ64-'E-electricity'!AQ8)*'Energy Use 2020'!$T70</f>
        <v>46252272062070.523</v>
      </c>
      <c r="AR8" s="136" t="str">
        <f>VLOOKUP($A8,'Sector Match'!$A$1:$B$43,2,0)</f>
        <v>Mining Support Service Activities 09</v>
      </c>
    </row>
    <row r="9" spans="1:44" x14ac:dyDescent="0.2">
      <c r="A9" s="74" t="s">
        <v>8</v>
      </c>
      <c r="B9" s="240">
        <f>('Energy Use'!B65-'E-electricity'!B9)*'Energy Use 2019'!$T71</f>
        <v>0</v>
      </c>
      <c r="C9" s="240">
        <f>('Energy Use'!C65-'E-electricity'!C9)*'Energy Use 2020'!$T71</f>
        <v>0</v>
      </c>
      <c r="D9" s="240">
        <f>('Energy Use'!D65-'E-electricity'!D9)*'Energy Use 2020'!$T71</f>
        <v>0</v>
      </c>
      <c r="E9" s="240">
        <f>('Energy Use'!E65-'E-electricity'!E9)*'Energy Use 2020'!$T71</f>
        <v>0</v>
      </c>
      <c r="F9" s="240">
        <f>('Energy Use'!F65-'E-electricity'!F9)*'Energy Use 2020'!$T71</f>
        <v>0</v>
      </c>
      <c r="G9" s="240">
        <f>('Energy Use'!G65-'E-electricity'!G9)*'Energy Use 2020'!$T71</f>
        <v>0</v>
      </c>
      <c r="H9" s="240">
        <f>('Energy Use'!H65-'E-electricity'!H9)*'Energy Use 2020'!$T71</f>
        <v>0</v>
      </c>
      <c r="I9" s="240">
        <f>('Energy Use'!I65-'E-electricity'!I9)*'Energy Use 2020'!$T71</f>
        <v>0</v>
      </c>
      <c r="J9" s="240">
        <f>('Energy Use'!J65-'E-electricity'!J9)*'Energy Use 2020'!$T71</f>
        <v>0</v>
      </c>
      <c r="K9" s="240">
        <f>('Energy Use'!K65-'E-electricity'!K9)*'Energy Use 2020'!$T71</f>
        <v>0</v>
      </c>
      <c r="L9" s="240">
        <f>('Energy Use'!L65-'E-electricity'!L9)*'Energy Use 2020'!$T71</f>
        <v>0</v>
      </c>
      <c r="M9" s="240">
        <f>('Energy Use'!M65-'E-electricity'!M9)*'Energy Use 2020'!$T71</f>
        <v>0</v>
      </c>
      <c r="N9" s="240">
        <f>('Energy Use'!N65-'E-electricity'!N9)*'Energy Use 2020'!$T71</f>
        <v>0</v>
      </c>
      <c r="O9" s="240">
        <f>('Energy Use'!O65-'E-electricity'!O9)*'Energy Use 2020'!$T71</f>
        <v>0</v>
      </c>
      <c r="P9" s="240">
        <f>('Energy Use'!P65-'E-electricity'!P9)*'Energy Use 2020'!$T71</f>
        <v>0</v>
      </c>
      <c r="Q9" s="240">
        <f>('Energy Use'!Q65-'E-electricity'!Q9)*'Energy Use 2020'!$T71</f>
        <v>0</v>
      </c>
      <c r="R9" s="240">
        <f>('Energy Use'!R65-'E-electricity'!R9)*'Energy Use 2020'!$T71</f>
        <v>0</v>
      </c>
      <c r="S9" s="240">
        <f>('Energy Use'!S65-'E-electricity'!S9)*'Energy Use 2020'!$T71</f>
        <v>0</v>
      </c>
      <c r="T9" s="240">
        <f>('Energy Use'!T65-'E-electricity'!T9)*'Energy Use 2020'!$T71</f>
        <v>0</v>
      </c>
      <c r="U9" s="240">
        <f>('Energy Use'!U65-'E-electricity'!U9)*'Energy Use 2020'!$T71</f>
        <v>0</v>
      </c>
      <c r="V9" s="240">
        <f>('Energy Use'!V65-'E-electricity'!V9)*'Energy Use 2020'!$T71</f>
        <v>0</v>
      </c>
      <c r="W9" s="240">
        <f>('Energy Use'!W65-'E-electricity'!W9)*'Energy Use 2020'!$T71</f>
        <v>0</v>
      </c>
      <c r="X9" s="240">
        <f>('Energy Use'!X65-'E-electricity'!X9)*'Energy Use 2020'!$T71</f>
        <v>0</v>
      </c>
      <c r="Y9" s="240">
        <f>('Energy Use'!Y65-'E-electricity'!Y9)*'Energy Use 2020'!$T71</f>
        <v>0</v>
      </c>
      <c r="Z9" s="240">
        <f>('Energy Use'!Z65-'E-electricity'!Z9)*'Energy Use 2020'!$T71</f>
        <v>0</v>
      </c>
      <c r="AA9" s="240">
        <f>('Energy Use'!AA65-'E-electricity'!AA9)*'Energy Use 2020'!$T71</f>
        <v>0</v>
      </c>
      <c r="AB9" s="240">
        <f>('Energy Use'!AB65-'E-electricity'!AB9)*'Energy Use 2020'!$T71</f>
        <v>0</v>
      </c>
      <c r="AC9" s="240">
        <f>('Energy Use'!AC65-'E-electricity'!AC9)*'Energy Use 2020'!$T71</f>
        <v>0</v>
      </c>
      <c r="AD9" s="240">
        <f>('Energy Use'!AD65-'E-electricity'!AD9)*'Energy Use 2020'!$T71</f>
        <v>0</v>
      </c>
      <c r="AE9" s="240">
        <f>('Energy Use'!AE65-'E-electricity'!AE9)*'Energy Use 2020'!$T71</f>
        <v>0</v>
      </c>
      <c r="AF9" s="240">
        <f>('Energy Use'!AF65-'E-electricity'!AF9)*'Energy Use 2020'!$T71</f>
        <v>0</v>
      </c>
      <c r="AG9" s="240">
        <f>('Energy Use'!AG65-'E-electricity'!AG9)*'Energy Use 2020'!$T71</f>
        <v>0</v>
      </c>
      <c r="AH9" s="240">
        <f>('Energy Use'!AH65-'E-electricity'!AH9)*'Energy Use 2020'!$T71</f>
        <v>0</v>
      </c>
      <c r="AI9" s="240">
        <f>('Energy Use'!AI65-'E-electricity'!AI9)*'Energy Use 2020'!$T71</f>
        <v>0</v>
      </c>
      <c r="AJ9" s="240">
        <f>('Energy Use'!AJ65-'E-electricity'!AJ9)*'Energy Use 2020'!$T71</f>
        <v>0</v>
      </c>
      <c r="AK9" s="240">
        <f>('Energy Use'!AK65-'E-electricity'!AK9)*'Energy Use 2020'!$T71</f>
        <v>0</v>
      </c>
      <c r="AL9" s="240">
        <f>('Energy Use'!AL65-'E-electricity'!AL9)*'Energy Use 2020'!$T71</f>
        <v>0</v>
      </c>
      <c r="AM9" s="240">
        <f>('Energy Use'!AM65-'E-electricity'!AM9)*'Energy Use 2020'!$T71</f>
        <v>0</v>
      </c>
      <c r="AN9" s="240">
        <f>('Energy Use'!AN65-'E-electricity'!AN9)*'Energy Use 2020'!$T71</f>
        <v>0</v>
      </c>
      <c r="AO9" s="240">
        <f>('Energy Use'!AO65-'E-electricity'!AO9)*'Energy Use 2020'!$T71</f>
        <v>0</v>
      </c>
      <c r="AP9" s="240">
        <f>('Energy Use'!AP65-'E-electricity'!AP9)*'Energy Use 2020'!$T71</f>
        <v>0</v>
      </c>
      <c r="AQ9" s="240">
        <f>('Energy Use'!AQ65-'E-electricity'!AQ9)*'Energy Use 2020'!$T71</f>
        <v>0</v>
      </c>
      <c r="AR9" s="136" t="str">
        <f>VLOOKUP($A9,'Sector Match'!$A$1:$B$43,2,0)</f>
        <v>Mining Support Service Activities 09</v>
      </c>
    </row>
    <row r="10" spans="1:44" x14ac:dyDescent="0.2">
      <c r="A10" s="74" t="s">
        <v>9</v>
      </c>
      <c r="B10" s="240">
        <f>('Energy Use'!B66-'E-electricity'!B10)*'Energy Use 2019'!$T72</f>
        <v>109797404374375.08</v>
      </c>
      <c r="C10" s="240">
        <f>('Energy Use'!C66-'E-electricity'!C10)*'Energy Use 2020'!$T72</f>
        <v>105372014761114.33</v>
      </c>
      <c r="D10" s="240">
        <f>('Energy Use'!D66-'E-electricity'!D10)*'Energy Use 2020'!$T72</f>
        <v>117388040462559.05</v>
      </c>
      <c r="E10" s="240">
        <f>('Energy Use'!E66-'E-electricity'!E10)*'Energy Use 2020'!$T72</f>
        <v>119293295523680.42</v>
      </c>
      <c r="F10" s="240">
        <f>('Energy Use'!F66-'E-electricity'!F10)*'Energy Use 2020'!$T72</f>
        <v>119269500744342.53</v>
      </c>
      <c r="G10" s="240">
        <f>('Energy Use'!G66-'E-electricity'!G10)*'Energy Use 2020'!$T72</f>
        <v>120450750194119.58</v>
      </c>
      <c r="H10" s="240">
        <f>('Energy Use'!H66-'E-electricity'!H10)*'Energy Use 2020'!$T72</f>
        <v>122368673114782.72</v>
      </c>
      <c r="I10" s="240">
        <f>('Energy Use'!I66-'E-electricity'!I10)*'Energy Use 2020'!$T72</f>
        <v>124696822274126.63</v>
      </c>
      <c r="J10" s="240">
        <f>('Energy Use'!J66-'E-electricity'!J10)*'Energy Use 2020'!$T72</f>
        <v>127157569306794.5</v>
      </c>
      <c r="K10" s="240">
        <f>('Energy Use'!K66-'E-electricity'!K10)*'Energy Use 2020'!$T72</f>
        <v>129608902121693.31</v>
      </c>
      <c r="L10" s="240">
        <f>('Energy Use'!L66-'E-electricity'!L10)*'Energy Use 2020'!$T72</f>
        <v>131897728157138.66</v>
      </c>
      <c r="M10" s="240">
        <f>('Energy Use'!M66-'E-electricity'!M10)*'Energy Use 2020'!$T72</f>
        <v>133860903632424.67</v>
      </c>
      <c r="N10" s="240">
        <f>('Energy Use'!N66-'E-electricity'!N10)*'Energy Use 2020'!$T72</f>
        <v>135489254838685.56</v>
      </c>
      <c r="O10" s="240">
        <f>('Energy Use'!O66-'E-electricity'!O10)*'Energy Use 2020'!$T72</f>
        <v>136644407383133.47</v>
      </c>
      <c r="P10" s="240">
        <f>('Energy Use'!P66-'E-electricity'!P10)*'Energy Use 2020'!$T72</f>
        <v>137350482777390.36</v>
      </c>
      <c r="Q10" s="240">
        <f>('Energy Use'!Q66-'E-electricity'!Q10)*'Energy Use 2020'!$T72</f>
        <v>137637018424393.56</v>
      </c>
      <c r="R10" s="240">
        <f>('Energy Use'!R66-'E-electricity'!R10)*'Energy Use 2020'!$T72</f>
        <v>137537926803484.05</v>
      </c>
      <c r="S10" s="240">
        <f>('Energy Use'!S66-'E-electricity'!S10)*'Energy Use 2020'!$T72</f>
        <v>137581581660034.03</v>
      </c>
      <c r="T10" s="240">
        <f>('Energy Use'!T66-'E-electricity'!T10)*'Energy Use 2020'!$T72</f>
        <v>137304956578230.38</v>
      </c>
      <c r="U10" s="240">
        <f>('Energy Use'!U66-'E-electricity'!U10)*'Energy Use 2020'!$T72</f>
        <v>136736151729650.72</v>
      </c>
      <c r="V10" s="240">
        <f>('Energy Use'!V66-'E-electricity'!V10)*'Energy Use 2020'!$T72</f>
        <v>135904813579444.91</v>
      </c>
      <c r="W10" s="240">
        <f>('Energy Use'!W66-'E-electricity'!W10)*'Energy Use 2020'!$T72</f>
        <v>134841570176050.06</v>
      </c>
      <c r="X10" s="240">
        <f>('Energy Use'!X66-'E-electricity'!X10)*'Energy Use 2020'!$T72</f>
        <v>133577516980563.75</v>
      </c>
      <c r="Y10" s="240">
        <f>('Energy Use'!Y66-'E-electricity'!Y10)*'Energy Use 2020'!$T72</f>
        <v>132143760719353.72</v>
      </c>
      <c r="Z10" s="240">
        <f>('Energy Use'!Z66-'E-electricity'!Z10)*'Energy Use 2020'!$T72</f>
        <v>130571026049124.03</v>
      </c>
      <c r="AA10" s="240">
        <f>('Energy Use'!AA66-'E-electricity'!AA10)*'Energy Use 2020'!$T72</f>
        <v>128889327405885.91</v>
      </c>
      <c r="AB10" s="240">
        <f>('Energy Use'!AB66-'E-electricity'!AB10)*'Energy Use 2020'!$T72</f>
        <v>127127706324446.02</v>
      </c>
      <c r="AC10" s="240">
        <f>('Energy Use'!AC66-'E-electricity'!AC10)*'Energy Use 2020'!$T72</f>
        <v>125314032794959.45</v>
      </c>
      <c r="AD10" s="240">
        <f>('Energy Use'!AD66-'E-electricity'!AD10)*'Energy Use 2020'!$T72</f>
        <v>123474867878441.19</v>
      </c>
      <c r="AE10" s="240">
        <f>('Energy Use'!AE66-'E-electricity'!AE10)*'Energy Use 2020'!$T72</f>
        <v>121635383827258.3</v>
      </c>
      <c r="AF10" s="240">
        <f>('Energy Use'!AF66-'E-electricity'!AF10)*'Energy Use 2020'!$T72</f>
        <v>119819337329807.52</v>
      </c>
      <c r="AG10" s="240">
        <f>('Energy Use'!AG66-'E-electricity'!AG10)*'Energy Use 2020'!$T72</f>
        <v>118049091192016.77</v>
      </c>
      <c r="AH10" s="240">
        <f>('Energy Use'!AH66-'E-electricity'!AH10)*'Energy Use 2020'!$T72</f>
        <v>116345679747959.23</v>
      </c>
      <c r="AI10" s="240">
        <f>('Energy Use'!AI66-'E-electricity'!AI10)*'Energy Use 2020'!$T72</f>
        <v>114728913521800</v>
      </c>
      <c r="AJ10" s="240">
        <f>('Energy Use'!AJ66-'E-electricity'!AJ10)*'Energy Use 2020'!$T72</f>
        <v>113217519108675.53</v>
      </c>
      <c r="AK10" s="240">
        <f>('Energy Use'!AK66-'E-electricity'!AK10)*'Energy Use 2020'!$T72</f>
        <v>111829310871520</v>
      </c>
      <c r="AL10" s="240">
        <f>('Energy Use'!AL66-'E-electricity'!AL10)*'Energy Use 2020'!$T72</f>
        <v>110581391838410.05</v>
      </c>
      <c r="AM10" s="240">
        <f>('Energy Use'!AM66-'E-electricity'!AM10)*'Energy Use 2020'!$T72</f>
        <v>109490382111910.95</v>
      </c>
      <c r="AN10" s="240">
        <f>('Energy Use'!AN66-'E-electricity'!AN10)*'Energy Use 2020'!$T72</f>
        <v>108572674157766.3</v>
      </c>
      <c r="AO10" s="240">
        <f>('Energy Use'!AO66-'E-electricity'!AO10)*'Energy Use 2020'!$T72</f>
        <v>107844715524498.72</v>
      </c>
      <c r="AP10" s="240">
        <f>('Energy Use'!AP66-'E-electricity'!AP10)*'Energy Use 2020'!$T72</f>
        <v>107323320868258.86</v>
      </c>
      <c r="AQ10" s="240">
        <f>('Energy Use'!AQ66-'E-electricity'!AQ10)*'Energy Use 2020'!$T72</f>
        <v>106470118417161.28</v>
      </c>
      <c r="AR10" s="136" t="str">
        <f>VLOOKUP($A10,'Sector Match'!$A$1:$B$43,2,0)</f>
        <v>food beverage and tobacco 10T12</v>
      </c>
    </row>
    <row r="11" spans="1:44" x14ac:dyDescent="0.2">
      <c r="A11" s="74" t="s">
        <v>10</v>
      </c>
      <c r="B11" s="240">
        <f>('Energy Use'!B67-'E-electricity'!B11)*'Energy Use 2019'!$T73</f>
        <v>83631065502361.797</v>
      </c>
      <c r="C11" s="240">
        <f>('Energy Use'!C67-'E-electricity'!C11)*'Energy Use 2020'!$T73</f>
        <v>90304202095083.406</v>
      </c>
      <c r="D11" s="240">
        <f>('Energy Use'!D67-'E-electricity'!D11)*'Energy Use 2020'!$T73</f>
        <v>100973188404753.31</v>
      </c>
      <c r="E11" s="240">
        <f>('Energy Use'!E67-'E-electricity'!E11)*'Energy Use 2020'!$T73</f>
        <v>104336699613884.91</v>
      </c>
      <c r="F11" s="240">
        <f>('Energy Use'!F67-'E-electricity'!F11)*'Energy Use 2020'!$T73</f>
        <v>105078942294778.94</v>
      </c>
      <c r="G11" s="240">
        <f>('Energy Use'!G67-'E-electricity'!G11)*'Energy Use 2020'!$T73</f>
        <v>107828730506994.7</v>
      </c>
      <c r="H11" s="240">
        <f>('Energy Use'!H67-'E-electricity'!H11)*'Energy Use 2020'!$T73</f>
        <v>111596790476831.31</v>
      </c>
      <c r="I11" s="240">
        <f>('Energy Use'!I67-'E-electricity'!I11)*'Energy Use 2020'!$T73</f>
        <v>115572250184199.08</v>
      </c>
      <c r="J11" s="240">
        <f>('Energy Use'!J67-'E-electricity'!J11)*'Energy Use 2020'!$T73</f>
        <v>119440509643980.27</v>
      </c>
      <c r="K11" s="240">
        <f>('Energy Use'!K67-'E-electricity'!K11)*'Energy Use 2020'!$T73</f>
        <v>123135285739093.55</v>
      </c>
      <c r="L11" s="240">
        <f>('Energy Use'!L67-'E-electricity'!L11)*'Energy Use 2020'!$T73</f>
        <v>126585153860576.91</v>
      </c>
      <c r="M11" s="240">
        <f>('Energy Use'!M67-'E-electricity'!M11)*'Energy Use 2020'!$T73</f>
        <v>129714636025458.88</v>
      </c>
      <c r="N11" s="240">
        <f>('Energy Use'!N67-'E-electricity'!N11)*'Energy Use 2020'!$T73</f>
        <v>132551225863445.09</v>
      </c>
      <c r="O11" s="240">
        <f>('Energy Use'!O67-'E-electricity'!O11)*'Energy Use 2020'!$T73</f>
        <v>134999536891644.98</v>
      </c>
      <c r="P11" s="240">
        <f>('Energy Use'!P67-'E-electricity'!P11)*'Energy Use 2020'!$T73</f>
        <v>137070458411109.53</v>
      </c>
      <c r="Q11" s="240">
        <f>('Energy Use'!Q67-'E-electricity'!Q11)*'Energy Use 2020'!$T73</f>
        <v>138780293263338.19</v>
      </c>
      <c r="R11" s="240">
        <f>('Energy Use'!R67-'E-electricity'!R11)*'Energy Use 2020'!$T73</f>
        <v>140150088952025.23</v>
      </c>
      <c r="S11" s="240">
        <f>('Energy Use'!S67-'E-electricity'!S11)*'Energy Use 2020'!$T73</f>
        <v>141667057820421.97</v>
      </c>
      <c r="T11" s="240">
        <f>('Energy Use'!T67-'E-electricity'!T11)*'Energy Use 2020'!$T73</f>
        <v>142890716456683.03</v>
      </c>
      <c r="U11" s="240">
        <f>('Energy Use'!U67-'E-electricity'!U11)*'Energy Use 2020'!$T73</f>
        <v>143833696863150.94</v>
      </c>
      <c r="V11" s="240">
        <f>('Energy Use'!V67-'E-electricity'!V11)*'Energy Use 2020'!$T73</f>
        <v>144510901141441.72</v>
      </c>
      <c r="W11" s="240">
        <f>('Energy Use'!W67-'E-electricity'!W11)*'Energy Use 2020'!$T73</f>
        <v>144939166569962.94</v>
      </c>
      <c r="X11" s="240">
        <f>('Energy Use'!X67-'E-electricity'!X11)*'Energy Use 2020'!$T73</f>
        <v>145136933074209.88</v>
      </c>
      <c r="Y11" s="240">
        <f>('Energy Use'!Y67-'E-electricity'!Y11)*'Energy Use 2020'!$T73</f>
        <v>145123920495989.94</v>
      </c>
      <c r="Z11" s="240">
        <f>('Energy Use'!Z67-'E-electricity'!Z11)*'Energy Use 2020'!$T73</f>
        <v>144920822002093.53</v>
      </c>
      <c r="AA11" s="240">
        <f>('Energy Use'!AA67-'E-electricity'!AA11)*'Energy Use 2020'!$T73</f>
        <v>144549018870337.19</v>
      </c>
      <c r="AB11" s="240">
        <f>('Energy Use'!AB67-'E-electricity'!AB11)*'Energy Use 2020'!$T73</f>
        <v>144030320796740.19</v>
      </c>
      <c r="AC11" s="240">
        <f>('Energy Use'!AC67-'E-electricity'!AC11)*'Energy Use 2020'!$T73</f>
        <v>143386734820134.78</v>
      </c>
      <c r="AD11" s="240">
        <f>('Energy Use'!AD67-'E-electricity'!AD11)*'Energy Use 2020'!$T73</f>
        <v>142640264990670.47</v>
      </c>
      <c r="AE11" s="240">
        <f>('Energy Use'!AE67-'E-electricity'!AE11)*'Energy Use 2020'!$T73</f>
        <v>141812744039871.34</v>
      </c>
      <c r="AF11" s="240">
        <f>('Energy Use'!AF67-'E-electricity'!AF11)*'Energy Use 2020'!$T73</f>
        <v>140925697558650.94</v>
      </c>
      <c r="AG11" s="240">
        <f>('Energy Use'!AG67-'E-electricity'!AG11)*'Energy Use 2020'!$T73</f>
        <v>140000240566042.58</v>
      </c>
      <c r="AH11" s="240">
        <f>('Energy Use'!AH67-'E-electricity'!AH11)*'Energy Use 2020'!$T73</f>
        <v>139057005860076.39</v>
      </c>
      <c r="AI11" s="240">
        <f>('Energy Use'!AI67-'E-electricity'!AI11)*'Energy Use 2020'!$T73</f>
        <v>138116103183393.97</v>
      </c>
      <c r="AJ11" s="240">
        <f>('Energy Use'!AJ67-'E-electricity'!AJ11)*'Energy Use 2020'!$T73</f>
        <v>137197108006660.63</v>
      </c>
      <c r="AK11" s="240">
        <f>('Energy Use'!AK67-'E-electricity'!AK11)*'Energy Use 2020'!$T73</f>
        <v>136319078626989.97</v>
      </c>
      <c r="AL11" s="240">
        <f>('Energy Use'!AL67-'E-electricity'!AL11)*'Energy Use 2020'!$T73</f>
        <v>135500600289596.41</v>
      </c>
      <c r="AM11" s="240">
        <f>('Energy Use'!AM67-'E-electricity'!AM11)*'Energy Use 2020'!$T73</f>
        <v>134759855161358.47</v>
      </c>
      <c r="AN11" s="240">
        <f>('Energy Use'!AN67-'E-electricity'!AN11)*'Energy Use 2020'!$T73</f>
        <v>134114717208196.56</v>
      </c>
      <c r="AO11" s="240">
        <f>('Energy Use'!AO67-'E-electricity'!AO11)*'Energy Use 2020'!$T73</f>
        <v>133582871348634.8</v>
      </c>
      <c r="AP11" s="240">
        <f>('Energy Use'!AP67-'E-electricity'!AP11)*'Energy Use 2020'!$T73</f>
        <v>133181956670240.61</v>
      </c>
      <c r="AQ11" s="240">
        <f>('Energy Use'!AQ67-'E-electricity'!AQ11)*'Energy Use 2020'!$T73</f>
        <v>132248043059693.05</v>
      </c>
      <c r="AR11" s="136" t="str">
        <f>VLOOKUP($A11,'Sector Match'!$A$1:$B$43,2,0)</f>
        <v>food beverage and tobacco 10T12</v>
      </c>
    </row>
    <row r="12" spans="1:44" x14ac:dyDescent="0.2">
      <c r="A12" s="74" t="s">
        <v>11</v>
      </c>
      <c r="B12" s="240">
        <f>('Energy Use'!B68-'E-electricity'!B12)*'Energy Use 2019'!$T74</f>
        <v>57082040159295.813</v>
      </c>
      <c r="C12" s="240">
        <f>('Energy Use'!C68-'E-electricity'!C12)*'Energy Use 2020'!$T74</f>
        <v>50547549591805.961</v>
      </c>
      <c r="D12" s="240">
        <f>('Energy Use'!D68-'E-electricity'!D12)*'Energy Use 2020'!$T74</f>
        <v>57881044934153.68</v>
      </c>
      <c r="E12" s="240">
        <f>('Energy Use'!E68-'E-electricity'!E12)*'Energy Use 2020'!$T74</f>
        <v>62148664577273.734</v>
      </c>
      <c r="F12" s="240">
        <f>('Energy Use'!F68-'E-electricity'!F12)*'Energy Use 2020'!$T74</f>
        <v>62887221920216.008</v>
      </c>
      <c r="G12" s="240">
        <f>('Energy Use'!G68-'E-electricity'!G12)*'Energy Use 2020'!$T74</f>
        <v>65260006514534.516</v>
      </c>
      <c r="H12" s="240">
        <f>('Energy Use'!H68-'E-electricity'!H12)*'Energy Use 2020'!$T74</f>
        <v>68443039167661.766</v>
      </c>
      <c r="I12" s="240">
        <f>('Energy Use'!I68-'E-electricity'!I12)*'Energy Use 2020'!$T74</f>
        <v>71719635699395.906</v>
      </c>
      <c r="J12" s="240">
        <f>('Energy Use'!J68-'E-electricity'!J12)*'Energy Use 2020'!$T74</f>
        <v>74861496145841.891</v>
      </c>
      <c r="K12" s="240">
        <f>('Energy Use'!K68-'E-electricity'!K12)*'Energy Use 2020'!$T74</f>
        <v>77849952444139.703</v>
      </c>
      <c r="L12" s="240">
        <f>('Energy Use'!L68-'E-electricity'!L12)*'Energy Use 2020'!$T74</f>
        <v>80668764292180.734</v>
      </c>
      <c r="M12" s="240">
        <f>('Energy Use'!M68-'E-electricity'!M12)*'Energy Use 2020'!$T74</f>
        <v>83304304271916.5</v>
      </c>
      <c r="N12" s="240">
        <f>('Energy Use'!N68-'E-electricity'!N12)*'Energy Use 2020'!$T74</f>
        <v>85806263562752.672</v>
      </c>
      <c r="O12" s="240">
        <f>('Energy Use'!O68-'E-electricity'!O12)*'Energy Use 2020'!$T74</f>
        <v>88119546716221.094</v>
      </c>
      <c r="P12" s="240">
        <f>('Energy Use'!P68-'E-electricity'!P12)*'Energy Use 2020'!$T74</f>
        <v>90249385078654.984</v>
      </c>
      <c r="Q12" s="240">
        <f>('Energy Use'!Q68-'E-electricity'!Q12)*'Energy Use 2020'!$T74</f>
        <v>92204475285835.172</v>
      </c>
      <c r="R12" s="240">
        <f>('Energy Use'!R68-'E-electricity'!R12)*'Energy Use 2020'!$T74</f>
        <v>93996681246601.672</v>
      </c>
      <c r="S12" s="240">
        <f>('Energy Use'!S68-'E-electricity'!S12)*'Energy Use 2020'!$T74</f>
        <v>95951954174505.625</v>
      </c>
      <c r="T12" s="240">
        <f>('Energy Use'!T68-'E-electricity'!T12)*'Energy Use 2020'!$T74</f>
        <v>97770074129308.844</v>
      </c>
      <c r="U12" s="240">
        <f>('Energy Use'!U68-'E-electricity'!U12)*'Energy Use 2020'!$T74</f>
        <v>99449602223857.328</v>
      </c>
      <c r="V12" s="240">
        <f>('Energy Use'!V68-'E-electricity'!V12)*'Energy Use 2020'!$T74</f>
        <v>100990218276715</v>
      </c>
      <c r="W12" s="240">
        <f>('Energy Use'!W68-'E-electricity'!W12)*'Energy Use 2020'!$T74</f>
        <v>102392676394237.14</v>
      </c>
      <c r="X12" s="240">
        <f>('Energy Use'!X68-'E-electricity'!X12)*'Energy Use 2020'!$T74</f>
        <v>103658751013176.5</v>
      </c>
      <c r="Y12" s="240">
        <f>('Energy Use'!Y68-'E-electricity'!Y12)*'Energy Use 2020'!$T74</f>
        <v>104791175024768.5</v>
      </c>
      <c r="Z12" s="240">
        <f>('Energy Use'!Z68-'E-electricity'!Z12)*'Energy Use 2020'!$T74</f>
        <v>105793571617586.22</v>
      </c>
      <c r="AA12" s="240">
        <f>('Energy Use'!AA68-'E-electricity'!AA12)*'Energy Use 2020'!$T74</f>
        <v>106670381457013.13</v>
      </c>
      <c r="AB12" s="240">
        <f>('Energy Use'!AB68-'E-electricity'!AB12)*'Energy Use 2020'!$T74</f>
        <v>107426786768350.25</v>
      </c>
      <c r="AC12" s="240">
        <f>('Energy Use'!AC68-'E-electricity'!AC12)*'Energy Use 2020'!$T74</f>
        <v>108068633813172.2</v>
      </c>
      <c r="AD12" s="240">
        <f>('Energy Use'!AD68-'E-electricity'!AD12)*'Energy Use 2020'!$T74</f>
        <v>108602355149545.64</v>
      </c>
      <c r="AE12" s="240">
        <f>('Energy Use'!AE68-'E-electricity'!AE12)*'Energy Use 2020'!$T74</f>
        <v>109034892951152.2</v>
      </c>
      <c r="AF12" s="240">
        <f>('Energy Use'!AF68-'E-electricity'!AF12)*'Energy Use 2020'!$T74</f>
        <v>109373624533099.61</v>
      </c>
      <c r="AG12" s="240">
        <f>('Energy Use'!AG68-'E-electricity'!AG12)*'Energy Use 2020'!$T74</f>
        <v>109626291097890.28</v>
      </c>
      <c r="AH12" s="240">
        <f>('Energy Use'!AH68-'E-electricity'!AH12)*'Energy Use 2020'!$T74</f>
        <v>109800930577892.28</v>
      </c>
      <c r="AI12" s="240">
        <f>('Energy Use'!AI68-'E-electricity'!AI12)*'Energy Use 2020'!$T74</f>
        <v>109905815314612.36</v>
      </c>
      <c r="AJ12" s="240">
        <f>('Energy Use'!AJ68-'E-electricity'!AJ12)*'Energy Use 2020'!$T74</f>
        <v>109949395183400.44</v>
      </c>
      <c r="AK12" s="240">
        <f>('Energy Use'!AK68-'E-electricity'!AK12)*'Energy Use 2020'!$T74</f>
        <v>109940246647875.17</v>
      </c>
      <c r="AL12" s="240">
        <f>('Energy Use'!AL68-'E-electricity'!AL12)*'Energy Use 2020'!$T74</f>
        <v>109887028113615.89</v>
      </c>
      <c r="AM12" s="240">
        <f>('Energy Use'!AM68-'E-electricity'!AM12)*'Energy Use 2020'!$T74</f>
        <v>109798441847506.34</v>
      </c>
      <c r="AN12" s="240">
        <f>('Energy Use'!AN68-'E-electricity'!AN12)*'Energy Use 2020'!$T74</f>
        <v>109683202638890.92</v>
      </c>
      <c r="AO12" s="240">
        <f>('Energy Use'!AO68-'E-electricity'!AO12)*'Energy Use 2020'!$T74</f>
        <v>109550013302483.7</v>
      </c>
      <c r="AP12" s="240">
        <f>('Energy Use'!AP68-'E-electricity'!AP12)*'Energy Use 2020'!$T74</f>
        <v>109407547061425.91</v>
      </c>
      <c r="AQ12" s="240">
        <f>('Energy Use'!AQ68-'E-electricity'!AQ12)*'Energy Use 2020'!$T74</f>
        <v>108704106357216.25</v>
      </c>
      <c r="AR12" s="136" t="str">
        <f>VLOOKUP($A12,'Sector Match'!$A$1:$B$43,2,0)</f>
        <v>food beverage and tobacco 10T12</v>
      </c>
    </row>
    <row r="13" spans="1:44" x14ac:dyDescent="0.2">
      <c r="A13" s="74" t="s">
        <v>12</v>
      </c>
      <c r="B13" s="240">
        <f>('Energy Use'!B69-'E-electricity'!B13)*'Energy Use 2019'!$T75</f>
        <v>4081039406586.8643</v>
      </c>
      <c r="C13" s="240">
        <f>('Energy Use'!C69-'E-electricity'!C13)*'Energy Use 2020'!$T75</f>
        <v>3844946217776.0557</v>
      </c>
      <c r="D13" s="240">
        <f>('Energy Use'!D69-'E-electricity'!D13)*'Energy Use 2020'!$T75</f>
        <v>4103836169570.0464</v>
      </c>
      <c r="E13" s="240">
        <f>('Energy Use'!E69-'E-electricity'!E13)*'Energy Use 2020'!$T75</f>
        <v>4417791460438.8594</v>
      </c>
      <c r="F13" s="240">
        <f>('Energy Use'!F69-'E-electricity'!F13)*'Energy Use 2020'!$T75</f>
        <v>4430438402337.8926</v>
      </c>
      <c r="G13" s="240">
        <f>('Energy Use'!G69-'E-electricity'!G13)*'Energy Use 2020'!$T75</f>
        <v>4525856354091.2881</v>
      </c>
      <c r="H13" s="240">
        <f>('Energy Use'!H69-'E-electricity'!H13)*'Energy Use 2020'!$T75</f>
        <v>4662941445018.7158</v>
      </c>
      <c r="I13" s="240">
        <f>('Energy Use'!I69-'E-electricity'!I13)*'Energy Use 2020'!$T75</f>
        <v>4808403679687.3174</v>
      </c>
      <c r="J13" s="240">
        <f>('Energy Use'!J69-'E-electricity'!J13)*'Energy Use 2020'!$T75</f>
        <v>4949433627142.9443</v>
      </c>
      <c r="K13" s="240">
        <f>('Energy Use'!K69-'E-electricity'!K13)*'Energy Use 2020'!$T75</f>
        <v>5083195611455.7305</v>
      </c>
      <c r="L13" s="240">
        <f>('Energy Use'!L69-'E-electricity'!L13)*'Energy Use 2020'!$T75</f>
        <v>5206645165053.3809</v>
      </c>
      <c r="M13" s="240">
        <f>('Energy Use'!M69-'E-electricity'!M13)*'Energy Use 2020'!$T75</f>
        <v>5316576722941.0479</v>
      </c>
      <c r="N13" s="240">
        <f>('Energy Use'!N69-'E-electricity'!N13)*'Energy Use 2020'!$T75</f>
        <v>5420761974124.1318</v>
      </c>
      <c r="O13" s="240">
        <f>('Energy Use'!O69-'E-electricity'!O13)*'Energy Use 2020'!$T75</f>
        <v>5509098822815.1426</v>
      </c>
      <c r="P13" s="240">
        <f>('Energy Use'!P69-'E-electricity'!P13)*'Energy Use 2020'!$T75</f>
        <v>5582281553910.4199</v>
      </c>
      <c r="Q13" s="240">
        <f>('Energy Use'!Q69-'E-electricity'!Q13)*'Energy Use 2020'!$T75</f>
        <v>5641217395688.5898</v>
      </c>
      <c r="R13" s="240">
        <f>('Energy Use'!R69-'E-electricity'!R13)*'Energy Use 2020'!$T75</f>
        <v>5686994849783.0049</v>
      </c>
      <c r="S13" s="240">
        <f>('Energy Use'!S69-'E-electricity'!S13)*'Energy Use 2020'!$T75</f>
        <v>5746935747136.9658</v>
      </c>
      <c r="T13" s="240">
        <f>('Energy Use'!T69-'E-electricity'!T13)*'Energy Use 2020'!$T75</f>
        <v>5795907151905.5479</v>
      </c>
      <c r="U13" s="240">
        <f>('Energy Use'!U69-'E-electricity'!U13)*'Energy Use 2020'!$T75</f>
        <v>5834335959340.5684</v>
      </c>
      <c r="V13" s="240">
        <f>('Energy Use'!V69-'E-electricity'!V13)*'Energy Use 2020'!$T75</f>
        <v>5862728028069.9297</v>
      </c>
      <c r="W13" s="240">
        <f>('Energy Use'!W69-'E-electricity'!W13)*'Energy Use 2020'!$T75</f>
        <v>5881657438390.7422</v>
      </c>
      <c r="X13" s="240">
        <f>('Energy Use'!X69-'E-electricity'!X13)*'Energy Use 2020'!$T75</f>
        <v>5891755750709.2744</v>
      </c>
      <c r="Y13" s="240">
        <f>('Energy Use'!Y69-'E-electricity'!Y13)*'Energy Use 2020'!$T75</f>
        <v>5893701489244.292</v>
      </c>
      <c r="Z13" s="240">
        <f>('Energy Use'!Z69-'E-electricity'!Z13)*'Energy Use 2020'!$T75</f>
        <v>5888210047146.9619</v>
      </c>
      <c r="AA13" s="240">
        <f>('Energy Use'!AA69-'E-electricity'!AA13)*'Energy Use 2020'!$T75</f>
        <v>5876024178761.4082</v>
      </c>
      <c r="AB13" s="240">
        <f>('Energy Use'!AB69-'E-electricity'!AB13)*'Energy Use 2020'!$T75</f>
        <v>5857905214061.1494</v>
      </c>
      <c r="AC13" s="240">
        <f>('Energy Use'!AC69-'E-electricity'!AC13)*'Energy Use 2020'!$T75</f>
        <v>5834625100395.4502</v>
      </c>
      <c r="AD13" s="240">
        <f>('Energy Use'!AD69-'E-electricity'!AD13)*'Energy Use 2020'!$T75</f>
        <v>5806959348436.0488</v>
      </c>
      <c r="AE13" s="240">
        <f>('Energy Use'!AE69-'E-electricity'!AE13)*'Energy Use 2020'!$T75</f>
        <v>5775680933316.8711</v>
      </c>
      <c r="AF13" s="240">
        <f>('Energy Use'!AF69-'E-electricity'!AF13)*'Energy Use 2020'!$T75</f>
        <v>5741555178924.957</v>
      </c>
      <c r="AG13" s="240">
        <f>('Energy Use'!AG69-'E-electricity'!AG13)*'Energy Use 2020'!$T75</f>
        <v>5705335633478.1826</v>
      </c>
      <c r="AH13" s="240">
        <f>('Energy Use'!AH69-'E-electricity'!AH13)*'Energy Use 2020'!$T75</f>
        <v>5667760928122.8418</v>
      </c>
      <c r="AI13" s="240">
        <f>('Energy Use'!AI69-'E-electricity'!AI13)*'Energy Use 2020'!$T75</f>
        <v>5629552597380.7627</v>
      </c>
      <c r="AJ13" s="240">
        <f>('Energy Use'!AJ69-'E-electricity'!AJ13)*'Energy Use 2020'!$T75</f>
        <v>5591413830852.1494</v>
      </c>
      <c r="AK13" s="240">
        <f>('Energy Use'!AK69-'E-electricity'!AK13)*'Energy Use 2020'!$T75</f>
        <v>5554029119537.8838</v>
      </c>
      <c r="AL13" s="240">
        <f>('Energy Use'!AL69-'E-electricity'!AL13)*'Energy Use 2020'!$T75</f>
        <v>5518064757332.2061</v>
      </c>
      <c r="AM13" s="240">
        <f>('Energy Use'!AM69-'E-electricity'!AM13)*'Energy Use 2020'!$T75</f>
        <v>5484170158470.8369</v>
      </c>
      <c r="AN13" s="240">
        <f>('Energy Use'!AN69-'E-electricity'!AN13)*'Energy Use 2020'!$T75</f>
        <v>5452979954810.6865</v>
      </c>
      <c r="AO13" s="240">
        <f>('Energy Use'!AO69-'E-electricity'!AO13)*'Energy Use 2020'!$T75</f>
        <v>5425116842582.5986</v>
      </c>
      <c r="AP13" s="240">
        <f>('Energy Use'!AP69-'E-electricity'!AP13)*'Energy Use 2020'!$T75</f>
        <v>5401195156550.7412</v>
      </c>
      <c r="AQ13" s="240">
        <f>('Energy Use'!AQ69-'E-electricity'!AQ13)*'Energy Use 2020'!$T75</f>
        <v>5354226056838.0449</v>
      </c>
      <c r="AR13" s="136" t="str">
        <f>VLOOKUP($A13,'Sector Match'!$A$1:$B$43,2,0)</f>
        <v>food beverage and tobacco 10T12</v>
      </c>
    </row>
    <row r="14" spans="1:44" x14ac:dyDescent="0.2">
      <c r="A14" s="74" t="s">
        <v>13</v>
      </c>
      <c r="B14" s="240">
        <f>('Energy Use'!B70-'E-electricity'!B14)*'Energy Use 2019'!$T76</f>
        <v>156063959742036.44</v>
      </c>
      <c r="C14" s="240">
        <f>('Energy Use'!C70-'E-electricity'!C14)*'Energy Use 2020'!$T76</f>
        <v>176779196854839.5</v>
      </c>
      <c r="D14" s="240">
        <f>('Energy Use'!D70-'E-electricity'!D14)*'Energy Use 2020'!$T76</f>
        <v>185322105130008.63</v>
      </c>
      <c r="E14" s="240">
        <f>('Energy Use'!E70-'E-electricity'!E14)*'Energy Use 2020'!$T76</f>
        <v>181876901342855.59</v>
      </c>
      <c r="F14" s="240">
        <f>('Energy Use'!F70-'E-electricity'!F14)*'Energy Use 2020'!$T76</f>
        <v>181375180889469.84</v>
      </c>
      <c r="G14" s="240">
        <f>('Energy Use'!G70-'E-electricity'!G14)*'Energy Use 2020'!$T76</f>
        <v>182062614821333</v>
      </c>
      <c r="H14" s="240">
        <f>('Energy Use'!H70-'E-electricity'!H14)*'Energy Use 2020'!$T76</f>
        <v>183356677742976.47</v>
      </c>
      <c r="I14" s="240">
        <f>('Energy Use'!I70-'E-electricity'!I14)*'Energy Use 2020'!$T76</f>
        <v>184862892684947.94</v>
      </c>
      <c r="J14" s="240">
        <f>('Energy Use'!J70-'E-electricity'!J14)*'Energy Use 2020'!$T76</f>
        <v>186161077815706.97</v>
      </c>
      <c r="K14" s="240">
        <f>('Energy Use'!K70-'E-electricity'!K14)*'Energy Use 2020'!$T76</f>
        <v>187013876731807.19</v>
      </c>
      <c r="L14" s="240">
        <f>('Energy Use'!L70-'E-electricity'!L14)*'Energy Use 2020'!$T76</f>
        <v>187182080265154.5</v>
      </c>
      <c r="M14" s="240">
        <f>('Energy Use'!M70-'E-electricity'!M14)*'Energy Use 2020'!$T76</f>
        <v>186431748594683.56</v>
      </c>
      <c r="N14" s="240">
        <f>('Energy Use'!N70-'E-electricity'!N14)*'Energy Use 2020'!$T76</f>
        <v>184830793437143</v>
      </c>
      <c r="O14" s="240">
        <f>('Energy Use'!O70-'E-electricity'!O14)*'Energy Use 2020'!$T76</f>
        <v>182360617641513.44</v>
      </c>
      <c r="P14" s="240">
        <f>('Energy Use'!P70-'E-electricity'!P14)*'Energy Use 2020'!$T76</f>
        <v>179293546912358.28</v>
      </c>
      <c r="Q14" s="240">
        <f>('Energy Use'!Q70-'E-electricity'!Q14)*'Energy Use 2020'!$T76</f>
        <v>175893481994469.63</v>
      </c>
      <c r="R14" s="240">
        <f>('Energy Use'!R70-'E-electricity'!R14)*'Energy Use 2020'!$T76</f>
        <v>172409392467700.97</v>
      </c>
      <c r="S14" s="240">
        <f>('Energy Use'!S70-'E-electricity'!S14)*'Energy Use 2020'!$T76</f>
        <v>169667403580700.56</v>
      </c>
      <c r="T14" s="240">
        <f>('Energy Use'!T70-'E-electricity'!T14)*'Energy Use 2020'!$T76</f>
        <v>167050340009587.34</v>
      </c>
      <c r="U14" s="240">
        <f>('Energy Use'!U70-'E-electricity'!U14)*'Energy Use 2020'!$T76</f>
        <v>164554996131258.28</v>
      </c>
      <c r="V14" s="240">
        <f>('Energy Use'!V70-'E-electricity'!V14)*'Energy Use 2020'!$T76</f>
        <v>162178336362905.53</v>
      </c>
      <c r="W14" s="240">
        <f>('Energy Use'!W70-'E-electricity'!W14)*'Energy Use 2020'!$T76</f>
        <v>159917492059094.03</v>
      </c>
      <c r="X14" s="240">
        <f>('Energy Use'!X70-'E-electricity'!X14)*'Energy Use 2020'!$T76</f>
        <v>157769758647745.66</v>
      </c>
      <c r="Y14" s="240">
        <f>('Energy Use'!Y70-'E-electricity'!Y14)*'Energy Use 2020'!$T76</f>
        <v>155732593011704.38</v>
      </c>
      <c r="Z14" s="240">
        <f>('Energy Use'!Z70-'E-electricity'!Z14)*'Energy Use 2020'!$T76</f>
        <v>153803611122878.16</v>
      </c>
      <c r="AA14" s="240">
        <f>('Energy Use'!AA70-'E-electricity'!AA14)*'Energy Use 2020'!$T76</f>
        <v>151980585936386.53</v>
      </c>
      <c r="AB14" s="240">
        <f>('Energy Use'!AB70-'E-electricity'!AB14)*'Energy Use 2020'!$T76</f>
        <v>150261445552628.44</v>
      </c>
      <c r="AC14" s="240">
        <f>('Energy Use'!AC70-'E-electricity'!AC14)*'Energy Use 2020'!$T76</f>
        <v>148644271655782.38</v>
      </c>
      <c r="AD14" s="240">
        <f>('Energy Use'!AD70-'E-electricity'!AD14)*'Energy Use 2020'!$T76</f>
        <v>147127298237888.03</v>
      </c>
      <c r="AE14" s="240">
        <f>('Energy Use'!AE70-'E-electricity'!AE14)*'Energy Use 2020'!$T76</f>
        <v>145708910618452.69</v>
      </c>
      <c r="AF14" s="240">
        <f>('Energy Use'!AF70-'E-electricity'!AF14)*'Energy Use 2020'!$T76</f>
        <v>144387644770355.63</v>
      </c>
      <c r="AG14" s="240">
        <f>('Energy Use'!AG70-'E-electricity'!AG14)*'Energy Use 2020'!$T76</f>
        <v>143162186963781.44</v>
      </c>
      <c r="AH14" s="240">
        <f>('Energy Use'!AH70-'E-electricity'!AH14)*'Energy Use 2020'!$T76</f>
        <v>142031373741002.22</v>
      </c>
      <c r="AI14" s="240">
        <f>('Energy Use'!AI70-'E-electricity'!AI14)*'Energy Use 2020'!$T76</f>
        <v>140994192235979.88</v>
      </c>
      <c r="AJ14" s="240">
        <f>('Energy Use'!AJ70-'E-electricity'!AJ14)*'Energy Use 2020'!$T76</f>
        <v>140049780854102.19</v>
      </c>
      <c r="AK14" s="240">
        <f>('Energy Use'!AK70-'E-electricity'!AK14)*'Energy Use 2020'!$T76</f>
        <v>139197430328782.91</v>
      </c>
      <c r="AL14" s="240">
        <f>('Energy Use'!AL70-'E-electricity'!AL14)*'Energy Use 2020'!$T76</f>
        <v>138436585173270.69</v>
      </c>
      <c r="AM14" s="240">
        <f>('Energy Use'!AM70-'E-electricity'!AM14)*'Energy Use 2020'!$T76</f>
        <v>137766845547746.44</v>
      </c>
      <c r="AN14" s="240">
        <f>('Energy Use'!AN70-'E-electricity'!AN14)*'Energy Use 2020'!$T76</f>
        <v>137187969563725.42</v>
      </c>
      <c r="AO14" s="240">
        <f>('Energy Use'!AO70-'E-electricity'!AO14)*'Energy Use 2020'!$T76</f>
        <v>136699876049874.84</v>
      </c>
      <c r="AP14" s="240">
        <f>('Energy Use'!AP70-'E-electricity'!AP14)*'Energy Use 2020'!$T76</f>
        <v>136302647805693.66</v>
      </c>
      <c r="AQ14" s="240">
        <f>('Energy Use'!AQ70-'E-electricity'!AQ14)*'Energy Use 2020'!$T76</f>
        <v>135299117241909.55</v>
      </c>
      <c r="AR14" s="136" t="str">
        <f>VLOOKUP($A14,'Sector Match'!$A$1:$B$43,2,0)</f>
        <v>textiles apparel and leather 13T15</v>
      </c>
    </row>
    <row r="15" spans="1:44" x14ac:dyDescent="0.2">
      <c r="A15" s="74" t="s">
        <v>14</v>
      </c>
      <c r="B15" s="240">
        <f>('Energy Use'!B71-'E-electricity'!B15)*'Energy Use 2019'!$T77</f>
        <v>38021708234687.297</v>
      </c>
      <c r="C15" s="240">
        <f>('Energy Use'!C71-'E-electricity'!C15)*'Energy Use 2020'!$T77</f>
        <v>40783132286314.516</v>
      </c>
      <c r="D15" s="240">
        <f>('Energy Use'!D71-'E-electricity'!D15)*'Energy Use 2020'!$T77</f>
        <v>45713099784017.156</v>
      </c>
      <c r="E15" s="240">
        <f>('Energy Use'!E71-'E-electricity'!E15)*'Energy Use 2020'!$T77</f>
        <v>45197852306634.063</v>
      </c>
      <c r="F15" s="240">
        <f>('Energy Use'!F71-'E-electricity'!F15)*'Energy Use 2020'!$T77</f>
        <v>45094498477178.563</v>
      </c>
      <c r="G15" s="240">
        <f>('Energy Use'!G71-'E-electricity'!G15)*'Energy Use 2020'!$T77</f>
        <v>45362767219546.68</v>
      </c>
      <c r="H15" s="240">
        <f>('Energy Use'!H71-'E-electricity'!H15)*'Energy Use 2020'!$T77</f>
        <v>45805826997228.414</v>
      </c>
      <c r="I15" s="240">
        <f>('Energy Use'!I71-'E-electricity'!I15)*'Energy Use 2020'!$T77</f>
        <v>46281706755068</v>
      </c>
      <c r="J15" s="240">
        <f>('Energy Use'!J71-'E-electricity'!J15)*'Energy Use 2020'!$T77</f>
        <v>46681794106958.609</v>
      </c>
      <c r="K15" s="240">
        <f>('Energy Use'!K71-'E-electricity'!K15)*'Energy Use 2020'!$T77</f>
        <v>46952814828975.852</v>
      </c>
      <c r="L15" s="240">
        <f>('Energy Use'!L71-'E-electricity'!L15)*'Energy Use 2020'!$T77</f>
        <v>47041161485523.469</v>
      </c>
      <c r="M15" s="240">
        <f>('Energy Use'!M71-'E-electricity'!M15)*'Energy Use 2020'!$T77</f>
        <v>46894632031257.75</v>
      </c>
      <c r="N15" s="240">
        <f>('Energy Use'!N71-'E-electricity'!N15)*'Energy Use 2020'!$T77</f>
        <v>46546475564009.391</v>
      </c>
      <c r="O15" s="240">
        <f>('Energy Use'!O71-'E-electricity'!O15)*'Energy Use 2020'!$T77</f>
        <v>45980621304058.008</v>
      </c>
      <c r="P15" s="240">
        <f>('Energy Use'!P71-'E-electricity'!P15)*'Energy Use 2020'!$T77</f>
        <v>45263988607898.195</v>
      </c>
      <c r="Q15" s="240">
        <f>('Energy Use'!Q71-'E-electricity'!Q15)*'Energy Use 2020'!$T77</f>
        <v>44461729056885.656</v>
      </c>
      <c r="R15" s="240">
        <f>('Energy Use'!R71-'E-electricity'!R15)*'Energy Use 2020'!$T77</f>
        <v>43635605272042.656</v>
      </c>
      <c r="S15" s="240">
        <f>('Energy Use'!S71-'E-electricity'!S15)*'Energy Use 2020'!$T77</f>
        <v>43004668591775.836</v>
      </c>
      <c r="T15" s="240">
        <f>('Energy Use'!T71-'E-electricity'!T15)*'Energy Use 2020'!$T77</f>
        <v>42402046161883.789</v>
      </c>
      <c r="U15" s="240">
        <f>('Energy Use'!U71-'E-electricity'!U15)*'Energy Use 2020'!$T77</f>
        <v>41826975087374.578</v>
      </c>
      <c r="V15" s="240">
        <f>('Energy Use'!V71-'E-electricity'!V15)*'Energy Use 2020'!$T77</f>
        <v>41278733129203.75</v>
      </c>
      <c r="W15" s="240">
        <f>('Energy Use'!W71-'E-electricity'!W15)*'Energy Use 2020'!$T77</f>
        <v>40756637516846.914</v>
      </c>
      <c r="X15" s="240">
        <f>('Energy Use'!X71-'E-electricity'!X15)*'Energy Use 2020'!$T77</f>
        <v>40260043837781.539</v>
      </c>
      <c r="Y15" s="240">
        <f>('Energy Use'!Y71-'E-electricity'!Y15)*'Energy Use 2020'!$T77</f>
        <v>39788345002242.977</v>
      </c>
      <c r="Z15" s="240">
        <f>('Energy Use'!Z71-'E-electricity'!Z15)*'Energy Use 2020'!$T77</f>
        <v>39340970281786.93</v>
      </c>
      <c r="AA15" s="240">
        <f>('Energy Use'!AA71-'E-electricity'!AA15)*'Energy Use 2020'!$T77</f>
        <v>38917384420366</v>
      </c>
      <c r="AB15" s="240">
        <f>('Energy Use'!AB71-'E-electricity'!AB15)*'Energy Use 2020'!$T77</f>
        <v>38517086816799.328</v>
      </c>
      <c r="AC15" s="240">
        <f>('Energy Use'!AC71-'E-electricity'!AC15)*'Energy Use 2020'!$T77</f>
        <v>38139610777689.57</v>
      </c>
      <c r="AD15" s="240">
        <f>('Energy Use'!AD71-'E-electricity'!AD15)*'Energy Use 2020'!$T77</f>
        <v>37784522840020.578</v>
      </c>
      <c r="AE15" s="240">
        <f>('Energy Use'!AE71-'E-electricity'!AE15)*'Energy Use 2020'!$T77</f>
        <v>37451422162851.609</v>
      </c>
      <c r="AF15" s="240">
        <f>('Energy Use'!AF71-'E-electricity'!AF15)*'Energy Use 2020'!$T77</f>
        <v>37139939987706.883</v>
      </c>
      <c r="AG15" s="240">
        <f>('Energy Use'!AG71-'E-electricity'!AG15)*'Energy Use 2020'!$T77</f>
        <v>36849739167451.289</v>
      </c>
      <c r="AH15" s="240">
        <f>('Energy Use'!AH71-'E-electricity'!AH15)*'Energy Use 2020'!$T77</f>
        <v>36580513763640.336</v>
      </c>
      <c r="AI15" s="240">
        <f>('Energy Use'!AI71-'E-electricity'!AI15)*'Energy Use 2020'!$T77</f>
        <v>36331988712529.492</v>
      </c>
      <c r="AJ15" s="240">
        <f>('Energy Use'!AJ71-'E-electricity'!AJ15)*'Energy Use 2020'!$T77</f>
        <v>36103919560143.156</v>
      </c>
      <c r="AK15" s="240">
        <f>('Energy Use'!AK71-'E-electricity'!AK15)*'Energy Use 2020'!$T77</f>
        <v>35896092267016.203</v>
      </c>
      <c r="AL15" s="240">
        <f>('Energy Use'!AL71-'E-electricity'!AL15)*'Energy Use 2020'!$T77</f>
        <v>35708323083448.922</v>
      </c>
      <c r="AM15" s="240">
        <f>('Energy Use'!AM71-'E-electricity'!AM15)*'Energy Use 2020'!$T77</f>
        <v>35540458496353.422</v>
      </c>
      <c r="AN15" s="240">
        <f>('Energy Use'!AN71-'E-electricity'!AN15)*'Energy Use 2020'!$T77</f>
        <v>35392375249014.742</v>
      </c>
      <c r="AO15" s="240">
        <f>('Energy Use'!AO71-'E-electricity'!AO15)*'Energy Use 2020'!$T77</f>
        <v>35263980435353.578</v>
      </c>
      <c r="AP15" s="240">
        <f>('Energy Use'!AP71-'E-electricity'!AP15)*'Energy Use 2020'!$T77</f>
        <v>35155211670549.426</v>
      </c>
      <c r="AQ15" s="240">
        <f>('Energy Use'!AQ71-'E-electricity'!AQ15)*'Energy Use 2020'!$T77</f>
        <v>34886211507659.703</v>
      </c>
      <c r="AR15" s="136" t="str">
        <f>VLOOKUP($A15,'Sector Match'!$A$1:$B$43,2,0)</f>
        <v>textiles apparel and leather 13T15</v>
      </c>
    </row>
    <row r="16" spans="1:44" x14ac:dyDescent="0.2">
      <c r="A16" s="74" t="s">
        <v>15</v>
      </c>
      <c r="B16" s="240">
        <f>('Energy Use'!B72-'E-electricity'!B16)*'Energy Use 2019'!$T78</f>
        <v>7629485017309.748</v>
      </c>
      <c r="C16" s="240">
        <f>('Energy Use'!C72-'E-electricity'!C16)*'Energy Use 2020'!$T78</f>
        <v>10325758868594.494</v>
      </c>
      <c r="D16" s="240">
        <f>('Energy Use'!D72-'E-electricity'!D16)*'Energy Use 2020'!$T78</f>
        <v>11557327962973.66</v>
      </c>
      <c r="E16" s="240">
        <f>('Energy Use'!E72-'E-electricity'!E16)*'Energy Use 2020'!$T78</f>
        <v>11574225411667.521</v>
      </c>
      <c r="F16" s="240">
        <f>('Energy Use'!F72-'E-electricity'!F16)*'Energy Use 2020'!$T78</f>
        <v>11436049409582.746</v>
      </c>
      <c r="G16" s="240">
        <f>('Energy Use'!G72-'E-electricity'!G16)*'Energy Use 2020'!$T78</f>
        <v>11287838936676.039</v>
      </c>
      <c r="H16" s="240">
        <f>('Energy Use'!H72-'E-electricity'!H16)*'Energy Use 2020'!$T78</f>
        <v>11171093329929.652</v>
      </c>
      <c r="I16" s="240">
        <f>('Energy Use'!I72-'E-electricity'!I16)*'Energy Use 2020'!$T78</f>
        <v>11122558787155.684</v>
      </c>
      <c r="J16" s="240">
        <f>('Energy Use'!J72-'E-electricity'!J16)*'Energy Use 2020'!$T78</f>
        <v>11121044089623.563</v>
      </c>
      <c r="K16" s="240">
        <f>('Energy Use'!K72-'E-electricity'!K16)*'Energy Use 2020'!$T78</f>
        <v>11142888803969.428</v>
      </c>
      <c r="L16" s="240">
        <f>('Energy Use'!L72-'E-electricity'!L16)*'Energy Use 2020'!$T78</f>
        <v>11164543431389.949</v>
      </c>
      <c r="M16" s="240">
        <f>('Energy Use'!M72-'E-electricity'!M16)*'Energy Use 2020'!$T78</f>
        <v>11162324068187.02</v>
      </c>
      <c r="N16" s="240">
        <f>('Energy Use'!N72-'E-electricity'!N16)*'Energy Use 2020'!$T78</f>
        <v>11140707623465.564</v>
      </c>
      <c r="O16" s="240">
        <f>('Energy Use'!O72-'E-electricity'!O16)*'Energy Use 2020'!$T78</f>
        <v>11075231358449.273</v>
      </c>
      <c r="P16" s="240">
        <f>('Energy Use'!P72-'E-electricity'!P16)*'Energy Use 2020'!$T78</f>
        <v>10969785959783.006</v>
      </c>
      <c r="Q16" s="240">
        <f>('Energy Use'!Q72-'E-electricity'!Q16)*'Energy Use 2020'!$T78</f>
        <v>10828598473886.988</v>
      </c>
      <c r="R16" s="240">
        <f>('Energy Use'!R72-'E-electricity'!R16)*'Energy Use 2020'!$T78</f>
        <v>10656105940358.424</v>
      </c>
      <c r="S16" s="240">
        <f>('Energy Use'!S72-'E-electricity'!S16)*'Energy Use 2020'!$T78</f>
        <v>10506863537075.127</v>
      </c>
      <c r="T16" s="240">
        <f>('Energy Use'!T72-'E-electricity'!T16)*'Energy Use 2020'!$T78</f>
        <v>10333432519126.697</v>
      </c>
      <c r="U16" s="240">
        <f>('Energy Use'!U72-'E-electricity'!U16)*'Energy Use 2020'!$T78</f>
        <v>10139652049112.889</v>
      </c>
      <c r="V16" s="240">
        <f>('Energy Use'!V72-'E-electricity'!V16)*'Energy Use 2020'!$T78</f>
        <v>9929294663462.0508</v>
      </c>
      <c r="W16" s="240">
        <f>('Energy Use'!W72-'E-electricity'!W16)*'Energy Use 2020'!$T78</f>
        <v>9706007511743.1523</v>
      </c>
      <c r="X16" s="240">
        <f>('Energy Use'!X72-'E-electricity'!X16)*'Energy Use 2020'!$T78</f>
        <v>9473265264350.1191</v>
      </c>
      <c r="Y16" s="240">
        <f>('Energy Use'!Y72-'E-electricity'!Y16)*'Energy Use 2020'!$T78</f>
        <v>9234334430515.4688</v>
      </c>
      <c r="Z16" s="240">
        <f>('Energy Use'!Z72-'E-electricity'!Z16)*'Energy Use 2020'!$T78</f>
        <v>8992248476247.7402</v>
      </c>
      <c r="AA16" s="240">
        <f>('Energy Use'!AA72-'E-electricity'!AA16)*'Energy Use 2020'!$T78</f>
        <v>8749792872479.5234</v>
      </c>
      <c r="AB16" s="240">
        <f>('Energy Use'!AB72-'E-electricity'!AB16)*'Energy Use 2020'!$T78</f>
        <v>8509499032334.332</v>
      </c>
      <c r="AC16" s="240">
        <f>('Energy Use'!AC72-'E-electricity'!AC16)*'Energy Use 2020'!$T78</f>
        <v>8273646004316.6152</v>
      </c>
      <c r="AD16" s="240">
        <f>('Energy Use'!AD72-'E-electricity'!AD16)*'Energy Use 2020'!$T78</f>
        <v>8044268764572.0244</v>
      </c>
      <c r="AE16" s="240">
        <f>('Energy Use'!AE72-'E-electricity'!AE16)*'Energy Use 2020'!$T78</f>
        <v>7823171984329.6836</v>
      </c>
      <c r="AF16" s="240">
        <f>('Energy Use'!AF72-'E-electricity'!AF16)*'Energy Use 2020'!$T78</f>
        <v>7611948226388.1904</v>
      </c>
      <c r="AG16" s="240">
        <f>('Energy Use'!AG72-'E-electricity'!AG16)*'Energy Use 2020'!$T78</f>
        <v>7411999635953.6455</v>
      </c>
      <c r="AH16" s="240">
        <f>('Energy Use'!AH72-'E-electricity'!AH16)*'Energy Use 2020'!$T78</f>
        <v>7224562326497.1826</v>
      </c>
      <c r="AI16" s="240">
        <f>('Energy Use'!AI72-'E-electricity'!AI16)*'Energy Use 2020'!$T78</f>
        <v>7050732812448.0645</v>
      </c>
      <c r="AJ16" s="240">
        <f>('Energy Use'!AJ72-'E-electricity'!AJ16)*'Energy Use 2020'!$T78</f>
        <v>6891496001234.6279</v>
      </c>
      <c r="AK16" s="240">
        <f>('Energy Use'!AK72-'E-electricity'!AK16)*'Energy Use 2020'!$T78</f>
        <v>6747754423151.3535</v>
      </c>
      <c r="AL16" s="240">
        <f>('Energy Use'!AL72-'E-electricity'!AL16)*'Energy Use 2020'!$T78</f>
        <v>6620358546482.8711</v>
      </c>
      <c r="AM16" s="240">
        <f>('Energy Use'!AM72-'E-electricity'!AM16)*'Energy Use 2020'!$T78</f>
        <v>6510138196944.9883</v>
      </c>
      <c r="AN16" s="240">
        <f>('Energy Use'!AN72-'E-electricity'!AN16)*'Energy Use 2020'!$T78</f>
        <v>6417935276467.2256</v>
      </c>
      <c r="AO16" s="240">
        <f>('Energy Use'!AO72-'E-electricity'!AO16)*'Energy Use 2020'!$T78</f>
        <v>6344638160302.2715</v>
      </c>
      <c r="AP16" s="240">
        <f>('Energy Use'!AP72-'E-electricity'!AP16)*'Energy Use 2020'!$T78</f>
        <v>6291218349187.709</v>
      </c>
      <c r="AQ16" s="240">
        <f>('Energy Use'!AQ72-'E-electricity'!AQ16)*'Energy Use 2020'!$T78</f>
        <v>6226673915654.1855</v>
      </c>
      <c r="AR16" s="136" t="str">
        <f>VLOOKUP($A16,'Sector Match'!$A$1:$B$43,2,0)</f>
        <v>textiles apparel and leather 13T15</v>
      </c>
    </row>
    <row r="17" spans="1:44" x14ac:dyDescent="0.2">
      <c r="A17" s="74" t="s">
        <v>16</v>
      </c>
      <c r="B17" s="240">
        <f>('Energy Use'!B73-'E-electricity'!B17)*'Energy Use 2019'!$T79</f>
        <v>9767358855931.6563</v>
      </c>
      <c r="C17" s="240">
        <f>('Energy Use'!C73-'E-electricity'!C17)*'Energy Use 2020'!$T79</f>
        <v>10593830743652.102</v>
      </c>
      <c r="D17" s="240">
        <f>('Energy Use'!D73-'E-electricity'!D17)*'Energy Use 2020'!$T79</f>
        <v>12067605611159.697</v>
      </c>
      <c r="E17" s="240">
        <f>('Energy Use'!E73-'E-electricity'!E17)*'Energy Use 2020'!$T79</f>
        <v>12086958413482.773</v>
      </c>
      <c r="F17" s="240">
        <f>('Energy Use'!F73-'E-electricity'!F17)*'Energy Use 2020'!$T79</f>
        <v>12037602693264.008</v>
      </c>
      <c r="G17" s="240">
        <f>('Energy Use'!G73-'E-electricity'!G17)*'Energy Use 2020'!$T79</f>
        <v>12086889985334.604</v>
      </c>
      <c r="H17" s="240">
        <f>('Energy Use'!H73-'E-electricity'!H17)*'Energy Use 2020'!$T79</f>
        <v>12201812389260.973</v>
      </c>
      <c r="I17" s="240">
        <f>('Energy Use'!I73-'E-electricity'!I17)*'Energy Use 2020'!$T79</f>
        <v>12361298231189.227</v>
      </c>
      <c r="J17" s="240">
        <f>('Energy Use'!J73-'E-electricity'!J17)*'Energy Use 2020'!$T79</f>
        <v>12538865912851.744</v>
      </c>
      <c r="K17" s="240">
        <f>('Energy Use'!K73-'E-electricity'!K17)*'Energy Use 2020'!$T79</f>
        <v>12718605804525.158</v>
      </c>
      <c r="L17" s="240">
        <f>('Energy Use'!L73-'E-electricity'!L17)*'Energy Use 2020'!$T79</f>
        <v>12883696102290.676</v>
      </c>
      <c r="M17" s="240">
        <f>('Energy Use'!M73-'E-electricity'!M17)*'Energy Use 2020'!$T79</f>
        <v>13016487094940.645</v>
      </c>
      <c r="N17" s="240">
        <f>('Energy Use'!N73-'E-electricity'!N17)*'Energy Use 2020'!$T79</f>
        <v>13125077651875.023</v>
      </c>
      <c r="O17" s="240">
        <f>('Energy Use'!O73-'E-electricity'!O17)*'Energy Use 2020'!$T79</f>
        <v>13186133997193.482</v>
      </c>
      <c r="P17" s="240">
        <f>('Energy Use'!P73-'E-electricity'!P17)*'Energy Use 2020'!$T79</f>
        <v>13202535148787.146</v>
      </c>
      <c r="Q17" s="240">
        <f>('Energy Use'!Q73-'E-electricity'!Q17)*'Energy Use 2020'!$T79</f>
        <v>13177655631626.201</v>
      </c>
      <c r="R17" s="240">
        <f>('Energy Use'!R73-'E-electricity'!R17)*'Energy Use 2020'!$T79</f>
        <v>13115253168014.047</v>
      </c>
      <c r="S17" s="240">
        <f>('Energy Use'!S73-'E-electricity'!S17)*'Energy Use 2020'!$T79</f>
        <v>13076666153752.443</v>
      </c>
      <c r="T17" s="240">
        <f>('Energy Use'!T73-'E-electricity'!T17)*'Energy Use 2020'!$T79</f>
        <v>13007361203987.08</v>
      </c>
      <c r="U17" s="240">
        <f>('Energy Use'!U73-'E-electricity'!U17)*'Energy Use 2020'!$T79</f>
        <v>12910433793804.199</v>
      </c>
      <c r="V17" s="240">
        <f>('Energy Use'!V73-'E-electricity'!V17)*'Energy Use 2020'!$T79</f>
        <v>12789088841315.602</v>
      </c>
      <c r="W17" s="240">
        <f>('Energy Use'!W73-'E-electricity'!W17)*'Energy Use 2020'!$T79</f>
        <v>12646582249008.639</v>
      </c>
      <c r="X17" s="240">
        <f>('Energy Use'!X73-'E-electricity'!X17)*'Energy Use 2020'!$T79</f>
        <v>12486168892695.404</v>
      </c>
      <c r="Y17" s="240">
        <f>('Energy Use'!Y73-'E-electricity'!Y17)*'Energy Use 2020'!$T79</f>
        <v>12311057654986.951</v>
      </c>
      <c r="Z17" s="240">
        <f>('Energy Use'!Z73-'E-electricity'!Z17)*'Energy Use 2020'!$T79</f>
        <v>12124373804278.523</v>
      </c>
      <c r="AA17" s="240">
        <f>('Energy Use'!AA73-'E-electricity'!AA17)*'Energy Use 2020'!$T79</f>
        <v>11929128763611.318</v>
      </c>
      <c r="AB17" s="240">
        <f>('Energy Use'!AB73-'E-electricity'!AB17)*'Energy Use 2020'!$T79</f>
        <v>11728197100890.955</v>
      </c>
      <c r="AC17" s="240">
        <f>('Energy Use'!AC73-'E-electricity'!AC17)*'Energy Use 2020'!$T79</f>
        <v>11524300404404.627</v>
      </c>
      <c r="AD17" s="240">
        <f>('Energy Use'!AD73-'E-electricity'!AD17)*'Energy Use 2020'!$T79</f>
        <v>11319997584707.047</v>
      </c>
      <c r="AE17" s="240">
        <f>('Energy Use'!AE73-'E-electricity'!AE17)*'Energy Use 2020'!$T79</f>
        <v>11117681063295.982</v>
      </c>
      <c r="AF17" s="240">
        <f>('Energy Use'!AF73-'E-electricity'!AF17)*'Energy Use 2020'!$T79</f>
        <v>10919578266375.348</v>
      </c>
      <c r="AG17" s="240">
        <f>('Energy Use'!AG73-'E-electricity'!AG17)*'Energy Use 2020'!$T79</f>
        <v>10727757833988.959</v>
      </c>
      <c r="AH17" s="240">
        <f>('Energy Use'!AH73-'E-electricity'!AH17)*'Energy Use 2020'!$T79</f>
        <v>10544139976147.188</v>
      </c>
      <c r="AI17" s="240">
        <f>('Energy Use'!AI73-'E-electricity'!AI17)*'Energy Use 2020'!$T79</f>
        <v>10370510453592.857</v>
      </c>
      <c r="AJ17" s="240">
        <f>('Energy Use'!AJ73-'E-electricity'!AJ17)*'Energy Use 2020'!$T79</f>
        <v>10208537727247.672</v>
      </c>
      <c r="AK17" s="240">
        <f>('Energy Use'!AK73-'E-electricity'!AK17)*'Energy Use 2020'!$T79</f>
        <v>10059792903443.658</v>
      </c>
      <c r="AL17" s="240">
        <f>('Energy Use'!AL73-'E-electricity'!AL17)*'Energy Use 2020'!$T79</f>
        <v>9925772198863.2383</v>
      </c>
      <c r="AM17" s="240">
        <f>('Energy Use'!AM73-'E-electricity'!AM17)*'Energy Use 2020'!$T79</f>
        <v>9807921757707.6113</v>
      </c>
      <c r="AN17" s="240">
        <f>('Energy Use'!AN73-'E-electricity'!AN17)*'Energy Use 2020'!$T79</f>
        <v>9707664773051.7871</v>
      </c>
      <c r="AO17" s="240">
        <f>('Energy Use'!AO73-'E-electricity'!AO17)*'Energy Use 2020'!$T79</f>
        <v>9626430994838.5137</v>
      </c>
      <c r="AP17" s="240">
        <f>('Energy Use'!AP73-'E-electricity'!AP17)*'Energy Use 2020'!$T79</f>
        <v>9565688849982.2188</v>
      </c>
      <c r="AQ17" s="240">
        <f>('Energy Use'!AQ73-'E-electricity'!AQ17)*'Energy Use 2020'!$T79</f>
        <v>9477584650829.5781</v>
      </c>
      <c r="AR17" s="136" t="str">
        <f>VLOOKUP($A17,'Sector Match'!$A$1:$B$43,2,0)</f>
        <v>wood products 16</v>
      </c>
    </row>
    <row r="18" spans="1:44" x14ac:dyDescent="0.2">
      <c r="A18" s="74" t="s">
        <v>17</v>
      </c>
      <c r="B18" s="240">
        <f>('Energy Use'!B74-'E-electricity'!B18)*'Energy Use 2019'!$T80</f>
        <v>5693976389970.2559</v>
      </c>
      <c r="C18" s="240">
        <f>('Energy Use'!C74-'E-electricity'!C18)*'Energy Use 2020'!$T80</f>
        <v>5707806558297.3643</v>
      </c>
      <c r="D18" s="240">
        <f>('Energy Use'!D74-'E-electricity'!D18)*'Energy Use 2020'!$T80</f>
        <v>6575390926780.1963</v>
      </c>
      <c r="E18" s="240">
        <f>('Energy Use'!E74-'E-electricity'!E18)*'Energy Use 2020'!$T80</f>
        <v>6144813319719.2295</v>
      </c>
      <c r="F18" s="240">
        <f>('Energy Use'!F74-'E-electricity'!F18)*'Energy Use 2020'!$T80</f>
        <v>6085470738541.5313</v>
      </c>
      <c r="G18" s="240">
        <f>('Energy Use'!G74-'E-electricity'!G18)*'Energy Use 2020'!$T80</f>
        <v>6071182490092.3496</v>
      </c>
      <c r="H18" s="240">
        <f>('Energy Use'!H74-'E-electricity'!H18)*'Energy Use 2020'!$T80</f>
        <v>6087804975810.3662</v>
      </c>
      <c r="I18" s="240">
        <f>('Energy Use'!I74-'E-electricity'!I18)*'Energy Use 2020'!$T80</f>
        <v>6126504049140.3906</v>
      </c>
      <c r="J18" s="240">
        <f>('Energy Use'!J74-'E-electricity'!J18)*'Energy Use 2020'!$T80</f>
        <v>6174374058336.2148</v>
      </c>
      <c r="K18" s="240">
        <f>('Energy Use'!K74-'E-electricity'!K18)*'Energy Use 2020'!$T80</f>
        <v>6223064243812.8838</v>
      </c>
      <c r="L18" s="240">
        <f>('Energy Use'!L74-'E-electricity'!L18)*'Energy Use 2020'!$T80</f>
        <v>6263969919486.9941</v>
      </c>
      <c r="M18" s="240">
        <f>('Energy Use'!M74-'E-electricity'!M18)*'Energy Use 2020'!$T80</f>
        <v>6288281057247.6084</v>
      </c>
      <c r="N18" s="240">
        <f>('Energy Use'!N74-'E-electricity'!N18)*'Energy Use 2020'!$T80</f>
        <v>6310463883336.1943</v>
      </c>
      <c r="O18" s="240">
        <f>('Energy Use'!O74-'E-electricity'!O18)*'Energy Use 2020'!$T80</f>
        <v>6309145149603.9961</v>
      </c>
      <c r="P18" s="240">
        <f>('Energy Use'!P74-'E-electricity'!P18)*'Energy Use 2020'!$T80</f>
        <v>6286032788260.6865</v>
      </c>
      <c r="Q18" s="240">
        <f>('Energy Use'!Q74-'E-electricity'!Q18)*'Energy Use 2020'!$T80</f>
        <v>6243047570535.7686</v>
      </c>
      <c r="R18" s="240">
        <f>('Energy Use'!R74-'E-electricity'!R18)*'Energy Use 2020'!$T80</f>
        <v>6182263444790.6963</v>
      </c>
      <c r="S18" s="240">
        <f>('Energy Use'!S74-'E-electricity'!S18)*'Energy Use 2020'!$T80</f>
        <v>6143681274012.8164</v>
      </c>
      <c r="T18" s="240">
        <f>('Energy Use'!T74-'E-electricity'!T18)*'Energy Use 2020'!$T80</f>
        <v>6090728235613.4893</v>
      </c>
      <c r="U18" s="240">
        <f>('Energy Use'!U74-'E-electricity'!U18)*'Energy Use 2020'!$T80</f>
        <v>6025021371727.5068</v>
      </c>
      <c r="V18" s="240">
        <f>('Energy Use'!V74-'E-electricity'!V18)*'Energy Use 2020'!$T80</f>
        <v>5948209202142.5078</v>
      </c>
      <c r="W18" s="240">
        <f>('Energy Use'!W74-'E-electricity'!W18)*'Energy Use 2020'!$T80</f>
        <v>5861943087649.3838</v>
      </c>
      <c r="X18" s="240">
        <f>('Energy Use'!X74-'E-electricity'!X18)*'Energy Use 2020'!$T80</f>
        <v>5767852260316.5146</v>
      </c>
      <c r="Y18" s="240">
        <f>('Energy Use'!Y74-'E-electricity'!Y18)*'Energy Use 2020'!$T80</f>
        <v>5667522726633.7344</v>
      </c>
      <c r="Z18" s="240">
        <f>('Energy Use'!Z74-'E-electricity'!Z18)*'Energy Use 2020'!$T80</f>
        <v>5562480100325.1787</v>
      </c>
      <c r="AA18" s="240">
        <f>('Energy Use'!AA74-'E-electricity'!AA18)*'Energy Use 2020'!$T80</f>
        <v>5454176295998.0166</v>
      </c>
      <c r="AB18" s="240">
        <f>('Energy Use'!AB74-'E-electricity'!AB18)*'Energy Use 2020'!$T80</f>
        <v>5343979914067.9756</v>
      </c>
      <c r="AC18" s="240">
        <f>('Energy Use'!AC74-'E-electricity'!AC18)*'Energy Use 2020'!$T80</f>
        <v>5233170071556.3252</v>
      </c>
      <c r="AD18" s="240">
        <f>('Energy Use'!AD74-'E-electricity'!AD18)*'Energy Use 2020'!$T80</f>
        <v>5122933381237.9102</v>
      </c>
      <c r="AE18" s="240">
        <f>('Energy Use'!AE74-'E-electricity'!AE18)*'Energy Use 2020'!$T80</f>
        <v>5014363751272.1748</v>
      </c>
      <c r="AF18" s="240">
        <f>('Energy Use'!AF74-'E-electricity'!AF18)*'Energy Use 2020'!$T80</f>
        <v>4908464666379.3232</v>
      </c>
      <c r="AG18" s="240">
        <f>('Energy Use'!AG74-'E-electricity'!AG18)*'Energy Use 2020'!$T80</f>
        <v>4806153617072.0703</v>
      </c>
      <c r="AH18" s="240">
        <f>('Energy Use'!AH74-'E-electricity'!AH18)*'Energy Use 2020'!$T80</f>
        <v>4708268362618.9609</v>
      </c>
      <c r="AI18" s="240">
        <f>('Energy Use'!AI74-'E-electricity'!AI18)*'Energy Use 2020'!$T80</f>
        <v>4615574743627.5742</v>
      </c>
      <c r="AJ18" s="240">
        <f>('Energy Use'!AJ74-'E-electricity'!AJ18)*'Energy Use 2020'!$T80</f>
        <v>4528775799004.2744</v>
      </c>
      <c r="AK18" s="240">
        <f>('Energy Use'!AK74-'E-electricity'!AK18)*'Energy Use 2020'!$T80</f>
        <v>4448521987555.165</v>
      </c>
      <c r="AL18" s="240">
        <f>('Energy Use'!AL74-'E-electricity'!AL18)*'Energy Use 2020'!$T80</f>
        <v>4375422365079.353</v>
      </c>
      <c r="AM18" s="240">
        <f>('Energy Use'!AM74-'E-electricity'!AM18)*'Energy Use 2020'!$T80</f>
        <v>4310056622405.3687</v>
      </c>
      <c r="AN18" s="240">
        <f>('Energy Use'!AN74-'E-electricity'!AN18)*'Energy Use 2020'!$T80</f>
        <v>4252987947908.1489</v>
      </c>
      <c r="AO18" s="240">
        <f>('Energy Use'!AO74-'E-electricity'!AO18)*'Energy Use 2020'!$T80</f>
        <v>4204776739649.3218</v>
      </c>
      <c r="AP18" s="240">
        <f>('Energy Use'!AP74-'E-electricity'!AP18)*'Energy Use 2020'!$T80</f>
        <v>4165995258035.7246</v>
      </c>
      <c r="AQ18" s="240">
        <f>('Energy Use'!AQ74-'E-electricity'!AQ18)*'Energy Use 2020'!$T80</f>
        <v>4116026748329.3486</v>
      </c>
      <c r="AR18" s="136" t="str">
        <f>VLOOKUP($A18,'Sector Match'!$A$1:$B$43,2,0)</f>
        <v>wood products 16</v>
      </c>
    </row>
    <row r="19" spans="1:44" x14ac:dyDescent="0.2">
      <c r="A19" s="74" t="s">
        <v>18</v>
      </c>
      <c r="B19" s="240">
        <f>('Energy Use'!B75-'E-electricity'!B19)*'Energy Use 2019'!$T81</f>
        <v>76758769879338.625</v>
      </c>
      <c r="C19" s="240">
        <f>('Energy Use'!C75-'E-electricity'!C19)*'Energy Use 2020'!$T81</f>
        <v>74228458047979.172</v>
      </c>
      <c r="D19" s="240">
        <f>('Energy Use'!D75-'E-electricity'!D19)*'Energy Use 2020'!$T81</f>
        <v>78970524635026.109</v>
      </c>
      <c r="E19" s="240">
        <f>('Energy Use'!E75-'E-electricity'!E19)*'Energy Use 2020'!$T81</f>
        <v>79173156803415.125</v>
      </c>
      <c r="F19" s="240">
        <f>('Energy Use'!F75-'E-electricity'!F19)*'Energy Use 2020'!$T81</f>
        <v>83177761619904.156</v>
      </c>
      <c r="G19" s="240">
        <f>('Energy Use'!G75-'E-electricity'!G19)*'Energy Use 2020'!$T81</f>
        <v>87135888607998.906</v>
      </c>
      <c r="H19" s="240">
        <f>('Energy Use'!H75-'E-electricity'!H19)*'Energy Use 2020'!$T81</f>
        <v>91047677607769.609</v>
      </c>
      <c r="I19" s="240">
        <f>('Energy Use'!I75-'E-electricity'!I19)*'Energy Use 2020'!$T81</f>
        <v>92865436930083.703</v>
      </c>
      <c r="J19" s="240">
        <f>('Energy Use'!J75-'E-electricity'!J19)*'Energy Use 2020'!$T81</f>
        <v>94661740215675.156</v>
      </c>
      <c r="K19" s="240">
        <f>('Energy Use'!K75-'E-electricity'!K19)*'Energy Use 2020'!$T81</f>
        <v>96436652216686.984</v>
      </c>
      <c r="L19" s="240">
        <f>('Energy Use'!L75-'E-electricity'!L19)*'Energy Use 2020'!$T81</f>
        <v>98190237685262.328</v>
      </c>
      <c r="M19" s="240">
        <f>('Energy Use'!M75-'E-electricity'!M19)*'Energy Use 2020'!$T81</f>
        <v>99922561373544.25</v>
      </c>
      <c r="N19" s="240">
        <f>('Energy Use'!N75-'E-electricity'!N19)*'Energy Use 2020'!$T81</f>
        <v>100635299303097.86</v>
      </c>
      <c r="O19" s="240">
        <f>('Energy Use'!O75-'E-electricity'!O19)*'Energy Use 2020'!$T81</f>
        <v>101339875122963.2</v>
      </c>
      <c r="P19" s="240">
        <f>('Energy Use'!P75-'E-electricity'!P19)*'Energy Use 2020'!$T81</f>
        <v>102036307564694.16</v>
      </c>
      <c r="Q19" s="240">
        <f>('Energy Use'!Q75-'E-electricity'!Q19)*'Energy Use 2020'!$T81</f>
        <v>102724615359844.7</v>
      </c>
      <c r="R19" s="240">
        <f>('Energy Use'!R75-'E-electricity'!R19)*'Energy Use 2020'!$T81</f>
        <v>103404817239968.67</v>
      </c>
      <c r="S19" s="240">
        <f>('Energy Use'!S75-'E-electricity'!S19)*'Energy Use 2020'!$T81</f>
        <v>103788831359247.33</v>
      </c>
      <c r="T19" s="240">
        <f>('Energy Use'!T75-'E-electricity'!T19)*'Energy Use 2020'!$T81</f>
        <v>104171281011658.36</v>
      </c>
      <c r="U19" s="240">
        <f>('Energy Use'!U75-'E-electricity'!U19)*'Energy Use 2020'!$T81</f>
        <v>104552167966700.36</v>
      </c>
      <c r="V19" s="240">
        <f>('Energy Use'!V75-'E-electricity'!V19)*'Energy Use 2020'!$T81</f>
        <v>104931493993871.83</v>
      </c>
      <c r="W19" s="240">
        <f>('Energy Use'!W75-'E-electricity'!W19)*'Energy Use 2020'!$T81</f>
        <v>105309260862671.25</v>
      </c>
      <c r="X19" s="240">
        <f>('Energy Use'!X75-'E-electricity'!X19)*'Energy Use 2020'!$T81</f>
        <v>104607047175836.08</v>
      </c>
      <c r="Y19" s="240">
        <f>('Energy Use'!Y75-'E-electricity'!Y19)*'Energy Use 2020'!$T81</f>
        <v>103906619143185.97</v>
      </c>
      <c r="Z19" s="240">
        <f>('Energy Use'!Z75-'E-electricity'!Z19)*'Energy Use 2020'!$T81</f>
        <v>103207974995222.41</v>
      </c>
      <c r="AA19" s="240">
        <f>('Energy Use'!AA75-'E-electricity'!AA19)*'Energy Use 2020'!$T81</f>
        <v>102511112962446.81</v>
      </c>
      <c r="AB19" s="240">
        <f>('Energy Use'!AB75-'E-electricity'!AB19)*'Energy Use 2020'!$T81</f>
        <v>101816031275360.72</v>
      </c>
      <c r="AC19" s="240">
        <f>('Energy Use'!AC75-'E-electricity'!AC19)*'Energy Use 2020'!$T81</f>
        <v>100373670918802.81</v>
      </c>
      <c r="AD19" s="240">
        <f>('Energy Use'!AD75-'E-electricity'!AD19)*'Energy Use 2020'!$T81</f>
        <v>98935418002769.422</v>
      </c>
      <c r="AE19" s="240">
        <f>('Energy Use'!AE75-'E-electricity'!AE19)*'Energy Use 2020'!$T81</f>
        <v>97501268280464.063</v>
      </c>
      <c r="AF19" s="240">
        <f>('Energy Use'!AF75-'E-electricity'!AF19)*'Energy Use 2020'!$T81</f>
        <v>96071217505090.234</v>
      </c>
      <c r="AG19" s="240">
        <f>('Energy Use'!AG75-'E-electricity'!AG19)*'Energy Use 2020'!$T81</f>
        <v>94645261429851.438</v>
      </c>
      <c r="AH19" s="240">
        <f>('Energy Use'!AH75-'E-electricity'!AH19)*'Energy Use 2020'!$T81</f>
        <v>93117218819559.438</v>
      </c>
      <c r="AI19" s="240">
        <f>('Energy Use'!AI75-'E-electricity'!AI19)*'Energy Use 2020'!$T81</f>
        <v>91593594183834.094</v>
      </c>
      <c r="AJ19" s="240">
        <f>('Energy Use'!AJ75-'E-electricity'!AJ19)*'Energy Use 2020'!$T81</f>
        <v>90074382921979.203</v>
      </c>
      <c r="AK19" s="240">
        <f>('Energy Use'!AK75-'E-electricity'!AK19)*'Energy Use 2020'!$T81</f>
        <v>88559580433298.547</v>
      </c>
      <c r="AL19" s="240">
        <f>('Energy Use'!AL75-'E-electricity'!AL19)*'Energy Use 2020'!$T81</f>
        <v>87049182117095.953</v>
      </c>
      <c r="AM19" s="240">
        <f>('Energy Use'!AM75-'E-electricity'!AM19)*'Energy Use 2020'!$T81</f>
        <v>85332485876683.391</v>
      </c>
      <c r="AN19" s="240">
        <f>('Energy Use'!AN75-'E-electricity'!AN19)*'Energy Use 2020'!$T81</f>
        <v>83620845784074.313</v>
      </c>
      <c r="AO19" s="240">
        <f>('Energy Use'!AO75-'E-electricity'!AO19)*'Energy Use 2020'!$T81</f>
        <v>81914256530773.063</v>
      </c>
      <c r="AP19" s="240">
        <f>('Energy Use'!AP75-'E-electricity'!AP19)*'Energy Use 2020'!$T81</f>
        <v>80212712808284.094</v>
      </c>
      <c r="AQ19" s="240">
        <f>('Energy Use'!AQ75-'E-electricity'!AQ19)*'Energy Use 2020'!$T81</f>
        <v>78113562080890.625</v>
      </c>
      <c r="AR19" s="136" t="str">
        <f>VLOOKUP($A19,'Sector Match'!$A$1:$B$43,2,0)</f>
        <v>pulp paper and printing 17T18</v>
      </c>
    </row>
    <row r="20" spans="1:44" x14ac:dyDescent="0.2">
      <c r="A20" s="74" t="s">
        <v>19</v>
      </c>
      <c r="B20" s="240">
        <f>('Energy Use'!B76-'E-electricity'!B20)*'Energy Use 2019'!$T82</f>
        <v>17059011425793.24</v>
      </c>
      <c r="C20" s="240">
        <f>('Energy Use'!C76-'E-electricity'!C20)*'Energy Use 2020'!$T82</f>
        <v>16052879759872.43</v>
      </c>
      <c r="D20" s="240">
        <f>('Energy Use'!D76-'E-electricity'!D20)*'Energy Use 2020'!$T82</f>
        <v>18434890469566.824</v>
      </c>
      <c r="E20" s="240">
        <f>('Energy Use'!E76-'E-electricity'!E20)*'Energy Use 2020'!$T82</f>
        <v>18648073649994.328</v>
      </c>
      <c r="F20" s="240">
        <f>('Energy Use'!F76-'E-electricity'!F20)*'Energy Use 2020'!$T82</f>
        <v>18685216528143.566</v>
      </c>
      <c r="G20" s="240">
        <f>('Energy Use'!G76-'E-electricity'!G20)*'Energy Use 2020'!$T82</f>
        <v>19009955152993.652</v>
      </c>
      <c r="H20" s="240">
        <f>('Energy Use'!H76-'E-electricity'!H20)*'Energy Use 2020'!$T82</f>
        <v>19485382563687.652</v>
      </c>
      <c r="I20" s="240">
        <f>('Energy Use'!I76-'E-electricity'!I20)*'Energy Use 2020'!$T82</f>
        <v>20004346947603.457</v>
      </c>
      <c r="J20" s="240">
        <f>('Energy Use'!J76-'E-electricity'!J20)*'Energy Use 2020'!$T82</f>
        <v>20517130221921.168</v>
      </c>
      <c r="K20" s="240">
        <f>('Energy Use'!K76-'E-electricity'!K20)*'Energy Use 2020'!$T82</f>
        <v>21008185483087.426</v>
      </c>
      <c r="L20" s="240">
        <f>('Energy Use'!L76-'E-electricity'!L20)*'Energy Use 2020'!$T82</f>
        <v>21460659190985.027</v>
      </c>
      <c r="M20" s="240">
        <f>('Energy Use'!M76-'E-electricity'!M20)*'Energy Use 2020'!$T82</f>
        <v>21856622532940.23</v>
      </c>
      <c r="N20" s="240">
        <f>('Energy Use'!N76-'E-electricity'!N20)*'Energy Use 2020'!$T82</f>
        <v>22213467512907.957</v>
      </c>
      <c r="O20" s="240">
        <f>('Energy Use'!O76-'E-electricity'!O20)*'Energy Use 2020'!$T82</f>
        <v>22498519766605.602</v>
      </c>
      <c r="P20" s="240">
        <f>('Energy Use'!P76-'E-electricity'!P20)*'Energy Use 2020'!$T82</f>
        <v>22714728150273.207</v>
      </c>
      <c r="Q20" s="240">
        <f>('Energy Use'!Q76-'E-electricity'!Q20)*'Energy Use 2020'!$T82</f>
        <v>22865930286389.266</v>
      </c>
      <c r="R20" s="240">
        <f>('Energy Use'!R76-'E-electricity'!R20)*'Energy Use 2020'!$T82</f>
        <v>22956710853737.742</v>
      </c>
      <c r="S20" s="240">
        <f>('Energy Use'!S76-'E-electricity'!S20)*'Energy Use 2020'!$T82</f>
        <v>23086099136319.793</v>
      </c>
      <c r="T20" s="240">
        <f>('Energy Use'!T76-'E-electricity'!T20)*'Energy Use 2020'!$T82</f>
        <v>23164421511588.75</v>
      </c>
      <c r="U20" s="240">
        <f>('Energy Use'!U76-'E-electricity'!U20)*'Energy Use 2020'!$T82</f>
        <v>23194915643005.559</v>
      </c>
      <c r="V20" s="240">
        <f>('Energy Use'!V76-'E-electricity'!V20)*'Energy Use 2020'!$T82</f>
        <v>23181151033742.836</v>
      </c>
      <c r="W20" s="240">
        <f>('Energy Use'!W76-'E-electricity'!W20)*'Energy Use 2020'!$T82</f>
        <v>23126956396351.902</v>
      </c>
      <c r="X20" s="240">
        <f>('Energy Use'!X76-'E-electricity'!X20)*'Energy Use 2020'!$T82</f>
        <v>23036350485101.121</v>
      </c>
      <c r="Y20" s="240">
        <f>('Energy Use'!Y76-'E-electricity'!Y20)*'Energy Use 2020'!$T82</f>
        <v>22913477693500.844</v>
      </c>
      <c r="Z20" s="240">
        <f>('Energy Use'!Z76-'E-electricity'!Z20)*'Energy Use 2020'!$T82</f>
        <v>22762549433662.16</v>
      </c>
      <c r="AA20" s="240">
        <f>('Energy Use'!AA76-'E-electricity'!AA20)*'Energy Use 2020'!$T82</f>
        <v>22587792039009.125</v>
      </c>
      <c r="AB20" s="240">
        <f>('Energy Use'!AB76-'E-electricity'!AB20)*'Energy Use 2020'!$T82</f>
        <v>22393401676480.602</v>
      </c>
      <c r="AC20" s="240">
        <f>('Energy Use'!AC76-'E-electricity'!AC20)*'Energy Use 2020'!$T82</f>
        <v>22183506525477.195</v>
      </c>
      <c r="AD20" s="240">
        <f>('Energy Use'!AD76-'E-electricity'!AD20)*'Energy Use 2020'!$T82</f>
        <v>21962136283051.367</v>
      </c>
      <c r="AE20" s="240">
        <f>('Energy Use'!AE76-'E-electricity'!AE20)*'Energy Use 2020'!$T82</f>
        <v>21733198890888.496</v>
      </c>
      <c r="AF20" s="240">
        <f>('Energy Use'!AF76-'E-electricity'!AF20)*'Energy Use 2020'!$T82</f>
        <v>21500464250490.832</v>
      </c>
      <c r="AG20" s="240">
        <f>('Energy Use'!AG76-'E-electricity'!AG20)*'Energy Use 2020'!$T82</f>
        <v>21267554598300.57</v>
      </c>
      <c r="AH20" s="240">
        <f>('Energy Use'!AH76-'E-electricity'!AH20)*'Energy Use 2020'!$T82</f>
        <v>21037941150878.574</v>
      </c>
      <c r="AI20" s="240">
        <f>('Energy Use'!AI76-'E-electricity'!AI20)*'Energy Use 2020'!$T82</f>
        <v>20814946599556.094</v>
      </c>
      <c r="AJ20" s="240">
        <f>('Energy Use'!AJ76-'E-electricity'!AJ20)*'Energy Use 2020'!$T82</f>
        <v>20601753031639.348</v>
      </c>
      <c r="AK20" s="240">
        <f>('Energy Use'!AK76-'E-electricity'!AK20)*'Energy Use 2020'!$T82</f>
        <v>20401414878548.652</v>
      </c>
      <c r="AL20" s="240">
        <f>('Energy Use'!AL76-'E-electricity'!AL20)*'Energy Use 2020'!$T82</f>
        <v>20216876537591.617</v>
      </c>
      <c r="AM20" s="240">
        <f>('Energy Use'!AM76-'E-electricity'!AM20)*'Energy Use 2020'!$T82</f>
        <v>20050994381079.633</v>
      </c>
      <c r="AN20" s="240">
        <f>('Energy Use'!AN76-'E-electricity'!AN20)*'Energy Use 2020'!$T82</f>
        <v>19906562952365.805</v>
      </c>
      <c r="AO20" s="240">
        <f>('Energy Use'!AO76-'E-electricity'!AO20)*'Energy Use 2020'!$T82</f>
        <v>19786345251935.445</v>
      </c>
      <c r="AP20" s="240">
        <f>('Energy Use'!AP76-'E-electricity'!AP20)*'Energy Use 2020'!$T82</f>
        <v>19693107137542.902</v>
      </c>
      <c r="AQ20" s="240">
        <f>('Energy Use'!AQ76-'E-electricity'!AQ20)*'Energy Use 2020'!$T82</f>
        <v>19528991098573.383</v>
      </c>
      <c r="AR20" s="136" t="str">
        <f>VLOOKUP($A20,'Sector Match'!$A$1:$B$43,2,0)</f>
        <v>pulp paper and printing 17T18</v>
      </c>
    </row>
    <row r="21" spans="1:44" x14ac:dyDescent="0.2">
      <c r="A21" s="74" t="s">
        <v>20</v>
      </c>
      <c r="B21" s="240">
        <f>('Energy Use'!B77-'E-electricity'!B21)*'Energy Use 2019'!$T83</f>
        <v>49309617590386.328</v>
      </c>
      <c r="C21" s="240">
        <f>('Energy Use'!C77-'E-electricity'!C21)*'Energy Use 2020'!$T83</f>
        <v>57708266723510.422</v>
      </c>
      <c r="D21" s="240">
        <f>('Energy Use'!D77-'E-electricity'!D21)*'Energy Use 2020'!$T83</f>
        <v>68633651151496.758</v>
      </c>
      <c r="E21" s="240">
        <f>('Energy Use'!E77-'E-electricity'!E21)*'Energy Use 2020'!$T83</f>
        <v>67508113280839.148</v>
      </c>
      <c r="F21" s="240">
        <f>('Energy Use'!F77-'E-electricity'!F21)*'Energy Use 2020'!$T83</f>
        <v>67721680457530.805</v>
      </c>
      <c r="G21" s="240">
        <f>('Energy Use'!G77-'E-electricity'!G21)*'Energy Use 2020'!$T83</f>
        <v>68875542665198.469</v>
      </c>
      <c r="H21" s="240">
        <f>('Energy Use'!H77-'E-electricity'!H21)*'Energy Use 2020'!$T83</f>
        <v>70550152543959.25</v>
      </c>
      <c r="I21" s="240">
        <f>('Energy Use'!I77-'E-electricity'!I21)*'Energy Use 2020'!$T83</f>
        <v>72424962274087.047</v>
      </c>
      <c r="J21" s="240">
        <f>('Energy Use'!J77-'E-electricity'!J21)*'Energy Use 2020'!$T83</f>
        <v>74326180582767.875</v>
      </c>
      <c r="K21" s="240">
        <f>('Energy Use'!K77-'E-electricity'!K21)*'Energy Use 2020'!$T83</f>
        <v>76189144535015.5</v>
      </c>
      <c r="L21" s="240">
        <f>('Energy Use'!L77-'E-electricity'!L21)*'Energy Use 2020'!$T83</f>
        <v>77942915077258.234</v>
      </c>
      <c r="M21" s="240">
        <f>('Energy Use'!M77-'E-electricity'!M21)*'Energy Use 2020'!$T83</f>
        <v>79510956911355.578</v>
      </c>
      <c r="N21" s="240">
        <f>('Energy Use'!N77-'E-electricity'!N21)*'Energy Use 2020'!$T83</f>
        <v>80888820013374.516</v>
      </c>
      <c r="O21" s="240">
        <f>('Energy Use'!O77-'E-electricity'!O21)*'Energy Use 2020'!$T83</f>
        <v>82011322777080.109</v>
      </c>
      <c r="P21" s="240">
        <f>('Energy Use'!P77-'E-electricity'!P21)*'Energy Use 2020'!$T83</f>
        <v>82890240986498.891</v>
      </c>
      <c r="Q21" s="240">
        <f>('Energy Use'!Q77-'E-electricity'!Q21)*'Energy Use 2020'!$T83</f>
        <v>83540626488604.297</v>
      </c>
      <c r="R21" s="240">
        <f>('Energy Use'!R77-'E-electricity'!R21)*'Energy Use 2020'!$T83</f>
        <v>83980269497301.953</v>
      </c>
      <c r="S21" s="240">
        <f>('Energy Use'!S77-'E-electricity'!S21)*'Energy Use 2020'!$T83</f>
        <v>84510494462917.813</v>
      </c>
      <c r="T21" s="240">
        <f>('Energy Use'!T77-'E-electricity'!T21)*'Energy Use 2020'!$T83</f>
        <v>84863982182689.703</v>
      </c>
      <c r="U21" s="240">
        <f>('Energy Use'!U77-'E-electricity'!U21)*'Energy Use 2020'!$T83</f>
        <v>85051569171976.766</v>
      </c>
      <c r="V21" s="240">
        <f>('Energy Use'!V77-'E-electricity'!V21)*'Energy Use 2020'!$T83</f>
        <v>85085232146269.969</v>
      </c>
      <c r="W21" s="240">
        <f>('Energy Use'!W77-'E-electricity'!W21)*'Energy Use 2020'!$T83</f>
        <v>84977852873017.234</v>
      </c>
      <c r="X21" s="240">
        <f>('Energy Use'!X77-'E-electricity'!X21)*'Energy Use 2020'!$T83</f>
        <v>84742993524077.406</v>
      </c>
      <c r="Y21" s="240">
        <f>('Energy Use'!Y77-'E-electricity'!Y21)*'Energy Use 2020'!$T83</f>
        <v>84394686700653</v>
      </c>
      <c r="Z21" s="240">
        <f>('Energy Use'!Z77-'E-electricity'!Z21)*'Energy Use 2020'!$T83</f>
        <v>83947243433500.625</v>
      </c>
      <c r="AA21" s="240">
        <f>('Energy Use'!AA77-'E-electricity'!AA21)*'Energy Use 2020'!$T83</f>
        <v>83415081620851.516</v>
      </c>
      <c r="AB21" s="240">
        <f>('Energy Use'!AB77-'E-electricity'!AB21)*'Energy Use 2020'!$T83</f>
        <v>82812576582005.063</v>
      </c>
      <c r="AC21" s="240">
        <f>('Energy Use'!AC77-'E-electricity'!AC21)*'Energy Use 2020'!$T83</f>
        <v>82153934696797.703</v>
      </c>
      <c r="AD21" s="240">
        <f>('Energy Use'!AD77-'E-electricity'!AD21)*'Energy Use 2020'!$T83</f>
        <v>81453090484730.891</v>
      </c>
      <c r="AE21" s="240">
        <f>('Energy Use'!AE77-'E-electricity'!AE21)*'Energy Use 2020'!$T83</f>
        <v>80723626961438.484</v>
      </c>
      <c r="AF21" s="240">
        <f>('Energy Use'!AF77-'E-electricity'!AF21)*'Energy Use 2020'!$T83</f>
        <v>79978718698495.375</v>
      </c>
      <c r="AG21" s="240">
        <f>('Energy Use'!AG77-'E-electricity'!AG21)*'Energy Use 2020'!$T83</f>
        <v>79231096705298.656</v>
      </c>
      <c r="AH21" s="240">
        <f>('Energy Use'!AH77-'E-electricity'!AH21)*'Energy Use 2020'!$T83</f>
        <v>78493034045772.797</v>
      </c>
      <c r="AI21" s="240">
        <f>('Energy Use'!AI77-'E-electricity'!AI21)*'Energy Use 2020'!$T83</f>
        <v>77776350992542.828</v>
      </c>
      <c r="AJ21" s="240">
        <f>('Energy Use'!AJ77-'E-electricity'!AJ21)*'Energy Use 2020'!$T83</f>
        <v>77092438500212.984</v>
      </c>
      <c r="AK21" s="240">
        <f>('Energy Use'!AK77-'E-electricity'!AK21)*'Energy Use 2020'!$T83</f>
        <v>76452298840121.234</v>
      </c>
      <c r="AL21" s="240">
        <f>('Energy Use'!AL77-'E-electricity'!AL21)*'Energy Use 2020'!$T83</f>
        <v>75866602374215.328</v>
      </c>
      <c r="AM21" s="240">
        <f>('Energy Use'!AM77-'E-electricity'!AM21)*'Energy Use 2020'!$T83</f>
        <v>75345759649132.25</v>
      </c>
      <c r="AN21" s="240">
        <f>('Energy Use'!AN77-'E-electricity'!AN21)*'Energy Use 2020'!$T83</f>
        <v>74900008258166.25</v>
      </c>
      <c r="AO21" s="240">
        <f>('Energy Use'!AO77-'E-electricity'!AO21)*'Energy Use 2020'!$T83</f>
        <v>74539514245530.172</v>
      </c>
      <c r="AP21" s="240">
        <f>('Energy Use'!AP77-'E-electricity'!AP21)*'Energy Use 2020'!$T83</f>
        <v>74274488213474.234</v>
      </c>
      <c r="AQ21" s="240">
        <f>('Energy Use'!AQ77-'E-electricity'!AQ21)*'Energy Use 2020'!$T83</f>
        <v>73734860097054.594</v>
      </c>
      <c r="AR21" s="136" t="str">
        <f>VLOOKUP($A21,'Sector Match'!$A$1:$B$43,2,0)</f>
        <v>pulp paper and printing 17T18</v>
      </c>
    </row>
    <row r="22" spans="1:44" x14ac:dyDescent="0.2">
      <c r="A22" s="74" t="s">
        <v>21</v>
      </c>
      <c r="B22" s="240">
        <f>('Energy Use'!B78-'E-electricity'!B22)*'Energy Use 2019'!$T84</f>
        <v>497658622242604.56</v>
      </c>
      <c r="C22" s="240">
        <f>('Energy Use'!C78-'E-electricity'!C22)*'Energy Use 2020'!$T84</f>
        <v>372276178554907.88</v>
      </c>
      <c r="D22" s="240">
        <f>('Energy Use'!D78-'E-electricity'!D22)*'Energy Use 2020'!$T84</f>
        <v>365167118285515.13</v>
      </c>
      <c r="E22" s="240">
        <f>('Energy Use'!E78-'E-electricity'!E22)*'Energy Use 2020'!$T84</f>
        <v>370770206691631.69</v>
      </c>
      <c r="F22" s="240">
        <f>('Energy Use'!F78-'E-electricity'!F22)*'Energy Use 2020'!$T84</f>
        <v>398559557892886.31</v>
      </c>
      <c r="G22" s="240">
        <f>('Energy Use'!G78-'E-electricity'!G22)*'Energy Use 2020'!$T84</f>
        <v>426114862179974.94</v>
      </c>
      <c r="H22" s="240">
        <f>('Energy Use'!H78-'E-electricity'!H22)*'Energy Use 2020'!$T84</f>
        <v>453436210864601.31</v>
      </c>
      <c r="I22" s="240">
        <f>('Energy Use'!I78-'E-electricity'!I22)*'Energy Use 2020'!$T84</f>
        <v>461962218802620.19</v>
      </c>
      <c r="J22" s="240">
        <f>('Energy Use'!J78-'E-electricity'!J22)*'Energy Use 2020'!$T84</f>
        <v>470421233862294.44</v>
      </c>
      <c r="K22" s="240">
        <f>('Energy Use'!K78-'E-electricity'!K22)*'Energy Use 2020'!$T84</f>
        <v>478813282235574.19</v>
      </c>
      <c r="L22" s="240">
        <f>('Energy Use'!L78-'E-electricity'!L22)*'Energy Use 2020'!$T84</f>
        <v>487138390114410.06</v>
      </c>
      <c r="M22" s="240">
        <f>('Energy Use'!M78-'E-electricity'!M22)*'Energy Use 2020'!$T84</f>
        <v>495396583690752.06</v>
      </c>
      <c r="N22" s="240">
        <f>('Energy Use'!N78-'E-electricity'!N22)*'Energy Use 2020'!$T84</f>
        <v>494682029324393.44</v>
      </c>
      <c r="O22" s="240">
        <f>('Energy Use'!O78-'E-electricity'!O22)*'Energy Use 2020'!$T84</f>
        <v>493963681189759.88</v>
      </c>
      <c r="P22" s="240">
        <f>('Energy Use'!P78-'E-electricity'!P22)*'Energy Use 2020'!$T84</f>
        <v>493241540416030.13</v>
      </c>
      <c r="Q22" s="240">
        <f>('Energy Use'!Q78-'E-electricity'!Q22)*'Energy Use 2020'!$T84</f>
        <v>492515608132382.81</v>
      </c>
      <c r="R22" s="240">
        <f>('Energy Use'!R78-'E-electricity'!R22)*'Energy Use 2020'!$T84</f>
        <v>491785885467996.69</v>
      </c>
      <c r="S22" s="240">
        <f>('Energy Use'!S78-'E-electricity'!S22)*'Energy Use 2020'!$T84</f>
        <v>485822579387306.63</v>
      </c>
      <c r="T22" s="240">
        <f>('Energy Use'!T78-'E-electricity'!T22)*'Energy Use 2020'!$T84</f>
        <v>479868098455591.31</v>
      </c>
      <c r="U22" s="240">
        <f>('Energy Use'!U78-'E-electricity'!U22)*'Energy Use 2020'!$T84</f>
        <v>473922441357382</v>
      </c>
      <c r="V22" s="240">
        <f>('Energy Use'!V78-'E-electricity'!V22)*'Energy Use 2020'!$T84</f>
        <v>467985606777209.75</v>
      </c>
      <c r="W22" s="240">
        <f>('Energy Use'!W78-'E-electricity'!W22)*'Energy Use 2020'!$T84</f>
        <v>462057593399605.5</v>
      </c>
      <c r="X22" s="240">
        <f>('Energy Use'!X78-'E-electricity'!X22)*'Energy Use 2020'!$T84</f>
        <v>451278478691018.25</v>
      </c>
      <c r="Y22" s="240">
        <f>('Energy Use'!Y78-'E-electricity'!Y22)*'Energy Use 2020'!$T84</f>
        <v>440515866978214.13</v>
      </c>
      <c r="Z22" s="240">
        <f>('Energy Use'!Z78-'E-electricity'!Z22)*'Energy Use 2020'!$T84</f>
        <v>429769755794678.81</v>
      </c>
      <c r="AA22" s="240">
        <f>('Energy Use'!AA78-'E-electricity'!AA22)*'Energy Use 2020'!$T84</f>
        <v>419040142673898</v>
      </c>
      <c r="AB22" s="240">
        <f>('Energy Use'!AB78-'E-electricity'!AB22)*'Energy Use 2020'!$T84</f>
        <v>408327025149357.19</v>
      </c>
      <c r="AC22" s="240">
        <f>('Energy Use'!AC78-'E-electricity'!AC22)*'Energy Use 2020'!$T84</f>
        <v>397630400754542.13</v>
      </c>
      <c r="AD22" s="240">
        <f>('Energy Use'!AD78-'E-electricity'!AD22)*'Energy Use 2020'!$T84</f>
        <v>386950267022938.56</v>
      </c>
      <c r="AE22" s="240">
        <f>('Energy Use'!AE78-'E-electricity'!AE22)*'Energy Use 2020'!$T84</f>
        <v>376286621488032</v>
      </c>
      <c r="AF22" s="240">
        <f>('Energy Use'!AF78-'E-electricity'!AF22)*'Energy Use 2020'!$T84</f>
        <v>365639461683308.13</v>
      </c>
      <c r="AG22" s="240">
        <f>('Energy Use'!AG78-'E-electricity'!AG22)*'Energy Use 2020'!$T84</f>
        <v>355008785142252.81</v>
      </c>
      <c r="AH22" s="240">
        <f>('Energy Use'!AH78-'E-electricity'!AH22)*'Energy Use 2020'!$T84</f>
        <v>345772139529627.19</v>
      </c>
      <c r="AI22" s="240">
        <f>('Energy Use'!AI78-'E-electricity'!AI22)*'Energy Use 2020'!$T84</f>
        <v>336549778931703.69</v>
      </c>
      <c r="AJ22" s="240">
        <f>('Energy Use'!AJ78-'E-electricity'!AJ22)*'Energy Use 2020'!$T84</f>
        <v>327341701210831.81</v>
      </c>
      <c r="AK22" s="240">
        <f>('Energy Use'!AK78-'E-electricity'!AK22)*'Energy Use 2020'!$T84</f>
        <v>318147904229361.31</v>
      </c>
      <c r="AL22" s="240">
        <f>('Energy Use'!AL78-'E-electricity'!AL22)*'Energy Use 2020'!$T84</f>
        <v>308968385849641.69</v>
      </c>
      <c r="AM22" s="240">
        <f>('Energy Use'!AM78-'E-electricity'!AM22)*'Energy Use 2020'!$T84</f>
        <v>299355134911681.13</v>
      </c>
      <c r="AN22" s="240">
        <f>('Energy Use'!AN78-'E-electricity'!AN22)*'Energy Use 2020'!$T84</f>
        <v>289756874105990.81</v>
      </c>
      <c r="AO22" s="240">
        <f>('Energy Use'!AO78-'E-electricity'!AO22)*'Energy Use 2020'!$T84</f>
        <v>280173601187539.41</v>
      </c>
      <c r="AP22" s="240">
        <f>('Energy Use'!AP78-'E-electricity'!AP22)*'Energy Use 2020'!$T84</f>
        <v>270605313911295.28</v>
      </c>
      <c r="AQ22" s="240">
        <f>('Energy Use'!AQ78-'E-electricity'!AQ22)*'Energy Use 2020'!$T84</f>
        <v>260128310793820.09</v>
      </c>
      <c r="AR22" s="136" t="str">
        <f>VLOOKUP($A22,'Sector Match'!$A$1:$B$43,2,0)</f>
        <v>refined petroleum and coke 19</v>
      </c>
    </row>
    <row r="23" spans="1:44" x14ac:dyDescent="0.2">
      <c r="A23" s="74" t="s">
        <v>1</v>
      </c>
      <c r="B23" s="240">
        <f>('Energy Use'!B79-'E-electricity'!B23)*'Energy Use 2019'!$T85</f>
        <v>1012743597317621.3</v>
      </c>
      <c r="C23" s="240">
        <f>('Energy Use'!C79-'E-electricity'!C23)*'Energy Use 2020'!$T85</f>
        <v>1091464610807096.6</v>
      </c>
      <c r="D23" s="240">
        <f>('Energy Use'!D79-'E-electricity'!D23)*'Energy Use 2020'!$T85</f>
        <v>1158691599868767.5</v>
      </c>
      <c r="E23" s="240">
        <f>('Energy Use'!E79-'E-electricity'!E23)*'Energy Use 2020'!$T85</f>
        <v>1143492365517370.8</v>
      </c>
      <c r="F23" s="240">
        <f>('Energy Use'!F79-'E-electricity'!F23)*'Energy Use 2020'!$T85</f>
        <v>1242607722730293</v>
      </c>
      <c r="G23" s="240">
        <f>('Energy Use'!G79-'E-electricity'!G23)*'Energy Use 2020'!$T85</f>
        <v>1340691602211419.8</v>
      </c>
      <c r="H23" s="240">
        <f>('Energy Use'!H79-'E-electricity'!H23)*'Energy Use 2020'!$T85</f>
        <v>1437745033879413.5</v>
      </c>
      <c r="I23" s="240">
        <f>('Energy Use'!I79-'E-electricity'!I23)*'Energy Use 2020'!$T85</f>
        <v>1483552504537529.3</v>
      </c>
      <c r="J23" s="240">
        <f>('Energy Use'!J79-'E-electricity'!J23)*'Energy Use 2020'!$T85</f>
        <v>1528910303206608</v>
      </c>
      <c r="K23" s="240">
        <f>('Energy Use'!K79-'E-electricity'!K23)*'Energy Use 2020'!$T85</f>
        <v>1573818875139327</v>
      </c>
      <c r="L23" s="240">
        <f>('Energy Use'!L79-'E-electricity'!L23)*'Energy Use 2020'!$T85</f>
        <v>1618278665588364.5</v>
      </c>
      <c r="M23" s="240">
        <f>('Energy Use'!M79-'E-electricity'!M23)*'Energy Use 2020'!$T85</f>
        <v>1662290119806397.5</v>
      </c>
      <c r="N23" s="240">
        <f>('Energy Use'!N79-'E-electricity'!N23)*'Energy Use 2020'!$T85</f>
        <v>1685541559750057.8</v>
      </c>
      <c r="O23" s="240">
        <f>('Energy Use'!O79-'E-electricity'!O23)*'Energy Use 2020'!$T85</f>
        <v>1708583823343746</v>
      </c>
      <c r="P23" s="240">
        <f>('Energy Use'!P79-'E-electricity'!P23)*'Energy Use 2020'!$T85</f>
        <v>1731417061830601.5</v>
      </c>
      <c r="Q23" s="240">
        <f>('Energy Use'!Q79-'E-electricity'!Q23)*'Energy Use 2020'!$T85</f>
        <v>1754041426453762.8</v>
      </c>
      <c r="R23" s="240">
        <f>('Energy Use'!R79-'E-electricity'!R23)*'Energy Use 2020'!$T85</f>
        <v>1776457068456368</v>
      </c>
      <c r="S23" s="240">
        <f>('Energy Use'!S79-'E-electricity'!S23)*'Energy Use 2020'!$T85</f>
        <v>1789308360678621.5</v>
      </c>
      <c r="T23" s="240">
        <f>('Energy Use'!T79-'E-electricity'!T23)*'Energy Use 2020'!$T85</f>
        <v>1802123819178134.5</v>
      </c>
      <c r="U23" s="240">
        <f>('Energy Use'!U79-'E-electricity'!U23)*'Energy Use 2020'!$T85</f>
        <v>1814903457156186</v>
      </c>
      <c r="V23" s="240">
        <f>('Energy Use'!V79-'E-electricity'!V23)*'Energy Use 2020'!$T85</f>
        <v>1827647287814054.8</v>
      </c>
      <c r="W23" s="240">
        <f>('Energy Use'!W79-'E-electricity'!W23)*'Energy Use 2020'!$T85</f>
        <v>1840355324353018</v>
      </c>
      <c r="X23" s="240">
        <f>('Energy Use'!X79-'E-electricity'!X23)*'Energy Use 2020'!$T85</f>
        <v>1844836752299557.3</v>
      </c>
      <c r="Y23" s="240">
        <f>('Energy Use'!Y79-'E-electricity'!Y23)*'Energy Use 2020'!$T85</f>
        <v>1849301245572171</v>
      </c>
      <c r="Z23" s="240">
        <f>('Energy Use'!Z79-'E-electricity'!Z23)*'Energy Use 2020'!$T85</f>
        <v>1853748810647180.8</v>
      </c>
      <c r="AA23" s="240">
        <f>('Energy Use'!AA79-'E-electricity'!AA23)*'Energy Use 2020'!$T85</f>
        <v>1858179454000905</v>
      </c>
      <c r="AB23" s="240">
        <f>('Energy Use'!AB79-'E-electricity'!AB23)*'Energy Use 2020'!$T85</f>
        <v>1862593182109665.3</v>
      </c>
      <c r="AC23" s="240">
        <f>('Energy Use'!AC79-'E-electricity'!AC23)*'Energy Use 2020'!$T85</f>
        <v>1859975773996799</v>
      </c>
      <c r="AD23" s="240">
        <f>('Energy Use'!AD79-'E-electricity'!AD23)*'Energy Use 2020'!$T85</f>
        <v>1857356210200184.3</v>
      </c>
      <c r="AE23" s="240">
        <f>('Energy Use'!AE79-'E-electricity'!AE23)*'Energy Use 2020'!$T85</f>
        <v>1854734492094687.5</v>
      </c>
      <c r="AF23" s="240">
        <f>('Energy Use'!AF79-'E-electricity'!AF23)*'Energy Use 2020'!$T85</f>
        <v>1852110621055177.3</v>
      </c>
      <c r="AG23" s="240">
        <f>('Energy Use'!AG79-'E-electricity'!AG23)*'Energy Use 2020'!$T85</f>
        <v>1849484598456520.5</v>
      </c>
      <c r="AH23" s="240">
        <f>('Energy Use'!AH79-'E-electricity'!AH23)*'Energy Use 2020'!$T85</f>
        <v>1840548220974395.8</v>
      </c>
      <c r="AI23" s="240">
        <f>('Energy Use'!AI79-'E-electricity'!AI23)*'Energy Use 2020'!$T85</f>
        <v>1831624707152940.3</v>
      </c>
      <c r="AJ23" s="240">
        <f>('Energy Use'!AJ79-'E-electricity'!AJ23)*'Energy Use 2020'!$T85</f>
        <v>1822714052949753.8</v>
      </c>
      <c r="AK23" s="240">
        <f>('Energy Use'!AK79-'E-electricity'!AK23)*'Energy Use 2020'!$T85</f>
        <v>1813816254322434.3</v>
      </c>
      <c r="AL23" s="240">
        <f>('Energy Use'!AL79-'E-electricity'!AL23)*'Energy Use 2020'!$T85</f>
        <v>1804931307228581.5</v>
      </c>
      <c r="AM23" s="240">
        <f>('Energy Use'!AM79-'E-electricity'!AM23)*'Energy Use 2020'!$T85</f>
        <v>1794900406109173.5</v>
      </c>
      <c r="AN23" s="240">
        <f>('Energy Use'!AN79-'E-electricity'!AN23)*'Energy Use 2020'!$T85</f>
        <v>1784884804861983.5</v>
      </c>
      <c r="AO23" s="240">
        <f>('Energy Use'!AO79-'E-electricity'!AO23)*'Energy Use 2020'!$T85</f>
        <v>1774884498592869.3</v>
      </c>
      <c r="AP23" s="240">
        <f>('Energy Use'!AP79-'E-electricity'!AP23)*'Energy Use 2020'!$T85</f>
        <v>1764899482407688</v>
      </c>
      <c r="AQ23" s="240">
        <f>('Energy Use'!AQ79-'E-electricity'!AQ23)*'Energy Use 2020'!$T85</f>
        <v>1746326052272990.3</v>
      </c>
      <c r="AR23" s="136" t="str">
        <f>VLOOKUP($A23,'Sector Match'!$A$1:$B$43,2,0)</f>
        <v>chemicals 20</v>
      </c>
    </row>
    <row r="24" spans="1:44" x14ac:dyDescent="0.2">
      <c r="A24" s="74" t="s">
        <v>22</v>
      </c>
      <c r="B24" s="240">
        <f>('Energy Use'!B80-'E-electricity'!B24)*'Energy Use 2019'!$T86</f>
        <v>51310302293475.734</v>
      </c>
      <c r="C24" s="240">
        <f>('Energy Use'!C80-'E-electricity'!C24)*'Energy Use 2020'!$T86</f>
        <v>66869747321907.188</v>
      </c>
      <c r="D24" s="240">
        <f>('Energy Use'!D80-'E-electricity'!D24)*'Energy Use 2020'!$T86</f>
        <v>86359278044090.203</v>
      </c>
      <c r="E24" s="240">
        <f>('Energy Use'!E80-'E-electricity'!E24)*'Energy Use 2020'!$T86</f>
        <v>84223159691345.078</v>
      </c>
      <c r="F24" s="240">
        <f>('Energy Use'!F80-'E-electricity'!F24)*'Energy Use 2020'!$T86</f>
        <v>85378438344916.859</v>
      </c>
      <c r="G24" s="240">
        <f>('Energy Use'!G80-'E-electricity'!G24)*'Energy Use 2020'!$T86</f>
        <v>88869754408826.703</v>
      </c>
      <c r="H24" s="240">
        <f>('Energy Use'!H80-'E-electricity'!H24)*'Energy Use 2020'!$T86</f>
        <v>93129149517491.484</v>
      </c>
      <c r="I24" s="240">
        <f>('Energy Use'!I80-'E-electricity'!I24)*'Energy Use 2020'!$T86</f>
        <v>96771628730464.297</v>
      </c>
      <c r="J24" s="240">
        <f>('Energy Use'!J80-'E-electricity'!J24)*'Energy Use 2020'!$T86</f>
        <v>99573621900046.063</v>
      </c>
      <c r="K24" s="240">
        <f>('Energy Use'!K80-'E-electricity'!K24)*'Energy Use 2020'!$T86</f>
        <v>101775341005899.81</v>
      </c>
      <c r="L24" s="240">
        <f>('Energy Use'!L80-'E-electricity'!L24)*'Energy Use 2020'!$T86</f>
        <v>103659951731179.48</v>
      </c>
      <c r="M24" s="240">
        <f>('Energy Use'!M80-'E-electricity'!M24)*'Energy Use 2020'!$T86</f>
        <v>105540167302540.17</v>
      </c>
      <c r="N24" s="240">
        <f>('Energy Use'!N80-'E-electricity'!N24)*'Energy Use 2020'!$T86</f>
        <v>107776480181086.39</v>
      </c>
      <c r="O24" s="240">
        <f>('Energy Use'!O80-'E-electricity'!O24)*'Energy Use 2020'!$T86</f>
        <v>110301674898351.8</v>
      </c>
      <c r="P24" s="240">
        <f>('Energy Use'!P80-'E-electricity'!P24)*'Energy Use 2020'!$T86</f>
        <v>113066870487277.05</v>
      </c>
      <c r="Q24" s="240">
        <f>('Energy Use'!Q80-'E-electricity'!Q24)*'Energy Use 2020'!$T86</f>
        <v>116018447485236.66</v>
      </c>
      <c r="R24" s="240">
        <f>('Energy Use'!R80-'E-electricity'!R24)*'Energy Use 2020'!$T86</f>
        <v>119096884194136.83</v>
      </c>
      <c r="S24" s="240">
        <f>('Energy Use'!S80-'E-electricity'!S24)*'Energy Use 2020'!$T86</f>
        <v>122666843712220.94</v>
      </c>
      <c r="T24" s="240">
        <f>('Energy Use'!T80-'E-electricity'!T24)*'Energy Use 2020'!$T86</f>
        <v>126313012563564.39</v>
      </c>
      <c r="U24" s="240">
        <f>('Energy Use'!U80-'E-electricity'!U24)*'Energy Use 2020'!$T86</f>
        <v>130024530331471.05</v>
      </c>
      <c r="V24" s="240">
        <f>('Energy Use'!V80-'E-electricity'!V24)*'Energy Use 2020'!$T86</f>
        <v>133789176081408.13</v>
      </c>
      <c r="W24" s="240">
        <f>('Energy Use'!W80-'E-electricity'!W24)*'Energy Use 2020'!$T86</f>
        <v>137593315762932.28</v>
      </c>
      <c r="X24" s="240">
        <f>('Energy Use'!X80-'E-electricity'!X24)*'Energy Use 2020'!$T86</f>
        <v>141421862493224.63</v>
      </c>
      <c r="Y24" s="240">
        <f>('Energy Use'!Y80-'E-electricity'!Y24)*'Energy Use 2020'!$T86</f>
        <v>145258252099295.44</v>
      </c>
      <c r="Z24" s="240">
        <f>('Energy Use'!Z80-'E-electricity'!Z24)*'Energy Use 2020'!$T86</f>
        <v>149084436367941.75</v>
      </c>
      <c r="AA24" s="240">
        <f>('Energy Use'!AA80-'E-electricity'!AA24)*'Energy Use 2020'!$T86</f>
        <v>152880896475016.56</v>
      </c>
      <c r="AB24" s="240">
        <f>('Energy Use'!AB80-'E-electricity'!AB24)*'Energy Use 2020'!$T86</f>
        <v>156626679029157.84</v>
      </c>
      <c r="AC24" s="240">
        <f>('Energy Use'!AC80-'E-electricity'!AC24)*'Energy Use 2020'!$T86</f>
        <v>160299457060732.25</v>
      </c>
      <c r="AD24" s="240">
        <f>('Energy Use'!AD80-'E-electricity'!AD24)*'Energy Use 2020'!$T86</f>
        <v>163875618105747.47</v>
      </c>
      <c r="AE24" s="240">
        <f>('Energy Use'!AE80-'E-electricity'!AE24)*'Energy Use 2020'!$T86</f>
        <v>167330381269275.22</v>
      </c>
      <c r="AF24" s="240">
        <f>('Energy Use'!AF80-'E-electricity'!AF24)*'Energy Use 2020'!$T86</f>
        <v>170637944797293.78</v>
      </c>
      <c r="AG24" s="240">
        <f>('Energy Use'!AG80-'E-electricity'!AG24)*'Energy Use 2020'!$T86</f>
        <v>173771665235695.19</v>
      </c>
      <c r="AH24" s="240">
        <f>('Energy Use'!AH80-'E-electricity'!AH24)*'Energy Use 2020'!$T86</f>
        <v>176704268708736.31</v>
      </c>
      <c r="AI24" s="240">
        <f>('Energy Use'!AI80-'E-electricity'!AI24)*'Energy Use 2020'!$T86</f>
        <v>179408094207930.97</v>
      </c>
      <c r="AJ24" s="240">
        <f>('Energy Use'!AJ80-'E-electricity'!AJ24)*'Energy Use 2020'!$T86</f>
        <v>181855368051181.91</v>
      </c>
      <c r="AK24" s="240">
        <f>('Energy Use'!AK80-'E-electricity'!AK24)*'Energy Use 2020'!$T86</f>
        <v>184018507859790.09</v>
      </c>
      <c r="AL24" s="240">
        <f>('Energy Use'!AL80-'E-electricity'!AL24)*'Energy Use 2020'!$T86</f>
        <v>185870453521206.72</v>
      </c>
      <c r="AM24" s="240">
        <f>('Energy Use'!AM80-'E-electricity'!AM24)*'Energy Use 2020'!$T86</f>
        <v>187385021675875.69</v>
      </c>
      <c r="AN24" s="240">
        <f>('Energy Use'!AN80-'E-electricity'!AN24)*'Energy Use 2020'!$T86</f>
        <v>188537279309706.03</v>
      </c>
      <c r="AO24" s="240">
        <f>('Energy Use'!AO80-'E-electricity'!AO24)*'Energy Use 2020'!$T86</f>
        <v>189303931076660.47</v>
      </c>
      <c r="AP24" s="240">
        <f>('Energy Use'!AP80-'E-electricity'!AP24)*'Energy Use 2020'!$T86</f>
        <v>189663714049547.88</v>
      </c>
      <c r="AQ24" s="240">
        <f>('Energy Use'!AQ80-'E-electricity'!AQ24)*'Energy Use 2020'!$T86</f>
        <v>188625478515284.44</v>
      </c>
      <c r="AR24" s="136">
        <f>VLOOKUP($A24,'Sector Match'!$A$1:$B$43,2,0)</f>
        <v>0</v>
      </c>
    </row>
    <row r="25" spans="1:44" x14ac:dyDescent="0.2">
      <c r="A25" s="74" t="s">
        <v>23</v>
      </c>
      <c r="B25" s="240">
        <f>('Energy Use'!B81-'E-electricity'!B25)*'Energy Use 2019'!$T87</f>
        <v>49661942635548.633</v>
      </c>
      <c r="C25" s="240">
        <f>('Energy Use'!C81-'E-electricity'!C25)*'Energy Use 2020'!$T87</f>
        <v>64157444840479.305</v>
      </c>
      <c r="D25" s="240">
        <f>('Energy Use'!D81-'E-electricity'!D25)*'Energy Use 2020'!$T87</f>
        <v>71162425093243.609</v>
      </c>
      <c r="E25" s="240">
        <f>('Energy Use'!E81-'E-electricity'!E25)*'Energy Use 2020'!$T87</f>
        <v>72625865866559.578</v>
      </c>
      <c r="F25" s="240">
        <f>('Energy Use'!F81-'E-electricity'!F25)*'Energy Use 2020'!$T87</f>
        <v>73927554809982.313</v>
      </c>
      <c r="G25" s="240">
        <f>('Energy Use'!G81-'E-electricity'!G25)*'Energy Use 2020'!$T87</f>
        <v>77776038547885.75</v>
      </c>
      <c r="H25" s="240">
        <f>('Energy Use'!H81-'E-electricity'!H25)*'Energy Use 2020'!$T87</f>
        <v>82667811445703.828</v>
      </c>
      <c r="I25" s="240">
        <f>('Energy Use'!I81-'E-electricity'!I25)*'Energy Use 2020'!$T87</f>
        <v>87187977399058.766</v>
      </c>
      <c r="J25" s="240">
        <f>('Energy Use'!J81-'E-electricity'!J25)*'Energy Use 2020'!$T87</f>
        <v>90932858110217</v>
      </c>
      <c r="K25" s="240">
        <f>('Energy Use'!K81-'E-electricity'!K25)*'Energy Use 2020'!$T87</f>
        <v>93905797062753.75</v>
      </c>
      <c r="L25" s="240">
        <f>('Energy Use'!L81-'E-electricity'!L25)*'Energy Use 2020'!$T87</f>
        <v>96146733490965.172</v>
      </c>
      <c r="M25" s="240">
        <f>('Energy Use'!M81-'E-electricity'!M25)*'Energy Use 2020'!$T87</f>
        <v>97726080035078.875</v>
      </c>
      <c r="N25" s="240">
        <f>('Energy Use'!N81-'E-electricity'!N25)*'Energy Use 2020'!$T87</f>
        <v>98822056505818.984</v>
      </c>
      <c r="O25" s="240">
        <f>('Energy Use'!O81-'E-electricity'!O25)*'Energy Use 2020'!$T87</f>
        <v>99448449635961.813</v>
      </c>
      <c r="P25" s="240">
        <f>('Energy Use'!P81-'E-electricity'!P25)*'Energy Use 2020'!$T87</f>
        <v>99711289390908.656</v>
      </c>
      <c r="Q25" s="240">
        <f>('Energy Use'!Q81-'E-electricity'!Q25)*'Energy Use 2020'!$T87</f>
        <v>99722761638673.922</v>
      </c>
      <c r="R25" s="240">
        <f>('Energy Use'!R81-'E-electricity'!R25)*'Energy Use 2020'!$T87</f>
        <v>99597714899183.219</v>
      </c>
      <c r="S25" s="240">
        <f>('Energy Use'!S81-'E-electricity'!S25)*'Energy Use 2020'!$T87</f>
        <v>99778575877208.516</v>
      </c>
      <c r="T25" s="240">
        <f>('Energy Use'!T81-'E-electricity'!T25)*'Energy Use 2020'!$T87</f>
        <v>99940365663348.25</v>
      </c>
      <c r="U25" s="240">
        <f>('Energy Use'!U81-'E-electricity'!U25)*'Energy Use 2020'!$T87</f>
        <v>100083472161676.31</v>
      </c>
      <c r="V25" s="240">
        <f>('Energy Use'!V81-'E-electricity'!V25)*'Energy Use 2020'!$T87</f>
        <v>100208296688359.2</v>
      </c>
      <c r="W25" s="240">
        <f>('Energy Use'!W81-'E-electricity'!W25)*'Energy Use 2020'!$T87</f>
        <v>100315253156789.55</v>
      </c>
      <c r="X25" s="240">
        <f>('Energy Use'!X81-'E-electricity'!X25)*'Energy Use 2020'!$T87</f>
        <v>100404767269621.88</v>
      </c>
      <c r="Y25" s="240">
        <f>('Energy Use'!Y81-'E-electricity'!Y25)*'Energy Use 2020'!$T87</f>
        <v>100477275719481.78</v>
      </c>
      <c r="Z25" s="240">
        <f>('Energy Use'!Z81-'E-electricity'!Z25)*'Energy Use 2020'!$T87</f>
        <v>100533225400033.03</v>
      </c>
      <c r="AA25" s="240">
        <f>('Energy Use'!AA81-'E-electricity'!AA25)*'Energy Use 2020'!$T87</f>
        <v>100573072628991.69</v>
      </c>
      <c r="AB25" s="240">
        <f>('Energy Use'!AB81-'E-electricity'!AB25)*'Energy Use 2020'!$T87</f>
        <v>100597282384586.08</v>
      </c>
      <c r="AC25" s="240">
        <f>('Energy Use'!AC81-'E-electricity'!AC25)*'Energy Use 2020'!$T87</f>
        <v>100606327556870.81</v>
      </c>
      <c r="AD25" s="240">
        <f>('Energy Use'!AD81-'E-electricity'!AD25)*'Energy Use 2020'!$T87</f>
        <v>100600688215207.14</v>
      </c>
      <c r="AE25" s="240">
        <f>('Energy Use'!AE81-'E-electricity'!AE25)*'Energy Use 2020'!$T87</f>
        <v>100580850893133.08</v>
      </c>
      <c r="AF25" s="240">
        <f>('Energy Use'!AF81-'E-electricity'!AF25)*'Energy Use 2020'!$T87</f>
        <v>100547307891751.61</v>
      </c>
      <c r="AG25" s="240">
        <f>('Energy Use'!AG81-'E-electricity'!AG25)*'Energy Use 2020'!$T87</f>
        <v>100500556602682.22</v>
      </c>
      <c r="AH25" s="240">
        <f>('Energy Use'!AH81-'E-electricity'!AH25)*'Energy Use 2020'!$T87</f>
        <v>100441098851522.17</v>
      </c>
      <c r="AI25" s="240">
        <f>('Energy Use'!AI81-'E-electricity'!AI25)*'Energy Use 2020'!$T87</f>
        <v>100369440262685.81</v>
      </c>
      <c r="AJ25" s="240">
        <f>('Energy Use'!AJ81-'E-electricity'!AJ25)*'Energy Use 2020'!$T87</f>
        <v>100286089646399.98</v>
      </c>
      <c r="AK25" s="240">
        <f>('Energy Use'!AK81-'E-electricity'!AK25)*'Energy Use 2020'!$T87</f>
        <v>100191558408551.77</v>
      </c>
      <c r="AL25" s="240">
        <f>('Energy Use'!AL81-'E-electricity'!AL25)*'Energy Use 2020'!$T87</f>
        <v>100086359984003.59</v>
      </c>
      <c r="AM25" s="240">
        <f>('Energy Use'!AM81-'E-electricity'!AM25)*'Energy Use 2020'!$T87</f>
        <v>99971009293914.719</v>
      </c>
      <c r="AN25" s="240">
        <f>('Energy Use'!AN81-'E-electricity'!AN25)*'Energy Use 2020'!$T87</f>
        <v>99846022227529.266</v>
      </c>
      <c r="AO25" s="240">
        <f>('Energy Use'!AO81-'E-electricity'!AO25)*'Energy Use 2020'!$T87</f>
        <v>99711915148822.719</v>
      </c>
      <c r="AP25" s="240">
        <f>('Energy Use'!AP81-'E-electricity'!AP25)*'Energy Use 2020'!$T87</f>
        <v>99569204428323.641</v>
      </c>
      <c r="AQ25" s="240">
        <f>('Energy Use'!AQ81-'E-electricity'!AQ25)*'Energy Use 2020'!$T87</f>
        <v>98908568020880.469</v>
      </c>
      <c r="AR25" s="136" t="str">
        <f>VLOOKUP($A25,'Sector Match'!$A$1:$B$43,2,0)</f>
        <v>chemicals 20</v>
      </c>
    </row>
    <row r="26" spans="1:44" x14ac:dyDescent="0.2">
      <c r="A26" s="74" t="s">
        <v>24</v>
      </c>
      <c r="B26" s="240">
        <f>('Energy Use'!B82-'E-electricity'!B26)*'Energy Use 2019'!$T88</f>
        <v>57540582045964.68</v>
      </c>
      <c r="C26" s="240">
        <f>('Energy Use'!C82-'E-electricity'!C26)*'Energy Use 2020'!$T88</f>
        <v>65381096365656.859</v>
      </c>
      <c r="D26" s="240">
        <f>('Energy Use'!D82-'E-electricity'!D26)*'Energy Use 2020'!$T88</f>
        <v>71519309944897.094</v>
      </c>
      <c r="E26" s="240">
        <f>('Energy Use'!E82-'E-electricity'!E26)*'Energy Use 2020'!$T88</f>
        <v>70507302691751.125</v>
      </c>
      <c r="F26" s="240">
        <f>('Energy Use'!F82-'E-electricity'!F26)*'Energy Use 2020'!$T88</f>
        <v>70688377487240.984</v>
      </c>
      <c r="G26" s="240">
        <f>('Energy Use'!G82-'E-electricity'!G26)*'Energy Use 2020'!$T88</f>
        <v>72299342463377.406</v>
      </c>
      <c r="H26" s="240">
        <f>('Energy Use'!H82-'E-electricity'!H26)*'Energy Use 2020'!$T88</f>
        <v>74446752442644.297</v>
      </c>
      <c r="I26" s="240">
        <f>('Energy Use'!I82-'E-electricity'!I26)*'Energy Use 2020'!$T88</f>
        <v>76381038553438.172</v>
      </c>
      <c r="J26" s="240">
        <f>('Energy Use'!J82-'E-electricity'!J26)*'Energy Use 2020'!$T88</f>
        <v>77863203585837.938</v>
      </c>
      <c r="K26" s="240">
        <f>('Energy Use'!K82-'E-electricity'!K26)*'Energy Use 2020'!$T88</f>
        <v>78870108348122.797</v>
      </c>
      <c r="L26" s="240">
        <f>('Energy Use'!L82-'E-electricity'!L26)*'Energy Use 2020'!$T88</f>
        <v>79387588844753.797</v>
      </c>
      <c r="M26" s="240">
        <f>('Energy Use'!M82-'E-electricity'!M26)*'Energy Use 2020'!$T88</f>
        <v>79410755612754.266</v>
      </c>
      <c r="N26" s="240">
        <f>('Energy Use'!N82-'E-electricity'!N26)*'Energy Use 2020'!$T88</f>
        <v>79167867596406.344</v>
      </c>
      <c r="O26" s="240">
        <f>('Energy Use'!O82-'E-electricity'!O26)*'Energy Use 2020'!$T88</f>
        <v>78539172681358.828</v>
      </c>
      <c r="P26" s="240">
        <f>('Energy Use'!P82-'E-electricity'!P26)*'Energy Use 2020'!$T88</f>
        <v>77630590682581.578</v>
      </c>
      <c r="Q26" s="240">
        <f>('Energy Use'!Q82-'E-electricity'!Q26)*'Energy Use 2020'!$T88</f>
        <v>76547337189833.875</v>
      </c>
      <c r="R26" s="240">
        <f>('Energy Use'!R82-'E-electricity'!R26)*'Energy Use 2020'!$T88</f>
        <v>75390972525385.828</v>
      </c>
      <c r="S26" s="240">
        <f>('Energy Use'!S82-'E-electricity'!S26)*'Energy Use 2020'!$T88</f>
        <v>74639636305071.938</v>
      </c>
      <c r="T26" s="240">
        <f>('Energy Use'!T82-'E-electricity'!T26)*'Energy Use 2020'!$T88</f>
        <v>73904728896589.844</v>
      </c>
      <c r="U26" s="240">
        <f>('Energy Use'!U82-'E-electricity'!U26)*'Energy Use 2020'!$T88</f>
        <v>73186612856000.719</v>
      </c>
      <c r="V26" s="240">
        <f>('Energy Use'!V82-'E-electricity'!V26)*'Energy Use 2020'!$T88</f>
        <v>72485632921142.578</v>
      </c>
      <c r="W26" s="240">
        <f>('Energy Use'!W82-'E-electricity'!W26)*'Energy Use 2020'!$T88</f>
        <v>71802117341894.453</v>
      </c>
      <c r="X26" s="240">
        <f>('Energy Use'!X82-'E-electricity'!X26)*'Energy Use 2020'!$T88</f>
        <v>71136379218152.203</v>
      </c>
      <c r="Y26" s="240">
        <f>('Energy Use'!Y82-'E-electricity'!Y26)*'Energy Use 2020'!$T88</f>
        <v>70488717844332.859</v>
      </c>
      <c r="Z26" s="240">
        <f>('Energy Use'!Z82-'E-electricity'!Z26)*'Energy Use 2020'!$T88</f>
        <v>69859420059510.5</v>
      </c>
      <c r="AA26" s="240">
        <f>('Energy Use'!AA82-'E-electricity'!AA26)*'Energy Use 2020'!$T88</f>
        <v>69248761602574.688</v>
      </c>
      <c r="AB26" s="240">
        <f>('Energy Use'!AB82-'E-electricity'!AB26)*'Energy Use 2020'!$T88</f>
        <v>68657008472079.828</v>
      </c>
      <c r="AC26" s="240">
        <f>('Energy Use'!AC82-'E-electricity'!AC26)*'Energy Use 2020'!$T88</f>
        <v>68084418290738.477</v>
      </c>
      <c r="AD26" s="240">
        <f>('Energy Use'!AD82-'E-electricity'!AD26)*'Energy Use 2020'!$T88</f>
        <v>67531241674789.219</v>
      </c>
      <c r="AE26" s="240">
        <f>('Energy Use'!AE82-'E-electricity'!AE26)*'Energy Use 2020'!$T88</f>
        <v>66997723608750.555</v>
      </c>
      <c r="AF26" s="240">
        <f>('Energy Use'!AF82-'E-electricity'!AF26)*'Energy Use 2020'!$T88</f>
        <v>66484104826347.391</v>
      </c>
      <c r="AG26" s="240">
        <f>('Energy Use'!AG82-'E-electricity'!AG26)*'Energy Use 2020'!$T88</f>
        <v>65990623198677.961</v>
      </c>
      <c r="AH26" s="240">
        <f>('Energy Use'!AH82-'E-electricity'!AH26)*'Energy Use 2020'!$T88</f>
        <v>65517515130968.711</v>
      </c>
      <c r="AI26" s="240">
        <f>('Energy Use'!AI82-'E-electricity'!AI26)*'Energy Use 2020'!$T88</f>
        <v>65065016969548.32</v>
      </c>
      <c r="AJ26" s="240">
        <f>('Energy Use'!AJ82-'E-electricity'!AJ26)*'Energy Use 2020'!$T88</f>
        <v>64633366420956.148</v>
      </c>
      <c r="AK26" s="240">
        <f>('Energy Use'!AK82-'E-electricity'!AK26)*'Energy Use 2020'!$T88</f>
        <v>64222803985391.859</v>
      </c>
      <c r="AL26" s="240">
        <f>('Energy Use'!AL82-'E-electricity'!AL26)*'Energy Use 2020'!$T88</f>
        <v>63833574407011.102</v>
      </c>
      <c r="AM26" s="240">
        <f>('Energy Use'!AM82-'E-electricity'!AM26)*'Energy Use 2020'!$T88</f>
        <v>63465928143875.273</v>
      </c>
      <c r="AN26" s="240">
        <f>('Energy Use'!AN82-'E-electricity'!AN26)*'Energy Use 2020'!$T88</f>
        <v>63120122860676.234</v>
      </c>
      <c r="AO26" s="240">
        <f>('Energy Use'!AO82-'E-electricity'!AO26)*'Energy Use 2020'!$T88</f>
        <v>62796424947681.813</v>
      </c>
      <c r="AP26" s="240">
        <f>('Energy Use'!AP82-'E-electricity'!AP26)*'Energy Use 2020'!$T88</f>
        <v>62495111069683.203</v>
      </c>
      <c r="AQ26" s="240">
        <f>('Energy Use'!AQ82-'E-electricity'!AQ26)*'Energy Use 2020'!$T88</f>
        <v>61896397638498.516</v>
      </c>
      <c r="AR26" s="136" t="str">
        <f>VLOOKUP($A26,'Sector Match'!$A$1:$B$43,2,0)</f>
        <v>rubber and plastic products 22</v>
      </c>
    </row>
    <row r="27" spans="1:44" x14ac:dyDescent="0.2">
      <c r="A27" s="74" t="s">
        <v>25</v>
      </c>
      <c r="B27" s="240">
        <f>('Energy Use'!B83-'E-electricity'!B27)*'Energy Use 2019'!$T89</f>
        <v>624261299153026</v>
      </c>
      <c r="C27" s="240">
        <f>('Energy Use'!C83-'E-electricity'!C27)*'Energy Use 2020'!$T89</f>
        <v>792851022625958.38</v>
      </c>
      <c r="D27" s="240">
        <f>('Energy Use'!D83-'E-electricity'!D27)*'Energy Use 2020'!$T89</f>
        <v>786270549970664.88</v>
      </c>
      <c r="E27" s="240">
        <f>('Energy Use'!E83-'E-electricity'!E27)*'Energy Use 2020'!$T89</f>
        <v>704699743254770</v>
      </c>
      <c r="F27" s="240">
        <f>('Energy Use'!F83-'E-electricity'!F27)*'Energy Use 2020'!$T89</f>
        <v>732397019927240.25</v>
      </c>
      <c r="G27" s="240">
        <f>('Energy Use'!G83-'E-electricity'!G27)*'Energy Use 2020'!$T89</f>
        <v>759874858234300.63</v>
      </c>
      <c r="H27" s="240">
        <f>('Energy Use'!H83-'E-electricity'!H27)*'Energy Use 2020'!$T89</f>
        <v>787133513718598</v>
      </c>
      <c r="I27" s="240">
        <f>('Energy Use'!I83-'E-electricity'!I27)*'Energy Use 2020'!$T89</f>
        <v>794377337408249.25</v>
      </c>
      <c r="J27" s="240">
        <f>('Energy Use'!J83-'E-electricity'!J27)*'Energy Use 2020'!$T89</f>
        <v>801554817857062.75</v>
      </c>
      <c r="K27" s="240">
        <f>('Energy Use'!K83-'E-electricity'!K27)*'Energy Use 2020'!$T89</f>
        <v>808666033862560.88</v>
      </c>
      <c r="L27" s="240">
        <f>('Energy Use'!L83-'E-electricity'!L27)*'Energy Use 2020'!$T89</f>
        <v>815711064222265.25</v>
      </c>
      <c r="M27" s="240">
        <f>('Energy Use'!M83-'E-electricity'!M27)*'Energy Use 2020'!$T89</f>
        <v>822689987733698.25</v>
      </c>
      <c r="N27" s="240">
        <f>('Energy Use'!N83-'E-electricity'!N27)*'Energy Use 2020'!$T89</f>
        <v>810882267122134.5</v>
      </c>
      <c r="O27" s="240">
        <f>('Energy Use'!O83-'E-electricity'!O27)*'Energy Use 2020'!$T89</f>
        <v>799133275778979.63</v>
      </c>
      <c r="P27" s="240">
        <f>('Energy Use'!P83-'E-electricity'!P27)*'Energy Use 2020'!$T89</f>
        <v>787442965120179.75</v>
      </c>
      <c r="Q27" s="240">
        <f>('Energy Use'!Q83-'E-electricity'!Q27)*'Energy Use 2020'!$T89</f>
        <v>775811286561680.75</v>
      </c>
      <c r="R27" s="240">
        <f>('Energy Use'!R83-'E-electricity'!R27)*'Energy Use 2020'!$T89</f>
        <v>764238191519428</v>
      </c>
      <c r="S27" s="240">
        <f>('Energy Use'!S83-'E-electricity'!S27)*'Energy Use 2020'!$T89</f>
        <v>750602384120315.25</v>
      </c>
      <c r="T27" s="240">
        <f>('Energy Use'!T83-'E-electricity'!T27)*'Energy Use 2020'!$T89</f>
        <v>736986014420980.5</v>
      </c>
      <c r="U27" s="240">
        <f>('Energy Use'!U83-'E-electricity'!U27)*'Energy Use 2020'!$T89</f>
        <v>723389074906593.5</v>
      </c>
      <c r="V27" s="240">
        <f>('Energy Use'!V83-'E-electricity'!V27)*'Energy Use 2020'!$T89</f>
        <v>709811558062325.5</v>
      </c>
      <c r="W27" s="240">
        <f>('Energy Use'!W83-'E-electricity'!W27)*'Energy Use 2020'!$T89</f>
        <v>696253456373346.63</v>
      </c>
      <c r="X27" s="240">
        <f>('Energy Use'!X83-'E-electricity'!X27)*'Energy Use 2020'!$T89</f>
        <v>677876866388563.63</v>
      </c>
      <c r="Y27" s="240">
        <f>('Energy Use'!Y83-'E-electricity'!Y27)*'Energy Use 2020'!$T89</f>
        <v>659526874347007.25</v>
      </c>
      <c r="Z27" s="240">
        <f>('Energy Use'!Z83-'E-electricity'!Z27)*'Energy Use 2020'!$T89</f>
        <v>641203469919366.63</v>
      </c>
      <c r="AA27" s="240">
        <f>('Energy Use'!AA83-'E-electricity'!AA27)*'Energy Use 2020'!$T89</f>
        <v>622906642776331.25</v>
      </c>
      <c r="AB27" s="240">
        <f>('Energy Use'!AB83-'E-electricity'!AB27)*'Energy Use 2020'!$T89</f>
        <v>604636382588590.5</v>
      </c>
      <c r="AC27" s="240">
        <f>('Energy Use'!AC83-'E-electricity'!AC27)*'Energy Use 2020'!$T89</f>
        <v>590446886180998.13</v>
      </c>
      <c r="AD27" s="240">
        <f>('Energy Use'!AD83-'E-electricity'!AD27)*'Energy Use 2020'!$T89</f>
        <v>576277832532639.38</v>
      </c>
      <c r="AE27" s="240">
        <f>('Energy Use'!AE83-'E-electricity'!AE27)*'Energy Use 2020'!$T89</f>
        <v>562129213713466.56</v>
      </c>
      <c r="AF27" s="240">
        <f>('Energy Use'!AF83-'E-electricity'!AF27)*'Energy Use 2020'!$T89</f>
        <v>548001021793431.13</v>
      </c>
      <c r="AG27" s="240">
        <f>('Energy Use'!AG83-'E-electricity'!AG27)*'Energy Use 2020'!$T89</f>
        <v>533893248842485.13</v>
      </c>
      <c r="AH27" s="240">
        <f>('Energy Use'!AH83-'E-electricity'!AH27)*'Energy Use 2020'!$T89</f>
        <v>525262329337330.13</v>
      </c>
      <c r="AI27" s="240">
        <f>('Energy Use'!AI83-'E-electricity'!AI27)*'Energy Use 2020'!$T89</f>
        <v>516643674460748.69</v>
      </c>
      <c r="AJ27" s="240">
        <f>('Energy Use'!AJ83-'E-electricity'!AJ27)*'Energy Use 2020'!$T89</f>
        <v>508037279470120</v>
      </c>
      <c r="AK27" s="240">
        <f>('Energy Use'!AK83-'E-electricity'!AK27)*'Energy Use 2020'!$T89</f>
        <v>499443139622823.38</v>
      </c>
      <c r="AL27" s="240">
        <f>('Energy Use'!AL83-'E-electricity'!AL27)*'Energy Use 2020'!$T89</f>
        <v>490861250176237.94</v>
      </c>
      <c r="AM27" s="240">
        <f>('Energy Use'!AM83-'E-electricity'!AM27)*'Energy Use 2020'!$T89</f>
        <v>486398744125843.63</v>
      </c>
      <c r="AN27" s="240">
        <f>('Energy Use'!AN83-'E-electricity'!AN27)*'Energy Use 2020'!$T89</f>
        <v>481942285537238.25</v>
      </c>
      <c r="AO27" s="240">
        <f>('Energy Use'!AO83-'E-electricity'!AO27)*'Energy Use 2020'!$T89</f>
        <v>477491872105447.38</v>
      </c>
      <c r="AP27" s="240">
        <f>('Energy Use'!AP83-'E-electricity'!AP27)*'Energy Use 2020'!$T89</f>
        <v>473047501525496.56</v>
      </c>
      <c r="AQ27" s="240">
        <f>('Energy Use'!AQ83-'E-electricity'!AQ27)*'Energy Use 2020'!$T89</f>
        <v>467398034755128</v>
      </c>
      <c r="AR27" s="136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40">
        <f>('Energy Use'!B84-'E-electricity'!B28)*'Energy Use 2019'!$T90</f>
        <v>476239527983281.69</v>
      </c>
      <c r="C28" s="240">
        <f>('Energy Use'!C84-'E-electricity'!C28)*'Energy Use 2020'!$T90</f>
        <v>500132604354546.75</v>
      </c>
      <c r="D28" s="240">
        <f>('Energy Use'!D84-'E-electricity'!D28)*'Energy Use 2020'!$T90</f>
        <v>484651705540603.25</v>
      </c>
      <c r="E28" s="240">
        <f>('Energy Use'!E84-'E-electricity'!E28)*'Energy Use 2020'!$T90</f>
        <v>474974976269076</v>
      </c>
      <c r="F28" s="240">
        <f>('Energy Use'!F84-'E-electricity'!F28)*'Energy Use 2020'!$T90</f>
        <v>510909858736553.88</v>
      </c>
      <c r="G28" s="240">
        <f>('Energy Use'!G84-'E-electricity'!G28)*'Energy Use 2020'!$T90</f>
        <v>546594446735376.5</v>
      </c>
      <c r="H28" s="240">
        <f>('Energy Use'!H84-'E-electricity'!H28)*'Energy Use 2020'!$T90</f>
        <v>582028922201730.88</v>
      </c>
      <c r="I28" s="240">
        <f>('Energy Use'!I84-'E-electricity'!I28)*'Energy Use 2020'!$T90</f>
        <v>593106813257659.13</v>
      </c>
      <c r="J28" s="240">
        <f>('Energy Use'!J84-'E-electricity'!J28)*'Energy Use 2020'!$T90</f>
        <v>604104923468731</v>
      </c>
      <c r="K28" s="240">
        <f>('Energy Use'!K84-'E-electricity'!K28)*'Energy Use 2020'!$T90</f>
        <v>615023311462775.75</v>
      </c>
      <c r="L28" s="240">
        <f>('Energy Use'!L84-'E-electricity'!L28)*'Energy Use 2020'!$T90</f>
        <v>625862035867623.5</v>
      </c>
      <c r="M28" s="240">
        <f>('Energy Use'!M84-'E-electricity'!M28)*'Energy Use 2020'!$T90</f>
        <v>636621155311103.5</v>
      </c>
      <c r="N28" s="240">
        <f>('Energy Use'!N84-'E-electricity'!N28)*'Energy Use 2020'!$T90</f>
        <v>635723956366744.25</v>
      </c>
      <c r="O28" s="240">
        <f>('Energy Use'!O84-'E-electricity'!O28)*'Energy Use 2020'!$T90</f>
        <v>634822237219250</v>
      </c>
      <c r="P28" s="240">
        <f>('Energy Use'!P84-'E-electricity'!P28)*'Energy Use 2020'!$T90</f>
        <v>633916000579358</v>
      </c>
      <c r="Q28" s="240">
        <f>('Energy Use'!Q84-'E-electricity'!Q28)*'Energy Use 2020'!$T90</f>
        <v>633005249157805.5</v>
      </c>
      <c r="R28" s="240">
        <f>('Energy Use'!R84-'E-electricity'!R28)*'Energy Use 2020'!$T90</f>
        <v>632089985665329.88</v>
      </c>
      <c r="S28" s="240">
        <f>('Energy Use'!S84-'E-electricity'!S28)*'Energy Use 2020'!$T90</f>
        <v>624527145911229.63</v>
      </c>
      <c r="T28" s="240">
        <f>('Energy Use'!T84-'E-electricity'!T28)*'Energy Use 2020'!$T90</f>
        <v>616973331111155.25</v>
      </c>
      <c r="U28" s="240">
        <f>('Energy Use'!U84-'E-electricity'!U28)*'Energy Use 2020'!$T90</f>
        <v>609428538896556.5</v>
      </c>
      <c r="V28" s="240">
        <f>('Energy Use'!V84-'E-electricity'!V28)*'Energy Use 2020'!$T90</f>
        <v>601892766898883</v>
      </c>
      <c r="W28" s="240">
        <f>('Energy Use'!W84-'E-electricity'!W28)*'Energy Use 2020'!$T90</f>
        <v>594366012749584.13</v>
      </c>
      <c r="X28" s="240">
        <f>('Energy Use'!X84-'E-electricity'!X28)*'Energy Use 2020'!$T90</f>
        <v>580595704949879.88</v>
      </c>
      <c r="Y28" s="240">
        <f>('Energy Use'!Y84-'E-electricity'!Y28)*'Energy Use 2020'!$T90</f>
        <v>566842239308800.75</v>
      </c>
      <c r="Z28" s="240">
        <f>('Energy Use'!Z84-'E-electricity'!Z28)*'Energy Use 2020'!$T90</f>
        <v>553105611385314.94</v>
      </c>
      <c r="AA28" s="240">
        <f>('Energy Use'!AA84-'E-electricity'!AA28)*'Energy Use 2020'!$T90</f>
        <v>539385816738389.94</v>
      </c>
      <c r="AB28" s="240">
        <f>('Energy Use'!AB84-'E-electricity'!AB28)*'Energy Use 2020'!$T90</f>
        <v>525682850926993.63</v>
      </c>
      <c r="AC28" s="240">
        <f>('Energy Use'!AC84-'E-electricity'!AC28)*'Energy Use 2020'!$T90</f>
        <v>511996709510093.94</v>
      </c>
      <c r="AD28" s="240">
        <f>('Energy Use'!AD84-'E-electricity'!AD28)*'Energy Use 2020'!$T90</f>
        <v>498327388046658.75</v>
      </c>
      <c r="AE28" s="240">
        <f>('Energy Use'!AE84-'E-electricity'!AE28)*'Energy Use 2020'!$T90</f>
        <v>484674882095655.94</v>
      </c>
      <c r="AF28" s="240">
        <f>('Energy Use'!AF84-'E-electricity'!AF28)*'Energy Use 2020'!$T90</f>
        <v>471039187216053.19</v>
      </c>
      <c r="AG28" s="240">
        <f>('Energy Use'!AG84-'E-electricity'!AG28)*'Energy Use 2020'!$T90</f>
        <v>457420298966818.56</v>
      </c>
      <c r="AH28" s="240">
        <f>('Energy Use'!AH84-'E-electricity'!AH28)*'Energy Use 2020'!$T90</f>
        <v>445593485758547.38</v>
      </c>
      <c r="AI28" s="240">
        <f>('Energy Use'!AI84-'E-electricity'!AI28)*'Energy Use 2020'!$T90</f>
        <v>433781237375492.13</v>
      </c>
      <c r="AJ28" s="240">
        <f>('Energy Use'!AJ84-'E-electricity'!AJ28)*'Energy Use 2020'!$T90</f>
        <v>421983549968758.5</v>
      </c>
      <c r="AK28" s="240">
        <f>('Energy Use'!AK84-'E-electricity'!AK28)*'Energy Use 2020'!$T90</f>
        <v>410200419689451.69</v>
      </c>
      <c r="AL28" s="240">
        <f>('Energy Use'!AL84-'E-electricity'!AL28)*'Energy Use 2020'!$T90</f>
        <v>398431842688677.25</v>
      </c>
      <c r="AM28" s="240">
        <f>('Energy Use'!AM84-'E-electricity'!AM28)*'Energy Use 2020'!$T90</f>
        <v>386099944147042.06</v>
      </c>
      <c r="AN28" s="240">
        <f>('Energy Use'!AN84-'E-electricity'!AN28)*'Energy Use 2020'!$T90</f>
        <v>373783319674755.88</v>
      </c>
      <c r="AO28" s="240">
        <f>('Energy Use'!AO84-'E-electricity'!AO28)*'Energy Use 2020'!$T90</f>
        <v>361481965229568.94</v>
      </c>
      <c r="AP28" s="240">
        <f>('Energy Use'!AP84-'E-electricity'!AP28)*'Energy Use 2020'!$T90</f>
        <v>349195876769231.63</v>
      </c>
      <c r="AQ28" s="240">
        <f>('Energy Use'!AQ84-'E-electricity'!AQ28)*'Energy Use 2020'!$T90</f>
        <v>336062309908816.94</v>
      </c>
      <c r="AR28" s="136" t="str">
        <f>VLOOKUP($A28,'Sector Match'!$A$1:$B$43,2,0)</f>
        <v>iron and steel 241</v>
      </c>
    </row>
    <row r="29" spans="1:44" x14ac:dyDescent="0.2">
      <c r="A29" s="74" t="s">
        <v>27</v>
      </c>
      <c r="B29" s="240">
        <f>('Energy Use'!B85-'E-electricity'!B29)*'Energy Use 2019'!$T91</f>
        <v>195033458086602.84</v>
      </c>
      <c r="C29" s="240">
        <f>('Energy Use'!C85-'E-electricity'!C29)*'Energy Use 2020'!$T91</f>
        <v>180680019640666.44</v>
      </c>
      <c r="D29" s="240">
        <f>('Energy Use'!D85-'E-electricity'!D29)*'Energy Use 2020'!$T91</f>
        <v>186183503291660.63</v>
      </c>
      <c r="E29" s="240">
        <f>('Energy Use'!E85-'E-electricity'!E29)*'Energy Use 2020'!$T91</f>
        <v>192693715905342.16</v>
      </c>
      <c r="F29" s="240">
        <f>('Energy Use'!F85-'E-electricity'!F29)*'Energy Use 2020'!$T91</f>
        <v>207134050211804</v>
      </c>
      <c r="G29" s="240">
        <f>('Energy Use'!G85-'E-electricity'!G29)*'Energy Use 2020'!$T91</f>
        <v>221324984673973.88</v>
      </c>
      <c r="H29" s="240">
        <f>('Energy Use'!H85-'E-electricity'!H29)*'Energy Use 2020'!$T91</f>
        <v>235267897824846.13</v>
      </c>
      <c r="I29" s="240">
        <f>('Energy Use'!I85-'E-electricity'!I29)*'Energy Use 2020'!$T91</f>
        <v>245506403159011.41</v>
      </c>
      <c r="J29" s="240">
        <f>('Energy Use'!J85-'E-electricity'!J29)*'Energy Use 2020'!$T91</f>
        <v>255561630655906.09</v>
      </c>
      <c r="K29" s="240">
        <f>('Energy Use'!K85-'E-electricity'!K29)*'Energy Use 2020'!$T91</f>
        <v>265434563393436.84</v>
      </c>
      <c r="L29" s="240">
        <f>('Energy Use'!L85-'E-electricity'!L29)*'Energy Use 2020'!$T91</f>
        <v>275126184449510</v>
      </c>
      <c r="M29" s="240">
        <f>('Energy Use'!M85-'E-electricity'!M29)*'Energy Use 2020'!$T91</f>
        <v>284637476902032.19</v>
      </c>
      <c r="N29" s="240">
        <f>('Energy Use'!N85-'E-electricity'!N29)*'Energy Use 2020'!$T91</f>
        <v>289127020520995.88</v>
      </c>
      <c r="O29" s="240">
        <f>('Energy Use'!O85-'E-electricity'!O29)*'Energy Use 2020'!$T91</f>
        <v>293542814029050.5</v>
      </c>
      <c r="P29" s="240">
        <f>('Energy Use'!P85-'E-electricity'!P29)*'Energy Use 2020'!$T91</f>
        <v>297885199950674.44</v>
      </c>
      <c r="Q29" s="240">
        <f>('Energy Use'!Q85-'E-electricity'!Q29)*'Energy Use 2020'!$T91</f>
        <v>302154520810346.63</v>
      </c>
      <c r="R29" s="240">
        <f>('Energy Use'!R85-'E-electricity'!R29)*'Energy Use 2020'!$T91</f>
        <v>306351119132545.56</v>
      </c>
      <c r="S29" s="240">
        <f>('Energy Use'!S85-'E-electricity'!S29)*'Energy Use 2020'!$T91</f>
        <v>307340121203536.06</v>
      </c>
      <c r="T29" s="240">
        <f>('Energy Use'!T85-'E-electricity'!T29)*'Energy Use 2020'!$T91</f>
        <v>308320381419701.31</v>
      </c>
      <c r="U29" s="240">
        <f>('Energy Use'!U85-'E-electricity'!U29)*'Energy Use 2020'!$T91</f>
        <v>309291910971573.94</v>
      </c>
      <c r="V29" s="240">
        <f>('Energy Use'!V85-'E-electricity'!V29)*'Energy Use 2020'!$T91</f>
        <v>310254721049686.63</v>
      </c>
      <c r="W29" s="240">
        <f>('Energy Use'!W85-'E-electricity'!W29)*'Energy Use 2020'!$T91</f>
        <v>311208822844572.06</v>
      </c>
      <c r="X29" s="240">
        <f>('Energy Use'!X85-'E-electricity'!X29)*'Energy Use 2020'!$T91</f>
        <v>309611759067331.88</v>
      </c>
      <c r="Y29" s="240">
        <f>('Energy Use'!Y85-'E-electricity'!Y29)*'Energy Use 2020'!$T91</f>
        <v>308019419610550.06</v>
      </c>
      <c r="Z29" s="240">
        <f>('Energy Use'!Z85-'E-electricity'!Z29)*'Energy Use 2020'!$T91</f>
        <v>306431799756998.94</v>
      </c>
      <c r="AA29" s="240">
        <f>('Energy Use'!AA85-'E-electricity'!AA29)*'Energy Use 2020'!$T91</f>
        <v>304848894789451.06</v>
      </c>
      <c r="AB29" s="240">
        <f>('Energy Use'!AB85-'E-electricity'!AB29)*'Energy Use 2020'!$T91</f>
        <v>303270699990678.19</v>
      </c>
      <c r="AC29" s="240">
        <f>('Energy Use'!AC85-'E-electricity'!AC29)*'Energy Use 2020'!$T91</f>
        <v>298421459115384.69</v>
      </c>
      <c r="AD29" s="240">
        <f>('Energy Use'!AD85-'E-electricity'!AD29)*'Energy Use 2020'!$T91</f>
        <v>293594333823138.81</v>
      </c>
      <c r="AE29" s="240">
        <f>('Energy Use'!AE85-'E-electricity'!AE29)*'Energy Use 2020'!$T91</f>
        <v>288789298771724.63</v>
      </c>
      <c r="AF29" s="240">
        <f>('Energy Use'!AF85-'E-electricity'!AF29)*'Energy Use 2020'!$T91</f>
        <v>284006328618926.56</v>
      </c>
      <c r="AG29" s="240">
        <f>('Energy Use'!AG85-'E-electricity'!AG29)*'Energy Use 2020'!$T91</f>
        <v>279245398022528.91</v>
      </c>
      <c r="AH29" s="240">
        <f>('Energy Use'!AH85-'E-electricity'!AH29)*'Energy Use 2020'!$T91</f>
        <v>272082269273158.59</v>
      </c>
      <c r="AI29" s="240">
        <f>('Energy Use'!AI85-'E-electricity'!AI29)*'Energy Use 2020'!$T91</f>
        <v>264954138969832.81</v>
      </c>
      <c r="AJ29" s="240">
        <f>('Energy Use'!AJ85-'E-electricity'!AJ29)*'Energy Use 2020'!$T91</f>
        <v>257860966301594.69</v>
      </c>
      <c r="AK29" s="240">
        <f>('Energy Use'!AK85-'E-electricity'!AK29)*'Energy Use 2020'!$T91</f>
        <v>250802710457487.28</v>
      </c>
      <c r="AL29" s="240">
        <f>('Energy Use'!AL85-'E-electricity'!AL29)*'Energy Use 2020'!$T91</f>
        <v>243779330626553.84</v>
      </c>
      <c r="AM29" s="240">
        <f>('Energy Use'!AM85-'E-electricity'!AM29)*'Energy Use 2020'!$T91</f>
        <v>236780644280447.22</v>
      </c>
      <c r="AN29" s="240">
        <f>('Energy Use'!AN85-'E-electricity'!AN29)*'Energy Use 2020'!$T91</f>
        <v>229816810952283.34</v>
      </c>
      <c r="AO29" s="240">
        <f>('Energy Use'!AO85-'E-electricity'!AO29)*'Energy Use 2020'!$T91</f>
        <v>222887789743301.28</v>
      </c>
      <c r="AP29" s="240">
        <f>('Energy Use'!AP85-'E-electricity'!AP29)*'Energy Use 2020'!$T91</f>
        <v>215993539754740.63</v>
      </c>
      <c r="AQ29" s="240">
        <f>('Energy Use'!AQ85-'E-electricity'!AQ29)*'Energy Use 2020'!$T91</f>
        <v>208563993564774.75</v>
      </c>
      <c r="AR29" s="136" t="str">
        <f>VLOOKUP($A29,'Sector Match'!$A$1:$B$43,2,0)</f>
        <v>other metals 242</v>
      </c>
    </row>
    <row r="30" spans="1:44" x14ac:dyDescent="0.2">
      <c r="A30" s="74" t="s">
        <v>28</v>
      </c>
      <c r="B30" s="240">
        <f>('Energy Use'!B86-'E-electricity'!B30)*'Energy Use 2019'!$T92</f>
        <v>221075431409626.28</v>
      </c>
      <c r="C30" s="240">
        <f>('Energy Use'!C86-'E-electricity'!C30)*'Energy Use 2020'!$T92</f>
        <v>260055951919512.13</v>
      </c>
      <c r="D30" s="240">
        <f>('Energy Use'!D86-'E-electricity'!D30)*'Energy Use 2020'!$T92</f>
        <v>311886565311139.69</v>
      </c>
      <c r="E30" s="240">
        <f>('Energy Use'!E86-'E-electricity'!E30)*'Energy Use 2020'!$T92</f>
        <v>313333847153440.81</v>
      </c>
      <c r="F30" s="240">
        <f>('Energy Use'!F86-'E-electricity'!F30)*'Energy Use 2020'!$T92</f>
        <v>315314266703654.88</v>
      </c>
      <c r="G30" s="240">
        <f>('Energy Use'!G86-'E-electricity'!G30)*'Energy Use 2020'!$T92</f>
        <v>323277841140442.31</v>
      </c>
      <c r="H30" s="240">
        <f>('Energy Use'!H86-'E-electricity'!H30)*'Energy Use 2020'!$T92</f>
        <v>333586413519704.69</v>
      </c>
      <c r="I30" s="240">
        <f>('Energy Use'!I86-'E-electricity'!I30)*'Energy Use 2020'!$T92</f>
        <v>343224671795288.38</v>
      </c>
      <c r="J30" s="240">
        <f>('Energy Use'!J86-'E-electricity'!J30)*'Energy Use 2020'!$T92</f>
        <v>351324130832680.06</v>
      </c>
      <c r="K30" s="240">
        <f>('Energy Use'!K86-'E-electricity'!K30)*'Energy Use 2020'!$T92</f>
        <v>357971923986146.94</v>
      </c>
      <c r="L30" s="240">
        <f>('Energy Use'!L86-'E-electricity'!L30)*'Energy Use 2020'!$T92</f>
        <v>363290146875992.94</v>
      </c>
      <c r="M30" s="240">
        <f>('Energy Use'!M86-'E-electricity'!M30)*'Energy Use 2020'!$T92</f>
        <v>367429569078094.44</v>
      </c>
      <c r="N30" s="240">
        <f>('Energy Use'!N86-'E-electricity'!N30)*'Energy Use 2020'!$T92</f>
        <v>370968618520583.31</v>
      </c>
      <c r="O30" s="240">
        <f>('Energy Use'!O86-'E-electricity'!O30)*'Energy Use 2020'!$T92</f>
        <v>373651856931766.25</v>
      </c>
      <c r="P30" s="240">
        <f>('Energy Use'!P86-'E-electricity'!P30)*'Energy Use 2020'!$T92</f>
        <v>375629886416213.25</v>
      </c>
      <c r="Q30" s="240">
        <f>('Energy Use'!Q86-'E-electricity'!Q30)*'Energy Use 2020'!$T92</f>
        <v>377061571455483.69</v>
      </c>
      <c r="R30" s="240">
        <f>('Energy Use'!R86-'E-electricity'!R30)*'Energy Use 2020'!$T92</f>
        <v>378111307481906.5</v>
      </c>
      <c r="S30" s="240">
        <f>('Energy Use'!S86-'E-electricity'!S30)*'Energy Use 2020'!$T92</f>
        <v>380332577137451.81</v>
      </c>
      <c r="T30" s="240">
        <f>('Energy Use'!T86-'E-electricity'!T30)*'Energy Use 2020'!$T92</f>
        <v>382361659065265.94</v>
      </c>
      <c r="U30" s="240">
        <f>('Energy Use'!U86-'E-electricity'!U30)*'Energy Use 2020'!$T92</f>
        <v>384202538374083.63</v>
      </c>
      <c r="V30" s="240">
        <f>('Energy Use'!V86-'E-electricity'!V30)*'Energy Use 2020'!$T92</f>
        <v>385859622465533.13</v>
      </c>
      <c r="W30" s="240">
        <f>('Energy Use'!W86-'E-electricity'!W30)*'Energy Use 2020'!$T92</f>
        <v>387337713160232.81</v>
      </c>
      <c r="X30" s="240">
        <f>('Energy Use'!X86-'E-electricity'!X30)*'Energy Use 2020'!$T92</f>
        <v>388641978572825.44</v>
      </c>
      <c r="Y30" s="240">
        <f>('Energy Use'!Y86-'E-electricity'!Y30)*'Energy Use 2020'!$T92</f>
        <v>389777924924601</v>
      </c>
      <c r="Z30" s="240">
        <f>('Energy Use'!Z86-'E-electricity'!Z30)*'Energy Use 2020'!$T92</f>
        <v>390751368472349.56</v>
      </c>
      <c r="AA30" s="240">
        <f>('Energy Use'!AA86-'E-electricity'!AA30)*'Energy Use 2020'!$T92</f>
        <v>391568407721224.38</v>
      </c>
      <c r="AB30" s="240">
        <f>('Energy Use'!AB86-'E-electricity'!AB30)*'Energy Use 2020'!$T92</f>
        <v>392235396078110.19</v>
      </c>
      <c r="AC30" s="240">
        <f>('Energy Use'!AC86-'E-electricity'!AC30)*'Energy Use 2020'!$T92</f>
        <v>392758915090257.19</v>
      </c>
      <c r="AD30" s="240">
        <f>('Energy Use'!AD86-'E-electricity'!AD30)*'Energy Use 2020'!$T92</f>
        <v>393145748401955.63</v>
      </c>
      <c r="AE30" s="240">
        <f>('Energy Use'!AE86-'E-electricity'!AE30)*'Energy Use 2020'!$T92</f>
        <v>393402856550014.38</v>
      </c>
      <c r="AF30" s="240">
        <f>('Energy Use'!AF86-'E-electricity'!AF30)*'Energy Use 2020'!$T92</f>
        <v>393537352706694.75</v>
      </c>
      <c r="AG30" s="240">
        <f>('Energy Use'!AG86-'E-electricity'!AG30)*'Energy Use 2020'!$T92</f>
        <v>393556479466893.94</v>
      </c>
      <c r="AH30" s="240">
        <f>('Energy Use'!AH86-'E-electricity'!AH30)*'Energy Use 2020'!$T92</f>
        <v>393467586764681.56</v>
      </c>
      <c r="AI30" s="240">
        <f>('Energy Use'!AI86-'E-electricity'!AI30)*'Energy Use 2020'!$T92</f>
        <v>393278110992996.31</v>
      </c>
      <c r="AJ30" s="240">
        <f>('Energy Use'!AJ86-'E-electricity'!AJ30)*'Energy Use 2020'!$T92</f>
        <v>392995555389385.94</v>
      </c>
      <c r="AK30" s="240">
        <f>('Energy Use'!AK86-'E-electricity'!AK30)*'Energy Use 2020'!$T92</f>
        <v>392627471740319.88</v>
      </c>
      <c r="AL30" s="240">
        <f>('Energy Use'!AL86-'E-electricity'!AL30)*'Energy Use 2020'!$T92</f>
        <v>392181443446744.75</v>
      </c>
      <c r="AM30" s="240">
        <f>('Energy Use'!AM86-'E-electricity'!AM30)*'Energy Use 2020'!$T92</f>
        <v>391665069984400.38</v>
      </c>
      <c r="AN30" s="240">
        <f>('Energy Use'!AN86-'E-electricity'!AN30)*'Energy Use 2020'!$T92</f>
        <v>391085952783811.5</v>
      </c>
      <c r="AO30" s="240">
        <f>('Energy Use'!AO86-'E-electricity'!AO30)*'Energy Use 2020'!$T92</f>
        <v>390451682547098.94</v>
      </c>
      <c r="AP30" s="240">
        <f>('Energy Use'!AP86-'E-electricity'!AP30)*'Energy Use 2020'!$T92</f>
        <v>389769828011634.06</v>
      </c>
      <c r="AQ30" s="240">
        <f>('Energy Use'!AQ86-'E-electricity'!AQ30)*'Energy Use 2020'!$T92</f>
        <v>387052808594099.81</v>
      </c>
      <c r="AR30" s="136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40">
        <f>('Energy Use'!B87-'E-electricity'!B31)*'Energy Use 2019'!$T93</f>
        <v>75160563300985.469</v>
      </c>
      <c r="C31" s="240">
        <f>('Energy Use'!C87-'E-electricity'!C31)*'Energy Use 2020'!$T93</f>
        <v>76537407095558.031</v>
      </c>
      <c r="D31" s="240">
        <f>('Energy Use'!D87-'E-electricity'!D31)*'Energy Use 2020'!$T93</f>
        <v>88809618823627.141</v>
      </c>
      <c r="E31" s="240">
        <f>('Energy Use'!E87-'E-electricity'!E31)*'Energy Use 2020'!$T93</f>
        <v>88371563412735.328</v>
      </c>
      <c r="F31" s="240">
        <f>('Energy Use'!F87-'E-electricity'!F31)*'Energy Use 2020'!$T93</f>
        <v>88869408207670.688</v>
      </c>
      <c r="G31" s="240">
        <f>('Energy Use'!G87-'E-electricity'!G31)*'Energy Use 2020'!$T93</f>
        <v>91154782036312.938</v>
      </c>
      <c r="H31" s="240">
        <f>('Energy Use'!H87-'E-electricity'!H31)*'Energy Use 2020'!$T93</f>
        <v>94135205344417.25</v>
      </c>
      <c r="I31" s="240">
        <f>('Energy Use'!I87-'E-electricity'!I31)*'Energy Use 2020'!$T93</f>
        <v>96899496583125.156</v>
      </c>
      <c r="J31" s="240">
        <f>('Energy Use'!J87-'E-electricity'!J31)*'Energy Use 2020'!$T93</f>
        <v>99195618835157.203</v>
      </c>
      <c r="K31" s="240">
        <f>('Energy Use'!K87-'E-electricity'!K31)*'Energy Use 2020'!$T93</f>
        <v>101055529602375.55</v>
      </c>
      <c r="L31" s="240">
        <f>('Energy Use'!L87-'E-electricity'!L31)*'Energy Use 2020'!$T93</f>
        <v>102522547771999.83</v>
      </c>
      <c r="M31" s="240">
        <f>('Energy Use'!M87-'E-electricity'!M31)*'Energy Use 2020'!$T93</f>
        <v>103649093586142.05</v>
      </c>
      <c r="N31" s="240">
        <f>('Energy Use'!N87-'E-electricity'!N31)*'Energy Use 2020'!$T93</f>
        <v>104655857717842.28</v>
      </c>
      <c r="O31" s="240">
        <f>('Energy Use'!O87-'E-electricity'!O31)*'Energy Use 2020'!$T93</f>
        <v>105425113561338.81</v>
      </c>
      <c r="P31" s="240">
        <f>('Energy Use'!P87-'E-electricity'!P31)*'Energy Use 2020'!$T93</f>
        <v>105999275099478.72</v>
      </c>
      <c r="Q31" s="240">
        <f>('Energy Use'!Q87-'E-electricity'!Q31)*'Energy Use 2020'!$T93</f>
        <v>106423067336671.14</v>
      </c>
      <c r="R31" s="240">
        <f>('Energy Use'!R87-'E-electricity'!R31)*'Energy Use 2020'!$T93</f>
        <v>106742773883820.13</v>
      </c>
      <c r="S31" s="240">
        <f>('Energy Use'!S87-'E-electricity'!S31)*'Energy Use 2020'!$T93</f>
        <v>107450689372434.91</v>
      </c>
      <c r="T31" s="240">
        <f>('Energy Use'!T87-'E-electricity'!T31)*'Energy Use 2020'!$T93</f>
        <v>108108379869570.23</v>
      </c>
      <c r="U31" s="240">
        <f>('Energy Use'!U87-'E-electricity'!U31)*'Energy Use 2020'!$T93</f>
        <v>108716088373729.88</v>
      </c>
      <c r="V31" s="240">
        <f>('Energy Use'!V87-'E-electricity'!V31)*'Energy Use 2020'!$T93</f>
        <v>109274155341159.58</v>
      </c>
      <c r="W31" s="240">
        <f>('Energy Use'!W87-'E-electricity'!W31)*'Energy Use 2020'!$T93</f>
        <v>109783015202055.02</v>
      </c>
      <c r="X31" s="240">
        <f>('Energy Use'!X87-'E-electricity'!X31)*'Energy Use 2020'!$T93</f>
        <v>110243192672938.28</v>
      </c>
      <c r="Y31" s="240">
        <f>('Energy Use'!Y87-'E-electricity'!Y31)*'Energy Use 2020'!$T93</f>
        <v>110655298890329.06</v>
      </c>
      <c r="Z31" s="240">
        <f>('Energy Use'!Z87-'E-electricity'!Z31)*'Energy Use 2020'!$T93</f>
        <v>111020027390667.41</v>
      </c>
      <c r="AA31" s="240">
        <f>('Energy Use'!AA87-'E-electricity'!AA31)*'Energy Use 2020'!$T93</f>
        <v>111338149961118.52</v>
      </c>
      <c r="AB31" s="240">
        <f>('Energy Use'!AB87-'E-electricity'!AB31)*'Energy Use 2020'!$T93</f>
        <v>111610512385444.33</v>
      </c>
      <c r="AC31" s="240">
        <f>('Energy Use'!AC87-'E-electricity'!AC31)*'Energy Use 2020'!$T93</f>
        <v>111838030108529.78</v>
      </c>
      <c r="AD31" s="240">
        <f>('Energy Use'!AD87-'E-electricity'!AD31)*'Energy Use 2020'!$T93</f>
        <v>112021683842474.03</v>
      </c>
      <c r="AE31" s="240">
        <f>('Energy Use'!AE87-'E-electricity'!AE31)*'Energy Use 2020'!$T93</f>
        <v>112162515136345.94</v>
      </c>
      <c r="AF31" s="240">
        <f>('Energy Use'!AF87-'E-electricity'!AF31)*'Energy Use 2020'!$T93</f>
        <v>112261621930822.67</v>
      </c>
      <c r="AG31" s="240">
        <f>('Energy Use'!AG87-'E-electricity'!AG31)*'Energy Use 2020'!$T93</f>
        <v>112320154117969.78</v>
      </c>
      <c r="AH31" s="240">
        <f>('Energy Use'!AH87-'E-electricity'!AH31)*'Energy Use 2020'!$T93</f>
        <v>112339309125380.75</v>
      </c>
      <c r="AI31" s="240">
        <f>('Energy Use'!AI87-'E-electricity'!AI31)*'Energy Use 2020'!$T93</f>
        <v>112320327542816.28</v>
      </c>
      <c r="AJ31" s="240">
        <f>('Energy Use'!AJ87-'E-electricity'!AJ31)*'Energy Use 2020'!$T93</f>
        <v>112264488808348.55</v>
      </c>
      <c r="AK31" s="240">
        <f>('Energy Use'!AK87-'E-electricity'!AK31)*'Energy Use 2020'!$T93</f>
        <v>112173106969855.97</v>
      </c>
      <c r="AL31" s="240">
        <f>('Energy Use'!AL87-'E-electricity'!AL31)*'Energy Use 2020'!$T93</f>
        <v>112047526536526.53</v>
      </c>
      <c r="AM31" s="240">
        <f>('Energy Use'!AM87-'E-electricity'!AM31)*'Energy Use 2020'!$T93</f>
        <v>111889118433828.84</v>
      </c>
      <c r="AN31" s="240">
        <f>('Energy Use'!AN87-'E-electricity'!AN31)*'Energy Use 2020'!$T93</f>
        <v>111699276074210.39</v>
      </c>
      <c r="AO31" s="240">
        <f>('Energy Use'!AO87-'E-electricity'!AO31)*'Energy Use 2020'!$T93</f>
        <v>111479411554576.72</v>
      </c>
      <c r="AP31" s="240">
        <f>('Energy Use'!AP87-'E-electricity'!AP31)*'Energy Use 2020'!$T93</f>
        <v>111230951990433.44</v>
      </c>
      <c r="AQ31" s="240">
        <f>('Energy Use'!AQ87-'E-electricity'!AQ31)*'Energy Use 2020'!$T93</f>
        <v>110382944909015.25</v>
      </c>
      <c r="AR31" s="136" t="str">
        <f>VLOOKUP($A31,'Sector Match'!$A$1:$B$43,2,0)</f>
        <v>other manufacturing 31T33</v>
      </c>
    </row>
    <row r="32" spans="1:44" x14ac:dyDescent="0.2">
      <c r="A32" s="74" t="s">
        <v>30</v>
      </c>
      <c r="B32" s="240">
        <f>('Energy Use'!B88-'E-electricity'!B32)*'Energy Use 2019'!$T94</f>
        <v>71874414705155.203</v>
      </c>
      <c r="C32" s="240">
        <f>('Energy Use'!C88-'E-electricity'!C32)*'Energy Use 2020'!$T94</f>
        <v>63413821173542.625</v>
      </c>
      <c r="D32" s="240">
        <f>('Energy Use'!D88-'E-electricity'!D32)*'Energy Use 2020'!$T94</f>
        <v>73687504959853.281</v>
      </c>
      <c r="E32" s="240">
        <f>('Energy Use'!E88-'E-electricity'!E32)*'Energy Use 2020'!$T94</f>
        <v>76859840900323.406</v>
      </c>
      <c r="F32" s="240">
        <f>('Energy Use'!F88-'E-electricity'!F32)*'Energy Use 2020'!$T94</f>
        <v>77936486150884.109</v>
      </c>
      <c r="G32" s="240">
        <f>('Energy Use'!G88-'E-electricity'!G32)*'Energy Use 2020'!$T94</f>
        <v>81562258892273.156</v>
      </c>
      <c r="H32" s="240">
        <f>('Energy Use'!H88-'E-electricity'!H32)*'Energy Use 2020'!$T94</f>
        <v>86243504850185.703</v>
      </c>
      <c r="I32" s="240">
        <f>('Energy Use'!I88-'E-electricity'!I32)*'Energy Use 2020'!$T94</f>
        <v>90614573109375.172</v>
      </c>
      <c r="J32" s="240">
        <f>('Energy Use'!J88-'E-electricity'!J32)*'Energy Use 2020'!$T94</f>
        <v>94336975549860.938</v>
      </c>
      <c r="K32" s="240">
        <f>('Energy Use'!K88-'E-electricity'!K32)*'Energy Use 2020'!$T94</f>
        <v>97480327546899.859</v>
      </c>
      <c r="L32" s="240">
        <f>('Energy Use'!L88-'E-electricity'!L32)*'Energy Use 2020'!$T94</f>
        <v>100147940658056.39</v>
      </c>
      <c r="M32" s="240">
        <f>('Energy Use'!M88-'E-electricity'!M32)*'Energy Use 2020'!$T94</f>
        <v>102469816445709.48</v>
      </c>
      <c r="N32" s="240">
        <f>('Energy Use'!N88-'E-electricity'!N32)*'Energy Use 2020'!$T94</f>
        <v>104750965061854.38</v>
      </c>
      <c r="O32" s="240">
        <f>('Energy Use'!O88-'E-electricity'!O32)*'Energy Use 2020'!$T94</f>
        <v>106877411696425.03</v>
      </c>
      <c r="P32" s="240">
        <f>('Energy Use'!P88-'E-electricity'!P32)*'Energy Use 2020'!$T94</f>
        <v>108886044058327.31</v>
      </c>
      <c r="Q32" s="240">
        <f>('Energy Use'!Q88-'E-electricity'!Q32)*'Energy Use 2020'!$T94</f>
        <v>110817789862754.31</v>
      </c>
      <c r="R32" s="240">
        <f>('Energy Use'!R88-'E-electricity'!R32)*'Energy Use 2020'!$T94</f>
        <v>112717227094449.44</v>
      </c>
      <c r="S32" s="240">
        <f>('Energy Use'!S88-'E-electricity'!S32)*'Energy Use 2020'!$T94</f>
        <v>115122467354993.19</v>
      </c>
      <c r="T32" s="240">
        <f>('Energy Use'!T88-'E-electricity'!T32)*'Energy Use 2020'!$T94</f>
        <v>117556487589660.83</v>
      </c>
      <c r="U32" s="240">
        <f>('Energy Use'!U88-'E-electricity'!U32)*'Energy Use 2020'!$T94</f>
        <v>120010955552114.22</v>
      </c>
      <c r="V32" s="240">
        <f>('Energy Use'!V88-'E-electricity'!V32)*'Energy Use 2020'!$T94</f>
        <v>122476854842023.42</v>
      </c>
      <c r="W32" s="240">
        <f>('Energy Use'!W88-'E-electricity'!W32)*'Energy Use 2020'!$T94</f>
        <v>124944474886146.31</v>
      </c>
      <c r="X32" s="240">
        <f>('Energy Use'!X88-'E-electricity'!X32)*'Energy Use 2020'!$T94</f>
        <v>127403408153374.55</v>
      </c>
      <c r="Y32" s="240">
        <f>('Energy Use'!Y88-'E-electricity'!Y32)*'Energy Use 2020'!$T94</f>
        <v>129842555458574.95</v>
      </c>
      <c r="Z32" s="240">
        <f>('Energy Use'!Z88-'E-electricity'!Z32)*'Energy Use 2020'!$T94</f>
        <v>132250140203028.91</v>
      </c>
      <c r="AA32" s="240">
        <f>('Energy Use'!AA88-'E-electricity'!AA32)*'Energy Use 2020'!$T94</f>
        <v>134613732373170.84</v>
      </c>
      <c r="AB32" s="240">
        <f>('Energy Use'!AB88-'E-electricity'!AB32)*'Energy Use 2020'!$T94</f>
        <v>136920283071866.05</v>
      </c>
      <c r="AC32" s="240">
        <f>('Energy Use'!AC88-'E-electricity'!AC32)*'Energy Use 2020'!$T94</f>
        <v>139156170285533.47</v>
      </c>
      <c r="AD32" s="240">
        <f>('Energy Use'!AD88-'E-electricity'!AD32)*'Energy Use 2020'!$T94</f>
        <v>141307256494216.84</v>
      </c>
      <c r="AE32" s="240">
        <f>('Energy Use'!AE88-'E-electricity'!AE32)*'Energy Use 2020'!$T94</f>
        <v>143358958608703.78</v>
      </c>
      <c r="AF32" s="240">
        <f>('Energy Use'!AF88-'E-electricity'!AF32)*'Energy Use 2020'!$T94</f>
        <v>145296330568105.91</v>
      </c>
      <c r="AG32" s="240">
        <f>('Energy Use'!AG88-'E-electricity'!AG32)*'Energy Use 2020'!$T94</f>
        <v>147104158752528.03</v>
      </c>
      <c r="AH32" s="240">
        <f>('Energy Use'!AH88-'E-electricity'!AH32)*'Energy Use 2020'!$T94</f>
        <v>148767070158965.19</v>
      </c>
      <c r="AI32" s="240">
        <f>('Energy Use'!AI88-'E-electricity'!AI32)*'Energy Use 2020'!$T94</f>
        <v>150269653055567.63</v>
      </c>
      <c r="AJ32" s="240">
        <f>('Energy Use'!AJ88-'E-electricity'!AJ32)*'Energy Use 2020'!$T94</f>
        <v>151596589572055.41</v>
      </c>
      <c r="AK32" s="240">
        <f>('Energy Use'!AK88-'E-electricity'!AK32)*'Energy Use 2020'!$T94</f>
        <v>152732799405477</v>
      </c>
      <c r="AL32" s="240">
        <f>('Energy Use'!AL88-'E-electricity'!AL32)*'Energy Use 2020'!$T94</f>
        <v>153663593524947.84</v>
      </c>
      <c r="AM32" s="240">
        <f>('Energy Use'!AM88-'E-electricity'!AM32)*'Energy Use 2020'!$T94</f>
        <v>154374836451792.59</v>
      </c>
      <c r="AN32" s="240">
        <f>('Energy Use'!AN88-'E-electricity'!AN32)*'Energy Use 2020'!$T94</f>
        <v>154853115379083.34</v>
      </c>
      <c r="AO32" s="240">
        <f>('Energy Use'!AO88-'E-electricity'!AO32)*'Energy Use 2020'!$T94</f>
        <v>155085914084433.06</v>
      </c>
      <c r="AP32" s="240">
        <f>('Energy Use'!AP88-'E-electricity'!AP32)*'Energy Use 2020'!$T94</f>
        <v>155061789290454.34</v>
      </c>
      <c r="AQ32" s="240">
        <f>('Energy Use'!AQ88-'E-electricity'!AQ32)*'Energy Use 2020'!$T94</f>
        <v>153965711632367.63</v>
      </c>
      <c r="AR32" s="136" t="str">
        <f>VLOOKUP($A32,'Sector Match'!$A$1:$B$43,2,0)</f>
        <v>glass and glass products 231</v>
      </c>
    </row>
    <row r="33" spans="1:44" x14ac:dyDescent="0.2">
      <c r="A33" s="74" t="s">
        <v>31</v>
      </c>
      <c r="B33" s="240">
        <f>('Energy Use'!B89-'E-electricity'!B33)*'Energy Use 2019'!$T95</f>
        <v>92988580557133.547</v>
      </c>
      <c r="C33" s="240">
        <f>('Energy Use'!C89-'E-electricity'!C33)*'Energy Use 2020'!$T95</f>
        <v>100902378959369.78</v>
      </c>
      <c r="D33" s="240">
        <f>('Energy Use'!D89-'E-electricity'!D33)*'Energy Use 2020'!$T95</f>
        <v>103659224717169.66</v>
      </c>
      <c r="E33" s="240">
        <f>('Energy Use'!E89-'E-electricity'!E33)*'Energy Use 2020'!$T95</f>
        <v>106145872079712.61</v>
      </c>
      <c r="F33" s="240">
        <f>('Energy Use'!F89-'E-electricity'!F33)*'Energy Use 2020'!$T95</f>
        <v>114275725045645.64</v>
      </c>
      <c r="G33" s="240">
        <f>('Energy Use'!G89-'E-electricity'!G33)*'Energy Use 2020'!$T95</f>
        <v>122240713179007.8</v>
      </c>
      <c r="H33" s="240">
        <f>('Energy Use'!H89-'E-electricity'!H33)*'Energy Use 2020'!$T95</f>
        <v>130041945011730.27</v>
      </c>
      <c r="I33" s="240">
        <f>('Energy Use'!I89-'E-electricity'!I33)*'Energy Use 2020'!$T95</f>
        <v>132722361309638.64</v>
      </c>
      <c r="J33" s="240">
        <f>('Energy Use'!J89-'E-electricity'!J33)*'Energy Use 2020'!$T95</f>
        <v>135339990243561.7</v>
      </c>
      <c r="K33" s="240">
        <f>('Energy Use'!K89-'E-electricity'!K33)*'Energy Use 2020'!$T95</f>
        <v>137895226631646.55</v>
      </c>
      <c r="L33" s="240">
        <f>('Energy Use'!L89-'E-electricity'!L33)*'Energy Use 2020'!$T95</f>
        <v>140388465292039.97</v>
      </c>
      <c r="M33" s="240">
        <f>('Energy Use'!M89-'E-electricity'!M33)*'Energy Use 2020'!$T95</f>
        <v>142820101042889.06</v>
      </c>
      <c r="N33" s="240">
        <f>('Energy Use'!N89-'E-electricity'!N33)*'Energy Use 2020'!$T95</f>
        <v>143678738688509.66</v>
      </c>
      <c r="O33" s="240">
        <f>('Energy Use'!O89-'E-electricity'!O33)*'Energy Use 2020'!$T95</f>
        <v>144515458449987.38</v>
      </c>
      <c r="P33" s="240">
        <f>('Energy Use'!P89-'E-electricity'!P33)*'Energy Use 2020'!$T95</f>
        <v>145330379472055.03</v>
      </c>
      <c r="Q33" s="240">
        <f>('Energy Use'!Q89-'E-electricity'!Q33)*'Energy Use 2020'!$T95</f>
        <v>146123620899445.53</v>
      </c>
      <c r="R33" s="240">
        <f>('Energy Use'!R89-'E-electricity'!R33)*'Energy Use 2020'!$T95</f>
        <v>146895301876891.53</v>
      </c>
      <c r="S33" s="240">
        <f>('Energy Use'!S89-'E-electricity'!S33)*'Energy Use 2020'!$T95</f>
        <v>145992088226047.31</v>
      </c>
      <c r="T33" s="240">
        <f>('Energy Use'!T89-'E-electricity'!T33)*'Energy Use 2020'!$T95</f>
        <v>145092133488450.13</v>
      </c>
      <c r="U33" s="240">
        <f>('Energy Use'!U89-'E-electricity'!U33)*'Energy Use 2020'!$T95</f>
        <v>144195433326406.97</v>
      </c>
      <c r="V33" s="240">
        <f>('Energy Use'!V89-'E-electricity'!V33)*'Energy Use 2020'!$T95</f>
        <v>143301983402224.66</v>
      </c>
      <c r="W33" s="240">
        <f>('Energy Use'!W89-'E-electricity'!W33)*'Energy Use 2020'!$T95</f>
        <v>142411779378209.94</v>
      </c>
      <c r="X33" s="240">
        <f>('Energy Use'!X89-'E-electricity'!X33)*'Energy Use 2020'!$T95</f>
        <v>141524816916669.88</v>
      </c>
      <c r="Y33" s="240">
        <f>('Energy Use'!Y89-'E-electricity'!Y33)*'Energy Use 2020'!$T95</f>
        <v>140641091679911.22</v>
      </c>
      <c r="Z33" s="240">
        <f>('Energy Use'!Z89-'E-electricity'!Z33)*'Energy Use 2020'!$T95</f>
        <v>139760599330240.94</v>
      </c>
      <c r="AA33" s="240">
        <f>('Energy Use'!AA89-'E-electricity'!AA33)*'Energy Use 2020'!$T95</f>
        <v>138883335529965.89</v>
      </c>
      <c r="AB33" s="240">
        <f>('Energy Use'!AB89-'E-electricity'!AB33)*'Energy Use 2020'!$T95</f>
        <v>138009295941392.84</v>
      </c>
      <c r="AC33" s="240">
        <f>('Energy Use'!AC89-'E-electricity'!AC33)*'Energy Use 2020'!$T95</f>
        <v>137138476226828.77</v>
      </c>
      <c r="AD33" s="240">
        <f>('Energy Use'!AD89-'E-electricity'!AD33)*'Energy Use 2020'!$T95</f>
        <v>136270872048580.59</v>
      </c>
      <c r="AE33" s="240">
        <f>('Energy Use'!AE89-'E-electricity'!AE33)*'Energy Use 2020'!$T95</f>
        <v>135406479068955.11</v>
      </c>
      <c r="AF33" s="240">
        <f>('Energy Use'!AF89-'E-electricity'!AF33)*'Energy Use 2020'!$T95</f>
        <v>134545292950259.25</v>
      </c>
      <c r="AG33" s="240">
        <f>('Energy Use'!AG89-'E-electricity'!AG33)*'Energy Use 2020'!$T95</f>
        <v>133687309354799.83</v>
      </c>
      <c r="AH33" s="240">
        <f>('Energy Use'!AH89-'E-electricity'!AH33)*'Energy Use 2020'!$T95</f>
        <v>133086344054332.55</v>
      </c>
      <c r="AI33" s="240">
        <f>('Energy Use'!AI89-'E-electricity'!AI33)*'Energy Use 2020'!$T95</f>
        <v>132486929567672.13</v>
      </c>
      <c r="AJ33" s="240">
        <f>('Energy Use'!AJ89-'E-electricity'!AJ33)*'Energy Use 2020'!$T95</f>
        <v>131889064159741.33</v>
      </c>
      <c r="AK33" s="240">
        <f>('Energy Use'!AK89-'E-electricity'!AK33)*'Energy Use 2020'!$T95</f>
        <v>131292746095462.8</v>
      </c>
      <c r="AL33" s="240">
        <f>('Energy Use'!AL89-'E-electricity'!AL33)*'Energy Use 2020'!$T95</f>
        <v>130697973639759.38</v>
      </c>
      <c r="AM33" s="240">
        <f>('Energy Use'!AM89-'E-electricity'!AM33)*'Energy Use 2020'!$T95</f>
        <v>130021504657645.05</v>
      </c>
      <c r="AN33" s="240">
        <f>('Energy Use'!AN89-'E-electricity'!AN33)*'Energy Use 2020'!$T95</f>
        <v>129347122600170.27</v>
      </c>
      <c r="AO33" s="240">
        <f>('Energy Use'!AO89-'E-electricity'!AO33)*'Energy Use 2020'!$T95</f>
        <v>128674824864719.2</v>
      </c>
      <c r="AP33" s="240">
        <f>('Energy Use'!AP89-'E-electricity'!AP33)*'Energy Use 2020'!$T95</f>
        <v>128004608848676.11</v>
      </c>
      <c r="AQ33" s="240">
        <f>('Energy Use'!AQ89-'E-electricity'!AQ33)*'Energy Use 2020'!$T95</f>
        <v>126896147453867.72</v>
      </c>
      <c r="AR33" s="136" t="str">
        <f>VLOOKUP($A33,'Sector Match'!$A$1:$B$43,2,0)</f>
        <v>road vehicles 29</v>
      </c>
    </row>
    <row r="34" spans="1:44" x14ac:dyDescent="0.2">
      <c r="A34" s="74" t="s">
        <v>32</v>
      </c>
      <c r="B34" s="240">
        <f>('Energy Use'!B90-'E-electricity'!B34)*'Energy Use 2019'!$T96</f>
        <v>77017250982495.391</v>
      </c>
      <c r="C34" s="240">
        <f>('Energy Use'!C90-'E-electricity'!C34)*'Energy Use 2020'!$T96</f>
        <v>78952229590499.891</v>
      </c>
      <c r="D34" s="240">
        <f>('Energy Use'!D90-'E-electricity'!D34)*'Energy Use 2020'!$T96</f>
        <v>88562553799530.672</v>
      </c>
      <c r="E34" s="240">
        <f>('Energy Use'!E90-'E-electricity'!E34)*'Energy Use 2020'!$T96</f>
        <v>91556075878488.156</v>
      </c>
      <c r="F34" s="240">
        <f>('Energy Use'!F90-'E-electricity'!F34)*'Energy Use 2020'!$T96</f>
        <v>91800705445559.172</v>
      </c>
      <c r="G34" s="240">
        <f>('Energy Use'!G90-'E-electricity'!G34)*'Energy Use 2020'!$T96</f>
        <v>93201279648345.406</v>
      </c>
      <c r="H34" s="240">
        <f>('Energy Use'!H90-'E-electricity'!H34)*'Energy Use 2020'!$T96</f>
        <v>95058701014695.672</v>
      </c>
      <c r="I34" s="240">
        <f>('Energy Use'!I90-'E-electricity'!I34)*'Energy Use 2020'!$T96</f>
        <v>96832204397805.453</v>
      </c>
      <c r="J34" s="240">
        <f>('Energy Use'!J90-'E-electricity'!J34)*'Energy Use 2020'!$T96</f>
        <v>98319925538222.5</v>
      </c>
      <c r="K34" s="240">
        <f>('Energy Use'!K90-'E-electricity'!K34)*'Energy Use 2020'!$T96</f>
        <v>99512248051792.656</v>
      </c>
      <c r="L34" s="240">
        <f>('Energy Use'!L90-'E-electricity'!L34)*'Energy Use 2020'!$T96</f>
        <v>100402448093221.25</v>
      </c>
      <c r="M34" s="240">
        <f>('Energy Use'!M90-'E-electricity'!M34)*'Energy Use 2020'!$T96</f>
        <v>100986734453964.83</v>
      </c>
      <c r="N34" s="240">
        <f>('Energy Use'!N90-'E-electricity'!N34)*'Energy Use 2020'!$T96</f>
        <v>101356574983675.2</v>
      </c>
      <c r="O34" s="240">
        <f>('Energy Use'!O90-'E-electricity'!O34)*'Energy Use 2020'!$T96</f>
        <v>101463854461740.55</v>
      </c>
      <c r="P34" s="240">
        <f>('Energy Use'!P90-'E-electricity'!P34)*'Energy Use 2020'!$T96</f>
        <v>101353921264115.22</v>
      </c>
      <c r="Q34" s="240">
        <f>('Energy Use'!Q90-'E-electricity'!Q34)*'Energy Use 2020'!$T96</f>
        <v>101073536204810</v>
      </c>
      <c r="R34" s="240">
        <f>('Energy Use'!R90-'E-electricity'!R34)*'Energy Use 2020'!$T96</f>
        <v>100669985515608.17</v>
      </c>
      <c r="S34" s="240">
        <f>('Energy Use'!S90-'E-electricity'!S34)*'Energy Use 2020'!$T96</f>
        <v>100529247655084.88</v>
      </c>
      <c r="T34" s="240">
        <f>('Energy Use'!T90-'E-electricity'!T34)*'Energy Use 2020'!$T96</f>
        <v>100318523996462.92</v>
      </c>
      <c r="U34" s="240">
        <f>('Energy Use'!U90-'E-electricity'!U34)*'Energy Use 2020'!$T96</f>
        <v>100044173033046.81</v>
      </c>
      <c r="V34" s="240">
        <f>('Energy Use'!V90-'E-electricity'!V34)*'Energy Use 2020'!$T96</f>
        <v>99712617313313.063</v>
      </c>
      <c r="W34" s="240">
        <f>('Energy Use'!W90-'E-electricity'!W34)*'Energy Use 2020'!$T96</f>
        <v>99330306210421.141</v>
      </c>
      <c r="X34" s="240">
        <f>('Energy Use'!X90-'E-electricity'!X34)*'Energy Use 2020'!$T96</f>
        <v>98903682520255.703</v>
      </c>
      <c r="Y34" s="240">
        <f>('Energy Use'!Y90-'E-electricity'!Y34)*'Energy Use 2020'!$T96</f>
        <v>98439152995398.719</v>
      </c>
      <c r="Z34" s="240">
        <f>('Energy Use'!Z90-'E-electricity'!Z34)*'Energy Use 2020'!$T96</f>
        <v>97943062868775.094</v>
      </c>
      <c r="AA34" s="240">
        <f>('Energy Use'!AA90-'E-electricity'!AA34)*'Energy Use 2020'!$T96</f>
        <v>97421674373583.266</v>
      </c>
      <c r="AB34" s="240">
        <f>('Energy Use'!AB90-'E-electricity'!AB34)*'Energy Use 2020'!$T96</f>
        <v>96881149225754.078</v>
      </c>
      <c r="AC34" s="240">
        <f>('Energy Use'!AC90-'E-electricity'!AC34)*'Energy Use 2020'!$T96</f>
        <v>96327535001645.344</v>
      </c>
      <c r="AD34" s="240">
        <f>('Energy Use'!AD90-'E-electricity'!AD34)*'Energy Use 2020'!$T96</f>
        <v>95766755316981.547</v>
      </c>
      <c r="AE34" s="240">
        <f>('Energy Use'!AE90-'E-electricity'!AE34)*'Energy Use 2020'!$T96</f>
        <v>95204603693001.438</v>
      </c>
      <c r="AF34" s="240">
        <f>('Energy Use'!AF90-'E-electricity'!AF34)*'Energy Use 2020'!$T96</f>
        <v>94646740982223.984</v>
      </c>
      <c r="AG34" s="240">
        <f>('Energy Use'!AG90-'E-electricity'!AG34)*'Energy Use 2020'!$T96</f>
        <v>94098696218862.922</v>
      </c>
      <c r="AH34" s="240">
        <f>('Energy Use'!AH90-'E-electricity'!AH34)*'Energy Use 2020'!$T96</f>
        <v>93565870757449.688</v>
      </c>
      <c r="AI34" s="240">
        <f>('Energy Use'!AI90-'E-electricity'!AI34)*'Energy Use 2020'!$T96</f>
        <v>93053545567309.297</v>
      </c>
      <c r="AJ34" s="240">
        <f>('Energy Use'!AJ90-'E-electricity'!AJ34)*'Energy Use 2020'!$T96</f>
        <v>92566891559894.766</v>
      </c>
      <c r="AK34" s="240">
        <f>('Energy Use'!AK90-'E-electricity'!AK34)*'Energy Use 2020'!$T96</f>
        <v>92110982840293.391</v>
      </c>
      <c r="AL34" s="240">
        <f>('Energy Use'!AL90-'E-electricity'!AL34)*'Energy Use 2020'!$T96</f>
        <v>91690812793243.031</v>
      </c>
      <c r="AM34" s="240">
        <f>('Energy Use'!AM90-'E-electricity'!AM34)*'Energy Use 2020'!$T96</f>
        <v>91311312937523.281</v>
      </c>
      <c r="AN34" s="240">
        <f>('Energy Use'!AN90-'E-electricity'!AN34)*'Energy Use 2020'!$T96</f>
        <v>90977374510487.797</v>
      </c>
      <c r="AO34" s="240">
        <f>('Energy Use'!AO90-'E-electricity'!AO34)*'Energy Use 2020'!$T96</f>
        <v>90693872776708.875</v>
      </c>
      <c r="AP34" s="240">
        <f>('Energy Use'!AP90-'E-electricity'!AP34)*'Energy Use 2020'!$T96</f>
        <v>90465694091286.906</v>
      </c>
      <c r="AQ34" s="240">
        <f>('Energy Use'!AQ90-'E-electricity'!AQ34)*'Energy Use 2020'!$T96</f>
        <v>89834435610128.641</v>
      </c>
      <c r="AR34" s="136" t="str">
        <f>VLOOKUP($A34,'Sector Match'!$A$1:$B$43,2,0)</f>
        <v>nonroad vehicles 30</v>
      </c>
    </row>
    <row r="35" spans="1:44" x14ac:dyDescent="0.2">
      <c r="A35" s="74" t="s">
        <v>33</v>
      </c>
      <c r="B35" s="240">
        <f>('Energy Use'!B91-'E-electricity'!B35)*'Energy Use 2019'!$T97</f>
        <v>41545354589522.445</v>
      </c>
      <c r="C35" s="240">
        <f>('Energy Use'!C91-'E-electricity'!C35)*'Energy Use 2020'!$T97</f>
        <v>54370691561020.164</v>
      </c>
      <c r="D35" s="240">
        <f>('Energy Use'!D91-'E-electricity'!D35)*'Energy Use 2020'!$T97</f>
        <v>65268680337310.102</v>
      </c>
      <c r="E35" s="240">
        <f>('Energy Use'!E91-'E-electricity'!E35)*'Energy Use 2020'!$T97</f>
        <v>73229412215516.25</v>
      </c>
      <c r="F35" s="240">
        <f>('Energy Use'!F91-'E-electricity'!F35)*'Energy Use 2020'!$T97</f>
        <v>74589765184342.188</v>
      </c>
      <c r="G35" s="240">
        <f>('Energy Use'!G91-'E-electricity'!G35)*'Energy Use 2020'!$T97</f>
        <v>79338471904029.5</v>
      </c>
      <c r="H35" s="240">
        <f>('Energy Use'!H91-'E-electricity'!H35)*'Energy Use 2020'!$T97</f>
        <v>85558320919979.844</v>
      </c>
      <c r="I35" s="240">
        <f>('Energy Use'!I91-'E-electricity'!I35)*'Energy Use 2020'!$T97</f>
        <v>91370569412755.422</v>
      </c>
      <c r="J35" s="240">
        <f>('Energy Use'!J91-'E-electricity'!J35)*'Energy Use 2020'!$T97</f>
        <v>96324372558722.031</v>
      </c>
      <c r="K35" s="240">
        <f>('Energy Use'!K91-'E-electricity'!K35)*'Energy Use 2020'!$T97</f>
        <v>100530634722766.52</v>
      </c>
      <c r="L35" s="240">
        <f>('Energy Use'!L91-'E-electricity'!L35)*'Energy Use 2020'!$T97</f>
        <v>104169270758138.91</v>
      </c>
      <c r="M35" s="240">
        <f>('Energy Use'!M91-'E-electricity'!M35)*'Energy Use 2020'!$T97</f>
        <v>107474728515002.23</v>
      </c>
      <c r="N35" s="240">
        <f>('Energy Use'!N91-'E-electricity'!N35)*'Energy Use 2020'!$T97</f>
        <v>111010523256980.13</v>
      </c>
      <c r="O35" s="240">
        <f>('Energy Use'!O91-'E-electricity'!O35)*'Energy Use 2020'!$T97</f>
        <v>114492570798865.81</v>
      </c>
      <c r="P35" s="240">
        <f>('Energy Use'!P91-'E-electricity'!P35)*'Energy Use 2020'!$T97</f>
        <v>117899191470608.59</v>
      </c>
      <c r="Q35" s="240">
        <f>('Energy Use'!Q91-'E-electricity'!Q35)*'Energy Use 2020'!$T97</f>
        <v>121207558266986.05</v>
      </c>
      <c r="R35" s="240">
        <f>('Energy Use'!R91-'E-electricity'!R35)*'Energy Use 2020'!$T97</f>
        <v>124393853794727.98</v>
      </c>
      <c r="S35" s="240">
        <f>('Energy Use'!S91-'E-electricity'!S35)*'Energy Use 2020'!$T97</f>
        <v>128176548979139.09</v>
      </c>
      <c r="T35" s="240">
        <f>('Energy Use'!T91-'E-electricity'!T35)*'Energy Use 2020'!$T97</f>
        <v>131844946111545.22</v>
      </c>
      <c r="U35" s="240">
        <f>('Energy Use'!U91-'E-electricity'!U35)*'Energy Use 2020'!$T97</f>
        <v>135386418430205.72</v>
      </c>
      <c r="V35" s="240">
        <f>('Energy Use'!V91-'E-electricity'!V35)*'Energy Use 2020'!$T97</f>
        <v>138788937153574.55</v>
      </c>
      <c r="W35" s="240">
        <f>('Energy Use'!W91-'E-electricity'!W35)*'Energy Use 2020'!$T97</f>
        <v>142041148994299.16</v>
      </c>
      <c r="X35" s="240">
        <f>('Energy Use'!X91-'E-electricity'!X35)*'Energy Use 2020'!$T97</f>
        <v>145132446822132.84</v>
      </c>
      <c r="Y35" s="240">
        <f>('Energy Use'!Y91-'E-electricity'!Y35)*'Energy Use 2020'!$T97</f>
        <v>148053032870569.28</v>
      </c>
      <c r="Z35" s="240">
        <f>('Energy Use'!Z91-'E-electricity'!Z35)*'Energy Use 2020'!$T97</f>
        <v>150793973992070.38</v>
      </c>
      <c r="AA35" s="240">
        <f>('Energy Use'!AA91-'E-electricity'!AA35)*'Energy Use 2020'!$T97</f>
        <v>153347248580289.63</v>
      </c>
      <c r="AB35" s="240">
        <f>('Energy Use'!AB91-'E-electricity'!AB35)*'Energy Use 2020'!$T97</f>
        <v>155705784892589.53</v>
      </c>
      <c r="AC35" s="240">
        <f>('Energy Use'!AC91-'E-electricity'!AC35)*'Energy Use 2020'!$T97</f>
        <v>157863490620554.34</v>
      </c>
      <c r="AD35" s="240">
        <f>('Energy Use'!AD91-'E-electricity'!AD35)*'Energy Use 2020'!$T97</f>
        <v>159815273668179.84</v>
      </c>
      <c r="AE35" s="240">
        <f>('Energy Use'!AE91-'E-electricity'!AE35)*'Energy Use 2020'!$T97</f>
        <v>161557054205327.94</v>
      </c>
      <c r="AF35" s="240">
        <f>('Energy Use'!AF91-'E-electricity'!AF35)*'Energy Use 2020'!$T97</f>
        <v>163085768166278.25</v>
      </c>
      <c r="AG35" s="240">
        <f>('Energy Use'!AG91-'E-electricity'!AG35)*'Energy Use 2020'!$T97</f>
        <v>164399362458465</v>
      </c>
      <c r="AH35" s="240">
        <f>('Energy Use'!AH91-'E-electricity'!AH35)*'Energy Use 2020'!$T97</f>
        <v>165496782233590.34</v>
      </c>
      <c r="AI35" s="240">
        <f>('Energy Use'!AI91-'E-electricity'!AI35)*'Energy Use 2020'!$T97</f>
        <v>166377950651288.41</v>
      </c>
      <c r="AJ35" s="240">
        <f>('Energy Use'!AJ91-'E-electricity'!AJ35)*'Energy Use 2020'!$T97</f>
        <v>167043741633710.97</v>
      </c>
      <c r="AK35" s="240">
        <f>('Energy Use'!AK91-'E-electricity'!AK35)*'Energy Use 2020'!$T97</f>
        <v>167495946167249.19</v>
      </c>
      <c r="AL35" s="240">
        <f>('Energy Use'!AL91-'E-electricity'!AL35)*'Energy Use 2020'!$T97</f>
        <v>167737232754853.63</v>
      </c>
      <c r="AM35" s="240">
        <f>('Energy Use'!AM91-'E-electricity'!AM35)*'Energy Use 2020'!$T97</f>
        <v>167771102658942.88</v>
      </c>
      <c r="AN35" s="240">
        <f>('Energy Use'!AN91-'E-electricity'!AN35)*'Energy Use 2020'!$T97</f>
        <v>167601840600839.31</v>
      </c>
      <c r="AO35" s="240">
        <f>('Energy Use'!AO91-'E-electricity'!AO35)*'Energy Use 2020'!$T97</f>
        <v>167234461598294.06</v>
      </c>
      <c r="AP35" s="240">
        <f>('Energy Use'!AP91-'E-electricity'!AP35)*'Energy Use 2020'!$T97</f>
        <v>166674654628403.72</v>
      </c>
      <c r="AQ35" s="240">
        <f>('Energy Use'!AQ91-'E-electricity'!AQ35)*'Energy Use 2020'!$T97</f>
        <v>165077807267352.75</v>
      </c>
      <c r="AR35" s="136" t="str">
        <f>VLOOKUP($A35,'Sector Match'!$A$1:$B$43,2,0)</f>
        <v>appliances and electrical equipment 27</v>
      </c>
    </row>
    <row r="36" spans="1:44" x14ac:dyDescent="0.2">
      <c r="A36" s="74" t="s">
        <v>34</v>
      </c>
      <c r="B36" s="240">
        <f>('Energy Use'!B92-'E-electricity'!B36)*'Energy Use 2019'!$T98</f>
        <v>119322284313195.38</v>
      </c>
      <c r="C36" s="240">
        <f>('Energy Use'!C92-'E-electricity'!C36)*'Energy Use 2020'!$T98</f>
        <v>97364822156097.25</v>
      </c>
      <c r="D36" s="240">
        <f>('Energy Use'!D92-'E-electricity'!D36)*'Energy Use 2020'!$T98</f>
        <v>115647878252092.23</v>
      </c>
      <c r="E36" s="240">
        <f>('Energy Use'!E92-'E-electricity'!E36)*'Energy Use 2020'!$T98</f>
        <v>124622691014388.36</v>
      </c>
      <c r="F36" s="240">
        <f>('Energy Use'!F92-'E-electricity'!F36)*'Energy Use 2020'!$T98</f>
        <v>126287137477953.38</v>
      </c>
      <c r="G36" s="240">
        <f>('Energy Use'!G92-'E-electricity'!G36)*'Energy Use 2020'!$T98</f>
        <v>132790690994451.11</v>
      </c>
      <c r="H36" s="240">
        <f>('Energy Use'!H92-'E-electricity'!H36)*'Energy Use 2020'!$T98</f>
        <v>140997274687529.38</v>
      </c>
      <c r="I36" s="240">
        <f>('Energy Use'!I92-'E-electricity'!I36)*'Energy Use 2020'!$T98</f>
        <v>147987936842763.38</v>
      </c>
      <c r="J36" s="240">
        <f>('Energy Use'!J92-'E-electricity'!J36)*'Energy Use 2020'!$T98</f>
        <v>153284089853310.56</v>
      </c>
      <c r="K36" s="240">
        <f>('Energy Use'!K92-'E-electricity'!K36)*'Energy Use 2020'!$T98</f>
        <v>157345132426879.44</v>
      </c>
      <c r="L36" s="240">
        <f>('Energy Use'!L92-'E-electricity'!L36)*'Energy Use 2020'!$T98</f>
        <v>160740491188201.94</v>
      </c>
      <c r="M36" s="240">
        <f>('Energy Use'!M92-'E-electricity'!M36)*'Energy Use 2020'!$T98</f>
        <v>164113106986230.78</v>
      </c>
      <c r="N36" s="240">
        <f>('Energy Use'!N92-'E-electricity'!N36)*'Energy Use 2020'!$T98</f>
        <v>168601029445872.59</v>
      </c>
      <c r="O36" s="240">
        <f>('Energy Use'!O92-'E-electricity'!O36)*'Energy Use 2020'!$T98</f>
        <v>173656272405754.78</v>
      </c>
      <c r="P36" s="240">
        <f>('Energy Use'!P92-'E-electricity'!P36)*'Energy Use 2020'!$T98</f>
        <v>179121311613819.06</v>
      </c>
      <c r="Q36" s="240">
        <f>('Energy Use'!Q92-'E-electricity'!Q36)*'Energy Use 2020'!$T98</f>
        <v>184817805205060.63</v>
      </c>
      <c r="R36" s="240">
        <f>('Energy Use'!R92-'E-electricity'!R36)*'Energy Use 2020'!$T98</f>
        <v>190543148786214.53</v>
      </c>
      <c r="S36" s="240">
        <f>('Energy Use'!S92-'E-electricity'!S36)*'Energy Use 2020'!$T98</f>
        <v>197333578445271.31</v>
      </c>
      <c r="T36" s="240">
        <f>('Energy Use'!T92-'E-electricity'!T36)*'Energy Use 2020'!$T98</f>
        <v>203987879848851.44</v>
      </c>
      <c r="U36" s="240">
        <f>('Energy Use'!U92-'E-electricity'!U36)*'Energy Use 2020'!$T98</f>
        <v>210479777518457.78</v>
      </c>
      <c r="V36" s="240">
        <f>('Energy Use'!V92-'E-electricity'!V36)*'Energy Use 2020'!$T98</f>
        <v>216783361548712.44</v>
      </c>
      <c r="W36" s="240">
        <f>('Energy Use'!W92-'E-electricity'!W36)*'Energy Use 2020'!$T98</f>
        <v>222873274382507.16</v>
      </c>
      <c r="X36" s="240">
        <f>('Energy Use'!X92-'E-electricity'!X36)*'Energy Use 2020'!$T98</f>
        <v>228724894125758.13</v>
      </c>
      <c r="Y36" s="240">
        <f>('Energy Use'!Y92-'E-electricity'!Y36)*'Energy Use 2020'!$T98</f>
        <v>234314512436016.97</v>
      </c>
      <c r="Z36" s="240">
        <f>('Energy Use'!Z92-'E-electricity'!Z36)*'Energy Use 2020'!$T98</f>
        <v>239619505092512</v>
      </c>
      <c r="AA36" s="240">
        <f>('Energy Use'!AA92-'E-electricity'!AA36)*'Energy Use 2020'!$T98</f>
        <v>244618493455265.16</v>
      </c>
      <c r="AB36" s="240">
        <f>('Energy Use'!AB92-'E-electricity'!AB36)*'Energy Use 2020'!$T98</f>
        <v>249291495145633.56</v>
      </c>
      <c r="AC36" s="240">
        <f>('Energy Use'!AC92-'E-electricity'!AC36)*'Energy Use 2020'!$T98</f>
        <v>253620062427714.44</v>
      </c>
      <c r="AD36" s="240">
        <f>('Energy Use'!AD92-'E-electricity'!AD36)*'Energy Use 2020'!$T98</f>
        <v>257587406936688.97</v>
      </c>
      <c r="AE36" s="240">
        <f>('Energy Use'!AE92-'E-electricity'!AE36)*'Energy Use 2020'!$T98</f>
        <v>261178509583403.44</v>
      </c>
      <c r="AF36" s="240">
        <f>('Energy Use'!AF92-'E-electricity'!AF36)*'Energy Use 2020'!$T98</f>
        <v>264380214660976.59</v>
      </c>
      <c r="AG36" s="240">
        <f>('Energy Use'!AG92-'E-electricity'!AG36)*'Energy Use 2020'!$T98</f>
        <v>267181307385616.91</v>
      </c>
      <c r="AH36" s="240">
        <f>('Energy Use'!AH92-'E-electricity'!AH36)*'Energy Use 2020'!$T98</f>
        <v>269572574316607.88</v>
      </c>
      <c r="AI36" s="240">
        <f>('Energy Use'!AI92-'E-electricity'!AI36)*'Energy Use 2020'!$T98</f>
        <v>271546846316056.19</v>
      </c>
      <c r="AJ36" s="240">
        <f>('Energy Use'!AJ92-'E-electricity'!AJ36)*'Energy Use 2020'!$T98</f>
        <v>273099023924086.13</v>
      </c>
      <c r="AK36" s="240">
        <f>('Energy Use'!AK92-'E-electricity'!AK36)*'Energy Use 2020'!$T98</f>
        <v>274226085236311.59</v>
      </c>
      <c r="AL36" s="240">
        <f>('Energy Use'!AL92-'E-electricity'!AL36)*'Energy Use 2020'!$T98</f>
        <v>274927076574534.22</v>
      </c>
      <c r="AM36" s="240">
        <f>('Energy Use'!AM92-'E-electricity'!AM36)*'Energy Use 2020'!$T98</f>
        <v>275203086435750.56</v>
      </c>
      <c r="AN36" s="240">
        <f>('Energy Use'!AN92-'E-electricity'!AN36)*'Energy Use 2020'!$T98</f>
        <v>275057203386086.16</v>
      </c>
      <c r="AO36" s="240">
        <f>('Energy Use'!AO92-'E-electricity'!AO36)*'Energy Use 2020'!$T98</f>
        <v>274494458732869.88</v>
      </c>
      <c r="AP36" s="240">
        <f>('Energy Use'!AP92-'E-electricity'!AP36)*'Energy Use 2020'!$T98</f>
        <v>273521754957820.41</v>
      </c>
      <c r="AQ36" s="240">
        <f>('Energy Use'!AQ92-'E-electricity'!AQ36)*'Energy Use 2020'!$T98</f>
        <v>270752151379253.06</v>
      </c>
      <c r="AR36" s="136" t="str">
        <f>VLOOKUP($A36,'Sector Match'!$A$1:$B$43,2,0)</f>
        <v>computers and electronics 26</v>
      </c>
    </row>
    <row r="37" spans="1:44" x14ac:dyDescent="0.2">
      <c r="A37" s="74" t="s">
        <v>35</v>
      </c>
      <c r="B37" s="240">
        <f>('Energy Use'!B93-'E-electricity'!B37)*'Energy Use 2019'!$T99</f>
        <v>3674586136838.1597</v>
      </c>
      <c r="C37" s="240">
        <f>('Energy Use'!C93-'E-electricity'!C37)*'Energy Use 2020'!$T99</f>
        <v>3074960818424.9199</v>
      </c>
      <c r="D37" s="240">
        <f>('Energy Use'!D93-'E-electricity'!D37)*'Energy Use 2020'!$T99</f>
        <v>3536656078682.9976</v>
      </c>
      <c r="E37" s="240">
        <f>('Energy Use'!E93-'E-electricity'!E37)*'Energy Use 2020'!$T99</f>
        <v>3706014321432.4473</v>
      </c>
      <c r="F37" s="240">
        <f>('Energy Use'!F93-'E-electricity'!F37)*'Energy Use 2020'!$T99</f>
        <v>3715740121795.23</v>
      </c>
      <c r="G37" s="240">
        <f>('Energy Use'!G93-'E-electricity'!G37)*'Energy Use 2020'!$T99</f>
        <v>3808486114267.8413</v>
      </c>
      <c r="H37" s="240">
        <f>('Energy Use'!H93-'E-electricity'!H37)*'Energy Use 2020'!$T99</f>
        <v>3924468587819.2393</v>
      </c>
      <c r="I37" s="240">
        <f>('Energy Use'!I93-'E-electricity'!I37)*'Energy Use 2020'!$T99</f>
        <v>4013928533490.3154</v>
      </c>
      <c r="J37" s="240">
        <f>('Energy Use'!J93-'E-electricity'!J37)*'Energy Use 2020'!$T99</f>
        <v>4070417389678.3335</v>
      </c>
      <c r="K37" s="240">
        <f>('Energy Use'!K93-'E-electricity'!K37)*'Energy Use 2020'!$T99</f>
        <v>4103864055484.0088</v>
      </c>
      <c r="L37" s="240">
        <f>('Energy Use'!L93-'E-electricity'!L37)*'Energy Use 2020'!$T99</f>
        <v>4125113075823.165</v>
      </c>
      <c r="M37" s="240">
        <f>('Energy Use'!M93-'E-electricity'!M37)*'Energy Use 2020'!$T99</f>
        <v>4145450727646.0161</v>
      </c>
      <c r="N37" s="240">
        <f>('Energy Use'!N93-'E-electricity'!N37)*'Energy Use 2020'!$T99</f>
        <v>4188152838224.9243</v>
      </c>
      <c r="O37" s="240">
        <f>('Energy Use'!O93-'E-electricity'!O37)*'Energy Use 2020'!$T99</f>
        <v>4239715873074.1582</v>
      </c>
      <c r="P37" s="240">
        <f>('Energy Use'!P93-'E-electricity'!P37)*'Energy Use 2020'!$T99</f>
        <v>4297922135982.4443</v>
      </c>
      <c r="Q37" s="240">
        <f>('Energy Use'!Q93-'E-electricity'!Q37)*'Energy Use 2020'!$T99</f>
        <v>4360456700197.5645</v>
      </c>
      <c r="R37" s="240">
        <f>('Energy Use'!R93-'E-electricity'!R37)*'Energy Use 2020'!$T99</f>
        <v>4424876326550.8115</v>
      </c>
      <c r="S37" s="240">
        <f>('Energy Use'!S93-'E-electricity'!S37)*'Energy Use 2020'!$T99</f>
        <v>4516539631121.3867</v>
      </c>
      <c r="T37" s="240">
        <f>('Energy Use'!T93-'E-electricity'!T37)*'Energy Use 2020'!$T99</f>
        <v>4608359678095.4229</v>
      </c>
      <c r="U37" s="240">
        <f>('Energy Use'!U93-'E-electricity'!U37)*'Energy Use 2020'!$T99</f>
        <v>4699995021767.5947</v>
      </c>
      <c r="V37" s="240">
        <f>('Energy Use'!V93-'E-electricity'!V37)*'Energy Use 2020'!$T99</f>
        <v>4791081378113.6924</v>
      </c>
      <c r="W37" s="240">
        <f>('Energy Use'!W93-'E-electricity'!W37)*'Energy Use 2020'!$T99</f>
        <v>4881231986735.6064</v>
      </c>
      <c r="X37" s="240">
        <f>('Energy Use'!X93-'E-electricity'!X37)*'Energy Use 2020'!$T99</f>
        <v>4970038257313.5723</v>
      </c>
      <c r="Y37" s="240">
        <f>('Energy Use'!Y93-'E-electricity'!Y37)*'Energy Use 2020'!$T99</f>
        <v>5057070723563.4531</v>
      </c>
      <c r="Z37" s="240">
        <f>('Energy Use'!Z93-'E-electricity'!Z37)*'Energy Use 2020'!$T99</f>
        <v>5141880325940.5283</v>
      </c>
      <c r="AA37" s="240">
        <f>('Energy Use'!AA93-'E-electricity'!AA37)*'Energy Use 2020'!$T99</f>
        <v>5224000041918.4863</v>
      </c>
      <c r="AB37" s="240">
        <f>('Energy Use'!AB93-'E-electricity'!AB37)*'Energy Use 2020'!$T99</f>
        <v>5302946879561.4492</v>
      </c>
      <c r="AC37" s="240">
        <f>('Energy Use'!AC93-'E-electricity'!AC37)*'Energy Use 2020'!$T99</f>
        <v>5378224246268.2236</v>
      </c>
      <c r="AD37" s="240">
        <f>('Energy Use'!AD93-'E-electricity'!AD37)*'Energy Use 2020'!$T99</f>
        <v>5449324699985.9629</v>
      </c>
      <c r="AE37" s="240">
        <f>('Energy Use'!AE93-'E-electricity'!AE37)*'Energy Use 2020'!$T99</f>
        <v>5515733084864.2744</v>
      </c>
      <c r="AF37" s="240">
        <f>('Energy Use'!AF93-'E-electricity'!AF37)*'Energy Use 2020'!$T99</f>
        <v>5576930047272.3916</v>
      </c>
      <c r="AG37" s="240">
        <f>('Energy Use'!AG93-'E-electricity'!AG37)*'Energy Use 2020'!$T99</f>
        <v>5632395921369.3008</v>
      </c>
      <c r="AH37" s="240">
        <f>('Energy Use'!AH93-'E-electricity'!AH37)*'Energy Use 2020'!$T99</f>
        <v>5681614966068.9766</v>
      </c>
      <c r="AI37" s="240">
        <f>('Energy Use'!AI93-'E-electricity'!AI37)*'Energy Use 2020'!$T99</f>
        <v>5724079927366.8594</v>
      </c>
      <c r="AJ37" s="240">
        <f>('Energy Use'!AJ93-'E-electricity'!AJ37)*'Energy Use 2020'!$T99</f>
        <v>5759296891710.6367</v>
      </c>
      <c r="AK37" s="240">
        <f>('Energy Use'!AK93-'E-electricity'!AK37)*'Energy Use 2020'!$T99</f>
        <v>5786790387548.8164</v>
      </c>
      <c r="AL37" s="240">
        <f>('Energy Use'!AL93-'E-electricity'!AL37)*'Energy Use 2020'!$T99</f>
        <v>5806108683549.8965</v>
      </c>
      <c r="AM37" s="240">
        <f>('Energy Use'!AM93-'E-electricity'!AM37)*'Energy Use 2020'!$T99</f>
        <v>5816829223446.1758</v>
      </c>
      <c r="AN37" s="240">
        <f>('Energy Use'!AN93-'E-electricity'!AN37)*'Energy Use 2020'!$T99</f>
        <v>5818564129239.8018</v>
      </c>
      <c r="AO37" s="240">
        <f>('Energy Use'!AO93-'E-electricity'!AO37)*'Energy Use 2020'!$T99</f>
        <v>5810965696853.0234</v>
      </c>
      <c r="AP37" s="240">
        <f>('Energy Use'!AP93-'E-electricity'!AP37)*'Energy Use 2020'!$T99</f>
        <v>5793731801461.0273</v>
      </c>
      <c r="AQ37" s="240">
        <f>('Energy Use'!AQ93-'E-electricity'!AQ37)*'Energy Use 2020'!$T99</f>
        <v>5737038759235.3672</v>
      </c>
      <c r="AR37" s="136" t="str">
        <f>VLOOKUP($A37,'Sector Match'!$A$1:$B$43,2,0)</f>
        <v>computers and electronics 26</v>
      </c>
    </row>
    <row r="38" spans="1:44" x14ac:dyDescent="0.2">
      <c r="A38" s="74" t="s">
        <v>36</v>
      </c>
      <c r="B38" s="240">
        <f>('Energy Use'!B94-'E-electricity'!B38)*'Energy Use 2019'!$T100</f>
        <v>15715418667172.93</v>
      </c>
      <c r="C38" s="240">
        <f>('Energy Use'!C94-'E-electricity'!C38)*'Energy Use 2020'!$T100</f>
        <v>14720520719353.391</v>
      </c>
      <c r="D38" s="240">
        <f>('Energy Use'!D94-'E-electricity'!D38)*'Energy Use 2020'!$T100</f>
        <v>16284744917848.178</v>
      </c>
      <c r="E38" s="240">
        <f>('Energy Use'!E94-'E-electricity'!E38)*'Energy Use 2020'!$T100</f>
        <v>17390040485743.6</v>
      </c>
      <c r="F38" s="240">
        <f>('Energy Use'!F94-'E-electricity'!F38)*'Energy Use 2020'!$T100</f>
        <v>17079098607255.656</v>
      </c>
      <c r="G38" s="240">
        <f>('Energy Use'!G94-'E-electricity'!G38)*'Energy Use 2020'!$T100</f>
        <v>17027758412552.463</v>
      </c>
      <c r="H38" s="240">
        <f>('Energy Use'!H94-'E-electricity'!H38)*'Energy Use 2020'!$T100</f>
        <v>17097496067331.807</v>
      </c>
      <c r="I38" s="240">
        <f>('Energy Use'!I94-'E-electricity'!I38)*'Energy Use 2020'!$T100</f>
        <v>17181989277989.338</v>
      </c>
      <c r="J38" s="240">
        <f>('Energy Use'!J94-'E-electricity'!J38)*'Energy Use 2020'!$T100</f>
        <v>17240036263298.754</v>
      </c>
      <c r="K38" s="240">
        <f>('Energy Use'!K94-'E-electricity'!K38)*'Energy Use 2020'!$T100</f>
        <v>17259008318695.727</v>
      </c>
      <c r="L38" s="240">
        <f>('Energy Use'!L94-'E-electricity'!L38)*'Energy Use 2020'!$T100</f>
        <v>17226390328040.057</v>
      </c>
      <c r="M38" s="240">
        <f>('Energy Use'!M94-'E-electricity'!M38)*'Energy Use 2020'!$T100</f>
        <v>17130101488660.188</v>
      </c>
      <c r="N38" s="240">
        <f>('Energy Use'!N94-'E-electricity'!N38)*'Energy Use 2020'!$T100</f>
        <v>17117230630691.264</v>
      </c>
      <c r="O38" s="240">
        <f>('Energy Use'!O94-'E-electricity'!O38)*'Energy Use 2020'!$T100</f>
        <v>17040127733045.883</v>
      </c>
      <c r="P38" s="240">
        <f>('Energy Use'!P94-'E-electricity'!P38)*'Energy Use 2020'!$T100</f>
        <v>16904014632808.213</v>
      </c>
      <c r="Q38" s="240">
        <f>('Energy Use'!Q94-'E-electricity'!Q38)*'Energy Use 2020'!$T100</f>
        <v>16714597060822.248</v>
      </c>
      <c r="R38" s="240">
        <f>('Energy Use'!R94-'E-electricity'!R38)*'Energy Use 2020'!$T100</f>
        <v>16477897414944.92</v>
      </c>
      <c r="S38" s="240">
        <f>('Energy Use'!S94-'E-electricity'!S38)*'Energy Use 2020'!$T100</f>
        <v>16409509718186.32</v>
      </c>
      <c r="T38" s="240">
        <f>('Energy Use'!T94-'E-electricity'!T38)*'Energy Use 2020'!$T100</f>
        <v>16304760683317.166</v>
      </c>
      <c r="U38" s="240">
        <f>('Energy Use'!U94-'E-electricity'!U38)*'Energy Use 2020'!$T100</f>
        <v>16166565165775.916</v>
      </c>
      <c r="V38" s="240">
        <f>('Energy Use'!V94-'E-electricity'!V38)*'Energy Use 2020'!$T100</f>
        <v>15997974500318.68</v>
      </c>
      <c r="W38" s="240">
        <f>('Energy Use'!W94-'E-electricity'!W38)*'Energy Use 2020'!$T100</f>
        <v>15802124512307.582</v>
      </c>
      <c r="X38" s="240">
        <f>('Energy Use'!X94-'E-electricity'!X38)*'Energy Use 2020'!$T100</f>
        <v>15582187433613.613</v>
      </c>
      <c r="Y38" s="240">
        <f>('Energy Use'!Y94-'E-electricity'!Y38)*'Energy Use 2020'!$T100</f>
        <v>15341328344244.691</v>
      </c>
      <c r="Z38" s="240">
        <f>('Energy Use'!Z94-'E-electricity'!Z38)*'Energy Use 2020'!$T100</f>
        <v>15082666565063.26</v>
      </c>
      <c r="AA38" s="240">
        <f>('Energy Use'!AA94-'E-electricity'!AA38)*'Energy Use 2020'!$T100</f>
        <v>14809242245841.178</v>
      </c>
      <c r="AB38" s="240">
        <f>('Energy Use'!AB94-'E-electricity'!AB38)*'Energy Use 2020'!$T100</f>
        <v>14523988230564.574</v>
      </c>
      <c r="AC38" s="240">
        <f>('Energy Use'!AC94-'E-electricity'!AC38)*'Energy Use 2020'!$T100</f>
        <v>14229707141095.699</v>
      </c>
      <c r="AD38" s="240">
        <f>('Energy Use'!AD94-'E-electricity'!AD38)*'Energy Use 2020'!$T100</f>
        <v>13929053502477.119</v>
      </c>
      <c r="AE38" s="240">
        <f>('Energy Use'!AE94-'E-electricity'!AE38)*'Energy Use 2020'!$T100</f>
        <v>13624520638667.127</v>
      </c>
      <c r="AF38" s="240">
        <f>('Energy Use'!AF94-'E-electricity'!AF38)*'Energy Use 2020'!$T100</f>
        <v>13318431995725.309</v>
      </c>
      <c r="AG38" s="240">
        <f>('Energy Use'!AG94-'E-electricity'!AG38)*'Energy Use 2020'!$T100</f>
        <v>13012936499092.59</v>
      </c>
      <c r="AH38" s="240">
        <f>('Energy Use'!AH94-'E-electricity'!AH38)*'Energy Use 2020'!$T100</f>
        <v>12710007520760.467</v>
      </c>
      <c r="AI38" s="240">
        <f>('Energy Use'!AI94-'E-electricity'!AI38)*'Energy Use 2020'!$T100</f>
        <v>12411445018557.951</v>
      </c>
      <c r="AJ38" s="240">
        <f>('Energy Use'!AJ94-'E-electricity'!AJ38)*'Energy Use 2020'!$T100</f>
        <v>12118880411072.371</v>
      </c>
      <c r="AK38" s="240">
        <f>('Energy Use'!AK94-'E-electricity'!AK38)*'Energy Use 2020'!$T100</f>
        <v>11833783765358.799</v>
      </c>
      <c r="AL38" s="240">
        <f>('Energy Use'!AL94-'E-electricity'!AL38)*'Energy Use 2020'!$T100</f>
        <v>11557472898149.926</v>
      </c>
      <c r="AM38" s="240">
        <f>('Energy Use'!AM94-'E-electricity'!AM38)*'Energy Use 2020'!$T100</f>
        <v>11291124022441.5</v>
      </c>
      <c r="AN38" s="240">
        <f>('Energy Use'!AN94-'E-electricity'!AN38)*'Energy Use 2020'!$T100</f>
        <v>11035783608016.826</v>
      </c>
      <c r="AO38" s="240">
        <f>('Energy Use'!AO94-'E-electricity'!AO38)*'Energy Use 2020'!$T100</f>
        <v>10792381164837.482</v>
      </c>
      <c r="AP38" s="240">
        <f>('Energy Use'!AP94-'E-electricity'!AP38)*'Energy Use 2020'!$T100</f>
        <v>10561742700702.391</v>
      </c>
      <c r="AQ38" s="240">
        <f>('Energy Use'!AQ94-'E-electricity'!AQ38)*'Energy Use 2020'!$T100</f>
        <v>10291555393280.121</v>
      </c>
      <c r="AR38" s="136" t="str">
        <f>VLOOKUP($A38,'Sector Match'!$A$1:$B$43,2,0)</f>
        <v>other machinery 28</v>
      </c>
    </row>
    <row r="39" spans="1:44" x14ac:dyDescent="0.2">
      <c r="A39" s="74" t="s">
        <v>37</v>
      </c>
      <c r="B39" s="240">
        <f>('Energy Use'!B95-'E-electricity'!B39)*'Energy Use 2019'!$T101</f>
        <v>67563376005165.992</v>
      </c>
      <c r="C39" s="240">
        <f>('Energy Use'!C95-'E-electricity'!C39)*'Energy Use 2020'!$T101</f>
        <v>56185755758806.516</v>
      </c>
      <c r="D39" s="240">
        <f>('Energy Use'!D95-'E-electricity'!D39)*'Energy Use 2020'!$T101</f>
        <v>75757479659410.859</v>
      </c>
      <c r="E39" s="240">
        <f>('Energy Use'!E95-'E-electricity'!E39)*'Energy Use 2020'!$T101</f>
        <v>93839448623103.875</v>
      </c>
      <c r="F39" s="240">
        <f>('Energy Use'!F95-'E-electricity'!F39)*'Energy Use 2020'!$T101</f>
        <v>97091198964009.266</v>
      </c>
      <c r="G39" s="240">
        <f>('Energy Use'!G95-'E-electricity'!G39)*'Energy Use 2020'!$T101</f>
        <v>106162642038176.88</v>
      </c>
      <c r="H39" s="240">
        <f>('Energy Use'!H95-'E-electricity'!H39)*'Energy Use 2020'!$T101</f>
        <v>118385903802180.02</v>
      </c>
      <c r="I39" s="240">
        <f>('Energy Use'!I95-'E-electricity'!I39)*'Energy Use 2020'!$T101</f>
        <v>130856732359359.84</v>
      </c>
      <c r="J39" s="240">
        <f>('Energy Use'!J95-'E-electricity'!J39)*'Energy Use 2020'!$T101</f>
        <v>142747082672112.69</v>
      </c>
      <c r="K39" s="240">
        <f>('Energy Use'!K95-'E-electricity'!K39)*'Energy Use 2020'!$T101</f>
        <v>154102675507176.69</v>
      </c>
      <c r="L39" s="240">
        <f>('Energy Use'!L95-'E-electricity'!L39)*'Energy Use 2020'!$T101</f>
        <v>165090300439531.25</v>
      </c>
      <c r="M39" s="240">
        <f>('Energy Use'!M95-'E-electricity'!M39)*'Energy Use 2020'!$T101</f>
        <v>175994076503593.69</v>
      </c>
      <c r="N39" s="240">
        <f>('Energy Use'!N95-'E-electricity'!N39)*'Energy Use 2020'!$T101</f>
        <v>187249907516506.81</v>
      </c>
      <c r="O39" s="240">
        <f>('Energy Use'!O95-'E-electricity'!O39)*'Energy Use 2020'!$T101</f>
        <v>198846642201331.31</v>
      </c>
      <c r="P39" s="240">
        <f>('Energy Use'!P95-'E-electricity'!P39)*'Energy Use 2020'!$T101</f>
        <v>210813019660941.88</v>
      </c>
      <c r="Q39" s="240">
        <f>('Energy Use'!Q95-'E-electricity'!Q39)*'Energy Use 2020'!$T101</f>
        <v>223186818762097.84</v>
      </c>
      <c r="R39" s="240">
        <f>('Energy Use'!R95-'E-electricity'!R39)*'Energy Use 2020'!$T101</f>
        <v>236015772776955.19</v>
      </c>
      <c r="S39" s="240">
        <f>('Energy Use'!S95-'E-electricity'!S39)*'Energy Use 2020'!$T101</f>
        <v>250143479814467.13</v>
      </c>
      <c r="T39" s="240">
        <f>('Energy Use'!T95-'E-electricity'!T39)*'Energy Use 2020'!$T101</f>
        <v>264851527072752.38</v>
      </c>
      <c r="U39" s="240">
        <f>('Energy Use'!U95-'E-electricity'!U39)*'Energy Use 2020'!$T101</f>
        <v>280109877040120</v>
      </c>
      <c r="V39" s="240">
        <f>('Energy Use'!V95-'E-electricity'!V39)*'Energy Use 2020'!$T101</f>
        <v>295879260527264.13</v>
      </c>
      <c r="W39" s="240">
        <f>('Energy Use'!W95-'E-electricity'!W39)*'Energy Use 2020'!$T101</f>
        <v>312110442449614.25</v>
      </c>
      <c r="X39" s="240">
        <f>('Energy Use'!X95-'E-electricity'!X39)*'Energy Use 2020'!$T101</f>
        <v>328743564494006.31</v>
      </c>
      <c r="Y39" s="240">
        <f>('Energy Use'!Y95-'E-electricity'!Y39)*'Energy Use 2020'!$T101</f>
        <v>345707593377238.56</v>
      </c>
      <c r="Z39" s="240">
        <f>('Energy Use'!Z95-'E-electricity'!Z39)*'Energy Use 2020'!$T101</f>
        <v>362919905521821</v>
      </c>
      <c r="AA39" s="240">
        <f>('Energy Use'!AA95-'E-electricity'!AA39)*'Energy Use 2020'!$T101</f>
        <v>380286040427410.88</v>
      </c>
      <c r="AB39" s="240">
        <f>('Energy Use'!AB95-'E-electricity'!AB39)*'Energy Use 2020'!$T101</f>
        <v>397699655609474.5</v>
      </c>
      <c r="AC39" s="240">
        <f>('Energy Use'!AC95-'E-electricity'!AC39)*'Energy Use 2020'!$T101</f>
        <v>415042715511604</v>
      </c>
      <c r="AD39" s="240">
        <f>('Energy Use'!AD95-'E-electricity'!AD39)*'Energy Use 2020'!$T101</f>
        <v>432185945084459.81</v>
      </c>
      <c r="AE39" s="240">
        <f>('Energy Use'!AE95-'E-electricity'!AE39)*'Energy Use 2020'!$T101</f>
        <v>448989575591742.75</v>
      </c>
      <c r="AF39" s="240">
        <f>('Energy Use'!AF95-'E-electricity'!AF39)*'Energy Use 2020'!$T101</f>
        <v>465304405514329.56</v>
      </c>
      <c r="AG39" s="240">
        <f>('Energy Use'!AG95-'E-electricity'!AG39)*'Energy Use 2020'!$T101</f>
        <v>480973193087706.56</v>
      </c>
      <c r="AH39" s="240">
        <f>('Energy Use'!AH95-'E-electricity'!AH39)*'Energy Use 2020'!$T101</f>
        <v>495832388997760.38</v>
      </c>
      <c r="AI39" s="240">
        <f>('Energy Use'!AI95-'E-electricity'!AI39)*'Energy Use 2020'!$T101</f>
        <v>509714208125687.31</v>
      </c>
      <c r="AJ39" s="240">
        <f>('Energy Use'!AJ95-'E-electricity'!AJ39)*'Energy Use 2020'!$T101</f>
        <v>522449028113818.44</v>
      </c>
      <c r="AK39" s="240">
        <f>('Energy Use'!AK95-'E-electricity'!AK39)*'Energy Use 2020'!$T101</f>
        <v>533868090160128.63</v>
      </c>
      <c r="AL39" s="240">
        <f>('Energy Use'!AL95-'E-electricity'!AL39)*'Energy Use 2020'!$T101</f>
        <v>543806464185015.13</v>
      </c>
      <c r="AM39" s="240">
        <f>('Energy Use'!AM95-'E-electricity'!AM39)*'Energy Use 2020'!$T101</f>
        <v>552106226800205.63</v>
      </c>
      <c r="AN39" s="240">
        <f>('Energy Use'!AN95-'E-electricity'!AN39)*'Energy Use 2020'!$T101</f>
        <v>558619786896035.13</v>
      </c>
      <c r="AO39" s="240">
        <f>('Energy Use'!AO95-'E-electricity'!AO39)*'Energy Use 2020'!$T101</f>
        <v>563213280784224.25</v>
      </c>
      <c r="AP39" s="240">
        <f>('Energy Use'!AP95-'E-electricity'!AP39)*'Energy Use 2020'!$T101</f>
        <v>565769947385647.38</v>
      </c>
      <c r="AQ39" s="240">
        <f>('Energy Use'!AQ95-'E-electricity'!AQ39)*'Energy Use 2020'!$T101</f>
        <v>563289828846662.88</v>
      </c>
      <c r="AR39" s="136" t="str">
        <f>VLOOKUP($A39,'Sector Match'!$A$1:$B$43,2,0)</f>
        <v>water and waste 36T39</v>
      </c>
    </row>
    <row r="40" spans="1:44" x14ac:dyDescent="0.2">
      <c r="A40" s="74" t="s">
        <v>38</v>
      </c>
      <c r="B40" s="240">
        <f>('Energy Use'!B96-'E-electricity'!B40)*'Energy Use 2019'!$T102</f>
        <v>2161030337872.6353</v>
      </c>
      <c r="C40" s="240">
        <f>('Energy Use'!C96-'E-electricity'!C40)*'Energy Use 2020'!$T102</f>
        <v>2194360516554.6453</v>
      </c>
      <c r="D40" s="240">
        <f>('Energy Use'!D96-'E-electricity'!D40)*'Energy Use 2020'!$T102</f>
        <v>2393746005592.6353</v>
      </c>
      <c r="E40" s="240">
        <f>('Energy Use'!E96-'E-electricity'!E40)*'Energy Use 2020'!$T102</f>
        <v>2709368990775.6025</v>
      </c>
      <c r="F40" s="240">
        <f>('Energy Use'!F96-'E-electricity'!F40)*'Energy Use 2020'!$T102</f>
        <v>2759403994281.4541</v>
      </c>
      <c r="G40" s="240">
        <f>('Energy Use'!G96-'E-electricity'!G40)*'Energy Use 2020'!$T102</f>
        <v>2912938830923.7358</v>
      </c>
      <c r="H40" s="240">
        <f>('Energy Use'!H96-'E-electricity'!H40)*'Energy Use 2020'!$T102</f>
        <v>3117708269775.8877</v>
      </c>
      <c r="I40" s="240">
        <f>('Energy Use'!I96-'E-electricity'!I40)*'Energy Use 2020'!$T102</f>
        <v>3324534477772.8169</v>
      </c>
      <c r="J40" s="240">
        <f>('Energy Use'!J96-'E-electricity'!J40)*'Energy Use 2020'!$T102</f>
        <v>3519688871885.2002</v>
      </c>
      <c r="K40" s="240">
        <f>('Energy Use'!K96-'E-electricity'!K40)*'Energy Use 2020'!$T102</f>
        <v>3703597142784.5264</v>
      </c>
      <c r="L40" s="240">
        <f>('Energy Use'!L96-'E-electricity'!L40)*'Energy Use 2020'!$T102</f>
        <v>3877548156021.6338</v>
      </c>
      <c r="M40" s="240">
        <f>('Energy Use'!M96-'E-electricity'!M40)*'Energy Use 2020'!$T102</f>
        <v>4043641230309.9985</v>
      </c>
      <c r="N40" s="240">
        <f>('Energy Use'!N96-'E-electricity'!N40)*'Energy Use 2020'!$T102</f>
        <v>4208707959854.6548</v>
      </c>
      <c r="O40" s="240">
        <f>('Energy Use'!O96-'E-electricity'!O40)*'Energy Use 2020'!$T102</f>
        <v>4369096833230.4683</v>
      </c>
      <c r="P40" s="240">
        <f>('Energy Use'!P96-'E-electricity'!P40)*'Energy Use 2020'!$T102</f>
        <v>4524966272601.0469</v>
      </c>
      <c r="Q40" s="240">
        <f>('Energy Use'!Q96-'E-electricity'!Q40)*'Energy Use 2020'!$T102</f>
        <v>4676639713643.6563</v>
      </c>
      <c r="R40" s="240">
        <f>('Energy Use'!R96-'E-electricity'!R40)*'Energy Use 2020'!$T102</f>
        <v>4824601673089.8047</v>
      </c>
      <c r="S40" s="240">
        <f>('Energy Use'!S96-'E-electricity'!S40)*'Energy Use 2020'!$T102</f>
        <v>4987644244614.1953</v>
      </c>
      <c r="T40" s="240">
        <f>('Energy Use'!T96-'E-electricity'!T40)*'Energy Use 2020'!$T102</f>
        <v>5148297761161.3369</v>
      </c>
      <c r="U40" s="240">
        <f>('Energy Use'!U96-'E-electricity'!U40)*'Energy Use 2020'!$T102</f>
        <v>5306030702484.8389</v>
      </c>
      <c r="V40" s="240">
        <f>('Energy Use'!V96-'E-electricity'!V40)*'Energy Use 2020'!$T102</f>
        <v>5460312564887.2217</v>
      </c>
      <c r="W40" s="240">
        <f>('Energy Use'!W96-'E-electricity'!W40)*'Energy Use 2020'!$T102</f>
        <v>5610616997328.5361</v>
      </c>
      <c r="X40" s="240">
        <f>('Energy Use'!X96-'E-electricity'!X40)*'Energy Use 2020'!$T102</f>
        <v>5756424953279.9463</v>
      </c>
      <c r="Y40" s="240">
        <f>('Energy Use'!Y96-'E-electricity'!Y40)*'Energy Use 2020'!$T102</f>
        <v>5897227830573.5361</v>
      </c>
      <c r="Z40" s="240">
        <f>('Energy Use'!Z96-'E-electricity'!Z40)*'Energy Use 2020'!$T102</f>
        <v>6032530571416.5078</v>
      </c>
      <c r="AA40" s="240">
        <f>('Energy Use'!AA96-'E-electricity'!AA40)*'Energy Use 2020'!$T102</f>
        <v>6161854694984.7734</v>
      </c>
      <c r="AB40" s="240">
        <f>('Energy Use'!AB96-'E-electricity'!AB40)*'Energy Use 2020'!$T102</f>
        <v>6284741235584.1123</v>
      </c>
      <c r="AC40" s="240">
        <f>('Energy Use'!AC96-'E-electricity'!AC40)*'Energy Use 2020'!$T102</f>
        <v>6400753560259.6885</v>
      </c>
      <c r="AD40" s="240">
        <f>('Energy Use'!AD96-'E-electricity'!AD40)*'Energy Use 2020'!$T102</f>
        <v>6509480040932.582</v>
      </c>
      <c r="AE40" s="240">
        <f>('Energy Use'!AE96-'E-electricity'!AE40)*'Energy Use 2020'!$T102</f>
        <v>6610536557629.0771</v>
      </c>
      <c r="AF40" s="240">
        <f>('Energy Use'!AF96-'E-electricity'!AF40)*'Energy Use 2020'!$T102</f>
        <v>6703568811123.0244</v>
      </c>
      <c r="AG40" s="240">
        <f>('Energy Use'!AG96-'E-electricity'!AG40)*'Energy Use 2020'!$T102</f>
        <v>6788254425308.376</v>
      </c>
      <c r="AH40" s="240">
        <f>('Energy Use'!AH96-'E-electricity'!AH40)*'Energy Use 2020'!$T102</f>
        <v>6864304821830.2471</v>
      </c>
      <c r="AI40" s="240">
        <f>('Energy Use'!AI96-'E-electricity'!AI40)*'Energy Use 2020'!$T102</f>
        <v>6931466851896.9629</v>
      </c>
      <c r="AJ40" s="240">
        <f>('Energy Use'!AJ96-'E-electricity'!AJ40)*'Energy Use 2020'!$T102</f>
        <v>6989524172739.4463</v>
      </c>
      <c r="AK40" s="240">
        <f>('Energy Use'!AK96-'E-electricity'!AK40)*'Energy Use 2020'!$T102</f>
        <v>7038298358843.2197</v>
      </c>
      <c r="AL40" s="240">
        <f>('Energy Use'!AL96-'E-electricity'!AL40)*'Energy Use 2020'!$T102</f>
        <v>7077649740815.4121</v>
      </c>
      <c r="AM40" s="240">
        <f>('Energy Use'!AM96-'E-electricity'!AM40)*'Energy Use 2020'!$T102</f>
        <v>7107477967529.3018</v>
      </c>
      <c r="AN40" s="240">
        <f>('Energy Use'!AN96-'E-electricity'!AN40)*'Energy Use 2020'!$T102</f>
        <v>7127722289974.2383</v>
      </c>
      <c r="AO40" s="240">
        <f>('Energy Use'!AO96-'E-electricity'!AO40)*'Energy Use 2020'!$T102</f>
        <v>7138361567994.5361</v>
      </c>
      <c r="AP40" s="240">
        <f>('Energy Use'!AP96-'E-electricity'!AP40)*'Energy Use 2020'!$T102</f>
        <v>7139414003792.3174</v>
      </c>
      <c r="AQ40" s="240">
        <f>('Energy Use'!AQ96-'E-electricity'!AQ40)*'Energy Use 2020'!$T102</f>
        <v>7094367702978.3418</v>
      </c>
      <c r="AR40" s="136" t="str">
        <f>VLOOKUP($A40,'Sector Match'!$A$1:$B$43,2,0)</f>
        <v>other machinery 28</v>
      </c>
    </row>
    <row r="41" spans="1:44" x14ac:dyDescent="0.2">
      <c r="A41" s="74" t="s">
        <v>39</v>
      </c>
      <c r="B41" s="240">
        <f>('Energy Use'!B97-'E-electricity'!B41)*'Energy Use 2019'!$T103</f>
        <v>4215949800193.042</v>
      </c>
      <c r="C41" s="240">
        <f>('Energy Use'!C97-'E-electricity'!C41)*'Energy Use 2020'!$T103</f>
        <v>8667992789196.8936</v>
      </c>
      <c r="D41" s="240">
        <f>('Energy Use'!D97-'E-electricity'!D41)*'Energy Use 2020'!$T103</f>
        <v>9784946631798.291</v>
      </c>
      <c r="E41" s="240">
        <f>('Energy Use'!E97-'E-electricity'!E41)*'Energy Use 2020'!$T103</f>
        <v>10209719144785.973</v>
      </c>
      <c r="F41" s="240">
        <f>('Energy Use'!F97-'E-electricity'!F41)*'Energy Use 2020'!$T103</f>
        <v>10287444899500.125</v>
      </c>
      <c r="G41" s="240">
        <f>('Energy Use'!G97-'E-electricity'!G41)*'Energy Use 2020'!$T103</f>
        <v>10795447147187.457</v>
      </c>
      <c r="H41" s="240">
        <f>('Energy Use'!H97-'E-electricity'!H41)*'Energy Use 2020'!$T103</f>
        <v>11435524029987.406</v>
      </c>
      <c r="I41" s="240">
        <f>('Energy Use'!I97-'E-electricity'!I41)*'Energy Use 2020'!$T103</f>
        <v>11931486747627.59</v>
      </c>
      <c r="J41" s="240">
        <f>('Energy Use'!J97-'E-electricity'!J41)*'Energy Use 2020'!$T103</f>
        <v>12248697719725.832</v>
      </c>
      <c r="K41" s="240">
        <f>('Energy Use'!K97-'E-electricity'!K41)*'Energy Use 2020'!$T103</f>
        <v>12441531567335.377</v>
      </c>
      <c r="L41" s="240">
        <f>('Energy Use'!L97-'E-electricity'!L41)*'Energy Use 2020'!$T103</f>
        <v>12574121074175.621</v>
      </c>
      <c r="M41" s="240">
        <f>('Energy Use'!M97-'E-electricity'!M41)*'Energy Use 2020'!$T103</f>
        <v>12715461281480.438</v>
      </c>
      <c r="N41" s="240">
        <f>('Energy Use'!N97-'E-electricity'!N41)*'Energy Use 2020'!$T103</f>
        <v>13010991989098.963</v>
      </c>
      <c r="O41" s="240">
        <f>('Energy Use'!O97-'E-electricity'!O41)*'Energy Use 2020'!$T103</f>
        <v>13373302842787.861</v>
      </c>
      <c r="P41" s="240">
        <f>('Energy Use'!P97-'E-electricity'!P41)*'Energy Use 2020'!$T103</f>
        <v>13781125305655.766</v>
      </c>
      <c r="Q41" s="240">
        <f>('Energy Use'!Q97-'E-electricity'!Q41)*'Energy Use 2020'!$T103</f>
        <v>14210717740287.162</v>
      </c>
      <c r="R41" s="240">
        <f>('Energy Use'!R97-'E-electricity'!R41)*'Energy Use 2020'!$T103</f>
        <v>14635248740412.895</v>
      </c>
      <c r="S41" s="240">
        <f>('Energy Use'!S97-'E-electricity'!S41)*'Energy Use 2020'!$T103</f>
        <v>15182468359054.865</v>
      </c>
      <c r="T41" s="240">
        <f>('Energy Use'!T97-'E-electricity'!T41)*'Energy Use 2020'!$T103</f>
        <v>15704400381422.875</v>
      </c>
      <c r="U41" s="240">
        <f>('Energy Use'!U97-'E-electricity'!U41)*'Energy Use 2020'!$T103</f>
        <v>16198294284539.201</v>
      </c>
      <c r="V41" s="240">
        <f>('Energy Use'!V97-'E-electricity'!V41)*'Energy Use 2020'!$T103</f>
        <v>16661664831445.762</v>
      </c>
      <c r="W41" s="240">
        <f>('Energy Use'!W97-'E-electricity'!W41)*'Energy Use 2020'!$T103</f>
        <v>17092315284789.449</v>
      </c>
      <c r="X41" s="240">
        <f>('Energy Use'!X97-'E-electricity'!X41)*'Energy Use 2020'!$T103</f>
        <v>17488355540168.242</v>
      </c>
      <c r="Y41" s="240">
        <f>('Energy Use'!Y97-'E-electricity'!Y41)*'Energy Use 2020'!$T103</f>
        <v>17848215070709.336</v>
      </c>
      <c r="Z41" s="240">
        <f>('Energy Use'!Z97-'E-electricity'!Z41)*'Energy Use 2020'!$T103</f>
        <v>18170650694011.73</v>
      </c>
      <c r="AA41" s="240">
        <f>('Energy Use'!AA97-'E-electricity'!AA41)*'Energy Use 2020'!$T103</f>
        <v>18454749284225.52</v>
      </c>
      <c r="AB41" s="240">
        <f>('Energy Use'!AB97-'E-electricity'!AB41)*'Energy Use 2020'!$T103</f>
        <v>18699925653008.023</v>
      </c>
      <c r="AC41" s="240">
        <f>('Energy Use'!AC97-'E-electricity'!AC41)*'Energy Use 2020'!$T103</f>
        <v>18905915911315.52</v>
      </c>
      <c r="AD41" s="240">
        <f>('Energy Use'!AD97-'E-electricity'!AD41)*'Energy Use 2020'!$T103</f>
        <v>19072766697975.176</v>
      </c>
      <c r="AE41" s="240">
        <f>('Energy Use'!AE97-'E-electricity'!AE41)*'Energy Use 2020'!$T103</f>
        <v>19200820719841.828</v>
      </c>
      <c r="AF41" s="240">
        <f>('Energy Use'!AF97-'E-electricity'!AF41)*'Energy Use 2020'!$T103</f>
        <v>19290699091747.605</v>
      </c>
      <c r="AG41" s="240">
        <f>('Energy Use'!AG97-'E-electricity'!AG41)*'Energy Use 2020'!$T103</f>
        <v>19343280992592.09</v>
      </c>
      <c r="AH41" s="240">
        <f>('Energy Use'!AH97-'E-electricity'!AH41)*'Energy Use 2020'!$T103</f>
        <v>19359681167432.719</v>
      </c>
      <c r="AI41" s="240">
        <f>('Energy Use'!AI97-'E-electricity'!AI41)*'Energy Use 2020'!$T103</f>
        <v>19341225805361.859</v>
      </c>
      <c r="AJ41" s="240">
        <f>('Energy Use'!AJ97-'E-electricity'!AJ41)*'Energy Use 2020'!$T103</f>
        <v>19289427310621.242</v>
      </c>
      <c r="AK41" s="240">
        <f>('Energy Use'!AK97-'E-electricity'!AK41)*'Energy Use 2020'!$T103</f>
        <v>19205958461381.957</v>
      </c>
      <c r="AL41" s="240">
        <f>('Energy Use'!AL97-'E-electricity'!AL41)*'Energy Use 2020'!$T103</f>
        <v>19092626418610.426</v>
      </c>
      <c r="AM41" s="240">
        <f>('Energy Use'!AM97-'E-electricity'!AM41)*'Energy Use 2020'!$T103</f>
        <v>18951347008235.422</v>
      </c>
      <c r="AN41" s="240">
        <f>('Energy Use'!AN97-'E-electricity'!AN41)*'Energy Use 2020'!$T103</f>
        <v>18784119655219.406</v>
      </c>
      <c r="AO41" s="240">
        <f>('Energy Use'!AO97-'E-electricity'!AO41)*'Energy Use 2020'!$T103</f>
        <v>18593003299847.484</v>
      </c>
      <c r="AP41" s="240">
        <f>('Energy Use'!AP97-'E-electricity'!AP41)*'Energy Use 2020'!$T103</f>
        <v>18380093576219.238</v>
      </c>
      <c r="AQ41" s="240">
        <f>('Energy Use'!AQ97-'E-electricity'!AQ41)*'Energy Use 2020'!$T103</f>
        <v>18054437371883.598</v>
      </c>
      <c r="AR41" s="136">
        <f>VLOOKUP($A41,'Sector Match'!$A$1:$B$43,2,0)</f>
        <v>0</v>
      </c>
    </row>
    <row r="42" spans="1:44" x14ac:dyDescent="0.2">
      <c r="A42" s="74" t="s">
        <v>40</v>
      </c>
      <c r="B42" s="240">
        <f>('Energy Use'!B98-'E-electricity'!B42)*'Energy Use 2019'!$T104</f>
        <v>50450897646792.828</v>
      </c>
      <c r="C42" s="240">
        <f>('Energy Use'!C98-'E-electricity'!C42)*'Energy Use 2020'!$T104</f>
        <v>45426174548010.898</v>
      </c>
      <c r="D42" s="240">
        <f>('Energy Use'!D98-'E-electricity'!D42)*'Energy Use 2020'!$T104</f>
        <v>55527493909382.734</v>
      </c>
      <c r="E42" s="240">
        <f>('Energy Use'!E98-'E-electricity'!E42)*'Energy Use 2020'!$T104</f>
        <v>59603833458008.969</v>
      </c>
      <c r="F42" s="240">
        <f>('Energy Use'!F98-'E-electricity'!F42)*'Energy Use 2020'!$T104</f>
        <v>61948978629979.273</v>
      </c>
      <c r="G42" s="240">
        <f>('Energy Use'!G98-'E-electricity'!G42)*'Energy Use 2020'!$T104</f>
        <v>68455251348336.266</v>
      </c>
      <c r="H42" s="240">
        <f>('Energy Use'!H98-'E-electricity'!H42)*'Energy Use 2020'!$T104</f>
        <v>77134198578433.797</v>
      </c>
      <c r="I42" s="240">
        <f>('Energy Use'!I98-'E-electricity'!I42)*'Energy Use 2020'!$T104</f>
        <v>85714487356508.656</v>
      </c>
      <c r="J42" s="240">
        <f>('Energy Use'!J98-'E-electricity'!J42)*'Energy Use 2020'!$T104</f>
        <v>93546349654144.641</v>
      </c>
      <c r="K42" s="240">
        <f>('Energy Use'!K98-'E-electricity'!K42)*'Energy Use 2020'!$T104</f>
        <v>100694245790696.56</v>
      </c>
      <c r="L42" s="240">
        <f>('Energy Use'!L98-'E-electricity'!L42)*'Energy Use 2020'!$T104</f>
        <v>107356290701626.88</v>
      </c>
      <c r="M42" s="240">
        <f>('Energy Use'!M98-'E-electricity'!M42)*'Energy Use 2020'!$T104</f>
        <v>113850572370254.67</v>
      </c>
      <c r="N42" s="240">
        <f>('Energy Use'!N98-'E-electricity'!N42)*'Energy Use 2020'!$T104</f>
        <v>120612864783662.77</v>
      </c>
      <c r="O42" s="240">
        <f>('Energy Use'!O98-'E-electricity'!O42)*'Energy Use 2020'!$T104</f>
        <v>127629262468773.59</v>
      </c>
      <c r="P42" s="240">
        <f>('Energy Use'!P98-'E-electricity'!P42)*'Energy Use 2020'!$T104</f>
        <v>134889007892430.28</v>
      </c>
      <c r="Q42" s="240">
        <f>('Energy Use'!Q98-'E-electricity'!Q42)*'Energy Use 2020'!$T104</f>
        <v>142378363508876.47</v>
      </c>
      <c r="R42" s="240">
        <f>('Energy Use'!R98-'E-electricity'!R42)*'Energy Use 2020'!$T104</f>
        <v>150080417618421.03</v>
      </c>
      <c r="S42" s="240">
        <f>('Energy Use'!S98-'E-electricity'!S42)*'Energy Use 2020'!$T104</f>
        <v>158508530855993.22</v>
      </c>
      <c r="T42" s="240">
        <f>('Energy Use'!T98-'E-electricity'!T42)*'Energy Use 2020'!$T104</f>
        <v>167163737787857.44</v>
      </c>
      <c r="U42" s="240">
        <f>('Energy Use'!U98-'E-electricity'!U42)*'Energy Use 2020'!$T104</f>
        <v>176020059202358</v>
      </c>
      <c r="V42" s="240">
        <f>('Energy Use'!V98-'E-electricity'!V42)*'Energy Use 2020'!$T104</f>
        <v>185047296144202.22</v>
      </c>
      <c r="W42" s="240">
        <f>('Energy Use'!W98-'E-electricity'!W42)*'Energy Use 2020'!$T104</f>
        <v>194210922611402.56</v>
      </c>
      <c r="X42" s="240">
        <f>('Energy Use'!X98-'E-electricity'!X42)*'Energy Use 2020'!$T104</f>
        <v>203472031376879.91</v>
      </c>
      <c r="Y42" s="240">
        <f>('Energy Use'!Y98-'E-electricity'!Y42)*'Energy Use 2020'!$T104</f>
        <v>212787340832258.59</v>
      </c>
      <c r="Z42" s="240">
        <f>('Energy Use'!Z98-'E-electricity'!Z42)*'Energy Use 2020'!$T104</f>
        <v>222109270448133.59</v>
      </c>
      <c r="AA42" s="240">
        <f>('Energy Use'!AA98-'E-electricity'!AA42)*'Energy Use 2020'!$T104</f>
        <v>231386091891774.75</v>
      </c>
      <c r="AB42" s="240">
        <f>('Energy Use'!AB98-'E-electricity'!AB42)*'Energy Use 2020'!$T104</f>
        <v>240562162018078.38</v>
      </c>
      <c r="AC42" s="240">
        <f>('Energy Use'!AC98-'E-electricity'!AC42)*'Energy Use 2020'!$T104</f>
        <v>249578242836920.25</v>
      </c>
      <c r="AD42" s="240">
        <f>('Energy Use'!AD98-'E-electricity'!AD42)*'Energy Use 2020'!$T104</f>
        <v>258371912152010.69</v>
      </c>
      <c r="AE42" s="240">
        <f>('Energy Use'!AE98-'E-electricity'!AE42)*'Energy Use 2020'!$T104</f>
        <v>266878066864549.72</v>
      </c>
      <c r="AF42" s="240">
        <f>('Energy Use'!AF98-'E-electricity'!AF42)*'Energy Use 2020'!$T104</f>
        <v>275029518951902.75</v>
      </c>
      <c r="AG42" s="240">
        <f>('Energy Use'!AG98-'E-electricity'!AG42)*'Energy Use 2020'!$T104</f>
        <v>282757681891986.44</v>
      </c>
      <c r="AH42" s="240">
        <f>('Energy Use'!AH98-'E-electricity'!AH42)*'Energy Use 2020'!$T104</f>
        <v>289993342845952.75</v>
      </c>
      <c r="AI42" s="240">
        <f>('Energy Use'!AI98-'E-electricity'!AI42)*'Energy Use 2020'!$T104</f>
        <v>296667513286653.81</v>
      </c>
      <c r="AJ42" s="240">
        <f>('Energy Use'!AJ98-'E-electricity'!AJ42)*'Energy Use 2020'!$T104</f>
        <v>302712348033269.69</v>
      </c>
      <c r="AK42" s="240">
        <f>('Energy Use'!AK98-'E-electricity'!AK42)*'Energy Use 2020'!$T104</f>
        <v>308062119901323.88</v>
      </c>
      <c r="AL42" s="240">
        <f>('Energy Use'!AL98-'E-electricity'!AL42)*'Energy Use 2020'!$T104</f>
        <v>312654234491264.75</v>
      </c>
      <c r="AM42" s="240">
        <f>('Energy Use'!AM98-'E-electricity'!AM42)*'Energy Use 2020'!$T104</f>
        <v>316430267116280.19</v>
      </c>
      <c r="AN42" s="240">
        <f>('Energy Use'!AN98-'E-electricity'!AN42)*'Energy Use 2020'!$T104</f>
        <v>319337001615580.5</v>
      </c>
      <c r="AO42" s="240">
        <f>('Energy Use'!AO98-'E-electricity'!AO42)*'Energy Use 2020'!$T104</f>
        <v>321327448920126.19</v>
      </c>
      <c r="AP42" s="240">
        <f>('Energy Use'!AP98-'E-electricity'!AP42)*'Energy Use 2020'!$T104</f>
        <v>322361821838981.63</v>
      </c>
      <c r="AQ42" s="240">
        <f>('Energy Use'!AQ98-'E-electricity'!AQ42)*'Energy Use 2020'!$T104</f>
        <v>320755065090523.13</v>
      </c>
      <c r="AR42" s="136" t="str">
        <f>VLOOKUP($A42,'Sector Match'!$A$1:$B$43,2,0)</f>
        <v>energy pipelines and gas processing 352T353</v>
      </c>
    </row>
    <row r="43" spans="1:44" x14ac:dyDescent="0.2">
      <c r="A43" s="221" t="s">
        <v>41</v>
      </c>
      <c r="B43" s="240">
        <f>('Energy Use'!B99-'E-electricity'!B43)*'Energy Use 2019'!$T105</f>
        <v>1503911759742.3872</v>
      </c>
      <c r="C43" s="240">
        <f>('Energy Use'!C99-'E-electricity'!C43)*'Energy Use 2020'!$T105</f>
        <v>1643697155937.2808</v>
      </c>
      <c r="D43" s="240">
        <f>('Energy Use'!D99-'E-electricity'!D43)*'Energy Use 2020'!$T105</f>
        <v>1864612977995.4773</v>
      </c>
      <c r="E43" s="240">
        <f>('Energy Use'!E99-'E-electricity'!E43)*'Energy Use 2020'!$T105</f>
        <v>1935499845001.6558</v>
      </c>
      <c r="F43" s="240">
        <f>('Energy Use'!F99-'E-electricity'!F43)*'Energy Use 2020'!$T105</f>
        <v>1979985019396.9832</v>
      </c>
      <c r="G43" s="240">
        <f>('Energy Use'!G99-'E-electricity'!G43)*'Energy Use 2020'!$T105</f>
        <v>2104649743843.6177</v>
      </c>
      <c r="H43" s="240">
        <f>('Energy Use'!H99-'E-electricity'!H43)*'Energy Use 2020'!$T105</f>
        <v>2265343962699.1323</v>
      </c>
      <c r="I43" s="240">
        <f>('Energy Use'!I99-'E-electricity'!I43)*'Energy Use 2020'!$T105</f>
        <v>2419130188541.0029</v>
      </c>
      <c r="J43" s="240">
        <f>('Energy Use'!J99-'E-electricity'!J43)*'Energy Use 2020'!$T105</f>
        <v>2554903227547.126</v>
      </c>
      <c r="K43" s="240">
        <f>('Energy Use'!K99-'E-electricity'!K43)*'Energy Use 2020'!$T105</f>
        <v>2674504168258.4907</v>
      </c>
      <c r="L43" s="240">
        <f>('Energy Use'!L99-'E-electricity'!L43)*'Energy Use 2020'!$T105</f>
        <v>2781180634980.4932</v>
      </c>
      <c r="M43" s="240">
        <f>('Energy Use'!M99-'E-electricity'!M43)*'Energy Use 2020'!$T105</f>
        <v>2879358164324.7095</v>
      </c>
      <c r="N43" s="240">
        <f>('Energy Use'!N99-'E-electricity'!N43)*'Energy Use 2020'!$T105</f>
        <v>2974896169866.7568</v>
      </c>
      <c r="O43" s="240">
        <f>('Energy Use'!O99-'E-electricity'!O43)*'Energy Use 2020'!$T105</f>
        <v>3067220514596.4546</v>
      </c>
      <c r="P43" s="240">
        <f>('Energy Use'!P99-'E-electricity'!P43)*'Energy Use 2020'!$T105</f>
        <v>3156213836614.0635</v>
      </c>
      <c r="Q43" s="240">
        <f>('Energy Use'!Q99-'E-electricity'!Q43)*'Energy Use 2020'!$T105</f>
        <v>3241807594612.1255</v>
      </c>
      <c r="R43" s="240">
        <f>('Energy Use'!R99-'E-electricity'!R43)*'Energy Use 2020'!$T105</f>
        <v>3323981612246.8218</v>
      </c>
      <c r="S43" s="240">
        <f>('Energy Use'!S99-'E-electricity'!S43)*'Energy Use 2020'!$T105</f>
        <v>3413245965602.6318</v>
      </c>
      <c r="T43" s="240">
        <f>('Energy Use'!T99-'E-electricity'!T43)*'Energy Use 2020'!$T105</f>
        <v>3499460136916.5874</v>
      </c>
      <c r="U43" s="240">
        <f>('Energy Use'!U99-'E-electricity'!U43)*'Energy Use 2020'!$T105</f>
        <v>3582407406767.1274</v>
      </c>
      <c r="V43" s="240">
        <f>('Energy Use'!V99-'E-electricity'!V43)*'Energy Use 2020'!$T105</f>
        <v>3661890231652.9224</v>
      </c>
      <c r="W43" s="240">
        <f>('Energy Use'!W99-'E-electricity'!W43)*'Energy Use 2020'!$T105</f>
        <v>3737731147570.1934</v>
      </c>
      <c r="X43" s="240">
        <f>('Energy Use'!X99-'E-electricity'!X43)*'Energy Use 2020'!$T105</f>
        <v>3809773474467.8516</v>
      </c>
      <c r="Y43" s="240">
        <f>('Energy Use'!Y99-'E-electricity'!Y43)*'Energy Use 2020'!$T105</f>
        <v>3877881822266.4746</v>
      </c>
      <c r="Z43" s="240">
        <f>('Energy Use'!Z99-'E-electricity'!Z43)*'Energy Use 2020'!$T105</f>
        <v>3941942401638.5933</v>
      </c>
      <c r="AA43" s="240">
        <f>('Energy Use'!AA99-'E-electricity'!AA43)*'Energy Use 2020'!$T105</f>
        <v>4001863145071.3955</v>
      </c>
      <c r="AB43" s="240">
        <f>('Energy Use'!AB99-'E-electricity'!AB43)*'Energy Use 2020'!$T105</f>
        <v>4057573645840.2349</v>
      </c>
      <c r="AC43" s="240">
        <f>('Energy Use'!AC99-'E-electricity'!AC43)*'Energy Use 2020'!$T105</f>
        <v>4109024924390.332</v>
      </c>
      <c r="AD43" s="240">
        <f>('Energy Use'!AD99-'E-electricity'!AD43)*'Energy Use 2020'!$T105</f>
        <v>4156189033240.6416</v>
      </c>
      <c r="AE43" s="240">
        <f>('Energy Use'!AE99-'E-electricity'!AE43)*'Energy Use 2020'!$T105</f>
        <v>4199058512877.2388</v>
      </c>
      <c r="AF43" s="240">
        <f>('Energy Use'!AF99-'E-electricity'!AF43)*'Energy Use 2020'!$T105</f>
        <v>4237645712191.4736</v>
      </c>
      <c r="AG43" s="240">
        <f>('Energy Use'!AG99-'E-electricity'!AG43)*'Energy Use 2020'!$T105</f>
        <v>4271981987841.2104</v>
      </c>
      <c r="AH43" s="240">
        <f>('Energy Use'!AH99-'E-electricity'!AH43)*'Energy Use 2020'!$T105</f>
        <v>4302116797478.3149</v>
      </c>
      <c r="AI43" s="240">
        <f>('Energy Use'!AI99-'E-electricity'!AI43)*'Energy Use 2020'!$T105</f>
        <v>4328116702103.5034</v>
      </c>
      <c r="AJ43" s="240">
        <f>('Energy Use'!AJ99-'E-electricity'!AJ43)*'Energy Use 2020'!$T105</f>
        <v>4350064292894.5771</v>
      </c>
      <c r="AK43" s="240">
        <f>('Energy Use'!AK99-'E-electricity'!AK43)*'Energy Use 2020'!$T105</f>
        <v>4368057057722.6802</v>
      </c>
      <c r="AL43" s="240">
        <f>('Energy Use'!AL99-'E-electricity'!AL43)*'Energy Use 2020'!$T105</f>
        <v>4382206202245.7725</v>
      </c>
      <c r="AM43" s="240">
        <f>('Energy Use'!AM99-'E-electricity'!AM43)*'Energy Use 2020'!$T105</f>
        <v>4392635439966.415</v>
      </c>
      <c r="AN43" s="240">
        <f>('Energy Use'!AN99-'E-electricity'!AN43)*'Energy Use 2020'!$T105</f>
        <v>4399479764990.6055</v>
      </c>
      <c r="AO43" s="240">
        <f>('Energy Use'!AO99-'E-electricity'!AO43)*'Energy Use 2020'!$T105</f>
        <v>4402884220442.5723</v>
      </c>
      <c r="AP43" s="240">
        <f>('Energy Use'!AP99-'E-electricity'!AP43)*'Energy Use 2020'!$T105</f>
        <v>4403002674606.6934</v>
      </c>
      <c r="AQ43" s="240">
        <f>('Energy Use'!AQ99-'E-electricity'!AQ43)*'Energy Use 2020'!$T105</f>
        <v>4377432530691.5151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54">
        <f>('Energy Use'!B100-'E-electricity'!B44)*'Energy Use 2019'!$T106</f>
        <v>9477455150833.959</v>
      </c>
      <c r="C44" s="254">
        <f>('Energy Use'!C100-'E-electricity'!C44)*'Energy Use 2020'!$T106</f>
        <v>8904085978007.7051</v>
      </c>
      <c r="D44" s="254">
        <f>('Energy Use'!D100-'E-electricity'!D44)*'Energy Use 2020'!$T106</f>
        <v>9330295730543.0117</v>
      </c>
      <c r="E44" s="254">
        <f>('Energy Use'!E100-'E-electricity'!E44)*'Energy Use 2020'!$T106</f>
        <v>9407721701087.875</v>
      </c>
      <c r="F44" s="254">
        <f>('Energy Use'!F100-'E-electricity'!F44)*'Energy Use 2020'!$T106</f>
        <v>9802635759609.4277</v>
      </c>
      <c r="G44" s="254">
        <f>('Energy Use'!G100-'E-electricity'!G44)*'Energy Use 2020'!$T106</f>
        <v>10211436218766.342</v>
      </c>
      <c r="H44" s="254">
        <f>('Energy Use'!H100-'E-electricity'!H44)*'Energy Use 2020'!$T106</f>
        <v>10537660042599.646</v>
      </c>
      <c r="I44" s="254">
        <f>('Energy Use'!I100-'E-electricity'!I44)*'Energy Use 2020'!$T106</f>
        <v>10994537835858.391</v>
      </c>
      <c r="J44" s="254">
        <f>('Energy Use'!J100-'E-electricity'!J44)*'Energy Use 2020'!$T106</f>
        <v>11366096364942.578</v>
      </c>
      <c r="K44" s="254">
        <f>('Energy Use'!K100-'E-electricity'!K44)*'Energy Use 2020'!$T106</f>
        <v>11718393183033.137</v>
      </c>
      <c r="L44" s="254">
        <f>('Energy Use'!L100-'E-electricity'!L44)*'Energy Use 2020'!$T106</f>
        <v>12050005437949.9</v>
      </c>
      <c r="M44" s="254">
        <f>('Energy Use'!M100-'E-electricity'!M44)*'Energy Use 2020'!$T106</f>
        <v>12429168181823.512</v>
      </c>
      <c r="N44" s="254">
        <f>('Energy Use'!N100-'E-electricity'!N44)*'Energy Use 2020'!$T106</f>
        <v>12663278668814.627</v>
      </c>
      <c r="O44" s="254">
        <f>('Energy Use'!O100-'E-electricity'!O44)*'Energy Use 2020'!$T106</f>
        <v>12944176847830.545</v>
      </c>
      <c r="P44" s="254">
        <f>('Energy Use'!P100-'E-electricity'!P44)*'Energy Use 2020'!$T106</f>
        <v>13201824767406.502</v>
      </c>
      <c r="Q44" s="254">
        <f>('Energy Use'!Q100-'E-electricity'!Q44)*'Energy Use 2020'!$T106</f>
        <v>13435844079637.303</v>
      </c>
      <c r="R44" s="254">
        <f>('Energy Use'!R100-'E-electricity'!R44)*'Energy Use 2020'!$T106</f>
        <v>13617871319471.24</v>
      </c>
      <c r="S44" s="254">
        <f>('Energy Use'!S100-'E-electricity'!S44)*'Energy Use 2020'!$T106</f>
        <v>13908377415707.42</v>
      </c>
      <c r="T44" s="254">
        <f>('Energy Use'!T100-'E-electricity'!T44)*'Energy Use 2020'!$T106</f>
        <v>14150119682430.742</v>
      </c>
      <c r="U44" s="254">
        <f>('Energy Use'!U100-'E-electricity'!U44)*'Energy Use 2020'!$T106</f>
        <v>14371400952707.209</v>
      </c>
      <c r="V44" s="254">
        <f>('Energy Use'!V100-'E-electricity'!V44)*'Energy Use 2020'!$T106</f>
        <v>14572497745069.322</v>
      </c>
      <c r="W44" s="254">
        <f>('Energy Use'!W100-'E-electricity'!W44)*'Energy Use 2020'!$T106</f>
        <v>14753849060688.779</v>
      </c>
      <c r="X44" s="254">
        <f>('Energy Use'!X100-'E-electricity'!X44)*'Energy Use 2020'!$T106</f>
        <v>14916044651450.92</v>
      </c>
      <c r="Y44" s="254">
        <f>('Energy Use'!Y100-'E-electricity'!Y44)*'Energy Use 2020'!$T106</f>
        <v>15059812455052.66</v>
      </c>
      <c r="Z44" s="254">
        <f>('Energy Use'!Z100-'E-electricity'!Z44)*'Energy Use 2020'!$T106</f>
        <v>15186005501994.727</v>
      </c>
      <c r="AA44" s="254">
        <f>('Energy Use'!AA100-'E-electricity'!AA44)*'Energy Use 2020'!$T106</f>
        <v>15295588583116.125</v>
      </c>
      <c r="AB44" s="254">
        <f>('Energy Use'!AB100-'E-electricity'!AB44)*'Energy Use 2020'!$T106</f>
        <v>15389624945675.43</v>
      </c>
      <c r="AC44" s="254">
        <f>('Energy Use'!AC100-'E-electricity'!AC44)*'Energy Use 2020'!$T106</f>
        <v>15469263262072.76</v>
      </c>
      <c r="AD44" s="254">
        <f>('Energy Use'!AD100-'E-electricity'!AD44)*'Energy Use 2020'!$T106</f>
        <v>15535725089219.807</v>
      </c>
      <c r="AE44" s="254">
        <f>('Energy Use'!AE100-'E-electricity'!AE44)*'Energy Use 2020'!$T106</f>
        <v>15590293009341.07</v>
      </c>
      <c r="AF44" s="254">
        <f>('Energy Use'!AF100-'E-electricity'!AF44)*'Energy Use 2020'!$T106</f>
        <v>15634299615563.715</v>
      </c>
      <c r="AG44" s="254">
        <f>('Energy Use'!AG100-'E-electricity'!AG44)*'Energy Use 2020'!$T106</f>
        <v>15669117478864.268</v>
      </c>
      <c r="AH44" s="254">
        <f>('Energy Use'!AH100-'E-electricity'!AH44)*'Energy Use 2020'!$T106</f>
        <v>15696150207501.082</v>
      </c>
      <c r="AI44" s="254">
        <f>('Energy Use'!AI100-'E-electricity'!AI44)*'Energy Use 2020'!$T106</f>
        <v>15716824686583.25</v>
      </c>
      <c r="AJ44" s="254">
        <f>('Energy Use'!AJ100-'E-electricity'!AJ44)*'Energy Use 2020'!$T106</f>
        <v>15732584564387.256</v>
      </c>
      <c r="AK44" s="254">
        <f>('Energy Use'!AK100-'E-electricity'!AK44)*'Energy Use 2020'!$T106</f>
        <v>15744885033818.193</v>
      </c>
      <c r="AL44" s="254">
        <f>('Energy Use'!AL100-'E-electricity'!AL44)*'Energy Use 2020'!$T106</f>
        <v>15755188942304.785</v>
      </c>
      <c r="AM44" s="254">
        <f>('Energy Use'!AM100-'E-electricity'!AM44)*'Energy Use 2020'!$T106</f>
        <v>15764964251614.387</v>
      </c>
      <c r="AN44" s="254">
        <f>('Energy Use'!AN100-'E-electricity'!AN44)*'Energy Use 2020'!$T106</f>
        <v>15775682860709.539</v>
      </c>
      <c r="AO44" s="254">
        <f>('Energy Use'!AO100-'E-electricity'!AO44)*'Energy Use 2020'!$T106</f>
        <v>15788820799923.02</v>
      </c>
      <c r="AP44" s="254">
        <f>('Energy Use'!AP100-'E-electricity'!AP44)*'Energy Use 2020'!$T106</f>
        <v>15805859803444.451</v>
      </c>
      <c r="AQ44" s="254">
        <f>('Energy Use'!AQ100-'E-electricity'!AQ44)*'Energy Use 2020'!$T106</f>
        <v>15696373545650.611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290" t="s">
        <v>339</v>
      </c>
      <c r="B50" s="253">
        <f t="shared" ref="B50:B74" si="0">SUMIFS(B$2:B$44,$AR$2:$AR$44,$A50)</f>
        <v>4182222201791.4976</v>
      </c>
      <c r="C50" s="253">
        <f t="shared" ref="C50:AQ56" si="1">SUMIFS(C$2:C$44,$AR$2:$AR$44,$A50)</f>
        <v>4317132595397.6753</v>
      </c>
      <c r="D50" s="253">
        <f t="shared" si="1"/>
        <v>4374518114957.979</v>
      </c>
      <c r="E50" s="253">
        <f t="shared" si="1"/>
        <v>4538513914282.3994</v>
      </c>
      <c r="F50" s="253">
        <f t="shared" si="1"/>
        <v>4716992841055.6504</v>
      </c>
      <c r="G50" s="253">
        <f t="shared" si="1"/>
        <v>4928275906761.0342</v>
      </c>
      <c r="H50" s="253">
        <f t="shared" si="1"/>
        <v>5035943312230.2666</v>
      </c>
      <c r="I50" s="253">
        <f t="shared" si="1"/>
        <v>5334476260470.3125</v>
      </c>
      <c r="J50" s="253">
        <f t="shared" si="1"/>
        <v>5527722395182.3906</v>
      </c>
      <c r="K50" s="253">
        <f t="shared" si="1"/>
        <v>5711876096663.1826</v>
      </c>
      <c r="L50" s="253">
        <f t="shared" si="1"/>
        <v>5886154614194.6846</v>
      </c>
      <c r="M50" s="253">
        <f t="shared" si="1"/>
        <v>6151810740663.3447</v>
      </c>
      <c r="N50" s="253">
        <f t="shared" si="1"/>
        <v>6206600864127.3789</v>
      </c>
      <c r="O50" s="253">
        <f t="shared" si="1"/>
        <v>6351985073251.7578</v>
      </c>
      <c r="P50" s="253">
        <f t="shared" si="1"/>
        <v>6485691642290.1445</v>
      </c>
      <c r="Q50" s="253">
        <f t="shared" si="1"/>
        <v>6607490360960.7715</v>
      </c>
      <c r="R50" s="253">
        <f t="shared" si="1"/>
        <v>6675954118737.8594</v>
      </c>
      <c r="S50" s="253">
        <f t="shared" si="1"/>
        <v>6837776134028.1377</v>
      </c>
      <c r="T50" s="253">
        <f t="shared" si="1"/>
        <v>6947113669697.5625</v>
      </c>
      <c r="U50" s="253">
        <f t="shared" si="1"/>
        <v>7045361879187.4736</v>
      </c>
      <c r="V50" s="253">
        <f t="shared" si="1"/>
        <v>7132698601704.1602</v>
      </c>
      <c r="W50" s="253">
        <f t="shared" si="1"/>
        <v>7209388046696.1016</v>
      </c>
      <c r="X50" s="253">
        <f t="shared" si="1"/>
        <v>7275773770729.1592</v>
      </c>
      <c r="Y50" s="253">
        <f t="shared" si="1"/>
        <v>7332271220658.7813</v>
      </c>
      <c r="Z50" s="253">
        <f t="shared" si="1"/>
        <v>7379360020006.7119</v>
      </c>
      <c r="AA50" s="253">
        <f t="shared" si="1"/>
        <v>7417576164491.1953</v>
      </c>
      <c r="AB50" s="253">
        <f t="shared" si="1"/>
        <v>7447504279147.7813</v>
      </c>
      <c r="AC50" s="253">
        <f t="shared" si="1"/>
        <v>7469770074122.7432</v>
      </c>
      <c r="AD50" s="253">
        <f t="shared" si="1"/>
        <v>7485033119701.6455</v>
      </c>
      <c r="AE50" s="253">
        <f t="shared" si="1"/>
        <v>7493980044081.0957</v>
      </c>
      <c r="AF50" s="253">
        <f t="shared" si="1"/>
        <v>7497318240365.5742</v>
      </c>
      <c r="AG50" s="253">
        <f t="shared" si="1"/>
        <v>7495770152769.707</v>
      </c>
      <c r="AH50" s="253">
        <f t="shared" si="1"/>
        <v>7490068196441.0137</v>
      </c>
      <c r="AI50" s="253">
        <f t="shared" si="1"/>
        <v>7480950351032.9404</v>
      </c>
      <c r="AJ50" s="253">
        <f t="shared" si="1"/>
        <v>7469156455412.9014</v>
      </c>
      <c r="AK50" s="253">
        <f t="shared" si="1"/>
        <v>7455425219881.8701</v>
      </c>
      <c r="AL50" s="253">
        <f t="shared" si="1"/>
        <v>7440491963141.2061</v>
      </c>
      <c r="AM50" s="253">
        <f t="shared" si="1"/>
        <v>7425087074048.332</v>
      </c>
      <c r="AN50" s="253">
        <f t="shared" si="1"/>
        <v>7409935192990.5977</v>
      </c>
      <c r="AO50" s="253">
        <f t="shared" si="1"/>
        <v>7395755104476.3613</v>
      </c>
      <c r="AP50" s="253">
        <f t="shared" si="1"/>
        <v>7383260331273.7813</v>
      </c>
      <c r="AQ50" s="253">
        <f t="shared" si="1"/>
        <v>7336086542541.7158</v>
      </c>
    </row>
    <row r="51" spans="1:43" x14ac:dyDescent="0.2">
      <c r="A51" s="291" t="s">
        <v>125</v>
      </c>
      <c r="B51" s="240">
        <f t="shared" si="0"/>
        <v>54955982188051.938</v>
      </c>
      <c r="C51" s="240">
        <f t="shared" si="1"/>
        <v>36622979153188.906</v>
      </c>
      <c r="D51" s="240">
        <f t="shared" si="1"/>
        <v>38535603159807.297</v>
      </c>
      <c r="E51" s="240">
        <f t="shared" si="1"/>
        <v>42370408506503.18</v>
      </c>
      <c r="F51" s="240">
        <f t="shared" si="1"/>
        <v>43212712429438.32</v>
      </c>
      <c r="G51" s="240">
        <f t="shared" si="1"/>
        <v>44045022611608.984</v>
      </c>
      <c r="H51" s="240">
        <f t="shared" si="1"/>
        <v>44867369128393.469</v>
      </c>
      <c r="I51" s="240">
        <f t="shared" si="1"/>
        <v>45402775098151.258</v>
      </c>
      <c r="J51" s="240">
        <f t="shared" si="1"/>
        <v>45932216672408.508</v>
      </c>
      <c r="K51" s="240">
        <f t="shared" si="1"/>
        <v>46455711346392.016</v>
      </c>
      <c r="L51" s="240">
        <f t="shared" si="1"/>
        <v>46973276615328.555</v>
      </c>
      <c r="M51" s="240">
        <f t="shared" si="1"/>
        <v>47484929974444.93</v>
      </c>
      <c r="N51" s="240">
        <f t="shared" si="1"/>
        <v>47584573995358.922</v>
      </c>
      <c r="O51" s="240">
        <f t="shared" si="1"/>
        <v>47682549837128.859</v>
      </c>
      <c r="P51" s="240">
        <f t="shared" si="1"/>
        <v>47778861459420.961</v>
      </c>
      <c r="Q51" s="240">
        <f t="shared" si="1"/>
        <v>47873512821901.5</v>
      </c>
      <c r="R51" s="240">
        <f t="shared" si="1"/>
        <v>47966507884236.734</v>
      </c>
      <c r="S51" s="240">
        <f t="shared" si="1"/>
        <v>47468832511585.172</v>
      </c>
      <c r="T51" s="240">
        <f t="shared" si="1"/>
        <v>46972258373604.883</v>
      </c>
      <c r="U51" s="240">
        <f t="shared" si="1"/>
        <v>46476784509234.094</v>
      </c>
      <c r="V51" s="240">
        <f t="shared" si="1"/>
        <v>45982409957411.031</v>
      </c>
      <c r="W51" s="240">
        <f t="shared" si="1"/>
        <v>45489133757073.953</v>
      </c>
      <c r="X51" s="240">
        <f t="shared" si="1"/>
        <v>44734836763002.859</v>
      </c>
      <c r="Y51" s="240">
        <f t="shared" si="1"/>
        <v>43982274065827</v>
      </c>
      <c r="Z51" s="240">
        <f t="shared" si="1"/>
        <v>43231444127847.555</v>
      </c>
      <c r="AA51" s="240">
        <f t="shared" si="1"/>
        <v>42482345411365.695</v>
      </c>
      <c r="AB51" s="240">
        <f t="shared" si="1"/>
        <v>41734976378682.594</v>
      </c>
      <c r="AC51" s="240">
        <f t="shared" si="1"/>
        <v>40989335492099.438</v>
      </c>
      <c r="AD51" s="240">
        <f t="shared" si="1"/>
        <v>40245421213917.414</v>
      </c>
      <c r="AE51" s="240">
        <f t="shared" si="1"/>
        <v>39503232006437.688</v>
      </c>
      <c r="AF51" s="240">
        <f t="shared" si="1"/>
        <v>38762766331961.445</v>
      </c>
      <c r="AG51" s="240">
        <f t="shared" si="1"/>
        <v>38024022652789.844</v>
      </c>
      <c r="AH51" s="240">
        <f t="shared" si="1"/>
        <v>37114374433857.313</v>
      </c>
      <c r="AI51" s="240">
        <f t="shared" si="1"/>
        <v>36206867817022.281</v>
      </c>
      <c r="AJ51" s="240">
        <f t="shared" si="1"/>
        <v>35301500880161.227</v>
      </c>
      <c r="AK51" s="240">
        <f t="shared" si="1"/>
        <v>34398271701150.613</v>
      </c>
      <c r="AL51" s="240">
        <f t="shared" si="1"/>
        <v>33497178357866.926</v>
      </c>
      <c r="AM51" s="240">
        <f t="shared" si="1"/>
        <v>32769788501492.875</v>
      </c>
      <c r="AN51" s="240">
        <f t="shared" si="1"/>
        <v>32044109235823.883</v>
      </c>
      <c r="AO51" s="240">
        <f t="shared" si="1"/>
        <v>31320139023161.141</v>
      </c>
      <c r="AP51" s="240">
        <f t="shared" si="1"/>
        <v>30597876325805.805</v>
      </c>
      <c r="AQ51" s="240">
        <f t="shared" si="1"/>
        <v>29776040556546.926</v>
      </c>
    </row>
    <row r="52" spans="1:43" x14ac:dyDescent="0.2">
      <c r="A52" s="291" t="s">
        <v>126</v>
      </c>
      <c r="B52" s="240">
        <f t="shared" si="0"/>
        <v>448723573827868.88</v>
      </c>
      <c r="C52" s="240">
        <f t="shared" si="1"/>
        <v>432299770196999.56</v>
      </c>
      <c r="D52" s="240">
        <f t="shared" si="1"/>
        <v>464235094332833.13</v>
      </c>
      <c r="E52" s="240">
        <f t="shared" si="1"/>
        <v>490193771727718.5</v>
      </c>
      <c r="F52" s="240">
        <f t="shared" si="1"/>
        <v>509723321409612.13</v>
      </c>
      <c r="G52" s="240">
        <f t="shared" si="1"/>
        <v>529074809397671.81</v>
      </c>
      <c r="H52" s="240">
        <f t="shared" si="1"/>
        <v>548248487458604.13</v>
      </c>
      <c r="I52" s="240">
        <f t="shared" si="1"/>
        <v>559752914523650.56</v>
      </c>
      <c r="J52" s="240">
        <f t="shared" si="1"/>
        <v>571163711122972.63</v>
      </c>
      <c r="K52" s="240">
        <f t="shared" si="1"/>
        <v>582481008526489</v>
      </c>
      <c r="L52" s="240">
        <f t="shared" si="1"/>
        <v>593704938004118.75</v>
      </c>
      <c r="M52" s="240">
        <f t="shared" si="1"/>
        <v>604835630825780.38</v>
      </c>
      <c r="N52" s="240">
        <f t="shared" si="1"/>
        <v>611643322955803.88</v>
      </c>
      <c r="O52" s="240">
        <f t="shared" si="1"/>
        <v>618400739397311.63</v>
      </c>
      <c r="P52" s="240">
        <f t="shared" si="1"/>
        <v>625107931779554.38</v>
      </c>
      <c r="Q52" s="240">
        <f t="shared" si="1"/>
        <v>631764951731782.38</v>
      </c>
      <c r="R52" s="240">
        <f t="shared" si="1"/>
        <v>638371850883246</v>
      </c>
      <c r="S52" s="240">
        <f t="shared" si="1"/>
        <v>646303801026701.88</v>
      </c>
      <c r="T52" s="240">
        <f t="shared" si="1"/>
        <v>654220847175087.25</v>
      </c>
      <c r="U52" s="240">
        <f t="shared" si="1"/>
        <v>662122996844796.25</v>
      </c>
      <c r="V52" s="240">
        <f t="shared" si="1"/>
        <v>670010257552222.63</v>
      </c>
      <c r="W52" s="240">
        <f t="shared" si="1"/>
        <v>677882636813760.25</v>
      </c>
      <c r="X52" s="240">
        <f t="shared" si="1"/>
        <v>681505110326971</v>
      </c>
      <c r="Y52" s="240">
        <f t="shared" si="1"/>
        <v>685120259200228</v>
      </c>
      <c r="Z52" s="240">
        <f t="shared" si="1"/>
        <v>688728087187594.75</v>
      </c>
      <c r="AA52" s="240">
        <f t="shared" si="1"/>
        <v>692328598043134.88</v>
      </c>
      <c r="AB52" s="240">
        <f t="shared" si="1"/>
        <v>695921795520911.25</v>
      </c>
      <c r="AC52" s="240">
        <f t="shared" si="1"/>
        <v>699507683374987.63</v>
      </c>
      <c r="AD52" s="240">
        <f t="shared" si="1"/>
        <v>703086265359427</v>
      </c>
      <c r="AE52" s="240">
        <f t="shared" si="1"/>
        <v>706657545228292.88</v>
      </c>
      <c r="AF52" s="240">
        <f t="shared" si="1"/>
        <v>710221526735648.88</v>
      </c>
      <c r="AG52" s="240">
        <f t="shared" si="1"/>
        <v>713778213635558.13</v>
      </c>
      <c r="AH52" s="240">
        <f t="shared" si="1"/>
        <v>717325513507798.88</v>
      </c>
      <c r="AI52" s="240">
        <f t="shared" si="1"/>
        <v>720865530034560.5</v>
      </c>
      <c r="AJ52" s="240">
        <f t="shared" si="1"/>
        <v>724398266968027.5</v>
      </c>
      <c r="AK52" s="240">
        <f t="shared" si="1"/>
        <v>727923728060384.13</v>
      </c>
      <c r="AL52" s="240">
        <f t="shared" si="1"/>
        <v>731441917063815</v>
      </c>
      <c r="AM52" s="240">
        <f t="shared" si="1"/>
        <v>730783002071678.88</v>
      </c>
      <c r="AN52" s="240">
        <f t="shared" si="1"/>
        <v>730124310905000.25</v>
      </c>
      <c r="AO52" s="240">
        <f t="shared" si="1"/>
        <v>729465843561525.13</v>
      </c>
      <c r="AP52" s="240">
        <f t="shared" si="1"/>
        <v>728807600038998.25</v>
      </c>
      <c r="AQ52" s="240">
        <f t="shared" si="1"/>
        <v>725681276673012</v>
      </c>
    </row>
    <row r="53" spans="1:43" x14ac:dyDescent="0.2">
      <c r="A53" s="291" t="s">
        <v>127</v>
      </c>
      <c r="B53" s="240">
        <f t="shared" si="0"/>
        <v>7914089666438.041</v>
      </c>
      <c r="C53" s="240">
        <f t="shared" si="1"/>
        <v>14254401413915.672</v>
      </c>
      <c r="D53" s="240">
        <f t="shared" si="1"/>
        <v>13914829004295.52</v>
      </c>
      <c r="E53" s="240">
        <f t="shared" si="1"/>
        <v>13048406391020.945</v>
      </c>
      <c r="F53" s="240">
        <f t="shared" si="1"/>
        <v>13531730285669.193</v>
      </c>
      <c r="G53" s="240">
        <f t="shared" si="1"/>
        <v>14006832761166.119</v>
      </c>
      <c r="H53" s="240">
        <f t="shared" si="1"/>
        <v>14473761583696.434</v>
      </c>
      <c r="I53" s="240">
        <f t="shared" si="1"/>
        <v>14696135907812.613</v>
      </c>
      <c r="J53" s="240">
        <f t="shared" si="1"/>
        <v>14913872732680.461</v>
      </c>
      <c r="K53" s="240">
        <f t="shared" si="1"/>
        <v>15126999564680.152</v>
      </c>
      <c r="L53" s="240">
        <f t="shared" si="1"/>
        <v>15335543910191.871</v>
      </c>
      <c r="M53" s="240">
        <f t="shared" si="1"/>
        <v>15539533275595.803</v>
      </c>
      <c r="N53" s="240">
        <f t="shared" si="1"/>
        <v>15415254015482.676</v>
      </c>
      <c r="O53" s="240">
        <f t="shared" si="1"/>
        <v>15290689960361.705</v>
      </c>
      <c r="P53" s="240">
        <f t="shared" si="1"/>
        <v>15165846771973.107</v>
      </c>
      <c r="Q53" s="240">
        <f t="shared" si="1"/>
        <v>15040730112057.09</v>
      </c>
      <c r="R53" s="240">
        <f t="shared" si="1"/>
        <v>14915345642353.871</v>
      </c>
      <c r="S53" s="240">
        <f t="shared" si="1"/>
        <v>14720571161519.789</v>
      </c>
      <c r="T53" s="240">
        <f t="shared" si="1"/>
        <v>14526099174946.074</v>
      </c>
      <c r="U53" s="240">
        <f t="shared" si="1"/>
        <v>14331929570706.213</v>
      </c>
      <c r="V53" s="240">
        <f t="shared" si="1"/>
        <v>14138062236873.711</v>
      </c>
      <c r="W53" s="240">
        <f t="shared" si="1"/>
        <v>13944497061522.059</v>
      </c>
      <c r="X53" s="240">
        <f t="shared" si="1"/>
        <v>13645008982999.453</v>
      </c>
      <c r="Y53" s="240">
        <f t="shared" si="1"/>
        <v>13346289771786.129</v>
      </c>
      <c r="Z53" s="240">
        <f t="shared" si="1"/>
        <v>13048338663449.336</v>
      </c>
      <c r="AA53" s="240">
        <f t="shared" si="1"/>
        <v>12751154893556.332</v>
      </c>
      <c r="AB53" s="240">
        <f t="shared" si="1"/>
        <v>12454737697674.369</v>
      </c>
      <c r="AC53" s="240">
        <f t="shared" si="1"/>
        <v>12176565234017.082</v>
      </c>
      <c r="AD53" s="240">
        <f t="shared" si="1"/>
        <v>11899376387945.699</v>
      </c>
      <c r="AE53" s="240">
        <f t="shared" si="1"/>
        <v>11623169907023.773</v>
      </c>
      <c r="AF53" s="240">
        <f t="shared" si="1"/>
        <v>11347944538814.85</v>
      </c>
      <c r="AG53" s="240">
        <f t="shared" si="1"/>
        <v>11073699030882.477</v>
      </c>
      <c r="AH53" s="240">
        <f t="shared" si="1"/>
        <v>10847070347744.348</v>
      </c>
      <c r="AI53" s="240">
        <f t="shared" si="1"/>
        <v>10621497850811.848</v>
      </c>
      <c r="AJ53" s="240">
        <f t="shared" si="1"/>
        <v>10396980001029.082</v>
      </c>
      <c r="AK53" s="240">
        <f t="shared" si="1"/>
        <v>10173515259340.17</v>
      </c>
      <c r="AL53" s="240">
        <f t="shared" si="1"/>
        <v>9951102086689.2109</v>
      </c>
      <c r="AM53" s="240">
        <f t="shared" si="1"/>
        <v>9790085387603.7813</v>
      </c>
      <c r="AN53" s="240">
        <f t="shared" si="1"/>
        <v>9629966362742.4102</v>
      </c>
      <c r="AO53" s="240">
        <f t="shared" si="1"/>
        <v>9470743613534.2832</v>
      </c>
      <c r="AP53" s="240">
        <f t="shared" si="1"/>
        <v>9312415741408.6016</v>
      </c>
      <c r="AQ53" s="240">
        <f t="shared" si="1"/>
        <v>9123947512717.2734</v>
      </c>
    </row>
    <row r="54" spans="1:43" x14ac:dyDescent="0.2">
      <c r="A54" s="291" t="s">
        <v>128</v>
      </c>
      <c r="B54" s="240">
        <f t="shared" si="0"/>
        <v>254591549442619.56</v>
      </c>
      <c r="C54" s="240">
        <f t="shared" si="1"/>
        <v>250068712665779.78</v>
      </c>
      <c r="D54" s="240">
        <f t="shared" si="1"/>
        <v>280346109971036.09</v>
      </c>
      <c r="E54" s="240">
        <f t="shared" si="1"/>
        <v>290196451175277.94</v>
      </c>
      <c r="F54" s="240">
        <f t="shared" si="1"/>
        <v>291666103361675.38</v>
      </c>
      <c r="G54" s="240">
        <f t="shared" si="1"/>
        <v>298065343569740.13</v>
      </c>
      <c r="H54" s="240">
        <f t="shared" si="1"/>
        <v>307071444204294.5</v>
      </c>
      <c r="I54" s="240">
        <f t="shared" si="1"/>
        <v>316797111837408.94</v>
      </c>
      <c r="J54" s="240">
        <f t="shared" si="1"/>
        <v>326409008723759.56</v>
      </c>
      <c r="K54" s="240">
        <f t="shared" si="1"/>
        <v>335677335916382.31</v>
      </c>
      <c r="L54" s="240">
        <f t="shared" si="1"/>
        <v>344358291474949.69</v>
      </c>
      <c r="M54" s="240">
        <f t="shared" si="1"/>
        <v>352196420652741.13</v>
      </c>
      <c r="N54" s="240">
        <f t="shared" si="1"/>
        <v>359267506239007.44</v>
      </c>
      <c r="O54" s="240">
        <f t="shared" si="1"/>
        <v>365272589813814.63</v>
      </c>
      <c r="P54" s="240">
        <f t="shared" si="1"/>
        <v>370252607821065.31</v>
      </c>
      <c r="Q54" s="240">
        <f t="shared" si="1"/>
        <v>374263004369255.5</v>
      </c>
      <c r="R54" s="240">
        <f t="shared" si="1"/>
        <v>377371691851893.94</v>
      </c>
      <c r="S54" s="240">
        <f t="shared" si="1"/>
        <v>380947529402098.56</v>
      </c>
      <c r="T54" s="240">
        <f t="shared" si="1"/>
        <v>383761654316127.81</v>
      </c>
      <c r="U54" s="240">
        <f t="shared" si="1"/>
        <v>385853786775999.56</v>
      </c>
      <c r="V54" s="240">
        <f t="shared" si="1"/>
        <v>387268661025671.56</v>
      </c>
      <c r="W54" s="240">
        <f t="shared" si="1"/>
        <v>388055070578640.88</v>
      </c>
      <c r="X54" s="240">
        <f t="shared" si="1"/>
        <v>388264956818659.38</v>
      </c>
      <c r="Y54" s="240">
        <f t="shared" si="1"/>
        <v>387952557729356.44</v>
      </c>
      <c r="Z54" s="240">
        <f t="shared" si="1"/>
        <v>387173629715950.69</v>
      </c>
      <c r="AA54" s="240">
        <f t="shared" si="1"/>
        <v>385984751911997.69</v>
      </c>
      <c r="AB54" s="240">
        <f t="shared" si="1"/>
        <v>384442719103597.56</v>
      </c>
      <c r="AC54" s="240">
        <f t="shared" si="1"/>
        <v>382604026528661.88</v>
      </c>
      <c r="AD54" s="240">
        <f t="shared" si="1"/>
        <v>380524447367093.38</v>
      </c>
      <c r="AE54" s="240">
        <f t="shared" si="1"/>
        <v>378258701751598.69</v>
      </c>
      <c r="AF54" s="240">
        <f t="shared" si="1"/>
        <v>375860214600483</v>
      </c>
      <c r="AG54" s="240">
        <f t="shared" si="1"/>
        <v>373380958489427.81</v>
      </c>
      <c r="AH54" s="240">
        <f t="shared" si="1"/>
        <v>370871377114050.69</v>
      </c>
      <c r="AI54" s="240">
        <f t="shared" si="1"/>
        <v>368380384617187.06</v>
      </c>
      <c r="AJ54" s="240">
        <f t="shared" si="1"/>
        <v>365955436129588.75</v>
      </c>
      <c r="AK54" s="240">
        <f t="shared" si="1"/>
        <v>363642665265923</v>
      </c>
      <c r="AL54" s="240">
        <f t="shared" si="1"/>
        <v>361487084998954.5</v>
      </c>
      <c r="AM54" s="240">
        <f t="shared" si="1"/>
        <v>359532849279246.56</v>
      </c>
      <c r="AN54" s="240">
        <f t="shared" si="1"/>
        <v>357823573959664.5</v>
      </c>
      <c r="AO54" s="240">
        <f t="shared" si="1"/>
        <v>356402717018199.81</v>
      </c>
      <c r="AP54" s="240">
        <f t="shared" si="1"/>
        <v>355314019756476.13</v>
      </c>
      <c r="AQ54" s="240">
        <f t="shared" si="1"/>
        <v>352776493890908.63</v>
      </c>
    </row>
    <row r="55" spans="1:43" x14ac:dyDescent="0.2">
      <c r="A55" s="291" t="s">
        <v>129</v>
      </c>
      <c r="B55" s="240">
        <f t="shared" si="0"/>
        <v>201715152994033.5</v>
      </c>
      <c r="C55" s="240">
        <f t="shared" si="1"/>
        <v>227888088009748.5</v>
      </c>
      <c r="D55" s="240">
        <f t="shared" si="1"/>
        <v>242592532876999.44</v>
      </c>
      <c r="E55" s="240">
        <f t="shared" si="1"/>
        <v>238648979061157.19</v>
      </c>
      <c r="F55" s="240">
        <f t="shared" si="1"/>
        <v>237905728776231.16</v>
      </c>
      <c r="G55" s="240">
        <f t="shared" si="1"/>
        <v>238713220977555.72</v>
      </c>
      <c r="H55" s="240">
        <f t="shared" si="1"/>
        <v>240333598070134.53</v>
      </c>
      <c r="I55" s="240">
        <f t="shared" si="1"/>
        <v>242267158227171.63</v>
      </c>
      <c r="J55" s="240">
        <f t="shared" si="1"/>
        <v>243963916012289.13</v>
      </c>
      <c r="K55" s="240">
        <f t="shared" si="1"/>
        <v>245109580364752.47</v>
      </c>
      <c r="L55" s="240">
        <f t="shared" si="1"/>
        <v>245387785182067.91</v>
      </c>
      <c r="M55" s="240">
        <f t="shared" si="1"/>
        <v>244488704694128.34</v>
      </c>
      <c r="N55" s="240">
        <f t="shared" si="1"/>
        <v>242517976624617.94</v>
      </c>
      <c r="O55" s="240">
        <f t="shared" si="1"/>
        <v>239416470304020.72</v>
      </c>
      <c r="P55" s="240">
        <f t="shared" si="1"/>
        <v>235527321480039.47</v>
      </c>
      <c r="Q55" s="240">
        <f t="shared" si="1"/>
        <v>231183809525242.28</v>
      </c>
      <c r="R55" s="240">
        <f t="shared" si="1"/>
        <v>226701103680102.06</v>
      </c>
      <c r="S55" s="240">
        <f t="shared" si="1"/>
        <v>223178935709551.53</v>
      </c>
      <c r="T55" s="240">
        <f t="shared" si="1"/>
        <v>219785818690597.81</v>
      </c>
      <c r="U55" s="240">
        <f t="shared" si="1"/>
        <v>216521623267745.75</v>
      </c>
      <c r="V55" s="240">
        <f t="shared" si="1"/>
        <v>213386364155571.34</v>
      </c>
      <c r="W55" s="240">
        <f t="shared" si="1"/>
        <v>210380137087684.09</v>
      </c>
      <c r="X55" s="240">
        <f t="shared" si="1"/>
        <v>207503067749877.31</v>
      </c>
      <c r="Y55" s="240">
        <f t="shared" si="1"/>
        <v>204755272444462.81</v>
      </c>
      <c r="Z55" s="240">
        <f t="shared" si="1"/>
        <v>202136829880912.84</v>
      </c>
      <c r="AA55" s="240">
        <f t="shared" si="1"/>
        <v>199647763229232.06</v>
      </c>
      <c r="AB55" s="240">
        <f t="shared" si="1"/>
        <v>197288031401762.09</v>
      </c>
      <c r="AC55" s="240">
        <f t="shared" si="1"/>
        <v>195057528437788.56</v>
      </c>
      <c r="AD55" s="240">
        <f t="shared" si="1"/>
        <v>192956089842480.66</v>
      </c>
      <c r="AE55" s="240">
        <f t="shared" si="1"/>
        <v>190983504765634</v>
      </c>
      <c r="AF55" s="240">
        <f t="shared" si="1"/>
        <v>189139532984450.69</v>
      </c>
      <c r="AG55" s="240">
        <f t="shared" si="1"/>
        <v>187423925767186.38</v>
      </c>
      <c r="AH55" s="240">
        <f t="shared" si="1"/>
        <v>185836449831139.75</v>
      </c>
      <c r="AI55" s="240">
        <f t="shared" si="1"/>
        <v>184376913760957.44</v>
      </c>
      <c r="AJ55" s="240">
        <f t="shared" si="1"/>
        <v>183045196415479.97</v>
      </c>
      <c r="AK55" s="240">
        <f t="shared" si="1"/>
        <v>181841277018950.47</v>
      </c>
      <c r="AL55" s="240">
        <f t="shared" si="1"/>
        <v>180765266803202.5</v>
      </c>
      <c r="AM55" s="240">
        <f t="shared" si="1"/>
        <v>179817442241044.88</v>
      </c>
      <c r="AN55" s="240">
        <f t="shared" si="1"/>
        <v>178998280089207.38</v>
      </c>
      <c r="AO55" s="240">
        <f t="shared" si="1"/>
        <v>178308494645530.72</v>
      </c>
      <c r="AP55" s="240">
        <f t="shared" si="1"/>
        <v>177749077825430.81</v>
      </c>
      <c r="AQ55" s="240">
        <f t="shared" si="1"/>
        <v>176412002665223.44</v>
      </c>
    </row>
    <row r="56" spans="1:43" x14ac:dyDescent="0.2">
      <c r="A56" s="291" t="s">
        <v>130</v>
      </c>
      <c r="B56" s="240">
        <f t="shared" si="0"/>
        <v>15461335245901.912</v>
      </c>
      <c r="C56" s="240">
        <f t="shared" si="1"/>
        <v>16301637301949.465</v>
      </c>
      <c r="D56" s="240">
        <f t="shared" si="1"/>
        <v>18642996537939.895</v>
      </c>
      <c r="E56" s="240">
        <f t="shared" si="1"/>
        <v>18231771733202.004</v>
      </c>
      <c r="F56" s="240">
        <f t="shared" si="1"/>
        <v>18123073431805.539</v>
      </c>
      <c r="G56" s="240">
        <f t="shared" si="1"/>
        <v>18158072475426.953</v>
      </c>
      <c r="H56" s="240">
        <f t="shared" si="1"/>
        <v>18289617365071.34</v>
      </c>
      <c r="I56" s="240">
        <f t="shared" si="1"/>
        <v>18487802280329.617</v>
      </c>
      <c r="J56" s="240">
        <f t="shared" si="1"/>
        <v>18713239971187.961</v>
      </c>
      <c r="K56" s="240">
        <f t="shared" si="1"/>
        <v>18941670048338.043</v>
      </c>
      <c r="L56" s="240">
        <f t="shared" ref="L56:AQ63" si="2">SUMIFS(L$2:L$44,$AR$2:$AR$44,$A56)</f>
        <v>19147666021777.672</v>
      </c>
      <c r="M56" s="240">
        <f t="shared" si="2"/>
        <v>19304768152188.254</v>
      </c>
      <c r="N56" s="240">
        <f t="shared" si="2"/>
        <v>19435541535211.219</v>
      </c>
      <c r="O56" s="240">
        <f t="shared" si="2"/>
        <v>19495279146797.477</v>
      </c>
      <c r="P56" s="240">
        <f t="shared" si="2"/>
        <v>19488567937047.832</v>
      </c>
      <c r="Q56" s="240">
        <f t="shared" si="2"/>
        <v>19420703202161.969</v>
      </c>
      <c r="R56" s="240">
        <f t="shared" si="2"/>
        <v>19297516612804.742</v>
      </c>
      <c r="S56" s="240">
        <f t="shared" si="2"/>
        <v>19220347427765.258</v>
      </c>
      <c r="T56" s="240">
        <f t="shared" si="2"/>
        <v>19098089439600.57</v>
      </c>
      <c r="U56" s="240">
        <f t="shared" si="2"/>
        <v>18935455165531.707</v>
      </c>
      <c r="V56" s="240">
        <f t="shared" si="2"/>
        <v>18737298043458.109</v>
      </c>
      <c r="W56" s="240">
        <f t="shared" si="2"/>
        <v>18508525336658.023</v>
      </c>
      <c r="X56" s="240">
        <f t="shared" si="2"/>
        <v>18254021153011.918</v>
      </c>
      <c r="Y56" s="240">
        <f t="shared" si="2"/>
        <v>17978580381620.688</v>
      </c>
      <c r="Z56" s="240">
        <f t="shared" si="2"/>
        <v>17686853904603.703</v>
      </c>
      <c r="AA56" s="240">
        <f t="shared" si="2"/>
        <v>17383305059609.336</v>
      </c>
      <c r="AB56" s="240">
        <f t="shared" si="2"/>
        <v>17072177014958.93</v>
      </c>
      <c r="AC56" s="240">
        <f t="shared" si="2"/>
        <v>16757470475960.953</v>
      </c>
      <c r="AD56" s="240">
        <f t="shared" si="2"/>
        <v>16442930965944.957</v>
      </c>
      <c r="AE56" s="240">
        <f t="shared" si="2"/>
        <v>16132044814568.156</v>
      </c>
      <c r="AF56" s="240">
        <f t="shared" si="2"/>
        <v>15828042932754.672</v>
      </c>
      <c r="AG56" s="240">
        <f t="shared" si="2"/>
        <v>15533911451061.029</v>
      </c>
      <c r="AH56" s="240">
        <f t="shared" si="2"/>
        <v>15252408338766.148</v>
      </c>
      <c r="AI56" s="240">
        <f t="shared" si="2"/>
        <v>14986085197220.432</v>
      </c>
      <c r="AJ56" s="240">
        <f t="shared" si="2"/>
        <v>14737313526251.945</v>
      </c>
      <c r="AK56" s="240">
        <f t="shared" si="2"/>
        <v>14508314890998.824</v>
      </c>
      <c r="AL56" s="240">
        <f t="shared" si="2"/>
        <v>14301194563942.592</v>
      </c>
      <c r="AM56" s="240">
        <f t="shared" si="2"/>
        <v>14117978380112.98</v>
      </c>
      <c r="AN56" s="240">
        <f t="shared" si="2"/>
        <v>13960652720959.936</v>
      </c>
      <c r="AO56" s="240">
        <f t="shared" si="2"/>
        <v>13831207734487.836</v>
      </c>
      <c r="AP56" s="240">
        <f t="shared" si="2"/>
        <v>13731684108017.943</v>
      </c>
      <c r="AQ56" s="240">
        <f t="shared" si="2"/>
        <v>13593611399158.926</v>
      </c>
    </row>
    <row r="57" spans="1:43" x14ac:dyDescent="0.2">
      <c r="A57" s="291" t="s">
        <v>131</v>
      </c>
      <c r="B57" s="240">
        <f t="shared" si="0"/>
        <v>143127398895518.19</v>
      </c>
      <c r="C57" s="240">
        <f t="shared" ref="C57:AP68" si="3">SUMIFS(C$2:C$44,$AR$2:$AR$44,$A57)</f>
        <v>147989604531362</v>
      </c>
      <c r="D57" s="240">
        <f t="shared" si="3"/>
        <v>166039066256089.69</v>
      </c>
      <c r="E57" s="240">
        <f t="shared" si="3"/>
        <v>165329343734248.59</v>
      </c>
      <c r="F57" s="240">
        <f t="shared" si="3"/>
        <v>169584658605578.53</v>
      </c>
      <c r="G57" s="240">
        <f t="shared" si="3"/>
        <v>175021386426191.03</v>
      </c>
      <c r="H57" s="240">
        <f t="shared" si="3"/>
        <v>181083212715416.5</v>
      </c>
      <c r="I57" s="240">
        <f t="shared" si="3"/>
        <v>185294746151774.19</v>
      </c>
      <c r="J57" s="240">
        <f t="shared" si="3"/>
        <v>189505051020364.19</v>
      </c>
      <c r="K57" s="240">
        <f t="shared" si="3"/>
        <v>193633982234789.91</v>
      </c>
      <c r="L57" s="240">
        <f t="shared" si="2"/>
        <v>197593811953505.59</v>
      </c>
      <c r="M57" s="240">
        <f t="shared" si="2"/>
        <v>201290140817840.06</v>
      </c>
      <c r="N57" s="240">
        <f t="shared" si="2"/>
        <v>203737586829380.31</v>
      </c>
      <c r="O57" s="240">
        <f t="shared" si="2"/>
        <v>205849717666648.94</v>
      </c>
      <c r="P57" s="240">
        <f t="shared" si="2"/>
        <v>207641276701466.25</v>
      </c>
      <c r="Q57" s="240">
        <f t="shared" si="2"/>
        <v>209131172134838.25</v>
      </c>
      <c r="R57" s="240">
        <f t="shared" si="2"/>
        <v>210341797591008.38</v>
      </c>
      <c r="S57" s="240">
        <f t="shared" si="2"/>
        <v>211385424958484.94</v>
      </c>
      <c r="T57" s="240">
        <f t="shared" si="2"/>
        <v>212199684705936.81</v>
      </c>
      <c r="U57" s="240">
        <f t="shared" si="2"/>
        <v>212798652781682.69</v>
      </c>
      <c r="V57" s="240">
        <f t="shared" si="2"/>
        <v>213197877173884.63</v>
      </c>
      <c r="W57" s="240">
        <f t="shared" si="2"/>
        <v>213414070132040.38</v>
      </c>
      <c r="X57" s="240">
        <f t="shared" si="2"/>
        <v>212386391185014.63</v>
      </c>
      <c r="Y57" s="240">
        <f t="shared" si="2"/>
        <v>211214783537339.81</v>
      </c>
      <c r="Z57" s="240">
        <f t="shared" si="2"/>
        <v>209917767862385.19</v>
      </c>
      <c r="AA57" s="240">
        <f t="shared" si="2"/>
        <v>208513986622307.44</v>
      </c>
      <c r="AB57" s="240">
        <f t="shared" si="2"/>
        <v>207022009533846.38</v>
      </c>
      <c r="AC57" s="240">
        <f t="shared" si="2"/>
        <v>204711112141077.69</v>
      </c>
      <c r="AD57" s="240">
        <f t="shared" si="2"/>
        <v>202350644770551.69</v>
      </c>
      <c r="AE57" s="240">
        <f t="shared" si="2"/>
        <v>199958094132791.06</v>
      </c>
      <c r="AF57" s="240">
        <f t="shared" si="2"/>
        <v>197550400454076.44</v>
      </c>
      <c r="AG57" s="240">
        <f t="shared" si="2"/>
        <v>195143912733450.66</v>
      </c>
      <c r="AH57" s="240">
        <f t="shared" si="2"/>
        <v>192648194016210.81</v>
      </c>
      <c r="AI57" s="240">
        <f t="shared" si="2"/>
        <v>190184891775933</v>
      </c>
      <c r="AJ57" s="240">
        <f t="shared" si="2"/>
        <v>187768574453831.53</v>
      </c>
      <c r="AK57" s="240">
        <f t="shared" si="2"/>
        <v>185413294151968.44</v>
      </c>
      <c r="AL57" s="240">
        <f t="shared" si="2"/>
        <v>183132661028902.88</v>
      </c>
      <c r="AM57" s="240">
        <f t="shared" si="2"/>
        <v>180729239906895.28</v>
      </c>
      <c r="AN57" s="240">
        <f t="shared" si="2"/>
        <v>178427416994606.38</v>
      </c>
      <c r="AO57" s="240">
        <f t="shared" si="2"/>
        <v>176240116028238.69</v>
      </c>
      <c r="AP57" s="240">
        <f t="shared" si="2"/>
        <v>174180308159301.25</v>
      </c>
      <c r="AQ57" s="240">
        <f t="shared" si="2"/>
        <v>171377413276518.59</v>
      </c>
    </row>
    <row r="58" spans="1:43" x14ac:dyDescent="0.2">
      <c r="A58" s="291" t="s">
        <v>132</v>
      </c>
      <c r="B58" s="240">
        <f t="shared" si="0"/>
        <v>497658622242604.56</v>
      </c>
      <c r="C58" s="240">
        <f t="shared" si="3"/>
        <v>372276178554907.88</v>
      </c>
      <c r="D58" s="240">
        <f t="shared" si="3"/>
        <v>365167118285515.13</v>
      </c>
      <c r="E58" s="240">
        <f t="shared" si="3"/>
        <v>370770206691631.69</v>
      </c>
      <c r="F58" s="240">
        <f t="shared" si="3"/>
        <v>398559557892886.31</v>
      </c>
      <c r="G58" s="240">
        <f t="shared" si="3"/>
        <v>426114862179974.94</v>
      </c>
      <c r="H58" s="240">
        <f t="shared" si="3"/>
        <v>453436210864601.31</v>
      </c>
      <c r="I58" s="240">
        <f t="shared" si="3"/>
        <v>461962218802620.19</v>
      </c>
      <c r="J58" s="240">
        <f t="shared" si="3"/>
        <v>470421233862294.44</v>
      </c>
      <c r="K58" s="240">
        <f t="shared" si="3"/>
        <v>478813282235574.19</v>
      </c>
      <c r="L58" s="240">
        <f t="shared" si="2"/>
        <v>487138390114410.06</v>
      </c>
      <c r="M58" s="240">
        <f t="shared" si="2"/>
        <v>495396583690752.06</v>
      </c>
      <c r="N58" s="240">
        <f t="shared" si="2"/>
        <v>494682029324393.44</v>
      </c>
      <c r="O58" s="240">
        <f t="shared" si="2"/>
        <v>493963681189759.88</v>
      </c>
      <c r="P58" s="240">
        <f t="shared" si="2"/>
        <v>493241540416030.13</v>
      </c>
      <c r="Q58" s="240">
        <f t="shared" si="2"/>
        <v>492515608132382.81</v>
      </c>
      <c r="R58" s="240">
        <f t="shared" si="2"/>
        <v>491785885467996.69</v>
      </c>
      <c r="S58" s="240">
        <f t="shared" si="2"/>
        <v>485822579387306.63</v>
      </c>
      <c r="T58" s="240">
        <f t="shared" si="2"/>
        <v>479868098455591.31</v>
      </c>
      <c r="U58" s="240">
        <f t="shared" si="2"/>
        <v>473922441357382</v>
      </c>
      <c r="V58" s="240">
        <f t="shared" si="2"/>
        <v>467985606777209.75</v>
      </c>
      <c r="W58" s="240">
        <f t="shared" si="2"/>
        <v>462057593399605.5</v>
      </c>
      <c r="X58" s="240">
        <f t="shared" si="2"/>
        <v>451278478691018.25</v>
      </c>
      <c r="Y58" s="240">
        <f t="shared" si="2"/>
        <v>440515866978214.13</v>
      </c>
      <c r="Z58" s="240">
        <f t="shared" si="2"/>
        <v>429769755794678.81</v>
      </c>
      <c r="AA58" s="240">
        <f t="shared" si="2"/>
        <v>419040142673898</v>
      </c>
      <c r="AB58" s="240">
        <f t="shared" si="2"/>
        <v>408327025149357.19</v>
      </c>
      <c r="AC58" s="240">
        <f t="shared" si="2"/>
        <v>397630400754542.13</v>
      </c>
      <c r="AD58" s="240">
        <f t="shared" si="2"/>
        <v>386950267022938.56</v>
      </c>
      <c r="AE58" s="240">
        <f t="shared" si="2"/>
        <v>376286621488032</v>
      </c>
      <c r="AF58" s="240">
        <f t="shared" si="2"/>
        <v>365639461683308.13</v>
      </c>
      <c r="AG58" s="240">
        <f t="shared" si="2"/>
        <v>355008785142252.81</v>
      </c>
      <c r="AH58" s="240">
        <f t="shared" si="2"/>
        <v>345772139529627.19</v>
      </c>
      <c r="AI58" s="240">
        <f t="shared" si="2"/>
        <v>336549778931703.69</v>
      </c>
      <c r="AJ58" s="240">
        <f t="shared" si="2"/>
        <v>327341701210831.81</v>
      </c>
      <c r="AK58" s="240">
        <f t="shared" si="2"/>
        <v>318147904229361.31</v>
      </c>
      <c r="AL58" s="240">
        <f t="shared" si="2"/>
        <v>308968385849641.69</v>
      </c>
      <c r="AM58" s="240">
        <f t="shared" si="2"/>
        <v>299355134911681.13</v>
      </c>
      <c r="AN58" s="240">
        <f t="shared" si="2"/>
        <v>289756874105990.81</v>
      </c>
      <c r="AO58" s="240">
        <f t="shared" si="2"/>
        <v>280173601187539.41</v>
      </c>
      <c r="AP58" s="240">
        <f t="shared" si="2"/>
        <v>270605313911295.28</v>
      </c>
      <c r="AQ58" s="240">
        <f t="shared" si="2"/>
        <v>260128310793820.09</v>
      </c>
    </row>
    <row r="59" spans="1:43" x14ac:dyDescent="0.2">
      <c r="A59" s="291" t="s">
        <v>133</v>
      </c>
      <c r="B59" s="240">
        <f t="shared" si="0"/>
        <v>1062405539953169.9</v>
      </c>
      <c r="C59" s="240">
        <f t="shared" si="3"/>
        <v>1155622055647576</v>
      </c>
      <c r="D59" s="240">
        <f t="shared" si="3"/>
        <v>1229854024962011</v>
      </c>
      <c r="E59" s="240">
        <f t="shared" si="3"/>
        <v>1216118231383930.3</v>
      </c>
      <c r="F59" s="240">
        <f t="shared" si="3"/>
        <v>1316535277540275.3</v>
      </c>
      <c r="G59" s="240">
        <f t="shared" si="3"/>
        <v>1418467640759305.5</v>
      </c>
      <c r="H59" s="240">
        <f t="shared" si="3"/>
        <v>1520412845325117.3</v>
      </c>
      <c r="I59" s="240">
        <f t="shared" si="3"/>
        <v>1570740481936588</v>
      </c>
      <c r="J59" s="240">
        <f t="shared" si="3"/>
        <v>1619843161316825</v>
      </c>
      <c r="K59" s="240">
        <f t="shared" si="3"/>
        <v>1667724672202080.8</v>
      </c>
      <c r="L59" s="240">
        <f t="shared" si="2"/>
        <v>1714425399079329.8</v>
      </c>
      <c r="M59" s="240">
        <f t="shared" si="2"/>
        <v>1760016199841476.5</v>
      </c>
      <c r="N59" s="240">
        <f t="shared" si="2"/>
        <v>1784363616255876.8</v>
      </c>
      <c r="O59" s="240">
        <f t="shared" si="2"/>
        <v>1808032272979707.8</v>
      </c>
      <c r="P59" s="240">
        <f t="shared" si="2"/>
        <v>1831128351221510.3</v>
      </c>
      <c r="Q59" s="240">
        <f t="shared" si="2"/>
        <v>1853764188092436.8</v>
      </c>
      <c r="R59" s="240">
        <f t="shared" si="2"/>
        <v>1876054783355551.3</v>
      </c>
      <c r="S59" s="240">
        <f t="shared" si="2"/>
        <v>1889086936555830</v>
      </c>
      <c r="T59" s="240">
        <f t="shared" si="2"/>
        <v>1902064184841482.8</v>
      </c>
      <c r="U59" s="240">
        <f t="shared" si="2"/>
        <v>1914986929317862.3</v>
      </c>
      <c r="V59" s="240">
        <f t="shared" si="2"/>
        <v>1927855584502414</v>
      </c>
      <c r="W59" s="240">
        <f t="shared" si="2"/>
        <v>1940670577509807.5</v>
      </c>
      <c r="X59" s="240">
        <f t="shared" si="2"/>
        <v>1945241519569179</v>
      </c>
      <c r="Y59" s="240">
        <f t="shared" si="2"/>
        <v>1949778521291652.8</v>
      </c>
      <c r="Z59" s="240">
        <f t="shared" si="2"/>
        <v>1954282036047213.8</v>
      </c>
      <c r="AA59" s="240">
        <f t="shared" si="2"/>
        <v>1958752526629896.8</v>
      </c>
      <c r="AB59" s="240">
        <f t="shared" si="2"/>
        <v>1963190464494251.3</v>
      </c>
      <c r="AC59" s="240">
        <f t="shared" si="2"/>
        <v>1960582101553669.8</v>
      </c>
      <c r="AD59" s="240">
        <f t="shared" si="2"/>
        <v>1957956898415391.5</v>
      </c>
      <c r="AE59" s="240">
        <f t="shared" si="2"/>
        <v>1955315342987820.5</v>
      </c>
      <c r="AF59" s="240">
        <f t="shared" si="2"/>
        <v>1952657928946928.8</v>
      </c>
      <c r="AG59" s="240">
        <f t="shared" si="2"/>
        <v>1949985155059202.8</v>
      </c>
      <c r="AH59" s="240">
        <f t="shared" si="2"/>
        <v>1940989319825918</v>
      </c>
      <c r="AI59" s="240">
        <f t="shared" si="2"/>
        <v>1931994147415626</v>
      </c>
      <c r="AJ59" s="240">
        <f t="shared" si="2"/>
        <v>1923000142596153.8</v>
      </c>
      <c r="AK59" s="240">
        <f t="shared" si="2"/>
        <v>1914007812730986</v>
      </c>
      <c r="AL59" s="240">
        <f t="shared" si="2"/>
        <v>1905017667212585</v>
      </c>
      <c r="AM59" s="240">
        <f t="shared" si="2"/>
        <v>1894871415403088.3</v>
      </c>
      <c r="AN59" s="240">
        <f t="shared" si="2"/>
        <v>1884730827089512.8</v>
      </c>
      <c r="AO59" s="240">
        <f t="shared" si="2"/>
        <v>1874596413741692</v>
      </c>
      <c r="AP59" s="240">
        <f t="shared" si="2"/>
        <v>1864468686836011.8</v>
      </c>
      <c r="AQ59" s="240">
        <f t="shared" si="2"/>
        <v>1845234620293870.8</v>
      </c>
    </row>
    <row r="60" spans="1:43" x14ac:dyDescent="0.2">
      <c r="A60" s="291" t="s">
        <v>134</v>
      </c>
      <c r="B60" s="240">
        <f t="shared" si="0"/>
        <v>57540582045964.68</v>
      </c>
      <c r="C60" s="240">
        <f t="shared" si="3"/>
        <v>65381096365656.859</v>
      </c>
      <c r="D60" s="240">
        <f t="shared" si="3"/>
        <v>71519309944897.094</v>
      </c>
      <c r="E60" s="240">
        <f t="shared" si="3"/>
        <v>70507302691751.125</v>
      </c>
      <c r="F60" s="240">
        <f t="shared" si="3"/>
        <v>70688377487240.984</v>
      </c>
      <c r="G60" s="240">
        <f t="shared" si="3"/>
        <v>72299342463377.406</v>
      </c>
      <c r="H60" s="240">
        <f t="shared" si="3"/>
        <v>74446752442644.297</v>
      </c>
      <c r="I60" s="240">
        <f t="shared" si="3"/>
        <v>76381038553438.172</v>
      </c>
      <c r="J60" s="240">
        <f t="shared" si="3"/>
        <v>77863203585837.938</v>
      </c>
      <c r="K60" s="240">
        <f t="shared" si="3"/>
        <v>78870108348122.797</v>
      </c>
      <c r="L60" s="240">
        <f t="shared" si="2"/>
        <v>79387588844753.797</v>
      </c>
      <c r="M60" s="240">
        <f t="shared" si="2"/>
        <v>79410755612754.266</v>
      </c>
      <c r="N60" s="240">
        <f t="shared" si="2"/>
        <v>79167867596406.344</v>
      </c>
      <c r="O60" s="240">
        <f t="shared" si="2"/>
        <v>78539172681358.828</v>
      </c>
      <c r="P60" s="240">
        <f t="shared" si="2"/>
        <v>77630590682581.578</v>
      </c>
      <c r="Q60" s="240">
        <f t="shared" si="2"/>
        <v>76547337189833.875</v>
      </c>
      <c r="R60" s="240">
        <f t="shared" si="2"/>
        <v>75390972525385.828</v>
      </c>
      <c r="S60" s="240">
        <f t="shared" si="2"/>
        <v>74639636305071.938</v>
      </c>
      <c r="T60" s="240">
        <f t="shared" si="2"/>
        <v>73904728896589.844</v>
      </c>
      <c r="U60" s="240">
        <f t="shared" si="2"/>
        <v>73186612856000.719</v>
      </c>
      <c r="V60" s="240">
        <f t="shared" si="2"/>
        <v>72485632921142.578</v>
      </c>
      <c r="W60" s="240">
        <f t="shared" si="2"/>
        <v>71802117341894.453</v>
      </c>
      <c r="X60" s="240">
        <f t="shared" si="2"/>
        <v>71136379218152.203</v>
      </c>
      <c r="Y60" s="240">
        <f t="shared" si="2"/>
        <v>70488717844332.859</v>
      </c>
      <c r="Z60" s="240">
        <f t="shared" si="2"/>
        <v>69859420059510.5</v>
      </c>
      <c r="AA60" s="240">
        <f t="shared" si="2"/>
        <v>69248761602574.688</v>
      </c>
      <c r="AB60" s="240">
        <f t="shared" si="2"/>
        <v>68657008472079.828</v>
      </c>
      <c r="AC60" s="240">
        <f t="shared" si="2"/>
        <v>68084418290738.477</v>
      </c>
      <c r="AD60" s="240">
        <f t="shared" si="2"/>
        <v>67531241674789.219</v>
      </c>
      <c r="AE60" s="240">
        <f t="shared" si="2"/>
        <v>66997723608750.555</v>
      </c>
      <c r="AF60" s="240">
        <f t="shared" si="2"/>
        <v>66484104826347.391</v>
      </c>
      <c r="AG60" s="240">
        <f t="shared" si="2"/>
        <v>65990623198677.961</v>
      </c>
      <c r="AH60" s="240">
        <f t="shared" si="2"/>
        <v>65517515130968.711</v>
      </c>
      <c r="AI60" s="240">
        <f t="shared" si="2"/>
        <v>65065016969548.32</v>
      </c>
      <c r="AJ60" s="240">
        <f t="shared" si="2"/>
        <v>64633366420956.148</v>
      </c>
      <c r="AK60" s="240">
        <f t="shared" si="2"/>
        <v>64222803985391.859</v>
      </c>
      <c r="AL60" s="240">
        <f t="shared" si="2"/>
        <v>63833574407011.102</v>
      </c>
      <c r="AM60" s="240">
        <f t="shared" si="2"/>
        <v>63465928143875.273</v>
      </c>
      <c r="AN60" s="240">
        <f t="shared" si="2"/>
        <v>63120122860676.234</v>
      </c>
      <c r="AO60" s="240">
        <f t="shared" si="2"/>
        <v>62796424947681.813</v>
      </c>
      <c r="AP60" s="240">
        <f t="shared" si="2"/>
        <v>62495111069683.203</v>
      </c>
      <c r="AQ60" s="240">
        <f t="shared" si="2"/>
        <v>61896397638498.516</v>
      </c>
    </row>
    <row r="61" spans="1:43" x14ac:dyDescent="0.2">
      <c r="A61" s="291" t="s">
        <v>135</v>
      </c>
      <c r="B61" s="240">
        <f t="shared" si="0"/>
        <v>71874414705155.203</v>
      </c>
      <c r="C61" s="240">
        <f t="shared" si="3"/>
        <v>63413821173542.625</v>
      </c>
      <c r="D61" s="240">
        <f t="shared" si="3"/>
        <v>73687504959853.281</v>
      </c>
      <c r="E61" s="240">
        <f t="shared" si="3"/>
        <v>76859840900323.406</v>
      </c>
      <c r="F61" s="240">
        <f t="shared" si="3"/>
        <v>77936486150884.109</v>
      </c>
      <c r="G61" s="240">
        <f t="shared" si="3"/>
        <v>81562258892273.156</v>
      </c>
      <c r="H61" s="240">
        <f t="shared" si="3"/>
        <v>86243504850185.703</v>
      </c>
      <c r="I61" s="240">
        <f t="shared" si="3"/>
        <v>90614573109375.172</v>
      </c>
      <c r="J61" s="240">
        <f t="shared" si="3"/>
        <v>94336975549860.938</v>
      </c>
      <c r="K61" s="240">
        <f t="shared" si="3"/>
        <v>97480327546899.859</v>
      </c>
      <c r="L61" s="240">
        <f t="shared" si="2"/>
        <v>100147940658056.39</v>
      </c>
      <c r="M61" s="240">
        <f t="shared" si="2"/>
        <v>102469816445709.48</v>
      </c>
      <c r="N61" s="240">
        <f t="shared" si="2"/>
        <v>104750965061854.38</v>
      </c>
      <c r="O61" s="240">
        <f t="shared" si="2"/>
        <v>106877411696425.03</v>
      </c>
      <c r="P61" s="240">
        <f t="shared" si="2"/>
        <v>108886044058327.31</v>
      </c>
      <c r="Q61" s="240">
        <f t="shared" si="2"/>
        <v>110817789862754.31</v>
      </c>
      <c r="R61" s="240">
        <f t="shared" si="2"/>
        <v>112717227094449.44</v>
      </c>
      <c r="S61" s="240">
        <f t="shared" si="2"/>
        <v>115122467354993.19</v>
      </c>
      <c r="T61" s="240">
        <f t="shared" si="2"/>
        <v>117556487589660.83</v>
      </c>
      <c r="U61" s="240">
        <f t="shared" si="2"/>
        <v>120010955552114.22</v>
      </c>
      <c r="V61" s="240">
        <f t="shared" si="2"/>
        <v>122476854842023.42</v>
      </c>
      <c r="W61" s="240">
        <f t="shared" si="2"/>
        <v>124944474886146.31</v>
      </c>
      <c r="X61" s="240">
        <f t="shared" si="2"/>
        <v>127403408153374.55</v>
      </c>
      <c r="Y61" s="240">
        <f t="shared" si="2"/>
        <v>129842555458574.95</v>
      </c>
      <c r="Z61" s="240">
        <f t="shared" si="2"/>
        <v>132250140203028.91</v>
      </c>
      <c r="AA61" s="240">
        <f t="shared" si="2"/>
        <v>134613732373170.84</v>
      </c>
      <c r="AB61" s="240">
        <f t="shared" si="2"/>
        <v>136920283071866.05</v>
      </c>
      <c r="AC61" s="240">
        <f t="shared" si="2"/>
        <v>139156170285533.47</v>
      </c>
      <c r="AD61" s="240">
        <f t="shared" si="2"/>
        <v>141307256494216.84</v>
      </c>
      <c r="AE61" s="240">
        <f t="shared" si="2"/>
        <v>143358958608703.78</v>
      </c>
      <c r="AF61" s="240">
        <f t="shared" si="2"/>
        <v>145296330568105.91</v>
      </c>
      <c r="AG61" s="240">
        <f t="shared" si="2"/>
        <v>147104158752528.03</v>
      </c>
      <c r="AH61" s="240">
        <f t="shared" si="2"/>
        <v>148767070158965.19</v>
      </c>
      <c r="AI61" s="240">
        <f t="shared" si="2"/>
        <v>150269653055567.63</v>
      </c>
      <c r="AJ61" s="240">
        <f t="shared" si="2"/>
        <v>151596589572055.41</v>
      </c>
      <c r="AK61" s="240">
        <f t="shared" si="2"/>
        <v>152732799405477</v>
      </c>
      <c r="AL61" s="240">
        <f t="shared" si="2"/>
        <v>153663593524947.84</v>
      </c>
      <c r="AM61" s="240">
        <f t="shared" si="2"/>
        <v>154374836451792.59</v>
      </c>
      <c r="AN61" s="240">
        <f t="shared" si="2"/>
        <v>154853115379083.34</v>
      </c>
      <c r="AO61" s="240">
        <f t="shared" si="2"/>
        <v>155085914084433.06</v>
      </c>
      <c r="AP61" s="240">
        <f t="shared" si="2"/>
        <v>155061789290454.34</v>
      </c>
      <c r="AQ61" s="240">
        <f t="shared" si="2"/>
        <v>153965711632367.63</v>
      </c>
    </row>
    <row r="62" spans="1:43" x14ac:dyDescent="0.2">
      <c r="A62" s="291" t="s">
        <v>136</v>
      </c>
      <c r="B62" s="240">
        <f t="shared" si="0"/>
        <v>624261299153026</v>
      </c>
      <c r="C62" s="240">
        <f t="shared" si="3"/>
        <v>792851022625958.38</v>
      </c>
      <c r="D62" s="240">
        <f t="shared" si="3"/>
        <v>786270549970664.88</v>
      </c>
      <c r="E62" s="240">
        <f t="shared" si="3"/>
        <v>704699743254770</v>
      </c>
      <c r="F62" s="240">
        <f t="shared" si="3"/>
        <v>732397019927240.25</v>
      </c>
      <c r="G62" s="240">
        <f t="shared" si="3"/>
        <v>759874858234300.63</v>
      </c>
      <c r="H62" s="240">
        <f t="shared" si="3"/>
        <v>787133513718598</v>
      </c>
      <c r="I62" s="240">
        <f t="shared" si="3"/>
        <v>794377337408249.25</v>
      </c>
      <c r="J62" s="240">
        <f t="shared" si="3"/>
        <v>801554817857062.75</v>
      </c>
      <c r="K62" s="240">
        <f t="shared" si="3"/>
        <v>808666033862560.88</v>
      </c>
      <c r="L62" s="240">
        <f t="shared" si="2"/>
        <v>815711064222265.25</v>
      </c>
      <c r="M62" s="240">
        <f t="shared" si="2"/>
        <v>822689987733698.25</v>
      </c>
      <c r="N62" s="240">
        <f t="shared" si="2"/>
        <v>810882267122134.5</v>
      </c>
      <c r="O62" s="240">
        <f t="shared" si="2"/>
        <v>799133275778979.63</v>
      </c>
      <c r="P62" s="240">
        <f t="shared" si="2"/>
        <v>787442965120179.75</v>
      </c>
      <c r="Q62" s="240">
        <f t="shared" si="2"/>
        <v>775811286561680.75</v>
      </c>
      <c r="R62" s="240">
        <f t="shared" si="2"/>
        <v>764238191519428</v>
      </c>
      <c r="S62" s="240">
        <f t="shared" si="2"/>
        <v>750602384120315.25</v>
      </c>
      <c r="T62" s="240">
        <f t="shared" si="2"/>
        <v>736986014420980.5</v>
      </c>
      <c r="U62" s="240">
        <f t="shared" si="2"/>
        <v>723389074906593.5</v>
      </c>
      <c r="V62" s="240">
        <f t="shared" si="2"/>
        <v>709811558062325.5</v>
      </c>
      <c r="W62" s="240">
        <f t="shared" si="2"/>
        <v>696253456373346.63</v>
      </c>
      <c r="X62" s="240">
        <f t="shared" si="2"/>
        <v>677876866388563.63</v>
      </c>
      <c r="Y62" s="240">
        <f t="shared" si="2"/>
        <v>659526874347007.25</v>
      </c>
      <c r="Z62" s="240">
        <f t="shared" si="2"/>
        <v>641203469919366.63</v>
      </c>
      <c r="AA62" s="240">
        <f t="shared" si="2"/>
        <v>622906642776331.25</v>
      </c>
      <c r="AB62" s="240">
        <f t="shared" si="2"/>
        <v>604636382588590.5</v>
      </c>
      <c r="AC62" s="240">
        <f t="shared" si="2"/>
        <v>590446886180998.13</v>
      </c>
      <c r="AD62" s="240">
        <f t="shared" si="2"/>
        <v>576277832532639.38</v>
      </c>
      <c r="AE62" s="240">
        <f t="shared" si="2"/>
        <v>562129213713466.56</v>
      </c>
      <c r="AF62" s="240">
        <f t="shared" si="2"/>
        <v>548001021793431.13</v>
      </c>
      <c r="AG62" s="240">
        <f t="shared" si="2"/>
        <v>533893248842485.13</v>
      </c>
      <c r="AH62" s="240">
        <f t="shared" si="2"/>
        <v>525262329337330.13</v>
      </c>
      <c r="AI62" s="240">
        <f t="shared" si="2"/>
        <v>516643674460748.69</v>
      </c>
      <c r="AJ62" s="240">
        <f t="shared" si="2"/>
        <v>508037279470120</v>
      </c>
      <c r="AK62" s="240">
        <f t="shared" si="2"/>
        <v>499443139622823.38</v>
      </c>
      <c r="AL62" s="240">
        <f t="shared" si="2"/>
        <v>490861250176237.94</v>
      </c>
      <c r="AM62" s="240">
        <f t="shared" si="2"/>
        <v>486398744125843.63</v>
      </c>
      <c r="AN62" s="240">
        <f t="shared" si="2"/>
        <v>481942285537238.25</v>
      </c>
      <c r="AO62" s="240">
        <f t="shared" si="2"/>
        <v>477491872105447.38</v>
      </c>
      <c r="AP62" s="240">
        <f t="shared" si="2"/>
        <v>473047501525496.56</v>
      </c>
      <c r="AQ62" s="240">
        <f t="shared" si="2"/>
        <v>467398034755128</v>
      </c>
    </row>
    <row r="63" spans="1:43" x14ac:dyDescent="0.2">
      <c r="A63" s="291" t="s">
        <v>137</v>
      </c>
      <c r="B63" s="240">
        <f t="shared" si="0"/>
        <v>476239527983281.69</v>
      </c>
      <c r="C63" s="240">
        <f t="shared" si="3"/>
        <v>500132604354546.75</v>
      </c>
      <c r="D63" s="240">
        <f t="shared" si="3"/>
        <v>484651705540603.25</v>
      </c>
      <c r="E63" s="240">
        <f t="shared" si="3"/>
        <v>474974976269076</v>
      </c>
      <c r="F63" s="240">
        <f t="shared" si="3"/>
        <v>510909858736553.88</v>
      </c>
      <c r="G63" s="240">
        <f t="shared" si="3"/>
        <v>546594446735376.5</v>
      </c>
      <c r="H63" s="240">
        <f t="shared" si="3"/>
        <v>582028922201730.88</v>
      </c>
      <c r="I63" s="240">
        <f t="shared" si="3"/>
        <v>593106813257659.13</v>
      </c>
      <c r="J63" s="240">
        <f t="shared" si="3"/>
        <v>604104923468731</v>
      </c>
      <c r="K63" s="240">
        <f t="shared" si="3"/>
        <v>615023311462775.75</v>
      </c>
      <c r="L63" s="240">
        <f t="shared" si="2"/>
        <v>625862035867623.5</v>
      </c>
      <c r="M63" s="240">
        <f t="shared" si="2"/>
        <v>636621155311103.5</v>
      </c>
      <c r="N63" s="240">
        <f t="shared" si="2"/>
        <v>635723956366744.25</v>
      </c>
      <c r="O63" s="240">
        <f t="shared" si="2"/>
        <v>634822237219250</v>
      </c>
      <c r="P63" s="240">
        <f t="shared" si="2"/>
        <v>633916000579358</v>
      </c>
      <c r="Q63" s="240">
        <f t="shared" si="2"/>
        <v>633005249157805.5</v>
      </c>
      <c r="R63" s="240">
        <f t="shared" si="2"/>
        <v>632089985665329.88</v>
      </c>
      <c r="S63" s="240">
        <f t="shared" si="2"/>
        <v>624527145911229.63</v>
      </c>
      <c r="T63" s="240">
        <f t="shared" si="2"/>
        <v>616973331111155.25</v>
      </c>
      <c r="U63" s="240">
        <f t="shared" si="2"/>
        <v>609428538896556.5</v>
      </c>
      <c r="V63" s="240">
        <f t="shared" si="2"/>
        <v>601892766898883</v>
      </c>
      <c r="W63" s="240">
        <f t="shared" si="2"/>
        <v>594366012749584.13</v>
      </c>
      <c r="X63" s="240">
        <f t="shared" si="2"/>
        <v>580595704949879.88</v>
      </c>
      <c r="Y63" s="240">
        <f t="shared" si="2"/>
        <v>566842239308800.75</v>
      </c>
      <c r="Z63" s="240">
        <f t="shared" si="2"/>
        <v>553105611385314.94</v>
      </c>
      <c r="AA63" s="240">
        <f t="shared" si="2"/>
        <v>539385816738389.94</v>
      </c>
      <c r="AB63" s="240">
        <f t="shared" si="2"/>
        <v>525682850926993.63</v>
      </c>
      <c r="AC63" s="240">
        <f t="shared" si="2"/>
        <v>511996709510093.94</v>
      </c>
      <c r="AD63" s="240">
        <f t="shared" si="2"/>
        <v>498327388046658.75</v>
      </c>
      <c r="AE63" s="240">
        <f t="shared" si="2"/>
        <v>484674882095655.94</v>
      </c>
      <c r="AF63" s="240">
        <f t="shared" si="2"/>
        <v>471039187216053.19</v>
      </c>
      <c r="AG63" s="240">
        <f t="shared" si="2"/>
        <v>457420298966818.56</v>
      </c>
      <c r="AH63" s="240">
        <f t="shared" si="2"/>
        <v>445593485758547.38</v>
      </c>
      <c r="AI63" s="240">
        <f t="shared" si="2"/>
        <v>433781237375492.13</v>
      </c>
      <c r="AJ63" s="240">
        <f t="shared" si="2"/>
        <v>421983549968758.5</v>
      </c>
      <c r="AK63" s="240">
        <f t="shared" si="2"/>
        <v>410200419689451.69</v>
      </c>
      <c r="AL63" s="240">
        <f t="shared" si="2"/>
        <v>398431842688677.25</v>
      </c>
      <c r="AM63" s="240">
        <f t="shared" si="2"/>
        <v>386099944147042.06</v>
      </c>
      <c r="AN63" s="240">
        <f t="shared" si="2"/>
        <v>373783319674755.88</v>
      </c>
      <c r="AO63" s="240">
        <f t="shared" si="2"/>
        <v>361481965229568.94</v>
      </c>
      <c r="AP63" s="240">
        <f t="shared" si="2"/>
        <v>349195876769231.63</v>
      </c>
      <c r="AQ63" s="240">
        <f t="shared" ref="AQ63:AQ74" si="4">SUMIFS(AQ$2:AQ$44,$AR$2:$AR$44,$A63)</f>
        <v>336062309908816.94</v>
      </c>
    </row>
    <row r="64" spans="1:43" x14ac:dyDescent="0.2">
      <c r="A64" s="291" t="s">
        <v>138</v>
      </c>
      <c r="B64" s="240">
        <f t="shared" si="0"/>
        <v>195033458086602.84</v>
      </c>
      <c r="C64" s="240">
        <f t="shared" si="3"/>
        <v>180680019640666.44</v>
      </c>
      <c r="D64" s="240">
        <f t="shared" si="3"/>
        <v>186183503291660.63</v>
      </c>
      <c r="E64" s="240">
        <f t="shared" si="3"/>
        <v>192693715905342.16</v>
      </c>
      <c r="F64" s="240">
        <f t="shared" si="3"/>
        <v>207134050211804</v>
      </c>
      <c r="G64" s="240">
        <f t="shared" si="3"/>
        <v>221324984673973.88</v>
      </c>
      <c r="H64" s="240">
        <f t="shared" si="3"/>
        <v>235267897824846.13</v>
      </c>
      <c r="I64" s="240">
        <f t="shared" si="3"/>
        <v>245506403159011.41</v>
      </c>
      <c r="J64" s="240">
        <f t="shared" si="3"/>
        <v>255561630655906.09</v>
      </c>
      <c r="K64" s="240">
        <f t="shared" si="3"/>
        <v>265434563393436.84</v>
      </c>
      <c r="L64" s="240">
        <f t="shared" si="3"/>
        <v>275126184449510</v>
      </c>
      <c r="M64" s="240">
        <f t="shared" si="3"/>
        <v>284637476902032.19</v>
      </c>
      <c r="N64" s="240">
        <f t="shared" si="3"/>
        <v>289127020520995.88</v>
      </c>
      <c r="O64" s="240">
        <f t="shared" si="3"/>
        <v>293542814029050.5</v>
      </c>
      <c r="P64" s="240">
        <f t="shared" si="3"/>
        <v>297885199950674.44</v>
      </c>
      <c r="Q64" s="240">
        <f t="shared" si="3"/>
        <v>302154520810346.63</v>
      </c>
      <c r="R64" s="240">
        <f t="shared" si="3"/>
        <v>306351119132545.56</v>
      </c>
      <c r="S64" s="240">
        <f t="shared" si="3"/>
        <v>307340121203536.06</v>
      </c>
      <c r="T64" s="240">
        <f t="shared" si="3"/>
        <v>308320381419701.31</v>
      </c>
      <c r="U64" s="240">
        <f t="shared" si="3"/>
        <v>309291910971573.94</v>
      </c>
      <c r="V64" s="240">
        <f t="shared" si="3"/>
        <v>310254721049686.63</v>
      </c>
      <c r="W64" s="240">
        <f t="shared" si="3"/>
        <v>311208822844572.06</v>
      </c>
      <c r="X64" s="240">
        <f t="shared" si="3"/>
        <v>309611759067331.88</v>
      </c>
      <c r="Y64" s="240">
        <f t="shared" si="3"/>
        <v>308019419610550.06</v>
      </c>
      <c r="Z64" s="240">
        <f t="shared" si="3"/>
        <v>306431799756998.94</v>
      </c>
      <c r="AA64" s="240">
        <f t="shared" si="3"/>
        <v>304848894789451.06</v>
      </c>
      <c r="AB64" s="240">
        <f t="shared" si="3"/>
        <v>303270699990678.19</v>
      </c>
      <c r="AC64" s="240">
        <f t="shared" si="3"/>
        <v>298421459115384.69</v>
      </c>
      <c r="AD64" s="240">
        <f t="shared" si="3"/>
        <v>293594333823138.81</v>
      </c>
      <c r="AE64" s="240">
        <f t="shared" si="3"/>
        <v>288789298771724.63</v>
      </c>
      <c r="AF64" s="240">
        <f t="shared" si="3"/>
        <v>284006328618926.56</v>
      </c>
      <c r="AG64" s="240">
        <f t="shared" si="3"/>
        <v>279245398022528.91</v>
      </c>
      <c r="AH64" s="240">
        <f t="shared" si="3"/>
        <v>272082269273158.59</v>
      </c>
      <c r="AI64" s="240">
        <f t="shared" si="3"/>
        <v>264954138969832.81</v>
      </c>
      <c r="AJ64" s="240">
        <f t="shared" si="3"/>
        <v>257860966301594.69</v>
      </c>
      <c r="AK64" s="240">
        <f t="shared" si="3"/>
        <v>250802710457487.28</v>
      </c>
      <c r="AL64" s="240">
        <f t="shared" si="3"/>
        <v>243779330626553.84</v>
      </c>
      <c r="AM64" s="240">
        <f t="shared" si="3"/>
        <v>236780644280447.22</v>
      </c>
      <c r="AN64" s="240">
        <f t="shared" si="3"/>
        <v>229816810952283.34</v>
      </c>
      <c r="AO64" s="240">
        <f t="shared" si="3"/>
        <v>222887789743301.28</v>
      </c>
      <c r="AP64" s="240">
        <f t="shared" si="3"/>
        <v>215993539754740.63</v>
      </c>
      <c r="AQ64" s="240">
        <f t="shared" si="4"/>
        <v>208563993564774.75</v>
      </c>
    </row>
    <row r="65" spans="1:43" x14ac:dyDescent="0.2">
      <c r="A65" s="291" t="s">
        <v>139</v>
      </c>
      <c r="B65" s="240">
        <f t="shared" si="0"/>
        <v>221075431409626.28</v>
      </c>
      <c r="C65" s="240">
        <f t="shared" si="3"/>
        <v>260055951919512.13</v>
      </c>
      <c r="D65" s="240">
        <f t="shared" si="3"/>
        <v>311886565311139.69</v>
      </c>
      <c r="E65" s="240">
        <f t="shared" si="3"/>
        <v>313333847153440.81</v>
      </c>
      <c r="F65" s="240">
        <f t="shared" si="3"/>
        <v>315314266703654.88</v>
      </c>
      <c r="G65" s="240">
        <f t="shared" si="3"/>
        <v>323277841140442.31</v>
      </c>
      <c r="H65" s="240">
        <f t="shared" si="3"/>
        <v>333586413519704.69</v>
      </c>
      <c r="I65" s="240">
        <f t="shared" si="3"/>
        <v>343224671795288.38</v>
      </c>
      <c r="J65" s="240">
        <f t="shared" si="3"/>
        <v>351324130832680.06</v>
      </c>
      <c r="K65" s="240">
        <f t="shared" si="3"/>
        <v>357971923986146.94</v>
      </c>
      <c r="L65" s="240">
        <f t="shared" si="3"/>
        <v>363290146875992.94</v>
      </c>
      <c r="M65" s="240">
        <f t="shared" si="3"/>
        <v>367429569078094.44</v>
      </c>
      <c r="N65" s="240">
        <f t="shared" si="3"/>
        <v>370968618520583.31</v>
      </c>
      <c r="O65" s="240">
        <f t="shared" si="3"/>
        <v>373651856931766.25</v>
      </c>
      <c r="P65" s="240">
        <f t="shared" si="3"/>
        <v>375629886416213.25</v>
      </c>
      <c r="Q65" s="240">
        <f t="shared" si="3"/>
        <v>377061571455483.69</v>
      </c>
      <c r="R65" s="240">
        <f t="shared" si="3"/>
        <v>378111307481906.5</v>
      </c>
      <c r="S65" s="240">
        <f t="shared" si="3"/>
        <v>380332577137451.81</v>
      </c>
      <c r="T65" s="240">
        <f t="shared" si="3"/>
        <v>382361659065265.94</v>
      </c>
      <c r="U65" s="240">
        <f t="shared" si="3"/>
        <v>384202538374083.63</v>
      </c>
      <c r="V65" s="240">
        <f t="shared" si="3"/>
        <v>385859622465533.13</v>
      </c>
      <c r="W65" s="240">
        <f t="shared" si="3"/>
        <v>387337713160232.81</v>
      </c>
      <c r="X65" s="240">
        <f t="shared" si="3"/>
        <v>388641978572825.44</v>
      </c>
      <c r="Y65" s="240">
        <f t="shared" si="3"/>
        <v>389777924924601</v>
      </c>
      <c r="Z65" s="240">
        <f t="shared" si="3"/>
        <v>390751368472349.56</v>
      </c>
      <c r="AA65" s="240">
        <f t="shared" si="3"/>
        <v>391568407721224.38</v>
      </c>
      <c r="AB65" s="240">
        <f t="shared" si="3"/>
        <v>392235396078110.19</v>
      </c>
      <c r="AC65" s="240">
        <f t="shared" si="3"/>
        <v>392758915090257.19</v>
      </c>
      <c r="AD65" s="240">
        <f t="shared" si="3"/>
        <v>393145748401955.63</v>
      </c>
      <c r="AE65" s="240">
        <f t="shared" si="3"/>
        <v>393402856550014.38</v>
      </c>
      <c r="AF65" s="240">
        <f t="shared" si="3"/>
        <v>393537352706694.75</v>
      </c>
      <c r="AG65" s="240">
        <f t="shared" si="3"/>
        <v>393556479466893.94</v>
      </c>
      <c r="AH65" s="240">
        <f t="shared" si="3"/>
        <v>393467586764681.56</v>
      </c>
      <c r="AI65" s="240">
        <f t="shared" si="3"/>
        <v>393278110992996.31</v>
      </c>
      <c r="AJ65" s="240">
        <f t="shared" si="3"/>
        <v>392995555389385.94</v>
      </c>
      <c r="AK65" s="240">
        <f t="shared" si="3"/>
        <v>392627471740319.88</v>
      </c>
      <c r="AL65" s="240">
        <f t="shared" si="3"/>
        <v>392181443446744.75</v>
      </c>
      <c r="AM65" s="240">
        <f t="shared" si="3"/>
        <v>391665069984400.38</v>
      </c>
      <c r="AN65" s="240">
        <f t="shared" si="3"/>
        <v>391085952783811.5</v>
      </c>
      <c r="AO65" s="240">
        <f t="shared" si="3"/>
        <v>390451682547098.94</v>
      </c>
      <c r="AP65" s="240">
        <f t="shared" si="3"/>
        <v>389769828011634.06</v>
      </c>
      <c r="AQ65" s="240">
        <f t="shared" si="4"/>
        <v>387052808594099.81</v>
      </c>
    </row>
    <row r="66" spans="1:43" x14ac:dyDescent="0.2">
      <c r="A66" s="291" t="s">
        <v>140</v>
      </c>
      <c r="B66" s="240">
        <f t="shared" si="0"/>
        <v>122996870450033.53</v>
      </c>
      <c r="C66" s="240">
        <f t="shared" si="3"/>
        <v>100439782974522.17</v>
      </c>
      <c r="D66" s="240">
        <f t="shared" si="3"/>
        <v>119184534330775.23</v>
      </c>
      <c r="E66" s="240">
        <f t="shared" si="3"/>
        <v>128328705335820.81</v>
      </c>
      <c r="F66" s="240">
        <f t="shared" si="3"/>
        <v>130002877599748.61</v>
      </c>
      <c r="G66" s="240">
        <f t="shared" si="3"/>
        <v>136599177108718.95</v>
      </c>
      <c r="H66" s="240">
        <f t="shared" si="3"/>
        <v>144921743275348.63</v>
      </c>
      <c r="I66" s="240">
        <f t="shared" si="3"/>
        <v>152001865376253.69</v>
      </c>
      <c r="J66" s="240">
        <f t="shared" si="3"/>
        <v>157354507242988.91</v>
      </c>
      <c r="K66" s="240">
        <f t="shared" si="3"/>
        <v>161448996482363.44</v>
      </c>
      <c r="L66" s="240">
        <f t="shared" si="3"/>
        <v>164865604264025.09</v>
      </c>
      <c r="M66" s="240">
        <f t="shared" si="3"/>
        <v>168258557713876.81</v>
      </c>
      <c r="N66" s="240">
        <f t="shared" si="3"/>
        <v>172789182284097.53</v>
      </c>
      <c r="O66" s="240">
        <f t="shared" si="3"/>
        <v>177895988278828.94</v>
      </c>
      <c r="P66" s="240">
        <f t="shared" si="3"/>
        <v>183419233749801.5</v>
      </c>
      <c r="Q66" s="240">
        <f t="shared" si="3"/>
        <v>189178261905258.19</v>
      </c>
      <c r="R66" s="240">
        <f t="shared" si="3"/>
        <v>194968025112765.34</v>
      </c>
      <c r="S66" s="240">
        <f t="shared" si="3"/>
        <v>201850118076392.69</v>
      </c>
      <c r="T66" s="240">
        <f t="shared" si="3"/>
        <v>208596239526946.88</v>
      </c>
      <c r="U66" s="240">
        <f t="shared" si="3"/>
        <v>215179772540225.38</v>
      </c>
      <c r="V66" s="240">
        <f t="shared" si="3"/>
        <v>221574442926826.13</v>
      </c>
      <c r="W66" s="240">
        <f t="shared" si="3"/>
        <v>227754506369242.75</v>
      </c>
      <c r="X66" s="240">
        <f t="shared" si="3"/>
        <v>233694932383071.69</v>
      </c>
      <c r="Y66" s="240">
        <f t="shared" si="3"/>
        <v>239371583159580.44</v>
      </c>
      <c r="Z66" s="240">
        <f t="shared" si="3"/>
        <v>244761385418452.53</v>
      </c>
      <c r="AA66" s="240">
        <f t="shared" si="3"/>
        <v>249842493497183.66</v>
      </c>
      <c r="AB66" s="240">
        <f t="shared" si="3"/>
        <v>254594442025195</v>
      </c>
      <c r="AC66" s="240">
        <f t="shared" si="3"/>
        <v>258998286673982.66</v>
      </c>
      <c r="AD66" s="240">
        <f t="shared" si="3"/>
        <v>263036731636674.94</v>
      </c>
      <c r="AE66" s="240">
        <f t="shared" si="3"/>
        <v>266694242668267.72</v>
      </c>
      <c r="AF66" s="240">
        <f t="shared" si="3"/>
        <v>269957144708249</v>
      </c>
      <c r="AG66" s="240">
        <f t="shared" si="3"/>
        <v>272813703306986.22</v>
      </c>
      <c r="AH66" s="240">
        <f t="shared" si="3"/>
        <v>275254189282676.84</v>
      </c>
      <c r="AI66" s="240">
        <f t="shared" si="3"/>
        <v>277270926243423.06</v>
      </c>
      <c r="AJ66" s="240">
        <f t="shared" si="3"/>
        <v>278858320815796.75</v>
      </c>
      <c r="AK66" s="240">
        <f t="shared" si="3"/>
        <v>280012875623860.41</v>
      </c>
      <c r="AL66" s="240">
        <f t="shared" si="3"/>
        <v>280733185258084.13</v>
      </c>
      <c r="AM66" s="240">
        <f t="shared" si="3"/>
        <v>281019915659196.75</v>
      </c>
      <c r="AN66" s="240">
        <f t="shared" si="3"/>
        <v>280875767515325.97</v>
      </c>
      <c r="AO66" s="240">
        <f t="shared" si="3"/>
        <v>280305424429722.91</v>
      </c>
      <c r="AP66" s="240">
        <f t="shared" si="3"/>
        <v>279315486759281.44</v>
      </c>
      <c r="AQ66" s="240">
        <f t="shared" si="4"/>
        <v>276489190138488.44</v>
      </c>
    </row>
    <row r="67" spans="1:43" x14ac:dyDescent="0.2">
      <c r="A67" s="291" t="s">
        <v>141</v>
      </c>
      <c r="B67" s="240">
        <f t="shared" si="0"/>
        <v>41545354589522.445</v>
      </c>
      <c r="C67" s="240">
        <f t="shared" si="3"/>
        <v>54370691561020.164</v>
      </c>
      <c r="D67" s="240">
        <f t="shared" si="3"/>
        <v>65268680337310.102</v>
      </c>
      <c r="E67" s="240">
        <f t="shared" si="3"/>
        <v>73229412215516.25</v>
      </c>
      <c r="F67" s="240">
        <f t="shared" si="3"/>
        <v>74589765184342.188</v>
      </c>
      <c r="G67" s="240">
        <f t="shared" si="3"/>
        <v>79338471904029.5</v>
      </c>
      <c r="H67" s="240">
        <f t="shared" si="3"/>
        <v>85558320919979.844</v>
      </c>
      <c r="I67" s="240">
        <f t="shared" si="3"/>
        <v>91370569412755.422</v>
      </c>
      <c r="J67" s="240">
        <f t="shared" si="3"/>
        <v>96324372558722.031</v>
      </c>
      <c r="K67" s="240">
        <f t="shared" si="3"/>
        <v>100530634722766.52</v>
      </c>
      <c r="L67" s="240">
        <f t="shared" si="3"/>
        <v>104169270758138.91</v>
      </c>
      <c r="M67" s="240">
        <f t="shared" si="3"/>
        <v>107474728515002.23</v>
      </c>
      <c r="N67" s="240">
        <f t="shared" si="3"/>
        <v>111010523256980.13</v>
      </c>
      <c r="O67" s="240">
        <f t="shared" si="3"/>
        <v>114492570798865.81</v>
      </c>
      <c r="P67" s="240">
        <f t="shared" si="3"/>
        <v>117899191470608.59</v>
      </c>
      <c r="Q67" s="240">
        <f t="shared" si="3"/>
        <v>121207558266986.05</v>
      </c>
      <c r="R67" s="240">
        <f t="shared" si="3"/>
        <v>124393853794727.98</v>
      </c>
      <c r="S67" s="240">
        <f t="shared" si="3"/>
        <v>128176548979139.09</v>
      </c>
      <c r="T67" s="240">
        <f t="shared" si="3"/>
        <v>131844946111545.22</v>
      </c>
      <c r="U67" s="240">
        <f t="shared" si="3"/>
        <v>135386418430205.72</v>
      </c>
      <c r="V67" s="240">
        <f t="shared" si="3"/>
        <v>138788937153574.55</v>
      </c>
      <c r="W67" s="240">
        <f t="shared" si="3"/>
        <v>142041148994299.16</v>
      </c>
      <c r="X67" s="240">
        <f t="shared" si="3"/>
        <v>145132446822132.84</v>
      </c>
      <c r="Y67" s="240">
        <f t="shared" si="3"/>
        <v>148053032870569.28</v>
      </c>
      <c r="Z67" s="240">
        <f t="shared" si="3"/>
        <v>150793973992070.38</v>
      </c>
      <c r="AA67" s="240">
        <f t="shared" si="3"/>
        <v>153347248580289.63</v>
      </c>
      <c r="AB67" s="240">
        <f t="shared" si="3"/>
        <v>155705784892589.53</v>
      </c>
      <c r="AC67" s="240">
        <f t="shared" si="3"/>
        <v>157863490620554.34</v>
      </c>
      <c r="AD67" s="240">
        <f t="shared" si="3"/>
        <v>159815273668179.84</v>
      </c>
      <c r="AE67" s="240">
        <f t="shared" si="3"/>
        <v>161557054205327.94</v>
      </c>
      <c r="AF67" s="240">
        <f t="shared" si="3"/>
        <v>163085768166278.25</v>
      </c>
      <c r="AG67" s="240">
        <f t="shared" si="3"/>
        <v>164399362458465</v>
      </c>
      <c r="AH67" s="240">
        <f t="shared" si="3"/>
        <v>165496782233590.34</v>
      </c>
      <c r="AI67" s="240">
        <f t="shared" si="3"/>
        <v>166377950651288.41</v>
      </c>
      <c r="AJ67" s="240">
        <f t="shared" si="3"/>
        <v>167043741633710.97</v>
      </c>
      <c r="AK67" s="240">
        <f t="shared" si="3"/>
        <v>167495946167249.19</v>
      </c>
      <c r="AL67" s="240">
        <f t="shared" si="3"/>
        <v>167737232754853.63</v>
      </c>
      <c r="AM67" s="240">
        <f t="shared" si="3"/>
        <v>167771102658942.88</v>
      </c>
      <c r="AN67" s="240">
        <f t="shared" si="3"/>
        <v>167601840600839.31</v>
      </c>
      <c r="AO67" s="240">
        <f t="shared" si="3"/>
        <v>167234461598294.06</v>
      </c>
      <c r="AP67" s="240">
        <f t="shared" si="3"/>
        <v>166674654628403.72</v>
      </c>
      <c r="AQ67" s="240">
        <f t="shared" si="4"/>
        <v>165077807267352.75</v>
      </c>
    </row>
    <row r="68" spans="1:43" x14ac:dyDescent="0.2">
      <c r="A68" s="291" t="s">
        <v>142</v>
      </c>
      <c r="B68" s="240">
        <f t="shared" si="0"/>
        <v>17876449005045.566</v>
      </c>
      <c r="C68" s="240">
        <f t="shared" si="3"/>
        <v>16914881235908.035</v>
      </c>
      <c r="D68" s="240">
        <f t="shared" si="3"/>
        <v>18678490923440.813</v>
      </c>
      <c r="E68" s="240">
        <f t="shared" si="3"/>
        <v>20099409476519.203</v>
      </c>
      <c r="F68" s="240">
        <f t="shared" si="3"/>
        <v>19838502601537.109</v>
      </c>
      <c r="G68" s="240">
        <f t="shared" si="3"/>
        <v>19940697243476.199</v>
      </c>
      <c r="H68" s="240">
        <f t="shared" si="3"/>
        <v>20215204337107.695</v>
      </c>
      <c r="I68" s="240">
        <f t="shared" si="3"/>
        <v>20506523755762.156</v>
      </c>
      <c r="J68" s="240">
        <f t="shared" si="3"/>
        <v>20759725135183.953</v>
      </c>
      <c r="K68" s="240">
        <f t="shared" si="3"/>
        <v>20962605461480.254</v>
      </c>
      <c r="L68" s="240">
        <f t="shared" si="3"/>
        <v>21103938484061.691</v>
      </c>
      <c r="M68" s="240">
        <f t="shared" si="3"/>
        <v>21173742718970.188</v>
      </c>
      <c r="N68" s="240">
        <f t="shared" si="3"/>
        <v>21325938590545.918</v>
      </c>
      <c r="O68" s="240">
        <f t="shared" si="3"/>
        <v>21409224566276.352</v>
      </c>
      <c r="P68" s="240">
        <f t="shared" si="3"/>
        <v>21428980905409.258</v>
      </c>
      <c r="Q68" s="240">
        <f t="shared" si="3"/>
        <v>21391236774465.906</v>
      </c>
      <c r="R68" s="240">
        <f t="shared" si="3"/>
        <v>21302499088034.727</v>
      </c>
      <c r="S68" s="240">
        <f t="shared" si="3"/>
        <v>21397153962800.516</v>
      </c>
      <c r="T68" s="240">
        <f t="shared" si="3"/>
        <v>21453058444478.504</v>
      </c>
      <c r="U68" s="240">
        <f t="shared" si="3"/>
        <v>21472595868260.754</v>
      </c>
      <c r="V68" s="240">
        <f t="shared" si="3"/>
        <v>21458287065205.902</v>
      </c>
      <c r="W68" s="240">
        <f t="shared" si="3"/>
        <v>21412741509636.117</v>
      </c>
      <c r="X68" s="240">
        <f t="shared" si="3"/>
        <v>21338612386893.559</v>
      </c>
      <c r="Y68" s="240">
        <f t="shared" si="3"/>
        <v>21238556174818.227</v>
      </c>
      <c r="Z68" s="240">
        <f t="shared" si="3"/>
        <v>21115197136479.766</v>
      </c>
      <c r="AA68" s="240">
        <f t="shared" si="3"/>
        <v>20971096940825.953</v>
      </c>
      <c r="AB68" s="240">
        <f t="shared" si="3"/>
        <v>20808729466148.688</v>
      </c>
      <c r="AC68" s="240">
        <f t="shared" si="3"/>
        <v>20630460701355.387</v>
      </c>
      <c r="AD68" s="240">
        <f t="shared" si="3"/>
        <v>20438533543409.703</v>
      </c>
      <c r="AE68" s="240">
        <f t="shared" si="3"/>
        <v>20235057196296.203</v>
      </c>
      <c r="AF68" s="240">
        <f t="shared" si="3"/>
        <v>20022000806848.332</v>
      </c>
      <c r="AG68" s="240">
        <f t="shared" si="3"/>
        <v>19801190924400.965</v>
      </c>
      <c r="AH68" s="240">
        <f t="shared" si="3"/>
        <v>19574312342590.715</v>
      </c>
      <c r="AI68" s="240">
        <f t="shared" ref="AI68:AP74" si="5">SUMIFS(AI$2:AI$44,$AR$2:$AR$44,$A68)</f>
        <v>19342911870454.914</v>
      </c>
      <c r="AJ68" s="240">
        <f t="shared" si="5"/>
        <v>19108404583811.816</v>
      </c>
      <c r="AK68" s="240">
        <f t="shared" si="5"/>
        <v>18872082124202.02</v>
      </c>
      <c r="AL68" s="240">
        <f t="shared" si="5"/>
        <v>18635122638965.336</v>
      </c>
      <c r="AM68" s="240">
        <f t="shared" si="5"/>
        <v>18398601989970.801</v>
      </c>
      <c r="AN68" s="240">
        <f t="shared" si="5"/>
        <v>18163505897991.063</v>
      </c>
      <c r="AO68" s="240">
        <f t="shared" si="5"/>
        <v>17930742732832.02</v>
      </c>
      <c r="AP68" s="240">
        <f t="shared" si="5"/>
        <v>17701156704494.707</v>
      </c>
      <c r="AQ68" s="240">
        <f t="shared" si="4"/>
        <v>17385923096258.463</v>
      </c>
    </row>
    <row r="69" spans="1:43" x14ac:dyDescent="0.2">
      <c r="A69" s="291" t="s">
        <v>143</v>
      </c>
      <c r="B69" s="240">
        <f t="shared" si="0"/>
        <v>92988580557133.547</v>
      </c>
      <c r="C69" s="240">
        <f t="shared" ref="C69:AH74" si="6">SUMIFS(C$2:C$44,$AR$2:$AR$44,$A69)</f>
        <v>100902378959369.78</v>
      </c>
      <c r="D69" s="240">
        <f t="shared" si="6"/>
        <v>103659224717169.66</v>
      </c>
      <c r="E69" s="240">
        <f t="shared" si="6"/>
        <v>106145872079712.61</v>
      </c>
      <c r="F69" s="240">
        <f t="shared" si="6"/>
        <v>114275725045645.64</v>
      </c>
      <c r="G69" s="240">
        <f t="shared" si="6"/>
        <v>122240713179007.8</v>
      </c>
      <c r="H69" s="240">
        <f t="shared" si="6"/>
        <v>130041945011730.27</v>
      </c>
      <c r="I69" s="240">
        <f t="shared" si="6"/>
        <v>132722361309638.64</v>
      </c>
      <c r="J69" s="240">
        <f t="shared" si="6"/>
        <v>135339990243561.7</v>
      </c>
      <c r="K69" s="240">
        <f t="shared" si="6"/>
        <v>137895226631646.55</v>
      </c>
      <c r="L69" s="240">
        <f t="shared" si="6"/>
        <v>140388465292039.97</v>
      </c>
      <c r="M69" s="240">
        <f t="shared" si="6"/>
        <v>142820101042889.06</v>
      </c>
      <c r="N69" s="240">
        <f t="shared" si="6"/>
        <v>143678738688509.66</v>
      </c>
      <c r="O69" s="240">
        <f t="shared" si="6"/>
        <v>144515458449987.38</v>
      </c>
      <c r="P69" s="240">
        <f t="shared" si="6"/>
        <v>145330379472055.03</v>
      </c>
      <c r="Q69" s="240">
        <f t="shared" si="6"/>
        <v>146123620899445.53</v>
      </c>
      <c r="R69" s="240">
        <f t="shared" si="6"/>
        <v>146895301876891.53</v>
      </c>
      <c r="S69" s="240">
        <f t="shared" si="6"/>
        <v>145992088226047.31</v>
      </c>
      <c r="T69" s="240">
        <f t="shared" si="6"/>
        <v>145092133488450.13</v>
      </c>
      <c r="U69" s="240">
        <f t="shared" si="6"/>
        <v>144195433326406.97</v>
      </c>
      <c r="V69" s="240">
        <f t="shared" si="6"/>
        <v>143301983402224.66</v>
      </c>
      <c r="W69" s="240">
        <f t="shared" si="6"/>
        <v>142411779378209.94</v>
      </c>
      <c r="X69" s="240">
        <f t="shared" si="6"/>
        <v>141524816916669.88</v>
      </c>
      <c r="Y69" s="240">
        <f t="shared" si="6"/>
        <v>140641091679911.22</v>
      </c>
      <c r="Z69" s="240">
        <f t="shared" si="6"/>
        <v>139760599330240.94</v>
      </c>
      <c r="AA69" s="240">
        <f t="shared" si="6"/>
        <v>138883335529965.89</v>
      </c>
      <c r="AB69" s="240">
        <f t="shared" si="6"/>
        <v>138009295941392.84</v>
      </c>
      <c r="AC69" s="240">
        <f t="shared" si="6"/>
        <v>137138476226828.77</v>
      </c>
      <c r="AD69" s="240">
        <f t="shared" si="6"/>
        <v>136270872048580.59</v>
      </c>
      <c r="AE69" s="240">
        <f t="shared" si="6"/>
        <v>135406479068955.11</v>
      </c>
      <c r="AF69" s="240">
        <f t="shared" si="6"/>
        <v>134545292950259.25</v>
      </c>
      <c r="AG69" s="240">
        <f t="shared" si="6"/>
        <v>133687309354799.83</v>
      </c>
      <c r="AH69" s="240">
        <f t="shared" si="6"/>
        <v>133086344054332.55</v>
      </c>
      <c r="AI69" s="240">
        <f t="shared" si="5"/>
        <v>132486929567672.13</v>
      </c>
      <c r="AJ69" s="240">
        <f t="shared" si="5"/>
        <v>131889064159741.33</v>
      </c>
      <c r="AK69" s="240">
        <f t="shared" si="5"/>
        <v>131292746095462.8</v>
      </c>
      <c r="AL69" s="240">
        <f t="shared" si="5"/>
        <v>130697973639759.38</v>
      </c>
      <c r="AM69" s="240">
        <f t="shared" si="5"/>
        <v>130021504657645.05</v>
      </c>
      <c r="AN69" s="240">
        <f t="shared" si="5"/>
        <v>129347122600170.27</v>
      </c>
      <c r="AO69" s="240">
        <f t="shared" si="5"/>
        <v>128674824864719.2</v>
      </c>
      <c r="AP69" s="240">
        <f t="shared" si="5"/>
        <v>128004608848676.11</v>
      </c>
      <c r="AQ69" s="240">
        <f t="shared" si="4"/>
        <v>126896147453867.72</v>
      </c>
    </row>
    <row r="70" spans="1:43" x14ac:dyDescent="0.2">
      <c r="A70" s="291" t="s">
        <v>144</v>
      </c>
      <c r="B70" s="240">
        <f t="shared" si="0"/>
        <v>77017250982495.391</v>
      </c>
      <c r="C70" s="240">
        <f t="shared" si="6"/>
        <v>78952229590499.891</v>
      </c>
      <c r="D70" s="240">
        <f t="shared" si="6"/>
        <v>88562553799530.672</v>
      </c>
      <c r="E70" s="240">
        <f t="shared" si="6"/>
        <v>91556075878488.156</v>
      </c>
      <c r="F70" s="240">
        <f t="shared" si="6"/>
        <v>91800705445559.172</v>
      </c>
      <c r="G70" s="240">
        <f t="shared" si="6"/>
        <v>93201279648345.406</v>
      </c>
      <c r="H70" s="240">
        <f t="shared" si="6"/>
        <v>95058701014695.672</v>
      </c>
      <c r="I70" s="240">
        <f t="shared" si="6"/>
        <v>96832204397805.453</v>
      </c>
      <c r="J70" s="240">
        <f t="shared" si="6"/>
        <v>98319925538222.5</v>
      </c>
      <c r="K70" s="240">
        <f t="shared" si="6"/>
        <v>99512248051792.656</v>
      </c>
      <c r="L70" s="240">
        <f t="shared" si="6"/>
        <v>100402448093221.25</v>
      </c>
      <c r="M70" s="240">
        <f t="shared" si="6"/>
        <v>100986734453964.83</v>
      </c>
      <c r="N70" s="240">
        <f t="shared" si="6"/>
        <v>101356574983675.2</v>
      </c>
      <c r="O70" s="240">
        <f t="shared" si="6"/>
        <v>101463854461740.55</v>
      </c>
      <c r="P70" s="240">
        <f t="shared" si="6"/>
        <v>101353921264115.22</v>
      </c>
      <c r="Q70" s="240">
        <f t="shared" si="6"/>
        <v>101073536204810</v>
      </c>
      <c r="R70" s="240">
        <f t="shared" si="6"/>
        <v>100669985515608.17</v>
      </c>
      <c r="S70" s="240">
        <f t="shared" si="6"/>
        <v>100529247655084.88</v>
      </c>
      <c r="T70" s="240">
        <f t="shared" si="6"/>
        <v>100318523996462.92</v>
      </c>
      <c r="U70" s="240">
        <f t="shared" si="6"/>
        <v>100044173033046.81</v>
      </c>
      <c r="V70" s="240">
        <f t="shared" si="6"/>
        <v>99712617313313.063</v>
      </c>
      <c r="W70" s="240">
        <f t="shared" si="6"/>
        <v>99330306210421.141</v>
      </c>
      <c r="X70" s="240">
        <f t="shared" si="6"/>
        <v>98903682520255.703</v>
      </c>
      <c r="Y70" s="240">
        <f t="shared" si="6"/>
        <v>98439152995398.719</v>
      </c>
      <c r="Z70" s="240">
        <f t="shared" si="6"/>
        <v>97943062868775.094</v>
      </c>
      <c r="AA70" s="240">
        <f t="shared" si="6"/>
        <v>97421674373583.266</v>
      </c>
      <c r="AB70" s="240">
        <f t="shared" si="6"/>
        <v>96881149225754.078</v>
      </c>
      <c r="AC70" s="240">
        <f t="shared" si="6"/>
        <v>96327535001645.344</v>
      </c>
      <c r="AD70" s="240">
        <f t="shared" si="6"/>
        <v>95766755316981.547</v>
      </c>
      <c r="AE70" s="240">
        <f t="shared" si="6"/>
        <v>95204603693001.438</v>
      </c>
      <c r="AF70" s="240">
        <f t="shared" si="6"/>
        <v>94646740982223.984</v>
      </c>
      <c r="AG70" s="240">
        <f t="shared" si="6"/>
        <v>94098696218862.922</v>
      </c>
      <c r="AH70" s="240">
        <f t="shared" si="6"/>
        <v>93565870757449.688</v>
      </c>
      <c r="AI70" s="240">
        <f t="shared" si="5"/>
        <v>93053545567309.297</v>
      </c>
      <c r="AJ70" s="240">
        <f t="shared" si="5"/>
        <v>92566891559894.766</v>
      </c>
      <c r="AK70" s="240">
        <f t="shared" si="5"/>
        <v>92110982840293.391</v>
      </c>
      <c r="AL70" s="240">
        <f t="shared" si="5"/>
        <v>91690812793243.031</v>
      </c>
      <c r="AM70" s="240">
        <f t="shared" si="5"/>
        <v>91311312937523.281</v>
      </c>
      <c r="AN70" s="240">
        <f t="shared" si="5"/>
        <v>90977374510487.797</v>
      </c>
      <c r="AO70" s="240">
        <f t="shared" si="5"/>
        <v>90693872776708.875</v>
      </c>
      <c r="AP70" s="240">
        <f t="shared" si="5"/>
        <v>90465694091286.906</v>
      </c>
      <c r="AQ70" s="240">
        <f t="shared" si="4"/>
        <v>89834435610128.641</v>
      </c>
    </row>
    <row r="71" spans="1:43" x14ac:dyDescent="0.2">
      <c r="A71" s="291" t="s">
        <v>145</v>
      </c>
      <c r="B71" s="240">
        <f t="shared" si="0"/>
        <v>75160563300985.469</v>
      </c>
      <c r="C71" s="240">
        <f t="shared" si="6"/>
        <v>76537407095558.031</v>
      </c>
      <c r="D71" s="240">
        <f t="shared" si="6"/>
        <v>88809618823627.141</v>
      </c>
      <c r="E71" s="240">
        <f t="shared" si="6"/>
        <v>88371563412735.328</v>
      </c>
      <c r="F71" s="240">
        <f t="shared" si="6"/>
        <v>88869408207670.688</v>
      </c>
      <c r="G71" s="240">
        <f t="shared" si="6"/>
        <v>91154782036312.938</v>
      </c>
      <c r="H71" s="240">
        <f t="shared" si="6"/>
        <v>94135205344417.25</v>
      </c>
      <c r="I71" s="240">
        <f t="shared" si="6"/>
        <v>96899496583125.156</v>
      </c>
      <c r="J71" s="240">
        <f t="shared" si="6"/>
        <v>99195618835157.203</v>
      </c>
      <c r="K71" s="240">
        <f t="shared" si="6"/>
        <v>101055529602375.55</v>
      </c>
      <c r="L71" s="240">
        <f t="shared" si="6"/>
        <v>102522547771999.83</v>
      </c>
      <c r="M71" s="240">
        <f t="shared" si="6"/>
        <v>103649093586142.05</v>
      </c>
      <c r="N71" s="240">
        <f t="shared" si="6"/>
        <v>104655857717842.28</v>
      </c>
      <c r="O71" s="240">
        <f t="shared" si="6"/>
        <v>105425113561338.81</v>
      </c>
      <c r="P71" s="240">
        <f t="shared" si="6"/>
        <v>105999275099478.72</v>
      </c>
      <c r="Q71" s="240">
        <f t="shared" si="6"/>
        <v>106423067336671.14</v>
      </c>
      <c r="R71" s="240">
        <f t="shared" si="6"/>
        <v>106742773883820.13</v>
      </c>
      <c r="S71" s="240">
        <f t="shared" si="6"/>
        <v>107450689372434.91</v>
      </c>
      <c r="T71" s="240">
        <f t="shared" si="6"/>
        <v>108108379869570.23</v>
      </c>
      <c r="U71" s="240">
        <f t="shared" si="6"/>
        <v>108716088373729.88</v>
      </c>
      <c r="V71" s="240">
        <f t="shared" si="6"/>
        <v>109274155341159.58</v>
      </c>
      <c r="W71" s="240">
        <f t="shared" si="6"/>
        <v>109783015202055.02</v>
      </c>
      <c r="X71" s="240">
        <f t="shared" si="6"/>
        <v>110243192672938.28</v>
      </c>
      <c r="Y71" s="240">
        <f t="shared" si="6"/>
        <v>110655298890329.06</v>
      </c>
      <c r="Z71" s="240">
        <f t="shared" si="6"/>
        <v>111020027390667.41</v>
      </c>
      <c r="AA71" s="240">
        <f t="shared" si="6"/>
        <v>111338149961118.52</v>
      </c>
      <c r="AB71" s="240">
        <f t="shared" si="6"/>
        <v>111610512385444.33</v>
      </c>
      <c r="AC71" s="240">
        <f t="shared" si="6"/>
        <v>111838030108529.78</v>
      </c>
      <c r="AD71" s="240">
        <f t="shared" si="6"/>
        <v>112021683842474.03</v>
      </c>
      <c r="AE71" s="240">
        <f t="shared" si="6"/>
        <v>112162515136345.94</v>
      </c>
      <c r="AF71" s="240">
        <f t="shared" si="6"/>
        <v>112261621930822.67</v>
      </c>
      <c r="AG71" s="240">
        <f t="shared" si="6"/>
        <v>112320154117969.78</v>
      </c>
      <c r="AH71" s="240">
        <f t="shared" si="6"/>
        <v>112339309125380.75</v>
      </c>
      <c r="AI71" s="240">
        <f t="shared" si="5"/>
        <v>112320327542816.28</v>
      </c>
      <c r="AJ71" s="240">
        <f t="shared" si="5"/>
        <v>112264488808348.55</v>
      </c>
      <c r="AK71" s="240">
        <f t="shared" si="5"/>
        <v>112173106969855.97</v>
      </c>
      <c r="AL71" s="240">
        <f t="shared" si="5"/>
        <v>112047526536526.53</v>
      </c>
      <c r="AM71" s="240">
        <f t="shared" si="5"/>
        <v>111889118433828.84</v>
      </c>
      <c r="AN71" s="240">
        <f t="shared" si="5"/>
        <v>111699276074210.39</v>
      </c>
      <c r="AO71" s="240">
        <f t="shared" si="5"/>
        <v>111479411554576.72</v>
      </c>
      <c r="AP71" s="240">
        <f t="shared" si="5"/>
        <v>111230951990433.44</v>
      </c>
      <c r="AQ71" s="240">
        <f t="shared" si="4"/>
        <v>110382944909015.25</v>
      </c>
    </row>
    <row r="72" spans="1:43" x14ac:dyDescent="0.2">
      <c r="A72" s="291" t="s">
        <v>146</v>
      </c>
      <c r="B72" s="240">
        <f t="shared" si="0"/>
        <v>50450897646792.828</v>
      </c>
      <c r="C72" s="240">
        <f t="shared" si="6"/>
        <v>45426174548010.898</v>
      </c>
      <c r="D72" s="240">
        <f t="shared" si="6"/>
        <v>55527493909382.734</v>
      </c>
      <c r="E72" s="240">
        <f t="shared" si="6"/>
        <v>59603833458008.969</v>
      </c>
      <c r="F72" s="240">
        <f t="shared" si="6"/>
        <v>61948978629979.273</v>
      </c>
      <c r="G72" s="240">
        <f t="shared" si="6"/>
        <v>68455251348336.266</v>
      </c>
      <c r="H72" s="240">
        <f t="shared" si="6"/>
        <v>77134198578433.797</v>
      </c>
      <c r="I72" s="240">
        <f t="shared" si="6"/>
        <v>85714487356508.656</v>
      </c>
      <c r="J72" s="240">
        <f t="shared" si="6"/>
        <v>93546349654144.641</v>
      </c>
      <c r="K72" s="240">
        <f t="shared" si="6"/>
        <v>100694245790696.56</v>
      </c>
      <c r="L72" s="240">
        <f t="shared" si="6"/>
        <v>107356290701626.88</v>
      </c>
      <c r="M72" s="240">
        <f t="shared" si="6"/>
        <v>113850572370254.67</v>
      </c>
      <c r="N72" s="240">
        <f t="shared" si="6"/>
        <v>120612864783662.77</v>
      </c>
      <c r="O72" s="240">
        <f t="shared" si="6"/>
        <v>127629262468773.59</v>
      </c>
      <c r="P72" s="240">
        <f t="shared" si="6"/>
        <v>134889007892430.28</v>
      </c>
      <c r="Q72" s="240">
        <f t="shared" si="6"/>
        <v>142378363508876.47</v>
      </c>
      <c r="R72" s="240">
        <f t="shared" si="6"/>
        <v>150080417618421.03</v>
      </c>
      <c r="S72" s="240">
        <f t="shared" si="6"/>
        <v>158508530855993.22</v>
      </c>
      <c r="T72" s="240">
        <f t="shared" si="6"/>
        <v>167163737787857.44</v>
      </c>
      <c r="U72" s="240">
        <f t="shared" si="6"/>
        <v>176020059202358</v>
      </c>
      <c r="V72" s="240">
        <f t="shared" si="6"/>
        <v>185047296144202.22</v>
      </c>
      <c r="W72" s="240">
        <f t="shared" si="6"/>
        <v>194210922611402.56</v>
      </c>
      <c r="X72" s="240">
        <f t="shared" si="6"/>
        <v>203472031376879.91</v>
      </c>
      <c r="Y72" s="240">
        <f t="shared" si="6"/>
        <v>212787340832258.59</v>
      </c>
      <c r="Z72" s="240">
        <f t="shared" si="6"/>
        <v>222109270448133.59</v>
      </c>
      <c r="AA72" s="240">
        <f t="shared" si="6"/>
        <v>231386091891774.75</v>
      </c>
      <c r="AB72" s="240">
        <f t="shared" si="6"/>
        <v>240562162018078.38</v>
      </c>
      <c r="AC72" s="240">
        <f t="shared" si="6"/>
        <v>249578242836920.25</v>
      </c>
      <c r="AD72" s="240">
        <f t="shared" si="6"/>
        <v>258371912152010.69</v>
      </c>
      <c r="AE72" s="240">
        <f t="shared" si="6"/>
        <v>266878066864549.72</v>
      </c>
      <c r="AF72" s="240">
        <f t="shared" si="6"/>
        <v>275029518951902.75</v>
      </c>
      <c r="AG72" s="240">
        <f t="shared" si="6"/>
        <v>282757681891986.44</v>
      </c>
      <c r="AH72" s="240">
        <f t="shared" si="6"/>
        <v>289993342845952.75</v>
      </c>
      <c r="AI72" s="240">
        <f t="shared" si="5"/>
        <v>296667513286653.81</v>
      </c>
      <c r="AJ72" s="240">
        <f t="shared" si="5"/>
        <v>302712348033269.69</v>
      </c>
      <c r="AK72" s="240">
        <f t="shared" si="5"/>
        <v>308062119901323.88</v>
      </c>
      <c r="AL72" s="240">
        <f t="shared" si="5"/>
        <v>312654234491264.75</v>
      </c>
      <c r="AM72" s="240">
        <f t="shared" si="5"/>
        <v>316430267116280.19</v>
      </c>
      <c r="AN72" s="240">
        <f t="shared" si="5"/>
        <v>319337001615580.5</v>
      </c>
      <c r="AO72" s="240">
        <f t="shared" si="5"/>
        <v>321327448920126.19</v>
      </c>
      <c r="AP72" s="240">
        <f t="shared" si="5"/>
        <v>322361821838981.63</v>
      </c>
      <c r="AQ72" s="240">
        <f t="shared" si="4"/>
        <v>320755065090523.13</v>
      </c>
    </row>
    <row r="73" spans="1:43" x14ac:dyDescent="0.2">
      <c r="A73" s="291" t="s">
        <v>147</v>
      </c>
      <c r="B73" s="240">
        <f t="shared" si="0"/>
        <v>69067287764908.383</v>
      </c>
      <c r="C73" s="240">
        <f t="shared" si="6"/>
        <v>57829452914743.797</v>
      </c>
      <c r="D73" s="240">
        <f t="shared" si="6"/>
        <v>77622092637406.344</v>
      </c>
      <c r="E73" s="240">
        <f t="shared" si="6"/>
        <v>95774948468105.531</v>
      </c>
      <c r="F73" s="240">
        <f t="shared" si="6"/>
        <v>99071183983406.25</v>
      </c>
      <c r="G73" s="240">
        <f t="shared" si="6"/>
        <v>108267291782020.5</v>
      </c>
      <c r="H73" s="240">
        <f t="shared" si="6"/>
        <v>120651247764879.14</v>
      </c>
      <c r="I73" s="240">
        <f t="shared" si="6"/>
        <v>133275862547900.84</v>
      </c>
      <c r="J73" s="240">
        <f t="shared" si="6"/>
        <v>145301985899659.81</v>
      </c>
      <c r="K73" s="240">
        <f t="shared" si="6"/>
        <v>156777179675435.19</v>
      </c>
      <c r="L73" s="240">
        <f t="shared" si="6"/>
        <v>167871481074511.75</v>
      </c>
      <c r="M73" s="240">
        <f t="shared" si="6"/>
        <v>178873434667918.41</v>
      </c>
      <c r="N73" s="240">
        <f t="shared" si="6"/>
        <v>190224803686373.56</v>
      </c>
      <c r="O73" s="240">
        <f t="shared" si="6"/>
        <v>201913862715927.78</v>
      </c>
      <c r="P73" s="240">
        <f t="shared" si="6"/>
        <v>213969233497555.94</v>
      </c>
      <c r="Q73" s="240">
        <f t="shared" si="6"/>
        <v>226428626356709.97</v>
      </c>
      <c r="R73" s="240">
        <f t="shared" si="6"/>
        <v>239339754389202</v>
      </c>
      <c r="S73" s="240">
        <f t="shared" si="6"/>
        <v>253556725780069.75</v>
      </c>
      <c r="T73" s="240">
        <f t="shared" si="6"/>
        <v>268350987209668.97</v>
      </c>
      <c r="U73" s="240">
        <f t="shared" si="6"/>
        <v>283692284446887.13</v>
      </c>
      <c r="V73" s="240">
        <f t="shared" si="6"/>
        <v>299541150758917.06</v>
      </c>
      <c r="W73" s="240">
        <f t="shared" si="6"/>
        <v>315848173597184.44</v>
      </c>
      <c r="X73" s="240">
        <f t="shared" si="6"/>
        <v>332553337968474.19</v>
      </c>
      <c r="Y73" s="240">
        <f t="shared" si="6"/>
        <v>349585475199505.06</v>
      </c>
      <c r="Z73" s="240">
        <f t="shared" si="6"/>
        <v>366861847923459.56</v>
      </c>
      <c r="AA73" s="240">
        <f t="shared" si="6"/>
        <v>384287903572482.25</v>
      </c>
      <c r="AB73" s="240">
        <f t="shared" si="6"/>
        <v>401757229255314.75</v>
      </c>
      <c r="AC73" s="240">
        <f t="shared" si="6"/>
        <v>419151740435994.31</v>
      </c>
      <c r="AD73" s="240">
        <f t="shared" si="6"/>
        <v>436342134117700.44</v>
      </c>
      <c r="AE73" s="240">
        <f t="shared" si="6"/>
        <v>453188634104620</v>
      </c>
      <c r="AF73" s="240">
        <f t="shared" si="6"/>
        <v>469542051226521.06</v>
      </c>
      <c r="AG73" s="240">
        <f t="shared" si="6"/>
        <v>485245175075547.75</v>
      </c>
      <c r="AH73" s="240">
        <f t="shared" si="6"/>
        <v>500134505795238.69</v>
      </c>
      <c r="AI73" s="240">
        <f t="shared" si="5"/>
        <v>514042324827790.81</v>
      </c>
      <c r="AJ73" s="240">
        <f t="shared" si="5"/>
        <v>526799092406713</v>
      </c>
      <c r="AK73" s="240">
        <f t="shared" si="5"/>
        <v>538236147217851.31</v>
      </c>
      <c r="AL73" s="240">
        <f t="shared" si="5"/>
        <v>548188670387260.88</v>
      </c>
      <c r="AM73" s="240">
        <f t="shared" si="5"/>
        <v>556498862240172.06</v>
      </c>
      <c r="AN73" s="240">
        <f t="shared" si="5"/>
        <v>563019266661025.75</v>
      </c>
      <c r="AO73" s="240">
        <f t="shared" si="5"/>
        <v>567616165004666.88</v>
      </c>
      <c r="AP73" s="240">
        <f t="shared" si="5"/>
        <v>570172950060254.13</v>
      </c>
      <c r="AQ73" s="240">
        <f t="shared" si="4"/>
        <v>567667261377354.38</v>
      </c>
    </row>
    <row r="74" spans="1:43" x14ac:dyDescent="0.2">
      <c r="A74" s="292" t="s">
        <v>340</v>
      </c>
      <c r="B74" s="252">
        <f t="shared" si="0"/>
        <v>9477455150833.959</v>
      </c>
      <c r="C74" s="252">
        <f t="shared" si="6"/>
        <v>8904085978007.7051</v>
      </c>
      <c r="D74" s="252">
        <f t="shared" si="6"/>
        <v>9330295730543.0117</v>
      </c>
      <c r="E74" s="252">
        <f t="shared" si="6"/>
        <v>9407721701087.875</v>
      </c>
      <c r="F74" s="252">
        <f t="shared" si="6"/>
        <v>9802635759609.4277</v>
      </c>
      <c r="G74" s="252">
        <f t="shared" si="6"/>
        <v>10211436218766.342</v>
      </c>
      <c r="H74" s="252">
        <f t="shared" si="6"/>
        <v>10537660042599.646</v>
      </c>
      <c r="I74" s="252">
        <f t="shared" si="6"/>
        <v>10994537835858.391</v>
      </c>
      <c r="J74" s="252">
        <f t="shared" si="6"/>
        <v>11366096364942.578</v>
      </c>
      <c r="K74" s="252">
        <f t="shared" si="6"/>
        <v>11718393183033.137</v>
      </c>
      <c r="L74" s="252">
        <f t="shared" si="6"/>
        <v>12050005437949.9</v>
      </c>
      <c r="M74" s="252">
        <f t="shared" si="6"/>
        <v>12429168181823.512</v>
      </c>
      <c r="N74" s="252">
        <f t="shared" si="6"/>
        <v>12663278668814.627</v>
      </c>
      <c r="O74" s="252">
        <f t="shared" si="6"/>
        <v>12944176847830.545</v>
      </c>
      <c r="P74" s="252">
        <f t="shared" si="6"/>
        <v>13201824767406.502</v>
      </c>
      <c r="Q74" s="252">
        <f t="shared" si="6"/>
        <v>13435844079637.303</v>
      </c>
      <c r="R74" s="252">
        <f t="shared" si="6"/>
        <v>13617871319471.24</v>
      </c>
      <c r="S74" s="252">
        <f t="shared" si="6"/>
        <v>13908377415707.42</v>
      </c>
      <c r="T74" s="252">
        <f t="shared" si="6"/>
        <v>14150119682430.742</v>
      </c>
      <c r="U74" s="252">
        <f t="shared" si="6"/>
        <v>14371400952707.209</v>
      </c>
      <c r="V74" s="252">
        <f t="shared" si="6"/>
        <v>14572497745069.322</v>
      </c>
      <c r="W74" s="252">
        <f t="shared" si="6"/>
        <v>14753849060688.779</v>
      </c>
      <c r="X74" s="252">
        <f t="shared" si="6"/>
        <v>14916044651450.92</v>
      </c>
      <c r="Y74" s="252">
        <f t="shared" si="6"/>
        <v>15059812455052.66</v>
      </c>
      <c r="Z74" s="252">
        <f t="shared" si="6"/>
        <v>15186005501994.727</v>
      </c>
      <c r="AA74" s="252">
        <f t="shared" si="6"/>
        <v>15295588583116.125</v>
      </c>
      <c r="AB74" s="252">
        <f t="shared" si="6"/>
        <v>15389624945675.43</v>
      </c>
      <c r="AC74" s="252">
        <f t="shared" si="6"/>
        <v>15469263262072.76</v>
      </c>
      <c r="AD74" s="252">
        <f t="shared" si="6"/>
        <v>15535725089219.807</v>
      </c>
      <c r="AE74" s="252">
        <f t="shared" si="6"/>
        <v>15590293009341.07</v>
      </c>
      <c r="AF74" s="252">
        <f t="shared" si="6"/>
        <v>15634299615563.715</v>
      </c>
      <c r="AG74" s="252">
        <f t="shared" si="6"/>
        <v>15669117478864.268</v>
      </c>
      <c r="AH74" s="252">
        <f t="shared" si="6"/>
        <v>15696150207501.082</v>
      </c>
      <c r="AI74" s="252">
        <f t="shared" si="5"/>
        <v>15716824686583.25</v>
      </c>
      <c r="AJ74" s="252">
        <f t="shared" si="5"/>
        <v>15732584564387.256</v>
      </c>
      <c r="AK74" s="252">
        <f t="shared" si="5"/>
        <v>15744885033818.193</v>
      </c>
      <c r="AL74" s="252">
        <f t="shared" si="5"/>
        <v>15755188942304.785</v>
      </c>
      <c r="AM74" s="252">
        <f t="shared" si="5"/>
        <v>15764964251614.387</v>
      </c>
      <c r="AN74" s="252">
        <f t="shared" si="5"/>
        <v>15775682860709.539</v>
      </c>
      <c r="AO74" s="252">
        <f t="shared" si="5"/>
        <v>15788820799923.02</v>
      </c>
      <c r="AP74" s="252">
        <f t="shared" si="5"/>
        <v>15805859803444.451</v>
      </c>
      <c r="AQ74" s="252">
        <f t="shared" si="4"/>
        <v>15696373545650.611</v>
      </c>
    </row>
  </sheetData>
  <phoneticPr fontId="3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C5748-53F8-4320-BAE7-AF3D7BBD7D10}">
  <sheetPr codeName="Sheet43"/>
  <dimension ref="A1:AR74"/>
  <sheetViews>
    <sheetView topLeftCell="A42" workbookViewId="0">
      <selection activeCell="B50" sqref="B50:AQ74"/>
    </sheetView>
    <sheetView workbookViewId="1"/>
  </sheetViews>
  <sheetFormatPr defaultColWidth="9" defaultRowHeight="12.75" x14ac:dyDescent="0.2"/>
  <cols>
    <col min="1" max="1" width="18" style="136" customWidth="1"/>
    <col min="2" max="16384" width="9" style="136"/>
  </cols>
  <sheetData>
    <row r="1" spans="1:44" x14ac:dyDescent="0.2">
      <c r="B1" s="224">
        <v>2019</v>
      </c>
      <c r="C1" s="224">
        <v>2020</v>
      </c>
      <c r="D1" s="224">
        <v>2024</v>
      </c>
      <c r="E1" s="224">
        <v>2025</v>
      </c>
      <c r="F1" s="224">
        <v>2026</v>
      </c>
      <c r="G1" s="224">
        <v>2027</v>
      </c>
      <c r="H1" s="224">
        <v>2028</v>
      </c>
      <c r="I1" s="224">
        <v>2029</v>
      </c>
      <c r="J1" s="224">
        <v>2030</v>
      </c>
      <c r="K1" s="224">
        <v>2031</v>
      </c>
      <c r="L1" s="224">
        <v>2032</v>
      </c>
      <c r="M1" s="224">
        <v>2033</v>
      </c>
      <c r="N1" s="224">
        <v>2034</v>
      </c>
      <c r="O1" s="224">
        <v>2035</v>
      </c>
      <c r="P1" s="224">
        <v>2036</v>
      </c>
      <c r="Q1" s="224">
        <v>2037</v>
      </c>
      <c r="R1" s="224">
        <v>2038</v>
      </c>
      <c r="S1" s="224">
        <v>2039</v>
      </c>
      <c r="T1" s="224">
        <v>2040</v>
      </c>
      <c r="U1" s="224">
        <v>2041</v>
      </c>
      <c r="V1" s="224">
        <v>2042</v>
      </c>
      <c r="W1" s="224">
        <v>2043</v>
      </c>
      <c r="X1" s="224">
        <v>2044</v>
      </c>
      <c r="Y1" s="224">
        <v>2045</v>
      </c>
      <c r="Z1" s="224">
        <v>2046</v>
      </c>
      <c r="AA1" s="224">
        <v>2047</v>
      </c>
      <c r="AB1" s="224">
        <v>2048</v>
      </c>
      <c r="AC1" s="224">
        <v>2049</v>
      </c>
      <c r="AD1" s="224">
        <v>2050</v>
      </c>
      <c r="AE1" s="224">
        <v>2051</v>
      </c>
      <c r="AF1" s="224">
        <v>2052</v>
      </c>
      <c r="AG1" s="224">
        <v>2053</v>
      </c>
      <c r="AH1" s="224">
        <v>2054</v>
      </c>
      <c r="AI1" s="224">
        <v>2055</v>
      </c>
      <c r="AJ1" s="224">
        <v>2056</v>
      </c>
      <c r="AK1" s="224">
        <v>2057</v>
      </c>
      <c r="AL1" s="224">
        <v>2058</v>
      </c>
      <c r="AM1" s="224">
        <v>2059</v>
      </c>
      <c r="AN1" s="225">
        <v>2060</v>
      </c>
    </row>
    <row r="2" spans="1:44" x14ac:dyDescent="0.2">
      <c r="A2" s="289" t="s">
        <v>351</v>
      </c>
      <c r="B2" s="254">
        <f>('Energy Use'!B58-'E-electricity'!B2)*'Energy Use 2019'!$U64</f>
        <v>662334605319.70886</v>
      </c>
      <c r="C2" s="254">
        <f>('Energy Use'!C58-'E-electricity'!C2)*'Energy Use 2020'!$U64</f>
        <v>1060512578552.1211</v>
      </c>
      <c r="D2" s="254">
        <f>('Energy Use'!D58-'E-electricity'!D2)*'Energy Use 2020'!$U64</f>
        <v>1074609450486.3604</v>
      </c>
      <c r="E2" s="254">
        <f>('Energy Use'!E58-'E-electricity'!E2)*'Energy Use 2020'!$U64</f>
        <v>1114895358822.5247</v>
      </c>
      <c r="F2" s="254">
        <f>('Energy Use'!F58-'E-electricity'!F2)*'Energy Use 2020'!$U64</f>
        <v>1158739077463.7583</v>
      </c>
      <c r="G2" s="254">
        <f>('Energy Use'!G58-'E-electricity'!G2)*'Energy Use 2020'!$U64</f>
        <v>1210641200890.4248</v>
      </c>
      <c r="H2" s="254">
        <f>('Energy Use'!H58-'E-electricity'!H2)*'Energy Use 2020'!$U64</f>
        <v>1237089922414.9656</v>
      </c>
      <c r="I2" s="254">
        <f>('Energy Use'!I58-'E-electricity'!I2)*'Energy Use 2020'!$U64</f>
        <v>1310425160498.3015</v>
      </c>
      <c r="J2" s="254">
        <f>('Energy Use'!J58-'E-electricity'!J2)*'Energy Use 2020'!$U64</f>
        <v>1357896474406.3374</v>
      </c>
      <c r="K2" s="254">
        <f>('Energy Use'!K58-'E-electricity'!K2)*'Energy Use 2020'!$U64</f>
        <v>1403134213227.5889</v>
      </c>
      <c r="L2" s="254">
        <f>('Energy Use'!L58-'E-electricity'!L2)*'Energy Use 2020'!$U64</f>
        <v>1445946092624.2537</v>
      </c>
      <c r="M2" s="254">
        <f>('Energy Use'!M58-'E-electricity'!M2)*'Energy Use 2020'!$U64</f>
        <v>1511205071231.9038</v>
      </c>
      <c r="N2" s="254">
        <f>('Energy Use'!N58-'E-electricity'!N2)*'Energy Use 2020'!$U64</f>
        <v>1524664378730.584</v>
      </c>
      <c r="O2" s="254">
        <f>('Energy Use'!O58-'E-electricity'!O2)*'Energy Use 2020'!$U64</f>
        <v>1560378311321.7725</v>
      </c>
      <c r="P2" s="254">
        <f>('Energy Use'!P58-'E-electricity'!P2)*'Energy Use 2020'!$U64</f>
        <v>1593223607398.9468</v>
      </c>
      <c r="Q2" s="254">
        <f>('Energy Use'!Q58-'E-electricity'!Q2)*'Energy Use 2020'!$U64</f>
        <v>1623143715328.7874</v>
      </c>
      <c r="R2" s="254">
        <f>('Energy Use'!R58-'E-electricity'!R2)*'Energy Use 2020'!$U64</f>
        <v>1639961979464.3271</v>
      </c>
      <c r="S2" s="254">
        <f>('Energy Use'!S58-'E-electricity'!S2)*'Energy Use 2020'!$U64</f>
        <v>1679713893242.687</v>
      </c>
      <c r="T2" s="254">
        <f>('Energy Use'!T58-'E-electricity'!T2)*'Energy Use 2020'!$U64</f>
        <v>1706572885715.8228</v>
      </c>
      <c r="U2" s="254">
        <f>('Energy Use'!U58-'E-electricity'!U2)*'Energy Use 2020'!$U64</f>
        <v>1730707762206.6101</v>
      </c>
      <c r="V2" s="254">
        <f>('Energy Use'!V58-'E-electricity'!V2)*'Energy Use 2020'!$U64</f>
        <v>1752162209285.0256</v>
      </c>
      <c r="W2" s="254">
        <f>('Energy Use'!W58-'E-electricity'!W2)*'Energy Use 2020'!$U64</f>
        <v>1771001130550.228</v>
      </c>
      <c r="X2" s="254">
        <f>('Energy Use'!X58-'E-electricity'!X2)*'Energy Use 2020'!$U64</f>
        <v>1787308921385.3765</v>
      </c>
      <c r="Y2" s="254">
        <f>('Energy Use'!Y58-'E-electricity'!Y2)*'Energy Use 2020'!$U64</f>
        <v>1801187637172.4146</v>
      </c>
      <c r="Z2" s="254">
        <f>('Energy Use'!Z58-'E-electricity'!Z2)*'Energy Use 2020'!$U64</f>
        <v>1812755098424.5046</v>
      </c>
      <c r="AA2" s="254">
        <f>('Energy Use'!AA58-'E-electricity'!AA2)*'Energy Use 2020'!$U64</f>
        <v>1822142973601.8308</v>
      </c>
      <c r="AB2" s="254">
        <f>('Energy Use'!AB58-'E-electricity'!AB2)*'Energy Use 2020'!$U64</f>
        <v>1829494877057.2625</v>
      </c>
      <c r="AC2" s="254">
        <f>('Energy Use'!AC58-'E-electricity'!AC2)*'Energy Use 2020'!$U64</f>
        <v>1834964515786.3538</v>
      </c>
      <c r="AD2" s="254">
        <f>('Energy Use'!AD58-'E-electricity'!AD2)*'Energy Use 2020'!$U64</f>
        <v>1838713914598.1243</v>
      </c>
      <c r="AE2" s="254">
        <f>('Energy Use'!AE58-'E-electricity'!AE2)*'Energy Use 2020'!$U64</f>
        <v>1840911745133.5767</v>
      </c>
      <c r="AF2" s="254">
        <f>('Energy Use'!AF58-'E-electricity'!AF2)*'Energy Use 2020'!$U64</f>
        <v>1841731779976.4116</v>
      </c>
      <c r="AG2" s="254">
        <f>('Energy Use'!AG58-'E-electricity'!AG2)*'Energy Use 2020'!$U64</f>
        <v>1841351489046.7637</v>
      </c>
      <c r="AH2" s="254">
        <f>('Energy Use'!AH58-'E-electricity'!AH2)*'Energy Use 2020'!$U64</f>
        <v>1839950791645.1177</v>
      </c>
      <c r="AI2" s="254">
        <f>('Energy Use'!AI58-'E-electricity'!AI2)*'Energy Use 2020'!$U64</f>
        <v>1837710974004.3848</v>
      </c>
      <c r="AJ2" s="254">
        <f>('Energy Use'!AJ58-'E-electricity'!AJ2)*'Energy Use 2020'!$U64</f>
        <v>1834813779077.2434</v>
      </c>
      <c r="AK2" s="254">
        <f>('Energy Use'!AK58-'E-electricity'!AK2)*'Energy Use 2020'!$U64</f>
        <v>1831440672581.6855</v>
      </c>
      <c r="AL2" s="254">
        <f>('Energy Use'!AL58-'E-electricity'!AL2)*'Energy Use 2020'!$U64</f>
        <v>1827772287082.2212</v>
      </c>
      <c r="AM2" s="254">
        <f>('Energy Use'!AM58-'E-electricity'!AM2)*'Energy Use 2020'!$U64</f>
        <v>1823988044116.9692</v>
      </c>
      <c r="AN2" s="254">
        <f>('Energy Use'!AN58-'E-electricity'!AN2)*'Energy Use 2020'!$U64</f>
        <v>1820265953100.4497</v>
      </c>
      <c r="AO2" s="254">
        <f>('Energy Use'!AO58-'E-electricity'!AO2)*'Energy Use 2020'!$U64</f>
        <v>1816782584938.3596</v>
      </c>
      <c r="AP2" s="254">
        <f>('Energy Use'!AP58-'E-electricity'!AP2)*'Energy Use 2020'!$U64</f>
        <v>1813713217978.999</v>
      </c>
      <c r="AQ2" s="254">
        <f>('Energy Use'!AQ58-'E-electricity'!AQ2)*'Energy Use 2020'!$U64</f>
        <v>1802124878908.374</v>
      </c>
      <c r="AR2" s="136" t="str">
        <f>VLOOKUP($A2,'Sector Match'!$A$1:$B$43,2,0)</f>
        <v>agriculture and forestry 01T03</v>
      </c>
    </row>
    <row r="3" spans="1:44" x14ac:dyDescent="0.2">
      <c r="A3" s="289" t="s">
        <v>2</v>
      </c>
      <c r="B3" s="240">
        <f>('Energy Use'!B59-'E-electricity'!B3)*'Energy Use 2019'!$U65</f>
        <v>6686849800415.7793</v>
      </c>
      <c r="C3" s="240">
        <f>('Energy Use'!C59-'E-electricity'!C3)*'Energy Use 2020'!$U65</f>
        <v>5948784606994.9756</v>
      </c>
      <c r="D3" s="240">
        <f>('Energy Use'!D59-'E-electricity'!D3)*'Energy Use 2020'!$U65</f>
        <v>6259458083392.0986</v>
      </c>
      <c r="E3" s="240">
        <f>('Energy Use'!E59-'E-electricity'!E3)*'Energy Use 2020'!$U65</f>
        <v>6882357463637.0859</v>
      </c>
      <c r="F3" s="240">
        <f>('Energy Use'!F59-'E-electricity'!F3)*'Energy Use 2020'!$U65</f>
        <v>7019175514135.082</v>
      </c>
      <c r="G3" s="240">
        <f>('Energy Use'!G59-'E-electricity'!G3)*'Energy Use 2020'!$U65</f>
        <v>7154370250184.0449</v>
      </c>
      <c r="H3" s="240">
        <f>('Energy Use'!H59-'E-electricity'!H3)*'Energy Use 2020'!$U65</f>
        <v>7287946557021.375</v>
      </c>
      <c r="I3" s="240">
        <f>('Energy Use'!I59-'E-electricity'!I3)*'Energy Use 2020'!$U65</f>
        <v>7374914216808.5762</v>
      </c>
      <c r="J3" s="240">
        <f>('Energy Use'!J59-'E-electricity'!J3)*'Energy Use 2020'!$U65</f>
        <v>7460913061251.8613</v>
      </c>
      <c r="K3" s="240">
        <f>('Energy Use'!K59-'E-electricity'!K3)*'Energy Use 2020'!$U65</f>
        <v>7545945932155.4229</v>
      </c>
      <c r="L3" s="240">
        <f>('Energy Use'!L59-'E-electricity'!L3)*'Energy Use 2020'!$U65</f>
        <v>7630015671323.4551</v>
      </c>
      <c r="M3" s="240">
        <f>('Energy Use'!M59-'E-electricity'!M3)*'Energy Use 2020'!$U65</f>
        <v>7713125120560.1572</v>
      </c>
      <c r="N3" s="240">
        <f>('Energy Use'!N59-'E-electricity'!N3)*'Energy Use 2020'!$U65</f>
        <v>7729310609329.7314</v>
      </c>
      <c r="O3" s="240">
        <f>('Energy Use'!O59-'E-electricity'!O3)*'Energy Use 2020'!$U65</f>
        <v>7745225130563.5293</v>
      </c>
      <c r="P3" s="240">
        <f>('Energy Use'!P59-'E-electricity'!P3)*'Energy Use 2020'!$U65</f>
        <v>7760869327442.4736</v>
      </c>
      <c r="Q3" s="240">
        <f>('Energy Use'!Q59-'E-electricity'!Q3)*'Energy Use 2020'!$U65</f>
        <v>7776243843147.4932</v>
      </c>
      <c r="R3" s="240">
        <f>('Energy Use'!R59-'E-electricity'!R3)*'Energy Use 2020'!$U65</f>
        <v>7791349320859.5176</v>
      </c>
      <c r="S3" s="240">
        <f>('Energy Use'!S59-'E-electricity'!S3)*'Energy Use 2020'!$U65</f>
        <v>7710510359514.334</v>
      </c>
      <c r="T3" s="240">
        <f>('Energy Use'!T59-'E-electricity'!T3)*'Energy Use 2020'!$U65</f>
        <v>7629850275147.8291</v>
      </c>
      <c r="U3" s="240">
        <f>('Energy Use'!U59-'E-electricity'!U3)*'Energy Use 2020'!$U65</f>
        <v>7549368911651.7461</v>
      </c>
      <c r="V3" s="240">
        <f>('Energy Use'!V59-'E-electricity'!V3)*'Energy Use 2020'!$U65</f>
        <v>7469066112917.8262</v>
      </c>
      <c r="W3" s="240">
        <f>('Energy Use'!W59-'E-electricity'!W3)*'Energy Use 2020'!$U65</f>
        <v>7388941722837.8154</v>
      </c>
      <c r="X3" s="240">
        <f>('Energy Use'!X59-'E-electricity'!X3)*'Energy Use 2020'!$U65</f>
        <v>7266418911991.0107</v>
      </c>
      <c r="Y3" s="240">
        <f>('Energy Use'!Y59-'E-electricity'!Y3)*'Energy Use 2020'!$U65</f>
        <v>7144177808392.2998</v>
      </c>
      <c r="Z3" s="240">
        <f>('Energy Use'!Z59-'E-electricity'!Z3)*'Energy Use 2020'!$U65</f>
        <v>7022218162268.4746</v>
      </c>
      <c r="AA3" s="240">
        <f>('Energy Use'!AA59-'E-electricity'!AA3)*'Energy Use 2020'!$U65</f>
        <v>6900539723846.3252</v>
      </c>
      <c r="AB3" s="240">
        <f>('Energy Use'!AB59-'E-electricity'!AB3)*'Energy Use 2020'!$U65</f>
        <v>6779142243352.6377</v>
      </c>
      <c r="AC3" s="240">
        <f>('Energy Use'!AC59-'E-electricity'!AC3)*'Energy Use 2020'!$U65</f>
        <v>6658025471014.2051</v>
      </c>
      <c r="AD3" s="240">
        <f>('Energy Use'!AD59-'E-electricity'!AD3)*'Energy Use 2020'!$U65</f>
        <v>6537189157057.8174</v>
      </c>
      <c r="AE3" s="240">
        <f>('Energy Use'!AE59-'E-electricity'!AE3)*'Energy Use 2020'!$U65</f>
        <v>6416633051710.2607</v>
      </c>
      <c r="AF3" s="240">
        <f>('Energy Use'!AF59-'E-electricity'!AF3)*'Energy Use 2020'!$U65</f>
        <v>6296356905198.3271</v>
      </c>
      <c r="AG3" s="240">
        <f>('Energy Use'!AG59-'E-electricity'!AG3)*'Energy Use 2020'!$U65</f>
        <v>6176360467748.8027</v>
      </c>
      <c r="AH3" s="240">
        <f>('Energy Use'!AH59-'E-electricity'!AH3)*'Energy Use 2020'!$U65</f>
        <v>6028603473432.9795</v>
      </c>
      <c r="AI3" s="240">
        <f>('Energy Use'!AI59-'E-electricity'!AI3)*'Energy Use 2020'!$U65</f>
        <v>5881194346218.2637</v>
      </c>
      <c r="AJ3" s="240">
        <f>('Energy Use'!AJ59-'E-electricity'!AJ3)*'Energy Use 2020'!$U65</f>
        <v>5734132773888.1426</v>
      </c>
      <c r="AK3" s="240">
        <f>('Energy Use'!AK59-'E-electricity'!AK3)*'Energy Use 2020'!$U65</f>
        <v>5587418444226.0996</v>
      </c>
      <c r="AL3" s="240">
        <f>('Energy Use'!AL59-'E-electricity'!AL3)*'Energy Use 2020'!$U65</f>
        <v>5441051045015.627</v>
      </c>
      <c r="AM3" s="240">
        <f>('Energy Use'!AM59-'E-electricity'!AM3)*'Energy Use 2020'!$U65</f>
        <v>5322898844377.2617</v>
      </c>
      <c r="AN3" s="240">
        <f>('Energy Use'!AN59-'E-electricity'!AN3)*'Energy Use 2020'!$U65</f>
        <v>5205024500316.6631</v>
      </c>
      <c r="AO3" s="240">
        <f>('Energy Use'!AO59-'E-electricity'!AO3)*'Energy Use 2020'!$U65</f>
        <v>5087427763060.6221</v>
      </c>
      <c r="AP3" s="240">
        <f>('Energy Use'!AP59-'E-electricity'!AP3)*'Energy Use 2020'!$U65</f>
        <v>4970108382835.9268</v>
      </c>
      <c r="AQ3" s="240">
        <f>('Energy Use'!AQ59-'E-electricity'!AQ3)*'Energy Use 2020'!$U65</f>
        <v>4836615038310.4746</v>
      </c>
      <c r="AR3" s="136" t="str">
        <f>VLOOKUP($A3,'Sector Match'!$A$1:$B$43,2,0)</f>
        <v>coal mining 05</v>
      </c>
    </row>
    <row r="4" spans="1:44" x14ac:dyDescent="0.2">
      <c r="A4" s="74" t="s">
        <v>3</v>
      </c>
      <c r="B4" s="240">
        <f>('Energy Use'!B60-'E-electricity'!B4)*'Energy Use 2019'!$U66</f>
        <v>26332823992208.566</v>
      </c>
      <c r="C4" s="240">
        <f>('Energy Use'!C60-'E-electricity'!C4)*'Energy Use 2020'!$U66</f>
        <v>25451922758401.844</v>
      </c>
      <c r="D4" s="240">
        <f>('Energy Use'!D60-'E-electricity'!D4)*'Energy Use 2020'!$U66</f>
        <v>27332135192471.289</v>
      </c>
      <c r="E4" s="240">
        <f>('Energy Use'!E60-'E-electricity'!E4)*'Energy Use 2020'!$U66</f>
        <v>28860468764482.703</v>
      </c>
      <c r="F4" s="240">
        <f>('Energy Use'!F60-'E-electricity'!F4)*'Energy Use 2020'!$U66</f>
        <v>30010283370637.633</v>
      </c>
      <c r="G4" s="240">
        <f>('Energy Use'!G60-'E-electricity'!G4)*'Energy Use 2020'!$U66</f>
        <v>31149614481796.422</v>
      </c>
      <c r="H4" s="240">
        <f>('Energy Use'!H60-'E-electricity'!H4)*'Energy Use 2020'!$U66</f>
        <v>32278476920883.371</v>
      </c>
      <c r="I4" s="240">
        <f>('Energy Use'!I60-'E-electricity'!I4)*'Energy Use 2020'!$U66</f>
        <v>32955807350427.195</v>
      </c>
      <c r="J4" s="240">
        <f>('Energy Use'!J60-'E-electricity'!J4)*'Energy Use 2020'!$U66</f>
        <v>33627625227002.59</v>
      </c>
      <c r="K4" s="240">
        <f>('Energy Use'!K60-'E-electricity'!K4)*'Energy Use 2020'!$U66</f>
        <v>34293938279209.16</v>
      </c>
      <c r="L4" s="240">
        <f>('Energy Use'!L60-'E-electricity'!L4)*'Energy Use 2020'!$U66</f>
        <v>34954754235646.52</v>
      </c>
      <c r="M4" s="240">
        <f>('Energy Use'!M60-'E-electricity'!M4)*'Energy Use 2020'!$U66</f>
        <v>35610080824914.266</v>
      </c>
      <c r="N4" s="240">
        <f>('Energy Use'!N60-'E-electricity'!N4)*'Energy Use 2020'!$U66</f>
        <v>36010888010579.383</v>
      </c>
      <c r="O4" s="240">
        <f>('Energy Use'!O60-'E-electricity'!O4)*'Energy Use 2020'!$U66</f>
        <v>36408735183242.078</v>
      </c>
      <c r="P4" s="240">
        <f>('Energy Use'!P60-'E-electricity'!P4)*'Energy Use 2020'!$U66</f>
        <v>36803625382607.188</v>
      </c>
      <c r="Q4" s="240">
        <f>('Energy Use'!Q60-'E-electricity'!Q4)*'Energy Use 2020'!$U66</f>
        <v>37195561648379.516</v>
      </c>
      <c r="R4" s="240">
        <f>('Energy Use'!R60-'E-electricity'!R4)*'Energy Use 2020'!$U66</f>
        <v>37584547020263.875</v>
      </c>
      <c r="S4" s="240">
        <f>('Energy Use'!S60-'E-electricity'!S4)*'Energy Use 2020'!$U66</f>
        <v>38051545608495.219</v>
      </c>
      <c r="T4" s="240">
        <f>('Energy Use'!T60-'E-electricity'!T4)*'Energy Use 2020'!$U66</f>
        <v>38517666714577.656</v>
      </c>
      <c r="U4" s="240">
        <f>('Energy Use'!U60-'E-electricity'!U4)*'Energy Use 2020'!$U66</f>
        <v>38982910781043.648</v>
      </c>
      <c r="V4" s="240">
        <f>('Energy Use'!V60-'E-electricity'!V4)*'Energy Use 2020'!$U66</f>
        <v>39447278250425.625</v>
      </c>
      <c r="W4" s="240">
        <f>('Energy Use'!W60-'E-electricity'!W4)*'Energy Use 2020'!$U66</f>
        <v>39910769565256.055</v>
      </c>
      <c r="X4" s="240">
        <f>('Energy Use'!X60-'E-electricity'!X4)*'Energy Use 2020'!$U66</f>
        <v>40124044987564.469</v>
      </c>
      <c r="Y4" s="240">
        <f>('Energy Use'!Y60-'E-electricity'!Y4)*'Energy Use 2020'!$U66</f>
        <v>40336889167056.711</v>
      </c>
      <c r="Z4" s="240">
        <f>('Energy Use'!Z60-'E-electricity'!Z4)*'Energy Use 2020'!$U66</f>
        <v>40549302324755.617</v>
      </c>
      <c r="AA4" s="240">
        <f>('Energy Use'!AA60-'E-electricity'!AA4)*'Energy Use 2020'!$U66</f>
        <v>40761284681684.078</v>
      </c>
      <c r="AB4" s="240">
        <f>('Energy Use'!AB60-'E-electricity'!AB4)*'Energy Use 2020'!$U66</f>
        <v>40972836458864.93</v>
      </c>
      <c r="AC4" s="240">
        <f>('Energy Use'!AC60-'E-electricity'!AC4)*'Energy Use 2020'!$U66</f>
        <v>41183957877321.047</v>
      </c>
      <c r="AD4" s="240">
        <f>('Energy Use'!AD60-'E-electricity'!AD4)*'Energy Use 2020'!$U66</f>
        <v>41394649158075.266</v>
      </c>
      <c r="AE4" s="240">
        <f>('Energy Use'!AE60-'E-electricity'!AE4)*'Energy Use 2020'!$U66</f>
        <v>41604910522150.445</v>
      </c>
      <c r="AF4" s="240">
        <f>('Energy Use'!AF60-'E-electricity'!AF4)*'Energy Use 2020'!$U66</f>
        <v>41814742190569.477</v>
      </c>
      <c r="AG4" s="240">
        <f>('Energy Use'!AG60-'E-electricity'!AG4)*'Energy Use 2020'!$U66</f>
        <v>42024144384355.18</v>
      </c>
      <c r="AH4" s="240">
        <f>('Energy Use'!AH60-'E-electricity'!AH4)*'Energy Use 2020'!$U66</f>
        <v>42232993910941.836</v>
      </c>
      <c r="AI4" s="240">
        <f>('Energy Use'!AI60-'E-electricity'!AI4)*'Energy Use 2020'!$U66</f>
        <v>42441414625950.641</v>
      </c>
      <c r="AJ4" s="240">
        <f>('Energy Use'!AJ60-'E-electricity'!AJ4)*'Energy Use 2020'!$U66</f>
        <v>42649406750293.852</v>
      </c>
      <c r="AK4" s="240">
        <f>('Energy Use'!AK60-'E-electricity'!AK4)*'Energy Use 2020'!$U66</f>
        <v>42856970504883.688</v>
      </c>
      <c r="AL4" s="240">
        <f>('Energy Use'!AL60-'E-electricity'!AL4)*'Energy Use 2020'!$U66</f>
        <v>43064106110632.391</v>
      </c>
      <c r="AM4" s="240">
        <f>('Energy Use'!AM60-'E-electricity'!AM4)*'Energy Use 2020'!$U66</f>
        <v>43025312073160.297</v>
      </c>
      <c r="AN4" s="240">
        <f>('Energy Use'!AN60-'E-electricity'!AN4)*'Energy Use 2020'!$U66</f>
        <v>42986531213553.766</v>
      </c>
      <c r="AO4" s="240">
        <f>('Energy Use'!AO60-'E-electricity'!AO4)*'Energy Use 2020'!$U66</f>
        <v>42947763531680.086</v>
      </c>
      <c r="AP4" s="240">
        <f>('Energy Use'!AP60-'E-electricity'!AP4)*'Energy Use 2020'!$U66</f>
        <v>42909009027406.5</v>
      </c>
      <c r="AQ4" s="240">
        <f>('Energy Use'!AQ60-'E-electricity'!AQ4)*'Energy Use 2020'!$U66</f>
        <v>42724944759242.281</v>
      </c>
      <c r="AR4" s="136" t="str">
        <f>VLOOKUP($A4,'Sector Match'!$A$1:$B$43,2,0)</f>
        <v>oil and gas extraction 06</v>
      </c>
    </row>
    <row r="5" spans="1:44" x14ac:dyDescent="0.2">
      <c r="A5" s="74" t="s">
        <v>4</v>
      </c>
      <c r="B5" s="240">
        <f>('Energy Use'!B61-'E-electricity'!B5)*'Energy Use 2019'!$U67</f>
        <v>1536885464404.5623</v>
      </c>
      <c r="C5" s="240">
        <f>('Energy Use'!C61-'E-electricity'!C5)*'Energy Use 2020'!$U67</f>
        <v>1237659598778.5862</v>
      </c>
      <c r="D5" s="240">
        <f>('Energy Use'!D61-'E-electricity'!D5)*'Energy Use 2020'!$U67</f>
        <v>1391047983849.8618</v>
      </c>
      <c r="E5" s="240">
        <f>('Energy Use'!E61-'E-electricity'!E5)*'Energy Use 2020'!$U67</f>
        <v>1364104559581.8059</v>
      </c>
      <c r="F5" s="240">
        <f>('Energy Use'!F61-'E-electricity'!F5)*'Energy Use 2020'!$U67</f>
        <v>1462555778448.8337</v>
      </c>
      <c r="G5" s="240">
        <f>('Energy Use'!G61-'E-electricity'!G5)*'Energy Use 2020'!$U67</f>
        <v>1559621472436.1321</v>
      </c>
      <c r="H5" s="240">
        <f>('Energy Use'!H61-'E-electricity'!H5)*'Energy Use 2020'!$U67</f>
        <v>1655308577104.1875</v>
      </c>
      <c r="I5" s="240">
        <f>('Energy Use'!I61-'E-electricity'!I5)*'Energy Use 2020'!$U67</f>
        <v>1681948145866.6416</v>
      </c>
      <c r="J5" s="240">
        <f>('Energy Use'!J61-'E-electricity'!J5)*'Energy Use 2020'!$U67</f>
        <v>1708177792158.7231</v>
      </c>
      <c r="K5" s="240">
        <f>('Energy Use'!K61-'E-electricity'!K5)*'Energy Use 2020'!$U67</f>
        <v>1733999505386.9055</v>
      </c>
      <c r="L5" s="240">
        <f>('Energy Use'!L61-'E-electricity'!L5)*'Energy Use 2020'!$U67</f>
        <v>1759415274957.6614</v>
      </c>
      <c r="M5" s="240">
        <f>('Energy Use'!M61-'E-electricity'!M5)*'Energy Use 2020'!$U67</f>
        <v>1784427090277.4651</v>
      </c>
      <c r="N5" s="240">
        <f>('Energy Use'!N61-'E-electricity'!N5)*'Energy Use 2020'!$U67</f>
        <v>1778486287242.5374</v>
      </c>
      <c r="O5" s="240">
        <f>('Energy Use'!O61-'E-electricity'!O5)*'Energy Use 2020'!$U67</f>
        <v>1772541330405.1787</v>
      </c>
      <c r="P5" s="240">
        <f>('Energy Use'!P61-'E-electricity'!P5)*'Energy Use 2020'!$U67</f>
        <v>1766592305529.0334</v>
      </c>
      <c r="Q5" s="240">
        <f>('Energy Use'!Q61-'E-electricity'!Q5)*'Energy Use 2020'!$U67</f>
        <v>1760639298377.7471</v>
      </c>
      <c r="R5" s="240">
        <f>('Energy Use'!R61-'E-electricity'!R5)*'Energy Use 2020'!$U67</f>
        <v>1754682394714.9626</v>
      </c>
      <c r="S5" s="240">
        <f>('Energy Use'!S61-'E-electricity'!S5)*'Energy Use 2020'!$U67</f>
        <v>1731439735812.8186</v>
      </c>
      <c r="T5" s="240">
        <f>('Energy Use'!T61-'E-electricity'!T5)*'Energy Use 2020'!$U67</f>
        <v>1708276418673.8796</v>
      </c>
      <c r="U5" s="240">
        <f>('Energy Use'!U61-'E-electricity'!U5)*'Energy Use 2020'!$U67</f>
        <v>1685192343381.6526</v>
      </c>
      <c r="V5" s="240">
        <f>('Energy Use'!V61-'E-electricity'!V5)*'Energy Use 2020'!$U67</f>
        <v>1662187410019.645</v>
      </c>
      <c r="W5" s="240">
        <f>('Energy Use'!W61-'E-electricity'!W5)*'Energy Use 2020'!$U67</f>
        <v>1639261518671.3633</v>
      </c>
      <c r="X5" s="240">
        <f>('Energy Use'!X61-'E-electricity'!X5)*'Energy Use 2020'!$U67</f>
        <v>1599192496382.3501</v>
      </c>
      <c r="Y5" s="240">
        <f>('Energy Use'!Y61-'E-electricity'!Y5)*'Energy Use 2020'!$U67</f>
        <v>1559268880727.6621</v>
      </c>
      <c r="Z5" s="240">
        <f>('Energy Use'!Z61-'E-electricity'!Z5)*'Energy Use 2020'!$U67</f>
        <v>1519490484363.8733</v>
      </c>
      <c r="AA5" s="240">
        <f>('Energy Use'!AA61-'E-electricity'!AA5)*'Energy Use 2020'!$U67</f>
        <v>1479857119947.5605</v>
      </c>
      <c r="AB5" s="240">
        <f>('Energy Use'!AB61-'E-electricity'!AB5)*'Energy Use 2020'!$U67</f>
        <v>1440368600135.2976</v>
      </c>
      <c r="AC5" s="240">
        <f>('Energy Use'!AC61-'E-electricity'!AC5)*'Energy Use 2020'!$U67</f>
        <v>1401024737583.6609</v>
      </c>
      <c r="AD5" s="240">
        <f>('Energy Use'!AD61-'E-electricity'!AD5)*'Energy Use 2020'!$U67</f>
        <v>1361825344949.2251</v>
      </c>
      <c r="AE5" s="240">
        <f>('Energy Use'!AE61-'E-electricity'!AE5)*'Energy Use 2020'!$U67</f>
        <v>1322770234888.5659</v>
      </c>
      <c r="AF5" s="240">
        <f>('Energy Use'!AF61-'E-electricity'!AF5)*'Energy Use 2020'!$U67</f>
        <v>1283859220058.2581</v>
      </c>
      <c r="AG5" s="240">
        <f>('Energy Use'!AG61-'E-electricity'!AG5)*'Energy Use 2020'!$U67</f>
        <v>1245092113114.877</v>
      </c>
      <c r="AH5" s="240">
        <f>('Energy Use'!AH61-'E-electricity'!AH5)*'Energy Use 2020'!$U67</f>
        <v>1211294601621.8579</v>
      </c>
      <c r="AI5" s="240">
        <f>('Energy Use'!AI61-'E-electricity'!AI5)*'Energy Use 2020'!$U67</f>
        <v>1177621771441.095</v>
      </c>
      <c r="AJ5" s="240">
        <f>('Energy Use'!AJ61-'E-electricity'!AJ5)*'Energy Use 2020'!$U67</f>
        <v>1144073460208.2866</v>
      </c>
      <c r="AK5" s="240">
        <f>('Energy Use'!AK61-'E-electricity'!AK5)*'Energy Use 2020'!$U67</f>
        <v>1110649505559.1311</v>
      </c>
      <c r="AL5" s="240">
        <f>('Energy Use'!AL61-'E-electricity'!AL5)*'Energy Use 2020'!$U67</f>
        <v>1077349745129.3274</v>
      </c>
      <c r="AM5" s="240">
        <f>('Energy Use'!AM61-'E-electricity'!AM5)*'Energy Use 2020'!$U67</f>
        <v>1042613549859.2388</v>
      </c>
      <c r="AN5" s="240">
        <f>('Energy Use'!AN61-'E-electricity'!AN5)*'Energy Use 2020'!$U67</f>
        <v>1008007352739.4836</v>
      </c>
      <c r="AO5" s="240">
        <f>('Energy Use'!AO61-'E-electricity'!AO5)*'Energy Use 2020'!$U67</f>
        <v>973530983249.13977</v>
      </c>
      <c r="AP5" s="240">
        <f>('Energy Use'!AP61-'E-electricity'!AP5)*'Energy Use 2020'!$U67</f>
        <v>939184270867.28528</v>
      </c>
      <c r="AQ5" s="240">
        <f>('Energy Use'!AQ61-'E-electricity'!AQ5)*'Energy Use 2020'!$U67</f>
        <v>901899360174.44507</v>
      </c>
      <c r="AR5" s="136" t="str">
        <f>VLOOKUP($A5,'Sector Match'!$A$1:$B$43,2,0)</f>
        <v>other mining and quarrying 07T08</v>
      </c>
    </row>
    <row r="6" spans="1:44" x14ac:dyDescent="0.2">
      <c r="A6" s="74" t="s">
        <v>5</v>
      </c>
      <c r="B6" s="240">
        <f>('Energy Use'!B62-'E-electricity'!B6)*'Energy Use 2019'!$U68</f>
        <v>853035410.4003129</v>
      </c>
      <c r="C6" s="240">
        <f>('Energy Use'!C62-'E-electricity'!C6)*'Energy Use 2020'!$U68</f>
        <v>3222578217.0678458</v>
      </c>
      <c r="D6" s="240">
        <f>('Energy Use'!D62-'E-electricity'!D6)*'Energy Use 2020'!$U68</f>
        <v>2933584388.2027779</v>
      </c>
      <c r="E6" s="240">
        <f>('Energy Use'!E62-'E-electricity'!E6)*'Energy Use 2020'!$U68</f>
        <v>3068639797.2534709</v>
      </c>
      <c r="F6" s="240">
        <f>('Energy Use'!F62-'E-electricity'!F6)*'Energy Use 2020'!$U68</f>
        <v>3285556690.0135226</v>
      </c>
      <c r="G6" s="240">
        <f>('Energy Use'!G62-'E-electricity'!G6)*'Energy Use 2020'!$U68</f>
        <v>3496943817.6265087</v>
      </c>
      <c r="H6" s="240">
        <f>('Energy Use'!H62-'E-electricity'!H6)*'Energy Use 2020'!$U68</f>
        <v>3702843585.8850875</v>
      </c>
      <c r="I6" s="240">
        <f>('Energy Use'!I62-'E-electricity'!I6)*'Energy Use 2020'!$U68</f>
        <v>3852347816.6595693</v>
      </c>
      <c r="J6" s="240">
        <f>('Energy Use'!J62-'E-electricity'!J6)*'Energy Use 2020'!$U68</f>
        <v>3997862393.5183163</v>
      </c>
      <c r="K6" s="240">
        <f>('Energy Use'!K62-'E-electricity'!K6)*'Energy Use 2020'!$U68</f>
        <v>4139414688.3914676</v>
      </c>
      <c r="L6" s="240">
        <f>('Energy Use'!L62-'E-electricity'!L6)*'Energy Use 2020'!$U68</f>
        <v>4277032073.2091599</v>
      </c>
      <c r="M6" s="240">
        <f>('Energy Use'!M62-'E-electricity'!M6)*'Energy Use 2020'!$U68</f>
        <v>4410741919.9015322</v>
      </c>
      <c r="N6" s="240">
        <f>('Energy Use'!N62-'E-electricity'!N6)*'Energy Use 2020'!$U68</f>
        <v>4470691769.907649</v>
      </c>
      <c r="O6" s="240">
        <f>('Energy Use'!O62-'E-electricity'!O6)*'Energy Use 2020'!$U68</f>
        <v>4529133341.5893459</v>
      </c>
      <c r="P6" s="240">
        <f>('Energy Use'!P62-'E-electricity'!P6)*'Energy Use 2020'!$U68</f>
        <v>4586075541.5758352</v>
      </c>
      <c r="Q6" s="240">
        <f>('Energy Use'!Q62-'E-electricity'!Q6)*'Energy Use 2020'!$U68</f>
        <v>4641527276.4963398</v>
      </c>
      <c r="R6" s="240">
        <f>('Energy Use'!R62-'E-electricity'!R6)*'Energy Use 2020'!$U68</f>
        <v>4695497452.9800768</v>
      </c>
      <c r="S6" s="240">
        <f>('Energy Use'!S62-'E-electricity'!S6)*'Energy Use 2020'!$U68</f>
        <v>4703274546.9548693</v>
      </c>
      <c r="T6" s="240">
        <f>('Energy Use'!T62-'E-electricity'!T6)*'Energy Use 2020'!$U68</f>
        <v>4710849022.1097775</v>
      </c>
      <c r="U6" s="240">
        <f>('Energy Use'!U62-'E-electricity'!U6)*'Energy Use 2020'!$U68</f>
        <v>4718221255.078742</v>
      </c>
      <c r="V6" s="240">
        <f>('Energy Use'!V62-'E-electricity'!V6)*'Energy Use 2020'!$U68</f>
        <v>4725391622.4957161</v>
      </c>
      <c r="W6" s="240">
        <f>('Energy Use'!W62-'E-electricity'!W6)*'Energy Use 2020'!$U68</f>
        <v>4732360500.9946394</v>
      </c>
      <c r="X6" s="240">
        <f>('Energy Use'!X62-'E-electricity'!X6)*'Energy Use 2020'!$U68</f>
        <v>4700271690.0406342</v>
      </c>
      <c r="Y6" s="240">
        <f>('Energy Use'!Y62-'E-electricity'!Y6)*'Energy Use 2020'!$U68</f>
        <v>4668308294.7898998</v>
      </c>
      <c r="Z6" s="240">
        <f>('Energy Use'!Z62-'E-electricity'!Z6)*'Energy Use 2020'!$U68</f>
        <v>4636470141.0367632</v>
      </c>
      <c r="AA6" s="240">
        <f>('Energy Use'!AA62-'E-electricity'!AA6)*'Energy Use 2020'!$U68</f>
        <v>4604757054.5755548</v>
      </c>
      <c r="AB6" s="240">
        <f>('Energy Use'!AB62-'E-electricity'!AB6)*'Energy Use 2020'!$U68</f>
        <v>4573168861.2005978</v>
      </c>
      <c r="AC6" s="240">
        <f>('Energy Use'!AC62-'E-electricity'!AC6)*'Energy Use 2020'!$U68</f>
        <v>4491631059.4888353</v>
      </c>
      <c r="AD6" s="240">
        <f>('Energy Use'!AD62-'E-electricity'!AD6)*'Energy Use 2020'!$U68</f>
        <v>4410644683.9179735</v>
      </c>
      <c r="AE6" s="240">
        <f>('Energy Use'!AE62-'E-electricity'!AE6)*'Energy Use 2020'!$U68</f>
        <v>4330208835.2370539</v>
      </c>
      <c r="AF6" s="240">
        <f>('Energy Use'!AF62-'E-electricity'!AF6)*'Energy Use 2020'!$U68</f>
        <v>4250322614.1951113</v>
      </c>
      <c r="AG6" s="240">
        <f>('Energy Use'!AG62-'E-electricity'!AG6)*'Energy Use 2020'!$U68</f>
        <v>4170985121.5411873</v>
      </c>
      <c r="AH6" s="240">
        <f>('Energy Use'!AH62-'E-electricity'!AH6)*'Energy Use 2020'!$U68</f>
        <v>4055438302.7467871</v>
      </c>
      <c r="AI6" s="240">
        <f>('Energy Use'!AI62-'E-electricity'!AI6)*'Energy Use 2020'!$U68</f>
        <v>3940756762.324749</v>
      </c>
      <c r="AJ6" s="240">
        <f>('Energy Use'!AJ62-'E-electricity'!AJ6)*'Energy Use 2020'!$U68</f>
        <v>3826939057.2401447</v>
      </c>
      <c r="AK6" s="240">
        <f>('Energy Use'!AK62-'E-electricity'!AK6)*'Energy Use 2020'!$U68</f>
        <v>3713983744.4580517</v>
      </c>
      <c r="AL6" s="240">
        <f>('Energy Use'!AL62-'E-electricity'!AL6)*'Energy Use 2020'!$U68</f>
        <v>3601889380.943531</v>
      </c>
      <c r="AM6" s="240">
        <f>('Energy Use'!AM62-'E-electricity'!AM6)*'Energy Use 2020'!$U68</f>
        <v>3490561198.7157283</v>
      </c>
      <c r="AN6" s="240">
        <f>('Energy Use'!AN62-'E-electricity'!AN6)*'Energy Use 2020'!$U68</f>
        <v>3380091901.1024857</v>
      </c>
      <c r="AO6" s="240">
        <f>('Energy Use'!AO62-'E-electricity'!AO6)*'Energy Use 2020'!$U68</f>
        <v>3270480043.6577406</v>
      </c>
      <c r="AP6" s="240">
        <f>('Energy Use'!AP62-'E-electricity'!AP6)*'Energy Use 2020'!$U68</f>
        <v>3161724181.9354429</v>
      </c>
      <c r="AQ6" s="240">
        <f>('Energy Use'!AQ62-'E-electricity'!AQ6)*'Energy Use 2020'!$U68</f>
        <v>3043470929.5522857</v>
      </c>
      <c r="AR6" s="136" t="str">
        <f>VLOOKUP($A6,'Sector Match'!$A$1:$B$43,2,0)</f>
        <v>other mining and quarrying 07T08</v>
      </c>
    </row>
    <row r="7" spans="1:44" x14ac:dyDescent="0.2">
      <c r="A7" s="74" t="s">
        <v>6</v>
      </c>
      <c r="B7" s="240">
        <f>('Energy Use'!B63-'E-electricity'!B7)*'Energy Use 2019'!$U69</f>
        <v>21304180247898.727</v>
      </c>
      <c r="C7" s="240">
        <f>('Energy Use'!C63-'E-electricity'!C7)*'Energy Use 2020'!$U69</f>
        <v>21700557368598.074</v>
      </c>
      <c r="D7" s="240">
        <f>('Energy Use'!D63-'E-electricity'!D7)*'Energy Use 2020'!$U69</f>
        <v>21490155548220.051</v>
      </c>
      <c r="E7" s="240">
        <f>('Energy Use'!E63-'E-electricity'!E7)*'Energy Use 2020'!$U69</f>
        <v>19605750663065.031</v>
      </c>
      <c r="F7" s="240">
        <f>('Energy Use'!F63-'E-electricity'!F7)*'Energy Use 2020'!$U69</f>
        <v>20146954432378.898</v>
      </c>
      <c r="G7" s="240">
        <f>('Energy Use'!G63-'E-electricity'!G7)*'Energy Use 2020'!$U69</f>
        <v>20681949665267.098</v>
      </c>
      <c r="H7" s="240">
        <f>('Energy Use'!H63-'E-electricity'!H7)*'Energy Use 2020'!$U69</f>
        <v>21210755558365.836</v>
      </c>
      <c r="I7" s="240">
        <f>('Energy Use'!I63-'E-electricity'!I7)*'Energy Use 2020'!$U69</f>
        <v>21381633889331.074</v>
      </c>
      <c r="J7" s="240">
        <f>('Energy Use'!J63-'E-electricity'!J7)*'Energy Use 2020'!$U69</f>
        <v>21550366634202.93</v>
      </c>
      <c r="K7" s="240">
        <f>('Energy Use'!K63-'E-electricity'!K7)*'Energy Use 2020'!$U69</f>
        <v>21716960441469.879</v>
      </c>
      <c r="L7" s="240">
        <f>('Energy Use'!L63-'E-electricity'!L7)*'Energy Use 2020'!$U69</f>
        <v>21881421959620.383</v>
      </c>
      <c r="M7" s="240">
        <f>('Energy Use'!M63-'E-electricity'!M7)*'Energy Use 2020'!$U69</f>
        <v>22043757837142.914</v>
      </c>
      <c r="N7" s="240">
        <f>('Energy Use'!N63-'E-electricity'!N7)*'Energy Use 2020'!$U69</f>
        <v>21706229650021.211</v>
      </c>
      <c r="O7" s="240">
        <f>('Energy Use'!O63-'E-electricity'!O7)*'Energy Use 2020'!$U69</f>
        <v>21370674142714.633</v>
      </c>
      <c r="P7" s="240">
        <f>('Energy Use'!P63-'E-electricity'!P7)*'Energy Use 2020'!$U69</f>
        <v>21037087302578.953</v>
      </c>
      <c r="Q7" s="240">
        <f>('Energy Use'!Q63-'E-electricity'!Q7)*'Energy Use 2020'!$U69</f>
        <v>20705465116969.914</v>
      </c>
      <c r="R7" s="240">
        <f>('Energy Use'!R63-'E-electricity'!R7)*'Energy Use 2020'!$U69</f>
        <v>20375803573243.281</v>
      </c>
      <c r="S7" s="240">
        <f>('Energy Use'!S63-'E-electricity'!S7)*'Energy Use 2020'!$U69</f>
        <v>19994405995204.973</v>
      </c>
      <c r="T7" s="240">
        <f>('Energy Use'!T63-'E-electricity'!T7)*'Energy Use 2020'!$U69</f>
        <v>19613907663698.383</v>
      </c>
      <c r="U7" s="240">
        <f>('Energy Use'!U63-'E-electricity'!U7)*'Energy Use 2020'!$U69</f>
        <v>19234307760630.527</v>
      </c>
      <c r="V7" s="240">
        <f>('Energy Use'!V63-'E-electricity'!V7)*'Energy Use 2020'!$U69</f>
        <v>18855605467908.441</v>
      </c>
      <c r="W7" s="240">
        <f>('Energy Use'!W63-'E-electricity'!W7)*'Energy Use 2020'!$U69</f>
        <v>18477799967439.168</v>
      </c>
      <c r="X7" s="240">
        <f>('Energy Use'!X63-'E-electricity'!X7)*'Energy Use 2020'!$U69</f>
        <v>17966060717173.449</v>
      </c>
      <c r="Y7" s="240">
        <f>('Energy Use'!Y63-'E-electricity'!Y7)*'Energy Use 2020'!$U69</f>
        <v>17455552217958.178</v>
      </c>
      <c r="Z7" s="240">
        <f>('Energy Use'!Z63-'E-electricity'!Z7)*'Energy Use 2020'!$U69</f>
        <v>16946273340045.926</v>
      </c>
      <c r="AA7" s="240">
        <f>('Energy Use'!AA63-'E-electricity'!AA7)*'Energy Use 2020'!$U69</f>
        <v>16438222953689.258</v>
      </c>
      <c r="AB7" s="240">
        <f>('Energy Use'!AB63-'E-electricity'!AB7)*'Energy Use 2020'!$U69</f>
        <v>15931399929140.74</v>
      </c>
      <c r="AC7" s="240">
        <f>('Energy Use'!AC63-'E-electricity'!AC7)*'Energy Use 2020'!$U69</f>
        <v>15543045940080.266</v>
      </c>
      <c r="AD7" s="240">
        <f>('Energy Use'!AD63-'E-electricity'!AD7)*'Energy Use 2020'!$U69</f>
        <v>15155624316714.621</v>
      </c>
      <c r="AE7" s="240">
        <f>('Energy Use'!AE63-'E-electricity'!AE7)*'Energy Use 2020'!$U69</f>
        <v>14769134201994.031</v>
      </c>
      <c r="AF7" s="240">
        <f>('Energy Use'!AF63-'E-electricity'!AF7)*'Energy Use 2020'!$U69</f>
        <v>14383574738868.715</v>
      </c>
      <c r="AG7" s="240">
        <f>('Energy Use'!AG63-'E-electricity'!AG7)*'Energy Use 2020'!$U69</f>
        <v>13998945070288.893</v>
      </c>
      <c r="AH7" s="240">
        <f>('Energy Use'!AH63-'E-electricity'!AH7)*'Energy Use 2020'!$U69</f>
        <v>13765045316042.006</v>
      </c>
      <c r="AI7" s="240">
        <f>('Energy Use'!AI63-'E-electricity'!AI7)*'Energy Use 2020'!$U69</f>
        <v>13531698435293.014</v>
      </c>
      <c r="AJ7" s="240">
        <f>('Energy Use'!AJ63-'E-electricity'!AJ7)*'Energy Use 2020'!$U69</f>
        <v>13298903921603.406</v>
      </c>
      <c r="AK7" s="240">
        <f>('Energy Use'!AK63-'E-electricity'!AK7)*'Energy Use 2020'!$U69</f>
        <v>13066661268534.678</v>
      </c>
      <c r="AL7" s="240">
        <f>('Energy Use'!AL63-'E-electricity'!AL7)*'Energy Use 2020'!$U69</f>
        <v>12834969969648.328</v>
      </c>
      <c r="AM7" s="240">
        <f>('Energy Use'!AM63-'E-electricity'!AM7)*'Energy Use 2020'!$U69</f>
        <v>12720423641833.295</v>
      </c>
      <c r="AN7" s="240">
        <f>('Energy Use'!AN63-'E-electricity'!AN7)*'Energy Use 2020'!$U69</f>
        <v>12606134699178.561</v>
      </c>
      <c r="AO7" s="240">
        <f>('Energy Use'!AO63-'E-electricity'!AO7)*'Energy Use 2020'!$U69</f>
        <v>12492102909853.17</v>
      </c>
      <c r="AP7" s="240">
        <f>('Energy Use'!AP63-'E-electricity'!AP7)*'Energy Use 2020'!$U69</f>
        <v>12378328042026.178</v>
      </c>
      <c r="AQ7" s="240">
        <f>('Energy Use'!AQ63-'E-electricity'!AQ7)*'Energy Use 2020'!$U69</f>
        <v>12223234237209.43</v>
      </c>
      <c r="AR7" s="136" t="str">
        <f>VLOOKUP($A7,'Sector Match'!$A$1:$B$43,2,0)</f>
        <v>other mining and quarrying 07T08</v>
      </c>
    </row>
    <row r="8" spans="1:44" x14ac:dyDescent="0.2">
      <c r="A8" s="74" t="s">
        <v>7</v>
      </c>
      <c r="B8" s="240">
        <f>('Energy Use'!B64-'E-electricity'!B8)*'Energy Use 2019'!$U70</f>
        <v>2634268129028.4297</v>
      </c>
      <c r="C8" s="240">
        <f>('Energy Use'!C64-'E-electricity'!C8)*'Energy Use 2020'!$U70</f>
        <v>2380632267002.7373</v>
      </c>
      <c r="D8" s="240">
        <f>('Energy Use'!D64-'E-electricity'!D8)*'Energy Use 2020'!$U70</f>
        <v>2603490490603.1138</v>
      </c>
      <c r="E8" s="240">
        <f>('Energy Use'!E64-'E-electricity'!E8)*'Energy Use 2020'!$U70</f>
        <v>2880388296513.4736</v>
      </c>
      <c r="F8" s="240">
        <f>('Energy Use'!F64-'E-electricity'!F8)*'Energy Use 2020'!$U70</f>
        <v>2968811196435.2295</v>
      </c>
      <c r="G8" s="240">
        <f>('Energy Use'!G64-'E-electricity'!G8)*'Energy Use 2020'!$U70</f>
        <v>3216672465531.4019</v>
      </c>
      <c r="H8" s="240">
        <f>('Energy Use'!H64-'E-electricity'!H8)*'Energy Use 2020'!$U70</f>
        <v>3548368896028.856</v>
      </c>
      <c r="I8" s="240">
        <f>('Energy Use'!I64-'E-electricity'!I8)*'Energy Use 2020'!$U70</f>
        <v>3884744086149.085</v>
      </c>
      <c r="J8" s="240">
        <f>('Energy Use'!J64-'E-electricity'!J8)*'Energy Use 2020'!$U70</f>
        <v>4204012741846.0444</v>
      </c>
      <c r="K8" s="240">
        <f>('Energy Use'!K64-'E-electricity'!K8)*'Energy Use 2020'!$U70</f>
        <v>4508124905667.7207</v>
      </c>
      <c r="L8" s="240">
        <f>('Energy Use'!L64-'E-electricity'!L8)*'Energy Use 2020'!$U70</f>
        <v>4801981826087.3662</v>
      </c>
      <c r="M8" s="240">
        <f>('Energy Use'!M64-'E-electricity'!M8)*'Energy Use 2020'!$U70</f>
        <v>5093309706574.8135</v>
      </c>
      <c r="N8" s="240">
        <f>('Energy Use'!N64-'E-electricity'!N8)*'Energy Use 2020'!$U70</f>
        <v>5393418337021.8262</v>
      </c>
      <c r="O8" s="240">
        <f>('Energy Use'!O64-'E-electricity'!O8)*'Energy Use 2020'!$U70</f>
        <v>5699462069332.6104</v>
      </c>
      <c r="P8" s="240">
        <f>('Energy Use'!P64-'E-electricity'!P8)*'Energy Use 2020'!$U70</f>
        <v>6008912598428.3418</v>
      </c>
      <c r="Q8" s="240">
        <f>('Energy Use'!Q64-'E-electricity'!Q8)*'Energy Use 2020'!$U70</f>
        <v>6318830212199.2285</v>
      </c>
      <c r="R8" s="240">
        <f>('Energy Use'!R64-'E-electricity'!R8)*'Energy Use 2020'!$U70</f>
        <v>6625868067084.5869</v>
      </c>
      <c r="S8" s="240">
        <f>('Energy Use'!S64-'E-electricity'!S8)*'Energy Use 2020'!$U70</f>
        <v>6948870217970.4375</v>
      </c>
      <c r="T8" s="240">
        <f>('Energy Use'!T64-'E-electricity'!T8)*'Energy Use 2020'!$U70</f>
        <v>7265770248053.3301</v>
      </c>
      <c r="U8" s="240">
        <f>('Energy Use'!U64-'E-electricity'!U8)*'Energy Use 2020'!$U70</f>
        <v>7574998844303.2119</v>
      </c>
      <c r="V8" s="240">
        <f>('Energy Use'!V64-'E-electricity'!V8)*'Energy Use 2020'!$U70</f>
        <v>7875068438414.3203</v>
      </c>
      <c r="W8" s="240">
        <f>('Energy Use'!W64-'E-electricity'!W8)*'Energy Use 2020'!$U70</f>
        <v>8164589690492.1855</v>
      </c>
      <c r="X8" s="240">
        <f>('Energy Use'!X64-'E-electricity'!X8)*'Energy Use 2020'!$U70</f>
        <v>8442285976628.9502</v>
      </c>
      <c r="Y8" s="240">
        <f>('Energy Use'!Y64-'E-electricity'!Y8)*'Energy Use 2020'!$U70</f>
        <v>8707005692868.6797</v>
      </c>
      <c r="Z8" s="240">
        <f>('Energy Use'!Z64-'E-electricity'!Z8)*'Energy Use 2020'!$U70</f>
        <v>8957732248060.6973</v>
      </c>
      <c r="AA8" s="240">
        <f>('Energy Use'!AA64-'E-electricity'!AA8)*'Energy Use 2020'!$U70</f>
        <v>9193591677631.4355</v>
      </c>
      <c r="AB8" s="240">
        <f>('Energy Use'!AB64-'E-electricity'!AB8)*'Energy Use 2020'!$U70</f>
        <v>9413857867599.4238</v>
      </c>
      <c r="AC8" s="240">
        <f>('Energy Use'!AC64-'E-electricity'!AC8)*'Energy Use 2020'!$U70</f>
        <v>9617955431678.6211</v>
      </c>
      <c r="AD8" s="240">
        <f>('Energy Use'!AD64-'E-electricity'!AD8)*'Energy Use 2020'!$U70</f>
        <v>9805460332780.7852</v>
      </c>
      <c r="AE8" s="240">
        <f>('Energy Use'!AE64-'E-electricity'!AE8)*'Energy Use 2020'!$U70</f>
        <v>9976098382650.9102</v>
      </c>
      <c r="AF8" s="240">
        <f>('Energy Use'!AF64-'E-electricity'!AF8)*'Energy Use 2020'!$U70</f>
        <v>10129741789054.053</v>
      </c>
      <c r="AG8" s="240">
        <f>('Energy Use'!AG64-'E-electricity'!AG8)*'Energy Use 2020'!$U70</f>
        <v>10266403948471.436</v>
      </c>
      <c r="AH8" s="240">
        <f>('Energy Use'!AH64-'E-electricity'!AH8)*'Energy Use 2020'!$U70</f>
        <v>10386232703527.113</v>
      </c>
      <c r="AI8" s="240">
        <f>('Energy Use'!AI64-'E-electricity'!AI8)*'Energy Use 2020'!$U70</f>
        <v>10489502298469.367</v>
      </c>
      <c r="AJ8" s="240">
        <f>('Energy Use'!AJ64-'E-electricity'!AJ8)*'Energy Use 2020'!$U70</f>
        <v>10576604273304.727</v>
      </c>
      <c r="AK8" s="240">
        <f>('Energy Use'!AK64-'E-electricity'!AK8)*'Energy Use 2020'!$U70</f>
        <v>10648037538139.037</v>
      </c>
      <c r="AL8" s="240">
        <f>('Energy Use'!AL64-'E-electricity'!AL8)*'Energy Use 2020'!$U70</f>
        <v>10704397864570.051</v>
      </c>
      <c r="AM8" s="240">
        <f>('Energy Use'!AM64-'E-electricity'!AM8)*'Energy Use 2020'!$U70</f>
        <v>10746367021351.643</v>
      </c>
      <c r="AN8" s="240">
        <f>('Energy Use'!AN64-'E-electricity'!AN8)*'Energy Use 2020'!$U70</f>
        <v>10774701767823.439</v>
      </c>
      <c r="AO8" s="240">
        <f>('Energy Use'!AO64-'E-electricity'!AO8)*'Energy Use 2020'!$U70</f>
        <v>10790222901616.299</v>
      </c>
      <c r="AP8" s="240">
        <f>('Energy Use'!AP64-'E-electricity'!AP8)*'Energy Use 2020'!$U70</f>
        <v>10793804537735.008</v>
      </c>
      <c r="AQ8" s="240">
        <f>('Energy Use'!AQ64-'E-electricity'!AQ8)*'Energy Use 2020'!$U70</f>
        <v>10731049089069.354</v>
      </c>
      <c r="AR8" s="136" t="str">
        <f>VLOOKUP($A8,'Sector Match'!$A$1:$B$43,2,0)</f>
        <v>Mining Support Service Activities 09</v>
      </c>
    </row>
    <row r="9" spans="1:44" x14ac:dyDescent="0.2">
      <c r="A9" s="74" t="s">
        <v>8</v>
      </c>
      <c r="B9" s="240">
        <f>('Energy Use'!B65-'E-electricity'!B9)*'Energy Use 2019'!$U71</f>
        <v>0</v>
      </c>
      <c r="C9" s="240">
        <f>('Energy Use'!C65-'E-electricity'!C9)*'Energy Use 2020'!$U71</f>
        <v>0</v>
      </c>
      <c r="D9" s="240">
        <f>('Energy Use'!D65-'E-electricity'!D9)*'Energy Use 2020'!$U71</f>
        <v>0</v>
      </c>
      <c r="E9" s="240">
        <f>('Energy Use'!E65-'E-electricity'!E9)*'Energy Use 2020'!$U71</f>
        <v>0</v>
      </c>
      <c r="F9" s="240">
        <f>('Energy Use'!F65-'E-electricity'!F9)*'Energy Use 2020'!$U71</f>
        <v>0</v>
      </c>
      <c r="G9" s="240">
        <f>('Energy Use'!G65-'E-electricity'!G9)*'Energy Use 2020'!$U71</f>
        <v>0</v>
      </c>
      <c r="H9" s="240">
        <f>('Energy Use'!H65-'E-electricity'!H9)*'Energy Use 2020'!$U71</f>
        <v>0</v>
      </c>
      <c r="I9" s="240">
        <f>('Energy Use'!I65-'E-electricity'!I9)*'Energy Use 2020'!$U71</f>
        <v>0</v>
      </c>
      <c r="J9" s="240">
        <f>('Energy Use'!J65-'E-electricity'!J9)*'Energy Use 2020'!$U71</f>
        <v>0</v>
      </c>
      <c r="K9" s="240">
        <f>('Energy Use'!K65-'E-electricity'!K9)*'Energy Use 2020'!$U71</f>
        <v>0</v>
      </c>
      <c r="L9" s="240">
        <f>('Energy Use'!L65-'E-electricity'!L9)*'Energy Use 2020'!$U71</f>
        <v>0</v>
      </c>
      <c r="M9" s="240">
        <f>('Energy Use'!M65-'E-electricity'!M9)*'Energy Use 2020'!$U71</f>
        <v>0</v>
      </c>
      <c r="N9" s="240">
        <f>('Energy Use'!N65-'E-electricity'!N9)*'Energy Use 2020'!$U71</f>
        <v>0</v>
      </c>
      <c r="O9" s="240">
        <f>('Energy Use'!O65-'E-electricity'!O9)*'Energy Use 2020'!$U71</f>
        <v>0</v>
      </c>
      <c r="P9" s="240">
        <f>('Energy Use'!P65-'E-electricity'!P9)*'Energy Use 2020'!$U71</f>
        <v>0</v>
      </c>
      <c r="Q9" s="240">
        <f>('Energy Use'!Q65-'E-electricity'!Q9)*'Energy Use 2020'!$U71</f>
        <v>0</v>
      </c>
      <c r="R9" s="240">
        <f>('Energy Use'!R65-'E-electricity'!R9)*'Energy Use 2020'!$U71</f>
        <v>0</v>
      </c>
      <c r="S9" s="240">
        <f>('Energy Use'!S65-'E-electricity'!S9)*'Energy Use 2020'!$U71</f>
        <v>0</v>
      </c>
      <c r="T9" s="240">
        <f>('Energy Use'!T65-'E-electricity'!T9)*'Energy Use 2020'!$U71</f>
        <v>0</v>
      </c>
      <c r="U9" s="240">
        <f>('Energy Use'!U65-'E-electricity'!U9)*'Energy Use 2020'!$U71</f>
        <v>0</v>
      </c>
      <c r="V9" s="240">
        <f>('Energy Use'!V65-'E-electricity'!V9)*'Energy Use 2020'!$U71</f>
        <v>0</v>
      </c>
      <c r="W9" s="240">
        <f>('Energy Use'!W65-'E-electricity'!W9)*'Energy Use 2020'!$U71</f>
        <v>0</v>
      </c>
      <c r="X9" s="240">
        <f>('Energy Use'!X65-'E-electricity'!X9)*'Energy Use 2020'!$U71</f>
        <v>0</v>
      </c>
      <c r="Y9" s="240">
        <f>('Energy Use'!Y65-'E-electricity'!Y9)*'Energy Use 2020'!$U71</f>
        <v>0</v>
      </c>
      <c r="Z9" s="240">
        <f>('Energy Use'!Z65-'E-electricity'!Z9)*'Energy Use 2020'!$U71</f>
        <v>0</v>
      </c>
      <c r="AA9" s="240">
        <f>('Energy Use'!AA65-'E-electricity'!AA9)*'Energy Use 2020'!$U71</f>
        <v>0</v>
      </c>
      <c r="AB9" s="240">
        <f>('Energy Use'!AB65-'E-electricity'!AB9)*'Energy Use 2020'!$U71</f>
        <v>0</v>
      </c>
      <c r="AC9" s="240">
        <f>('Energy Use'!AC65-'E-electricity'!AC9)*'Energy Use 2020'!$U71</f>
        <v>0</v>
      </c>
      <c r="AD9" s="240">
        <f>('Energy Use'!AD65-'E-electricity'!AD9)*'Energy Use 2020'!$U71</f>
        <v>0</v>
      </c>
      <c r="AE9" s="240">
        <f>('Energy Use'!AE65-'E-electricity'!AE9)*'Energy Use 2020'!$U71</f>
        <v>0</v>
      </c>
      <c r="AF9" s="240">
        <f>('Energy Use'!AF65-'E-electricity'!AF9)*'Energy Use 2020'!$U71</f>
        <v>0</v>
      </c>
      <c r="AG9" s="240">
        <f>('Energy Use'!AG65-'E-electricity'!AG9)*'Energy Use 2020'!$U71</f>
        <v>0</v>
      </c>
      <c r="AH9" s="240">
        <f>('Energy Use'!AH65-'E-electricity'!AH9)*'Energy Use 2020'!$U71</f>
        <v>0</v>
      </c>
      <c r="AI9" s="240">
        <f>('Energy Use'!AI65-'E-electricity'!AI9)*'Energy Use 2020'!$U71</f>
        <v>0</v>
      </c>
      <c r="AJ9" s="240">
        <f>('Energy Use'!AJ65-'E-electricity'!AJ9)*'Energy Use 2020'!$U71</f>
        <v>0</v>
      </c>
      <c r="AK9" s="240">
        <f>('Energy Use'!AK65-'E-electricity'!AK9)*'Energy Use 2020'!$U71</f>
        <v>0</v>
      </c>
      <c r="AL9" s="240">
        <f>('Energy Use'!AL65-'E-electricity'!AL9)*'Energy Use 2020'!$U71</f>
        <v>0</v>
      </c>
      <c r="AM9" s="240">
        <f>('Energy Use'!AM65-'E-electricity'!AM9)*'Energy Use 2020'!$U71</f>
        <v>0</v>
      </c>
      <c r="AN9" s="240">
        <f>('Energy Use'!AN65-'E-electricity'!AN9)*'Energy Use 2020'!$U71</f>
        <v>0</v>
      </c>
      <c r="AO9" s="240">
        <f>('Energy Use'!AO65-'E-electricity'!AO9)*'Energy Use 2020'!$U71</f>
        <v>0</v>
      </c>
      <c r="AP9" s="240">
        <f>('Energy Use'!AP65-'E-electricity'!AP9)*'Energy Use 2020'!$U71</f>
        <v>0</v>
      </c>
      <c r="AQ9" s="240">
        <f>('Energy Use'!AQ65-'E-electricity'!AQ9)*'Energy Use 2020'!$U71</f>
        <v>0</v>
      </c>
      <c r="AR9" s="136" t="str">
        <f>VLOOKUP($A9,'Sector Match'!$A$1:$B$43,2,0)</f>
        <v>Mining Support Service Activities 09</v>
      </c>
    </row>
    <row r="10" spans="1:44" x14ac:dyDescent="0.2">
      <c r="A10" s="74" t="s">
        <v>9</v>
      </c>
      <c r="B10" s="240">
        <f>('Energy Use'!B66-'E-electricity'!B10)*'Energy Use 2019'!$U72</f>
        <v>72179212124173.344</v>
      </c>
      <c r="C10" s="240">
        <f>('Energy Use'!C66-'E-electricity'!C10)*'Energy Use 2020'!$U72</f>
        <v>82774291048194.281</v>
      </c>
      <c r="D10" s="240">
        <f>('Energy Use'!D66-'E-electricity'!D10)*'Energy Use 2020'!$U72</f>
        <v>92213400767305.531</v>
      </c>
      <c r="E10" s="240">
        <f>('Energy Use'!E66-'E-electricity'!E10)*'Energy Use 2020'!$U72</f>
        <v>93710061311453.188</v>
      </c>
      <c r="F10" s="240">
        <f>('Energy Use'!F66-'E-electricity'!F10)*'Energy Use 2020'!$U72</f>
        <v>93691369479520.328</v>
      </c>
      <c r="G10" s="240">
        <f>('Energy Use'!G66-'E-electricity'!G10)*'Energy Use 2020'!$U72</f>
        <v>94619292191997.953</v>
      </c>
      <c r="H10" s="240">
        <f>('Energy Use'!H66-'E-electricity'!H10)*'Energy Use 2020'!$U72</f>
        <v>96125903889637.797</v>
      </c>
      <c r="I10" s="240">
        <f>('Energy Use'!I66-'E-electricity'!I10)*'Energy Use 2020'!$U72</f>
        <v>97954766102778.828</v>
      </c>
      <c r="J10" s="240">
        <f>('Energy Use'!J66-'E-electricity'!J10)*'Energy Use 2020'!$U72</f>
        <v>99887789700551</v>
      </c>
      <c r="K10" s="240">
        <f>('Energy Use'!K66-'E-electricity'!K10)*'Energy Use 2020'!$U72</f>
        <v>101813418021661.02</v>
      </c>
      <c r="L10" s="240">
        <f>('Energy Use'!L66-'E-electricity'!L10)*'Energy Use 2020'!$U72</f>
        <v>103611390214241.25</v>
      </c>
      <c r="M10" s="240">
        <f>('Energy Use'!M66-'E-electricity'!M10)*'Energy Use 2020'!$U72</f>
        <v>105153549757630.45</v>
      </c>
      <c r="N10" s="240">
        <f>('Energy Use'!N66-'E-electricity'!N10)*'Energy Use 2020'!$U72</f>
        <v>106432690305348.8</v>
      </c>
      <c r="O10" s="240">
        <f>('Energy Use'!O66-'E-electricity'!O10)*'Energy Use 2020'!$U72</f>
        <v>107340112766008.42</v>
      </c>
      <c r="P10" s="240">
        <f>('Energy Use'!P66-'E-electricity'!P10)*'Energy Use 2020'!$U72</f>
        <v>107894765633932.48</v>
      </c>
      <c r="Q10" s="240">
        <f>('Energy Use'!Q66-'E-electricity'!Q10)*'Energy Use 2020'!$U72</f>
        <v>108119851821137.84</v>
      </c>
      <c r="R10" s="240">
        <f>('Energy Use'!R66-'E-electricity'!R10)*'Energy Use 2020'!$U72</f>
        <v>108042011052047.52</v>
      </c>
      <c r="S10" s="240">
        <f>('Energy Use'!S66-'E-electricity'!S10)*'Energy Use 2020'!$U72</f>
        <v>108076303836615.88</v>
      </c>
      <c r="T10" s="240">
        <f>('Energy Use'!T66-'E-electricity'!T10)*'Energy Use 2020'!$U72</f>
        <v>107859002828522.25</v>
      </c>
      <c r="U10" s="240">
        <f>('Energy Use'!U66-'E-electricity'!U10)*'Energy Use 2020'!$U72</f>
        <v>107412181932170.44</v>
      </c>
      <c r="V10" s="240">
        <f>('Energy Use'!V66-'E-electricity'!V10)*'Energy Use 2020'!$U72</f>
        <v>106759129732678.88</v>
      </c>
      <c r="W10" s="240">
        <f>('Energy Use'!W66-'E-electricity'!W10)*'Energy Use 2020'!$U72</f>
        <v>105923905891441.72</v>
      </c>
      <c r="X10" s="240">
        <f>('Energy Use'!X66-'E-electricity'!X10)*'Energy Use 2020'!$U72</f>
        <v>104930937242784.95</v>
      </c>
      <c r="Y10" s="240">
        <f>('Energy Use'!Y66-'E-electricity'!Y10)*'Energy Use 2020'!$U72</f>
        <v>103804659470393.28</v>
      </c>
      <c r="Z10" s="240">
        <f>('Energy Use'!Z66-'E-electricity'!Z10)*'Energy Use 2020'!$U72</f>
        <v>102569208125647.63</v>
      </c>
      <c r="AA10" s="240">
        <f>('Energy Use'!AA66-'E-electricity'!AA10)*'Energy Use 2020'!$U72</f>
        <v>101248160850749.02</v>
      </c>
      <c r="AB10" s="240">
        <f>('Energy Use'!AB66-'E-electricity'!AB10)*'Energy Use 2020'!$U72</f>
        <v>99864331031775.563</v>
      </c>
      <c r="AC10" s="240">
        <f>('Energy Use'!AC66-'E-electricity'!AC10)*'Energy Use 2020'!$U72</f>
        <v>98439611755633.125</v>
      </c>
      <c r="AD10" s="240">
        <f>('Energy Use'!AD66-'E-electricity'!AD10)*'Energy Use 2020'!$U72</f>
        <v>96994867888576.578</v>
      </c>
      <c r="AE10" s="240">
        <f>('Energy Use'!AE66-'E-electricity'!AE10)*'Energy Use 2020'!$U72</f>
        <v>95549873327389.609</v>
      </c>
      <c r="AF10" s="240">
        <f>('Energy Use'!AF66-'E-electricity'!AF10)*'Energy Use 2020'!$U72</f>
        <v>94123289981917.516</v>
      </c>
      <c r="AG10" s="240">
        <f>('Energy Use'!AG66-'E-electricity'!AG10)*'Energy Use 2020'!$U72</f>
        <v>92732684806827.828</v>
      </c>
      <c r="AH10" s="240">
        <f>('Energy Use'!AH66-'E-electricity'!AH10)*'Energy Use 2020'!$U72</f>
        <v>91394581184486.563</v>
      </c>
      <c r="AI10" s="240">
        <f>('Energy Use'!AI66-'E-electricity'!AI10)*'Energy Use 2020'!$U72</f>
        <v>90124541141460.063</v>
      </c>
      <c r="AJ10" s="240">
        <f>('Energy Use'!AJ66-'E-electricity'!AJ10)*'Energy Use 2020'!$U72</f>
        <v>88937275231016.953</v>
      </c>
      <c r="AK10" s="240">
        <f>('Energy Use'!AK66-'E-electricity'!AK10)*'Energy Use 2020'!$U72</f>
        <v>87846777408437.422</v>
      </c>
      <c r="AL10" s="240">
        <f>('Energy Use'!AL66-'E-electricity'!AL10)*'Energy Use 2020'!$U72</f>
        <v>86866482844597.094</v>
      </c>
      <c r="AM10" s="240">
        <f>('Energy Use'!AM66-'E-electricity'!AM10)*'Energy Use 2020'!$U72</f>
        <v>86009447351421.969</v>
      </c>
      <c r="AN10" s="240">
        <f>('Energy Use'!AN66-'E-electricity'!AN10)*'Energy Use 2020'!$U72</f>
        <v>85288547922234.578</v>
      </c>
      <c r="AO10" s="240">
        <f>('Energy Use'!AO66-'E-electricity'!AO10)*'Energy Use 2020'!$U72</f>
        <v>84716704820271.109</v>
      </c>
      <c r="AP10" s="240">
        <f>('Energy Use'!AP66-'E-electricity'!AP10)*'Energy Use 2020'!$U72</f>
        <v>84307126687743.094</v>
      </c>
      <c r="AQ10" s="240">
        <f>('Energy Use'!AQ66-'E-electricity'!AQ10)*'Energy Use 2020'!$U72</f>
        <v>83636899130926.5</v>
      </c>
      <c r="AR10" s="136" t="str">
        <f>VLOOKUP($A10,'Sector Match'!$A$1:$B$43,2,0)</f>
        <v>food beverage and tobacco 10T12</v>
      </c>
    </row>
    <row r="11" spans="1:44" x14ac:dyDescent="0.2">
      <c r="A11" s="74" t="s">
        <v>10</v>
      </c>
      <c r="B11" s="240">
        <f>('Energy Use'!B67-'E-electricity'!B11)*'Energy Use 2019'!$U73</f>
        <v>69167902343747.969</v>
      </c>
      <c r="C11" s="240">
        <f>('Energy Use'!C67-'E-electricity'!C11)*'Energy Use 2020'!$U73</f>
        <v>83366013277875.297</v>
      </c>
      <c r="D11" s="240">
        <f>('Energy Use'!D67-'E-electricity'!D11)*'Energy Use 2020'!$U73</f>
        <v>93215287549928.641</v>
      </c>
      <c r="E11" s="240">
        <f>('Energy Use'!E67-'E-electricity'!E11)*'Energy Use 2020'!$U73</f>
        <v>96320375836136.031</v>
      </c>
      <c r="F11" s="240">
        <f>('Energy Use'!F67-'E-electricity'!F11)*'Energy Use 2020'!$U73</f>
        <v>97005591050436.516</v>
      </c>
      <c r="G11" s="240">
        <f>('Energy Use'!G67-'E-electricity'!G11)*'Energy Use 2020'!$U73</f>
        <v>99544109472531.141</v>
      </c>
      <c r="H11" s="240">
        <f>('Energy Use'!H67-'E-electricity'!H11)*'Energy Use 2020'!$U73</f>
        <v>103022664514150.09</v>
      </c>
      <c r="I11" s="240">
        <f>('Energy Use'!I67-'E-electricity'!I11)*'Energy Use 2020'!$U73</f>
        <v>106692684502822.61</v>
      </c>
      <c r="J11" s="240">
        <f>('Energy Use'!J67-'E-electricity'!J11)*'Energy Use 2020'!$U73</f>
        <v>110263740577786.17</v>
      </c>
      <c r="K11" s="240">
        <f>('Energy Use'!K67-'E-electricity'!K11)*'Energy Use 2020'!$U73</f>
        <v>113674642239700.75</v>
      </c>
      <c r="L11" s="240">
        <f>('Energy Use'!L67-'E-electricity'!L11)*'Energy Use 2020'!$U73</f>
        <v>116859452524826.55</v>
      </c>
      <c r="M11" s="240">
        <f>('Energy Use'!M67-'E-electricity'!M11)*'Energy Use 2020'!$U73</f>
        <v>119748492521389.78</v>
      </c>
      <c r="N11" s="240">
        <f>('Energy Use'!N67-'E-electricity'!N11)*'Energy Use 2020'!$U73</f>
        <v>122367143487913.52</v>
      </c>
      <c r="O11" s="240">
        <f>('Energy Use'!O67-'E-electricity'!O11)*'Energy Use 2020'!$U73</f>
        <v>124627347608540.95</v>
      </c>
      <c r="P11" s="240">
        <f>('Energy Use'!P67-'E-electricity'!P11)*'Energy Use 2020'!$U73</f>
        <v>126539157545218.52</v>
      </c>
      <c r="Q11" s="240">
        <f>('Energy Use'!Q67-'E-electricity'!Q11)*'Energy Use 2020'!$U73</f>
        <v>128117623571016.33</v>
      </c>
      <c r="R11" s="240">
        <f>('Energy Use'!R67-'E-electricity'!R11)*'Energy Use 2020'!$U73</f>
        <v>129382176082657.17</v>
      </c>
      <c r="S11" s="240">
        <f>('Energy Use'!S67-'E-electricity'!S11)*'Energy Use 2020'!$U73</f>
        <v>130782594267978.48</v>
      </c>
      <c r="T11" s="240">
        <f>('Energy Use'!T67-'E-electricity'!T11)*'Energy Use 2020'!$U73</f>
        <v>131912237626221.28</v>
      </c>
      <c r="U11" s="240">
        <f>('Energy Use'!U67-'E-electricity'!U11)*'Energy Use 2020'!$U73</f>
        <v>132782767626626</v>
      </c>
      <c r="V11" s="240">
        <f>('Energy Use'!V67-'E-electricity'!V11)*'Energy Use 2020'!$U73</f>
        <v>133407941423038.92</v>
      </c>
      <c r="W11" s="240">
        <f>('Energy Use'!W67-'E-electricity'!W11)*'Energy Use 2020'!$U73</f>
        <v>133803302663958.38</v>
      </c>
      <c r="X11" s="240">
        <f>('Energy Use'!X67-'E-electricity'!X11)*'Energy Use 2020'!$U73</f>
        <v>133985874511518.8</v>
      </c>
      <c r="Y11" s="240">
        <f>('Energy Use'!Y67-'E-electricity'!Y11)*'Energy Use 2020'!$U73</f>
        <v>133973861706538.59</v>
      </c>
      <c r="Z11" s="240">
        <f>('Energy Use'!Z67-'E-electricity'!Z11)*'Energy Use 2020'!$U73</f>
        <v>133786367532999.94</v>
      </c>
      <c r="AA11" s="240">
        <f>('Energy Use'!AA67-'E-electricity'!AA11)*'Energy Use 2020'!$U73</f>
        <v>133443130517449.78</v>
      </c>
      <c r="AB11" s="240">
        <f>('Energy Use'!AB67-'E-electricity'!AB11)*'Energy Use 2020'!$U73</f>
        <v>132964284688712.33</v>
      </c>
      <c r="AC11" s="240">
        <f>('Energy Use'!AC67-'E-electricity'!AC11)*'Energy Use 2020'!$U73</f>
        <v>132370146256320.8</v>
      </c>
      <c r="AD11" s="240">
        <f>('Energy Use'!AD67-'E-electricity'!AD11)*'Energy Use 2020'!$U73</f>
        <v>131681028670750.05</v>
      </c>
      <c r="AE11" s="240">
        <f>('Energy Use'!AE67-'E-electricity'!AE11)*'Energy Use 2020'!$U73</f>
        <v>130917087226481.48</v>
      </c>
      <c r="AF11" s="240">
        <f>('Energy Use'!AF67-'E-electricity'!AF11)*'Energy Use 2020'!$U73</f>
        <v>130098193675396.8</v>
      </c>
      <c r="AG11" s="240">
        <f>('Energy Use'!AG67-'E-electricity'!AG11)*'Energy Use 2020'!$U73</f>
        <v>129243840742266.86</v>
      </c>
      <c r="AH11" s="240">
        <f>('Energy Use'!AH67-'E-electricity'!AH11)*'Energy Use 2020'!$U73</f>
        <v>128373075980523.72</v>
      </c>
      <c r="AI11" s="240">
        <f>('Energy Use'!AI67-'E-electricity'!AI11)*'Energy Use 2020'!$U73</f>
        <v>127504464075233.81</v>
      </c>
      <c r="AJ11" s="240">
        <f>('Energy Use'!AJ67-'E-electricity'!AJ11)*'Energy Use 2020'!$U73</f>
        <v>126656076488295.31</v>
      </c>
      <c r="AK11" s="240">
        <f>('Energy Use'!AK67-'E-electricity'!AK11)*'Energy Use 2020'!$U73</f>
        <v>125845507243168.52</v>
      </c>
      <c r="AL11" s="240">
        <f>('Energy Use'!AL67-'E-electricity'!AL11)*'Energy Use 2020'!$U73</f>
        <v>125089913656604.73</v>
      </c>
      <c r="AM11" s="240">
        <f>('Energy Use'!AM67-'E-electricity'!AM11)*'Energy Use 2020'!$U73</f>
        <v>124406080936050</v>
      </c>
      <c r="AN11" s="240">
        <f>('Energy Use'!AN67-'E-electricity'!AN11)*'Energy Use 2020'!$U73</f>
        <v>123810509767471.06</v>
      </c>
      <c r="AO11" s="240">
        <f>('Energy Use'!AO67-'E-electricity'!AO11)*'Energy Use 2020'!$U73</f>
        <v>123319526314194.72</v>
      </c>
      <c r="AP11" s="240">
        <f>('Energy Use'!AP67-'E-electricity'!AP11)*'Energy Use 2020'!$U73</f>
        <v>122949414429842.83</v>
      </c>
      <c r="AQ11" s="240">
        <f>('Energy Use'!AQ67-'E-electricity'!AQ11)*'Energy Use 2020'!$U73</f>
        <v>122087254611683.78</v>
      </c>
      <c r="AR11" s="136" t="str">
        <f>VLOOKUP($A11,'Sector Match'!$A$1:$B$43,2,0)</f>
        <v>food beverage and tobacco 10T12</v>
      </c>
    </row>
    <row r="12" spans="1:44" x14ac:dyDescent="0.2">
      <c r="A12" s="74" t="s">
        <v>11</v>
      </c>
      <c r="B12" s="240">
        <f>('Energy Use'!B68-'E-electricity'!B12)*'Energy Use 2019'!$U74</f>
        <v>51765885189869.32</v>
      </c>
      <c r="C12" s="240">
        <f>('Energy Use'!C68-'E-electricity'!C12)*'Energy Use 2020'!$U74</f>
        <v>55823964200568.133</v>
      </c>
      <c r="D12" s="240">
        <f>('Energy Use'!D68-'E-electricity'!D12)*'Energy Use 2020'!$U74</f>
        <v>63922967708398.227</v>
      </c>
      <c r="E12" s="240">
        <f>('Energy Use'!E68-'E-electricity'!E12)*'Energy Use 2020'!$U74</f>
        <v>68636063557811.953</v>
      </c>
      <c r="F12" s="240">
        <f>('Energy Use'!F68-'E-electricity'!F12)*'Energy Use 2020'!$U74</f>
        <v>69451715335305.039</v>
      </c>
      <c r="G12" s="240">
        <f>('Energy Use'!G68-'E-electricity'!G12)*'Energy Use 2020'!$U74</f>
        <v>72072183455294.141</v>
      </c>
      <c r="H12" s="240">
        <f>('Energy Use'!H68-'E-electricity'!H12)*'Energy Use 2020'!$U74</f>
        <v>75587477516279.031</v>
      </c>
      <c r="I12" s="240">
        <f>('Energy Use'!I68-'E-electricity'!I12)*'Energy Use 2020'!$U74</f>
        <v>79206102137340.469</v>
      </c>
      <c r="J12" s="240">
        <f>('Energy Use'!J68-'E-electricity'!J12)*'Energy Use 2020'!$U74</f>
        <v>82675926223808.422</v>
      </c>
      <c r="K12" s="240">
        <f>('Energy Use'!K68-'E-electricity'!K12)*'Energy Use 2020'!$U74</f>
        <v>85976333043888.625</v>
      </c>
      <c r="L12" s="240">
        <f>('Energy Use'!L68-'E-electricity'!L12)*'Energy Use 2020'!$U74</f>
        <v>89089387048759.484</v>
      </c>
      <c r="M12" s="240">
        <f>('Energy Use'!M68-'E-electricity'!M12)*'Energy Use 2020'!$U74</f>
        <v>92000038320008.969</v>
      </c>
      <c r="N12" s="240">
        <f>('Energy Use'!N68-'E-electricity'!N12)*'Energy Use 2020'!$U74</f>
        <v>94763165059303.125</v>
      </c>
      <c r="O12" s="240">
        <f>('Energy Use'!O68-'E-electricity'!O12)*'Energy Use 2020'!$U74</f>
        <v>97317920670363.109</v>
      </c>
      <c r="P12" s="240">
        <f>('Energy Use'!P68-'E-electricity'!P12)*'Energy Use 2020'!$U74</f>
        <v>99670082574503.75</v>
      </c>
      <c r="Q12" s="240">
        <f>('Energy Use'!Q68-'E-electricity'!Q12)*'Energy Use 2020'!$U74</f>
        <v>101829255207319.17</v>
      </c>
      <c r="R12" s="240">
        <f>('Energy Use'!R68-'E-electricity'!R12)*'Energy Use 2020'!$U74</f>
        <v>103808540893802.63</v>
      </c>
      <c r="S12" s="240">
        <f>('Energy Use'!S68-'E-electricity'!S12)*'Energy Use 2020'!$U74</f>
        <v>105967915320675.81</v>
      </c>
      <c r="T12" s="240">
        <f>('Energy Use'!T68-'E-electricity'!T12)*'Energy Use 2020'!$U74</f>
        <v>107975820037895.33</v>
      </c>
      <c r="U12" s="240">
        <f>('Energy Use'!U68-'E-electricity'!U12)*'Energy Use 2020'!$U74</f>
        <v>109830665959825.47</v>
      </c>
      <c r="V12" s="240">
        <f>('Energy Use'!V68-'E-electricity'!V12)*'Energy Use 2020'!$U74</f>
        <v>111532099482836.22</v>
      </c>
      <c r="W12" s="240">
        <f>('Energy Use'!W68-'E-electricity'!W12)*'Energy Use 2020'!$U74</f>
        <v>113080953430803.72</v>
      </c>
      <c r="X12" s="240">
        <f>('Energy Use'!X68-'E-electricity'!X12)*'Energy Use 2020'!$U74</f>
        <v>114479187465364.64</v>
      </c>
      <c r="Y12" s="240">
        <f>('Energy Use'!Y68-'E-electricity'!Y12)*'Energy Use 2020'!$U74</f>
        <v>115729819751073.36</v>
      </c>
      <c r="Z12" s="240">
        <f>('Energy Use'!Z68-'E-electricity'!Z12)*'Energy Use 2020'!$U74</f>
        <v>116836851683661.83</v>
      </c>
      <c r="AA12" s="240">
        <f>('Energy Use'!AA68-'E-electricity'!AA12)*'Energy Use 2020'!$U74</f>
        <v>117805187468128.97</v>
      </c>
      <c r="AB12" s="240">
        <f>('Energy Use'!AB68-'E-electricity'!AB12)*'Energy Use 2020'!$U74</f>
        <v>118640550277250.16</v>
      </c>
      <c r="AC12" s="240">
        <f>('Energy Use'!AC68-'E-electricity'!AC12)*'Energy Use 2020'!$U74</f>
        <v>119349396635614.28</v>
      </c>
      <c r="AD12" s="240">
        <f>('Energy Use'!AD68-'E-electricity'!AD12)*'Energy Use 2020'!$U74</f>
        <v>119938830564961.86</v>
      </c>
      <c r="AE12" s="240">
        <f>('Energy Use'!AE68-'E-electricity'!AE12)*'Energy Use 2020'!$U74</f>
        <v>120416518898961.56</v>
      </c>
      <c r="AF12" s="240">
        <f>('Energy Use'!AF68-'E-electricity'!AF12)*'Energy Use 2020'!$U74</f>
        <v>120790609035020.28</v>
      </c>
      <c r="AG12" s="240">
        <f>('Energy Use'!AG68-'E-electricity'!AG12)*'Energy Use 2020'!$U74</f>
        <v>121069650242387.56</v>
      </c>
      <c r="AH12" s="240">
        <f>('Energy Use'!AH68-'E-electricity'!AH12)*'Energy Use 2020'!$U74</f>
        <v>121262519494376.34</v>
      </c>
      <c r="AI12" s="240">
        <f>('Energy Use'!AI68-'E-electricity'!AI12)*'Energy Use 2020'!$U74</f>
        <v>121378352642276.3</v>
      </c>
      <c r="AJ12" s="240">
        <f>('Energy Use'!AJ68-'E-electricity'!AJ12)*'Energy Use 2020'!$U74</f>
        <v>121426481603120.83</v>
      </c>
      <c r="AK12" s="240">
        <f>('Energy Use'!AK68-'E-electricity'!AK12)*'Energy Use 2020'!$U74</f>
        <v>121416378096150.17</v>
      </c>
      <c r="AL12" s="240">
        <f>('Energy Use'!AL68-'E-electricity'!AL12)*'Energy Use 2020'!$U74</f>
        <v>121357604336090.83</v>
      </c>
      <c r="AM12" s="240">
        <f>('Energy Use'!AM68-'E-electricity'!AM12)*'Energy Use 2020'!$U74</f>
        <v>121259770977443.45</v>
      </c>
      <c r="AN12" s="240">
        <f>('Energy Use'!AN68-'E-electricity'!AN12)*'Energy Use 2020'!$U74</f>
        <v>121132502504328.55</v>
      </c>
      <c r="AO12" s="240">
        <f>('Energy Use'!AO68-'E-electricity'!AO12)*'Energy Use 2020'!$U74</f>
        <v>120985410176262.47</v>
      </c>
      <c r="AP12" s="240">
        <f>('Energy Use'!AP68-'E-electricity'!AP12)*'Energy Use 2020'!$U74</f>
        <v>120828072572267.34</v>
      </c>
      <c r="AQ12" s="240">
        <f>('Energy Use'!AQ68-'E-electricity'!AQ12)*'Energy Use 2020'!$U74</f>
        <v>120051203089846.61</v>
      </c>
      <c r="AR12" s="136" t="str">
        <f>VLOOKUP($A12,'Sector Match'!$A$1:$B$43,2,0)</f>
        <v>food beverage and tobacco 10T12</v>
      </c>
    </row>
    <row r="13" spans="1:44" x14ac:dyDescent="0.2">
      <c r="A13" s="74" t="s">
        <v>12</v>
      </c>
      <c r="B13" s="240">
        <f>('Energy Use'!B69-'E-electricity'!B13)*'Energy Use 2019'!$U75</f>
        <v>2442524725112.8936</v>
      </c>
      <c r="C13" s="240">
        <f>('Energy Use'!C69-'E-electricity'!C13)*'Energy Use 2020'!$U75</f>
        <v>2036479869762.3457</v>
      </c>
      <c r="D13" s="240">
        <f>('Energy Use'!D69-'E-electricity'!D13)*'Energy Use 2020'!$U75</f>
        <v>2173601209164.8916</v>
      </c>
      <c r="E13" s="240">
        <f>('Energy Use'!E69-'E-electricity'!E13)*'Energy Use 2020'!$U75</f>
        <v>2339887964205.5205</v>
      </c>
      <c r="F13" s="240">
        <f>('Energy Use'!F69-'E-electricity'!F13)*'Energy Use 2020'!$U75</f>
        <v>2346586430486.3657</v>
      </c>
      <c r="G13" s="240">
        <f>('Energy Use'!G69-'E-electricity'!G13)*'Energy Use 2020'!$U75</f>
        <v>2397124650516.9536</v>
      </c>
      <c r="H13" s="240">
        <f>('Energy Use'!H69-'E-electricity'!H13)*'Energy Use 2020'!$U75</f>
        <v>2469731915301.979</v>
      </c>
      <c r="I13" s="240">
        <f>('Energy Use'!I69-'E-electricity'!I13)*'Energy Use 2020'!$U75</f>
        <v>2546776143214.3774</v>
      </c>
      <c r="J13" s="240">
        <f>('Energy Use'!J69-'E-electricity'!J13)*'Energy Use 2020'!$U75</f>
        <v>2621472805471.7622</v>
      </c>
      <c r="K13" s="240">
        <f>('Energy Use'!K69-'E-electricity'!K13)*'Energy Use 2020'!$U75</f>
        <v>2692319983290.0293</v>
      </c>
      <c r="L13" s="240">
        <f>('Energy Use'!L69-'E-electricity'!L13)*'Energy Use 2020'!$U75</f>
        <v>2757705171168.7241</v>
      </c>
      <c r="M13" s="240">
        <f>('Energy Use'!M69-'E-electricity'!M13)*'Energy Use 2020'!$U75</f>
        <v>2815930538185.5186</v>
      </c>
      <c r="N13" s="240">
        <f>('Energy Use'!N69-'E-electricity'!N13)*'Energy Use 2020'!$U75</f>
        <v>2871112367720.499</v>
      </c>
      <c r="O13" s="240">
        <f>('Energy Use'!O69-'E-electricity'!O13)*'Energy Use 2020'!$U75</f>
        <v>2917900073953.1074</v>
      </c>
      <c r="P13" s="240">
        <f>('Energy Use'!P69-'E-electricity'!P13)*'Energy Use 2020'!$U75</f>
        <v>2956661385620.0273</v>
      </c>
      <c r="Q13" s="240">
        <f>('Energy Use'!Q69-'E-electricity'!Q13)*'Energy Use 2020'!$U75</f>
        <v>2987876817147.7441</v>
      </c>
      <c r="R13" s="240">
        <f>('Energy Use'!R69-'E-electricity'!R13)*'Energy Use 2020'!$U75</f>
        <v>3012122894588.6318</v>
      </c>
      <c r="S13" s="240">
        <f>('Energy Use'!S69-'E-electricity'!S13)*'Energy Use 2020'!$U75</f>
        <v>3043870654875.2339</v>
      </c>
      <c r="T13" s="240">
        <f>('Energy Use'!T69-'E-electricity'!T13)*'Energy Use 2020'!$U75</f>
        <v>3069808411701.0981</v>
      </c>
      <c r="U13" s="240">
        <f>('Energy Use'!U69-'E-electricity'!U13)*'Energy Use 2020'!$U75</f>
        <v>3090162270592.1748</v>
      </c>
      <c r="V13" s="240">
        <f>('Energy Use'!V69-'E-electricity'!V13)*'Energy Use 2020'!$U75</f>
        <v>3105200160110.8735</v>
      </c>
      <c r="W13" s="240">
        <f>('Energy Use'!W69-'E-electricity'!W13)*'Energy Use 2020'!$U75</f>
        <v>3115226142499.543</v>
      </c>
      <c r="X13" s="240">
        <f>('Energy Use'!X69-'E-electricity'!X13)*'Energy Use 2020'!$U75</f>
        <v>3120574724401.7261</v>
      </c>
      <c r="Y13" s="240">
        <f>('Energy Use'!Y69-'E-electricity'!Y13)*'Energy Use 2020'!$U75</f>
        <v>3121605286894.3989</v>
      </c>
      <c r="Z13" s="240">
        <f>('Energy Use'!Z69-'E-electricity'!Z13)*'Energy Use 2020'!$U75</f>
        <v>3118696738723.9521</v>
      </c>
      <c r="AA13" s="240">
        <f>('Energy Use'!AA69-'E-electricity'!AA13)*'Energy Use 2020'!$U75</f>
        <v>3112242480521.8418</v>
      </c>
      <c r="AB13" s="240">
        <f>('Energy Use'!AB69-'E-electricity'!AB13)*'Energy Use 2020'!$U75</f>
        <v>3102645751521.4673</v>
      </c>
      <c r="AC13" s="240">
        <f>('Energy Use'!AC69-'E-electricity'!AC13)*'Energy Use 2020'!$U75</f>
        <v>3090315414460.6289</v>
      </c>
      <c r="AD13" s="240">
        <f>('Energy Use'!AD69-'E-electricity'!AD13)*'Energy Use 2020'!$U75</f>
        <v>3075662219394.6787</v>
      </c>
      <c r="AE13" s="240">
        <f>('Energy Use'!AE69-'E-electricity'!AE13)*'Energy Use 2020'!$U75</f>
        <v>3059095573428.6611</v>
      </c>
      <c r="AF13" s="240">
        <f>('Energy Use'!AF69-'E-electricity'!AF13)*'Energy Use 2020'!$U75</f>
        <v>3041020831176.5356</v>
      </c>
      <c r="AG13" s="240">
        <f>('Energy Use'!AG69-'E-electricity'!AG13)*'Energy Use 2020'!$U75</f>
        <v>3021837110256.5166</v>
      </c>
      <c r="AH13" s="240">
        <f>('Energy Use'!AH69-'E-electricity'!AH13)*'Energy Use 2020'!$U75</f>
        <v>3001935627443.9268</v>
      </c>
      <c r="AI13" s="240">
        <f>('Energy Use'!AI69-'E-electricity'!AI13)*'Energy Use 2020'!$U75</f>
        <v>2981698544268.6846</v>
      </c>
      <c r="AJ13" s="240">
        <f>('Energy Use'!AJ69-'E-electricity'!AJ13)*'Energy Use 2020'!$U75</f>
        <v>2961498305853.3833</v>
      </c>
      <c r="AK13" s="240">
        <f>('Energy Use'!AK69-'E-electricity'!AK13)*'Energy Use 2020'!$U75</f>
        <v>2941697453587.519</v>
      </c>
      <c r="AL13" s="240">
        <f>('Energy Use'!AL69-'E-electricity'!AL13)*'Energy Use 2020'!$U75</f>
        <v>2922648890743.6235</v>
      </c>
      <c r="AM13" s="240">
        <f>('Energy Use'!AM69-'E-electricity'!AM13)*'Energy Use 2020'!$U75</f>
        <v>2904696580265.0718</v>
      </c>
      <c r="AN13" s="240">
        <f>('Energy Use'!AN69-'E-electricity'!AN13)*'Energy Use 2020'!$U75</f>
        <v>2888176655592.5176</v>
      </c>
      <c r="AO13" s="240">
        <f>('Energy Use'!AO69-'E-electricity'!AO13)*'Energy Use 2020'!$U75</f>
        <v>2873418928449.5225</v>
      </c>
      <c r="AP13" s="240">
        <f>('Energy Use'!AP69-'E-electricity'!AP13)*'Energy Use 2020'!$U75</f>
        <v>2860748781899.897</v>
      </c>
      <c r="AQ13" s="240">
        <f>('Energy Use'!AQ69-'E-electricity'!AQ13)*'Energy Use 2020'!$U75</f>
        <v>2835871548084.8833</v>
      </c>
      <c r="AR13" s="136" t="str">
        <f>VLOOKUP($A13,'Sector Match'!$A$1:$B$43,2,0)</f>
        <v>food beverage and tobacco 10T12</v>
      </c>
    </row>
    <row r="14" spans="1:44" x14ac:dyDescent="0.2">
      <c r="A14" s="74" t="s">
        <v>13</v>
      </c>
      <c r="B14" s="240">
        <f>('Energy Use'!B70-'E-electricity'!B14)*'Energy Use 2019'!$U76</f>
        <v>306878351510965.06</v>
      </c>
      <c r="C14" s="240">
        <f>('Energy Use'!C70-'E-electricity'!C14)*'Energy Use 2020'!$U76</f>
        <v>303773871307381.5</v>
      </c>
      <c r="D14" s="240">
        <f>('Energy Use'!D70-'E-electricity'!D14)*'Energy Use 2020'!$U76</f>
        <v>318453835721423.63</v>
      </c>
      <c r="E14" s="240">
        <f>('Energy Use'!E70-'E-electricity'!E14)*'Energy Use 2020'!$U76</f>
        <v>312533665755238.63</v>
      </c>
      <c r="F14" s="240">
        <f>('Energy Use'!F70-'E-electricity'!F14)*'Energy Use 2020'!$U76</f>
        <v>311671519263170.13</v>
      </c>
      <c r="G14" s="240">
        <f>('Energy Use'!G70-'E-electricity'!G14)*'Energy Use 2020'!$U76</f>
        <v>312852792119170.25</v>
      </c>
      <c r="H14" s="240">
        <f>('Energy Use'!H70-'E-electricity'!H14)*'Energy Use 2020'!$U76</f>
        <v>315076484218788.56</v>
      </c>
      <c r="I14" s="240">
        <f>('Energy Use'!I70-'E-electricity'!I14)*'Energy Use 2020'!$U76</f>
        <v>317664734149120.63</v>
      </c>
      <c r="J14" s="240">
        <f>('Energy Use'!J70-'E-electricity'!J14)*'Energy Use 2020'!$U76</f>
        <v>319895509771255.44</v>
      </c>
      <c r="K14" s="240">
        <f>('Energy Use'!K70-'E-electricity'!K14)*'Energy Use 2020'!$U76</f>
        <v>321360942541623.94</v>
      </c>
      <c r="L14" s="240">
        <f>('Energy Use'!L70-'E-electricity'!L14)*'Energy Use 2020'!$U76</f>
        <v>321649980162574.63</v>
      </c>
      <c r="M14" s="240">
        <f>('Energy Use'!M70-'E-electricity'!M14)*'Energy Use 2020'!$U76</f>
        <v>320360625078047.06</v>
      </c>
      <c r="N14" s="240">
        <f>('Energy Use'!N70-'E-electricity'!N14)*'Energy Use 2020'!$U76</f>
        <v>317609575437319.44</v>
      </c>
      <c r="O14" s="240">
        <f>('Energy Use'!O70-'E-electricity'!O14)*'Energy Use 2020'!$U76</f>
        <v>313364874264339.56</v>
      </c>
      <c r="P14" s="240">
        <f>('Energy Use'!P70-'E-electricity'!P14)*'Energy Use 2020'!$U76</f>
        <v>308094480657256.56</v>
      </c>
      <c r="Q14" s="240">
        <f>('Energy Use'!Q70-'E-electricity'!Q14)*'Energy Use 2020'!$U76</f>
        <v>302251876430179</v>
      </c>
      <c r="R14" s="240">
        <f>('Energy Use'!R70-'E-electricity'!R14)*'Energy Use 2020'!$U76</f>
        <v>296264885979050.94</v>
      </c>
      <c r="S14" s="240">
        <f>('Energy Use'!S70-'E-electricity'!S14)*'Energy Use 2020'!$U76</f>
        <v>291553106572281.19</v>
      </c>
      <c r="T14" s="240">
        <f>('Energy Use'!T70-'E-electricity'!T14)*'Energy Use 2020'!$U76</f>
        <v>287055996354570.5</v>
      </c>
      <c r="U14" s="240">
        <f>('Energy Use'!U70-'E-electricity'!U14)*'Energy Use 2020'!$U76</f>
        <v>282768046846656.19</v>
      </c>
      <c r="V14" s="240">
        <f>('Energy Use'!V70-'E-electricity'!V14)*'Energy Use 2020'!$U76</f>
        <v>278684041763151.59</v>
      </c>
      <c r="W14" s="240">
        <f>('Energy Use'!W70-'E-electricity'!W14)*'Energy Use 2020'!$U76</f>
        <v>274799051680545.91</v>
      </c>
      <c r="X14" s="240">
        <f>('Energy Use'!X70-'E-electricity'!X14)*'Energy Use 2020'!$U76</f>
        <v>271108429115735.59</v>
      </c>
      <c r="Y14" s="240">
        <f>('Energy Use'!Y70-'E-electricity'!Y14)*'Energy Use 2020'!$U76</f>
        <v>267607804026558.53</v>
      </c>
      <c r="Z14" s="240">
        <f>('Energy Use'!Z70-'E-electricity'!Z14)*'Energy Use 2020'!$U76</f>
        <v>264293079746349.69</v>
      </c>
      <c r="AA14" s="240">
        <f>('Energy Use'!AA70-'E-electricity'!AA14)*'Energy Use 2020'!$U76</f>
        <v>261160429365286.09</v>
      </c>
      <c r="AB14" s="240">
        <f>('Energy Use'!AB70-'E-electricity'!AB14)*'Energy Use 2020'!$U76</f>
        <v>258206292572121.03</v>
      </c>
      <c r="AC14" s="240">
        <f>('Energy Use'!AC70-'E-electricity'!AC14)*'Energy Use 2020'!$U76</f>
        <v>255427372970933.13</v>
      </c>
      <c r="AD14" s="240">
        <f>('Energy Use'!AD70-'E-electricity'!AD14)*'Energy Use 2020'!$U76</f>
        <v>252820635888613.69</v>
      </c>
      <c r="AE14" s="240">
        <f>('Energy Use'!AE70-'E-electricity'!AE14)*'Energy Use 2020'!$U76</f>
        <v>250383306690177.88</v>
      </c>
      <c r="AF14" s="240">
        <f>('Energy Use'!AF70-'E-electricity'!AF14)*'Energy Use 2020'!$U76</f>
        <v>248112869620411.91</v>
      </c>
      <c r="AG14" s="240">
        <f>('Energy Use'!AG70-'E-electricity'!AG14)*'Energy Use 2020'!$U76</f>
        <v>246007067192015.47</v>
      </c>
      <c r="AH14" s="240">
        <f>('Energy Use'!AH70-'E-electricity'!AH14)*'Energy Use 2020'!$U76</f>
        <v>244063900142267.59</v>
      </c>
      <c r="AI14" s="240">
        <f>('Energy Use'!AI70-'E-electricity'!AI14)*'Energy Use 2020'!$U76</f>
        <v>242281627982225.09</v>
      </c>
      <c r="AJ14" s="240">
        <f>('Energy Use'!AJ70-'E-electricity'!AJ14)*'Energy Use 2020'!$U76</f>
        <v>240658770164767.56</v>
      </c>
      <c r="AK14" s="240">
        <f>('Energy Use'!AK70-'E-electricity'!AK14)*'Energy Use 2020'!$U76</f>
        <v>239194107900238.06</v>
      </c>
      <c r="AL14" s="240">
        <f>('Energy Use'!AL70-'E-electricity'!AL14)*'Energy Use 2020'!$U76</f>
        <v>237886686651202.72</v>
      </c>
      <c r="AM14" s="240">
        <f>('Energy Use'!AM70-'E-electricity'!AM14)*'Energy Use 2020'!$U76</f>
        <v>236735819340834.09</v>
      </c>
      <c r="AN14" s="240">
        <f>('Energy Use'!AN70-'E-electricity'!AN14)*'Energy Use 2020'!$U76</f>
        <v>235741090312749.81</v>
      </c>
      <c r="AO14" s="240">
        <f>('Energy Use'!AO70-'E-electricity'!AO14)*'Energy Use 2020'!$U76</f>
        <v>234902360083738.97</v>
      </c>
      <c r="AP14" s="240">
        <f>('Energy Use'!AP70-'E-electricity'!AP14)*'Energy Use 2020'!$U76</f>
        <v>234219770934820.97</v>
      </c>
      <c r="AQ14" s="240">
        <f>('Energy Use'!AQ70-'E-electricity'!AQ14)*'Energy Use 2020'!$U76</f>
        <v>232495323885848.91</v>
      </c>
      <c r="AR14" s="136" t="str">
        <f>VLOOKUP($A14,'Sector Match'!$A$1:$B$43,2,0)</f>
        <v>textiles apparel and leather 13T15</v>
      </c>
    </row>
    <row r="15" spans="1:44" x14ac:dyDescent="0.2">
      <c r="A15" s="74" t="s">
        <v>14</v>
      </c>
      <c r="B15" s="240">
        <f>('Energy Use'!B71-'E-electricity'!B15)*'Energy Use 2019'!$U77</f>
        <v>5625673749877.791</v>
      </c>
      <c r="C15" s="240">
        <f>('Energy Use'!C71-'E-electricity'!C15)*'Energy Use 2020'!$U77</f>
        <v>3046663359100.8477</v>
      </c>
      <c r="D15" s="240">
        <f>('Energy Use'!D71-'E-electricity'!D15)*'Energy Use 2020'!$U77</f>
        <v>3414951680639.3315</v>
      </c>
      <c r="E15" s="240">
        <f>('Energy Use'!E71-'E-electricity'!E15)*'Energy Use 2020'!$U77</f>
        <v>3376460629996.3433</v>
      </c>
      <c r="F15" s="240">
        <f>('Energy Use'!F71-'E-electricity'!F15)*'Energy Use 2020'!$U77</f>
        <v>3368739684900.3608</v>
      </c>
      <c r="G15" s="240">
        <f>('Energy Use'!G71-'E-electricity'!G15)*'Energy Use 2020'!$U77</f>
        <v>3388780434640.4019</v>
      </c>
      <c r="H15" s="240">
        <f>('Energy Use'!H71-'E-electricity'!H15)*'Energy Use 2020'!$U77</f>
        <v>3421878774931.6226</v>
      </c>
      <c r="I15" s="240">
        <f>('Energy Use'!I71-'E-electricity'!I15)*'Energy Use 2020'!$U77</f>
        <v>3457428899217.5435</v>
      </c>
      <c r="J15" s="240">
        <f>('Energy Use'!J71-'E-electricity'!J15)*'Energy Use 2020'!$U77</f>
        <v>3487317027154.5396</v>
      </c>
      <c r="K15" s="240">
        <f>('Energy Use'!K71-'E-electricity'!K15)*'Energy Use 2020'!$U77</f>
        <v>3507563360798.8066</v>
      </c>
      <c r="L15" s="240">
        <f>('Energy Use'!L71-'E-electricity'!L15)*'Energy Use 2020'!$U77</f>
        <v>3514163209959.8047</v>
      </c>
      <c r="M15" s="240">
        <f>('Energy Use'!M71-'E-electricity'!M15)*'Energy Use 2020'!$U77</f>
        <v>3503216872728.855</v>
      </c>
      <c r="N15" s="240">
        <f>('Energy Use'!N71-'E-electricity'!N15)*'Energy Use 2020'!$U77</f>
        <v>3477208189909.8677</v>
      </c>
      <c r="O15" s="240">
        <f>('Energy Use'!O71-'E-electricity'!O15)*'Energy Use 2020'!$U77</f>
        <v>3434936609878.1514</v>
      </c>
      <c r="P15" s="240">
        <f>('Energy Use'!P71-'E-electricity'!P15)*'Energy Use 2020'!$U77</f>
        <v>3381401276642.9351</v>
      </c>
      <c r="Q15" s="240">
        <f>('Energy Use'!Q71-'E-electricity'!Q15)*'Energy Use 2020'!$U77</f>
        <v>3321469274328.8608</v>
      </c>
      <c r="R15" s="240">
        <f>('Energy Use'!R71-'E-electricity'!R15)*'Energy Use 2020'!$U77</f>
        <v>3259754518147.4805</v>
      </c>
      <c r="S15" s="240">
        <f>('Energy Use'!S71-'E-electricity'!S15)*'Energy Use 2020'!$U77</f>
        <v>3212621020597.8901</v>
      </c>
      <c r="T15" s="240">
        <f>('Energy Use'!T71-'E-electricity'!T15)*'Energy Use 2020'!$U77</f>
        <v>3167602710978.2407</v>
      </c>
      <c r="U15" s="240">
        <f>('Energy Use'!U71-'E-electricity'!U15)*'Energy Use 2020'!$U77</f>
        <v>3124642597976.4761</v>
      </c>
      <c r="V15" s="240">
        <f>('Energy Use'!V71-'E-electricity'!V15)*'Energy Use 2020'!$U77</f>
        <v>3083686727442.6855</v>
      </c>
      <c r="W15" s="240">
        <f>('Energy Use'!W71-'E-electricity'!W15)*'Energy Use 2020'!$U77</f>
        <v>3044684093683.5161</v>
      </c>
      <c r="X15" s="240">
        <f>('Energy Use'!X71-'E-electricity'!X15)*'Energy Use 2020'!$U77</f>
        <v>3007586556502.0166</v>
      </c>
      <c r="Y15" s="240">
        <f>('Energy Use'!Y71-'E-electricity'!Y15)*'Energy Use 2020'!$U77</f>
        <v>2972348763860.7646</v>
      </c>
      <c r="Z15" s="240">
        <f>('Energy Use'!Z71-'E-electricity'!Z15)*'Energy Use 2020'!$U77</f>
        <v>2938928080058.6333</v>
      </c>
      <c r="AA15" s="240">
        <f>('Energy Use'!AA71-'E-electricity'!AA15)*'Energy Use 2020'!$U77</f>
        <v>2907284519324.644</v>
      </c>
      <c r="AB15" s="240">
        <f>('Energy Use'!AB71-'E-electricity'!AB15)*'Energy Use 2020'!$U77</f>
        <v>2877380684745.1777</v>
      </c>
      <c r="AC15" s="240">
        <f>('Energy Use'!AC71-'E-electricity'!AC15)*'Energy Use 2020'!$U77</f>
        <v>2849181712453.8774</v>
      </c>
      <c r="AD15" s="240">
        <f>('Energy Use'!AD71-'E-electricity'!AD15)*'Energy Use 2020'!$U77</f>
        <v>2822655221026.9829</v>
      </c>
      <c r="AE15" s="240">
        <f>('Energy Use'!AE71-'E-electricity'!AE15)*'Energy Use 2020'!$U77</f>
        <v>2797771266040.4526</v>
      </c>
      <c r="AF15" s="240">
        <f>('Energy Use'!AF71-'E-electricity'!AF15)*'Energy Use 2020'!$U77</f>
        <v>2774502299758.897</v>
      </c>
      <c r="AG15" s="240">
        <f>('Energy Use'!AG71-'E-electricity'!AG15)*'Energy Use 2020'!$U77</f>
        <v>2752823135940.7114</v>
      </c>
      <c r="AH15" s="240">
        <f>('Energy Use'!AH71-'E-electricity'!AH15)*'Energy Use 2020'!$U77</f>
        <v>2732710919758.5034</v>
      </c>
      <c r="AI15" s="240">
        <f>('Energy Use'!AI71-'E-electricity'!AI15)*'Energy Use 2020'!$U77</f>
        <v>2714145102848.6494</v>
      </c>
      <c r="AJ15" s="240">
        <f>('Energy Use'!AJ71-'E-electricity'!AJ15)*'Energy Use 2020'!$U77</f>
        <v>2697107423519.8892</v>
      </c>
      <c r="AK15" s="240">
        <f>('Energy Use'!AK71-'E-electricity'!AK15)*'Energy Use 2020'!$U77</f>
        <v>2681581892166.7354</v>
      </c>
      <c r="AL15" s="240">
        <f>('Energy Use'!AL71-'E-electricity'!AL15)*'Energy Use 2020'!$U77</f>
        <v>2667554781950.5176</v>
      </c>
      <c r="AM15" s="240">
        <f>('Energy Use'!AM71-'E-electricity'!AM15)*'Energy Use 2020'!$U77</f>
        <v>2655014624828.5972</v>
      </c>
      <c r="AN15" s="240">
        <f>('Energy Use'!AN71-'E-electricity'!AN15)*'Energy Use 2020'!$U77</f>
        <v>2643952213030.5996</v>
      </c>
      <c r="AO15" s="240">
        <f>('Energy Use'!AO71-'E-electricity'!AO15)*'Energy Use 2020'!$U77</f>
        <v>2634360606100.2183</v>
      </c>
      <c r="AP15" s="240">
        <f>('Energy Use'!AP71-'E-electricity'!AP15)*'Energy Use 2020'!$U77</f>
        <v>2626235143641.4492</v>
      </c>
      <c r="AQ15" s="240">
        <f>('Energy Use'!AQ71-'E-electricity'!AQ15)*'Energy Use 2020'!$U77</f>
        <v>2606139753858.3726</v>
      </c>
      <c r="AR15" s="136" t="str">
        <f>VLOOKUP($A15,'Sector Match'!$A$1:$B$43,2,0)</f>
        <v>textiles apparel and leather 13T15</v>
      </c>
    </row>
    <row r="16" spans="1:44" x14ac:dyDescent="0.2">
      <c r="A16" s="74" t="s">
        <v>15</v>
      </c>
      <c r="B16" s="240">
        <f>('Energy Use'!B72-'E-electricity'!B16)*'Energy Use 2019'!$U78</f>
        <v>2159127405435.4565</v>
      </c>
      <c r="C16" s="240">
        <f>('Energy Use'!C72-'E-electricity'!C16)*'Energy Use 2020'!$U78</f>
        <v>1751471260976.374</v>
      </c>
      <c r="D16" s="240">
        <f>('Energy Use'!D72-'E-electricity'!D16)*'Energy Use 2020'!$U78</f>
        <v>1960371924081.3821</v>
      </c>
      <c r="E16" s="240">
        <f>('Energy Use'!E72-'E-electricity'!E16)*'Energy Use 2020'!$U78</f>
        <v>1963238095580.0344</v>
      </c>
      <c r="F16" s="240">
        <f>('Energy Use'!F72-'E-electricity'!F16)*'Energy Use 2020'!$U78</f>
        <v>1939800467441.7126</v>
      </c>
      <c r="G16" s="240">
        <f>('Energy Use'!G72-'E-electricity'!G16)*'Energy Use 2020'!$U78</f>
        <v>1914660776773.4229</v>
      </c>
      <c r="H16" s="240">
        <f>('Energy Use'!H72-'E-electricity'!H16)*'Energy Use 2020'!$U78</f>
        <v>1894858205585.8025</v>
      </c>
      <c r="I16" s="240">
        <f>('Energy Use'!I72-'E-electricity'!I16)*'Energy Use 2020'!$U78</f>
        <v>1886625701039.1604</v>
      </c>
      <c r="J16" s="240">
        <f>('Energy Use'!J72-'E-electricity'!J16)*'Energy Use 2020'!$U78</f>
        <v>1886368775690.5884</v>
      </c>
      <c r="K16" s="240">
        <f>('Energy Use'!K72-'E-electricity'!K16)*'Energy Use 2020'!$U78</f>
        <v>1890074110075.0076</v>
      </c>
      <c r="L16" s="240">
        <f>('Energy Use'!L72-'E-electricity'!L16)*'Energy Use 2020'!$U78</f>
        <v>1893747201619.8379</v>
      </c>
      <c r="M16" s="240">
        <f>('Energy Use'!M72-'E-electricity'!M16)*'Energy Use 2020'!$U78</f>
        <v>1893370749785.4434</v>
      </c>
      <c r="N16" s="240">
        <f>('Energy Use'!N72-'E-electricity'!N16)*'Energy Use 2020'!$U78</f>
        <v>1889704134849.3474</v>
      </c>
      <c r="O16" s="240">
        <f>('Energy Use'!O72-'E-electricity'!O16)*'Energy Use 2020'!$U78</f>
        <v>1878597949055.9817</v>
      </c>
      <c r="P16" s="240">
        <f>('Energy Use'!P72-'E-electricity'!P16)*'Energy Use 2020'!$U78</f>
        <v>1860712136718.4614</v>
      </c>
      <c r="Q16" s="240">
        <f>('Energy Use'!Q72-'E-electricity'!Q16)*'Energy Use 2020'!$U78</f>
        <v>1836763696017.5562</v>
      </c>
      <c r="R16" s="240">
        <f>('Energy Use'!R72-'E-electricity'!R16)*'Energy Use 2020'!$U78</f>
        <v>1807505244502.9502</v>
      </c>
      <c r="S16" s="240">
        <f>('Energy Use'!S72-'E-electricity'!S16)*'Energy Use 2020'!$U78</f>
        <v>1782190516201.0178</v>
      </c>
      <c r="T16" s="240">
        <f>('Energy Use'!T72-'E-electricity'!T16)*'Energy Use 2020'!$U78</f>
        <v>1752772877501.1226</v>
      </c>
      <c r="U16" s="240">
        <f>('Energy Use'!U72-'E-electricity'!U16)*'Energy Use 2020'!$U78</f>
        <v>1719903533127.8037</v>
      </c>
      <c r="V16" s="240">
        <f>('Energy Use'!V72-'E-electricity'!V16)*'Energy Use 2020'!$U78</f>
        <v>1684222386570.9004</v>
      </c>
      <c r="W16" s="240">
        <f>('Energy Use'!W72-'E-electricity'!W16)*'Energy Use 2020'!$U78</f>
        <v>1646348073006.3657</v>
      </c>
      <c r="X16" s="240">
        <f>('Energy Use'!X72-'E-electricity'!X16)*'Energy Use 2020'!$U78</f>
        <v>1606869971424.5266</v>
      </c>
      <c r="Y16" s="240">
        <f>('Energy Use'!Y72-'E-electricity'!Y16)*'Energy Use 2020'!$U78</f>
        <v>1566342152196.1201</v>
      </c>
      <c r="Z16" s="240">
        <f>('Energy Use'!Z72-'E-electricity'!Z16)*'Energy Use 2020'!$U78</f>
        <v>1525279156538.1865</v>
      </c>
      <c r="AA16" s="240">
        <f>('Energy Use'!AA72-'E-electricity'!AA16)*'Energy Use 2020'!$U78</f>
        <v>1484153460357.707</v>
      </c>
      <c r="AB16" s="240">
        <f>('Energy Use'!AB72-'E-electricity'!AB16)*'Energy Use 2020'!$U78</f>
        <v>1443394445881.3948</v>
      </c>
      <c r="AC16" s="240">
        <f>('Energy Use'!AC72-'E-electricity'!AC16)*'Energy Use 2020'!$U78</f>
        <v>1403388688857.2124</v>
      </c>
      <c r="AD16" s="240">
        <f>('Energy Use'!AD72-'E-electricity'!AD16)*'Energy Use 2020'!$U78</f>
        <v>1364481365100.4431</v>
      </c>
      <c r="AE16" s="240">
        <f>('Energy Use'!AE72-'E-electricity'!AE16)*'Energy Use 2020'!$U78</f>
        <v>1326978585748.6355</v>
      </c>
      <c r="AF16" s="240">
        <f>('Energy Use'!AF72-'E-electricity'!AF16)*'Energy Use 2020'!$U78</f>
        <v>1291150483777.8298</v>
      </c>
      <c r="AG16" s="240">
        <f>('Energy Use'!AG72-'E-electricity'!AG16)*'Energy Use 2020'!$U78</f>
        <v>1257234893236.2012</v>
      </c>
      <c r="AH16" s="240">
        <f>('Energy Use'!AH72-'E-electricity'!AH16)*'Energy Use 2020'!$U78</f>
        <v>1225441485611.0999</v>
      </c>
      <c r="AI16" s="240">
        <f>('Energy Use'!AI72-'E-electricity'!AI16)*'Energy Use 2020'!$U78</f>
        <v>1195956253383.5181</v>
      </c>
      <c r="AJ16" s="240">
        <f>('Energy Use'!AJ72-'E-electricity'!AJ16)*'Energy Use 2020'!$U78</f>
        <v>1168946258081.5635</v>
      </c>
      <c r="AK16" s="240">
        <f>('Energy Use'!AK72-'E-electricity'!AK16)*'Energy Use 2020'!$U78</f>
        <v>1144564588295.9204</v>
      </c>
      <c r="AL16" s="240">
        <f>('Energy Use'!AL72-'E-electricity'!AL16)*'Energy Use 2020'!$U78</f>
        <v>1122955501778.2813</v>
      </c>
      <c r="AM16" s="240">
        <f>('Energy Use'!AM72-'E-electricity'!AM16)*'Energy Use 2020'!$U78</f>
        <v>1104259754855.7456</v>
      </c>
      <c r="AN16" s="240">
        <f>('Energy Use'!AN72-'E-electricity'!AN16)*'Energy Use 2020'!$U78</f>
        <v>1088620152241.5433</v>
      </c>
      <c r="AO16" s="240">
        <f>('Energy Use'!AO72-'E-electricity'!AO16)*'Energy Use 2020'!$U78</f>
        <v>1076187381526.1801</v>
      </c>
      <c r="AP16" s="240">
        <f>('Energy Use'!AP72-'E-electricity'!AP16)*'Energy Use 2020'!$U78</f>
        <v>1067126230174.0492</v>
      </c>
      <c r="AQ16" s="240">
        <f>('Energy Use'!AQ72-'E-electricity'!AQ16)*'Energy Use 2020'!$U78</f>
        <v>1056178103084.4465</v>
      </c>
      <c r="AR16" s="136" t="str">
        <f>VLOOKUP($A16,'Sector Match'!$A$1:$B$43,2,0)</f>
        <v>textiles apparel and leather 13T15</v>
      </c>
    </row>
    <row r="17" spans="1:44" x14ac:dyDescent="0.2">
      <c r="A17" s="74" t="s">
        <v>16</v>
      </c>
      <c r="B17" s="240">
        <f>('Energy Use'!B73-'E-electricity'!B17)*'Energy Use 2019'!$U79</f>
        <v>6368762374048.7305</v>
      </c>
      <c r="C17" s="240">
        <f>('Energy Use'!C73-'E-electricity'!C17)*'Energy Use 2020'!$U79</f>
        <v>6580504719252.5391</v>
      </c>
      <c r="D17" s="240">
        <f>('Energy Use'!D73-'E-electricity'!D17)*'Energy Use 2020'!$U79</f>
        <v>7495960393920.623</v>
      </c>
      <c r="E17" s="240">
        <f>('Energy Use'!E73-'E-electricity'!E17)*'Energy Use 2020'!$U79</f>
        <v>7507981655171.5713</v>
      </c>
      <c r="F17" s="240">
        <f>('Energy Use'!F73-'E-electricity'!F17)*'Energy Use 2020'!$U79</f>
        <v>7477323665849.2188</v>
      </c>
      <c r="G17" s="240">
        <f>('Energy Use'!G73-'E-electricity'!G17)*'Energy Use 2020'!$U79</f>
        <v>7507939150079.4229</v>
      </c>
      <c r="H17" s="240">
        <f>('Energy Use'!H73-'E-electricity'!H17)*'Energy Use 2020'!$U79</f>
        <v>7579324793260.334</v>
      </c>
      <c r="I17" s="240">
        <f>('Energy Use'!I73-'E-electricity'!I17)*'Energy Use 2020'!$U79</f>
        <v>7678391633278.6816</v>
      </c>
      <c r="J17" s="240">
        <f>('Energy Use'!J73-'E-electricity'!J17)*'Energy Use 2020'!$U79</f>
        <v>7788690258529.7139</v>
      </c>
      <c r="K17" s="240">
        <f>('Energy Use'!K73-'E-electricity'!K17)*'Energy Use 2020'!$U79</f>
        <v>7900338182119.9189</v>
      </c>
      <c r="L17" s="240">
        <f>('Energy Use'!L73-'E-electricity'!L17)*'Energy Use 2020'!$U79</f>
        <v>8002886307518.2559</v>
      </c>
      <c r="M17" s="240">
        <f>('Energy Use'!M73-'E-electricity'!M17)*'Energy Use 2020'!$U79</f>
        <v>8085371272112.4805</v>
      </c>
      <c r="N17" s="240">
        <f>('Energy Use'!N73-'E-electricity'!N17)*'Energy Use 2020'!$U79</f>
        <v>8152823800821.335</v>
      </c>
      <c r="O17" s="240">
        <f>('Energy Use'!O73-'E-electricity'!O17)*'Energy Use 2020'!$U79</f>
        <v>8190749795509.251</v>
      </c>
      <c r="P17" s="240">
        <f>('Energy Use'!P73-'E-electricity'!P17)*'Energy Use 2020'!$U79</f>
        <v>8200937598021.3838</v>
      </c>
      <c r="Q17" s="240">
        <f>('Energy Use'!Q73-'E-electricity'!Q17)*'Energy Use 2020'!$U79</f>
        <v>8185483341289.1406</v>
      </c>
      <c r="R17" s="240">
        <f>('Energy Use'!R73-'E-electricity'!R17)*'Energy Use 2020'!$U79</f>
        <v>8146721186575.7646</v>
      </c>
      <c r="S17" s="240">
        <f>('Energy Use'!S73-'E-electricity'!S17)*'Energy Use 2020'!$U79</f>
        <v>8122752328134.0244</v>
      </c>
      <c r="T17" s="240">
        <f>('Energy Use'!T73-'E-electricity'!T17)*'Energy Use 2020'!$U79</f>
        <v>8079702598528.7256</v>
      </c>
      <c r="U17" s="240">
        <f>('Energy Use'!U73-'E-electricity'!U17)*'Energy Use 2020'!$U79</f>
        <v>8019494794990.2773</v>
      </c>
      <c r="V17" s="240">
        <f>('Energy Use'!V73-'E-electricity'!V17)*'Energy Use 2020'!$U79</f>
        <v>7944119696800.4971</v>
      </c>
      <c r="W17" s="240">
        <f>('Energy Use'!W73-'E-electricity'!W17)*'Energy Use 2020'!$U79</f>
        <v>7855599752892.3428</v>
      </c>
      <c r="X17" s="240">
        <f>('Energy Use'!X73-'E-electricity'!X17)*'Energy Use 2020'!$U79</f>
        <v>7755956774465.2129</v>
      </c>
      <c r="Y17" s="240">
        <f>('Energy Use'!Y73-'E-electricity'!Y17)*'Energy Use 2020'!$U79</f>
        <v>7647184003404.5557</v>
      </c>
      <c r="Z17" s="240">
        <f>('Energy Use'!Z73-'E-electricity'!Z17)*'Energy Use 2020'!$U79</f>
        <v>7531222743467.3828</v>
      </c>
      <c r="AA17" s="240">
        <f>('Energy Use'!AA73-'E-electricity'!AA17)*'Energy Use 2020'!$U79</f>
        <v>7409943581791.9844</v>
      </c>
      <c r="AB17" s="240">
        <f>('Energy Use'!AB73-'E-electricity'!AB17)*'Energy Use 2020'!$U79</f>
        <v>7285132096053.3711</v>
      </c>
      <c r="AC17" s="240">
        <f>('Energy Use'!AC73-'E-electricity'!AC17)*'Energy Use 2020'!$U79</f>
        <v>7158478838517.3984</v>
      </c>
      <c r="AD17" s="240">
        <f>('Energy Use'!AD73-'E-electricity'!AD17)*'Energy Use 2020'!$U79</f>
        <v>7031573311922.8643</v>
      </c>
      <c r="AE17" s="240">
        <f>('Energy Use'!AE73-'E-electricity'!AE17)*'Energy Use 2020'!$U79</f>
        <v>6905901602024.5342</v>
      </c>
      <c r="AF17" s="240">
        <f>('Energy Use'!AF73-'E-electricity'!AF17)*'Energy Use 2020'!$U79</f>
        <v>6782847305464.7646</v>
      </c>
      <c r="AG17" s="240">
        <f>('Energy Use'!AG73-'E-electricity'!AG17)*'Energy Use 2020'!$U79</f>
        <v>6663695386662.9609</v>
      </c>
      <c r="AH17" s="240">
        <f>('Energy Use'!AH73-'E-electricity'!AH17)*'Energy Use 2020'!$U79</f>
        <v>6549638610667.0967</v>
      </c>
      <c r="AI17" s="240">
        <f>('Energy Use'!AI73-'E-electricity'!AI17)*'Energy Use 2020'!$U79</f>
        <v>6441786227500.1328</v>
      </c>
      <c r="AJ17" s="240">
        <f>('Energy Use'!AJ73-'E-electricity'!AJ17)*'Energy Use 2020'!$U79</f>
        <v>6341174624776.2197</v>
      </c>
      <c r="AK17" s="240">
        <f>('Energy Use'!AK73-'E-electricity'!AK17)*'Energy Use 2020'!$U79</f>
        <v>6248779716957.5156</v>
      </c>
      <c r="AL17" s="240">
        <f>('Energy Use'!AL73-'E-electricity'!AL17)*'Energy Use 2020'!$U79</f>
        <v>6165530899762.8984</v>
      </c>
      <c r="AM17" s="240">
        <f>('Energy Use'!AM73-'E-electricity'!AM17)*'Energy Use 2020'!$U79</f>
        <v>6092326465695.9023</v>
      </c>
      <c r="AN17" s="240">
        <f>('Energy Use'!AN73-'E-electricity'!AN17)*'Energy Use 2020'!$U79</f>
        <v>6030050450850.0918</v>
      </c>
      <c r="AO17" s="240">
        <f>('Energy Use'!AO73-'E-electricity'!AO17)*'Energy Use 2020'!$U79</f>
        <v>5979590964208.2588</v>
      </c>
      <c r="AP17" s="240">
        <f>('Energy Use'!AP73-'E-electricity'!AP17)*'Energy Use 2020'!$U79</f>
        <v>5941860139489.9297</v>
      </c>
      <c r="AQ17" s="240">
        <f>('Energy Use'!AQ73-'E-electricity'!AQ17)*'Energy Use 2020'!$U79</f>
        <v>5887132995707.9404</v>
      </c>
      <c r="AR17" s="136" t="str">
        <f>VLOOKUP($A17,'Sector Match'!$A$1:$B$43,2,0)</f>
        <v>wood products 16</v>
      </c>
    </row>
    <row r="18" spans="1:44" x14ac:dyDescent="0.2">
      <c r="A18" s="74" t="s">
        <v>17</v>
      </c>
      <c r="B18" s="240">
        <f>('Energy Use'!B74-'E-electricity'!B18)*'Energy Use 2019'!$U80</f>
        <v>575040648322.07703</v>
      </c>
      <c r="C18" s="240">
        <f>('Energy Use'!C74-'E-electricity'!C18)*'Energy Use 2020'!$U80</f>
        <v>721762738910.93066</v>
      </c>
      <c r="D18" s="240">
        <f>('Energy Use'!D74-'E-electricity'!D18)*'Energy Use 2020'!$U80</f>
        <v>831470393442.80945</v>
      </c>
      <c r="E18" s="240">
        <f>('Energy Use'!E74-'E-electricity'!E18)*'Energy Use 2020'!$U80</f>
        <v>777023055430.93018</v>
      </c>
      <c r="F18" s="240">
        <f>('Energy Use'!F74-'E-electricity'!F18)*'Energy Use 2020'!$U80</f>
        <v>769519075839.57617</v>
      </c>
      <c r="G18" s="240">
        <f>('Energy Use'!G74-'E-electricity'!G18)*'Energy Use 2020'!$U80</f>
        <v>767712300289.35547</v>
      </c>
      <c r="H18" s="240">
        <f>('Energy Use'!H74-'E-electricity'!H18)*'Energy Use 2020'!$U80</f>
        <v>769814244476.98792</v>
      </c>
      <c r="I18" s="240">
        <f>('Energy Use'!I74-'E-electricity'!I18)*'Energy Use 2020'!$U80</f>
        <v>774707814165.22302</v>
      </c>
      <c r="J18" s="240">
        <f>('Energy Use'!J74-'E-electricity'!J18)*'Energy Use 2020'!$U80</f>
        <v>780761065724.4657</v>
      </c>
      <c r="K18" s="240">
        <f>('Energy Use'!K74-'E-electricity'!K18)*'Energy Use 2020'!$U80</f>
        <v>786918030097.51978</v>
      </c>
      <c r="L18" s="240">
        <f>('Energy Use'!L74-'E-electricity'!L18)*'Energy Use 2020'!$U80</f>
        <v>792090628749.9093</v>
      </c>
      <c r="M18" s="240">
        <f>('Energy Use'!M74-'E-electricity'!M18)*'Energy Use 2020'!$U80</f>
        <v>795164817266.44788</v>
      </c>
      <c r="N18" s="240">
        <f>('Energy Use'!N74-'E-electricity'!N18)*'Energy Use 2020'!$U80</f>
        <v>797969876819.70276</v>
      </c>
      <c r="O18" s="240">
        <f>('Energy Use'!O74-'E-electricity'!O18)*'Energy Use 2020'!$U80</f>
        <v>797803120490.32751</v>
      </c>
      <c r="P18" s="240">
        <f>('Energy Use'!P74-'E-electricity'!P18)*'Energy Use 2020'!$U80</f>
        <v>794880519477.93042</v>
      </c>
      <c r="Q18" s="240">
        <f>('Energy Use'!Q74-'E-electricity'!Q18)*'Energy Use 2020'!$U80</f>
        <v>789444958871.42773</v>
      </c>
      <c r="R18" s="240">
        <f>('Energy Use'!R74-'E-electricity'!R18)*'Energy Use 2020'!$U80</f>
        <v>781758693292.52612</v>
      </c>
      <c r="S18" s="240">
        <f>('Energy Use'!S74-'E-electricity'!S18)*'Energy Use 2020'!$U80</f>
        <v>776879906149.10217</v>
      </c>
      <c r="T18" s="240">
        <f>('Energy Use'!T74-'E-electricity'!T18)*'Energy Use 2020'!$U80</f>
        <v>770183896107.69763</v>
      </c>
      <c r="U18" s="240">
        <f>('Energy Use'!U74-'E-electricity'!U18)*'Energy Use 2020'!$U80</f>
        <v>761875141149.16565</v>
      </c>
      <c r="V18" s="240">
        <f>('Energy Use'!V74-'E-electricity'!V18)*'Energy Use 2020'!$U80</f>
        <v>752162099662.01733</v>
      </c>
      <c r="W18" s="240">
        <f>('Energy Use'!W74-'E-electricity'!W18)*'Energy Use 2020'!$U80</f>
        <v>741253589284.90076</v>
      </c>
      <c r="X18" s="240">
        <f>('Energy Use'!X74-'E-electricity'!X18)*'Energy Use 2020'!$U80</f>
        <v>729355629438.40845</v>
      </c>
      <c r="Y18" s="240">
        <f>('Energy Use'!Y74-'E-electricity'!Y18)*'Energy Use 2020'!$U80</f>
        <v>716668773588.45459</v>
      </c>
      <c r="Z18" s="240">
        <f>('Energy Use'!Z74-'E-electricity'!Z18)*'Energy Use 2020'!$U80</f>
        <v>703385938423.57886</v>
      </c>
      <c r="AA18" s="240">
        <f>('Energy Use'!AA74-'E-electricity'!AA18)*'Energy Use 2020'!$U80</f>
        <v>689690721242.11853</v>
      </c>
      <c r="AB18" s="240">
        <f>('Energy Use'!AB74-'E-electricity'!AB18)*'Energy Use 2020'!$U80</f>
        <v>675756184108.18542</v>
      </c>
      <c r="AC18" s="240">
        <f>('Energy Use'!AC74-'E-electricity'!AC18)*'Energy Use 2020'!$U80</f>
        <v>661744073744.48816</v>
      </c>
      <c r="AD18" s="240">
        <f>('Energy Use'!AD74-'E-electricity'!AD18)*'Energy Use 2020'!$U80</f>
        <v>647804439539.99109</v>
      </c>
      <c r="AE18" s="240">
        <f>('Energy Use'!AE74-'E-electricity'!AE18)*'Energy Use 2020'!$U80</f>
        <v>634075608212.88477</v>
      </c>
      <c r="AF18" s="240">
        <f>('Energy Use'!AF74-'E-electricity'!AF18)*'Energy Use 2020'!$U80</f>
        <v>620684472269.54871</v>
      </c>
      <c r="AG18" s="240">
        <f>('Energy Use'!AG74-'E-electricity'!AG18)*'Energy Use 2020'!$U80</f>
        <v>607747050089.13013</v>
      </c>
      <c r="AH18" s="240">
        <f>('Energy Use'!AH74-'E-electricity'!AH18)*'Energy Use 2020'!$U80</f>
        <v>595369277886.88782</v>
      </c>
      <c r="AI18" s="240">
        <f>('Energy Use'!AI74-'E-electricity'!AI18)*'Energy Use 2020'!$U80</f>
        <v>583647997629.84521</v>
      </c>
      <c r="AJ18" s="240">
        <f>('Energy Use'!AJ74-'E-electricity'!AJ18)*'Energy Use 2020'!$U80</f>
        <v>572672109893.28186</v>
      </c>
      <c r="AK18" s="240">
        <f>('Energy Use'!AK74-'E-electricity'!AK18)*'Energy Use 2020'!$U80</f>
        <v>562523866401.15674</v>
      </c>
      <c r="AL18" s="240">
        <f>('Energy Use'!AL74-'E-electricity'!AL18)*'Energy Use 2020'!$U80</f>
        <v>553280283390.30652</v>
      </c>
      <c r="AM18" s="240">
        <f>('Energy Use'!AM74-'E-electricity'!AM18)*'Energy Use 2020'!$U80</f>
        <v>545014663842.50684</v>
      </c>
      <c r="AN18" s="240">
        <f>('Energy Use'!AN74-'E-electricity'!AN18)*'Energy Use 2020'!$U80</f>
        <v>537798223973.63068</v>
      </c>
      <c r="AO18" s="240">
        <f>('Energy Use'!AO74-'E-electricity'!AO18)*'Energy Use 2020'!$U80</f>
        <v>531701827159.25159</v>
      </c>
      <c r="AP18" s="240">
        <f>('Energy Use'!AP74-'E-electricity'!AP18)*'Energy Use 2020'!$U80</f>
        <v>526797836790.52338</v>
      </c>
      <c r="AQ18" s="240">
        <f>('Energy Use'!AQ74-'E-electricity'!AQ18)*'Energy Use 2020'!$U80</f>
        <v>520479225944.72595</v>
      </c>
      <c r="AR18" s="136" t="str">
        <f>VLOOKUP($A18,'Sector Match'!$A$1:$B$43,2,0)</f>
        <v>wood products 16</v>
      </c>
    </row>
    <row r="19" spans="1:44" x14ac:dyDescent="0.2">
      <c r="A19" s="74" t="s">
        <v>18</v>
      </c>
      <c r="B19" s="240">
        <f>('Energy Use'!B75-'E-electricity'!B19)*'Energy Use 2019'!$U81</f>
        <v>202986221061188.38</v>
      </c>
      <c r="C19" s="240">
        <f>('Energy Use'!C75-'E-electricity'!C19)*'Energy Use 2020'!$U81</f>
        <v>215298365484632.88</v>
      </c>
      <c r="D19" s="240">
        <f>('Energy Use'!D75-'E-electricity'!D19)*'Energy Use 2020'!$U81</f>
        <v>229052648034198.69</v>
      </c>
      <c r="E19" s="240">
        <f>('Energy Use'!E75-'E-electricity'!E19)*'Energy Use 2020'!$U81</f>
        <v>229640379152371.25</v>
      </c>
      <c r="F19" s="240">
        <f>('Energy Use'!F75-'E-electricity'!F19)*'Energy Use 2020'!$U81</f>
        <v>241255666524293.78</v>
      </c>
      <c r="G19" s="240">
        <f>('Energy Use'!G75-'E-electricity'!G19)*'Energy Use 2020'!$U81</f>
        <v>252736145754599.09</v>
      </c>
      <c r="H19" s="240">
        <f>('Energy Use'!H75-'E-electricity'!H19)*'Energy Use 2020'!$U81</f>
        <v>264082222447004.91</v>
      </c>
      <c r="I19" s="240">
        <f>('Energy Use'!I75-'E-electricity'!I19)*'Energy Use 2020'!$U81</f>
        <v>269354602087246.31</v>
      </c>
      <c r="J19" s="240">
        <f>('Energy Use'!J75-'E-electricity'!J19)*'Energy Use 2020'!$U81</f>
        <v>274564748862119.84</v>
      </c>
      <c r="K19" s="240">
        <f>('Energy Use'!K75-'E-electricity'!K19)*'Energy Use 2020'!$U81</f>
        <v>279712850584102.34</v>
      </c>
      <c r="L19" s="240">
        <f>('Energy Use'!L75-'E-electricity'!L19)*'Energy Use 2020'!$U81</f>
        <v>284799095065670.88</v>
      </c>
      <c r="M19" s="240">
        <f>('Energy Use'!M75-'E-electricity'!M19)*'Energy Use 2020'!$U81</f>
        <v>289823670119302.38</v>
      </c>
      <c r="N19" s="240">
        <f>('Energy Use'!N75-'E-electricity'!N19)*'Energy Use 2020'!$U81</f>
        <v>291890954221480.63</v>
      </c>
      <c r="O19" s="240">
        <f>('Energy Use'!O75-'E-electricity'!O19)*'Energy Use 2020'!$U81</f>
        <v>293934564264935.25</v>
      </c>
      <c r="P19" s="240">
        <f>('Energy Use'!P75-'E-electricity'!P19)*'Energy Use 2020'!$U81</f>
        <v>295954554580216.13</v>
      </c>
      <c r="Q19" s="240">
        <f>('Energy Use'!Q75-'E-electricity'!Q19)*'Energy Use 2020'!$U81</f>
        <v>297950979497873.13</v>
      </c>
      <c r="R19" s="240">
        <f>('Energy Use'!R75-'E-electricity'!R19)*'Energy Use 2020'!$U81</f>
        <v>299923893348455.94</v>
      </c>
      <c r="S19" s="240">
        <f>('Energy Use'!S75-'E-electricity'!S19)*'Energy Use 2020'!$U81</f>
        <v>301037719694549.19</v>
      </c>
      <c r="T19" s="240">
        <f>('Energy Use'!T75-'E-electricity'!T19)*'Energy Use 2020'!$U81</f>
        <v>302147008331409.19</v>
      </c>
      <c r="U19" s="240">
        <f>('Energy Use'!U75-'E-electricity'!U19)*'Energy Use 2020'!$U81</f>
        <v>303251764391436.13</v>
      </c>
      <c r="V19" s="240">
        <f>('Energy Use'!V75-'E-electricity'!V19)*'Energy Use 2020'!$U81</f>
        <v>304351993007030</v>
      </c>
      <c r="W19" s="240">
        <f>('Energy Use'!W75-'E-electricity'!W19)*'Energy Use 2020'!$U81</f>
        <v>305447699310590.75</v>
      </c>
      <c r="X19" s="240">
        <f>('Energy Use'!X75-'E-electricity'!X19)*'Energy Use 2020'!$U81</f>
        <v>303410940593350.13</v>
      </c>
      <c r="Y19" s="240">
        <f>('Energy Use'!Y75-'E-electricity'!Y19)*'Energy Use 2020'!$U81</f>
        <v>301379361135351.5</v>
      </c>
      <c r="Z19" s="240">
        <f>('Energy Use'!Z75-'E-electricity'!Z19)*'Energy Use 2020'!$U81</f>
        <v>299352955804194.94</v>
      </c>
      <c r="AA19" s="240">
        <f>('Energy Use'!AA75-'E-electricity'!AA19)*'Energy Use 2020'!$U81</f>
        <v>297331719467480.13</v>
      </c>
      <c r="AB19" s="240">
        <f>('Energy Use'!AB75-'E-electricity'!AB19)*'Energy Use 2020'!$U81</f>
        <v>295315646992807.31</v>
      </c>
      <c r="AC19" s="240">
        <f>('Energy Use'!AC75-'E-electricity'!AC19)*'Energy Use 2020'!$U81</f>
        <v>291132105594088.94</v>
      </c>
      <c r="AD19" s="240">
        <f>('Energy Use'!AD75-'E-electricity'!AD19)*'Energy Use 2020'!$U81</f>
        <v>286960477755944.44</v>
      </c>
      <c r="AE19" s="240">
        <f>('Energy Use'!AE75-'E-electricity'!AE19)*'Energy Use 2020'!$U81</f>
        <v>282800751160613.5</v>
      </c>
      <c r="AF19" s="240">
        <f>('Energy Use'!AF75-'E-electricity'!AF19)*'Energy Use 2020'!$U81</f>
        <v>278652913490336.03</v>
      </c>
      <c r="AG19" s="240">
        <f>('Energy Use'!AG75-'E-electricity'!AG19)*'Energy Use 2020'!$U81</f>
        <v>274516952427351.88</v>
      </c>
      <c r="AH19" s="240">
        <f>('Energy Use'!AH75-'E-electricity'!AH19)*'Energy Use 2020'!$U81</f>
        <v>270084891125821.25</v>
      </c>
      <c r="AI19" s="240">
        <f>('Energy Use'!AI75-'E-electricity'!AI19)*'Energy Use 2020'!$U81</f>
        <v>265665644083510.94</v>
      </c>
      <c r="AJ19" s="240">
        <f>('Energy Use'!AJ75-'E-electricity'!AJ19)*'Energy Use 2020'!$U81</f>
        <v>261259197956180.78</v>
      </c>
      <c r="AK19" s="240">
        <f>('Energy Use'!AK75-'E-electricity'!AK19)*'Energy Use 2020'!$U81</f>
        <v>256865539399590.63</v>
      </c>
      <c r="AL19" s="240">
        <f>('Energy Use'!AL75-'E-electricity'!AL19)*'Energy Use 2020'!$U81</f>
        <v>252484655069500.28</v>
      </c>
      <c r="AM19" s="240">
        <f>('Energy Use'!AM75-'E-electricity'!AM19)*'Energy Use 2020'!$U81</f>
        <v>247505407159547.22</v>
      </c>
      <c r="AN19" s="240">
        <f>('Energy Use'!AN75-'E-electricity'!AN19)*'Energy Use 2020'!$U81</f>
        <v>242540824519308.31</v>
      </c>
      <c r="AO19" s="240">
        <f>('Energy Use'!AO75-'E-electricity'!AO19)*'Energy Use 2020'!$U81</f>
        <v>237590891751583.22</v>
      </c>
      <c r="AP19" s="240">
        <f>('Energy Use'!AP75-'E-electricity'!AP19)*'Energy Use 2020'!$U81</f>
        <v>232655593459171.97</v>
      </c>
      <c r="AQ19" s="240">
        <f>('Energy Use'!AQ75-'E-electricity'!AQ19)*'Energy Use 2020'!$U81</f>
        <v>226567042889772.13</v>
      </c>
      <c r="AR19" s="136" t="str">
        <f>VLOOKUP($A19,'Sector Match'!$A$1:$B$43,2,0)</f>
        <v>pulp paper and printing 17T18</v>
      </c>
    </row>
    <row r="20" spans="1:44" x14ac:dyDescent="0.2">
      <c r="A20" s="74" t="s">
        <v>19</v>
      </c>
      <c r="B20" s="240">
        <f>('Energy Use'!B76-'E-electricity'!B20)*'Energy Use 2019'!$U82</f>
        <v>4631697933336.8945</v>
      </c>
      <c r="C20" s="240">
        <f>('Energy Use'!C76-'E-electricity'!C20)*'Energy Use 2020'!$U82</f>
        <v>4749132474835.3369</v>
      </c>
      <c r="D20" s="240">
        <f>('Energy Use'!D76-'E-electricity'!D20)*'Energy Use 2020'!$U82</f>
        <v>5453833723834.4844</v>
      </c>
      <c r="E20" s="240">
        <f>('Energy Use'!E76-'E-electricity'!E20)*'Energy Use 2020'!$U82</f>
        <v>5516902480369.2295</v>
      </c>
      <c r="F20" s="240">
        <f>('Energy Use'!F76-'E-electricity'!F20)*'Energy Use 2020'!$U82</f>
        <v>5527890941721.0879</v>
      </c>
      <c r="G20" s="240">
        <f>('Energy Use'!G76-'E-electricity'!G20)*'Energy Use 2020'!$U82</f>
        <v>5623962598157.7139</v>
      </c>
      <c r="H20" s="240">
        <f>('Energy Use'!H76-'E-electricity'!H20)*'Energy Use 2020'!$U82</f>
        <v>5764614480519.5166</v>
      </c>
      <c r="I20" s="240">
        <f>('Energy Use'!I76-'E-electricity'!I20)*'Energy Use 2020'!$U82</f>
        <v>5918146472648.3262</v>
      </c>
      <c r="J20" s="240">
        <f>('Energy Use'!J76-'E-electricity'!J20)*'Energy Use 2020'!$U82</f>
        <v>6069849826628.5957</v>
      </c>
      <c r="K20" s="240">
        <f>('Energy Use'!K76-'E-electricity'!K20)*'Energy Use 2020'!$U82</f>
        <v>6215125099515.9551</v>
      </c>
      <c r="L20" s="240">
        <f>('Energy Use'!L76-'E-electricity'!L20)*'Energy Use 2020'!$U82</f>
        <v>6348986289055.1172</v>
      </c>
      <c r="M20" s="240">
        <f>('Energy Use'!M76-'E-electricity'!M20)*'Energy Use 2020'!$U82</f>
        <v>6466129281107.2002</v>
      </c>
      <c r="N20" s="240">
        <f>('Energy Use'!N76-'E-electricity'!N20)*'Energy Use 2020'!$U82</f>
        <v>6571699378696.9775</v>
      </c>
      <c r="O20" s="240">
        <f>('Energy Use'!O76-'E-electricity'!O20)*'Energy Use 2020'!$U82</f>
        <v>6656030099122.8828</v>
      </c>
      <c r="P20" s="240">
        <f>('Energy Use'!P76-'E-electricity'!P20)*'Energy Use 2020'!$U82</f>
        <v>6719993840929.1475</v>
      </c>
      <c r="Q20" s="240">
        <f>('Energy Use'!Q76-'E-electricity'!Q20)*'Energy Use 2020'!$U82</f>
        <v>6764725937950.6582</v>
      </c>
      <c r="R20" s="240">
        <f>('Energy Use'!R76-'E-electricity'!R20)*'Energy Use 2020'!$U82</f>
        <v>6791582735418.0088</v>
      </c>
      <c r="S20" s="240">
        <f>('Energy Use'!S76-'E-electricity'!S20)*'Energy Use 2020'!$U82</f>
        <v>6829861356068.3428</v>
      </c>
      <c r="T20" s="240">
        <f>('Energy Use'!T76-'E-electricity'!T20)*'Energy Use 2020'!$U82</f>
        <v>6853032484330.6904</v>
      </c>
      <c r="U20" s="240">
        <f>('Energy Use'!U76-'E-electricity'!U20)*'Energy Use 2020'!$U82</f>
        <v>6862053960350.5557</v>
      </c>
      <c r="V20" s="240">
        <f>('Energy Use'!V76-'E-electricity'!V20)*'Energy Use 2020'!$U82</f>
        <v>6857981796736.8691</v>
      </c>
      <c r="W20" s="240">
        <f>('Energy Use'!W76-'E-electricity'!W20)*'Energy Use 2020'!$U82</f>
        <v>6841948691384.7334</v>
      </c>
      <c r="X20" s="240">
        <f>('Energy Use'!X76-'E-electricity'!X20)*'Energy Use 2020'!$U82</f>
        <v>6815143564705.2969</v>
      </c>
      <c r="Y20" s="240">
        <f>('Energy Use'!Y76-'E-electricity'!Y20)*'Energy Use 2020'!$U82</f>
        <v>6778792506602.8613</v>
      </c>
      <c r="Z20" s="240">
        <f>('Energy Use'!Z76-'E-electricity'!Z20)*'Energy Use 2020'!$U82</f>
        <v>6734141433967.1582</v>
      </c>
      <c r="AA20" s="240">
        <f>('Energy Use'!AA76-'E-electricity'!AA20)*'Energy Use 2020'!$U82</f>
        <v>6682440678054.2549</v>
      </c>
      <c r="AB20" s="240">
        <f>('Energy Use'!AB76-'E-electricity'!AB20)*'Energy Use 2020'!$U82</f>
        <v>6624931645576.0488</v>
      </c>
      <c r="AC20" s="240">
        <f>('Energy Use'!AC76-'E-electricity'!AC20)*'Energy Use 2020'!$U82</f>
        <v>6562835629605.6006</v>
      </c>
      <c r="AD20" s="240">
        <f>('Energy Use'!AD76-'E-electricity'!AD20)*'Energy Use 2020'!$U82</f>
        <v>6497344787900.3848</v>
      </c>
      <c r="AE20" s="240">
        <f>('Energy Use'!AE76-'E-electricity'!AE20)*'Energy Use 2020'!$U82</f>
        <v>6429615257742.0244</v>
      </c>
      <c r="AF20" s="240">
        <f>('Energy Use'!AF76-'E-electricity'!AF20)*'Energy Use 2020'!$U82</f>
        <v>6360762338187.0811</v>
      </c>
      <c r="AG20" s="240">
        <f>('Energy Use'!AG76-'E-electricity'!AG20)*'Energy Use 2020'!$U82</f>
        <v>6291857642614.3672</v>
      </c>
      <c r="AH20" s="240">
        <f>('Energy Use'!AH76-'E-electricity'!AH20)*'Energy Use 2020'!$U82</f>
        <v>6223928106224.4834</v>
      </c>
      <c r="AI20" s="240">
        <f>('Energy Use'!AI76-'E-electricity'!AI20)*'Energy Use 2020'!$U82</f>
        <v>6157956724065.1152</v>
      </c>
      <c r="AJ20" s="240">
        <f>('Energy Use'!AJ76-'E-electricity'!AJ20)*'Energy Use 2020'!$U82</f>
        <v>6094884894464.1514</v>
      </c>
      <c r="AK20" s="240">
        <f>('Energy Use'!AK76-'E-electricity'!AK20)*'Energy Use 2020'!$U82</f>
        <v>6035616249646.2998</v>
      </c>
      <c r="AL20" s="240">
        <f>('Energy Use'!AL76-'E-electricity'!AL20)*'Energy Use 2020'!$U82</f>
        <v>5981021869011.7412</v>
      </c>
      <c r="AM20" s="240">
        <f>('Energy Use'!AM76-'E-electricity'!AM20)*'Energy Use 2020'!$U82</f>
        <v>5931946790379.6787</v>
      </c>
      <c r="AN20" s="240">
        <f>('Energy Use'!AN76-'E-electricity'!AN20)*'Energy Use 2020'!$U82</f>
        <v>5889217759903.3945</v>
      </c>
      <c r="AO20" s="240">
        <f>('Energy Use'!AO76-'E-electricity'!AO20)*'Energy Use 2020'!$U82</f>
        <v>5853652191998.8115</v>
      </c>
      <c r="AP20" s="240">
        <f>('Energy Use'!AP76-'E-electricity'!AP20)*'Energy Use 2020'!$U82</f>
        <v>5826068346384.9609</v>
      </c>
      <c r="AQ20" s="240">
        <f>('Energy Use'!AQ76-'E-electricity'!AQ20)*'Energy Use 2020'!$U82</f>
        <v>5777515761305.5049</v>
      </c>
      <c r="AR20" s="136" t="str">
        <f>VLOOKUP($A20,'Sector Match'!$A$1:$B$43,2,0)</f>
        <v>pulp paper and printing 17T18</v>
      </c>
    </row>
    <row r="21" spans="1:44" x14ac:dyDescent="0.2">
      <c r="A21" s="74" t="s">
        <v>20</v>
      </c>
      <c r="B21" s="240">
        <f>('Energy Use'!B77-'E-electricity'!B21)*'Energy Use 2019'!$U83</f>
        <v>823179171036.30103</v>
      </c>
      <c r="C21" s="240">
        <f>('Energy Use'!C77-'E-electricity'!C21)*'Energy Use 2020'!$U83</f>
        <v>1020988604536.9067</v>
      </c>
      <c r="D21" s="240">
        <f>('Energy Use'!D77-'E-electricity'!D21)*'Energy Use 2020'!$U83</f>
        <v>1214283146800.7205</v>
      </c>
      <c r="E21" s="240">
        <f>('Energy Use'!E77-'E-electricity'!E21)*'Energy Use 2020'!$U83</f>
        <v>1194369858719.7949</v>
      </c>
      <c r="F21" s="240">
        <f>('Energy Use'!F77-'E-electricity'!F21)*'Energy Use 2020'!$U83</f>
        <v>1198148340834.8445</v>
      </c>
      <c r="G21" s="240">
        <f>('Energy Use'!G77-'E-electricity'!G21)*'Energy Use 2020'!$U83</f>
        <v>1218562749932.918</v>
      </c>
      <c r="H21" s="240">
        <f>('Energy Use'!H77-'E-electricity'!H21)*'Energy Use 2020'!$U83</f>
        <v>1248190352706.9092</v>
      </c>
      <c r="I21" s="240">
        <f>('Energy Use'!I77-'E-electricity'!I21)*'Energy Use 2020'!$U83</f>
        <v>1281359939645.0583</v>
      </c>
      <c r="J21" s="240">
        <f>('Energy Use'!J77-'E-electricity'!J21)*'Energy Use 2020'!$U83</f>
        <v>1314996753538.6431</v>
      </c>
      <c r="K21" s="240">
        <f>('Energy Use'!K77-'E-electricity'!K21)*'Energy Use 2020'!$U83</f>
        <v>1347956762111.0884</v>
      </c>
      <c r="L21" s="240">
        <f>('Energy Use'!L77-'E-electricity'!L21)*'Energy Use 2020'!$U83</f>
        <v>1378984894478.697</v>
      </c>
      <c r="M21" s="240">
        <f>('Energy Use'!M77-'E-electricity'!M21)*'Energy Use 2020'!$U83</f>
        <v>1406727069646.0947</v>
      </c>
      <c r="N21" s="240">
        <f>('Energy Use'!N77-'E-electricity'!N21)*'Energy Use 2020'!$U83</f>
        <v>1431104556714.1665</v>
      </c>
      <c r="O21" s="240">
        <f>('Energy Use'!O77-'E-electricity'!O21)*'Energy Use 2020'!$U83</f>
        <v>1450964146949.2285</v>
      </c>
      <c r="P21" s="240">
        <f>('Energy Use'!P77-'E-electricity'!P21)*'Energy Use 2020'!$U83</f>
        <v>1466514180368.8076</v>
      </c>
      <c r="Q21" s="240">
        <f>('Energy Use'!Q77-'E-electricity'!Q21)*'Energy Use 2020'!$U83</f>
        <v>1478020957887.9995</v>
      </c>
      <c r="R21" s="240">
        <f>('Energy Use'!R77-'E-electricity'!R21)*'Energy Use 2020'!$U83</f>
        <v>1485799228271.6042</v>
      </c>
      <c r="S21" s="240">
        <f>('Energy Use'!S77-'E-electricity'!S21)*'Energy Use 2020'!$U83</f>
        <v>1495180096533.1392</v>
      </c>
      <c r="T21" s="240">
        <f>('Energy Use'!T77-'E-electricity'!T21)*'Energy Use 2020'!$U83</f>
        <v>1501434086718.9819</v>
      </c>
      <c r="U21" s="240">
        <f>('Energy Use'!U77-'E-electricity'!U21)*'Energy Use 2020'!$U83</f>
        <v>1504752921078.3484</v>
      </c>
      <c r="V21" s="240">
        <f>('Energy Use'!V77-'E-electricity'!V21)*'Energy Use 2020'!$U83</f>
        <v>1505348494556.8042</v>
      </c>
      <c r="W21" s="240">
        <f>('Energy Use'!W77-'E-electricity'!W21)*'Energy Use 2020'!$U83</f>
        <v>1503448714497.9131</v>
      </c>
      <c r="X21" s="240">
        <f>('Energy Use'!X77-'E-electricity'!X21)*'Energy Use 2020'!$U83</f>
        <v>1499293526124.5488</v>
      </c>
      <c r="Y21" s="240">
        <f>('Energy Use'!Y77-'E-electricity'!Y21)*'Energy Use 2020'!$U83</f>
        <v>1493131197609.2502</v>
      </c>
      <c r="Z21" s="240">
        <f>('Energy Use'!Z77-'E-electricity'!Z21)*'Energy Use 2020'!$U83</f>
        <v>1485214923167.5291</v>
      </c>
      <c r="AA21" s="240">
        <f>('Energy Use'!AA77-'E-electricity'!AA21)*'Energy Use 2020'!$U83</f>
        <v>1475799787740.0933</v>
      </c>
      <c r="AB21" s="240">
        <f>('Energy Use'!AB77-'E-electricity'!AB21)*'Energy Use 2020'!$U83</f>
        <v>1465140122950.8945</v>
      </c>
      <c r="AC21" s="240">
        <f>('Energy Use'!AC77-'E-electricity'!AC21)*'Energy Use 2020'!$U83</f>
        <v>1453487271506.0693</v>
      </c>
      <c r="AD21" s="240">
        <f>('Energy Use'!AD77-'E-electricity'!AD21)*'Energy Use 2020'!$U83</f>
        <v>1441087766292.9912</v>
      </c>
      <c r="AE21" s="240">
        <f>('Energy Use'!AE77-'E-electricity'!AE21)*'Energy Use 2020'!$U83</f>
        <v>1428181921307.6409</v>
      </c>
      <c r="AF21" s="240">
        <f>('Energy Use'!AF77-'E-electricity'!AF21)*'Energy Use 2020'!$U83</f>
        <v>1415002824254.9744</v>
      </c>
      <c r="AG21" s="240">
        <f>('Energy Use'!AG77-'E-electricity'!AG21)*'Energy Use 2020'!$U83</f>
        <v>1401775715230.6785</v>
      </c>
      <c r="AH21" s="240">
        <f>('Energy Use'!AH77-'E-electricity'!AH21)*'Energy Use 2020'!$U83</f>
        <v>1388717732248.4395</v>
      </c>
      <c r="AI21" s="240">
        <f>('Energy Use'!AI77-'E-electricity'!AI21)*'Energy Use 2020'!$U83</f>
        <v>1376038002428.8225</v>
      </c>
      <c r="AJ21" s="240">
        <f>('Energy Use'!AJ77-'E-electricity'!AJ21)*'Energy Use 2020'!$U83</f>
        <v>1363938057294.1899</v>
      </c>
      <c r="AK21" s="240">
        <f>('Energy Use'!AK77-'E-electricity'!AK21)*'Energy Use 2020'!$U83</f>
        <v>1352612551688.6033</v>
      </c>
      <c r="AL21" s="240">
        <f>('Energy Use'!AL77-'E-electricity'!AL21)*'Energy Use 2020'!$U83</f>
        <v>1342250268234.96</v>
      </c>
      <c r="AM21" s="240">
        <f>('Energy Use'!AM77-'E-electricity'!AM21)*'Energy Use 2020'!$U83</f>
        <v>1333035392840.875</v>
      </c>
      <c r="AN21" s="240">
        <f>('Energy Use'!AN77-'E-electricity'!AN21)*'Energy Use 2020'!$U83</f>
        <v>1325149051481.6162</v>
      </c>
      <c r="AO21" s="240">
        <f>('Energy Use'!AO77-'E-electricity'!AO21)*'Energy Use 2020'!$U83</f>
        <v>1318771104268.8079</v>
      </c>
      <c r="AP21" s="240">
        <f>('Energy Use'!AP77-'E-electricity'!AP21)*'Energy Use 2020'!$U83</f>
        <v>1314082199645.6421</v>
      </c>
      <c r="AQ21" s="240">
        <f>('Energy Use'!AQ77-'E-electricity'!AQ21)*'Energy Use 2020'!$U83</f>
        <v>1304534968567.0884</v>
      </c>
      <c r="AR21" s="136" t="str">
        <f>VLOOKUP($A21,'Sector Match'!$A$1:$B$43,2,0)</f>
        <v>pulp paper and printing 17T18</v>
      </c>
    </row>
    <row r="22" spans="1:44" x14ac:dyDescent="0.2">
      <c r="A22" s="74" t="s">
        <v>21</v>
      </c>
      <c r="B22" s="240">
        <f>('Energy Use'!B78-'E-electricity'!B22)*'Energy Use 2019'!$U84</f>
        <v>601303239065495.88</v>
      </c>
      <c r="C22" s="240">
        <f>('Energy Use'!C78-'E-electricity'!C22)*'Energy Use 2020'!$U84</f>
        <v>629932150037365.5</v>
      </c>
      <c r="D22" s="240">
        <f>('Energy Use'!D78-'E-electricity'!D22)*'Energy Use 2020'!$U84</f>
        <v>617902839868696.5</v>
      </c>
      <c r="E22" s="240">
        <f>('Energy Use'!E78-'E-electricity'!E22)*'Energy Use 2020'!$U84</f>
        <v>627383880369905.63</v>
      </c>
      <c r="F22" s="240">
        <f>('Energy Use'!F78-'E-electricity'!F22)*'Energy Use 2020'!$U84</f>
        <v>674406512380102.5</v>
      </c>
      <c r="G22" s="240">
        <f>('Energy Use'!G78-'E-electricity'!G22)*'Energy Use 2020'!$U84</f>
        <v>721033111325754.38</v>
      </c>
      <c r="H22" s="240">
        <f>('Energy Use'!H78-'E-electricity'!H22)*'Energy Use 2020'!$U84</f>
        <v>767263831716285.13</v>
      </c>
      <c r="I22" s="240">
        <f>('Energy Use'!I78-'E-electricity'!I22)*'Energy Use 2020'!$U84</f>
        <v>781690772844992.63</v>
      </c>
      <c r="J22" s="240">
        <f>('Energy Use'!J78-'E-electricity'!J22)*'Energy Use 2020'!$U84</f>
        <v>796004354671322.38</v>
      </c>
      <c r="K22" s="240">
        <f>('Energy Use'!K78-'E-electricity'!K22)*'Energy Use 2020'!$U84</f>
        <v>810204621514928.63</v>
      </c>
      <c r="L22" s="240">
        <f>('Energy Use'!L78-'E-electricity'!L22)*'Energy Use 2020'!$U84</f>
        <v>824291617695466.25</v>
      </c>
      <c r="M22" s="240">
        <f>('Energy Use'!M78-'E-electricity'!M22)*'Energy Use 2020'!$U84</f>
        <v>838265387532589</v>
      </c>
      <c r="N22" s="240">
        <f>('Energy Use'!N78-'E-electricity'!N22)*'Energy Use 2020'!$U84</f>
        <v>837056283125032.88</v>
      </c>
      <c r="O22" s="240">
        <f>('Energy Use'!O78-'E-electricity'!O22)*'Energy Use 2020'!$U84</f>
        <v>835840759245203.63</v>
      </c>
      <c r="P22" s="240">
        <f>('Energy Use'!P78-'E-electricity'!P22)*'Energy Use 2020'!$U84</f>
        <v>834618817803795.63</v>
      </c>
      <c r="Q22" s="240">
        <f>('Energy Use'!Q78-'E-electricity'!Q22)*'Energy Use 2020'!$U84</f>
        <v>833390460711503.13</v>
      </c>
      <c r="R22" s="240">
        <f>('Energy Use'!R78-'E-electricity'!R22)*'Energy Use 2020'!$U84</f>
        <v>832155689879020.38</v>
      </c>
      <c r="S22" s="240">
        <f>('Energy Use'!S78-'E-electricity'!S22)*'Energy Use 2020'!$U84</f>
        <v>822065121539886.25</v>
      </c>
      <c r="T22" s="240">
        <f>('Energy Use'!T78-'E-electricity'!T22)*'Energy Use 2020'!$U84</f>
        <v>811989486321344.63</v>
      </c>
      <c r="U22" s="240">
        <f>('Energy Use'!U78-'E-electricity'!U22)*'Energy Use 2020'!$U84</f>
        <v>801928781997478</v>
      </c>
      <c r="V22" s="240">
        <f>('Energy Use'!V78-'E-electricity'!V22)*'Energy Use 2020'!$U84</f>
        <v>791883006342368.5</v>
      </c>
      <c r="W22" s="240">
        <f>('Energy Use'!W78-'E-electricity'!W22)*'Energy Use 2020'!$U84</f>
        <v>781852157130098.25</v>
      </c>
      <c r="X22" s="240">
        <f>('Energy Use'!X78-'E-electricity'!X22)*'Energy Use 2020'!$U84</f>
        <v>763612712075522.25</v>
      </c>
      <c r="Y22" s="240">
        <f>('Energy Use'!Y78-'E-electricity'!Y22)*'Energy Use 2020'!$U84</f>
        <v>745401191900953.5</v>
      </c>
      <c r="Z22" s="240">
        <f>('Energy Use'!Z78-'E-electricity'!Z22)*'Energy Use 2020'!$U84</f>
        <v>727217592432779.25</v>
      </c>
      <c r="AA22" s="240">
        <f>('Energy Use'!AA78-'E-electricity'!AA22)*'Energy Use 2020'!$U84</f>
        <v>709061909497386.38</v>
      </c>
      <c r="AB22" s="240">
        <f>('Energy Use'!AB78-'E-electricity'!AB22)*'Energy Use 2020'!$U84</f>
        <v>690934138921161.88</v>
      </c>
      <c r="AC22" s="240">
        <f>('Energy Use'!AC78-'E-electricity'!AC22)*'Energy Use 2020'!$U84</f>
        <v>672834276530492.88</v>
      </c>
      <c r="AD22" s="240">
        <f>('Energy Use'!AD78-'E-electricity'!AD22)*'Energy Use 2020'!$U84</f>
        <v>654762318151766.38</v>
      </c>
      <c r="AE22" s="240">
        <f>('Energy Use'!AE78-'E-electricity'!AE22)*'Energy Use 2020'!$U84</f>
        <v>636718259611369.38</v>
      </c>
      <c r="AF22" s="240">
        <f>('Energy Use'!AF78-'E-electricity'!AF22)*'Energy Use 2020'!$U84</f>
        <v>618702096735688.88</v>
      </c>
      <c r="AG22" s="240">
        <f>('Energy Use'!AG78-'E-electricity'!AG22)*'Energy Use 2020'!$U84</f>
        <v>600713825351112.38</v>
      </c>
      <c r="AH22" s="240">
        <f>('Energy Use'!AH78-'E-electricity'!AH22)*'Energy Use 2020'!$U84</f>
        <v>585084407287135.25</v>
      </c>
      <c r="AI22" s="240">
        <f>('Energy Use'!AI78-'E-electricity'!AI22)*'Energy Use 2020'!$U84</f>
        <v>569479161035761.13</v>
      </c>
      <c r="AJ22" s="240">
        <f>('Energy Use'!AJ78-'E-electricity'!AJ22)*'Energy Use 2020'!$U84</f>
        <v>553898082979850.94</v>
      </c>
      <c r="AK22" s="240">
        <f>('Energy Use'!AK78-'E-electricity'!AK22)*'Energy Use 2020'!$U84</f>
        <v>538341169502265.75</v>
      </c>
      <c r="AL22" s="240">
        <f>('Energy Use'!AL78-'E-electricity'!AL22)*'Energy Use 2020'!$U84</f>
        <v>522808416985866.38</v>
      </c>
      <c r="AM22" s="240">
        <f>('Energy Use'!AM78-'E-electricity'!AM22)*'Energy Use 2020'!$U84</f>
        <v>506541741380392.31</v>
      </c>
      <c r="AN22" s="240">
        <f>('Energy Use'!AN78-'E-electricity'!AN22)*'Energy Use 2020'!$U84</f>
        <v>490300430723830.69</v>
      </c>
      <c r="AO22" s="240">
        <f>('Energy Use'!AO78-'E-electricity'!AO22)*'Energy Use 2020'!$U84</f>
        <v>474084481217342</v>
      </c>
      <c r="AP22" s="240">
        <f>('Energy Use'!AP78-'E-electricity'!AP22)*'Energy Use 2020'!$U84</f>
        <v>457893889062086.38</v>
      </c>
      <c r="AQ22" s="240">
        <f>('Energy Use'!AQ78-'E-electricity'!AQ22)*'Energy Use 2020'!$U84</f>
        <v>440165649975292.63</v>
      </c>
      <c r="AR22" s="136" t="str">
        <f>VLOOKUP($A22,'Sector Match'!$A$1:$B$43,2,0)</f>
        <v>refined petroleum and coke 19</v>
      </c>
    </row>
    <row r="23" spans="1:44" x14ac:dyDescent="0.2">
      <c r="A23" s="74" t="s">
        <v>1</v>
      </c>
      <c r="B23" s="240">
        <f>('Energy Use'!B79-'E-electricity'!B23)*'Energy Use 2019'!$U85</f>
        <v>1376023269289488.8</v>
      </c>
      <c r="C23" s="240">
        <f>('Energy Use'!C79-'E-electricity'!C23)*'Energy Use 2020'!$U85</f>
        <v>1580891096902595.5</v>
      </c>
      <c r="D23" s="240">
        <f>('Energy Use'!D79-'E-electricity'!D23)*'Energy Use 2020'!$U85</f>
        <v>1678263515052346.3</v>
      </c>
      <c r="E23" s="240">
        <f>('Energy Use'!E79-'E-electricity'!E23)*'Energy Use 2020'!$U85</f>
        <v>1656248752477414</v>
      </c>
      <c r="F23" s="240">
        <f>('Energy Use'!F79-'E-electricity'!F23)*'Energy Use 2020'!$U85</f>
        <v>1799808684913851.5</v>
      </c>
      <c r="G23" s="240">
        <f>('Energy Use'!G79-'E-electricity'!G23)*'Energy Use 2020'!$U85</f>
        <v>1941874612004900</v>
      </c>
      <c r="H23" s="240">
        <f>('Energy Use'!H79-'E-electricity'!H23)*'Energy Use 2020'!$U85</f>
        <v>2082448025497728.8</v>
      </c>
      <c r="I23" s="240">
        <f>('Energy Use'!I79-'E-electricity'!I23)*'Energy Use 2020'!$U85</f>
        <v>2148796143263538</v>
      </c>
      <c r="J23" s="240">
        <f>('Energy Use'!J79-'E-electricity'!J23)*'Energy Use 2020'!$U85</f>
        <v>2214492950453670.8</v>
      </c>
      <c r="K23" s="240">
        <f>('Energy Use'!K79-'E-electricity'!K23)*'Energy Use 2020'!$U85</f>
        <v>2279539091977716</v>
      </c>
      <c r="L23" s="240">
        <f>('Energy Use'!L79-'E-electricity'!L23)*'Energy Use 2020'!$U85</f>
        <v>2343935212745263.5</v>
      </c>
      <c r="M23" s="240">
        <f>('Energy Use'!M79-'E-electricity'!M23)*'Energy Use 2020'!$U85</f>
        <v>2407681957665902.5</v>
      </c>
      <c r="N23" s="240">
        <f>('Energy Use'!N79-'E-electricity'!N23)*'Energy Use 2020'!$U85</f>
        <v>2441359636294362</v>
      </c>
      <c r="O23" s="240">
        <f>('Energy Use'!O79-'E-electricity'!O23)*'Energy Use 2020'!$U85</f>
        <v>2474734341261487</v>
      </c>
      <c r="P23" s="240">
        <f>('Energy Use'!P79-'E-electricity'!P23)*'Energy Use 2020'!$U85</f>
        <v>2507806291629746</v>
      </c>
      <c r="Q23" s="240">
        <f>('Energy Use'!Q79-'E-electricity'!Q23)*'Energy Use 2020'!$U85</f>
        <v>2540575706461607</v>
      </c>
      <c r="R23" s="240">
        <f>('Energy Use'!R79-'E-electricity'!R23)*'Energy Use 2020'!$U85</f>
        <v>2573042804819538</v>
      </c>
      <c r="S23" s="240">
        <f>('Energy Use'!S79-'E-electricity'!S23)*'Energy Use 2020'!$U85</f>
        <v>2591656778425911.5</v>
      </c>
      <c r="T23" s="240">
        <f>('Energy Use'!T79-'E-electricity'!T23)*'Energy Use 2020'!$U85</f>
        <v>2610218850016692</v>
      </c>
      <c r="U23" s="240">
        <f>('Energy Use'!U79-'E-electricity'!U23)*'Energy Use 2020'!$U85</f>
        <v>2628729038712778.5</v>
      </c>
      <c r="V23" s="240">
        <f>('Energy Use'!V79-'E-electricity'!V23)*'Energy Use 2020'!$U85</f>
        <v>2647187363635069</v>
      </c>
      <c r="W23" s="240">
        <f>('Energy Use'!W79-'E-electricity'!W23)*'Energy Use 2020'!$U85</f>
        <v>2665593843904460.5</v>
      </c>
      <c r="X23" s="240">
        <f>('Energy Use'!X79-'E-electricity'!X23)*'Energy Use 2020'!$U85</f>
        <v>2672084800617070.5</v>
      </c>
      <c r="Y23" s="240">
        <f>('Energy Use'!Y79-'E-electricity'!Y23)*'Energy Use 2020'!$U85</f>
        <v>2678551228934556.5</v>
      </c>
      <c r="Z23" s="240">
        <f>('Energy Use'!Z79-'E-electricity'!Z23)*'Energy Use 2020'!$U85</f>
        <v>2684993138237303.5</v>
      </c>
      <c r="AA23" s="240">
        <f>('Energy Use'!AA79-'E-electricity'!AA23)*'Energy Use 2020'!$U85</f>
        <v>2691410537905694</v>
      </c>
      <c r="AB23" s="240">
        <f>('Energy Use'!AB79-'E-electricity'!AB23)*'Energy Use 2020'!$U85</f>
        <v>2697803437320113</v>
      </c>
      <c r="AC23" s="240">
        <f>('Energy Use'!AC79-'E-electricity'!AC23)*'Energy Use 2020'!$U85</f>
        <v>2694012350424926.5</v>
      </c>
      <c r="AD23" s="240">
        <f>('Energy Use'!AD79-'E-electricity'!AD23)*'Energy Use 2020'!$U85</f>
        <v>2690218141210232.5</v>
      </c>
      <c r="AE23" s="240">
        <f>('Energy Use'!AE79-'E-electricity'!AE23)*'Energy Use 2020'!$U85</f>
        <v>2686420811667405</v>
      </c>
      <c r="AF23" s="240">
        <f>('Energy Use'!AF79-'E-electricity'!AF23)*'Energy Use 2020'!$U85</f>
        <v>2682620363787821.5</v>
      </c>
      <c r="AG23" s="240">
        <f>('Energy Use'!AG79-'E-electricity'!AG23)*'Energy Use 2020'!$U85</f>
        <v>2678816799562856.5</v>
      </c>
      <c r="AH23" s="240">
        <f>('Energy Use'!AH79-'E-electricity'!AH23)*'Energy Use 2020'!$U85</f>
        <v>2665873237801742.5</v>
      </c>
      <c r="AI23" s="240">
        <f>('Energy Use'!AI79-'E-electricity'!AI23)*'Energy Use 2020'!$U85</f>
        <v>2652948307928849.5</v>
      </c>
      <c r="AJ23" s="240">
        <f>('Energy Use'!AJ79-'E-electricity'!AJ23)*'Energy Use 2020'!$U85</f>
        <v>2640042004089114</v>
      </c>
      <c r="AK23" s="240">
        <f>('Energy Use'!AK79-'E-electricity'!AK23)*'Energy Use 2020'!$U85</f>
        <v>2627154320427469.5</v>
      </c>
      <c r="AL23" s="240">
        <f>('Energy Use'!AL79-'E-electricity'!AL23)*'Energy Use 2020'!$U85</f>
        <v>2614285251088853</v>
      </c>
      <c r="AM23" s="240">
        <f>('Energy Use'!AM79-'E-electricity'!AM23)*'Energy Use 2020'!$U85</f>
        <v>2599756367498339</v>
      </c>
      <c r="AN23" s="240">
        <f>('Energy Use'!AN79-'E-electricity'!AN23)*'Energy Use 2020'!$U85</f>
        <v>2585249644435553.5</v>
      </c>
      <c r="AO23" s="240">
        <f>('Energy Use'!AO79-'E-electricity'!AO23)*'Energy Use 2020'!$U85</f>
        <v>2570765074811760.5</v>
      </c>
      <c r="AP23" s="240">
        <f>('Energy Use'!AP79-'E-electricity'!AP23)*'Energy Use 2020'!$U85</f>
        <v>2556302651538220.5</v>
      </c>
      <c r="AQ23" s="240">
        <f>('Energy Use'!AQ79-'E-electricity'!AQ23)*'Energy Use 2020'!$U85</f>
        <v>2529400661269224.5</v>
      </c>
      <c r="AR23" s="136" t="str">
        <f>VLOOKUP($A23,'Sector Match'!$A$1:$B$43,2,0)</f>
        <v>chemicals 20</v>
      </c>
    </row>
    <row r="24" spans="1:44" x14ac:dyDescent="0.2">
      <c r="A24" s="74" t="s">
        <v>22</v>
      </c>
      <c r="B24" s="240">
        <f>('Energy Use'!B80-'E-electricity'!B24)*'Energy Use 2019'!$U86</f>
        <v>97002637348534.641</v>
      </c>
      <c r="C24" s="240">
        <f>('Energy Use'!C80-'E-electricity'!C24)*'Energy Use 2020'!$U86</f>
        <v>104745734550450.58</v>
      </c>
      <c r="D24" s="240">
        <f>('Energy Use'!D80-'E-electricity'!D24)*'Energy Use 2020'!$U86</f>
        <v>135274415954183.59</v>
      </c>
      <c r="E24" s="240">
        <f>('Energy Use'!E80-'E-electricity'!E24)*'Energy Use 2020'!$U86</f>
        <v>131928369424833.47</v>
      </c>
      <c r="F24" s="240">
        <f>('Energy Use'!F80-'E-electricity'!F24)*'Energy Use 2020'!$U86</f>
        <v>133738014533798.73</v>
      </c>
      <c r="G24" s="240">
        <f>('Energy Use'!G80-'E-electricity'!G24)*'Energy Use 2020'!$U86</f>
        <v>139206862261031.27</v>
      </c>
      <c r="H24" s="240">
        <f>('Energy Use'!H80-'E-electricity'!H24)*'Energy Use 2020'!$U86</f>
        <v>145878840057656.25</v>
      </c>
      <c r="I24" s="240">
        <f>('Energy Use'!I80-'E-electricity'!I24)*'Energy Use 2020'!$U86</f>
        <v>151584471917021.59</v>
      </c>
      <c r="J24" s="240">
        <f>('Energy Use'!J80-'E-electricity'!J24)*'Energy Use 2020'!$U86</f>
        <v>155973554342296.97</v>
      </c>
      <c r="K24" s="240">
        <f>('Energy Use'!K80-'E-electricity'!K24)*'Energy Use 2020'!$U86</f>
        <v>159422358835399.31</v>
      </c>
      <c r="L24" s="240">
        <f>('Energy Use'!L80-'E-electricity'!L24)*'Energy Use 2020'!$U86</f>
        <v>162374440197555.22</v>
      </c>
      <c r="M24" s="240">
        <f>('Energy Use'!M80-'E-electricity'!M24)*'Energy Use 2020'!$U86</f>
        <v>165319636927360.25</v>
      </c>
      <c r="N24" s="240">
        <f>('Energy Use'!N80-'E-electricity'!N24)*'Energy Use 2020'!$U86</f>
        <v>168822629603858.91</v>
      </c>
      <c r="O24" s="240">
        <f>('Energy Use'!O80-'E-electricity'!O24)*'Energy Use 2020'!$U86</f>
        <v>172778130949924.69</v>
      </c>
      <c r="P24" s="240">
        <f>('Energy Use'!P80-'E-electricity'!P24)*'Energy Use 2020'!$U86</f>
        <v>177109573115293.13</v>
      </c>
      <c r="Q24" s="240">
        <f>('Energy Use'!Q80-'E-electricity'!Q24)*'Energy Use 2020'!$U86</f>
        <v>181732965802051.59</v>
      </c>
      <c r="R24" s="240">
        <f>('Energy Use'!R80-'E-electricity'!R24)*'Energy Use 2020'!$U86</f>
        <v>186555073365708.88</v>
      </c>
      <c r="S24" s="240">
        <f>('Energy Use'!S80-'E-electricity'!S24)*'Energy Use 2020'!$U86</f>
        <v>192147109331344.81</v>
      </c>
      <c r="T24" s="240">
        <f>('Energy Use'!T80-'E-electricity'!T24)*'Energy Use 2020'!$U86</f>
        <v>197858520693352.78</v>
      </c>
      <c r="U24" s="240">
        <f>('Energy Use'!U80-'E-electricity'!U24)*'Energy Use 2020'!$U86</f>
        <v>203672295538723.97</v>
      </c>
      <c r="V24" s="240">
        <f>('Energy Use'!V80-'E-electricity'!V24)*'Energy Use 2020'!$U86</f>
        <v>209569290819730.56</v>
      </c>
      <c r="W24" s="240">
        <f>('Energy Use'!W80-'E-electricity'!W24)*'Energy Use 2020'!$U86</f>
        <v>215528149963545.88</v>
      </c>
      <c r="X24" s="240">
        <f>('Energy Use'!X80-'E-electricity'!X24)*'Energy Use 2020'!$U86</f>
        <v>221525240659801.81</v>
      </c>
      <c r="Y24" s="240">
        <f>('Energy Use'!Y80-'E-electricity'!Y24)*'Energy Use 2020'!$U86</f>
        <v>227534616549546.72</v>
      </c>
      <c r="Z24" s="240">
        <f>('Energy Use'!Z80-'E-electricity'!Z24)*'Energy Use 2020'!$U86</f>
        <v>233528006651881.38</v>
      </c>
      <c r="AA24" s="240">
        <f>('Energy Use'!AA80-'E-electricity'!AA24)*'Energy Use 2020'!$U86</f>
        <v>239474836399759.81</v>
      </c>
      <c r="AB24" s="240">
        <f>('Energy Use'!AB80-'E-electricity'!AB24)*'Energy Use 2020'!$U86</f>
        <v>245342284099405.19</v>
      </c>
      <c r="AC24" s="240">
        <f>('Energy Use'!AC80-'E-electricity'!AC24)*'Energy Use 2020'!$U86</f>
        <v>251095376464268.75</v>
      </c>
      <c r="AD24" s="240">
        <f>('Energy Use'!AD80-'E-electricity'!AD24)*'Energy Use 2020'!$U86</f>
        <v>256697126590937.84</v>
      </c>
      <c r="AE24" s="240">
        <f>('Energy Use'!AE80-'E-electricity'!AE24)*'Energy Use 2020'!$U86</f>
        <v>262108717328966.56</v>
      </c>
      <c r="AF24" s="240">
        <f>('Energy Use'!AF80-'E-electricity'!AF24)*'Energy Use 2020'!$U86</f>
        <v>267289732439533.38</v>
      </c>
      <c r="AG24" s="240">
        <f>('Energy Use'!AG80-'E-electricity'!AG24)*'Energy Use 2020'!$U86</f>
        <v>272198437232688.44</v>
      </c>
      <c r="AH24" s="240">
        <f>('Energy Use'!AH80-'E-electricity'!AH24)*'Energy Use 2020'!$U86</f>
        <v>276792109516960.13</v>
      </c>
      <c r="AI24" s="240">
        <f>('Energy Use'!AI80-'E-electricity'!AI24)*'Energy Use 2020'!$U86</f>
        <v>281027420690576.56</v>
      </c>
      <c r="AJ24" s="240">
        <f>('Energy Use'!AJ80-'E-electricity'!AJ24)*'Energy Use 2020'!$U86</f>
        <v>284860865658200.13</v>
      </c>
      <c r="AK24" s="240">
        <f>('Energy Use'!AK80-'E-electricity'!AK24)*'Energy Use 2020'!$U86</f>
        <v>288249238984889.19</v>
      </c>
      <c r="AL24" s="240">
        <f>('Energy Use'!AL80-'E-electricity'!AL24)*'Energy Use 2020'!$U86</f>
        <v>291150153320915.88</v>
      </c>
      <c r="AM24" s="240">
        <f>('Energy Use'!AM80-'E-electricity'!AM24)*'Energy Use 2020'!$U86</f>
        <v>293522594675057.88</v>
      </c>
      <c r="AN24" s="240">
        <f>('Energy Use'!AN80-'E-electricity'!AN24)*'Energy Use 2020'!$U86</f>
        <v>295327507615223.69</v>
      </c>
      <c r="AO24" s="240">
        <f>('Energy Use'!AO80-'E-electricity'!AO24)*'Energy Use 2020'!$U86</f>
        <v>296528401976129</v>
      </c>
      <c r="AP24" s="240">
        <f>('Energy Use'!AP80-'E-electricity'!AP24)*'Energy Use 2020'!$U86</f>
        <v>297091971202619.69</v>
      </c>
      <c r="AQ24" s="240">
        <f>('Energy Use'!AQ80-'E-electricity'!AQ24)*'Energy Use 2020'!$U86</f>
        <v>295465664120146.63</v>
      </c>
      <c r="AR24" s="136">
        <f>VLOOKUP($A24,'Sector Match'!$A$1:$B$43,2,0)</f>
        <v>0</v>
      </c>
    </row>
    <row r="25" spans="1:44" x14ac:dyDescent="0.2">
      <c r="A25" s="74" t="s">
        <v>23</v>
      </c>
      <c r="B25" s="240">
        <f>('Energy Use'!B81-'E-electricity'!B25)*'Energy Use 2019'!$U87</f>
        <v>108748176696048.86</v>
      </c>
      <c r="C25" s="240">
        <f>('Energy Use'!C81-'E-electricity'!C25)*'Energy Use 2020'!$U87</f>
        <v>104924398078073.31</v>
      </c>
      <c r="D25" s="240">
        <f>('Energy Use'!D81-'E-electricity'!D25)*'Energy Use 2020'!$U87</f>
        <v>116380486118947.88</v>
      </c>
      <c r="E25" s="240">
        <f>('Energy Use'!E81-'E-electricity'!E25)*'Energy Use 2020'!$U87</f>
        <v>118773827104469.91</v>
      </c>
      <c r="F25" s="240">
        <f>('Energy Use'!F81-'E-electricity'!F25)*'Energy Use 2020'!$U87</f>
        <v>120902635837627.89</v>
      </c>
      <c r="G25" s="240">
        <f>('Energy Use'!G81-'E-electricity'!G25)*'Energy Use 2020'!$U87</f>
        <v>127196524890048.48</v>
      </c>
      <c r="H25" s="240">
        <f>('Energy Use'!H81-'E-electricity'!H25)*'Energy Use 2020'!$U87</f>
        <v>135196630382316.41</v>
      </c>
      <c r="I25" s="240">
        <f>('Energy Use'!I81-'E-electricity'!I25)*'Energy Use 2020'!$U87</f>
        <v>142589002273809.34</v>
      </c>
      <c r="J25" s="240">
        <f>('Energy Use'!J81-'E-electricity'!J25)*'Energy Use 2020'!$U87</f>
        <v>148713456816371.66</v>
      </c>
      <c r="K25" s="240">
        <f>('Energy Use'!K81-'E-electricity'!K25)*'Energy Use 2020'!$U87</f>
        <v>153575462011456.44</v>
      </c>
      <c r="L25" s="240">
        <f>('Energy Use'!L81-'E-electricity'!L25)*'Energy Use 2020'!$U87</f>
        <v>157240335300065.94</v>
      </c>
      <c r="M25" s="240">
        <f>('Energy Use'!M81-'E-electricity'!M25)*'Energy Use 2020'!$U87</f>
        <v>159823230954807.84</v>
      </c>
      <c r="N25" s="240">
        <f>('Energy Use'!N81-'E-electricity'!N25)*'Energy Use 2020'!$U87</f>
        <v>161615613300863.84</v>
      </c>
      <c r="O25" s="240">
        <f>('Energy Use'!O81-'E-electricity'!O25)*'Energy Use 2020'!$U87</f>
        <v>162640029443119.69</v>
      </c>
      <c r="P25" s="240">
        <f>('Energy Use'!P81-'E-electricity'!P25)*'Energy Use 2020'!$U87</f>
        <v>163069882956571.75</v>
      </c>
      <c r="Q25" s="240">
        <f>('Energy Use'!Q81-'E-electricity'!Q25)*'Energy Use 2020'!$U87</f>
        <v>163088644905311.53</v>
      </c>
      <c r="R25" s="240">
        <f>('Energy Use'!R81-'E-electricity'!R25)*'Energy Use 2020'!$U87</f>
        <v>162884140908849.22</v>
      </c>
      <c r="S25" s="240">
        <f>('Energy Use'!S81-'E-electricity'!S25)*'Energy Use 2020'!$U87</f>
        <v>163179924653078.75</v>
      </c>
      <c r="T25" s="240">
        <f>('Energy Use'!T81-'E-electricity'!T25)*'Energy Use 2020'!$U87</f>
        <v>163444518979864.97</v>
      </c>
      <c r="U25" s="240">
        <f>('Energy Use'!U81-'E-electricity'!U25)*'Energy Use 2020'!$U87</f>
        <v>163678558275467.66</v>
      </c>
      <c r="V25" s="240">
        <f>('Energy Use'!V81-'E-electricity'!V25)*'Energy Use 2020'!$U87</f>
        <v>163882698860557.16</v>
      </c>
      <c r="W25" s="240">
        <f>('Energy Use'!W81-'E-electricity'!W25)*'Energy Use 2020'!$U87</f>
        <v>164057617657565.25</v>
      </c>
      <c r="X25" s="240">
        <f>('Energy Use'!X81-'E-electricity'!X25)*'Energy Use 2020'!$U87</f>
        <v>164204010869323.91</v>
      </c>
      <c r="Y25" s="240">
        <f>('Energy Use'!Y81-'E-electricity'!Y25)*'Energy Use 2020'!$U87</f>
        <v>164322592671888.53</v>
      </c>
      <c r="Z25" s="240">
        <f>('Energy Use'!Z81-'E-electricity'!Z25)*'Energy Use 2020'!$U87</f>
        <v>164414093924301.19</v>
      </c>
      <c r="AA25" s="240">
        <f>('Energy Use'!AA81-'E-electricity'!AA25)*'Energy Use 2020'!$U87</f>
        <v>164479260897891.88</v>
      </c>
      <c r="AB25" s="240">
        <f>('Energy Use'!AB81-'E-electricity'!AB25)*'Energy Use 2020'!$U87</f>
        <v>164518854027569.56</v>
      </c>
      <c r="AC25" s="240">
        <f>('Energy Use'!AC81-'E-electricity'!AC25)*'Energy Use 2020'!$U87</f>
        <v>164533646687405.84</v>
      </c>
      <c r="AD25" s="240">
        <f>('Energy Use'!AD81-'E-electricity'!AD25)*'Energy Use 2020'!$U87</f>
        <v>164524423992657.16</v>
      </c>
      <c r="AE25" s="240">
        <f>('Energy Use'!AE81-'E-electricity'!AE25)*'Energy Use 2020'!$U87</f>
        <v>164491981630227.09</v>
      </c>
      <c r="AF25" s="240">
        <f>('Energy Use'!AF81-'E-electricity'!AF25)*'Energy Use 2020'!$U87</f>
        <v>164437124719412.88</v>
      </c>
      <c r="AG25" s="240">
        <f>('Energy Use'!AG81-'E-electricity'!AG25)*'Energy Use 2020'!$U87</f>
        <v>164360666704646.63</v>
      </c>
      <c r="AH25" s="240">
        <f>('Energy Use'!AH81-'E-electricity'!AH25)*'Energy Use 2020'!$U87</f>
        <v>164263428281778.38</v>
      </c>
      <c r="AI25" s="240">
        <f>('Energy Use'!AI81-'E-electricity'!AI25)*'Energy Use 2020'!$U87</f>
        <v>164146236359321.47</v>
      </c>
      <c r="AJ25" s="240">
        <f>('Energy Use'!AJ81-'E-electricity'!AJ25)*'Energy Use 2020'!$U87</f>
        <v>164009923055932.09</v>
      </c>
      <c r="AK25" s="240">
        <f>('Energy Use'!AK81-'E-electricity'!AK25)*'Energy Use 2020'!$U87</f>
        <v>163855324735262.34</v>
      </c>
      <c r="AL25" s="240">
        <f>('Energy Use'!AL81-'E-electricity'!AL25)*'Energy Use 2020'!$U87</f>
        <v>163683281079192.13</v>
      </c>
      <c r="AM25" s="240">
        <f>('Energy Use'!AM81-'E-electricity'!AM25)*'Energy Use 2020'!$U87</f>
        <v>163494634200321.59</v>
      </c>
      <c r="AN25" s="240">
        <f>('Energy Use'!AN81-'E-electricity'!AN25)*'Energy Use 2020'!$U87</f>
        <v>163290227794476.66</v>
      </c>
      <c r="AO25" s="240">
        <f>('Energy Use'!AO81-'E-electricity'!AO25)*'Energy Use 2020'!$U87</f>
        <v>163070906333868.63</v>
      </c>
      <c r="AP25" s="240">
        <f>('Energy Use'!AP81-'E-electricity'!AP25)*'Energy Use 2020'!$U87</f>
        <v>162837514301425.84</v>
      </c>
      <c r="AQ25" s="240">
        <f>('Energy Use'!AQ81-'E-electricity'!AQ25)*'Energy Use 2020'!$U87</f>
        <v>161757096002789.03</v>
      </c>
      <c r="AR25" s="136" t="str">
        <f>VLOOKUP($A25,'Sector Match'!$A$1:$B$43,2,0)</f>
        <v>chemicals 20</v>
      </c>
    </row>
    <row r="26" spans="1:44" x14ac:dyDescent="0.2">
      <c r="A26" s="74" t="s">
        <v>24</v>
      </c>
      <c r="B26" s="240">
        <f>('Energy Use'!B82-'E-electricity'!B26)*'Energy Use 2019'!$U88</f>
        <v>29753116861064.75</v>
      </c>
      <c r="C26" s="240">
        <f>('Energy Use'!C82-'E-electricity'!C26)*'Energy Use 2020'!$U88</f>
        <v>29628194564297.238</v>
      </c>
      <c r="D26" s="240">
        <f>('Energy Use'!D82-'E-electricity'!D26)*'Energy Use 2020'!$U88</f>
        <v>32409796530495.984</v>
      </c>
      <c r="E26" s="240">
        <f>('Energy Use'!E82-'E-electricity'!E26)*'Energy Use 2020'!$U88</f>
        <v>31951193823239.48</v>
      </c>
      <c r="F26" s="240">
        <f>('Energy Use'!F82-'E-electricity'!F26)*'Energy Use 2020'!$U88</f>
        <v>32033249946028.543</v>
      </c>
      <c r="G26" s="240">
        <f>('Energy Use'!G82-'E-electricity'!G26)*'Energy Use 2020'!$U88</f>
        <v>32763277223061.32</v>
      </c>
      <c r="H26" s="240">
        <f>('Energy Use'!H82-'E-electricity'!H26)*'Energy Use 2020'!$U88</f>
        <v>33736400713056.102</v>
      </c>
      <c r="I26" s="240">
        <f>('Energy Use'!I82-'E-electricity'!I26)*'Energy Use 2020'!$U88</f>
        <v>34612944674832.215</v>
      </c>
      <c r="J26" s="240">
        <f>('Energy Use'!J82-'E-electricity'!J26)*'Energy Use 2020'!$U88</f>
        <v>35284604778400.094</v>
      </c>
      <c r="K26" s="240">
        <f>('Energy Use'!K82-'E-electricity'!K26)*'Energy Use 2020'!$U88</f>
        <v>35740895233332.922</v>
      </c>
      <c r="L26" s="240">
        <f>('Energy Use'!L82-'E-electricity'!L26)*'Energy Use 2020'!$U88</f>
        <v>35975397462412.492</v>
      </c>
      <c r="M26" s="240">
        <f>('Energy Use'!M82-'E-electricity'!M26)*'Energy Use 2020'!$U88</f>
        <v>35985895749347.07</v>
      </c>
      <c r="N26" s="240">
        <f>('Energy Use'!N82-'E-electricity'!N26)*'Energy Use 2020'!$U88</f>
        <v>35875828255748.531</v>
      </c>
      <c r="O26" s="240">
        <f>('Energy Use'!O82-'E-electricity'!O26)*'Energy Use 2020'!$U88</f>
        <v>35590927935930.758</v>
      </c>
      <c r="P26" s="240">
        <f>('Energy Use'!P82-'E-electricity'!P26)*'Energy Use 2020'!$U88</f>
        <v>35179193570284.195</v>
      </c>
      <c r="Q26" s="240">
        <f>('Energy Use'!Q82-'E-electricity'!Q26)*'Energy Use 2020'!$U88</f>
        <v>34688304811458.758</v>
      </c>
      <c r="R26" s="240">
        <f>('Energy Use'!R82-'E-electricity'!R26)*'Energy Use 2020'!$U88</f>
        <v>34164284885669.609</v>
      </c>
      <c r="S26" s="240">
        <f>('Energy Use'!S82-'E-electricity'!S26)*'Energy Use 2020'!$U88</f>
        <v>33823808250127.035</v>
      </c>
      <c r="T26" s="240">
        <f>('Energy Use'!T82-'E-electricity'!T26)*'Energy Use 2020'!$U88</f>
        <v>33490776519311.824</v>
      </c>
      <c r="U26" s="240">
        <f>('Energy Use'!U82-'E-electricity'!U26)*'Energy Use 2020'!$U88</f>
        <v>33165353989666.184</v>
      </c>
      <c r="V26" s="240">
        <f>('Energy Use'!V82-'E-electricity'!V26)*'Energy Use 2020'!$U88</f>
        <v>32847696883099.906</v>
      </c>
      <c r="W26" s="240">
        <f>('Energy Use'!W82-'E-electricity'!W26)*'Energy Use 2020'!$U88</f>
        <v>32537953949814.848</v>
      </c>
      <c r="X26" s="240">
        <f>('Energy Use'!X82-'E-electricity'!X26)*'Energy Use 2020'!$U88</f>
        <v>32236267074624.012</v>
      </c>
      <c r="Y26" s="240">
        <f>('Energy Use'!Y82-'E-electricity'!Y26)*'Energy Use 2020'!$U88</f>
        <v>31942771886229.176</v>
      </c>
      <c r="Z26" s="240">
        <f>('Energy Use'!Z82-'E-electricity'!Z26)*'Energy Use 2020'!$U88</f>
        <v>31657598369050.41</v>
      </c>
      <c r="AA26" s="240">
        <f>('Energy Use'!AA82-'E-electricity'!AA26)*'Energy Use 2020'!$U88</f>
        <v>31380871477331.73</v>
      </c>
      <c r="AB26" s="240">
        <f>('Energy Use'!AB82-'E-electricity'!AB26)*'Energy Use 2020'!$U88</f>
        <v>31112711751372.422</v>
      </c>
      <c r="AC26" s="240">
        <f>('Energy Use'!AC82-'E-electricity'!AC26)*'Energy Use 2020'!$U88</f>
        <v>30853235935862.867</v>
      </c>
      <c r="AD26" s="240">
        <f>('Energy Use'!AD82-'E-electricity'!AD26)*'Energy Use 2020'!$U88</f>
        <v>30602557600429.301</v>
      </c>
      <c r="AE26" s="240">
        <f>('Energy Use'!AE82-'E-electricity'!AE26)*'Energy Use 2020'!$U88</f>
        <v>30360787762619.359</v>
      </c>
      <c r="AF26" s="240">
        <f>('Energy Use'!AF82-'E-electricity'!AF26)*'Energy Use 2020'!$U88</f>
        <v>30128035513684.73</v>
      </c>
      <c r="AG26" s="240">
        <f>('Energy Use'!AG82-'E-electricity'!AG26)*'Energy Use 2020'!$U88</f>
        <v>29904408647644.961</v>
      </c>
      <c r="AH26" s="240">
        <f>('Energy Use'!AH82-'E-electricity'!AH26)*'Energy Use 2020'!$U88</f>
        <v>29690014294242.965</v>
      </c>
      <c r="AI26" s="240">
        <f>('Energy Use'!AI82-'E-electricity'!AI26)*'Energy Use 2020'!$U88</f>
        <v>29484959556531.469</v>
      </c>
      <c r="AJ26" s="240">
        <f>('Energy Use'!AJ82-'E-electricity'!AJ26)*'Energy Use 2020'!$U88</f>
        <v>29289352153958.266</v>
      </c>
      <c r="AK26" s="240">
        <f>('Energy Use'!AK82-'E-electricity'!AK26)*'Energy Use 2020'!$U88</f>
        <v>29103301071950.406</v>
      </c>
      <c r="AL26" s="240">
        <f>('Energy Use'!AL82-'E-electricity'!AL26)*'Energy Use 2020'!$U88</f>
        <v>28926917219132.328</v>
      </c>
      <c r="AM26" s="240">
        <f>('Energy Use'!AM82-'E-electricity'!AM26)*'Energy Use 2020'!$U88</f>
        <v>28760314093450.473</v>
      </c>
      <c r="AN26" s="240">
        <f>('Energy Use'!AN82-'E-electricity'!AN26)*'Energy Use 2020'!$U88</f>
        <v>28603608458618.617</v>
      </c>
      <c r="AO26" s="240">
        <f>('Energy Use'!AO82-'E-electricity'!AO26)*'Energy Use 2020'!$U88</f>
        <v>28456921032445.484</v>
      </c>
      <c r="AP26" s="240">
        <f>('Energy Use'!AP82-'E-electricity'!AP26)*'Energy Use 2020'!$U88</f>
        <v>28320377188758.043</v>
      </c>
      <c r="AQ26" s="240">
        <f>('Energy Use'!AQ82-'E-electricity'!AQ26)*'Energy Use 2020'!$U88</f>
        <v>28049063322618.66</v>
      </c>
      <c r="AR26" s="136" t="str">
        <f>VLOOKUP($A26,'Sector Match'!$A$1:$B$43,2,0)</f>
        <v>rubber and plastic products 22</v>
      </c>
    </row>
    <row r="27" spans="1:44" x14ac:dyDescent="0.2">
      <c r="A27" s="74" t="s">
        <v>25</v>
      </c>
      <c r="B27" s="240">
        <f>('Energy Use'!B83-'E-electricity'!B27)*'Energy Use 2019'!$U89</f>
        <v>23871911614915.93</v>
      </c>
      <c r="C27" s="240">
        <f>('Energy Use'!C83-'E-electricity'!C27)*'Energy Use 2020'!$U89</f>
        <v>45359968384612.039</v>
      </c>
      <c r="D27" s="240">
        <f>('Energy Use'!D83-'E-electricity'!D27)*'Energy Use 2020'!$U89</f>
        <v>44983491564778.594</v>
      </c>
      <c r="E27" s="240">
        <f>('Energy Use'!E83-'E-electricity'!E27)*'Energy Use 2020'!$U89</f>
        <v>40316726802988.211</v>
      </c>
      <c r="F27" s="240">
        <f>('Energy Use'!F83-'E-electricity'!F27)*'Energy Use 2020'!$U89</f>
        <v>41901321586056.063</v>
      </c>
      <c r="G27" s="240">
        <f>('Energy Use'!G83-'E-electricity'!G27)*'Energy Use 2020'!$U89</f>
        <v>43473362034156.422</v>
      </c>
      <c r="H27" s="240">
        <f>('Energy Use'!H83-'E-electricity'!H27)*'Energy Use 2020'!$U89</f>
        <v>45032862767193.977</v>
      </c>
      <c r="I27" s="240">
        <f>('Energy Use'!I83-'E-electricity'!I27)*'Energy Use 2020'!$U89</f>
        <v>45447290704056.586</v>
      </c>
      <c r="J27" s="240">
        <f>('Energy Use'!J83-'E-electricity'!J27)*'Energy Use 2020'!$U89</f>
        <v>45857923063665.648</v>
      </c>
      <c r="K27" s="240">
        <f>('Energy Use'!K83-'E-electricity'!K27)*'Energy Use 2020'!$U89</f>
        <v>46264764354122.953</v>
      </c>
      <c r="L27" s="240">
        <f>('Energy Use'!L83-'E-electricity'!L27)*'Energy Use 2020'!$U89</f>
        <v>46667819083530.273</v>
      </c>
      <c r="M27" s="240">
        <f>('Energy Use'!M83-'E-electricity'!M27)*'Energy Use 2020'!$U89</f>
        <v>47067091759989.406</v>
      </c>
      <c r="N27" s="240">
        <f>('Energy Use'!N83-'E-electricity'!N27)*'Energy Use 2020'!$U89</f>
        <v>46391557746221.039</v>
      </c>
      <c r="O27" s="240">
        <f>('Energy Use'!O83-'E-electricity'!O27)*'Energy Use 2020'!$U89</f>
        <v>45719383705111.172</v>
      </c>
      <c r="P27" s="240">
        <f>('Energy Use'!P83-'E-electricity'!P27)*'Energy Use 2020'!$U89</f>
        <v>45050566857107.156</v>
      </c>
      <c r="Q27" s="240">
        <f>('Energy Use'!Q83-'E-electricity'!Q27)*'Energy Use 2020'!$U89</f>
        <v>44385104422656.344</v>
      </c>
      <c r="R27" s="240">
        <f>('Energy Use'!R83-'E-electricity'!R27)*'Energy Use 2020'!$U89</f>
        <v>43722993622206.063</v>
      </c>
      <c r="S27" s="240">
        <f>('Energy Use'!S83-'E-electricity'!S27)*'Energy Use 2020'!$U89</f>
        <v>42942872546655.398</v>
      </c>
      <c r="T27" s="240">
        <f>('Energy Use'!T83-'E-electricity'!T27)*'Energy Use 2020'!$U89</f>
        <v>42163863525478.414</v>
      </c>
      <c r="U27" s="240">
        <f>('Energy Use'!U83-'E-electricity'!U27)*'Energy Use 2020'!$U89</f>
        <v>41385966128742.586</v>
      </c>
      <c r="V27" s="240">
        <f>('Energy Use'!V83-'E-electricity'!V27)*'Energy Use 2020'!$U89</f>
        <v>40609179926515.422</v>
      </c>
      <c r="W27" s="240">
        <f>('Energy Use'!W83-'E-electricity'!W27)*'Energy Use 2020'!$U89</f>
        <v>39833504488864.422</v>
      </c>
      <c r="X27" s="240">
        <f>('Energy Use'!X83-'E-electricity'!X27)*'Energy Use 2020'!$U89</f>
        <v>38782157493099.766</v>
      </c>
      <c r="Y27" s="240">
        <f>('Energy Use'!Y83-'E-electricity'!Y27)*'Energy Use 2020'!$U89</f>
        <v>37732332197918.734</v>
      </c>
      <c r="Z27" s="240">
        <f>('Energy Use'!Z83-'E-electricity'!Z27)*'Energy Use 2020'!$U89</f>
        <v>36684028012368.93</v>
      </c>
      <c r="AA27" s="240">
        <f>('Energy Use'!AA83-'E-electricity'!AA27)*'Energy Use 2020'!$U89</f>
        <v>35637244345497.961</v>
      </c>
      <c r="AB27" s="240">
        <f>('Energy Use'!AB83-'E-electricity'!AB27)*'Energy Use 2020'!$U89</f>
        <v>34591980606353.457</v>
      </c>
      <c r="AC27" s="240">
        <f>('Energy Use'!AC83-'E-electricity'!AC27)*'Energy Use 2020'!$U89</f>
        <v>33780182311246</v>
      </c>
      <c r="AD27" s="240">
        <f>('Energy Use'!AD83-'E-electricity'!AD27)*'Energy Use 2020'!$U89</f>
        <v>32969553571182.391</v>
      </c>
      <c r="AE27" s="240">
        <f>('Energy Use'!AE83-'E-electricity'!AE27)*'Energy Use 2020'!$U89</f>
        <v>32160093932474.98</v>
      </c>
      <c r="AF27" s="240">
        <f>('Energy Use'!AF83-'E-electricity'!AF27)*'Energy Use 2020'!$U89</f>
        <v>31351802941436.086</v>
      </c>
      <c r="AG27" s="240">
        <f>('Energy Use'!AG83-'E-electricity'!AG27)*'Energy Use 2020'!$U89</f>
        <v>30544680144378.039</v>
      </c>
      <c r="AH27" s="240">
        <f>('Energy Use'!AH83-'E-electricity'!AH27)*'Energy Use 2020'!$U89</f>
        <v>30050894773972.254</v>
      </c>
      <c r="AI27" s="240">
        <f>('Energy Use'!AI83-'E-electricity'!AI27)*'Energy Use 2020'!$U89</f>
        <v>29557811077838.777</v>
      </c>
      <c r="AJ27" s="240">
        <f>('Energy Use'!AJ83-'E-electricity'!AJ27)*'Energy Use 2020'!$U89</f>
        <v>29065428784646.516</v>
      </c>
      <c r="AK27" s="240">
        <f>('Energy Use'!AK83-'E-electricity'!AK27)*'Energy Use 2020'!$U89</f>
        <v>28573747623064.383</v>
      </c>
      <c r="AL27" s="240">
        <f>('Energy Use'!AL83-'E-electricity'!AL27)*'Energy Use 2020'!$U89</f>
        <v>28082767321761.301</v>
      </c>
      <c r="AM27" s="240">
        <f>('Energy Use'!AM83-'E-electricity'!AM27)*'Energy Use 2020'!$U89</f>
        <v>27827461939557.711</v>
      </c>
      <c r="AN27" s="240">
        <f>('Energy Use'!AN83-'E-electricity'!AN27)*'Energy Use 2020'!$U89</f>
        <v>27572502539975.988</v>
      </c>
      <c r="AO27" s="240">
        <f>('Energy Use'!AO83-'E-electricity'!AO27)*'Energy Use 2020'!$U89</f>
        <v>27317888991145.738</v>
      </c>
      <c r="AP27" s="240">
        <f>('Energy Use'!AP83-'E-electricity'!AP27)*'Energy Use 2020'!$U89</f>
        <v>27063621161196.586</v>
      </c>
      <c r="AQ27" s="240">
        <f>('Energy Use'!AQ83-'E-electricity'!AQ27)*'Energy Use 2020'!$U89</f>
        <v>26740408316941.066</v>
      </c>
      <c r="AR27" s="136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40">
        <f>('Energy Use'!B84-'E-electricity'!B28)*'Energy Use 2019'!$U90</f>
        <v>184565963972428.59</v>
      </c>
      <c r="C28" s="240">
        <f>('Energy Use'!C84-'E-electricity'!C28)*'Energy Use 2020'!$U90</f>
        <v>177706421892262.88</v>
      </c>
      <c r="D28" s="240">
        <f>('Energy Use'!D84-'E-electricity'!D28)*'Energy Use 2020'!$U90</f>
        <v>172205770441129.25</v>
      </c>
      <c r="E28" s="240">
        <f>('Energy Use'!E84-'E-electricity'!E28)*'Energy Use 2020'!$U90</f>
        <v>168767448445140.81</v>
      </c>
      <c r="F28" s="240">
        <f>('Energy Use'!F84-'E-electricity'!F28)*'Energy Use 2020'!$U90</f>
        <v>181535780940991.31</v>
      </c>
      <c r="G28" s="240">
        <f>('Energy Use'!G84-'E-electricity'!G28)*'Energy Use 2020'!$U90</f>
        <v>194215179154099.84</v>
      </c>
      <c r="H28" s="240">
        <f>('Energy Use'!H84-'E-electricity'!H28)*'Energy Use 2020'!$U90</f>
        <v>206805707729779.5</v>
      </c>
      <c r="I28" s="240">
        <f>('Energy Use'!I84-'E-electricity'!I28)*'Energy Use 2020'!$U90</f>
        <v>210741888583659.13</v>
      </c>
      <c r="J28" s="240">
        <f>('Energy Use'!J84-'E-electricity'!J28)*'Energy Use 2020'!$U90</f>
        <v>214649721818624.19</v>
      </c>
      <c r="K28" s="240">
        <f>('Energy Use'!K84-'E-electricity'!K28)*'Energy Use 2020'!$U90</f>
        <v>218529228266233.56</v>
      </c>
      <c r="L28" s="240">
        <f>('Energy Use'!L84-'E-electricity'!L28)*'Energy Use 2020'!$U90</f>
        <v>222380428758046.34</v>
      </c>
      <c r="M28" s="240">
        <f>('Energy Use'!M84-'E-electricity'!M28)*'Energy Use 2020'!$U90</f>
        <v>226203344125621.34</v>
      </c>
      <c r="N28" s="240">
        <f>('Energy Use'!N84-'E-electricity'!N28)*'Energy Use 2020'!$U90</f>
        <v>225884552643643.59</v>
      </c>
      <c r="O28" s="240">
        <f>('Energy Use'!O84-'E-electricity'!O28)*'Energy Use 2020'!$U90</f>
        <v>225564155049370.03</v>
      </c>
      <c r="P28" s="240">
        <f>('Energy Use'!P84-'E-electricity'!P28)*'Energy Use 2020'!$U90</f>
        <v>225242152305976.22</v>
      </c>
      <c r="Q28" s="240">
        <f>('Energy Use'!Q84-'E-electricity'!Q28)*'Energy Use 2020'!$U90</f>
        <v>224918545376637.44</v>
      </c>
      <c r="R28" s="240">
        <f>('Energy Use'!R84-'E-electricity'!R28)*'Energy Use 2020'!$U90</f>
        <v>224593335224529.13</v>
      </c>
      <c r="S28" s="240">
        <f>('Energy Use'!S84-'E-electricity'!S28)*'Energy Use 2020'!$U90</f>
        <v>221906117513977.75</v>
      </c>
      <c r="T28" s="240">
        <f>('Energy Use'!T84-'E-electricity'!T28)*'Energy Use 2020'!$U90</f>
        <v>219222106537547.94</v>
      </c>
      <c r="U28" s="240">
        <f>('Energy Use'!U84-'E-electricity'!U28)*'Energy Use 2020'!$U90</f>
        <v>216541301453649.66</v>
      </c>
      <c r="V28" s="240">
        <f>('Energy Use'!V84-'E-electricity'!V28)*'Energy Use 2020'!$U90</f>
        <v>213863701420692.94</v>
      </c>
      <c r="W28" s="240">
        <f>('Energy Use'!W84-'E-electricity'!W28)*'Energy Use 2020'!$U90</f>
        <v>211189305597087.66</v>
      </c>
      <c r="X28" s="240">
        <f>('Energy Use'!X84-'E-electricity'!X28)*'Energy Use 2020'!$U90</f>
        <v>206296458967744.88</v>
      </c>
      <c r="Y28" s="240">
        <f>('Energy Use'!Y84-'E-electricity'!Y28)*'Energy Use 2020'!$U90</f>
        <v>201409596670797.5</v>
      </c>
      <c r="Z28" s="240">
        <f>('Energy Use'!Z84-'E-electricity'!Z28)*'Energy Use 2020'!$U90</f>
        <v>196528717128264.19</v>
      </c>
      <c r="AA28" s="240">
        <f>('Energy Use'!AA84-'E-electricity'!AA28)*'Energy Use 2020'!$U90</f>
        <v>191653818762163.47</v>
      </c>
      <c r="AB28" s="240">
        <f>('Energy Use'!AB84-'E-electricity'!AB28)*'Energy Use 2020'!$U90</f>
        <v>186784899994514.03</v>
      </c>
      <c r="AC28" s="240">
        <f>('Energy Use'!AC84-'E-electricity'!AC28)*'Energy Use 2020'!$U90</f>
        <v>181921959247334.47</v>
      </c>
      <c r="AD28" s="240">
        <f>('Energy Use'!AD84-'E-electricity'!AD28)*'Energy Use 2020'!$U90</f>
        <v>177064994942643.5</v>
      </c>
      <c r="AE28" s="240">
        <f>('Energy Use'!AE84-'E-electricity'!AE28)*'Energy Use 2020'!$U90</f>
        <v>172214005502459.66</v>
      </c>
      <c r="AF28" s="240">
        <f>('Energy Use'!AF84-'E-electricity'!AF28)*'Energy Use 2020'!$U90</f>
        <v>167368989348801.63</v>
      </c>
      <c r="AG28" s="240">
        <f>('Energy Use'!AG84-'E-electricity'!AG28)*'Energy Use 2020'!$U90</f>
        <v>162529944903688</v>
      </c>
      <c r="AH28" s="240">
        <f>('Energy Use'!AH84-'E-electricity'!AH28)*'Energy Use 2020'!$U90</f>
        <v>158327658071493.97</v>
      </c>
      <c r="AI28" s="240">
        <f>('Energy Use'!AI84-'E-electricity'!AI28)*'Energy Use 2020'!$U90</f>
        <v>154130546392753.38</v>
      </c>
      <c r="AJ28" s="240">
        <f>('Energy Use'!AJ84-'E-electricity'!AJ28)*'Energy Use 2020'!$U90</f>
        <v>149938608499882.44</v>
      </c>
      <c r="AK28" s="240">
        <f>('Energy Use'!AK84-'E-electricity'!AK28)*'Energy Use 2020'!$U90</f>
        <v>145751843025297.25</v>
      </c>
      <c r="AL28" s="240">
        <f>('Energy Use'!AL84-'E-electricity'!AL28)*'Energy Use 2020'!$U90</f>
        <v>141570248601413.97</v>
      </c>
      <c r="AM28" s="240">
        <f>('Energy Use'!AM84-'E-electricity'!AM28)*'Energy Use 2020'!$U90</f>
        <v>137188495550539.36</v>
      </c>
      <c r="AN28" s="240">
        <f>('Energy Use'!AN84-'E-electricity'!AN28)*'Energy Use 2020'!$U90</f>
        <v>132812169660757.84</v>
      </c>
      <c r="AO28" s="240">
        <f>('Energy Use'!AO84-'E-electricity'!AO28)*'Energy Use 2020'!$U90</f>
        <v>128441269495782.86</v>
      </c>
      <c r="AP28" s="240">
        <f>('Energy Use'!AP84-'E-electricity'!AP28)*'Energy Use 2020'!$U90</f>
        <v>124075793619327.91</v>
      </c>
      <c r="AQ28" s="240">
        <f>('Energy Use'!AQ84-'E-electricity'!AQ28)*'Energy Use 2020'!$U90</f>
        <v>119409192895587.52</v>
      </c>
      <c r="AR28" s="136" t="str">
        <f>VLOOKUP($A28,'Sector Match'!$A$1:$B$43,2,0)</f>
        <v>iron and steel 241</v>
      </c>
    </row>
    <row r="29" spans="1:44" x14ac:dyDescent="0.2">
      <c r="A29" s="74" t="s">
        <v>27</v>
      </c>
      <c r="B29" s="240">
        <f>('Energy Use'!B85-'E-electricity'!B29)*'Energy Use 2019'!$U91</f>
        <v>207174056235980.41</v>
      </c>
      <c r="C29" s="240">
        <f>('Energy Use'!C85-'E-electricity'!C29)*'Energy Use 2020'!$U91</f>
        <v>205348939584572.72</v>
      </c>
      <c r="D29" s="240">
        <f>('Energy Use'!D85-'E-electricity'!D29)*'Energy Use 2020'!$U91</f>
        <v>211603834475553.34</v>
      </c>
      <c r="E29" s="240">
        <f>('Energy Use'!E85-'E-electricity'!E29)*'Energy Use 2020'!$U91</f>
        <v>219002910805898.81</v>
      </c>
      <c r="F29" s="240">
        <f>('Energy Use'!F85-'E-electricity'!F29)*'Energy Use 2020'!$U91</f>
        <v>235414838051512.53</v>
      </c>
      <c r="G29" s="240">
        <f>('Energy Use'!G85-'E-electricity'!G29)*'Energy Use 2020'!$U91</f>
        <v>251543313957792.88</v>
      </c>
      <c r="H29" s="240">
        <f>('Energy Use'!H85-'E-electricity'!H29)*'Energy Use 2020'!$U91</f>
        <v>267389905274008.28</v>
      </c>
      <c r="I29" s="240">
        <f>('Energy Use'!I85-'E-electricity'!I29)*'Energy Use 2020'!$U91</f>
        <v>279026312096872.16</v>
      </c>
      <c r="J29" s="240">
        <f>('Energy Use'!J85-'E-electricity'!J29)*'Energy Use 2020'!$U91</f>
        <v>290454417472748.63</v>
      </c>
      <c r="K29" s="240">
        <f>('Energy Use'!K85-'E-electricity'!K29)*'Energy Use 2020'!$U91</f>
        <v>301675338702853.69</v>
      </c>
      <c r="L29" s="240">
        <f>('Energy Use'!L85-'E-electricity'!L29)*'Energy Use 2020'!$U91</f>
        <v>312690193088403</v>
      </c>
      <c r="M29" s="240">
        <f>('Energy Use'!M85-'E-electricity'!M29)*'Energy Use 2020'!$U91</f>
        <v>323500097930612.69</v>
      </c>
      <c r="N29" s="240">
        <f>('Energy Use'!N85-'E-electricity'!N29)*'Energy Use 2020'!$U91</f>
        <v>328602615758573.88</v>
      </c>
      <c r="O29" s="240">
        <f>('Energy Use'!O85-'E-electricity'!O29)*'Energy Use 2020'!$U91</f>
        <v>333621314096701.38</v>
      </c>
      <c r="P29" s="240">
        <f>('Energy Use'!P85-'E-electricity'!P29)*'Energy Use 2020'!$U91</f>
        <v>338556582235623.81</v>
      </c>
      <c r="Q29" s="240">
        <f>('Energy Use'!Q85-'E-electricity'!Q29)*'Energy Use 2020'!$U91</f>
        <v>343408809465970.25</v>
      </c>
      <c r="R29" s="240">
        <f>('Energy Use'!R85-'E-electricity'!R29)*'Energy Use 2020'!$U91</f>
        <v>348178385078369.56</v>
      </c>
      <c r="S29" s="240">
        <f>('Energy Use'!S85-'E-electricity'!S29)*'Energy Use 2020'!$U91</f>
        <v>349302419307105.81</v>
      </c>
      <c r="T29" s="240">
        <f>('Energy Use'!T85-'E-electricity'!T29)*'Energy Use 2020'!$U91</f>
        <v>350416518122828.81</v>
      </c>
      <c r="U29" s="240">
        <f>('Energy Use'!U85-'E-electricity'!U29)*'Energy Use 2020'!$U91</f>
        <v>351520694243956.56</v>
      </c>
      <c r="V29" s="240">
        <f>('Energy Use'!V85-'E-electricity'!V29)*'Energy Use 2020'!$U91</f>
        <v>352614960388907.13</v>
      </c>
      <c r="W29" s="240">
        <f>('Energy Use'!W85-'E-electricity'!W29)*'Energy Use 2020'!$U91</f>
        <v>353699329276098.44</v>
      </c>
      <c r="X29" s="240">
        <f>('Energy Use'!X85-'E-electricity'!X29)*'Energy Use 2020'!$U91</f>
        <v>351884212398441.25</v>
      </c>
      <c r="Y29" s="240">
        <f>('Energy Use'!Y85-'E-electricity'!Y29)*'Energy Use 2020'!$U91</f>
        <v>350074464870412.94</v>
      </c>
      <c r="Z29" s="240">
        <f>('Energy Use'!Z85-'E-electricity'!Z29)*'Energy Use 2020'!$U91</f>
        <v>348270081330724.81</v>
      </c>
      <c r="AA29" s="240">
        <f>('Energy Use'!AA85-'E-electricity'!AA29)*'Energy Use 2020'!$U91</f>
        <v>346471056418088.88</v>
      </c>
      <c r="AB29" s="240">
        <f>('Energy Use'!AB85-'E-electricity'!AB29)*'Energy Use 2020'!$U91</f>
        <v>344677384771216</v>
      </c>
      <c r="AC29" s="240">
        <f>('Energy Use'!AC85-'E-electricity'!AC29)*'Energy Use 2020'!$U91</f>
        <v>339166058873022.69</v>
      </c>
      <c r="AD29" s="240">
        <f>('Energy Use'!AD85-'E-electricity'!AD29)*'Energy Use 2020'!$U91</f>
        <v>333679868081279.69</v>
      </c>
      <c r="AE29" s="240">
        <f>('Energy Use'!AE85-'E-electricity'!AE29)*'Energy Use 2020'!$U91</f>
        <v>328218783593703.5</v>
      </c>
      <c r="AF29" s="240">
        <f>('Energy Use'!AF85-'E-electricity'!AF29)*'Energy Use 2020'!$U91</f>
        <v>322782776608010.88</v>
      </c>
      <c r="AG29" s="240">
        <f>('Energy Use'!AG85-'E-electricity'!AG29)*'Energy Use 2020'!$U91</f>
        <v>317371818321918.44</v>
      </c>
      <c r="AH29" s="240">
        <f>('Energy Use'!AH85-'E-electricity'!AH29)*'Energy Use 2020'!$U91</f>
        <v>309230680769928.25</v>
      </c>
      <c r="AI29" s="240">
        <f>('Energy Use'!AI85-'E-electricity'!AI29)*'Energy Use 2020'!$U91</f>
        <v>301129320132931.94</v>
      </c>
      <c r="AJ29" s="240">
        <f>('Energy Use'!AJ85-'E-electricity'!AJ29)*'Energy Use 2020'!$U91</f>
        <v>293067690027899.94</v>
      </c>
      <c r="AK29" s="240">
        <f>('Energy Use'!AK85-'E-electricity'!AK29)*'Energy Use 2020'!$U91</f>
        <v>285045744071802.38</v>
      </c>
      <c r="AL29" s="240">
        <f>('Energy Use'!AL85-'E-electricity'!AL29)*'Energy Use 2020'!$U91</f>
        <v>277063435881609.78</v>
      </c>
      <c r="AM29" s="240">
        <f>('Energy Use'!AM85-'E-electricity'!AM29)*'Energy Use 2020'!$U91</f>
        <v>269109192670233.94</v>
      </c>
      <c r="AN29" s="240">
        <f>('Energy Use'!AN85-'E-electricity'!AN29)*'Energy Use 2020'!$U91</f>
        <v>261194561089906.72</v>
      </c>
      <c r="AO29" s="240">
        <f>('Energy Use'!AO85-'E-electricity'!AO29)*'Energy Use 2020'!$U91</f>
        <v>253319494657806.19</v>
      </c>
      <c r="AP29" s="240">
        <f>('Energy Use'!AP85-'E-electricity'!AP29)*'Energy Use 2020'!$U91</f>
        <v>245483946891110.91</v>
      </c>
      <c r="AQ29" s="240">
        <f>('Energy Use'!AQ85-'E-electricity'!AQ29)*'Energy Use 2020'!$U91</f>
        <v>237040016927309.25</v>
      </c>
      <c r="AR29" s="136" t="str">
        <f>VLOOKUP($A29,'Sector Match'!$A$1:$B$43,2,0)</f>
        <v>other metals 242</v>
      </c>
    </row>
    <row r="30" spans="1:44" x14ac:dyDescent="0.2">
      <c r="A30" s="74" t="s">
        <v>28</v>
      </c>
      <c r="B30" s="240">
        <f>('Energy Use'!B86-'E-electricity'!B30)*'Energy Use 2019'!$U92</f>
        <v>6040912431318.208</v>
      </c>
      <c r="C30" s="240">
        <f>('Energy Use'!C86-'E-electricity'!C30)*'Energy Use 2020'!$U92</f>
        <v>5967456604311.5156</v>
      </c>
      <c r="D30" s="240">
        <f>('Energy Use'!D86-'E-electricity'!D30)*'Energy Use 2020'!$U92</f>
        <v>7156804257793.0752</v>
      </c>
      <c r="E30" s="240">
        <f>('Energy Use'!E86-'E-electricity'!E30)*'Energy Use 2020'!$U92</f>
        <v>7190014770855.3291</v>
      </c>
      <c r="F30" s="240">
        <f>('Energy Use'!F86-'E-electricity'!F30)*'Energy Use 2020'!$U92</f>
        <v>7235459097881.8838</v>
      </c>
      <c r="G30" s="240">
        <f>('Energy Use'!G86-'E-electricity'!G30)*'Energy Use 2020'!$U92</f>
        <v>7418197791289.8389</v>
      </c>
      <c r="H30" s="240">
        <f>('Energy Use'!H86-'E-electricity'!H30)*'Energy Use 2020'!$U92</f>
        <v>7654746725746.4209</v>
      </c>
      <c r="I30" s="240">
        <f>('Energy Use'!I86-'E-electricity'!I30)*'Energy Use 2020'!$U92</f>
        <v>7875914084448.1104</v>
      </c>
      <c r="J30" s="240">
        <f>('Energy Use'!J86-'E-electricity'!J30)*'Energy Use 2020'!$U92</f>
        <v>8061770897058.1621</v>
      </c>
      <c r="K30" s="240">
        <f>('Energy Use'!K86-'E-electricity'!K30)*'Energy Use 2020'!$U92</f>
        <v>8214316596800.6201</v>
      </c>
      <c r="L30" s="240">
        <f>('Energy Use'!L86-'E-electricity'!L30)*'Energy Use 2020'!$U92</f>
        <v>8336352889655.916</v>
      </c>
      <c r="M30" s="240">
        <f>('Energy Use'!M86-'E-electricity'!M30)*'Energy Use 2020'!$U92</f>
        <v>8431339457644.9824</v>
      </c>
      <c r="N30" s="240">
        <f>('Energy Use'!N86-'E-electricity'!N30)*'Energy Use 2020'!$U92</f>
        <v>8512549381173.6768</v>
      </c>
      <c r="O30" s="240">
        <f>('Energy Use'!O86-'E-electricity'!O30)*'Energy Use 2020'!$U92</f>
        <v>8574121164705.5205</v>
      </c>
      <c r="P30" s="240">
        <f>('Energy Use'!P86-'E-electricity'!P30)*'Energy Use 2020'!$U92</f>
        <v>8619510647327.8584</v>
      </c>
      <c r="Q30" s="240">
        <f>('Energy Use'!Q86-'E-electricity'!Q30)*'Energy Use 2020'!$U92</f>
        <v>8652363263389.2383</v>
      </c>
      <c r="R30" s="240">
        <f>('Energy Use'!R86-'E-electricity'!R30)*'Energy Use 2020'!$U92</f>
        <v>8676451364959.0088</v>
      </c>
      <c r="S30" s="240">
        <f>('Energy Use'!S86-'E-electricity'!S30)*'Energy Use 2020'!$U92</f>
        <v>8727422435523.251</v>
      </c>
      <c r="T30" s="240">
        <f>('Energy Use'!T86-'E-electricity'!T30)*'Energy Use 2020'!$U92</f>
        <v>8773983409273.1279</v>
      </c>
      <c r="U30" s="240">
        <f>('Energy Use'!U86-'E-electricity'!U30)*'Energy Use 2020'!$U92</f>
        <v>8816225731773.5723</v>
      </c>
      <c r="V30" s="240">
        <f>('Energy Use'!V86-'E-electricity'!V30)*'Energy Use 2020'!$U92</f>
        <v>8854250538867.7051</v>
      </c>
      <c r="W30" s="240">
        <f>('Energy Use'!W86-'E-electricity'!W30)*'Energy Use 2020'!$U92</f>
        <v>8888168017059.4238</v>
      </c>
      <c r="X30" s="240">
        <f>('Energy Use'!X86-'E-electricity'!X30)*'Energy Use 2020'!$U92</f>
        <v>8918096758134.959</v>
      </c>
      <c r="Y30" s="240">
        <f>('Energy Use'!Y86-'E-electricity'!Y30)*'Energy Use 2020'!$U92</f>
        <v>8944163112352.2422</v>
      </c>
      <c r="Z30" s="240">
        <f>('Energy Use'!Z86-'E-electricity'!Z30)*'Energy Use 2020'!$U92</f>
        <v>8966500544297.4043</v>
      </c>
      <c r="AA30" s="240">
        <f>('Energy Use'!AA86-'E-electricity'!AA30)*'Energy Use 2020'!$U92</f>
        <v>8985248995258.4063</v>
      </c>
      <c r="AB30" s="240">
        <f>('Energy Use'!AB86-'E-electricity'!AB30)*'Energy Use 2020'!$U92</f>
        <v>9000554255706.8535</v>
      </c>
      <c r="AC30" s="240">
        <f>('Energy Use'!AC86-'E-electricity'!AC30)*'Energy Use 2020'!$U92</f>
        <v>9012567351209.8027</v>
      </c>
      <c r="AD30" s="240">
        <f>('Energy Use'!AD86-'E-electricity'!AD30)*'Energy Use 2020'!$U92</f>
        <v>9021443944818.3086</v>
      </c>
      <c r="AE30" s="240">
        <f>('Energy Use'!AE86-'E-electricity'!AE30)*'Energy Use 2020'!$U92</f>
        <v>9027343758703.8613</v>
      </c>
      <c r="AF30" s="240">
        <f>('Energy Use'!AF86-'E-electricity'!AF30)*'Energy Use 2020'!$U92</f>
        <v>9030430017535.9023</v>
      </c>
      <c r="AG30" s="240">
        <f>('Energy Use'!AG86-'E-electricity'!AG30)*'Energy Use 2020'!$U92</f>
        <v>9030868915821.5508</v>
      </c>
      <c r="AH30" s="240">
        <f>('Energy Use'!AH86-'E-electricity'!AH30)*'Energy Use 2020'!$U92</f>
        <v>9028829111160.373</v>
      </c>
      <c r="AI30" s="240">
        <f>('Energy Use'!AI86-'E-electricity'!AI30)*'Energy Use 2020'!$U92</f>
        <v>9024481245107.877</v>
      </c>
      <c r="AJ30" s="240">
        <f>('Energy Use'!AJ86-'E-electricity'!AJ30)*'Energy Use 2020'!$U92</f>
        <v>9017997493090.6523</v>
      </c>
      <c r="AK30" s="240">
        <f>('Energy Use'!AK86-'E-electricity'!AK30)*'Energy Use 2020'!$U92</f>
        <v>9009551144578.5508</v>
      </c>
      <c r="AL30" s="240">
        <f>('Energy Use'!AL86-'E-electricity'!AL30)*'Energy Use 2020'!$U92</f>
        <v>8999316214493.0879</v>
      </c>
      <c r="AM30" s="240">
        <f>('Energy Use'!AM86-'E-electricity'!AM30)*'Energy Use 2020'!$U92</f>
        <v>8987467086621.1289</v>
      </c>
      <c r="AN30" s="240">
        <f>('Energy Use'!AN86-'E-electricity'!AN30)*'Energy Use 2020'!$U92</f>
        <v>8974178189605.6367</v>
      </c>
      <c r="AO30" s="240">
        <f>('Energy Use'!AO86-'E-electricity'!AO30)*'Energy Use 2020'!$U92</f>
        <v>8959623705906.8359</v>
      </c>
      <c r="AP30" s="240">
        <f>('Energy Use'!AP86-'E-electricity'!AP30)*'Energy Use 2020'!$U92</f>
        <v>8943977313963.8477</v>
      </c>
      <c r="AQ30" s="240">
        <f>('Energy Use'!AQ86-'E-electricity'!AQ30)*'Energy Use 2020'!$U92</f>
        <v>8881630363826.6484</v>
      </c>
      <c r="AR30" s="136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40">
        <f>('Energy Use'!B87-'E-electricity'!B31)*'Energy Use 2019'!$U93</f>
        <v>3257647450606.5259</v>
      </c>
      <c r="C31" s="240">
        <f>('Energy Use'!C87-'E-electricity'!C31)*'Energy Use 2020'!$U93</f>
        <v>3330818932476.4189</v>
      </c>
      <c r="D31" s="240">
        <f>('Energy Use'!D87-'E-electricity'!D31)*'Energy Use 2020'!$U93</f>
        <v>3864891312485.0186</v>
      </c>
      <c r="E31" s="240">
        <f>('Energy Use'!E87-'E-electricity'!E31)*'Energy Use 2020'!$U93</f>
        <v>3845827650526.2261</v>
      </c>
      <c r="F31" s="240">
        <f>('Energy Use'!F87-'E-electricity'!F31)*'Energy Use 2020'!$U93</f>
        <v>3867493276934.6987</v>
      </c>
      <c r="G31" s="240">
        <f>('Energy Use'!G87-'E-electricity'!G31)*'Energy Use 2020'!$U93</f>
        <v>3966950087729.5015</v>
      </c>
      <c r="H31" s="240">
        <f>('Energy Use'!H87-'E-electricity'!H31)*'Energy Use 2020'!$U93</f>
        <v>4096654643425.1699</v>
      </c>
      <c r="I31" s="240">
        <f>('Energy Use'!I87-'E-electricity'!I31)*'Energy Use 2020'!$U93</f>
        <v>4216953382854.2632</v>
      </c>
      <c r="J31" s="240">
        <f>('Energy Use'!J87-'E-electricity'!J31)*'Energy Use 2020'!$U93</f>
        <v>4316877952532.9844</v>
      </c>
      <c r="K31" s="240">
        <f>('Energy Use'!K87-'E-electricity'!K31)*'Energy Use 2020'!$U93</f>
        <v>4397819105771.0737</v>
      </c>
      <c r="L31" s="240">
        <f>('Energy Use'!L87-'E-electricity'!L31)*'Energy Use 2020'!$U93</f>
        <v>4461662030154.0586</v>
      </c>
      <c r="M31" s="240">
        <f>('Energy Use'!M87-'E-electricity'!M31)*'Energy Use 2020'!$U93</f>
        <v>4510687993646.1611</v>
      </c>
      <c r="N31" s="240">
        <f>('Energy Use'!N87-'E-electricity'!N31)*'Energy Use 2020'!$U93</f>
        <v>4554501197642.1973</v>
      </c>
      <c r="O31" s="240">
        <f>('Energy Use'!O87-'E-electricity'!O31)*'Energy Use 2020'!$U93</f>
        <v>4587978317192.8682</v>
      </c>
      <c r="P31" s="240">
        <f>('Energy Use'!P87-'E-electricity'!P31)*'Energy Use 2020'!$U93</f>
        <v>4612965159497.9443</v>
      </c>
      <c r="Q31" s="240">
        <f>('Energy Use'!Q87-'E-electricity'!Q31)*'Energy Use 2020'!$U93</f>
        <v>4631408104727.5195</v>
      </c>
      <c r="R31" s="240">
        <f>('Energy Use'!R87-'E-electricity'!R31)*'Energy Use 2020'!$U93</f>
        <v>4645321361793.4531</v>
      </c>
      <c r="S31" s="240">
        <f>('Energy Use'!S87-'E-electricity'!S31)*'Energy Use 2020'!$U93</f>
        <v>4676129020447.5732</v>
      </c>
      <c r="T31" s="240">
        <f>('Energy Use'!T87-'E-electricity'!T31)*'Energy Use 2020'!$U93</f>
        <v>4704750945891.5996</v>
      </c>
      <c r="U31" s="240">
        <f>('Energy Use'!U87-'E-electricity'!U31)*'Energy Use 2020'!$U93</f>
        <v>4731197713137.7734</v>
      </c>
      <c r="V31" s="240">
        <f>('Energy Use'!V87-'E-electricity'!V31)*'Energy Use 2020'!$U93</f>
        <v>4755484138445.9082</v>
      </c>
      <c r="W31" s="240">
        <f>('Energy Use'!W87-'E-electricity'!W31)*'Energy Use 2020'!$U93</f>
        <v>4777629127712.8125</v>
      </c>
      <c r="X31" s="240">
        <f>('Energy Use'!X87-'E-electricity'!X31)*'Energy Use 2020'!$U93</f>
        <v>4797655515991.2061</v>
      </c>
      <c r="Y31" s="240">
        <f>('Energy Use'!Y87-'E-electricity'!Y31)*'Energy Use 2020'!$U93</f>
        <v>4815589899231.583</v>
      </c>
      <c r="Z31" s="240">
        <f>('Energy Use'!Z87-'E-electricity'!Z31)*'Energy Use 2020'!$U93</f>
        <v>4831462459333.1279</v>
      </c>
      <c r="AA31" s="240">
        <f>('Energy Use'!AA87-'E-electricity'!AA31)*'Energy Use 2020'!$U93</f>
        <v>4845306783575.5693</v>
      </c>
      <c r="AB31" s="240">
        <f>('Energy Use'!AB87-'E-electricity'!AB31)*'Energy Use 2020'!$U93</f>
        <v>4857159679484.4541</v>
      </c>
      <c r="AC31" s="240">
        <f>('Energy Use'!AC87-'E-electricity'!AC31)*'Energy Use 2020'!$U93</f>
        <v>4867060986156.377</v>
      </c>
      <c r="AD31" s="240">
        <f>('Energy Use'!AD87-'E-electricity'!AD31)*'Energy Use 2020'!$U93</f>
        <v>4875053383041.1807</v>
      </c>
      <c r="AE31" s="240">
        <f>('Energy Use'!AE87-'E-electricity'!AE31)*'Energy Use 2020'!$U93</f>
        <v>4881182197142.8662</v>
      </c>
      <c r="AF31" s="240">
        <f>('Energy Use'!AF87-'E-electricity'!AF31)*'Energy Use 2020'!$U93</f>
        <v>4885495209562.6367</v>
      </c>
      <c r="AG31" s="240">
        <f>('Energy Use'!AG87-'E-electricity'!AG31)*'Energy Use 2020'!$U93</f>
        <v>4888042462265.6895</v>
      </c>
      <c r="AH31" s="240">
        <f>('Energy Use'!AH87-'E-electricity'!AH31)*'Energy Use 2020'!$U93</f>
        <v>4888876065908.1084</v>
      </c>
      <c r="AI31" s="240">
        <f>('Energy Use'!AI87-'E-electricity'!AI31)*'Energy Use 2020'!$U93</f>
        <v>4888050009513.291</v>
      </c>
      <c r="AJ31" s="240">
        <f>('Energy Use'!AJ87-'E-electricity'!AJ31)*'Energy Use 2020'!$U93</f>
        <v>4885619972737.96</v>
      </c>
      <c r="AK31" s="240">
        <f>('Energy Use'!AK87-'E-electricity'!AK31)*'Energy Use 2020'!$U93</f>
        <v>4881643141417.3545</v>
      </c>
      <c r="AL31" s="240">
        <f>('Energy Use'!AL87-'E-electricity'!AL31)*'Energy Use 2020'!$U93</f>
        <v>4876178027027.4717</v>
      </c>
      <c r="AM31" s="240">
        <f>('Energy Use'!AM87-'E-electricity'!AM31)*'Energy Use 2020'!$U93</f>
        <v>4869284290650.1152</v>
      </c>
      <c r="AN31" s="240">
        <f>('Energy Use'!AN87-'E-electricity'!AN31)*'Energy Use 2020'!$U93</f>
        <v>4861022571974.2568</v>
      </c>
      <c r="AO31" s="240">
        <f>('Energy Use'!AO87-'E-electricity'!AO31)*'Energy Use 2020'!$U93</f>
        <v>4851454323814.748</v>
      </c>
      <c r="AP31" s="240">
        <f>('Energy Use'!AP87-'E-electricity'!AP31)*'Energy Use 2020'!$U93</f>
        <v>4840641652578.4453</v>
      </c>
      <c r="AQ31" s="240">
        <f>('Energy Use'!AQ87-'E-electricity'!AQ31)*'Energy Use 2020'!$U93</f>
        <v>4803737370752.7598</v>
      </c>
      <c r="AR31" s="136" t="str">
        <f>VLOOKUP($A31,'Sector Match'!$A$1:$B$43,2,0)</f>
        <v>other manufacturing 31T33</v>
      </c>
    </row>
    <row r="32" spans="1:44" x14ac:dyDescent="0.2">
      <c r="A32" s="74" t="s">
        <v>30</v>
      </c>
      <c r="B32" s="240">
        <f>('Energy Use'!B88-'E-electricity'!B32)*'Energy Use 2019'!$U94</f>
        <v>9054496972837.9805</v>
      </c>
      <c r="C32" s="240">
        <f>('Energy Use'!C88-'E-electricity'!C32)*'Energy Use 2020'!$U94</f>
        <v>7897780956335.1553</v>
      </c>
      <c r="D32" s="240">
        <f>('Energy Use'!D88-'E-electricity'!D32)*'Energy Use 2020'!$U94</f>
        <v>9177301771472.3184</v>
      </c>
      <c r="E32" s="240">
        <f>('Energy Use'!E88-'E-electricity'!E32)*'Energy Use 2020'!$U94</f>
        <v>9572395678669.252</v>
      </c>
      <c r="F32" s="240">
        <f>('Energy Use'!F88-'E-electricity'!F32)*'Energy Use 2020'!$U94</f>
        <v>9706484875617.9219</v>
      </c>
      <c r="G32" s="240">
        <f>('Energy Use'!G88-'E-electricity'!G32)*'Energy Use 2020'!$U94</f>
        <v>10158051401321.768</v>
      </c>
      <c r="H32" s="240">
        <f>('Energy Use'!H88-'E-electricity'!H32)*'Energy Use 2020'!$U94</f>
        <v>10741070284179.244</v>
      </c>
      <c r="I32" s="240">
        <f>('Energy Use'!I88-'E-electricity'!I32)*'Energy Use 2020'!$U94</f>
        <v>11285458542407.574</v>
      </c>
      <c r="J32" s="240">
        <f>('Energy Use'!J88-'E-electricity'!J32)*'Energy Use 2020'!$U94</f>
        <v>11749059671660.289</v>
      </c>
      <c r="K32" s="240">
        <f>('Energy Use'!K88-'E-electricity'!K32)*'Energy Use 2020'!$U94</f>
        <v>12140543816312.807</v>
      </c>
      <c r="L32" s="240">
        <f>('Energy Use'!L88-'E-electricity'!L32)*'Energy Use 2020'!$U94</f>
        <v>12472777762135.205</v>
      </c>
      <c r="M32" s="240">
        <f>('Energy Use'!M88-'E-electricity'!M32)*'Energy Use 2020'!$U94</f>
        <v>12761952362235.68</v>
      </c>
      <c r="N32" s="240">
        <f>('Energy Use'!N88-'E-electricity'!N32)*'Energy Use 2020'!$U94</f>
        <v>13046054656747.402</v>
      </c>
      <c r="O32" s="240">
        <f>('Energy Use'!O88-'E-electricity'!O32)*'Energy Use 2020'!$U94</f>
        <v>13310889820823.303</v>
      </c>
      <c r="P32" s="240">
        <f>('Energy Use'!P88-'E-electricity'!P32)*'Energy Use 2020'!$U94</f>
        <v>13561051979837.449</v>
      </c>
      <c r="Q32" s="240">
        <f>('Energy Use'!Q88-'E-electricity'!Q32)*'Energy Use 2020'!$U94</f>
        <v>13801638415796.447</v>
      </c>
      <c r="R32" s="240">
        <f>('Energy Use'!R88-'E-electricity'!R32)*'Energy Use 2020'!$U94</f>
        <v>14038201028151.6</v>
      </c>
      <c r="S32" s="240">
        <f>('Energy Use'!S88-'E-electricity'!S32)*'Energy Use 2020'!$U94</f>
        <v>14337758133741.359</v>
      </c>
      <c r="T32" s="240">
        <f>('Energy Use'!T88-'E-electricity'!T32)*'Energy Use 2020'!$U94</f>
        <v>14640899598818.578</v>
      </c>
      <c r="U32" s="240">
        <f>('Energy Use'!U88-'E-electricity'!U32)*'Energy Use 2020'!$U94</f>
        <v>14946587696035.576</v>
      </c>
      <c r="V32" s="240">
        <f>('Energy Use'!V88-'E-electricity'!V32)*'Energy Use 2020'!$U94</f>
        <v>15253699491093.443</v>
      </c>
      <c r="W32" s="240">
        <f>('Energy Use'!W88-'E-electricity'!W32)*'Energy Use 2020'!$U94</f>
        <v>15561025594950.369</v>
      </c>
      <c r="X32" s="240">
        <f>('Energy Use'!X88-'E-electricity'!X32)*'Energy Use 2020'!$U94</f>
        <v>15867269816973.635</v>
      </c>
      <c r="Y32" s="240">
        <f>('Energy Use'!Y88-'E-electricity'!Y32)*'Energy Use 2020'!$U94</f>
        <v>16171049825498.736</v>
      </c>
      <c r="Z32" s="240">
        <f>('Energy Use'!Z88-'E-electricity'!Z32)*'Energy Use 2020'!$U94</f>
        <v>16470898921383.922</v>
      </c>
      <c r="AA32" s="240">
        <f>('Energy Use'!AA88-'E-electricity'!AA32)*'Energy Use 2020'!$U94</f>
        <v>16765269026897.734</v>
      </c>
      <c r="AB32" s="240">
        <f>('Energy Use'!AB88-'E-electricity'!AB32)*'Energy Use 2020'!$U94</f>
        <v>17052534986366.154</v>
      </c>
      <c r="AC32" s="240">
        <f>('Energy Use'!AC88-'E-electricity'!AC32)*'Energy Use 2020'!$U94</f>
        <v>17331000266171.486</v>
      </c>
      <c r="AD32" s="240">
        <f>('Energy Use'!AD88-'E-electricity'!AD32)*'Energy Use 2020'!$U94</f>
        <v>17598904129713.82</v>
      </c>
      <c r="AE32" s="240">
        <f>('Energy Use'!AE88-'E-electricity'!AE32)*'Energy Use 2020'!$U94</f>
        <v>17854430347626.52</v>
      </c>
      <c r="AF32" s="240">
        <f>('Energy Use'!AF88-'E-electricity'!AF32)*'Energy Use 2020'!$U94</f>
        <v>18095717484770.176</v>
      </c>
      <c r="AG32" s="240">
        <f>('Energy Use'!AG88-'E-electricity'!AG32)*'Energy Use 2020'!$U94</f>
        <v>18320870783262.961</v>
      </c>
      <c r="AH32" s="240">
        <f>('Energy Use'!AH88-'E-electricity'!AH32)*'Energy Use 2020'!$U94</f>
        <v>18527975635088.41</v>
      </c>
      <c r="AI32" s="240">
        <f>('Energy Use'!AI88-'E-electricity'!AI32)*'Energy Use 2020'!$U94</f>
        <v>18715112608803.105</v>
      </c>
      <c r="AJ32" s="240">
        <f>('Energy Use'!AJ88-'E-electricity'!AJ32)*'Energy Use 2020'!$U94</f>
        <v>18880373962814.605</v>
      </c>
      <c r="AK32" s="240">
        <f>('Energy Use'!AK88-'E-electricity'!AK32)*'Energy Use 2020'!$U94</f>
        <v>19021881543003.48</v>
      </c>
      <c r="AL32" s="240">
        <f>('Energy Use'!AL88-'E-electricity'!AL32)*'Energy Use 2020'!$U94</f>
        <v>19137805925653.563</v>
      </c>
      <c r="AM32" s="240">
        <f>('Energy Use'!AM88-'E-electricity'!AM32)*'Energy Use 2020'!$U94</f>
        <v>19226386628393.266</v>
      </c>
      <c r="AN32" s="240">
        <f>('Energy Use'!AN88-'E-electricity'!AN32)*'Energy Use 2020'!$U94</f>
        <v>19285953172939.383</v>
      </c>
      <c r="AO32" s="240">
        <f>('Energy Use'!AO88-'E-electricity'!AO32)*'Energy Use 2020'!$U94</f>
        <v>19314946744809.762</v>
      </c>
      <c r="AP32" s="240">
        <f>('Energy Use'!AP88-'E-electricity'!AP32)*'Energy Use 2020'!$U94</f>
        <v>19311942157876.902</v>
      </c>
      <c r="AQ32" s="240">
        <f>('Energy Use'!AQ88-'E-electricity'!AQ32)*'Energy Use 2020'!$U94</f>
        <v>19175432780354.746</v>
      </c>
      <c r="AR32" s="136" t="str">
        <f>VLOOKUP($A32,'Sector Match'!$A$1:$B$43,2,0)</f>
        <v>glass and glass products 231</v>
      </c>
    </row>
    <row r="33" spans="1:44" x14ac:dyDescent="0.2">
      <c r="A33" s="74" t="s">
        <v>31</v>
      </c>
      <c r="B33" s="240">
        <f>('Energy Use'!B89-'E-electricity'!B33)*'Energy Use 2019'!$U95</f>
        <v>28269783064090.871</v>
      </c>
      <c r="C33" s="240">
        <f>('Energy Use'!C89-'E-electricity'!C33)*'Energy Use 2020'!$U95</f>
        <v>24758973660019.988</v>
      </c>
      <c r="D33" s="240">
        <f>('Energy Use'!D89-'E-electricity'!D33)*'Energy Use 2020'!$U95</f>
        <v>25435436120132.945</v>
      </c>
      <c r="E33" s="240">
        <f>('Energy Use'!E89-'E-electricity'!E33)*'Energy Use 2020'!$U95</f>
        <v>26045598508630.746</v>
      </c>
      <c r="F33" s="240">
        <f>('Energy Use'!F89-'E-electricity'!F33)*'Energy Use 2020'!$U95</f>
        <v>28040465403933.809</v>
      </c>
      <c r="G33" s="240">
        <f>('Energy Use'!G89-'E-electricity'!G33)*'Energy Use 2020'!$U95</f>
        <v>29994878505290.852</v>
      </c>
      <c r="H33" s="240">
        <f>('Energy Use'!H89-'E-electricity'!H33)*'Energy Use 2020'!$U95</f>
        <v>31909109819300.41</v>
      </c>
      <c r="I33" s="240">
        <f>('Energy Use'!I89-'E-electricity'!I33)*'Energy Use 2020'!$U95</f>
        <v>32566818360984.293</v>
      </c>
      <c r="J33" s="240">
        <f>('Energy Use'!J89-'E-electricity'!J33)*'Energy Use 2020'!$U95</f>
        <v>33209120420609.711</v>
      </c>
      <c r="K33" s="240">
        <f>('Energy Use'!K89-'E-electricity'!K33)*'Energy Use 2020'!$U95</f>
        <v>33836112876884.621</v>
      </c>
      <c r="L33" s="240">
        <f>('Energy Use'!L89-'E-electricity'!L33)*'Energy Use 2020'!$U95</f>
        <v>34447892608516.926</v>
      </c>
      <c r="M33" s="240">
        <f>('Energy Use'!M89-'E-electricity'!M33)*'Energy Use 2020'!$U95</f>
        <v>35044556494214.59</v>
      </c>
      <c r="N33" s="240">
        <f>('Energy Use'!N89-'E-electricity'!N33)*'Energy Use 2020'!$U95</f>
        <v>35255245152605.711</v>
      </c>
      <c r="O33" s="240">
        <f>('Energy Use'!O89-'E-electricity'!O33)*'Energy Use 2020'!$U95</f>
        <v>35460555698788.039</v>
      </c>
      <c r="P33" s="240">
        <f>('Energy Use'!P89-'E-electricity'!P33)*'Energy Use 2020'!$U95</f>
        <v>35660517367962.305</v>
      </c>
      <c r="Q33" s="240">
        <f>('Energy Use'!Q89-'E-electricity'!Q33)*'Energy Use 2020'!$U95</f>
        <v>35855159395329.234</v>
      </c>
      <c r="R33" s="240">
        <f>('Energy Use'!R89-'E-electricity'!R33)*'Energy Use 2020'!$U95</f>
        <v>36044511016089.508</v>
      </c>
      <c r="S33" s="240">
        <f>('Energy Use'!S89-'E-electricity'!S33)*'Energy Use 2020'!$U95</f>
        <v>35822884497257.609</v>
      </c>
      <c r="T33" s="240">
        <f>('Energy Use'!T89-'E-electricity'!T33)*'Energy Use 2020'!$U95</f>
        <v>35602057635956.836</v>
      </c>
      <c r="U33" s="240">
        <f>('Energy Use'!U89-'E-electricity'!U33)*'Energy Use 2020'!$U95</f>
        <v>35382029367823.516</v>
      </c>
      <c r="V33" s="240">
        <f>('Energy Use'!V89-'E-electricity'!V33)*'Energy Use 2020'!$U95</f>
        <v>35162798628493.926</v>
      </c>
      <c r="W33" s="240">
        <f>('Energy Use'!W89-'E-electricity'!W33)*'Energy Use 2020'!$U95</f>
        <v>34944364353604.34</v>
      </c>
      <c r="X33" s="240">
        <f>('Energy Use'!X89-'E-electricity'!X33)*'Energy Use 2020'!$U95</f>
        <v>34726725478791.094</v>
      </c>
      <c r="Y33" s="240">
        <f>('Energy Use'!Y89-'E-electricity'!Y33)*'Energy Use 2020'!$U95</f>
        <v>34509880939690.457</v>
      </c>
      <c r="Z33" s="240">
        <f>('Energy Use'!Z89-'E-electricity'!Z33)*'Energy Use 2020'!$U95</f>
        <v>34293829671938.742</v>
      </c>
      <c r="AA33" s="240">
        <f>('Energy Use'!AA89-'E-electricity'!AA33)*'Energy Use 2020'!$U95</f>
        <v>34078570611172.246</v>
      </c>
      <c r="AB33" s="240">
        <f>('Energy Use'!AB89-'E-electricity'!AB33)*'Energy Use 2020'!$U95</f>
        <v>33864102693027.238</v>
      </c>
      <c r="AC33" s="240">
        <f>('Energy Use'!AC89-'E-electricity'!AC33)*'Energy Use 2020'!$U95</f>
        <v>33650424853140.035</v>
      </c>
      <c r="AD33" s="240">
        <f>('Energy Use'!AD89-'E-electricity'!AD33)*'Energy Use 2020'!$U95</f>
        <v>33437536027146.945</v>
      </c>
      <c r="AE33" s="240">
        <f>('Energy Use'!AE89-'E-electricity'!AE33)*'Energy Use 2020'!$U95</f>
        <v>33225435150684.25</v>
      </c>
      <c r="AF33" s="240">
        <f>('Energy Use'!AF89-'E-electricity'!AF33)*'Energy Use 2020'!$U95</f>
        <v>33014121159388.254</v>
      </c>
      <c r="AG33" s="240">
        <f>('Energy Use'!AG89-'E-electricity'!AG33)*'Energy Use 2020'!$U95</f>
        <v>32803592988895.238</v>
      </c>
      <c r="AH33" s="240">
        <f>('Energy Use'!AH89-'E-electricity'!AH33)*'Energy Use 2020'!$U95</f>
        <v>32656130816067.313</v>
      </c>
      <c r="AI33" s="240">
        <f>('Energy Use'!AI89-'E-electricity'!AI33)*'Energy Use 2020'!$U95</f>
        <v>32509049174982.957</v>
      </c>
      <c r="AJ33" s="240">
        <f>('Energy Use'!AJ89-'E-electricity'!AJ33)*'Energy Use 2020'!$U95</f>
        <v>32362347639896.691</v>
      </c>
      <c r="AK33" s="240">
        <f>('Energy Use'!AK89-'E-electricity'!AK33)*'Energy Use 2020'!$U95</f>
        <v>32216025785063.008</v>
      </c>
      <c r="AL33" s="240">
        <f>('Energy Use'!AL89-'E-electricity'!AL33)*'Energy Use 2020'!$U95</f>
        <v>32070083184736.445</v>
      </c>
      <c r="AM33" s="240">
        <f>('Energy Use'!AM89-'E-electricity'!AM33)*'Energy Use 2020'!$U95</f>
        <v>31904094256797.164</v>
      </c>
      <c r="AN33" s="240">
        <f>('Energy Use'!AN89-'E-electricity'!AN33)*'Energy Use 2020'!$U95</f>
        <v>31738617409075.547</v>
      </c>
      <c r="AO33" s="240">
        <f>('Energy Use'!AO89-'E-electricity'!AO33)*'Energy Use 2020'!$U95</f>
        <v>31573652002953.395</v>
      </c>
      <c r="AP33" s="240">
        <f>('Energy Use'!AP89-'E-electricity'!AP33)*'Energy Use 2020'!$U95</f>
        <v>31409197399812.508</v>
      </c>
      <c r="AQ33" s="240">
        <f>('Energy Use'!AQ89-'E-electricity'!AQ33)*'Energy Use 2020'!$U95</f>
        <v>31137208109170.895</v>
      </c>
      <c r="AR33" s="136" t="str">
        <f>VLOOKUP($A33,'Sector Match'!$A$1:$B$43,2,0)</f>
        <v>road vehicles 29</v>
      </c>
    </row>
    <row r="34" spans="1:44" x14ac:dyDescent="0.2">
      <c r="A34" s="74" t="s">
        <v>32</v>
      </c>
      <c r="B34" s="240">
        <f>('Energy Use'!B90-'E-electricity'!B34)*'Energy Use 2019'!$U96</f>
        <v>6318148939698.3115</v>
      </c>
      <c r="C34" s="240">
        <f>('Energy Use'!C90-'E-electricity'!C34)*'Energy Use 2020'!$U96</f>
        <v>5615437324952.9873</v>
      </c>
      <c r="D34" s="240">
        <f>('Energy Use'!D90-'E-electricity'!D34)*'Energy Use 2020'!$U96</f>
        <v>6298966764820.5654</v>
      </c>
      <c r="E34" s="240">
        <f>('Energy Use'!E90-'E-electricity'!E34)*'Energy Use 2020'!$U96</f>
        <v>6511879505884.833</v>
      </c>
      <c r="F34" s="240">
        <f>('Energy Use'!F90-'E-electricity'!F34)*'Energy Use 2020'!$U96</f>
        <v>6529278659890.2695</v>
      </c>
      <c r="G34" s="240">
        <f>('Energy Use'!G90-'E-electricity'!G34)*'Energy Use 2020'!$U96</f>
        <v>6628893790400.0029</v>
      </c>
      <c r="H34" s="240">
        <f>('Energy Use'!H90-'E-electricity'!H34)*'Energy Use 2020'!$U96</f>
        <v>6761001943936.2207</v>
      </c>
      <c r="I34" s="240">
        <f>('Energy Use'!I90-'E-electricity'!I34)*'Energy Use 2020'!$U96</f>
        <v>6887141473435.25</v>
      </c>
      <c r="J34" s="240">
        <f>('Energy Use'!J90-'E-electricity'!J34)*'Energy Use 2020'!$U96</f>
        <v>6992954885727.0898</v>
      </c>
      <c r="K34" s="240">
        <f>('Energy Use'!K90-'E-electricity'!K34)*'Energy Use 2020'!$U96</f>
        <v>7077758220361.3438</v>
      </c>
      <c r="L34" s="240">
        <f>('Energy Use'!L90-'E-electricity'!L34)*'Energy Use 2020'!$U96</f>
        <v>7141073247248.3652</v>
      </c>
      <c r="M34" s="240">
        <f>('Energy Use'!M90-'E-electricity'!M34)*'Energy Use 2020'!$U96</f>
        <v>7182630318601.4873</v>
      </c>
      <c r="N34" s="240">
        <f>('Energy Use'!N90-'E-electricity'!N34)*'Energy Use 2020'!$U96</f>
        <v>7208935038880.9238</v>
      </c>
      <c r="O34" s="240">
        <f>('Energy Use'!O90-'E-electricity'!O34)*'Energy Use 2020'!$U96</f>
        <v>7216565237400.3857</v>
      </c>
      <c r="P34" s="240">
        <f>('Energy Use'!P90-'E-electricity'!P34)*'Energy Use 2020'!$U96</f>
        <v>7208746294421.8467</v>
      </c>
      <c r="Q34" s="240">
        <f>('Energy Use'!Q90-'E-electricity'!Q34)*'Energy Use 2020'!$U96</f>
        <v>7188804049148.3682</v>
      </c>
      <c r="R34" s="240">
        <f>('Energy Use'!R90-'E-electricity'!R34)*'Energy Use 2020'!$U96</f>
        <v>7160101710855.8584</v>
      </c>
      <c r="S34" s="240">
        <f>('Energy Use'!S90-'E-electricity'!S34)*'Energy Use 2020'!$U96</f>
        <v>7150091801837.2578</v>
      </c>
      <c r="T34" s="240">
        <f>('Energy Use'!T90-'E-electricity'!T34)*'Energy Use 2020'!$U96</f>
        <v>7135104188390.3193</v>
      </c>
      <c r="U34" s="240">
        <f>('Energy Use'!U90-'E-electricity'!U34)*'Energy Use 2020'!$U96</f>
        <v>7115591115129.5107</v>
      </c>
      <c r="V34" s="240">
        <f>('Energy Use'!V90-'E-electricity'!V34)*'Energy Use 2020'!$U96</f>
        <v>7092009382560.9531</v>
      </c>
      <c r="W34" s="240">
        <f>('Energy Use'!W90-'E-electricity'!W34)*'Energy Use 2020'!$U96</f>
        <v>7064817699082.75</v>
      </c>
      <c r="X34" s="240">
        <f>('Energy Use'!X90-'E-electricity'!X34)*'Energy Use 2020'!$U96</f>
        <v>7034474305287.6689</v>
      </c>
      <c r="Y34" s="240">
        <f>('Energy Use'!Y90-'E-electricity'!Y34)*'Energy Use 2020'!$U96</f>
        <v>7001434878206.835</v>
      </c>
      <c r="Z34" s="240">
        <f>('Energy Use'!Z90-'E-electricity'!Z34)*'Energy Use 2020'!$U96</f>
        <v>6966150719316.9365</v>
      </c>
      <c r="AA34" s="240">
        <f>('Energy Use'!AA90-'E-electricity'!AA34)*'Energy Use 2020'!$U96</f>
        <v>6929067226781.1719</v>
      </c>
      <c r="AB34" s="240">
        <f>('Energy Use'!AB90-'E-electricity'!AB34)*'Energy Use 2020'!$U96</f>
        <v>6890622649523.0146</v>
      </c>
      <c r="AC34" s="240">
        <f>('Energy Use'!AC90-'E-electricity'!AC34)*'Energy Use 2020'!$U96</f>
        <v>6851247118346.6396</v>
      </c>
      <c r="AD34" s="240">
        <f>('Energy Use'!AD90-'E-electricity'!AD34)*'Energy Use 2020'!$U96</f>
        <v>6811361947418.9854</v>
      </c>
      <c r="AE34" s="240">
        <f>('Energy Use'!AE90-'E-electricity'!AE34)*'Energy Use 2020'!$U96</f>
        <v>6771379198002.6133</v>
      </c>
      <c r="AF34" s="240">
        <f>('Energy Use'!AF90-'E-electricity'!AF34)*'Energy Use 2020'!$U96</f>
        <v>6731701495364.6104</v>
      </c>
      <c r="AG34" s="240">
        <f>('Energy Use'!AG90-'E-electricity'!AG34)*'Energy Use 2020'!$U96</f>
        <v>6692722089261.8984</v>
      </c>
      <c r="AH34" s="240">
        <f>('Energy Use'!AH90-'E-electricity'!AH34)*'Energy Use 2020'!$U96</f>
        <v>6654825148298.6855</v>
      </c>
      <c r="AI34" s="240">
        <f>('Energy Use'!AI90-'E-electricity'!AI34)*'Energy Use 2020'!$U96</f>
        <v>6618386278742.376</v>
      </c>
      <c r="AJ34" s="240">
        <f>('Energy Use'!AJ90-'E-electricity'!AJ34)*'Energy Use 2020'!$U96</f>
        <v>6583773259049.9932</v>
      </c>
      <c r="AK34" s="240">
        <f>('Energy Use'!AK90-'E-electricity'!AK34)*'Energy Use 2020'!$U96</f>
        <v>6551346982374.8486</v>
      </c>
      <c r="AL34" s="240">
        <f>('Energy Use'!AL90-'E-electricity'!AL34)*'Energy Use 2020'!$U96</f>
        <v>6521462600676.3018</v>
      </c>
      <c r="AM34" s="240">
        <f>('Energy Use'!AM90-'E-electricity'!AM34)*'Energy Use 2020'!$U96</f>
        <v>6494470865728.7764</v>
      </c>
      <c r="AN34" s="240">
        <f>('Energy Use'!AN90-'E-electricity'!AN34)*'Energy Use 2020'!$U96</f>
        <v>6470719664310.6875</v>
      </c>
      <c r="AO34" s="240">
        <f>('Energy Use'!AO90-'E-electricity'!AO34)*'Energy Use 2020'!$U96</f>
        <v>6450555747144.4688</v>
      </c>
      <c r="AP34" s="240">
        <f>('Energy Use'!AP90-'E-electricity'!AP34)*'Energy Use 2020'!$U96</f>
        <v>6434326653760.748</v>
      </c>
      <c r="AQ34" s="240">
        <f>('Energy Use'!AQ90-'E-electricity'!AQ34)*'Energy Use 2020'!$U96</f>
        <v>6389428714143.6533</v>
      </c>
      <c r="AR34" s="136" t="str">
        <f>VLOOKUP($A34,'Sector Match'!$A$1:$B$43,2,0)</f>
        <v>nonroad vehicles 30</v>
      </c>
    </row>
    <row r="35" spans="1:44" x14ac:dyDescent="0.2">
      <c r="A35" s="74" t="s">
        <v>33</v>
      </c>
      <c r="B35" s="240">
        <f>('Energy Use'!B91-'E-electricity'!B35)*'Energy Use 2019'!$U97</f>
        <v>13405925383002.238</v>
      </c>
      <c r="C35" s="240">
        <f>('Energy Use'!C91-'E-electricity'!C35)*'Energy Use 2020'!$U97</f>
        <v>13244891253861.102</v>
      </c>
      <c r="D35" s="240">
        <f>('Energy Use'!D91-'E-electricity'!D35)*'Energy Use 2020'!$U97</f>
        <v>15899679561377.172</v>
      </c>
      <c r="E35" s="240">
        <f>('Energy Use'!E91-'E-electricity'!E35)*'Energy Use 2020'!$U97</f>
        <v>17838941781532.156</v>
      </c>
      <c r="F35" s="240">
        <f>('Energy Use'!F91-'E-electricity'!F35)*'Energy Use 2020'!$U97</f>
        <v>18170328538287.777</v>
      </c>
      <c r="G35" s="240">
        <f>('Energy Use'!G91-'E-electricity'!G35)*'Energy Use 2020'!$U97</f>
        <v>19327130158663.52</v>
      </c>
      <c r="H35" s="240">
        <f>('Energy Use'!H91-'E-electricity'!H35)*'Energy Use 2020'!$U97</f>
        <v>20842307204724.098</v>
      </c>
      <c r="I35" s="240">
        <f>('Energy Use'!I91-'E-electricity'!I35)*'Energy Use 2020'!$U97</f>
        <v>22258191333047.777</v>
      </c>
      <c r="J35" s="240">
        <f>('Energy Use'!J91-'E-electricity'!J35)*'Energy Use 2020'!$U97</f>
        <v>23464955162559.23</v>
      </c>
      <c r="K35" s="240">
        <f>('Energy Use'!K91-'E-electricity'!K35)*'Energy Use 2020'!$U97</f>
        <v>24489615385714.102</v>
      </c>
      <c r="L35" s="240">
        <f>('Energy Use'!L91-'E-electricity'!L35)*'Energy Use 2020'!$U97</f>
        <v>25375999892094.719</v>
      </c>
      <c r="M35" s="240">
        <f>('Energy Use'!M91-'E-electricity'!M35)*'Energy Use 2020'!$U97</f>
        <v>26181221000690.543</v>
      </c>
      <c r="N35" s="240">
        <f>('Energy Use'!N91-'E-electricity'!N35)*'Energy Use 2020'!$U97</f>
        <v>27042553007124.793</v>
      </c>
      <c r="O35" s="240">
        <f>('Energy Use'!O91-'E-electricity'!O35)*'Energy Use 2020'!$U97</f>
        <v>27890792007014.848</v>
      </c>
      <c r="P35" s="240">
        <f>('Energy Use'!P91-'E-electricity'!P35)*'Energy Use 2020'!$U97</f>
        <v>28720656756661.262</v>
      </c>
      <c r="Q35" s="240">
        <f>('Energy Use'!Q91-'E-electricity'!Q35)*'Energy Use 2020'!$U97</f>
        <v>29526586517490.699</v>
      </c>
      <c r="R35" s="240">
        <f>('Energy Use'!R91-'E-electricity'!R35)*'Energy Use 2020'!$U97</f>
        <v>30302779288926.066</v>
      </c>
      <c r="S35" s="240">
        <f>('Energy Use'!S91-'E-electricity'!S35)*'Energy Use 2020'!$U97</f>
        <v>31224257109523.594</v>
      </c>
      <c r="T35" s="240">
        <f>('Energy Use'!T91-'E-electricity'!T35)*'Energy Use 2020'!$U97</f>
        <v>32117891523574.871</v>
      </c>
      <c r="U35" s="240">
        <f>('Energy Use'!U91-'E-electricity'!U35)*'Energy Use 2020'!$U97</f>
        <v>32980606607611.918</v>
      </c>
      <c r="V35" s="240">
        <f>('Energy Use'!V91-'E-electricity'!V35)*'Energy Use 2020'!$U97</f>
        <v>33809472108240.484</v>
      </c>
      <c r="W35" s="240">
        <f>('Energy Use'!W91-'E-electricity'!W35)*'Energy Use 2020'!$U97</f>
        <v>34601722324822.215</v>
      </c>
      <c r="X35" s="240">
        <f>('Energy Use'!X91-'E-electricity'!X35)*'Energy Use 2020'!$U97</f>
        <v>35354773323208.047</v>
      </c>
      <c r="Y35" s="240">
        <f>('Energy Use'!Y91-'E-electricity'!Y35)*'Energy Use 2020'!$U97</f>
        <v>36066238333096.156</v>
      </c>
      <c r="Z35" s="240">
        <f>('Energy Use'!Z91-'E-electricity'!Z35)*'Energy Use 2020'!$U97</f>
        <v>36733941208399.383</v>
      </c>
      <c r="AA35" s="240">
        <f>('Energy Use'!AA91-'E-electricity'!AA35)*'Energy Use 2020'!$U97</f>
        <v>37355927857663.492</v>
      </c>
      <c r="AB35" s="240">
        <f>('Energy Use'!AB91-'E-electricity'!AB35)*'Energy Use 2020'!$U97</f>
        <v>37930475579566.852</v>
      </c>
      <c r="AC35" s="240">
        <f>('Energy Use'!AC91-'E-electricity'!AC35)*'Energy Use 2020'!$U97</f>
        <v>38456100266401.188</v>
      </c>
      <c r="AD35" s="240">
        <f>('Energy Use'!AD91-'E-electricity'!AD35)*'Energy Use 2020'!$U97</f>
        <v>38931561465711.414</v>
      </c>
      <c r="AE35" s="240">
        <f>('Energy Use'!AE91-'E-electricity'!AE35)*'Energy Use 2020'!$U97</f>
        <v>39355865316559.578</v>
      </c>
      <c r="AF35" s="240">
        <f>('Energy Use'!AF91-'E-electricity'!AF35)*'Energy Use 2020'!$U97</f>
        <v>39728265401784.211</v>
      </c>
      <c r="AG35" s="240">
        <f>('Energy Use'!AG91-'E-electricity'!AG35)*'Energy Use 2020'!$U97</f>
        <v>40048261580831.883</v>
      </c>
      <c r="AH35" s="240">
        <f>('Energy Use'!AH91-'E-electricity'!AH35)*'Energy Use 2020'!$U97</f>
        <v>40315596888955.727</v>
      </c>
      <c r="AI35" s="240">
        <f>('Energy Use'!AI91-'E-electricity'!AI35)*'Energy Use 2020'!$U97</f>
        <v>40530252607572.977</v>
      </c>
      <c r="AJ35" s="240">
        <f>('Energy Use'!AJ91-'E-electricity'!AJ35)*'Energy Use 2020'!$U97</f>
        <v>40692441627186.445</v>
      </c>
      <c r="AK35" s="240">
        <f>('Energy Use'!AK91-'E-electricity'!AK35)*'Energy Use 2020'!$U97</f>
        <v>40802600238365.688</v>
      </c>
      <c r="AL35" s="240">
        <f>('Energy Use'!AL91-'E-electricity'!AL35)*'Energy Use 2020'!$U97</f>
        <v>40861378497793.367</v>
      </c>
      <c r="AM35" s="240">
        <f>('Energy Use'!AM91-'E-electricity'!AM35)*'Energy Use 2020'!$U97</f>
        <v>40869629325280.766</v>
      </c>
      <c r="AN35" s="240">
        <f>('Energy Use'!AN91-'E-electricity'!AN35)*'Energy Use 2020'!$U97</f>
        <v>40828396493977.344</v>
      </c>
      <c r="AO35" s="240">
        <f>('Energy Use'!AO91-'E-electricity'!AO35)*'Energy Use 2020'!$U97</f>
        <v>40738901679805.203</v>
      </c>
      <c r="AP35" s="240">
        <f>('Energy Use'!AP91-'E-electricity'!AP35)*'Energy Use 2020'!$U97</f>
        <v>40602530737548.023</v>
      </c>
      <c r="AQ35" s="240">
        <f>('Energy Use'!AQ91-'E-electricity'!AQ35)*'Energy Use 2020'!$U97</f>
        <v>40213533116975.203</v>
      </c>
      <c r="AR35" s="136" t="str">
        <f>VLOOKUP($A35,'Sector Match'!$A$1:$B$43,2,0)</f>
        <v>appliances and electrical equipment 27</v>
      </c>
    </row>
    <row r="36" spans="1:44" x14ac:dyDescent="0.2">
      <c r="A36" s="74" t="s">
        <v>34</v>
      </c>
      <c r="B36" s="240">
        <f>('Energy Use'!B92-'E-electricity'!B36)*'Energy Use 2019'!$U98</f>
        <v>14775141998407.004</v>
      </c>
      <c r="C36" s="240">
        <f>('Energy Use'!C92-'E-electricity'!C36)*'Energy Use 2020'!$U98</f>
        <v>11898327467688.084</v>
      </c>
      <c r="D36" s="240">
        <f>('Energy Use'!D92-'E-electricity'!D36)*'Energy Use 2020'!$U98</f>
        <v>14132581931702.801</v>
      </c>
      <c r="E36" s="240">
        <f>('Energy Use'!E92-'E-electricity'!E36)*'Energy Use 2020'!$U98</f>
        <v>15229335963007.713</v>
      </c>
      <c r="F36" s="240">
        <f>('Energy Use'!F92-'E-electricity'!F36)*'Energy Use 2020'!$U98</f>
        <v>15432737239129.611</v>
      </c>
      <c r="G36" s="240">
        <f>('Energy Use'!G92-'E-electricity'!G36)*'Energy Use 2020'!$U98</f>
        <v>16227494603538.545</v>
      </c>
      <c r="H36" s="240">
        <f>('Energy Use'!H92-'E-electricity'!H36)*'Energy Use 2020'!$U98</f>
        <v>17230368310992.029</v>
      </c>
      <c r="I36" s="240">
        <f>('Energy Use'!I92-'E-electricity'!I36)*'Energy Use 2020'!$U98</f>
        <v>18084652083067.297</v>
      </c>
      <c r="J36" s="240">
        <f>('Energy Use'!J92-'E-electricity'!J36)*'Energy Use 2020'!$U98</f>
        <v>18731860812493.672</v>
      </c>
      <c r="K36" s="240">
        <f>('Energy Use'!K92-'E-electricity'!K36)*'Energy Use 2020'!$U98</f>
        <v>19228134654837.656</v>
      </c>
      <c r="L36" s="240">
        <f>('Energy Use'!L92-'E-electricity'!L36)*'Energy Use 2020'!$U98</f>
        <v>19643059568352.418</v>
      </c>
      <c r="M36" s="240">
        <f>('Energy Use'!M92-'E-electricity'!M36)*'Energy Use 2020'!$U98</f>
        <v>20055205210885.516</v>
      </c>
      <c r="N36" s="240">
        <f>('Energy Use'!N92-'E-electricity'!N36)*'Energy Use 2020'!$U98</f>
        <v>20603645293164.926</v>
      </c>
      <c r="O36" s="240">
        <f>('Energy Use'!O92-'E-electricity'!O36)*'Energy Use 2020'!$U98</f>
        <v>21221413957795.891</v>
      </c>
      <c r="P36" s="240">
        <f>('Energy Use'!P92-'E-electricity'!P36)*'Energy Use 2020'!$U98</f>
        <v>21889261181067.699</v>
      </c>
      <c r="Q36" s="240">
        <f>('Energy Use'!Q92-'E-electricity'!Q36)*'Energy Use 2020'!$U98</f>
        <v>22585392952946.402</v>
      </c>
      <c r="R36" s="240">
        <f>('Energy Use'!R92-'E-electricity'!R36)*'Energy Use 2020'!$U98</f>
        <v>23285050296174.336</v>
      </c>
      <c r="S36" s="240">
        <f>('Energy Use'!S92-'E-electricity'!S36)*'Energy Use 2020'!$U98</f>
        <v>24114864945249.824</v>
      </c>
      <c r="T36" s="240">
        <f>('Energy Use'!T92-'E-electricity'!T36)*'Energy Use 2020'!$U98</f>
        <v>24928044237474.664</v>
      </c>
      <c r="U36" s="240">
        <f>('Energy Use'!U92-'E-electricity'!U36)*'Energy Use 2020'!$U98</f>
        <v>25721377215948.762</v>
      </c>
      <c r="V36" s="240">
        <f>('Energy Use'!V92-'E-electricity'!V36)*'Energy Use 2020'!$U98</f>
        <v>26491697598107.055</v>
      </c>
      <c r="W36" s="240">
        <f>('Energy Use'!W92-'E-electricity'!W36)*'Energy Use 2020'!$U98</f>
        <v>27235906600307.02</v>
      </c>
      <c r="X36" s="240">
        <f>('Energy Use'!X92-'E-electricity'!X36)*'Energy Use 2020'!$U98</f>
        <v>27950995339543.512</v>
      </c>
      <c r="Y36" s="240">
        <f>('Energy Use'!Y92-'E-electricity'!Y36)*'Energy Use 2020'!$U98</f>
        <v>28634066572069.563</v>
      </c>
      <c r="Z36" s="240">
        <f>('Energy Use'!Z92-'E-electricity'!Z36)*'Energy Use 2020'!$U98</f>
        <v>29282355537661.898</v>
      </c>
      <c r="AA36" s="240">
        <f>('Energy Use'!AA92-'E-electricity'!AA36)*'Energy Use 2020'!$U98</f>
        <v>29893249690499.152</v>
      </c>
      <c r="AB36" s="240">
        <f>('Energy Use'!AB92-'E-electricity'!AB36)*'Energy Use 2020'!$U98</f>
        <v>30464307112859.797</v>
      </c>
      <c r="AC36" s="240">
        <f>('Energy Use'!AC92-'E-electricity'!AC36)*'Energy Use 2020'!$U98</f>
        <v>30993273425821.867</v>
      </c>
      <c r="AD36" s="240">
        <f>('Energy Use'!AD92-'E-electricity'!AD36)*'Energy Use 2020'!$U98</f>
        <v>31478097031510.109</v>
      </c>
      <c r="AE36" s="240">
        <f>('Energy Use'!AE92-'E-electricity'!AE36)*'Energy Use 2020'!$U98</f>
        <v>31916942543826.535</v>
      </c>
      <c r="AF36" s="240">
        <f>('Energy Use'!AF92-'E-electricity'!AF36)*'Energy Use 2020'!$U98</f>
        <v>32308202288612.496</v>
      </c>
      <c r="AG36" s="240">
        <f>('Energy Use'!AG92-'E-electricity'!AG36)*'Energy Use 2020'!$U98</f>
        <v>32650505779412.246</v>
      </c>
      <c r="AH36" s="240">
        <f>('Energy Use'!AH92-'E-electricity'!AH36)*'Energy Use 2020'!$U98</f>
        <v>32942727101009.988</v>
      </c>
      <c r="AI36" s="240">
        <f>('Energy Use'!AI92-'E-electricity'!AI36)*'Energy Use 2020'!$U98</f>
        <v>33183990159263.852</v>
      </c>
      <c r="AJ36" s="240">
        <f>('Energy Use'!AJ92-'E-electricity'!AJ36)*'Energy Use 2020'!$U98</f>
        <v>33373671782044.859</v>
      </c>
      <c r="AK36" s="240">
        <f>('Energy Use'!AK92-'E-electricity'!AK36)*'Energy Use 2020'!$U98</f>
        <v>33511402681892.051</v>
      </c>
      <c r="AL36" s="240">
        <f>('Energy Use'!AL92-'E-electricity'!AL36)*'Energy Use 2020'!$U98</f>
        <v>33597066315938.586</v>
      </c>
      <c r="AM36" s="240">
        <f>('Energy Use'!AM92-'E-electricity'!AM36)*'Energy Use 2020'!$U98</f>
        <v>33630795702387.813</v>
      </c>
      <c r="AN36" s="240">
        <f>('Energy Use'!AN92-'E-electricity'!AN36)*'Energy Use 2020'!$U98</f>
        <v>33612968275002.289</v>
      </c>
      <c r="AO36" s="240">
        <f>('Energy Use'!AO92-'E-electricity'!AO36)*'Energy Use 2020'!$U98</f>
        <v>33544198877427.434</v>
      </c>
      <c r="AP36" s="240">
        <f>('Energy Use'!AP92-'E-electricity'!AP36)*'Energy Use 2020'!$U98</f>
        <v>33425331017472.43</v>
      </c>
      <c r="AQ36" s="240">
        <f>('Energy Use'!AQ92-'E-electricity'!AQ36)*'Energy Use 2020'!$U98</f>
        <v>33086875612288.785</v>
      </c>
      <c r="AR36" s="136" t="str">
        <f>VLOOKUP($A36,'Sector Match'!$A$1:$B$43,2,0)</f>
        <v>computers and electronics 26</v>
      </c>
    </row>
    <row r="37" spans="1:44" x14ac:dyDescent="0.2">
      <c r="A37" s="74" t="s">
        <v>35</v>
      </c>
      <c r="B37" s="240">
        <f>('Energy Use'!B93-'E-electricity'!B37)*'Energy Use 2019'!$U99</f>
        <v>544426155259.93237</v>
      </c>
      <c r="C37" s="240">
        <f>('Energy Use'!C93-'E-electricity'!C37)*'Energy Use 2020'!$U99</f>
        <v>646979967932.50342</v>
      </c>
      <c r="D37" s="240">
        <f>('Energy Use'!D93-'E-electricity'!D37)*'Energy Use 2020'!$U99</f>
        <v>744121883655.95837</v>
      </c>
      <c r="E37" s="240">
        <f>('Energy Use'!E93-'E-electricity'!E37)*'Energy Use 2020'!$U99</f>
        <v>779755310204.5509</v>
      </c>
      <c r="F37" s="240">
        <f>('Energy Use'!F93-'E-electricity'!F37)*'Energy Use 2020'!$U99</f>
        <v>781801644573.79797</v>
      </c>
      <c r="G37" s="240">
        <f>('Energy Use'!G93-'E-electricity'!G37)*'Energy Use 2020'!$U99</f>
        <v>801315649069.80786</v>
      </c>
      <c r="H37" s="240">
        <f>('Energy Use'!H93-'E-electricity'!H37)*'Energy Use 2020'!$U99</f>
        <v>825718671238.21814</v>
      </c>
      <c r="I37" s="240">
        <f>('Energy Use'!I93-'E-electricity'!I37)*'Energy Use 2020'!$U99</f>
        <v>844541282711.74036</v>
      </c>
      <c r="J37" s="240">
        <f>('Energy Use'!J93-'E-electricity'!J37)*'Energy Use 2020'!$U99</f>
        <v>856426688908.16406</v>
      </c>
      <c r="K37" s="240">
        <f>('Energy Use'!K93-'E-electricity'!K37)*'Energy Use 2020'!$U99</f>
        <v>863463956713.57605</v>
      </c>
      <c r="L37" s="240">
        <f>('Energy Use'!L93-'E-electricity'!L37)*'Energy Use 2020'!$U99</f>
        <v>867934807338.80981</v>
      </c>
      <c r="M37" s="240">
        <f>('Energy Use'!M93-'E-electricity'!M37)*'Energy Use 2020'!$U99</f>
        <v>872213903594.3877</v>
      </c>
      <c r="N37" s="240">
        <f>('Energy Use'!N93-'E-electricity'!N37)*'Energy Use 2020'!$U99</f>
        <v>881198541696.91272</v>
      </c>
      <c r="O37" s="240">
        <f>('Energy Use'!O93-'E-electricity'!O37)*'Energy Use 2020'!$U99</f>
        <v>892047541929.16541</v>
      </c>
      <c r="P37" s="240">
        <f>('Energy Use'!P93-'E-electricity'!P37)*'Energy Use 2020'!$U99</f>
        <v>904294295085.89783</v>
      </c>
      <c r="Q37" s="240">
        <f>('Energy Use'!Q93-'E-electricity'!Q37)*'Energy Use 2020'!$U99</f>
        <v>917451734396.39148</v>
      </c>
      <c r="R37" s="240">
        <f>('Energy Use'!R93-'E-electricity'!R37)*'Energy Use 2020'!$U99</f>
        <v>931005795814.83777</v>
      </c>
      <c r="S37" s="240">
        <f>('Energy Use'!S93-'E-electricity'!S37)*'Energy Use 2020'!$U99</f>
        <v>950291999884.92261</v>
      </c>
      <c r="T37" s="240">
        <f>('Energy Use'!T93-'E-electricity'!T37)*'Energy Use 2020'!$U99</f>
        <v>969611182975.27893</v>
      </c>
      <c r="U37" s="240">
        <f>('Energy Use'!U93-'E-electricity'!U37)*'Energy Use 2020'!$U99</f>
        <v>988891503997.66968</v>
      </c>
      <c r="V37" s="240">
        <f>('Energy Use'!V93-'E-electricity'!V37)*'Energy Use 2020'!$U99</f>
        <v>1008056316620.5742</v>
      </c>
      <c r="W37" s="240">
        <f>('Energy Use'!W93-'E-electricity'!W37)*'Energy Use 2020'!$U99</f>
        <v>1027024245423.3801</v>
      </c>
      <c r="X37" s="240">
        <f>('Energy Use'!X93-'E-electricity'!X37)*'Energy Use 2020'!$U99</f>
        <v>1045709321911.6614</v>
      </c>
      <c r="Y37" s="240">
        <f>('Energy Use'!Y93-'E-electricity'!Y37)*'Energy Use 2020'!$U99</f>
        <v>1064021185232.3385</v>
      </c>
      <c r="Z37" s="240">
        <f>('Energy Use'!Z93-'E-electricity'!Z37)*'Energy Use 2020'!$U99</f>
        <v>1081865352057.981</v>
      </c>
      <c r="AA37" s="240">
        <f>('Energy Use'!AA93-'E-electricity'!AA37)*'Energy Use 2020'!$U99</f>
        <v>1099143559601.8611</v>
      </c>
      <c r="AB37" s="240">
        <f>('Energy Use'!AB93-'E-electricity'!AB37)*'Energy Use 2020'!$U99</f>
        <v>1115754185070.8323</v>
      </c>
      <c r="AC37" s="240">
        <f>('Energy Use'!AC93-'E-electricity'!AC37)*'Energy Use 2020'!$U99</f>
        <v>1131592744055.4436</v>
      </c>
      <c r="AD37" s="240">
        <f>('Energy Use'!AD93-'E-electricity'!AD37)*'Energy Use 2020'!$U99</f>
        <v>1146552469392.6438</v>
      </c>
      <c r="AE37" s="240">
        <f>('Energy Use'!AE93-'E-electricity'!AE37)*'Energy Use 2020'!$U99</f>
        <v>1160524970915.7778</v>
      </c>
      <c r="AF37" s="240">
        <f>('Energy Use'!AF93-'E-electricity'!AF37)*'Energy Use 2020'!$U99</f>
        <v>1173400975233.9893</v>
      </c>
      <c r="AG37" s="240">
        <f>('Energy Use'!AG93-'E-electricity'!AG37)*'Energy Use 2020'!$U99</f>
        <v>1185071143266.5525</v>
      </c>
      <c r="AH37" s="240">
        <f>('Energy Use'!AH93-'E-electricity'!AH37)*'Energy Use 2020'!$U99</f>
        <v>1195426961711.6719</v>
      </c>
      <c r="AI37" s="240">
        <f>('Energy Use'!AI93-'E-electricity'!AI37)*'Energy Use 2020'!$U99</f>
        <v>1204361702972.158</v>
      </c>
      <c r="AJ37" s="240">
        <f>('Energy Use'!AJ93-'E-electricity'!AJ37)*'Energy Use 2020'!$U99</f>
        <v>1211771446317.5996</v>
      </c>
      <c r="AK37" s="240">
        <f>('Energy Use'!AK93-'E-electricity'!AK37)*'Energy Use 2020'!$U99</f>
        <v>1217556151263.8074</v>
      </c>
      <c r="AL37" s="240">
        <f>('Energy Use'!AL93-'E-electricity'!AL37)*'Energy Use 2020'!$U99</f>
        <v>1221620772332.2773</v>
      </c>
      <c r="AM37" s="240">
        <f>('Energy Use'!AM93-'E-electricity'!AM37)*'Energy Use 2020'!$U99</f>
        <v>1223876402555.8411</v>
      </c>
      <c r="AN37" s="240">
        <f>('Energy Use'!AN93-'E-electricity'!AN37)*'Energy Use 2020'!$U99</f>
        <v>1224241431367.9158</v>
      </c>
      <c r="AO37" s="240">
        <f>('Energy Use'!AO93-'E-electricity'!AO37)*'Energy Use 2020'!$U99</f>
        <v>1222642700901.9929</v>
      </c>
      <c r="AP37" s="240">
        <f>('Energy Use'!AP93-'E-electricity'!AP37)*'Energy Use 2020'!$U99</f>
        <v>1219016643288.1018</v>
      </c>
      <c r="AQ37" s="240">
        <f>('Energy Use'!AQ93-'E-electricity'!AQ37)*'Energy Use 2020'!$U99</f>
        <v>1207088275804.0759</v>
      </c>
      <c r="AR37" s="136" t="str">
        <f>VLOOKUP($A37,'Sector Match'!$A$1:$B$43,2,0)</f>
        <v>computers and electronics 26</v>
      </c>
    </row>
    <row r="38" spans="1:44" x14ac:dyDescent="0.2">
      <c r="A38" s="74" t="s">
        <v>36</v>
      </c>
      <c r="B38" s="240">
        <f>('Energy Use'!B94-'E-electricity'!B38)*'Energy Use 2019'!$U100</f>
        <v>652477307243.97205</v>
      </c>
      <c r="C38" s="240">
        <f>('Energy Use'!C94-'E-electricity'!C38)*'Energy Use 2020'!$U100</f>
        <v>785171704417.35388</v>
      </c>
      <c r="D38" s="240">
        <f>('Energy Use'!D94-'E-electricity'!D38)*'Energy Use 2020'!$U100</f>
        <v>868605205408.13757</v>
      </c>
      <c r="E38" s="240">
        <f>('Energy Use'!E94-'E-electricity'!E38)*'Energy Use 2020'!$U100</f>
        <v>927560103911.72229</v>
      </c>
      <c r="F38" s="240">
        <f>('Energy Use'!F94-'E-electricity'!F38)*'Energy Use 2020'!$U100</f>
        <v>910974904966.54285</v>
      </c>
      <c r="G38" s="240">
        <f>('Energy Use'!G94-'E-electricity'!G38)*'Energy Use 2020'!$U100</f>
        <v>908236491771.19788</v>
      </c>
      <c r="H38" s="240">
        <f>('Energy Use'!H94-'E-electricity'!H38)*'Energy Use 2020'!$U100</f>
        <v>911956199403.0874</v>
      </c>
      <c r="I38" s="240">
        <f>('Energy Use'!I94-'E-electricity'!I38)*'Energy Use 2020'!$U100</f>
        <v>916462947465.09363</v>
      </c>
      <c r="J38" s="240">
        <f>('Energy Use'!J94-'E-electricity'!J38)*'Energy Use 2020'!$U100</f>
        <v>919559091362.4873</v>
      </c>
      <c r="K38" s="240">
        <f>('Energy Use'!K94-'E-electricity'!K38)*'Energy Use 2020'!$U100</f>
        <v>920571033898.78345</v>
      </c>
      <c r="L38" s="240">
        <f>('Energy Use'!L94-'E-electricity'!L38)*'Energy Use 2020'!$U100</f>
        <v>918831236522.99414</v>
      </c>
      <c r="M38" s="240">
        <f>('Energy Use'!M94-'E-electricity'!M38)*'Energy Use 2020'!$U100</f>
        <v>913695326348.77979</v>
      </c>
      <c r="N38" s="240">
        <f>('Energy Use'!N94-'E-electricity'!N38)*'Energy Use 2020'!$U100</f>
        <v>913008813033.01868</v>
      </c>
      <c r="O38" s="240">
        <f>('Energy Use'!O94-'E-electricity'!O38)*'Energy Use 2020'!$U100</f>
        <v>908896253789.09546</v>
      </c>
      <c r="P38" s="240">
        <f>('Energy Use'!P94-'E-electricity'!P38)*'Energy Use 2020'!$U100</f>
        <v>901636174003.55945</v>
      </c>
      <c r="Q38" s="240">
        <f>('Energy Use'!Q94-'E-electricity'!Q38)*'Energy Use 2020'!$U100</f>
        <v>891532909270.04468</v>
      </c>
      <c r="R38" s="240">
        <f>('Energy Use'!R94-'E-electricity'!R38)*'Energy Use 2020'!$U100</f>
        <v>878907685751.68469</v>
      </c>
      <c r="S38" s="240">
        <f>('Energy Use'!S94-'E-electricity'!S38)*'Energy Use 2020'!$U100</f>
        <v>875259982966.65137</v>
      </c>
      <c r="T38" s="240">
        <f>('Energy Use'!T94-'E-electricity'!T38)*'Energy Use 2020'!$U100</f>
        <v>869672817959.90283</v>
      </c>
      <c r="U38" s="240">
        <f>('Energy Use'!U94-'E-electricity'!U38)*'Energy Use 2020'!$U100</f>
        <v>862301664987.84497</v>
      </c>
      <c r="V38" s="240">
        <f>('Energy Use'!V94-'E-electricity'!V38)*'Energy Use 2020'!$U100</f>
        <v>853309277920.1864</v>
      </c>
      <c r="W38" s="240">
        <f>('Energy Use'!W94-'E-electricity'!W38)*'Energy Use 2020'!$U100</f>
        <v>842862917235.76978</v>
      </c>
      <c r="X38" s="240">
        <f>('Energy Use'!X94-'E-electricity'!X38)*'Energy Use 2020'!$U100</f>
        <v>831131785285.00403</v>
      </c>
      <c r="Y38" s="240">
        <f>('Energy Use'!Y94-'E-electricity'!Y38)*'Energy Use 2020'!$U100</f>
        <v>818284702948.06104</v>
      </c>
      <c r="Z38" s="240">
        <f>('Energy Use'!Z94-'E-electricity'!Z38)*'Energy Use 2020'!$U100</f>
        <v>804488050377.17078</v>
      </c>
      <c r="AA38" s="240">
        <f>('Energy Use'!AA94-'E-electricity'!AA38)*'Energy Use 2020'!$U100</f>
        <v>789903984850.84021</v>
      </c>
      <c r="AB38" s="240">
        <f>('Energy Use'!AB94-'E-electricity'!AB38)*'Energy Use 2020'!$U100</f>
        <v>774688940109.10339</v>
      </c>
      <c r="AC38" s="240">
        <f>('Energy Use'!AC94-'E-electricity'!AC38)*'Energy Use 2020'!$U100</f>
        <v>758992404028.53589</v>
      </c>
      <c r="AD38" s="240">
        <f>('Energy Use'!AD94-'E-electricity'!AD38)*'Energy Use 2020'!$U100</f>
        <v>742955965211.32275</v>
      </c>
      <c r="AE38" s="240">
        <f>('Energy Use'!AE94-'E-electricity'!AE38)*'Energy Use 2020'!$U100</f>
        <v>726712614022.36475</v>
      </c>
      <c r="AF38" s="240">
        <f>('Energy Use'!AF94-'E-electricity'!AF38)*'Energy Use 2020'!$U100</f>
        <v>710386279780.29871</v>
      </c>
      <c r="AG38" s="240">
        <f>('Energy Use'!AG94-'E-electricity'!AG38)*'Energy Use 2020'!$U100</f>
        <v>694091583121.39722</v>
      </c>
      <c r="AH38" s="240">
        <f>('Energy Use'!AH94-'E-electricity'!AH38)*'Energy Use 2020'!$U100</f>
        <v>677933780909.84009</v>
      </c>
      <c r="AI38" s="240">
        <f>('Energy Use'!AI94-'E-electricity'!AI38)*'Energy Use 2020'!$U100</f>
        <v>662008880344.2467</v>
      </c>
      <c r="AJ38" s="240">
        <f>('Energy Use'!AJ94-'E-electricity'!AJ38)*'Energy Use 2020'!$U100</f>
        <v>646403898979.04016</v>
      </c>
      <c r="AK38" s="240">
        <f>('Energy Use'!AK94-'E-electricity'!AK38)*'Energy Use 2020'!$U100</f>
        <v>631197248106.67688</v>
      </c>
      <c r="AL38" s="240">
        <f>('Energy Use'!AL94-'E-electricity'!AL38)*'Energy Use 2020'!$U100</f>
        <v>616459218203.27832</v>
      </c>
      <c r="AM38" s="240">
        <f>('Energy Use'!AM94-'E-electricity'!AM38)*'Energy Use 2020'!$U100</f>
        <v>602252546802.40308</v>
      </c>
      <c r="AN38" s="240">
        <f>('Energy Use'!AN94-'E-electricity'!AN38)*'Energy Use 2020'!$U100</f>
        <v>588633051118.60767</v>
      </c>
      <c r="AO38" s="240">
        <f>('Energy Use'!AO94-'E-electricity'!AO38)*'Energy Use 2020'!$U100</f>
        <v>575650309895.38354</v>
      </c>
      <c r="AP38" s="240">
        <f>('Energy Use'!AP94-'E-electricity'!AP38)*'Energy Use 2020'!$U100</f>
        <v>563348381217.61157</v>
      </c>
      <c r="AQ38" s="240">
        <f>('Energy Use'!AQ94-'E-electricity'!AQ38)*'Energy Use 2020'!$U100</f>
        <v>548936973311.24792</v>
      </c>
      <c r="AR38" s="136" t="str">
        <f>VLOOKUP($A38,'Sector Match'!$A$1:$B$43,2,0)</f>
        <v>other machinery 28</v>
      </c>
    </row>
    <row r="39" spans="1:44" x14ac:dyDescent="0.2">
      <c r="A39" s="74" t="s">
        <v>37</v>
      </c>
      <c r="B39" s="240">
        <f>('Energy Use'!B95-'E-electricity'!B39)*'Energy Use 2019'!$U101</f>
        <v>187004318302.20175</v>
      </c>
      <c r="C39" s="240">
        <f>('Energy Use'!C95-'E-electricity'!C39)*'Energy Use 2020'!$U101</f>
        <v>377610341670.53815</v>
      </c>
      <c r="D39" s="240">
        <f>('Energy Use'!D95-'E-electricity'!D39)*'Energy Use 2020'!$U101</f>
        <v>509146978481.37726</v>
      </c>
      <c r="E39" s="240">
        <f>('Energy Use'!E95-'E-electricity'!E39)*'Energy Use 2020'!$U101</f>
        <v>630671346824.25537</v>
      </c>
      <c r="F39" s="240">
        <f>('Energy Use'!F95-'E-electricity'!F39)*'Energy Use 2020'!$U101</f>
        <v>652525543509.4021</v>
      </c>
      <c r="G39" s="240">
        <f>('Energy Use'!G95-'E-electricity'!G39)*'Energy Use 2020'!$U101</f>
        <v>713492432223.79602</v>
      </c>
      <c r="H39" s="240">
        <f>('Energy Use'!H95-'E-electricity'!H39)*'Energy Use 2020'!$U101</f>
        <v>795641902115.19629</v>
      </c>
      <c r="I39" s="240">
        <f>('Energy Use'!I95-'E-electricity'!I39)*'Energy Use 2020'!$U101</f>
        <v>879455206195.44409</v>
      </c>
      <c r="J39" s="240">
        <f>('Energy Use'!J95-'E-electricity'!J39)*'Energy Use 2020'!$U101</f>
        <v>959367261903.21545</v>
      </c>
      <c r="K39" s="240">
        <f>('Energy Use'!K95-'E-electricity'!K39)*'Energy Use 2020'!$U101</f>
        <v>1035685347019.4408</v>
      </c>
      <c r="L39" s="240">
        <f>('Energy Use'!L95-'E-electricity'!L39)*'Energy Use 2020'!$U101</f>
        <v>1109530412353.5278</v>
      </c>
      <c r="M39" s="240">
        <f>('Energy Use'!M95-'E-electricity'!M39)*'Energy Use 2020'!$U101</f>
        <v>1182811950519.9749</v>
      </c>
      <c r="N39" s="240">
        <f>('Energy Use'!N95-'E-electricity'!N39)*'Energy Use 2020'!$U101</f>
        <v>1258459561505.5364</v>
      </c>
      <c r="O39" s="240">
        <f>('Energy Use'!O95-'E-electricity'!O39)*'Energy Use 2020'!$U101</f>
        <v>1336398300380.8748</v>
      </c>
      <c r="P39" s="240">
        <f>('Energy Use'!P95-'E-electricity'!P39)*'Energy Use 2020'!$U101</f>
        <v>1416821315432.5842</v>
      </c>
      <c r="Q39" s="240">
        <f>('Energy Use'!Q95-'E-electricity'!Q39)*'Energy Use 2020'!$U101</f>
        <v>1499982508928.1038</v>
      </c>
      <c r="R39" s="240">
        <f>('Energy Use'!R95-'E-electricity'!R39)*'Energy Use 2020'!$U101</f>
        <v>1586202684191.415</v>
      </c>
      <c r="S39" s="240">
        <f>('Energy Use'!S95-'E-electricity'!S39)*'Energy Use 2020'!$U101</f>
        <v>1681151452066.9807</v>
      </c>
      <c r="T39" s="240">
        <f>('Energy Use'!T95-'E-electricity'!T39)*'Energy Use 2020'!$U101</f>
        <v>1780000540692.7397</v>
      </c>
      <c r="U39" s="240">
        <f>('Energy Use'!U95-'E-electricity'!U39)*'Energy Use 2020'!$U101</f>
        <v>1882548075502.8103</v>
      </c>
      <c r="V39" s="240">
        <f>('Energy Use'!V95-'E-electricity'!V39)*'Energy Use 2020'!$U101</f>
        <v>1988530138146.5242</v>
      </c>
      <c r="W39" s="240">
        <f>('Energy Use'!W95-'E-electricity'!W39)*'Energy Use 2020'!$U101</f>
        <v>2097615831996.155</v>
      </c>
      <c r="X39" s="240">
        <f>('Energy Use'!X95-'E-electricity'!X39)*'Energy Use 2020'!$U101</f>
        <v>2209402864374.8408</v>
      </c>
      <c r="Y39" s="240">
        <f>('Energy Use'!Y95-'E-electricity'!Y39)*'Energy Use 2020'!$U101</f>
        <v>2323413838441.0244</v>
      </c>
      <c r="Z39" s="240">
        <f>('Energy Use'!Z95-'E-electricity'!Z39)*'Energy Use 2020'!$U101</f>
        <v>2439093461898.5586</v>
      </c>
      <c r="AA39" s="240">
        <f>('Energy Use'!AA95-'E-electricity'!AA39)*'Energy Use 2020'!$U101</f>
        <v>2555806889468.1187</v>
      </c>
      <c r="AB39" s="240">
        <f>('Energy Use'!AB95-'E-electricity'!AB39)*'Energy Use 2020'!$U101</f>
        <v>2672839420041.2729</v>
      </c>
      <c r="AC39" s="240">
        <f>('Energy Use'!AC95-'E-electricity'!AC39)*'Energy Use 2020'!$U101</f>
        <v>2789397766312.6812</v>
      </c>
      <c r="AD39" s="240">
        <f>('Energy Use'!AD95-'E-electricity'!AD39)*'Energy Use 2020'!$U101</f>
        <v>2904613103170.1533</v>
      </c>
      <c r="AE39" s="240">
        <f>('Energy Use'!AE95-'E-electricity'!AE39)*'Energy Use 2020'!$U101</f>
        <v>3017546080069.1255</v>
      </c>
      <c r="AF39" s="240">
        <f>('Energy Use'!AF95-'E-electricity'!AF39)*'Energy Use 2020'!$U101</f>
        <v>3127193951102.686</v>
      </c>
      <c r="AG39" s="240">
        <f>('Energy Use'!AG95-'E-electricity'!AG39)*'Energy Use 2020'!$U101</f>
        <v>3232499933895.6396</v>
      </c>
      <c r="AH39" s="240">
        <f>('Energy Use'!AH95-'E-electricity'!AH39)*'Energy Use 2020'!$U101</f>
        <v>3332364854617.3906</v>
      </c>
      <c r="AI39" s="240">
        <f>('Energy Use'!AI95-'E-electricity'!AI39)*'Energy Use 2020'!$U101</f>
        <v>3425661071658.7266</v>
      </c>
      <c r="AJ39" s="240">
        <f>('Energy Use'!AJ95-'E-electricity'!AJ39)*'Energy Use 2020'!$U101</f>
        <v>3511248595789.8276</v>
      </c>
      <c r="AK39" s="240">
        <f>('Energy Use'!AK95-'E-electricity'!AK39)*'Energy Use 2020'!$U101</f>
        <v>3587993241521.293</v>
      </c>
      <c r="AL39" s="240">
        <f>('Energy Use'!AL95-'E-electricity'!AL39)*'Energy Use 2020'!$U101</f>
        <v>3654786555244.7412</v>
      </c>
      <c r="AM39" s="240">
        <f>('Energy Use'!AM95-'E-electricity'!AM39)*'Energy Use 2020'!$U101</f>
        <v>3710567173563.0278</v>
      </c>
      <c r="AN39" s="240">
        <f>('Energy Use'!AN95-'E-electricity'!AN39)*'Energy Use 2020'!$U101</f>
        <v>3754343173726.4185</v>
      </c>
      <c r="AO39" s="240">
        <f>('Energy Use'!AO95-'E-electricity'!AO39)*'Energy Use 2020'!$U101</f>
        <v>3785214891533.8047</v>
      </c>
      <c r="AP39" s="240">
        <f>('Energy Use'!AP95-'E-electricity'!AP39)*'Energy Use 2020'!$U101</f>
        <v>3802397605121.3101</v>
      </c>
      <c r="AQ39" s="240">
        <f>('Energy Use'!AQ95-'E-electricity'!AQ39)*'Energy Use 2020'!$U101</f>
        <v>3785729351820.4258</v>
      </c>
      <c r="AR39" s="136" t="str">
        <f>VLOOKUP($A39,'Sector Match'!$A$1:$B$43,2,0)</f>
        <v>water and waste 36T39</v>
      </c>
    </row>
    <row r="40" spans="1:44" x14ac:dyDescent="0.2">
      <c r="A40" s="74" t="s">
        <v>38</v>
      </c>
      <c r="B40" s="240">
        <f>('Energy Use'!B96-'E-electricity'!B40)*'Energy Use 2019'!$U102</f>
        <v>141224751277.38498</v>
      </c>
      <c r="C40" s="240">
        <f>('Energy Use'!C96-'E-electricity'!C40)*'Energy Use 2020'!$U102</f>
        <v>273919148450.76685</v>
      </c>
      <c r="D40" s="240">
        <f>('Energy Use'!D96-'E-electricity'!D40)*'Energy Use 2020'!$U102</f>
        <v>298808177832.53748</v>
      </c>
      <c r="E40" s="240">
        <f>('Energy Use'!E96-'E-electricity'!E40)*'Energy Use 2020'!$U102</f>
        <v>338206981575.39294</v>
      </c>
      <c r="F40" s="240">
        <f>('Energy Use'!F96-'E-electricity'!F40)*'Energy Use 2020'!$U102</f>
        <v>344452785512.19226</v>
      </c>
      <c r="G40" s="240">
        <f>('Energy Use'!G96-'E-electricity'!G40)*'Energy Use 2020'!$U102</f>
        <v>363618338024.32617</v>
      </c>
      <c r="H40" s="240">
        <f>('Energy Use'!H96-'E-electricity'!H40)*'Energy Use 2020'!$U102</f>
        <v>389179438807.88837</v>
      </c>
      <c r="I40" s="240">
        <f>('Energy Use'!I96-'E-electricity'!I40)*'Energy Use 2020'!$U102</f>
        <v>414997283389.2207</v>
      </c>
      <c r="J40" s="240">
        <f>('Energy Use'!J96-'E-electricity'!J40)*'Energy Use 2020'!$U102</f>
        <v>439358150734.5835</v>
      </c>
      <c r="K40" s="240">
        <f>('Energy Use'!K96-'E-electricity'!K40)*'Energy Use 2020'!$U102</f>
        <v>462315179252.80139</v>
      </c>
      <c r="L40" s="240">
        <f>('Energy Use'!L96-'E-electricity'!L40)*'Energy Use 2020'!$U102</f>
        <v>484029256342.0434</v>
      </c>
      <c r="M40" s="240">
        <f>('Energy Use'!M96-'E-electricity'!M40)*'Energy Use 2020'!$U102</f>
        <v>504762437206.99628</v>
      </c>
      <c r="N40" s="240">
        <f>('Energy Use'!N96-'E-electricity'!N40)*'Energy Use 2020'!$U102</f>
        <v>525367500802.20581</v>
      </c>
      <c r="O40" s="240">
        <f>('Energy Use'!O96-'E-electricity'!O40)*'Energy Use 2020'!$U102</f>
        <v>545388633740.31592</v>
      </c>
      <c r="P40" s="240">
        <f>('Energy Use'!P96-'E-electricity'!P40)*'Energy Use 2020'!$U102</f>
        <v>564845611652.46118</v>
      </c>
      <c r="Q40" s="240">
        <f>('Energy Use'!Q96-'E-electricity'!Q40)*'Energy Use 2020'!$U102</f>
        <v>583778808590.50159</v>
      </c>
      <c r="R40" s="240">
        <f>('Energy Use'!R96-'E-electricity'!R40)*'Energy Use 2020'!$U102</f>
        <v>602248706143.26611</v>
      </c>
      <c r="S40" s="240">
        <f>('Energy Use'!S96-'E-electricity'!S40)*'Energy Use 2020'!$U102</f>
        <v>622601096744.65454</v>
      </c>
      <c r="T40" s="240">
        <f>('Energy Use'!T96-'E-electricity'!T40)*'Energy Use 2020'!$U102</f>
        <v>642655264743.13257</v>
      </c>
      <c r="U40" s="240">
        <f>('Energy Use'!U96-'E-electricity'!U40)*'Energy Use 2020'!$U102</f>
        <v>662344861162.68811</v>
      </c>
      <c r="V40" s="240">
        <f>('Energy Use'!V96-'E-electricity'!V40)*'Energy Use 2020'!$U102</f>
        <v>681603663921.77747</v>
      </c>
      <c r="W40" s="240">
        <f>('Energy Use'!W96-'E-electricity'!W40)*'Energy Use 2020'!$U102</f>
        <v>700365969309.65576</v>
      </c>
      <c r="X40" s="240">
        <f>('Energy Use'!X96-'E-electricity'!X40)*'Energy Use 2020'!$U102</f>
        <v>718566985428.13123</v>
      </c>
      <c r="Y40" s="240">
        <f>('Energy Use'!Y96-'E-electricity'!Y40)*'Energy Use 2020'!$U102</f>
        <v>736143224134.90234</v>
      </c>
      <c r="Z40" s="240">
        <f>('Energy Use'!Z96-'E-electricity'!Z40)*'Energy Use 2020'!$U102</f>
        <v>753032888014.26904</v>
      </c>
      <c r="AA40" s="240">
        <f>('Energy Use'!AA96-'E-electricity'!AA40)*'Energy Use 2020'!$U102</f>
        <v>769176248931.81824</v>
      </c>
      <c r="AB40" s="240">
        <f>('Energy Use'!AB96-'E-electricity'!AB40)*'Energy Use 2020'!$U102</f>
        <v>784516014801.23071</v>
      </c>
      <c r="AC40" s="240">
        <f>('Energy Use'!AC96-'E-electricity'!AC40)*'Energy Use 2020'!$U102</f>
        <v>798997681302.78723</v>
      </c>
      <c r="AD40" s="240">
        <f>('Energy Use'!AD96-'E-electricity'!AD40)*'Energy Use 2020'!$U102</f>
        <v>812569865442.66992</v>
      </c>
      <c r="AE40" s="240">
        <f>('Energy Use'!AE96-'E-electricity'!AE40)*'Energy Use 2020'!$U102</f>
        <v>825184618027.79529</v>
      </c>
      <c r="AF40" s="240">
        <f>('Energy Use'!AF96-'E-electricity'!AF40)*'Energy Use 2020'!$U102</f>
        <v>836797712349.9303</v>
      </c>
      <c r="AG40" s="240">
        <f>('Energy Use'!AG96-'E-electricity'!AG40)*'Energy Use 2020'!$U102</f>
        <v>847368906622.10168</v>
      </c>
      <c r="AH40" s="240">
        <f>('Energy Use'!AH96-'E-electricity'!AH40)*'Energy Use 2020'!$U102</f>
        <v>856862177986.33569</v>
      </c>
      <c r="AI40" s="240">
        <f>('Energy Use'!AI96-'E-electricity'!AI40)*'Energy Use 2020'!$U102</f>
        <v>865245926210.6178</v>
      </c>
      <c r="AJ40" s="240">
        <f>('Energy Use'!AJ96-'E-electricity'!AJ40)*'Energy Use 2020'!$U102</f>
        <v>872493145510.5144</v>
      </c>
      <c r="AK40" s="240">
        <f>('Energy Use'!AK96-'E-electricity'!AK40)*'Energy Use 2020'!$U102</f>
        <v>878581563262.80859</v>
      </c>
      <c r="AL40" s="240">
        <f>('Energy Use'!AL96-'E-electricity'!AL40)*'Energy Use 2020'!$U102</f>
        <v>883493744720.16919</v>
      </c>
      <c r="AM40" s="240">
        <f>('Energy Use'!AM96-'E-electricity'!AM40)*'Energy Use 2020'!$U102</f>
        <v>887217163182.91724</v>
      </c>
      <c r="AN40" s="240">
        <f>('Energy Use'!AN96-'E-electricity'!AN40)*'Energy Use 2020'!$U102</f>
        <v>889744235431.64075</v>
      </c>
      <c r="AO40" s="240">
        <f>('Energy Use'!AO96-'E-electricity'!AO40)*'Energy Use 2020'!$U102</f>
        <v>891072322568.40112</v>
      </c>
      <c r="AP40" s="240">
        <f>('Energy Use'!AP96-'E-electricity'!AP40)*'Energy Use 2020'!$U102</f>
        <v>891203696750.24255</v>
      </c>
      <c r="AQ40" s="240">
        <f>('Energy Use'!AQ96-'E-electricity'!AQ40)*'Energy Use 2020'!$U102</f>
        <v>885580626034.77283</v>
      </c>
      <c r="AR40" s="136" t="str">
        <f>VLOOKUP($A40,'Sector Match'!$A$1:$B$43,2,0)</f>
        <v>other machinery 28</v>
      </c>
    </row>
    <row r="41" spans="1:44" x14ac:dyDescent="0.2">
      <c r="A41" s="74" t="s">
        <v>39</v>
      </c>
      <c r="B41" s="240">
        <f>('Energy Use'!B97-'E-electricity'!B41)*'Energy Use 2019'!$U103</f>
        <v>90857180688586.313</v>
      </c>
      <c r="C41" s="240">
        <f>('Energy Use'!C97-'E-electricity'!C41)*'Energy Use 2020'!$U103</f>
        <v>95578257776590.703</v>
      </c>
      <c r="D41" s="240">
        <f>('Energy Use'!D97-'E-electricity'!D41)*'Energy Use 2020'!$U103</f>
        <v>107894431184783.08</v>
      </c>
      <c r="E41" s="240">
        <f>('Energy Use'!E97-'E-electricity'!E41)*'Energy Use 2020'!$U103</f>
        <v>112578216431275.92</v>
      </c>
      <c r="F41" s="240">
        <f>('Energy Use'!F97-'E-electricity'!F41)*'Energy Use 2020'!$U103</f>
        <v>113435265162235.66</v>
      </c>
      <c r="G41" s="240">
        <f>('Energy Use'!G97-'E-electricity'!G41)*'Energy Use 2020'!$U103</f>
        <v>119036789178390.94</v>
      </c>
      <c r="H41" s="240">
        <f>('Energy Use'!H97-'E-electricity'!H41)*'Energy Use 2020'!$U103</f>
        <v>126094643838507.53</v>
      </c>
      <c r="I41" s="240">
        <f>('Energy Use'!I97-'E-electricity'!I41)*'Energy Use 2020'!$U103</f>
        <v>131563413094207.83</v>
      </c>
      <c r="J41" s="240">
        <f>('Energy Use'!J97-'E-electricity'!J41)*'Energy Use 2020'!$U103</f>
        <v>135061163126782.3</v>
      </c>
      <c r="K41" s="240">
        <f>('Energy Use'!K97-'E-electricity'!K41)*'Energy Use 2020'!$U103</f>
        <v>137187459680448.97</v>
      </c>
      <c r="L41" s="240">
        <f>('Energy Use'!L97-'E-electricity'!L41)*'Energy Use 2020'!$U103</f>
        <v>138649467595250.44</v>
      </c>
      <c r="M41" s="240">
        <f>('Energy Use'!M97-'E-electricity'!M41)*'Energy Use 2020'!$U103</f>
        <v>140207965750072.75</v>
      </c>
      <c r="N41" s="240">
        <f>('Energy Use'!N97-'E-electricity'!N41)*'Energy Use 2020'!$U103</f>
        <v>143466656757391.72</v>
      </c>
      <c r="O41" s="240">
        <f>('Energy Use'!O97-'E-electricity'!O41)*'Energy Use 2020'!$U103</f>
        <v>147461703939744.38</v>
      </c>
      <c r="P41" s="240">
        <f>('Energy Use'!P97-'E-electricity'!P41)*'Energy Use 2020'!$U103</f>
        <v>151958588216304.13</v>
      </c>
      <c r="Q41" s="240">
        <f>('Energy Use'!Q97-'E-electricity'!Q41)*'Energy Use 2020'!$U103</f>
        <v>156695520682058.63</v>
      </c>
      <c r="R41" s="240">
        <f>('Energy Use'!R97-'E-electricity'!R41)*'Energy Use 2020'!$U103</f>
        <v>161376642869278.47</v>
      </c>
      <c r="S41" s="240">
        <f>('Energy Use'!S97-'E-electricity'!S41)*'Energy Use 2020'!$U103</f>
        <v>167410600100548.34</v>
      </c>
      <c r="T41" s="240">
        <f>('Energy Use'!T97-'E-electricity'!T41)*'Energy Use 2020'!$U103</f>
        <v>173165721798148.31</v>
      </c>
      <c r="U41" s="240">
        <f>('Energy Use'!U97-'E-electricity'!U41)*'Energy Use 2020'!$U103</f>
        <v>178611679118875.66</v>
      </c>
      <c r="V41" s="240">
        <f>('Energy Use'!V97-'E-electricity'!V41)*'Energy Use 2020'!$U103</f>
        <v>183721068415266.44</v>
      </c>
      <c r="W41" s="240">
        <f>('Energy Use'!W97-'E-electricity'!W41)*'Energy Use 2020'!$U103</f>
        <v>188469667201895.38</v>
      </c>
      <c r="X41" s="240">
        <f>('Energy Use'!X97-'E-electricity'!X41)*'Energy Use 2020'!$U103</f>
        <v>192836634104045.75</v>
      </c>
      <c r="Y41" s="240">
        <f>('Energy Use'!Y97-'E-electricity'!Y41)*'Energy Use 2020'!$U103</f>
        <v>196804651592049.06</v>
      </c>
      <c r="Z41" s="240">
        <f>('Energy Use'!Z97-'E-electricity'!Z41)*'Energy Use 2020'!$U103</f>
        <v>200360011624046.41</v>
      </c>
      <c r="AA41" s="240">
        <f>('Energy Use'!AA97-'E-electricity'!AA41)*'Energy Use 2020'!$U103</f>
        <v>203492645550929.84</v>
      </c>
      <c r="AB41" s="240">
        <f>('Energy Use'!AB97-'E-electricity'!AB41)*'Energy Use 2020'!$U103</f>
        <v>206196100750549.81</v>
      </c>
      <c r="AC41" s="240">
        <f>('Energy Use'!AC97-'E-electricity'!AC41)*'Energy Use 2020'!$U103</f>
        <v>208467467431024.94</v>
      </c>
      <c r="AD41" s="240">
        <f>('Energy Use'!AD97-'E-electricity'!AD41)*'Energy Use 2020'!$U103</f>
        <v>210307259858801.22</v>
      </c>
      <c r="AE41" s="240">
        <f>('Energy Use'!AE97-'E-electricity'!AE41)*'Energy Use 2020'!$U103</f>
        <v>211719256916130.78</v>
      </c>
      <c r="AF41" s="240">
        <f>('Energy Use'!AF97-'E-electricity'!AF41)*'Energy Use 2020'!$U103</f>
        <v>212710307371232.34</v>
      </c>
      <c r="AG41" s="240">
        <f>('Energy Use'!AG97-'E-electricity'!AG41)*'Energy Use 2020'!$U103</f>
        <v>213290105554678.09</v>
      </c>
      <c r="AH41" s="240">
        <f>('Energy Use'!AH97-'E-electricity'!AH41)*'Energy Use 2020'!$U103</f>
        <v>213470943284544.72</v>
      </c>
      <c r="AI41" s="240">
        <f>('Energy Use'!AI97-'E-electricity'!AI41)*'Energy Use 2020'!$U103</f>
        <v>213267443882057.09</v>
      </c>
      <c r="AJ41" s="240">
        <f>('Energy Use'!AJ97-'E-electricity'!AJ41)*'Energy Use 2020'!$U103</f>
        <v>212696283983432.28</v>
      </c>
      <c r="AK41" s="240">
        <f>('Energy Use'!AK97-'E-electricity'!AK41)*'Energy Use 2020'!$U103</f>
        <v>211775908599773.59</v>
      </c>
      <c r="AL41" s="240">
        <f>('Energy Use'!AL97-'E-electricity'!AL41)*'Energy Use 2020'!$U103</f>
        <v>210526244523926.06</v>
      </c>
      <c r="AM41" s="240">
        <f>('Energy Use'!AM97-'E-electricity'!AM41)*'Energy Use 2020'!$U103</f>
        <v>208968416750906.19</v>
      </c>
      <c r="AN41" s="240">
        <f>('Energy Use'!AN97-'E-electricity'!AN41)*'Energy Use 2020'!$U103</f>
        <v>207124472086602.59</v>
      </c>
      <c r="AO41" s="240">
        <f>('Energy Use'!AO97-'E-electricity'!AO41)*'Energy Use 2020'!$U103</f>
        <v>205017113586970.94</v>
      </c>
      <c r="AP41" s="240">
        <f>('Energy Use'!AP97-'E-electricity'!AP41)*'Energy Use 2020'!$U103</f>
        <v>202669448915001.53</v>
      </c>
      <c r="AQ41" s="240">
        <f>('Energy Use'!AQ97-'E-electricity'!AQ41)*'Energy Use 2020'!$U103</f>
        <v>199078576910201.22</v>
      </c>
      <c r="AR41" s="136">
        <f>VLOOKUP($A41,'Sector Match'!$A$1:$B$43,2,0)</f>
        <v>0</v>
      </c>
    </row>
    <row r="42" spans="1:44" x14ac:dyDescent="0.2">
      <c r="A42" s="74" t="s">
        <v>40</v>
      </c>
      <c r="B42" s="240">
        <f>('Energy Use'!B98-'E-electricity'!B42)*'Energy Use 2019'!$U104</f>
        <v>20864013976132.164</v>
      </c>
      <c r="C42" s="240">
        <f>('Energy Use'!C98-'E-electricity'!C42)*'Energy Use 2020'!$U104</f>
        <v>38577389054806.914</v>
      </c>
      <c r="D42" s="240">
        <f>('Energy Use'!D98-'E-electricity'!D42)*'Energy Use 2020'!$U104</f>
        <v>47155758923012.297</v>
      </c>
      <c r="E42" s="240">
        <f>('Energy Use'!E98-'E-electricity'!E42)*'Energy Use 2020'!$U104</f>
        <v>50617519422361.594</v>
      </c>
      <c r="F42" s="240">
        <f>('Energy Use'!F98-'E-electricity'!F42)*'Energy Use 2020'!$U104</f>
        <v>52609093192093.914</v>
      </c>
      <c r="G42" s="240">
        <f>('Energy Use'!G98-'E-electricity'!G42)*'Energy Use 2020'!$U104</f>
        <v>58134432194334.945</v>
      </c>
      <c r="H42" s="240">
        <f>('Energy Use'!H98-'E-electricity'!H42)*'Energy Use 2020'!$U104</f>
        <v>65504877256305.766</v>
      </c>
      <c r="I42" s="240">
        <f>('Energy Use'!I98-'E-electricity'!I42)*'Energy Use 2020'!$U104</f>
        <v>72791538342956.328</v>
      </c>
      <c r="J42" s="240">
        <f>('Energy Use'!J98-'E-electricity'!J42)*'Energy Use 2020'!$U104</f>
        <v>79442611251599.641</v>
      </c>
      <c r="K42" s="240">
        <f>('Energy Use'!K98-'E-electricity'!K42)*'Energy Use 2020'!$U104</f>
        <v>85512837787881.656</v>
      </c>
      <c r="L42" s="240">
        <f>('Energy Use'!L98-'E-electricity'!L42)*'Energy Use 2020'!$U104</f>
        <v>91170463616751.031</v>
      </c>
      <c r="M42" s="240">
        <f>('Energy Use'!M98-'E-electricity'!M42)*'Energy Use 2020'!$U104</f>
        <v>96685619428459.719</v>
      </c>
      <c r="N42" s="240">
        <f>('Energy Use'!N98-'E-electricity'!N42)*'Energy Use 2020'!$U104</f>
        <v>102428378706124.58</v>
      </c>
      <c r="O42" s="240">
        <f>('Energy Use'!O98-'E-electricity'!O42)*'Energy Use 2020'!$U104</f>
        <v>108386932468464.66</v>
      </c>
      <c r="P42" s="240">
        <f>('Energy Use'!P98-'E-electricity'!P42)*'Energy Use 2020'!$U104</f>
        <v>114552145067453.39</v>
      </c>
      <c r="Q42" s="240">
        <f>('Energy Use'!Q98-'E-electricity'!Q42)*'Energy Use 2020'!$U104</f>
        <v>120912350131168.11</v>
      </c>
      <c r="R42" s="240">
        <f>('Energy Use'!R98-'E-electricity'!R42)*'Energy Use 2020'!$U104</f>
        <v>127453185692635.95</v>
      </c>
      <c r="S42" s="240">
        <f>('Energy Use'!S98-'E-electricity'!S42)*'Energy Use 2020'!$U104</f>
        <v>134610614346905.67</v>
      </c>
      <c r="T42" s="240">
        <f>('Energy Use'!T98-'E-electricity'!T42)*'Energy Use 2020'!$U104</f>
        <v>141960898373298.72</v>
      </c>
      <c r="U42" s="240">
        <f>('Energy Use'!U98-'E-electricity'!U42)*'Energy Use 2020'!$U104</f>
        <v>149481975377934.28</v>
      </c>
      <c r="V42" s="240">
        <f>('Energy Use'!V98-'E-electricity'!V42)*'Energy Use 2020'!$U104</f>
        <v>157148199423003</v>
      </c>
      <c r="W42" s="240">
        <f>('Energy Use'!W98-'E-electricity'!W42)*'Energy Use 2020'!$U104</f>
        <v>164930249901510.5</v>
      </c>
      <c r="X42" s="240">
        <f>('Energy Use'!X98-'E-electricity'!X42)*'Energy Use 2020'!$U104</f>
        <v>172795085527215.78</v>
      </c>
      <c r="Y42" s="240">
        <f>('Energy Use'!Y98-'E-electricity'!Y42)*'Energy Use 2020'!$U104</f>
        <v>180705950146605.13</v>
      </c>
      <c r="Z42" s="240">
        <f>('Energy Use'!Z98-'E-electricity'!Z42)*'Energy Use 2020'!$U104</f>
        <v>188622436822212.38</v>
      </c>
      <c r="AA42" s="240">
        <f>('Energy Use'!AA98-'E-electricity'!AA42)*'Energy Use 2020'!$U104</f>
        <v>196500616166702.03</v>
      </c>
      <c r="AB42" s="240">
        <f>('Energy Use'!AB98-'E-electricity'!AB42)*'Energy Use 2020'!$U104</f>
        <v>204293234206384.72</v>
      </c>
      <c r="AC42" s="240">
        <f>('Energy Use'!AC98-'E-electricity'!AC42)*'Energy Use 2020'!$U104</f>
        <v>211949984107929.66</v>
      </c>
      <c r="AD42" s="240">
        <f>('Energy Use'!AD98-'E-electricity'!AD42)*'Energy Use 2020'!$U104</f>
        <v>219417854906273.53</v>
      </c>
      <c r="AE42" s="240">
        <f>('Energy Use'!AE98-'E-electricity'!AE42)*'Energy Use 2020'!$U104</f>
        <v>226641558926500.44</v>
      </c>
      <c r="AF42" s="240">
        <f>('Energy Use'!AF98-'E-electricity'!AF42)*'Energy Use 2020'!$U104</f>
        <v>233564037908372.06</v>
      </c>
      <c r="AG42" s="240">
        <f>('Energy Use'!AG98-'E-electricity'!AG42)*'Energy Use 2020'!$U104</f>
        <v>240127045940304.25</v>
      </c>
      <c r="AH42" s="240">
        <f>('Energy Use'!AH98-'E-electricity'!AH42)*'Energy Use 2020'!$U104</f>
        <v>246271805222088.31</v>
      </c>
      <c r="AI42" s="240">
        <f>('Energy Use'!AI98-'E-electricity'!AI42)*'Energy Use 2020'!$U104</f>
        <v>251939728446327.56</v>
      </c>
      <c r="AJ42" s="240">
        <f>('Energy Use'!AJ98-'E-electricity'!AJ42)*'Energy Use 2020'!$U104</f>
        <v>257073199272618.53</v>
      </c>
      <c r="AK42" s="240">
        <f>('Energy Use'!AK98-'E-electricity'!AK42)*'Energy Use 2020'!$U104</f>
        <v>261616400032133.59</v>
      </c>
      <c r="AL42" s="240">
        <f>('Energy Use'!AL98-'E-electricity'!AL42)*'Energy Use 2020'!$U104</f>
        <v>265516173519182.88</v>
      </c>
      <c r="AM42" s="240">
        <f>('Energy Use'!AM98-'E-electricity'!AM42)*'Energy Use 2020'!$U104</f>
        <v>268722903584134.91</v>
      </c>
      <c r="AN42" s="240">
        <f>('Energy Use'!AN98-'E-electricity'!AN42)*'Energy Use 2020'!$U104</f>
        <v>271191397327538.78</v>
      </c>
      <c r="AO42" s="240">
        <f>('Energy Use'!AO98-'E-electricity'!AO42)*'Energy Use 2020'!$U104</f>
        <v>272881750099361.91</v>
      </c>
      <c r="AP42" s="240">
        <f>('Energy Use'!AP98-'E-electricity'!AP42)*'Energy Use 2020'!$U104</f>
        <v>273760173319355.19</v>
      </c>
      <c r="AQ42" s="240">
        <f>('Energy Use'!AQ98-'E-electricity'!AQ42)*'Energy Use 2020'!$U104</f>
        <v>272395663082284.5</v>
      </c>
      <c r="AR42" s="136" t="str">
        <f>VLOOKUP($A42,'Sector Match'!$A$1:$B$43,2,0)</f>
        <v>energy pipelines and gas processing 352T353</v>
      </c>
    </row>
    <row r="43" spans="1:44" x14ac:dyDescent="0.2">
      <c r="A43" s="221" t="s">
        <v>41</v>
      </c>
      <c r="B43" s="240">
        <f>('Energy Use'!B99-'E-electricity'!B43)*'Energy Use 2019'!$U105</f>
        <v>1396513748537.5776</v>
      </c>
      <c r="C43" s="240">
        <f>('Energy Use'!C99-'E-electricity'!C43)*'Energy Use 2020'!$U105</f>
        <v>1904354162862.5525</v>
      </c>
      <c r="D43" s="240">
        <f>('Energy Use'!D99-'E-electricity'!D43)*'Energy Use 2020'!$U105</f>
        <v>2160302750386.167</v>
      </c>
      <c r="E43" s="240">
        <f>('Energy Use'!E99-'E-electricity'!E43)*'Energy Use 2020'!$U105</f>
        <v>2242430835713.7363</v>
      </c>
      <c r="F43" s="240">
        <f>('Energy Use'!F99-'E-electricity'!F43)*'Energy Use 2020'!$U105</f>
        <v>2293970455855.6846</v>
      </c>
      <c r="G43" s="240">
        <f>('Energy Use'!G99-'E-electricity'!G43)*'Energy Use 2020'!$U105</f>
        <v>2438404475288.3496</v>
      </c>
      <c r="H43" s="240">
        <f>('Energy Use'!H99-'E-electricity'!H43)*'Energy Use 2020'!$U105</f>
        <v>2624581535655.0112</v>
      </c>
      <c r="I43" s="240">
        <f>('Energy Use'!I99-'E-electricity'!I43)*'Energy Use 2020'!$U105</f>
        <v>2802755135527.1167</v>
      </c>
      <c r="J43" s="240">
        <f>('Energy Use'!J99-'E-electricity'!J43)*'Energy Use 2020'!$U105</f>
        <v>2960059022743.7207</v>
      </c>
      <c r="K43" s="240">
        <f>('Energy Use'!K99-'E-electricity'!K43)*'Energy Use 2020'!$U105</f>
        <v>3098626245119.9668</v>
      </c>
      <c r="L43" s="240">
        <f>('Energy Use'!L99-'E-electricity'!L43)*'Energy Use 2020'!$U105</f>
        <v>3222219434259.2842</v>
      </c>
      <c r="M43" s="240">
        <f>('Energy Use'!M99-'E-electricity'!M43)*'Energy Use 2020'!$U105</f>
        <v>3335965927055.0361</v>
      </c>
      <c r="N43" s="240">
        <f>('Energy Use'!N99-'E-electricity'!N43)*'Energy Use 2020'!$U105</f>
        <v>3446654321147.8262</v>
      </c>
      <c r="O43" s="240">
        <f>('Energy Use'!O99-'E-electricity'!O43)*'Energy Use 2020'!$U105</f>
        <v>3553619433050.877</v>
      </c>
      <c r="P43" s="240">
        <f>('Energy Use'!P99-'E-electricity'!P43)*'Energy Use 2020'!$U105</f>
        <v>3656725289649.2368</v>
      </c>
      <c r="Q43" s="240">
        <f>('Energy Use'!Q99-'E-electricity'!Q43)*'Energy Use 2020'!$U105</f>
        <v>3755892480375.2627</v>
      </c>
      <c r="R43" s="240">
        <f>('Energy Use'!R99-'E-electricity'!R43)*'Energy Use 2020'!$U105</f>
        <v>3851097629326.5249</v>
      </c>
      <c r="S43" s="240">
        <f>('Energy Use'!S99-'E-electricity'!S43)*'Energy Use 2020'!$U105</f>
        <v>3954517497332.2207</v>
      </c>
      <c r="T43" s="240">
        <f>('Energy Use'!T99-'E-electricity'!T43)*'Energy Use 2020'!$U105</f>
        <v>4054403486333.5557</v>
      </c>
      <c r="U43" s="240">
        <f>('Energy Use'!U99-'E-electricity'!U43)*'Energy Use 2020'!$U105</f>
        <v>4150504509607.4478</v>
      </c>
      <c r="V43" s="240">
        <f>('Energy Use'!V99-'E-electricity'!V43)*'Energy Use 2020'!$U105</f>
        <v>4242591697262.7837</v>
      </c>
      <c r="W43" s="240">
        <f>('Energy Use'!W99-'E-electricity'!W43)*'Energy Use 2020'!$U105</f>
        <v>4330459443106.7607</v>
      </c>
      <c r="X43" s="240">
        <f>('Energy Use'!X99-'E-electricity'!X43)*'Energy Use 2020'!$U105</f>
        <v>4413926220812.3096</v>
      </c>
      <c r="Y43" s="240">
        <f>('Energy Use'!Y99-'E-electricity'!Y43)*'Energy Use 2020'!$U105</f>
        <v>4492835170181.415</v>
      </c>
      <c r="Z43" s="240">
        <f>('Energy Use'!Z99-'E-electricity'!Z43)*'Energy Use 2020'!$U105</f>
        <v>4567054457208.8467</v>
      </c>
      <c r="AA43" s="240">
        <f>('Energy Use'!AA99-'E-electricity'!AA43)*'Energy Use 2020'!$U105</f>
        <v>4636477414342.9463</v>
      </c>
      <c r="AB43" s="240">
        <f>('Energy Use'!AB99-'E-electricity'!AB43)*'Energy Use 2020'!$U105</f>
        <v>4701022469781.5801</v>
      </c>
      <c r="AC43" s="240">
        <f>('Energy Use'!AC99-'E-electricity'!AC43)*'Energy Use 2020'!$U105</f>
        <v>4760632876806.7158</v>
      </c>
      <c r="AD43" s="240">
        <f>('Energy Use'!AD99-'E-electricity'!AD43)*'Energy Use 2020'!$U105</f>
        <v>4815276256034.0605</v>
      </c>
      <c r="AE43" s="240">
        <f>('Energy Use'!AE99-'E-electricity'!AE43)*'Energy Use 2020'!$U105</f>
        <v>4864943965022.1875</v>
      </c>
      <c r="AF43" s="240">
        <f>('Energy Use'!AF99-'E-electricity'!AF43)*'Energy Use 2020'!$U105</f>
        <v>4909650310945.9707</v>
      </c>
      <c r="AG43" s="240">
        <f>('Energy Use'!AG99-'E-electricity'!AG43)*'Energy Use 2020'!$U105</f>
        <v>4949431622992.7666</v>
      </c>
      <c r="AH43" s="240">
        <f>('Energy Use'!AH99-'E-electricity'!AH43)*'Energy Use 2020'!$U105</f>
        <v>4984345201794.1895</v>
      </c>
      <c r="AI43" s="240">
        <f>('Energy Use'!AI99-'E-electricity'!AI43)*'Energy Use 2020'!$U105</f>
        <v>5014468163574.6846</v>
      </c>
      <c r="AJ43" s="240">
        <f>('Energy Use'!AJ99-'E-electricity'!AJ43)*'Energy Use 2020'!$U105</f>
        <v>5039896196796.5049</v>
      </c>
      <c r="AK43" s="240">
        <f>('Energy Use'!AK99-'E-electricity'!AK43)*'Energy Use 2020'!$U105</f>
        <v>5060742248928.4541</v>
      </c>
      <c r="AL43" s="240">
        <f>('Energy Use'!AL99-'E-electricity'!AL43)*'Energy Use 2020'!$U105</f>
        <v>5077135160588.7109</v>
      </c>
      <c r="AM43" s="240">
        <f>('Energy Use'!AM99-'E-electricity'!AM43)*'Energy Use 2020'!$U105</f>
        <v>5089218263730.3379</v>
      </c>
      <c r="AN43" s="240">
        <f>('Energy Use'!AN99-'E-electricity'!AN43)*'Energy Use 2020'!$U105</f>
        <v>5097147959784.5781</v>
      </c>
      <c r="AO43" s="240">
        <f>('Energy Use'!AO99-'E-electricity'!AO43)*'Energy Use 2020'!$U105</f>
        <v>5101092292771.2314</v>
      </c>
      <c r="AP43" s="240">
        <f>('Energy Use'!AP99-'E-electricity'!AP43)*'Energy Use 2020'!$U105</f>
        <v>5101229531361.5264</v>
      </c>
      <c r="AQ43" s="240">
        <f>('Energy Use'!AQ99-'E-electricity'!AQ43)*'Energy Use 2020'!$U105</f>
        <v>5071604481616.8262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54">
        <f>('Energy Use'!B100-'E-electricity'!B44)*'Energy Use 2019'!$U106</f>
        <v>21801973800723.441</v>
      </c>
      <c r="C44" s="254">
        <f>('Energy Use'!C100-'E-electricity'!C44)*'Energy Use 2020'!$U106</f>
        <v>18322347579988.301</v>
      </c>
      <c r="D44" s="254">
        <f>('Energy Use'!D100-'E-electricity'!D44)*'Energy Use 2020'!$U106</f>
        <v>19199379006596.332</v>
      </c>
      <c r="E44" s="254">
        <f>('Energy Use'!E100-'E-electricity'!E44)*'Energy Use 2020'!$U106</f>
        <v>19358701990173.172</v>
      </c>
      <c r="F44" s="254">
        <f>('Energy Use'!F100-'E-electricity'!F44)*'Energy Use 2020'!$U106</f>
        <v>20171334826640.32</v>
      </c>
      <c r="G44" s="254">
        <f>('Energy Use'!G100-'E-electricity'!G44)*'Energy Use 2020'!$U106</f>
        <v>21012542348898.289</v>
      </c>
      <c r="H44" s="254">
        <f>('Energy Use'!H100-'E-electricity'!H44)*'Energy Use 2020'!$U106</f>
        <v>21683828127574.484</v>
      </c>
      <c r="I44" s="254">
        <f>('Energy Use'!I100-'E-electricity'!I44)*'Energy Use 2020'!$U106</f>
        <v>22623966593256.48</v>
      </c>
      <c r="J44" s="254">
        <f>('Energy Use'!J100-'E-electricity'!J44)*'Energy Use 2020'!$U106</f>
        <v>23388539681724.445</v>
      </c>
      <c r="K44" s="254">
        <f>('Energy Use'!K100-'E-electricity'!K44)*'Energy Use 2020'!$U106</f>
        <v>24113477060847.039</v>
      </c>
      <c r="L44" s="254">
        <f>('Energy Use'!L100-'E-electricity'!L44)*'Energy Use 2020'!$U106</f>
        <v>24795850862197.969</v>
      </c>
      <c r="M44" s="254">
        <f>('Energy Use'!M100-'E-electricity'!M44)*'Energy Use 2020'!$U106</f>
        <v>25576071493466.941</v>
      </c>
      <c r="N44" s="254">
        <f>('Energy Use'!N100-'E-electricity'!N44)*'Energy Use 2020'!$U106</f>
        <v>26057811418863.68</v>
      </c>
      <c r="O44" s="254">
        <f>('Energy Use'!O100-'E-electricity'!O44)*'Energy Use 2020'!$U106</f>
        <v>26635828531819.16</v>
      </c>
      <c r="P44" s="254">
        <f>('Energy Use'!P100-'E-electricity'!P44)*'Energy Use 2020'!$U106</f>
        <v>27166002515694.797</v>
      </c>
      <c r="Q44" s="254">
        <f>('Energy Use'!Q100-'E-electricity'!Q44)*'Energy Use 2020'!$U106</f>
        <v>27647554826590.379</v>
      </c>
      <c r="R44" s="254">
        <f>('Energy Use'!R100-'E-electricity'!R44)*'Energy Use 2020'!$U106</f>
        <v>28022120656873.336</v>
      </c>
      <c r="S44" s="254">
        <f>('Energy Use'!S100-'E-electricity'!S44)*'Energy Use 2020'!$U106</f>
        <v>28619908423353.977</v>
      </c>
      <c r="T44" s="254">
        <f>('Energy Use'!T100-'E-electricity'!T44)*'Energy Use 2020'!$U106</f>
        <v>29117352613203.32</v>
      </c>
      <c r="U44" s="254">
        <f>('Energy Use'!U100-'E-electricity'!U44)*'Energy Use 2020'!$U106</f>
        <v>29572693268826.004</v>
      </c>
      <c r="V44" s="254">
        <f>('Energy Use'!V100-'E-electricity'!V44)*'Energy Use 2020'!$U106</f>
        <v>29986499395134.746</v>
      </c>
      <c r="W44" s="254">
        <f>('Energy Use'!W100-'E-electricity'!W44)*'Energy Use 2020'!$U106</f>
        <v>30359674345048.172</v>
      </c>
      <c r="X44" s="254">
        <f>('Energy Use'!X100-'E-electricity'!X44)*'Energy Use 2020'!$U106</f>
        <v>30693431678167.547</v>
      </c>
      <c r="Y44" s="254">
        <f>('Energy Use'!Y100-'E-electricity'!Y44)*'Energy Use 2020'!$U106</f>
        <v>30989269305399.441</v>
      </c>
      <c r="Z44" s="254">
        <f>('Energy Use'!Z100-'E-electricity'!Z44)*'Energy Use 2020'!$U106</f>
        <v>31248942546870.957</v>
      </c>
      <c r="AA44" s="254">
        <f>('Energy Use'!AA100-'E-electricity'!AA44)*'Energy Use 2020'!$U106</f>
        <v>31474436697101.695</v>
      </c>
      <c r="AB44" s="254">
        <f>('Energy Use'!AB100-'E-electricity'!AB44)*'Energy Use 2020'!$U106</f>
        <v>31667939648917.859</v>
      </c>
      <c r="AC44" s="254">
        <f>('Energy Use'!AC100-'E-electricity'!AC44)*'Energy Use 2020'!$U106</f>
        <v>31831815078391.582</v>
      </c>
      <c r="AD44" s="254">
        <f>('Energy Use'!AD100-'E-electricity'!AD44)*'Energy Use 2020'!$U106</f>
        <v>31968576639409.41</v>
      </c>
      <c r="AE44" s="254">
        <f>('Energy Use'!AE100-'E-electricity'!AE44)*'Energy Use 2020'!$U106</f>
        <v>32080863560453.105</v>
      </c>
      <c r="AF44" s="254">
        <f>('Energy Use'!AF100-'E-electricity'!AF44)*'Energy Use 2020'!$U106</f>
        <v>32171417979740.887</v>
      </c>
      <c r="AG44" s="254">
        <f>('Energy Use'!AG100-'E-electricity'!AG44)*'Energy Use 2020'!$U106</f>
        <v>32243064299751.824</v>
      </c>
      <c r="AH44" s="254">
        <f>('Energy Use'!AH100-'E-electricity'!AH44)*'Energy Use 2020'!$U106</f>
        <v>32298690789808.477</v>
      </c>
      <c r="AI44" s="254">
        <f>('Energy Use'!AI100-'E-electricity'!AI44)*'Energy Use 2020'!$U106</f>
        <v>32341233617080.617</v>
      </c>
      <c r="AJ44" s="254">
        <f>('Energy Use'!AJ100-'E-electricity'!AJ44)*'Energy Use 2020'!$U106</f>
        <v>32373663443079.195</v>
      </c>
      <c r="AK44" s="254">
        <f>('Energy Use'!AK100-'E-electricity'!AK44)*'Energy Use 2020'!$U106</f>
        <v>32398974685228.844</v>
      </c>
      <c r="AL44" s="254">
        <f>('Energy Use'!AL100-'E-electricity'!AL44)*'Energy Use 2020'!$U106</f>
        <v>32420177512019.828</v>
      </c>
      <c r="AM44" s="254">
        <f>('Energy Use'!AM100-'E-electricity'!AM44)*'Energy Use 2020'!$U106</f>
        <v>32440292615952.426</v>
      </c>
      <c r="AN44" s="254">
        <f>('Energy Use'!AN100-'E-electricity'!AN44)*'Energy Use 2020'!$U106</f>
        <v>32462348791274.684</v>
      </c>
      <c r="AO44" s="254">
        <f>('Energy Use'!AO100-'E-electricity'!AO44)*'Energy Use 2020'!$U106</f>
        <v>32489383333545.359</v>
      </c>
      <c r="AP44" s="254">
        <f>('Energy Use'!AP100-'E-electricity'!AP44)*'Energy Use 2020'!$U106</f>
        <v>32524445275411.98</v>
      </c>
      <c r="AQ44" s="254">
        <f>('Energy Use'!AQ100-'E-electricity'!AQ44)*'Energy Use 2020'!$U106</f>
        <v>32299150362999.219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290" t="s">
        <v>339</v>
      </c>
      <c r="B50" s="253">
        <f t="shared" ref="B50:B74" si="0">SUMIFS(B$2:B$44,$AR$2:$AR$44,$A50)</f>
        <v>662334605319.70886</v>
      </c>
      <c r="C50" s="253">
        <f t="shared" ref="C50:AQ56" si="1">SUMIFS(C$2:C$44,$AR$2:$AR$44,$A50)</f>
        <v>1060512578552.1211</v>
      </c>
      <c r="D50" s="253">
        <f t="shared" si="1"/>
        <v>1074609450486.3604</v>
      </c>
      <c r="E50" s="253">
        <f t="shared" si="1"/>
        <v>1114895358822.5247</v>
      </c>
      <c r="F50" s="253">
        <f t="shared" si="1"/>
        <v>1158739077463.7583</v>
      </c>
      <c r="G50" s="253">
        <f t="shared" si="1"/>
        <v>1210641200890.4248</v>
      </c>
      <c r="H50" s="253">
        <f t="shared" si="1"/>
        <v>1237089922414.9656</v>
      </c>
      <c r="I50" s="253">
        <f t="shared" si="1"/>
        <v>1310425160498.3015</v>
      </c>
      <c r="J50" s="253">
        <f t="shared" si="1"/>
        <v>1357896474406.3374</v>
      </c>
      <c r="K50" s="253">
        <f t="shared" si="1"/>
        <v>1403134213227.5889</v>
      </c>
      <c r="L50" s="253">
        <f t="shared" si="1"/>
        <v>1445946092624.2537</v>
      </c>
      <c r="M50" s="253">
        <f t="shared" si="1"/>
        <v>1511205071231.9038</v>
      </c>
      <c r="N50" s="253">
        <f t="shared" si="1"/>
        <v>1524664378730.584</v>
      </c>
      <c r="O50" s="253">
        <f t="shared" si="1"/>
        <v>1560378311321.7725</v>
      </c>
      <c r="P50" s="253">
        <f t="shared" si="1"/>
        <v>1593223607398.9468</v>
      </c>
      <c r="Q50" s="253">
        <f t="shared" si="1"/>
        <v>1623143715328.7874</v>
      </c>
      <c r="R50" s="253">
        <f t="shared" si="1"/>
        <v>1639961979464.3271</v>
      </c>
      <c r="S50" s="253">
        <f t="shared" si="1"/>
        <v>1679713893242.687</v>
      </c>
      <c r="T50" s="253">
        <f t="shared" si="1"/>
        <v>1706572885715.8228</v>
      </c>
      <c r="U50" s="253">
        <f t="shared" si="1"/>
        <v>1730707762206.6101</v>
      </c>
      <c r="V50" s="253">
        <f t="shared" si="1"/>
        <v>1752162209285.0256</v>
      </c>
      <c r="W50" s="253">
        <f t="shared" si="1"/>
        <v>1771001130550.228</v>
      </c>
      <c r="X50" s="253">
        <f t="shared" si="1"/>
        <v>1787308921385.3765</v>
      </c>
      <c r="Y50" s="253">
        <f t="shared" si="1"/>
        <v>1801187637172.4146</v>
      </c>
      <c r="Z50" s="253">
        <f t="shared" si="1"/>
        <v>1812755098424.5046</v>
      </c>
      <c r="AA50" s="253">
        <f t="shared" si="1"/>
        <v>1822142973601.8308</v>
      </c>
      <c r="AB50" s="253">
        <f t="shared" si="1"/>
        <v>1829494877057.2625</v>
      </c>
      <c r="AC50" s="253">
        <f t="shared" si="1"/>
        <v>1834964515786.3538</v>
      </c>
      <c r="AD50" s="253">
        <f t="shared" si="1"/>
        <v>1838713914598.1243</v>
      </c>
      <c r="AE50" s="253">
        <f t="shared" si="1"/>
        <v>1840911745133.5767</v>
      </c>
      <c r="AF50" s="253">
        <f t="shared" si="1"/>
        <v>1841731779976.4116</v>
      </c>
      <c r="AG50" s="253">
        <f t="shared" si="1"/>
        <v>1841351489046.7637</v>
      </c>
      <c r="AH50" s="253">
        <f t="shared" si="1"/>
        <v>1839950791645.1177</v>
      </c>
      <c r="AI50" s="253">
        <f t="shared" si="1"/>
        <v>1837710974004.3848</v>
      </c>
      <c r="AJ50" s="253">
        <f t="shared" si="1"/>
        <v>1834813779077.2434</v>
      </c>
      <c r="AK50" s="253">
        <f t="shared" si="1"/>
        <v>1831440672581.6855</v>
      </c>
      <c r="AL50" s="253">
        <f t="shared" si="1"/>
        <v>1827772287082.2212</v>
      </c>
      <c r="AM50" s="253">
        <f t="shared" si="1"/>
        <v>1823988044116.9692</v>
      </c>
      <c r="AN50" s="253">
        <f t="shared" si="1"/>
        <v>1820265953100.4497</v>
      </c>
      <c r="AO50" s="253">
        <f t="shared" si="1"/>
        <v>1816782584938.3596</v>
      </c>
      <c r="AP50" s="253">
        <f t="shared" si="1"/>
        <v>1813713217978.999</v>
      </c>
      <c r="AQ50" s="253">
        <f t="shared" si="1"/>
        <v>1802124878908.374</v>
      </c>
    </row>
    <row r="51" spans="1:43" x14ac:dyDescent="0.2">
      <c r="A51" s="291" t="s">
        <v>125</v>
      </c>
      <c r="B51" s="240">
        <f t="shared" si="0"/>
        <v>6686849800415.7793</v>
      </c>
      <c r="C51" s="240">
        <f t="shared" si="1"/>
        <v>5948784606994.9756</v>
      </c>
      <c r="D51" s="240">
        <f t="shared" si="1"/>
        <v>6259458083392.0986</v>
      </c>
      <c r="E51" s="240">
        <f t="shared" si="1"/>
        <v>6882357463637.0859</v>
      </c>
      <c r="F51" s="240">
        <f t="shared" si="1"/>
        <v>7019175514135.082</v>
      </c>
      <c r="G51" s="240">
        <f t="shared" si="1"/>
        <v>7154370250184.0449</v>
      </c>
      <c r="H51" s="240">
        <f t="shared" si="1"/>
        <v>7287946557021.375</v>
      </c>
      <c r="I51" s="240">
        <f t="shared" si="1"/>
        <v>7374914216808.5762</v>
      </c>
      <c r="J51" s="240">
        <f t="shared" si="1"/>
        <v>7460913061251.8613</v>
      </c>
      <c r="K51" s="240">
        <f t="shared" si="1"/>
        <v>7545945932155.4229</v>
      </c>
      <c r="L51" s="240">
        <f t="shared" si="1"/>
        <v>7630015671323.4551</v>
      </c>
      <c r="M51" s="240">
        <f t="shared" si="1"/>
        <v>7713125120560.1572</v>
      </c>
      <c r="N51" s="240">
        <f t="shared" si="1"/>
        <v>7729310609329.7314</v>
      </c>
      <c r="O51" s="240">
        <f t="shared" si="1"/>
        <v>7745225130563.5293</v>
      </c>
      <c r="P51" s="240">
        <f t="shared" si="1"/>
        <v>7760869327442.4736</v>
      </c>
      <c r="Q51" s="240">
        <f t="shared" si="1"/>
        <v>7776243843147.4932</v>
      </c>
      <c r="R51" s="240">
        <f t="shared" si="1"/>
        <v>7791349320859.5176</v>
      </c>
      <c r="S51" s="240">
        <f t="shared" si="1"/>
        <v>7710510359514.334</v>
      </c>
      <c r="T51" s="240">
        <f t="shared" si="1"/>
        <v>7629850275147.8291</v>
      </c>
      <c r="U51" s="240">
        <f t="shared" si="1"/>
        <v>7549368911651.7461</v>
      </c>
      <c r="V51" s="240">
        <f t="shared" si="1"/>
        <v>7469066112917.8262</v>
      </c>
      <c r="W51" s="240">
        <f t="shared" si="1"/>
        <v>7388941722837.8154</v>
      </c>
      <c r="X51" s="240">
        <f t="shared" si="1"/>
        <v>7266418911991.0107</v>
      </c>
      <c r="Y51" s="240">
        <f t="shared" si="1"/>
        <v>7144177808392.2998</v>
      </c>
      <c r="Z51" s="240">
        <f t="shared" si="1"/>
        <v>7022218162268.4746</v>
      </c>
      <c r="AA51" s="240">
        <f t="shared" si="1"/>
        <v>6900539723846.3252</v>
      </c>
      <c r="AB51" s="240">
        <f t="shared" si="1"/>
        <v>6779142243352.6377</v>
      </c>
      <c r="AC51" s="240">
        <f t="shared" si="1"/>
        <v>6658025471014.2051</v>
      </c>
      <c r="AD51" s="240">
        <f t="shared" si="1"/>
        <v>6537189157057.8174</v>
      </c>
      <c r="AE51" s="240">
        <f t="shared" si="1"/>
        <v>6416633051710.2607</v>
      </c>
      <c r="AF51" s="240">
        <f t="shared" si="1"/>
        <v>6296356905198.3271</v>
      </c>
      <c r="AG51" s="240">
        <f t="shared" si="1"/>
        <v>6176360467748.8027</v>
      </c>
      <c r="AH51" s="240">
        <f t="shared" si="1"/>
        <v>6028603473432.9795</v>
      </c>
      <c r="AI51" s="240">
        <f t="shared" si="1"/>
        <v>5881194346218.2637</v>
      </c>
      <c r="AJ51" s="240">
        <f t="shared" si="1"/>
        <v>5734132773888.1426</v>
      </c>
      <c r="AK51" s="240">
        <f t="shared" si="1"/>
        <v>5587418444226.0996</v>
      </c>
      <c r="AL51" s="240">
        <f t="shared" si="1"/>
        <v>5441051045015.627</v>
      </c>
      <c r="AM51" s="240">
        <f t="shared" si="1"/>
        <v>5322898844377.2617</v>
      </c>
      <c r="AN51" s="240">
        <f t="shared" si="1"/>
        <v>5205024500316.6631</v>
      </c>
      <c r="AO51" s="240">
        <f t="shared" si="1"/>
        <v>5087427763060.6221</v>
      </c>
      <c r="AP51" s="240">
        <f t="shared" si="1"/>
        <v>4970108382835.9268</v>
      </c>
      <c r="AQ51" s="240">
        <f t="shared" si="1"/>
        <v>4836615038310.4746</v>
      </c>
    </row>
    <row r="52" spans="1:43" x14ac:dyDescent="0.2">
      <c r="A52" s="291" t="s">
        <v>126</v>
      </c>
      <c r="B52" s="240">
        <f t="shared" si="0"/>
        <v>26332823992208.566</v>
      </c>
      <c r="C52" s="240">
        <f t="shared" si="1"/>
        <v>25451922758401.844</v>
      </c>
      <c r="D52" s="240">
        <f t="shared" si="1"/>
        <v>27332135192471.289</v>
      </c>
      <c r="E52" s="240">
        <f t="shared" si="1"/>
        <v>28860468764482.703</v>
      </c>
      <c r="F52" s="240">
        <f t="shared" si="1"/>
        <v>30010283370637.633</v>
      </c>
      <c r="G52" s="240">
        <f t="shared" si="1"/>
        <v>31149614481796.422</v>
      </c>
      <c r="H52" s="240">
        <f t="shared" si="1"/>
        <v>32278476920883.371</v>
      </c>
      <c r="I52" s="240">
        <f t="shared" si="1"/>
        <v>32955807350427.195</v>
      </c>
      <c r="J52" s="240">
        <f t="shared" si="1"/>
        <v>33627625227002.59</v>
      </c>
      <c r="K52" s="240">
        <f t="shared" si="1"/>
        <v>34293938279209.16</v>
      </c>
      <c r="L52" s="240">
        <f t="shared" si="1"/>
        <v>34954754235646.52</v>
      </c>
      <c r="M52" s="240">
        <f t="shared" si="1"/>
        <v>35610080824914.266</v>
      </c>
      <c r="N52" s="240">
        <f t="shared" si="1"/>
        <v>36010888010579.383</v>
      </c>
      <c r="O52" s="240">
        <f t="shared" si="1"/>
        <v>36408735183242.078</v>
      </c>
      <c r="P52" s="240">
        <f t="shared" si="1"/>
        <v>36803625382607.188</v>
      </c>
      <c r="Q52" s="240">
        <f t="shared" si="1"/>
        <v>37195561648379.516</v>
      </c>
      <c r="R52" s="240">
        <f t="shared" si="1"/>
        <v>37584547020263.875</v>
      </c>
      <c r="S52" s="240">
        <f t="shared" si="1"/>
        <v>38051545608495.219</v>
      </c>
      <c r="T52" s="240">
        <f t="shared" si="1"/>
        <v>38517666714577.656</v>
      </c>
      <c r="U52" s="240">
        <f t="shared" si="1"/>
        <v>38982910781043.648</v>
      </c>
      <c r="V52" s="240">
        <f t="shared" si="1"/>
        <v>39447278250425.625</v>
      </c>
      <c r="W52" s="240">
        <f t="shared" si="1"/>
        <v>39910769565256.055</v>
      </c>
      <c r="X52" s="240">
        <f t="shared" si="1"/>
        <v>40124044987564.469</v>
      </c>
      <c r="Y52" s="240">
        <f t="shared" si="1"/>
        <v>40336889167056.711</v>
      </c>
      <c r="Z52" s="240">
        <f t="shared" si="1"/>
        <v>40549302324755.617</v>
      </c>
      <c r="AA52" s="240">
        <f t="shared" si="1"/>
        <v>40761284681684.078</v>
      </c>
      <c r="AB52" s="240">
        <f t="shared" si="1"/>
        <v>40972836458864.93</v>
      </c>
      <c r="AC52" s="240">
        <f t="shared" si="1"/>
        <v>41183957877321.047</v>
      </c>
      <c r="AD52" s="240">
        <f t="shared" si="1"/>
        <v>41394649158075.266</v>
      </c>
      <c r="AE52" s="240">
        <f t="shared" si="1"/>
        <v>41604910522150.445</v>
      </c>
      <c r="AF52" s="240">
        <f t="shared" si="1"/>
        <v>41814742190569.477</v>
      </c>
      <c r="AG52" s="240">
        <f t="shared" si="1"/>
        <v>42024144384355.18</v>
      </c>
      <c r="AH52" s="240">
        <f t="shared" si="1"/>
        <v>42232993910941.836</v>
      </c>
      <c r="AI52" s="240">
        <f t="shared" si="1"/>
        <v>42441414625950.641</v>
      </c>
      <c r="AJ52" s="240">
        <f t="shared" si="1"/>
        <v>42649406750293.852</v>
      </c>
      <c r="AK52" s="240">
        <f t="shared" si="1"/>
        <v>42856970504883.688</v>
      </c>
      <c r="AL52" s="240">
        <f t="shared" si="1"/>
        <v>43064106110632.391</v>
      </c>
      <c r="AM52" s="240">
        <f t="shared" si="1"/>
        <v>43025312073160.297</v>
      </c>
      <c r="AN52" s="240">
        <f t="shared" si="1"/>
        <v>42986531213553.766</v>
      </c>
      <c r="AO52" s="240">
        <f t="shared" si="1"/>
        <v>42947763531680.086</v>
      </c>
      <c r="AP52" s="240">
        <f t="shared" si="1"/>
        <v>42909009027406.5</v>
      </c>
      <c r="AQ52" s="240">
        <f t="shared" si="1"/>
        <v>42724944759242.281</v>
      </c>
    </row>
    <row r="53" spans="1:43" x14ac:dyDescent="0.2">
      <c r="A53" s="291" t="s">
        <v>127</v>
      </c>
      <c r="B53" s="240">
        <f t="shared" si="0"/>
        <v>22841918747713.688</v>
      </c>
      <c r="C53" s="240">
        <f t="shared" si="1"/>
        <v>22941439545593.727</v>
      </c>
      <c r="D53" s="240">
        <f t="shared" si="1"/>
        <v>22884137116458.117</v>
      </c>
      <c r="E53" s="240">
        <f t="shared" si="1"/>
        <v>20972923862444.09</v>
      </c>
      <c r="F53" s="240">
        <f t="shared" si="1"/>
        <v>21612795767517.746</v>
      </c>
      <c r="G53" s="240">
        <f t="shared" si="1"/>
        <v>22245068081520.855</v>
      </c>
      <c r="H53" s="240">
        <f t="shared" si="1"/>
        <v>22869766979055.91</v>
      </c>
      <c r="I53" s="240">
        <f t="shared" si="1"/>
        <v>23067434383014.375</v>
      </c>
      <c r="J53" s="240">
        <f t="shared" si="1"/>
        <v>23262542288755.172</v>
      </c>
      <c r="K53" s="240">
        <f t="shared" si="1"/>
        <v>23455099361545.176</v>
      </c>
      <c r="L53" s="240">
        <f t="shared" si="1"/>
        <v>23645114266651.254</v>
      </c>
      <c r="M53" s="240">
        <f t="shared" si="1"/>
        <v>23832595669340.281</v>
      </c>
      <c r="N53" s="240">
        <f t="shared" si="1"/>
        <v>23489186629033.656</v>
      </c>
      <c r="O53" s="240">
        <f t="shared" si="1"/>
        <v>23147744606461.402</v>
      </c>
      <c r="P53" s="240">
        <f t="shared" si="1"/>
        <v>22808265683649.563</v>
      </c>
      <c r="Q53" s="240">
        <f t="shared" si="1"/>
        <v>22470745942624.156</v>
      </c>
      <c r="R53" s="240">
        <f t="shared" si="1"/>
        <v>22135181465411.223</v>
      </c>
      <c r="S53" s="240">
        <f t="shared" si="1"/>
        <v>21730549005564.746</v>
      </c>
      <c r="T53" s="240">
        <f t="shared" si="1"/>
        <v>21326894931394.371</v>
      </c>
      <c r="U53" s="240">
        <f t="shared" si="1"/>
        <v>20924218325267.258</v>
      </c>
      <c r="V53" s="240">
        <f t="shared" si="1"/>
        <v>20522518269550.582</v>
      </c>
      <c r="W53" s="240">
        <f t="shared" si="1"/>
        <v>20121793846611.527</v>
      </c>
      <c r="X53" s="240">
        <f t="shared" si="1"/>
        <v>19569953485245.84</v>
      </c>
      <c r="Y53" s="240">
        <f t="shared" si="1"/>
        <v>19019489406980.629</v>
      </c>
      <c r="Z53" s="240">
        <f t="shared" si="1"/>
        <v>18470400294550.836</v>
      </c>
      <c r="AA53" s="240">
        <f t="shared" si="1"/>
        <v>17922684830691.395</v>
      </c>
      <c r="AB53" s="240">
        <f t="shared" si="1"/>
        <v>17376341698137.238</v>
      </c>
      <c r="AC53" s="240">
        <f t="shared" si="1"/>
        <v>16948562308723.416</v>
      </c>
      <c r="AD53" s="240">
        <f t="shared" si="1"/>
        <v>16521860306347.764</v>
      </c>
      <c r="AE53" s="240">
        <f t="shared" si="1"/>
        <v>16096234645717.834</v>
      </c>
      <c r="AF53" s="240">
        <f t="shared" si="1"/>
        <v>15671684281541.168</v>
      </c>
      <c r="AG53" s="240">
        <f t="shared" si="1"/>
        <v>15248208168525.311</v>
      </c>
      <c r="AH53" s="240">
        <f t="shared" si="1"/>
        <v>14980395355966.611</v>
      </c>
      <c r="AI53" s="240">
        <f t="shared" si="1"/>
        <v>14713260963496.434</v>
      </c>
      <c r="AJ53" s="240">
        <f t="shared" si="1"/>
        <v>14446804320868.934</v>
      </c>
      <c r="AK53" s="240">
        <f t="shared" si="1"/>
        <v>14181024757838.268</v>
      </c>
      <c r="AL53" s="240">
        <f t="shared" si="1"/>
        <v>13915921604158.6</v>
      </c>
      <c r="AM53" s="240">
        <f t="shared" si="1"/>
        <v>13766527752891.25</v>
      </c>
      <c r="AN53" s="240">
        <f t="shared" si="1"/>
        <v>13617522143819.146</v>
      </c>
      <c r="AO53" s="240">
        <f t="shared" si="1"/>
        <v>13468904373145.967</v>
      </c>
      <c r="AP53" s="240">
        <f t="shared" si="1"/>
        <v>13320674037075.398</v>
      </c>
      <c r="AQ53" s="240">
        <f t="shared" si="1"/>
        <v>13128177068313.428</v>
      </c>
    </row>
    <row r="54" spans="1:43" x14ac:dyDescent="0.2">
      <c r="A54" s="291" t="s">
        <v>128</v>
      </c>
      <c r="B54" s="240">
        <f t="shared" si="0"/>
        <v>195555524382903.53</v>
      </c>
      <c r="C54" s="240">
        <f t="shared" si="1"/>
        <v>224000748396400.03</v>
      </c>
      <c r="D54" s="240">
        <f t="shared" si="1"/>
        <v>251525257234797.31</v>
      </c>
      <c r="E54" s="240">
        <f t="shared" si="1"/>
        <v>261006388669606.72</v>
      </c>
      <c r="F54" s="240">
        <f t="shared" si="1"/>
        <v>262495262295748.25</v>
      </c>
      <c r="G54" s="240">
        <f t="shared" si="1"/>
        <v>268632709770340.22</v>
      </c>
      <c r="H54" s="240">
        <f t="shared" si="1"/>
        <v>277205777835368.88</v>
      </c>
      <c r="I54" s="240">
        <f t="shared" si="1"/>
        <v>286400328886156.25</v>
      </c>
      <c r="J54" s="240">
        <f t="shared" si="1"/>
        <v>295448929307617.38</v>
      </c>
      <c r="K54" s="240">
        <f t="shared" si="1"/>
        <v>304156713288540.38</v>
      </c>
      <c r="L54" s="240">
        <f t="shared" si="1"/>
        <v>312317934958996.06</v>
      </c>
      <c r="M54" s="240">
        <f t="shared" si="1"/>
        <v>319718011137214.75</v>
      </c>
      <c r="N54" s="240">
        <f t="shared" si="1"/>
        <v>326434111220285.94</v>
      </c>
      <c r="O54" s="240">
        <f t="shared" si="1"/>
        <v>332203281118865.63</v>
      </c>
      <c r="P54" s="240">
        <f t="shared" si="1"/>
        <v>337060667139274.75</v>
      </c>
      <c r="Q54" s="240">
        <f t="shared" si="1"/>
        <v>341054607416621.13</v>
      </c>
      <c r="R54" s="240">
        <f t="shared" si="1"/>
        <v>344244850923095.94</v>
      </c>
      <c r="S54" s="240">
        <f t="shared" si="1"/>
        <v>347870684080145.44</v>
      </c>
      <c r="T54" s="240">
        <f t="shared" si="1"/>
        <v>350816868904340</v>
      </c>
      <c r="U54" s="240">
        <f t="shared" si="1"/>
        <v>353115777789214.06</v>
      </c>
      <c r="V54" s="240">
        <f t="shared" si="1"/>
        <v>354804370798664.88</v>
      </c>
      <c r="W54" s="240">
        <f t="shared" si="1"/>
        <v>355923388128703.38</v>
      </c>
      <c r="X54" s="240">
        <f t="shared" si="1"/>
        <v>356516573944070.13</v>
      </c>
      <c r="Y54" s="240">
        <f t="shared" si="1"/>
        <v>356629946214899.63</v>
      </c>
      <c r="Z54" s="240">
        <f t="shared" si="1"/>
        <v>356311124081033.31</v>
      </c>
      <c r="AA54" s="240">
        <f t="shared" si="1"/>
        <v>355608721316849.56</v>
      </c>
      <c r="AB54" s="240">
        <f t="shared" si="1"/>
        <v>354571811749259.44</v>
      </c>
      <c r="AC54" s="240">
        <f t="shared" si="1"/>
        <v>353249470062028.88</v>
      </c>
      <c r="AD54" s="240">
        <f t="shared" si="1"/>
        <v>351690389343683.19</v>
      </c>
      <c r="AE54" s="240">
        <f t="shared" si="1"/>
        <v>349942575026261.31</v>
      </c>
      <c r="AF54" s="240">
        <f t="shared" si="1"/>
        <v>348053113523511.19</v>
      </c>
      <c r="AG54" s="240">
        <f t="shared" si="1"/>
        <v>346068012901738.75</v>
      </c>
      <c r="AH54" s="240">
        <f t="shared" si="1"/>
        <v>344032112286830.56</v>
      </c>
      <c r="AI54" s="240">
        <f t="shared" si="1"/>
        <v>341989056403238.88</v>
      </c>
      <c r="AJ54" s="240">
        <f t="shared" si="1"/>
        <v>339981331628286.44</v>
      </c>
      <c r="AK54" s="240">
        <f t="shared" si="1"/>
        <v>338050360201343.63</v>
      </c>
      <c r="AL54" s="240">
        <f t="shared" si="1"/>
        <v>336236649728036.25</v>
      </c>
      <c r="AM54" s="240">
        <f t="shared" si="1"/>
        <v>334579995845180.5</v>
      </c>
      <c r="AN54" s="240">
        <f t="shared" si="1"/>
        <v>333119736849626.69</v>
      </c>
      <c r="AO54" s="240">
        <f t="shared" si="1"/>
        <v>331895060239177.75</v>
      </c>
      <c r="AP54" s="240">
        <f t="shared" si="1"/>
        <v>330945362471753.13</v>
      </c>
      <c r="AQ54" s="240">
        <f t="shared" si="1"/>
        <v>328611228380541.75</v>
      </c>
    </row>
    <row r="55" spans="1:43" x14ac:dyDescent="0.2">
      <c r="A55" s="291" t="s">
        <v>129</v>
      </c>
      <c r="B55" s="240">
        <f t="shared" si="0"/>
        <v>314663152666278.31</v>
      </c>
      <c r="C55" s="240">
        <f t="shared" si="1"/>
        <v>308572005927458.75</v>
      </c>
      <c r="D55" s="240">
        <f t="shared" si="1"/>
        <v>323829159326144.31</v>
      </c>
      <c r="E55" s="240">
        <f t="shared" si="1"/>
        <v>317873364480815</v>
      </c>
      <c r="F55" s="240">
        <f t="shared" si="1"/>
        <v>316980059415512.19</v>
      </c>
      <c r="G55" s="240">
        <f t="shared" si="1"/>
        <v>318156233330584.06</v>
      </c>
      <c r="H55" s="240">
        <f t="shared" si="1"/>
        <v>320393221199306</v>
      </c>
      <c r="I55" s="240">
        <f t="shared" si="1"/>
        <v>323008788749377.38</v>
      </c>
      <c r="J55" s="240">
        <f t="shared" si="1"/>
        <v>325269195574100.56</v>
      </c>
      <c r="K55" s="240">
        <f t="shared" si="1"/>
        <v>326758580012497.75</v>
      </c>
      <c r="L55" s="240">
        <f t="shared" si="1"/>
        <v>327057890574154.25</v>
      </c>
      <c r="M55" s="240">
        <f t="shared" si="1"/>
        <v>325757212700561.38</v>
      </c>
      <c r="N55" s="240">
        <f t="shared" si="1"/>
        <v>322976487762078.69</v>
      </c>
      <c r="O55" s="240">
        <f t="shared" si="1"/>
        <v>318678408823273.69</v>
      </c>
      <c r="P55" s="240">
        <f t="shared" si="1"/>
        <v>313336594070617.94</v>
      </c>
      <c r="Q55" s="240">
        <f t="shared" si="1"/>
        <v>307410109400525.44</v>
      </c>
      <c r="R55" s="240">
        <f t="shared" si="1"/>
        <v>301332145741701.38</v>
      </c>
      <c r="S55" s="240">
        <f t="shared" si="1"/>
        <v>296547918109080.06</v>
      </c>
      <c r="T55" s="240">
        <f t="shared" si="1"/>
        <v>291976371943049.88</v>
      </c>
      <c r="U55" s="240">
        <f t="shared" si="1"/>
        <v>287612592977760.5</v>
      </c>
      <c r="V55" s="240">
        <f t="shared" si="1"/>
        <v>283451950877165.13</v>
      </c>
      <c r="W55" s="240">
        <f t="shared" si="1"/>
        <v>279490083847235.81</v>
      </c>
      <c r="X55" s="240">
        <f t="shared" si="1"/>
        <v>275722885643662.16</v>
      </c>
      <c r="Y55" s="240">
        <f t="shared" si="1"/>
        <v>272146494942615.41</v>
      </c>
      <c r="Z55" s="240">
        <f t="shared" si="1"/>
        <v>268757286982946.5</v>
      </c>
      <c r="AA55" s="240">
        <f t="shared" si="1"/>
        <v>265551867344968.47</v>
      </c>
      <c r="AB55" s="240">
        <f t="shared" si="1"/>
        <v>262527067702747.63</v>
      </c>
      <c r="AC55" s="240">
        <f t="shared" si="1"/>
        <v>259679943372244.22</v>
      </c>
      <c r="AD55" s="240">
        <f t="shared" si="1"/>
        <v>257007772474741.09</v>
      </c>
      <c r="AE55" s="240">
        <f t="shared" si="1"/>
        <v>254508056541966.94</v>
      </c>
      <c r="AF55" s="240">
        <f t="shared" si="1"/>
        <v>252178522403948.66</v>
      </c>
      <c r="AG55" s="240">
        <f t="shared" si="1"/>
        <v>250017125221192.38</v>
      </c>
      <c r="AH55" s="240">
        <f t="shared" si="1"/>
        <v>248022052547637.19</v>
      </c>
      <c r="AI55" s="240">
        <f t="shared" si="1"/>
        <v>246191729338457.28</v>
      </c>
      <c r="AJ55" s="240">
        <f t="shared" si="1"/>
        <v>244524823846369</v>
      </c>
      <c r="AK55" s="240">
        <f t="shared" si="1"/>
        <v>243020254380700.72</v>
      </c>
      <c r="AL55" s="240">
        <f t="shared" si="1"/>
        <v>241677196934931.53</v>
      </c>
      <c r="AM55" s="240">
        <f t="shared" si="1"/>
        <v>240495093720518.44</v>
      </c>
      <c r="AN55" s="240">
        <f t="shared" si="1"/>
        <v>239473662678021.94</v>
      </c>
      <c r="AO55" s="240">
        <f t="shared" si="1"/>
        <v>238612908071365.38</v>
      </c>
      <c r="AP55" s="240">
        <f t="shared" si="1"/>
        <v>237913132308636.47</v>
      </c>
      <c r="AQ55" s="240">
        <f t="shared" si="1"/>
        <v>236157641742791.72</v>
      </c>
    </row>
    <row r="56" spans="1:43" x14ac:dyDescent="0.2">
      <c r="A56" s="291" t="s">
        <v>130</v>
      </c>
      <c r="B56" s="240">
        <f t="shared" si="0"/>
        <v>6943803022370.8076</v>
      </c>
      <c r="C56" s="240">
        <f t="shared" si="1"/>
        <v>7302267458163.4697</v>
      </c>
      <c r="D56" s="240">
        <f t="shared" si="1"/>
        <v>8327430787363.4326</v>
      </c>
      <c r="E56" s="240">
        <f t="shared" si="1"/>
        <v>8285004710602.502</v>
      </c>
      <c r="F56" s="240">
        <f t="shared" si="1"/>
        <v>8246842741688.7949</v>
      </c>
      <c r="G56" s="240">
        <f t="shared" si="1"/>
        <v>8275651450368.7783</v>
      </c>
      <c r="H56" s="240">
        <f t="shared" si="1"/>
        <v>8349139037737.3223</v>
      </c>
      <c r="I56" s="240">
        <f t="shared" si="1"/>
        <v>8453099447443.9043</v>
      </c>
      <c r="J56" s="240">
        <f t="shared" si="1"/>
        <v>8569451324254.1797</v>
      </c>
      <c r="K56" s="240">
        <f t="shared" si="1"/>
        <v>8687256212217.4385</v>
      </c>
      <c r="L56" s="240">
        <f t="shared" ref="L56:AQ63" si="2">SUMIFS(L$2:L$44,$AR$2:$AR$44,$A56)</f>
        <v>8794976936268.165</v>
      </c>
      <c r="M56" s="240">
        <f t="shared" si="2"/>
        <v>8880536089378.9277</v>
      </c>
      <c r="N56" s="240">
        <f t="shared" si="2"/>
        <v>8950793677641.0371</v>
      </c>
      <c r="O56" s="240">
        <f t="shared" si="2"/>
        <v>8988552915999.5781</v>
      </c>
      <c r="P56" s="240">
        <f t="shared" si="2"/>
        <v>8995818117499.3145</v>
      </c>
      <c r="Q56" s="240">
        <f t="shared" si="2"/>
        <v>8974928300160.5684</v>
      </c>
      <c r="R56" s="240">
        <f t="shared" si="2"/>
        <v>8928479879868.291</v>
      </c>
      <c r="S56" s="240">
        <f t="shared" si="2"/>
        <v>8899632234283.127</v>
      </c>
      <c r="T56" s="240">
        <f t="shared" si="2"/>
        <v>8849886494636.4238</v>
      </c>
      <c r="U56" s="240">
        <f t="shared" si="2"/>
        <v>8781369936139.4434</v>
      </c>
      <c r="V56" s="240">
        <f t="shared" si="2"/>
        <v>8696281796462.5146</v>
      </c>
      <c r="W56" s="240">
        <f t="shared" si="2"/>
        <v>8596853342177.2432</v>
      </c>
      <c r="X56" s="240">
        <f t="shared" si="2"/>
        <v>8485312403903.6211</v>
      </c>
      <c r="Y56" s="240">
        <f t="shared" si="2"/>
        <v>8363852776993.0098</v>
      </c>
      <c r="Z56" s="240">
        <f t="shared" si="2"/>
        <v>8234608681890.9619</v>
      </c>
      <c r="AA56" s="240">
        <f t="shared" si="2"/>
        <v>8099634303034.1025</v>
      </c>
      <c r="AB56" s="240">
        <f t="shared" si="2"/>
        <v>7960888280161.5566</v>
      </c>
      <c r="AC56" s="240">
        <f t="shared" si="2"/>
        <v>7820222912261.8867</v>
      </c>
      <c r="AD56" s="240">
        <f t="shared" si="2"/>
        <v>7679377751462.8555</v>
      </c>
      <c r="AE56" s="240">
        <f t="shared" si="2"/>
        <v>7539977210237.4189</v>
      </c>
      <c r="AF56" s="240">
        <f t="shared" si="2"/>
        <v>7403531777734.3135</v>
      </c>
      <c r="AG56" s="240">
        <f t="shared" si="2"/>
        <v>7271442436752.0908</v>
      </c>
      <c r="AH56" s="240">
        <f t="shared" si="2"/>
        <v>7145007888553.9844</v>
      </c>
      <c r="AI56" s="240">
        <f t="shared" si="2"/>
        <v>7025434225129.9785</v>
      </c>
      <c r="AJ56" s="240">
        <f t="shared" si="2"/>
        <v>6913846734669.502</v>
      </c>
      <c r="AK56" s="240">
        <f t="shared" si="2"/>
        <v>6811303583358.6719</v>
      </c>
      <c r="AL56" s="240">
        <f t="shared" si="2"/>
        <v>6718811183153.2051</v>
      </c>
      <c r="AM56" s="240">
        <f t="shared" si="2"/>
        <v>6637341129538.4092</v>
      </c>
      <c r="AN56" s="240">
        <f t="shared" si="2"/>
        <v>6567848674823.7227</v>
      </c>
      <c r="AO56" s="240">
        <f t="shared" si="2"/>
        <v>6511292791367.5107</v>
      </c>
      <c r="AP56" s="240">
        <f t="shared" si="2"/>
        <v>6468657976280.4531</v>
      </c>
      <c r="AQ56" s="240">
        <f t="shared" si="2"/>
        <v>6407612221652.666</v>
      </c>
    </row>
    <row r="57" spans="1:43" x14ac:dyDescent="0.2">
      <c r="A57" s="291" t="s">
        <v>131</v>
      </c>
      <c r="B57" s="240">
        <f t="shared" si="0"/>
        <v>208441098165561.59</v>
      </c>
      <c r="C57" s="240">
        <f t="shared" ref="C57:AP68" si="3">SUMIFS(C$2:C$44,$AR$2:$AR$44,$A57)</f>
        <v>221068486564005.13</v>
      </c>
      <c r="D57" s="240">
        <f t="shared" si="3"/>
        <v>235720764904833.91</v>
      </c>
      <c r="E57" s="240">
        <f t="shared" si="3"/>
        <v>236351651491460.25</v>
      </c>
      <c r="F57" s="240">
        <f t="shared" si="3"/>
        <v>247981705806849.72</v>
      </c>
      <c r="G57" s="240">
        <f t="shared" si="3"/>
        <v>259578671102689.72</v>
      </c>
      <c r="H57" s="240">
        <f t="shared" si="3"/>
        <v>271095027280231.34</v>
      </c>
      <c r="I57" s="240">
        <f t="shared" si="3"/>
        <v>276554108499539.69</v>
      </c>
      <c r="J57" s="240">
        <f t="shared" si="3"/>
        <v>281949595442287.06</v>
      </c>
      <c r="K57" s="240">
        <f t="shared" si="3"/>
        <v>287275932445729.38</v>
      </c>
      <c r="L57" s="240">
        <f t="shared" si="2"/>
        <v>292527066249204.69</v>
      </c>
      <c r="M57" s="240">
        <f t="shared" si="2"/>
        <v>297696526470055.69</v>
      </c>
      <c r="N57" s="240">
        <f t="shared" si="2"/>
        <v>299893758156891.81</v>
      </c>
      <c r="O57" s="240">
        <f t="shared" si="2"/>
        <v>302041558511007.38</v>
      </c>
      <c r="P57" s="240">
        <f t="shared" si="2"/>
        <v>304141062601514.06</v>
      </c>
      <c r="Q57" s="240">
        <f t="shared" si="2"/>
        <v>306193726393711.81</v>
      </c>
      <c r="R57" s="240">
        <f t="shared" si="2"/>
        <v>308201275312145.56</v>
      </c>
      <c r="S57" s="240">
        <f t="shared" si="2"/>
        <v>309362761147150.63</v>
      </c>
      <c r="T57" s="240">
        <f t="shared" si="2"/>
        <v>310501474902458.88</v>
      </c>
      <c r="U57" s="240">
        <f t="shared" si="2"/>
        <v>311618571272865.06</v>
      </c>
      <c r="V57" s="240">
        <f t="shared" si="2"/>
        <v>312715323298323.69</v>
      </c>
      <c r="W57" s="240">
        <f t="shared" si="2"/>
        <v>313793096716473.44</v>
      </c>
      <c r="X57" s="240">
        <f t="shared" si="2"/>
        <v>311725377684180</v>
      </c>
      <c r="Y57" s="240">
        <f t="shared" si="2"/>
        <v>309651284839563.63</v>
      </c>
      <c r="Z57" s="240">
        <f t="shared" si="2"/>
        <v>307572312161329.63</v>
      </c>
      <c r="AA57" s="240">
        <f t="shared" si="2"/>
        <v>305489959933274.44</v>
      </c>
      <c r="AB57" s="240">
        <f t="shared" si="2"/>
        <v>303405718761334.25</v>
      </c>
      <c r="AC57" s="240">
        <f t="shared" si="2"/>
        <v>299148428495200.63</v>
      </c>
      <c r="AD57" s="240">
        <f t="shared" si="2"/>
        <v>294898910310137.81</v>
      </c>
      <c r="AE57" s="240">
        <f t="shared" si="2"/>
        <v>290658548339663.13</v>
      </c>
      <c r="AF57" s="240">
        <f t="shared" si="2"/>
        <v>286428678652778.13</v>
      </c>
      <c r="AG57" s="240">
        <f t="shared" si="2"/>
        <v>282210585785196.94</v>
      </c>
      <c r="AH57" s="240">
        <f t="shared" si="2"/>
        <v>277697536964294.16</v>
      </c>
      <c r="AI57" s="240">
        <f t="shared" si="2"/>
        <v>273199638810004.88</v>
      </c>
      <c r="AJ57" s="240">
        <f t="shared" si="2"/>
        <v>268718020907939.13</v>
      </c>
      <c r="AK57" s="240">
        <f t="shared" si="2"/>
        <v>264253768200925.53</v>
      </c>
      <c r="AL57" s="240">
        <f t="shared" si="2"/>
        <v>259807927206747</v>
      </c>
      <c r="AM57" s="240">
        <f t="shared" si="2"/>
        <v>254770389342767.78</v>
      </c>
      <c r="AN57" s="240">
        <f t="shared" si="2"/>
        <v>249755191330693.34</v>
      </c>
      <c r="AO57" s="240">
        <f t="shared" si="2"/>
        <v>244763315047850.84</v>
      </c>
      <c r="AP57" s="240">
        <f t="shared" si="2"/>
        <v>239795744005202.59</v>
      </c>
      <c r="AQ57" s="240">
        <f t="shared" si="2"/>
        <v>233649093619644.72</v>
      </c>
    </row>
    <row r="58" spans="1:43" x14ac:dyDescent="0.2">
      <c r="A58" s="291" t="s">
        <v>132</v>
      </c>
      <c r="B58" s="240">
        <f t="shared" si="0"/>
        <v>601303239065495.88</v>
      </c>
      <c r="C58" s="240">
        <f t="shared" si="3"/>
        <v>629932150037365.5</v>
      </c>
      <c r="D58" s="240">
        <f t="shared" si="3"/>
        <v>617902839868696.5</v>
      </c>
      <c r="E58" s="240">
        <f t="shared" si="3"/>
        <v>627383880369905.63</v>
      </c>
      <c r="F58" s="240">
        <f t="shared" si="3"/>
        <v>674406512380102.5</v>
      </c>
      <c r="G58" s="240">
        <f t="shared" si="3"/>
        <v>721033111325754.38</v>
      </c>
      <c r="H58" s="240">
        <f t="shared" si="3"/>
        <v>767263831716285.13</v>
      </c>
      <c r="I58" s="240">
        <f t="shared" si="3"/>
        <v>781690772844992.63</v>
      </c>
      <c r="J58" s="240">
        <f t="shared" si="3"/>
        <v>796004354671322.38</v>
      </c>
      <c r="K58" s="240">
        <f t="shared" si="3"/>
        <v>810204621514928.63</v>
      </c>
      <c r="L58" s="240">
        <f t="shared" si="2"/>
        <v>824291617695466.25</v>
      </c>
      <c r="M58" s="240">
        <f t="shared" si="2"/>
        <v>838265387532589</v>
      </c>
      <c r="N58" s="240">
        <f t="shared" si="2"/>
        <v>837056283125032.88</v>
      </c>
      <c r="O58" s="240">
        <f t="shared" si="2"/>
        <v>835840759245203.63</v>
      </c>
      <c r="P58" s="240">
        <f t="shared" si="2"/>
        <v>834618817803795.63</v>
      </c>
      <c r="Q58" s="240">
        <f t="shared" si="2"/>
        <v>833390460711503.13</v>
      </c>
      <c r="R58" s="240">
        <f t="shared" si="2"/>
        <v>832155689879020.38</v>
      </c>
      <c r="S58" s="240">
        <f t="shared" si="2"/>
        <v>822065121539886.25</v>
      </c>
      <c r="T58" s="240">
        <f t="shared" si="2"/>
        <v>811989486321344.63</v>
      </c>
      <c r="U58" s="240">
        <f t="shared" si="2"/>
        <v>801928781997478</v>
      </c>
      <c r="V58" s="240">
        <f t="shared" si="2"/>
        <v>791883006342368.5</v>
      </c>
      <c r="W58" s="240">
        <f t="shared" si="2"/>
        <v>781852157130098.25</v>
      </c>
      <c r="X58" s="240">
        <f t="shared" si="2"/>
        <v>763612712075522.25</v>
      </c>
      <c r="Y58" s="240">
        <f t="shared" si="2"/>
        <v>745401191900953.5</v>
      </c>
      <c r="Z58" s="240">
        <f t="shared" si="2"/>
        <v>727217592432779.25</v>
      </c>
      <c r="AA58" s="240">
        <f t="shared" si="2"/>
        <v>709061909497386.38</v>
      </c>
      <c r="AB58" s="240">
        <f t="shared" si="2"/>
        <v>690934138921161.88</v>
      </c>
      <c r="AC58" s="240">
        <f t="shared" si="2"/>
        <v>672834276530492.88</v>
      </c>
      <c r="AD58" s="240">
        <f t="shared" si="2"/>
        <v>654762318151766.38</v>
      </c>
      <c r="AE58" s="240">
        <f t="shared" si="2"/>
        <v>636718259611369.38</v>
      </c>
      <c r="AF58" s="240">
        <f t="shared" si="2"/>
        <v>618702096735688.88</v>
      </c>
      <c r="AG58" s="240">
        <f t="shared" si="2"/>
        <v>600713825351112.38</v>
      </c>
      <c r="AH58" s="240">
        <f t="shared" si="2"/>
        <v>585084407287135.25</v>
      </c>
      <c r="AI58" s="240">
        <f t="shared" si="2"/>
        <v>569479161035761.13</v>
      </c>
      <c r="AJ58" s="240">
        <f t="shared" si="2"/>
        <v>553898082979850.94</v>
      </c>
      <c r="AK58" s="240">
        <f t="shared" si="2"/>
        <v>538341169502265.75</v>
      </c>
      <c r="AL58" s="240">
        <f t="shared" si="2"/>
        <v>522808416985866.38</v>
      </c>
      <c r="AM58" s="240">
        <f t="shared" si="2"/>
        <v>506541741380392.31</v>
      </c>
      <c r="AN58" s="240">
        <f t="shared" si="2"/>
        <v>490300430723830.69</v>
      </c>
      <c r="AO58" s="240">
        <f t="shared" si="2"/>
        <v>474084481217342</v>
      </c>
      <c r="AP58" s="240">
        <f t="shared" si="2"/>
        <v>457893889062086.38</v>
      </c>
      <c r="AQ58" s="240">
        <f t="shared" si="2"/>
        <v>440165649975292.63</v>
      </c>
    </row>
    <row r="59" spans="1:43" x14ac:dyDescent="0.2">
      <c r="A59" s="291" t="s">
        <v>133</v>
      </c>
      <c r="B59" s="240">
        <f t="shared" si="0"/>
        <v>1484771445985537.5</v>
      </c>
      <c r="C59" s="240">
        <f t="shared" si="3"/>
        <v>1685815494980668.8</v>
      </c>
      <c r="D59" s="240">
        <f t="shared" si="3"/>
        <v>1794644001171294</v>
      </c>
      <c r="E59" s="240">
        <f t="shared" si="3"/>
        <v>1775022579581884</v>
      </c>
      <c r="F59" s="240">
        <f t="shared" si="3"/>
        <v>1920711320751479.5</v>
      </c>
      <c r="G59" s="240">
        <f t="shared" si="3"/>
        <v>2069071136894948.5</v>
      </c>
      <c r="H59" s="240">
        <f t="shared" si="3"/>
        <v>2217644655880045.3</v>
      </c>
      <c r="I59" s="240">
        <f t="shared" si="3"/>
        <v>2291385145537347.5</v>
      </c>
      <c r="J59" s="240">
        <f t="shared" si="3"/>
        <v>2363206407270042.5</v>
      </c>
      <c r="K59" s="240">
        <f t="shared" si="3"/>
        <v>2433114553989172.5</v>
      </c>
      <c r="L59" s="240">
        <f t="shared" si="2"/>
        <v>2501175548045329.5</v>
      </c>
      <c r="M59" s="240">
        <f t="shared" si="2"/>
        <v>2567505188620710.5</v>
      </c>
      <c r="N59" s="240">
        <f t="shared" si="2"/>
        <v>2602975249595226</v>
      </c>
      <c r="O59" s="240">
        <f t="shared" si="2"/>
        <v>2637374370704606.5</v>
      </c>
      <c r="P59" s="240">
        <f t="shared" si="2"/>
        <v>2670876174586318</v>
      </c>
      <c r="Q59" s="240">
        <f t="shared" si="2"/>
        <v>2703664351366918.5</v>
      </c>
      <c r="R59" s="240">
        <f t="shared" si="2"/>
        <v>2735926945728387</v>
      </c>
      <c r="S59" s="240">
        <f t="shared" si="2"/>
        <v>2754836703078990</v>
      </c>
      <c r="T59" s="240">
        <f t="shared" si="2"/>
        <v>2773663368996557</v>
      </c>
      <c r="U59" s="240">
        <f t="shared" si="2"/>
        <v>2792407596988246</v>
      </c>
      <c r="V59" s="240">
        <f t="shared" si="2"/>
        <v>2811070062495626</v>
      </c>
      <c r="W59" s="240">
        <f t="shared" si="2"/>
        <v>2829651461562026</v>
      </c>
      <c r="X59" s="240">
        <f t="shared" si="2"/>
        <v>2836288811486394.5</v>
      </c>
      <c r="Y59" s="240">
        <f t="shared" si="2"/>
        <v>2842873821606445</v>
      </c>
      <c r="Z59" s="240">
        <f t="shared" si="2"/>
        <v>2849407232161604.5</v>
      </c>
      <c r="AA59" s="240">
        <f t="shared" si="2"/>
        <v>2855889798803586</v>
      </c>
      <c r="AB59" s="240">
        <f t="shared" si="2"/>
        <v>2862322291347682.5</v>
      </c>
      <c r="AC59" s="240">
        <f t="shared" si="2"/>
        <v>2858545997112332.5</v>
      </c>
      <c r="AD59" s="240">
        <f t="shared" si="2"/>
        <v>2854742565202889.5</v>
      </c>
      <c r="AE59" s="240">
        <f t="shared" si="2"/>
        <v>2850912793297632</v>
      </c>
      <c r="AF59" s="240">
        <f t="shared" si="2"/>
        <v>2847057488507234.5</v>
      </c>
      <c r="AG59" s="240">
        <f t="shared" si="2"/>
        <v>2843177466267503</v>
      </c>
      <c r="AH59" s="240">
        <f t="shared" si="2"/>
        <v>2830136666083521</v>
      </c>
      <c r="AI59" s="240">
        <f t="shared" si="2"/>
        <v>2817094544288171</v>
      </c>
      <c r="AJ59" s="240">
        <f t="shared" si="2"/>
        <v>2804051927145046</v>
      </c>
      <c r="AK59" s="240">
        <f t="shared" si="2"/>
        <v>2791009645162732</v>
      </c>
      <c r="AL59" s="240">
        <f t="shared" si="2"/>
        <v>2777968532168045</v>
      </c>
      <c r="AM59" s="240">
        <f t="shared" si="2"/>
        <v>2763251001698660.5</v>
      </c>
      <c r="AN59" s="240">
        <f t="shared" si="2"/>
        <v>2748539872230030</v>
      </c>
      <c r="AO59" s="240">
        <f t="shared" si="2"/>
        <v>2733835981145629</v>
      </c>
      <c r="AP59" s="240">
        <f t="shared" si="2"/>
        <v>2719140165839646.5</v>
      </c>
      <c r="AQ59" s="240">
        <f t="shared" si="2"/>
        <v>2691157757272013.5</v>
      </c>
    </row>
    <row r="60" spans="1:43" x14ac:dyDescent="0.2">
      <c r="A60" s="291" t="s">
        <v>134</v>
      </c>
      <c r="B60" s="240">
        <f t="shared" si="0"/>
        <v>29753116861064.75</v>
      </c>
      <c r="C60" s="240">
        <f t="shared" si="3"/>
        <v>29628194564297.238</v>
      </c>
      <c r="D60" s="240">
        <f t="shared" si="3"/>
        <v>32409796530495.984</v>
      </c>
      <c r="E60" s="240">
        <f t="shared" si="3"/>
        <v>31951193823239.48</v>
      </c>
      <c r="F60" s="240">
        <f t="shared" si="3"/>
        <v>32033249946028.543</v>
      </c>
      <c r="G60" s="240">
        <f t="shared" si="3"/>
        <v>32763277223061.32</v>
      </c>
      <c r="H60" s="240">
        <f t="shared" si="3"/>
        <v>33736400713056.102</v>
      </c>
      <c r="I60" s="240">
        <f t="shared" si="3"/>
        <v>34612944674832.215</v>
      </c>
      <c r="J60" s="240">
        <f t="shared" si="3"/>
        <v>35284604778400.094</v>
      </c>
      <c r="K60" s="240">
        <f t="shared" si="3"/>
        <v>35740895233332.922</v>
      </c>
      <c r="L60" s="240">
        <f t="shared" si="2"/>
        <v>35975397462412.492</v>
      </c>
      <c r="M60" s="240">
        <f t="shared" si="2"/>
        <v>35985895749347.07</v>
      </c>
      <c r="N60" s="240">
        <f t="shared" si="2"/>
        <v>35875828255748.531</v>
      </c>
      <c r="O60" s="240">
        <f t="shared" si="2"/>
        <v>35590927935930.758</v>
      </c>
      <c r="P60" s="240">
        <f t="shared" si="2"/>
        <v>35179193570284.195</v>
      </c>
      <c r="Q60" s="240">
        <f t="shared" si="2"/>
        <v>34688304811458.758</v>
      </c>
      <c r="R60" s="240">
        <f t="shared" si="2"/>
        <v>34164284885669.609</v>
      </c>
      <c r="S60" s="240">
        <f t="shared" si="2"/>
        <v>33823808250127.035</v>
      </c>
      <c r="T60" s="240">
        <f t="shared" si="2"/>
        <v>33490776519311.824</v>
      </c>
      <c r="U60" s="240">
        <f t="shared" si="2"/>
        <v>33165353989666.184</v>
      </c>
      <c r="V60" s="240">
        <f t="shared" si="2"/>
        <v>32847696883099.906</v>
      </c>
      <c r="W60" s="240">
        <f t="shared" si="2"/>
        <v>32537953949814.848</v>
      </c>
      <c r="X60" s="240">
        <f t="shared" si="2"/>
        <v>32236267074624.012</v>
      </c>
      <c r="Y60" s="240">
        <f t="shared" si="2"/>
        <v>31942771886229.176</v>
      </c>
      <c r="Z60" s="240">
        <f t="shared" si="2"/>
        <v>31657598369050.41</v>
      </c>
      <c r="AA60" s="240">
        <f t="shared" si="2"/>
        <v>31380871477331.73</v>
      </c>
      <c r="AB60" s="240">
        <f t="shared" si="2"/>
        <v>31112711751372.422</v>
      </c>
      <c r="AC60" s="240">
        <f t="shared" si="2"/>
        <v>30853235935862.867</v>
      </c>
      <c r="AD60" s="240">
        <f t="shared" si="2"/>
        <v>30602557600429.301</v>
      </c>
      <c r="AE60" s="240">
        <f t="shared" si="2"/>
        <v>30360787762619.359</v>
      </c>
      <c r="AF60" s="240">
        <f t="shared" si="2"/>
        <v>30128035513684.73</v>
      </c>
      <c r="AG60" s="240">
        <f t="shared" si="2"/>
        <v>29904408647644.961</v>
      </c>
      <c r="AH60" s="240">
        <f t="shared" si="2"/>
        <v>29690014294242.965</v>
      </c>
      <c r="AI60" s="240">
        <f t="shared" si="2"/>
        <v>29484959556531.469</v>
      </c>
      <c r="AJ60" s="240">
        <f t="shared" si="2"/>
        <v>29289352153958.266</v>
      </c>
      <c r="AK60" s="240">
        <f t="shared" si="2"/>
        <v>29103301071950.406</v>
      </c>
      <c r="AL60" s="240">
        <f t="shared" si="2"/>
        <v>28926917219132.328</v>
      </c>
      <c r="AM60" s="240">
        <f t="shared" si="2"/>
        <v>28760314093450.473</v>
      </c>
      <c r="AN60" s="240">
        <f t="shared" si="2"/>
        <v>28603608458618.617</v>
      </c>
      <c r="AO60" s="240">
        <f t="shared" si="2"/>
        <v>28456921032445.484</v>
      </c>
      <c r="AP60" s="240">
        <f t="shared" si="2"/>
        <v>28320377188758.043</v>
      </c>
      <c r="AQ60" s="240">
        <f t="shared" si="2"/>
        <v>28049063322618.66</v>
      </c>
    </row>
    <row r="61" spans="1:43" x14ac:dyDescent="0.2">
      <c r="A61" s="291" t="s">
        <v>135</v>
      </c>
      <c r="B61" s="240">
        <f t="shared" si="0"/>
        <v>9054496972837.9805</v>
      </c>
      <c r="C61" s="240">
        <f t="shared" si="3"/>
        <v>7897780956335.1553</v>
      </c>
      <c r="D61" s="240">
        <f t="shared" si="3"/>
        <v>9177301771472.3184</v>
      </c>
      <c r="E61" s="240">
        <f t="shared" si="3"/>
        <v>9572395678669.252</v>
      </c>
      <c r="F61" s="240">
        <f t="shared" si="3"/>
        <v>9706484875617.9219</v>
      </c>
      <c r="G61" s="240">
        <f t="shared" si="3"/>
        <v>10158051401321.768</v>
      </c>
      <c r="H61" s="240">
        <f t="shared" si="3"/>
        <v>10741070284179.244</v>
      </c>
      <c r="I61" s="240">
        <f t="shared" si="3"/>
        <v>11285458542407.574</v>
      </c>
      <c r="J61" s="240">
        <f t="shared" si="3"/>
        <v>11749059671660.289</v>
      </c>
      <c r="K61" s="240">
        <f t="shared" si="3"/>
        <v>12140543816312.807</v>
      </c>
      <c r="L61" s="240">
        <f t="shared" si="2"/>
        <v>12472777762135.205</v>
      </c>
      <c r="M61" s="240">
        <f t="shared" si="2"/>
        <v>12761952362235.68</v>
      </c>
      <c r="N61" s="240">
        <f t="shared" si="2"/>
        <v>13046054656747.402</v>
      </c>
      <c r="O61" s="240">
        <f t="shared" si="2"/>
        <v>13310889820823.303</v>
      </c>
      <c r="P61" s="240">
        <f t="shared" si="2"/>
        <v>13561051979837.449</v>
      </c>
      <c r="Q61" s="240">
        <f t="shared" si="2"/>
        <v>13801638415796.447</v>
      </c>
      <c r="R61" s="240">
        <f t="shared" si="2"/>
        <v>14038201028151.6</v>
      </c>
      <c r="S61" s="240">
        <f t="shared" si="2"/>
        <v>14337758133741.359</v>
      </c>
      <c r="T61" s="240">
        <f t="shared" si="2"/>
        <v>14640899598818.578</v>
      </c>
      <c r="U61" s="240">
        <f t="shared" si="2"/>
        <v>14946587696035.576</v>
      </c>
      <c r="V61" s="240">
        <f t="shared" si="2"/>
        <v>15253699491093.443</v>
      </c>
      <c r="W61" s="240">
        <f t="shared" si="2"/>
        <v>15561025594950.369</v>
      </c>
      <c r="X61" s="240">
        <f t="shared" si="2"/>
        <v>15867269816973.635</v>
      </c>
      <c r="Y61" s="240">
        <f t="shared" si="2"/>
        <v>16171049825498.736</v>
      </c>
      <c r="Z61" s="240">
        <f t="shared" si="2"/>
        <v>16470898921383.922</v>
      </c>
      <c r="AA61" s="240">
        <f t="shared" si="2"/>
        <v>16765269026897.734</v>
      </c>
      <c r="AB61" s="240">
        <f t="shared" si="2"/>
        <v>17052534986366.154</v>
      </c>
      <c r="AC61" s="240">
        <f t="shared" si="2"/>
        <v>17331000266171.486</v>
      </c>
      <c r="AD61" s="240">
        <f t="shared" si="2"/>
        <v>17598904129713.82</v>
      </c>
      <c r="AE61" s="240">
        <f t="shared" si="2"/>
        <v>17854430347626.52</v>
      </c>
      <c r="AF61" s="240">
        <f t="shared" si="2"/>
        <v>18095717484770.176</v>
      </c>
      <c r="AG61" s="240">
        <f t="shared" si="2"/>
        <v>18320870783262.961</v>
      </c>
      <c r="AH61" s="240">
        <f t="shared" si="2"/>
        <v>18527975635088.41</v>
      </c>
      <c r="AI61" s="240">
        <f t="shared" si="2"/>
        <v>18715112608803.105</v>
      </c>
      <c r="AJ61" s="240">
        <f t="shared" si="2"/>
        <v>18880373962814.605</v>
      </c>
      <c r="AK61" s="240">
        <f t="shared" si="2"/>
        <v>19021881543003.48</v>
      </c>
      <c r="AL61" s="240">
        <f t="shared" si="2"/>
        <v>19137805925653.563</v>
      </c>
      <c r="AM61" s="240">
        <f t="shared" si="2"/>
        <v>19226386628393.266</v>
      </c>
      <c r="AN61" s="240">
        <f t="shared" si="2"/>
        <v>19285953172939.383</v>
      </c>
      <c r="AO61" s="240">
        <f t="shared" si="2"/>
        <v>19314946744809.762</v>
      </c>
      <c r="AP61" s="240">
        <f t="shared" si="2"/>
        <v>19311942157876.902</v>
      </c>
      <c r="AQ61" s="240">
        <f t="shared" si="2"/>
        <v>19175432780354.746</v>
      </c>
    </row>
    <row r="62" spans="1:43" x14ac:dyDescent="0.2">
      <c r="A62" s="291" t="s">
        <v>136</v>
      </c>
      <c r="B62" s="240">
        <f t="shared" si="0"/>
        <v>23871911614915.93</v>
      </c>
      <c r="C62" s="240">
        <f t="shared" si="3"/>
        <v>45359968384612.039</v>
      </c>
      <c r="D62" s="240">
        <f t="shared" si="3"/>
        <v>44983491564778.594</v>
      </c>
      <c r="E62" s="240">
        <f t="shared" si="3"/>
        <v>40316726802988.211</v>
      </c>
      <c r="F62" s="240">
        <f t="shared" si="3"/>
        <v>41901321586056.063</v>
      </c>
      <c r="G62" s="240">
        <f t="shared" si="3"/>
        <v>43473362034156.422</v>
      </c>
      <c r="H62" s="240">
        <f t="shared" si="3"/>
        <v>45032862767193.977</v>
      </c>
      <c r="I62" s="240">
        <f t="shared" si="3"/>
        <v>45447290704056.586</v>
      </c>
      <c r="J62" s="240">
        <f t="shared" si="3"/>
        <v>45857923063665.648</v>
      </c>
      <c r="K62" s="240">
        <f t="shared" si="3"/>
        <v>46264764354122.953</v>
      </c>
      <c r="L62" s="240">
        <f t="shared" si="2"/>
        <v>46667819083530.273</v>
      </c>
      <c r="M62" s="240">
        <f t="shared" si="2"/>
        <v>47067091759989.406</v>
      </c>
      <c r="N62" s="240">
        <f t="shared" si="2"/>
        <v>46391557746221.039</v>
      </c>
      <c r="O62" s="240">
        <f t="shared" si="2"/>
        <v>45719383705111.172</v>
      </c>
      <c r="P62" s="240">
        <f t="shared" si="2"/>
        <v>45050566857107.156</v>
      </c>
      <c r="Q62" s="240">
        <f t="shared" si="2"/>
        <v>44385104422656.344</v>
      </c>
      <c r="R62" s="240">
        <f t="shared" si="2"/>
        <v>43722993622206.063</v>
      </c>
      <c r="S62" s="240">
        <f t="shared" si="2"/>
        <v>42942872546655.398</v>
      </c>
      <c r="T62" s="240">
        <f t="shared" si="2"/>
        <v>42163863525478.414</v>
      </c>
      <c r="U62" s="240">
        <f t="shared" si="2"/>
        <v>41385966128742.586</v>
      </c>
      <c r="V62" s="240">
        <f t="shared" si="2"/>
        <v>40609179926515.422</v>
      </c>
      <c r="W62" s="240">
        <f t="shared" si="2"/>
        <v>39833504488864.422</v>
      </c>
      <c r="X62" s="240">
        <f t="shared" si="2"/>
        <v>38782157493099.766</v>
      </c>
      <c r="Y62" s="240">
        <f t="shared" si="2"/>
        <v>37732332197918.734</v>
      </c>
      <c r="Z62" s="240">
        <f t="shared" si="2"/>
        <v>36684028012368.93</v>
      </c>
      <c r="AA62" s="240">
        <f t="shared" si="2"/>
        <v>35637244345497.961</v>
      </c>
      <c r="AB62" s="240">
        <f t="shared" si="2"/>
        <v>34591980606353.457</v>
      </c>
      <c r="AC62" s="240">
        <f t="shared" si="2"/>
        <v>33780182311246</v>
      </c>
      <c r="AD62" s="240">
        <f t="shared" si="2"/>
        <v>32969553571182.391</v>
      </c>
      <c r="AE62" s="240">
        <f t="shared" si="2"/>
        <v>32160093932474.98</v>
      </c>
      <c r="AF62" s="240">
        <f t="shared" si="2"/>
        <v>31351802941436.086</v>
      </c>
      <c r="AG62" s="240">
        <f t="shared" si="2"/>
        <v>30544680144378.039</v>
      </c>
      <c r="AH62" s="240">
        <f t="shared" si="2"/>
        <v>30050894773972.254</v>
      </c>
      <c r="AI62" s="240">
        <f t="shared" si="2"/>
        <v>29557811077838.777</v>
      </c>
      <c r="AJ62" s="240">
        <f t="shared" si="2"/>
        <v>29065428784646.516</v>
      </c>
      <c r="AK62" s="240">
        <f t="shared" si="2"/>
        <v>28573747623064.383</v>
      </c>
      <c r="AL62" s="240">
        <f t="shared" si="2"/>
        <v>28082767321761.301</v>
      </c>
      <c r="AM62" s="240">
        <f t="shared" si="2"/>
        <v>27827461939557.711</v>
      </c>
      <c r="AN62" s="240">
        <f t="shared" si="2"/>
        <v>27572502539975.988</v>
      </c>
      <c r="AO62" s="240">
        <f t="shared" si="2"/>
        <v>27317888991145.738</v>
      </c>
      <c r="AP62" s="240">
        <f t="shared" si="2"/>
        <v>27063621161196.586</v>
      </c>
      <c r="AQ62" s="240">
        <f t="shared" si="2"/>
        <v>26740408316941.066</v>
      </c>
    </row>
    <row r="63" spans="1:43" x14ac:dyDescent="0.2">
      <c r="A63" s="291" t="s">
        <v>137</v>
      </c>
      <c r="B63" s="240">
        <f t="shared" si="0"/>
        <v>184565963972428.59</v>
      </c>
      <c r="C63" s="240">
        <f t="shared" si="3"/>
        <v>177706421892262.88</v>
      </c>
      <c r="D63" s="240">
        <f t="shared" si="3"/>
        <v>172205770441129.25</v>
      </c>
      <c r="E63" s="240">
        <f t="shared" si="3"/>
        <v>168767448445140.81</v>
      </c>
      <c r="F63" s="240">
        <f t="shared" si="3"/>
        <v>181535780940991.31</v>
      </c>
      <c r="G63" s="240">
        <f t="shared" si="3"/>
        <v>194215179154099.84</v>
      </c>
      <c r="H63" s="240">
        <f t="shared" si="3"/>
        <v>206805707729779.5</v>
      </c>
      <c r="I63" s="240">
        <f t="shared" si="3"/>
        <v>210741888583659.13</v>
      </c>
      <c r="J63" s="240">
        <f t="shared" si="3"/>
        <v>214649721818624.19</v>
      </c>
      <c r="K63" s="240">
        <f t="shared" si="3"/>
        <v>218529228266233.56</v>
      </c>
      <c r="L63" s="240">
        <f t="shared" si="2"/>
        <v>222380428758046.34</v>
      </c>
      <c r="M63" s="240">
        <f t="shared" si="2"/>
        <v>226203344125621.34</v>
      </c>
      <c r="N63" s="240">
        <f t="shared" si="2"/>
        <v>225884552643643.59</v>
      </c>
      <c r="O63" s="240">
        <f t="shared" si="2"/>
        <v>225564155049370.03</v>
      </c>
      <c r="P63" s="240">
        <f t="shared" si="2"/>
        <v>225242152305976.22</v>
      </c>
      <c r="Q63" s="240">
        <f t="shared" si="2"/>
        <v>224918545376637.44</v>
      </c>
      <c r="R63" s="240">
        <f t="shared" si="2"/>
        <v>224593335224529.13</v>
      </c>
      <c r="S63" s="240">
        <f t="shared" si="2"/>
        <v>221906117513977.75</v>
      </c>
      <c r="T63" s="240">
        <f t="shared" si="2"/>
        <v>219222106537547.94</v>
      </c>
      <c r="U63" s="240">
        <f t="shared" si="2"/>
        <v>216541301453649.66</v>
      </c>
      <c r="V63" s="240">
        <f t="shared" si="2"/>
        <v>213863701420692.94</v>
      </c>
      <c r="W63" s="240">
        <f t="shared" si="2"/>
        <v>211189305597087.66</v>
      </c>
      <c r="X63" s="240">
        <f t="shared" si="2"/>
        <v>206296458967744.88</v>
      </c>
      <c r="Y63" s="240">
        <f t="shared" si="2"/>
        <v>201409596670797.5</v>
      </c>
      <c r="Z63" s="240">
        <f t="shared" si="2"/>
        <v>196528717128264.19</v>
      </c>
      <c r="AA63" s="240">
        <f t="shared" si="2"/>
        <v>191653818762163.47</v>
      </c>
      <c r="AB63" s="240">
        <f t="shared" si="2"/>
        <v>186784899994514.03</v>
      </c>
      <c r="AC63" s="240">
        <f t="shared" si="2"/>
        <v>181921959247334.47</v>
      </c>
      <c r="AD63" s="240">
        <f t="shared" si="2"/>
        <v>177064994942643.5</v>
      </c>
      <c r="AE63" s="240">
        <f t="shared" si="2"/>
        <v>172214005502459.66</v>
      </c>
      <c r="AF63" s="240">
        <f t="shared" si="2"/>
        <v>167368989348801.63</v>
      </c>
      <c r="AG63" s="240">
        <f t="shared" si="2"/>
        <v>162529944903688</v>
      </c>
      <c r="AH63" s="240">
        <f t="shared" si="2"/>
        <v>158327658071493.97</v>
      </c>
      <c r="AI63" s="240">
        <f t="shared" si="2"/>
        <v>154130546392753.38</v>
      </c>
      <c r="AJ63" s="240">
        <f t="shared" si="2"/>
        <v>149938608499882.44</v>
      </c>
      <c r="AK63" s="240">
        <f t="shared" si="2"/>
        <v>145751843025297.25</v>
      </c>
      <c r="AL63" s="240">
        <f t="shared" si="2"/>
        <v>141570248601413.97</v>
      </c>
      <c r="AM63" s="240">
        <f t="shared" si="2"/>
        <v>137188495550539.36</v>
      </c>
      <c r="AN63" s="240">
        <f t="shared" si="2"/>
        <v>132812169660757.84</v>
      </c>
      <c r="AO63" s="240">
        <f t="shared" si="2"/>
        <v>128441269495782.86</v>
      </c>
      <c r="AP63" s="240">
        <f t="shared" si="2"/>
        <v>124075793619327.91</v>
      </c>
      <c r="AQ63" s="240">
        <f t="shared" ref="AQ63:AQ74" si="4">SUMIFS(AQ$2:AQ$44,$AR$2:$AR$44,$A63)</f>
        <v>119409192895587.52</v>
      </c>
    </row>
    <row r="64" spans="1:43" x14ac:dyDescent="0.2">
      <c r="A64" s="291" t="s">
        <v>138</v>
      </c>
      <c r="B64" s="240">
        <f t="shared" si="0"/>
        <v>207174056235980.41</v>
      </c>
      <c r="C64" s="240">
        <f t="shared" si="3"/>
        <v>205348939584572.72</v>
      </c>
      <c r="D64" s="240">
        <f t="shared" si="3"/>
        <v>211603834475553.34</v>
      </c>
      <c r="E64" s="240">
        <f t="shared" si="3"/>
        <v>219002910805898.81</v>
      </c>
      <c r="F64" s="240">
        <f t="shared" si="3"/>
        <v>235414838051512.53</v>
      </c>
      <c r="G64" s="240">
        <f t="shared" si="3"/>
        <v>251543313957792.88</v>
      </c>
      <c r="H64" s="240">
        <f t="shared" si="3"/>
        <v>267389905274008.28</v>
      </c>
      <c r="I64" s="240">
        <f t="shared" si="3"/>
        <v>279026312096872.16</v>
      </c>
      <c r="J64" s="240">
        <f t="shared" si="3"/>
        <v>290454417472748.63</v>
      </c>
      <c r="K64" s="240">
        <f t="shared" si="3"/>
        <v>301675338702853.69</v>
      </c>
      <c r="L64" s="240">
        <f t="shared" si="3"/>
        <v>312690193088403</v>
      </c>
      <c r="M64" s="240">
        <f t="shared" si="3"/>
        <v>323500097930612.69</v>
      </c>
      <c r="N64" s="240">
        <f t="shared" si="3"/>
        <v>328602615758573.88</v>
      </c>
      <c r="O64" s="240">
        <f t="shared" si="3"/>
        <v>333621314096701.38</v>
      </c>
      <c r="P64" s="240">
        <f t="shared" si="3"/>
        <v>338556582235623.81</v>
      </c>
      <c r="Q64" s="240">
        <f t="shared" si="3"/>
        <v>343408809465970.25</v>
      </c>
      <c r="R64" s="240">
        <f t="shared" si="3"/>
        <v>348178385078369.56</v>
      </c>
      <c r="S64" s="240">
        <f t="shared" si="3"/>
        <v>349302419307105.81</v>
      </c>
      <c r="T64" s="240">
        <f t="shared" si="3"/>
        <v>350416518122828.81</v>
      </c>
      <c r="U64" s="240">
        <f t="shared" si="3"/>
        <v>351520694243956.56</v>
      </c>
      <c r="V64" s="240">
        <f t="shared" si="3"/>
        <v>352614960388907.13</v>
      </c>
      <c r="W64" s="240">
        <f t="shared" si="3"/>
        <v>353699329276098.44</v>
      </c>
      <c r="X64" s="240">
        <f t="shared" si="3"/>
        <v>351884212398441.25</v>
      </c>
      <c r="Y64" s="240">
        <f t="shared" si="3"/>
        <v>350074464870412.94</v>
      </c>
      <c r="Z64" s="240">
        <f t="shared" si="3"/>
        <v>348270081330724.81</v>
      </c>
      <c r="AA64" s="240">
        <f t="shared" si="3"/>
        <v>346471056418088.88</v>
      </c>
      <c r="AB64" s="240">
        <f t="shared" si="3"/>
        <v>344677384771216</v>
      </c>
      <c r="AC64" s="240">
        <f t="shared" si="3"/>
        <v>339166058873022.69</v>
      </c>
      <c r="AD64" s="240">
        <f t="shared" si="3"/>
        <v>333679868081279.69</v>
      </c>
      <c r="AE64" s="240">
        <f t="shared" si="3"/>
        <v>328218783593703.5</v>
      </c>
      <c r="AF64" s="240">
        <f t="shared" si="3"/>
        <v>322782776608010.88</v>
      </c>
      <c r="AG64" s="240">
        <f t="shared" si="3"/>
        <v>317371818321918.44</v>
      </c>
      <c r="AH64" s="240">
        <f t="shared" si="3"/>
        <v>309230680769928.25</v>
      </c>
      <c r="AI64" s="240">
        <f t="shared" si="3"/>
        <v>301129320132931.94</v>
      </c>
      <c r="AJ64" s="240">
        <f t="shared" si="3"/>
        <v>293067690027899.94</v>
      </c>
      <c r="AK64" s="240">
        <f t="shared" si="3"/>
        <v>285045744071802.38</v>
      </c>
      <c r="AL64" s="240">
        <f t="shared" si="3"/>
        <v>277063435881609.78</v>
      </c>
      <c r="AM64" s="240">
        <f t="shared" si="3"/>
        <v>269109192670233.94</v>
      </c>
      <c r="AN64" s="240">
        <f t="shared" si="3"/>
        <v>261194561089906.72</v>
      </c>
      <c r="AO64" s="240">
        <f t="shared" si="3"/>
        <v>253319494657806.19</v>
      </c>
      <c r="AP64" s="240">
        <f t="shared" si="3"/>
        <v>245483946891110.91</v>
      </c>
      <c r="AQ64" s="240">
        <f t="shared" si="4"/>
        <v>237040016927309.25</v>
      </c>
    </row>
    <row r="65" spans="1:43" x14ac:dyDescent="0.2">
      <c r="A65" s="291" t="s">
        <v>139</v>
      </c>
      <c r="B65" s="240">
        <f t="shared" si="0"/>
        <v>6040912431318.208</v>
      </c>
      <c r="C65" s="240">
        <f t="shared" si="3"/>
        <v>5967456604311.5156</v>
      </c>
      <c r="D65" s="240">
        <f t="shared" si="3"/>
        <v>7156804257793.0752</v>
      </c>
      <c r="E65" s="240">
        <f t="shared" si="3"/>
        <v>7190014770855.3291</v>
      </c>
      <c r="F65" s="240">
        <f t="shared" si="3"/>
        <v>7235459097881.8838</v>
      </c>
      <c r="G65" s="240">
        <f t="shared" si="3"/>
        <v>7418197791289.8389</v>
      </c>
      <c r="H65" s="240">
        <f t="shared" si="3"/>
        <v>7654746725746.4209</v>
      </c>
      <c r="I65" s="240">
        <f t="shared" si="3"/>
        <v>7875914084448.1104</v>
      </c>
      <c r="J65" s="240">
        <f t="shared" si="3"/>
        <v>8061770897058.1621</v>
      </c>
      <c r="K65" s="240">
        <f t="shared" si="3"/>
        <v>8214316596800.6201</v>
      </c>
      <c r="L65" s="240">
        <f t="shared" si="3"/>
        <v>8336352889655.916</v>
      </c>
      <c r="M65" s="240">
        <f t="shared" si="3"/>
        <v>8431339457644.9824</v>
      </c>
      <c r="N65" s="240">
        <f t="shared" si="3"/>
        <v>8512549381173.6768</v>
      </c>
      <c r="O65" s="240">
        <f t="shared" si="3"/>
        <v>8574121164705.5205</v>
      </c>
      <c r="P65" s="240">
        <f t="shared" si="3"/>
        <v>8619510647327.8584</v>
      </c>
      <c r="Q65" s="240">
        <f t="shared" si="3"/>
        <v>8652363263389.2383</v>
      </c>
      <c r="R65" s="240">
        <f t="shared" si="3"/>
        <v>8676451364959.0088</v>
      </c>
      <c r="S65" s="240">
        <f t="shared" si="3"/>
        <v>8727422435523.251</v>
      </c>
      <c r="T65" s="240">
        <f t="shared" si="3"/>
        <v>8773983409273.1279</v>
      </c>
      <c r="U65" s="240">
        <f t="shared" si="3"/>
        <v>8816225731773.5723</v>
      </c>
      <c r="V65" s="240">
        <f t="shared" si="3"/>
        <v>8854250538867.7051</v>
      </c>
      <c r="W65" s="240">
        <f t="shared" si="3"/>
        <v>8888168017059.4238</v>
      </c>
      <c r="X65" s="240">
        <f t="shared" si="3"/>
        <v>8918096758134.959</v>
      </c>
      <c r="Y65" s="240">
        <f t="shared" si="3"/>
        <v>8944163112352.2422</v>
      </c>
      <c r="Z65" s="240">
        <f t="shared" si="3"/>
        <v>8966500544297.4043</v>
      </c>
      <c r="AA65" s="240">
        <f t="shared" si="3"/>
        <v>8985248995258.4063</v>
      </c>
      <c r="AB65" s="240">
        <f t="shared" si="3"/>
        <v>9000554255706.8535</v>
      </c>
      <c r="AC65" s="240">
        <f t="shared" si="3"/>
        <v>9012567351209.8027</v>
      </c>
      <c r="AD65" s="240">
        <f t="shared" si="3"/>
        <v>9021443944818.3086</v>
      </c>
      <c r="AE65" s="240">
        <f t="shared" si="3"/>
        <v>9027343758703.8613</v>
      </c>
      <c r="AF65" s="240">
        <f t="shared" si="3"/>
        <v>9030430017535.9023</v>
      </c>
      <c r="AG65" s="240">
        <f t="shared" si="3"/>
        <v>9030868915821.5508</v>
      </c>
      <c r="AH65" s="240">
        <f t="shared" si="3"/>
        <v>9028829111160.373</v>
      </c>
      <c r="AI65" s="240">
        <f t="shared" si="3"/>
        <v>9024481245107.877</v>
      </c>
      <c r="AJ65" s="240">
        <f t="shared" si="3"/>
        <v>9017997493090.6523</v>
      </c>
      <c r="AK65" s="240">
        <f t="shared" si="3"/>
        <v>9009551144578.5508</v>
      </c>
      <c r="AL65" s="240">
        <f t="shared" si="3"/>
        <v>8999316214493.0879</v>
      </c>
      <c r="AM65" s="240">
        <f t="shared" si="3"/>
        <v>8987467086621.1289</v>
      </c>
      <c r="AN65" s="240">
        <f t="shared" si="3"/>
        <v>8974178189605.6367</v>
      </c>
      <c r="AO65" s="240">
        <f t="shared" si="3"/>
        <v>8959623705906.8359</v>
      </c>
      <c r="AP65" s="240">
        <f t="shared" si="3"/>
        <v>8943977313963.8477</v>
      </c>
      <c r="AQ65" s="240">
        <f t="shared" si="4"/>
        <v>8881630363826.6484</v>
      </c>
    </row>
    <row r="66" spans="1:43" x14ac:dyDescent="0.2">
      <c r="A66" s="291" t="s">
        <v>140</v>
      </c>
      <c r="B66" s="240">
        <f t="shared" si="0"/>
        <v>15319568153666.936</v>
      </c>
      <c r="C66" s="240">
        <f t="shared" si="3"/>
        <v>12545307435620.588</v>
      </c>
      <c r="D66" s="240">
        <f t="shared" si="3"/>
        <v>14876703815358.76</v>
      </c>
      <c r="E66" s="240">
        <f t="shared" si="3"/>
        <v>16009091273212.264</v>
      </c>
      <c r="F66" s="240">
        <f t="shared" si="3"/>
        <v>16214538883703.41</v>
      </c>
      <c r="G66" s="240">
        <f t="shared" si="3"/>
        <v>17028810252608.354</v>
      </c>
      <c r="H66" s="240">
        <f t="shared" si="3"/>
        <v>18056086982230.246</v>
      </c>
      <c r="I66" s="240">
        <f t="shared" si="3"/>
        <v>18929193365779.039</v>
      </c>
      <c r="J66" s="240">
        <f t="shared" si="3"/>
        <v>19588287501401.836</v>
      </c>
      <c r="K66" s="240">
        <f t="shared" si="3"/>
        <v>20091598611551.23</v>
      </c>
      <c r="L66" s="240">
        <f t="shared" si="3"/>
        <v>20510994375691.227</v>
      </c>
      <c r="M66" s="240">
        <f t="shared" si="3"/>
        <v>20927419114479.902</v>
      </c>
      <c r="N66" s="240">
        <f t="shared" si="3"/>
        <v>21484843834861.84</v>
      </c>
      <c r="O66" s="240">
        <f t="shared" si="3"/>
        <v>22113461499725.055</v>
      </c>
      <c r="P66" s="240">
        <f t="shared" si="3"/>
        <v>22793555476153.598</v>
      </c>
      <c r="Q66" s="240">
        <f t="shared" si="3"/>
        <v>23502844687342.793</v>
      </c>
      <c r="R66" s="240">
        <f t="shared" si="3"/>
        <v>24216056091989.172</v>
      </c>
      <c r="S66" s="240">
        <f t="shared" si="3"/>
        <v>25065156945134.746</v>
      </c>
      <c r="T66" s="240">
        <f t="shared" si="3"/>
        <v>25897655420449.941</v>
      </c>
      <c r="U66" s="240">
        <f t="shared" si="3"/>
        <v>26710268719946.43</v>
      </c>
      <c r="V66" s="240">
        <f t="shared" si="3"/>
        <v>27499753914727.629</v>
      </c>
      <c r="W66" s="240">
        <f t="shared" si="3"/>
        <v>28262930845730.398</v>
      </c>
      <c r="X66" s="240">
        <f t="shared" si="3"/>
        <v>28996704661455.172</v>
      </c>
      <c r="Y66" s="240">
        <f t="shared" si="3"/>
        <v>29698087757301.902</v>
      </c>
      <c r="Z66" s="240">
        <f t="shared" si="3"/>
        <v>30364220889719.879</v>
      </c>
      <c r="AA66" s="240">
        <f t="shared" si="3"/>
        <v>30992393250101.012</v>
      </c>
      <c r="AB66" s="240">
        <f t="shared" si="3"/>
        <v>31580061297930.629</v>
      </c>
      <c r="AC66" s="240">
        <f t="shared" si="3"/>
        <v>32124866169877.313</v>
      </c>
      <c r="AD66" s="240">
        <f t="shared" si="3"/>
        <v>32624649500902.754</v>
      </c>
      <c r="AE66" s="240">
        <f t="shared" si="3"/>
        <v>33077467514742.313</v>
      </c>
      <c r="AF66" s="240">
        <f t="shared" si="3"/>
        <v>33481603263846.484</v>
      </c>
      <c r="AG66" s="240">
        <f t="shared" si="3"/>
        <v>33835576922678.797</v>
      </c>
      <c r="AH66" s="240">
        <f t="shared" si="3"/>
        <v>34138154062721.66</v>
      </c>
      <c r="AI66" s="240">
        <f t="shared" si="3"/>
        <v>34388351862236.008</v>
      </c>
      <c r="AJ66" s="240">
        <f t="shared" si="3"/>
        <v>34585443228362.461</v>
      </c>
      <c r="AK66" s="240">
        <f t="shared" si="3"/>
        <v>34728958833155.859</v>
      </c>
      <c r="AL66" s="240">
        <f t="shared" si="3"/>
        <v>34818687088270.863</v>
      </c>
      <c r="AM66" s="240">
        <f t="shared" si="3"/>
        <v>34854672104943.652</v>
      </c>
      <c r="AN66" s="240">
        <f t="shared" si="3"/>
        <v>34837209706370.203</v>
      </c>
      <c r="AO66" s="240">
        <f t="shared" si="3"/>
        <v>34766841578329.426</v>
      </c>
      <c r="AP66" s="240">
        <f t="shared" si="3"/>
        <v>34644347660760.531</v>
      </c>
      <c r="AQ66" s="240">
        <f t="shared" si="4"/>
        <v>34293963888092.859</v>
      </c>
    </row>
    <row r="67" spans="1:43" x14ac:dyDescent="0.2">
      <c r="A67" s="291" t="s">
        <v>141</v>
      </c>
      <c r="B67" s="240">
        <f t="shared" si="0"/>
        <v>13405925383002.238</v>
      </c>
      <c r="C67" s="240">
        <f t="shared" si="3"/>
        <v>13244891253861.102</v>
      </c>
      <c r="D67" s="240">
        <f t="shared" si="3"/>
        <v>15899679561377.172</v>
      </c>
      <c r="E67" s="240">
        <f t="shared" si="3"/>
        <v>17838941781532.156</v>
      </c>
      <c r="F67" s="240">
        <f t="shared" si="3"/>
        <v>18170328538287.777</v>
      </c>
      <c r="G67" s="240">
        <f t="shared" si="3"/>
        <v>19327130158663.52</v>
      </c>
      <c r="H67" s="240">
        <f t="shared" si="3"/>
        <v>20842307204724.098</v>
      </c>
      <c r="I67" s="240">
        <f t="shared" si="3"/>
        <v>22258191333047.777</v>
      </c>
      <c r="J67" s="240">
        <f t="shared" si="3"/>
        <v>23464955162559.23</v>
      </c>
      <c r="K67" s="240">
        <f t="shared" si="3"/>
        <v>24489615385714.102</v>
      </c>
      <c r="L67" s="240">
        <f t="shared" si="3"/>
        <v>25375999892094.719</v>
      </c>
      <c r="M67" s="240">
        <f t="shared" si="3"/>
        <v>26181221000690.543</v>
      </c>
      <c r="N67" s="240">
        <f t="shared" si="3"/>
        <v>27042553007124.793</v>
      </c>
      <c r="O67" s="240">
        <f t="shared" si="3"/>
        <v>27890792007014.848</v>
      </c>
      <c r="P67" s="240">
        <f t="shared" si="3"/>
        <v>28720656756661.262</v>
      </c>
      <c r="Q67" s="240">
        <f t="shared" si="3"/>
        <v>29526586517490.699</v>
      </c>
      <c r="R67" s="240">
        <f t="shared" si="3"/>
        <v>30302779288926.066</v>
      </c>
      <c r="S67" s="240">
        <f t="shared" si="3"/>
        <v>31224257109523.594</v>
      </c>
      <c r="T67" s="240">
        <f t="shared" si="3"/>
        <v>32117891523574.871</v>
      </c>
      <c r="U67" s="240">
        <f t="shared" si="3"/>
        <v>32980606607611.918</v>
      </c>
      <c r="V67" s="240">
        <f t="shared" si="3"/>
        <v>33809472108240.484</v>
      </c>
      <c r="W67" s="240">
        <f t="shared" si="3"/>
        <v>34601722324822.215</v>
      </c>
      <c r="X67" s="240">
        <f t="shared" si="3"/>
        <v>35354773323208.047</v>
      </c>
      <c r="Y67" s="240">
        <f t="shared" si="3"/>
        <v>36066238333096.156</v>
      </c>
      <c r="Z67" s="240">
        <f t="shared" si="3"/>
        <v>36733941208399.383</v>
      </c>
      <c r="AA67" s="240">
        <f t="shared" si="3"/>
        <v>37355927857663.492</v>
      </c>
      <c r="AB67" s="240">
        <f t="shared" si="3"/>
        <v>37930475579566.852</v>
      </c>
      <c r="AC67" s="240">
        <f t="shared" si="3"/>
        <v>38456100266401.188</v>
      </c>
      <c r="AD67" s="240">
        <f t="shared" si="3"/>
        <v>38931561465711.414</v>
      </c>
      <c r="AE67" s="240">
        <f t="shared" si="3"/>
        <v>39355865316559.578</v>
      </c>
      <c r="AF67" s="240">
        <f t="shared" si="3"/>
        <v>39728265401784.211</v>
      </c>
      <c r="AG67" s="240">
        <f t="shared" si="3"/>
        <v>40048261580831.883</v>
      </c>
      <c r="AH67" s="240">
        <f t="shared" si="3"/>
        <v>40315596888955.727</v>
      </c>
      <c r="AI67" s="240">
        <f t="shared" si="3"/>
        <v>40530252607572.977</v>
      </c>
      <c r="AJ67" s="240">
        <f t="shared" si="3"/>
        <v>40692441627186.445</v>
      </c>
      <c r="AK67" s="240">
        <f t="shared" si="3"/>
        <v>40802600238365.688</v>
      </c>
      <c r="AL67" s="240">
        <f t="shared" si="3"/>
        <v>40861378497793.367</v>
      </c>
      <c r="AM67" s="240">
        <f t="shared" si="3"/>
        <v>40869629325280.766</v>
      </c>
      <c r="AN67" s="240">
        <f t="shared" si="3"/>
        <v>40828396493977.344</v>
      </c>
      <c r="AO67" s="240">
        <f t="shared" si="3"/>
        <v>40738901679805.203</v>
      </c>
      <c r="AP67" s="240">
        <f t="shared" si="3"/>
        <v>40602530737548.023</v>
      </c>
      <c r="AQ67" s="240">
        <f t="shared" si="4"/>
        <v>40213533116975.203</v>
      </c>
    </row>
    <row r="68" spans="1:43" x14ac:dyDescent="0.2">
      <c r="A68" s="291" t="s">
        <v>142</v>
      </c>
      <c r="B68" s="240">
        <f t="shared" si="0"/>
        <v>793702058521.35706</v>
      </c>
      <c r="C68" s="240">
        <f t="shared" si="3"/>
        <v>1059090852868.1207</v>
      </c>
      <c r="D68" s="240">
        <f t="shared" si="3"/>
        <v>1167413383240.675</v>
      </c>
      <c r="E68" s="240">
        <f t="shared" si="3"/>
        <v>1265767085487.1152</v>
      </c>
      <c r="F68" s="240">
        <f t="shared" si="3"/>
        <v>1255427690478.7351</v>
      </c>
      <c r="G68" s="240">
        <f t="shared" si="3"/>
        <v>1271854829795.5239</v>
      </c>
      <c r="H68" s="240">
        <f t="shared" si="3"/>
        <v>1301135638210.9758</v>
      </c>
      <c r="I68" s="240">
        <f t="shared" si="3"/>
        <v>1331460230854.3145</v>
      </c>
      <c r="J68" s="240">
        <f t="shared" si="3"/>
        <v>1358917242097.0708</v>
      </c>
      <c r="K68" s="240">
        <f t="shared" si="3"/>
        <v>1382886213151.585</v>
      </c>
      <c r="L68" s="240">
        <f t="shared" si="3"/>
        <v>1402860492865.0376</v>
      </c>
      <c r="M68" s="240">
        <f t="shared" si="3"/>
        <v>1418457763555.7761</v>
      </c>
      <c r="N68" s="240">
        <f t="shared" si="3"/>
        <v>1438376313835.2246</v>
      </c>
      <c r="O68" s="240">
        <f t="shared" si="3"/>
        <v>1454284887529.4114</v>
      </c>
      <c r="P68" s="240">
        <f t="shared" si="3"/>
        <v>1466481785656.0205</v>
      </c>
      <c r="Q68" s="240">
        <f t="shared" si="3"/>
        <v>1475311717860.5464</v>
      </c>
      <c r="R68" s="240">
        <f t="shared" si="3"/>
        <v>1481156391894.9507</v>
      </c>
      <c r="S68" s="240">
        <f t="shared" si="3"/>
        <v>1497861079711.3059</v>
      </c>
      <c r="T68" s="240">
        <f t="shared" si="3"/>
        <v>1512328082703.0354</v>
      </c>
      <c r="U68" s="240">
        <f t="shared" si="3"/>
        <v>1524646526150.5332</v>
      </c>
      <c r="V68" s="240">
        <f t="shared" si="3"/>
        <v>1534912941841.9639</v>
      </c>
      <c r="W68" s="240">
        <f t="shared" si="3"/>
        <v>1543228886545.4255</v>
      </c>
      <c r="X68" s="240">
        <f t="shared" si="3"/>
        <v>1549698770713.1353</v>
      </c>
      <c r="Y68" s="240">
        <f t="shared" si="3"/>
        <v>1554427927082.9634</v>
      </c>
      <c r="Z68" s="240">
        <f t="shared" si="3"/>
        <v>1557520938391.4399</v>
      </c>
      <c r="AA68" s="240">
        <f t="shared" si="3"/>
        <v>1559080233782.6584</v>
      </c>
      <c r="AB68" s="240">
        <f t="shared" si="3"/>
        <v>1559204954910.334</v>
      </c>
      <c r="AC68" s="240">
        <f t="shared" si="3"/>
        <v>1557990085331.3232</v>
      </c>
      <c r="AD68" s="240">
        <f t="shared" si="3"/>
        <v>1555525830653.9927</v>
      </c>
      <c r="AE68" s="240">
        <f t="shared" si="3"/>
        <v>1551897232050.1602</v>
      </c>
      <c r="AF68" s="240">
        <f t="shared" si="3"/>
        <v>1547183992130.229</v>
      </c>
      <c r="AG68" s="240">
        <f t="shared" si="3"/>
        <v>1541460489743.499</v>
      </c>
      <c r="AH68" s="240">
        <f t="shared" si="3"/>
        <v>1534795958896.1758</v>
      </c>
      <c r="AI68" s="240">
        <f t="shared" ref="AI68:AP74" si="5">SUMIFS(AI$2:AI$44,$AR$2:$AR$44,$A68)</f>
        <v>1527254806554.8645</v>
      </c>
      <c r="AJ68" s="240">
        <f t="shared" si="5"/>
        <v>1518897044489.5547</v>
      </c>
      <c r="AK68" s="240">
        <f t="shared" si="5"/>
        <v>1509778811369.4854</v>
      </c>
      <c r="AL68" s="240">
        <f t="shared" si="5"/>
        <v>1499952962923.4475</v>
      </c>
      <c r="AM68" s="240">
        <f t="shared" si="5"/>
        <v>1489469709985.3203</v>
      </c>
      <c r="AN68" s="240">
        <f t="shared" si="5"/>
        <v>1478377286550.2485</v>
      </c>
      <c r="AO68" s="240">
        <f t="shared" si="5"/>
        <v>1466722632463.7847</v>
      </c>
      <c r="AP68" s="240">
        <f t="shared" si="5"/>
        <v>1454552077967.854</v>
      </c>
      <c r="AQ68" s="240">
        <f t="shared" si="4"/>
        <v>1434517599346.0208</v>
      </c>
    </row>
    <row r="69" spans="1:43" x14ac:dyDescent="0.2">
      <c r="A69" s="291" t="s">
        <v>143</v>
      </c>
      <c r="B69" s="240">
        <f t="shared" si="0"/>
        <v>28269783064090.871</v>
      </c>
      <c r="C69" s="240">
        <f t="shared" ref="C69:AH74" si="6">SUMIFS(C$2:C$44,$AR$2:$AR$44,$A69)</f>
        <v>24758973660019.988</v>
      </c>
      <c r="D69" s="240">
        <f t="shared" si="6"/>
        <v>25435436120132.945</v>
      </c>
      <c r="E69" s="240">
        <f t="shared" si="6"/>
        <v>26045598508630.746</v>
      </c>
      <c r="F69" s="240">
        <f t="shared" si="6"/>
        <v>28040465403933.809</v>
      </c>
      <c r="G69" s="240">
        <f t="shared" si="6"/>
        <v>29994878505290.852</v>
      </c>
      <c r="H69" s="240">
        <f t="shared" si="6"/>
        <v>31909109819300.41</v>
      </c>
      <c r="I69" s="240">
        <f t="shared" si="6"/>
        <v>32566818360984.293</v>
      </c>
      <c r="J69" s="240">
        <f t="shared" si="6"/>
        <v>33209120420609.711</v>
      </c>
      <c r="K69" s="240">
        <f t="shared" si="6"/>
        <v>33836112876884.621</v>
      </c>
      <c r="L69" s="240">
        <f t="shared" si="6"/>
        <v>34447892608516.926</v>
      </c>
      <c r="M69" s="240">
        <f t="shared" si="6"/>
        <v>35044556494214.59</v>
      </c>
      <c r="N69" s="240">
        <f t="shared" si="6"/>
        <v>35255245152605.711</v>
      </c>
      <c r="O69" s="240">
        <f t="shared" si="6"/>
        <v>35460555698788.039</v>
      </c>
      <c r="P69" s="240">
        <f t="shared" si="6"/>
        <v>35660517367962.305</v>
      </c>
      <c r="Q69" s="240">
        <f t="shared" si="6"/>
        <v>35855159395329.234</v>
      </c>
      <c r="R69" s="240">
        <f t="shared" si="6"/>
        <v>36044511016089.508</v>
      </c>
      <c r="S69" s="240">
        <f t="shared" si="6"/>
        <v>35822884497257.609</v>
      </c>
      <c r="T69" s="240">
        <f t="shared" si="6"/>
        <v>35602057635956.836</v>
      </c>
      <c r="U69" s="240">
        <f t="shared" si="6"/>
        <v>35382029367823.516</v>
      </c>
      <c r="V69" s="240">
        <f t="shared" si="6"/>
        <v>35162798628493.926</v>
      </c>
      <c r="W69" s="240">
        <f t="shared" si="6"/>
        <v>34944364353604.34</v>
      </c>
      <c r="X69" s="240">
        <f t="shared" si="6"/>
        <v>34726725478791.094</v>
      </c>
      <c r="Y69" s="240">
        <f t="shared" si="6"/>
        <v>34509880939690.457</v>
      </c>
      <c r="Z69" s="240">
        <f t="shared" si="6"/>
        <v>34293829671938.742</v>
      </c>
      <c r="AA69" s="240">
        <f t="shared" si="6"/>
        <v>34078570611172.246</v>
      </c>
      <c r="AB69" s="240">
        <f t="shared" si="6"/>
        <v>33864102693027.238</v>
      </c>
      <c r="AC69" s="240">
        <f t="shared" si="6"/>
        <v>33650424853140.035</v>
      </c>
      <c r="AD69" s="240">
        <f t="shared" si="6"/>
        <v>33437536027146.945</v>
      </c>
      <c r="AE69" s="240">
        <f t="shared" si="6"/>
        <v>33225435150684.25</v>
      </c>
      <c r="AF69" s="240">
        <f t="shared" si="6"/>
        <v>33014121159388.254</v>
      </c>
      <c r="AG69" s="240">
        <f t="shared" si="6"/>
        <v>32803592988895.238</v>
      </c>
      <c r="AH69" s="240">
        <f t="shared" si="6"/>
        <v>32656130816067.313</v>
      </c>
      <c r="AI69" s="240">
        <f t="shared" si="5"/>
        <v>32509049174982.957</v>
      </c>
      <c r="AJ69" s="240">
        <f t="shared" si="5"/>
        <v>32362347639896.691</v>
      </c>
      <c r="AK69" s="240">
        <f t="shared" si="5"/>
        <v>32216025785063.008</v>
      </c>
      <c r="AL69" s="240">
        <f t="shared" si="5"/>
        <v>32070083184736.445</v>
      </c>
      <c r="AM69" s="240">
        <f t="shared" si="5"/>
        <v>31904094256797.164</v>
      </c>
      <c r="AN69" s="240">
        <f t="shared" si="5"/>
        <v>31738617409075.547</v>
      </c>
      <c r="AO69" s="240">
        <f t="shared" si="5"/>
        <v>31573652002953.395</v>
      </c>
      <c r="AP69" s="240">
        <f t="shared" si="5"/>
        <v>31409197399812.508</v>
      </c>
      <c r="AQ69" s="240">
        <f t="shared" si="4"/>
        <v>31137208109170.895</v>
      </c>
    </row>
    <row r="70" spans="1:43" x14ac:dyDescent="0.2">
      <c r="A70" s="291" t="s">
        <v>144</v>
      </c>
      <c r="B70" s="240">
        <f t="shared" si="0"/>
        <v>6318148939698.3115</v>
      </c>
      <c r="C70" s="240">
        <f t="shared" si="6"/>
        <v>5615437324952.9873</v>
      </c>
      <c r="D70" s="240">
        <f t="shared" si="6"/>
        <v>6298966764820.5654</v>
      </c>
      <c r="E70" s="240">
        <f t="shared" si="6"/>
        <v>6511879505884.833</v>
      </c>
      <c r="F70" s="240">
        <f t="shared" si="6"/>
        <v>6529278659890.2695</v>
      </c>
      <c r="G70" s="240">
        <f t="shared" si="6"/>
        <v>6628893790400.0029</v>
      </c>
      <c r="H70" s="240">
        <f t="shared" si="6"/>
        <v>6761001943936.2207</v>
      </c>
      <c r="I70" s="240">
        <f t="shared" si="6"/>
        <v>6887141473435.25</v>
      </c>
      <c r="J70" s="240">
        <f t="shared" si="6"/>
        <v>6992954885727.0898</v>
      </c>
      <c r="K70" s="240">
        <f t="shared" si="6"/>
        <v>7077758220361.3438</v>
      </c>
      <c r="L70" s="240">
        <f t="shared" si="6"/>
        <v>7141073247248.3652</v>
      </c>
      <c r="M70" s="240">
        <f t="shared" si="6"/>
        <v>7182630318601.4873</v>
      </c>
      <c r="N70" s="240">
        <f t="shared" si="6"/>
        <v>7208935038880.9238</v>
      </c>
      <c r="O70" s="240">
        <f t="shared" si="6"/>
        <v>7216565237400.3857</v>
      </c>
      <c r="P70" s="240">
        <f t="shared" si="6"/>
        <v>7208746294421.8467</v>
      </c>
      <c r="Q70" s="240">
        <f t="shared" si="6"/>
        <v>7188804049148.3682</v>
      </c>
      <c r="R70" s="240">
        <f t="shared" si="6"/>
        <v>7160101710855.8584</v>
      </c>
      <c r="S70" s="240">
        <f t="shared" si="6"/>
        <v>7150091801837.2578</v>
      </c>
      <c r="T70" s="240">
        <f t="shared" si="6"/>
        <v>7135104188390.3193</v>
      </c>
      <c r="U70" s="240">
        <f t="shared" si="6"/>
        <v>7115591115129.5107</v>
      </c>
      <c r="V70" s="240">
        <f t="shared" si="6"/>
        <v>7092009382560.9531</v>
      </c>
      <c r="W70" s="240">
        <f t="shared" si="6"/>
        <v>7064817699082.75</v>
      </c>
      <c r="X70" s="240">
        <f t="shared" si="6"/>
        <v>7034474305287.6689</v>
      </c>
      <c r="Y70" s="240">
        <f t="shared" si="6"/>
        <v>7001434878206.835</v>
      </c>
      <c r="Z70" s="240">
        <f t="shared" si="6"/>
        <v>6966150719316.9365</v>
      </c>
      <c r="AA70" s="240">
        <f t="shared" si="6"/>
        <v>6929067226781.1719</v>
      </c>
      <c r="AB70" s="240">
        <f t="shared" si="6"/>
        <v>6890622649523.0146</v>
      </c>
      <c r="AC70" s="240">
        <f t="shared" si="6"/>
        <v>6851247118346.6396</v>
      </c>
      <c r="AD70" s="240">
        <f t="shared" si="6"/>
        <v>6811361947418.9854</v>
      </c>
      <c r="AE70" s="240">
        <f t="shared" si="6"/>
        <v>6771379198002.6133</v>
      </c>
      <c r="AF70" s="240">
        <f t="shared" si="6"/>
        <v>6731701495364.6104</v>
      </c>
      <c r="AG70" s="240">
        <f t="shared" si="6"/>
        <v>6692722089261.8984</v>
      </c>
      <c r="AH70" s="240">
        <f t="shared" si="6"/>
        <v>6654825148298.6855</v>
      </c>
      <c r="AI70" s="240">
        <f t="shared" si="5"/>
        <v>6618386278742.376</v>
      </c>
      <c r="AJ70" s="240">
        <f t="shared" si="5"/>
        <v>6583773259049.9932</v>
      </c>
      <c r="AK70" s="240">
        <f t="shared" si="5"/>
        <v>6551346982374.8486</v>
      </c>
      <c r="AL70" s="240">
        <f t="shared" si="5"/>
        <v>6521462600676.3018</v>
      </c>
      <c r="AM70" s="240">
        <f t="shared" si="5"/>
        <v>6494470865728.7764</v>
      </c>
      <c r="AN70" s="240">
        <f t="shared" si="5"/>
        <v>6470719664310.6875</v>
      </c>
      <c r="AO70" s="240">
        <f t="shared" si="5"/>
        <v>6450555747144.4688</v>
      </c>
      <c r="AP70" s="240">
        <f t="shared" si="5"/>
        <v>6434326653760.748</v>
      </c>
      <c r="AQ70" s="240">
        <f t="shared" si="4"/>
        <v>6389428714143.6533</v>
      </c>
    </row>
    <row r="71" spans="1:43" x14ac:dyDescent="0.2">
      <c r="A71" s="291" t="s">
        <v>145</v>
      </c>
      <c r="B71" s="240">
        <f t="shared" si="0"/>
        <v>3257647450606.5259</v>
      </c>
      <c r="C71" s="240">
        <f t="shared" si="6"/>
        <v>3330818932476.4189</v>
      </c>
      <c r="D71" s="240">
        <f t="shared" si="6"/>
        <v>3864891312485.0186</v>
      </c>
      <c r="E71" s="240">
        <f t="shared" si="6"/>
        <v>3845827650526.2261</v>
      </c>
      <c r="F71" s="240">
        <f t="shared" si="6"/>
        <v>3867493276934.6987</v>
      </c>
      <c r="G71" s="240">
        <f t="shared" si="6"/>
        <v>3966950087729.5015</v>
      </c>
      <c r="H71" s="240">
        <f t="shared" si="6"/>
        <v>4096654643425.1699</v>
      </c>
      <c r="I71" s="240">
        <f t="shared" si="6"/>
        <v>4216953382854.2632</v>
      </c>
      <c r="J71" s="240">
        <f t="shared" si="6"/>
        <v>4316877952532.9844</v>
      </c>
      <c r="K71" s="240">
        <f t="shared" si="6"/>
        <v>4397819105771.0737</v>
      </c>
      <c r="L71" s="240">
        <f t="shared" si="6"/>
        <v>4461662030154.0586</v>
      </c>
      <c r="M71" s="240">
        <f t="shared" si="6"/>
        <v>4510687993646.1611</v>
      </c>
      <c r="N71" s="240">
        <f t="shared" si="6"/>
        <v>4554501197642.1973</v>
      </c>
      <c r="O71" s="240">
        <f t="shared" si="6"/>
        <v>4587978317192.8682</v>
      </c>
      <c r="P71" s="240">
        <f t="shared" si="6"/>
        <v>4612965159497.9443</v>
      </c>
      <c r="Q71" s="240">
        <f t="shared" si="6"/>
        <v>4631408104727.5195</v>
      </c>
      <c r="R71" s="240">
        <f t="shared" si="6"/>
        <v>4645321361793.4531</v>
      </c>
      <c r="S71" s="240">
        <f t="shared" si="6"/>
        <v>4676129020447.5732</v>
      </c>
      <c r="T71" s="240">
        <f t="shared" si="6"/>
        <v>4704750945891.5996</v>
      </c>
      <c r="U71" s="240">
        <f t="shared" si="6"/>
        <v>4731197713137.7734</v>
      </c>
      <c r="V71" s="240">
        <f t="shared" si="6"/>
        <v>4755484138445.9082</v>
      </c>
      <c r="W71" s="240">
        <f t="shared" si="6"/>
        <v>4777629127712.8125</v>
      </c>
      <c r="X71" s="240">
        <f t="shared" si="6"/>
        <v>4797655515991.2061</v>
      </c>
      <c r="Y71" s="240">
        <f t="shared" si="6"/>
        <v>4815589899231.583</v>
      </c>
      <c r="Z71" s="240">
        <f t="shared" si="6"/>
        <v>4831462459333.1279</v>
      </c>
      <c r="AA71" s="240">
        <f t="shared" si="6"/>
        <v>4845306783575.5693</v>
      </c>
      <c r="AB71" s="240">
        <f t="shared" si="6"/>
        <v>4857159679484.4541</v>
      </c>
      <c r="AC71" s="240">
        <f t="shared" si="6"/>
        <v>4867060986156.377</v>
      </c>
      <c r="AD71" s="240">
        <f t="shared" si="6"/>
        <v>4875053383041.1807</v>
      </c>
      <c r="AE71" s="240">
        <f t="shared" si="6"/>
        <v>4881182197142.8662</v>
      </c>
      <c r="AF71" s="240">
        <f t="shared" si="6"/>
        <v>4885495209562.6367</v>
      </c>
      <c r="AG71" s="240">
        <f t="shared" si="6"/>
        <v>4888042462265.6895</v>
      </c>
      <c r="AH71" s="240">
        <f t="shared" si="6"/>
        <v>4888876065908.1084</v>
      </c>
      <c r="AI71" s="240">
        <f t="shared" si="5"/>
        <v>4888050009513.291</v>
      </c>
      <c r="AJ71" s="240">
        <f t="shared" si="5"/>
        <v>4885619972737.96</v>
      </c>
      <c r="AK71" s="240">
        <f t="shared" si="5"/>
        <v>4881643141417.3545</v>
      </c>
      <c r="AL71" s="240">
        <f t="shared" si="5"/>
        <v>4876178027027.4717</v>
      </c>
      <c r="AM71" s="240">
        <f t="shared" si="5"/>
        <v>4869284290650.1152</v>
      </c>
      <c r="AN71" s="240">
        <f t="shared" si="5"/>
        <v>4861022571974.2568</v>
      </c>
      <c r="AO71" s="240">
        <f t="shared" si="5"/>
        <v>4851454323814.748</v>
      </c>
      <c r="AP71" s="240">
        <f t="shared" si="5"/>
        <v>4840641652578.4453</v>
      </c>
      <c r="AQ71" s="240">
        <f t="shared" si="4"/>
        <v>4803737370752.7598</v>
      </c>
    </row>
    <row r="72" spans="1:43" x14ac:dyDescent="0.2">
      <c r="A72" s="291" t="s">
        <v>146</v>
      </c>
      <c r="B72" s="240">
        <f t="shared" si="0"/>
        <v>20864013976132.164</v>
      </c>
      <c r="C72" s="240">
        <f t="shared" si="6"/>
        <v>38577389054806.914</v>
      </c>
      <c r="D72" s="240">
        <f t="shared" si="6"/>
        <v>47155758923012.297</v>
      </c>
      <c r="E72" s="240">
        <f t="shared" si="6"/>
        <v>50617519422361.594</v>
      </c>
      <c r="F72" s="240">
        <f t="shared" si="6"/>
        <v>52609093192093.914</v>
      </c>
      <c r="G72" s="240">
        <f t="shared" si="6"/>
        <v>58134432194334.945</v>
      </c>
      <c r="H72" s="240">
        <f t="shared" si="6"/>
        <v>65504877256305.766</v>
      </c>
      <c r="I72" s="240">
        <f t="shared" si="6"/>
        <v>72791538342956.328</v>
      </c>
      <c r="J72" s="240">
        <f t="shared" si="6"/>
        <v>79442611251599.641</v>
      </c>
      <c r="K72" s="240">
        <f t="shared" si="6"/>
        <v>85512837787881.656</v>
      </c>
      <c r="L72" s="240">
        <f t="shared" si="6"/>
        <v>91170463616751.031</v>
      </c>
      <c r="M72" s="240">
        <f t="shared" si="6"/>
        <v>96685619428459.719</v>
      </c>
      <c r="N72" s="240">
        <f t="shared" si="6"/>
        <v>102428378706124.58</v>
      </c>
      <c r="O72" s="240">
        <f t="shared" si="6"/>
        <v>108386932468464.66</v>
      </c>
      <c r="P72" s="240">
        <f t="shared" si="6"/>
        <v>114552145067453.39</v>
      </c>
      <c r="Q72" s="240">
        <f t="shared" si="6"/>
        <v>120912350131168.11</v>
      </c>
      <c r="R72" s="240">
        <f t="shared" si="6"/>
        <v>127453185692635.95</v>
      </c>
      <c r="S72" s="240">
        <f t="shared" si="6"/>
        <v>134610614346905.67</v>
      </c>
      <c r="T72" s="240">
        <f t="shared" si="6"/>
        <v>141960898373298.72</v>
      </c>
      <c r="U72" s="240">
        <f t="shared" si="6"/>
        <v>149481975377934.28</v>
      </c>
      <c r="V72" s="240">
        <f t="shared" si="6"/>
        <v>157148199423003</v>
      </c>
      <c r="W72" s="240">
        <f t="shared" si="6"/>
        <v>164930249901510.5</v>
      </c>
      <c r="X72" s="240">
        <f t="shared" si="6"/>
        <v>172795085527215.78</v>
      </c>
      <c r="Y72" s="240">
        <f t="shared" si="6"/>
        <v>180705950146605.13</v>
      </c>
      <c r="Z72" s="240">
        <f t="shared" si="6"/>
        <v>188622436822212.38</v>
      </c>
      <c r="AA72" s="240">
        <f t="shared" si="6"/>
        <v>196500616166702.03</v>
      </c>
      <c r="AB72" s="240">
        <f t="shared" si="6"/>
        <v>204293234206384.72</v>
      </c>
      <c r="AC72" s="240">
        <f t="shared" si="6"/>
        <v>211949984107929.66</v>
      </c>
      <c r="AD72" s="240">
        <f t="shared" si="6"/>
        <v>219417854906273.53</v>
      </c>
      <c r="AE72" s="240">
        <f t="shared" si="6"/>
        <v>226641558926500.44</v>
      </c>
      <c r="AF72" s="240">
        <f t="shared" si="6"/>
        <v>233564037908372.06</v>
      </c>
      <c r="AG72" s="240">
        <f t="shared" si="6"/>
        <v>240127045940304.25</v>
      </c>
      <c r="AH72" s="240">
        <f t="shared" si="6"/>
        <v>246271805222088.31</v>
      </c>
      <c r="AI72" s="240">
        <f t="shared" si="5"/>
        <v>251939728446327.56</v>
      </c>
      <c r="AJ72" s="240">
        <f t="shared" si="5"/>
        <v>257073199272618.53</v>
      </c>
      <c r="AK72" s="240">
        <f t="shared" si="5"/>
        <v>261616400032133.59</v>
      </c>
      <c r="AL72" s="240">
        <f t="shared" si="5"/>
        <v>265516173519182.88</v>
      </c>
      <c r="AM72" s="240">
        <f t="shared" si="5"/>
        <v>268722903584134.91</v>
      </c>
      <c r="AN72" s="240">
        <f t="shared" si="5"/>
        <v>271191397327538.78</v>
      </c>
      <c r="AO72" s="240">
        <f t="shared" si="5"/>
        <v>272881750099361.91</v>
      </c>
      <c r="AP72" s="240">
        <f t="shared" si="5"/>
        <v>273760173319355.19</v>
      </c>
      <c r="AQ72" s="240">
        <f t="shared" si="4"/>
        <v>272395663082284.5</v>
      </c>
    </row>
    <row r="73" spans="1:43" x14ac:dyDescent="0.2">
      <c r="A73" s="291" t="s">
        <v>147</v>
      </c>
      <c r="B73" s="240">
        <f t="shared" si="0"/>
        <v>1583518066839.7793</v>
      </c>
      <c r="C73" s="240">
        <f t="shared" si="6"/>
        <v>2281964504533.0908</v>
      </c>
      <c r="D73" s="240">
        <f t="shared" si="6"/>
        <v>2669449728867.5444</v>
      </c>
      <c r="E73" s="240">
        <f t="shared" si="6"/>
        <v>2873102182537.9917</v>
      </c>
      <c r="F73" s="240">
        <f t="shared" si="6"/>
        <v>2946495999365.0869</v>
      </c>
      <c r="G73" s="240">
        <f t="shared" si="6"/>
        <v>3151896907512.1455</v>
      </c>
      <c r="H73" s="240">
        <f t="shared" si="6"/>
        <v>3420223437770.2075</v>
      </c>
      <c r="I73" s="240">
        <f t="shared" si="6"/>
        <v>3682210341722.5605</v>
      </c>
      <c r="J73" s="240">
        <f t="shared" si="6"/>
        <v>3919426284646.936</v>
      </c>
      <c r="K73" s="240">
        <f t="shared" si="6"/>
        <v>4134311592139.4077</v>
      </c>
      <c r="L73" s="240">
        <f t="shared" si="6"/>
        <v>4331749846612.812</v>
      </c>
      <c r="M73" s="240">
        <f t="shared" si="6"/>
        <v>4518777877575.0107</v>
      </c>
      <c r="N73" s="240">
        <f t="shared" si="6"/>
        <v>4705113882653.3623</v>
      </c>
      <c r="O73" s="240">
        <f t="shared" si="6"/>
        <v>4890017733431.752</v>
      </c>
      <c r="P73" s="240">
        <f t="shared" si="6"/>
        <v>5073546605081.8213</v>
      </c>
      <c r="Q73" s="240">
        <f t="shared" si="6"/>
        <v>5255874989303.3662</v>
      </c>
      <c r="R73" s="240">
        <f t="shared" si="6"/>
        <v>5437300313517.9395</v>
      </c>
      <c r="S73" s="240">
        <f t="shared" si="6"/>
        <v>5635668949399.2012</v>
      </c>
      <c r="T73" s="240">
        <f t="shared" si="6"/>
        <v>5834404027026.2949</v>
      </c>
      <c r="U73" s="240">
        <f t="shared" si="6"/>
        <v>6033052585110.2578</v>
      </c>
      <c r="V73" s="240">
        <f t="shared" si="6"/>
        <v>6231121835409.3076</v>
      </c>
      <c r="W73" s="240">
        <f t="shared" si="6"/>
        <v>6428075275102.916</v>
      </c>
      <c r="X73" s="240">
        <f t="shared" si="6"/>
        <v>6623329085187.1504</v>
      </c>
      <c r="Y73" s="240">
        <f t="shared" si="6"/>
        <v>6816249008622.4395</v>
      </c>
      <c r="Z73" s="240">
        <f t="shared" si="6"/>
        <v>7006147919107.4053</v>
      </c>
      <c r="AA73" s="240">
        <f t="shared" si="6"/>
        <v>7192284303811.0645</v>
      </c>
      <c r="AB73" s="240">
        <f t="shared" si="6"/>
        <v>7373861889822.8535</v>
      </c>
      <c r="AC73" s="240">
        <f t="shared" si="6"/>
        <v>7550030643119.3965</v>
      </c>
      <c r="AD73" s="240">
        <f t="shared" si="6"/>
        <v>7719889359204.2139</v>
      </c>
      <c r="AE73" s="240">
        <f t="shared" si="6"/>
        <v>7882490045091.3125</v>
      </c>
      <c r="AF73" s="240">
        <f t="shared" si="6"/>
        <v>8036844262048.6563</v>
      </c>
      <c r="AG73" s="240">
        <f t="shared" si="6"/>
        <v>8181931556888.4063</v>
      </c>
      <c r="AH73" s="240">
        <f t="shared" si="6"/>
        <v>8316710056411.5801</v>
      </c>
      <c r="AI73" s="240">
        <f t="shared" si="5"/>
        <v>8440129235233.4111</v>
      </c>
      <c r="AJ73" s="240">
        <f t="shared" si="5"/>
        <v>8551144792586.332</v>
      </c>
      <c r="AK73" s="240">
        <f t="shared" si="5"/>
        <v>8648735490449.7471</v>
      </c>
      <c r="AL73" s="240">
        <f t="shared" si="5"/>
        <v>8731921715833.4521</v>
      </c>
      <c r="AM73" s="240">
        <f t="shared" si="5"/>
        <v>8799785437293.3652</v>
      </c>
      <c r="AN73" s="240">
        <f t="shared" si="5"/>
        <v>8851491133510.9961</v>
      </c>
      <c r="AO73" s="240">
        <f t="shared" si="5"/>
        <v>8886307184305.0352</v>
      </c>
      <c r="AP73" s="240">
        <f t="shared" si="5"/>
        <v>8903627136482.8359</v>
      </c>
      <c r="AQ73" s="240">
        <f t="shared" si="4"/>
        <v>8857333833437.252</v>
      </c>
    </row>
    <row r="74" spans="1:43" x14ac:dyDescent="0.2">
      <c r="A74" s="292" t="s">
        <v>340</v>
      </c>
      <c r="B74" s="252">
        <f t="shared" si="0"/>
        <v>21801973800723.441</v>
      </c>
      <c r="C74" s="252">
        <f t="shared" si="6"/>
        <v>18322347579988.301</v>
      </c>
      <c r="D74" s="252">
        <f t="shared" si="6"/>
        <v>19199379006596.332</v>
      </c>
      <c r="E74" s="252">
        <f t="shared" si="6"/>
        <v>19358701990173.172</v>
      </c>
      <c r="F74" s="252">
        <f t="shared" si="6"/>
        <v>20171334826640.32</v>
      </c>
      <c r="G74" s="252">
        <f t="shared" si="6"/>
        <v>21012542348898.289</v>
      </c>
      <c r="H74" s="252">
        <f t="shared" si="6"/>
        <v>21683828127574.484</v>
      </c>
      <c r="I74" s="252">
        <f t="shared" si="6"/>
        <v>22623966593256.48</v>
      </c>
      <c r="J74" s="252">
        <f t="shared" si="6"/>
        <v>23388539681724.445</v>
      </c>
      <c r="K74" s="252">
        <f t="shared" si="6"/>
        <v>24113477060847.039</v>
      </c>
      <c r="L74" s="252">
        <f t="shared" si="6"/>
        <v>24795850862197.969</v>
      </c>
      <c r="M74" s="252">
        <f t="shared" si="6"/>
        <v>25576071493466.941</v>
      </c>
      <c r="N74" s="252">
        <f t="shared" si="6"/>
        <v>26057811418863.68</v>
      </c>
      <c r="O74" s="252">
        <f t="shared" si="6"/>
        <v>26635828531819.16</v>
      </c>
      <c r="P74" s="252">
        <f t="shared" si="6"/>
        <v>27166002515694.797</v>
      </c>
      <c r="Q74" s="252">
        <f t="shared" si="6"/>
        <v>27647554826590.379</v>
      </c>
      <c r="R74" s="252">
        <f t="shared" si="6"/>
        <v>28022120656873.336</v>
      </c>
      <c r="S74" s="252">
        <f t="shared" si="6"/>
        <v>28619908423353.977</v>
      </c>
      <c r="T74" s="252">
        <f t="shared" si="6"/>
        <v>29117352613203.32</v>
      </c>
      <c r="U74" s="252">
        <f t="shared" si="6"/>
        <v>29572693268826.004</v>
      </c>
      <c r="V74" s="252">
        <f t="shared" si="6"/>
        <v>29986499395134.746</v>
      </c>
      <c r="W74" s="252">
        <f t="shared" si="6"/>
        <v>30359674345048.172</v>
      </c>
      <c r="X74" s="252">
        <f t="shared" si="6"/>
        <v>30693431678167.547</v>
      </c>
      <c r="Y74" s="252">
        <f t="shared" si="6"/>
        <v>30989269305399.441</v>
      </c>
      <c r="Z74" s="252">
        <f t="shared" si="6"/>
        <v>31248942546870.957</v>
      </c>
      <c r="AA74" s="252">
        <f t="shared" si="6"/>
        <v>31474436697101.695</v>
      </c>
      <c r="AB74" s="252">
        <f t="shared" si="6"/>
        <v>31667939648917.859</v>
      </c>
      <c r="AC74" s="252">
        <f t="shared" si="6"/>
        <v>31831815078391.582</v>
      </c>
      <c r="AD74" s="252">
        <f t="shared" si="6"/>
        <v>31968576639409.41</v>
      </c>
      <c r="AE74" s="252">
        <f t="shared" si="6"/>
        <v>32080863560453.105</v>
      </c>
      <c r="AF74" s="252">
        <f t="shared" si="6"/>
        <v>32171417979740.887</v>
      </c>
      <c r="AG74" s="252">
        <f t="shared" si="6"/>
        <v>32243064299751.824</v>
      </c>
      <c r="AH74" s="252">
        <f t="shared" si="6"/>
        <v>32298690789808.477</v>
      </c>
      <c r="AI74" s="252">
        <f t="shared" si="5"/>
        <v>32341233617080.617</v>
      </c>
      <c r="AJ74" s="252">
        <f t="shared" si="5"/>
        <v>32373663443079.195</v>
      </c>
      <c r="AK74" s="252">
        <f t="shared" si="5"/>
        <v>32398974685228.844</v>
      </c>
      <c r="AL74" s="252">
        <f t="shared" si="5"/>
        <v>32420177512019.828</v>
      </c>
      <c r="AM74" s="252">
        <f t="shared" si="5"/>
        <v>32440292615952.426</v>
      </c>
      <c r="AN74" s="252">
        <f t="shared" si="5"/>
        <v>32462348791274.684</v>
      </c>
      <c r="AO74" s="252">
        <f t="shared" si="5"/>
        <v>32489383333545.359</v>
      </c>
      <c r="AP74" s="252">
        <f t="shared" si="5"/>
        <v>32524445275411.98</v>
      </c>
      <c r="AQ74" s="252">
        <f t="shared" si="4"/>
        <v>32299150362999.219</v>
      </c>
    </row>
  </sheetData>
  <phoneticPr fontId="3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1F081-D5F4-4C3D-863C-3E21DF5AECB9}">
  <sheetPr codeName="Sheet44"/>
  <dimension ref="A1:AR74"/>
  <sheetViews>
    <sheetView topLeftCell="A35" workbookViewId="0">
      <selection activeCell="B50" sqref="B50:AQ74"/>
    </sheetView>
    <sheetView workbookViewId="1"/>
  </sheetViews>
  <sheetFormatPr defaultColWidth="9" defaultRowHeight="12.75" x14ac:dyDescent="0.2"/>
  <cols>
    <col min="1" max="1" width="18" style="136" customWidth="1"/>
    <col min="2" max="16384" width="9" style="136"/>
  </cols>
  <sheetData>
    <row r="1" spans="1:44" x14ac:dyDescent="0.2">
      <c r="B1" s="224">
        <v>2019</v>
      </c>
      <c r="C1" s="224">
        <v>2020</v>
      </c>
      <c r="D1" s="224">
        <v>2021</v>
      </c>
      <c r="E1" s="224">
        <v>2022</v>
      </c>
      <c r="F1" s="224">
        <v>2023</v>
      </c>
      <c r="G1" s="224">
        <v>2024</v>
      </c>
      <c r="H1" s="224">
        <v>2025</v>
      </c>
      <c r="I1" s="224">
        <v>2026</v>
      </c>
      <c r="J1" s="224">
        <v>2027</v>
      </c>
      <c r="K1" s="224">
        <v>2028</v>
      </c>
      <c r="L1" s="224">
        <v>2029</v>
      </c>
      <c r="M1" s="224">
        <v>2030</v>
      </c>
      <c r="N1" s="224">
        <v>2031</v>
      </c>
      <c r="O1" s="224">
        <v>2032</v>
      </c>
      <c r="P1" s="224">
        <v>2033</v>
      </c>
      <c r="Q1" s="224">
        <v>2034</v>
      </c>
      <c r="R1" s="224">
        <v>2035</v>
      </c>
      <c r="S1" s="224">
        <v>2036</v>
      </c>
      <c r="T1" s="224">
        <v>2037</v>
      </c>
      <c r="U1" s="224">
        <v>2038</v>
      </c>
      <c r="V1" s="224">
        <v>2039</v>
      </c>
      <c r="W1" s="224">
        <v>2040</v>
      </c>
      <c r="X1" s="224">
        <v>2041</v>
      </c>
      <c r="Y1" s="224">
        <v>2042</v>
      </c>
      <c r="Z1" s="224">
        <v>2043</v>
      </c>
      <c r="AA1" s="224">
        <v>2044</v>
      </c>
      <c r="AB1" s="224">
        <v>2045</v>
      </c>
      <c r="AC1" s="224">
        <v>2046</v>
      </c>
      <c r="AD1" s="224">
        <v>2047</v>
      </c>
      <c r="AE1" s="224">
        <v>2048</v>
      </c>
      <c r="AF1" s="224">
        <v>2049</v>
      </c>
      <c r="AG1" s="224"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4" x14ac:dyDescent="0.2">
      <c r="A2" s="289" t="s">
        <v>351</v>
      </c>
      <c r="B2" s="254">
        <f>('Energy Use'!B58-'E-electricity'!B2)*'Energy Use 2019'!$V64</f>
        <v>187502042095686.22</v>
      </c>
      <c r="C2" s="254">
        <f>('Energy Use'!C58-'E-electricity'!C2)*'Energy Use 2020'!$V64</f>
        <v>184835886460418.19</v>
      </c>
      <c r="D2" s="254">
        <f>('Energy Use'!D58-'E-electricity'!D2)*'Energy Use 2020'!$V64</f>
        <v>187292818959834.13</v>
      </c>
      <c r="E2" s="254">
        <f>('Energy Use'!E58-'E-electricity'!E2)*'Energy Use 2020'!$V64</f>
        <v>194314217602124.81</v>
      </c>
      <c r="F2" s="254">
        <f>('Energy Use'!F58-'E-electricity'!F2)*'Energy Use 2020'!$V64</f>
        <v>201955704148034.13</v>
      </c>
      <c r="G2" s="254">
        <f>('Energy Use'!G58-'E-electricity'!G2)*'Energy Use 2020'!$V64</f>
        <v>211001683598691.25</v>
      </c>
      <c r="H2" s="254">
        <f>('Energy Use'!H58-'E-electricity'!H2)*'Energy Use 2020'!$V64</f>
        <v>215611410053239.88</v>
      </c>
      <c r="I2" s="254">
        <f>('Energy Use'!I58-'E-electricity'!I2)*'Energy Use 2020'!$V64</f>
        <v>228392949861494.97</v>
      </c>
      <c r="J2" s="254">
        <f>('Energy Use'!J58-'E-electricity'!J2)*'Energy Use 2020'!$V64</f>
        <v>236666687076014.31</v>
      </c>
      <c r="K2" s="254">
        <f>('Energy Use'!K58-'E-electricity'!K2)*'Energy Use 2020'!$V64</f>
        <v>244551136280668.41</v>
      </c>
      <c r="L2" s="254">
        <f>('Energy Use'!L58-'E-electricity'!L2)*'Energy Use 2020'!$V64</f>
        <v>252012784392492.38</v>
      </c>
      <c r="M2" s="254">
        <f>('Energy Use'!M58-'E-electricity'!M2)*'Energy Use 2020'!$V64</f>
        <v>263386719416360.38</v>
      </c>
      <c r="N2" s="254">
        <f>('Energy Use'!N58-'E-electricity'!N2)*'Energy Use 2020'!$V64</f>
        <v>265732531321824.38</v>
      </c>
      <c r="O2" s="254">
        <f>('Energy Use'!O58-'E-electricity'!O2)*'Energy Use 2020'!$V64</f>
        <v>271957083979646.06</v>
      </c>
      <c r="P2" s="254">
        <f>('Energy Use'!P58-'E-electricity'!P2)*'Energy Use 2020'!$V64</f>
        <v>277681664280964.03</v>
      </c>
      <c r="Q2" s="254">
        <f>('Energy Use'!Q58-'E-electricity'!Q2)*'Energy Use 2020'!$V64</f>
        <v>282896415886978.75</v>
      </c>
      <c r="R2" s="254">
        <f>('Energy Use'!R58-'E-electricity'!R2)*'Energy Use 2020'!$V64</f>
        <v>285827657649770.56</v>
      </c>
      <c r="S2" s="254">
        <f>('Energy Use'!S58-'E-electricity'!S2)*'Energy Use 2020'!$V64</f>
        <v>292755986809008.44</v>
      </c>
      <c r="T2" s="254">
        <f>('Energy Use'!T58-'E-electricity'!T2)*'Energy Use 2020'!$V64</f>
        <v>297437219058024.88</v>
      </c>
      <c r="U2" s="254">
        <f>('Energy Use'!U58-'E-electricity'!U2)*'Energy Use 2020'!$V64</f>
        <v>301643667318051.94</v>
      </c>
      <c r="V2" s="254">
        <f>('Energy Use'!V58-'E-electricity'!V2)*'Energy Use 2020'!$V64</f>
        <v>305382945686320.88</v>
      </c>
      <c r="W2" s="254">
        <f>('Energy Use'!W58-'E-electricity'!W2)*'Energy Use 2020'!$V64</f>
        <v>308666366159056.5</v>
      </c>
      <c r="X2" s="254">
        <f>('Energy Use'!X58-'E-electricity'!X2)*'Energy Use 2020'!$V64</f>
        <v>311508637939878.75</v>
      </c>
      <c r="Y2" s="254">
        <f>('Energy Use'!Y58-'E-electricity'!Y2)*'Energy Use 2020'!$V64</f>
        <v>313927548179426.94</v>
      </c>
      <c r="Z2" s="254">
        <f>('Energy Use'!Z58-'E-electricity'!Z2)*'Energy Use 2020'!$V64</f>
        <v>315943631720412.06</v>
      </c>
      <c r="AA2" s="254">
        <f>('Energy Use'!AA58-'E-electricity'!AA2)*'Energy Use 2020'!$V64</f>
        <v>317579836953121.25</v>
      </c>
      <c r="AB2" s="254">
        <f>('Energy Use'!AB58-'E-electricity'!AB2)*'Energy Use 2020'!$V64</f>
        <v>318861194307893.31</v>
      </c>
      <c r="AC2" s="254">
        <f>('Energy Use'!AC58-'E-electricity'!AC2)*'Energy Use 2020'!$V64</f>
        <v>319814493253663.56</v>
      </c>
      <c r="AD2" s="254">
        <f>('Energy Use'!AD58-'E-electricity'!AD2)*'Energy Use 2020'!$V64</f>
        <v>320467972964402.5</v>
      </c>
      <c r="AE2" s="254">
        <f>('Energy Use'!AE58-'E-electricity'!AE2)*'Energy Use 2020'!$V64</f>
        <v>320851031085094.25</v>
      </c>
      <c r="AF2" s="254">
        <f>('Energy Use'!AF58-'E-electricity'!AF2)*'Energy Use 2020'!$V64</f>
        <v>320993954299933.25</v>
      </c>
      <c r="AG2" s="254">
        <f>('Energy Use'!AG58-'E-electricity'!AG2)*'Energy Use 2020'!$V64</f>
        <v>320927673698914.5</v>
      </c>
      <c r="AH2" s="254">
        <f>('Energy Use'!AH58-'E-electricity'!AH2)*'Energy Use 2020'!$V64</f>
        <v>320683547272569.38</v>
      </c>
      <c r="AI2" s="254">
        <f>('Energy Use'!AI58-'E-electricity'!AI2)*'Energy Use 2020'!$V64</f>
        <v>320293171252984.75</v>
      </c>
      <c r="AJ2" s="254">
        <f>('Energy Use'!AJ58-'E-electricity'!AJ2)*'Energy Use 2020'!$V64</f>
        <v>319788221473569.69</v>
      </c>
      <c r="AK2" s="254">
        <f>('Energy Use'!AK58-'E-electricity'!AK2)*'Energy Use 2020'!$V64</f>
        <v>319200325448721.94</v>
      </c>
      <c r="AL2" s="254">
        <f>('Energy Use'!AL58-'E-electricity'!AL2)*'Energy Use 2020'!$V64</f>
        <v>318560965483187.38</v>
      </c>
      <c r="AM2" s="254">
        <f>('Energy Use'!AM58-'E-electricity'!AM2)*'Energy Use 2020'!$V64</f>
        <v>317901412812893.81</v>
      </c>
      <c r="AN2" s="254">
        <f>('Energy Use'!AN58-'E-electricity'!AN2)*'Energy Use 2020'!$V64</f>
        <v>317252692555880</v>
      </c>
      <c r="AO2" s="254">
        <f>('Energy Use'!AO58-'E-electricity'!AO2)*'Energy Use 2020'!$V64</f>
        <v>316645579113635.94</v>
      </c>
      <c r="AP2" s="254">
        <f>('Energy Use'!AP58-'E-electricity'!AP2)*'Energy Use 2020'!$V64</f>
        <v>316110621608860</v>
      </c>
      <c r="AQ2" s="254">
        <f>('Energy Use'!AQ58-'E-electricity'!AQ2)*'Energy Use 2020'!$V64</f>
        <v>314090899289632.81</v>
      </c>
      <c r="AR2" s="136" t="str">
        <f>VLOOKUP($A2,'Sector Match'!$A$1:$B$43,2,0)</f>
        <v>agriculture and forestry 01T03</v>
      </c>
    </row>
    <row r="3" spans="1:44" x14ac:dyDescent="0.2">
      <c r="A3" s="289" t="s">
        <v>2</v>
      </c>
      <c r="B3" s="240">
        <f>('Energy Use'!B59-'E-electricity'!B3)*'Energy Use 2019'!$V65</f>
        <v>799014383930.48096</v>
      </c>
      <c r="C3" s="240">
        <f>('Energy Use'!C59-'E-electricity'!C3)*'Energy Use 2020'!$V65</f>
        <v>313502171472.72339</v>
      </c>
      <c r="D3" s="240">
        <f>('Energy Use'!D59-'E-electricity'!D3)*'Energy Use 2020'!$V65</f>
        <v>329874727533.15839</v>
      </c>
      <c r="E3" s="240">
        <f>('Energy Use'!E59-'E-electricity'!E3)*'Energy Use 2020'!$V65</f>
        <v>362701652899.7608</v>
      </c>
      <c r="F3" s="240">
        <f>('Energy Use'!F59-'E-electricity'!F3)*'Energy Use 2020'!$V65</f>
        <v>369911992281.91803</v>
      </c>
      <c r="G3" s="240">
        <f>('Energy Use'!G59-'E-electricity'!G3)*'Energy Use 2020'!$V65</f>
        <v>377036782658.96307</v>
      </c>
      <c r="H3" s="240">
        <f>('Energy Use'!H59-'E-electricity'!H3)*'Energy Use 2020'!$V65</f>
        <v>384076281483.91101</v>
      </c>
      <c r="I3" s="240">
        <f>('Energy Use'!I59-'E-electricity'!I3)*'Energy Use 2020'!$V65</f>
        <v>388659495029.60394</v>
      </c>
      <c r="J3" s="240">
        <f>('Energy Use'!J59-'E-electricity'!J3)*'Energy Use 2020'!$V65</f>
        <v>393191651807.54681</v>
      </c>
      <c r="K3" s="240">
        <f>('Energy Use'!K59-'E-electricity'!K3)*'Energy Use 2020'!$V65</f>
        <v>397672901581.40485</v>
      </c>
      <c r="L3" s="240">
        <f>('Energy Use'!L59-'E-electricity'!L3)*'Energy Use 2020'!$V65</f>
        <v>402103394114.84308</v>
      </c>
      <c r="M3" s="240">
        <f>('Energy Use'!M59-'E-electricity'!M3)*'Energy Use 2020'!$V65</f>
        <v>406483279171.52698</v>
      </c>
      <c r="N3" s="240">
        <f>('Energy Use'!N59-'E-electricity'!N3)*'Energy Use 2020'!$V65</f>
        <v>407336257756.36969</v>
      </c>
      <c r="O3" s="240">
        <f>('Energy Use'!O59-'E-electricity'!O3)*'Energy Use 2020'!$V65</f>
        <v>408174956296.38367</v>
      </c>
      <c r="P3" s="240">
        <f>('Energy Use'!P59-'E-electricity'!P3)*'Energy Use 2020'!$V65</f>
        <v>408999408687.33569</v>
      </c>
      <c r="Q3" s="240">
        <f>('Energy Use'!Q59-'E-electricity'!Q3)*'Energy Use 2020'!$V65</f>
        <v>409809648824.99304</v>
      </c>
      <c r="R3" s="240">
        <f>('Energy Use'!R59-'E-electricity'!R3)*'Energy Use 2020'!$V65</f>
        <v>410605710605.12268</v>
      </c>
      <c r="S3" s="240">
        <f>('Energy Use'!S59-'E-electricity'!S3)*'Energy Use 2020'!$V65</f>
        <v>406345480726.98682</v>
      </c>
      <c r="T3" s="240">
        <f>('Energy Use'!T59-'E-electricity'!T3)*'Energy Use 2020'!$V65</f>
        <v>402094677702.39288</v>
      </c>
      <c r="U3" s="240">
        <f>('Energy Use'!U59-'E-electricity'!U3)*'Energy Use 2020'!$V65</f>
        <v>397853293304.40356</v>
      </c>
      <c r="V3" s="240">
        <f>('Energy Use'!V59-'E-electricity'!V3)*'Energy Use 2020'!$V65</f>
        <v>393621319306.08154</v>
      </c>
      <c r="W3" s="240">
        <f>('Energy Use'!W59-'E-electricity'!W3)*'Energy Use 2020'!$V65</f>
        <v>389398747480.48981</v>
      </c>
      <c r="X3" s="240">
        <f>('Energy Use'!X59-'E-electricity'!X3)*'Energy Use 2020'!$V65</f>
        <v>382941770166.12396</v>
      </c>
      <c r="Y3" s="240">
        <f>('Energy Use'!Y59-'E-electricity'!Y3)*'Energy Use 2020'!$V65</f>
        <v>376499638881.63342</v>
      </c>
      <c r="Z3" s="240">
        <f>('Energy Use'!Z59-'E-electricity'!Z3)*'Energy Use 2020'!$V65</f>
        <v>370072340463.91882</v>
      </c>
      <c r="AA3" s="240">
        <f>('Energy Use'!AA59-'E-electricity'!AA3)*'Energy Use 2020'!$V65</f>
        <v>363659861749.88049</v>
      </c>
      <c r="AB3" s="240">
        <f>('Energy Use'!AB59-'E-electricity'!AB3)*'Energy Use 2020'!$V65</f>
        <v>357262189576.41888</v>
      </c>
      <c r="AC3" s="240">
        <f>('Energy Use'!AC59-'E-electricity'!AC3)*'Energy Use 2020'!$V65</f>
        <v>350879310780.43457</v>
      </c>
      <c r="AD3" s="240">
        <f>('Energy Use'!AD59-'E-electricity'!AD3)*'Energy Use 2020'!$V65</f>
        <v>344511212198.82806</v>
      </c>
      <c r="AE3" s="240">
        <f>('Energy Use'!AE59-'E-electricity'!AE3)*'Energy Use 2020'!$V65</f>
        <v>338157880668.49963</v>
      </c>
      <c r="AF3" s="240">
        <f>('Energy Use'!AF59-'E-electricity'!AF3)*'Energy Use 2020'!$V65</f>
        <v>331819303026.34998</v>
      </c>
      <c r="AG3" s="240">
        <f>('Energy Use'!AG59-'E-electricity'!AG3)*'Energy Use 2020'!$V65</f>
        <v>325495466109.2793</v>
      </c>
      <c r="AH3" s="240">
        <f>('Energy Use'!AH59-'E-electricity'!AH3)*'Energy Use 2020'!$V65</f>
        <v>317708642139.58557</v>
      </c>
      <c r="AI3" s="240">
        <f>('Energy Use'!AI59-'E-electricity'!AI3)*'Energy Use 2020'!$V65</f>
        <v>309940150837.61914</v>
      </c>
      <c r="AJ3" s="240">
        <f>('Energy Use'!AJ59-'E-electricity'!AJ3)*'Energy Use 2020'!$V65</f>
        <v>302189975749.50555</v>
      </c>
      <c r="AK3" s="240">
        <f>('Energy Use'!AK59-'E-electricity'!AK3)*'Energy Use 2020'!$V65</f>
        <v>294458100421.3703</v>
      </c>
      <c r="AL3" s="240">
        <f>('Energy Use'!AL59-'E-electricity'!AL3)*'Energy Use 2020'!$V65</f>
        <v>286744508399.33911</v>
      </c>
      <c r="AM3" s="240">
        <f>('Energy Use'!AM59-'E-electricity'!AM3)*'Energy Use 2020'!$V65</f>
        <v>280517863141.27191</v>
      </c>
      <c r="AN3" s="240">
        <f>('Energy Use'!AN59-'E-electricity'!AN3)*'Energy Use 2020'!$V65</f>
        <v>274305860981.96228</v>
      </c>
      <c r="AO3" s="240">
        <f>('Energy Use'!AO59-'E-electricity'!AO3)*'Energy Use 2020'!$V65</f>
        <v>268108488758.31082</v>
      </c>
      <c r="AP3" s="240">
        <f>('Energy Use'!AP59-'E-electricity'!AP3)*'Energy Use 2020'!$V65</f>
        <v>261925733307.21783</v>
      </c>
      <c r="AQ3" s="240">
        <f>('Energy Use'!AQ59-'E-electricity'!AQ3)*'Energy Use 2020'!$V65</f>
        <v>254890606613.1575</v>
      </c>
      <c r="AR3" s="136" t="str">
        <f>VLOOKUP($A3,'Sector Match'!$A$1:$B$43,2,0)</f>
        <v>coal mining 05</v>
      </c>
    </row>
    <row r="4" spans="1:44" x14ac:dyDescent="0.2">
      <c r="A4" s="74" t="s">
        <v>3</v>
      </c>
      <c r="B4" s="240">
        <f>('Energy Use'!B60-'E-electricity'!B4)*'Energy Use 2019'!$V66</f>
        <v>0</v>
      </c>
      <c r="C4" s="240">
        <f>('Energy Use'!C60-'E-electricity'!C4)*'Energy Use 2020'!$V66</f>
        <v>0</v>
      </c>
      <c r="D4" s="240">
        <f>('Energy Use'!D60-'E-electricity'!D4)*'Energy Use 2020'!$V66</f>
        <v>0</v>
      </c>
      <c r="E4" s="240">
        <f>('Energy Use'!E60-'E-electricity'!E4)*'Energy Use 2020'!$V66</f>
        <v>0</v>
      </c>
      <c r="F4" s="240">
        <f>('Energy Use'!F60-'E-electricity'!F4)*'Energy Use 2020'!$V66</f>
        <v>0</v>
      </c>
      <c r="G4" s="240">
        <f>('Energy Use'!G60-'E-electricity'!G4)*'Energy Use 2020'!$V66</f>
        <v>0</v>
      </c>
      <c r="H4" s="240">
        <f>('Energy Use'!H60-'E-electricity'!H4)*'Energy Use 2020'!$V66</f>
        <v>0</v>
      </c>
      <c r="I4" s="240">
        <f>('Energy Use'!I60-'E-electricity'!I4)*'Energy Use 2020'!$V66</f>
        <v>0</v>
      </c>
      <c r="J4" s="240">
        <f>('Energy Use'!J60-'E-electricity'!J4)*'Energy Use 2020'!$V66</f>
        <v>0</v>
      </c>
      <c r="K4" s="240">
        <f>('Energy Use'!K60-'E-electricity'!K4)*'Energy Use 2020'!$V66</f>
        <v>0</v>
      </c>
      <c r="L4" s="240">
        <f>('Energy Use'!L60-'E-electricity'!L4)*'Energy Use 2020'!$V66</f>
        <v>0</v>
      </c>
      <c r="M4" s="240">
        <f>('Energy Use'!M60-'E-electricity'!M4)*'Energy Use 2020'!$V66</f>
        <v>0</v>
      </c>
      <c r="N4" s="240">
        <f>('Energy Use'!N60-'E-electricity'!N4)*'Energy Use 2020'!$V66</f>
        <v>0</v>
      </c>
      <c r="O4" s="240">
        <f>('Energy Use'!O60-'E-electricity'!O4)*'Energy Use 2020'!$V66</f>
        <v>0</v>
      </c>
      <c r="P4" s="240">
        <f>('Energy Use'!P60-'E-electricity'!P4)*'Energy Use 2020'!$V66</f>
        <v>0</v>
      </c>
      <c r="Q4" s="240">
        <f>('Energy Use'!Q60-'E-electricity'!Q4)*'Energy Use 2020'!$V66</f>
        <v>0</v>
      </c>
      <c r="R4" s="240">
        <f>('Energy Use'!R60-'E-electricity'!R4)*'Energy Use 2020'!$V66</f>
        <v>0</v>
      </c>
      <c r="S4" s="240">
        <f>('Energy Use'!S60-'E-electricity'!S4)*'Energy Use 2020'!$V66</f>
        <v>0</v>
      </c>
      <c r="T4" s="240">
        <f>('Energy Use'!T60-'E-electricity'!T4)*'Energy Use 2020'!$V66</f>
        <v>0</v>
      </c>
      <c r="U4" s="240">
        <f>('Energy Use'!U60-'E-electricity'!U4)*'Energy Use 2020'!$V66</f>
        <v>0</v>
      </c>
      <c r="V4" s="240">
        <f>('Energy Use'!V60-'E-electricity'!V4)*'Energy Use 2020'!$V66</f>
        <v>0</v>
      </c>
      <c r="W4" s="240">
        <f>('Energy Use'!W60-'E-electricity'!W4)*'Energy Use 2020'!$V66</f>
        <v>0</v>
      </c>
      <c r="X4" s="240">
        <f>('Energy Use'!X60-'E-electricity'!X4)*'Energy Use 2020'!$V66</f>
        <v>0</v>
      </c>
      <c r="Y4" s="240">
        <f>('Energy Use'!Y60-'E-electricity'!Y4)*'Energy Use 2020'!$V66</f>
        <v>0</v>
      </c>
      <c r="Z4" s="240">
        <f>('Energy Use'!Z60-'E-electricity'!Z4)*'Energy Use 2020'!$V66</f>
        <v>0</v>
      </c>
      <c r="AA4" s="240">
        <f>('Energy Use'!AA60-'E-electricity'!AA4)*'Energy Use 2020'!$V66</f>
        <v>0</v>
      </c>
      <c r="AB4" s="240">
        <f>('Energy Use'!AB60-'E-electricity'!AB4)*'Energy Use 2020'!$V66</f>
        <v>0</v>
      </c>
      <c r="AC4" s="240">
        <f>('Energy Use'!AC60-'E-electricity'!AC4)*'Energy Use 2020'!$V66</f>
        <v>0</v>
      </c>
      <c r="AD4" s="240">
        <f>('Energy Use'!AD60-'E-electricity'!AD4)*'Energy Use 2020'!$V66</f>
        <v>0</v>
      </c>
      <c r="AE4" s="240">
        <f>('Energy Use'!AE60-'E-electricity'!AE4)*'Energy Use 2020'!$V66</f>
        <v>0</v>
      </c>
      <c r="AF4" s="240">
        <f>('Energy Use'!AF60-'E-electricity'!AF4)*'Energy Use 2020'!$V66</f>
        <v>0</v>
      </c>
      <c r="AG4" s="240">
        <f>('Energy Use'!AG60-'E-electricity'!AG4)*'Energy Use 2020'!$V66</f>
        <v>0</v>
      </c>
      <c r="AH4" s="240">
        <f>('Energy Use'!AH60-'E-electricity'!AH4)*'Energy Use 2020'!$V66</f>
        <v>0</v>
      </c>
      <c r="AI4" s="240">
        <f>('Energy Use'!AI60-'E-electricity'!AI4)*'Energy Use 2020'!$V66</f>
        <v>0</v>
      </c>
      <c r="AJ4" s="240">
        <f>('Energy Use'!AJ60-'E-electricity'!AJ4)*'Energy Use 2020'!$V66</f>
        <v>0</v>
      </c>
      <c r="AK4" s="240">
        <f>('Energy Use'!AK60-'E-electricity'!AK4)*'Energy Use 2020'!$V66</f>
        <v>0</v>
      </c>
      <c r="AL4" s="240">
        <f>('Energy Use'!AL60-'E-electricity'!AL4)*'Energy Use 2020'!$V66</f>
        <v>0</v>
      </c>
      <c r="AM4" s="240">
        <f>('Energy Use'!AM60-'E-electricity'!AM4)*'Energy Use 2020'!$V66</f>
        <v>0</v>
      </c>
      <c r="AN4" s="240">
        <f>('Energy Use'!AN60-'E-electricity'!AN4)*'Energy Use 2020'!$V66</f>
        <v>0</v>
      </c>
      <c r="AO4" s="240">
        <f>('Energy Use'!AO60-'E-electricity'!AO4)*'Energy Use 2020'!$V66</f>
        <v>0</v>
      </c>
      <c r="AP4" s="240">
        <f>('Energy Use'!AP60-'E-electricity'!AP4)*'Energy Use 2020'!$V66</f>
        <v>0</v>
      </c>
      <c r="AQ4" s="240">
        <f>('Energy Use'!AQ60-'E-electricity'!AQ4)*'Energy Use 2020'!$V66</f>
        <v>0</v>
      </c>
      <c r="AR4" s="136" t="str">
        <f>VLOOKUP($A4,'Sector Match'!$A$1:$B$43,2,0)</f>
        <v>oil and gas extraction 06</v>
      </c>
    </row>
    <row r="5" spans="1:44" x14ac:dyDescent="0.2">
      <c r="A5" s="74" t="s">
        <v>4</v>
      </c>
      <c r="B5" s="240">
        <f>('Energy Use'!B61-'E-electricity'!B5)*'Energy Use 2019'!$V67</f>
        <v>288532971974.89594</v>
      </c>
      <c r="C5" s="240">
        <f>('Energy Use'!C61-'E-electricity'!C5)*'Energy Use 2020'!$V67</f>
        <v>663070964442.30896</v>
      </c>
      <c r="D5" s="240">
        <f>('Energy Use'!D61-'E-electricity'!D5)*'Energy Use 2020'!$V67</f>
        <v>745248151549.19299</v>
      </c>
      <c r="E5" s="240">
        <f>('Energy Use'!E61-'E-electricity'!E5)*'Energy Use 2020'!$V67</f>
        <v>730813324450.99158</v>
      </c>
      <c r="F5" s="240">
        <f>('Energy Use'!F61-'E-electricity'!F5)*'Energy Use 2020'!$V67</f>
        <v>783558154054.46594</v>
      </c>
      <c r="G5" s="240">
        <f>('Energy Use'!G61-'E-electricity'!G5)*'Energy Use 2020'!$V67</f>
        <v>835560694486.37207</v>
      </c>
      <c r="H5" s="240">
        <f>('Energy Use'!H61-'E-electricity'!H5)*'Energy Use 2020'!$V67</f>
        <v>886824661444.29346</v>
      </c>
      <c r="I5" s="240">
        <f>('Energy Use'!I61-'E-electricity'!I5)*'Energy Use 2020'!$V67</f>
        <v>901096699223.56628</v>
      </c>
      <c r="J5" s="240">
        <f>('Energy Use'!J61-'E-electricity'!J5)*'Energy Use 2020'!$V67</f>
        <v>915149122750.22498</v>
      </c>
      <c r="K5" s="240">
        <f>('Energy Use'!K61-'E-electricity'!K5)*'Energy Use 2020'!$V67</f>
        <v>928982997840.48438</v>
      </c>
      <c r="L5" s="240">
        <f>('Energy Use'!L61-'E-electricity'!L5)*'Energy Use 2020'!$V67</f>
        <v>942599390310.5592</v>
      </c>
      <c r="M5" s="240">
        <f>('Energy Use'!M61-'E-electricity'!M5)*'Energy Use 2020'!$V67</f>
        <v>955999365976.66492</v>
      </c>
      <c r="N5" s="240">
        <f>('Energy Use'!N61-'E-electricity'!N5)*'Energy Use 2020'!$V67</f>
        <v>952816605545.75256</v>
      </c>
      <c r="O5" s="240">
        <f>('Energy Use'!O61-'E-electricity'!O5)*'Energy Use 2020'!$V67</f>
        <v>949631619732.52454</v>
      </c>
      <c r="P5" s="240">
        <f>('Energy Use'!P61-'E-electricity'!P5)*'Energy Use 2020'!$V67</f>
        <v>946444454484.49536</v>
      </c>
      <c r="Q5" s="240">
        <f>('Energy Use'!Q61-'E-electricity'!Q5)*'Energy Use 2020'!$V67</f>
        <v>943255155749.17993</v>
      </c>
      <c r="R5" s="240">
        <f>('Energy Use'!R61-'E-electricity'!R5)*'Energy Use 2020'!$V67</f>
        <v>940063769474.09229</v>
      </c>
      <c r="S5" s="240">
        <f>('Energy Use'!S61-'E-electricity'!S5)*'Energy Use 2020'!$V67</f>
        <v>927611611974.84338</v>
      </c>
      <c r="T5" s="240">
        <f>('Energy Use'!T61-'E-electricity'!T5)*'Energy Use 2020'!$V67</f>
        <v>915201961494.08386</v>
      </c>
      <c r="U5" s="240">
        <f>('Energy Use'!U61-'E-electricity'!U5)*'Energy Use 2020'!$V67</f>
        <v>902834764501.9696</v>
      </c>
      <c r="V5" s="240">
        <f>('Energy Use'!V61-'E-electricity'!V5)*'Energy Use 2020'!$V67</f>
        <v>890509967468.65674</v>
      </c>
      <c r="W5" s="240">
        <f>('Energy Use'!W61-'E-electricity'!W5)*'Energy Use 2020'!$V67</f>
        <v>878227516864.30103</v>
      </c>
      <c r="X5" s="240">
        <f>('Energy Use'!X61-'E-electricity'!X5)*'Energy Use 2020'!$V67</f>
        <v>856760705408.50476</v>
      </c>
      <c r="Y5" s="240">
        <f>('Energy Use'!Y61-'E-electricity'!Y5)*'Energy Use 2020'!$V67</f>
        <v>835371794950.1665</v>
      </c>
      <c r="Z5" s="240">
        <f>('Energy Use'!Z61-'E-electricity'!Z5)*'Energy Use 2020'!$V67</f>
        <v>814060685120.82776</v>
      </c>
      <c r="AA5" s="240">
        <f>('Energy Use'!AA61-'E-electricity'!AA5)*'Energy Use 2020'!$V67</f>
        <v>792827275552.03125</v>
      </c>
      <c r="AB5" s="240">
        <f>('Energy Use'!AB61-'E-electricity'!AB5)*'Energy Use 2020'!$V67</f>
        <v>771671465875.31848</v>
      </c>
      <c r="AC5" s="240">
        <f>('Energy Use'!AC61-'E-electricity'!AC5)*'Energy Use 2020'!$V67</f>
        <v>750593155722.23218</v>
      </c>
      <c r="AD5" s="240">
        <f>('Energy Use'!AD61-'E-electricity'!AD5)*'Energy Use 2020'!$V67</f>
        <v>729592244724.31421</v>
      </c>
      <c r="AE5" s="240">
        <f>('Energy Use'!AE61-'E-electricity'!AE5)*'Energy Use 2020'!$V67</f>
        <v>708668632513.10669</v>
      </c>
      <c r="AF5" s="240">
        <f>('Energy Use'!AF61-'E-electricity'!AF5)*'Energy Use 2020'!$V67</f>
        <v>687822218720.15161</v>
      </c>
      <c r="AG5" s="240">
        <f>('Energy Use'!AG61-'E-electricity'!AG5)*'Energy Use 2020'!$V67</f>
        <v>667052902976.99097</v>
      </c>
      <c r="AH5" s="240">
        <f>('Energy Use'!AH61-'E-electricity'!AH5)*'Energy Use 2020'!$V67</f>
        <v>648946027254.82788</v>
      </c>
      <c r="AI5" s="240">
        <f>('Energy Use'!AI61-'E-electricity'!AI5)*'Energy Use 2020'!$V67</f>
        <v>630905949025.3252</v>
      </c>
      <c r="AJ5" s="240">
        <f>('Energy Use'!AJ61-'E-electricity'!AJ5)*'Energy Use 2020'!$V67</f>
        <v>612932581302.48608</v>
      </c>
      <c r="AK5" s="240">
        <f>('Energy Use'!AK61-'E-electricity'!AK5)*'Energy Use 2020'!$V67</f>
        <v>595025837100.31372</v>
      </c>
      <c r="AL5" s="240">
        <f>('Energy Use'!AL61-'E-electricity'!AL5)*'Energy Use 2020'!$V67</f>
        <v>577185629432.81116</v>
      </c>
      <c r="AM5" s="240">
        <f>('Energy Use'!AM61-'E-electricity'!AM5)*'Energy Use 2020'!$V67</f>
        <v>558575857794.85498</v>
      </c>
      <c r="AN5" s="240">
        <f>('Energy Use'!AN61-'E-electricity'!AN5)*'Energy Use 2020'!$V67</f>
        <v>540035732123.36835</v>
      </c>
      <c r="AO5" s="240">
        <f>('Energy Use'!AO61-'E-electricity'!AO5)*'Energy Use 2020'!$V67</f>
        <v>521565161062.47894</v>
      </c>
      <c r="AP5" s="240">
        <f>('Energy Use'!AP61-'E-electricity'!AP5)*'Energy Use 2020'!$V67</f>
        <v>503164053256.31464</v>
      </c>
      <c r="AQ5" s="240">
        <f>('Energy Use'!AQ61-'E-electricity'!AQ5)*'Energy Use 2020'!$V67</f>
        <v>483188817968.15869</v>
      </c>
      <c r="AR5" s="136" t="str">
        <f>VLOOKUP($A5,'Sector Match'!$A$1:$B$43,2,0)</f>
        <v>other mining and quarrying 07T08</v>
      </c>
    </row>
    <row r="6" spans="1:44" x14ac:dyDescent="0.2">
      <c r="A6" s="74" t="s">
        <v>5</v>
      </c>
      <c r="B6" s="240">
        <f>('Energy Use'!B62-'E-electricity'!B6)*'Energy Use 2019'!$V68</f>
        <v>668619675441.8269</v>
      </c>
      <c r="C6" s="240">
        <f>('Energy Use'!C62-'E-electricity'!C6)*'Energy Use 2020'!$V68</f>
        <v>1667387655354.9272</v>
      </c>
      <c r="D6" s="240">
        <f>('Energy Use'!D62-'E-electricity'!D6)*'Energy Use 2020'!$V68</f>
        <v>1517859944849.3286</v>
      </c>
      <c r="E6" s="240">
        <f>('Energy Use'!E62-'E-electricity'!E6)*'Energy Use 2020'!$V68</f>
        <v>1587738689963.2117</v>
      </c>
      <c r="F6" s="240">
        <f>('Energy Use'!F62-'E-electricity'!F6)*'Energy Use 2020'!$V68</f>
        <v>1699973219232.4956</v>
      </c>
      <c r="G6" s="240">
        <f>('Energy Use'!G62-'E-electricity'!G6)*'Energy Use 2020'!$V68</f>
        <v>1809346603939.2073</v>
      </c>
      <c r="H6" s="240">
        <f>('Energy Use'!H62-'E-electricity'!H6)*'Energy Use 2020'!$V68</f>
        <v>1915880785178.4663</v>
      </c>
      <c r="I6" s="240">
        <f>('Energy Use'!I62-'E-electricity'!I6)*'Energy Use 2020'!$V68</f>
        <v>1993235465817.8462</v>
      </c>
      <c r="J6" s="240">
        <f>('Energy Use'!J62-'E-electricity'!J6)*'Energy Use 2020'!$V68</f>
        <v>2068525867721.3362</v>
      </c>
      <c r="K6" s="240">
        <f>('Energy Use'!K62-'E-electricity'!K6)*'Energy Use 2020'!$V68</f>
        <v>2141766153343.761</v>
      </c>
      <c r="L6" s="240">
        <f>('Energy Use'!L62-'E-electricity'!L6)*'Energy Use 2020'!$V68</f>
        <v>2212970485139.9429</v>
      </c>
      <c r="M6" s="240">
        <f>('Energy Use'!M62-'E-electricity'!M6)*'Energy Use 2020'!$V68</f>
        <v>2282153025564.7075</v>
      </c>
      <c r="N6" s="240">
        <f>('Energy Use'!N62-'E-electricity'!N6)*'Energy Use 2020'!$V68</f>
        <v>2313171555793.4414</v>
      </c>
      <c r="O6" s="240">
        <f>('Energy Use'!O62-'E-electricity'!O6)*'Energy Use 2020'!$V68</f>
        <v>2343409690795.2549</v>
      </c>
      <c r="P6" s="240">
        <f>('Energy Use'!P62-'E-electricity'!P6)*'Energy Use 2020'!$V68</f>
        <v>2372872038931.0942</v>
      </c>
      <c r="Q6" s="240">
        <f>('Energy Use'!Q62-'E-electricity'!Q6)*'Energy Use 2020'!$V68</f>
        <v>2401563208561.9092</v>
      </c>
      <c r="R6" s="240">
        <f>('Energy Use'!R62-'E-electricity'!R6)*'Energy Use 2020'!$V68</f>
        <v>2429487808048.6484</v>
      </c>
      <c r="S6" s="240">
        <f>('Energy Use'!S62-'E-electricity'!S6)*'Energy Use 2020'!$V68</f>
        <v>2433511738459.2197</v>
      </c>
      <c r="T6" s="240">
        <f>('Energy Use'!T62-'E-electricity'!T6)*'Energy Use 2020'!$V68</f>
        <v>2437430832277.3916</v>
      </c>
      <c r="U6" s="240">
        <f>('Energy Use'!U62-'E-electricity'!U6)*'Energy Use 2020'!$V68</f>
        <v>2441245284376.5674</v>
      </c>
      <c r="V6" s="240">
        <f>('Energy Use'!V62-'E-electricity'!V6)*'Energy Use 2020'!$V68</f>
        <v>2444955289630.1558</v>
      </c>
      <c r="W6" s="240">
        <f>('Energy Use'!W62-'E-electricity'!W6)*'Energy Use 2020'!$V68</f>
        <v>2448561042911.5596</v>
      </c>
      <c r="X6" s="240">
        <f>('Energy Use'!X62-'E-electricity'!X6)*'Energy Use 2020'!$V68</f>
        <v>2431958036357.2588</v>
      </c>
      <c r="Y6" s="240">
        <f>('Energy Use'!Y62-'E-electricity'!Y6)*'Energy Use 2020'!$V68</f>
        <v>2415419920887.4663</v>
      </c>
      <c r="Z6" s="240">
        <f>('Energy Use'!Z62-'E-electricity'!Z6)*'Energy Use 2020'!$V68</f>
        <v>2398946606366.7798</v>
      </c>
      <c r="AA6" s="240">
        <f>('Energy Use'!AA62-'E-electricity'!AA6)*'Energy Use 2020'!$V68</f>
        <v>2382538002659.7964</v>
      </c>
      <c r="AB6" s="240">
        <f>('Energy Use'!AB62-'E-electricity'!AB6)*'Energy Use 2020'!$V68</f>
        <v>2366194019631.1118</v>
      </c>
      <c r="AC6" s="240">
        <f>('Energy Use'!AC62-'E-electricity'!AC6)*'Energy Use 2020'!$V68</f>
        <v>2324005711121.2026</v>
      </c>
      <c r="AD6" s="240">
        <f>('Energy Use'!AD62-'E-electricity'!AD6)*'Energy Use 2020'!$V68</f>
        <v>2282102714891.7861</v>
      </c>
      <c r="AE6" s="240">
        <f>('Energy Use'!AE62-'E-electricity'!AE6)*'Energy Use 2020'!$V68</f>
        <v>2240484565663.2495</v>
      </c>
      <c r="AF6" s="240">
        <f>('Energy Use'!AF62-'E-electricity'!AF6)*'Energy Use 2020'!$V68</f>
        <v>2199150798155.9746</v>
      </c>
      <c r="AG6" s="240">
        <f>('Energy Use'!AG62-'E-electricity'!AG6)*'Energy Use 2020'!$V68</f>
        <v>2158100947090.3486</v>
      </c>
      <c r="AH6" s="240">
        <f>('Energy Use'!AH62-'E-electricity'!AH6)*'Energy Use 2020'!$V68</f>
        <v>2098316102070.0117</v>
      </c>
      <c r="AI6" s="240">
        <f>('Energy Use'!AI62-'E-electricity'!AI6)*'Energy Use 2020'!$V68</f>
        <v>2038978958976.3125</v>
      </c>
      <c r="AJ6" s="240">
        <f>('Energy Use'!AJ62-'E-electricity'!AJ6)*'Energy Use 2020'!$V68</f>
        <v>1980088771171.4771</v>
      </c>
      <c r="AK6" s="240">
        <f>('Energy Use'!AK62-'E-electricity'!AK6)*'Energy Use 2020'!$V68</f>
        <v>1921644792017.7349</v>
      </c>
      <c r="AL6" s="240">
        <f>('Energy Use'!AL62-'E-electricity'!AL6)*'Energy Use 2020'!$V68</f>
        <v>1863646274877.3069</v>
      </c>
      <c r="AM6" s="240">
        <f>('Energy Use'!AM62-'E-electricity'!AM6)*'Energy Use 2020'!$V68</f>
        <v>1806044186041.5422</v>
      </c>
      <c r="AN6" s="240">
        <f>('Energy Use'!AN62-'E-electricity'!AN6)*'Energy Use 2020'!$V68</f>
        <v>1748886490951.1665</v>
      </c>
      <c r="AO6" s="240">
        <f>('Energy Use'!AO62-'E-electricity'!AO6)*'Energy Use 2020'!$V68</f>
        <v>1692172442238.2742</v>
      </c>
      <c r="AP6" s="240">
        <f>('Energy Use'!AP62-'E-electricity'!AP6)*'Energy Use 2020'!$V68</f>
        <v>1635901292534.9653</v>
      </c>
      <c r="AQ6" s="240">
        <f>('Energy Use'!AQ62-'E-electricity'!AQ6)*'Energy Use 2020'!$V68</f>
        <v>1574716117203.9377</v>
      </c>
      <c r="AR6" s="136" t="str">
        <f>VLOOKUP($A6,'Sector Match'!$A$1:$B$43,2,0)</f>
        <v>other mining and quarrying 07T08</v>
      </c>
    </row>
    <row r="7" spans="1:44" x14ac:dyDescent="0.2">
      <c r="A7" s="74" t="s">
        <v>6</v>
      </c>
      <c r="B7" s="240">
        <f>('Energy Use'!B63-'E-electricity'!B7)*'Energy Use 2019'!$V69</f>
        <v>52712754495.413673</v>
      </c>
      <c r="C7" s="240">
        <f>('Energy Use'!C63-'E-electricity'!C7)*'Energy Use 2020'!$V69</f>
        <v>91553731492.034286</v>
      </c>
      <c r="D7" s="240">
        <f>('Energy Use'!D63-'E-electricity'!D7)*'Energy Use 2020'!$V69</f>
        <v>90666055132.338593</v>
      </c>
      <c r="E7" s="240">
        <f>('Energy Use'!E63-'E-electricity'!E7)*'Energy Use 2020'!$V69</f>
        <v>82715830815.639099</v>
      </c>
      <c r="F7" s="240">
        <f>('Energy Use'!F63-'E-electricity'!F7)*'Energy Use 2020'!$V69</f>
        <v>84999146572.769821</v>
      </c>
      <c r="G7" s="240">
        <f>('Energy Use'!G63-'E-electricity'!G7)*'Energy Use 2020'!$V69</f>
        <v>87256268777.946091</v>
      </c>
      <c r="H7" s="240">
        <f>('Energy Use'!H63-'E-electricity'!H7)*'Energy Use 2020'!$V69</f>
        <v>89487278420.96225</v>
      </c>
      <c r="I7" s="240">
        <f>('Energy Use'!I63-'E-electricity'!I7)*'Energy Use 2020'!$V69</f>
        <v>90208206854.516525</v>
      </c>
      <c r="J7" s="240">
        <f>('Energy Use'!J63-'E-electricity'!J7)*'Energy Use 2020'!$V69</f>
        <v>90920083151.309998</v>
      </c>
      <c r="K7" s="240">
        <f>('Energy Use'!K63-'E-electricity'!K7)*'Energy Use 2020'!$V69</f>
        <v>91622935361.033646</v>
      </c>
      <c r="L7" s="240">
        <f>('Energy Use'!L63-'E-electricity'!L7)*'Energy Use 2020'!$V69</f>
        <v>92316791533.378418</v>
      </c>
      <c r="M7" s="240">
        <f>('Energy Use'!M63-'E-electricity'!M7)*'Energy Use 2020'!$V69</f>
        <v>93001679718.035294</v>
      </c>
      <c r="N7" s="240">
        <f>('Energy Use'!N63-'E-electricity'!N7)*'Energy Use 2020'!$V69</f>
        <v>91577662606.868805</v>
      </c>
      <c r="O7" s="240">
        <f>('Energy Use'!O63-'E-electricity'!O7)*'Energy Use 2020'!$V69</f>
        <v>90161968148.205963</v>
      </c>
      <c r="P7" s="240">
        <f>('Energy Use'!P63-'E-electricity'!P7)*'Energy Use 2020'!$V69</f>
        <v>88754579412.870834</v>
      </c>
      <c r="Q7" s="240">
        <f>('Energy Use'!Q63-'E-electricity'!Q7)*'Energy Use 2020'!$V69</f>
        <v>87355479471.687485</v>
      </c>
      <c r="R7" s="240">
        <f>('Energy Use'!R63-'E-electricity'!R7)*'Energy Use 2020'!$V69</f>
        <v>85964651395.479996</v>
      </c>
      <c r="S7" s="240">
        <f>('Energy Use'!S63-'E-electricity'!S7)*'Energy Use 2020'!$V69</f>
        <v>84355551183.982193</v>
      </c>
      <c r="T7" s="240">
        <f>('Energy Use'!T63-'E-electricity'!T7)*'Energy Use 2020'!$V69</f>
        <v>82750244855.476028</v>
      </c>
      <c r="U7" s="240">
        <f>('Energy Use'!U63-'E-electricity'!U7)*'Energy Use 2020'!$V69</f>
        <v>81148728958.461914</v>
      </c>
      <c r="V7" s="240">
        <f>('Energy Use'!V63-'E-electricity'!V7)*'Energy Use 2020'!$V69</f>
        <v>79551000041.440308</v>
      </c>
      <c r="W7" s="240">
        <f>('Energy Use'!W63-'E-electricity'!W7)*'Energy Use 2020'!$V69</f>
        <v>77957054652.911682</v>
      </c>
      <c r="X7" s="240">
        <f>('Energy Use'!X63-'E-electricity'!X7)*'Energy Use 2020'!$V69</f>
        <v>75798048452.427658</v>
      </c>
      <c r="Y7" s="240">
        <f>('Energy Use'!Y63-'E-electricity'!Y7)*'Energy Use 2020'!$V69</f>
        <v>73644234738.444885</v>
      </c>
      <c r="Z7" s="240">
        <f>('Energy Use'!Z63-'E-electricity'!Z7)*'Energy Use 2020'!$V69</f>
        <v>71495608744.606888</v>
      </c>
      <c r="AA7" s="240">
        <f>('Energy Use'!AA63-'E-electricity'!AA7)*'Energy Use 2020'!$V69</f>
        <v>69352165704.557098</v>
      </c>
      <c r="AB7" s="240">
        <f>('Energy Use'!AB63-'E-electricity'!AB7)*'Energy Use 2020'!$V69</f>
        <v>67213900851.939003</v>
      </c>
      <c r="AC7" s="240">
        <f>('Energy Use'!AC63-'E-electricity'!AC7)*'Energy Use 2020'!$V69</f>
        <v>65575451837.272057</v>
      </c>
      <c r="AD7" s="240">
        <f>('Energy Use'!AD63-'E-electricity'!AD7)*'Energy Use 2020'!$V69</f>
        <v>63940936433.941765</v>
      </c>
      <c r="AE7" s="240">
        <f>('Energy Use'!AE63-'E-electricity'!AE7)*'Energy Use 2020'!$V69</f>
        <v>62310351026.091461</v>
      </c>
      <c r="AF7" s="240">
        <f>('Energy Use'!AF63-'E-electricity'!AF7)*'Energy Use 2020'!$V69</f>
        <v>60683691997.864449</v>
      </c>
      <c r="AG7" s="240">
        <f>('Energy Use'!AG63-'E-electricity'!AG7)*'Energy Use 2020'!$V69</f>
        <v>59060955733.40406</v>
      </c>
      <c r="AH7" s="240">
        <f>('Energy Use'!AH63-'E-electricity'!AH7)*'Energy Use 2020'!$V69</f>
        <v>58074142586.965714</v>
      </c>
      <c r="AI7" s="240">
        <f>('Energy Use'!AI63-'E-electricity'!AI7)*'Energy Use 2020'!$V69</f>
        <v>57089661990.374603</v>
      </c>
      <c r="AJ7" s="240">
        <f>('Energy Use'!AJ63-'E-electricity'!AJ7)*'Energy Use 2020'!$V69</f>
        <v>56107511806.988144</v>
      </c>
      <c r="AK7" s="240">
        <f>('Energy Use'!AK63-'E-electricity'!AK7)*'Energy Use 2020'!$V69</f>
        <v>55127689900.16375</v>
      </c>
      <c r="AL7" s="240">
        <f>('Energy Use'!AL63-'E-electricity'!AL7)*'Energy Use 2020'!$V69</f>
        <v>54150194133.25885</v>
      </c>
      <c r="AM7" s="240">
        <f>('Energy Use'!AM63-'E-electricity'!AM7)*'Energy Use 2020'!$V69</f>
        <v>53666928032.667732</v>
      </c>
      <c r="AN7" s="240">
        <f>('Energy Use'!AN63-'E-electricity'!AN7)*'Energy Use 2020'!$V69</f>
        <v>53184747829.155479</v>
      </c>
      <c r="AO7" s="240">
        <f>('Energy Use'!AO63-'E-electricity'!AO7)*'Energy Use 2020'!$V69</f>
        <v>52703652544.637108</v>
      </c>
      <c r="AP7" s="240">
        <f>('Energy Use'!AP63-'E-electricity'!AP7)*'Energy Use 2020'!$V69</f>
        <v>52223641201.027679</v>
      </c>
      <c r="AQ7" s="240">
        <f>('Energy Use'!AQ63-'E-electricity'!AQ7)*'Energy Use 2020'!$V69</f>
        <v>51569307014.071823</v>
      </c>
      <c r="AR7" s="136" t="str">
        <f>VLOOKUP($A7,'Sector Match'!$A$1:$B$43,2,0)</f>
        <v>other mining and quarrying 07T08</v>
      </c>
    </row>
    <row r="8" spans="1:44" x14ac:dyDescent="0.2">
      <c r="A8" s="74" t="s">
        <v>7</v>
      </c>
      <c r="B8" s="240">
        <f>('Energy Use'!B64-'E-electricity'!B8)*'Energy Use 2019'!$V70</f>
        <v>0</v>
      </c>
      <c r="C8" s="240">
        <f>('Energy Use'!C64-'E-electricity'!C8)*'Energy Use 2020'!$V70</f>
        <v>0</v>
      </c>
      <c r="D8" s="240">
        <f>('Energy Use'!D64-'E-electricity'!D8)*'Energy Use 2020'!$V70</f>
        <v>0</v>
      </c>
      <c r="E8" s="240">
        <f>('Energy Use'!E64-'E-electricity'!E8)*'Energy Use 2020'!$V70</f>
        <v>0</v>
      </c>
      <c r="F8" s="240">
        <f>('Energy Use'!F64-'E-electricity'!F8)*'Energy Use 2020'!$V70</f>
        <v>0</v>
      </c>
      <c r="G8" s="240">
        <f>('Energy Use'!G64-'E-electricity'!G8)*'Energy Use 2020'!$V70</f>
        <v>0</v>
      </c>
      <c r="H8" s="240">
        <f>('Energy Use'!H64-'E-electricity'!H8)*'Energy Use 2020'!$V70</f>
        <v>0</v>
      </c>
      <c r="I8" s="240">
        <f>('Energy Use'!I64-'E-electricity'!I8)*'Energy Use 2020'!$V70</f>
        <v>0</v>
      </c>
      <c r="J8" s="240">
        <f>('Energy Use'!J64-'E-electricity'!J8)*'Energy Use 2020'!$V70</f>
        <v>0</v>
      </c>
      <c r="K8" s="240">
        <f>('Energy Use'!K64-'E-electricity'!K8)*'Energy Use 2020'!$V70</f>
        <v>0</v>
      </c>
      <c r="L8" s="240">
        <f>('Energy Use'!L64-'E-electricity'!L8)*'Energy Use 2020'!$V70</f>
        <v>0</v>
      </c>
      <c r="M8" s="240">
        <f>('Energy Use'!M64-'E-electricity'!M8)*'Energy Use 2020'!$V70</f>
        <v>0</v>
      </c>
      <c r="N8" s="240">
        <f>('Energy Use'!N64-'E-electricity'!N8)*'Energy Use 2020'!$V70</f>
        <v>0</v>
      </c>
      <c r="O8" s="240">
        <f>('Energy Use'!O64-'E-electricity'!O8)*'Energy Use 2020'!$V70</f>
        <v>0</v>
      </c>
      <c r="P8" s="240">
        <f>('Energy Use'!P64-'E-electricity'!P8)*'Energy Use 2020'!$V70</f>
        <v>0</v>
      </c>
      <c r="Q8" s="240">
        <f>('Energy Use'!Q64-'E-electricity'!Q8)*'Energy Use 2020'!$V70</f>
        <v>0</v>
      </c>
      <c r="R8" s="240">
        <f>('Energy Use'!R64-'E-electricity'!R8)*'Energy Use 2020'!$V70</f>
        <v>0</v>
      </c>
      <c r="S8" s="240">
        <f>('Energy Use'!S64-'E-electricity'!S8)*'Energy Use 2020'!$V70</f>
        <v>0</v>
      </c>
      <c r="T8" s="240">
        <f>('Energy Use'!T64-'E-electricity'!T8)*'Energy Use 2020'!$V70</f>
        <v>0</v>
      </c>
      <c r="U8" s="240">
        <f>('Energy Use'!U64-'E-electricity'!U8)*'Energy Use 2020'!$V70</f>
        <v>0</v>
      </c>
      <c r="V8" s="240">
        <f>('Energy Use'!V64-'E-electricity'!V8)*'Energy Use 2020'!$V70</f>
        <v>0</v>
      </c>
      <c r="W8" s="240">
        <f>('Energy Use'!W64-'E-electricity'!W8)*'Energy Use 2020'!$V70</f>
        <v>0</v>
      </c>
      <c r="X8" s="240">
        <f>('Energy Use'!X64-'E-electricity'!X8)*'Energy Use 2020'!$V70</f>
        <v>0</v>
      </c>
      <c r="Y8" s="240">
        <f>('Energy Use'!Y64-'E-electricity'!Y8)*'Energy Use 2020'!$V70</f>
        <v>0</v>
      </c>
      <c r="Z8" s="240">
        <f>('Energy Use'!Z64-'E-electricity'!Z8)*'Energy Use 2020'!$V70</f>
        <v>0</v>
      </c>
      <c r="AA8" s="240">
        <f>('Energy Use'!AA64-'E-electricity'!AA8)*'Energy Use 2020'!$V70</f>
        <v>0</v>
      </c>
      <c r="AB8" s="240">
        <f>('Energy Use'!AB64-'E-electricity'!AB8)*'Energy Use 2020'!$V70</f>
        <v>0</v>
      </c>
      <c r="AC8" s="240">
        <f>('Energy Use'!AC64-'E-electricity'!AC8)*'Energy Use 2020'!$V70</f>
        <v>0</v>
      </c>
      <c r="AD8" s="240">
        <f>('Energy Use'!AD64-'E-electricity'!AD8)*'Energy Use 2020'!$V70</f>
        <v>0</v>
      </c>
      <c r="AE8" s="240">
        <f>('Energy Use'!AE64-'E-electricity'!AE8)*'Energy Use 2020'!$V70</f>
        <v>0</v>
      </c>
      <c r="AF8" s="240">
        <f>('Energy Use'!AF64-'E-electricity'!AF8)*'Energy Use 2020'!$V70</f>
        <v>0</v>
      </c>
      <c r="AG8" s="240">
        <f>('Energy Use'!AG64-'E-electricity'!AG8)*'Energy Use 2020'!$V70</f>
        <v>0</v>
      </c>
      <c r="AH8" s="240">
        <f>('Energy Use'!AH64-'E-electricity'!AH8)*'Energy Use 2020'!$V70</f>
        <v>0</v>
      </c>
      <c r="AI8" s="240">
        <f>('Energy Use'!AI64-'E-electricity'!AI8)*'Energy Use 2020'!$V70</f>
        <v>0</v>
      </c>
      <c r="AJ8" s="240">
        <f>('Energy Use'!AJ64-'E-electricity'!AJ8)*'Energy Use 2020'!$V70</f>
        <v>0</v>
      </c>
      <c r="AK8" s="240">
        <f>('Energy Use'!AK64-'E-electricity'!AK8)*'Energy Use 2020'!$V70</f>
        <v>0</v>
      </c>
      <c r="AL8" s="240">
        <f>('Energy Use'!AL64-'E-electricity'!AL8)*'Energy Use 2020'!$V70</f>
        <v>0</v>
      </c>
      <c r="AM8" s="240">
        <f>('Energy Use'!AM64-'E-electricity'!AM8)*'Energy Use 2020'!$V70</f>
        <v>0</v>
      </c>
      <c r="AN8" s="240">
        <f>('Energy Use'!AN64-'E-electricity'!AN8)*'Energy Use 2020'!$V70</f>
        <v>0</v>
      </c>
      <c r="AO8" s="240">
        <f>('Energy Use'!AO64-'E-electricity'!AO8)*'Energy Use 2020'!$V70</f>
        <v>0</v>
      </c>
      <c r="AP8" s="240">
        <f>('Energy Use'!AP64-'E-electricity'!AP8)*'Energy Use 2020'!$V70</f>
        <v>0</v>
      </c>
      <c r="AQ8" s="240">
        <f>('Energy Use'!AQ64-'E-electricity'!AQ8)*'Energy Use 2020'!$V70</f>
        <v>0</v>
      </c>
      <c r="AR8" s="136" t="str">
        <f>VLOOKUP($A8,'Sector Match'!$A$1:$B$43,2,0)</f>
        <v>Mining Support Service Activities 09</v>
      </c>
    </row>
    <row r="9" spans="1:44" x14ac:dyDescent="0.2">
      <c r="A9" s="74" t="s">
        <v>8</v>
      </c>
      <c r="B9" s="240">
        <f>('Energy Use'!B65-'E-electricity'!B9)*'Energy Use 2019'!$V71</f>
        <v>0</v>
      </c>
      <c r="C9" s="240">
        <f>('Energy Use'!C65-'E-electricity'!C9)*'Energy Use 2020'!$V71</f>
        <v>0</v>
      </c>
      <c r="D9" s="240">
        <f>('Energy Use'!D65-'E-electricity'!D9)*'Energy Use 2020'!$V71</f>
        <v>0</v>
      </c>
      <c r="E9" s="240">
        <f>('Energy Use'!E65-'E-electricity'!E9)*'Energy Use 2020'!$V71</f>
        <v>0</v>
      </c>
      <c r="F9" s="240">
        <f>('Energy Use'!F65-'E-electricity'!F9)*'Energy Use 2020'!$V71</f>
        <v>0</v>
      </c>
      <c r="G9" s="240">
        <f>('Energy Use'!G65-'E-electricity'!G9)*'Energy Use 2020'!$V71</f>
        <v>0</v>
      </c>
      <c r="H9" s="240">
        <f>('Energy Use'!H65-'E-electricity'!H9)*'Energy Use 2020'!$V71</f>
        <v>0</v>
      </c>
      <c r="I9" s="240">
        <f>('Energy Use'!I65-'E-electricity'!I9)*'Energy Use 2020'!$V71</f>
        <v>0</v>
      </c>
      <c r="J9" s="240">
        <f>('Energy Use'!J65-'E-electricity'!J9)*'Energy Use 2020'!$V71</f>
        <v>0</v>
      </c>
      <c r="K9" s="240">
        <f>('Energy Use'!K65-'E-electricity'!K9)*'Energy Use 2020'!$V71</f>
        <v>0</v>
      </c>
      <c r="L9" s="240">
        <f>('Energy Use'!L65-'E-electricity'!L9)*'Energy Use 2020'!$V71</f>
        <v>0</v>
      </c>
      <c r="M9" s="240">
        <f>('Energy Use'!M65-'E-electricity'!M9)*'Energy Use 2020'!$V71</f>
        <v>0</v>
      </c>
      <c r="N9" s="240">
        <f>('Energy Use'!N65-'E-electricity'!N9)*'Energy Use 2020'!$V71</f>
        <v>0</v>
      </c>
      <c r="O9" s="240">
        <f>('Energy Use'!O65-'E-electricity'!O9)*'Energy Use 2020'!$V71</f>
        <v>0</v>
      </c>
      <c r="P9" s="240">
        <f>('Energy Use'!P65-'E-electricity'!P9)*'Energy Use 2020'!$V71</f>
        <v>0</v>
      </c>
      <c r="Q9" s="240">
        <f>('Energy Use'!Q65-'E-electricity'!Q9)*'Energy Use 2020'!$V71</f>
        <v>0</v>
      </c>
      <c r="R9" s="240">
        <f>('Energy Use'!R65-'E-electricity'!R9)*'Energy Use 2020'!$V71</f>
        <v>0</v>
      </c>
      <c r="S9" s="240">
        <f>('Energy Use'!S65-'E-electricity'!S9)*'Energy Use 2020'!$V71</f>
        <v>0</v>
      </c>
      <c r="T9" s="240">
        <f>('Energy Use'!T65-'E-electricity'!T9)*'Energy Use 2020'!$V71</f>
        <v>0</v>
      </c>
      <c r="U9" s="240">
        <f>('Energy Use'!U65-'E-electricity'!U9)*'Energy Use 2020'!$V71</f>
        <v>0</v>
      </c>
      <c r="V9" s="240">
        <f>('Energy Use'!V65-'E-electricity'!V9)*'Energy Use 2020'!$V71</f>
        <v>0</v>
      </c>
      <c r="W9" s="240">
        <f>('Energy Use'!W65-'E-electricity'!W9)*'Energy Use 2020'!$V71</f>
        <v>0</v>
      </c>
      <c r="X9" s="240">
        <f>('Energy Use'!X65-'E-electricity'!X9)*'Energy Use 2020'!$V71</f>
        <v>0</v>
      </c>
      <c r="Y9" s="240">
        <f>('Energy Use'!Y65-'E-electricity'!Y9)*'Energy Use 2020'!$V71</f>
        <v>0</v>
      </c>
      <c r="Z9" s="240">
        <f>('Energy Use'!Z65-'E-electricity'!Z9)*'Energy Use 2020'!$V71</f>
        <v>0</v>
      </c>
      <c r="AA9" s="240">
        <f>('Energy Use'!AA65-'E-electricity'!AA9)*'Energy Use 2020'!$V71</f>
        <v>0</v>
      </c>
      <c r="AB9" s="240">
        <f>('Energy Use'!AB65-'E-electricity'!AB9)*'Energy Use 2020'!$V71</f>
        <v>0</v>
      </c>
      <c r="AC9" s="240">
        <f>('Energy Use'!AC65-'E-electricity'!AC9)*'Energy Use 2020'!$V71</f>
        <v>0</v>
      </c>
      <c r="AD9" s="240">
        <f>('Energy Use'!AD65-'E-electricity'!AD9)*'Energy Use 2020'!$V71</f>
        <v>0</v>
      </c>
      <c r="AE9" s="240">
        <f>('Energy Use'!AE65-'E-electricity'!AE9)*'Energy Use 2020'!$V71</f>
        <v>0</v>
      </c>
      <c r="AF9" s="240">
        <f>('Energy Use'!AF65-'E-electricity'!AF9)*'Energy Use 2020'!$V71</f>
        <v>0</v>
      </c>
      <c r="AG9" s="240">
        <f>('Energy Use'!AG65-'E-electricity'!AG9)*'Energy Use 2020'!$V71</f>
        <v>0</v>
      </c>
      <c r="AH9" s="240">
        <f>('Energy Use'!AH65-'E-electricity'!AH9)*'Energy Use 2020'!$V71</f>
        <v>0</v>
      </c>
      <c r="AI9" s="240">
        <f>('Energy Use'!AI65-'E-electricity'!AI9)*'Energy Use 2020'!$V71</f>
        <v>0</v>
      </c>
      <c r="AJ9" s="240">
        <f>('Energy Use'!AJ65-'E-electricity'!AJ9)*'Energy Use 2020'!$V71</f>
        <v>0</v>
      </c>
      <c r="AK9" s="240">
        <f>('Energy Use'!AK65-'E-electricity'!AK9)*'Energy Use 2020'!$V71</f>
        <v>0</v>
      </c>
      <c r="AL9" s="240">
        <f>('Energy Use'!AL65-'E-electricity'!AL9)*'Energy Use 2020'!$V71</f>
        <v>0</v>
      </c>
      <c r="AM9" s="240">
        <f>('Energy Use'!AM65-'E-electricity'!AM9)*'Energy Use 2020'!$V71</f>
        <v>0</v>
      </c>
      <c r="AN9" s="240">
        <f>('Energy Use'!AN65-'E-electricity'!AN9)*'Energy Use 2020'!$V71</f>
        <v>0</v>
      </c>
      <c r="AO9" s="240">
        <f>('Energy Use'!AO65-'E-electricity'!AO9)*'Energy Use 2020'!$V71</f>
        <v>0</v>
      </c>
      <c r="AP9" s="240">
        <f>('Energy Use'!AP65-'E-electricity'!AP9)*'Energy Use 2020'!$V71</f>
        <v>0</v>
      </c>
      <c r="AQ9" s="240">
        <f>('Energy Use'!AQ65-'E-electricity'!AQ9)*'Energy Use 2020'!$V71</f>
        <v>0</v>
      </c>
      <c r="AR9" s="136" t="str">
        <f>VLOOKUP($A9,'Sector Match'!$A$1:$B$43,2,0)</f>
        <v>Mining Support Service Activities 09</v>
      </c>
    </row>
    <row r="10" spans="1:44" x14ac:dyDescent="0.2">
      <c r="A10" s="74" t="s">
        <v>9</v>
      </c>
      <c r="B10" s="240">
        <f>('Energy Use'!B66-'E-electricity'!B10)*'Energy Use 2019'!$V72</f>
        <v>61446425608653.797</v>
      </c>
      <c r="C10" s="240">
        <f>('Energy Use'!C66-'E-electricity'!C10)*'Energy Use 2020'!$V72</f>
        <v>41938348488692.805</v>
      </c>
      <c r="D10" s="240">
        <f>('Energy Use'!D66-'E-electricity'!D10)*'Energy Use 2020'!$V72</f>
        <v>46720759401673.141</v>
      </c>
      <c r="E10" s="240">
        <f>('Energy Use'!E66-'E-electricity'!E10)*'Energy Use 2020'!$V72</f>
        <v>47479056098327.367</v>
      </c>
      <c r="F10" s="240">
        <f>('Energy Use'!F66-'E-electricity'!F10)*'Energy Use 2020'!$V72</f>
        <v>47469585711428.664</v>
      </c>
      <c r="G10" s="240">
        <f>('Energy Use'!G66-'E-electricity'!G10)*'Energy Use 2020'!$V72</f>
        <v>47939726205459.617</v>
      </c>
      <c r="H10" s="240">
        <f>('Energy Use'!H66-'E-electricity'!H10)*'Energy Use 2020'!$V72</f>
        <v>48703064744668.273</v>
      </c>
      <c r="I10" s="240">
        <f>('Energy Use'!I66-'E-electricity'!I10)*'Energy Use 2020'!$V72</f>
        <v>49629674442694.602</v>
      </c>
      <c r="J10" s="240">
        <f>('Energy Use'!J66-'E-electricity'!J10)*'Energy Use 2020'!$V72</f>
        <v>50609058454972.461</v>
      </c>
      <c r="K10" s="240">
        <f>('Energy Use'!K66-'E-electricity'!K10)*'Energy Use 2020'!$V72</f>
        <v>51584695582971.391</v>
      </c>
      <c r="L10" s="240">
        <f>('Energy Use'!L66-'E-electricity'!L10)*'Energy Use 2020'!$V72</f>
        <v>52495654570726.492</v>
      </c>
      <c r="M10" s="240">
        <f>('Energy Use'!M66-'E-electricity'!M10)*'Energy Use 2020'!$V72</f>
        <v>53277003749762.813</v>
      </c>
      <c r="N10" s="240">
        <f>('Energy Use'!N66-'E-electricity'!N10)*'Energy Use 2020'!$V72</f>
        <v>53925091958999.125</v>
      </c>
      <c r="O10" s="240">
        <f>('Energy Use'!O66-'E-electricity'!O10)*'Energy Use 2020'!$V72</f>
        <v>54384845813725.016</v>
      </c>
      <c r="P10" s="240">
        <f>('Energy Use'!P66-'E-electricity'!P10)*'Energy Use 2020'!$V72</f>
        <v>54665865741176.992</v>
      </c>
      <c r="Q10" s="240">
        <f>('Energy Use'!Q66-'E-electricity'!Q10)*'Energy Use 2020'!$V72</f>
        <v>54779907708066.359</v>
      </c>
      <c r="R10" s="240">
        <f>('Energy Use'!R66-'E-electricity'!R10)*'Energy Use 2020'!$V72</f>
        <v>54740468973413.391</v>
      </c>
      <c r="S10" s="240">
        <f>('Energy Use'!S66-'E-electricity'!S10)*'Energy Use 2020'!$V72</f>
        <v>54757843725062.273</v>
      </c>
      <c r="T10" s="240">
        <f>('Energy Use'!T66-'E-electricity'!T10)*'Energy Use 2020'!$V72</f>
        <v>54647746190079.242</v>
      </c>
      <c r="U10" s="240">
        <f>('Energy Use'!U66-'E-electricity'!U10)*'Energy Use 2020'!$V72</f>
        <v>54421360313185.156</v>
      </c>
      <c r="V10" s="240">
        <f>('Energy Use'!V66-'E-electricity'!V10)*'Energy Use 2020'!$V72</f>
        <v>54090485468148.563</v>
      </c>
      <c r="W10" s="240">
        <f>('Energy Use'!W66-'E-electricity'!W10)*'Energy Use 2020'!$V72</f>
        <v>53667311701556.297</v>
      </c>
      <c r="X10" s="240">
        <f>('Energy Use'!X66-'E-electricity'!X10)*'Energy Use 2020'!$V72</f>
        <v>53164215091505.391</v>
      </c>
      <c r="Y10" s="240">
        <f>('Energy Use'!Y66-'E-electricity'!Y10)*'Energy Use 2020'!$V72</f>
        <v>52593576199701.063</v>
      </c>
      <c r="Z10" s="240">
        <f>('Energy Use'!Z66-'E-electricity'!Z10)*'Energy Use 2020'!$V72</f>
        <v>51967623523083.148</v>
      </c>
      <c r="AA10" s="240">
        <f>('Energy Use'!AA66-'E-electricity'!AA10)*'Energy Use 2020'!$V72</f>
        <v>51298302888823.914</v>
      </c>
      <c r="AB10" s="240">
        <f>('Energy Use'!AB66-'E-electricity'!AB10)*'Energy Use 2020'!$V72</f>
        <v>50597172906769.914</v>
      </c>
      <c r="AC10" s="240">
        <f>('Energy Use'!AC66-'E-electricity'!AC10)*'Energy Use 2020'!$V72</f>
        <v>49875325908809.75</v>
      </c>
      <c r="AD10" s="240">
        <f>('Energy Use'!AD66-'E-electricity'!AD10)*'Energy Use 2020'!$V72</f>
        <v>49143333269473.93</v>
      </c>
      <c r="AE10" s="240">
        <f>('Energy Use'!AE66-'E-electricity'!AE10)*'Energy Use 2020'!$V72</f>
        <v>48411213613673.539</v>
      </c>
      <c r="AF10" s="240">
        <f>('Energy Use'!AF66-'E-electricity'!AF10)*'Energy Use 2020'!$V72</f>
        <v>47688422168009.102</v>
      </c>
      <c r="AG10" s="240">
        <f>('Energy Use'!AG66-'E-electricity'!AG10)*'Energy Use 2020'!$V72</f>
        <v>46983859390067.148</v>
      </c>
      <c r="AH10" s="240">
        <f>('Energy Use'!AH66-'E-electricity'!AH10)*'Energy Use 2020'!$V72</f>
        <v>46305897002022.578</v>
      </c>
      <c r="AI10" s="240">
        <f>('Energy Use'!AI66-'E-electricity'!AI10)*'Energy Use 2020'!$V72</f>
        <v>45662419646378.086</v>
      </c>
      <c r="AJ10" s="240">
        <f>('Energy Use'!AJ66-'E-electricity'!AJ10)*'Energy Use 2020'!$V72</f>
        <v>45060880558934.648</v>
      </c>
      <c r="AK10" s="240">
        <f>('Energy Use'!AK66-'E-electricity'!AK10)*'Energy Use 2020'!$V72</f>
        <v>44508369904595.453</v>
      </c>
      <c r="AL10" s="240">
        <f>('Energy Use'!AL66-'E-electricity'!AL10)*'Energy Use 2020'!$V72</f>
        <v>44011694735055.547</v>
      </c>
      <c r="AM10" s="240">
        <f>('Energy Use'!AM66-'E-electricity'!AM10)*'Energy Use 2020'!$V72</f>
        <v>43577469896342.891</v>
      </c>
      <c r="AN10" s="240">
        <f>('Energy Use'!AN66-'E-electricity'!AN10)*'Energy Use 2020'!$V72</f>
        <v>43212219634411.234</v>
      </c>
      <c r="AO10" s="240">
        <f>('Energy Use'!AO66-'E-electricity'!AO10)*'Energy Use 2020'!$V72</f>
        <v>42922490118310.195</v>
      </c>
      <c r="AP10" s="240">
        <f>('Energy Use'!AP66-'E-electricity'!AP10)*'Energy Use 2020'!$V72</f>
        <v>42714973626923.922</v>
      </c>
      <c r="AQ10" s="240">
        <f>('Energy Use'!AQ66-'E-electricity'!AQ10)*'Energy Use 2020'!$V72</f>
        <v>42375396730661.125</v>
      </c>
      <c r="AR10" s="136" t="str">
        <f>VLOOKUP($A10,'Sector Match'!$A$1:$B$43,2,0)</f>
        <v>food beverage and tobacco 10T12</v>
      </c>
    </row>
    <row r="11" spans="1:44" x14ac:dyDescent="0.2">
      <c r="A11" s="74" t="s">
        <v>10</v>
      </c>
      <c r="B11" s="240">
        <f>('Energy Use'!B67-'E-electricity'!B11)*'Energy Use 2019'!$V73</f>
        <v>10858827426055.217</v>
      </c>
      <c r="C11" s="240">
        <f>('Energy Use'!C67-'E-electricity'!C11)*'Energy Use 2020'!$V73</f>
        <v>10714560940067.768</v>
      </c>
      <c r="D11" s="240">
        <f>('Energy Use'!D67-'E-electricity'!D11)*'Energy Use 2020'!$V73</f>
        <v>11980432309634.197</v>
      </c>
      <c r="E11" s="240">
        <f>('Energy Use'!E67-'E-electricity'!E11)*'Energy Use 2020'!$V73</f>
        <v>12379511698928.793</v>
      </c>
      <c r="F11" s="240">
        <f>('Energy Use'!F67-'E-electricity'!F11)*'Energy Use 2020'!$V73</f>
        <v>12467578524749.199</v>
      </c>
      <c r="G11" s="240">
        <f>('Energy Use'!G67-'E-electricity'!G11)*'Energy Use 2020'!$V73</f>
        <v>12793839902276.723</v>
      </c>
      <c r="H11" s="240">
        <f>('Energy Use'!H67-'E-electricity'!H11)*'Energy Use 2020'!$V73</f>
        <v>13240918855813.508</v>
      </c>
      <c r="I11" s="240">
        <f>('Energy Use'!I67-'E-electricity'!I11)*'Energy Use 2020'!$V73</f>
        <v>13712605713248.184</v>
      </c>
      <c r="J11" s="240">
        <f>('Energy Use'!J67-'E-electricity'!J11)*'Energy Use 2020'!$V73</f>
        <v>14171573300051.941</v>
      </c>
      <c r="K11" s="240">
        <f>('Energy Use'!K67-'E-electricity'!K11)*'Energy Use 2020'!$V73</f>
        <v>14609957148339.686</v>
      </c>
      <c r="L11" s="240">
        <f>('Energy Use'!L67-'E-electricity'!L11)*'Energy Use 2020'!$V73</f>
        <v>15019282754072.965</v>
      </c>
      <c r="M11" s="240">
        <f>('Energy Use'!M67-'E-electricity'!M11)*'Energy Use 2020'!$V73</f>
        <v>15390594681852.113</v>
      </c>
      <c r="N11" s="240">
        <f>('Energy Use'!N67-'E-electricity'!N11)*'Energy Use 2020'!$V73</f>
        <v>15727155040904.719</v>
      </c>
      <c r="O11" s="240">
        <f>('Energy Use'!O67-'E-electricity'!O11)*'Energy Use 2020'!$V73</f>
        <v>16017646259511.209</v>
      </c>
      <c r="P11" s="240">
        <f>('Energy Use'!P67-'E-electricity'!P11)*'Energy Use 2020'!$V73</f>
        <v>16263360349305.584</v>
      </c>
      <c r="Q11" s="240">
        <f>('Energy Use'!Q67-'E-electricity'!Q11)*'Energy Use 2020'!$V73</f>
        <v>16466231636539.439</v>
      </c>
      <c r="R11" s="240">
        <f>('Energy Use'!R67-'E-electricity'!R11)*'Energy Use 2020'!$V73</f>
        <v>16628757399918.932</v>
      </c>
      <c r="S11" s="240">
        <f>('Energy Use'!S67-'E-electricity'!S11)*'Energy Use 2020'!$V73</f>
        <v>16808745207878.395</v>
      </c>
      <c r="T11" s="240">
        <f>('Energy Use'!T67-'E-electricity'!T11)*'Energy Use 2020'!$V73</f>
        <v>16953931862805.643</v>
      </c>
      <c r="U11" s="240">
        <f>('Energy Use'!U67-'E-electricity'!U11)*'Energy Use 2020'!$V73</f>
        <v>17065816147213.051</v>
      </c>
      <c r="V11" s="240">
        <f>('Energy Use'!V67-'E-electricity'!V11)*'Energy Use 2020'!$V73</f>
        <v>17146166190071.314</v>
      </c>
      <c r="W11" s="240">
        <f>('Energy Use'!W67-'E-electricity'!W11)*'Energy Use 2020'!$V73</f>
        <v>17196979728378.016</v>
      </c>
      <c r="X11" s="240">
        <f>('Energy Use'!X67-'E-electricity'!X11)*'Energy Use 2020'!$V73</f>
        <v>17220444652628.461</v>
      </c>
      <c r="Y11" s="240">
        <f>('Energy Use'!Y67-'E-electricity'!Y11)*'Energy Use 2020'!$V73</f>
        <v>17218900714925.783</v>
      </c>
      <c r="Z11" s="240">
        <f>('Energy Use'!Z67-'E-electricity'!Z11)*'Energy Use 2020'!$V73</f>
        <v>17194803152030.561</v>
      </c>
      <c r="AA11" s="240">
        <f>('Energy Use'!AA67-'E-electricity'!AA11)*'Energy Use 2020'!$V73</f>
        <v>17150688844827.926</v>
      </c>
      <c r="AB11" s="240">
        <f>('Energy Use'!AB67-'E-electricity'!AB11)*'Energy Use 2020'!$V73</f>
        <v>17089145505867.918</v>
      </c>
      <c r="AC11" s="240">
        <f>('Energy Use'!AC67-'E-electricity'!AC11)*'Energy Use 2020'!$V73</f>
        <v>17012784262354.012</v>
      </c>
      <c r="AD11" s="240">
        <f>('Energy Use'!AD67-'E-electricity'!AD11)*'Energy Use 2020'!$V73</f>
        <v>16924215886883.555</v>
      </c>
      <c r="AE11" s="240">
        <f>('Energy Use'!AE67-'E-electricity'!AE11)*'Energy Use 2020'!$V73</f>
        <v>16826030825160.91</v>
      </c>
      <c r="AF11" s="240">
        <f>('Energy Use'!AF67-'E-electricity'!AF11)*'Energy Use 2020'!$V73</f>
        <v>16720783080768.004</v>
      </c>
      <c r="AG11" s="240">
        <f>('Energy Use'!AG67-'E-electricity'!AG11)*'Energy Use 2020'!$V73</f>
        <v>16610977943081.568</v>
      </c>
      <c r="AH11" s="240">
        <f>('Energy Use'!AH67-'E-electricity'!AH11)*'Energy Use 2020'!$V73</f>
        <v>16499063486130.602</v>
      </c>
      <c r="AI11" s="240">
        <f>('Energy Use'!AI67-'E-electricity'!AI11)*'Energy Use 2020'!$V73</f>
        <v>16387425723611.291</v>
      </c>
      <c r="AJ11" s="240">
        <f>('Energy Use'!AJ67-'E-electricity'!AJ11)*'Energy Use 2020'!$V73</f>
        <v>16278387278042.945</v>
      </c>
      <c r="AK11" s="240">
        <f>('Energy Use'!AK67-'E-electricity'!AK11)*'Energy Use 2020'!$V73</f>
        <v>16174209409489.879</v>
      </c>
      <c r="AL11" s="240">
        <f>('Energy Use'!AL67-'E-electricity'!AL11)*'Energy Use 2020'!$V73</f>
        <v>16077097250579.545</v>
      </c>
      <c r="AM11" s="240">
        <f>('Energy Use'!AM67-'E-electricity'!AM11)*'Energy Use 2020'!$V73</f>
        <v>15989208108840.527</v>
      </c>
      <c r="AN11" s="240">
        <f>('Energy Use'!AN67-'E-electricity'!AN11)*'Energy Use 2020'!$V73</f>
        <v>15912662723869.121</v>
      </c>
      <c r="AO11" s="240">
        <f>('Energy Use'!AO67-'E-electricity'!AO11)*'Energy Use 2020'!$V73</f>
        <v>15849559404856.377</v>
      </c>
      <c r="AP11" s="240">
        <f>('Energy Use'!AP67-'E-electricity'!AP11)*'Energy Use 2020'!$V73</f>
        <v>15801991023166.904</v>
      </c>
      <c r="AQ11" s="240">
        <f>('Energy Use'!AQ67-'E-electricity'!AQ11)*'Energy Use 2020'!$V73</f>
        <v>15691182510818.449</v>
      </c>
      <c r="AR11" s="136" t="str">
        <f>VLOOKUP($A11,'Sector Match'!$A$1:$B$43,2,0)</f>
        <v>food beverage and tobacco 10T12</v>
      </c>
    </row>
    <row r="12" spans="1:44" x14ac:dyDescent="0.2">
      <c r="A12" s="74" t="s">
        <v>11</v>
      </c>
      <c r="B12" s="240">
        <f>('Energy Use'!B68-'E-electricity'!B12)*'Energy Use 2019'!$V74</f>
        <v>3670472326180.646</v>
      </c>
      <c r="C12" s="240">
        <f>('Energy Use'!C68-'E-electricity'!C12)*'Energy Use 2020'!$V74</f>
        <v>4197599871134.7827</v>
      </c>
      <c r="D12" s="240">
        <f>('Energy Use'!D68-'E-electricity'!D12)*'Energy Use 2020'!$V74</f>
        <v>4806592381208.8301</v>
      </c>
      <c r="E12" s="240">
        <f>('Energy Use'!E68-'E-electricity'!E12)*'Energy Use 2020'!$V74</f>
        <v>5160986606224.1787</v>
      </c>
      <c r="F12" s="240">
        <f>('Energy Use'!F68-'E-electricity'!F12)*'Energy Use 2020'!$V74</f>
        <v>5222318327199.6836</v>
      </c>
      <c r="G12" s="240">
        <f>('Energy Use'!G68-'E-electricity'!G12)*'Energy Use 2020'!$V74</f>
        <v>5419360525837.8652</v>
      </c>
      <c r="H12" s="240">
        <f>('Energy Use'!H68-'E-electricity'!H12)*'Energy Use 2020'!$V74</f>
        <v>5683687828792.8369</v>
      </c>
      <c r="I12" s="240">
        <f>('Energy Use'!I68-'E-electricity'!I12)*'Energy Use 2020'!$V74</f>
        <v>5955784919362.7334</v>
      </c>
      <c r="J12" s="240">
        <f>('Energy Use'!J68-'E-electricity'!J12)*'Energy Use 2020'!$V74</f>
        <v>6216693175284.6582</v>
      </c>
      <c r="K12" s="240">
        <f>('Energy Use'!K68-'E-electricity'!K12)*'Energy Use 2020'!$V74</f>
        <v>6464862352107.8271</v>
      </c>
      <c r="L12" s="240">
        <f>('Energy Use'!L68-'E-electricity'!L12)*'Energy Use 2020'!$V74</f>
        <v>6698943812943.0381</v>
      </c>
      <c r="M12" s="240">
        <f>('Energy Use'!M68-'E-electricity'!M12)*'Energy Use 2020'!$V74</f>
        <v>6917805901583.292</v>
      </c>
      <c r="N12" s="240">
        <f>('Energy Use'!N68-'E-electricity'!N12)*'Energy Use 2020'!$V74</f>
        <v>7125575102694.0986</v>
      </c>
      <c r="O12" s="240">
        <f>('Energy Use'!O68-'E-electricity'!O12)*'Energy Use 2020'!$V74</f>
        <v>7317676147063.4463</v>
      </c>
      <c r="P12" s="240">
        <f>('Energy Use'!P68-'E-electricity'!P12)*'Energy Use 2020'!$V74</f>
        <v>7494543459285.0381</v>
      </c>
      <c r="Q12" s="240">
        <f>('Energy Use'!Q68-'E-electricity'!Q12)*'Energy Use 2020'!$V74</f>
        <v>7656899230593.2246</v>
      </c>
      <c r="R12" s="240">
        <f>('Energy Use'!R68-'E-electricity'!R12)*'Energy Use 2020'!$V74</f>
        <v>7805728670807.6709</v>
      </c>
      <c r="S12" s="240">
        <f>('Energy Use'!S68-'E-electricity'!S12)*'Energy Use 2020'!$V74</f>
        <v>7968099615719.5771</v>
      </c>
      <c r="T12" s="240">
        <f>('Energy Use'!T68-'E-electricity'!T12)*'Energy Use 2020'!$V74</f>
        <v>8119081021339.0244</v>
      </c>
      <c r="U12" s="240">
        <f>('Energy Use'!U68-'E-electricity'!U12)*'Energy Use 2020'!$V74</f>
        <v>8258553398737.6475</v>
      </c>
      <c r="V12" s="240">
        <f>('Energy Use'!V68-'E-electricity'!V12)*'Energy Use 2020'!$V74</f>
        <v>8386490159216.9697</v>
      </c>
      <c r="W12" s="240">
        <f>('Energy Use'!W68-'E-electricity'!W12)*'Energy Use 2020'!$V74</f>
        <v>8502953925728.3564</v>
      </c>
      <c r="X12" s="240">
        <f>('Energy Use'!X68-'E-electricity'!X12)*'Energy Use 2020'!$V74</f>
        <v>8608092052110.8154</v>
      </c>
      <c r="Y12" s="240">
        <f>('Energy Use'!Y68-'E-electricity'!Y12)*'Energy Use 2020'!$V74</f>
        <v>8702131484754.2334</v>
      </c>
      <c r="Z12" s="240">
        <f>('Energy Use'!Z68-'E-electricity'!Z12)*'Energy Use 2020'!$V74</f>
        <v>8785373102652.9521</v>
      </c>
      <c r="AA12" s="240">
        <f>('Energy Use'!AA68-'E-electricity'!AA12)*'Energy Use 2020'!$V74</f>
        <v>8858185670199.9395</v>
      </c>
      <c r="AB12" s="240">
        <f>('Energy Use'!AB68-'E-electricity'!AB12)*'Energy Use 2020'!$V74</f>
        <v>8920999532850.7441</v>
      </c>
      <c r="AC12" s="240">
        <f>('Energy Use'!AC68-'E-electricity'!AC12)*'Energy Use 2020'!$V74</f>
        <v>8974300179358.6328</v>
      </c>
      <c r="AD12" s="240">
        <f>('Energy Use'!AD68-'E-electricity'!AD12)*'Energy Use 2020'!$V74</f>
        <v>9018621786061.1309</v>
      </c>
      <c r="AE12" s="240">
        <f>('Energy Use'!AE68-'E-electricity'!AE12)*'Energy Use 2020'!$V74</f>
        <v>9054540849100.7148</v>
      </c>
      <c r="AF12" s="240">
        <f>('Energy Use'!AF68-'E-electricity'!AF12)*'Energy Use 2020'!$V74</f>
        <v>9082669999894.6484</v>
      </c>
      <c r="AG12" s="240">
        <f>('Energy Use'!AG68-'E-electricity'!AG12)*'Energy Use 2020'!$V74</f>
        <v>9103652088015.0449</v>
      </c>
      <c r="AH12" s="240">
        <f>('Energy Use'!AH68-'E-electricity'!AH12)*'Energy Use 2020'!$V74</f>
        <v>9118154604253.1484</v>
      </c>
      <c r="AI12" s="240">
        <f>('Energy Use'!AI68-'E-electricity'!AI12)*'Energy Use 2020'!$V74</f>
        <v>9126864505344.2109</v>
      </c>
      <c r="AJ12" s="240">
        <f>('Energy Use'!AJ68-'E-electricity'!AJ12)*'Energy Use 2020'!$V74</f>
        <v>9130483490895.166</v>
      </c>
      <c r="AK12" s="240">
        <f>('Energy Use'!AK68-'E-electricity'!AK12)*'Energy Use 2020'!$V74</f>
        <v>9129723772731.7324</v>
      </c>
      <c r="AL12" s="240">
        <f>('Energy Use'!AL68-'E-electricity'!AL12)*'Energy Use 2020'!$V74</f>
        <v>9125304367352.9805</v>
      </c>
      <c r="AM12" s="240">
        <f>('Energy Use'!AM68-'E-electricity'!AM12)*'Energy Use 2020'!$V74</f>
        <v>9117947933614.6758</v>
      </c>
      <c r="AN12" s="240">
        <f>('Energy Use'!AN68-'E-electricity'!AN12)*'Energy Use 2020'!$V74</f>
        <v>9108378170270.2598</v>
      </c>
      <c r="AO12" s="240">
        <f>('Energy Use'!AO68-'E-electricity'!AO12)*'Energy Use 2020'!$V74</f>
        <v>9097317781668.748</v>
      </c>
      <c r="AP12" s="240">
        <f>('Energy Use'!AP68-'E-electricity'!AP12)*'Energy Use 2020'!$V74</f>
        <v>9085487014798.0605</v>
      </c>
      <c r="AQ12" s="240">
        <f>('Energy Use'!AQ68-'E-electricity'!AQ12)*'Energy Use 2020'!$V74</f>
        <v>9027071470757.127</v>
      </c>
      <c r="AR12" s="136" t="str">
        <f>VLOOKUP($A12,'Sector Match'!$A$1:$B$43,2,0)</f>
        <v>food beverage and tobacco 10T12</v>
      </c>
    </row>
    <row r="13" spans="1:44" x14ac:dyDescent="0.2">
      <c r="A13" s="74" t="s">
        <v>12</v>
      </c>
      <c r="B13" s="240">
        <f>('Energy Use'!B69-'E-electricity'!B13)*'Energy Use 2019'!$V75</f>
        <v>699137585939.1709</v>
      </c>
      <c r="C13" s="240">
        <f>('Energy Use'!C69-'E-electricity'!C13)*'Energy Use 2020'!$V75</f>
        <v>618681276446.17114</v>
      </c>
      <c r="D13" s="240">
        <f>('Energy Use'!D69-'E-electricity'!D13)*'Energy Use 2020'!$V75</f>
        <v>660338651286.54993</v>
      </c>
      <c r="E13" s="240">
        <f>('Energy Use'!E69-'E-electricity'!E13)*'Energy Use 2020'!$V75</f>
        <v>710856460665.45325</v>
      </c>
      <c r="F13" s="240">
        <f>('Energy Use'!F69-'E-electricity'!F13)*'Energy Use 2020'!$V75</f>
        <v>712891450419.29187</v>
      </c>
      <c r="G13" s="240">
        <f>('Energy Use'!G69-'E-electricity'!G13)*'Energy Use 2020'!$V75</f>
        <v>728244929204.96265</v>
      </c>
      <c r="H13" s="240">
        <f>('Energy Use'!H69-'E-electricity'!H13)*'Energy Use 2020'!$V75</f>
        <v>750302969612.5542</v>
      </c>
      <c r="I13" s="240">
        <f>('Energy Use'!I69-'E-electricity'!I13)*'Energy Use 2020'!$V75</f>
        <v>773708956568.47485</v>
      </c>
      <c r="J13" s="240">
        <f>('Energy Use'!J69-'E-electricity'!J13)*'Energy Use 2020'!$V75</f>
        <v>796401754586.19373</v>
      </c>
      <c r="K13" s="240">
        <f>('Energy Use'!K69-'E-electricity'!K13)*'Energy Use 2020'!$V75</f>
        <v>817925081703.75049</v>
      </c>
      <c r="L13" s="240">
        <f>('Energy Use'!L69-'E-electricity'!L13)*'Energy Use 2020'!$V75</f>
        <v>837789059785.78479</v>
      </c>
      <c r="M13" s="240">
        <f>('Energy Use'!M69-'E-electricity'!M13)*'Energy Use 2020'!$V75</f>
        <v>855477888888.57446</v>
      </c>
      <c r="N13" s="240">
        <f>('Energy Use'!N69-'E-electricity'!N13)*'Energy Use 2020'!$V75</f>
        <v>872242093259.18811</v>
      </c>
      <c r="O13" s="240">
        <f>('Energy Use'!O69-'E-electricity'!O13)*'Energy Use 2020'!$V75</f>
        <v>886456168361.90771</v>
      </c>
      <c r="P13" s="240">
        <f>('Energy Use'!P69-'E-electricity'!P13)*'Energy Use 2020'!$V75</f>
        <v>898231829950.75342</v>
      </c>
      <c r="Q13" s="240">
        <f>('Energy Use'!Q69-'E-electricity'!Q13)*'Energy Use 2020'!$V75</f>
        <v>907715057999.86719</v>
      </c>
      <c r="R13" s="240">
        <f>('Energy Use'!R69-'E-electricity'!R13)*'Energy Use 2020'!$V75</f>
        <v>915081000753.66992</v>
      </c>
      <c r="S13" s="240">
        <f>('Energy Use'!S69-'E-electricity'!S13)*'Energy Use 2020'!$V75</f>
        <v>924725949937.82971</v>
      </c>
      <c r="T13" s="240">
        <f>('Energy Use'!T69-'E-electricity'!T13)*'Energy Use 2020'!$V75</f>
        <v>932605823802.25854</v>
      </c>
      <c r="U13" s="240">
        <f>('Energy Use'!U69-'E-electricity'!U13)*'Energy Use 2020'!$V75</f>
        <v>938789313060.51782</v>
      </c>
      <c r="V13" s="240">
        <f>('Energy Use'!V69-'E-electricity'!V13)*'Energy Use 2020'!$V75</f>
        <v>943357814237.78247</v>
      </c>
      <c r="W13" s="240">
        <f>('Energy Use'!W69-'E-electricity'!W13)*'Energy Use 2020'!$V75</f>
        <v>946403701247.98535</v>
      </c>
      <c r="X13" s="240">
        <f>('Energy Use'!X69-'E-electricity'!X13)*'Energy Use 2020'!$V75</f>
        <v>948028596994.5885</v>
      </c>
      <c r="Y13" s="240">
        <f>('Energy Use'!Y69-'E-electricity'!Y13)*'Energy Use 2020'!$V75</f>
        <v>948341681217.9541</v>
      </c>
      <c r="Z13" s="240">
        <f>('Energy Use'!Z69-'E-electricity'!Z13)*'Energy Use 2020'!$V75</f>
        <v>947458066151.87097</v>
      </c>
      <c r="AA13" s="240">
        <f>('Energy Use'!AA69-'E-electricity'!AA13)*'Energy Use 2020'!$V75</f>
        <v>945497266655.50232</v>
      </c>
      <c r="AB13" s="240">
        <f>('Energy Use'!AB69-'E-electricity'!AB13)*'Energy Use 2020'!$V75</f>
        <v>942581786548.96313</v>
      </c>
      <c r="AC13" s="240">
        <f>('Energy Use'!AC69-'E-electricity'!AC13)*'Energy Use 2020'!$V75</f>
        <v>938835838069.39307</v>
      </c>
      <c r="AD13" s="240">
        <f>('Energy Use'!AD69-'E-electricity'!AD13)*'Energy Use 2020'!$V75</f>
        <v>934384206819.79248</v>
      </c>
      <c r="AE13" s="240">
        <f>('Energy Use'!AE69-'E-electricity'!AE13)*'Energy Use 2020'!$V75</f>
        <v>929351270415.71997</v>
      </c>
      <c r="AF13" s="240">
        <f>('Energy Use'!AF69-'E-electricity'!AF13)*'Energy Use 2020'!$V75</f>
        <v>923860175328.54614</v>
      </c>
      <c r="AG13" s="240">
        <f>('Energy Use'!AG69-'E-electricity'!AG13)*'Energy Use 2020'!$V75</f>
        <v>918032173234.3396</v>
      </c>
      <c r="AH13" s="240">
        <f>('Energy Use'!AH69-'E-electricity'!AH13)*'Energy Use 2020'!$V75</f>
        <v>911986115538.1731</v>
      </c>
      <c r="AI13" s="240">
        <f>('Energy Use'!AI69-'E-electricity'!AI13)*'Energy Use 2020'!$V75</f>
        <v>905838102667.38196</v>
      </c>
      <c r="AJ13" s="240">
        <f>('Energy Use'!AJ69-'E-electricity'!AJ13)*'Energy Use 2020'!$V75</f>
        <v>899701283210.99609</v>
      </c>
      <c r="AK13" s="240">
        <f>('Energy Use'!AK69-'E-electricity'!AK13)*'Energy Use 2020'!$V75</f>
        <v>893685797010.29211</v>
      </c>
      <c r="AL13" s="240">
        <f>('Energy Use'!AL69-'E-electricity'!AL13)*'Energy Use 2020'!$V75</f>
        <v>887898855852.80273</v>
      </c>
      <c r="AM13" s="240">
        <f>('Energy Use'!AM69-'E-electricity'!AM13)*'Energy Use 2020'!$V75</f>
        <v>882444955459.80518</v>
      </c>
      <c r="AN13" s="240">
        <f>('Energy Use'!AN69-'E-electricity'!AN13)*'Energy Use 2020'!$V75</f>
        <v>877426212954.67883</v>
      </c>
      <c r="AO13" s="240">
        <f>('Energy Use'!AO69-'E-electricity'!AO13)*'Energy Use 2020'!$V75</f>
        <v>872942824927.21057</v>
      </c>
      <c r="AP13" s="240">
        <f>('Energy Use'!AP69-'E-electricity'!AP13)*'Energy Use 2020'!$V75</f>
        <v>869093642543.19946</v>
      </c>
      <c r="AQ13" s="240">
        <f>('Energy Use'!AQ69-'E-electricity'!AQ13)*'Energy Use 2020'!$V75</f>
        <v>861535954888.31555</v>
      </c>
      <c r="AR13" s="136" t="str">
        <f>VLOOKUP($A13,'Sector Match'!$A$1:$B$43,2,0)</f>
        <v>food beverage and tobacco 10T12</v>
      </c>
    </row>
    <row r="14" spans="1:44" x14ac:dyDescent="0.2">
      <c r="A14" s="74" t="s">
        <v>13</v>
      </c>
      <c r="B14" s="240">
        <f>('Energy Use'!B70-'E-electricity'!B14)*'Energy Use 2019'!$V76</f>
        <v>18169254167919.164</v>
      </c>
      <c r="C14" s="240">
        <f>('Energy Use'!C70-'E-electricity'!C14)*'Energy Use 2020'!$V76</f>
        <v>14448843442742.863</v>
      </c>
      <c r="D14" s="240">
        <f>('Energy Use'!D70-'E-electricity'!D14)*'Energy Use 2020'!$V76</f>
        <v>15147088181997.951</v>
      </c>
      <c r="E14" s="240">
        <f>('Energy Use'!E70-'E-electricity'!E14)*'Energy Use 2020'!$V76</f>
        <v>14865498430293.205</v>
      </c>
      <c r="F14" s="240">
        <f>('Energy Use'!F70-'E-electricity'!F14)*'Energy Use 2020'!$V76</f>
        <v>14824490888614.275</v>
      </c>
      <c r="G14" s="240">
        <f>('Energy Use'!G70-'E-electricity'!G14)*'Energy Use 2020'!$V76</f>
        <v>14880677506923.645</v>
      </c>
      <c r="H14" s="240">
        <f>('Energy Use'!H70-'E-electricity'!H14)*'Energy Use 2020'!$V76</f>
        <v>14986446244945.676</v>
      </c>
      <c r="I14" s="240">
        <f>('Energy Use'!I70-'E-electricity'!I14)*'Energy Use 2020'!$V76</f>
        <v>15109554983274.973</v>
      </c>
      <c r="J14" s="240">
        <f>('Energy Use'!J70-'E-electricity'!J14)*'Energy Use 2020'!$V76</f>
        <v>15215660645297.164</v>
      </c>
      <c r="K14" s="240">
        <f>('Energy Use'!K70-'E-electricity'!K14)*'Energy Use 2020'!$V76</f>
        <v>15285363179566.459</v>
      </c>
      <c r="L14" s="240">
        <f>('Energy Use'!L70-'E-electricity'!L14)*'Energy Use 2020'!$V76</f>
        <v>15299111101058.871</v>
      </c>
      <c r="M14" s="240">
        <f>('Energy Use'!M70-'E-electricity'!M14)*'Energy Use 2020'!$V76</f>
        <v>15237783608742.744</v>
      </c>
      <c r="N14" s="240">
        <f>('Energy Use'!N70-'E-electricity'!N14)*'Energy Use 2020'!$V76</f>
        <v>15106931388336.119</v>
      </c>
      <c r="O14" s="240">
        <f>('Energy Use'!O70-'E-electricity'!O14)*'Energy Use 2020'!$V76</f>
        <v>14905034423183.529</v>
      </c>
      <c r="P14" s="240">
        <f>('Energy Use'!P70-'E-electricity'!P14)*'Energy Use 2020'!$V76</f>
        <v>14654350940161.648</v>
      </c>
      <c r="Q14" s="240">
        <f>('Energy Use'!Q70-'E-electricity'!Q14)*'Energy Use 2020'!$V76</f>
        <v>14376450561792.604</v>
      </c>
      <c r="R14" s="240">
        <f>('Energy Use'!R70-'E-electricity'!R14)*'Energy Use 2020'!$V76</f>
        <v>14091682529080.49</v>
      </c>
      <c r="S14" s="240">
        <f>('Energy Use'!S70-'E-electricity'!S14)*'Energy Use 2020'!$V76</f>
        <v>13867569234898.357</v>
      </c>
      <c r="T14" s="240">
        <f>('Energy Use'!T70-'E-electricity'!T14)*'Energy Use 2020'!$V76</f>
        <v>13653666567098.76</v>
      </c>
      <c r="U14" s="240">
        <f>('Energy Use'!U70-'E-electricity'!U14)*'Energy Use 2020'!$V76</f>
        <v>13449712517780.447</v>
      </c>
      <c r="V14" s="240">
        <f>('Energy Use'!V70-'E-electricity'!V14)*'Energy Use 2020'!$V76</f>
        <v>13255458977089.273</v>
      </c>
      <c r="W14" s="240">
        <f>('Energy Use'!W70-'E-electricity'!W14)*'Energy Use 2020'!$V76</f>
        <v>13070671479604.414</v>
      </c>
      <c r="X14" s="240">
        <f>('Energy Use'!X70-'E-electricity'!X14)*'Energy Use 2020'!$V76</f>
        <v>12895128970251.332</v>
      </c>
      <c r="Y14" s="240">
        <f>('Energy Use'!Y70-'E-electricity'!Y14)*'Energy Use 2020'!$V76</f>
        <v>12728623590287.047</v>
      </c>
      <c r="Z14" s="240">
        <f>('Energy Use'!Z70-'E-electricity'!Z14)*'Energy Use 2020'!$V76</f>
        <v>12570960483929.445</v>
      </c>
      <c r="AA14" s="240">
        <f>('Energy Use'!AA70-'E-electricity'!AA14)*'Energy Use 2020'!$V76</f>
        <v>12421957626237.857</v>
      </c>
      <c r="AB14" s="240">
        <f>('Energy Use'!AB70-'E-electricity'!AB14)*'Energy Use 2020'!$V76</f>
        <v>12281445672891.818</v>
      </c>
      <c r="AC14" s="240">
        <f>('Energy Use'!AC70-'E-electricity'!AC14)*'Energy Use 2020'!$V76</f>
        <v>12149267832563.66</v>
      </c>
      <c r="AD14" s="240">
        <f>('Energy Use'!AD70-'E-electricity'!AD14)*'Energy Use 2020'!$V76</f>
        <v>12025279762632.807</v>
      </c>
      <c r="AE14" s="240">
        <f>('Energy Use'!AE70-'E-electricity'!AE14)*'Energy Use 2020'!$V76</f>
        <v>11909349489054.438</v>
      </c>
      <c r="AF14" s="240">
        <f>('Energy Use'!AF70-'E-electricity'!AF14)*'Energy Use 2020'!$V76</f>
        <v>11801357351263.055</v>
      </c>
      <c r="AG14" s="240">
        <f>('Energy Use'!AG70-'E-electricity'!AG14)*'Energy Use 2020'!$V76</f>
        <v>11701195973069.801</v>
      </c>
      <c r="AH14" s="240">
        <f>('Energy Use'!AH70-'E-electricity'!AH14)*'Energy Use 2020'!$V76</f>
        <v>11608770260601.285</v>
      </c>
      <c r="AI14" s="240">
        <f>('Energy Use'!AI70-'E-electricity'!AI14)*'Energy Use 2020'!$V76</f>
        <v>11523997428421.932</v>
      </c>
      <c r="AJ14" s="240">
        <f>('Energy Use'!AJ70-'E-electricity'!AJ14)*'Energy Use 2020'!$V76</f>
        <v>11446807055091.408</v>
      </c>
      <c r="AK14" s="240">
        <f>('Energy Use'!AK70-'E-electricity'!AK14)*'Energy Use 2020'!$V76</f>
        <v>11377141169524.621</v>
      </c>
      <c r="AL14" s="240">
        <f>('Energy Use'!AL70-'E-electricity'!AL14)*'Energy Use 2020'!$V76</f>
        <v>11314954369653.635</v>
      </c>
      <c r="AM14" s="240">
        <f>('Energy Use'!AM70-'E-electricity'!AM14)*'Energy Use 2020'!$V76</f>
        <v>11260213975032.727</v>
      </c>
      <c r="AN14" s="240">
        <f>('Energy Use'!AN70-'E-electricity'!AN14)*'Energy Use 2020'!$V76</f>
        <v>11212900215186.021</v>
      </c>
      <c r="AO14" s="240">
        <f>('Energy Use'!AO70-'E-electricity'!AO14)*'Energy Use 2020'!$V76</f>
        <v>11173006455668.4</v>
      </c>
      <c r="AP14" s="240">
        <f>('Energy Use'!AP70-'E-electricity'!AP14)*'Energy Use 2020'!$V76</f>
        <v>11140539464001.26</v>
      </c>
      <c r="AQ14" s="240">
        <f>('Energy Use'!AQ70-'E-electricity'!AQ14)*'Energy Use 2020'!$V76</f>
        <v>11058517052631.043</v>
      </c>
      <c r="AR14" s="136" t="str">
        <f>VLOOKUP($A14,'Sector Match'!$A$1:$B$43,2,0)</f>
        <v>textiles apparel and leather 13T15</v>
      </c>
    </row>
    <row r="15" spans="1:44" x14ac:dyDescent="0.2">
      <c r="A15" s="74" t="s">
        <v>14</v>
      </c>
      <c r="B15" s="240">
        <f>('Energy Use'!B71-'E-electricity'!B15)*'Energy Use 2019'!$V77</f>
        <v>2294391998300.374</v>
      </c>
      <c r="C15" s="240">
        <f>('Energy Use'!C71-'E-electricity'!C15)*'Energy Use 2020'!$V77</f>
        <v>1736746542848.8926</v>
      </c>
      <c r="D15" s="240">
        <f>('Energy Use'!D71-'E-electricity'!D15)*'Energy Use 2020'!$V77</f>
        <v>1946688828494.9028</v>
      </c>
      <c r="E15" s="240">
        <f>('Energy Use'!E71-'E-electricity'!E15)*'Energy Use 2020'!$V77</f>
        <v>1924747054411.0867</v>
      </c>
      <c r="F15" s="240">
        <f>('Energy Use'!F71-'E-electricity'!F15)*'Energy Use 2020'!$V77</f>
        <v>1920345739555.3059</v>
      </c>
      <c r="G15" s="240">
        <f>('Energy Use'!G71-'E-electricity'!G15)*'Energy Use 2020'!$V77</f>
        <v>1931769943257.7417</v>
      </c>
      <c r="H15" s="240">
        <f>('Energy Use'!H71-'E-electricity'!H15)*'Energy Use 2020'!$V77</f>
        <v>1950637609717.5435</v>
      </c>
      <c r="I15" s="240">
        <f>('Energy Use'!I71-'E-electricity'!I15)*'Energy Use 2020'!$V77</f>
        <v>1970902912500.9937</v>
      </c>
      <c r="J15" s="240">
        <f>('Energy Use'!J71-'E-electricity'!J15)*'Energy Use 2020'!$V77</f>
        <v>1987940601522.9021</v>
      </c>
      <c r="K15" s="240">
        <f>('Energy Use'!K71-'E-electricity'!K15)*'Energy Use 2020'!$V77</f>
        <v>1999481998066.4387</v>
      </c>
      <c r="L15" s="240">
        <f>('Energy Use'!L71-'E-electricity'!L15)*'Energy Use 2020'!$V77</f>
        <v>2003244233621.4263</v>
      </c>
      <c r="M15" s="240">
        <f>('Energy Use'!M71-'E-electricity'!M15)*'Energy Use 2020'!$V77</f>
        <v>1997004288113.1965</v>
      </c>
      <c r="N15" s="240">
        <f>('Energy Use'!N71-'E-electricity'!N15)*'Energy Use 2020'!$V77</f>
        <v>1982178071808.3992</v>
      </c>
      <c r="O15" s="240">
        <f>('Energy Use'!O71-'E-electricity'!O15)*'Energy Use 2020'!$V77</f>
        <v>1958081211792.1646</v>
      </c>
      <c r="P15" s="240">
        <f>('Energy Use'!P71-'E-electricity'!P15)*'Energy Use 2020'!$V77</f>
        <v>1927563463699.3904</v>
      </c>
      <c r="Q15" s="240">
        <f>('Energy Use'!Q71-'E-electricity'!Q15)*'Energy Use 2020'!$V77</f>
        <v>1893399302597.03</v>
      </c>
      <c r="R15" s="240">
        <f>('Energy Use'!R71-'E-electricity'!R15)*'Energy Use 2020'!$V77</f>
        <v>1858218884937.6245</v>
      </c>
      <c r="S15" s="240">
        <f>('Energy Use'!S71-'E-electricity'!S15)*'Energy Use 2020'!$V77</f>
        <v>1831350495072.0022</v>
      </c>
      <c r="T15" s="240">
        <f>('Energy Use'!T71-'E-electricity'!T15)*'Energy Use 2020'!$V77</f>
        <v>1805687865374.7383</v>
      </c>
      <c r="U15" s="240">
        <f>('Energy Use'!U71-'E-electricity'!U15)*'Energy Use 2020'!$V77</f>
        <v>1781198508021.4429</v>
      </c>
      <c r="V15" s="240">
        <f>('Energy Use'!V71-'E-electricity'!V15)*'Energy Use 2020'!$V77</f>
        <v>1757851666518.1138</v>
      </c>
      <c r="W15" s="240">
        <f>('Energy Use'!W71-'E-electricity'!W15)*'Energy Use 2020'!$V77</f>
        <v>1735618265134.6309</v>
      </c>
      <c r="X15" s="240">
        <f>('Energy Use'!X71-'E-electricity'!X15)*'Energy Use 2020'!$V77</f>
        <v>1714470861613.4253</v>
      </c>
      <c r="Y15" s="240">
        <f>('Energy Use'!Y71-'E-electricity'!Y15)*'Energy Use 2020'!$V77</f>
        <v>1694383603083.6934</v>
      </c>
      <c r="Z15" s="240">
        <f>('Energy Use'!Z71-'E-electricity'!Z15)*'Energy Use 2020'!$V77</f>
        <v>1675332185118.6553</v>
      </c>
      <c r="AA15" s="240">
        <f>('Energy Use'!AA71-'E-electricity'!AA15)*'Energy Use 2020'!$V77</f>
        <v>1657293813880.8154</v>
      </c>
      <c r="AB15" s="240">
        <f>('Energy Use'!AB71-'E-electricity'!AB15)*'Energy Use 2020'!$V77</f>
        <v>1640247171307.4985</v>
      </c>
      <c r="AC15" s="240">
        <f>('Energy Use'!AC71-'E-electricity'!AC15)*'Energy Use 2020'!$V77</f>
        <v>1624172383296.3735</v>
      </c>
      <c r="AD15" s="240">
        <f>('Energy Use'!AD71-'E-electricity'!AD15)*'Energy Use 2020'!$V77</f>
        <v>1609050990858.3308</v>
      </c>
      <c r="AE15" s="240">
        <f>('Energy Use'!AE71-'E-electricity'!AE15)*'Energy Use 2020'!$V77</f>
        <v>1594865924212.8257</v>
      </c>
      <c r="AF15" s="240">
        <f>('Energy Use'!AF71-'E-electricity'!AF15)*'Energy Use 2020'!$V77</f>
        <v>1581601479808.6084</v>
      </c>
      <c r="AG15" s="240">
        <f>('Energy Use'!AG71-'E-electricity'!AG15)*'Energy Use 2020'!$V77</f>
        <v>1569243300260.9343</v>
      </c>
      <c r="AH15" s="240">
        <f>('Energy Use'!AH71-'E-electricity'!AH15)*'Energy Use 2020'!$V77</f>
        <v>1557778357204.7417</v>
      </c>
      <c r="AI15" s="240">
        <f>('Energy Use'!AI71-'E-electricity'!AI15)*'Energy Use 2020'!$V77</f>
        <v>1547194937071.6848</v>
      </c>
      <c r="AJ15" s="240">
        <f>('Energy Use'!AJ71-'E-electricity'!AJ15)*'Energy Use 2020'!$V77</f>
        <v>1537482629808.0671</v>
      </c>
      <c r="AK15" s="240">
        <f>('Energy Use'!AK71-'E-electricity'!AK15)*'Energy Use 2020'!$V77</f>
        <v>1528632320559.7756</v>
      </c>
      <c r="AL15" s="240">
        <f>('Energy Use'!AL71-'E-electricity'!AL15)*'Energy Use 2020'!$V77</f>
        <v>1520636184360.0195</v>
      </c>
      <c r="AM15" s="240">
        <f>('Energy Use'!AM71-'E-electricity'!AM15)*'Energy Use 2020'!$V77</f>
        <v>1513487683865.7922</v>
      </c>
      <c r="AN15" s="240">
        <f>('Energy Use'!AN71-'E-electricity'!AN15)*'Energy Use 2020'!$V77</f>
        <v>1507181570199.3928</v>
      </c>
      <c r="AO15" s="240">
        <f>('Energy Use'!AO71-'E-electricity'!AO15)*'Energy Use 2020'!$V77</f>
        <v>1501713886962.6008</v>
      </c>
      <c r="AP15" s="240">
        <f>('Energy Use'!AP71-'E-electricity'!AP15)*'Energy Use 2020'!$V77</f>
        <v>1497081977502.6462</v>
      </c>
      <c r="AQ15" s="240">
        <f>('Energy Use'!AQ71-'E-electricity'!AQ15)*'Energy Use 2020'!$V77</f>
        <v>1485626626313.7117</v>
      </c>
      <c r="AR15" s="136" t="str">
        <f>VLOOKUP($A15,'Sector Match'!$A$1:$B$43,2,0)</f>
        <v>textiles apparel and leather 13T15</v>
      </c>
    </row>
    <row r="16" spans="1:44" x14ac:dyDescent="0.2">
      <c r="A16" s="74" t="s">
        <v>15</v>
      </c>
      <c r="B16" s="240">
        <f>('Energy Use'!B72-'E-electricity'!B16)*'Energy Use 2019'!$V78</f>
        <v>2691124834765.8555</v>
      </c>
      <c r="C16" s="240">
        <f>('Energy Use'!C72-'E-electricity'!C16)*'Energy Use 2020'!$V78</f>
        <v>2150125512312.9263</v>
      </c>
      <c r="D16" s="240">
        <f>('Energy Use'!D72-'E-electricity'!D16)*'Energy Use 2020'!$V78</f>
        <v>2406574279294.564</v>
      </c>
      <c r="E16" s="240">
        <f>('Energy Use'!E72-'E-electricity'!E16)*'Energy Use 2020'!$V78</f>
        <v>2410092823160.6396</v>
      </c>
      <c r="F16" s="240">
        <f>('Energy Use'!F72-'E-electricity'!F16)*'Energy Use 2020'!$V78</f>
        <v>2381320531355.9678</v>
      </c>
      <c r="G16" s="240">
        <f>('Energy Use'!G72-'E-electricity'!G16)*'Energy Use 2020'!$V78</f>
        <v>2350458768744.2236</v>
      </c>
      <c r="H16" s="240">
        <f>('Energy Use'!H72-'E-electricity'!H16)*'Energy Use 2020'!$V78</f>
        <v>2326148913099.6841</v>
      </c>
      <c r="I16" s="240">
        <f>('Energy Use'!I72-'E-electricity'!I16)*'Energy Use 2020'!$V78</f>
        <v>2316042599367.7075</v>
      </c>
      <c r="J16" s="240">
        <f>('Energy Use'!J72-'E-electricity'!J16)*'Energy Use 2020'!$V78</f>
        <v>2315727194965.1162</v>
      </c>
      <c r="K16" s="240">
        <f>('Energy Use'!K72-'E-electricity'!K16)*'Energy Use 2020'!$V78</f>
        <v>2320275904480.9941</v>
      </c>
      <c r="L16" s="240">
        <f>('Energy Use'!L72-'E-electricity'!L16)*'Energy Use 2020'!$V78</f>
        <v>2324785032329.999</v>
      </c>
      <c r="M16" s="240">
        <f>('Energy Use'!M72-'E-electricity'!M16)*'Energy Use 2020'!$V78</f>
        <v>2324322895890.0112</v>
      </c>
      <c r="N16" s="240">
        <f>('Energy Use'!N72-'E-electricity'!N16)*'Energy Use 2020'!$V78</f>
        <v>2319821718797.5977</v>
      </c>
      <c r="O16" s="240">
        <f>('Energy Use'!O72-'E-electricity'!O16)*'Energy Use 2020'!$V78</f>
        <v>2306187642149.665</v>
      </c>
      <c r="P16" s="240">
        <f>('Energy Use'!P72-'E-electricity'!P16)*'Energy Use 2020'!$V78</f>
        <v>2284230820891.9155</v>
      </c>
      <c r="Q16" s="240">
        <f>('Energy Use'!Q72-'E-electricity'!Q16)*'Energy Use 2020'!$V78</f>
        <v>2254831449929.6851</v>
      </c>
      <c r="R16" s="240">
        <f>('Energy Use'!R72-'E-electricity'!R16)*'Energy Use 2020'!$V78</f>
        <v>2218913450899.9692</v>
      </c>
      <c r="S16" s="240">
        <f>('Energy Use'!S72-'E-electricity'!S16)*'Energy Use 2020'!$V78</f>
        <v>2187836810151.1436</v>
      </c>
      <c r="T16" s="240">
        <f>('Energy Use'!T72-'E-electricity'!T16)*'Energy Use 2020'!$V78</f>
        <v>2151723391170.2415</v>
      </c>
      <c r="U16" s="240">
        <f>('Energy Use'!U72-'E-electricity'!U16)*'Energy Use 2020'!$V78</f>
        <v>2111372620087.2639</v>
      </c>
      <c r="V16" s="240">
        <f>('Energy Use'!V72-'E-electricity'!V16)*'Energy Use 2020'!$V78</f>
        <v>2067570049511.3657</v>
      </c>
      <c r="W16" s="240">
        <f>('Energy Use'!W72-'E-electricity'!W16)*'Energy Use 2020'!$V78</f>
        <v>2021075122834.094</v>
      </c>
      <c r="X16" s="240">
        <f>('Energy Use'!X72-'E-electricity'!X16)*'Energy Use 2020'!$V78</f>
        <v>1972611368229.5938</v>
      </c>
      <c r="Y16" s="240">
        <f>('Energy Use'!Y72-'E-electricity'!Y16)*'Energy Use 2020'!$V78</f>
        <v>1922858968619.6646</v>
      </c>
      <c r="Z16" s="240">
        <f>('Energy Use'!Z72-'E-electricity'!Z16)*'Energy Use 2020'!$V78</f>
        <v>1872449580499.3596</v>
      </c>
      <c r="AA16" s="240">
        <f>('Energy Use'!AA72-'E-electricity'!AA16)*'Energy Use 2020'!$V78</f>
        <v>1821963220523.3555</v>
      </c>
      <c r="AB16" s="240">
        <f>('Energy Use'!AB72-'E-electricity'!AB16)*'Energy Use 2020'!$V78</f>
        <v>1771927003067.2969</v>
      </c>
      <c r="AC16" s="240">
        <f>('Energy Use'!AC72-'E-electricity'!AC16)*'Energy Use 2020'!$V78</f>
        <v>1722815492799.5605</v>
      </c>
      <c r="AD16" s="240">
        <f>('Energy Use'!AD72-'E-electricity'!AD16)*'Energy Use 2020'!$V78</f>
        <v>1675052431372.7839</v>
      </c>
      <c r="AE16" s="240">
        <f>('Energy Use'!AE72-'E-electricity'!AE16)*'Energy Use 2020'!$V78</f>
        <v>1629013604208.6929</v>
      </c>
      <c r="AF16" s="240">
        <f>('Energy Use'!AF72-'E-electricity'!AF16)*'Energy Use 2020'!$V78</f>
        <v>1585030629539.594</v>
      </c>
      <c r="AG16" s="240">
        <f>('Energy Use'!AG72-'E-electricity'!AG16)*'Energy Use 2020'!$V78</f>
        <v>1543395475076.3325</v>
      </c>
      <c r="AH16" s="240">
        <f>('Energy Use'!AH72-'E-electricity'!AH16)*'Energy Use 2020'!$V78</f>
        <v>1504365535858.2681</v>
      </c>
      <c r="AI16" s="240">
        <f>('Energy Use'!AI72-'E-electricity'!AI16)*'Energy Use 2020'!$V78</f>
        <v>1468169138314.3806</v>
      </c>
      <c r="AJ16" s="240">
        <f>('Energy Use'!AJ72-'E-electricity'!AJ16)*'Energy Use 2020'!$V78</f>
        <v>1435011369026.2847</v>
      </c>
      <c r="AK16" s="240">
        <f>('Energy Use'!AK72-'E-electricity'!AK16)*'Energy Use 2020'!$V78</f>
        <v>1405080161242.9058</v>
      </c>
      <c r="AL16" s="240">
        <f>('Energy Use'!AL72-'E-electricity'!AL16)*'Energy Use 2020'!$V78</f>
        <v>1378552607377.4475</v>
      </c>
      <c r="AM16" s="240">
        <f>('Energy Use'!AM72-'E-electricity'!AM16)*'Energy Use 2020'!$V78</f>
        <v>1355601501455.5144</v>
      </c>
      <c r="AN16" s="240">
        <f>('Energy Use'!AN72-'E-electricity'!AN16)*'Energy Use 2020'!$V78</f>
        <v>1336402152124.2065</v>
      </c>
      <c r="AO16" s="240">
        <f>('Energy Use'!AO72-'E-electricity'!AO16)*'Energy Use 2020'!$V78</f>
        <v>1321139545138.0447</v>
      </c>
      <c r="AP16" s="240">
        <f>('Energy Use'!AP72-'E-electricity'!AP16)*'Energy Use 2020'!$V78</f>
        <v>1310015975412.8501</v>
      </c>
      <c r="AQ16" s="240">
        <f>('Energy Use'!AQ72-'E-electricity'!AQ16)*'Energy Use 2020'!$V78</f>
        <v>1296575933379.6873</v>
      </c>
      <c r="AR16" s="136" t="str">
        <f>VLOOKUP($A16,'Sector Match'!$A$1:$B$43,2,0)</f>
        <v>textiles apparel and leather 13T15</v>
      </c>
    </row>
    <row r="17" spans="1:44" x14ac:dyDescent="0.2">
      <c r="A17" s="74" t="s">
        <v>16</v>
      </c>
      <c r="B17" s="240">
        <f>('Energy Use'!B73-'E-electricity'!B17)*'Energy Use 2019'!$V79</f>
        <v>29108537903467.379</v>
      </c>
      <c r="C17" s="240">
        <f>('Energy Use'!C73-'E-electricity'!C17)*'Energy Use 2020'!$V79</f>
        <v>22480602614544.055</v>
      </c>
      <c r="D17" s="240">
        <f>('Energy Use'!D73-'E-electricity'!D17)*'Energy Use 2020'!$V79</f>
        <v>25608021575772.324</v>
      </c>
      <c r="E17" s="240">
        <f>('Energy Use'!E73-'E-electricity'!E17)*'Energy Use 2020'!$V79</f>
        <v>25649089124332.473</v>
      </c>
      <c r="F17" s="240">
        <f>('Energy Use'!F73-'E-electricity'!F17)*'Energy Use 2020'!$V79</f>
        <v>25544353985567.156</v>
      </c>
      <c r="G17" s="240">
        <f>('Energy Use'!G73-'E-electricity'!G17)*'Energy Use 2020'!$V79</f>
        <v>25648943916612.633</v>
      </c>
      <c r="H17" s="240">
        <f>('Energy Use'!H73-'E-electricity'!H17)*'Energy Use 2020'!$V79</f>
        <v>25892814614256.625</v>
      </c>
      <c r="I17" s="240">
        <f>('Energy Use'!I73-'E-electricity'!I17)*'Energy Use 2020'!$V79</f>
        <v>26231251004434.316</v>
      </c>
      <c r="J17" s="240">
        <f>('Energy Use'!J73-'E-electricity'!J17)*'Energy Use 2020'!$V79</f>
        <v>26608057901319.363</v>
      </c>
      <c r="K17" s="240">
        <f>('Energy Use'!K73-'E-electricity'!K17)*'Energy Use 2020'!$V79</f>
        <v>26989474329093.84</v>
      </c>
      <c r="L17" s="240">
        <f>('Energy Use'!L73-'E-electricity'!L17)*'Energy Use 2020'!$V79</f>
        <v>27339803635780.863</v>
      </c>
      <c r="M17" s="240">
        <f>('Energy Use'!M73-'E-electricity'!M17)*'Energy Use 2020'!$V79</f>
        <v>27621592311547.992</v>
      </c>
      <c r="N17" s="240">
        <f>('Energy Use'!N73-'E-electricity'!N17)*'Energy Use 2020'!$V79</f>
        <v>27852026534748.75</v>
      </c>
      <c r="O17" s="240">
        <f>('Energy Use'!O73-'E-electricity'!O17)*'Energy Use 2020'!$V79</f>
        <v>27981590945339.613</v>
      </c>
      <c r="P17" s="240">
        <f>('Energy Use'!P73-'E-electricity'!P17)*'Energy Use 2020'!$V79</f>
        <v>28016394953476.047</v>
      </c>
      <c r="Q17" s="240">
        <f>('Energy Use'!Q73-'E-electricity'!Q17)*'Energy Use 2020'!$V79</f>
        <v>27963599458430.773</v>
      </c>
      <c r="R17" s="240">
        <f>('Energy Use'!R73-'E-electricity'!R17)*'Energy Use 2020'!$V79</f>
        <v>27831178522078.363</v>
      </c>
      <c r="S17" s="240">
        <f>('Energy Use'!S73-'E-electricity'!S17)*'Energy Use 2020'!$V79</f>
        <v>27749295079281.555</v>
      </c>
      <c r="T17" s="240">
        <f>('Energy Use'!T73-'E-electricity'!T17)*'Energy Use 2020'!$V79</f>
        <v>27602226745588.418</v>
      </c>
      <c r="U17" s="240">
        <f>('Energy Use'!U73-'E-electricity'!U17)*'Energy Use 2020'!$V79</f>
        <v>27396542263411.477</v>
      </c>
      <c r="V17" s="240">
        <f>('Energy Use'!V73-'E-electricity'!V17)*'Energy Use 2020'!$V79</f>
        <v>27139042618364.621</v>
      </c>
      <c r="W17" s="240">
        <f>('Energy Use'!W73-'E-electricity'!W17)*'Energy Use 2020'!$V79</f>
        <v>26836636987283.031</v>
      </c>
      <c r="X17" s="240">
        <f>('Energy Use'!X73-'E-electricity'!X17)*'Energy Use 2020'!$V79</f>
        <v>26496232368349.129</v>
      </c>
      <c r="Y17" s="240">
        <f>('Energy Use'!Y73-'E-electricity'!Y17)*'Energy Use 2020'!$V79</f>
        <v>26124638160029.02</v>
      </c>
      <c r="Z17" s="240">
        <f>('Energy Use'!Z73-'E-electricity'!Z17)*'Energy Use 2020'!$V79</f>
        <v>25728486327525.578</v>
      </c>
      <c r="AA17" s="240">
        <f>('Energy Use'!AA73-'E-electricity'!AA17)*'Energy Use 2020'!$V79</f>
        <v>25314167250894.121</v>
      </c>
      <c r="AB17" s="240">
        <f>('Energy Use'!AB73-'E-electricity'!AB17)*'Energy Use 2020'!$V79</f>
        <v>24887780897213.438</v>
      </c>
      <c r="AC17" s="240">
        <f>('Energy Use'!AC73-'E-electricity'!AC17)*'Energy Use 2020'!$V79</f>
        <v>24455102603681.703</v>
      </c>
      <c r="AD17" s="240">
        <f>('Energy Use'!AD73-'E-electricity'!AD17)*'Energy Use 2020'!$V79</f>
        <v>24021562497766.359</v>
      </c>
      <c r="AE17" s="240">
        <f>('Energy Use'!AE73-'E-electricity'!AE17)*'Energy Use 2020'!$V79</f>
        <v>23592237409396.008</v>
      </c>
      <c r="AF17" s="240">
        <f>('Energy Use'!AF73-'E-electricity'!AF17)*'Energy Use 2020'!$V79</f>
        <v>23171854040795.27</v>
      </c>
      <c r="AG17" s="240">
        <f>('Energy Use'!AG73-'E-electricity'!AG17)*'Energy Use 2020'!$V79</f>
        <v>22764802142556.066</v>
      </c>
      <c r="AH17" s="240">
        <f>('Energy Use'!AH73-'E-electricity'!AH17)*'Energy Use 2020'!$V79</f>
        <v>22375156489821.039</v>
      </c>
      <c r="AI17" s="240">
        <f>('Energy Use'!AI73-'E-electricity'!AI17)*'Energy Use 2020'!$V79</f>
        <v>22006706550120.449</v>
      </c>
      <c r="AJ17" s="240">
        <f>('Energy Use'!AJ73-'E-electricity'!AJ17)*'Energy Use 2020'!$V79</f>
        <v>21662992875296.797</v>
      </c>
      <c r="AK17" s="240">
        <f>('Energy Use'!AK73-'E-electricity'!AK17)*'Energy Use 2020'!$V79</f>
        <v>21347349426215.637</v>
      </c>
      <c r="AL17" s="240">
        <f>('Energy Use'!AL73-'E-electricity'!AL17)*'Energy Use 2020'!$V79</f>
        <v>21062951244415.445</v>
      </c>
      <c r="AM17" s="240">
        <f>('Energy Use'!AM73-'E-electricity'!AM17)*'Energy Use 2020'!$V79</f>
        <v>20812867115295.688</v>
      </c>
      <c r="AN17" s="240">
        <f>('Energy Use'!AN73-'E-electricity'!AN17)*'Energy Use 2020'!$V79</f>
        <v>20600117120896.301</v>
      </c>
      <c r="AO17" s="240">
        <f>('Energy Use'!AO73-'E-electricity'!AO17)*'Energy Use 2020'!$V79</f>
        <v>20427735257236.184</v>
      </c>
      <c r="AP17" s="240">
        <f>('Energy Use'!AP73-'E-electricity'!AP17)*'Energy Use 2020'!$V79</f>
        <v>20298837594670.855</v>
      </c>
      <c r="AQ17" s="240">
        <f>('Energy Use'!AQ73-'E-electricity'!AQ17)*'Energy Use 2020'!$V79</f>
        <v>20111876377548.336</v>
      </c>
      <c r="AR17" s="136" t="str">
        <f>VLOOKUP($A17,'Sector Match'!$A$1:$B$43,2,0)</f>
        <v>wood products 16</v>
      </c>
    </row>
    <row r="18" spans="1:44" x14ac:dyDescent="0.2">
      <c r="A18" s="74" t="s">
        <v>17</v>
      </c>
      <c r="B18" s="240">
        <f>('Energy Use'!B74-'E-electricity'!B18)*'Energy Use 2019'!$V80</f>
        <v>1389952105379.0659</v>
      </c>
      <c r="C18" s="240">
        <f>('Energy Use'!C74-'E-electricity'!C18)*'Energy Use 2020'!$V80</f>
        <v>868373271424.44629</v>
      </c>
      <c r="D18" s="240">
        <f>('Energy Use'!D74-'E-electricity'!D18)*'Energy Use 2020'!$V80</f>
        <v>1000365669660.3254</v>
      </c>
      <c r="E18" s="240">
        <f>('Energy Use'!E74-'E-electricity'!E18)*'Energy Use 2020'!$V80</f>
        <v>934858529320.73132</v>
      </c>
      <c r="F18" s="240">
        <f>('Energy Use'!F74-'E-electricity'!F18)*'Energy Use 2020'!$V80</f>
        <v>925830278130.7644</v>
      </c>
      <c r="G18" s="240">
        <f>('Energy Use'!G74-'E-electricity'!G18)*'Energy Use 2020'!$V80</f>
        <v>923656495098.34827</v>
      </c>
      <c r="H18" s="240">
        <f>('Energy Use'!H74-'E-electricity'!H18)*'Energy Use 2020'!$V80</f>
        <v>926185403910.29395</v>
      </c>
      <c r="I18" s="240">
        <f>('Energy Use'!I74-'E-electricity'!I18)*'Energy Use 2020'!$V80</f>
        <v>932072996729.96252</v>
      </c>
      <c r="J18" s="240">
        <f>('Energy Use'!J74-'E-electricity'!J18)*'Energy Use 2020'!$V80</f>
        <v>939355835779.24097</v>
      </c>
      <c r="K18" s="240">
        <f>('Energy Use'!K74-'E-electricity'!K18)*'Energy Use 2020'!$V80</f>
        <v>946763454663.44678</v>
      </c>
      <c r="L18" s="240">
        <f>('Energy Use'!L74-'E-electricity'!L18)*'Energy Use 2020'!$V80</f>
        <v>952986755162.88623</v>
      </c>
      <c r="M18" s="240">
        <f>('Energy Use'!M74-'E-electricity'!M18)*'Energy Use 2020'!$V80</f>
        <v>956685398768.55383</v>
      </c>
      <c r="N18" s="240">
        <f>('Energy Use'!N74-'E-electricity'!N18)*'Energy Use 2020'!$V80</f>
        <v>960060245666.96216</v>
      </c>
      <c r="O18" s="240">
        <f>('Energy Use'!O74-'E-electricity'!O18)*'Energy Use 2020'!$V80</f>
        <v>959859616386.08691</v>
      </c>
      <c r="P18" s="240">
        <f>('Energy Use'!P74-'E-electricity'!P18)*'Energy Use 2020'!$V80</f>
        <v>956343352016.39514</v>
      </c>
      <c r="Q18" s="240">
        <f>('Energy Use'!Q74-'E-electricity'!Q18)*'Energy Use 2020'!$V80</f>
        <v>949803674513.76208</v>
      </c>
      <c r="R18" s="240">
        <f>('Energy Use'!R74-'E-electricity'!R18)*'Energy Use 2020'!$V80</f>
        <v>940556109869.65332</v>
      </c>
      <c r="S18" s="240">
        <f>('Energy Use'!S74-'E-electricity'!S18)*'Energy Use 2020'!$V80</f>
        <v>934686302349.92566</v>
      </c>
      <c r="T18" s="240">
        <f>('Energy Use'!T74-'E-electricity'!T18)*'Energy Use 2020'!$V80</f>
        <v>926630142296.66614</v>
      </c>
      <c r="U18" s="240">
        <f>('Energy Use'!U74-'E-electricity'!U18)*'Energy Use 2020'!$V80</f>
        <v>916633642982.09729</v>
      </c>
      <c r="V18" s="240">
        <f>('Energy Use'!V74-'E-electricity'!V18)*'Energy Use 2020'!$V80</f>
        <v>904947606620.06055</v>
      </c>
      <c r="W18" s="240">
        <f>('Energy Use'!W74-'E-electricity'!W18)*'Energy Use 2020'!$V80</f>
        <v>891823267648.45117</v>
      </c>
      <c r="X18" s="240">
        <f>('Energy Use'!X74-'E-electricity'!X18)*'Energy Use 2020'!$V80</f>
        <v>877508493889.46631</v>
      </c>
      <c r="Y18" s="240">
        <f>('Energy Use'!Y74-'E-electricity'!Y18)*'Energy Use 2020'!$V80</f>
        <v>862244576919.82861</v>
      </c>
      <c r="Z18" s="240">
        <f>('Energy Use'!Z74-'E-electricity'!Z18)*'Energy Use 2020'!$V80</f>
        <v>846263620292.28186</v>
      </c>
      <c r="AA18" s="240">
        <f>('Energy Use'!AA74-'E-electricity'!AA18)*'Energy Use 2020'!$V80</f>
        <v>829786515136.26123</v>
      </c>
      <c r="AB18" s="240">
        <f>('Energy Use'!AB74-'E-electricity'!AB18)*'Energy Use 2020'!$V80</f>
        <v>813021477341.37964</v>
      </c>
      <c r="AC18" s="240">
        <f>('Energy Use'!AC74-'E-electricity'!AC18)*'Energy Use 2020'!$V80</f>
        <v>796163108988.30542</v>
      </c>
      <c r="AD18" s="240">
        <f>('Energy Use'!AD74-'E-electricity'!AD18)*'Energy Use 2020'!$V80</f>
        <v>779391938762.91504</v>
      </c>
      <c r="AE18" s="240">
        <f>('Energy Use'!AE74-'E-electricity'!AE18)*'Energy Use 2020'!$V80</f>
        <v>762874391472.5929</v>
      </c>
      <c r="AF18" s="240">
        <f>('Energy Use'!AF74-'E-electricity'!AF18)*'Energy Use 2020'!$V80</f>
        <v>746763135099.41052</v>
      </c>
      <c r="AG18" s="240">
        <f>('Energy Use'!AG74-'E-electricity'!AG18)*'Energy Use 2020'!$V80</f>
        <v>731197754653.80737</v>
      </c>
      <c r="AH18" s="240">
        <f>('Energy Use'!AH74-'E-electricity'!AH18)*'Energy Use 2020'!$V80</f>
        <v>716305705008.20459</v>
      </c>
      <c r="AI18" s="240">
        <f>('Energy Use'!AI74-'E-electricity'!AI18)*'Energy Use 2020'!$V80</f>
        <v>702203499486.41626</v>
      </c>
      <c r="AJ18" s="240">
        <f>('Energy Use'!AJ74-'E-electricity'!AJ18)*'Energy Use 2020'!$V80</f>
        <v>688998096898.06909</v>
      </c>
      <c r="AK18" s="240">
        <f>('Energy Use'!AK74-'E-electricity'!AK18)*'Energy Use 2020'!$V80</f>
        <v>676788456630.73462</v>
      </c>
      <c r="AL18" s="240">
        <f>('Energy Use'!AL74-'E-electricity'!AL18)*'Energy Use 2020'!$V80</f>
        <v>665667239108.57874</v>
      </c>
      <c r="AM18" s="240">
        <f>('Energy Use'!AM74-'E-electricity'!AM18)*'Energy Use 2020'!$V80</f>
        <v>655722637233.03296</v>
      </c>
      <c r="AN18" s="240">
        <f>('Energy Use'!AN74-'E-electricity'!AN18)*'Energy Use 2020'!$V80</f>
        <v>647040333258.14307</v>
      </c>
      <c r="AO18" s="240">
        <f>('Energy Use'!AO74-'E-electricity'!AO18)*'Energy Use 2020'!$V80</f>
        <v>639705584925.75891</v>
      </c>
      <c r="AP18" s="240">
        <f>('Energy Use'!AP74-'E-electricity'!AP18)*'Energy Use 2020'!$V80</f>
        <v>633805454689.1217</v>
      </c>
      <c r="AQ18" s="240">
        <f>('Energy Use'!AQ74-'E-electricity'!AQ18)*'Energy Use 2020'!$V80</f>
        <v>626203354337.8313</v>
      </c>
      <c r="AR18" s="136" t="str">
        <f>VLOOKUP($A18,'Sector Match'!$A$1:$B$43,2,0)</f>
        <v>wood products 16</v>
      </c>
    </row>
    <row r="19" spans="1:44" x14ac:dyDescent="0.2">
      <c r="A19" s="74" t="s">
        <v>18</v>
      </c>
      <c r="B19" s="240">
        <f>('Energy Use'!B75-'E-electricity'!B19)*'Energy Use 2019'!$V81</f>
        <v>25141209538812.566</v>
      </c>
      <c r="C19" s="240">
        <f>('Energy Use'!C75-'E-electricity'!C19)*'Energy Use 2020'!$V81</f>
        <v>17434049960483.135</v>
      </c>
      <c r="D19" s="240">
        <f>('Energy Use'!D75-'E-electricity'!D19)*'Energy Use 2020'!$V81</f>
        <v>18547819907597.977</v>
      </c>
      <c r="E19" s="240">
        <f>('Energy Use'!E75-'E-electricity'!E19)*'Energy Use 2020'!$V81</f>
        <v>18595412157796.84</v>
      </c>
      <c r="F19" s="240">
        <f>('Energy Use'!F75-'E-electricity'!F19)*'Energy Use 2020'!$V81</f>
        <v>19535974339454.09</v>
      </c>
      <c r="G19" s="240">
        <f>('Energy Use'!G75-'E-electricity'!G19)*'Energy Use 2020'!$V81</f>
        <v>20465620266030.891</v>
      </c>
      <c r="H19" s="240">
        <f>('Energy Use'!H75-'E-electricity'!H19)*'Energy Use 2020'!$V81</f>
        <v>21384382781787.172</v>
      </c>
      <c r="I19" s="240">
        <f>('Energy Use'!I75-'E-electricity'!I19)*'Energy Use 2020'!$V81</f>
        <v>21811320208142.895</v>
      </c>
      <c r="J19" s="240">
        <f>('Energy Use'!J75-'E-electricity'!J19)*'Energy Use 2020'!$V81</f>
        <v>22233218251679.496</v>
      </c>
      <c r="K19" s="240">
        <f>('Energy Use'!K75-'E-electricity'!K19)*'Energy Use 2020'!$V81</f>
        <v>22650092120743.301</v>
      </c>
      <c r="L19" s="240">
        <f>('Energy Use'!L75-'E-electricity'!L19)*'Energy Use 2020'!$V81</f>
        <v>23061957023680.648</v>
      </c>
      <c r="M19" s="240">
        <f>('Energy Use'!M75-'E-electricity'!M19)*'Energy Use 2020'!$V81</f>
        <v>23468828168837.859</v>
      </c>
      <c r="N19" s="240">
        <f>('Energy Use'!N75-'E-electricity'!N19)*'Energy Use 2020'!$V81</f>
        <v>23636229041755.59</v>
      </c>
      <c r="O19" s="240">
        <f>('Energy Use'!O75-'E-electricity'!O19)*'Energy Use 2020'!$V81</f>
        <v>23801712878649.266</v>
      </c>
      <c r="P19" s="240">
        <f>('Energy Use'!P75-'E-electricity'!P19)*'Energy Use 2020'!$V81</f>
        <v>23965284079001.977</v>
      </c>
      <c r="Q19" s="240">
        <f>('Energy Use'!Q75-'E-electricity'!Q19)*'Energy Use 2020'!$V81</f>
        <v>24126947042296.836</v>
      </c>
      <c r="R19" s="240">
        <f>('Energy Use'!R75-'E-electricity'!R19)*'Energy Use 2020'!$V81</f>
        <v>24286706168016.934</v>
      </c>
      <c r="S19" s="240">
        <f>('Energy Use'!S75-'E-electricity'!S19)*'Energy Use 2020'!$V81</f>
        <v>24376899626389.832</v>
      </c>
      <c r="T19" s="240">
        <f>('Energy Use'!T75-'E-electricity'!T19)*'Energy Use 2020'!$V81</f>
        <v>24466725638176.223</v>
      </c>
      <c r="U19" s="240">
        <f>('Energy Use'!U75-'E-electricity'!U19)*'Energy Use 2020'!$V81</f>
        <v>24556184618978.523</v>
      </c>
      <c r="V19" s="240">
        <f>('Energy Use'!V75-'E-electricity'!V19)*'Energy Use 2020'!$V81</f>
        <v>24645276984399.129</v>
      </c>
      <c r="W19" s="240">
        <f>('Energy Use'!W75-'E-electricity'!W19)*'Energy Use 2020'!$V81</f>
        <v>24734003150040.449</v>
      </c>
      <c r="X19" s="240">
        <f>('Energy Use'!X75-'E-electricity'!X19)*'Energy Use 2020'!$V81</f>
        <v>24569074107714.035</v>
      </c>
      <c r="Y19" s="240">
        <f>('Energy Use'!Y75-'E-electricity'!Y19)*'Energy Use 2020'!$V81</f>
        <v>24404564462275.191</v>
      </c>
      <c r="Z19" s="240">
        <f>('Energy Use'!Z75-'E-electricity'!Z19)*'Energy Use 2020'!$V81</f>
        <v>24240473798121.523</v>
      </c>
      <c r="AA19" s="240">
        <f>('Energy Use'!AA75-'E-electricity'!AA19)*'Energy Use 2020'!$V81</f>
        <v>24076801699650.602</v>
      </c>
      <c r="AB19" s="240">
        <f>('Energy Use'!AB75-'E-electricity'!AB19)*'Energy Use 2020'!$V81</f>
        <v>23913547751260.035</v>
      </c>
      <c r="AC19" s="240">
        <f>('Energy Use'!AC75-'E-electricity'!AC19)*'Energy Use 2020'!$V81</f>
        <v>23574780340774.465</v>
      </c>
      <c r="AD19" s="240">
        <f>('Energy Use'!AD75-'E-electricity'!AD19)*'Energy Use 2020'!$V81</f>
        <v>23236977645509.945</v>
      </c>
      <c r="AE19" s="240">
        <f>('Energy Use'!AE75-'E-electricity'!AE19)*'Energy Use 2020'!$V81</f>
        <v>22900138668020.703</v>
      </c>
      <c r="AF19" s="240">
        <f>('Energy Use'!AF75-'E-electricity'!AF19)*'Energy Use 2020'!$V81</f>
        <v>22564262410860.945</v>
      </c>
      <c r="AG19" s="240">
        <f>('Energy Use'!AG75-'E-electricity'!AG19)*'Energy Use 2020'!$V81</f>
        <v>22229347876584.906</v>
      </c>
      <c r="AH19" s="240">
        <f>('Energy Use'!AH75-'E-electricity'!AH19)*'Energy Use 2020'!$V81</f>
        <v>21870456261291.504</v>
      </c>
      <c r="AI19" s="240">
        <f>('Energy Use'!AI75-'E-electricity'!AI19)*'Energy Use 2020'!$V81</f>
        <v>21512602296399.91</v>
      </c>
      <c r="AJ19" s="240">
        <f>('Energy Use'!AJ75-'E-electricity'!AJ19)*'Energy Use 2020'!$V81</f>
        <v>21155784901343.867</v>
      </c>
      <c r="AK19" s="240">
        <f>('Energy Use'!AK75-'E-electricity'!AK19)*'Energy Use 2020'!$V81</f>
        <v>20800002995557.105</v>
      </c>
      <c r="AL19" s="240">
        <f>('Energy Use'!AL75-'E-electricity'!AL19)*'Energy Use 2020'!$V81</f>
        <v>20445255498473.371</v>
      </c>
      <c r="AM19" s="240">
        <f>('Energy Use'!AM75-'E-electricity'!AM19)*'Energy Use 2020'!$V81</f>
        <v>20042054774527.563</v>
      </c>
      <c r="AN19" s="240">
        <f>('Energy Use'!AN75-'E-electricity'!AN19)*'Energy Use 2020'!$V81</f>
        <v>19640041588835.031</v>
      </c>
      <c r="AO19" s="240">
        <f>('Energy Use'!AO75-'E-electricity'!AO19)*'Energy Use 2020'!$V81</f>
        <v>19239214694588.539</v>
      </c>
      <c r="AP19" s="240">
        <f>('Energy Use'!AP75-'E-electricity'!AP19)*'Energy Use 2020'!$V81</f>
        <v>18839572844980.875</v>
      </c>
      <c r="AQ19" s="240">
        <f>('Energy Use'!AQ75-'E-electricity'!AQ19)*'Energy Use 2020'!$V81</f>
        <v>18346544973752.465</v>
      </c>
      <c r="AR19" s="136" t="str">
        <f>VLOOKUP($A19,'Sector Match'!$A$1:$B$43,2,0)</f>
        <v>pulp paper and printing 17T18</v>
      </c>
    </row>
    <row r="20" spans="1:44" x14ac:dyDescent="0.2">
      <c r="A20" s="74" t="s">
        <v>19</v>
      </c>
      <c r="B20" s="240">
        <f>('Energy Use'!B76-'E-electricity'!B20)*'Energy Use 2019'!$V82</f>
        <v>2516340438281.0635</v>
      </c>
      <c r="C20" s="240">
        <f>('Energy Use'!C76-'E-electricity'!C20)*'Energy Use 2020'!$V82</f>
        <v>2030828225823.3059</v>
      </c>
      <c r="D20" s="240">
        <f>('Energy Use'!D76-'E-electricity'!D20)*'Energy Use 2020'!$V82</f>
        <v>2332173196683.4893</v>
      </c>
      <c r="E20" s="240">
        <f>('Energy Use'!E76-'E-electricity'!E20)*'Energy Use 2020'!$V82</f>
        <v>2359142714088.4087</v>
      </c>
      <c r="F20" s="240">
        <f>('Energy Use'!F76-'E-electricity'!F20)*'Energy Use 2020'!$V82</f>
        <v>2363841609642.4849</v>
      </c>
      <c r="G20" s="240">
        <f>('Energy Use'!G76-'E-electricity'!G20)*'Energy Use 2020'!$V82</f>
        <v>2404923856268.9834</v>
      </c>
      <c r="H20" s="240">
        <f>('Energy Use'!H76-'E-electricity'!H20)*'Energy Use 2020'!$V82</f>
        <v>2465069538502.3335</v>
      </c>
      <c r="I20" s="240">
        <f>('Energy Use'!I76-'E-electricity'!I20)*'Energy Use 2020'!$V82</f>
        <v>2530723024656.7446</v>
      </c>
      <c r="J20" s="240">
        <f>('Energy Use'!J76-'E-electricity'!J20)*'Energy Use 2020'!$V82</f>
        <v>2595594546950.062</v>
      </c>
      <c r="K20" s="240">
        <f>('Energy Use'!K76-'E-electricity'!K20)*'Energy Use 2020'!$V82</f>
        <v>2657717287525.7627</v>
      </c>
      <c r="L20" s="240">
        <f>('Energy Use'!L76-'E-electricity'!L20)*'Energy Use 2020'!$V82</f>
        <v>2714959127693.1797</v>
      </c>
      <c r="M20" s="240">
        <f>('Energy Use'!M76-'E-electricity'!M20)*'Energy Use 2020'!$V82</f>
        <v>2765051917476.8579</v>
      </c>
      <c r="N20" s="240">
        <f>('Energy Use'!N76-'E-electricity'!N20)*'Energy Use 2020'!$V82</f>
        <v>2810195895903.291</v>
      </c>
      <c r="O20" s="240">
        <f>('Energy Use'!O76-'E-electricity'!O20)*'Energy Use 2020'!$V82</f>
        <v>2846257473097.1094</v>
      </c>
      <c r="P20" s="240">
        <f>('Energy Use'!P76-'E-electricity'!P20)*'Energy Use 2020'!$V82</f>
        <v>2873609704894.7578</v>
      </c>
      <c r="Q20" s="240">
        <f>('Energy Use'!Q76-'E-electricity'!Q20)*'Energy Use 2020'!$V82</f>
        <v>2892738083754.0356</v>
      </c>
      <c r="R20" s="240">
        <f>('Energy Use'!R76-'E-electricity'!R20)*'Energy Use 2020'!$V82</f>
        <v>2904222611221.0879</v>
      </c>
      <c r="S20" s="240">
        <f>('Energy Use'!S76-'E-electricity'!S20)*'Energy Use 2020'!$V82</f>
        <v>2920591348811.415</v>
      </c>
      <c r="T20" s="240">
        <f>('Energy Use'!T76-'E-electricity'!T20)*'Energy Use 2020'!$V82</f>
        <v>2930499807155.8999</v>
      </c>
      <c r="U20" s="240">
        <f>('Energy Use'!U76-'E-electricity'!U20)*'Energy Use 2020'!$V82</f>
        <v>2934357578704.0322</v>
      </c>
      <c r="V20" s="240">
        <f>('Energy Use'!V76-'E-electricity'!V20)*'Energy Use 2020'!$V82</f>
        <v>2932616236500.8691</v>
      </c>
      <c r="W20" s="240">
        <f>('Energy Use'!W76-'E-electricity'!W20)*'Energy Use 2020'!$V82</f>
        <v>2925760145821.3086</v>
      </c>
      <c r="X20" s="240">
        <f>('Energy Use'!X76-'E-electricity'!X20)*'Energy Use 2020'!$V82</f>
        <v>2914297713862.2471</v>
      </c>
      <c r="Y20" s="240">
        <f>('Energy Use'!Y76-'E-electricity'!Y20)*'Energy Use 2020'!$V82</f>
        <v>2898753242272.0903</v>
      </c>
      <c r="Z20" s="240">
        <f>('Energy Use'!Z76-'E-electricity'!Z20)*'Energy Use 2020'!$V82</f>
        <v>2879659511132.2749</v>
      </c>
      <c r="AA20" s="240">
        <f>('Energy Use'!AA76-'E-electricity'!AA20)*'Energy Use 2020'!$V82</f>
        <v>2857551188199.4707</v>
      </c>
      <c r="AB20" s="240">
        <f>('Energy Use'!AB76-'E-electricity'!AB20)*'Energy Use 2020'!$V82</f>
        <v>2832959124908.8848</v>
      </c>
      <c r="AC20" s="240">
        <f>('Energy Use'!AC76-'E-electricity'!AC20)*'Energy Use 2020'!$V82</f>
        <v>2806405571683.7065</v>
      </c>
      <c r="AD20" s="240">
        <f>('Energy Use'!AD76-'E-electricity'!AD20)*'Energy Use 2020'!$V82</f>
        <v>2778400320077.73</v>
      </c>
      <c r="AE20" s="240">
        <f>('Energy Use'!AE76-'E-electricity'!AE20)*'Energy Use 2020'!$V82</f>
        <v>2749437758537.0313</v>
      </c>
      <c r="AF20" s="240">
        <f>('Energy Use'!AF76-'E-electricity'!AF20)*'Energy Use 2020'!$V82</f>
        <v>2719994812229.7969</v>
      </c>
      <c r="AG20" s="240">
        <f>('Energy Use'!AG76-'E-electricity'!AG20)*'Energy Use 2020'!$V82</f>
        <v>2690529725416.0874</v>
      </c>
      <c r="AH20" s="240">
        <f>('Energy Use'!AH76-'E-electricity'!AH20)*'Energy Use 2020'!$V82</f>
        <v>2661481637033.9141</v>
      </c>
      <c r="AI20" s="240">
        <f>('Energy Use'!AI76-'E-electricity'!AI20)*'Energy Use 2020'!$V82</f>
        <v>2633270896294.2661</v>
      </c>
      <c r="AJ20" s="240">
        <f>('Energy Use'!AJ76-'E-electricity'!AJ20)*'Energy Use 2020'!$V82</f>
        <v>2606300064782.0552</v>
      </c>
      <c r="AK20" s="240">
        <f>('Energy Use'!AK76-'E-electricity'!AK20)*'Energy Use 2020'!$V82</f>
        <v>2580955554507.7729</v>
      </c>
      <c r="AL20" s="240">
        <f>('Energy Use'!AL76-'E-electricity'!AL20)*'Energy Use 2020'!$V82</f>
        <v>2557609857214.3223</v>
      </c>
      <c r="AM20" s="240">
        <f>('Energy Use'!AM76-'E-electricity'!AM20)*'Energy Use 2020'!$V82</f>
        <v>2536624328720.7324</v>
      </c>
      <c r="AN20" s="240">
        <f>('Energy Use'!AN76-'E-electricity'!AN20)*'Energy Use 2020'!$V82</f>
        <v>2518352502947.687</v>
      </c>
      <c r="AO20" s="240">
        <f>('Energy Use'!AO76-'E-electricity'!AO20)*'Energy Use 2020'!$V82</f>
        <v>2503143923370.0942</v>
      </c>
      <c r="AP20" s="240">
        <f>('Energy Use'!AP76-'E-electricity'!AP20)*'Energy Use 2020'!$V82</f>
        <v>2491348494932.1245</v>
      </c>
      <c r="AQ20" s="240">
        <f>('Energy Use'!AQ76-'E-electricity'!AQ20)*'Energy Use 2020'!$V82</f>
        <v>2470586395593.2412</v>
      </c>
      <c r="AR20" s="136" t="str">
        <f>VLOOKUP($A20,'Sector Match'!$A$1:$B$43,2,0)</f>
        <v>pulp paper and printing 17T18</v>
      </c>
    </row>
    <row r="21" spans="1:44" x14ac:dyDescent="0.2">
      <c r="A21" s="74" t="s">
        <v>20</v>
      </c>
      <c r="B21" s="240">
        <f>('Energy Use'!B77-'E-electricity'!B21)*'Energy Use 2019'!$V83</f>
        <v>1634095389357.824</v>
      </c>
      <c r="C21" s="240">
        <f>('Energy Use'!C77-'E-electricity'!C21)*'Energy Use 2020'!$V83</f>
        <v>1473182770371.8242</v>
      </c>
      <c r="D21" s="240">
        <f>('Energy Use'!D77-'E-electricity'!D21)*'Energy Use 2020'!$V83</f>
        <v>1752087145998.1492</v>
      </c>
      <c r="E21" s="240">
        <f>('Energy Use'!E77-'E-electricity'!E21)*'Energy Use 2020'!$V83</f>
        <v>1723354295531.5408</v>
      </c>
      <c r="F21" s="240">
        <f>('Energy Use'!F77-'E-electricity'!F21)*'Energy Use 2020'!$V83</f>
        <v>1728806261131.6602</v>
      </c>
      <c r="G21" s="240">
        <f>('Energy Use'!G77-'E-electricity'!G21)*'Energy Use 2020'!$V83</f>
        <v>1758262178285.8428</v>
      </c>
      <c r="H21" s="240">
        <f>('Energy Use'!H77-'E-electricity'!H21)*'Energy Use 2020'!$V83</f>
        <v>1801011797370.8286</v>
      </c>
      <c r="I21" s="240">
        <f>('Energy Use'!I77-'E-electricity'!I21)*'Energy Use 2020'!$V83</f>
        <v>1848872139553.3896</v>
      </c>
      <c r="J21" s="240">
        <f>('Energy Use'!J77-'E-electricity'!J21)*'Energy Use 2020'!$V83</f>
        <v>1897406642737.8875</v>
      </c>
      <c r="K21" s="240">
        <f>('Energy Use'!K77-'E-electricity'!K21)*'Energy Use 2020'!$V83</f>
        <v>1944964584642.8884</v>
      </c>
      <c r="L21" s="240">
        <f>('Energy Use'!L77-'E-electricity'!L21)*'Energy Use 2020'!$V83</f>
        <v>1989735025564.2246</v>
      </c>
      <c r="M21" s="240">
        <f>('Energy Use'!M77-'E-electricity'!M21)*'Energy Use 2020'!$V83</f>
        <v>2029764164271.1985</v>
      </c>
      <c r="N21" s="240">
        <f>('Energy Use'!N77-'E-electricity'!N21)*'Energy Use 2020'!$V83</f>
        <v>2064938400079.574</v>
      </c>
      <c r="O21" s="240">
        <f>('Energy Use'!O77-'E-electricity'!O21)*'Energy Use 2020'!$V83</f>
        <v>2093593770013.1179</v>
      </c>
      <c r="P21" s="240">
        <f>('Energy Use'!P77-'E-electricity'!P21)*'Energy Use 2020'!$V83</f>
        <v>2116030887538.8523</v>
      </c>
      <c r="Q21" s="240">
        <f>('Energy Use'!Q77-'E-electricity'!Q21)*'Energy Use 2020'!$V83</f>
        <v>2132633997807.1243</v>
      </c>
      <c r="R21" s="240">
        <f>('Energy Use'!R77-'E-electricity'!R21)*'Energy Use 2020'!$V83</f>
        <v>2143857251290.5627</v>
      </c>
      <c r="S21" s="240">
        <f>('Energy Use'!S77-'E-electricity'!S21)*'Energy Use 2020'!$V83</f>
        <v>2157392890603.8823</v>
      </c>
      <c r="T21" s="240">
        <f>('Energy Use'!T77-'E-electricity'!T21)*'Energy Use 2020'!$V83</f>
        <v>2166416762708.74</v>
      </c>
      <c r="U21" s="240">
        <f>('Energy Use'!U77-'E-electricity'!U21)*'Energy Use 2020'!$V83</f>
        <v>2171205503321.7209</v>
      </c>
      <c r="V21" s="240">
        <f>('Energy Use'!V77-'E-electricity'!V21)*'Energy Use 2020'!$V83</f>
        <v>2172064855309.6401</v>
      </c>
      <c r="W21" s="240">
        <f>('Energy Use'!W77-'E-electricity'!W21)*'Energy Use 2020'!$V83</f>
        <v>2169323665801.9238</v>
      </c>
      <c r="X21" s="240">
        <f>('Energy Use'!X77-'E-electricity'!X21)*'Energy Use 2020'!$V83</f>
        <v>2163328151364.1638</v>
      </c>
      <c r="Y21" s="240">
        <f>('Energy Use'!Y77-'E-electricity'!Y21)*'Energy Use 2020'!$V83</f>
        <v>2154436537732.2695</v>
      </c>
      <c r="Z21" s="240">
        <f>('Energy Use'!Z77-'E-electricity'!Z21)*'Energy Use 2020'!$V83</f>
        <v>2143014158421.4175</v>
      </c>
      <c r="AA21" s="240">
        <f>('Energy Use'!AA77-'E-electricity'!AA21)*'Energy Use 2020'!$V83</f>
        <v>2129429075071.0435</v>
      </c>
      <c r="AB21" s="240">
        <f>('Energy Use'!AB77-'E-electricity'!AB21)*'Energy Use 2020'!$V83</f>
        <v>2114048262361.082</v>
      </c>
      <c r="AC21" s="240">
        <f>('Energy Use'!AC77-'E-electricity'!AC21)*'Energy Use 2020'!$V83</f>
        <v>2097234382266.8911</v>
      </c>
      <c r="AD21" s="240">
        <f>('Energy Use'!AD77-'E-electricity'!AD21)*'Energy Use 2020'!$V83</f>
        <v>2079343156684.283</v>
      </c>
      <c r="AE21" s="240">
        <f>('Energy Use'!AE77-'E-electricity'!AE21)*'Energy Use 2020'!$V83</f>
        <v>2060721334280.9551</v>
      </c>
      <c r="AF21" s="240">
        <f>('Energy Use'!AF77-'E-electricity'!AF21)*'Energy Use 2020'!$V83</f>
        <v>2041705236921.2275</v>
      </c>
      <c r="AG21" s="240">
        <f>('Energy Use'!AG77-'E-electricity'!AG21)*'Energy Use 2020'!$V83</f>
        <v>2022619863166.9722</v>
      </c>
      <c r="AH21" s="240">
        <f>('Energy Use'!AH77-'E-electricity'!AH21)*'Energy Use 2020'!$V83</f>
        <v>2003778521099.3315</v>
      </c>
      <c r="AI21" s="240">
        <f>('Energy Use'!AI77-'E-electricity'!AI21)*'Energy Use 2020'!$V83</f>
        <v>1985482959895.0005</v>
      </c>
      <c r="AJ21" s="240">
        <f>('Energy Use'!AJ77-'E-electricity'!AJ21)*'Energy Use 2020'!$V83</f>
        <v>1968023969054.5784</v>
      </c>
      <c r="AK21" s="240">
        <f>('Energy Use'!AK77-'E-electricity'!AK21)*'Energy Use 2020'!$V83</f>
        <v>1951682415730.908</v>
      </c>
      <c r="AL21" s="240">
        <f>('Energy Use'!AL77-'E-electricity'!AL21)*'Energy Use 2020'!$V83</f>
        <v>1936730694058.6172</v>
      </c>
      <c r="AM21" s="240">
        <f>('Energy Use'!AM77-'E-electricity'!AM21)*'Energy Use 2020'!$V83</f>
        <v>1923434565579.4492</v>
      </c>
      <c r="AN21" s="240">
        <f>('Energy Use'!AN77-'E-electricity'!AN21)*'Energy Use 2020'!$V83</f>
        <v>1912055376663.8191</v>
      </c>
      <c r="AO21" s="240">
        <f>('Energy Use'!AO77-'E-electricity'!AO21)*'Energy Use 2020'!$V83</f>
        <v>1902852647169.5835</v>
      </c>
      <c r="AP21" s="240">
        <f>('Energy Use'!AP77-'E-electricity'!AP21)*'Energy Use 2020'!$V83</f>
        <v>1896087034436.9148</v>
      </c>
      <c r="AQ21" s="240">
        <f>('Energy Use'!AQ77-'E-electricity'!AQ21)*'Energy Use 2020'!$V83</f>
        <v>1882311350489.822</v>
      </c>
      <c r="AR21" s="136" t="str">
        <f>VLOOKUP($A21,'Sector Match'!$A$1:$B$43,2,0)</f>
        <v>pulp paper and printing 17T18</v>
      </c>
    </row>
    <row r="22" spans="1:44" x14ac:dyDescent="0.2">
      <c r="A22" s="74" t="s">
        <v>21</v>
      </c>
      <c r="B22" s="240">
        <f>('Energy Use'!B78-'E-electricity'!B22)*'Energy Use 2019'!$V84</f>
        <v>1709002987851.3066</v>
      </c>
      <c r="C22" s="240">
        <f>('Energy Use'!C78-'E-electricity'!C22)*'Energy Use 2020'!$V84</f>
        <v>11695685452632.994</v>
      </c>
      <c r="D22" s="240">
        <f>('Energy Use'!D78-'E-electricity'!D22)*'Energy Use 2020'!$V84</f>
        <v>11472342306967.914</v>
      </c>
      <c r="E22" s="240">
        <f>('Energy Use'!E78-'E-electricity'!E22)*'Energy Use 2020'!$V84</f>
        <v>11648372800822.273</v>
      </c>
      <c r="F22" s="240">
        <f>('Energy Use'!F78-'E-electricity'!F22)*'Energy Use 2020'!$V84</f>
        <v>12521422244502.123</v>
      </c>
      <c r="G22" s="240">
        <f>('Energy Use'!G78-'E-electricity'!G22)*'Energy Use 2020'!$V84</f>
        <v>13387118708735.719</v>
      </c>
      <c r="H22" s="240">
        <f>('Energy Use'!H78-'E-electricity'!H22)*'Energy Use 2020'!$V84</f>
        <v>14245465062234.586</v>
      </c>
      <c r="I22" s="240">
        <f>('Energy Use'!I78-'E-electricity'!I22)*'Energy Use 2020'!$V84</f>
        <v>14513324014147.119</v>
      </c>
      <c r="J22" s="240">
        <f>('Energy Use'!J78-'E-electricity'!J22)*'Energy Use 2020'!$V84</f>
        <v>14779078271540.313</v>
      </c>
      <c r="K22" s="240">
        <f>('Energy Use'!K78-'E-electricity'!K22)*'Energy Use 2020'!$V84</f>
        <v>15042728657278.555</v>
      </c>
      <c r="L22" s="240">
        <f>('Energy Use'!L78-'E-electricity'!L22)*'Energy Use 2020'!$V84</f>
        <v>15304275994226.252</v>
      </c>
      <c r="M22" s="240">
        <f>('Energy Use'!M78-'E-electricity'!M22)*'Energy Use 2020'!$V84</f>
        <v>15563721105247.785</v>
      </c>
      <c r="N22" s="240">
        <f>('Energy Use'!N78-'E-electricity'!N22)*'Energy Use 2020'!$V84</f>
        <v>15541272171931.189</v>
      </c>
      <c r="O22" s="240">
        <f>('Energy Use'!O78-'E-electricity'!O22)*'Energy Use 2020'!$V84</f>
        <v>15518704050971.174</v>
      </c>
      <c r="P22" s="240">
        <f>('Energy Use'!P78-'E-electricity'!P22)*'Energy Use 2020'!$V84</f>
        <v>15496016777842.795</v>
      </c>
      <c r="Q22" s="240">
        <f>('Energy Use'!Q78-'E-electricity'!Q22)*'Energy Use 2020'!$V84</f>
        <v>15473210388021.111</v>
      </c>
      <c r="R22" s="240">
        <f>('Energy Use'!R78-'E-electricity'!R22)*'Energy Use 2020'!$V84</f>
        <v>15450284916981.178</v>
      </c>
      <c r="S22" s="240">
        <f>('Energy Use'!S78-'E-electricity'!S22)*'Energy Use 2020'!$V84</f>
        <v>15262937575960.705</v>
      </c>
      <c r="T22" s="240">
        <f>('Energy Use'!T78-'E-electricity'!T22)*'Energy Use 2020'!$V84</f>
        <v>15075867491913.486</v>
      </c>
      <c r="U22" s="240">
        <f>('Energy Use'!U78-'E-electricity'!U22)*'Energy Use 2020'!$V84</f>
        <v>14889074623511.854</v>
      </c>
      <c r="V22" s="240">
        <f>('Energy Use'!V78-'E-electricity'!V22)*'Energy Use 2020'!$V84</f>
        <v>14702558929428.117</v>
      </c>
      <c r="W22" s="240">
        <f>('Energy Use'!W78-'E-electricity'!W22)*'Energy Use 2020'!$V84</f>
        <v>14516320368334.6</v>
      </c>
      <c r="X22" s="240">
        <f>('Energy Use'!X78-'E-electricity'!X22)*'Energy Use 2020'!$V84</f>
        <v>14177676258526.504</v>
      </c>
      <c r="Y22" s="240">
        <f>('Energy Use'!Y78-'E-electricity'!Y22)*'Energy Use 2020'!$V84</f>
        <v>13839550618227.941</v>
      </c>
      <c r="Z22" s="240">
        <f>('Energy Use'!Z78-'E-electricity'!Z22)*'Energy Use 2020'!$V84</f>
        <v>13501943369949.191</v>
      </c>
      <c r="AA22" s="240">
        <f>('Energy Use'!AA78-'E-electricity'!AA22)*'Energy Use 2020'!$V84</f>
        <v>13164854436200.539</v>
      </c>
      <c r="AB22" s="240">
        <f>('Energy Use'!AB78-'E-electricity'!AB22)*'Energy Use 2020'!$V84</f>
        <v>12828283739492.266</v>
      </c>
      <c r="AC22" s="240">
        <f>('Energy Use'!AC78-'E-electricity'!AC22)*'Energy Use 2020'!$V84</f>
        <v>12492231202334.652</v>
      </c>
      <c r="AD22" s="240">
        <f>('Energy Use'!AD78-'E-electricity'!AD22)*'Energy Use 2020'!$V84</f>
        <v>12156696747237.984</v>
      </c>
      <c r="AE22" s="240">
        <f>('Energy Use'!AE78-'E-electricity'!AE22)*'Energy Use 2020'!$V84</f>
        <v>11821680296712.539</v>
      </c>
      <c r="AF22" s="240">
        <f>('Energy Use'!AF78-'E-electricity'!AF22)*'Energy Use 2020'!$V84</f>
        <v>11487181773268.604</v>
      </c>
      <c r="AG22" s="240">
        <f>('Energy Use'!AG78-'E-electricity'!AG22)*'Energy Use 2020'!$V84</f>
        <v>11153201099416.465</v>
      </c>
      <c r="AH22" s="240">
        <f>('Energy Use'!AH78-'E-electricity'!AH22)*'Energy Use 2020'!$V84</f>
        <v>10863016263679.578</v>
      </c>
      <c r="AI22" s="240">
        <f>('Energy Use'!AI78-'E-electricity'!AI22)*'Energy Use 2020'!$V84</f>
        <v>10573280215827.24</v>
      </c>
      <c r="AJ22" s="240">
        <f>('Energy Use'!AJ78-'E-electricity'!AJ22)*'Energy Use 2020'!$V84</f>
        <v>10283992888701.551</v>
      </c>
      <c r="AK22" s="240">
        <f>('Energy Use'!AK78-'E-electricity'!AK22)*'Energy Use 2020'!$V84</f>
        <v>9995154215144.6133</v>
      </c>
      <c r="AL22" s="240">
        <f>('Energy Use'!AL78-'E-electricity'!AL22)*'Energy Use 2020'!$V84</f>
        <v>9706764127998.5215</v>
      </c>
      <c r="AM22" s="240">
        <f>('Energy Use'!AM78-'E-electricity'!AM22)*'Energy Use 2020'!$V84</f>
        <v>9404747599344.8281</v>
      </c>
      <c r="AN22" s="240">
        <f>('Energy Use'!AN78-'E-electricity'!AN22)*'Energy Use 2020'!$V84</f>
        <v>9103202011036.0332</v>
      </c>
      <c r="AO22" s="240">
        <f>('Energy Use'!AO78-'E-electricity'!AO22)*'Energy Use 2020'!$V84</f>
        <v>8802127292540.6816</v>
      </c>
      <c r="AP22" s="240">
        <f>('Energy Use'!AP78-'E-electricity'!AP22)*'Energy Use 2020'!$V84</f>
        <v>8501523373327.3125</v>
      </c>
      <c r="AQ22" s="240">
        <f>('Energy Use'!AQ78-'E-electricity'!AQ22)*'Energy Use 2020'!$V84</f>
        <v>8172370609849.667</v>
      </c>
      <c r="AR22" s="136" t="str">
        <f>VLOOKUP($A22,'Sector Match'!$A$1:$B$43,2,0)</f>
        <v>refined petroleum and coke 19</v>
      </c>
    </row>
    <row r="23" spans="1:44" x14ac:dyDescent="0.2">
      <c r="A23" s="74" t="s">
        <v>1</v>
      </c>
      <c r="B23" s="240">
        <f>('Energy Use'!B79-'E-electricity'!B23)*'Energy Use 2019'!$V85</f>
        <v>25232763270304.605</v>
      </c>
      <c r="C23" s="240">
        <f>('Energy Use'!C79-'E-electricity'!C23)*'Energy Use 2020'!$V85</f>
        <v>52145696234013.773</v>
      </c>
      <c r="D23" s="240">
        <f>('Energy Use'!D79-'E-electricity'!D23)*'Energy Use 2020'!$V85</f>
        <v>55357525656265.945</v>
      </c>
      <c r="E23" s="240">
        <f>('Energy Use'!E79-'E-electricity'!E23)*'Energy Use 2020'!$V85</f>
        <v>54631368665347.625</v>
      </c>
      <c r="F23" s="240">
        <f>('Energy Use'!F79-'E-electricity'!F23)*'Energy Use 2020'!$V85</f>
        <v>59366693345759.336</v>
      </c>
      <c r="G23" s="240">
        <f>('Energy Use'!G79-'E-electricity'!G23)*'Energy Use 2020'!$V85</f>
        <v>64052738256637.727</v>
      </c>
      <c r="H23" s="240">
        <f>('Energy Use'!H79-'E-electricity'!H23)*'Energy Use 2020'!$V85</f>
        <v>68689552603266.383</v>
      </c>
      <c r="I23" s="240">
        <f>('Energy Use'!I79-'E-electricity'!I23)*'Energy Use 2020'!$V85</f>
        <v>70878045410578.094</v>
      </c>
      <c r="J23" s="240">
        <f>('Energy Use'!J79-'E-electricity'!J23)*'Energy Use 2020'!$V85</f>
        <v>73045054737149.25</v>
      </c>
      <c r="K23" s="240">
        <f>('Energy Use'!K79-'E-electricity'!K23)*'Energy Use 2020'!$V85</f>
        <v>75190601855324.031</v>
      </c>
      <c r="L23" s="240">
        <f>('Energy Use'!L79-'E-electricity'!L23)*'Energy Use 2020'!$V85</f>
        <v>77314708037446.656</v>
      </c>
      <c r="M23" s="240">
        <f>('Energy Use'!M79-'E-electricity'!M23)*'Energy Use 2020'!$V85</f>
        <v>79417394555861.266</v>
      </c>
      <c r="N23" s="240">
        <f>('Energy Use'!N79-'E-electricity'!N23)*'Energy Use 2020'!$V85</f>
        <v>80528252857908.234</v>
      </c>
      <c r="O23" s="240">
        <f>('Energy Use'!O79-'E-electricity'!O23)*'Energy Use 2020'!$V85</f>
        <v>81629117573083.969</v>
      </c>
      <c r="P23" s="240">
        <f>('Energy Use'!P79-'E-electricity'!P23)*'Energy Use 2020'!$V85</f>
        <v>82719995927164.469</v>
      </c>
      <c r="Q23" s="240">
        <f>('Energy Use'!Q79-'E-electricity'!Q23)*'Energy Use 2020'!$V85</f>
        <v>83800895145925.719</v>
      </c>
      <c r="R23" s="240">
        <f>('Energy Use'!R79-'E-electricity'!R23)*'Energy Use 2020'!$V85</f>
        <v>84871822455143.656</v>
      </c>
      <c r="S23" s="240">
        <f>('Energy Use'!S79-'E-electricity'!S23)*'Energy Use 2020'!$V85</f>
        <v>85485804414614.266</v>
      </c>
      <c r="T23" s="240">
        <f>('Energy Use'!T79-'E-electricity'!T23)*'Energy Use 2020'!$V85</f>
        <v>86098074385988.844</v>
      </c>
      <c r="U23" s="240">
        <f>('Energy Use'!U79-'E-electricity'!U23)*'Energy Use 2020'!$V85</f>
        <v>86708632999970.25</v>
      </c>
      <c r="V23" s="240">
        <f>('Energy Use'!V79-'E-electricity'!V23)*'Energy Use 2020'!$V85</f>
        <v>87317480887261.375</v>
      </c>
      <c r="W23" s="240">
        <f>('Energy Use'!W79-'E-electricity'!W23)*'Energy Use 2020'!$V85</f>
        <v>87924618678565.031</v>
      </c>
      <c r="X23" s="240">
        <f>('Energy Use'!X79-'E-electricity'!X23)*'Energy Use 2020'!$V85</f>
        <v>88138722899701.484</v>
      </c>
      <c r="Y23" s="240">
        <f>('Energy Use'!Y79-'E-electricity'!Y23)*'Energy Use 2020'!$V85</f>
        <v>88352018051671.984</v>
      </c>
      <c r="Z23" s="240">
        <f>('Energy Use'!Z79-'E-electricity'!Z23)*'Energy Use 2020'!$V85</f>
        <v>88564504443888.563</v>
      </c>
      <c r="AA23" s="240">
        <f>('Energy Use'!AA79-'E-electricity'!AA23)*'Energy Use 2020'!$V85</f>
        <v>88776182385763.109</v>
      </c>
      <c r="AB23" s="240">
        <f>('Energy Use'!AB79-'E-electricity'!AB23)*'Energy Use 2020'!$V85</f>
        <v>88987052186707.672</v>
      </c>
      <c r="AC23" s="240">
        <f>('Energy Use'!AC79-'E-electricity'!AC23)*'Energy Use 2020'!$V85</f>
        <v>88862003177310.078</v>
      </c>
      <c r="AD23" s="240">
        <f>('Energy Use'!AD79-'E-electricity'!AD23)*'Energy Use 2020'!$V85</f>
        <v>88736851178196.813</v>
      </c>
      <c r="AE23" s="240">
        <f>('Energy Use'!AE79-'E-electricity'!AE23)*'Energy Use 2020'!$V85</f>
        <v>88611596255053.359</v>
      </c>
      <c r="AF23" s="240">
        <f>('Energy Use'!AF79-'E-electricity'!AF23)*'Energy Use 2020'!$V85</f>
        <v>88486238473565.281</v>
      </c>
      <c r="AG23" s="240">
        <f>('Energy Use'!AG79-'E-electricity'!AG23)*'Energy Use 2020'!$V85</f>
        <v>88360777899418.078</v>
      </c>
      <c r="AH23" s="240">
        <f>('Energy Use'!AH79-'E-electricity'!AH23)*'Energy Use 2020'!$V85</f>
        <v>87933834486868.234</v>
      </c>
      <c r="AI23" s="240">
        <f>('Energy Use'!AI79-'E-electricity'!AI23)*'Energy Use 2020'!$V85</f>
        <v>87507505647191.469</v>
      </c>
      <c r="AJ23" s="240">
        <f>('Energy Use'!AJ79-'E-electricity'!AJ23)*'Energy Use 2020'!$V85</f>
        <v>87081791187258.5</v>
      </c>
      <c r="AK23" s="240">
        <f>('Energy Use'!AK79-'E-electricity'!AK23)*'Energy Use 2020'!$V85</f>
        <v>86656690913939.938</v>
      </c>
      <c r="AL23" s="240">
        <f>('Energy Use'!AL79-'E-electricity'!AL23)*'Energy Use 2020'!$V85</f>
        <v>86232204634106.531</v>
      </c>
      <c r="AM23" s="240">
        <f>('Energy Use'!AM79-'E-electricity'!AM23)*'Energy Use 2020'!$V85</f>
        <v>85752969377601.703</v>
      </c>
      <c r="AN23" s="240">
        <f>('Energy Use'!AN79-'E-electricity'!AN23)*'Energy Use 2020'!$V85</f>
        <v>85274465086151.719</v>
      </c>
      <c r="AO23" s="240">
        <f>('Energy Use'!AO79-'E-electricity'!AO23)*'Energy Use 2020'!$V85</f>
        <v>84796691525934.578</v>
      </c>
      <c r="AP23" s="240">
        <f>('Energy Use'!AP79-'E-electricity'!AP23)*'Energy Use 2020'!$V85</f>
        <v>84319648463128.203</v>
      </c>
      <c r="AQ23" s="240">
        <f>('Energy Use'!AQ79-'E-electricity'!AQ23)*'Energy Use 2020'!$V85</f>
        <v>83432286256202.016</v>
      </c>
      <c r="AR23" s="136" t="str">
        <f>VLOOKUP($A23,'Sector Match'!$A$1:$B$43,2,0)</f>
        <v>chemicals 20</v>
      </c>
    </row>
    <row r="24" spans="1:44" x14ac:dyDescent="0.2">
      <c r="A24" s="74" t="s">
        <v>22</v>
      </c>
      <c r="B24" s="240">
        <f>('Energy Use'!B80-'E-electricity'!B24)*'Energy Use 2019'!$V86</f>
        <v>6994150214891.4658</v>
      </c>
      <c r="C24" s="240">
        <f>('Energy Use'!C80-'E-electricity'!C24)*'Energy Use 2020'!$V86</f>
        <v>5520967444519.6426</v>
      </c>
      <c r="D24" s="240">
        <f>('Energy Use'!D80-'E-electricity'!D24)*'Energy Use 2020'!$V86</f>
        <v>7130081714208.0313</v>
      </c>
      <c r="E24" s="240">
        <f>('Energy Use'!E80-'E-electricity'!E24)*'Energy Use 2020'!$V86</f>
        <v>6953717358793.709</v>
      </c>
      <c r="F24" s="240">
        <f>('Energy Use'!F80-'E-electricity'!F24)*'Energy Use 2020'!$V86</f>
        <v>7049100638844.3086</v>
      </c>
      <c r="G24" s="240">
        <f>('Energy Use'!G80-'E-electricity'!G24)*'Energy Use 2020'!$V86</f>
        <v>7337354192945.2969</v>
      </c>
      <c r="H24" s="240">
        <f>('Energy Use'!H80-'E-electricity'!H24)*'Energy Use 2020'!$V86</f>
        <v>7689022662919.915</v>
      </c>
      <c r="I24" s="240">
        <f>('Energy Use'!I80-'E-electricity'!I24)*'Energy Use 2020'!$V86</f>
        <v>7989756701219.0879</v>
      </c>
      <c r="J24" s="240">
        <f>('Energy Use'!J80-'E-electricity'!J24)*'Energy Use 2020'!$V86</f>
        <v>8221097684078.751</v>
      </c>
      <c r="K24" s="240">
        <f>('Energy Use'!K80-'E-electricity'!K24)*'Energy Use 2020'!$V86</f>
        <v>8402878234958.9404</v>
      </c>
      <c r="L24" s="240">
        <f>('Energy Use'!L80-'E-electricity'!L24)*'Energy Use 2020'!$V86</f>
        <v>8558477364259.8662</v>
      </c>
      <c r="M24" s="240">
        <f>('Energy Use'!M80-'E-electricity'!M24)*'Energy Use 2020'!$V86</f>
        <v>8713713616435.1523</v>
      </c>
      <c r="N24" s="240">
        <f>('Energy Use'!N80-'E-electricity'!N24)*'Energy Use 2020'!$V86</f>
        <v>8898350333226.9453</v>
      </c>
      <c r="O24" s="240">
        <f>('Energy Use'!O80-'E-electricity'!O24)*'Energy Use 2020'!$V86</f>
        <v>9106838003413.3105</v>
      </c>
      <c r="P24" s="240">
        <f>('Energy Use'!P80-'E-electricity'!P24)*'Energy Use 2020'!$V86</f>
        <v>9335140867348.0762</v>
      </c>
      <c r="Q24" s="240">
        <f>('Energy Use'!Q80-'E-electricity'!Q24)*'Energy Use 2020'!$V86</f>
        <v>9578831940940.4746</v>
      </c>
      <c r="R24" s="240">
        <f>('Energy Use'!R80-'E-electricity'!R24)*'Energy Use 2020'!$V86</f>
        <v>9832996933788.9531</v>
      </c>
      <c r="S24" s="240">
        <f>('Energy Use'!S80-'E-electricity'!S24)*'Energy Use 2020'!$V86</f>
        <v>10127743527980.707</v>
      </c>
      <c r="T24" s="240">
        <f>('Energy Use'!T80-'E-electricity'!T24)*'Energy Use 2020'!$V86</f>
        <v>10428782193920.064</v>
      </c>
      <c r="U24" s="240">
        <f>('Energy Use'!U80-'E-electricity'!U24)*'Energy Use 2020'!$V86</f>
        <v>10735216262942.721</v>
      </c>
      <c r="V24" s="240">
        <f>('Energy Use'!V80-'E-electricity'!V24)*'Energy Use 2020'!$V86</f>
        <v>11046036737940.127</v>
      </c>
      <c r="W24" s="240">
        <f>('Energy Use'!W80-'E-electricity'!W24)*'Energy Use 2020'!$V86</f>
        <v>11360117950704.328</v>
      </c>
      <c r="X24" s="240">
        <f>('Energy Use'!X80-'E-electricity'!X24)*'Energy Use 2020'!$V86</f>
        <v>11676214282817.15</v>
      </c>
      <c r="Y24" s="240">
        <f>('Energy Use'!Y80-'E-electricity'!Y24)*'Energy Use 2020'!$V86</f>
        <v>11992958146341.09</v>
      </c>
      <c r="Z24" s="240">
        <f>('Energy Use'!Z80-'E-electricity'!Z24)*'Energy Use 2020'!$V86</f>
        <v>12308859426515.496</v>
      </c>
      <c r="AA24" s="240">
        <f>('Energy Use'!AA80-'E-electricity'!AA24)*'Energy Use 2020'!$V86</f>
        <v>12622306590517.428</v>
      </c>
      <c r="AB24" s="240">
        <f>('Energy Use'!AB80-'E-electricity'!AB24)*'Energy Use 2020'!$V86</f>
        <v>12931569663340.324</v>
      </c>
      <c r="AC24" s="240">
        <f>('Energy Use'!AC80-'E-electricity'!AC24)*'Energy Use 2020'!$V86</f>
        <v>13234805263224.611</v>
      </c>
      <c r="AD24" s="240">
        <f>('Energy Use'!AD80-'E-electricity'!AD24)*'Energy Use 2020'!$V86</f>
        <v>13530063874130.414</v>
      </c>
      <c r="AE24" s="240">
        <f>('Energy Use'!AE80-'E-electricity'!AE24)*'Energy Use 2020'!$V86</f>
        <v>13815299510845.82</v>
      </c>
      <c r="AF24" s="240">
        <f>('Energy Use'!AF80-'E-electricity'!AF24)*'Energy Use 2020'!$V86</f>
        <v>14088381902962.002</v>
      </c>
      <c r="AG24" s="240">
        <f>('Energy Use'!AG80-'E-electricity'!AG24)*'Energy Use 2020'!$V86</f>
        <v>14347111286779.664</v>
      </c>
      <c r="AH24" s="240">
        <f>('Energy Use'!AH80-'E-electricity'!AH24)*'Energy Use 2020'!$V86</f>
        <v>14589235849093.377</v>
      </c>
      <c r="AI24" s="240">
        <f>('Energy Use'!AI80-'E-electricity'!AI24)*'Energy Use 2020'!$V86</f>
        <v>14812471813854.16</v>
      </c>
      <c r="AJ24" s="240">
        <f>('Energy Use'!AJ80-'E-electricity'!AJ24)*'Energy Use 2020'!$V86</f>
        <v>15014526102340.854</v>
      </c>
      <c r="AK24" s="240">
        <f>('Energy Use'!AK80-'E-electricity'!AK24)*'Energy Use 2020'!$V86</f>
        <v>15193121430416.18</v>
      </c>
      <c r="AL24" s="240">
        <f>('Energy Use'!AL80-'E-electricity'!AL24)*'Energy Use 2020'!$V86</f>
        <v>15346023633806.904</v>
      </c>
      <c r="AM24" s="240">
        <f>('Energy Use'!AM80-'E-electricity'!AM24)*'Energy Use 2020'!$V86</f>
        <v>15471070935603.633</v>
      </c>
      <c r="AN24" s="240">
        <f>('Energy Use'!AN80-'E-electricity'!AN24)*'Energy Use 2020'!$V86</f>
        <v>15566204791178.896</v>
      </c>
      <c r="AO24" s="240">
        <f>('Energy Use'!AO80-'E-electricity'!AO24)*'Energy Use 2020'!$V86</f>
        <v>15629501866704.889</v>
      </c>
      <c r="AP24" s="240">
        <f>('Energy Use'!AP80-'E-electricity'!AP24)*'Energy Use 2020'!$V86</f>
        <v>15659206630966.098</v>
      </c>
      <c r="AQ24" s="240">
        <f>('Energy Use'!AQ80-'E-electricity'!AQ24)*'Energy Use 2020'!$V86</f>
        <v>15573486782843.777</v>
      </c>
      <c r="AR24" s="136">
        <f>VLOOKUP($A24,'Sector Match'!$A$1:$B$43,2,0)</f>
        <v>0</v>
      </c>
    </row>
    <row r="25" spans="1:44" x14ac:dyDescent="0.2">
      <c r="A25" s="74" t="s">
        <v>23</v>
      </c>
      <c r="B25" s="240">
        <f>('Energy Use'!B81-'E-electricity'!B25)*'Energy Use 2019'!$V87</f>
        <v>3501236640695.3711</v>
      </c>
      <c r="C25" s="240">
        <f>('Energy Use'!C81-'E-electricity'!C25)*'Energy Use 2020'!$V87</f>
        <v>4103271784142.9912</v>
      </c>
      <c r="D25" s="240">
        <f>('Energy Use'!D81-'E-electricity'!D25)*'Energy Use 2020'!$V87</f>
        <v>4551284292919.0791</v>
      </c>
      <c r="E25" s="240">
        <f>('Energy Use'!E81-'E-electricity'!E25)*'Energy Use 2020'!$V87</f>
        <v>4644880527118.2793</v>
      </c>
      <c r="F25" s="240">
        <f>('Energy Use'!F81-'E-electricity'!F25)*'Energy Use 2020'!$V87</f>
        <v>4728131715293.833</v>
      </c>
      <c r="G25" s="240">
        <f>('Energy Use'!G81-'E-electricity'!G25)*'Energy Use 2020'!$V87</f>
        <v>4974266435476.9063</v>
      </c>
      <c r="H25" s="240">
        <f>('Energy Use'!H81-'E-electricity'!H25)*'Energy Use 2020'!$V87</f>
        <v>5287126053810.5215</v>
      </c>
      <c r="I25" s="240">
        <f>('Energy Use'!I81-'E-electricity'!I25)*'Energy Use 2020'!$V87</f>
        <v>5576219072744.8232</v>
      </c>
      <c r="J25" s="240">
        <f>('Energy Use'!J81-'E-electricity'!J25)*'Energy Use 2020'!$V87</f>
        <v>5815727728291.8682</v>
      </c>
      <c r="K25" s="240">
        <f>('Energy Use'!K81-'E-electricity'!K25)*'Energy Use 2020'!$V87</f>
        <v>6005865857237.8486</v>
      </c>
      <c r="L25" s="240">
        <f>('Energy Use'!L81-'E-electricity'!L25)*'Energy Use 2020'!$V87</f>
        <v>6149187824607.3555</v>
      </c>
      <c r="M25" s="240">
        <f>('Energy Use'!M81-'E-electricity'!M25)*'Energy Use 2020'!$V87</f>
        <v>6250196961239.2539</v>
      </c>
      <c r="N25" s="240">
        <f>('Energy Use'!N81-'E-electricity'!N25)*'Energy Use 2020'!$V87</f>
        <v>6320291544021.5654</v>
      </c>
      <c r="O25" s="240">
        <f>('Energy Use'!O81-'E-electricity'!O25)*'Energy Use 2020'!$V87</f>
        <v>6360353321155.7197</v>
      </c>
      <c r="P25" s="240">
        <f>('Energy Use'!P81-'E-electricity'!P25)*'Energy Use 2020'!$V87</f>
        <v>6377163575256.4873</v>
      </c>
      <c r="Q25" s="240">
        <f>('Energy Use'!Q81-'E-electricity'!Q25)*'Energy Use 2020'!$V87</f>
        <v>6377897297596.4736</v>
      </c>
      <c r="R25" s="240">
        <f>('Energy Use'!R81-'E-electricity'!R25)*'Energy Use 2020'!$V87</f>
        <v>6369899772770.9902</v>
      </c>
      <c r="S25" s="240">
        <f>('Energy Use'!S81-'E-electricity'!S25)*'Energy Use 2020'!$V87</f>
        <v>6381466968905.8887</v>
      </c>
      <c r="T25" s="240">
        <f>('Energy Use'!T81-'E-electricity'!T25)*'Energy Use 2020'!$V87</f>
        <v>6391814442470.0293</v>
      </c>
      <c r="U25" s="240">
        <f>('Energy Use'!U81-'E-electricity'!U25)*'Energy Use 2020'!$V87</f>
        <v>6400967002366.6572</v>
      </c>
      <c r="V25" s="240">
        <f>('Energy Use'!V81-'E-electricity'!V25)*'Energy Use 2020'!$V87</f>
        <v>6408950315286.6211</v>
      </c>
      <c r="W25" s="240">
        <f>('Energy Use'!W81-'E-electricity'!W25)*'Energy Use 2020'!$V87</f>
        <v>6415790853592.5498</v>
      </c>
      <c r="X25" s="240">
        <f>('Energy Use'!X81-'E-electricity'!X25)*'Energy Use 2020'!$V87</f>
        <v>6421515843644.457</v>
      </c>
      <c r="Y25" s="240">
        <f>('Energy Use'!Y81-'E-electricity'!Y25)*'Energy Use 2020'!$V87</f>
        <v>6426153214680.0684</v>
      </c>
      <c r="Z25" s="240">
        <f>('Energy Use'!Z81-'E-electricity'!Z25)*'Energy Use 2020'!$V87</f>
        <v>6429731548357.6113</v>
      </c>
      <c r="AA25" s="240">
        <f>('Energy Use'!AA81-'E-electricity'!AA25)*'Energy Use 2020'!$V87</f>
        <v>6432280029062.6768</v>
      </c>
      <c r="AB25" s="240">
        <f>('Energy Use'!AB81-'E-electricity'!AB25)*'Energy Use 2020'!$V87</f>
        <v>6433828395075.0469</v>
      </c>
      <c r="AC25" s="240">
        <f>('Energy Use'!AC81-'E-electricity'!AC25)*'Energy Use 2020'!$V87</f>
        <v>6434406890685.5088</v>
      </c>
      <c r="AD25" s="240">
        <f>('Energy Use'!AD81-'E-electricity'!AD25)*'Energy Use 2020'!$V87</f>
        <v>6434046219346.6299</v>
      </c>
      <c r="AE25" s="240">
        <f>('Energy Use'!AE81-'E-electricity'!AE25)*'Energy Use 2020'!$V87</f>
        <v>6432777497935.7021</v>
      </c>
      <c r="AF25" s="240">
        <f>('Energy Use'!AF81-'E-electricity'!AF25)*'Energy Use 2020'!$V87</f>
        <v>6430632212202.0469</v>
      </c>
      <c r="AG25" s="240">
        <f>('Energy Use'!AG81-'E-electricity'!AG25)*'Energy Use 2020'!$V87</f>
        <v>6427642173465.5029</v>
      </c>
      <c r="AH25" s="240">
        <f>('Energy Use'!AH81-'E-electricity'!AH25)*'Energy Use 2020'!$V87</f>
        <v>6423839476626.6523</v>
      </c>
      <c r="AI25" s="240">
        <f>('Energy Use'!AI81-'E-electricity'!AI25)*'Energy Use 2020'!$V87</f>
        <v>6419256459544.3047</v>
      </c>
      <c r="AJ25" s="240">
        <f>('Energy Use'!AJ81-'E-electricity'!AJ25)*'Energy Use 2020'!$V87</f>
        <v>6413925663829.9971</v>
      </c>
      <c r="AK25" s="240">
        <f>('Energy Use'!AK81-'E-electricity'!AK25)*'Energy Use 2020'!$V87</f>
        <v>6407879797104.0508</v>
      </c>
      <c r="AL25" s="240">
        <f>('Energy Use'!AL81-'E-electricity'!AL25)*'Energy Use 2020'!$V87</f>
        <v>6401151696752.5166</v>
      </c>
      <c r="AM25" s="240">
        <f>('Energy Use'!AM81-'E-electricity'!AM25)*'Energy Use 2020'!$V87</f>
        <v>6393774295219.4609</v>
      </c>
      <c r="AN25" s="240">
        <f>('Energy Use'!AN81-'E-electricity'!AN25)*'Energy Use 2020'!$V87</f>
        <v>6385780586864.0635</v>
      </c>
      <c r="AO25" s="240">
        <f>('Energy Use'!AO81-'E-electricity'!AO25)*'Energy Use 2020'!$V87</f>
        <v>6377203596407.5615</v>
      </c>
      <c r="AP25" s="240">
        <f>('Energy Use'!AP81-'E-electricity'!AP25)*'Energy Use 2020'!$V87</f>
        <v>6368076348990.2959</v>
      </c>
      <c r="AQ25" s="240">
        <f>('Energy Use'!AQ81-'E-electricity'!AQ25)*'Energy Use 2020'!$V87</f>
        <v>6325824499076.709</v>
      </c>
      <c r="AR25" s="136" t="str">
        <f>VLOOKUP($A25,'Sector Match'!$A$1:$B$43,2,0)</f>
        <v>chemicals 20</v>
      </c>
    </row>
    <row r="26" spans="1:44" x14ac:dyDescent="0.2">
      <c r="A26" s="74" t="s">
        <v>24</v>
      </c>
      <c r="B26" s="240">
        <f>('Energy Use'!B82-'E-electricity'!B26)*'Energy Use 2019'!$V88</f>
        <v>4516650753607.0244</v>
      </c>
      <c r="C26" s="240">
        <f>('Energy Use'!C82-'E-electricity'!C26)*'Energy Use 2020'!$V88</f>
        <v>3842482367165.6812</v>
      </c>
      <c r="D26" s="240">
        <f>('Energy Use'!D82-'E-electricity'!D26)*'Energy Use 2020'!$V88</f>
        <v>4203228496478.3232</v>
      </c>
      <c r="E26" s="240">
        <f>('Energy Use'!E82-'E-electricity'!E26)*'Energy Use 2020'!$V88</f>
        <v>4143752283294.1743</v>
      </c>
      <c r="F26" s="240">
        <f>('Energy Use'!F82-'E-electricity'!F26)*'Energy Use 2020'!$V88</f>
        <v>4154394146882.9502</v>
      </c>
      <c r="G26" s="240">
        <f>('Energy Use'!G82-'E-electricity'!G26)*'Energy Use 2020'!$V88</f>
        <v>4249071429140.5962</v>
      </c>
      <c r="H26" s="240">
        <f>('Energy Use'!H82-'E-electricity'!H26)*'Energy Use 2020'!$V88</f>
        <v>4375275874141.9639</v>
      </c>
      <c r="I26" s="240">
        <f>('Energy Use'!I82-'E-electricity'!I26)*'Energy Use 2020'!$V88</f>
        <v>4488954914215.1289</v>
      </c>
      <c r="J26" s="240">
        <f>('Energy Use'!J82-'E-electricity'!J26)*'Energy Use 2020'!$V88</f>
        <v>4576062554172.3145</v>
      </c>
      <c r="K26" s="240">
        <f>('Energy Use'!K82-'E-electricity'!K26)*'Energy Use 2020'!$V88</f>
        <v>4635238891211.0273</v>
      </c>
      <c r="L26" s="240">
        <f>('Energy Use'!L82-'E-electricity'!L26)*'Energy Use 2020'!$V88</f>
        <v>4665651499658.8301</v>
      </c>
      <c r="M26" s="240">
        <f>('Energy Use'!M82-'E-electricity'!M26)*'Energy Use 2020'!$V88</f>
        <v>4667013023134.1807</v>
      </c>
      <c r="N26" s="240">
        <f>('Energy Use'!N82-'E-electricity'!N26)*'Energy Use 2020'!$V88</f>
        <v>4652738363150</v>
      </c>
      <c r="O26" s="240">
        <f>('Energy Use'!O82-'E-electricity'!O26)*'Energy Use 2020'!$V88</f>
        <v>4615789623228.5049</v>
      </c>
      <c r="P26" s="240">
        <f>('Energy Use'!P82-'E-electricity'!P26)*'Energy Use 2020'!$V88</f>
        <v>4562391768137.4795</v>
      </c>
      <c r="Q26" s="240">
        <f>('Energy Use'!Q82-'E-electricity'!Q26)*'Energy Use 2020'!$V88</f>
        <v>4498728374948.4951</v>
      </c>
      <c r="R26" s="240">
        <f>('Energy Use'!R82-'E-electricity'!R26)*'Energy Use 2020'!$V88</f>
        <v>4430768198687.3789</v>
      </c>
      <c r="S26" s="240">
        <f>('Energy Use'!S82-'E-electricity'!S26)*'Energy Use 2020'!$V88</f>
        <v>4386611762976.6206</v>
      </c>
      <c r="T26" s="240">
        <f>('Energy Use'!T82-'E-electricity'!T26)*'Energy Use 2020'!$V88</f>
        <v>4343420857415.8022</v>
      </c>
      <c r="U26" s="240">
        <f>('Energy Use'!U82-'E-electricity'!U26)*'Energy Use 2020'!$V88</f>
        <v>4301216789620.5732</v>
      </c>
      <c r="V26" s="240">
        <f>('Energy Use'!V82-'E-electricity'!V26)*'Energy Use 2020'!$V88</f>
        <v>4260019820019.9814</v>
      </c>
      <c r="W26" s="240">
        <f>('Energy Use'!W82-'E-electricity'!W26)*'Energy Use 2020'!$V88</f>
        <v>4219849240036.8115</v>
      </c>
      <c r="X26" s="240">
        <f>('Energy Use'!X82-'E-electricity'!X26)*'Energy Use 2020'!$V88</f>
        <v>4180723450721.1509</v>
      </c>
      <c r="Y26" s="240">
        <f>('Energy Use'!Y82-'E-electricity'!Y26)*'Energy Use 2020'!$V88</f>
        <v>4142660041767.6362</v>
      </c>
      <c r="Z26" s="240">
        <f>('Energy Use'!Z82-'E-electricity'!Z26)*'Energy Use 2020'!$V88</f>
        <v>4105675870863.6675</v>
      </c>
      <c r="AA26" s="240">
        <f>('Energy Use'!AA82-'E-electricity'!AA26)*'Energy Use 2020'!$V88</f>
        <v>4069787143332.7998</v>
      </c>
      <c r="AB26" s="240">
        <f>('Energy Use'!AB82-'E-electricity'!AB26)*'Energy Use 2020'!$V88</f>
        <v>4035009492053.8291</v>
      </c>
      <c r="AC26" s="240">
        <f>('Energy Use'!AC82-'E-electricity'!AC26)*'Energy Use 2020'!$V88</f>
        <v>4001358057652.7988</v>
      </c>
      <c r="AD26" s="240">
        <f>('Energy Use'!AD82-'E-electricity'!AD26)*'Energy Use 2020'!$V88</f>
        <v>3968847568981.4902</v>
      </c>
      <c r="AE26" s="240">
        <f>('Energy Use'!AE82-'E-electricity'!AE26)*'Energy Use 2020'!$V88</f>
        <v>3937492423912.4526</v>
      </c>
      <c r="AF26" s="240">
        <f>('Energy Use'!AF82-'E-electricity'!AF26)*'Energy Use 2020'!$V88</f>
        <v>3907306770496.7979</v>
      </c>
      <c r="AG26" s="240">
        <f>('Energy Use'!AG82-'E-electricity'!AG26)*'Energy Use 2020'!$V88</f>
        <v>3878304588547.52</v>
      </c>
      <c r="AH26" s="240">
        <f>('Energy Use'!AH82-'E-electricity'!AH26)*'Energy Use 2020'!$V88</f>
        <v>3850499771727.5391</v>
      </c>
      <c r="AI26" s="240">
        <f>('Energy Use'!AI82-'E-electricity'!AI26)*'Energy Use 2020'!$V88</f>
        <v>3823906210238.3188</v>
      </c>
      <c r="AJ26" s="240">
        <f>('Energy Use'!AJ82-'E-electricity'!AJ26)*'Energy Use 2020'!$V88</f>
        <v>3798537874221.6406</v>
      </c>
      <c r="AK26" s="240">
        <f>('Energy Use'!AK82-'E-electricity'!AK26)*'Energy Use 2020'!$V88</f>
        <v>3774408898004.2114</v>
      </c>
      <c r="AL26" s="240">
        <f>('Energy Use'!AL82-'E-electricity'!AL26)*'Energy Use 2020'!$V88</f>
        <v>3751533665332.3252</v>
      </c>
      <c r="AM26" s="240">
        <f>('Energy Use'!AM82-'E-electricity'!AM26)*'Energy Use 2020'!$V88</f>
        <v>3729926895761.6055</v>
      </c>
      <c r="AN26" s="240">
        <f>('Energy Use'!AN82-'E-electricity'!AN26)*'Energy Use 2020'!$V88</f>
        <v>3709603732385.2417</v>
      </c>
      <c r="AO26" s="240">
        <f>('Energy Use'!AO82-'E-electricity'!AO26)*'Energy Use 2020'!$V88</f>
        <v>3690579831103.2383</v>
      </c>
      <c r="AP26" s="240">
        <f>('Energy Use'!AP82-'E-electricity'!AP26)*'Energy Use 2020'!$V88</f>
        <v>3672871451654.8916</v>
      </c>
      <c r="AQ26" s="240">
        <f>('Energy Use'!AQ82-'E-electricity'!AQ26)*'Energy Use 2020'!$V88</f>
        <v>3637684739742.8408</v>
      </c>
      <c r="AR26" s="136" t="str">
        <f>VLOOKUP($A26,'Sector Match'!$A$1:$B$43,2,0)</f>
        <v>rubber and plastic products 22</v>
      </c>
    </row>
    <row r="27" spans="1:44" x14ac:dyDescent="0.2">
      <c r="A27" s="74" t="s">
        <v>25</v>
      </c>
      <c r="B27" s="240">
        <f>('Energy Use'!B83-'E-electricity'!B27)*'Energy Use 2019'!$V89</f>
        <v>24980296919826.566</v>
      </c>
      <c r="C27" s="240">
        <f>('Energy Use'!C83-'E-electricity'!C27)*'Energy Use 2020'!$V89</f>
        <v>18639016566835.258</v>
      </c>
      <c r="D27" s="240">
        <f>('Energy Use'!D83-'E-electricity'!D27)*'Energy Use 2020'!$V89</f>
        <v>18484317215583.383</v>
      </c>
      <c r="E27" s="240">
        <f>('Energy Use'!E83-'E-electricity'!E27)*'Energy Use 2020'!$V89</f>
        <v>16566681273446.297</v>
      </c>
      <c r="F27" s="240">
        <f>('Energy Use'!F83-'E-electricity'!F27)*'Energy Use 2020'!$V89</f>
        <v>17217812424219.803</v>
      </c>
      <c r="G27" s="240">
        <f>('Energy Use'!G83-'E-electricity'!G27)*'Energy Use 2020'!$V89</f>
        <v>17863784831154.238</v>
      </c>
      <c r="H27" s="240">
        <f>('Energy Use'!H83-'E-electricity'!H27)*'Energy Use 2020'!$V89</f>
        <v>18504604501763.613</v>
      </c>
      <c r="I27" s="240">
        <f>('Energy Use'!I83-'E-electricity'!I27)*'Energy Use 2020'!$V89</f>
        <v>18674898473651.875</v>
      </c>
      <c r="J27" s="240">
        <f>('Energy Use'!J83-'E-electricity'!J27)*'Energy Use 2020'!$V89</f>
        <v>18843632792175.527</v>
      </c>
      <c r="K27" s="240">
        <f>('Energy Use'!K83-'E-electricity'!K27)*'Energy Use 2020'!$V89</f>
        <v>19010809309773.781</v>
      </c>
      <c r="L27" s="240">
        <f>('Energy Use'!L83-'E-electricity'!L27)*'Energy Use 2020'!$V89</f>
        <v>19176429878885.836</v>
      </c>
      <c r="M27" s="240">
        <f>('Energy Use'!M83-'E-electricity'!M27)*'Energy Use 2020'!$V89</f>
        <v>19340496351950.91</v>
      </c>
      <c r="N27" s="240">
        <f>('Energy Use'!N83-'E-electricity'!N27)*'Energy Use 2020'!$V89</f>
        <v>19062910407284.316</v>
      </c>
      <c r="O27" s="240">
        <f>('Energy Use'!O83-'E-electricity'!O27)*'Energy Use 2020'!$V89</f>
        <v>18786705120238.887</v>
      </c>
      <c r="P27" s="240">
        <f>('Energy Use'!P83-'E-electricity'!P27)*'Energy Use 2020'!$V89</f>
        <v>18511879348659.328</v>
      </c>
      <c r="Q27" s="240">
        <f>('Energy Use'!Q83-'E-electricity'!Q27)*'Energy Use 2020'!$V89</f>
        <v>18238431950390.348</v>
      </c>
      <c r="R27" s="240">
        <f>('Energy Use'!R83-'E-electricity'!R27)*'Energy Use 2020'!$V89</f>
        <v>17966361783276.656</v>
      </c>
      <c r="S27" s="240">
        <f>('Energy Use'!S83-'E-electricity'!S27)*'Energy Use 2020'!$V89</f>
        <v>17645799618681.781</v>
      </c>
      <c r="T27" s="240">
        <f>('Energy Use'!T83-'E-electricity'!T27)*'Energy Use 2020'!$V89</f>
        <v>17325694412075.031</v>
      </c>
      <c r="U27" s="240">
        <f>('Energy Use'!U83-'E-electricity'!U27)*'Energy Use 2020'!$V89</f>
        <v>17006045986791.387</v>
      </c>
      <c r="V27" s="240">
        <f>('Energy Use'!V83-'E-electricity'!V27)*'Energy Use 2020'!$V89</f>
        <v>16686854166165.852</v>
      </c>
      <c r="W27" s="240">
        <f>('Energy Use'!W83-'E-electricity'!W27)*'Energy Use 2020'!$V89</f>
        <v>16368118773533.414</v>
      </c>
      <c r="X27" s="240">
        <f>('Energy Use'!X83-'E-electricity'!X27)*'Energy Use 2020'!$V89</f>
        <v>15936106257444.5</v>
      </c>
      <c r="Y27" s="240">
        <f>('Energy Use'!Y83-'E-electricity'!Y27)*'Energy Use 2020'!$V89</f>
        <v>15504719028440.166</v>
      </c>
      <c r="Z27" s="240">
        <f>('Energy Use'!Z83-'E-electricity'!Z27)*'Energy Use 2020'!$V89</f>
        <v>15073956843690.184</v>
      </c>
      <c r="AA27" s="240">
        <f>('Energy Use'!AA83-'E-electricity'!AA27)*'Energy Use 2020'!$V89</f>
        <v>14643819460364.328</v>
      </c>
      <c r="AB27" s="240">
        <f>('Energy Use'!AB83-'E-electricity'!AB27)*'Energy Use 2020'!$V89</f>
        <v>14214306635632.381</v>
      </c>
      <c r="AC27" s="240">
        <f>('Energy Use'!AC83-'E-electricity'!AC27)*'Energy Use 2020'!$V89</f>
        <v>13880727878629.332</v>
      </c>
      <c r="AD27" s="240">
        <f>('Energy Use'!AD83-'E-electricity'!AD27)*'Energy Use 2020'!$V89</f>
        <v>13547629707407.41</v>
      </c>
      <c r="AE27" s="240">
        <f>('Energy Use'!AE83-'E-electricity'!AE27)*'Energy Use 2020'!$V89</f>
        <v>13215011935540.309</v>
      </c>
      <c r="AF27" s="240">
        <f>('Energy Use'!AF83-'E-electricity'!AF27)*'Energy Use 2020'!$V89</f>
        <v>12882874376601.697</v>
      </c>
      <c r="AG27" s="240">
        <f>('Energy Use'!AG83-'E-electricity'!AG27)*'Energy Use 2020'!$V89</f>
        <v>12551216844165.258</v>
      </c>
      <c r="AH27" s="240">
        <f>('Energy Use'!AH83-'E-electricity'!AH27)*'Energy Use 2020'!$V89</f>
        <v>12348313843408.834</v>
      </c>
      <c r="AI27" s="240">
        <f>('Energy Use'!AI83-'E-electricity'!AI27)*'Energy Use 2020'!$V89</f>
        <v>12145699169978.283</v>
      </c>
      <c r="AJ27" s="240">
        <f>('Energy Use'!AJ83-'E-electricity'!AJ27)*'Energy Use 2020'!$V89</f>
        <v>11943372712380.039</v>
      </c>
      <c r="AK27" s="240">
        <f>('Energy Use'!AK83-'E-electricity'!AK27)*'Energy Use 2020'!$V89</f>
        <v>11741334359120.535</v>
      </c>
      <c r="AL27" s="240">
        <f>('Energy Use'!AL83-'E-electricity'!AL27)*'Energy Use 2020'!$V89</f>
        <v>11539583998706.209</v>
      </c>
      <c r="AM27" s="240">
        <f>('Energy Use'!AM83-'E-electricity'!AM27)*'Energy Use 2020'!$V89</f>
        <v>11434675608820.531</v>
      </c>
      <c r="AN27" s="240">
        <f>('Energy Use'!AN83-'E-electricity'!AN27)*'Energy Use 2020'!$V89</f>
        <v>11329909387813.061</v>
      </c>
      <c r="AO27" s="240">
        <f>('Energy Use'!AO83-'E-electricity'!AO27)*'Energy Use 2020'!$V89</f>
        <v>11225285281496.494</v>
      </c>
      <c r="AP27" s="240">
        <f>('Energy Use'!AP83-'E-electricity'!AP27)*'Energy Use 2020'!$V89</f>
        <v>11120803235683.535</v>
      </c>
      <c r="AQ27" s="240">
        <f>('Energy Use'!AQ83-'E-electricity'!AQ27)*'Energy Use 2020'!$V89</f>
        <v>10987990763073.074</v>
      </c>
      <c r="AR27" s="136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40">
        <f>('Energy Use'!B84-'E-electricity'!B28)*'Energy Use 2019'!$V90</f>
        <v>28154159611550.422</v>
      </c>
      <c r="C28" s="240">
        <f>('Energy Use'!C84-'E-electricity'!C28)*'Energy Use 2020'!$V90</f>
        <v>13119927158358.488</v>
      </c>
      <c r="D28" s="240">
        <f>('Energy Use'!D84-'E-electricity'!D28)*'Energy Use 2020'!$V90</f>
        <v>12713818332386.262</v>
      </c>
      <c r="E28" s="240">
        <f>('Energy Use'!E84-'E-electricity'!E28)*'Energy Use 2020'!$V90</f>
        <v>12459969688910.117</v>
      </c>
      <c r="F28" s="240">
        <f>('Energy Use'!F84-'E-electricity'!F28)*'Energy Use 2020'!$V90</f>
        <v>13402645763840.158</v>
      </c>
      <c r="G28" s="240">
        <f>('Energy Use'!G84-'E-electricity'!G28)*'Energy Use 2020'!$V90</f>
        <v>14338755889723.275</v>
      </c>
      <c r="H28" s="240">
        <f>('Energy Use'!H84-'E-electricity'!H28)*'Energy Use 2020'!$V90</f>
        <v>15268304839272.746</v>
      </c>
      <c r="I28" s="240">
        <f>('Energy Use'!I84-'E-electricity'!I28)*'Energy Use 2020'!$V90</f>
        <v>15558910015693.074</v>
      </c>
      <c r="J28" s="240">
        <f>('Energy Use'!J84-'E-electricity'!J28)*'Energy Use 2020'!$V90</f>
        <v>15847422309417.818</v>
      </c>
      <c r="K28" s="240">
        <f>('Energy Use'!K84-'E-electricity'!K28)*'Energy Use 2020'!$V90</f>
        <v>16133843258424.803</v>
      </c>
      <c r="L28" s="240">
        <f>('Energy Use'!L84-'E-electricity'!L28)*'Energy Use 2020'!$V90</f>
        <v>16418174400691.855</v>
      </c>
      <c r="M28" s="240">
        <f>('Energy Use'!M84-'E-electricity'!M28)*'Energy Use 2020'!$V90</f>
        <v>16700417274196.795</v>
      </c>
      <c r="N28" s="240">
        <f>('Energy Use'!N84-'E-electricity'!N28)*'Energy Use 2020'!$V90</f>
        <v>16676881146589.717</v>
      </c>
      <c r="O28" s="240">
        <f>('Energy Use'!O84-'E-electricity'!O28)*'Energy Use 2020'!$V90</f>
        <v>16653226440958.814</v>
      </c>
      <c r="P28" s="240">
        <f>('Energy Use'!P84-'E-electricity'!P28)*'Energy Use 2020'!$V90</f>
        <v>16629453228414.59</v>
      </c>
      <c r="Q28" s="240">
        <f>('Energy Use'!Q84-'E-electricity'!Q28)*'Energy Use 2020'!$V90</f>
        <v>16605561580067.527</v>
      </c>
      <c r="R28" s="240">
        <f>('Energy Use'!R84-'E-electricity'!R28)*'Energy Use 2020'!$V90</f>
        <v>16581551567028.121</v>
      </c>
      <c r="S28" s="240">
        <f>('Energy Use'!S84-'E-electricity'!S28)*'Energy Use 2020'!$V90</f>
        <v>16383156369794.002</v>
      </c>
      <c r="T28" s="240">
        <f>('Energy Use'!T84-'E-electricity'!T28)*'Energy Use 2020'!$V90</f>
        <v>16184997923250.393</v>
      </c>
      <c r="U28" s="240">
        <f>('Energy Use'!U84-'E-electricity'!U28)*'Energy Use 2020'!$V90</f>
        <v>15987076165263.359</v>
      </c>
      <c r="V28" s="240">
        <f>('Energy Use'!V84-'E-electricity'!V28)*'Energy Use 2020'!$V90</f>
        <v>15789391033698.961</v>
      </c>
      <c r="W28" s="240">
        <f>('Energy Use'!W84-'E-electricity'!W28)*'Energy Use 2020'!$V90</f>
        <v>15591942466423.252</v>
      </c>
      <c r="X28" s="240">
        <f>('Energy Use'!X84-'E-electricity'!X28)*'Energy Use 2020'!$V90</f>
        <v>15230707398548.691</v>
      </c>
      <c r="Y28" s="240">
        <f>('Energy Use'!Y84-'E-electricity'!Y28)*'Energy Use 2020'!$V90</f>
        <v>14869914149288.689</v>
      </c>
      <c r="Z28" s="240">
        <f>('Energy Use'!Z84-'E-electricity'!Z28)*'Energy Use 2020'!$V90</f>
        <v>14509562602142.113</v>
      </c>
      <c r="AA28" s="240">
        <f>('Energy Use'!AA84-'E-electricity'!AA28)*'Energy Use 2020'!$V90</f>
        <v>14149652640607.816</v>
      </c>
      <c r="AB28" s="240">
        <f>('Energy Use'!AB84-'E-electricity'!AB28)*'Energy Use 2020'!$V90</f>
        <v>13790184148184.658</v>
      </c>
      <c r="AC28" s="240">
        <f>('Energy Use'!AC84-'E-electricity'!AC28)*'Energy Use 2020'!$V90</f>
        <v>13431157008371.504</v>
      </c>
      <c r="AD28" s="240">
        <f>('Energy Use'!AD84-'E-electricity'!AD28)*'Energy Use 2020'!$V90</f>
        <v>13072571104667.213</v>
      </c>
      <c r="AE28" s="240">
        <f>('Energy Use'!AE84-'E-electricity'!AE28)*'Energy Use 2020'!$V90</f>
        <v>12714426320570.645</v>
      </c>
      <c r="AF28" s="240">
        <f>('Energy Use'!AF84-'E-electricity'!AF28)*'Energy Use 2020'!$V90</f>
        <v>12356722539580.66</v>
      </c>
      <c r="AG28" s="240">
        <f>('Energy Use'!AG84-'E-electricity'!AG28)*'Energy Use 2020'!$V90</f>
        <v>11999459645196.121</v>
      </c>
      <c r="AH28" s="240">
        <f>('Energy Use'!AH84-'E-electricity'!AH28)*'Energy Use 2020'!$V90</f>
        <v>11689208070999.549</v>
      </c>
      <c r="AI28" s="240">
        <f>('Energy Use'!AI84-'E-electricity'!AI28)*'Energy Use 2020'!$V90</f>
        <v>11379338574364.494</v>
      </c>
      <c r="AJ28" s="240">
        <f>('Energy Use'!AJ84-'E-electricity'!AJ28)*'Energy Use 2020'!$V90</f>
        <v>11069851054323.307</v>
      </c>
      <c r="AK28" s="240">
        <f>('Energy Use'!AK84-'E-electricity'!AK28)*'Energy Use 2020'!$V90</f>
        <v>10760745409908.328</v>
      </c>
      <c r="AL28" s="240">
        <f>('Energy Use'!AL84-'E-electricity'!AL28)*'Energy Use 2020'!$V90</f>
        <v>10452021540151.906</v>
      </c>
      <c r="AM28" s="240">
        <f>('Energy Use'!AM84-'E-electricity'!AM28)*'Energy Use 2020'!$V90</f>
        <v>10128520114366.387</v>
      </c>
      <c r="AN28" s="240">
        <f>('Energy Use'!AN84-'E-electricity'!AN28)*'Energy Use 2020'!$V90</f>
        <v>9805419371670.7637</v>
      </c>
      <c r="AO28" s="240">
        <f>('Energy Use'!AO84-'E-electricity'!AO28)*'Energy Use 2020'!$V90</f>
        <v>9482719206025.1152</v>
      </c>
      <c r="AP28" s="240">
        <f>('Energy Use'!AP84-'E-electricity'!AP28)*'Energy Use 2020'!$V90</f>
        <v>9160419511389.5215</v>
      </c>
      <c r="AQ28" s="240">
        <f>('Energy Use'!AQ84-'E-electricity'!AQ28)*'Energy Use 2020'!$V90</f>
        <v>8815888003069.9414</v>
      </c>
      <c r="AR28" s="136" t="str">
        <f>VLOOKUP($A28,'Sector Match'!$A$1:$B$43,2,0)</f>
        <v>iron and steel 241</v>
      </c>
    </row>
    <row r="29" spans="1:44" x14ac:dyDescent="0.2">
      <c r="A29" s="74" t="s">
        <v>27</v>
      </c>
      <c r="B29" s="240">
        <f>('Energy Use'!B85-'E-electricity'!B29)*'Energy Use 2019'!$V91</f>
        <v>1653515877856.135</v>
      </c>
      <c r="C29" s="240">
        <f>('Energy Use'!C85-'E-electricity'!C29)*'Energy Use 2020'!$V91</f>
        <v>1964243693829.0991</v>
      </c>
      <c r="D29" s="240">
        <f>('Energy Use'!D85-'E-electricity'!D29)*'Energy Use 2020'!$V91</f>
        <v>2024074233348.9419</v>
      </c>
      <c r="E29" s="240">
        <f>('Energy Use'!E85-'E-electricity'!E29)*'Energy Use 2020'!$V91</f>
        <v>2094849320142.3928</v>
      </c>
      <c r="F29" s="240">
        <f>('Energy Use'!F85-'E-electricity'!F29)*'Energy Use 2020'!$V91</f>
        <v>2251835884869.7061</v>
      </c>
      <c r="G29" s="240">
        <f>('Energy Use'!G85-'E-electricity'!G29)*'Energy Use 2020'!$V91</f>
        <v>2406111125609.0835</v>
      </c>
      <c r="H29" s="240">
        <f>('Energy Use'!H85-'E-electricity'!H29)*'Energy Use 2020'!$V91</f>
        <v>2557690028935.9429</v>
      </c>
      <c r="I29" s="240">
        <f>('Energy Use'!I85-'E-electricity'!I29)*'Energy Use 2020'!$V91</f>
        <v>2668996855096.7217</v>
      </c>
      <c r="J29" s="240">
        <f>('Energy Use'!J85-'E-electricity'!J29)*'Energy Use 2020'!$V91</f>
        <v>2778311195664.498</v>
      </c>
      <c r="K29" s="240">
        <f>('Energy Use'!K85-'E-electricity'!K29)*'Energy Use 2020'!$V91</f>
        <v>2885643738066.5957</v>
      </c>
      <c r="L29" s="240">
        <f>('Energy Use'!L85-'E-electricity'!L29)*'Energy Use 2020'!$V91</f>
        <v>2991005169730.334</v>
      </c>
      <c r="M29" s="240">
        <f>('Energy Use'!M85-'E-electricity'!M29)*'Energy Use 2020'!$V91</f>
        <v>3094406178083.0366</v>
      </c>
      <c r="N29" s="240">
        <f>('Energy Use'!N85-'E-electricity'!N29)*'Energy Use 2020'!$V91</f>
        <v>3143213775952.7861</v>
      </c>
      <c r="O29" s="240">
        <f>('Energy Use'!O85-'E-electricity'!O29)*'Energy Use 2020'!$V91</f>
        <v>3191219607304.2432</v>
      </c>
      <c r="P29" s="240">
        <f>('Energy Use'!P85-'E-electricity'!P29)*'Energy Use 2020'!$V91</f>
        <v>3238427395855.9902</v>
      </c>
      <c r="Q29" s="240">
        <f>('Energy Use'!Q85-'E-electricity'!Q29)*'Energy Use 2020'!$V91</f>
        <v>3284840865326.6157</v>
      </c>
      <c r="R29" s="240">
        <f>('Energy Use'!R85-'E-electricity'!R29)*'Energy Use 2020'!$V91</f>
        <v>3330463739434.7036</v>
      </c>
      <c r="S29" s="240">
        <f>('Energy Use'!S85-'E-electricity'!S29)*'Energy Use 2020'!$V91</f>
        <v>3341215570683.0654</v>
      </c>
      <c r="T29" s="240">
        <f>('Energy Use'!T85-'E-electricity'!T29)*'Energy Use 2020'!$V91</f>
        <v>3351872365782.7305</v>
      </c>
      <c r="U29" s="240">
        <f>('Energy Use'!U85-'E-electricity'!U29)*'Energy Use 2020'!$V91</f>
        <v>3362434246390.3906</v>
      </c>
      <c r="V29" s="240">
        <f>('Energy Use'!V85-'E-electricity'!V29)*'Energy Use 2020'!$V91</f>
        <v>3372901334162.7363</v>
      </c>
      <c r="W29" s="240">
        <f>('Energy Use'!W85-'E-electricity'!W29)*'Energy Use 2020'!$V91</f>
        <v>3383273750756.4575</v>
      </c>
      <c r="X29" s="240">
        <f>('Energy Use'!X85-'E-electricity'!X29)*'Energy Use 2020'!$V91</f>
        <v>3365911441081.4541</v>
      </c>
      <c r="Y29" s="240">
        <f>('Energy Use'!Y85-'E-electricity'!Y29)*'Energy Use 2020'!$V91</f>
        <v>3348600491355.8604</v>
      </c>
      <c r="Z29" s="240">
        <f>('Energy Use'!Z85-'E-electricity'!Z29)*'Energy Use 2020'!$V91</f>
        <v>3331340850296.8345</v>
      </c>
      <c r="AA29" s="240">
        <f>('Energy Use'!AA85-'E-electricity'!AA29)*'Energy Use 2020'!$V91</f>
        <v>3314132466621.5376</v>
      </c>
      <c r="AB29" s="240">
        <f>('Energy Use'!AB85-'E-electricity'!AB29)*'Energy Use 2020'!$V91</f>
        <v>3296975289047.1245</v>
      </c>
      <c r="AC29" s="240">
        <f>('Energy Use'!AC85-'E-electricity'!AC29)*'Energy Use 2020'!$V91</f>
        <v>3244257280558.4326</v>
      </c>
      <c r="AD29" s="240">
        <f>('Energy Use'!AD85-'E-electricity'!AD29)*'Energy Use 2020'!$V91</f>
        <v>3191779699288.1079</v>
      </c>
      <c r="AE29" s="240">
        <f>('Energy Use'!AE85-'E-electricity'!AE29)*'Energy Use 2020'!$V91</f>
        <v>3139542269730.9341</v>
      </c>
      <c r="AF29" s="240">
        <f>('Energy Use'!AF85-'E-electricity'!AF29)*'Energy Use 2020'!$V91</f>
        <v>3087544716381.6992</v>
      </c>
      <c r="AG29" s="240">
        <f>('Energy Use'!AG85-'E-electricity'!AG29)*'Energy Use 2020'!$V91</f>
        <v>3035786763735.189</v>
      </c>
      <c r="AH29" s="240">
        <f>('Energy Use'!AH85-'E-electricity'!AH29)*'Energy Use 2020'!$V91</f>
        <v>2957913568336.9429</v>
      </c>
      <c r="AI29" s="240">
        <f>('Energy Use'!AI85-'E-electricity'!AI29)*'Energy Use 2020'!$V91</f>
        <v>2880420854837.4346</v>
      </c>
      <c r="AJ29" s="240">
        <f>('Energy Use'!AJ85-'E-electricity'!AJ29)*'Energy Use 2020'!$V91</f>
        <v>2803308179564.6689</v>
      </c>
      <c r="AK29" s="240">
        <f>('Energy Use'!AK85-'E-electricity'!AK29)*'Energy Use 2020'!$V91</f>
        <v>2726575098846.6504</v>
      </c>
      <c r="AL29" s="240">
        <f>('Energy Use'!AL85-'E-electricity'!AL29)*'Energy Use 2020'!$V91</f>
        <v>2650221169011.3872</v>
      </c>
      <c r="AM29" s="240">
        <f>('Energy Use'!AM85-'E-electricity'!AM29)*'Energy Use 2020'!$V91</f>
        <v>2574135691780.6016</v>
      </c>
      <c r="AN29" s="240">
        <f>('Energy Use'!AN85-'E-electricity'!AN29)*'Energy Use 2020'!$V91</f>
        <v>2498429115442.3506</v>
      </c>
      <c r="AO29" s="240">
        <f>('Energy Use'!AO85-'E-electricity'!AO29)*'Energy Use 2020'!$V91</f>
        <v>2423100995370.0869</v>
      </c>
      <c r="AP29" s="240">
        <f>('Energy Use'!AP85-'E-electricity'!AP29)*'Energy Use 2020'!$V91</f>
        <v>2348150886937.269</v>
      </c>
      <c r="AQ29" s="240">
        <f>('Energy Use'!AQ85-'E-electricity'!AQ29)*'Energy Use 2020'!$V91</f>
        <v>2267381362555.5713</v>
      </c>
      <c r="AR29" s="136" t="str">
        <f>VLOOKUP($A29,'Sector Match'!$A$1:$B$43,2,0)</f>
        <v>other metals 242</v>
      </c>
    </row>
    <row r="30" spans="1:44" x14ac:dyDescent="0.2">
      <c r="A30" s="74" t="s">
        <v>28</v>
      </c>
      <c r="B30" s="240">
        <f>('Energy Use'!B86-'E-electricity'!B30)*'Energy Use 2019'!$V92</f>
        <v>1353885483882.2034</v>
      </c>
      <c r="C30" s="240">
        <f>('Energy Use'!C86-'E-electricity'!C30)*'Energy Use 2020'!$V92</f>
        <v>1287300951887.9968</v>
      </c>
      <c r="D30" s="240">
        <f>('Energy Use'!D86-'E-electricity'!D30)*'Energy Use 2020'!$V92</f>
        <v>1543867269495.7993</v>
      </c>
      <c r="E30" s="240">
        <f>('Energy Use'!E86-'E-electricity'!E30)*'Energy Use 2020'!$V92</f>
        <v>1551031448125.4084</v>
      </c>
      <c r="F30" s="240">
        <f>('Energy Use'!F86-'E-electricity'!F30)*'Energy Use 2020'!$V92</f>
        <v>1560834707590.5762</v>
      </c>
      <c r="G30" s="240">
        <f>('Energy Use'!G86-'E-electricity'!G30)*'Energy Use 2020'!$V92</f>
        <v>1600255135683.99</v>
      </c>
      <c r="H30" s="240">
        <f>('Energy Use'!H86-'E-electricity'!H30)*'Energy Use 2020'!$V92</f>
        <v>1651283519916.2336</v>
      </c>
      <c r="I30" s="240">
        <f>('Energy Use'!I86-'E-electricity'!I30)*'Energy Use 2020'!$V92</f>
        <v>1698993787499.5012</v>
      </c>
      <c r="J30" s="240">
        <f>('Energy Use'!J86-'E-electricity'!J30)*'Energy Use 2020'!$V92</f>
        <v>1739086856901.1165</v>
      </c>
      <c r="K30" s="240">
        <f>('Energy Use'!K86-'E-electricity'!K30)*'Energy Use 2020'!$V92</f>
        <v>1771994046262.6624</v>
      </c>
      <c r="L30" s="240">
        <f>('Energy Use'!L86-'E-electricity'!L30)*'Energy Use 2020'!$V92</f>
        <v>1798319740167.8345</v>
      </c>
      <c r="M30" s="240">
        <f>('Energy Use'!M86-'E-electricity'!M30)*'Energy Use 2020'!$V92</f>
        <v>1818810261925.5554</v>
      </c>
      <c r="N30" s="240">
        <f>('Energy Use'!N86-'E-electricity'!N30)*'Energy Use 2020'!$V92</f>
        <v>1836328883139.4419</v>
      </c>
      <c r="O30" s="240">
        <f>('Energy Use'!O86-'E-electricity'!O30)*'Energy Use 2020'!$V92</f>
        <v>1849611160800.7017</v>
      </c>
      <c r="P30" s="240">
        <f>('Energy Use'!P86-'E-electricity'!P30)*'Energy Use 2020'!$V92</f>
        <v>1859402589219.8416</v>
      </c>
      <c r="Q30" s="240">
        <f>('Energy Use'!Q86-'E-electricity'!Q30)*'Energy Use 2020'!$V92</f>
        <v>1866489562235.6604</v>
      </c>
      <c r="R30" s="240">
        <f>('Energy Use'!R86-'E-electricity'!R30)*'Energy Use 2020'!$V92</f>
        <v>1871685852403.491</v>
      </c>
      <c r="S30" s="240">
        <f>('Energy Use'!S86-'E-electricity'!S30)*'Energy Use 2020'!$V92</f>
        <v>1882681342108.2158</v>
      </c>
      <c r="T30" s="240">
        <f>('Energy Use'!T86-'E-electricity'!T30)*'Energy Use 2020'!$V92</f>
        <v>1892725484831.5569</v>
      </c>
      <c r="U30" s="240">
        <f>('Energy Use'!U86-'E-electricity'!U30)*'Energy Use 2020'!$V92</f>
        <v>1901838007229.3728</v>
      </c>
      <c r="V30" s="240">
        <f>('Energy Use'!V86-'E-electricity'!V30)*'Energy Use 2020'!$V92</f>
        <v>1910040726346.302</v>
      </c>
      <c r="W30" s="240">
        <f>('Energy Use'!W86-'E-electricity'!W30)*'Energy Use 2020'!$V92</f>
        <v>1917357411637.3682</v>
      </c>
      <c r="X30" s="240">
        <f>('Energy Use'!X86-'E-electricity'!X30)*'Energy Use 2020'!$V92</f>
        <v>1923813645746.8059</v>
      </c>
      <c r="Y30" s="240">
        <f>('Energy Use'!Y86-'E-electricity'!Y30)*'Energy Use 2020'!$V92</f>
        <v>1929436684977.9441</v>
      </c>
      <c r="Z30" s="240">
        <f>('Energy Use'!Z86-'E-electricity'!Z30)*'Energy Use 2020'!$V92</f>
        <v>1934255320338.4365</v>
      </c>
      <c r="AA30" s="240">
        <f>('Energy Use'!AA86-'E-electricity'!AA30)*'Energy Use 2020'!$V92</f>
        <v>1938299739991.3733</v>
      </c>
      <c r="AB30" s="240">
        <f>('Energy Use'!AB86-'E-electricity'!AB30)*'Energy Use 2020'!$V92</f>
        <v>1941601393886.9282</v>
      </c>
      <c r="AC30" s="240">
        <f>('Energy Use'!AC86-'E-electricity'!AC30)*'Energy Use 2020'!$V92</f>
        <v>1944192861291.1309</v>
      </c>
      <c r="AD30" s="240">
        <f>('Energy Use'!AD86-'E-electricity'!AD30)*'Energy Use 2020'!$V92</f>
        <v>1946107721869.0017</v>
      </c>
      <c r="AE30" s="240">
        <f>('Energy Use'!AE86-'E-electricity'!AE30)*'Energy Use 2020'!$V92</f>
        <v>1947380430919.8474</v>
      </c>
      <c r="AF30" s="240">
        <f>('Energy Use'!AF86-'E-electricity'!AF30)*'Energy Use 2020'!$V92</f>
        <v>1948046199302.5432</v>
      </c>
      <c r="AG30" s="240">
        <f>('Energy Use'!AG86-'E-electricity'!AG30)*'Energy Use 2020'!$V92</f>
        <v>1948140878529.9526</v>
      </c>
      <c r="AH30" s="240">
        <f>('Energy Use'!AH86-'E-electricity'!AH30)*'Energy Use 2020'!$V92</f>
        <v>1947700851453.7437</v>
      </c>
      <c r="AI30" s="240">
        <f>('Energy Use'!AI86-'E-electricity'!AI30)*'Energy Use 2020'!$V92</f>
        <v>1946762928904.9622</v>
      </c>
      <c r="AJ30" s="240">
        <f>('Energy Use'!AJ86-'E-electricity'!AJ30)*'Energy Use 2020'!$V92</f>
        <v>1945364252601.6355</v>
      </c>
      <c r="AK30" s="240">
        <f>('Energy Use'!AK86-'E-electricity'!AK30)*'Energy Use 2020'!$V92</f>
        <v>1943542204583.4314</v>
      </c>
      <c r="AL30" s="240">
        <f>('Energy Use'!AL86-'E-electricity'!AL30)*'Energy Use 2020'!$V92</f>
        <v>1941334323384.5962</v>
      </c>
      <c r="AM30" s="240">
        <f>('Energy Use'!AM86-'E-electricity'!AM30)*'Energy Use 2020'!$V92</f>
        <v>1938778227111.0859</v>
      </c>
      <c r="AN30" s="240">
        <f>('Energy Use'!AN86-'E-electricity'!AN30)*'Energy Use 2020'!$V92</f>
        <v>1935911543545.2222</v>
      </c>
      <c r="AO30" s="240">
        <f>('Energy Use'!AO86-'E-electricity'!AO30)*'Energy Use 2020'!$V92</f>
        <v>1932771847362.7366</v>
      </c>
      <c r="AP30" s="240">
        <f>('Energy Use'!AP86-'E-electricity'!AP30)*'Energy Use 2020'!$V92</f>
        <v>1929396604511.8259</v>
      </c>
      <c r="AQ30" s="240">
        <f>('Energy Use'!AQ86-'E-electricity'!AQ30)*'Energy Use 2020'!$V92</f>
        <v>1915947107752.865</v>
      </c>
      <c r="AR30" s="136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40">
        <f>('Energy Use'!B87-'E-electricity'!B31)*'Energy Use 2019'!$V93</f>
        <v>1417695660376.6526</v>
      </c>
      <c r="C31" s="240">
        <f>('Energy Use'!C87-'E-electricity'!C31)*'Energy Use 2020'!$V93</f>
        <v>1403823882877.8589</v>
      </c>
      <c r="D31" s="240">
        <f>('Energy Use'!D87-'E-electricity'!D31)*'Energy Use 2020'!$V93</f>
        <v>1628916743654.9133</v>
      </c>
      <c r="E31" s="240">
        <f>('Energy Use'!E87-'E-electricity'!E31)*'Energy Use 2020'!$V93</f>
        <v>1620882075756.2998</v>
      </c>
      <c r="F31" s="240">
        <f>('Energy Use'!F87-'E-electricity'!F31)*'Energy Use 2020'!$V93</f>
        <v>1630013380821.6008</v>
      </c>
      <c r="G31" s="240">
        <f>('Energy Use'!G87-'E-electricity'!G31)*'Energy Use 2020'!$V93</f>
        <v>1671930953988.751</v>
      </c>
      <c r="H31" s="240">
        <f>('Energy Use'!H87-'E-electricity'!H31)*'Energy Use 2020'!$V93</f>
        <v>1726596895516.9099</v>
      </c>
      <c r="I31" s="240">
        <f>('Energy Use'!I87-'E-electricity'!I31)*'Energy Use 2020'!$V93</f>
        <v>1777298613897.3511</v>
      </c>
      <c r="J31" s="240">
        <f>('Energy Use'!J87-'E-electricity'!J31)*'Energy Use 2020'!$V93</f>
        <v>1819413331102.0442</v>
      </c>
      <c r="K31" s="240">
        <f>('Energy Use'!K87-'E-electricity'!K31)*'Energy Use 2020'!$V93</f>
        <v>1853527201092.2168</v>
      </c>
      <c r="L31" s="240">
        <f>('Energy Use'!L87-'E-electricity'!L31)*'Energy Use 2020'!$V93</f>
        <v>1880434764612.929</v>
      </c>
      <c r="M31" s="240">
        <f>('Energy Use'!M87-'E-electricity'!M31)*'Energy Use 2020'!$V93</f>
        <v>1901097496459.5205</v>
      </c>
      <c r="N31" s="240">
        <f>('Energy Use'!N87-'E-electricity'!N31)*'Energy Use 2020'!$V93</f>
        <v>1919563232184.55</v>
      </c>
      <c r="O31" s="240">
        <f>('Energy Use'!O87-'E-electricity'!O31)*'Energy Use 2020'!$V93</f>
        <v>1933672669205.2676</v>
      </c>
      <c r="P31" s="240">
        <f>('Energy Use'!P87-'E-electricity'!P31)*'Energy Use 2020'!$V93</f>
        <v>1944203750809.1211</v>
      </c>
      <c r="Q31" s="240">
        <f>('Energy Use'!Q87-'E-electricity'!Q31)*'Energy Use 2020'!$V93</f>
        <v>1951976808278.9956</v>
      </c>
      <c r="R31" s="240">
        <f>('Energy Use'!R87-'E-electricity'!R31)*'Energy Use 2020'!$V93</f>
        <v>1957840760344.158</v>
      </c>
      <c r="S31" s="240">
        <f>('Energy Use'!S87-'E-electricity'!S31)*'Energy Use 2020'!$V93</f>
        <v>1970825112802.5032</v>
      </c>
      <c r="T31" s="240">
        <f>('Energy Use'!T87-'E-electricity'!T31)*'Energy Use 2020'!$V93</f>
        <v>1982888255028.7305</v>
      </c>
      <c r="U31" s="240">
        <f>('Energy Use'!U87-'E-electricity'!U31)*'Energy Use 2020'!$V93</f>
        <v>1994034644021.2681</v>
      </c>
      <c r="V31" s="240">
        <f>('Energy Use'!V87-'E-electricity'!V31)*'Energy Use 2020'!$V93</f>
        <v>2004270524316.3101</v>
      </c>
      <c r="W31" s="240">
        <f>('Energy Use'!W87-'E-electricity'!W31)*'Energy Use 2020'!$V93</f>
        <v>2013603864089.2532</v>
      </c>
      <c r="X31" s="240">
        <f>('Energy Use'!X87-'E-electricity'!X31)*'Energy Use 2020'!$V93</f>
        <v>2022044287517.5217</v>
      </c>
      <c r="Y31" s="240">
        <f>('Energy Use'!Y87-'E-electricity'!Y31)*'Energy Use 2020'!$V93</f>
        <v>2029603003865.6382</v>
      </c>
      <c r="Z31" s="240">
        <f>('Energy Use'!Z87-'E-electricity'!Z31)*'Energy Use 2020'!$V93</f>
        <v>2036292733750.2935</v>
      </c>
      <c r="AA31" s="240">
        <f>('Energy Use'!AA87-'E-electricity'!AA31)*'Energy Use 2020'!$V93</f>
        <v>2042127633037.1768</v>
      </c>
      <c r="AB31" s="240">
        <f>('Energy Use'!AB87-'E-electricity'!AB31)*'Energy Use 2020'!$V93</f>
        <v>2047123214813.1533</v>
      </c>
      <c r="AC31" s="240">
        <f>('Energy Use'!AC87-'E-electricity'!AC31)*'Energy Use 2020'!$V93</f>
        <v>2051296269866.437</v>
      </c>
      <c r="AD31" s="240">
        <f>('Energy Use'!AD87-'E-electricity'!AD31)*'Energy Use 2020'!$V93</f>
        <v>2054664786094.9624</v>
      </c>
      <c r="AE31" s="240">
        <f>('Energy Use'!AE87-'E-electricity'!AE31)*'Energy Use 2020'!$V93</f>
        <v>2057247867248.3015</v>
      </c>
      <c r="AF31" s="240">
        <f>('Energy Use'!AF87-'E-electricity'!AF31)*'Energy Use 2020'!$V93</f>
        <v>2059065651392.311</v>
      </c>
      <c r="AG31" s="240">
        <f>('Energy Use'!AG87-'E-electricity'!AG31)*'Energy Use 2020'!$V93</f>
        <v>2060139229468.0823</v>
      </c>
      <c r="AH31" s="240">
        <f>('Energy Use'!AH87-'E-electricity'!AH31)*'Energy Use 2020'!$V93</f>
        <v>2060490564297.686</v>
      </c>
      <c r="AI31" s="240">
        <f>('Energy Use'!AI87-'E-electricity'!AI31)*'Energy Use 2020'!$V93</f>
        <v>2060142410369.4304</v>
      </c>
      <c r="AJ31" s="240">
        <f>('Energy Use'!AJ87-'E-electricity'!AJ31)*'Energy Use 2020'!$V93</f>
        <v>2059118234714.543</v>
      </c>
      <c r="AK31" s="240">
        <f>('Energy Use'!AK87-'E-electricity'!AK31)*'Energy Use 2020'!$V93</f>
        <v>2057442139165.905</v>
      </c>
      <c r="AL31" s="240">
        <f>('Energy Use'!AL87-'E-electricity'!AL31)*'Energy Use 2020'!$V93</f>
        <v>2055138784267.6929</v>
      </c>
      <c r="AM31" s="240">
        <f>('Energy Use'!AM87-'E-electricity'!AM31)*'Energy Use 2020'!$V93</f>
        <v>2052233315082.7913</v>
      </c>
      <c r="AN31" s="240">
        <f>('Energy Use'!AN87-'E-electricity'!AN31)*'Energy Use 2020'!$V93</f>
        <v>2048751289122.8379</v>
      </c>
      <c r="AO31" s="240">
        <f>('Energy Use'!AO87-'E-electricity'!AO31)*'Energy Use 2020'!$V93</f>
        <v>2044718606603.637</v>
      </c>
      <c r="AP31" s="240">
        <f>('Energy Use'!AP87-'E-electricity'!AP31)*'Energy Use 2020'!$V93</f>
        <v>2040161443207.2041</v>
      </c>
      <c r="AQ31" s="240">
        <f>('Energy Use'!AQ87-'E-electricity'!AQ31)*'Energy Use 2020'!$V93</f>
        <v>2024607576948.6033</v>
      </c>
      <c r="AR31" s="136" t="str">
        <f>VLOOKUP($A31,'Sector Match'!$A$1:$B$43,2,0)</f>
        <v>other manufacturing 31T33</v>
      </c>
    </row>
    <row r="32" spans="1:44" x14ac:dyDescent="0.2">
      <c r="A32" s="74" t="s">
        <v>30</v>
      </c>
      <c r="B32" s="240">
        <f>('Energy Use'!B88-'E-electricity'!B32)*'Energy Use 2019'!$V94</f>
        <v>1503700680869.1694</v>
      </c>
      <c r="C32" s="240">
        <f>('Energy Use'!C88-'E-electricity'!C32)*'Energy Use 2020'!$V94</f>
        <v>1206844642394.9973</v>
      </c>
      <c r="D32" s="240">
        <f>('Energy Use'!D88-'E-electricity'!D32)*'Energy Use 2020'!$V94</f>
        <v>1402365744982.998</v>
      </c>
      <c r="E32" s="240">
        <f>('Energy Use'!E88-'E-electricity'!E32)*'Energy Use 2020'!$V94</f>
        <v>1462739281268.6619</v>
      </c>
      <c r="F32" s="240">
        <f>('Energy Use'!F88-'E-electricity'!F32)*'Energy Use 2020'!$V94</f>
        <v>1483229192274.7078</v>
      </c>
      <c r="G32" s="240">
        <f>('Energy Use'!G88-'E-electricity'!G32)*'Energy Use 2020'!$V94</f>
        <v>1552232200239.0479</v>
      </c>
      <c r="H32" s="240">
        <f>('Energy Use'!H88-'E-electricity'!H32)*'Energy Use 2020'!$V94</f>
        <v>1641322188817.0754</v>
      </c>
      <c r="I32" s="240">
        <f>('Energy Use'!I88-'E-electricity'!I32)*'Energy Use 2020'!$V94</f>
        <v>1724509106314.2747</v>
      </c>
      <c r="J32" s="240">
        <f>('Energy Use'!J88-'E-electricity'!J32)*'Energy Use 2020'!$V94</f>
        <v>1795351098785.3516</v>
      </c>
      <c r="K32" s="240">
        <f>('Energy Use'!K88-'E-electricity'!K32)*'Energy Use 2020'!$V94</f>
        <v>1855173034233.8774</v>
      </c>
      <c r="L32" s="240">
        <f>('Energy Use'!L88-'E-electricity'!L32)*'Energy Use 2020'!$V94</f>
        <v>1905941061323.2952</v>
      </c>
      <c r="M32" s="240">
        <f>('Energy Use'!M88-'E-electricity'!M32)*'Energy Use 2020'!$V94</f>
        <v>1950129273021.9287</v>
      </c>
      <c r="N32" s="240">
        <f>('Energy Use'!N88-'E-electricity'!N32)*'Energy Use 2020'!$V94</f>
        <v>1993542395507.7542</v>
      </c>
      <c r="O32" s="240">
        <f>('Energy Use'!O88-'E-electricity'!O32)*'Energy Use 2020'!$V94</f>
        <v>2034011345032.9275</v>
      </c>
      <c r="P32" s="240">
        <f>('Energy Use'!P88-'E-electricity'!P32)*'Energy Use 2020'!$V94</f>
        <v>2072238141015.9199</v>
      </c>
      <c r="Q32" s="240">
        <f>('Energy Use'!Q88-'E-electricity'!Q32)*'Energy Use 2020'!$V94</f>
        <v>2109001689267.6755</v>
      </c>
      <c r="R32" s="240">
        <f>('Energy Use'!R88-'E-electricity'!R32)*'Energy Use 2020'!$V94</f>
        <v>2145150364812.1362</v>
      </c>
      <c r="S32" s="240">
        <f>('Energy Use'!S88-'E-electricity'!S32)*'Energy Use 2020'!$V94</f>
        <v>2190925107106.3455</v>
      </c>
      <c r="T32" s="240">
        <f>('Energy Use'!T88-'E-electricity'!T32)*'Energy Use 2020'!$V94</f>
        <v>2237247568445.6602</v>
      </c>
      <c r="U32" s="240">
        <f>('Energy Use'!U88-'E-electricity'!U32)*'Energy Use 2020'!$V94</f>
        <v>2283959175719.8945</v>
      </c>
      <c r="V32" s="240">
        <f>('Energy Use'!V88-'E-electricity'!V32)*'Energy Use 2020'!$V94</f>
        <v>2330888335509.3408</v>
      </c>
      <c r="W32" s="240">
        <f>('Energy Use'!W88-'E-electricity'!W32)*'Energy Use 2020'!$V94</f>
        <v>2377850243412.1357</v>
      </c>
      <c r="X32" s="240">
        <f>('Energy Use'!X88-'E-electricity'!X32)*'Energy Use 2020'!$V94</f>
        <v>2424646831043.0879</v>
      </c>
      <c r="Y32" s="240">
        <f>('Energy Use'!Y88-'E-electricity'!Y32)*'Energy Use 2020'!$V94</f>
        <v>2471066866972.439</v>
      </c>
      <c r="Z32" s="240">
        <f>('Energy Use'!Z88-'E-electricity'!Z32)*'Energy Use 2020'!$V94</f>
        <v>2516886227739.3071</v>
      </c>
      <c r="AA32" s="240">
        <f>('Energy Use'!AA88-'E-electricity'!AA32)*'Energy Use 2020'!$V94</f>
        <v>2561868354577.8115</v>
      </c>
      <c r="AB32" s="240">
        <f>('Energy Use'!AB88-'E-electricity'!AB32)*'Energy Use 2020'!$V94</f>
        <v>2605764910590.6533</v>
      </c>
      <c r="AC32" s="240">
        <f>('Energy Use'!AC88-'E-electricity'!AC32)*'Energy Use 2020'!$V94</f>
        <v>2648316651754.9253</v>
      </c>
      <c r="AD32" s="240">
        <f>('Energy Use'!AD88-'E-electricity'!AD32)*'Energy Use 2020'!$V94</f>
        <v>2689254523314.1055</v>
      </c>
      <c r="AE32" s="240">
        <f>('Energy Use'!AE88-'E-electricity'!AE32)*'Energy Use 2020'!$V94</f>
        <v>2728300990769.249</v>
      </c>
      <c r="AF32" s="240">
        <f>('Energy Use'!AF88-'E-electricity'!AF32)*'Energy Use 2020'!$V94</f>
        <v>2765171611814.6543</v>
      </c>
      <c r="AG32" s="240">
        <f>('Energy Use'!AG88-'E-electricity'!AG32)*'Energy Use 2020'!$V94</f>
        <v>2799576852160.7568</v>
      </c>
      <c r="AH32" s="240">
        <f>('Energy Use'!AH88-'E-electricity'!AH32)*'Energy Use 2020'!$V94</f>
        <v>2831224144257.2866</v>
      </c>
      <c r="AI32" s="240">
        <f>('Energy Use'!AI88-'E-electricity'!AI32)*'Energy Use 2020'!$V94</f>
        <v>2859820183495.4263</v>
      </c>
      <c r="AJ32" s="240">
        <f>('Energy Use'!AJ88-'E-electricity'!AJ32)*'Energy Use 2020'!$V94</f>
        <v>2885073451569.8901</v>
      </c>
      <c r="AK32" s="240">
        <f>('Energy Use'!AK88-'E-electricity'!AK32)*'Energy Use 2020'!$V94</f>
        <v>2906696951379.9517</v>
      </c>
      <c r="AL32" s="240">
        <f>('Energy Use'!AL88-'E-electricity'!AL32)*'Energy Use 2020'!$V94</f>
        <v>2924411132223.6196</v>
      </c>
      <c r="AM32" s="240">
        <f>('Energy Use'!AM88-'E-electricity'!AM32)*'Energy Use 2020'!$V94</f>
        <v>2937946978192.5107</v>
      </c>
      <c r="AN32" s="240">
        <f>('Energy Use'!AN88-'E-electricity'!AN32)*'Energy Use 2020'!$V94</f>
        <v>2947049226729.0195</v>
      </c>
      <c r="AO32" s="240">
        <f>('Energy Use'!AO88-'E-electricity'!AO32)*'Energy Use 2020'!$V94</f>
        <v>2951479678405.144</v>
      </c>
      <c r="AP32" s="240">
        <f>('Energy Use'!AP88-'E-electricity'!AP32)*'Energy Use 2020'!$V94</f>
        <v>2951020553283.4702</v>
      </c>
      <c r="AQ32" s="240">
        <f>('Energy Use'!AQ88-'E-electricity'!AQ32)*'Energy Use 2020'!$V94</f>
        <v>2930160819161.9326</v>
      </c>
      <c r="AR32" s="136" t="str">
        <f>VLOOKUP($A32,'Sector Match'!$A$1:$B$43,2,0)</f>
        <v>glass and glass products 231</v>
      </c>
    </row>
    <row r="33" spans="1:44" x14ac:dyDescent="0.2">
      <c r="A33" s="74" t="s">
        <v>31</v>
      </c>
      <c r="B33" s="240">
        <f>('Energy Use'!B89-'E-electricity'!B33)*'Energy Use 2019'!$V95</f>
        <v>835081005427.3429</v>
      </c>
      <c r="C33" s="240">
        <f>('Energy Use'!C89-'E-electricity'!C33)*'Energy Use 2020'!$V95</f>
        <v>643650475943.99854</v>
      </c>
      <c r="D33" s="240">
        <f>('Energy Use'!D89-'E-electricity'!D33)*'Energy Use 2020'!$V95</f>
        <v>661236236581.28345</v>
      </c>
      <c r="E33" s="240">
        <f>('Energy Use'!E89-'E-electricity'!E33)*'Energy Use 2020'!$V95</f>
        <v>677098417185.07422</v>
      </c>
      <c r="F33" s="240">
        <f>('Energy Use'!F89-'E-electricity'!F33)*'Energy Use 2020'!$V95</f>
        <v>728958281985.53247</v>
      </c>
      <c r="G33" s="240">
        <f>('Energy Use'!G89-'E-electricity'!G33)*'Energy Use 2020'!$V95</f>
        <v>779766483494.74768</v>
      </c>
      <c r="H33" s="240">
        <f>('Energy Use'!H89-'E-electricity'!H33)*'Energy Use 2020'!$V95</f>
        <v>829530092974.19507</v>
      </c>
      <c r="I33" s="240">
        <f>('Energy Use'!I89-'E-electricity'!I33)*'Energy Use 2020'!$V95</f>
        <v>846628314479.67102</v>
      </c>
      <c r="J33" s="240">
        <f>('Energy Use'!J89-'E-electricity'!J33)*'Energy Use 2020'!$V95</f>
        <v>863326018999.03418</v>
      </c>
      <c r="K33" s="240">
        <f>('Energy Use'!K89-'E-electricity'!K33)*'Energy Use 2020'!$V95</f>
        <v>879625725054.55237</v>
      </c>
      <c r="L33" s="240">
        <f>('Energy Use'!L89-'E-electricity'!L33)*'Energy Use 2020'!$V95</f>
        <v>895529951168.49158</v>
      </c>
      <c r="M33" s="240">
        <f>('Energy Use'!M89-'E-electricity'!M33)*'Energy Use 2020'!$V95</f>
        <v>911041215863.11975</v>
      </c>
      <c r="N33" s="240">
        <f>('Energy Use'!N89-'E-electricity'!N33)*'Energy Use 2020'!$V95</f>
        <v>916518416053.70862</v>
      </c>
      <c r="O33" s="240">
        <f>('Energy Use'!O89-'E-electricity'!O33)*'Energy Use 2020'!$V95</f>
        <v>921855803321.09644</v>
      </c>
      <c r="P33" s="240">
        <f>('Energy Use'!P89-'E-electricity'!P33)*'Energy Use 2020'!$V95</f>
        <v>927054137682.68591</v>
      </c>
      <c r="Q33" s="240">
        <f>('Energy Use'!Q89-'E-electricity'!Q33)*'Energy Use 2020'!$V95</f>
        <v>932114179155.88037</v>
      </c>
      <c r="R33" s="240">
        <f>('Energy Use'!R89-'E-electricity'!R33)*'Energy Use 2020'!$V95</f>
        <v>937036687758.08142</v>
      </c>
      <c r="S33" s="240">
        <f>('Energy Use'!S89-'E-electricity'!S33)*'Energy Use 2020'!$V95</f>
        <v>931275139792.20959</v>
      </c>
      <c r="T33" s="240">
        <f>('Energy Use'!T89-'E-electricity'!T33)*'Energy Use 2020'!$V95</f>
        <v>925534380246.63196</v>
      </c>
      <c r="U33" s="240">
        <f>('Energy Use'!U89-'E-electricity'!U33)*'Energy Use 2020'!$V95</f>
        <v>919814381451.45447</v>
      </c>
      <c r="V33" s="240">
        <f>('Energy Use'!V89-'E-electricity'!V33)*'Energy Use 2020'!$V95</f>
        <v>914115115736.78149</v>
      </c>
      <c r="W33" s="240">
        <f>('Energy Use'!W89-'E-electricity'!W33)*'Energy Use 2020'!$V95</f>
        <v>908436555432.71716</v>
      </c>
      <c r="X33" s="240">
        <f>('Energy Use'!X89-'E-electricity'!X33)*'Energy Use 2020'!$V95</f>
        <v>902778672869.36743</v>
      </c>
      <c r="Y33" s="240">
        <f>('Energy Use'!Y89-'E-electricity'!Y33)*'Energy Use 2020'!$V95</f>
        <v>897141440376.83643</v>
      </c>
      <c r="Z33" s="240">
        <f>('Energy Use'!Z89-'E-electricity'!Z33)*'Energy Use 2020'!$V95</f>
        <v>891524830285.22961</v>
      </c>
      <c r="AA33" s="240">
        <f>('Energy Use'!AA89-'E-electricity'!AA33)*'Energy Use 2020'!$V95</f>
        <v>885928814924.65186</v>
      </c>
      <c r="AB33" s="240">
        <f>('Energy Use'!AB89-'E-electricity'!AB33)*'Energy Use 2020'!$V95</f>
        <v>880353366625.20728</v>
      </c>
      <c r="AC33" s="240">
        <f>('Energy Use'!AC89-'E-electricity'!AC33)*'Energy Use 2020'!$V95</f>
        <v>874798457717.0011</v>
      </c>
      <c r="AD33" s="240">
        <f>('Energy Use'!AD89-'E-electricity'!AD33)*'Energy Use 2020'!$V95</f>
        <v>869264060530.13892</v>
      </c>
      <c r="AE33" s="240">
        <f>('Energy Use'!AE89-'E-electricity'!AE33)*'Energy Use 2020'!$V95</f>
        <v>863750147394.72498</v>
      </c>
      <c r="AF33" s="240">
        <f>('Energy Use'!AF89-'E-electricity'!AF33)*'Energy Use 2020'!$V95</f>
        <v>858256690640.86438</v>
      </c>
      <c r="AG33" s="240">
        <f>('Energy Use'!AG89-'E-electricity'!AG33)*'Energy Use 2020'!$V95</f>
        <v>852783662598.6615</v>
      </c>
      <c r="AH33" s="240">
        <f>('Energy Use'!AH89-'E-electricity'!AH33)*'Energy Use 2020'!$V95</f>
        <v>848950139487.89966</v>
      </c>
      <c r="AI33" s="240">
        <f>('Energy Use'!AI89-'E-electricity'!AI33)*'Energy Use 2020'!$V95</f>
        <v>845126508929.27771</v>
      </c>
      <c r="AJ33" s="240">
        <f>('Energy Use'!AJ89-'E-electricity'!AJ33)*'Energy Use 2020'!$V95</f>
        <v>841312759854.83752</v>
      </c>
      <c r="AK33" s="240">
        <f>('Energy Use'!AK89-'E-electricity'!AK33)*'Energy Use 2020'!$V95</f>
        <v>837508881196.62048</v>
      </c>
      <c r="AL33" s="240">
        <f>('Energy Use'!AL89-'E-electricity'!AL33)*'Energy Use 2020'!$V95</f>
        <v>833714861886.66895</v>
      </c>
      <c r="AM33" s="240">
        <f>('Energy Use'!AM89-'E-electricity'!AM33)*'Energy Use 2020'!$V95</f>
        <v>829399705130.30981</v>
      </c>
      <c r="AN33" s="240">
        <f>('Energy Use'!AN89-'E-electricity'!AN33)*'Energy Use 2020'!$V95</f>
        <v>825097860746.27869</v>
      </c>
      <c r="AO33" s="240">
        <f>('Energy Use'!AO89-'E-electricity'!AO33)*'Energy Use 2020'!$V95</f>
        <v>820809312132.63916</v>
      </c>
      <c r="AP33" s="240">
        <f>('Energy Use'!AP89-'E-electricity'!AP33)*'Energy Use 2020'!$V95</f>
        <v>816534042687.45447</v>
      </c>
      <c r="AQ33" s="240">
        <f>('Energy Use'!AQ89-'E-electricity'!AQ33)*'Energy Use 2020'!$V95</f>
        <v>809463231159.59875</v>
      </c>
      <c r="AR33" s="136" t="str">
        <f>VLOOKUP($A33,'Sector Match'!$A$1:$B$43,2,0)</f>
        <v>road vehicles 29</v>
      </c>
    </row>
    <row r="34" spans="1:44" x14ac:dyDescent="0.2">
      <c r="A34" s="74" t="s">
        <v>32</v>
      </c>
      <c r="B34" s="240">
        <f>('Energy Use'!B90-'E-electricity'!B34)*'Energy Use 2019'!$V96</f>
        <v>83230664992.758438</v>
      </c>
      <c r="C34" s="240">
        <f>('Energy Use'!C90-'E-electricity'!C34)*'Energy Use 2020'!$V96</f>
        <v>66584531994.206749</v>
      </c>
      <c r="D34" s="240">
        <f>('Energy Use'!D90-'E-electricity'!D34)*'Energy Use 2020'!$V96</f>
        <v>74689419507.705261</v>
      </c>
      <c r="E34" s="240">
        <f>('Energy Use'!E90-'E-electricity'!E34)*'Energy Use 2020'!$V96</f>
        <v>77214012767.142395</v>
      </c>
      <c r="F34" s="240">
        <f>('Energy Use'!F90-'E-electricity'!F34)*'Energy Use 2020'!$V96</f>
        <v>77420321636.693665</v>
      </c>
      <c r="G34" s="240">
        <f>('Energy Use'!G90-'E-electricity'!G34)*'Energy Use 2020'!$V96</f>
        <v>78601498891.590363</v>
      </c>
      <c r="H34" s="240">
        <f>('Energy Use'!H90-'E-electricity'!H34)*'Energy Use 2020'!$V96</f>
        <v>80167959180.754303</v>
      </c>
      <c r="I34" s="240">
        <f>('Energy Use'!I90-'E-electricity'!I34)*'Energy Use 2020'!$V96</f>
        <v>81663647058.943314</v>
      </c>
      <c r="J34" s="240">
        <f>('Energy Use'!J90-'E-electricity'!J34)*'Energy Use 2020'!$V96</f>
        <v>82918319870.41864</v>
      </c>
      <c r="K34" s="240">
        <f>('Energy Use'!K90-'E-electricity'!K34)*'Energy Use 2020'!$V96</f>
        <v>83923867616.999023</v>
      </c>
      <c r="L34" s="240">
        <f>('Energy Use'!L90-'E-electricity'!L34)*'Energy Use 2020'!$V96</f>
        <v>84674619729.348221</v>
      </c>
      <c r="M34" s="240">
        <f>('Energy Use'!M90-'E-electricity'!M34)*'Energy Use 2020'!$V96</f>
        <v>85167378883.617767</v>
      </c>
      <c r="N34" s="240">
        <f>('Energy Use'!N90-'E-electricity'!N34)*'Energy Use 2020'!$V96</f>
        <v>85479284686.797485</v>
      </c>
      <c r="O34" s="240">
        <f>('Energy Use'!O90-'E-electricity'!O34)*'Energy Use 2020'!$V96</f>
        <v>85569759064.489075</v>
      </c>
      <c r="P34" s="240">
        <f>('Energy Use'!P90-'E-electricity'!P34)*'Energy Use 2020'!$V96</f>
        <v>85477046666.72052</v>
      </c>
      <c r="Q34" s="240">
        <f>('Energy Use'!Q90-'E-electricity'!Q34)*'Energy Use 2020'!$V96</f>
        <v>85240583326.181076</v>
      </c>
      <c r="R34" s="240">
        <f>('Energy Use'!R90-'E-electricity'!R34)*'Energy Use 2020'!$V96</f>
        <v>84900247987.764282</v>
      </c>
      <c r="S34" s="240">
        <f>('Energy Use'!S90-'E-electricity'!S34)*'Energy Use 2020'!$V96</f>
        <v>84781556411.536301</v>
      </c>
      <c r="T34" s="240">
        <f>('Energy Use'!T90-'E-electricity'!T34)*'Energy Use 2020'!$V96</f>
        <v>84603842162.524918</v>
      </c>
      <c r="U34" s="240">
        <f>('Energy Use'!U90-'E-electricity'!U34)*'Energy Use 2020'!$V96</f>
        <v>84372467689.682693</v>
      </c>
      <c r="V34" s="240">
        <f>('Energy Use'!V90-'E-electricity'!V34)*'Energy Use 2020'!$V96</f>
        <v>84092849463.028702</v>
      </c>
      <c r="W34" s="240">
        <f>('Energy Use'!W90-'E-electricity'!W34)*'Energy Use 2020'!$V96</f>
        <v>83770426575.235916</v>
      </c>
      <c r="X34" s="240">
        <f>('Energy Use'!X90-'E-electricity'!X34)*'Energy Use 2020'!$V96</f>
        <v>83410632572.018494</v>
      </c>
      <c r="Y34" s="240">
        <f>('Energy Use'!Y90-'E-electricity'!Y34)*'Energy Use 2020'!$V96</f>
        <v>83018870601.894028</v>
      </c>
      <c r="Z34" s="240">
        <f>('Energy Use'!Z90-'E-electricity'!Z34)*'Energy Use 2020'!$V96</f>
        <v>82600491930.645508</v>
      </c>
      <c r="AA34" s="240">
        <f>('Energy Use'!AA90-'E-electricity'!AA34)*'Energy Use 2020'!$V96</f>
        <v>82160777826.058792</v>
      </c>
      <c r="AB34" s="240">
        <f>('Energy Use'!AB90-'E-electricity'!AB34)*'Energy Use 2020'!$V96</f>
        <v>81704924784.466705</v>
      </c>
      <c r="AC34" s="240">
        <f>('Energy Use'!AC90-'E-electricity'!AC34)*'Energy Use 2020'!$V96</f>
        <v>81238033042.348633</v>
      </c>
      <c r="AD34" s="240">
        <f>('Energy Use'!AD90-'E-electricity'!AD34)*'Energy Use 2020'!$V96</f>
        <v>80765098293.718155</v>
      </c>
      <c r="AE34" s="240">
        <f>('Energy Use'!AE90-'E-electricity'!AE34)*'Energy Use 2020'!$V96</f>
        <v>80291006517.125656</v>
      </c>
      <c r="AF34" s="240">
        <f>('Energy Use'!AF90-'E-electricity'!AF34)*'Energy Use 2020'!$V96</f>
        <v>79820531804.672379</v>
      </c>
      <c r="AG34" s="240">
        <f>('Energy Use'!AG90-'E-electricity'!AG34)*'Energy Use 2020'!$V96</f>
        <v>79358337079.209396</v>
      </c>
      <c r="AH34" s="240">
        <f>('Energy Use'!AH90-'E-electricity'!AH34)*'Energy Use 2020'!$V96</f>
        <v>78908977584.654129</v>
      </c>
      <c r="AI34" s="240">
        <f>('Energy Use'!AI90-'E-electricity'!AI34)*'Energy Use 2020'!$V96</f>
        <v>78476907037.802261</v>
      </c>
      <c r="AJ34" s="240">
        <f>('Energy Use'!AJ90-'E-electricity'!AJ34)*'Energy Use 2020'!$V96</f>
        <v>78066486337.907288</v>
      </c>
      <c r="AK34" s="240">
        <f>('Energy Use'!AK90-'E-electricity'!AK34)*'Energy Use 2020'!$V96</f>
        <v>77681994742.366745</v>
      </c>
      <c r="AL34" s="240">
        <f>('Energy Use'!AL90-'E-electricity'!AL34)*'Energy Use 2020'!$V96</f>
        <v>77327643432.898483</v>
      </c>
      <c r="AM34" s="240">
        <f>('Energy Use'!AM90-'E-electricity'!AM34)*'Energy Use 2020'!$V96</f>
        <v>77007591416.431946</v>
      </c>
      <c r="AN34" s="240">
        <f>('Energy Use'!AN90-'E-electricity'!AN34)*'Energy Use 2020'!$V96</f>
        <v>76725963728.469681</v>
      </c>
      <c r="AO34" s="240">
        <f>('Energy Use'!AO90-'E-electricity'!AO34)*'Energy Use 2020'!$V96</f>
        <v>76486871933.834808</v>
      </c>
      <c r="AP34" s="240">
        <f>('Energy Use'!AP90-'E-electricity'!AP34)*'Energy Use 2020'!$V96</f>
        <v>76294436950.571167</v>
      </c>
      <c r="AQ34" s="240">
        <f>('Energy Use'!AQ90-'E-electricity'!AQ34)*'Energy Use 2020'!$V96</f>
        <v>75762063757.903854</v>
      </c>
      <c r="AR34" s="136" t="str">
        <f>VLOOKUP($A34,'Sector Match'!$A$1:$B$43,2,0)</f>
        <v>nonroad vehicles 30</v>
      </c>
    </row>
    <row r="35" spans="1:44" x14ac:dyDescent="0.2">
      <c r="A35" s="74" t="s">
        <v>33</v>
      </c>
      <c r="B35" s="240">
        <f>('Energy Use'!B91-'E-electricity'!B35)*'Energy Use 2019'!$V97</f>
        <v>1717326054350.5825</v>
      </c>
      <c r="C35" s="240">
        <f>('Energy Use'!C91-'E-electricity'!C35)*'Energy Use 2020'!$V97</f>
        <v>1320593217885.0994</v>
      </c>
      <c r="D35" s="240">
        <f>('Energy Use'!D91-'E-electricity'!D35)*'Energy Use 2020'!$V97</f>
        <v>1585291158142.2048</v>
      </c>
      <c r="E35" s="240">
        <f>('Energy Use'!E91-'E-electricity'!E35)*'Energy Use 2020'!$V97</f>
        <v>1778646957487.9268</v>
      </c>
      <c r="F35" s="240">
        <f>('Energy Use'!F91-'E-electricity'!F35)*'Energy Use 2020'!$V97</f>
        <v>1811688157682.0647</v>
      </c>
      <c r="G35" s="240">
        <f>('Energy Use'!G91-'E-electricity'!G35)*'Energy Use 2020'!$V97</f>
        <v>1927028053270.9666</v>
      </c>
      <c r="H35" s="240">
        <f>('Energy Use'!H91-'E-electricity'!H35)*'Energy Use 2020'!$V97</f>
        <v>2078100077387.3953</v>
      </c>
      <c r="I35" s="240">
        <f>('Energy Use'!I91-'E-electricity'!I35)*'Energy Use 2020'!$V97</f>
        <v>2219272016162.6816</v>
      </c>
      <c r="J35" s="240">
        <f>('Energy Use'!J91-'E-electricity'!J35)*'Energy Use 2020'!$V97</f>
        <v>2339593436572.7817</v>
      </c>
      <c r="K35" s="240">
        <f>('Energy Use'!K91-'E-electricity'!K35)*'Energy Use 2020'!$V97</f>
        <v>2441758061060.7695</v>
      </c>
      <c r="L35" s="240">
        <f>('Energy Use'!L91-'E-electricity'!L35)*'Energy Use 2020'!$V97</f>
        <v>2530135786866.8184</v>
      </c>
      <c r="M35" s="240">
        <f>('Energy Use'!M91-'E-electricity'!M35)*'Energy Use 2020'!$V97</f>
        <v>2610421046634.397</v>
      </c>
      <c r="N35" s="240">
        <f>('Energy Use'!N91-'E-electricity'!N35)*'Energy Use 2020'!$V97</f>
        <v>2696300891492.5298</v>
      </c>
      <c r="O35" s="240">
        <f>('Energy Use'!O91-'E-electricity'!O35)*'Energy Use 2020'!$V97</f>
        <v>2780875286927.7432</v>
      </c>
      <c r="P35" s="240">
        <f>('Energy Use'!P91-'E-electricity'!P35)*'Energy Use 2020'!$V97</f>
        <v>2863617662017.1191</v>
      </c>
      <c r="Q35" s="240">
        <f>('Energy Use'!Q91-'E-electricity'!Q35)*'Energy Use 2020'!$V97</f>
        <v>2943973578562.1382</v>
      </c>
      <c r="R35" s="240">
        <f>('Energy Use'!R91-'E-electricity'!R35)*'Energy Use 2020'!$V97</f>
        <v>3021364543129.7163</v>
      </c>
      <c r="S35" s="240">
        <f>('Energy Use'!S91-'E-electricity'!S35)*'Energy Use 2020'!$V97</f>
        <v>3113241277863.7891</v>
      </c>
      <c r="T35" s="240">
        <f>('Energy Use'!T91-'E-electricity'!T35)*'Energy Use 2020'!$V97</f>
        <v>3202341861918.8535</v>
      </c>
      <c r="U35" s="240">
        <f>('Energy Use'!U91-'E-electricity'!U35)*'Energy Use 2020'!$V97</f>
        <v>3288359607713.0571</v>
      </c>
      <c r="V35" s="240">
        <f>('Energy Use'!V91-'E-electricity'!V35)*'Energy Use 2020'!$V97</f>
        <v>3371002351823.9185</v>
      </c>
      <c r="W35" s="240">
        <f>('Energy Use'!W91-'E-electricity'!W35)*'Energy Use 2020'!$V97</f>
        <v>3449994337702.3105</v>
      </c>
      <c r="X35" s="240">
        <f>('Energy Use'!X91-'E-electricity'!X35)*'Energy Use 2020'!$V97</f>
        <v>3525077931982.4844</v>
      </c>
      <c r="Y35" s="240">
        <f>('Energy Use'!Y91-'E-electricity'!Y35)*'Energy Use 2020'!$V97</f>
        <v>3596015159688.8198</v>
      </c>
      <c r="Z35" s="240">
        <f>('Energy Use'!Z91-'E-electricity'!Z35)*'Energy Use 2020'!$V97</f>
        <v>3662589046313.2773</v>
      </c>
      <c r="AA35" s="240">
        <f>('Energy Use'!AA91-'E-electricity'!AA35)*'Energy Use 2020'!$V97</f>
        <v>3724604757495.0366</v>
      </c>
      <c r="AB35" s="240">
        <f>('Energy Use'!AB91-'E-electricity'!AB35)*'Energy Use 2020'!$V97</f>
        <v>3781890529824.479</v>
      </c>
      <c r="AC35" s="240">
        <f>('Energy Use'!AC91-'E-electricity'!AC35)*'Energy Use 2020'!$V97</f>
        <v>3834298389072.4019</v>
      </c>
      <c r="AD35" s="240">
        <f>('Energy Use'!AD91-'E-electricity'!AD35)*'Energy Use 2020'!$V97</f>
        <v>3881704654865.1519</v>
      </c>
      <c r="AE35" s="240">
        <f>('Energy Use'!AE91-'E-electricity'!AE35)*'Energy Use 2020'!$V97</f>
        <v>3924010233447.3291</v>
      </c>
      <c r="AF35" s="240">
        <f>('Energy Use'!AF91-'E-electricity'!AF35)*'Energy Use 2020'!$V97</f>
        <v>3961140702657.0415</v>
      </c>
      <c r="AG35" s="240">
        <f>('Energy Use'!AG91-'E-electricity'!AG35)*'Energy Use 2020'!$V97</f>
        <v>3993046195552.373</v>
      </c>
      <c r="AH35" s="240">
        <f>('Energy Use'!AH91-'E-electricity'!AH35)*'Energy Use 2020'!$V97</f>
        <v>4019701091243.3179</v>
      </c>
      <c r="AI35" s="240">
        <f>('Energy Use'!AI91-'E-electricity'!AI35)*'Energy Use 2020'!$V97</f>
        <v>4041103523377.561</v>
      </c>
      <c r="AJ35" s="240">
        <f>('Energy Use'!AJ91-'E-electricity'!AJ35)*'Energy Use 2020'!$V97</f>
        <v>4057274718384.8843</v>
      </c>
      <c r="AK35" s="240">
        <f>('Energy Use'!AK91-'E-electricity'!AK35)*'Energy Use 2020'!$V97</f>
        <v>4068258176989.9175</v>
      </c>
      <c r="AL35" s="240">
        <f>('Energy Use'!AL91-'E-electricity'!AL35)*'Energy Use 2020'!$V97</f>
        <v>4074118713650.5454</v>
      </c>
      <c r="AM35" s="240">
        <f>('Energy Use'!AM91-'E-electricity'!AM35)*'Energy Use 2020'!$V97</f>
        <v>4074941369466.5098</v>
      </c>
      <c r="AN35" s="240">
        <f>('Energy Use'!AN91-'E-electricity'!AN35)*'Energy Use 2020'!$V97</f>
        <v>4070830214732.9717</v>
      </c>
      <c r="AO35" s="240">
        <f>('Energy Use'!AO91-'E-electricity'!AO35)*'Energy Use 2020'!$V97</f>
        <v>4061907057693.2974</v>
      </c>
      <c r="AP35" s="240">
        <f>('Energy Use'!AP91-'E-electricity'!AP35)*'Energy Use 2020'!$V97</f>
        <v>4048310076184.7524</v>
      </c>
      <c r="AQ35" s="240">
        <f>('Energy Use'!AQ91-'E-electricity'!AQ35)*'Energy Use 2020'!$V97</f>
        <v>4009524735508.4263</v>
      </c>
      <c r="AR35" s="136" t="str">
        <f>VLOOKUP($A35,'Sector Match'!$A$1:$B$43,2,0)</f>
        <v>appliances and electrical equipment 27</v>
      </c>
    </row>
    <row r="36" spans="1:44" x14ac:dyDescent="0.2">
      <c r="A36" s="74" t="s">
        <v>34</v>
      </c>
      <c r="B36" s="240">
        <f>('Energy Use'!B92-'E-electricity'!B36)*'Energy Use 2019'!$V98</f>
        <v>627004342945.44678</v>
      </c>
      <c r="C36" s="240">
        <f>('Energy Use'!C92-'E-electricity'!C36)*'Energy Use 2020'!$V98</f>
        <v>796240028430.72241</v>
      </c>
      <c r="D36" s="240">
        <f>('Energy Use'!D92-'E-electricity'!D36)*'Energy Use 2020'!$V98</f>
        <v>945757079695.25757</v>
      </c>
      <c r="E36" s="240">
        <f>('Energy Use'!E92-'E-electricity'!E36)*'Energy Use 2020'!$V98</f>
        <v>1019152223965.6829</v>
      </c>
      <c r="F36" s="240">
        <f>('Energy Use'!F92-'E-electricity'!F36)*'Energy Use 2020'!$V98</f>
        <v>1032763904962.1899</v>
      </c>
      <c r="G36" s="240">
        <f>('Energy Use'!G92-'E-electricity'!G36)*'Energy Use 2020'!$V98</f>
        <v>1085949331918.2909</v>
      </c>
      <c r="H36" s="240">
        <f>('Energy Use'!H92-'E-electricity'!H36)*'Energy Use 2020'!$V98</f>
        <v>1153061973716.3691</v>
      </c>
      <c r="I36" s="240">
        <f>('Energy Use'!I92-'E-electricity'!I36)*'Energy Use 2020'!$V98</f>
        <v>1210230927656.522</v>
      </c>
      <c r="J36" s="240">
        <f>('Energy Use'!J92-'E-electricity'!J36)*'Energy Use 2020'!$V98</f>
        <v>1253542350923.241</v>
      </c>
      <c r="K36" s="240">
        <f>('Energy Use'!K92-'E-electricity'!K36)*'Energy Use 2020'!$V98</f>
        <v>1286753161384.6697</v>
      </c>
      <c r="L36" s="240">
        <f>('Energy Use'!L92-'E-electricity'!L36)*'Energy Use 2020'!$V98</f>
        <v>1314520074493.324</v>
      </c>
      <c r="M36" s="240">
        <f>('Energy Use'!M92-'E-electricity'!M36)*'Energy Use 2020'!$V98</f>
        <v>1342100997864.2214</v>
      </c>
      <c r="N36" s="240">
        <f>('Energy Use'!N92-'E-electricity'!N36)*'Energy Use 2020'!$V98</f>
        <v>1378802790439.0696</v>
      </c>
      <c r="O36" s="240">
        <f>('Energy Use'!O92-'E-electricity'!O36)*'Energy Use 2020'!$V98</f>
        <v>1420144074785.5615</v>
      </c>
      <c r="P36" s="240">
        <f>('Energy Use'!P92-'E-electricity'!P36)*'Energy Use 2020'!$V98</f>
        <v>1464836632919.4192</v>
      </c>
      <c r="Q36" s="240">
        <f>('Energy Use'!Q92-'E-electricity'!Q36)*'Energy Use 2020'!$V98</f>
        <v>1511422002446.1438</v>
      </c>
      <c r="R36" s="240">
        <f>('Energy Use'!R92-'E-electricity'!R36)*'Energy Use 2020'!$V98</f>
        <v>1558243304379.248</v>
      </c>
      <c r="S36" s="240">
        <f>('Energy Use'!S92-'E-electricity'!S36)*'Energy Use 2020'!$V98</f>
        <v>1613774776476.1814</v>
      </c>
      <c r="T36" s="240">
        <f>('Energy Use'!T92-'E-electricity'!T36)*'Energy Use 2020'!$V98</f>
        <v>1668193004964.071</v>
      </c>
      <c r="U36" s="240">
        <f>('Energy Use'!U92-'E-electricity'!U36)*'Energy Use 2020'!$V98</f>
        <v>1721283111540.0322</v>
      </c>
      <c r="V36" s="240">
        <f>('Energy Use'!V92-'E-electricity'!V36)*'Energy Use 2020'!$V98</f>
        <v>1772833207522.5276</v>
      </c>
      <c r="W36" s="240">
        <f>('Energy Use'!W92-'E-electricity'!W36)*'Energy Use 2020'!$V98</f>
        <v>1822635921280.3494</v>
      </c>
      <c r="X36" s="240">
        <f>('Energy Use'!X92-'E-electricity'!X36)*'Energy Use 2020'!$V98</f>
        <v>1870489897362.8206</v>
      </c>
      <c r="Y36" s="240">
        <f>('Energy Use'!Y92-'E-electricity'!Y36)*'Energy Use 2020'!$V98</f>
        <v>1916201251255.5229</v>
      </c>
      <c r="Z36" s="240">
        <f>('Energy Use'!Z92-'E-electricity'!Z36)*'Energy Use 2020'!$V98</f>
        <v>1959584964285.4741</v>
      </c>
      <c r="AA36" s="240">
        <f>('Energy Use'!AA92-'E-electricity'!AA36)*'Energy Use 2020'!$V98</f>
        <v>2000466204018.054</v>
      </c>
      <c r="AB36" s="240">
        <f>('Energy Use'!AB92-'E-electricity'!AB36)*'Energy Use 2020'!$V98</f>
        <v>2038681556507.7905</v>
      </c>
      <c r="AC36" s="240">
        <f>('Energy Use'!AC92-'E-electricity'!AC36)*'Energy Use 2020'!$V98</f>
        <v>2074080157968.0051</v>
      </c>
      <c r="AD36" s="240">
        <f>('Energy Use'!AD92-'E-electricity'!AD36)*'Energy Use 2020'!$V98</f>
        <v>2106524714787.0569</v>
      </c>
      <c r="AE36" s="240">
        <f>('Energy Use'!AE92-'E-electricity'!AE36)*'Energy Use 2020'!$V98</f>
        <v>2135892402317.2959</v>
      </c>
      <c r="AF36" s="240">
        <f>('Energy Use'!AF92-'E-electricity'!AF36)*'Energy Use 2020'!$V98</f>
        <v>2162075634469.731</v>
      </c>
      <c r="AG36" s="240">
        <f>('Energy Use'!AG92-'E-electricity'!AG36)*'Energy Use 2020'!$V98</f>
        <v>2184982697835.2754</v>
      </c>
      <c r="AH36" s="240">
        <f>('Energy Use'!AH92-'E-electricity'!AH36)*'Energy Use 2020'!$V98</f>
        <v>2204538245793.5015</v>
      </c>
      <c r="AI36" s="240">
        <f>('Energy Use'!AI92-'E-electricity'!AI36)*'Energy Use 2020'!$V98</f>
        <v>2220683649833.2729</v>
      </c>
      <c r="AJ36" s="240">
        <f>('Energy Use'!AJ92-'E-electricity'!AJ36)*'Energy Use 2020'!$V98</f>
        <v>2233377207068.6147</v>
      </c>
      <c r="AK36" s="240">
        <f>('Energy Use'!AK92-'E-electricity'!AK36)*'Energy Use 2020'!$V98</f>
        <v>2242594204659.9092</v>
      </c>
      <c r="AL36" s="240">
        <f>('Energy Use'!AL92-'E-electricity'!AL36)*'Energy Use 2020'!$V98</f>
        <v>2248326843519.7764</v>
      </c>
      <c r="AM36" s="240">
        <f>('Energy Use'!AM92-'E-electricity'!AM36)*'Energy Use 2020'!$V98</f>
        <v>2250584025270.5908</v>
      </c>
      <c r="AN36" s="240">
        <f>('Energy Use'!AN92-'E-electricity'!AN36)*'Energy Use 2020'!$V98</f>
        <v>2249391007905.1802</v>
      </c>
      <c r="AO36" s="240">
        <f>('Energy Use'!AO92-'E-electricity'!AO36)*'Energy Use 2020'!$V98</f>
        <v>2244788936964.6328</v>
      </c>
      <c r="AP36" s="240">
        <f>('Energy Use'!AP92-'E-electricity'!AP36)*'Energy Use 2020'!$V98</f>
        <v>2236834260271.8701</v>
      </c>
      <c r="AQ36" s="240">
        <f>('Energy Use'!AQ92-'E-electricity'!AQ36)*'Energy Use 2020'!$V98</f>
        <v>2214184712074.6294</v>
      </c>
      <c r="AR36" s="136" t="str">
        <f>VLOOKUP($A36,'Sector Match'!$A$1:$B$43,2,0)</f>
        <v>computers and electronics 26</v>
      </c>
    </row>
    <row r="37" spans="1:44" x14ac:dyDescent="0.2">
      <c r="A37" s="74" t="s">
        <v>35</v>
      </c>
      <c r="B37" s="240">
        <f>('Energy Use'!B93-'E-electricity'!B37)*'Energy Use 2019'!$V99</f>
        <v>407830258464.5163</v>
      </c>
      <c r="C37" s="240">
        <f>('Energy Use'!C93-'E-electricity'!C37)*'Energy Use 2020'!$V99</f>
        <v>335697015470.79236</v>
      </c>
      <c r="D37" s="240">
        <f>('Energy Use'!D93-'E-electricity'!D37)*'Energy Use 2020'!$V99</f>
        <v>386100818991.46204</v>
      </c>
      <c r="E37" s="240">
        <f>('Energy Use'!E93-'E-electricity'!E37)*'Energy Use 2020'!$V99</f>
        <v>404589853484.42511</v>
      </c>
      <c r="F37" s="240">
        <f>('Energy Use'!F93-'E-electricity'!F37)*'Energy Use 2020'!$V99</f>
        <v>405651630315.95013</v>
      </c>
      <c r="G37" s="240">
        <f>('Energy Use'!G93-'E-electricity'!G37)*'Energy Use 2020'!$V99</f>
        <v>415776817174.71478</v>
      </c>
      <c r="H37" s="240">
        <f>('Energy Use'!H93-'E-electricity'!H37)*'Energy Use 2020'!$V99</f>
        <v>428438757445.57263</v>
      </c>
      <c r="I37" s="240">
        <f>('Energy Use'!I93-'E-electricity'!I37)*'Energy Use 2020'!$V99</f>
        <v>438205202788.88025</v>
      </c>
      <c r="J37" s="240">
        <f>('Energy Use'!J93-'E-electricity'!J37)*'Energy Use 2020'!$V99</f>
        <v>444372156304.5318</v>
      </c>
      <c r="K37" s="240">
        <f>('Energy Use'!K93-'E-electricity'!K37)*'Energy Use 2020'!$V99</f>
        <v>448023567347.27985</v>
      </c>
      <c r="L37" s="240">
        <f>('Energy Use'!L93-'E-electricity'!L37)*'Energy Use 2020'!$V99</f>
        <v>450343347380.50537</v>
      </c>
      <c r="M37" s="240">
        <f>('Energy Use'!M93-'E-electricity'!M37)*'Energy Use 2020'!$V99</f>
        <v>452563632262.74084</v>
      </c>
      <c r="N37" s="240">
        <f>('Energy Use'!N93-'E-electricity'!N37)*'Energy Use 2020'!$V99</f>
        <v>457225470875.36615</v>
      </c>
      <c r="O37" s="240">
        <f>('Energy Use'!O93-'E-electricity'!O37)*'Energy Use 2020'!$V99</f>
        <v>462854666800.0058</v>
      </c>
      <c r="P37" s="240">
        <f>('Energy Use'!P93-'E-electricity'!P37)*'Energy Use 2020'!$V99</f>
        <v>469209111586.07916</v>
      </c>
      <c r="Q37" s="240">
        <f>('Energy Use'!Q93-'E-electricity'!Q37)*'Energy Use 2020'!$V99</f>
        <v>476036082012.82281</v>
      </c>
      <c r="R37" s="240">
        <f>('Energy Use'!R93-'E-electricity'!R37)*'Energy Use 2020'!$V99</f>
        <v>483068846845.12585</v>
      </c>
      <c r="S37" s="240">
        <f>('Energy Use'!S93-'E-electricity'!S37)*'Energy Use 2020'!$V99</f>
        <v>493075835418.16858</v>
      </c>
      <c r="T37" s="240">
        <f>('Energy Use'!T93-'E-electricity'!T37)*'Energy Use 2020'!$V99</f>
        <v>503099935739.99341</v>
      </c>
      <c r="U37" s="240">
        <f>('Energy Use'!U93-'E-electricity'!U37)*'Energy Use 2020'!$V99</f>
        <v>513103871789.54132</v>
      </c>
      <c r="V37" s="240">
        <f>('Energy Use'!V93-'E-electricity'!V37)*'Energy Use 2020'!$V99</f>
        <v>523047874260.16681</v>
      </c>
      <c r="W37" s="240">
        <f>('Energy Use'!W93-'E-electricity'!W37)*'Energy Use 2020'!$V99</f>
        <v>532889720073.58887</v>
      </c>
      <c r="X37" s="240">
        <f>('Energy Use'!X93-'E-electricity'!X37)*'Energy Use 2020'!$V99</f>
        <v>542584802953.82709</v>
      </c>
      <c r="Y37" s="240">
        <f>('Energy Use'!Y93-'E-electricity'!Y37)*'Energy Use 2020'!$V99</f>
        <v>552086237571.81775</v>
      </c>
      <c r="Z37" s="240">
        <f>('Energy Use'!Z93-'E-electricity'!Z37)*'Energy Use 2020'!$V99</f>
        <v>561344999579.66406</v>
      </c>
      <c r="AA37" s="240">
        <f>('Energy Use'!AA93-'E-electricity'!AA37)*'Energy Use 2020'!$V99</f>
        <v>570310103590.07239</v>
      </c>
      <c r="AB37" s="240">
        <f>('Energy Use'!AB93-'E-electricity'!AB37)*'Energy Use 2020'!$V99</f>
        <v>578928820816.90686</v>
      </c>
      <c r="AC37" s="240">
        <f>('Energy Use'!AC93-'E-electricity'!AC37)*'Energy Use 2020'!$V99</f>
        <v>587146937673.72876</v>
      </c>
      <c r="AD37" s="240">
        <f>('Energy Use'!AD93-'E-electricity'!AD37)*'Energy Use 2020'!$V99</f>
        <v>594909056126.96155</v>
      </c>
      <c r="AE37" s="240">
        <f>('Energy Use'!AE93-'E-electricity'!AE37)*'Energy Use 2020'!$V99</f>
        <v>602158936018.86353</v>
      </c>
      <c r="AF37" s="240">
        <f>('Energy Use'!AF93-'E-electricity'!AF37)*'Energy Use 2020'!$V99</f>
        <v>608839878915.172</v>
      </c>
      <c r="AG37" s="240">
        <f>('Energy Use'!AG93-'E-electricity'!AG37)*'Energy Use 2020'!$V99</f>
        <v>614895152297.27283</v>
      </c>
      <c r="AH37" s="240">
        <f>('Energy Use'!AH93-'E-electricity'!AH37)*'Energy Use 2020'!$V99</f>
        <v>620268452116.5752</v>
      </c>
      <c r="AI37" s="240">
        <f>('Energy Use'!AI93-'E-electricity'!AI37)*'Energy Use 2020'!$V99</f>
        <v>624904400868.95117</v>
      </c>
      <c r="AJ37" s="240">
        <f>('Energy Use'!AJ93-'E-electricity'!AJ37)*'Energy Use 2020'!$V99</f>
        <v>628749077442.81506</v>
      </c>
      <c r="AK37" s="240">
        <f>('Energy Use'!AK93-'E-electricity'!AK37)*'Energy Use 2020'!$V99</f>
        <v>631750574061.0592</v>
      </c>
      <c r="AL37" s="240">
        <f>('Energy Use'!AL93-'E-electricity'!AL37)*'Energy Use 2020'!$V99</f>
        <v>633859574693.74548</v>
      </c>
      <c r="AM37" s="240">
        <f>('Energy Use'!AM93-'E-electricity'!AM37)*'Energy Use 2020'!$V99</f>
        <v>635029948386.26624</v>
      </c>
      <c r="AN37" s="240">
        <f>('Energy Use'!AN93-'E-electricity'!AN37)*'Energy Use 2020'!$V99</f>
        <v>635219350050.6886</v>
      </c>
      <c r="AO37" s="240">
        <f>('Energy Use'!AO93-'E-electricity'!AO37)*'Energy Use 2020'!$V99</f>
        <v>634389820432.2251</v>
      </c>
      <c r="AP37" s="240">
        <f>('Energy Use'!AP93-'E-electricity'!AP37)*'Energy Use 2020'!$V99</f>
        <v>632508376215.64722</v>
      </c>
      <c r="AQ37" s="240">
        <f>('Energy Use'!AQ93-'E-electricity'!AQ37)*'Energy Use 2020'!$V99</f>
        <v>626319131475.00623</v>
      </c>
      <c r="AR37" s="136" t="str">
        <f>VLOOKUP($A37,'Sector Match'!$A$1:$B$43,2,0)</f>
        <v>computers and electronics 26</v>
      </c>
    </row>
    <row r="38" spans="1:44" x14ac:dyDescent="0.2">
      <c r="A38" s="74" t="s">
        <v>36</v>
      </c>
      <c r="B38" s="240">
        <f>('Energy Use'!B94-'E-electricity'!B38)*'Energy Use 2019'!$V100</f>
        <v>288532971974.89594</v>
      </c>
      <c r="C38" s="240">
        <f>('Energy Use'!C94-'E-electricity'!C38)*'Energy Use 2020'!$V100</f>
        <v>210851017981.65469</v>
      </c>
      <c r="D38" s="240">
        <f>('Energy Use'!D94-'E-electricity'!D38)*'Energy Use 2020'!$V100</f>
        <v>233256357500.01456</v>
      </c>
      <c r="E38" s="240">
        <f>('Energy Use'!E94-'E-electricity'!E38)*'Energy Use 2020'!$V100</f>
        <v>249088181666.05518</v>
      </c>
      <c r="F38" s="240">
        <f>('Energy Use'!F94-'E-electricity'!F38)*'Energy Use 2020'!$V100</f>
        <v>244634371039.22632</v>
      </c>
      <c r="G38" s="240">
        <f>('Energy Use'!G94-'E-electricity'!G38)*'Energy Use 2020'!$V100</f>
        <v>243898994042.52042</v>
      </c>
      <c r="H38" s="240">
        <f>('Energy Use'!H94-'E-electricity'!H38)*'Energy Use 2020'!$V100</f>
        <v>244897889107.59418</v>
      </c>
      <c r="I38" s="240">
        <f>('Energy Use'!I94-'E-electricity'!I38)*'Energy Use 2020'!$V100</f>
        <v>246108137020.64908</v>
      </c>
      <c r="J38" s="240">
        <f>('Energy Use'!J94-'E-electricity'!J38)*'Energy Use 2020'!$V100</f>
        <v>246939579479.55377</v>
      </c>
      <c r="K38" s="240">
        <f>('Energy Use'!K94-'E-electricity'!K38)*'Energy Use 2020'!$V100</f>
        <v>247211327827.99341</v>
      </c>
      <c r="L38" s="240">
        <f>('Energy Use'!L94-'E-electricity'!L38)*'Energy Use 2020'!$V100</f>
        <v>246744120406.09683</v>
      </c>
      <c r="M38" s="240">
        <f>('Energy Use'!M94-'E-electricity'!M38)*'Energy Use 2020'!$V100</f>
        <v>245364916491.33142</v>
      </c>
      <c r="N38" s="240">
        <f>('Energy Use'!N94-'E-electricity'!N38)*'Energy Use 2020'!$V100</f>
        <v>245180559323.75671</v>
      </c>
      <c r="O38" s="240">
        <f>('Energy Use'!O94-'E-electricity'!O38)*'Energy Use 2020'!$V100</f>
        <v>244076167382.20737</v>
      </c>
      <c r="P38" s="240">
        <f>('Energy Use'!P94-'E-electricity'!P38)*'Energy Use 2020'!$V100</f>
        <v>242126536231.72644</v>
      </c>
      <c r="Q38" s="240">
        <f>('Energy Use'!Q94-'E-electricity'!Q38)*'Energy Use 2020'!$V100</f>
        <v>239413392543.51807</v>
      </c>
      <c r="R38" s="240">
        <f>('Energy Use'!R94-'E-electricity'!R38)*'Energy Use 2020'!$V100</f>
        <v>236022998804.01425</v>
      </c>
      <c r="S38" s="240">
        <f>('Energy Use'!S94-'E-electricity'!S38)*'Energy Use 2020'!$V100</f>
        <v>235043440012.99857</v>
      </c>
      <c r="T38" s="240">
        <f>('Energy Use'!T94-'E-electricity'!T38)*'Energy Use 2020'!$V100</f>
        <v>233543055545.9111</v>
      </c>
      <c r="U38" s="240">
        <f>('Energy Use'!U94-'E-electricity'!U38)*'Energy Use 2020'!$V100</f>
        <v>231563596659.25876</v>
      </c>
      <c r="V38" s="240">
        <f>('Energy Use'!V94-'E-electricity'!V38)*'Energy Use 2020'!$V100</f>
        <v>229148769486.25476</v>
      </c>
      <c r="W38" s="240">
        <f>('Energy Use'!W94-'E-electricity'!W38)*'Energy Use 2020'!$V100</f>
        <v>226343490370.71753</v>
      </c>
      <c r="X38" s="240">
        <f>('Energy Use'!X94-'E-electricity'!X38)*'Energy Use 2020'!$V100</f>
        <v>223193197129.14996</v>
      </c>
      <c r="Y38" s="240">
        <f>('Energy Use'!Y94-'E-electricity'!Y38)*'Energy Use 2020'!$V100</f>
        <v>219743225137.54761</v>
      </c>
      <c r="Z38" s="240">
        <f>('Energy Use'!Z94-'E-electricity'!Z38)*'Energy Use 2020'!$V100</f>
        <v>216038254335.68954</v>
      </c>
      <c r="AA38" s="240">
        <f>('Energy Use'!AA94-'E-electricity'!AA38)*'Energy Use 2020'!$V100</f>
        <v>212121830647.42145</v>
      </c>
      <c r="AB38" s="240">
        <f>('Energy Use'!AB94-'E-electricity'!AB38)*'Energy Use 2020'!$V100</f>
        <v>208035962990.21616</v>
      </c>
      <c r="AC38" s="240">
        <f>('Energy Use'!AC94-'E-electricity'!AC38)*'Energy Use 2020'!$V100</f>
        <v>203820795030.452</v>
      </c>
      <c r="AD38" s="240">
        <f>('Energy Use'!AD94-'E-electricity'!AD38)*'Energy Use 2020'!$V100</f>
        <v>199514349153.21671</v>
      </c>
      <c r="AE38" s="240">
        <f>('Energy Use'!AE94-'E-electricity'!AE38)*'Energy Use 2020'!$V100</f>
        <v>195152338761.91406</v>
      </c>
      <c r="AF38" s="240">
        <f>('Energy Use'!AF94-'E-electricity'!AF38)*'Energy Use 2020'!$V100</f>
        <v>190768043994.94604</v>
      </c>
      <c r="AG38" s="240">
        <f>('Energy Use'!AG94-'E-electricity'!AG38)*'Energy Use 2020'!$V100</f>
        <v>186392245225.19644</v>
      </c>
      <c r="AH38" s="240">
        <f>('Energy Use'!AH94-'E-electricity'!AH38)*'Energy Use 2020'!$V100</f>
        <v>182053208266.16443</v>
      </c>
      <c r="AI38" s="240">
        <f>('Energy Use'!AI94-'E-electricity'!AI38)*'Energy Use 2020'!$V100</f>
        <v>177776715014.27927</v>
      </c>
      <c r="AJ38" s="240">
        <f>('Energy Use'!AJ94-'E-electricity'!AJ38)*'Energy Use 2020'!$V100</f>
        <v>173586133275.37137</v>
      </c>
      <c r="AK38" s="240">
        <f>('Energy Use'!AK94-'E-electricity'!AK38)*'Energy Use 2020'!$V100</f>
        <v>169502519718.62875</v>
      </c>
      <c r="AL38" s="240">
        <f>('Energy Use'!AL94-'E-electricity'!AL38)*'Energy Use 2020'!$V100</f>
        <v>165544750238.79044</v>
      </c>
      <c r="AM38" s="240">
        <f>('Energy Use'!AM94-'E-electricity'!AM38)*'Energy Use 2020'!$V100</f>
        <v>161729672453.69849</v>
      </c>
      <c r="AN38" s="240">
        <f>('Energy Use'!AN94-'E-electricity'!AN38)*'Energy Use 2020'!$V100</f>
        <v>158072275589.84183</v>
      </c>
      <c r="AO38" s="240">
        <f>('Energy Use'!AO94-'E-electricity'!AO38)*'Energy Use 2020'!$V100</f>
        <v>154585873586.67679</v>
      </c>
      <c r="AP38" s="240">
        <f>('Energy Use'!AP94-'E-electricity'!AP38)*'Energy Use 2020'!$V100</f>
        <v>151282297858.90552</v>
      </c>
      <c r="AQ38" s="240">
        <f>('Energy Use'!AQ94-'E-electricity'!AQ38)*'Energy Use 2020'!$V100</f>
        <v>147412239869.66544</v>
      </c>
      <c r="AR38" s="136" t="str">
        <f>VLOOKUP($A38,'Sector Match'!$A$1:$B$43,2,0)</f>
        <v>other machinery 28</v>
      </c>
    </row>
    <row r="39" spans="1:44" x14ac:dyDescent="0.2">
      <c r="A39" s="74" t="s">
        <v>37</v>
      </c>
      <c r="B39" s="240">
        <f>('Energy Use'!B95-'E-electricity'!B39)*'Energy Use 2019'!$V101</f>
        <v>1628546678358.3066</v>
      </c>
      <c r="C39" s="240">
        <f>('Energy Use'!C95-'E-electricity'!C39)*'Energy Use 2020'!$V101</f>
        <v>1664613299855.1687</v>
      </c>
      <c r="D39" s="240">
        <f>('Energy Use'!D95-'E-electricity'!D39)*'Energy Use 2020'!$V101</f>
        <v>2244464037218.1309</v>
      </c>
      <c r="E39" s="240">
        <f>('Energy Use'!E95-'E-electricity'!E39)*'Energy Use 2020'!$V101</f>
        <v>2780177860375.418</v>
      </c>
      <c r="F39" s="240">
        <f>('Energy Use'!F95-'E-electricity'!F39)*'Energy Use 2020'!$V101</f>
        <v>2876517346997.5454</v>
      </c>
      <c r="G39" s="240">
        <f>('Energy Use'!G95-'E-electricity'!G39)*'Energy Use 2020'!$V101</f>
        <v>3145276654160.0493</v>
      </c>
      <c r="H39" s="240">
        <f>('Energy Use'!H95-'E-electricity'!H39)*'Energy Use 2020'!$V101</f>
        <v>3507414776628.6001</v>
      </c>
      <c r="I39" s="240">
        <f>('Energy Use'!I95-'E-electricity'!I39)*'Energy Use 2020'!$V101</f>
        <v>3876887551287.1738</v>
      </c>
      <c r="J39" s="240">
        <f>('Energy Use'!J95-'E-electricity'!J39)*'Energy Use 2020'!$V101</f>
        <v>4229162518549.5498</v>
      </c>
      <c r="K39" s="240">
        <f>('Energy Use'!K95-'E-electricity'!K39)*'Energy Use 2020'!$V101</f>
        <v>4565594245874.4043</v>
      </c>
      <c r="L39" s="240">
        <f>('Energy Use'!L95-'E-electricity'!L39)*'Energy Use 2020'!$V101</f>
        <v>4891124201807.2441</v>
      </c>
      <c r="M39" s="240">
        <f>('Energy Use'!M95-'E-electricity'!M39)*'Energy Use 2020'!$V101</f>
        <v>5214169970432.2559</v>
      </c>
      <c r="N39" s="240">
        <f>('Energy Use'!N95-'E-electricity'!N39)*'Energy Use 2020'!$V101</f>
        <v>5547646057956.1064</v>
      </c>
      <c r="O39" s="240">
        <f>('Energy Use'!O95-'E-electricity'!O39)*'Energy Use 2020'!$V101</f>
        <v>5891222085910.9297</v>
      </c>
      <c r="P39" s="240">
        <f>('Energy Use'!P95-'E-electricity'!P39)*'Energy Use 2020'!$V101</f>
        <v>6245749506630.5967</v>
      </c>
      <c r="Q39" s="240">
        <f>('Energy Use'!Q95-'E-electricity'!Q39)*'Energy Use 2020'!$V101</f>
        <v>6612347593197.9688</v>
      </c>
      <c r="R39" s="240">
        <f>('Energy Use'!R95-'E-electricity'!R39)*'Energy Use 2020'!$V101</f>
        <v>6992430537495.0146</v>
      </c>
      <c r="S39" s="240">
        <f>('Energy Use'!S95-'E-electricity'!S39)*'Energy Use 2020'!$V101</f>
        <v>7410991589375.3887</v>
      </c>
      <c r="T39" s="240">
        <f>('Energy Use'!T95-'E-electricity'!T39)*'Energy Use 2020'!$V101</f>
        <v>7846746359430.2969</v>
      </c>
      <c r="U39" s="240">
        <f>('Energy Use'!U95-'E-electricity'!U39)*'Energy Use 2020'!$V101</f>
        <v>8298804927416.0762</v>
      </c>
      <c r="V39" s="240">
        <f>('Energy Use'!V95-'E-electricity'!V39)*'Energy Use 2020'!$V101</f>
        <v>8766003866519.1104</v>
      </c>
      <c r="W39" s="240">
        <f>('Energy Use'!W95-'E-electricity'!W39)*'Energy Use 2020'!$V101</f>
        <v>9246884490716.7832</v>
      </c>
      <c r="X39" s="240">
        <f>('Energy Use'!X95-'E-electricity'!X39)*'Energy Use 2020'!$V101</f>
        <v>9739673379987.3418</v>
      </c>
      <c r="Y39" s="240">
        <f>('Energy Use'!Y95-'E-electricity'!Y39)*'Energy Use 2020'!$V101</f>
        <v>10242266033886.627</v>
      </c>
      <c r="Z39" s="240">
        <f>('Energy Use'!Z95-'E-electricity'!Z39)*'Energy Use 2020'!$V101</f>
        <v>10752214566751.912</v>
      </c>
      <c r="AA39" s="240">
        <f>('Energy Use'!AA95-'E-electricity'!AA39)*'Energy Use 2020'!$V101</f>
        <v>11266720400846.578</v>
      </c>
      <c r="AB39" s="240">
        <f>('Energy Use'!AB95-'E-electricity'!AB39)*'Energy Use 2020'!$V101</f>
        <v>11782632931329.529</v>
      </c>
      <c r="AC39" s="240">
        <f>('Energy Use'!AC95-'E-electricity'!AC39)*'Energy Use 2020'!$V101</f>
        <v>12296455123153.385</v>
      </c>
      <c r="AD39" s="240">
        <f>('Energy Use'!AD95-'E-electricity'!AD39)*'Energy Use 2020'!$V101</f>
        <v>12804356949230.955</v>
      </c>
      <c r="AE39" s="240">
        <f>('Energy Use'!AE95-'E-electricity'!AE39)*'Energy Use 2020'!$V101</f>
        <v>13302197486401.107</v>
      </c>
      <c r="AF39" s="240">
        <f>('Energy Use'!AF95-'E-electricity'!AF39)*'Energy Use 2020'!$V101</f>
        <v>13785556346796.189</v>
      </c>
      <c r="AG39" s="240">
        <f>('Energy Use'!AG95-'E-electricity'!AG39)*'Energy Use 2020'!$V101</f>
        <v>14249774934496.873</v>
      </c>
      <c r="AH39" s="240">
        <f>('Energy Use'!AH95-'E-electricity'!AH39)*'Energy Use 2020'!$V101</f>
        <v>14690007780046.027</v>
      </c>
      <c r="AI39" s="240">
        <f>('Energy Use'!AI95-'E-electricity'!AI39)*'Energy Use 2020'!$V101</f>
        <v>15101283919958.217</v>
      </c>
      <c r="AJ39" s="240">
        <f>('Energy Use'!AJ95-'E-electricity'!AJ39)*'Energy Use 2020'!$V101</f>
        <v>15478577958940.363</v>
      </c>
      <c r="AK39" s="240">
        <f>('Energy Use'!AK95-'E-electricity'!AK39)*'Energy Use 2020'!$V101</f>
        <v>15816890086230.383</v>
      </c>
      <c r="AL39" s="240">
        <f>('Energy Use'!AL95-'E-electricity'!AL39)*'Energy Use 2020'!$V101</f>
        <v>16111333924483.25</v>
      </c>
      <c r="AM39" s="240">
        <f>('Energy Use'!AM95-'E-electricity'!AM39)*'Energy Use 2020'!$V101</f>
        <v>16357230683337.854</v>
      </c>
      <c r="AN39" s="240">
        <f>('Energy Use'!AN95-'E-electricity'!AN39)*'Energy Use 2020'!$V101</f>
        <v>16550207686467.766</v>
      </c>
      <c r="AO39" s="240">
        <f>('Energy Use'!AO95-'E-electricity'!AO39)*'Energy Use 2020'!$V101</f>
        <v>16686298959350.297</v>
      </c>
      <c r="AP39" s="240">
        <f>('Energy Use'!AP95-'E-electricity'!AP39)*'Energy Use 2020'!$V101</f>
        <v>16762045225829.191</v>
      </c>
      <c r="AQ39" s="240">
        <f>('Energy Use'!AQ95-'E-electricity'!AQ39)*'Energy Use 2020'!$V101</f>
        <v>16688566845954.164</v>
      </c>
      <c r="AR39" s="136" t="str">
        <f>VLOOKUP($A39,'Sector Match'!$A$1:$B$43,2,0)</f>
        <v>water and waste 36T39</v>
      </c>
    </row>
    <row r="40" spans="1:44" x14ac:dyDescent="0.2">
      <c r="A40" s="74" t="s">
        <v>38</v>
      </c>
      <c r="B40" s="240">
        <f>('Energy Use'!B96-'E-electricity'!B40)*'Energy Use 2019'!$V102</f>
        <v>0</v>
      </c>
      <c r="C40" s="240">
        <f>('Energy Use'!C96-'E-electricity'!C40)*'Energy Use 2020'!$V102</f>
        <v>0</v>
      </c>
      <c r="D40" s="240">
        <f>('Energy Use'!D96-'E-electricity'!D40)*'Energy Use 2020'!$V102</f>
        <v>0</v>
      </c>
      <c r="E40" s="240">
        <f>('Energy Use'!E96-'E-electricity'!E40)*'Energy Use 2020'!$V102</f>
        <v>0</v>
      </c>
      <c r="F40" s="240">
        <f>('Energy Use'!F96-'E-electricity'!F40)*'Energy Use 2020'!$V102</f>
        <v>0</v>
      </c>
      <c r="G40" s="240">
        <f>('Energy Use'!G96-'E-electricity'!G40)*'Energy Use 2020'!$V102</f>
        <v>0</v>
      </c>
      <c r="H40" s="240">
        <f>('Energy Use'!H96-'E-electricity'!H40)*'Energy Use 2020'!$V102</f>
        <v>0</v>
      </c>
      <c r="I40" s="240">
        <f>('Energy Use'!I96-'E-electricity'!I40)*'Energy Use 2020'!$V102</f>
        <v>0</v>
      </c>
      <c r="J40" s="240">
        <f>('Energy Use'!J96-'E-electricity'!J40)*'Energy Use 2020'!$V102</f>
        <v>0</v>
      </c>
      <c r="K40" s="240">
        <f>('Energy Use'!K96-'E-electricity'!K40)*'Energy Use 2020'!$V102</f>
        <v>0</v>
      </c>
      <c r="L40" s="240">
        <f>('Energy Use'!L96-'E-electricity'!L40)*'Energy Use 2020'!$V102</f>
        <v>0</v>
      </c>
      <c r="M40" s="240">
        <f>('Energy Use'!M96-'E-electricity'!M40)*'Energy Use 2020'!$V102</f>
        <v>0</v>
      </c>
      <c r="N40" s="240">
        <f>('Energy Use'!N96-'E-electricity'!N40)*'Energy Use 2020'!$V102</f>
        <v>0</v>
      </c>
      <c r="O40" s="240">
        <f>('Energy Use'!O96-'E-electricity'!O40)*'Energy Use 2020'!$V102</f>
        <v>0</v>
      </c>
      <c r="P40" s="240">
        <f>('Energy Use'!P96-'E-electricity'!P40)*'Energy Use 2020'!$V102</f>
        <v>0</v>
      </c>
      <c r="Q40" s="240">
        <f>('Energy Use'!Q96-'E-electricity'!Q40)*'Energy Use 2020'!$V102</f>
        <v>0</v>
      </c>
      <c r="R40" s="240">
        <f>('Energy Use'!R96-'E-electricity'!R40)*'Energy Use 2020'!$V102</f>
        <v>0</v>
      </c>
      <c r="S40" s="240">
        <f>('Energy Use'!S96-'E-electricity'!S40)*'Energy Use 2020'!$V102</f>
        <v>0</v>
      </c>
      <c r="T40" s="240">
        <f>('Energy Use'!T96-'E-electricity'!T40)*'Energy Use 2020'!$V102</f>
        <v>0</v>
      </c>
      <c r="U40" s="240">
        <f>('Energy Use'!U96-'E-electricity'!U40)*'Energy Use 2020'!$V102</f>
        <v>0</v>
      </c>
      <c r="V40" s="240">
        <f>('Energy Use'!V96-'E-electricity'!V40)*'Energy Use 2020'!$V102</f>
        <v>0</v>
      </c>
      <c r="W40" s="240">
        <f>('Energy Use'!W96-'E-electricity'!W40)*'Energy Use 2020'!$V102</f>
        <v>0</v>
      </c>
      <c r="X40" s="240">
        <f>('Energy Use'!X96-'E-electricity'!X40)*'Energy Use 2020'!$V102</f>
        <v>0</v>
      </c>
      <c r="Y40" s="240">
        <f>('Energy Use'!Y96-'E-electricity'!Y40)*'Energy Use 2020'!$V102</f>
        <v>0</v>
      </c>
      <c r="Z40" s="240">
        <f>('Energy Use'!Z96-'E-electricity'!Z40)*'Energy Use 2020'!$V102</f>
        <v>0</v>
      </c>
      <c r="AA40" s="240">
        <f>('Energy Use'!AA96-'E-electricity'!AA40)*'Energy Use 2020'!$V102</f>
        <v>0</v>
      </c>
      <c r="AB40" s="240">
        <f>('Energy Use'!AB96-'E-electricity'!AB40)*'Energy Use 2020'!$V102</f>
        <v>0</v>
      </c>
      <c r="AC40" s="240">
        <f>('Energy Use'!AC96-'E-electricity'!AC40)*'Energy Use 2020'!$V102</f>
        <v>0</v>
      </c>
      <c r="AD40" s="240">
        <f>('Energy Use'!AD96-'E-electricity'!AD40)*'Energy Use 2020'!$V102</f>
        <v>0</v>
      </c>
      <c r="AE40" s="240">
        <f>('Energy Use'!AE96-'E-electricity'!AE40)*'Energy Use 2020'!$V102</f>
        <v>0</v>
      </c>
      <c r="AF40" s="240">
        <f>('Energy Use'!AF96-'E-electricity'!AF40)*'Energy Use 2020'!$V102</f>
        <v>0</v>
      </c>
      <c r="AG40" s="240">
        <f>('Energy Use'!AG96-'E-electricity'!AG40)*'Energy Use 2020'!$V102</f>
        <v>0</v>
      </c>
      <c r="AH40" s="240">
        <f>('Energy Use'!AH96-'E-electricity'!AH40)*'Energy Use 2020'!$V102</f>
        <v>0</v>
      </c>
      <c r="AI40" s="240">
        <f>('Energy Use'!AI96-'E-electricity'!AI40)*'Energy Use 2020'!$V102</f>
        <v>0</v>
      </c>
      <c r="AJ40" s="240">
        <f>('Energy Use'!AJ96-'E-electricity'!AJ40)*'Energy Use 2020'!$V102</f>
        <v>0</v>
      </c>
      <c r="AK40" s="240">
        <f>('Energy Use'!AK96-'E-electricity'!AK40)*'Energy Use 2020'!$V102</f>
        <v>0</v>
      </c>
      <c r="AL40" s="240">
        <f>('Energy Use'!AL96-'E-electricity'!AL40)*'Energy Use 2020'!$V102</f>
        <v>0</v>
      </c>
      <c r="AM40" s="240">
        <f>('Energy Use'!AM96-'E-electricity'!AM40)*'Energy Use 2020'!$V102</f>
        <v>0</v>
      </c>
      <c r="AN40" s="240">
        <f>('Energy Use'!AN96-'E-electricity'!AN40)*'Energy Use 2020'!$V102</f>
        <v>0</v>
      </c>
      <c r="AO40" s="240">
        <f>('Energy Use'!AO96-'E-electricity'!AO40)*'Energy Use 2020'!$V102</f>
        <v>0</v>
      </c>
      <c r="AP40" s="240">
        <f>('Energy Use'!AP96-'E-electricity'!AP40)*'Energy Use 2020'!$V102</f>
        <v>0</v>
      </c>
      <c r="AQ40" s="240">
        <f>('Energy Use'!AQ96-'E-electricity'!AQ40)*'Energy Use 2020'!$V102</f>
        <v>0</v>
      </c>
      <c r="AR40" s="136" t="str">
        <f>VLOOKUP($A40,'Sector Match'!$A$1:$B$43,2,0)</f>
        <v>other machinery 28</v>
      </c>
    </row>
    <row r="41" spans="1:44" x14ac:dyDescent="0.2">
      <c r="A41" s="74" t="s">
        <v>39</v>
      </c>
      <c r="B41" s="240">
        <f>('Energy Use'!B97-'E-electricity'!B41)*'Energy Use 2019'!$V103</f>
        <v>2985206517740.269</v>
      </c>
      <c r="C41" s="240">
        <f>('Energy Use'!C97-'E-electricity'!C41)*'Energy Use 2020'!$V103</f>
        <v>2668929990767.7871</v>
      </c>
      <c r="D41" s="240">
        <f>('Energy Use'!D97-'E-electricity'!D41)*'Energy Use 2020'!$V103</f>
        <v>3012847167595.3413</v>
      </c>
      <c r="E41" s="240">
        <f>('Energy Use'!E97-'E-electricity'!E41)*'Energy Use 2020'!$V103</f>
        <v>3143637320141.3335</v>
      </c>
      <c r="F41" s="240">
        <f>('Energy Use'!F97-'E-electricity'!F41)*'Energy Use 2020'!$V103</f>
        <v>3167569573300.3584</v>
      </c>
      <c r="G41" s="240">
        <f>('Energy Use'!G97-'E-electricity'!G41)*'Energy Use 2020'!$V103</f>
        <v>3323986689373.6382</v>
      </c>
      <c r="H41" s="240">
        <f>('Energy Use'!H97-'E-electricity'!H41)*'Energy Use 2020'!$V103</f>
        <v>3521070423803.0278</v>
      </c>
      <c r="I41" s="240">
        <f>('Energy Use'!I97-'E-electricity'!I41)*'Energy Use 2020'!$V103</f>
        <v>3673780492166.5278</v>
      </c>
      <c r="J41" s="240">
        <f>('Energy Use'!J97-'E-electricity'!J41)*'Energy Use 2020'!$V103</f>
        <v>3771451763638.8291</v>
      </c>
      <c r="K41" s="240">
        <f>('Energy Use'!K97-'E-electricity'!K41)*'Energy Use 2020'!$V103</f>
        <v>3830826529127.9854</v>
      </c>
      <c r="L41" s="240">
        <f>('Energy Use'!L97-'E-electricity'!L41)*'Energy Use 2020'!$V103</f>
        <v>3871651679756.6382</v>
      </c>
      <c r="M41" s="240">
        <f>('Energy Use'!M97-'E-electricity'!M41)*'Energy Use 2020'!$V103</f>
        <v>3915171226594.2065</v>
      </c>
      <c r="N41" s="240">
        <f>('Energy Use'!N97-'E-electricity'!N41)*'Energy Use 2020'!$V103</f>
        <v>4006167007040.5107</v>
      </c>
      <c r="O41" s="240">
        <f>('Energy Use'!O97-'E-electricity'!O41)*'Energy Use 2020'!$V103</f>
        <v>4117724818278.6729</v>
      </c>
      <c r="P41" s="240">
        <f>('Energy Use'!P97-'E-electricity'!P41)*'Energy Use 2020'!$V103</f>
        <v>4243295942820.1577</v>
      </c>
      <c r="Q41" s="240">
        <f>('Energy Use'!Q97-'E-electricity'!Q41)*'Energy Use 2020'!$V103</f>
        <v>4375570179829.6362</v>
      </c>
      <c r="R41" s="240">
        <f>('Energy Use'!R97-'E-electricity'!R41)*'Energy Use 2020'!$V103</f>
        <v>4506285969032.6855</v>
      </c>
      <c r="S41" s="240">
        <f>('Energy Use'!S97-'E-electricity'!S41)*'Energy Use 2020'!$V103</f>
        <v>4674778362513.9434</v>
      </c>
      <c r="T41" s="240">
        <f>('Energy Use'!T97-'E-electricity'!T41)*'Energy Use 2020'!$V103</f>
        <v>4835484544616.0078</v>
      </c>
      <c r="U41" s="240">
        <f>('Energy Use'!U97-'E-electricity'!U41)*'Energy Use 2020'!$V103</f>
        <v>4987557611857.9863</v>
      </c>
      <c r="V41" s="240">
        <f>('Energy Use'!V97-'E-electricity'!V41)*'Energy Use 2020'!$V103</f>
        <v>5130232344008.0557</v>
      </c>
      <c r="W41" s="240">
        <f>('Energy Use'!W97-'E-electricity'!W41)*'Energy Use 2020'!$V103</f>
        <v>5262832351693.71</v>
      </c>
      <c r="X41" s="240">
        <f>('Energy Use'!X97-'E-electricity'!X41)*'Energy Use 2020'!$V103</f>
        <v>5384775659774.1182</v>
      </c>
      <c r="Y41" s="240">
        <f>('Energy Use'!Y97-'E-electricity'!Y41)*'Energy Use 2020'!$V103</f>
        <v>5495578693057.875</v>
      </c>
      <c r="Z41" s="240">
        <f>('Energy Use'!Z97-'E-electricity'!Z41)*'Energy Use 2020'!$V103</f>
        <v>5594858667793.917</v>
      </c>
      <c r="AA41" s="240">
        <f>('Energy Use'!AA97-'E-electricity'!AA41)*'Energy Use 2020'!$V103</f>
        <v>5682334426737.9521</v>
      </c>
      <c r="AB41" s="240">
        <f>('Energy Use'!AB97-'E-electricity'!AB41)*'Energy Use 2020'!$V103</f>
        <v>5757825786685.4033</v>
      </c>
      <c r="AC41" s="240">
        <f>('Energy Use'!AC97-'E-electricity'!AC41)*'Energy Use 2020'!$V103</f>
        <v>5821251494524.9473</v>
      </c>
      <c r="AD41" s="240">
        <f>('Energy Use'!AD97-'E-electricity'!AD41)*'Energy Use 2020'!$V103</f>
        <v>5872625910647.4629</v>
      </c>
      <c r="AE41" s="240">
        <f>('Energy Use'!AE97-'E-electricity'!AE41)*'Energy Use 2020'!$V103</f>
        <v>5912054556668.5215</v>
      </c>
      <c r="AF41" s="240">
        <f>('Energy Use'!AF97-'E-electricity'!AF41)*'Energy Use 2020'!$V103</f>
        <v>5939728677786.8135</v>
      </c>
      <c r="AG41" s="240">
        <f>('Energy Use'!AG97-'E-electricity'!AG41)*'Energy Use 2020'!$V103</f>
        <v>5955918978765.1807</v>
      </c>
      <c r="AH41" s="240">
        <f>('Energy Use'!AH97-'E-electricity'!AH41)*'Energy Use 2020'!$V103</f>
        <v>5960968696681.4834</v>
      </c>
      <c r="AI41" s="240">
        <f>('Energy Use'!AI97-'E-electricity'!AI41)*'Energy Use 2020'!$V103</f>
        <v>5955286173573.8525</v>
      </c>
      <c r="AJ41" s="240">
        <f>('Energy Use'!AJ97-'E-electricity'!AJ41)*'Energy Use 2020'!$V103</f>
        <v>5939337088306.7119</v>
      </c>
      <c r="AK41" s="240">
        <f>('Energy Use'!AK97-'E-electricity'!AK41)*'Energy Use 2020'!$V103</f>
        <v>5913636499895.1416</v>
      </c>
      <c r="AL41" s="240">
        <f>('Energy Use'!AL97-'E-electricity'!AL41)*'Energy Use 2020'!$V103</f>
        <v>5878740844669.7598</v>
      </c>
      <c r="AM41" s="240">
        <f>('Energy Use'!AM97-'E-electricity'!AM41)*'Energy Use 2020'!$V103</f>
        <v>5835240017592.7246</v>
      </c>
      <c r="AN41" s="240">
        <f>('Energy Use'!AN97-'E-electricity'!AN41)*'Energy Use 2020'!$V103</f>
        <v>5783749654299.2285</v>
      </c>
      <c r="AO41" s="240">
        <f>('Energy Use'!AO97-'E-electricity'!AO41)*'Energy Use 2020'!$V103</f>
        <v>5724903715570.0137</v>
      </c>
      <c r="AP41" s="240">
        <f>('Energy Use'!AP97-'E-electricity'!AP41)*'Energy Use 2020'!$V103</f>
        <v>5659347460444.1768</v>
      </c>
      <c r="AQ41" s="240">
        <f>('Energy Use'!AQ97-'E-electricity'!AQ41)*'Energy Use 2020'!$V103</f>
        <v>5559075848368.7441</v>
      </c>
      <c r="AR41" s="136">
        <f>VLOOKUP($A41,'Sector Match'!$A$1:$B$43,2,0)</f>
        <v>0</v>
      </c>
    </row>
    <row r="42" spans="1:44" x14ac:dyDescent="0.2">
      <c r="A42" s="74" t="s">
        <v>40</v>
      </c>
      <c r="B42" s="240">
        <f>('Energy Use'!B98-'E-electricity'!B42)*'Energy Use 2019'!$V104</f>
        <v>0</v>
      </c>
      <c r="C42" s="240">
        <f>('Energy Use'!C98-'E-electricity'!C42)*'Energy Use 2020'!$V104</f>
        <v>0</v>
      </c>
      <c r="D42" s="240">
        <f>('Energy Use'!D98-'E-electricity'!D42)*'Energy Use 2020'!$V104</f>
        <v>0</v>
      </c>
      <c r="E42" s="240">
        <f>('Energy Use'!E98-'E-electricity'!E42)*'Energy Use 2020'!$V104</f>
        <v>0</v>
      </c>
      <c r="F42" s="240">
        <f>('Energy Use'!F98-'E-electricity'!F42)*'Energy Use 2020'!$V104</f>
        <v>0</v>
      </c>
      <c r="G42" s="240">
        <f>('Energy Use'!G98-'E-electricity'!G42)*'Energy Use 2020'!$V104</f>
        <v>0</v>
      </c>
      <c r="H42" s="240">
        <f>('Energy Use'!H98-'E-electricity'!H42)*'Energy Use 2020'!$V104</f>
        <v>0</v>
      </c>
      <c r="I42" s="240">
        <f>('Energy Use'!I98-'E-electricity'!I42)*'Energy Use 2020'!$V104</f>
        <v>0</v>
      </c>
      <c r="J42" s="240">
        <f>('Energy Use'!J98-'E-electricity'!J42)*'Energy Use 2020'!$V104</f>
        <v>0</v>
      </c>
      <c r="K42" s="240">
        <f>('Energy Use'!K98-'E-electricity'!K42)*'Energy Use 2020'!$V104</f>
        <v>0</v>
      </c>
      <c r="L42" s="240">
        <f>('Energy Use'!L98-'E-electricity'!L42)*'Energy Use 2020'!$V104</f>
        <v>0</v>
      </c>
      <c r="M42" s="240">
        <f>('Energy Use'!M98-'E-electricity'!M42)*'Energy Use 2020'!$V104</f>
        <v>0</v>
      </c>
      <c r="N42" s="240">
        <f>('Energy Use'!N98-'E-electricity'!N42)*'Energy Use 2020'!$V104</f>
        <v>0</v>
      </c>
      <c r="O42" s="240">
        <f>('Energy Use'!O98-'E-electricity'!O42)*'Energy Use 2020'!$V104</f>
        <v>0</v>
      </c>
      <c r="P42" s="240">
        <f>('Energy Use'!P98-'E-electricity'!P42)*'Energy Use 2020'!$V104</f>
        <v>0</v>
      </c>
      <c r="Q42" s="240">
        <f>('Energy Use'!Q98-'E-electricity'!Q42)*'Energy Use 2020'!$V104</f>
        <v>0</v>
      </c>
      <c r="R42" s="240">
        <f>('Energy Use'!R98-'E-electricity'!R42)*'Energy Use 2020'!$V104</f>
        <v>0</v>
      </c>
      <c r="S42" s="240">
        <f>('Energy Use'!S98-'E-electricity'!S42)*'Energy Use 2020'!$V104</f>
        <v>0</v>
      </c>
      <c r="T42" s="240">
        <f>('Energy Use'!T98-'E-electricity'!T42)*'Energy Use 2020'!$V104</f>
        <v>0</v>
      </c>
      <c r="U42" s="240">
        <f>('Energy Use'!U98-'E-electricity'!U42)*'Energy Use 2020'!$V104</f>
        <v>0</v>
      </c>
      <c r="V42" s="240">
        <f>('Energy Use'!V98-'E-electricity'!V42)*'Energy Use 2020'!$V104</f>
        <v>0</v>
      </c>
      <c r="W42" s="240">
        <f>('Energy Use'!W98-'E-electricity'!W42)*'Energy Use 2020'!$V104</f>
        <v>0</v>
      </c>
      <c r="X42" s="240">
        <f>('Energy Use'!X98-'E-electricity'!X42)*'Energy Use 2020'!$V104</f>
        <v>0</v>
      </c>
      <c r="Y42" s="240">
        <f>('Energy Use'!Y98-'E-electricity'!Y42)*'Energy Use 2020'!$V104</f>
        <v>0</v>
      </c>
      <c r="Z42" s="240">
        <f>('Energy Use'!Z98-'E-electricity'!Z42)*'Energy Use 2020'!$V104</f>
        <v>0</v>
      </c>
      <c r="AA42" s="240">
        <f>('Energy Use'!AA98-'E-electricity'!AA42)*'Energy Use 2020'!$V104</f>
        <v>0</v>
      </c>
      <c r="AB42" s="240">
        <f>('Energy Use'!AB98-'E-electricity'!AB42)*'Energy Use 2020'!$V104</f>
        <v>0</v>
      </c>
      <c r="AC42" s="240">
        <f>('Energy Use'!AC98-'E-electricity'!AC42)*'Energy Use 2020'!$V104</f>
        <v>0</v>
      </c>
      <c r="AD42" s="240">
        <f>('Energy Use'!AD98-'E-electricity'!AD42)*'Energy Use 2020'!$V104</f>
        <v>0</v>
      </c>
      <c r="AE42" s="240">
        <f>('Energy Use'!AE98-'E-electricity'!AE42)*'Energy Use 2020'!$V104</f>
        <v>0</v>
      </c>
      <c r="AF42" s="240">
        <f>('Energy Use'!AF98-'E-electricity'!AF42)*'Energy Use 2020'!$V104</f>
        <v>0</v>
      </c>
      <c r="AG42" s="240">
        <f>('Energy Use'!AG98-'E-electricity'!AG42)*'Energy Use 2020'!$V104</f>
        <v>0</v>
      </c>
      <c r="AH42" s="240">
        <f>('Energy Use'!AH98-'E-electricity'!AH42)*'Energy Use 2020'!$V104</f>
        <v>0</v>
      </c>
      <c r="AI42" s="240">
        <f>('Energy Use'!AI98-'E-electricity'!AI42)*'Energy Use 2020'!$V104</f>
        <v>0</v>
      </c>
      <c r="AJ42" s="240">
        <f>('Energy Use'!AJ98-'E-electricity'!AJ42)*'Energy Use 2020'!$V104</f>
        <v>0</v>
      </c>
      <c r="AK42" s="240">
        <f>('Energy Use'!AK98-'E-electricity'!AK42)*'Energy Use 2020'!$V104</f>
        <v>0</v>
      </c>
      <c r="AL42" s="240">
        <f>('Energy Use'!AL98-'E-electricity'!AL42)*'Energy Use 2020'!$V104</f>
        <v>0</v>
      </c>
      <c r="AM42" s="240">
        <f>('Energy Use'!AM98-'E-electricity'!AM42)*'Energy Use 2020'!$V104</f>
        <v>0</v>
      </c>
      <c r="AN42" s="240">
        <f>('Energy Use'!AN98-'E-electricity'!AN42)*'Energy Use 2020'!$V104</f>
        <v>0</v>
      </c>
      <c r="AO42" s="240">
        <f>('Energy Use'!AO98-'E-electricity'!AO42)*'Energy Use 2020'!$V104</f>
        <v>0</v>
      </c>
      <c r="AP42" s="240">
        <f>('Energy Use'!AP98-'E-electricity'!AP42)*'Energy Use 2020'!$V104</f>
        <v>0</v>
      </c>
      <c r="AQ42" s="240">
        <f>('Energy Use'!AQ98-'E-electricity'!AQ42)*'Energy Use 2020'!$V104</f>
        <v>0</v>
      </c>
      <c r="AR42" s="136" t="str">
        <f>VLOOKUP($A42,'Sector Match'!$A$1:$B$43,2,0)</f>
        <v>energy pipelines and gas processing 352T353</v>
      </c>
    </row>
    <row r="43" spans="1:44" x14ac:dyDescent="0.2">
      <c r="A43" s="221" t="s">
        <v>41</v>
      </c>
      <c r="B43" s="240">
        <f>('Energy Use'!B99-'E-electricity'!B43)*'Energy Use 2019'!$V105</f>
        <v>0</v>
      </c>
      <c r="C43" s="240">
        <f>('Energy Use'!C99-'E-electricity'!C43)*'Energy Use 2020'!$V105</f>
        <v>0</v>
      </c>
      <c r="D43" s="240">
        <f>('Energy Use'!D99-'E-electricity'!D43)*'Energy Use 2020'!$V105</f>
        <v>0</v>
      </c>
      <c r="E43" s="240">
        <f>('Energy Use'!E99-'E-electricity'!E43)*'Energy Use 2020'!$V105</f>
        <v>0</v>
      </c>
      <c r="F43" s="240">
        <f>('Energy Use'!F99-'E-electricity'!F43)*'Energy Use 2020'!$V105</f>
        <v>0</v>
      </c>
      <c r="G43" s="240">
        <f>('Energy Use'!G99-'E-electricity'!G43)*'Energy Use 2020'!$V105</f>
        <v>0</v>
      </c>
      <c r="H43" s="240">
        <f>('Energy Use'!H99-'E-electricity'!H43)*'Energy Use 2020'!$V105</f>
        <v>0</v>
      </c>
      <c r="I43" s="240">
        <f>('Energy Use'!I99-'E-electricity'!I43)*'Energy Use 2020'!$V105</f>
        <v>0</v>
      </c>
      <c r="J43" s="240">
        <f>('Energy Use'!J99-'E-electricity'!J43)*'Energy Use 2020'!$V105</f>
        <v>0</v>
      </c>
      <c r="K43" s="240">
        <f>('Energy Use'!K99-'E-electricity'!K43)*'Energy Use 2020'!$V105</f>
        <v>0</v>
      </c>
      <c r="L43" s="240">
        <f>('Energy Use'!L99-'E-electricity'!L43)*'Energy Use 2020'!$V105</f>
        <v>0</v>
      </c>
      <c r="M43" s="240">
        <f>('Energy Use'!M99-'E-electricity'!M43)*'Energy Use 2020'!$V105</f>
        <v>0</v>
      </c>
      <c r="N43" s="240">
        <f>('Energy Use'!N99-'E-electricity'!N43)*'Energy Use 2020'!$V105</f>
        <v>0</v>
      </c>
      <c r="O43" s="240">
        <f>('Energy Use'!O99-'E-electricity'!O43)*'Energy Use 2020'!$V105</f>
        <v>0</v>
      </c>
      <c r="P43" s="240">
        <f>('Energy Use'!P99-'E-electricity'!P43)*'Energy Use 2020'!$V105</f>
        <v>0</v>
      </c>
      <c r="Q43" s="240">
        <f>('Energy Use'!Q99-'E-electricity'!Q43)*'Energy Use 2020'!$V105</f>
        <v>0</v>
      </c>
      <c r="R43" s="240">
        <f>('Energy Use'!R99-'E-electricity'!R43)*'Energy Use 2020'!$V105</f>
        <v>0</v>
      </c>
      <c r="S43" s="240">
        <f>('Energy Use'!S99-'E-electricity'!S43)*'Energy Use 2020'!$V105</f>
        <v>0</v>
      </c>
      <c r="T43" s="240">
        <f>('Energy Use'!T99-'E-electricity'!T43)*'Energy Use 2020'!$V105</f>
        <v>0</v>
      </c>
      <c r="U43" s="240">
        <f>('Energy Use'!U99-'E-electricity'!U43)*'Energy Use 2020'!$V105</f>
        <v>0</v>
      </c>
      <c r="V43" s="240">
        <f>('Energy Use'!V99-'E-electricity'!V43)*'Energy Use 2020'!$V105</f>
        <v>0</v>
      </c>
      <c r="W43" s="240">
        <f>('Energy Use'!W99-'E-electricity'!W43)*'Energy Use 2020'!$V105</f>
        <v>0</v>
      </c>
      <c r="X43" s="240">
        <f>('Energy Use'!X99-'E-electricity'!X43)*'Energy Use 2020'!$V105</f>
        <v>0</v>
      </c>
      <c r="Y43" s="240">
        <f>('Energy Use'!Y99-'E-electricity'!Y43)*'Energy Use 2020'!$V105</f>
        <v>0</v>
      </c>
      <c r="Z43" s="240">
        <f>('Energy Use'!Z99-'E-electricity'!Z43)*'Energy Use 2020'!$V105</f>
        <v>0</v>
      </c>
      <c r="AA43" s="240">
        <f>('Energy Use'!AA99-'E-electricity'!AA43)*'Energy Use 2020'!$V105</f>
        <v>0</v>
      </c>
      <c r="AB43" s="240">
        <f>('Energy Use'!AB99-'E-electricity'!AB43)*'Energy Use 2020'!$V105</f>
        <v>0</v>
      </c>
      <c r="AC43" s="240">
        <f>('Energy Use'!AC99-'E-electricity'!AC43)*'Energy Use 2020'!$V105</f>
        <v>0</v>
      </c>
      <c r="AD43" s="240">
        <f>('Energy Use'!AD99-'E-electricity'!AD43)*'Energy Use 2020'!$V105</f>
        <v>0</v>
      </c>
      <c r="AE43" s="240">
        <f>('Energy Use'!AE99-'E-electricity'!AE43)*'Energy Use 2020'!$V105</f>
        <v>0</v>
      </c>
      <c r="AF43" s="240">
        <f>('Energy Use'!AF99-'E-electricity'!AF43)*'Energy Use 2020'!$V105</f>
        <v>0</v>
      </c>
      <c r="AG43" s="240">
        <f>('Energy Use'!AG99-'E-electricity'!AG43)*'Energy Use 2020'!$V105</f>
        <v>0</v>
      </c>
      <c r="AH43" s="240">
        <f>('Energy Use'!AH99-'E-electricity'!AH43)*'Energy Use 2020'!$V105</f>
        <v>0</v>
      </c>
      <c r="AI43" s="240">
        <f>('Energy Use'!AI99-'E-electricity'!AI43)*'Energy Use 2020'!$V105</f>
        <v>0</v>
      </c>
      <c r="AJ43" s="240">
        <f>('Energy Use'!AJ99-'E-electricity'!AJ43)*'Energy Use 2020'!$V105</f>
        <v>0</v>
      </c>
      <c r="AK43" s="240">
        <f>('Energy Use'!AK99-'E-electricity'!AK43)*'Energy Use 2020'!$V105</f>
        <v>0</v>
      </c>
      <c r="AL43" s="240">
        <f>('Energy Use'!AL99-'E-electricity'!AL43)*'Energy Use 2020'!$V105</f>
        <v>0</v>
      </c>
      <c r="AM43" s="240">
        <f>('Energy Use'!AM99-'E-electricity'!AM43)*'Energy Use 2020'!$V105</f>
        <v>0</v>
      </c>
      <c r="AN43" s="240">
        <f>('Energy Use'!AN99-'E-electricity'!AN43)*'Energy Use 2020'!$V105</f>
        <v>0</v>
      </c>
      <c r="AO43" s="240">
        <f>('Energy Use'!AO99-'E-electricity'!AO43)*'Energy Use 2020'!$V105</f>
        <v>0</v>
      </c>
      <c r="AP43" s="240">
        <f>('Energy Use'!AP99-'E-electricity'!AP43)*'Energy Use 2020'!$V105</f>
        <v>0</v>
      </c>
      <c r="AQ43" s="240">
        <f>('Energy Use'!AQ99-'E-electricity'!AQ43)*'Energy Use 2020'!$V105</f>
        <v>0</v>
      </c>
      <c r="AR43" s="136" t="str">
        <f>VLOOKUP($A43,'Sector Match'!$A$1:$B$43,2,0)</f>
        <v>water and waste 36T39</v>
      </c>
    </row>
    <row r="44" spans="1:44" x14ac:dyDescent="0.2">
      <c r="A44" s="76" t="s">
        <v>123</v>
      </c>
      <c r="B44" s="254">
        <f>('Energy Use'!B100-'E-electricity'!B44)*'Energy Use 2019'!$V106</f>
        <v>8436815074765.9463</v>
      </c>
      <c r="C44" s="254">
        <f>('Energy Use'!C100-'E-electricity'!C44)*'Energy Use 2020'!$V106</f>
        <v>7920784951810.8447</v>
      </c>
      <c r="D44" s="254">
        <f>('Energy Use'!D100-'E-electricity'!D44)*'Energy Use 2020'!$V106</f>
        <v>8299927269454.1025</v>
      </c>
      <c r="E44" s="254">
        <f>('Energy Use'!E100-'E-electricity'!E44)*'Energy Use 2020'!$V106</f>
        <v>8368802891711.7754</v>
      </c>
      <c r="F44" s="254">
        <f>('Energy Use'!F100-'E-electricity'!F44)*'Energy Use 2020'!$V106</f>
        <v>8720105579008.5986</v>
      </c>
      <c r="G44" s="254">
        <f>('Energy Use'!G100-'E-electricity'!G44)*'Energy Use 2020'!$V106</f>
        <v>9083761156142.6309</v>
      </c>
      <c r="H44" s="254">
        <f>('Energy Use'!H100-'E-electricity'!H44)*'Energy Use 2020'!$V106</f>
        <v>9373959247347.4063</v>
      </c>
      <c r="I44" s="254">
        <f>('Energy Use'!I100-'E-electricity'!I44)*'Energy Use 2020'!$V106</f>
        <v>9780382855407.6387</v>
      </c>
      <c r="J44" s="254">
        <f>('Energy Use'!J100-'E-electricity'!J44)*'Energy Use 2020'!$V106</f>
        <v>10110909224218.096</v>
      </c>
      <c r="K44" s="254">
        <f>('Energy Use'!K100-'E-electricity'!K44)*'Energy Use 2020'!$V106</f>
        <v>10424301002127.109</v>
      </c>
      <c r="L44" s="254">
        <f>('Energy Use'!L100-'E-electricity'!L44)*'Energy Use 2020'!$V106</f>
        <v>10719292466166.012</v>
      </c>
      <c r="M44" s="254">
        <f>('Energy Use'!M100-'E-electricity'!M44)*'Energy Use 2020'!$V106</f>
        <v>11056583296845.23</v>
      </c>
      <c r="N44" s="254">
        <f>('Energy Use'!N100-'E-electricity'!N44)*'Energy Use 2020'!$V106</f>
        <v>11264840362983.225</v>
      </c>
      <c r="O44" s="254">
        <f>('Energy Use'!O100-'E-electricity'!O44)*'Energy Use 2020'!$V106</f>
        <v>11514718236448.928</v>
      </c>
      <c r="P44" s="254">
        <f>('Energy Use'!P100-'E-electricity'!P44)*'Energy Use 2020'!$V106</f>
        <v>11743913436190.164</v>
      </c>
      <c r="Q44" s="254">
        <f>('Energy Use'!Q100-'E-electricity'!Q44)*'Energy Use 2020'!$V106</f>
        <v>11952089396230.207</v>
      </c>
      <c r="R44" s="254">
        <f>('Energy Use'!R100-'E-electricity'!R44)*'Energy Use 2020'!$V106</f>
        <v>12114014901628.227</v>
      </c>
      <c r="S44" s="254">
        <f>('Energy Use'!S100-'E-electricity'!S44)*'Energy Use 2020'!$V106</f>
        <v>12372439665400.746</v>
      </c>
      <c r="T44" s="254">
        <f>('Energy Use'!T100-'E-electricity'!T44)*'Energy Use 2020'!$V106</f>
        <v>12587485714283.033</v>
      </c>
      <c r="U44" s="254">
        <f>('Energy Use'!U100-'E-electricity'!U44)*'Energy Use 2020'!$V106</f>
        <v>12784330326975.734</v>
      </c>
      <c r="V44" s="254">
        <f>('Energy Use'!V100-'E-electricity'!V44)*'Energy Use 2020'!$V106</f>
        <v>12963219485361.383</v>
      </c>
      <c r="W44" s="254">
        <f>('Energy Use'!W100-'E-electricity'!W44)*'Energy Use 2020'!$V106</f>
        <v>13124543710587.598</v>
      </c>
      <c r="X44" s="254">
        <f>('Energy Use'!X100-'E-electricity'!X44)*'Energy Use 2020'!$V106</f>
        <v>13268827626728.117</v>
      </c>
      <c r="Y44" s="254">
        <f>('Energy Use'!Y100-'E-electricity'!Y44)*'Energy Use 2020'!$V106</f>
        <v>13396718783455.059</v>
      </c>
      <c r="Z44" s="254">
        <f>('Energy Use'!Z100-'E-electricity'!Z44)*'Energy Use 2020'!$V106</f>
        <v>13508976008925.553</v>
      </c>
      <c r="AA44" s="254">
        <f>('Energy Use'!AA100-'E-electricity'!AA44)*'Energy Use 2020'!$V106</f>
        <v>13606457549654.527</v>
      </c>
      <c r="AB44" s="254">
        <f>('Energy Use'!AB100-'E-electricity'!AB44)*'Energy Use 2020'!$V106</f>
        <v>13690109235781.824</v>
      </c>
      <c r="AC44" s="254">
        <f>('Energy Use'!AC100-'E-electricity'!AC44)*'Energy Use 2020'!$V106</f>
        <v>13760952888871.602</v>
      </c>
      <c r="AD44" s="254">
        <f>('Energy Use'!AD100-'E-electricity'!AD44)*'Energy Use 2020'!$V106</f>
        <v>13820075166176.248</v>
      </c>
      <c r="AE44" s="254">
        <f>('Energy Use'!AE100-'E-electricity'!AE44)*'Energy Use 2020'!$V106</f>
        <v>13868617011079.326</v>
      </c>
      <c r="AF44" s="254">
        <f>('Energy Use'!AF100-'E-electricity'!AF44)*'Energy Use 2020'!$V106</f>
        <v>13907763855034.955</v>
      </c>
      <c r="AG44" s="254">
        <f>('Energy Use'!AG100-'E-electricity'!AG44)*'Energy Use 2020'!$V106</f>
        <v>13938736692490.299</v>
      </c>
      <c r="AH44" s="254">
        <f>('Energy Use'!AH100-'E-electricity'!AH44)*'Energy Use 2020'!$V106</f>
        <v>13962784127647.789</v>
      </c>
      <c r="AI44" s="254">
        <f>('Energy Use'!AI100-'E-electricity'!AI44)*'Energy Use 2020'!$V106</f>
        <v>13981175471038.344</v>
      </c>
      <c r="AJ44" s="254">
        <f>('Energy Use'!AJ100-'E-electricity'!AJ44)*'Energy Use 2020'!$V106</f>
        <v>13995194945160.75</v>
      </c>
      <c r="AK44" s="254">
        <f>('Energy Use'!AK100-'E-electricity'!AK44)*'Energy Use 2020'!$V106</f>
        <v>14006137042239.486</v>
      </c>
      <c r="AL44" s="254">
        <f>('Energy Use'!AL100-'E-electricity'!AL44)*'Energy Use 2020'!$V106</f>
        <v>14015303063714.01</v>
      </c>
      <c r="AM44" s="254">
        <f>('Energy Use'!AM100-'E-electricity'!AM44)*'Energy Use 2020'!$V106</f>
        <v>14023998860572.895</v>
      </c>
      <c r="AN44" s="254">
        <f>('Energy Use'!AN100-'E-electricity'!AN44)*'Energy Use 2020'!$V106</f>
        <v>14033533786205.342</v>
      </c>
      <c r="AO44" s="254">
        <f>('Energy Use'!AO100-'E-electricity'!AO44)*'Energy Use 2020'!$V106</f>
        <v>14045220869132.998</v>
      </c>
      <c r="AP44" s="254">
        <f>('Energy Use'!AP100-'E-electricity'!AP44)*'Energy Use 2020'!$V106</f>
        <v>14060378211842.822</v>
      </c>
      <c r="AQ44" s="254">
        <f>('Energy Use'!AQ100-'E-electricity'!AQ44)*'Energy Use 2020'!$V106</f>
        <v>13962982801993.289</v>
      </c>
      <c r="AR44" s="136" t="str">
        <f>VLOOKUP($A44,'Sector Match'!$A$1:$B$43,2,0)</f>
        <v>construction 41T43</v>
      </c>
    </row>
    <row r="49" spans="1:43" x14ac:dyDescent="0.2">
      <c r="B49" s="224">
        <v>2019</v>
      </c>
      <c r="C49" s="224">
        <v>2020</v>
      </c>
      <c r="D49" s="224">
        <v>2021</v>
      </c>
      <c r="E49" s="224">
        <v>2022</v>
      </c>
      <c r="F49" s="224">
        <v>2023</v>
      </c>
      <c r="G49" s="224">
        <v>2024</v>
      </c>
      <c r="H49" s="224">
        <v>2025</v>
      </c>
      <c r="I49" s="224">
        <v>2026</v>
      </c>
      <c r="J49" s="224">
        <v>2027</v>
      </c>
      <c r="K49" s="224">
        <v>2028</v>
      </c>
      <c r="L49" s="224">
        <v>2029</v>
      </c>
      <c r="M49" s="224">
        <v>2030</v>
      </c>
      <c r="N49" s="224">
        <v>2031</v>
      </c>
      <c r="O49" s="224">
        <v>2032</v>
      </c>
      <c r="P49" s="224">
        <v>2033</v>
      </c>
      <c r="Q49" s="224">
        <v>2034</v>
      </c>
      <c r="R49" s="224">
        <v>2035</v>
      </c>
      <c r="S49" s="224">
        <v>2036</v>
      </c>
      <c r="T49" s="224">
        <v>2037</v>
      </c>
      <c r="U49" s="224">
        <v>2038</v>
      </c>
      <c r="V49" s="224">
        <v>2039</v>
      </c>
      <c r="W49" s="224">
        <v>2040</v>
      </c>
      <c r="X49" s="224">
        <v>2041</v>
      </c>
      <c r="Y49" s="224">
        <v>2042</v>
      </c>
      <c r="Z49" s="224">
        <v>2043</v>
      </c>
      <c r="AA49" s="224">
        <v>2044</v>
      </c>
      <c r="AB49" s="224">
        <v>2045</v>
      </c>
      <c r="AC49" s="224">
        <v>2046</v>
      </c>
      <c r="AD49" s="224">
        <v>2047</v>
      </c>
      <c r="AE49" s="224">
        <v>2048</v>
      </c>
      <c r="AF49" s="224">
        <v>2049</v>
      </c>
      <c r="AG49" s="224">
        <v>2050</v>
      </c>
      <c r="AH49" s="224">
        <v>2051</v>
      </c>
      <c r="AI49" s="224">
        <v>2052</v>
      </c>
      <c r="AJ49" s="224">
        <v>2053</v>
      </c>
      <c r="AK49" s="224">
        <v>2054</v>
      </c>
      <c r="AL49" s="224">
        <v>2055</v>
      </c>
      <c r="AM49" s="224">
        <v>2056</v>
      </c>
      <c r="AN49" s="224">
        <v>2057</v>
      </c>
      <c r="AO49" s="224">
        <v>2058</v>
      </c>
      <c r="AP49" s="224">
        <v>2059</v>
      </c>
      <c r="AQ49" s="224">
        <v>2060</v>
      </c>
    </row>
    <row r="50" spans="1:43" x14ac:dyDescent="0.2">
      <c r="A50" s="290" t="s">
        <v>339</v>
      </c>
      <c r="B50" s="253">
        <f t="shared" ref="B50:B74" si="0">SUMIFS(B$2:B$44,$AR$2:$AR$44,$A50)</f>
        <v>187502042095686.22</v>
      </c>
      <c r="C50" s="253">
        <f t="shared" ref="C50:AQ56" si="1">SUMIFS(C$2:C$44,$AR$2:$AR$44,$A50)</f>
        <v>184835886460418.19</v>
      </c>
      <c r="D50" s="253">
        <f t="shared" si="1"/>
        <v>187292818959834.13</v>
      </c>
      <c r="E50" s="253">
        <f t="shared" si="1"/>
        <v>194314217602124.81</v>
      </c>
      <c r="F50" s="253">
        <f t="shared" si="1"/>
        <v>201955704148034.13</v>
      </c>
      <c r="G50" s="253">
        <f t="shared" si="1"/>
        <v>211001683598691.25</v>
      </c>
      <c r="H50" s="253">
        <f t="shared" si="1"/>
        <v>215611410053239.88</v>
      </c>
      <c r="I50" s="253">
        <f t="shared" si="1"/>
        <v>228392949861494.97</v>
      </c>
      <c r="J50" s="253">
        <f t="shared" si="1"/>
        <v>236666687076014.31</v>
      </c>
      <c r="K50" s="253">
        <f t="shared" si="1"/>
        <v>244551136280668.41</v>
      </c>
      <c r="L50" s="253">
        <f t="shared" si="1"/>
        <v>252012784392492.38</v>
      </c>
      <c r="M50" s="253">
        <f t="shared" si="1"/>
        <v>263386719416360.38</v>
      </c>
      <c r="N50" s="253">
        <f t="shared" si="1"/>
        <v>265732531321824.38</v>
      </c>
      <c r="O50" s="253">
        <f t="shared" si="1"/>
        <v>271957083979646.06</v>
      </c>
      <c r="P50" s="253">
        <f t="shared" si="1"/>
        <v>277681664280964.03</v>
      </c>
      <c r="Q50" s="253">
        <f t="shared" si="1"/>
        <v>282896415886978.75</v>
      </c>
      <c r="R50" s="253">
        <f t="shared" si="1"/>
        <v>285827657649770.56</v>
      </c>
      <c r="S50" s="253">
        <f t="shared" si="1"/>
        <v>292755986809008.44</v>
      </c>
      <c r="T50" s="253">
        <f t="shared" si="1"/>
        <v>297437219058024.88</v>
      </c>
      <c r="U50" s="253">
        <f t="shared" si="1"/>
        <v>301643667318051.94</v>
      </c>
      <c r="V50" s="253">
        <f t="shared" si="1"/>
        <v>305382945686320.88</v>
      </c>
      <c r="W50" s="253">
        <f t="shared" si="1"/>
        <v>308666366159056.5</v>
      </c>
      <c r="X50" s="253">
        <f t="shared" si="1"/>
        <v>311508637939878.75</v>
      </c>
      <c r="Y50" s="253">
        <f t="shared" si="1"/>
        <v>313927548179426.94</v>
      </c>
      <c r="Z50" s="253">
        <f t="shared" si="1"/>
        <v>315943631720412.06</v>
      </c>
      <c r="AA50" s="253">
        <f t="shared" si="1"/>
        <v>317579836953121.25</v>
      </c>
      <c r="AB50" s="253">
        <f t="shared" si="1"/>
        <v>318861194307893.31</v>
      </c>
      <c r="AC50" s="253">
        <f t="shared" si="1"/>
        <v>319814493253663.56</v>
      </c>
      <c r="AD50" s="253">
        <f t="shared" si="1"/>
        <v>320467972964402.5</v>
      </c>
      <c r="AE50" s="253">
        <f t="shared" si="1"/>
        <v>320851031085094.25</v>
      </c>
      <c r="AF50" s="253">
        <f t="shared" si="1"/>
        <v>320993954299933.25</v>
      </c>
      <c r="AG50" s="253">
        <f t="shared" si="1"/>
        <v>320927673698914.5</v>
      </c>
      <c r="AH50" s="253">
        <f t="shared" si="1"/>
        <v>320683547272569.38</v>
      </c>
      <c r="AI50" s="253">
        <f t="shared" si="1"/>
        <v>320293171252984.75</v>
      </c>
      <c r="AJ50" s="253">
        <f t="shared" si="1"/>
        <v>319788221473569.69</v>
      </c>
      <c r="AK50" s="253">
        <f t="shared" si="1"/>
        <v>319200325448721.94</v>
      </c>
      <c r="AL50" s="253">
        <f t="shared" si="1"/>
        <v>318560965483187.38</v>
      </c>
      <c r="AM50" s="253">
        <f t="shared" si="1"/>
        <v>317901412812893.81</v>
      </c>
      <c r="AN50" s="253">
        <f t="shared" si="1"/>
        <v>317252692555880</v>
      </c>
      <c r="AO50" s="253">
        <f t="shared" si="1"/>
        <v>316645579113635.94</v>
      </c>
      <c r="AP50" s="253">
        <f t="shared" si="1"/>
        <v>316110621608860</v>
      </c>
      <c r="AQ50" s="253">
        <f t="shared" si="1"/>
        <v>314090899289632.81</v>
      </c>
    </row>
    <row r="51" spans="1:43" x14ac:dyDescent="0.2">
      <c r="A51" s="291" t="s">
        <v>125</v>
      </c>
      <c r="B51" s="240">
        <f t="shared" si="0"/>
        <v>799014383930.48096</v>
      </c>
      <c r="C51" s="240">
        <f t="shared" si="1"/>
        <v>313502171472.72339</v>
      </c>
      <c r="D51" s="240">
        <f t="shared" si="1"/>
        <v>329874727533.15839</v>
      </c>
      <c r="E51" s="240">
        <f t="shared" si="1"/>
        <v>362701652899.7608</v>
      </c>
      <c r="F51" s="240">
        <f t="shared" si="1"/>
        <v>369911992281.91803</v>
      </c>
      <c r="G51" s="240">
        <f t="shared" si="1"/>
        <v>377036782658.96307</v>
      </c>
      <c r="H51" s="240">
        <f t="shared" si="1"/>
        <v>384076281483.91101</v>
      </c>
      <c r="I51" s="240">
        <f t="shared" si="1"/>
        <v>388659495029.60394</v>
      </c>
      <c r="J51" s="240">
        <f t="shared" si="1"/>
        <v>393191651807.54681</v>
      </c>
      <c r="K51" s="240">
        <f t="shared" si="1"/>
        <v>397672901581.40485</v>
      </c>
      <c r="L51" s="240">
        <f t="shared" si="1"/>
        <v>402103394114.84308</v>
      </c>
      <c r="M51" s="240">
        <f t="shared" si="1"/>
        <v>406483279171.52698</v>
      </c>
      <c r="N51" s="240">
        <f t="shared" si="1"/>
        <v>407336257756.36969</v>
      </c>
      <c r="O51" s="240">
        <f t="shared" si="1"/>
        <v>408174956296.38367</v>
      </c>
      <c r="P51" s="240">
        <f t="shared" si="1"/>
        <v>408999408687.33569</v>
      </c>
      <c r="Q51" s="240">
        <f t="shared" si="1"/>
        <v>409809648824.99304</v>
      </c>
      <c r="R51" s="240">
        <f t="shared" si="1"/>
        <v>410605710605.12268</v>
      </c>
      <c r="S51" s="240">
        <f t="shared" si="1"/>
        <v>406345480726.98682</v>
      </c>
      <c r="T51" s="240">
        <f t="shared" si="1"/>
        <v>402094677702.39288</v>
      </c>
      <c r="U51" s="240">
        <f t="shared" si="1"/>
        <v>397853293304.40356</v>
      </c>
      <c r="V51" s="240">
        <f t="shared" si="1"/>
        <v>393621319306.08154</v>
      </c>
      <c r="W51" s="240">
        <f t="shared" si="1"/>
        <v>389398747480.48981</v>
      </c>
      <c r="X51" s="240">
        <f t="shared" si="1"/>
        <v>382941770166.12396</v>
      </c>
      <c r="Y51" s="240">
        <f t="shared" si="1"/>
        <v>376499638881.63342</v>
      </c>
      <c r="Z51" s="240">
        <f t="shared" si="1"/>
        <v>370072340463.91882</v>
      </c>
      <c r="AA51" s="240">
        <f t="shared" si="1"/>
        <v>363659861749.88049</v>
      </c>
      <c r="AB51" s="240">
        <f t="shared" si="1"/>
        <v>357262189576.41888</v>
      </c>
      <c r="AC51" s="240">
        <f t="shared" si="1"/>
        <v>350879310780.43457</v>
      </c>
      <c r="AD51" s="240">
        <f t="shared" si="1"/>
        <v>344511212198.82806</v>
      </c>
      <c r="AE51" s="240">
        <f t="shared" si="1"/>
        <v>338157880668.49963</v>
      </c>
      <c r="AF51" s="240">
        <f t="shared" si="1"/>
        <v>331819303026.34998</v>
      </c>
      <c r="AG51" s="240">
        <f t="shared" si="1"/>
        <v>325495466109.2793</v>
      </c>
      <c r="AH51" s="240">
        <f t="shared" si="1"/>
        <v>317708642139.58557</v>
      </c>
      <c r="AI51" s="240">
        <f t="shared" si="1"/>
        <v>309940150837.61914</v>
      </c>
      <c r="AJ51" s="240">
        <f t="shared" si="1"/>
        <v>302189975749.50555</v>
      </c>
      <c r="AK51" s="240">
        <f t="shared" si="1"/>
        <v>294458100421.3703</v>
      </c>
      <c r="AL51" s="240">
        <f t="shared" si="1"/>
        <v>286744508399.33911</v>
      </c>
      <c r="AM51" s="240">
        <f t="shared" si="1"/>
        <v>280517863141.27191</v>
      </c>
      <c r="AN51" s="240">
        <f t="shared" si="1"/>
        <v>274305860981.96228</v>
      </c>
      <c r="AO51" s="240">
        <f t="shared" si="1"/>
        <v>268108488758.31082</v>
      </c>
      <c r="AP51" s="240">
        <f t="shared" si="1"/>
        <v>261925733307.21783</v>
      </c>
      <c r="AQ51" s="240">
        <f t="shared" si="1"/>
        <v>254890606613.1575</v>
      </c>
    </row>
    <row r="52" spans="1:43" x14ac:dyDescent="0.2">
      <c r="A52" s="291" t="s">
        <v>126</v>
      </c>
      <c r="B52" s="240">
        <f t="shared" si="0"/>
        <v>0</v>
      </c>
      <c r="C52" s="240">
        <f t="shared" si="1"/>
        <v>0</v>
      </c>
      <c r="D52" s="240">
        <f t="shared" si="1"/>
        <v>0</v>
      </c>
      <c r="E52" s="240">
        <f t="shared" si="1"/>
        <v>0</v>
      </c>
      <c r="F52" s="240">
        <f t="shared" si="1"/>
        <v>0</v>
      </c>
      <c r="G52" s="240">
        <f t="shared" si="1"/>
        <v>0</v>
      </c>
      <c r="H52" s="240">
        <f t="shared" si="1"/>
        <v>0</v>
      </c>
      <c r="I52" s="240">
        <f t="shared" si="1"/>
        <v>0</v>
      </c>
      <c r="J52" s="240">
        <f t="shared" si="1"/>
        <v>0</v>
      </c>
      <c r="K52" s="240">
        <f t="shared" si="1"/>
        <v>0</v>
      </c>
      <c r="L52" s="240">
        <f t="shared" si="1"/>
        <v>0</v>
      </c>
      <c r="M52" s="240">
        <f t="shared" si="1"/>
        <v>0</v>
      </c>
      <c r="N52" s="240">
        <f t="shared" si="1"/>
        <v>0</v>
      </c>
      <c r="O52" s="240">
        <f t="shared" si="1"/>
        <v>0</v>
      </c>
      <c r="P52" s="240">
        <f t="shared" si="1"/>
        <v>0</v>
      </c>
      <c r="Q52" s="240">
        <f t="shared" si="1"/>
        <v>0</v>
      </c>
      <c r="R52" s="240">
        <f t="shared" si="1"/>
        <v>0</v>
      </c>
      <c r="S52" s="240">
        <f t="shared" si="1"/>
        <v>0</v>
      </c>
      <c r="T52" s="240">
        <f t="shared" si="1"/>
        <v>0</v>
      </c>
      <c r="U52" s="240">
        <f t="shared" si="1"/>
        <v>0</v>
      </c>
      <c r="V52" s="240">
        <f t="shared" si="1"/>
        <v>0</v>
      </c>
      <c r="W52" s="240">
        <f t="shared" si="1"/>
        <v>0</v>
      </c>
      <c r="X52" s="240">
        <f t="shared" si="1"/>
        <v>0</v>
      </c>
      <c r="Y52" s="240">
        <f t="shared" si="1"/>
        <v>0</v>
      </c>
      <c r="Z52" s="240">
        <f t="shared" si="1"/>
        <v>0</v>
      </c>
      <c r="AA52" s="240">
        <f t="shared" si="1"/>
        <v>0</v>
      </c>
      <c r="AB52" s="240">
        <f t="shared" si="1"/>
        <v>0</v>
      </c>
      <c r="AC52" s="240">
        <f t="shared" si="1"/>
        <v>0</v>
      </c>
      <c r="AD52" s="240">
        <f t="shared" si="1"/>
        <v>0</v>
      </c>
      <c r="AE52" s="240">
        <f t="shared" si="1"/>
        <v>0</v>
      </c>
      <c r="AF52" s="240">
        <f t="shared" si="1"/>
        <v>0</v>
      </c>
      <c r="AG52" s="240">
        <f t="shared" si="1"/>
        <v>0</v>
      </c>
      <c r="AH52" s="240">
        <f t="shared" si="1"/>
        <v>0</v>
      </c>
      <c r="AI52" s="240">
        <f t="shared" si="1"/>
        <v>0</v>
      </c>
      <c r="AJ52" s="240">
        <f t="shared" si="1"/>
        <v>0</v>
      </c>
      <c r="AK52" s="240">
        <f t="shared" si="1"/>
        <v>0</v>
      </c>
      <c r="AL52" s="240">
        <f t="shared" si="1"/>
        <v>0</v>
      </c>
      <c r="AM52" s="240">
        <f t="shared" si="1"/>
        <v>0</v>
      </c>
      <c r="AN52" s="240">
        <f t="shared" si="1"/>
        <v>0</v>
      </c>
      <c r="AO52" s="240">
        <f t="shared" si="1"/>
        <v>0</v>
      </c>
      <c r="AP52" s="240">
        <f t="shared" si="1"/>
        <v>0</v>
      </c>
      <c r="AQ52" s="240">
        <f t="shared" si="1"/>
        <v>0</v>
      </c>
    </row>
    <row r="53" spans="1:43" x14ac:dyDescent="0.2">
      <c r="A53" s="291" t="s">
        <v>127</v>
      </c>
      <c r="B53" s="240">
        <f t="shared" si="0"/>
        <v>1009865401912.1366</v>
      </c>
      <c r="C53" s="240">
        <f t="shared" si="1"/>
        <v>2422012351289.2705</v>
      </c>
      <c r="D53" s="240">
        <f t="shared" si="1"/>
        <v>2353774151530.8599</v>
      </c>
      <c r="E53" s="240">
        <f t="shared" si="1"/>
        <v>2401267845229.8423</v>
      </c>
      <c r="F53" s="240">
        <f t="shared" si="1"/>
        <v>2568530519859.7314</v>
      </c>
      <c r="G53" s="240">
        <f t="shared" si="1"/>
        <v>2732163567203.5254</v>
      </c>
      <c r="H53" s="240">
        <f t="shared" si="1"/>
        <v>2892192725043.7222</v>
      </c>
      <c r="I53" s="240">
        <f t="shared" si="1"/>
        <v>2984540371895.9292</v>
      </c>
      <c r="J53" s="240">
        <f t="shared" si="1"/>
        <v>3074595073622.8711</v>
      </c>
      <c r="K53" s="240">
        <f t="shared" si="1"/>
        <v>3162372086545.2788</v>
      </c>
      <c r="L53" s="240">
        <f t="shared" si="1"/>
        <v>3247886666983.8804</v>
      </c>
      <c r="M53" s="240">
        <f t="shared" si="1"/>
        <v>3331154071259.4077</v>
      </c>
      <c r="N53" s="240">
        <f t="shared" si="1"/>
        <v>3357565823946.0625</v>
      </c>
      <c r="O53" s="240">
        <f t="shared" si="1"/>
        <v>3383203278675.9854</v>
      </c>
      <c r="P53" s="240">
        <f t="shared" si="1"/>
        <v>3408071072828.4604</v>
      </c>
      <c r="Q53" s="240">
        <f t="shared" si="1"/>
        <v>3432173843782.7764</v>
      </c>
      <c r="R53" s="240">
        <f t="shared" si="1"/>
        <v>3455516228918.2207</v>
      </c>
      <c r="S53" s="240">
        <f t="shared" si="1"/>
        <v>3445478901618.0454</v>
      </c>
      <c r="T53" s="240">
        <f t="shared" si="1"/>
        <v>3435383038626.9517</v>
      </c>
      <c r="U53" s="240">
        <f t="shared" si="1"/>
        <v>3425228777836.999</v>
      </c>
      <c r="V53" s="240">
        <f t="shared" si="1"/>
        <v>3415016257140.2529</v>
      </c>
      <c r="W53" s="240">
        <f t="shared" si="1"/>
        <v>3404745614428.772</v>
      </c>
      <c r="X53" s="240">
        <f t="shared" si="1"/>
        <v>3364516790218.1914</v>
      </c>
      <c r="Y53" s="240">
        <f t="shared" si="1"/>
        <v>3324435950576.0776</v>
      </c>
      <c r="Z53" s="240">
        <f t="shared" si="1"/>
        <v>3284502900232.2144</v>
      </c>
      <c r="AA53" s="240">
        <f t="shared" si="1"/>
        <v>3244717443916.3848</v>
      </c>
      <c r="AB53" s="240">
        <f t="shared" si="1"/>
        <v>3205079386358.3691</v>
      </c>
      <c r="AC53" s="240">
        <f t="shared" si="1"/>
        <v>3140174318680.7065</v>
      </c>
      <c r="AD53" s="240">
        <f t="shared" si="1"/>
        <v>3075635896050.0425</v>
      </c>
      <c r="AE53" s="240">
        <f t="shared" si="1"/>
        <v>3011463549202.4478</v>
      </c>
      <c r="AF53" s="240">
        <f t="shared" si="1"/>
        <v>2947656708873.9902</v>
      </c>
      <c r="AG53" s="240">
        <f t="shared" si="1"/>
        <v>2884214805800.7441</v>
      </c>
      <c r="AH53" s="240">
        <f t="shared" si="1"/>
        <v>2805336271911.8057</v>
      </c>
      <c r="AI53" s="240">
        <f t="shared" si="1"/>
        <v>2726974569992.0122</v>
      </c>
      <c r="AJ53" s="240">
        <f t="shared" si="1"/>
        <v>2649128864280.9512</v>
      </c>
      <c r="AK53" s="240">
        <f t="shared" si="1"/>
        <v>2571798319018.2124</v>
      </c>
      <c r="AL53" s="240">
        <f t="shared" si="1"/>
        <v>2494982098443.377</v>
      </c>
      <c r="AM53" s="240">
        <f t="shared" si="1"/>
        <v>2418286971869.0654</v>
      </c>
      <c r="AN53" s="240">
        <f t="shared" si="1"/>
        <v>2342106970903.6899</v>
      </c>
      <c r="AO53" s="240">
        <f t="shared" si="1"/>
        <v>2266441255845.3901</v>
      </c>
      <c r="AP53" s="240">
        <f t="shared" si="1"/>
        <v>2191288986992.3076</v>
      </c>
      <c r="AQ53" s="240">
        <f t="shared" si="1"/>
        <v>2109474242186.1682</v>
      </c>
    </row>
    <row r="54" spans="1:43" x14ac:dyDescent="0.2">
      <c r="A54" s="291" t="s">
        <v>128</v>
      </c>
      <c r="B54" s="240">
        <f t="shared" si="0"/>
        <v>76674862946828.828</v>
      </c>
      <c r="C54" s="240">
        <f t="shared" si="1"/>
        <v>57469190576341.523</v>
      </c>
      <c r="D54" s="240">
        <f t="shared" si="1"/>
        <v>64168122743802.711</v>
      </c>
      <c r="E54" s="240">
        <f t="shared" si="1"/>
        <v>65730410864145.789</v>
      </c>
      <c r="F54" s="240">
        <f t="shared" si="1"/>
        <v>65872374013796.836</v>
      </c>
      <c r="G54" s="240">
        <f t="shared" si="1"/>
        <v>66881171562779.172</v>
      </c>
      <c r="H54" s="240">
        <f t="shared" si="1"/>
        <v>68377974398887.172</v>
      </c>
      <c r="I54" s="240">
        <f t="shared" si="1"/>
        <v>70071774031873.992</v>
      </c>
      <c r="J54" s="240">
        <f t="shared" si="1"/>
        <v>71793726684895.25</v>
      </c>
      <c r="K54" s="240">
        <f t="shared" si="1"/>
        <v>73477440165122.656</v>
      </c>
      <c r="L54" s="240">
        <f t="shared" si="1"/>
        <v>75051670197528.266</v>
      </c>
      <c r="M54" s="240">
        <f t="shared" si="1"/>
        <v>76440882222086.797</v>
      </c>
      <c r="N54" s="240">
        <f t="shared" si="1"/>
        <v>77650064195857.125</v>
      </c>
      <c r="O54" s="240">
        <f t="shared" si="1"/>
        <v>78606624388661.578</v>
      </c>
      <c r="P54" s="240">
        <f t="shared" si="1"/>
        <v>79322001379718.359</v>
      </c>
      <c r="Q54" s="240">
        <f t="shared" si="1"/>
        <v>79810753633198.875</v>
      </c>
      <c r="R54" s="240">
        <f t="shared" si="1"/>
        <v>80090036044893.672</v>
      </c>
      <c r="S54" s="240">
        <f t="shared" si="1"/>
        <v>80459414498598.078</v>
      </c>
      <c r="T54" s="240">
        <f t="shared" si="1"/>
        <v>80653364898026.188</v>
      </c>
      <c r="U54" s="240">
        <f t="shared" si="1"/>
        <v>80684519172196.359</v>
      </c>
      <c r="V54" s="240">
        <f t="shared" si="1"/>
        <v>80566499631674.625</v>
      </c>
      <c r="W54" s="240">
        <f t="shared" si="1"/>
        <v>80313649056910.656</v>
      </c>
      <c r="X54" s="240">
        <f t="shared" si="1"/>
        <v>79940780393239.25</v>
      </c>
      <c r="Y54" s="240">
        <f t="shared" si="1"/>
        <v>79462950080599.031</v>
      </c>
      <c r="Z54" s="240">
        <f t="shared" si="1"/>
        <v>78895257843918.531</v>
      </c>
      <c r="AA54" s="240">
        <f t="shared" si="1"/>
        <v>78252674670507.281</v>
      </c>
      <c r="AB54" s="240">
        <f t="shared" si="1"/>
        <v>77549899732037.547</v>
      </c>
      <c r="AC54" s="240">
        <f t="shared" si="1"/>
        <v>76801246188591.797</v>
      </c>
      <c r="AD54" s="240">
        <f t="shared" si="1"/>
        <v>76020555149238.406</v>
      </c>
      <c r="AE54" s="240">
        <f t="shared" si="1"/>
        <v>75221136558350.891</v>
      </c>
      <c r="AF54" s="240">
        <f t="shared" si="1"/>
        <v>74415735424000.297</v>
      </c>
      <c r="AG54" s="240">
        <f t="shared" si="1"/>
        <v>73616521594398.109</v>
      </c>
      <c r="AH54" s="240">
        <f t="shared" si="1"/>
        <v>72835101207944.5</v>
      </c>
      <c r="AI54" s="240">
        <f t="shared" si="1"/>
        <v>72082547978000.969</v>
      </c>
      <c r="AJ54" s="240">
        <f t="shared" si="1"/>
        <v>71369452611083.766</v>
      </c>
      <c r="AK54" s="240">
        <f t="shared" si="1"/>
        <v>70705988883827.359</v>
      </c>
      <c r="AL54" s="240">
        <f t="shared" si="1"/>
        <v>70101995208840.883</v>
      </c>
      <c r="AM54" s="240">
        <f t="shared" si="1"/>
        <v>69567070894257.898</v>
      </c>
      <c r="AN54" s="240">
        <f t="shared" si="1"/>
        <v>69110686741505.297</v>
      </c>
      <c r="AO54" s="240">
        <f t="shared" si="1"/>
        <v>68742310129762.531</v>
      </c>
      <c r="AP54" s="240">
        <f t="shared" si="1"/>
        <v>68471545307432.094</v>
      </c>
      <c r="AQ54" s="240">
        <f t="shared" si="1"/>
        <v>67955186667125.016</v>
      </c>
    </row>
    <row r="55" spans="1:43" x14ac:dyDescent="0.2">
      <c r="A55" s="291" t="s">
        <v>129</v>
      </c>
      <c r="B55" s="240">
        <f t="shared" si="0"/>
        <v>23154771000985.395</v>
      </c>
      <c r="C55" s="240">
        <f t="shared" si="1"/>
        <v>18335715497904.684</v>
      </c>
      <c r="D55" s="240">
        <f t="shared" si="1"/>
        <v>19500351289787.418</v>
      </c>
      <c r="E55" s="240">
        <f t="shared" si="1"/>
        <v>19200338307864.93</v>
      </c>
      <c r="F55" s="240">
        <f t="shared" si="1"/>
        <v>19126157159525.551</v>
      </c>
      <c r="G55" s="240">
        <f t="shared" si="1"/>
        <v>19162906218925.609</v>
      </c>
      <c r="H55" s="240">
        <f t="shared" si="1"/>
        <v>19263232767762.902</v>
      </c>
      <c r="I55" s="240">
        <f t="shared" si="1"/>
        <v>19396500495143.676</v>
      </c>
      <c r="J55" s="240">
        <f t="shared" si="1"/>
        <v>19519328441785.184</v>
      </c>
      <c r="K55" s="240">
        <f t="shared" si="1"/>
        <v>19605121082113.891</v>
      </c>
      <c r="L55" s="240">
        <f t="shared" si="1"/>
        <v>19627140367010.297</v>
      </c>
      <c r="M55" s="240">
        <f t="shared" si="1"/>
        <v>19559110792745.953</v>
      </c>
      <c r="N55" s="240">
        <f t="shared" si="1"/>
        <v>19408931178942.117</v>
      </c>
      <c r="O55" s="240">
        <f t="shared" si="1"/>
        <v>19169303277125.359</v>
      </c>
      <c r="P55" s="240">
        <f t="shared" si="1"/>
        <v>18866145224752.953</v>
      </c>
      <c r="Q55" s="240">
        <f t="shared" si="1"/>
        <v>18524681314319.316</v>
      </c>
      <c r="R55" s="240">
        <f t="shared" si="1"/>
        <v>18168814864918.086</v>
      </c>
      <c r="S55" s="240">
        <f t="shared" si="1"/>
        <v>17886756540121.504</v>
      </c>
      <c r="T55" s="240">
        <f t="shared" si="1"/>
        <v>17611077823643.738</v>
      </c>
      <c r="U55" s="240">
        <f t="shared" si="1"/>
        <v>17342283645889.154</v>
      </c>
      <c r="V55" s="240">
        <f t="shared" si="1"/>
        <v>17080880693118.752</v>
      </c>
      <c r="W55" s="240">
        <f t="shared" si="1"/>
        <v>16827364867573.139</v>
      </c>
      <c r="X55" s="240">
        <f t="shared" si="1"/>
        <v>16582211200094.352</v>
      </c>
      <c r="Y55" s="240">
        <f t="shared" si="1"/>
        <v>16345866161990.404</v>
      </c>
      <c r="Z55" s="240">
        <f t="shared" si="1"/>
        <v>16118742249547.461</v>
      </c>
      <c r="AA55" s="240">
        <f t="shared" si="1"/>
        <v>15901214660642.027</v>
      </c>
      <c r="AB55" s="240">
        <f t="shared" si="1"/>
        <v>15693619847266.613</v>
      </c>
      <c r="AC55" s="240">
        <f t="shared" si="1"/>
        <v>15496255708659.594</v>
      </c>
      <c r="AD55" s="240">
        <f t="shared" si="1"/>
        <v>15309383184863.92</v>
      </c>
      <c r="AE55" s="240">
        <f t="shared" si="1"/>
        <v>15133229017475.957</v>
      </c>
      <c r="AF55" s="240">
        <f t="shared" si="1"/>
        <v>14967989460611.258</v>
      </c>
      <c r="AG55" s="240">
        <f t="shared" si="1"/>
        <v>14813834748407.066</v>
      </c>
      <c r="AH55" s="240">
        <f t="shared" si="1"/>
        <v>14670914153664.295</v>
      </c>
      <c r="AI55" s="240">
        <f t="shared" si="1"/>
        <v>14539361503807.998</v>
      </c>
      <c r="AJ55" s="240">
        <f t="shared" si="1"/>
        <v>14419301053925.76</v>
      </c>
      <c r="AK55" s="240">
        <f t="shared" si="1"/>
        <v>14310853651327.303</v>
      </c>
      <c r="AL55" s="240">
        <f t="shared" si="1"/>
        <v>14214143161391.102</v>
      </c>
      <c r="AM55" s="240">
        <f t="shared" si="1"/>
        <v>14129303160354.033</v>
      </c>
      <c r="AN55" s="240">
        <f t="shared" si="1"/>
        <v>14056483937509.621</v>
      </c>
      <c r="AO55" s="240">
        <f t="shared" si="1"/>
        <v>13995859887769.047</v>
      </c>
      <c r="AP55" s="240">
        <f t="shared" si="1"/>
        <v>13947637416916.756</v>
      </c>
      <c r="AQ55" s="240">
        <f t="shared" si="1"/>
        <v>13840719612324.441</v>
      </c>
    </row>
    <row r="56" spans="1:43" x14ac:dyDescent="0.2">
      <c r="A56" s="291" t="s">
        <v>130</v>
      </c>
      <c r="B56" s="240">
        <f t="shared" si="0"/>
        <v>30498490008846.445</v>
      </c>
      <c r="C56" s="240">
        <f t="shared" si="1"/>
        <v>23348975885968.5</v>
      </c>
      <c r="D56" s="240">
        <f t="shared" si="1"/>
        <v>26608387245432.648</v>
      </c>
      <c r="E56" s="240">
        <f t="shared" si="1"/>
        <v>26583947653653.203</v>
      </c>
      <c r="F56" s="240">
        <f t="shared" si="1"/>
        <v>26470184263697.922</v>
      </c>
      <c r="G56" s="240">
        <f t="shared" si="1"/>
        <v>26572600411710.98</v>
      </c>
      <c r="H56" s="240">
        <f t="shared" si="1"/>
        <v>26819000018166.918</v>
      </c>
      <c r="I56" s="240">
        <f t="shared" si="1"/>
        <v>27163324001164.277</v>
      </c>
      <c r="J56" s="240">
        <f t="shared" si="1"/>
        <v>27547413737098.605</v>
      </c>
      <c r="K56" s="240">
        <f t="shared" si="1"/>
        <v>27936237783757.285</v>
      </c>
      <c r="L56" s="240">
        <f t="shared" ref="L56:AQ63" si="2">SUMIFS(L$2:L$44,$AR$2:$AR$44,$A56)</f>
        <v>28292790390943.75</v>
      </c>
      <c r="M56" s="240">
        <f t="shared" si="2"/>
        <v>28578277710316.547</v>
      </c>
      <c r="N56" s="240">
        <f t="shared" si="2"/>
        <v>28812086780415.711</v>
      </c>
      <c r="O56" s="240">
        <f t="shared" si="2"/>
        <v>28941450561725.699</v>
      </c>
      <c r="P56" s="240">
        <f t="shared" si="2"/>
        <v>28972738305492.441</v>
      </c>
      <c r="Q56" s="240">
        <f t="shared" si="2"/>
        <v>28913403132944.535</v>
      </c>
      <c r="R56" s="240">
        <f t="shared" si="2"/>
        <v>28771734631948.016</v>
      </c>
      <c r="S56" s="240">
        <f t="shared" si="2"/>
        <v>28683981381631.48</v>
      </c>
      <c r="T56" s="240">
        <f t="shared" si="2"/>
        <v>28528856887885.086</v>
      </c>
      <c r="U56" s="240">
        <f t="shared" si="2"/>
        <v>28313175906393.574</v>
      </c>
      <c r="V56" s="240">
        <f t="shared" si="2"/>
        <v>28043990224984.68</v>
      </c>
      <c r="W56" s="240">
        <f t="shared" si="2"/>
        <v>27728460254931.484</v>
      </c>
      <c r="X56" s="240">
        <f t="shared" si="2"/>
        <v>27373740862238.594</v>
      </c>
      <c r="Y56" s="240">
        <f t="shared" si="2"/>
        <v>26986882736948.848</v>
      </c>
      <c r="Z56" s="240">
        <f t="shared" si="2"/>
        <v>26574749947817.859</v>
      </c>
      <c r="AA56" s="240">
        <f t="shared" si="2"/>
        <v>26143953766030.383</v>
      </c>
      <c r="AB56" s="240">
        <f t="shared" si="2"/>
        <v>25700802374554.816</v>
      </c>
      <c r="AC56" s="240">
        <f t="shared" si="2"/>
        <v>25251265712670.008</v>
      </c>
      <c r="AD56" s="240">
        <f t="shared" si="2"/>
        <v>24800954436529.273</v>
      </c>
      <c r="AE56" s="240">
        <f t="shared" si="2"/>
        <v>24355111800868.602</v>
      </c>
      <c r="AF56" s="240">
        <f t="shared" si="2"/>
        <v>23918617175894.68</v>
      </c>
      <c r="AG56" s="240">
        <f t="shared" si="2"/>
        <v>23495999897209.875</v>
      </c>
      <c r="AH56" s="240">
        <f t="shared" si="2"/>
        <v>23091462194829.242</v>
      </c>
      <c r="AI56" s="240">
        <f t="shared" si="2"/>
        <v>22708910049606.867</v>
      </c>
      <c r="AJ56" s="240">
        <f t="shared" si="2"/>
        <v>22351990972194.867</v>
      </c>
      <c r="AK56" s="240">
        <f t="shared" si="2"/>
        <v>22024137882846.371</v>
      </c>
      <c r="AL56" s="240">
        <f t="shared" si="2"/>
        <v>21728618483524.023</v>
      </c>
      <c r="AM56" s="240">
        <f t="shared" si="2"/>
        <v>21468589752528.719</v>
      </c>
      <c r="AN56" s="240">
        <f t="shared" si="2"/>
        <v>21247157454154.445</v>
      </c>
      <c r="AO56" s="240">
        <f t="shared" si="2"/>
        <v>21067440842161.941</v>
      </c>
      <c r="AP56" s="240">
        <f t="shared" si="2"/>
        <v>20932643049359.977</v>
      </c>
      <c r="AQ56" s="240">
        <f t="shared" si="2"/>
        <v>20738079731886.168</v>
      </c>
    </row>
    <row r="57" spans="1:43" x14ac:dyDescent="0.2">
      <c r="A57" s="291" t="s">
        <v>131</v>
      </c>
      <c r="B57" s="240">
        <f t="shared" si="0"/>
        <v>29291645366451.453</v>
      </c>
      <c r="C57" s="240">
        <f t="shared" ref="C57:AP68" si="3">SUMIFS(C$2:C$44,$AR$2:$AR$44,$A57)</f>
        <v>20938060956678.266</v>
      </c>
      <c r="D57" s="240">
        <f t="shared" si="3"/>
        <v>22632080250279.613</v>
      </c>
      <c r="E57" s="240">
        <f t="shared" si="3"/>
        <v>22677909167416.789</v>
      </c>
      <c r="F57" s="240">
        <f t="shared" si="3"/>
        <v>23628622210228.234</v>
      </c>
      <c r="G57" s="240">
        <f t="shared" si="3"/>
        <v>24628806300585.719</v>
      </c>
      <c r="H57" s="240">
        <f t="shared" si="3"/>
        <v>25650464117660.332</v>
      </c>
      <c r="I57" s="240">
        <f t="shared" si="3"/>
        <v>26190915372353.031</v>
      </c>
      <c r="J57" s="240">
        <f t="shared" si="3"/>
        <v>26726219441367.445</v>
      </c>
      <c r="K57" s="240">
        <f t="shared" si="3"/>
        <v>27252773992911.949</v>
      </c>
      <c r="L57" s="240">
        <f t="shared" si="2"/>
        <v>27766651176938.055</v>
      </c>
      <c r="M57" s="240">
        <f t="shared" si="2"/>
        <v>28263644250585.918</v>
      </c>
      <c r="N57" s="240">
        <f t="shared" si="2"/>
        <v>28511363337738.457</v>
      </c>
      <c r="O57" s="240">
        <f t="shared" si="2"/>
        <v>28741564121759.492</v>
      </c>
      <c r="P57" s="240">
        <f t="shared" si="2"/>
        <v>28954924671435.586</v>
      </c>
      <c r="Q57" s="240">
        <f t="shared" si="2"/>
        <v>29152319123857.996</v>
      </c>
      <c r="R57" s="240">
        <f t="shared" si="2"/>
        <v>29334786030528.586</v>
      </c>
      <c r="S57" s="240">
        <f t="shared" si="2"/>
        <v>29454883865805.129</v>
      </c>
      <c r="T57" s="240">
        <f t="shared" si="2"/>
        <v>29563642208040.859</v>
      </c>
      <c r="U57" s="240">
        <f t="shared" si="2"/>
        <v>29661747701004.277</v>
      </c>
      <c r="V57" s="240">
        <f t="shared" si="2"/>
        <v>29749958076209.641</v>
      </c>
      <c r="W57" s="240">
        <f t="shared" si="2"/>
        <v>29829086961663.68</v>
      </c>
      <c r="X57" s="240">
        <f t="shared" si="2"/>
        <v>29646699972940.445</v>
      </c>
      <c r="Y57" s="240">
        <f t="shared" si="2"/>
        <v>29457754242279.551</v>
      </c>
      <c r="Z57" s="240">
        <f t="shared" si="2"/>
        <v>29263147467675.215</v>
      </c>
      <c r="AA57" s="240">
        <f t="shared" si="2"/>
        <v>29063781962921.113</v>
      </c>
      <c r="AB57" s="240">
        <f t="shared" si="2"/>
        <v>28860555138530.004</v>
      </c>
      <c r="AC57" s="240">
        <f t="shared" si="2"/>
        <v>28478420294725.063</v>
      </c>
      <c r="AD57" s="240">
        <f t="shared" si="2"/>
        <v>28094721122271.957</v>
      </c>
      <c r="AE57" s="240">
        <f t="shared" si="2"/>
        <v>27710297760838.688</v>
      </c>
      <c r="AF57" s="240">
        <f t="shared" si="2"/>
        <v>27325962460011.969</v>
      </c>
      <c r="AG57" s="240">
        <f t="shared" si="2"/>
        <v>26942497465167.965</v>
      </c>
      <c r="AH57" s="240">
        <f t="shared" si="2"/>
        <v>26535716419424.75</v>
      </c>
      <c r="AI57" s="240">
        <f t="shared" si="2"/>
        <v>26131356152589.176</v>
      </c>
      <c r="AJ57" s="240">
        <f t="shared" si="2"/>
        <v>25730108935180.5</v>
      </c>
      <c r="AK57" s="240">
        <f t="shared" si="2"/>
        <v>25332640965795.785</v>
      </c>
      <c r="AL57" s="240">
        <f t="shared" si="2"/>
        <v>24939596049746.313</v>
      </c>
      <c r="AM57" s="240">
        <f t="shared" si="2"/>
        <v>24502113668827.746</v>
      </c>
      <c r="AN57" s="240">
        <f t="shared" si="2"/>
        <v>24070449468446.539</v>
      </c>
      <c r="AO57" s="240">
        <f t="shared" si="2"/>
        <v>23645211265128.215</v>
      </c>
      <c r="AP57" s="240">
        <f t="shared" si="2"/>
        <v>23227008374349.914</v>
      </c>
      <c r="AQ57" s="240">
        <f t="shared" si="2"/>
        <v>22699442719835.527</v>
      </c>
    </row>
    <row r="58" spans="1:43" x14ac:dyDescent="0.2">
      <c r="A58" s="291" t="s">
        <v>132</v>
      </c>
      <c r="B58" s="240">
        <f t="shared" si="0"/>
        <v>1709002987851.3066</v>
      </c>
      <c r="C58" s="240">
        <f t="shared" si="3"/>
        <v>11695685452632.994</v>
      </c>
      <c r="D58" s="240">
        <f t="shared" si="3"/>
        <v>11472342306967.914</v>
      </c>
      <c r="E58" s="240">
        <f t="shared" si="3"/>
        <v>11648372800822.273</v>
      </c>
      <c r="F58" s="240">
        <f t="shared" si="3"/>
        <v>12521422244502.123</v>
      </c>
      <c r="G58" s="240">
        <f t="shared" si="3"/>
        <v>13387118708735.719</v>
      </c>
      <c r="H58" s="240">
        <f t="shared" si="3"/>
        <v>14245465062234.586</v>
      </c>
      <c r="I58" s="240">
        <f t="shared" si="3"/>
        <v>14513324014147.119</v>
      </c>
      <c r="J58" s="240">
        <f t="shared" si="3"/>
        <v>14779078271540.313</v>
      </c>
      <c r="K58" s="240">
        <f t="shared" si="3"/>
        <v>15042728657278.555</v>
      </c>
      <c r="L58" s="240">
        <f t="shared" si="2"/>
        <v>15304275994226.252</v>
      </c>
      <c r="M58" s="240">
        <f t="shared" si="2"/>
        <v>15563721105247.785</v>
      </c>
      <c r="N58" s="240">
        <f t="shared" si="2"/>
        <v>15541272171931.189</v>
      </c>
      <c r="O58" s="240">
        <f t="shared" si="2"/>
        <v>15518704050971.174</v>
      </c>
      <c r="P58" s="240">
        <f t="shared" si="2"/>
        <v>15496016777842.795</v>
      </c>
      <c r="Q58" s="240">
        <f t="shared" si="2"/>
        <v>15473210388021.111</v>
      </c>
      <c r="R58" s="240">
        <f t="shared" si="2"/>
        <v>15450284916981.178</v>
      </c>
      <c r="S58" s="240">
        <f t="shared" si="2"/>
        <v>15262937575960.705</v>
      </c>
      <c r="T58" s="240">
        <f t="shared" si="2"/>
        <v>15075867491913.486</v>
      </c>
      <c r="U58" s="240">
        <f t="shared" si="2"/>
        <v>14889074623511.854</v>
      </c>
      <c r="V58" s="240">
        <f t="shared" si="2"/>
        <v>14702558929428.117</v>
      </c>
      <c r="W58" s="240">
        <f t="shared" si="2"/>
        <v>14516320368334.6</v>
      </c>
      <c r="X58" s="240">
        <f t="shared" si="2"/>
        <v>14177676258526.504</v>
      </c>
      <c r="Y58" s="240">
        <f t="shared" si="2"/>
        <v>13839550618227.941</v>
      </c>
      <c r="Z58" s="240">
        <f t="shared" si="2"/>
        <v>13501943369949.191</v>
      </c>
      <c r="AA58" s="240">
        <f t="shared" si="2"/>
        <v>13164854436200.539</v>
      </c>
      <c r="AB58" s="240">
        <f t="shared" si="2"/>
        <v>12828283739492.266</v>
      </c>
      <c r="AC58" s="240">
        <f t="shared" si="2"/>
        <v>12492231202334.652</v>
      </c>
      <c r="AD58" s="240">
        <f t="shared" si="2"/>
        <v>12156696747237.984</v>
      </c>
      <c r="AE58" s="240">
        <f t="shared" si="2"/>
        <v>11821680296712.539</v>
      </c>
      <c r="AF58" s="240">
        <f t="shared" si="2"/>
        <v>11487181773268.604</v>
      </c>
      <c r="AG58" s="240">
        <f t="shared" si="2"/>
        <v>11153201099416.465</v>
      </c>
      <c r="AH58" s="240">
        <f t="shared" si="2"/>
        <v>10863016263679.578</v>
      </c>
      <c r="AI58" s="240">
        <f t="shared" si="2"/>
        <v>10573280215827.24</v>
      </c>
      <c r="AJ58" s="240">
        <f t="shared" si="2"/>
        <v>10283992888701.551</v>
      </c>
      <c r="AK58" s="240">
        <f t="shared" si="2"/>
        <v>9995154215144.6133</v>
      </c>
      <c r="AL58" s="240">
        <f t="shared" si="2"/>
        <v>9706764127998.5215</v>
      </c>
      <c r="AM58" s="240">
        <f t="shared" si="2"/>
        <v>9404747599344.8281</v>
      </c>
      <c r="AN58" s="240">
        <f t="shared" si="2"/>
        <v>9103202011036.0332</v>
      </c>
      <c r="AO58" s="240">
        <f t="shared" si="2"/>
        <v>8802127292540.6816</v>
      </c>
      <c r="AP58" s="240">
        <f t="shared" si="2"/>
        <v>8501523373327.3125</v>
      </c>
      <c r="AQ58" s="240">
        <f t="shared" si="2"/>
        <v>8172370609849.667</v>
      </c>
    </row>
    <row r="59" spans="1:43" x14ac:dyDescent="0.2">
      <c r="A59" s="291" t="s">
        <v>133</v>
      </c>
      <c r="B59" s="240">
        <f t="shared" si="0"/>
        <v>28733999910999.977</v>
      </c>
      <c r="C59" s="240">
        <f t="shared" si="3"/>
        <v>56248968018156.766</v>
      </c>
      <c r="D59" s="240">
        <f t="shared" si="3"/>
        <v>59908809949185.023</v>
      </c>
      <c r="E59" s="240">
        <f t="shared" si="3"/>
        <v>59276249192465.906</v>
      </c>
      <c r="F59" s="240">
        <f t="shared" si="3"/>
        <v>64094825061053.172</v>
      </c>
      <c r="G59" s="240">
        <f t="shared" si="3"/>
        <v>69027004692114.633</v>
      </c>
      <c r="H59" s="240">
        <f t="shared" si="3"/>
        <v>73976678657076.906</v>
      </c>
      <c r="I59" s="240">
        <f t="shared" si="3"/>
        <v>76454264483322.922</v>
      </c>
      <c r="J59" s="240">
        <f t="shared" si="3"/>
        <v>78860782465441.125</v>
      </c>
      <c r="K59" s="240">
        <f t="shared" si="3"/>
        <v>81196467712561.875</v>
      </c>
      <c r="L59" s="240">
        <f t="shared" si="2"/>
        <v>83463895862054.016</v>
      </c>
      <c r="M59" s="240">
        <f t="shared" si="2"/>
        <v>85667591517100.516</v>
      </c>
      <c r="N59" s="240">
        <f t="shared" si="2"/>
        <v>86848544401929.797</v>
      </c>
      <c r="O59" s="240">
        <f t="shared" si="2"/>
        <v>87989470894239.688</v>
      </c>
      <c r="P59" s="240">
        <f t="shared" si="2"/>
        <v>89097159502420.953</v>
      </c>
      <c r="Q59" s="240">
        <f t="shared" si="2"/>
        <v>90178792443522.188</v>
      </c>
      <c r="R59" s="240">
        <f t="shared" si="2"/>
        <v>91241722227914.641</v>
      </c>
      <c r="S59" s="240">
        <f t="shared" si="2"/>
        <v>91867271383520.156</v>
      </c>
      <c r="T59" s="240">
        <f t="shared" si="2"/>
        <v>92489888828458.875</v>
      </c>
      <c r="U59" s="240">
        <f t="shared" si="2"/>
        <v>93109600002336.906</v>
      </c>
      <c r="V59" s="240">
        <f t="shared" si="2"/>
        <v>93726431202548</v>
      </c>
      <c r="W59" s="240">
        <f t="shared" si="2"/>
        <v>94340409532157.578</v>
      </c>
      <c r="X59" s="240">
        <f t="shared" si="2"/>
        <v>94560238743345.938</v>
      </c>
      <c r="Y59" s="240">
        <f t="shared" si="2"/>
        <v>94778171266352.047</v>
      </c>
      <c r="Z59" s="240">
        <f t="shared" si="2"/>
        <v>94994235992246.172</v>
      </c>
      <c r="AA59" s="240">
        <f t="shared" si="2"/>
        <v>95208462414825.781</v>
      </c>
      <c r="AB59" s="240">
        <f t="shared" si="2"/>
        <v>95420880581782.719</v>
      </c>
      <c r="AC59" s="240">
        <f t="shared" si="2"/>
        <v>95296410067995.594</v>
      </c>
      <c r="AD59" s="240">
        <f t="shared" si="2"/>
        <v>95170897397543.438</v>
      </c>
      <c r="AE59" s="240">
        <f t="shared" si="2"/>
        <v>95044373752989.063</v>
      </c>
      <c r="AF59" s="240">
        <f t="shared" si="2"/>
        <v>94916870685767.328</v>
      </c>
      <c r="AG59" s="240">
        <f t="shared" si="2"/>
        <v>94788420072883.578</v>
      </c>
      <c r="AH59" s="240">
        <f t="shared" si="2"/>
        <v>94357673963494.891</v>
      </c>
      <c r="AI59" s="240">
        <f t="shared" si="2"/>
        <v>93926762106735.781</v>
      </c>
      <c r="AJ59" s="240">
        <f t="shared" si="2"/>
        <v>93495716851088.5</v>
      </c>
      <c r="AK59" s="240">
        <f t="shared" si="2"/>
        <v>93064570711043.984</v>
      </c>
      <c r="AL59" s="240">
        <f t="shared" si="2"/>
        <v>92633356330859.047</v>
      </c>
      <c r="AM59" s="240">
        <f t="shared" si="2"/>
        <v>92146743672821.156</v>
      </c>
      <c r="AN59" s="240">
        <f t="shared" si="2"/>
        <v>91660245673015.781</v>
      </c>
      <c r="AO59" s="240">
        <f t="shared" si="2"/>
        <v>91173895122342.141</v>
      </c>
      <c r="AP59" s="240">
        <f t="shared" si="2"/>
        <v>90687724812118.5</v>
      </c>
      <c r="AQ59" s="240">
        <f t="shared" si="2"/>
        <v>89758110755278.719</v>
      </c>
    </row>
    <row r="60" spans="1:43" x14ac:dyDescent="0.2">
      <c r="A60" s="291" t="s">
        <v>134</v>
      </c>
      <c r="B60" s="240">
        <f t="shared" si="0"/>
        <v>4516650753607.0244</v>
      </c>
      <c r="C60" s="240">
        <f t="shared" si="3"/>
        <v>3842482367165.6812</v>
      </c>
      <c r="D60" s="240">
        <f t="shared" si="3"/>
        <v>4203228496478.3232</v>
      </c>
      <c r="E60" s="240">
        <f t="shared" si="3"/>
        <v>4143752283294.1743</v>
      </c>
      <c r="F60" s="240">
        <f t="shared" si="3"/>
        <v>4154394146882.9502</v>
      </c>
      <c r="G60" s="240">
        <f t="shared" si="3"/>
        <v>4249071429140.5962</v>
      </c>
      <c r="H60" s="240">
        <f t="shared" si="3"/>
        <v>4375275874141.9639</v>
      </c>
      <c r="I60" s="240">
        <f t="shared" si="3"/>
        <v>4488954914215.1289</v>
      </c>
      <c r="J60" s="240">
        <f t="shared" si="3"/>
        <v>4576062554172.3145</v>
      </c>
      <c r="K60" s="240">
        <f t="shared" si="3"/>
        <v>4635238891211.0273</v>
      </c>
      <c r="L60" s="240">
        <f t="shared" si="2"/>
        <v>4665651499658.8301</v>
      </c>
      <c r="M60" s="240">
        <f t="shared" si="2"/>
        <v>4667013023134.1807</v>
      </c>
      <c r="N60" s="240">
        <f t="shared" si="2"/>
        <v>4652738363150</v>
      </c>
      <c r="O60" s="240">
        <f t="shared" si="2"/>
        <v>4615789623228.5049</v>
      </c>
      <c r="P60" s="240">
        <f t="shared" si="2"/>
        <v>4562391768137.4795</v>
      </c>
      <c r="Q60" s="240">
        <f t="shared" si="2"/>
        <v>4498728374948.4951</v>
      </c>
      <c r="R60" s="240">
        <f t="shared" si="2"/>
        <v>4430768198687.3789</v>
      </c>
      <c r="S60" s="240">
        <f t="shared" si="2"/>
        <v>4386611762976.6206</v>
      </c>
      <c r="T60" s="240">
        <f t="shared" si="2"/>
        <v>4343420857415.8022</v>
      </c>
      <c r="U60" s="240">
        <f t="shared" si="2"/>
        <v>4301216789620.5732</v>
      </c>
      <c r="V60" s="240">
        <f t="shared" si="2"/>
        <v>4260019820019.9814</v>
      </c>
      <c r="W60" s="240">
        <f t="shared" si="2"/>
        <v>4219849240036.8115</v>
      </c>
      <c r="X60" s="240">
        <f t="shared" si="2"/>
        <v>4180723450721.1509</v>
      </c>
      <c r="Y60" s="240">
        <f t="shared" si="2"/>
        <v>4142660041767.6362</v>
      </c>
      <c r="Z60" s="240">
        <f t="shared" si="2"/>
        <v>4105675870863.6675</v>
      </c>
      <c r="AA60" s="240">
        <f t="shared" si="2"/>
        <v>4069787143332.7998</v>
      </c>
      <c r="AB60" s="240">
        <f t="shared" si="2"/>
        <v>4035009492053.8291</v>
      </c>
      <c r="AC60" s="240">
        <f t="shared" si="2"/>
        <v>4001358057652.7988</v>
      </c>
      <c r="AD60" s="240">
        <f t="shared" si="2"/>
        <v>3968847568981.4902</v>
      </c>
      <c r="AE60" s="240">
        <f t="shared" si="2"/>
        <v>3937492423912.4526</v>
      </c>
      <c r="AF60" s="240">
        <f t="shared" si="2"/>
        <v>3907306770496.7979</v>
      </c>
      <c r="AG60" s="240">
        <f t="shared" si="2"/>
        <v>3878304588547.52</v>
      </c>
      <c r="AH60" s="240">
        <f t="shared" si="2"/>
        <v>3850499771727.5391</v>
      </c>
      <c r="AI60" s="240">
        <f t="shared" si="2"/>
        <v>3823906210238.3188</v>
      </c>
      <c r="AJ60" s="240">
        <f t="shared" si="2"/>
        <v>3798537874221.6406</v>
      </c>
      <c r="AK60" s="240">
        <f t="shared" si="2"/>
        <v>3774408898004.2114</v>
      </c>
      <c r="AL60" s="240">
        <f t="shared" si="2"/>
        <v>3751533665332.3252</v>
      </c>
      <c r="AM60" s="240">
        <f t="shared" si="2"/>
        <v>3729926895761.6055</v>
      </c>
      <c r="AN60" s="240">
        <f t="shared" si="2"/>
        <v>3709603732385.2417</v>
      </c>
      <c r="AO60" s="240">
        <f t="shared" si="2"/>
        <v>3690579831103.2383</v>
      </c>
      <c r="AP60" s="240">
        <f t="shared" si="2"/>
        <v>3672871451654.8916</v>
      </c>
      <c r="AQ60" s="240">
        <f t="shared" si="2"/>
        <v>3637684739742.8408</v>
      </c>
    </row>
    <row r="61" spans="1:43" x14ac:dyDescent="0.2">
      <c r="A61" s="291" t="s">
        <v>135</v>
      </c>
      <c r="B61" s="240">
        <f t="shared" si="0"/>
        <v>1503700680869.1694</v>
      </c>
      <c r="C61" s="240">
        <f t="shared" si="3"/>
        <v>1206844642394.9973</v>
      </c>
      <c r="D61" s="240">
        <f t="shared" si="3"/>
        <v>1402365744982.998</v>
      </c>
      <c r="E61" s="240">
        <f t="shared" si="3"/>
        <v>1462739281268.6619</v>
      </c>
      <c r="F61" s="240">
        <f t="shared" si="3"/>
        <v>1483229192274.7078</v>
      </c>
      <c r="G61" s="240">
        <f t="shared" si="3"/>
        <v>1552232200239.0479</v>
      </c>
      <c r="H61" s="240">
        <f t="shared" si="3"/>
        <v>1641322188817.0754</v>
      </c>
      <c r="I61" s="240">
        <f t="shared" si="3"/>
        <v>1724509106314.2747</v>
      </c>
      <c r="J61" s="240">
        <f t="shared" si="3"/>
        <v>1795351098785.3516</v>
      </c>
      <c r="K61" s="240">
        <f t="shared" si="3"/>
        <v>1855173034233.8774</v>
      </c>
      <c r="L61" s="240">
        <f t="shared" si="2"/>
        <v>1905941061323.2952</v>
      </c>
      <c r="M61" s="240">
        <f t="shared" si="2"/>
        <v>1950129273021.9287</v>
      </c>
      <c r="N61" s="240">
        <f t="shared" si="2"/>
        <v>1993542395507.7542</v>
      </c>
      <c r="O61" s="240">
        <f t="shared" si="2"/>
        <v>2034011345032.9275</v>
      </c>
      <c r="P61" s="240">
        <f t="shared" si="2"/>
        <v>2072238141015.9199</v>
      </c>
      <c r="Q61" s="240">
        <f t="shared" si="2"/>
        <v>2109001689267.6755</v>
      </c>
      <c r="R61" s="240">
        <f t="shared" si="2"/>
        <v>2145150364812.1362</v>
      </c>
      <c r="S61" s="240">
        <f t="shared" si="2"/>
        <v>2190925107106.3455</v>
      </c>
      <c r="T61" s="240">
        <f t="shared" si="2"/>
        <v>2237247568445.6602</v>
      </c>
      <c r="U61" s="240">
        <f t="shared" si="2"/>
        <v>2283959175719.8945</v>
      </c>
      <c r="V61" s="240">
        <f t="shared" si="2"/>
        <v>2330888335509.3408</v>
      </c>
      <c r="W61" s="240">
        <f t="shared" si="2"/>
        <v>2377850243412.1357</v>
      </c>
      <c r="X61" s="240">
        <f t="shared" si="2"/>
        <v>2424646831043.0879</v>
      </c>
      <c r="Y61" s="240">
        <f t="shared" si="2"/>
        <v>2471066866972.439</v>
      </c>
      <c r="Z61" s="240">
        <f t="shared" si="2"/>
        <v>2516886227739.3071</v>
      </c>
      <c r="AA61" s="240">
        <f t="shared" si="2"/>
        <v>2561868354577.8115</v>
      </c>
      <c r="AB61" s="240">
        <f t="shared" si="2"/>
        <v>2605764910590.6533</v>
      </c>
      <c r="AC61" s="240">
        <f t="shared" si="2"/>
        <v>2648316651754.9253</v>
      </c>
      <c r="AD61" s="240">
        <f t="shared" si="2"/>
        <v>2689254523314.1055</v>
      </c>
      <c r="AE61" s="240">
        <f t="shared" si="2"/>
        <v>2728300990769.249</v>
      </c>
      <c r="AF61" s="240">
        <f t="shared" si="2"/>
        <v>2765171611814.6543</v>
      </c>
      <c r="AG61" s="240">
        <f t="shared" si="2"/>
        <v>2799576852160.7568</v>
      </c>
      <c r="AH61" s="240">
        <f t="shared" si="2"/>
        <v>2831224144257.2866</v>
      </c>
      <c r="AI61" s="240">
        <f t="shared" si="2"/>
        <v>2859820183495.4263</v>
      </c>
      <c r="AJ61" s="240">
        <f t="shared" si="2"/>
        <v>2885073451569.8901</v>
      </c>
      <c r="AK61" s="240">
        <f t="shared" si="2"/>
        <v>2906696951379.9517</v>
      </c>
      <c r="AL61" s="240">
        <f t="shared" si="2"/>
        <v>2924411132223.6196</v>
      </c>
      <c r="AM61" s="240">
        <f t="shared" si="2"/>
        <v>2937946978192.5107</v>
      </c>
      <c r="AN61" s="240">
        <f t="shared" si="2"/>
        <v>2947049226729.0195</v>
      </c>
      <c r="AO61" s="240">
        <f t="shared" si="2"/>
        <v>2951479678405.144</v>
      </c>
      <c r="AP61" s="240">
        <f t="shared" si="2"/>
        <v>2951020553283.4702</v>
      </c>
      <c r="AQ61" s="240">
        <f t="shared" si="2"/>
        <v>2930160819161.9326</v>
      </c>
    </row>
    <row r="62" spans="1:43" x14ac:dyDescent="0.2">
      <c r="A62" s="291" t="s">
        <v>136</v>
      </c>
      <c r="B62" s="240">
        <f t="shared" si="0"/>
        <v>24980296919826.566</v>
      </c>
      <c r="C62" s="240">
        <f t="shared" si="3"/>
        <v>18639016566835.258</v>
      </c>
      <c r="D62" s="240">
        <f t="shared" si="3"/>
        <v>18484317215583.383</v>
      </c>
      <c r="E62" s="240">
        <f t="shared" si="3"/>
        <v>16566681273446.297</v>
      </c>
      <c r="F62" s="240">
        <f t="shared" si="3"/>
        <v>17217812424219.803</v>
      </c>
      <c r="G62" s="240">
        <f t="shared" si="3"/>
        <v>17863784831154.238</v>
      </c>
      <c r="H62" s="240">
        <f t="shared" si="3"/>
        <v>18504604501763.613</v>
      </c>
      <c r="I62" s="240">
        <f t="shared" si="3"/>
        <v>18674898473651.875</v>
      </c>
      <c r="J62" s="240">
        <f t="shared" si="3"/>
        <v>18843632792175.527</v>
      </c>
      <c r="K62" s="240">
        <f t="shared" si="3"/>
        <v>19010809309773.781</v>
      </c>
      <c r="L62" s="240">
        <f t="shared" si="2"/>
        <v>19176429878885.836</v>
      </c>
      <c r="M62" s="240">
        <f t="shared" si="2"/>
        <v>19340496351950.91</v>
      </c>
      <c r="N62" s="240">
        <f t="shared" si="2"/>
        <v>19062910407284.316</v>
      </c>
      <c r="O62" s="240">
        <f t="shared" si="2"/>
        <v>18786705120238.887</v>
      </c>
      <c r="P62" s="240">
        <f t="shared" si="2"/>
        <v>18511879348659.328</v>
      </c>
      <c r="Q62" s="240">
        <f t="shared" si="2"/>
        <v>18238431950390.348</v>
      </c>
      <c r="R62" s="240">
        <f t="shared" si="2"/>
        <v>17966361783276.656</v>
      </c>
      <c r="S62" s="240">
        <f t="shared" si="2"/>
        <v>17645799618681.781</v>
      </c>
      <c r="T62" s="240">
        <f t="shared" si="2"/>
        <v>17325694412075.031</v>
      </c>
      <c r="U62" s="240">
        <f t="shared" si="2"/>
        <v>17006045986791.387</v>
      </c>
      <c r="V62" s="240">
        <f t="shared" si="2"/>
        <v>16686854166165.852</v>
      </c>
      <c r="W62" s="240">
        <f t="shared" si="2"/>
        <v>16368118773533.414</v>
      </c>
      <c r="X62" s="240">
        <f t="shared" si="2"/>
        <v>15936106257444.5</v>
      </c>
      <c r="Y62" s="240">
        <f t="shared" si="2"/>
        <v>15504719028440.166</v>
      </c>
      <c r="Z62" s="240">
        <f t="shared" si="2"/>
        <v>15073956843690.184</v>
      </c>
      <c r="AA62" s="240">
        <f t="shared" si="2"/>
        <v>14643819460364.328</v>
      </c>
      <c r="AB62" s="240">
        <f t="shared" si="2"/>
        <v>14214306635632.381</v>
      </c>
      <c r="AC62" s="240">
        <f t="shared" si="2"/>
        <v>13880727878629.332</v>
      </c>
      <c r="AD62" s="240">
        <f t="shared" si="2"/>
        <v>13547629707407.41</v>
      </c>
      <c r="AE62" s="240">
        <f t="shared" si="2"/>
        <v>13215011935540.309</v>
      </c>
      <c r="AF62" s="240">
        <f t="shared" si="2"/>
        <v>12882874376601.697</v>
      </c>
      <c r="AG62" s="240">
        <f t="shared" si="2"/>
        <v>12551216844165.258</v>
      </c>
      <c r="AH62" s="240">
        <f t="shared" si="2"/>
        <v>12348313843408.834</v>
      </c>
      <c r="AI62" s="240">
        <f t="shared" si="2"/>
        <v>12145699169978.283</v>
      </c>
      <c r="AJ62" s="240">
        <f t="shared" si="2"/>
        <v>11943372712380.039</v>
      </c>
      <c r="AK62" s="240">
        <f t="shared" si="2"/>
        <v>11741334359120.535</v>
      </c>
      <c r="AL62" s="240">
        <f t="shared" si="2"/>
        <v>11539583998706.209</v>
      </c>
      <c r="AM62" s="240">
        <f t="shared" si="2"/>
        <v>11434675608820.531</v>
      </c>
      <c r="AN62" s="240">
        <f t="shared" si="2"/>
        <v>11329909387813.061</v>
      </c>
      <c r="AO62" s="240">
        <f t="shared" si="2"/>
        <v>11225285281496.494</v>
      </c>
      <c r="AP62" s="240">
        <f t="shared" si="2"/>
        <v>11120803235683.535</v>
      </c>
      <c r="AQ62" s="240">
        <f t="shared" si="2"/>
        <v>10987990763073.074</v>
      </c>
    </row>
    <row r="63" spans="1:43" x14ac:dyDescent="0.2">
      <c r="A63" s="291" t="s">
        <v>137</v>
      </c>
      <c r="B63" s="240">
        <f t="shared" si="0"/>
        <v>28154159611550.422</v>
      </c>
      <c r="C63" s="240">
        <f t="shared" si="3"/>
        <v>13119927158358.488</v>
      </c>
      <c r="D63" s="240">
        <f t="shared" si="3"/>
        <v>12713818332386.262</v>
      </c>
      <c r="E63" s="240">
        <f t="shared" si="3"/>
        <v>12459969688910.117</v>
      </c>
      <c r="F63" s="240">
        <f t="shared" si="3"/>
        <v>13402645763840.158</v>
      </c>
      <c r="G63" s="240">
        <f t="shared" si="3"/>
        <v>14338755889723.275</v>
      </c>
      <c r="H63" s="240">
        <f t="shared" si="3"/>
        <v>15268304839272.746</v>
      </c>
      <c r="I63" s="240">
        <f t="shared" si="3"/>
        <v>15558910015693.074</v>
      </c>
      <c r="J63" s="240">
        <f t="shared" si="3"/>
        <v>15847422309417.818</v>
      </c>
      <c r="K63" s="240">
        <f t="shared" si="3"/>
        <v>16133843258424.803</v>
      </c>
      <c r="L63" s="240">
        <f t="shared" si="2"/>
        <v>16418174400691.855</v>
      </c>
      <c r="M63" s="240">
        <f t="shared" si="2"/>
        <v>16700417274196.795</v>
      </c>
      <c r="N63" s="240">
        <f t="shared" si="2"/>
        <v>16676881146589.717</v>
      </c>
      <c r="O63" s="240">
        <f t="shared" si="2"/>
        <v>16653226440958.814</v>
      </c>
      <c r="P63" s="240">
        <f t="shared" si="2"/>
        <v>16629453228414.59</v>
      </c>
      <c r="Q63" s="240">
        <f t="shared" si="2"/>
        <v>16605561580067.527</v>
      </c>
      <c r="R63" s="240">
        <f t="shared" si="2"/>
        <v>16581551567028.121</v>
      </c>
      <c r="S63" s="240">
        <f t="shared" si="2"/>
        <v>16383156369794.002</v>
      </c>
      <c r="T63" s="240">
        <f t="shared" si="2"/>
        <v>16184997923250.393</v>
      </c>
      <c r="U63" s="240">
        <f t="shared" si="2"/>
        <v>15987076165263.359</v>
      </c>
      <c r="V63" s="240">
        <f t="shared" si="2"/>
        <v>15789391033698.961</v>
      </c>
      <c r="W63" s="240">
        <f t="shared" si="2"/>
        <v>15591942466423.252</v>
      </c>
      <c r="X63" s="240">
        <f t="shared" si="2"/>
        <v>15230707398548.691</v>
      </c>
      <c r="Y63" s="240">
        <f t="shared" si="2"/>
        <v>14869914149288.689</v>
      </c>
      <c r="Z63" s="240">
        <f t="shared" si="2"/>
        <v>14509562602142.113</v>
      </c>
      <c r="AA63" s="240">
        <f t="shared" si="2"/>
        <v>14149652640607.816</v>
      </c>
      <c r="AB63" s="240">
        <f t="shared" si="2"/>
        <v>13790184148184.658</v>
      </c>
      <c r="AC63" s="240">
        <f t="shared" si="2"/>
        <v>13431157008371.504</v>
      </c>
      <c r="AD63" s="240">
        <f t="shared" si="2"/>
        <v>13072571104667.213</v>
      </c>
      <c r="AE63" s="240">
        <f t="shared" si="2"/>
        <v>12714426320570.645</v>
      </c>
      <c r="AF63" s="240">
        <f t="shared" si="2"/>
        <v>12356722539580.66</v>
      </c>
      <c r="AG63" s="240">
        <f t="shared" si="2"/>
        <v>11999459645196.121</v>
      </c>
      <c r="AH63" s="240">
        <f t="shared" si="2"/>
        <v>11689208070999.549</v>
      </c>
      <c r="AI63" s="240">
        <f t="shared" si="2"/>
        <v>11379338574364.494</v>
      </c>
      <c r="AJ63" s="240">
        <f t="shared" si="2"/>
        <v>11069851054323.307</v>
      </c>
      <c r="AK63" s="240">
        <f t="shared" si="2"/>
        <v>10760745409908.328</v>
      </c>
      <c r="AL63" s="240">
        <f t="shared" si="2"/>
        <v>10452021540151.906</v>
      </c>
      <c r="AM63" s="240">
        <f t="shared" si="2"/>
        <v>10128520114366.387</v>
      </c>
      <c r="AN63" s="240">
        <f t="shared" si="2"/>
        <v>9805419371670.7637</v>
      </c>
      <c r="AO63" s="240">
        <f t="shared" si="2"/>
        <v>9482719206025.1152</v>
      </c>
      <c r="AP63" s="240">
        <f t="shared" si="2"/>
        <v>9160419511389.5215</v>
      </c>
      <c r="AQ63" s="240">
        <f t="shared" ref="AQ63:AQ74" si="4">SUMIFS(AQ$2:AQ$44,$AR$2:$AR$44,$A63)</f>
        <v>8815888003069.9414</v>
      </c>
    </row>
    <row r="64" spans="1:43" x14ac:dyDescent="0.2">
      <c r="A64" s="291" t="s">
        <v>138</v>
      </c>
      <c r="B64" s="240">
        <f t="shared" si="0"/>
        <v>1653515877856.135</v>
      </c>
      <c r="C64" s="240">
        <f t="shared" si="3"/>
        <v>1964243693829.0991</v>
      </c>
      <c r="D64" s="240">
        <f t="shared" si="3"/>
        <v>2024074233348.9419</v>
      </c>
      <c r="E64" s="240">
        <f t="shared" si="3"/>
        <v>2094849320142.3928</v>
      </c>
      <c r="F64" s="240">
        <f t="shared" si="3"/>
        <v>2251835884869.7061</v>
      </c>
      <c r="G64" s="240">
        <f t="shared" si="3"/>
        <v>2406111125609.0835</v>
      </c>
      <c r="H64" s="240">
        <f t="shared" si="3"/>
        <v>2557690028935.9429</v>
      </c>
      <c r="I64" s="240">
        <f t="shared" si="3"/>
        <v>2668996855096.7217</v>
      </c>
      <c r="J64" s="240">
        <f t="shared" si="3"/>
        <v>2778311195664.498</v>
      </c>
      <c r="K64" s="240">
        <f t="shared" si="3"/>
        <v>2885643738066.5957</v>
      </c>
      <c r="L64" s="240">
        <f t="shared" si="3"/>
        <v>2991005169730.334</v>
      </c>
      <c r="M64" s="240">
        <f t="shared" si="3"/>
        <v>3094406178083.0366</v>
      </c>
      <c r="N64" s="240">
        <f t="shared" si="3"/>
        <v>3143213775952.7861</v>
      </c>
      <c r="O64" s="240">
        <f t="shared" si="3"/>
        <v>3191219607304.2432</v>
      </c>
      <c r="P64" s="240">
        <f t="shared" si="3"/>
        <v>3238427395855.9902</v>
      </c>
      <c r="Q64" s="240">
        <f t="shared" si="3"/>
        <v>3284840865326.6157</v>
      </c>
      <c r="R64" s="240">
        <f t="shared" si="3"/>
        <v>3330463739434.7036</v>
      </c>
      <c r="S64" s="240">
        <f t="shared" si="3"/>
        <v>3341215570683.0654</v>
      </c>
      <c r="T64" s="240">
        <f t="shared" si="3"/>
        <v>3351872365782.7305</v>
      </c>
      <c r="U64" s="240">
        <f t="shared" si="3"/>
        <v>3362434246390.3906</v>
      </c>
      <c r="V64" s="240">
        <f t="shared" si="3"/>
        <v>3372901334162.7363</v>
      </c>
      <c r="W64" s="240">
        <f t="shared" si="3"/>
        <v>3383273750756.4575</v>
      </c>
      <c r="X64" s="240">
        <f t="shared" si="3"/>
        <v>3365911441081.4541</v>
      </c>
      <c r="Y64" s="240">
        <f t="shared" si="3"/>
        <v>3348600491355.8604</v>
      </c>
      <c r="Z64" s="240">
        <f t="shared" si="3"/>
        <v>3331340850296.8345</v>
      </c>
      <c r="AA64" s="240">
        <f t="shared" si="3"/>
        <v>3314132466621.5376</v>
      </c>
      <c r="AB64" s="240">
        <f t="shared" si="3"/>
        <v>3296975289047.1245</v>
      </c>
      <c r="AC64" s="240">
        <f t="shared" si="3"/>
        <v>3244257280558.4326</v>
      </c>
      <c r="AD64" s="240">
        <f t="shared" si="3"/>
        <v>3191779699288.1079</v>
      </c>
      <c r="AE64" s="240">
        <f t="shared" si="3"/>
        <v>3139542269730.9341</v>
      </c>
      <c r="AF64" s="240">
        <f t="shared" si="3"/>
        <v>3087544716381.6992</v>
      </c>
      <c r="AG64" s="240">
        <f t="shared" si="3"/>
        <v>3035786763735.189</v>
      </c>
      <c r="AH64" s="240">
        <f t="shared" si="3"/>
        <v>2957913568336.9429</v>
      </c>
      <c r="AI64" s="240">
        <f t="shared" si="3"/>
        <v>2880420854837.4346</v>
      </c>
      <c r="AJ64" s="240">
        <f t="shared" si="3"/>
        <v>2803308179564.6689</v>
      </c>
      <c r="AK64" s="240">
        <f t="shared" si="3"/>
        <v>2726575098846.6504</v>
      </c>
      <c r="AL64" s="240">
        <f t="shared" si="3"/>
        <v>2650221169011.3872</v>
      </c>
      <c r="AM64" s="240">
        <f t="shared" si="3"/>
        <v>2574135691780.6016</v>
      </c>
      <c r="AN64" s="240">
        <f t="shared" si="3"/>
        <v>2498429115442.3506</v>
      </c>
      <c r="AO64" s="240">
        <f t="shared" si="3"/>
        <v>2423100995370.0869</v>
      </c>
      <c r="AP64" s="240">
        <f t="shared" si="3"/>
        <v>2348150886937.269</v>
      </c>
      <c r="AQ64" s="240">
        <f t="shared" si="4"/>
        <v>2267381362555.5713</v>
      </c>
    </row>
    <row r="65" spans="1:43" x14ac:dyDescent="0.2">
      <c r="A65" s="291" t="s">
        <v>139</v>
      </c>
      <c r="B65" s="240">
        <f t="shared" si="0"/>
        <v>1353885483882.2034</v>
      </c>
      <c r="C65" s="240">
        <f t="shared" si="3"/>
        <v>1287300951887.9968</v>
      </c>
      <c r="D65" s="240">
        <f t="shared" si="3"/>
        <v>1543867269495.7993</v>
      </c>
      <c r="E65" s="240">
        <f t="shared" si="3"/>
        <v>1551031448125.4084</v>
      </c>
      <c r="F65" s="240">
        <f t="shared" si="3"/>
        <v>1560834707590.5762</v>
      </c>
      <c r="G65" s="240">
        <f t="shared" si="3"/>
        <v>1600255135683.99</v>
      </c>
      <c r="H65" s="240">
        <f t="shared" si="3"/>
        <v>1651283519916.2336</v>
      </c>
      <c r="I65" s="240">
        <f t="shared" si="3"/>
        <v>1698993787499.5012</v>
      </c>
      <c r="J65" s="240">
        <f t="shared" si="3"/>
        <v>1739086856901.1165</v>
      </c>
      <c r="K65" s="240">
        <f t="shared" si="3"/>
        <v>1771994046262.6624</v>
      </c>
      <c r="L65" s="240">
        <f t="shared" si="3"/>
        <v>1798319740167.8345</v>
      </c>
      <c r="M65" s="240">
        <f t="shared" si="3"/>
        <v>1818810261925.5554</v>
      </c>
      <c r="N65" s="240">
        <f t="shared" si="3"/>
        <v>1836328883139.4419</v>
      </c>
      <c r="O65" s="240">
        <f t="shared" si="3"/>
        <v>1849611160800.7017</v>
      </c>
      <c r="P65" s="240">
        <f t="shared" si="3"/>
        <v>1859402589219.8416</v>
      </c>
      <c r="Q65" s="240">
        <f t="shared" si="3"/>
        <v>1866489562235.6604</v>
      </c>
      <c r="R65" s="240">
        <f t="shared" si="3"/>
        <v>1871685852403.491</v>
      </c>
      <c r="S65" s="240">
        <f t="shared" si="3"/>
        <v>1882681342108.2158</v>
      </c>
      <c r="T65" s="240">
        <f t="shared" si="3"/>
        <v>1892725484831.5569</v>
      </c>
      <c r="U65" s="240">
        <f t="shared" si="3"/>
        <v>1901838007229.3728</v>
      </c>
      <c r="V65" s="240">
        <f t="shared" si="3"/>
        <v>1910040726346.302</v>
      </c>
      <c r="W65" s="240">
        <f t="shared" si="3"/>
        <v>1917357411637.3682</v>
      </c>
      <c r="X65" s="240">
        <f t="shared" si="3"/>
        <v>1923813645746.8059</v>
      </c>
      <c r="Y65" s="240">
        <f t="shared" si="3"/>
        <v>1929436684977.9441</v>
      </c>
      <c r="Z65" s="240">
        <f t="shared" si="3"/>
        <v>1934255320338.4365</v>
      </c>
      <c r="AA65" s="240">
        <f t="shared" si="3"/>
        <v>1938299739991.3733</v>
      </c>
      <c r="AB65" s="240">
        <f t="shared" si="3"/>
        <v>1941601393886.9282</v>
      </c>
      <c r="AC65" s="240">
        <f t="shared" si="3"/>
        <v>1944192861291.1309</v>
      </c>
      <c r="AD65" s="240">
        <f t="shared" si="3"/>
        <v>1946107721869.0017</v>
      </c>
      <c r="AE65" s="240">
        <f t="shared" si="3"/>
        <v>1947380430919.8474</v>
      </c>
      <c r="AF65" s="240">
        <f t="shared" si="3"/>
        <v>1948046199302.5432</v>
      </c>
      <c r="AG65" s="240">
        <f t="shared" si="3"/>
        <v>1948140878529.9526</v>
      </c>
      <c r="AH65" s="240">
        <f t="shared" si="3"/>
        <v>1947700851453.7437</v>
      </c>
      <c r="AI65" s="240">
        <f t="shared" si="3"/>
        <v>1946762928904.9622</v>
      </c>
      <c r="AJ65" s="240">
        <f t="shared" si="3"/>
        <v>1945364252601.6355</v>
      </c>
      <c r="AK65" s="240">
        <f t="shared" si="3"/>
        <v>1943542204583.4314</v>
      </c>
      <c r="AL65" s="240">
        <f t="shared" si="3"/>
        <v>1941334323384.5962</v>
      </c>
      <c r="AM65" s="240">
        <f t="shared" si="3"/>
        <v>1938778227111.0859</v>
      </c>
      <c r="AN65" s="240">
        <f t="shared" si="3"/>
        <v>1935911543545.2222</v>
      </c>
      <c r="AO65" s="240">
        <f t="shared" si="3"/>
        <v>1932771847362.7366</v>
      </c>
      <c r="AP65" s="240">
        <f t="shared" si="3"/>
        <v>1929396604511.8259</v>
      </c>
      <c r="AQ65" s="240">
        <f t="shared" si="4"/>
        <v>1915947107752.865</v>
      </c>
    </row>
    <row r="66" spans="1:43" x14ac:dyDescent="0.2">
      <c r="A66" s="291" t="s">
        <v>140</v>
      </c>
      <c r="B66" s="240">
        <f t="shared" si="0"/>
        <v>1034834601409.9631</v>
      </c>
      <c r="C66" s="240">
        <f t="shared" si="3"/>
        <v>1131937043901.5146</v>
      </c>
      <c r="D66" s="240">
        <f t="shared" si="3"/>
        <v>1331857898686.7197</v>
      </c>
      <c r="E66" s="240">
        <f t="shared" si="3"/>
        <v>1423742077450.1079</v>
      </c>
      <c r="F66" s="240">
        <f t="shared" si="3"/>
        <v>1438415535278.1401</v>
      </c>
      <c r="G66" s="240">
        <f t="shared" si="3"/>
        <v>1501726149093.0056</v>
      </c>
      <c r="H66" s="240">
        <f t="shared" si="3"/>
        <v>1581500731161.9419</v>
      </c>
      <c r="I66" s="240">
        <f t="shared" si="3"/>
        <v>1648436130445.4023</v>
      </c>
      <c r="J66" s="240">
        <f t="shared" si="3"/>
        <v>1697914507227.7727</v>
      </c>
      <c r="K66" s="240">
        <f t="shared" si="3"/>
        <v>1734776728731.9495</v>
      </c>
      <c r="L66" s="240">
        <f t="shared" si="3"/>
        <v>1764863421873.8293</v>
      </c>
      <c r="M66" s="240">
        <f t="shared" si="3"/>
        <v>1794664630126.9624</v>
      </c>
      <c r="N66" s="240">
        <f t="shared" si="3"/>
        <v>1836028261314.4358</v>
      </c>
      <c r="O66" s="240">
        <f t="shared" si="3"/>
        <v>1882998741585.5674</v>
      </c>
      <c r="P66" s="240">
        <f t="shared" si="3"/>
        <v>1934045744505.4983</v>
      </c>
      <c r="Q66" s="240">
        <f t="shared" si="3"/>
        <v>1987458084458.9666</v>
      </c>
      <c r="R66" s="240">
        <f t="shared" si="3"/>
        <v>2041312151224.374</v>
      </c>
      <c r="S66" s="240">
        <f t="shared" si="3"/>
        <v>2106850611894.3501</v>
      </c>
      <c r="T66" s="240">
        <f t="shared" si="3"/>
        <v>2171292940704.0645</v>
      </c>
      <c r="U66" s="240">
        <f t="shared" si="3"/>
        <v>2234386983329.5737</v>
      </c>
      <c r="V66" s="240">
        <f t="shared" si="3"/>
        <v>2295881081782.6943</v>
      </c>
      <c r="W66" s="240">
        <f t="shared" si="3"/>
        <v>2355525641353.9385</v>
      </c>
      <c r="X66" s="240">
        <f t="shared" si="3"/>
        <v>2413074700316.6475</v>
      </c>
      <c r="Y66" s="240">
        <f t="shared" si="3"/>
        <v>2468287488827.3408</v>
      </c>
      <c r="Z66" s="240">
        <f t="shared" si="3"/>
        <v>2520929963865.1382</v>
      </c>
      <c r="AA66" s="240">
        <f t="shared" si="3"/>
        <v>2570776307608.1265</v>
      </c>
      <c r="AB66" s="240">
        <f t="shared" si="3"/>
        <v>2617610377324.6973</v>
      </c>
      <c r="AC66" s="240">
        <f t="shared" si="3"/>
        <v>2661227095641.7339</v>
      </c>
      <c r="AD66" s="240">
        <f t="shared" si="3"/>
        <v>2701433770914.0186</v>
      </c>
      <c r="AE66" s="240">
        <f t="shared" si="3"/>
        <v>2738051338336.1592</v>
      </c>
      <c r="AF66" s="240">
        <f t="shared" si="3"/>
        <v>2770915513384.9028</v>
      </c>
      <c r="AG66" s="240">
        <f t="shared" si="3"/>
        <v>2799877850132.5483</v>
      </c>
      <c r="AH66" s="240">
        <f t="shared" si="3"/>
        <v>2824806697910.0767</v>
      </c>
      <c r="AI66" s="240">
        <f t="shared" si="3"/>
        <v>2845588050702.2241</v>
      </c>
      <c r="AJ66" s="240">
        <f t="shared" si="3"/>
        <v>2862126284511.4297</v>
      </c>
      <c r="AK66" s="240">
        <f t="shared" si="3"/>
        <v>2874344778720.9683</v>
      </c>
      <c r="AL66" s="240">
        <f t="shared" si="3"/>
        <v>2882186418213.522</v>
      </c>
      <c r="AM66" s="240">
        <f t="shared" si="3"/>
        <v>2885613973656.8569</v>
      </c>
      <c r="AN66" s="240">
        <f t="shared" si="3"/>
        <v>2884610357955.8687</v>
      </c>
      <c r="AO66" s="240">
        <f t="shared" si="3"/>
        <v>2879178757396.8579</v>
      </c>
      <c r="AP66" s="240">
        <f t="shared" si="3"/>
        <v>2869342636487.5176</v>
      </c>
      <c r="AQ66" s="240">
        <f t="shared" si="4"/>
        <v>2840503843549.6357</v>
      </c>
    </row>
    <row r="67" spans="1:43" x14ac:dyDescent="0.2">
      <c r="A67" s="291" t="s">
        <v>141</v>
      </c>
      <c r="B67" s="240">
        <f t="shared" si="0"/>
        <v>1717326054350.5825</v>
      </c>
      <c r="C67" s="240">
        <f t="shared" si="3"/>
        <v>1320593217885.0994</v>
      </c>
      <c r="D67" s="240">
        <f t="shared" si="3"/>
        <v>1585291158142.2048</v>
      </c>
      <c r="E67" s="240">
        <f t="shared" si="3"/>
        <v>1778646957487.9268</v>
      </c>
      <c r="F67" s="240">
        <f t="shared" si="3"/>
        <v>1811688157682.0647</v>
      </c>
      <c r="G67" s="240">
        <f t="shared" si="3"/>
        <v>1927028053270.9666</v>
      </c>
      <c r="H67" s="240">
        <f t="shared" si="3"/>
        <v>2078100077387.3953</v>
      </c>
      <c r="I67" s="240">
        <f t="shared" si="3"/>
        <v>2219272016162.6816</v>
      </c>
      <c r="J67" s="240">
        <f t="shared" si="3"/>
        <v>2339593436572.7817</v>
      </c>
      <c r="K67" s="240">
        <f t="shared" si="3"/>
        <v>2441758061060.7695</v>
      </c>
      <c r="L67" s="240">
        <f t="shared" si="3"/>
        <v>2530135786866.8184</v>
      </c>
      <c r="M67" s="240">
        <f t="shared" si="3"/>
        <v>2610421046634.397</v>
      </c>
      <c r="N67" s="240">
        <f t="shared" si="3"/>
        <v>2696300891492.5298</v>
      </c>
      <c r="O67" s="240">
        <f t="shared" si="3"/>
        <v>2780875286927.7432</v>
      </c>
      <c r="P67" s="240">
        <f t="shared" si="3"/>
        <v>2863617662017.1191</v>
      </c>
      <c r="Q67" s="240">
        <f t="shared" si="3"/>
        <v>2943973578562.1382</v>
      </c>
      <c r="R67" s="240">
        <f t="shared" si="3"/>
        <v>3021364543129.7163</v>
      </c>
      <c r="S67" s="240">
        <f t="shared" si="3"/>
        <v>3113241277863.7891</v>
      </c>
      <c r="T67" s="240">
        <f t="shared" si="3"/>
        <v>3202341861918.8535</v>
      </c>
      <c r="U67" s="240">
        <f t="shared" si="3"/>
        <v>3288359607713.0571</v>
      </c>
      <c r="V67" s="240">
        <f t="shared" si="3"/>
        <v>3371002351823.9185</v>
      </c>
      <c r="W67" s="240">
        <f t="shared" si="3"/>
        <v>3449994337702.3105</v>
      </c>
      <c r="X67" s="240">
        <f t="shared" si="3"/>
        <v>3525077931982.4844</v>
      </c>
      <c r="Y67" s="240">
        <f t="shared" si="3"/>
        <v>3596015159688.8198</v>
      </c>
      <c r="Z67" s="240">
        <f t="shared" si="3"/>
        <v>3662589046313.2773</v>
      </c>
      <c r="AA67" s="240">
        <f t="shared" si="3"/>
        <v>3724604757495.0366</v>
      </c>
      <c r="AB67" s="240">
        <f t="shared" si="3"/>
        <v>3781890529824.479</v>
      </c>
      <c r="AC67" s="240">
        <f t="shared" si="3"/>
        <v>3834298389072.4019</v>
      </c>
      <c r="AD67" s="240">
        <f t="shared" si="3"/>
        <v>3881704654865.1519</v>
      </c>
      <c r="AE67" s="240">
        <f t="shared" si="3"/>
        <v>3924010233447.3291</v>
      </c>
      <c r="AF67" s="240">
        <f t="shared" si="3"/>
        <v>3961140702657.0415</v>
      </c>
      <c r="AG67" s="240">
        <f t="shared" si="3"/>
        <v>3993046195552.373</v>
      </c>
      <c r="AH67" s="240">
        <f t="shared" si="3"/>
        <v>4019701091243.3179</v>
      </c>
      <c r="AI67" s="240">
        <f t="shared" si="3"/>
        <v>4041103523377.561</v>
      </c>
      <c r="AJ67" s="240">
        <f t="shared" si="3"/>
        <v>4057274718384.8843</v>
      </c>
      <c r="AK67" s="240">
        <f t="shared" si="3"/>
        <v>4068258176989.9175</v>
      </c>
      <c r="AL67" s="240">
        <f t="shared" si="3"/>
        <v>4074118713650.5454</v>
      </c>
      <c r="AM67" s="240">
        <f t="shared" si="3"/>
        <v>4074941369466.5098</v>
      </c>
      <c r="AN67" s="240">
        <f t="shared" si="3"/>
        <v>4070830214732.9717</v>
      </c>
      <c r="AO67" s="240">
        <f t="shared" si="3"/>
        <v>4061907057693.2974</v>
      </c>
      <c r="AP67" s="240">
        <f t="shared" si="3"/>
        <v>4048310076184.7524</v>
      </c>
      <c r="AQ67" s="240">
        <f t="shared" si="4"/>
        <v>4009524735508.4263</v>
      </c>
    </row>
    <row r="68" spans="1:43" x14ac:dyDescent="0.2">
      <c r="A68" s="291" t="s">
        <v>142</v>
      </c>
      <c r="B68" s="240">
        <f t="shared" si="0"/>
        <v>288532971974.89594</v>
      </c>
      <c r="C68" s="240">
        <f t="shared" si="3"/>
        <v>210851017981.65469</v>
      </c>
      <c r="D68" s="240">
        <f t="shared" si="3"/>
        <v>233256357500.01456</v>
      </c>
      <c r="E68" s="240">
        <f t="shared" si="3"/>
        <v>249088181666.05518</v>
      </c>
      <c r="F68" s="240">
        <f t="shared" si="3"/>
        <v>244634371039.22632</v>
      </c>
      <c r="G68" s="240">
        <f t="shared" si="3"/>
        <v>243898994042.52042</v>
      </c>
      <c r="H68" s="240">
        <f t="shared" si="3"/>
        <v>244897889107.59418</v>
      </c>
      <c r="I68" s="240">
        <f t="shared" si="3"/>
        <v>246108137020.64908</v>
      </c>
      <c r="J68" s="240">
        <f t="shared" si="3"/>
        <v>246939579479.55377</v>
      </c>
      <c r="K68" s="240">
        <f t="shared" si="3"/>
        <v>247211327827.99341</v>
      </c>
      <c r="L68" s="240">
        <f t="shared" si="3"/>
        <v>246744120406.09683</v>
      </c>
      <c r="M68" s="240">
        <f t="shared" si="3"/>
        <v>245364916491.33142</v>
      </c>
      <c r="N68" s="240">
        <f t="shared" si="3"/>
        <v>245180559323.75671</v>
      </c>
      <c r="O68" s="240">
        <f t="shared" si="3"/>
        <v>244076167382.20737</v>
      </c>
      <c r="P68" s="240">
        <f t="shared" si="3"/>
        <v>242126536231.72644</v>
      </c>
      <c r="Q68" s="240">
        <f t="shared" si="3"/>
        <v>239413392543.51807</v>
      </c>
      <c r="R68" s="240">
        <f t="shared" si="3"/>
        <v>236022998804.01425</v>
      </c>
      <c r="S68" s="240">
        <f t="shared" si="3"/>
        <v>235043440012.99857</v>
      </c>
      <c r="T68" s="240">
        <f t="shared" si="3"/>
        <v>233543055545.9111</v>
      </c>
      <c r="U68" s="240">
        <f t="shared" si="3"/>
        <v>231563596659.25876</v>
      </c>
      <c r="V68" s="240">
        <f t="shared" si="3"/>
        <v>229148769486.25476</v>
      </c>
      <c r="W68" s="240">
        <f t="shared" si="3"/>
        <v>226343490370.71753</v>
      </c>
      <c r="X68" s="240">
        <f t="shared" si="3"/>
        <v>223193197129.14996</v>
      </c>
      <c r="Y68" s="240">
        <f t="shared" si="3"/>
        <v>219743225137.54761</v>
      </c>
      <c r="Z68" s="240">
        <f t="shared" si="3"/>
        <v>216038254335.68954</v>
      </c>
      <c r="AA68" s="240">
        <f t="shared" si="3"/>
        <v>212121830647.42145</v>
      </c>
      <c r="AB68" s="240">
        <f t="shared" si="3"/>
        <v>208035962990.21616</v>
      </c>
      <c r="AC68" s="240">
        <f t="shared" si="3"/>
        <v>203820795030.452</v>
      </c>
      <c r="AD68" s="240">
        <f t="shared" si="3"/>
        <v>199514349153.21671</v>
      </c>
      <c r="AE68" s="240">
        <f t="shared" si="3"/>
        <v>195152338761.91406</v>
      </c>
      <c r="AF68" s="240">
        <f t="shared" si="3"/>
        <v>190768043994.94604</v>
      </c>
      <c r="AG68" s="240">
        <f t="shared" si="3"/>
        <v>186392245225.19644</v>
      </c>
      <c r="AH68" s="240">
        <f t="shared" si="3"/>
        <v>182053208266.16443</v>
      </c>
      <c r="AI68" s="240">
        <f t="shared" ref="AI68:AP74" si="5">SUMIFS(AI$2:AI$44,$AR$2:$AR$44,$A68)</f>
        <v>177776715014.27927</v>
      </c>
      <c r="AJ68" s="240">
        <f t="shared" si="5"/>
        <v>173586133275.37137</v>
      </c>
      <c r="AK68" s="240">
        <f t="shared" si="5"/>
        <v>169502519718.62875</v>
      </c>
      <c r="AL68" s="240">
        <f t="shared" si="5"/>
        <v>165544750238.79044</v>
      </c>
      <c r="AM68" s="240">
        <f t="shared" si="5"/>
        <v>161729672453.69849</v>
      </c>
      <c r="AN68" s="240">
        <f t="shared" si="5"/>
        <v>158072275589.84183</v>
      </c>
      <c r="AO68" s="240">
        <f t="shared" si="5"/>
        <v>154585873586.67679</v>
      </c>
      <c r="AP68" s="240">
        <f t="shared" si="5"/>
        <v>151282297858.90552</v>
      </c>
      <c r="AQ68" s="240">
        <f t="shared" si="4"/>
        <v>147412239869.66544</v>
      </c>
    </row>
    <row r="69" spans="1:43" x14ac:dyDescent="0.2">
      <c r="A69" s="291" t="s">
        <v>143</v>
      </c>
      <c r="B69" s="240">
        <f t="shared" si="0"/>
        <v>835081005427.3429</v>
      </c>
      <c r="C69" s="240">
        <f t="shared" ref="C69:AH74" si="6">SUMIFS(C$2:C$44,$AR$2:$AR$44,$A69)</f>
        <v>643650475943.99854</v>
      </c>
      <c r="D69" s="240">
        <f t="shared" si="6"/>
        <v>661236236581.28345</v>
      </c>
      <c r="E69" s="240">
        <f t="shared" si="6"/>
        <v>677098417185.07422</v>
      </c>
      <c r="F69" s="240">
        <f t="shared" si="6"/>
        <v>728958281985.53247</v>
      </c>
      <c r="G69" s="240">
        <f t="shared" si="6"/>
        <v>779766483494.74768</v>
      </c>
      <c r="H69" s="240">
        <f t="shared" si="6"/>
        <v>829530092974.19507</v>
      </c>
      <c r="I69" s="240">
        <f t="shared" si="6"/>
        <v>846628314479.67102</v>
      </c>
      <c r="J69" s="240">
        <f t="shared" si="6"/>
        <v>863326018999.03418</v>
      </c>
      <c r="K69" s="240">
        <f t="shared" si="6"/>
        <v>879625725054.55237</v>
      </c>
      <c r="L69" s="240">
        <f t="shared" si="6"/>
        <v>895529951168.49158</v>
      </c>
      <c r="M69" s="240">
        <f t="shared" si="6"/>
        <v>911041215863.11975</v>
      </c>
      <c r="N69" s="240">
        <f t="shared" si="6"/>
        <v>916518416053.70862</v>
      </c>
      <c r="O69" s="240">
        <f t="shared" si="6"/>
        <v>921855803321.09644</v>
      </c>
      <c r="P69" s="240">
        <f t="shared" si="6"/>
        <v>927054137682.68591</v>
      </c>
      <c r="Q69" s="240">
        <f t="shared" si="6"/>
        <v>932114179155.88037</v>
      </c>
      <c r="R69" s="240">
        <f t="shared" si="6"/>
        <v>937036687758.08142</v>
      </c>
      <c r="S69" s="240">
        <f t="shared" si="6"/>
        <v>931275139792.20959</v>
      </c>
      <c r="T69" s="240">
        <f t="shared" si="6"/>
        <v>925534380246.63196</v>
      </c>
      <c r="U69" s="240">
        <f t="shared" si="6"/>
        <v>919814381451.45447</v>
      </c>
      <c r="V69" s="240">
        <f t="shared" si="6"/>
        <v>914115115736.78149</v>
      </c>
      <c r="W69" s="240">
        <f t="shared" si="6"/>
        <v>908436555432.71716</v>
      </c>
      <c r="X69" s="240">
        <f t="shared" si="6"/>
        <v>902778672869.36743</v>
      </c>
      <c r="Y69" s="240">
        <f t="shared" si="6"/>
        <v>897141440376.83643</v>
      </c>
      <c r="Z69" s="240">
        <f t="shared" si="6"/>
        <v>891524830285.22961</v>
      </c>
      <c r="AA69" s="240">
        <f t="shared" si="6"/>
        <v>885928814924.65186</v>
      </c>
      <c r="AB69" s="240">
        <f t="shared" si="6"/>
        <v>880353366625.20728</v>
      </c>
      <c r="AC69" s="240">
        <f t="shared" si="6"/>
        <v>874798457717.0011</v>
      </c>
      <c r="AD69" s="240">
        <f t="shared" si="6"/>
        <v>869264060530.13892</v>
      </c>
      <c r="AE69" s="240">
        <f t="shared" si="6"/>
        <v>863750147394.72498</v>
      </c>
      <c r="AF69" s="240">
        <f t="shared" si="6"/>
        <v>858256690640.86438</v>
      </c>
      <c r="AG69" s="240">
        <f t="shared" si="6"/>
        <v>852783662598.6615</v>
      </c>
      <c r="AH69" s="240">
        <f t="shared" si="6"/>
        <v>848950139487.89966</v>
      </c>
      <c r="AI69" s="240">
        <f t="shared" si="5"/>
        <v>845126508929.27771</v>
      </c>
      <c r="AJ69" s="240">
        <f t="shared" si="5"/>
        <v>841312759854.83752</v>
      </c>
      <c r="AK69" s="240">
        <f t="shared" si="5"/>
        <v>837508881196.62048</v>
      </c>
      <c r="AL69" s="240">
        <f t="shared" si="5"/>
        <v>833714861886.66895</v>
      </c>
      <c r="AM69" s="240">
        <f t="shared" si="5"/>
        <v>829399705130.30981</v>
      </c>
      <c r="AN69" s="240">
        <f t="shared" si="5"/>
        <v>825097860746.27869</v>
      </c>
      <c r="AO69" s="240">
        <f t="shared" si="5"/>
        <v>820809312132.63916</v>
      </c>
      <c r="AP69" s="240">
        <f t="shared" si="5"/>
        <v>816534042687.45447</v>
      </c>
      <c r="AQ69" s="240">
        <f t="shared" si="4"/>
        <v>809463231159.59875</v>
      </c>
    </row>
    <row r="70" spans="1:43" x14ac:dyDescent="0.2">
      <c r="A70" s="291" t="s">
        <v>144</v>
      </c>
      <c r="B70" s="240">
        <f t="shared" si="0"/>
        <v>83230664992.758438</v>
      </c>
      <c r="C70" s="240">
        <f t="shared" si="6"/>
        <v>66584531994.206749</v>
      </c>
      <c r="D70" s="240">
        <f t="shared" si="6"/>
        <v>74689419507.705261</v>
      </c>
      <c r="E70" s="240">
        <f t="shared" si="6"/>
        <v>77214012767.142395</v>
      </c>
      <c r="F70" s="240">
        <f t="shared" si="6"/>
        <v>77420321636.693665</v>
      </c>
      <c r="G70" s="240">
        <f t="shared" si="6"/>
        <v>78601498891.590363</v>
      </c>
      <c r="H70" s="240">
        <f t="shared" si="6"/>
        <v>80167959180.754303</v>
      </c>
      <c r="I70" s="240">
        <f t="shared" si="6"/>
        <v>81663647058.943314</v>
      </c>
      <c r="J70" s="240">
        <f t="shared" si="6"/>
        <v>82918319870.41864</v>
      </c>
      <c r="K70" s="240">
        <f t="shared" si="6"/>
        <v>83923867616.999023</v>
      </c>
      <c r="L70" s="240">
        <f t="shared" si="6"/>
        <v>84674619729.348221</v>
      </c>
      <c r="M70" s="240">
        <f t="shared" si="6"/>
        <v>85167378883.617767</v>
      </c>
      <c r="N70" s="240">
        <f t="shared" si="6"/>
        <v>85479284686.797485</v>
      </c>
      <c r="O70" s="240">
        <f t="shared" si="6"/>
        <v>85569759064.489075</v>
      </c>
      <c r="P70" s="240">
        <f t="shared" si="6"/>
        <v>85477046666.72052</v>
      </c>
      <c r="Q70" s="240">
        <f t="shared" si="6"/>
        <v>85240583326.181076</v>
      </c>
      <c r="R70" s="240">
        <f t="shared" si="6"/>
        <v>84900247987.764282</v>
      </c>
      <c r="S70" s="240">
        <f t="shared" si="6"/>
        <v>84781556411.536301</v>
      </c>
      <c r="T70" s="240">
        <f t="shared" si="6"/>
        <v>84603842162.524918</v>
      </c>
      <c r="U70" s="240">
        <f t="shared" si="6"/>
        <v>84372467689.682693</v>
      </c>
      <c r="V70" s="240">
        <f t="shared" si="6"/>
        <v>84092849463.028702</v>
      </c>
      <c r="W70" s="240">
        <f t="shared" si="6"/>
        <v>83770426575.235916</v>
      </c>
      <c r="X70" s="240">
        <f t="shared" si="6"/>
        <v>83410632572.018494</v>
      </c>
      <c r="Y70" s="240">
        <f t="shared" si="6"/>
        <v>83018870601.894028</v>
      </c>
      <c r="Z70" s="240">
        <f t="shared" si="6"/>
        <v>82600491930.645508</v>
      </c>
      <c r="AA70" s="240">
        <f t="shared" si="6"/>
        <v>82160777826.058792</v>
      </c>
      <c r="AB70" s="240">
        <f t="shared" si="6"/>
        <v>81704924784.466705</v>
      </c>
      <c r="AC70" s="240">
        <f t="shared" si="6"/>
        <v>81238033042.348633</v>
      </c>
      <c r="AD70" s="240">
        <f t="shared" si="6"/>
        <v>80765098293.718155</v>
      </c>
      <c r="AE70" s="240">
        <f t="shared" si="6"/>
        <v>80291006517.125656</v>
      </c>
      <c r="AF70" s="240">
        <f t="shared" si="6"/>
        <v>79820531804.672379</v>
      </c>
      <c r="AG70" s="240">
        <f t="shared" si="6"/>
        <v>79358337079.209396</v>
      </c>
      <c r="AH70" s="240">
        <f t="shared" si="6"/>
        <v>78908977584.654129</v>
      </c>
      <c r="AI70" s="240">
        <f t="shared" si="5"/>
        <v>78476907037.802261</v>
      </c>
      <c r="AJ70" s="240">
        <f t="shared" si="5"/>
        <v>78066486337.907288</v>
      </c>
      <c r="AK70" s="240">
        <f t="shared" si="5"/>
        <v>77681994742.366745</v>
      </c>
      <c r="AL70" s="240">
        <f t="shared" si="5"/>
        <v>77327643432.898483</v>
      </c>
      <c r="AM70" s="240">
        <f t="shared" si="5"/>
        <v>77007591416.431946</v>
      </c>
      <c r="AN70" s="240">
        <f t="shared" si="5"/>
        <v>76725963728.469681</v>
      </c>
      <c r="AO70" s="240">
        <f t="shared" si="5"/>
        <v>76486871933.834808</v>
      </c>
      <c r="AP70" s="240">
        <f t="shared" si="5"/>
        <v>76294436950.571167</v>
      </c>
      <c r="AQ70" s="240">
        <f t="shared" si="4"/>
        <v>75762063757.903854</v>
      </c>
    </row>
    <row r="71" spans="1:43" x14ac:dyDescent="0.2">
      <c r="A71" s="291" t="s">
        <v>145</v>
      </c>
      <c r="B71" s="240">
        <f t="shared" si="0"/>
        <v>1417695660376.6526</v>
      </c>
      <c r="C71" s="240">
        <f t="shared" si="6"/>
        <v>1403823882877.8589</v>
      </c>
      <c r="D71" s="240">
        <f t="shared" si="6"/>
        <v>1628916743654.9133</v>
      </c>
      <c r="E71" s="240">
        <f t="shared" si="6"/>
        <v>1620882075756.2998</v>
      </c>
      <c r="F71" s="240">
        <f t="shared" si="6"/>
        <v>1630013380821.6008</v>
      </c>
      <c r="G71" s="240">
        <f t="shared" si="6"/>
        <v>1671930953988.751</v>
      </c>
      <c r="H71" s="240">
        <f t="shared" si="6"/>
        <v>1726596895516.9099</v>
      </c>
      <c r="I71" s="240">
        <f t="shared" si="6"/>
        <v>1777298613897.3511</v>
      </c>
      <c r="J71" s="240">
        <f t="shared" si="6"/>
        <v>1819413331102.0442</v>
      </c>
      <c r="K71" s="240">
        <f t="shared" si="6"/>
        <v>1853527201092.2168</v>
      </c>
      <c r="L71" s="240">
        <f t="shared" si="6"/>
        <v>1880434764612.929</v>
      </c>
      <c r="M71" s="240">
        <f t="shared" si="6"/>
        <v>1901097496459.5205</v>
      </c>
      <c r="N71" s="240">
        <f t="shared" si="6"/>
        <v>1919563232184.55</v>
      </c>
      <c r="O71" s="240">
        <f t="shared" si="6"/>
        <v>1933672669205.2676</v>
      </c>
      <c r="P71" s="240">
        <f t="shared" si="6"/>
        <v>1944203750809.1211</v>
      </c>
      <c r="Q71" s="240">
        <f t="shared" si="6"/>
        <v>1951976808278.9956</v>
      </c>
      <c r="R71" s="240">
        <f t="shared" si="6"/>
        <v>1957840760344.158</v>
      </c>
      <c r="S71" s="240">
        <f t="shared" si="6"/>
        <v>1970825112802.5032</v>
      </c>
      <c r="T71" s="240">
        <f t="shared" si="6"/>
        <v>1982888255028.7305</v>
      </c>
      <c r="U71" s="240">
        <f t="shared" si="6"/>
        <v>1994034644021.2681</v>
      </c>
      <c r="V71" s="240">
        <f t="shared" si="6"/>
        <v>2004270524316.3101</v>
      </c>
      <c r="W71" s="240">
        <f t="shared" si="6"/>
        <v>2013603864089.2532</v>
      </c>
      <c r="X71" s="240">
        <f t="shared" si="6"/>
        <v>2022044287517.5217</v>
      </c>
      <c r="Y71" s="240">
        <f t="shared" si="6"/>
        <v>2029603003865.6382</v>
      </c>
      <c r="Z71" s="240">
        <f t="shared" si="6"/>
        <v>2036292733750.2935</v>
      </c>
      <c r="AA71" s="240">
        <f t="shared" si="6"/>
        <v>2042127633037.1768</v>
      </c>
      <c r="AB71" s="240">
        <f t="shared" si="6"/>
        <v>2047123214813.1533</v>
      </c>
      <c r="AC71" s="240">
        <f t="shared" si="6"/>
        <v>2051296269866.437</v>
      </c>
      <c r="AD71" s="240">
        <f t="shared" si="6"/>
        <v>2054664786094.9624</v>
      </c>
      <c r="AE71" s="240">
        <f t="shared" si="6"/>
        <v>2057247867248.3015</v>
      </c>
      <c r="AF71" s="240">
        <f t="shared" si="6"/>
        <v>2059065651392.311</v>
      </c>
      <c r="AG71" s="240">
        <f t="shared" si="6"/>
        <v>2060139229468.0823</v>
      </c>
      <c r="AH71" s="240">
        <f t="shared" si="6"/>
        <v>2060490564297.686</v>
      </c>
      <c r="AI71" s="240">
        <f t="shared" si="5"/>
        <v>2060142410369.4304</v>
      </c>
      <c r="AJ71" s="240">
        <f t="shared" si="5"/>
        <v>2059118234714.543</v>
      </c>
      <c r="AK71" s="240">
        <f t="shared" si="5"/>
        <v>2057442139165.905</v>
      </c>
      <c r="AL71" s="240">
        <f t="shared" si="5"/>
        <v>2055138784267.6929</v>
      </c>
      <c r="AM71" s="240">
        <f t="shared" si="5"/>
        <v>2052233315082.7913</v>
      </c>
      <c r="AN71" s="240">
        <f t="shared" si="5"/>
        <v>2048751289122.8379</v>
      </c>
      <c r="AO71" s="240">
        <f t="shared" si="5"/>
        <v>2044718606603.637</v>
      </c>
      <c r="AP71" s="240">
        <f t="shared" si="5"/>
        <v>2040161443207.2041</v>
      </c>
      <c r="AQ71" s="240">
        <f t="shared" si="4"/>
        <v>2024607576948.6033</v>
      </c>
    </row>
    <row r="72" spans="1:43" x14ac:dyDescent="0.2">
      <c r="A72" s="291" t="s">
        <v>146</v>
      </c>
      <c r="B72" s="240">
        <f t="shared" si="0"/>
        <v>0</v>
      </c>
      <c r="C72" s="240">
        <f t="shared" si="6"/>
        <v>0</v>
      </c>
      <c r="D72" s="240">
        <f t="shared" si="6"/>
        <v>0</v>
      </c>
      <c r="E72" s="240">
        <f t="shared" si="6"/>
        <v>0</v>
      </c>
      <c r="F72" s="240">
        <f t="shared" si="6"/>
        <v>0</v>
      </c>
      <c r="G72" s="240">
        <f t="shared" si="6"/>
        <v>0</v>
      </c>
      <c r="H72" s="240">
        <f t="shared" si="6"/>
        <v>0</v>
      </c>
      <c r="I72" s="240">
        <f t="shared" si="6"/>
        <v>0</v>
      </c>
      <c r="J72" s="240">
        <f t="shared" si="6"/>
        <v>0</v>
      </c>
      <c r="K72" s="240">
        <f t="shared" si="6"/>
        <v>0</v>
      </c>
      <c r="L72" s="240">
        <f t="shared" si="6"/>
        <v>0</v>
      </c>
      <c r="M72" s="240">
        <f t="shared" si="6"/>
        <v>0</v>
      </c>
      <c r="N72" s="240">
        <f t="shared" si="6"/>
        <v>0</v>
      </c>
      <c r="O72" s="240">
        <f t="shared" si="6"/>
        <v>0</v>
      </c>
      <c r="P72" s="240">
        <f t="shared" si="6"/>
        <v>0</v>
      </c>
      <c r="Q72" s="240">
        <f t="shared" si="6"/>
        <v>0</v>
      </c>
      <c r="R72" s="240">
        <f t="shared" si="6"/>
        <v>0</v>
      </c>
      <c r="S72" s="240">
        <f t="shared" si="6"/>
        <v>0</v>
      </c>
      <c r="T72" s="240">
        <f t="shared" si="6"/>
        <v>0</v>
      </c>
      <c r="U72" s="240">
        <f t="shared" si="6"/>
        <v>0</v>
      </c>
      <c r="V72" s="240">
        <f t="shared" si="6"/>
        <v>0</v>
      </c>
      <c r="W72" s="240">
        <f t="shared" si="6"/>
        <v>0</v>
      </c>
      <c r="X72" s="240">
        <f t="shared" si="6"/>
        <v>0</v>
      </c>
      <c r="Y72" s="240">
        <f t="shared" si="6"/>
        <v>0</v>
      </c>
      <c r="Z72" s="240">
        <f t="shared" si="6"/>
        <v>0</v>
      </c>
      <c r="AA72" s="240">
        <f t="shared" si="6"/>
        <v>0</v>
      </c>
      <c r="AB72" s="240">
        <f t="shared" si="6"/>
        <v>0</v>
      </c>
      <c r="AC72" s="240">
        <f t="shared" si="6"/>
        <v>0</v>
      </c>
      <c r="AD72" s="240">
        <f t="shared" si="6"/>
        <v>0</v>
      </c>
      <c r="AE72" s="240">
        <f t="shared" si="6"/>
        <v>0</v>
      </c>
      <c r="AF72" s="240">
        <f t="shared" si="6"/>
        <v>0</v>
      </c>
      <c r="AG72" s="240">
        <f t="shared" si="6"/>
        <v>0</v>
      </c>
      <c r="AH72" s="240">
        <f t="shared" si="6"/>
        <v>0</v>
      </c>
      <c r="AI72" s="240">
        <f t="shared" si="5"/>
        <v>0</v>
      </c>
      <c r="AJ72" s="240">
        <f t="shared" si="5"/>
        <v>0</v>
      </c>
      <c r="AK72" s="240">
        <f t="shared" si="5"/>
        <v>0</v>
      </c>
      <c r="AL72" s="240">
        <f t="shared" si="5"/>
        <v>0</v>
      </c>
      <c r="AM72" s="240">
        <f t="shared" si="5"/>
        <v>0</v>
      </c>
      <c r="AN72" s="240">
        <f t="shared" si="5"/>
        <v>0</v>
      </c>
      <c r="AO72" s="240">
        <f t="shared" si="5"/>
        <v>0</v>
      </c>
      <c r="AP72" s="240">
        <f t="shared" si="5"/>
        <v>0</v>
      </c>
      <c r="AQ72" s="240">
        <f t="shared" si="4"/>
        <v>0</v>
      </c>
    </row>
    <row r="73" spans="1:43" x14ac:dyDescent="0.2">
      <c r="A73" s="291" t="s">
        <v>147</v>
      </c>
      <c r="B73" s="240">
        <f t="shared" si="0"/>
        <v>1628546678358.3066</v>
      </c>
      <c r="C73" s="240">
        <f t="shared" si="6"/>
        <v>1664613299855.1687</v>
      </c>
      <c r="D73" s="240">
        <f t="shared" si="6"/>
        <v>2244464037218.1309</v>
      </c>
      <c r="E73" s="240">
        <f t="shared" si="6"/>
        <v>2780177860375.418</v>
      </c>
      <c r="F73" s="240">
        <f t="shared" si="6"/>
        <v>2876517346997.5454</v>
      </c>
      <c r="G73" s="240">
        <f t="shared" si="6"/>
        <v>3145276654160.0493</v>
      </c>
      <c r="H73" s="240">
        <f t="shared" si="6"/>
        <v>3507414776628.6001</v>
      </c>
      <c r="I73" s="240">
        <f t="shared" si="6"/>
        <v>3876887551287.1738</v>
      </c>
      <c r="J73" s="240">
        <f t="shared" si="6"/>
        <v>4229162518549.5498</v>
      </c>
      <c r="K73" s="240">
        <f t="shared" si="6"/>
        <v>4565594245874.4043</v>
      </c>
      <c r="L73" s="240">
        <f t="shared" si="6"/>
        <v>4891124201807.2441</v>
      </c>
      <c r="M73" s="240">
        <f t="shared" si="6"/>
        <v>5214169970432.2559</v>
      </c>
      <c r="N73" s="240">
        <f t="shared" si="6"/>
        <v>5547646057956.1064</v>
      </c>
      <c r="O73" s="240">
        <f t="shared" si="6"/>
        <v>5891222085910.9297</v>
      </c>
      <c r="P73" s="240">
        <f t="shared" si="6"/>
        <v>6245749506630.5967</v>
      </c>
      <c r="Q73" s="240">
        <f t="shared" si="6"/>
        <v>6612347593197.9688</v>
      </c>
      <c r="R73" s="240">
        <f t="shared" si="6"/>
        <v>6992430537495.0146</v>
      </c>
      <c r="S73" s="240">
        <f t="shared" si="6"/>
        <v>7410991589375.3887</v>
      </c>
      <c r="T73" s="240">
        <f t="shared" si="6"/>
        <v>7846746359430.2969</v>
      </c>
      <c r="U73" s="240">
        <f t="shared" si="6"/>
        <v>8298804927416.0762</v>
      </c>
      <c r="V73" s="240">
        <f t="shared" si="6"/>
        <v>8766003866519.1104</v>
      </c>
      <c r="W73" s="240">
        <f t="shared" si="6"/>
        <v>9246884490716.7832</v>
      </c>
      <c r="X73" s="240">
        <f t="shared" si="6"/>
        <v>9739673379987.3418</v>
      </c>
      <c r="Y73" s="240">
        <f t="shared" si="6"/>
        <v>10242266033886.627</v>
      </c>
      <c r="Z73" s="240">
        <f t="shared" si="6"/>
        <v>10752214566751.912</v>
      </c>
      <c r="AA73" s="240">
        <f t="shared" si="6"/>
        <v>11266720400846.578</v>
      </c>
      <c r="AB73" s="240">
        <f t="shared" si="6"/>
        <v>11782632931329.529</v>
      </c>
      <c r="AC73" s="240">
        <f t="shared" si="6"/>
        <v>12296455123153.385</v>
      </c>
      <c r="AD73" s="240">
        <f t="shared" si="6"/>
        <v>12804356949230.955</v>
      </c>
      <c r="AE73" s="240">
        <f t="shared" si="6"/>
        <v>13302197486401.107</v>
      </c>
      <c r="AF73" s="240">
        <f t="shared" si="6"/>
        <v>13785556346796.189</v>
      </c>
      <c r="AG73" s="240">
        <f t="shared" si="6"/>
        <v>14249774934496.873</v>
      </c>
      <c r="AH73" s="240">
        <f t="shared" si="6"/>
        <v>14690007780046.027</v>
      </c>
      <c r="AI73" s="240">
        <f t="shared" si="5"/>
        <v>15101283919958.217</v>
      </c>
      <c r="AJ73" s="240">
        <f t="shared" si="5"/>
        <v>15478577958940.363</v>
      </c>
      <c r="AK73" s="240">
        <f t="shared" si="5"/>
        <v>15816890086230.383</v>
      </c>
      <c r="AL73" s="240">
        <f t="shared" si="5"/>
        <v>16111333924483.25</v>
      </c>
      <c r="AM73" s="240">
        <f t="shared" si="5"/>
        <v>16357230683337.854</v>
      </c>
      <c r="AN73" s="240">
        <f t="shared" si="5"/>
        <v>16550207686467.766</v>
      </c>
      <c r="AO73" s="240">
        <f t="shared" si="5"/>
        <v>16686298959350.297</v>
      </c>
      <c r="AP73" s="240">
        <f t="shared" si="5"/>
        <v>16762045225829.191</v>
      </c>
      <c r="AQ73" s="240">
        <f t="shared" si="4"/>
        <v>16688566845954.164</v>
      </c>
    </row>
    <row r="74" spans="1:43" x14ac:dyDescent="0.2">
      <c r="A74" s="292" t="s">
        <v>340</v>
      </c>
      <c r="B74" s="252">
        <f t="shared" si="0"/>
        <v>8436815074765.9463</v>
      </c>
      <c r="C74" s="252">
        <f t="shared" si="6"/>
        <v>7920784951810.8447</v>
      </c>
      <c r="D74" s="252">
        <f t="shared" si="6"/>
        <v>8299927269454.1025</v>
      </c>
      <c r="E74" s="252">
        <f t="shared" si="6"/>
        <v>8368802891711.7754</v>
      </c>
      <c r="F74" s="252">
        <f t="shared" si="6"/>
        <v>8720105579008.5986</v>
      </c>
      <c r="G74" s="252">
        <f t="shared" si="6"/>
        <v>9083761156142.6309</v>
      </c>
      <c r="H74" s="252">
        <f t="shared" si="6"/>
        <v>9373959247347.4063</v>
      </c>
      <c r="I74" s="252">
        <f t="shared" si="6"/>
        <v>9780382855407.6387</v>
      </c>
      <c r="J74" s="252">
        <f t="shared" si="6"/>
        <v>10110909224218.096</v>
      </c>
      <c r="K74" s="252">
        <f t="shared" si="6"/>
        <v>10424301002127.109</v>
      </c>
      <c r="L74" s="252">
        <f t="shared" si="6"/>
        <v>10719292466166.012</v>
      </c>
      <c r="M74" s="252">
        <f t="shared" si="6"/>
        <v>11056583296845.23</v>
      </c>
      <c r="N74" s="252">
        <f t="shared" si="6"/>
        <v>11264840362983.225</v>
      </c>
      <c r="O74" s="252">
        <f t="shared" si="6"/>
        <v>11514718236448.928</v>
      </c>
      <c r="P74" s="252">
        <f t="shared" si="6"/>
        <v>11743913436190.164</v>
      </c>
      <c r="Q74" s="252">
        <f t="shared" si="6"/>
        <v>11952089396230.207</v>
      </c>
      <c r="R74" s="252">
        <f t="shared" si="6"/>
        <v>12114014901628.227</v>
      </c>
      <c r="S74" s="252">
        <f t="shared" si="6"/>
        <v>12372439665400.746</v>
      </c>
      <c r="T74" s="252">
        <f t="shared" si="6"/>
        <v>12587485714283.033</v>
      </c>
      <c r="U74" s="252">
        <f t="shared" si="6"/>
        <v>12784330326975.734</v>
      </c>
      <c r="V74" s="252">
        <f t="shared" si="6"/>
        <v>12963219485361.383</v>
      </c>
      <c r="W74" s="252">
        <f t="shared" si="6"/>
        <v>13124543710587.598</v>
      </c>
      <c r="X74" s="252">
        <f t="shared" si="6"/>
        <v>13268827626728.117</v>
      </c>
      <c r="Y74" s="252">
        <f t="shared" si="6"/>
        <v>13396718783455.059</v>
      </c>
      <c r="Z74" s="252">
        <f t="shared" si="6"/>
        <v>13508976008925.553</v>
      </c>
      <c r="AA74" s="252">
        <f t="shared" si="6"/>
        <v>13606457549654.527</v>
      </c>
      <c r="AB74" s="252">
        <f t="shared" si="6"/>
        <v>13690109235781.824</v>
      </c>
      <c r="AC74" s="252">
        <f t="shared" si="6"/>
        <v>13760952888871.602</v>
      </c>
      <c r="AD74" s="252">
        <f t="shared" si="6"/>
        <v>13820075166176.248</v>
      </c>
      <c r="AE74" s="252">
        <f t="shared" si="6"/>
        <v>13868617011079.326</v>
      </c>
      <c r="AF74" s="252">
        <f t="shared" si="6"/>
        <v>13907763855034.955</v>
      </c>
      <c r="AG74" s="252">
        <f t="shared" si="6"/>
        <v>13938736692490.299</v>
      </c>
      <c r="AH74" s="252">
        <f t="shared" si="6"/>
        <v>13962784127647.789</v>
      </c>
      <c r="AI74" s="252">
        <f t="shared" si="5"/>
        <v>13981175471038.344</v>
      </c>
      <c r="AJ74" s="252">
        <f t="shared" si="5"/>
        <v>13995194945160.75</v>
      </c>
      <c r="AK74" s="252">
        <f t="shared" si="5"/>
        <v>14006137042239.486</v>
      </c>
      <c r="AL74" s="252">
        <f t="shared" si="5"/>
        <v>14015303063714.01</v>
      </c>
      <c r="AM74" s="252">
        <f t="shared" si="5"/>
        <v>14023998860572.895</v>
      </c>
      <c r="AN74" s="252">
        <f t="shared" si="5"/>
        <v>14033533786205.342</v>
      </c>
      <c r="AO74" s="252">
        <f t="shared" si="5"/>
        <v>14045220869132.998</v>
      </c>
      <c r="AP74" s="252">
        <f t="shared" si="5"/>
        <v>14060378211842.822</v>
      </c>
      <c r="AQ74" s="252">
        <f t="shared" si="4"/>
        <v>13962982801993.289</v>
      </c>
    </row>
  </sheetData>
  <phoneticPr fontId="3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5736-D551-4EC2-8D25-D1E7BE7FF9D0}">
  <sheetPr codeName="Sheet45"/>
  <dimension ref="A1:AQ27"/>
  <sheetViews>
    <sheetView workbookViewId="0">
      <selection activeCell="B2" sqref="B2"/>
    </sheetView>
    <sheetView workbookViewId="1"/>
  </sheetViews>
  <sheetFormatPr defaultColWidth="9" defaultRowHeight="12.75" x14ac:dyDescent="0.2"/>
  <cols>
    <col min="1" max="1" width="36.125" style="313" customWidth="1"/>
    <col min="2" max="16384" width="9" style="313"/>
  </cols>
  <sheetData>
    <row r="1" spans="1:43" x14ac:dyDescent="0.2">
      <c r="A1" s="313" t="s">
        <v>276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44">
        <f>'BIFUbC-coal'!B2+'BIFUbC-LPG-propane-or-butane'!B2+'BIFUbC-petroleum-diesel'!B2+'BIFUbC-crude-oil'!B2+'BIFUbC-heavy-or-residual-oil'!B2+'BIFUbC-natural-gas'!B2+'BIFUbC-electricity'!B2+'BIFUbC-heat'!B2+'BIFUbC-biomass'!B2+'BIFUbC-hydrogen'!D2</f>
        <v>1655905952087749.5</v>
      </c>
      <c r="C2" s="344">
        <f>'BIFUbC-coal'!C2+'BIFUbC-LPG-propane-or-butane'!C2+'BIFUbC-petroleum-diesel'!C2+'BIFUbC-crude-oil'!C2+'BIFUbC-heavy-or-residual-oil'!C2+'BIFUbC-natural-gas'!C2+'BIFUbC-electricity'!C2+'BIFUbC-heat'!C2+'BIFUbC-biomass'!C2+'BIFUbC-hydrogen'!E2</f>
        <v>1692415509188447.3</v>
      </c>
      <c r="D2" s="344">
        <f>'BIFUbC-coal'!D2+'BIFUbC-LPG-propane-or-butane'!D2+'BIFUbC-petroleum-diesel'!D2+'BIFUbC-crude-oil'!D2+'BIFUbC-heavy-or-residual-oil'!D2+'BIFUbC-natural-gas'!D2+'BIFUbC-electricity'!D2+'BIFUbC-heat'!D2+'BIFUbC-biomass'!D2+'BIFUbC-hydrogen'!F2</f>
        <v>1716291743999729.5</v>
      </c>
      <c r="E2" s="344">
        <f>'BIFUbC-coal'!E2+'BIFUbC-LPG-propane-or-butane'!E2+'BIFUbC-petroleum-diesel'!E2+'BIFUbC-crude-oil'!E2+'BIFUbC-heavy-or-residual-oil'!E2+'BIFUbC-natural-gas'!E2+'BIFUbC-electricity'!E2+'BIFUbC-heat'!E2+'BIFUbC-biomass'!E2+'BIFUbC-hydrogen'!G2</f>
        <v>1782067425215856.5</v>
      </c>
      <c r="F2" s="344">
        <f>'BIFUbC-coal'!F2+'BIFUbC-LPG-propane-or-butane'!F2+'BIFUbC-petroleum-diesel'!F2+'BIFUbC-crude-oil'!F2+'BIFUbC-heavy-or-residual-oil'!F2+'BIFUbC-natural-gas'!F2+'BIFUbC-electricity'!F2+'BIFUbC-heat'!F2+'BIFUbC-biomass'!F2+'BIFUbC-hydrogen'!H2</f>
        <v>1853640567488169</v>
      </c>
      <c r="G2" s="344">
        <f>'BIFUbC-coal'!G2+'BIFUbC-LPG-propane-or-butane'!G2+'BIFUbC-petroleum-diesel'!G2+'BIFUbC-crude-oil'!G2+'BIFUbC-heavy-or-residual-oil'!G2+'BIFUbC-natural-gas'!G2+'BIFUbC-electricity'!G2+'BIFUbC-heat'!G2+'BIFUbC-biomass'!G2+'BIFUbC-hydrogen'!I2</f>
        <v>1938230627983082.3</v>
      </c>
      <c r="H2" s="344">
        <f>'BIFUbC-coal'!H2+'BIFUbC-LPG-propane-or-butane'!H2+'BIFUbC-petroleum-diesel'!H2+'BIFUbC-crude-oil'!H2+'BIFUbC-heavy-or-residual-oil'!H2+'BIFUbC-natural-gas'!H2+'BIFUbC-electricity'!H2+'BIFUbC-heat'!H2+'BIFUbC-biomass'!H2+'BIFUbC-hydrogen'!J2</f>
        <v>1982173582441684</v>
      </c>
      <c r="I2" s="344">
        <f>'BIFUbC-coal'!I2+'BIFUbC-LPG-propane-or-butane'!I2+'BIFUbC-petroleum-diesel'!I2+'BIFUbC-crude-oil'!I2+'BIFUbC-heavy-or-residual-oil'!I2+'BIFUbC-natural-gas'!I2+'BIFUbC-electricity'!I2+'BIFUbC-heat'!I2+'BIFUbC-biomass'!I2+'BIFUbC-hydrogen'!K2</f>
        <v>2101219430748356.8</v>
      </c>
      <c r="J2" s="344">
        <f>'BIFUbC-coal'!J2+'BIFUbC-LPG-propane-or-butane'!J2+'BIFUbC-petroleum-diesel'!J2+'BIFUbC-crude-oil'!J2+'BIFUbC-heavy-or-residual-oil'!J2+'BIFUbC-natural-gas'!J2+'BIFUbC-electricity'!J2+'BIFUbC-heat'!J2+'BIFUbC-biomass'!J2+'BIFUbC-hydrogen'!L2</f>
        <v>2178937887741666</v>
      </c>
      <c r="K2" s="344">
        <f>'BIFUbC-coal'!K2+'BIFUbC-LPG-propane-or-butane'!K2+'BIFUbC-petroleum-diesel'!K2+'BIFUbC-crude-oil'!K2+'BIFUbC-heavy-or-residual-oil'!K2+'BIFUbC-natural-gas'!K2+'BIFUbC-electricity'!K2+'BIFUbC-heat'!K2+'BIFUbC-biomass'!K2+'BIFUbC-hydrogen'!M2</f>
        <v>2253183920344091</v>
      </c>
      <c r="L2" s="344">
        <f>'BIFUbC-coal'!L2+'BIFUbC-LPG-propane-or-butane'!L2+'BIFUbC-petroleum-diesel'!L2+'BIFUbC-crude-oil'!L2+'BIFUbC-heavy-or-residual-oil'!L2+'BIFUbC-natural-gas'!L2+'BIFUbC-electricity'!L2+'BIFUbC-heat'!L2+'BIFUbC-biomass'!L2+'BIFUbC-hydrogen'!N2</f>
        <v>2323640860962861.5</v>
      </c>
      <c r="M2" s="344">
        <f>'BIFUbC-coal'!M2+'BIFUbC-LPG-propane-or-butane'!M2+'BIFUbC-petroleum-diesel'!M2+'BIFUbC-crude-oil'!M2+'BIFUbC-heavy-or-residual-oil'!M2+'BIFUbC-natural-gas'!M2+'BIFUbC-electricity'!M2+'BIFUbC-heat'!M2+'BIFUbC-biomass'!M2+'BIFUbC-hydrogen'!O2</f>
        <v>2430300713119251</v>
      </c>
      <c r="N2" s="344">
        <f>'BIFUbC-coal'!N2+'BIFUbC-LPG-propane-or-butane'!N2+'BIFUbC-petroleum-diesel'!N2+'BIFUbC-crude-oil'!N2+'BIFUbC-heavy-or-residual-oil'!N2+'BIFUbC-natural-gas'!N2+'BIFUbC-electricity'!N2+'BIFUbC-heat'!N2+'BIFUbC-biomass'!N2+'BIFUbC-hydrogen'!P2</f>
        <v>2453363678923105</v>
      </c>
      <c r="O2" s="344">
        <f>'BIFUbC-coal'!O2+'BIFUbC-LPG-propane-or-butane'!O2+'BIFUbC-petroleum-diesel'!O2+'BIFUbC-crude-oil'!O2+'BIFUbC-heavy-or-residual-oil'!O2+'BIFUbC-natural-gas'!O2+'BIFUbC-electricity'!O2+'BIFUbC-heat'!O2+'BIFUbC-biomass'!O2+'BIFUbC-hydrogen'!Q2</f>
        <v>2512284353214459</v>
      </c>
      <c r="P2" s="344">
        <f>'BIFUbC-coal'!P2+'BIFUbC-LPG-propane-or-butane'!P2+'BIFUbC-petroleum-diesel'!P2+'BIFUbC-crude-oil'!P2+'BIFUbC-heavy-or-residual-oil'!P2+'BIFUbC-natural-gas'!P2+'BIFUbC-electricity'!P2+'BIFUbC-heat'!P2+'BIFUbC-biomass'!P2+'BIFUbC-hydrogen'!R2</f>
        <v>2566651933094394</v>
      </c>
      <c r="Q2" s="344">
        <f>'BIFUbC-coal'!Q2+'BIFUbC-LPG-propane-or-butane'!Q2+'BIFUbC-petroleum-diesel'!Q2+'BIFUbC-crude-oil'!Q2+'BIFUbC-heavy-or-residual-oil'!Q2+'BIFUbC-natural-gas'!Q2+'BIFUbC-electricity'!Q2+'BIFUbC-heat'!Q2+'BIFUbC-biomass'!Q2+'BIFUbC-hydrogen'!S2</f>
        <v>2616367349780268</v>
      </c>
      <c r="R2" s="344">
        <f>'BIFUbC-coal'!R2+'BIFUbC-LPG-propane-or-butane'!R2+'BIFUbC-petroleum-diesel'!R2+'BIFUbC-crude-oil'!R2+'BIFUbC-heavy-or-residual-oil'!R2+'BIFUbC-natural-gas'!R2+'BIFUbC-electricity'!R2+'BIFUbC-heat'!R2+'BIFUbC-biomass'!R2+'BIFUbC-hydrogen'!T2</f>
        <v>2645009117025076</v>
      </c>
      <c r="S2" s="344">
        <f>'BIFUbC-coal'!S2+'BIFUbC-LPG-propane-or-butane'!S2+'BIFUbC-petroleum-diesel'!S2+'BIFUbC-crude-oil'!S2+'BIFUbC-heavy-or-residual-oil'!S2+'BIFUbC-natural-gas'!S2+'BIFUbC-electricity'!S2+'BIFUbC-heat'!S2+'BIFUbC-biomass'!S2+'BIFUbC-hydrogen'!U2</f>
        <v>2710026760507549</v>
      </c>
      <c r="T2" s="344">
        <f>'BIFUbC-coal'!T2+'BIFUbC-LPG-propane-or-butane'!T2+'BIFUbC-petroleum-diesel'!T2+'BIFUbC-crude-oil'!T2+'BIFUbC-heavy-or-residual-oil'!T2+'BIFUbC-natural-gas'!T2+'BIFUbC-electricity'!T2+'BIFUbC-heat'!T2+'BIFUbC-biomass'!T2+'BIFUbC-hydrogen'!V2</f>
        <v>2754279602525153.5</v>
      </c>
      <c r="U2" s="344">
        <f>'BIFUbC-coal'!U2+'BIFUbC-LPG-propane-or-butane'!U2+'BIFUbC-petroleum-diesel'!U2+'BIFUbC-crude-oil'!U2+'BIFUbC-heavy-or-residual-oil'!U2+'BIFUbC-natural-gas'!U2+'BIFUbC-electricity'!U2+'BIFUbC-heat'!U2+'BIFUbC-biomass'!U2+'BIFUbC-hydrogen'!W2</f>
        <v>2794164007739350</v>
      </c>
      <c r="V2" s="344">
        <f>'BIFUbC-coal'!V2+'BIFUbC-LPG-propane-or-butane'!V2+'BIFUbC-petroleum-diesel'!V2+'BIFUbC-crude-oil'!V2+'BIFUbC-heavy-or-residual-oil'!V2+'BIFUbC-natural-gas'!V2+'BIFUbC-electricity'!V2+'BIFUbC-heat'!V2+'BIFUbC-biomass'!V2+'BIFUbC-hydrogen'!X2</f>
        <v>2829746153306371</v>
      </c>
      <c r="W2" s="344">
        <f>'BIFUbC-coal'!W2+'BIFUbC-LPG-propane-or-butane'!W2+'BIFUbC-petroleum-diesel'!W2+'BIFUbC-crude-oil'!W2+'BIFUbC-heavy-or-residual-oil'!W2+'BIFUbC-natural-gas'!W2+'BIFUbC-electricity'!W2+'BIFUbC-heat'!W2+'BIFUbC-biomass'!W2+'BIFUbC-hydrogen'!Y2</f>
        <v>2861126581816516</v>
      </c>
      <c r="X2" s="344">
        <f>'BIFUbC-coal'!X2+'BIFUbC-LPG-propane-or-butane'!X2+'BIFUbC-petroleum-diesel'!X2+'BIFUbC-crude-oil'!X2+'BIFUbC-heavy-or-residual-oil'!X2+'BIFUbC-natural-gas'!X2+'BIFUbC-electricity'!X2+'BIFUbC-heat'!X2+'BIFUbC-biomass'!X2+'BIFUbC-hydrogen'!Z2</f>
        <v>2888437470579964</v>
      </c>
      <c r="Y2" s="344">
        <f>'BIFUbC-coal'!Y2+'BIFUbC-LPG-propane-or-butane'!Y2+'BIFUbC-petroleum-diesel'!Y2+'BIFUbC-crude-oil'!Y2+'BIFUbC-heavy-or-residual-oil'!Y2+'BIFUbC-natural-gas'!Y2+'BIFUbC-electricity'!Y2+'BIFUbC-heat'!Y2+'BIFUbC-biomass'!Y2+'BIFUbC-hydrogen'!AA2</f>
        <v>2911839723200267.5</v>
      </c>
      <c r="Z2" s="344">
        <f>'BIFUbC-coal'!Z2+'BIFUbC-LPG-propane-or-butane'!Z2+'BIFUbC-petroleum-diesel'!Z2+'BIFUbC-crude-oil'!Z2+'BIFUbC-heavy-or-residual-oil'!Z2+'BIFUbC-natural-gas'!Z2+'BIFUbC-electricity'!Z2+'BIFUbC-heat'!Z2+'BIFUbC-biomass'!Z2+'BIFUbC-hydrogen'!AB2</f>
        <v>2931519953297716</v>
      </c>
      <c r="AA2" s="344">
        <f>'BIFUbC-coal'!AA2+'BIFUbC-LPG-propane-or-butane'!AA2+'BIFUbC-petroleum-diesel'!AA2+'BIFUbC-crude-oil'!AA2+'BIFUbC-heavy-or-residual-oil'!AA2+'BIFUbC-natural-gas'!AA2+'BIFUbC-electricity'!AA2+'BIFUbC-heat'!AA2+'BIFUbC-biomass'!AA2+'BIFUbC-hydrogen'!AC2</f>
        <v>2947687426076830</v>
      </c>
      <c r="AB2" s="344">
        <f>'BIFUbC-coal'!AB2+'BIFUbC-LPG-propane-or-butane'!AB2+'BIFUbC-petroleum-diesel'!AB2+'BIFUbC-crude-oil'!AB2+'BIFUbC-heavy-or-residual-oil'!AB2+'BIFUbC-natural-gas'!AB2+'BIFUbC-electricity'!AB2+'BIFUbC-heat'!AB2+'BIFUbC-biomass'!AB2+'BIFUbC-hydrogen'!AD2</f>
        <v>2960571018236863.5</v>
      </c>
      <c r="AC2" s="344">
        <f>'BIFUbC-coal'!AC2+'BIFUbC-LPG-propane-or-butane'!AC2+'BIFUbC-petroleum-diesel'!AC2+'BIFUbC-crude-oil'!AC2+'BIFUbC-heavy-or-residual-oil'!AC2+'BIFUbC-natural-gas'!AC2+'BIFUbC-electricity'!AC2+'BIFUbC-heat'!AC2+'BIFUbC-biomass'!AC2+'BIFUbC-hydrogen'!AE2</f>
        <v>2970416250780083.5</v>
      </c>
      <c r="AD2" s="344">
        <f>'BIFUbC-coal'!AD2+'BIFUbC-LPG-propane-or-butane'!AD2+'BIFUbC-petroleum-diesel'!AD2+'BIFUbC-crude-oil'!AD2+'BIFUbC-heavy-or-residual-oil'!AD2+'BIFUbC-natural-gas'!AD2+'BIFUbC-electricity'!AD2+'BIFUbC-heat'!AD2+'BIFUbC-biomass'!AD2+'BIFUbC-hydrogen'!AF2</f>
        <v>2977482442847458</v>
      </c>
      <c r="AE2" s="344">
        <f>'BIFUbC-coal'!AE2+'BIFUbC-LPG-propane-or-butane'!AE2+'BIFUbC-petroleum-diesel'!AE2+'BIFUbC-crude-oil'!AE2+'BIFUbC-heavy-or-residual-oil'!AE2+'BIFUbC-natural-gas'!AE2+'BIFUbC-electricity'!AE2+'BIFUbC-heat'!AE2+'BIFUbC-biomass'!AE2+'BIFUbC-hydrogen'!AG2</f>
        <v>2982040028053949</v>
      </c>
      <c r="AF2" s="344">
        <f>'BIFUbC-coal'!AF2+'BIFUbC-LPG-propane-or-butane'!AF2+'BIFUbC-petroleum-diesel'!AF2+'BIFUbC-crude-oil'!AF2+'BIFUbC-heavy-or-residual-oil'!AF2+'BIFUbC-natural-gas'!AF2+'BIFUbC-electricity'!AF2+'BIFUbC-heat'!AF2+'BIFUbC-biomass'!AF2+'BIFUbC-hydrogen'!AH2</f>
        <v>2984368068129380</v>
      </c>
      <c r="AG2" s="344">
        <f>'BIFUbC-coal'!AG2+'BIFUbC-LPG-propane-or-butane'!AG2+'BIFUbC-petroleum-diesel'!AG2+'BIFUbC-crude-oil'!AG2+'BIFUbC-heavy-or-residual-oil'!AG2+'BIFUbC-natural-gas'!AG2+'BIFUbC-electricity'!AG2+'BIFUbC-heat'!AG2+'BIFUbC-biomass'!AG2+'BIFUbC-hydrogen'!AI2</f>
        <v>2984751992193441.5</v>
      </c>
      <c r="AH2" s="344">
        <f>'BIFUbC-coal'!AH2+'BIFUbC-LPG-propane-or-butane'!AH2+'BIFUbC-petroleum-diesel'!AH2+'BIFUbC-crude-oil'!AH2+'BIFUbC-heavy-or-residual-oil'!AH2+'BIFUbC-natural-gas'!AH2+'BIFUbC-electricity'!AH2+'BIFUbC-heat'!AH2+'BIFUbC-biomass'!AH2+'BIFUbC-hydrogen'!AJ2</f>
        <v>2983481583869279</v>
      </c>
      <c r="AI2" s="344">
        <f>'BIFUbC-coal'!AI2+'BIFUbC-LPG-propane-or-butane'!AI2+'BIFUbC-petroleum-diesel'!AI2+'BIFUbC-crude-oil'!AI2+'BIFUbC-heavy-or-residual-oil'!AI2+'BIFUbC-natural-gas'!AI2+'BIFUbC-electricity'!AI2+'BIFUbC-heat'!AI2+'BIFUbC-biomass'!AI2+'BIFUbC-hydrogen'!AK2</f>
        <v>2980849232807685</v>
      </c>
      <c r="AJ2" s="344">
        <f>'BIFUbC-coal'!AJ2+'BIFUbC-LPG-propane-or-butane'!AJ2+'BIFUbC-petroleum-diesel'!AJ2+'BIFUbC-crude-oil'!AJ2+'BIFUbC-heavy-or-residual-oil'!AJ2+'BIFUbC-natural-gas'!AJ2+'BIFUbC-electricity'!AJ2+'BIFUbC-heat'!AJ2+'BIFUbC-biomass'!AJ2+'BIFUbC-hydrogen'!AL2</f>
        <v>2977148462158234.5</v>
      </c>
      <c r="AK2" s="344">
        <f>'BIFUbC-coal'!AK2+'BIFUbC-LPG-propane-or-butane'!AK2+'BIFUbC-petroleum-diesel'!AK2+'BIFUbC-crude-oil'!AK2+'BIFUbC-heavy-or-residual-oil'!AK2+'BIFUbC-natural-gas'!AK2+'BIFUbC-electricity'!AK2+'BIFUbC-heat'!AK2+'BIFUbC-biomass'!AK2+'BIFUbC-hydrogen'!AM2</f>
        <v>2972672739165513.5</v>
      </c>
      <c r="AL2" s="344">
        <f>'BIFUbC-coal'!AL2+'BIFUbC-LPG-propane-or-butane'!AL2+'BIFUbC-petroleum-diesel'!AL2+'BIFUbC-crude-oil'!AL2+'BIFUbC-heavy-or-residual-oil'!AL2+'BIFUbC-natural-gas'!AL2+'BIFUbC-electricity'!AL2+'BIFUbC-heat'!AL2+'BIFUbC-biomass'!AL2+'BIFUbC-hydrogen'!AN2</f>
        <v>2967714572441858</v>
      </c>
      <c r="AM2" s="344">
        <f>'BIFUbC-coal'!AM2+'BIFUbC-LPG-propane-or-butane'!AM2+'BIFUbC-petroleum-diesel'!AM2+'BIFUbC-crude-oil'!AM2+'BIFUbC-heavy-or-residual-oil'!AM2+'BIFUbC-natural-gas'!AM2+'BIFUbC-electricity'!AM2+'BIFUbC-heat'!AM2+'BIFUbC-biomass'!AM2+'BIFUbC-hydrogen'!AO2</f>
        <v>2962564896607263</v>
      </c>
      <c r="AN2" s="344">
        <f>'BIFUbC-coal'!AN2+'BIFUbC-LPG-propane-or-butane'!AN2+'BIFUbC-petroleum-diesel'!AN2+'BIFUbC-crude-oil'!AN2+'BIFUbC-heavy-or-residual-oil'!AN2+'BIFUbC-natural-gas'!AN2+'BIFUbC-electricity'!AN2+'BIFUbC-heat'!AN2+'BIFUbC-biomass'!AN2+'BIFUbC-hydrogen'!AP2</f>
        <v>2957512742908538.5</v>
      </c>
    </row>
    <row r="3" spans="1:43" x14ac:dyDescent="0.2">
      <c r="A3" s="313" t="s">
        <v>125</v>
      </c>
      <c r="B3" s="344">
        <f>'BIFUbC-coal'!B3+'BIFUbC-LPG-propane-or-butane'!B3+'BIFUbC-petroleum-diesel'!B3+'BIFUbC-crude-oil'!B3+'BIFUbC-heavy-or-residual-oil'!B3+'BIFUbC-natural-gas'!B3+'BIFUbC-electricity'!B3+'BIFUbC-heat'!B3+'BIFUbC-biomass'!B3+'BIFUbC-hydrogen'!D3</f>
        <v>1.8369744355334368E+16</v>
      </c>
      <c r="C3" s="344">
        <f>'BIFUbC-coal'!C3+'BIFUbC-LPG-propane-or-butane'!C3+'BIFUbC-petroleum-diesel'!C3+'BIFUbC-crude-oil'!C3+'BIFUbC-heavy-or-residual-oil'!C3+'BIFUbC-natural-gas'!C3+'BIFUbC-electricity'!C3+'BIFUbC-heat'!C3+'BIFUbC-biomass'!C3+'BIFUbC-hydrogen'!E3</f>
        <v>1.865299709441922E+16</v>
      </c>
      <c r="D3" s="344">
        <f>'BIFUbC-coal'!D3+'BIFUbC-LPG-propane-or-butane'!D3+'BIFUbC-petroleum-diesel'!D3+'BIFUbC-crude-oil'!D3+'BIFUbC-heavy-or-residual-oil'!D3+'BIFUbC-natural-gas'!D3+'BIFUbC-electricity'!D3+'BIFUbC-heat'!D3+'BIFUbC-biomass'!D3+'BIFUbC-hydrogen'!F3</f>
        <v>1.972081024177278E+16</v>
      </c>
      <c r="E3" s="344">
        <f>'BIFUbC-coal'!E3+'BIFUbC-LPG-propane-or-butane'!E3+'BIFUbC-petroleum-diesel'!E3+'BIFUbC-crude-oil'!E3+'BIFUbC-heavy-or-residual-oil'!E3+'BIFUbC-natural-gas'!E3+'BIFUbC-electricity'!E3+'BIFUbC-heat'!E3+'BIFUbC-biomass'!E3+'BIFUbC-hydrogen'!G3</f>
        <v>2.1787092932710152E+16</v>
      </c>
      <c r="F3" s="344">
        <f>'BIFUbC-coal'!F3+'BIFUbC-LPG-propane-or-butane'!F3+'BIFUbC-petroleum-diesel'!F3+'BIFUbC-crude-oil'!F3+'BIFUbC-heavy-or-residual-oil'!F3+'BIFUbC-natural-gas'!F3+'BIFUbC-electricity'!F3+'BIFUbC-heat'!F3+'BIFUbC-biomass'!F3+'BIFUbC-hydrogen'!H3</f>
        <v>2.2326911336274712E+16</v>
      </c>
      <c r="G3" s="344">
        <f>'BIFUbC-coal'!G3+'BIFUbC-LPG-propane-or-butane'!G3+'BIFUbC-petroleum-diesel'!G3+'BIFUbC-crude-oil'!G3+'BIFUbC-heavy-or-residual-oil'!G3+'BIFUbC-natural-gas'!G3+'BIFUbC-electricity'!G3+'BIFUbC-heat'!G3+'BIFUbC-biomass'!G3+'BIFUbC-hydrogen'!I3</f>
        <v>2.28665650333049E+16</v>
      </c>
      <c r="H3" s="344">
        <f>'BIFUbC-coal'!H3+'BIFUbC-LPG-propane-or-butane'!H3+'BIFUbC-petroleum-diesel'!H3+'BIFUbC-crude-oil'!H3+'BIFUbC-heavy-or-residual-oil'!H3+'BIFUbC-natural-gas'!H3+'BIFUbC-electricity'!H3+'BIFUbC-heat'!H3+'BIFUbC-biomass'!H3+'BIFUbC-hydrogen'!J3</f>
        <v>2.3406054023800728E+16</v>
      </c>
      <c r="I3" s="344">
        <f>'BIFUbC-coal'!I3+'BIFUbC-LPG-propane-or-butane'!I3+'BIFUbC-petroleum-diesel'!I3+'BIFUbC-crude-oil'!I3+'BIFUbC-heavy-or-residual-oil'!I3+'BIFUbC-natural-gas'!I3+'BIFUbC-electricity'!I3+'BIFUbC-heat'!I3+'BIFUbC-biomass'!I3+'BIFUbC-hydrogen'!K3</f>
        <v>2.3785241063123212E+16</v>
      </c>
      <c r="J3" s="344">
        <f>'BIFUbC-coal'!J3+'BIFUbC-LPG-propane-or-butane'!J3+'BIFUbC-petroleum-diesel'!J3+'BIFUbC-crude-oil'!J3+'BIFUbC-heavy-or-residual-oil'!J3+'BIFUbC-natural-gas'!J3+'BIFUbC-electricity'!J3+'BIFUbC-heat'!J3+'BIFUbC-biomass'!J3+'BIFUbC-hydrogen'!L3</f>
        <v>2.416433323921008E+16</v>
      </c>
      <c r="K3" s="344">
        <f>'BIFUbC-coal'!K3+'BIFUbC-LPG-propane-or-butane'!K3+'BIFUbC-petroleum-diesel'!K3+'BIFUbC-crude-oil'!K3+'BIFUbC-heavy-or-residual-oil'!K3+'BIFUbC-natural-gas'!K3+'BIFUbC-electricity'!K3+'BIFUbC-heat'!K3+'BIFUbC-biomass'!K3+'BIFUbC-hydrogen'!M3</f>
        <v>2.4543330552061316E+16</v>
      </c>
      <c r="L3" s="344">
        <f>'BIFUbC-coal'!L3+'BIFUbC-LPG-propane-or-butane'!L3+'BIFUbC-petroleum-diesel'!L3+'BIFUbC-crude-oil'!L3+'BIFUbC-heavy-or-residual-oil'!L3+'BIFUbC-natural-gas'!L3+'BIFUbC-electricity'!L3+'BIFUbC-heat'!L3+'BIFUbC-biomass'!L3+'BIFUbC-hydrogen'!N3</f>
        <v>2.4922233001676916E+16</v>
      </c>
      <c r="M3" s="344">
        <f>'BIFUbC-coal'!M3+'BIFUbC-LPG-propane-or-butane'!M3+'BIFUbC-petroleum-diesel'!M3+'BIFUbC-crude-oil'!M3+'BIFUbC-heavy-or-residual-oil'!M3+'BIFUbC-natural-gas'!M3+'BIFUbC-electricity'!M3+'BIFUbC-heat'!M3+'BIFUbC-biomass'!M3+'BIFUbC-hydrogen'!O3</f>
        <v>2.53010405880569E+16</v>
      </c>
      <c r="N3" s="344">
        <f>'BIFUbC-coal'!N3+'BIFUbC-LPG-propane-or-butane'!N3+'BIFUbC-petroleum-diesel'!N3+'BIFUbC-crude-oil'!N3+'BIFUbC-heavy-or-residual-oil'!N3+'BIFUbC-natural-gas'!N3+'BIFUbC-electricity'!N3+'BIFUbC-heat'!N3+'BIFUbC-biomass'!N3+'BIFUbC-hydrogen'!P3</f>
        <v>2.544155632639246E+16</v>
      </c>
      <c r="O3" s="344">
        <f>'BIFUbC-coal'!O3+'BIFUbC-LPG-propane-or-butane'!O3+'BIFUbC-petroleum-diesel'!O3+'BIFUbC-crude-oil'!O3+'BIFUbC-heavy-or-residual-oil'!O3+'BIFUbC-natural-gas'!O3+'BIFUbC-electricity'!O3+'BIFUbC-heat'!O3+'BIFUbC-biomass'!O3+'BIFUbC-hydrogen'!Q3</f>
        <v>2.5582041696634716E+16</v>
      </c>
      <c r="P3" s="344">
        <f>'BIFUbC-coal'!P3+'BIFUbC-LPG-propane-or-butane'!P3+'BIFUbC-petroleum-diesel'!P3+'BIFUbC-crude-oil'!P3+'BIFUbC-heavy-or-residual-oil'!P3+'BIFUbC-natural-gas'!P3+'BIFUbC-electricity'!P3+'BIFUbC-heat'!P3+'BIFUbC-biomass'!P3+'BIFUbC-hydrogen'!R3</f>
        <v>2.5722496698783676E+16</v>
      </c>
      <c r="Q3" s="344">
        <f>'BIFUbC-coal'!Q3+'BIFUbC-LPG-propane-or-butane'!Q3+'BIFUbC-petroleum-diesel'!Q3+'BIFUbC-crude-oil'!Q3+'BIFUbC-heavy-or-residual-oil'!Q3+'BIFUbC-natural-gas'!Q3+'BIFUbC-electricity'!Q3+'BIFUbC-heat'!Q3+'BIFUbC-biomass'!Q3+'BIFUbC-hydrogen'!S3</f>
        <v>2.586292133283932E+16</v>
      </c>
      <c r="R3" s="344">
        <f>'BIFUbC-coal'!R3+'BIFUbC-LPG-propane-or-butane'!R3+'BIFUbC-petroleum-diesel'!R3+'BIFUbC-crude-oil'!R3+'BIFUbC-heavy-or-residual-oil'!R3+'BIFUbC-natural-gas'!R3+'BIFUbC-electricity'!R3+'BIFUbC-heat'!R3+'BIFUbC-biomass'!R3+'BIFUbC-hydrogen'!T3</f>
        <v>2.6003315598801668E+16</v>
      </c>
      <c r="S3" s="344">
        <f>'BIFUbC-coal'!S3+'BIFUbC-LPG-propane-or-butane'!S3+'BIFUbC-petroleum-diesel'!S3+'BIFUbC-crude-oil'!S3+'BIFUbC-heavy-or-residual-oil'!S3+'BIFUbC-natural-gas'!S3+'BIFUbC-electricity'!S3+'BIFUbC-heat'!S3+'BIFUbC-biomass'!S3+'BIFUbC-hydrogen'!U3</f>
        <v>2.5764061378647088E+16</v>
      </c>
      <c r="T3" s="344">
        <f>'BIFUbC-coal'!T3+'BIFUbC-LPG-propane-or-butane'!T3+'BIFUbC-petroleum-diesel'!T3+'BIFUbC-crude-oil'!T3+'BIFUbC-heavy-or-residual-oil'!T3+'BIFUbC-natural-gas'!T3+'BIFUbC-electricity'!T3+'BIFUbC-heat'!T3+'BIFUbC-biomass'!T3+'BIFUbC-hydrogen'!V3</f>
        <v>2.5524819967598512E+16</v>
      </c>
      <c r="U3" s="344">
        <f>'BIFUbC-coal'!U3+'BIFUbC-LPG-propane-or-butane'!U3+'BIFUbC-petroleum-diesel'!U3+'BIFUbC-crude-oil'!U3+'BIFUbC-heavy-or-residual-oil'!U3+'BIFUbC-natural-gas'!U3+'BIFUbC-electricity'!U3+'BIFUbC-heat'!U3+'BIFUbC-biomass'!U3+'BIFUbC-hydrogen'!W3</f>
        <v>2.5285591365655968E+16</v>
      </c>
      <c r="V3" s="344">
        <f>'BIFUbC-coal'!V3+'BIFUbC-LPG-propane-or-butane'!V3+'BIFUbC-petroleum-diesel'!V3+'BIFUbC-crude-oil'!V3+'BIFUbC-heavy-or-residual-oil'!V3+'BIFUbC-natural-gas'!V3+'BIFUbC-electricity'!V3+'BIFUbC-heat'!V3+'BIFUbC-biomass'!V3+'BIFUbC-hydrogen'!X3</f>
        <v>2.5046375572819444E+16</v>
      </c>
      <c r="W3" s="344">
        <f>'BIFUbC-coal'!W3+'BIFUbC-LPG-propane-or-butane'!W3+'BIFUbC-petroleum-diesel'!W3+'BIFUbC-crude-oil'!W3+'BIFUbC-heavy-or-residual-oil'!W3+'BIFUbC-natural-gas'!W3+'BIFUbC-electricity'!W3+'BIFUbC-heat'!W3+'BIFUbC-biomass'!W3+'BIFUbC-hydrogen'!Y3</f>
        <v>2.4807172589088932E+16</v>
      </c>
      <c r="X3" s="344">
        <f>'BIFUbC-coal'!X3+'BIFUbC-LPG-propane-or-butane'!X3+'BIFUbC-petroleum-diesel'!X3+'BIFUbC-crude-oil'!X3+'BIFUbC-heavy-or-residual-oil'!X3+'BIFUbC-natural-gas'!X3+'BIFUbC-electricity'!X3+'BIFUbC-heat'!X3+'BIFUbC-biomass'!X3+'BIFUbC-hydrogen'!Z3</f>
        <v>2.4424867953797692E+16</v>
      </c>
      <c r="Y3" s="344">
        <f>'BIFUbC-coal'!Y3+'BIFUbC-LPG-propane-or-butane'!Y3+'BIFUbC-petroleum-diesel'!Y3+'BIFUbC-crude-oil'!Y3+'BIFUbC-heavy-or-residual-oil'!Y3+'BIFUbC-natural-gas'!Y3+'BIFUbC-electricity'!Y3+'BIFUbC-heat'!Y3+'BIFUbC-biomass'!Y3+'BIFUbC-hydrogen'!AA3</f>
        <v>2.4042583813076064E+16</v>
      </c>
      <c r="Z3" s="344">
        <f>'BIFUbC-coal'!Z3+'BIFUbC-LPG-propane-or-butane'!Z3+'BIFUbC-petroleum-diesel'!Z3+'BIFUbC-crude-oil'!Z3+'BIFUbC-heavy-or-residual-oil'!Z3+'BIFUbC-natural-gas'!Z3+'BIFUbC-electricity'!Z3+'BIFUbC-heat'!Z3+'BIFUbC-biomass'!Z3+'BIFUbC-hydrogen'!AB3</f>
        <v>2.3660320166924076E+16</v>
      </c>
      <c r="AA3" s="344">
        <f>'BIFUbC-coal'!AA3+'BIFUbC-LPG-propane-or-butane'!AA3+'BIFUbC-petroleum-diesel'!AA3+'BIFUbC-crude-oil'!AA3+'BIFUbC-heavy-or-residual-oil'!AA3+'BIFUbC-natural-gas'!AA3+'BIFUbC-electricity'!AA3+'BIFUbC-heat'!AA3+'BIFUbC-biomass'!AA3+'BIFUbC-hydrogen'!AC3</f>
        <v>2.3278077015341724E+16</v>
      </c>
      <c r="AB3" s="344">
        <f>'BIFUbC-coal'!AB3+'BIFUbC-LPG-propane-or-butane'!AB3+'BIFUbC-petroleum-diesel'!AB3+'BIFUbC-crude-oil'!AB3+'BIFUbC-heavy-or-residual-oil'!AB3+'BIFUbC-natural-gas'!AB3+'BIFUbC-electricity'!AB3+'BIFUbC-heat'!AB3+'BIFUbC-biomass'!AB3+'BIFUbC-hydrogen'!AD3</f>
        <v>2.2895854358329004E+16</v>
      </c>
      <c r="AC3" s="344">
        <f>'BIFUbC-coal'!AC3+'BIFUbC-LPG-propane-or-butane'!AC3+'BIFUbC-petroleum-diesel'!AC3+'BIFUbC-crude-oil'!AC3+'BIFUbC-heavy-or-residual-oil'!AC3+'BIFUbC-natural-gas'!AC3+'BIFUbC-electricity'!AC3+'BIFUbC-heat'!AC3+'BIFUbC-biomass'!AC3+'BIFUbC-hydrogen'!AE3</f>
        <v>2.2513652195885932E+16</v>
      </c>
      <c r="AD3" s="344">
        <f>'BIFUbC-coal'!AD3+'BIFUbC-LPG-propane-or-butane'!AD3+'BIFUbC-petroleum-diesel'!AD3+'BIFUbC-crude-oil'!AD3+'BIFUbC-heavy-or-residual-oil'!AD3+'BIFUbC-natural-gas'!AD3+'BIFUbC-electricity'!AD3+'BIFUbC-heat'!AD3+'BIFUbC-biomass'!AD3+'BIFUbC-hydrogen'!AF3</f>
        <v>2.2131470528012484E+16</v>
      </c>
      <c r="AE3" s="344">
        <f>'BIFUbC-coal'!AE3+'BIFUbC-LPG-propane-or-butane'!AE3+'BIFUbC-petroleum-diesel'!AE3+'BIFUbC-crude-oil'!AE3+'BIFUbC-heavy-or-residual-oil'!AE3+'BIFUbC-natural-gas'!AE3+'BIFUbC-electricity'!AE3+'BIFUbC-heat'!AE3+'BIFUbC-biomass'!AE3+'BIFUbC-hydrogen'!AG3</f>
        <v>2.174930935470868E+16</v>
      </c>
      <c r="AF3" s="344">
        <f>'BIFUbC-coal'!AF3+'BIFUbC-LPG-propane-or-butane'!AF3+'BIFUbC-petroleum-diesel'!AF3+'BIFUbC-crude-oil'!AF3+'BIFUbC-heavy-or-residual-oil'!AF3+'BIFUbC-natural-gas'!AF3+'BIFUbC-electricity'!AF3+'BIFUbC-heat'!AF3+'BIFUbC-biomass'!AF3+'BIFUbC-hydrogen'!AH3</f>
        <v>2.1367168675974508E+16</v>
      </c>
      <c r="AG3" s="344">
        <f>'BIFUbC-coal'!AG3+'BIFUbC-LPG-propane-or-butane'!AG3+'BIFUbC-petroleum-diesel'!AG3+'BIFUbC-crude-oil'!AG3+'BIFUbC-heavy-or-residual-oil'!AG3+'BIFUbC-natural-gas'!AG3+'BIFUbC-electricity'!AG3+'BIFUbC-heat'!AG3+'BIFUbC-biomass'!AG3+'BIFUbC-hydrogen'!AI3</f>
        <v>2.0985048491809968E+16</v>
      </c>
      <c r="AH3" s="344">
        <f>'BIFUbC-coal'!AH3+'BIFUbC-LPG-propane-or-butane'!AH3+'BIFUbC-petroleum-diesel'!AH3+'BIFUbC-crude-oil'!AH3+'BIFUbC-heavy-or-residual-oil'!AH3+'BIFUbC-natural-gas'!AH3+'BIFUbC-electricity'!AH3+'BIFUbC-heat'!AH3+'BIFUbC-biomass'!AH3+'BIFUbC-hydrogen'!AJ3</f>
        <v>2.0507564779982584E+16</v>
      </c>
      <c r="AI3" s="344">
        <f>'BIFUbC-coal'!AI3+'BIFUbC-LPG-propane-or-butane'!AI3+'BIFUbC-petroleum-diesel'!AI3+'BIFUbC-crude-oil'!AI3+'BIFUbC-heavy-or-residual-oil'!AI3+'BIFUbC-natural-gas'!AI3+'BIFUbC-electricity'!AI3+'BIFUbC-heat'!AI3+'BIFUbC-biomass'!AI3+'BIFUbC-hydrogen'!AK3</f>
        <v>2.0030106686367256E+16</v>
      </c>
      <c r="AJ3" s="344">
        <f>'BIFUbC-coal'!AJ3+'BIFUbC-LPG-propane-or-butane'!AJ3+'BIFUbC-petroleum-diesel'!AJ3+'BIFUbC-crude-oil'!AJ3+'BIFUbC-heavy-or-residual-oil'!AJ3+'BIFUbC-natural-gas'!AJ3+'BIFUbC-electricity'!AJ3+'BIFUbC-heat'!AJ3+'BIFUbC-biomass'!AJ3+'BIFUbC-hydrogen'!AL3</f>
        <v>1.9552674210963972E+16</v>
      </c>
      <c r="AK3" s="344">
        <f>'BIFUbC-coal'!AK3+'BIFUbC-LPG-propane-or-butane'!AK3+'BIFUbC-petroleum-diesel'!AK3+'BIFUbC-crude-oil'!AK3+'BIFUbC-heavy-or-residual-oil'!AK3+'BIFUbC-natural-gas'!AK3+'BIFUbC-electricity'!AK3+'BIFUbC-heat'!AK3+'BIFUbC-biomass'!AK3+'BIFUbC-hydrogen'!AM3</f>
        <v>1.9075267353772728E+16</v>
      </c>
      <c r="AL3" s="344">
        <f>'BIFUbC-coal'!AL3+'BIFUbC-LPG-propane-or-butane'!AL3+'BIFUbC-petroleum-diesel'!AL3+'BIFUbC-crude-oil'!AL3+'BIFUbC-heavy-or-residual-oil'!AL3+'BIFUbC-natural-gas'!AL3+'BIFUbC-electricity'!AL3+'BIFUbC-heat'!AL3+'BIFUbC-biomass'!AL3+'BIFUbC-hydrogen'!AN3</f>
        <v>1.8597886114793532E+16</v>
      </c>
      <c r="AM3" s="344">
        <f>'BIFUbC-coal'!AM3+'BIFUbC-LPG-propane-or-butane'!AM3+'BIFUbC-petroleum-diesel'!AM3+'BIFUbC-crude-oil'!AM3+'BIFUbC-heavy-or-residual-oil'!AM3+'BIFUbC-natural-gas'!AM3+'BIFUbC-electricity'!AM3+'BIFUbC-heat'!AM3+'BIFUbC-biomass'!AM3+'BIFUbC-hydrogen'!AO3</f>
        <v>1.8215901707152832E+16</v>
      </c>
      <c r="AN3" s="344">
        <f>'BIFUbC-coal'!AN3+'BIFUbC-LPG-propane-or-butane'!AN3+'BIFUbC-petroleum-diesel'!AN3+'BIFUbC-crude-oil'!AN3+'BIFUbC-heavy-or-residual-oil'!AN3+'BIFUbC-natural-gas'!AN3+'BIFUbC-electricity'!AN3+'BIFUbC-heat'!AN3+'BIFUbC-biomass'!AN3+'BIFUbC-hydrogen'!AP3</f>
        <v>1.7833937794081778E+16</v>
      </c>
    </row>
    <row r="4" spans="1:43" x14ac:dyDescent="0.2">
      <c r="A4" s="313" t="s">
        <v>126</v>
      </c>
      <c r="B4" s="344">
        <f>'BIFUbC-coal'!B4+'BIFUbC-LPG-propane-or-butane'!B4+'BIFUbC-petroleum-diesel'!B4+'BIFUbC-crude-oil'!B4+'BIFUbC-heavy-or-residual-oil'!B4+'BIFUbC-natural-gas'!B4+'BIFUbC-electricity'!B4+'BIFUbC-heat'!B4+'BIFUbC-biomass'!B4+'BIFUbC-hydrogen'!D4</f>
        <v>782569708608316.88</v>
      </c>
      <c r="C4" s="344">
        <f>'BIFUbC-coal'!C4+'BIFUbC-LPG-propane-or-butane'!C4+'BIFUbC-petroleum-diesel'!C4+'BIFUbC-crude-oil'!C4+'BIFUbC-heavy-or-residual-oil'!C4+'BIFUbC-natural-gas'!C4+'BIFUbC-electricity'!C4+'BIFUbC-heat'!C4+'BIFUbC-biomass'!C4+'BIFUbC-hydrogen'!E4</f>
        <v>750491822304952</v>
      </c>
      <c r="D4" s="344">
        <f>'BIFUbC-coal'!D4+'BIFUbC-LPG-propane-or-butane'!D4+'BIFUbC-petroleum-diesel'!D4+'BIFUbC-crude-oil'!D4+'BIFUbC-heavy-or-residual-oil'!D4+'BIFUbC-natural-gas'!D4+'BIFUbC-electricity'!D4+'BIFUbC-heat'!D4+'BIFUbC-biomass'!D4+'BIFUbC-hydrogen'!F4</f>
        <v>806363361100349.5</v>
      </c>
      <c r="E4" s="344">
        <f>'BIFUbC-coal'!E4+'BIFUbC-LPG-propane-or-butane'!E4+'BIFUbC-petroleum-diesel'!E4+'BIFUbC-crude-oil'!E4+'BIFUbC-heavy-or-residual-oil'!E4+'BIFUbC-natural-gas'!E4+'BIFUbC-electricity'!E4+'BIFUbC-heat'!E4+'BIFUbC-biomass'!E4+'BIFUbC-hydrogen'!G4</f>
        <v>851907789626884.25</v>
      </c>
      <c r="F4" s="344">
        <f>'BIFUbC-coal'!F4+'BIFUbC-LPG-propane-or-butane'!F4+'BIFUbC-petroleum-diesel'!F4+'BIFUbC-crude-oil'!F4+'BIFUbC-heavy-or-residual-oil'!F4+'BIFUbC-natural-gas'!F4+'BIFUbC-electricity'!F4+'BIFUbC-heat'!F4+'BIFUbC-biomass'!F4+'BIFUbC-hydrogen'!H4</f>
        <v>886321758564238.88</v>
      </c>
      <c r="G4" s="344">
        <f>'BIFUbC-coal'!G4+'BIFUbC-LPG-propane-or-butane'!G4+'BIFUbC-petroleum-diesel'!G4+'BIFUbC-crude-oil'!G4+'BIFUbC-heavy-or-residual-oil'!G4+'BIFUbC-natural-gas'!G4+'BIFUbC-electricity'!G4+'BIFUbC-heat'!G4+'BIFUbC-biomass'!G4+'BIFUbC-hydrogen'!I4</f>
        <v>920462757257255.25</v>
      </c>
      <c r="H4" s="344">
        <f>'BIFUbC-coal'!H4+'BIFUbC-LPG-propane-or-butane'!H4+'BIFUbC-petroleum-diesel'!H4+'BIFUbC-crude-oil'!H4+'BIFUbC-heavy-or-residual-oil'!H4+'BIFUbC-natural-gas'!H4+'BIFUbC-electricity'!H4+'BIFUbC-heat'!H4+'BIFUbC-biomass'!H4+'BIFUbC-hydrogen'!J4</f>
        <v>954330785705933</v>
      </c>
      <c r="I4" s="344">
        <f>'BIFUbC-coal'!I4+'BIFUbC-LPG-propane-or-butane'!I4+'BIFUbC-petroleum-diesel'!I4+'BIFUbC-crude-oil'!I4+'BIFUbC-heavy-or-residual-oil'!I4+'BIFUbC-natural-gas'!I4+'BIFUbC-electricity'!I4+'BIFUbC-heat'!I4+'BIFUbC-biomass'!I4+'BIFUbC-hydrogen'!K4</f>
        <v>974883364760133</v>
      </c>
      <c r="J4" s="344">
        <f>'BIFUbC-coal'!J4+'BIFUbC-LPG-propane-or-butane'!J4+'BIFUbC-petroleum-diesel'!J4+'BIFUbC-crude-oil'!J4+'BIFUbC-heavy-or-residual-oil'!J4+'BIFUbC-natural-gas'!J4+'BIFUbC-electricity'!J4+'BIFUbC-heat'!J4+'BIFUbC-biomass'!J4+'BIFUbC-hydrogen'!L4</f>
        <v>995295027637333.88</v>
      </c>
      <c r="K4" s="344">
        <f>'BIFUbC-coal'!K4+'BIFUbC-LPG-propane-or-butane'!K4+'BIFUbC-petroleum-diesel'!K4+'BIFUbC-crude-oil'!K4+'BIFUbC-heavy-or-residual-oil'!K4+'BIFUbC-natural-gas'!K4+'BIFUbC-electricity'!K4+'BIFUbC-heat'!K4+'BIFUbC-biomass'!K4+'BIFUbC-hydrogen'!M4</f>
        <v>1015565774337535.8</v>
      </c>
      <c r="L4" s="344">
        <f>'BIFUbC-coal'!L4+'BIFUbC-LPG-propane-or-butane'!L4+'BIFUbC-petroleum-diesel'!L4+'BIFUbC-crude-oil'!L4+'BIFUbC-heavy-or-residual-oil'!L4+'BIFUbC-natural-gas'!L4+'BIFUbC-electricity'!L4+'BIFUbC-heat'!L4+'BIFUbC-biomass'!L4+'BIFUbC-hydrogen'!N4</f>
        <v>1035695604860739.1</v>
      </c>
      <c r="M4" s="344">
        <f>'BIFUbC-coal'!M4+'BIFUbC-LPG-propane-or-butane'!M4+'BIFUbC-petroleum-diesel'!M4+'BIFUbC-crude-oil'!M4+'BIFUbC-heavy-or-residual-oil'!M4+'BIFUbC-natural-gas'!M4+'BIFUbC-electricity'!M4+'BIFUbC-heat'!M4+'BIFUbC-biomass'!M4+'BIFUbC-hydrogen'!O4</f>
        <v>1055684519206943.1</v>
      </c>
      <c r="N4" s="344">
        <f>'BIFUbC-coal'!N4+'BIFUbC-LPG-propane-or-butane'!N4+'BIFUbC-petroleum-diesel'!N4+'BIFUbC-crude-oil'!N4+'BIFUbC-heavy-or-residual-oil'!N4+'BIFUbC-natural-gas'!N4+'BIFUbC-electricity'!N4+'BIFUbC-heat'!N4+'BIFUbC-biomass'!N4+'BIFUbC-hydrogen'!P4</f>
        <v>1067975938377179</v>
      </c>
      <c r="O4" s="344">
        <f>'BIFUbC-coal'!O4+'BIFUbC-LPG-propane-or-butane'!O4+'BIFUbC-petroleum-diesel'!O4+'BIFUbC-crude-oil'!O4+'BIFUbC-heavy-or-residual-oil'!O4+'BIFUbC-natural-gas'!O4+'BIFUbC-electricity'!O4+'BIFUbC-heat'!O4+'BIFUbC-biomass'!O4+'BIFUbC-hydrogen'!Q4</f>
        <v>1080188965493690.4</v>
      </c>
      <c r="P4" s="344">
        <f>'BIFUbC-coal'!P4+'BIFUbC-LPG-propane-or-butane'!P4+'BIFUbC-petroleum-diesel'!P4+'BIFUbC-crude-oil'!P4+'BIFUbC-heavy-or-residual-oil'!P4+'BIFUbC-natural-gas'!P4+'BIFUbC-electricity'!P4+'BIFUbC-heat'!P4+'BIFUbC-biomass'!P4+'BIFUbC-hydrogen'!R4</f>
        <v>1092323600556477.3</v>
      </c>
      <c r="Q4" s="344">
        <f>'BIFUbC-coal'!Q4+'BIFUbC-LPG-propane-or-butane'!Q4+'BIFUbC-petroleum-diesel'!Q4+'BIFUbC-crude-oil'!Q4+'BIFUbC-heavy-or-residual-oil'!Q4+'BIFUbC-natural-gas'!Q4+'BIFUbC-electricity'!Q4+'BIFUbC-heat'!Q4+'BIFUbC-biomass'!Q4+'BIFUbC-hydrogen'!S4</f>
        <v>1104379843565539.5</v>
      </c>
      <c r="R4" s="344">
        <f>'BIFUbC-coal'!R4+'BIFUbC-LPG-propane-or-butane'!R4+'BIFUbC-petroleum-diesel'!R4+'BIFUbC-crude-oil'!R4+'BIFUbC-heavy-or-residual-oil'!R4+'BIFUbC-natural-gas'!R4+'BIFUbC-electricity'!R4+'BIFUbC-heat'!R4+'BIFUbC-biomass'!R4+'BIFUbC-hydrogen'!T4</f>
        <v>1116357694520876.8</v>
      </c>
      <c r="S4" s="344">
        <f>'BIFUbC-coal'!S4+'BIFUbC-LPG-propane-or-butane'!S4+'BIFUbC-petroleum-diesel'!S4+'BIFUbC-crude-oil'!S4+'BIFUbC-heavy-or-residual-oil'!S4+'BIFUbC-natural-gas'!S4+'BIFUbC-electricity'!S4+'BIFUbC-heat'!S4+'BIFUbC-biomass'!S4+'BIFUbC-hydrogen'!U4</f>
        <v>1130478492195777.5</v>
      </c>
      <c r="T4" s="344">
        <f>'BIFUbC-coal'!T4+'BIFUbC-LPG-propane-or-butane'!T4+'BIFUbC-petroleum-diesel'!T4+'BIFUbC-crude-oil'!T4+'BIFUbC-heavy-or-residual-oil'!T4+'BIFUbC-natural-gas'!T4+'BIFUbC-electricity'!T4+'BIFUbC-heat'!T4+'BIFUbC-biomass'!T4+'BIFUbC-hydrogen'!V4</f>
        <v>1144579456600314.5</v>
      </c>
      <c r="U4" s="344">
        <f>'BIFUbC-coal'!U4+'BIFUbC-LPG-propane-or-butane'!U4+'BIFUbC-petroleum-diesel'!U4+'BIFUbC-crude-oil'!U4+'BIFUbC-heavy-or-residual-oil'!U4+'BIFUbC-natural-gas'!U4+'BIFUbC-electricity'!U4+'BIFUbC-heat'!U4+'BIFUbC-biomass'!U4+'BIFUbC-hydrogen'!W4</f>
        <v>1158660587734487</v>
      </c>
      <c r="V4" s="344">
        <f>'BIFUbC-coal'!V4+'BIFUbC-LPG-propane-or-butane'!V4+'BIFUbC-petroleum-diesel'!V4+'BIFUbC-crude-oil'!V4+'BIFUbC-heavy-or-residual-oil'!V4+'BIFUbC-natural-gas'!V4+'BIFUbC-electricity'!V4+'BIFUbC-heat'!V4+'BIFUbC-biomass'!V4+'BIFUbC-hydrogen'!X4</f>
        <v>1172721885598295.5</v>
      </c>
      <c r="W4" s="344">
        <f>'BIFUbC-coal'!W4+'BIFUbC-LPG-propane-or-butane'!W4+'BIFUbC-petroleum-diesel'!W4+'BIFUbC-crude-oil'!W4+'BIFUbC-heavy-or-residual-oil'!W4+'BIFUbC-natural-gas'!W4+'BIFUbC-electricity'!W4+'BIFUbC-heat'!W4+'BIFUbC-biomass'!W4+'BIFUbC-hydrogen'!Y4</f>
        <v>1186763350191739.8</v>
      </c>
      <c r="X4" s="344">
        <f>'BIFUbC-coal'!X4+'BIFUbC-LPG-propane-or-butane'!X4+'BIFUbC-petroleum-diesel'!X4+'BIFUbC-crude-oil'!X4+'BIFUbC-heavy-or-residual-oil'!X4+'BIFUbC-natural-gas'!X4+'BIFUbC-electricity'!X4+'BIFUbC-heat'!X4+'BIFUbC-biomass'!X4+'BIFUbC-hydrogen'!Z4</f>
        <v>1193369107349457</v>
      </c>
      <c r="Y4" s="344">
        <f>'BIFUbC-coal'!Y4+'BIFUbC-LPG-propane-or-butane'!Y4+'BIFUbC-petroleum-diesel'!Y4+'BIFUbC-crude-oil'!Y4+'BIFUbC-heavy-or-residual-oil'!Y4+'BIFUbC-natural-gas'!Y4+'BIFUbC-electricity'!Y4+'BIFUbC-heat'!Y4+'BIFUbC-biomass'!Y4+'BIFUbC-hydrogen'!AA4</f>
        <v>1199964958779200.5</v>
      </c>
      <c r="Z4" s="344">
        <f>'BIFUbC-coal'!Z4+'BIFUbC-LPG-propane-or-butane'!Z4+'BIFUbC-petroleum-diesel'!Z4+'BIFUbC-crude-oil'!Z4+'BIFUbC-heavy-or-residual-oil'!Z4+'BIFUbC-natural-gas'!Z4+'BIFUbC-electricity'!Z4+'BIFUbC-heat'!Z4+'BIFUbC-biomass'!Z4+'BIFUbC-hydrogen'!AB4</f>
        <v>1206550904480969.3</v>
      </c>
      <c r="AA4" s="344">
        <f>'BIFUbC-coal'!AA4+'BIFUbC-LPG-propane-or-butane'!AA4+'BIFUbC-petroleum-diesel'!AA4+'BIFUbC-crude-oil'!AA4+'BIFUbC-heavy-or-residual-oil'!AA4+'BIFUbC-natural-gas'!AA4+'BIFUbC-electricity'!AA4+'BIFUbC-heat'!AA4+'BIFUbC-biomass'!AA4+'BIFUbC-hydrogen'!AC4</f>
        <v>1213126944454764.5</v>
      </c>
      <c r="AB4" s="344">
        <f>'BIFUbC-coal'!AB4+'BIFUbC-LPG-propane-or-butane'!AB4+'BIFUbC-petroleum-diesel'!AB4+'BIFUbC-crude-oil'!AB4+'BIFUbC-heavy-or-residual-oil'!AB4+'BIFUbC-natural-gas'!AB4+'BIFUbC-electricity'!AB4+'BIFUbC-heat'!AB4+'BIFUbC-biomass'!AB4+'BIFUbC-hydrogen'!AD4</f>
        <v>1219693078700585.5</v>
      </c>
      <c r="AC4" s="344">
        <f>'BIFUbC-coal'!AC4+'BIFUbC-LPG-propane-or-butane'!AC4+'BIFUbC-petroleum-diesel'!AC4+'BIFUbC-crude-oil'!AC4+'BIFUbC-heavy-or-residual-oil'!AC4+'BIFUbC-natural-gas'!AC4+'BIFUbC-electricity'!AC4+'BIFUbC-heat'!AC4+'BIFUbC-biomass'!AC4+'BIFUbC-hydrogen'!AE4</f>
        <v>1226249307218432.8</v>
      </c>
      <c r="AD4" s="344">
        <f>'BIFUbC-coal'!AD4+'BIFUbC-LPG-propane-or-butane'!AD4+'BIFUbC-petroleum-diesel'!AD4+'BIFUbC-crude-oil'!AD4+'BIFUbC-heavy-or-residual-oil'!AD4+'BIFUbC-natural-gas'!AD4+'BIFUbC-electricity'!AD4+'BIFUbC-heat'!AD4+'BIFUbC-biomass'!AD4+'BIFUbC-hydrogen'!AF4</f>
        <v>1232795630008305.5</v>
      </c>
      <c r="AE4" s="344">
        <f>'BIFUbC-coal'!AE4+'BIFUbC-LPG-propane-or-butane'!AE4+'BIFUbC-petroleum-diesel'!AE4+'BIFUbC-crude-oil'!AE4+'BIFUbC-heavy-or-residual-oil'!AE4+'BIFUbC-natural-gas'!AE4+'BIFUbC-electricity'!AE4+'BIFUbC-heat'!AE4+'BIFUbC-biomass'!AE4+'BIFUbC-hydrogen'!AG4</f>
        <v>1239332047070204</v>
      </c>
      <c r="AF4" s="344">
        <f>'BIFUbC-coal'!AF4+'BIFUbC-LPG-propane-or-butane'!AF4+'BIFUbC-petroleum-diesel'!AF4+'BIFUbC-crude-oil'!AF4+'BIFUbC-heavy-or-residual-oil'!AF4+'BIFUbC-natural-gas'!AF4+'BIFUbC-electricity'!AF4+'BIFUbC-heat'!AF4+'BIFUbC-biomass'!AF4+'BIFUbC-hydrogen'!AH4</f>
        <v>1245858558404128.8</v>
      </c>
      <c r="AG4" s="344">
        <f>'BIFUbC-coal'!AG4+'BIFUbC-LPG-propane-or-butane'!AG4+'BIFUbC-petroleum-diesel'!AG4+'BIFUbC-crude-oil'!AG4+'BIFUbC-heavy-or-residual-oil'!AG4+'BIFUbC-natural-gas'!AG4+'BIFUbC-electricity'!AG4+'BIFUbC-heat'!AG4+'BIFUbC-biomass'!AG4+'BIFUbC-hydrogen'!AI4</f>
        <v>1252375164010079.5</v>
      </c>
      <c r="AH4" s="344">
        <f>'BIFUbC-coal'!AH4+'BIFUbC-LPG-propane-or-butane'!AH4+'BIFUbC-petroleum-diesel'!AH4+'BIFUbC-crude-oil'!AH4+'BIFUbC-heavy-or-residual-oil'!AH4+'BIFUbC-natural-gas'!AH4+'BIFUbC-electricity'!AH4+'BIFUbC-heat'!AH4+'BIFUbC-biomass'!AH4+'BIFUbC-hydrogen'!AJ4</f>
        <v>1258878185184273.5</v>
      </c>
      <c r="AI4" s="344">
        <f>'BIFUbC-coal'!AI4+'BIFUbC-LPG-propane-or-butane'!AI4+'BIFUbC-petroleum-diesel'!AI4+'BIFUbC-crude-oil'!AI4+'BIFUbC-heavy-or-residual-oil'!AI4+'BIFUbC-natural-gas'!AI4+'BIFUbC-electricity'!AI4+'BIFUbC-heat'!AI4+'BIFUbC-biomass'!AI4+'BIFUbC-hydrogen'!AK4</f>
        <v>1265371305588315.8</v>
      </c>
      <c r="AJ4" s="344">
        <f>'BIFUbC-coal'!AJ4+'BIFUbC-LPG-propane-or-butane'!AJ4+'BIFUbC-petroleum-diesel'!AJ4+'BIFUbC-crude-oil'!AJ4+'BIFUbC-heavy-or-residual-oil'!AJ4+'BIFUbC-natural-gas'!AJ4+'BIFUbC-electricity'!AJ4+'BIFUbC-heat'!AJ4+'BIFUbC-biomass'!AJ4+'BIFUbC-hydrogen'!AL4</f>
        <v>1271854525222205.3</v>
      </c>
      <c r="AK4" s="344">
        <f>'BIFUbC-coal'!AK4+'BIFUbC-LPG-propane-or-butane'!AK4+'BIFUbC-petroleum-diesel'!AK4+'BIFUbC-crude-oil'!AK4+'BIFUbC-heavy-or-residual-oil'!AK4+'BIFUbC-natural-gas'!AK4+'BIFUbC-electricity'!AK4+'BIFUbC-heat'!AK4+'BIFUbC-biomass'!AK4+'BIFUbC-hydrogen'!AM4</f>
        <v>1278327844085943</v>
      </c>
      <c r="AL4" s="344">
        <f>'BIFUbC-coal'!AL4+'BIFUbC-LPG-propane-or-butane'!AL4+'BIFUbC-petroleum-diesel'!AL4+'BIFUbC-crude-oil'!AL4+'BIFUbC-heavy-or-residual-oil'!AL4+'BIFUbC-natural-gas'!AL4+'BIFUbC-electricity'!AL4+'BIFUbC-heat'!AL4+'BIFUbC-biomass'!AL4+'BIFUbC-hydrogen'!AN4</f>
        <v>1284791262179528.3</v>
      </c>
      <c r="AM4" s="344">
        <f>'BIFUbC-coal'!AM4+'BIFUbC-LPG-propane-or-butane'!AM4+'BIFUbC-petroleum-diesel'!AM4+'BIFUbC-crude-oil'!AM4+'BIFUbC-heavy-or-residual-oil'!AM4+'BIFUbC-natural-gas'!AM4+'BIFUbC-electricity'!AM4+'BIFUbC-heat'!AM4+'BIFUbC-biomass'!AM4+'BIFUbC-hydrogen'!AO4</f>
        <v>1283918760404279.8</v>
      </c>
      <c r="AN4" s="344">
        <f>'BIFUbC-coal'!AN4+'BIFUbC-LPG-propane-or-butane'!AN4+'BIFUbC-petroleum-diesel'!AN4+'BIFUbC-crude-oil'!AN4+'BIFUbC-heavy-or-residual-oil'!AN4+'BIFUbC-natural-gas'!AN4+'BIFUbC-electricity'!AN4+'BIFUbC-heat'!AN4+'BIFUbC-biomass'!AN4+'BIFUbC-hydrogen'!AP4</f>
        <v>1283046264578417</v>
      </c>
    </row>
    <row r="5" spans="1:43" x14ac:dyDescent="0.2">
      <c r="A5" s="313" t="s">
        <v>127</v>
      </c>
      <c r="B5" s="344">
        <f>'BIFUbC-coal'!B5+'BIFUbC-LPG-propane-or-butane'!B5+'BIFUbC-petroleum-diesel'!B5+'BIFUbC-crude-oil'!B5+'BIFUbC-heavy-or-residual-oil'!B5+'BIFUbC-natural-gas'!B5+'BIFUbC-electricity'!B5+'BIFUbC-heat'!B5+'BIFUbC-biomass'!B5+'BIFUbC-hydrogen'!D5</f>
        <v>621636505214392.13</v>
      </c>
      <c r="C5" s="344">
        <f>'BIFUbC-coal'!C5+'BIFUbC-LPG-propane-or-butane'!C5+'BIFUbC-petroleum-diesel'!C5+'BIFUbC-crude-oil'!C5+'BIFUbC-heavy-or-residual-oil'!C5+'BIFUbC-natural-gas'!C5+'BIFUbC-electricity'!C5+'BIFUbC-heat'!C5+'BIFUbC-biomass'!C5+'BIFUbC-hydrogen'!E5</f>
        <v>588500851116080.75</v>
      </c>
      <c r="D5" s="344">
        <f>'BIFUbC-coal'!D5+'BIFUbC-LPG-propane-or-butane'!D5+'BIFUbC-petroleum-diesel'!D5+'BIFUbC-crude-oil'!D5+'BIFUbC-heavy-or-residual-oil'!D5+'BIFUbC-natural-gas'!D5+'BIFUbC-electricity'!D5+'BIFUbC-heat'!D5+'BIFUbC-biomass'!D5+'BIFUbC-hydrogen'!F5</f>
        <v>607833120278682.5</v>
      </c>
      <c r="E5" s="344">
        <f>'BIFUbC-coal'!E5+'BIFUbC-LPG-propane-or-butane'!E5+'BIFUbC-petroleum-diesel'!E5+'BIFUbC-crude-oil'!E5+'BIFUbC-heavy-or-residual-oil'!E5+'BIFUbC-natural-gas'!E5+'BIFUbC-electricity'!E5+'BIFUbC-heat'!E5+'BIFUbC-biomass'!E5+'BIFUbC-hydrogen'!G5</f>
        <v>593874963280529.25</v>
      </c>
      <c r="F5" s="344">
        <f>'BIFUbC-coal'!F5+'BIFUbC-LPG-propane-or-butane'!F5+'BIFUbC-petroleum-diesel'!F5+'BIFUbC-crude-oil'!F5+'BIFUbC-heavy-or-residual-oil'!F5+'BIFUbC-natural-gas'!F5+'BIFUbC-electricity'!F5+'BIFUbC-heat'!F5+'BIFUbC-biomass'!F5+'BIFUbC-hydrogen'!H5</f>
        <v>631165407680935.88</v>
      </c>
      <c r="G5" s="344">
        <f>'BIFUbC-coal'!G5+'BIFUbC-LPG-propane-or-butane'!G5+'BIFUbC-petroleum-diesel'!G5+'BIFUbC-crude-oil'!G5+'BIFUbC-heavy-or-residual-oil'!G5+'BIFUbC-natural-gas'!G5+'BIFUbC-electricity'!G5+'BIFUbC-heat'!G5+'BIFUbC-biomass'!G5+'BIFUbC-hydrogen'!I5</f>
        <v>668168755362959</v>
      </c>
      <c r="H5" s="344">
        <f>'BIFUbC-coal'!H5+'BIFUbC-LPG-propane-or-butane'!H5+'BIFUbC-petroleum-diesel'!H5+'BIFUbC-crude-oil'!H5+'BIFUbC-heavy-or-residual-oil'!H5+'BIFUbC-natural-gas'!H5+'BIFUbC-electricity'!H5+'BIFUbC-heat'!H5+'BIFUbC-biomass'!H5+'BIFUbC-hydrogen'!J5</f>
        <v>704885006326598.63</v>
      </c>
      <c r="I5" s="344">
        <f>'BIFUbC-coal'!I5+'BIFUbC-LPG-propane-or-butane'!I5+'BIFUbC-petroleum-diesel'!I5+'BIFUbC-crude-oil'!I5+'BIFUbC-heavy-or-residual-oil'!I5+'BIFUbC-natural-gas'!I5+'BIFUbC-electricity'!I5+'BIFUbC-heat'!I5+'BIFUbC-biomass'!I5+'BIFUbC-hydrogen'!K5</f>
        <v>721594338666658.75</v>
      </c>
      <c r="J5" s="344">
        <f>'BIFUbC-coal'!J5+'BIFUbC-LPG-propane-or-butane'!J5+'BIFUbC-petroleum-diesel'!J5+'BIFUbC-crude-oil'!J5+'BIFUbC-heavy-or-residual-oil'!J5+'BIFUbC-natural-gas'!J5+'BIFUbC-electricity'!J5+'BIFUbC-heat'!J5+'BIFUbC-biomass'!J5+'BIFUbC-hydrogen'!L5</f>
        <v>738190387231238.25</v>
      </c>
      <c r="K5" s="344">
        <f>'BIFUbC-coal'!K5+'BIFUbC-LPG-propane-or-butane'!K5+'BIFUbC-petroleum-diesel'!K5+'BIFUbC-crude-oil'!K5+'BIFUbC-heavy-or-residual-oil'!K5+'BIFUbC-natural-gas'!K5+'BIFUbC-electricity'!K5+'BIFUbC-heat'!K5+'BIFUbC-biomass'!K5+'BIFUbC-hydrogen'!M5</f>
        <v>754673152020337</v>
      </c>
      <c r="L5" s="344">
        <f>'BIFUbC-coal'!L5+'BIFUbC-LPG-propane-or-butane'!L5+'BIFUbC-petroleum-diesel'!L5+'BIFUbC-crude-oil'!L5+'BIFUbC-heavy-or-residual-oil'!L5+'BIFUbC-natural-gas'!L5+'BIFUbC-electricity'!L5+'BIFUbC-heat'!L5+'BIFUbC-biomass'!L5+'BIFUbC-hydrogen'!N5</f>
        <v>771042633033955.13</v>
      </c>
      <c r="M5" s="344">
        <f>'BIFUbC-coal'!M5+'BIFUbC-LPG-propane-or-butane'!M5+'BIFUbC-petroleum-diesel'!M5+'BIFUbC-crude-oil'!M5+'BIFUbC-heavy-or-residual-oil'!M5+'BIFUbC-natural-gas'!M5+'BIFUbC-electricity'!M5+'BIFUbC-heat'!M5+'BIFUbC-biomass'!M5+'BIFUbC-hydrogen'!O5</f>
        <v>787298830272092.63</v>
      </c>
      <c r="N5" s="344">
        <f>'BIFUbC-coal'!N5+'BIFUbC-LPG-propane-or-butane'!N5+'BIFUbC-petroleum-diesel'!N5+'BIFUbC-crude-oil'!N5+'BIFUbC-heavy-or-residual-oil'!N5+'BIFUbC-natural-gas'!N5+'BIFUbC-electricity'!N5+'BIFUbC-heat'!N5+'BIFUbC-biomass'!N5+'BIFUbC-hydrogen'!P5</f>
        <v>788168393148035</v>
      </c>
      <c r="O5" s="344">
        <f>'BIFUbC-coal'!O5+'BIFUbC-LPG-propane-or-butane'!O5+'BIFUbC-petroleum-diesel'!O5+'BIFUbC-crude-oil'!O5+'BIFUbC-heavy-or-residual-oil'!O5+'BIFUbC-natural-gas'!O5+'BIFUbC-electricity'!O5+'BIFUbC-heat'!O5+'BIFUbC-biomass'!O5+'BIFUbC-hydrogen'!Q5</f>
        <v>789022750482429.25</v>
      </c>
      <c r="P5" s="344">
        <f>'BIFUbC-coal'!P5+'BIFUbC-LPG-propane-or-butane'!P5+'BIFUbC-petroleum-diesel'!P5+'BIFUbC-crude-oil'!P5+'BIFUbC-heavy-or-residual-oil'!P5+'BIFUbC-natural-gas'!P5+'BIFUbC-electricity'!P5+'BIFUbC-heat'!P5+'BIFUbC-biomass'!P5+'BIFUbC-hydrogen'!R5</f>
        <v>789861902275275.25</v>
      </c>
      <c r="Q5" s="344">
        <f>'BIFUbC-coal'!Q5+'BIFUbC-LPG-propane-or-butane'!Q5+'BIFUbC-petroleum-diesel'!Q5+'BIFUbC-crude-oil'!Q5+'BIFUbC-heavy-or-residual-oil'!Q5+'BIFUbC-natural-gas'!Q5+'BIFUbC-electricity'!Q5+'BIFUbC-heat'!Q5+'BIFUbC-biomass'!Q5+'BIFUbC-hydrogen'!S5</f>
        <v>790685848526573</v>
      </c>
      <c r="R5" s="344">
        <f>'BIFUbC-coal'!R5+'BIFUbC-LPG-propane-or-butane'!R5+'BIFUbC-petroleum-diesel'!R5+'BIFUbC-crude-oil'!R5+'BIFUbC-heavy-or-residual-oil'!R5+'BIFUbC-natural-gas'!R5+'BIFUbC-electricity'!R5+'BIFUbC-heat'!R5+'BIFUbC-biomass'!R5+'BIFUbC-hydrogen'!T5</f>
        <v>791494589236322.75</v>
      </c>
      <c r="S5" s="344">
        <f>'BIFUbC-coal'!S5+'BIFUbC-LPG-propane-or-butane'!S5+'BIFUbC-petroleum-diesel'!S5+'BIFUbC-crude-oil'!S5+'BIFUbC-heavy-or-residual-oil'!S5+'BIFUbC-natural-gas'!S5+'BIFUbC-electricity'!S5+'BIFUbC-heat'!S5+'BIFUbC-biomass'!S5+'BIFUbC-hydrogen'!U5</f>
        <v>784834776363428</v>
      </c>
      <c r="T5" s="344">
        <f>'BIFUbC-coal'!T5+'BIFUbC-LPG-propane-or-butane'!T5+'BIFUbC-petroleum-diesel'!T5+'BIFUbC-crude-oil'!T5+'BIFUbC-heavy-or-residual-oil'!T5+'BIFUbC-natural-gas'!T5+'BIFUbC-electricity'!T5+'BIFUbC-heat'!T5+'BIFUbC-biomass'!T5+'BIFUbC-hydrogen'!V5</f>
        <v>778183145144720.63</v>
      </c>
      <c r="U5" s="344">
        <f>'BIFUbC-coal'!U5+'BIFUbC-LPG-propane-or-butane'!U5+'BIFUbC-petroleum-diesel'!U5+'BIFUbC-crude-oil'!U5+'BIFUbC-heavy-or-residual-oil'!U5+'BIFUbC-natural-gas'!U5+'BIFUbC-electricity'!U5+'BIFUbC-heat'!U5+'BIFUbC-biomass'!U5+'BIFUbC-hydrogen'!W5</f>
        <v>771539695580200.25</v>
      </c>
      <c r="V5" s="344">
        <f>'BIFUbC-coal'!V5+'BIFUbC-LPG-propane-or-butane'!V5+'BIFUbC-petroleum-diesel'!V5+'BIFUbC-crude-oil'!V5+'BIFUbC-heavy-or-residual-oil'!V5+'BIFUbC-natural-gas'!V5+'BIFUbC-electricity'!V5+'BIFUbC-heat'!V5+'BIFUbC-biomass'!V5+'BIFUbC-hydrogen'!X5</f>
        <v>764904427669867.5</v>
      </c>
      <c r="W5" s="344">
        <f>'BIFUbC-coal'!W5+'BIFUbC-LPG-propane-or-butane'!W5+'BIFUbC-petroleum-diesel'!W5+'BIFUbC-crude-oil'!W5+'BIFUbC-heavy-or-residual-oil'!W5+'BIFUbC-natural-gas'!W5+'BIFUbC-electricity'!W5+'BIFUbC-heat'!W5+'BIFUbC-biomass'!W5+'BIFUbC-hydrogen'!Y5</f>
        <v>758277341413722</v>
      </c>
      <c r="X5" s="344">
        <f>'BIFUbC-coal'!X5+'BIFUbC-LPG-propane-or-butane'!X5+'BIFUbC-petroleum-diesel'!X5+'BIFUbC-crude-oil'!X5+'BIFUbC-heavy-or-residual-oil'!X5+'BIFUbC-natural-gas'!X5+'BIFUbC-electricity'!X5+'BIFUbC-heat'!X5+'BIFUbC-biomass'!X5+'BIFUbC-hydrogen'!Z5</f>
        <v>744752352914917.63</v>
      </c>
      <c r="Y5" s="344">
        <f>'BIFUbC-coal'!Y5+'BIFUbC-LPG-propane-or-butane'!Y5+'BIFUbC-petroleum-diesel'!Y5+'BIFUbC-crude-oil'!Y5+'BIFUbC-heavy-or-residual-oil'!Y5+'BIFUbC-natural-gas'!Y5+'BIFUbC-electricity'!Y5+'BIFUbC-heat'!Y5+'BIFUbC-biomass'!Y5+'BIFUbC-hydrogen'!AA5</f>
        <v>731244791162531.88</v>
      </c>
      <c r="Z5" s="344">
        <f>'BIFUbC-coal'!Z5+'BIFUbC-LPG-propane-or-butane'!Z5+'BIFUbC-petroleum-diesel'!Z5+'BIFUbC-crude-oil'!Z5+'BIFUbC-heavy-or-residual-oil'!Z5+'BIFUbC-natural-gas'!Z5+'BIFUbC-electricity'!Z5+'BIFUbC-heat'!Z5+'BIFUbC-biomass'!Z5+'BIFUbC-hydrogen'!AB5</f>
        <v>717754656156564.88</v>
      </c>
      <c r="AA5" s="344">
        <f>'BIFUbC-coal'!AA5+'BIFUbC-LPG-propane-or-butane'!AA5+'BIFUbC-petroleum-diesel'!AA5+'BIFUbC-crude-oil'!AA5+'BIFUbC-heavy-or-residual-oil'!AA5+'BIFUbC-natural-gas'!AA5+'BIFUbC-electricity'!AA5+'BIFUbC-heat'!AA5+'BIFUbC-biomass'!AA5+'BIFUbC-hydrogen'!AC5</f>
        <v>704281947897016.5</v>
      </c>
      <c r="AB5" s="344">
        <f>'BIFUbC-coal'!AB5+'BIFUbC-LPG-propane-or-butane'!AB5+'BIFUbC-petroleum-diesel'!AB5+'BIFUbC-crude-oil'!AB5+'BIFUbC-heavy-or-residual-oil'!AB5+'BIFUbC-natural-gas'!AB5+'BIFUbC-electricity'!AB5+'BIFUbC-heat'!AB5+'BIFUbC-biomass'!AB5+'BIFUbC-hydrogen'!AD5</f>
        <v>690826666383886.75</v>
      </c>
      <c r="AC5" s="344">
        <f>'BIFUbC-coal'!AC5+'BIFUbC-LPG-propane-or-butane'!AC5+'BIFUbC-petroleum-diesel'!AC5+'BIFUbC-crude-oil'!AC5+'BIFUbC-heavy-or-residual-oil'!AC5+'BIFUbC-natural-gas'!AC5+'BIFUbC-electricity'!AC5+'BIFUbC-heat'!AC5+'BIFUbC-biomass'!AC5+'BIFUbC-hydrogen'!AE5</f>
        <v>675878171211687.63</v>
      </c>
      <c r="AD5" s="344">
        <f>'BIFUbC-coal'!AD5+'BIFUbC-LPG-propane-or-butane'!AD5+'BIFUbC-petroleum-diesel'!AD5+'BIFUbC-crude-oil'!AD5+'BIFUbC-heavy-or-residual-oil'!AD5+'BIFUbC-natural-gas'!AD5+'BIFUbC-electricity'!AD5+'BIFUbC-heat'!AD5+'BIFUbC-biomass'!AD5+'BIFUbC-hydrogen'!AF5</f>
        <v>660949131852939.25</v>
      </c>
      <c r="AE5" s="344">
        <f>'BIFUbC-coal'!AE5+'BIFUbC-LPG-propane-or-butane'!AE5+'BIFUbC-petroleum-diesel'!AE5+'BIFUbC-crude-oil'!AE5+'BIFUbC-heavy-or-residual-oil'!AE5+'BIFUbC-natural-gas'!AE5+'BIFUbC-electricity'!AE5+'BIFUbC-heat'!AE5+'BIFUbC-biomass'!AE5+'BIFUbC-hydrogen'!AG5</f>
        <v>646039548307642.13</v>
      </c>
      <c r="AF5" s="344">
        <f>'BIFUbC-coal'!AF5+'BIFUbC-LPG-propane-or-butane'!AF5+'BIFUbC-petroleum-diesel'!AF5+'BIFUbC-crude-oil'!AF5+'BIFUbC-heavy-or-residual-oil'!AF5+'BIFUbC-natural-gas'!AF5+'BIFUbC-electricity'!AF5+'BIFUbC-heat'!AF5+'BIFUbC-biomass'!AF5+'BIFUbC-hydrogen'!AH5</f>
        <v>631149420575795.5</v>
      </c>
      <c r="AG5" s="344">
        <f>'BIFUbC-coal'!AG5+'BIFUbC-LPG-propane-or-butane'!AG5+'BIFUbC-petroleum-diesel'!AG5+'BIFUbC-crude-oil'!AG5+'BIFUbC-heavy-or-residual-oil'!AG5+'BIFUbC-natural-gas'!AG5+'BIFUbC-electricity'!AG5+'BIFUbC-heat'!AG5+'BIFUbC-biomass'!AG5+'BIFUbC-hydrogen'!AI5</f>
        <v>616278748657400</v>
      </c>
      <c r="AH5" s="344">
        <f>'BIFUbC-coal'!AH5+'BIFUbC-LPG-propane-or-butane'!AH5+'BIFUbC-petroleum-diesel'!AH5+'BIFUbC-crude-oil'!AH5+'BIFUbC-heavy-or-residual-oil'!AH5+'BIFUbC-natural-gas'!AH5+'BIFUbC-electricity'!AH5+'BIFUbC-heat'!AH5+'BIFUbC-biomass'!AH5+'BIFUbC-hydrogen'!AJ5</f>
        <v>601923262742086.38</v>
      </c>
      <c r="AI5" s="344">
        <f>'BIFUbC-coal'!AI5+'BIFUbC-LPG-propane-or-butane'!AI5+'BIFUbC-petroleum-diesel'!AI5+'BIFUbC-crude-oil'!AI5+'BIFUbC-heavy-or-residual-oil'!AI5+'BIFUbC-natural-gas'!AI5+'BIFUbC-electricity'!AI5+'BIFUbC-heat'!AI5+'BIFUbC-biomass'!AI5+'BIFUbC-hydrogen'!AK5</f>
        <v>587586564540237.88</v>
      </c>
      <c r="AJ5" s="344">
        <f>'BIFUbC-coal'!AJ5+'BIFUbC-LPG-propane-or-butane'!AJ5+'BIFUbC-petroleum-diesel'!AJ5+'BIFUbC-crude-oil'!AJ5+'BIFUbC-heavy-or-residual-oil'!AJ5+'BIFUbC-natural-gas'!AJ5+'BIFUbC-electricity'!AJ5+'BIFUbC-heat'!AJ5+'BIFUbC-biomass'!AJ5+'BIFUbC-hydrogen'!AL5</f>
        <v>573268654051854.5</v>
      </c>
      <c r="AK5" s="344">
        <f>'BIFUbC-coal'!AK5+'BIFUbC-LPG-propane-or-butane'!AK5+'BIFUbC-petroleum-diesel'!AK5+'BIFUbC-crude-oil'!AK5+'BIFUbC-heavy-or-residual-oil'!AK5+'BIFUbC-natural-gas'!AK5+'BIFUbC-electricity'!AK5+'BIFUbC-heat'!AK5+'BIFUbC-biomass'!AK5+'BIFUbC-hydrogen'!AM5</f>
        <v>558969531276935.69</v>
      </c>
      <c r="AL5" s="344">
        <f>'BIFUbC-coal'!AL5+'BIFUbC-LPG-propane-or-butane'!AL5+'BIFUbC-petroleum-diesel'!AL5+'BIFUbC-crude-oil'!AL5+'BIFUbC-heavy-or-residual-oil'!AL5+'BIFUbC-natural-gas'!AL5+'BIFUbC-electricity'!AL5+'BIFUbC-heat'!AL5+'BIFUbC-biomass'!AL5+'BIFUbC-hydrogen'!AN5</f>
        <v>544689196215482</v>
      </c>
      <c r="AM5" s="344">
        <f>'BIFUbC-coal'!AM5+'BIFUbC-LPG-propane-or-butane'!AM5+'BIFUbC-petroleum-diesel'!AM5+'BIFUbC-crude-oil'!AM5+'BIFUbC-heavy-or-residual-oil'!AM5+'BIFUbC-natural-gas'!AM5+'BIFUbC-electricity'!AM5+'BIFUbC-heat'!AM5+'BIFUbC-biomass'!AM5+'BIFUbC-hydrogen'!AO5</f>
        <v>531126158468391.56</v>
      </c>
      <c r="AN5" s="344">
        <f>'BIFUbC-coal'!AN5+'BIFUbC-LPG-propane-or-butane'!AN5+'BIFUbC-petroleum-diesel'!AN5+'BIFUbC-crude-oil'!AN5+'BIFUbC-heavy-or-residual-oil'!AN5+'BIFUbC-natural-gas'!AN5+'BIFUbC-electricity'!AN5+'BIFUbC-heat'!AN5+'BIFUbC-biomass'!AN5+'BIFUbC-hydrogen'!AP5</f>
        <v>517580963864649.94</v>
      </c>
    </row>
    <row r="6" spans="1:43" x14ac:dyDescent="0.2">
      <c r="A6" s="313" t="s">
        <v>128</v>
      </c>
      <c r="B6" s="344">
        <f>'BIFUbC-coal'!B6+'BIFUbC-LPG-propane-or-butane'!B6+'BIFUbC-petroleum-diesel'!B6+'BIFUbC-crude-oil'!B6+'BIFUbC-heavy-or-residual-oil'!B6+'BIFUbC-natural-gas'!B6+'BIFUbC-electricity'!B6+'BIFUbC-heat'!B6+'BIFUbC-biomass'!B6+'BIFUbC-hydrogen'!D6</f>
        <v>1518072891591473.5</v>
      </c>
      <c r="C6" s="344">
        <f>'BIFUbC-coal'!C6+'BIFUbC-LPG-propane-or-butane'!C6+'BIFUbC-petroleum-diesel'!C6+'BIFUbC-crude-oil'!C6+'BIFUbC-heavy-or-residual-oil'!C6+'BIFUbC-natural-gas'!C6+'BIFUbC-electricity'!C6+'BIFUbC-heat'!C6+'BIFUbC-biomass'!C6+'BIFUbC-hydrogen'!E6</f>
        <v>1430795621388194.8</v>
      </c>
      <c r="D6" s="344">
        <f>'BIFUbC-coal'!D6+'BIFUbC-LPG-propane-or-butane'!D6+'BIFUbC-petroleum-diesel'!D6+'BIFUbC-crude-oil'!D6+'BIFUbC-heavy-or-residual-oil'!D6+'BIFUbC-natural-gas'!D6+'BIFUbC-electricity'!D6+'BIFUbC-heat'!D6+'BIFUbC-biomass'!D6+'BIFUbC-hydrogen'!F6</f>
        <v>1604423863526367.3</v>
      </c>
      <c r="E6" s="344">
        <f>'BIFUbC-coal'!E6+'BIFUbC-LPG-propane-or-butane'!E6+'BIFUbC-petroleum-diesel'!E6+'BIFUbC-crude-oil'!E6+'BIFUbC-heavy-or-residual-oil'!E6+'BIFUbC-natural-gas'!E6+'BIFUbC-electricity'!E6+'BIFUbC-heat'!E6+'BIFUbC-biomass'!E6+'BIFUbC-hydrogen'!G6</f>
        <v>1659602617334849.5</v>
      </c>
      <c r="F6" s="344">
        <f>'BIFUbC-coal'!F6+'BIFUbC-LPG-propane-or-butane'!F6+'BIFUbC-petroleum-diesel'!F6+'BIFUbC-crude-oil'!F6+'BIFUbC-heavy-or-residual-oil'!F6+'BIFUbC-natural-gas'!F6+'BIFUbC-electricity'!F6+'BIFUbC-heat'!F6+'BIFUbC-biomass'!F6+'BIFUbC-hydrogen'!H6</f>
        <v>1669030568106121</v>
      </c>
      <c r="G6" s="344">
        <f>'BIFUbC-coal'!G6+'BIFUbC-LPG-propane-or-butane'!G6+'BIFUbC-petroleum-diesel'!G6+'BIFUbC-crude-oil'!G6+'BIFUbC-heavy-or-residual-oil'!G6+'BIFUbC-natural-gas'!G6+'BIFUbC-electricity'!G6+'BIFUbC-heat'!G6+'BIFUbC-biomass'!G6+'BIFUbC-hydrogen'!I6</f>
        <v>1705538708160292.5</v>
      </c>
      <c r="H6" s="344">
        <f>'BIFUbC-coal'!H6+'BIFUbC-LPG-propane-or-butane'!H6+'BIFUbC-petroleum-diesel'!H6+'BIFUbC-crude-oil'!H6+'BIFUbC-heavy-or-residual-oil'!H6+'BIFUbC-natural-gas'!H6+'BIFUbC-electricity'!H6+'BIFUbC-heat'!H6+'BIFUbC-biomass'!H6+'BIFUbC-hydrogen'!J6</f>
        <v>1756584632155079.8</v>
      </c>
      <c r="I6" s="344">
        <f>'BIFUbC-coal'!I6+'BIFUbC-LPG-propane-or-butane'!I6+'BIFUbC-petroleum-diesel'!I6+'BIFUbC-crude-oil'!I6+'BIFUbC-heavy-or-residual-oil'!I6+'BIFUbC-natural-gas'!I6+'BIFUbC-electricity'!I6+'BIFUbC-heat'!I6+'BIFUbC-biomass'!I6+'BIFUbC-hydrogen'!K6</f>
        <v>1812033130052020.5</v>
      </c>
      <c r="J6" s="344">
        <f>'BIFUbC-coal'!J6+'BIFUbC-LPG-propane-or-butane'!J6+'BIFUbC-petroleum-diesel'!J6+'BIFUbC-crude-oil'!J6+'BIFUbC-heavy-or-residual-oil'!J6+'BIFUbC-natural-gas'!J6+'BIFUbC-electricity'!J6+'BIFUbC-heat'!J6+'BIFUbC-biomass'!J6+'BIFUbC-hydrogen'!L6</f>
        <v>1867201240858428.3</v>
      </c>
      <c r="K6" s="344">
        <f>'BIFUbC-coal'!K6+'BIFUbC-LPG-propane-or-butane'!K6+'BIFUbC-petroleum-diesel'!K6+'BIFUbC-crude-oil'!K6+'BIFUbC-heavy-or-residual-oil'!K6+'BIFUbC-natural-gas'!K6+'BIFUbC-electricity'!K6+'BIFUbC-heat'!K6+'BIFUbC-biomass'!K6+'BIFUbC-hydrogen'!M6</f>
        <v>1920697950144835.8</v>
      </c>
      <c r="L6" s="344">
        <f>'BIFUbC-coal'!L6+'BIFUbC-LPG-propane-or-butane'!L6+'BIFUbC-petroleum-diesel'!L6+'BIFUbC-crude-oil'!L6+'BIFUbC-heavy-or-residual-oil'!L6+'BIFUbC-natural-gas'!L6+'BIFUbC-electricity'!L6+'BIFUbC-heat'!L6+'BIFUbC-biomass'!L6+'BIFUbC-hydrogen'!N6</f>
        <v>1971035514204048</v>
      </c>
      <c r="M6" s="344">
        <f>'BIFUbC-coal'!M6+'BIFUbC-LPG-propane-or-butane'!M6+'BIFUbC-petroleum-diesel'!M6+'BIFUbC-crude-oil'!M6+'BIFUbC-heavy-or-residual-oil'!M6+'BIFUbC-natural-gas'!M6+'BIFUbC-electricity'!M6+'BIFUbC-heat'!M6+'BIFUbC-biomass'!M6+'BIFUbC-hydrogen'!O6</f>
        <v>2016642443876609.5</v>
      </c>
      <c r="N6" s="344">
        <f>'BIFUbC-coal'!N6+'BIFUbC-LPG-propane-or-butane'!N6+'BIFUbC-petroleum-diesel'!N6+'BIFUbC-crude-oil'!N6+'BIFUbC-heavy-or-residual-oil'!N6+'BIFUbC-natural-gas'!N6+'BIFUbC-electricity'!N6+'BIFUbC-heat'!N6+'BIFUbC-biomass'!N6+'BIFUbC-hydrogen'!P6</f>
        <v>2057209649654759.5</v>
      </c>
      <c r="O6" s="344">
        <f>'BIFUbC-coal'!O6+'BIFUbC-LPG-propane-or-butane'!O6+'BIFUbC-petroleum-diesel'!O6+'BIFUbC-crude-oil'!O6+'BIFUbC-heavy-or-residual-oil'!O6+'BIFUbC-natural-gas'!O6+'BIFUbC-electricity'!O6+'BIFUbC-heat'!O6+'BIFUbC-biomass'!O6+'BIFUbC-hydrogen'!Q6</f>
        <v>2091616378493041.5</v>
      </c>
      <c r="P6" s="344">
        <f>'BIFUbC-coal'!P6+'BIFUbC-LPG-propane-or-butane'!P6+'BIFUbC-petroleum-diesel'!P6+'BIFUbC-crude-oil'!P6+'BIFUbC-heavy-or-residual-oil'!P6+'BIFUbC-natural-gas'!P6+'BIFUbC-electricity'!P6+'BIFUbC-heat'!P6+'BIFUbC-biomass'!P6+'BIFUbC-hydrogen'!R6</f>
        <v>2120094306669243.3</v>
      </c>
      <c r="Q6" s="344">
        <f>'BIFUbC-coal'!Q6+'BIFUbC-LPG-propane-or-butane'!Q6+'BIFUbC-petroleum-diesel'!Q6+'BIFUbC-crude-oil'!Q6+'BIFUbC-heavy-or-residual-oil'!Q6+'BIFUbC-natural-gas'!Q6+'BIFUbC-electricity'!Q6+'BIFUbC-heat'!Q6+'BIFUbC-biomass'!Q6+'BIFUbC-hydrogen'!S6</f>
        <v>2142959195915383.3</v>
      </c>
      <c r="R6" s="344">
        <f>'BIFUbC-coal'!R6+'BIFUbC-LPG-propane-or-butane'!R6+'BIFUbC-petroleum-diesel'!R6+'BIFUbC-crude-oil'!R6+'BIFUbC-heavy-or-residual-oil'!R6+'BIFUbC-natural-gas'!R6+'BIFUbC-electricity'!R6+'BIFUbC-heat'!R6+'BIFUbC-biomass'!R6+'BIFUbC-hydrogen'!T6</f>
        <v>2160599109023219</v>
      </c>
      <c r="S6" s="344">
        <f>'BIFUbC-coal'!S6+'BIFUbC-LPG-propane-or-butane'!S6+'BIFUbC-petroleum-diesel'!S6+'BIFUbC-crude-oil'!S6+'BIFUbC-heavy-or-residual-oil'!S6+'BIFUbC-natural-gas'!S6+'BIFUbC-electricity'!S6+'BIFUbC-heat'!S6+'BIFUbC-biomass'!S6+'BIFUbC-hydrogen'!U6</f>
        <v>2180102628655902.5</v>
      </c>
      <c r="T6" s="344">
        <f>'BIFUbC-coal'!T6+'BIFUbC-LPG-propane-or-butane'!T6+'BIFUbC-petroleum-diesel'!T6+'BIFUbC-crude-oil'!T6+'BIFUbC-heavy-or-residual-oil'!T6+'BIFUbC-natural-gas'!T6+'BIFUbC-electricity'!T6+'BIFUbC-heat'!T6+'BIFUbC-biomass'!T6+'BIFUbC-hydrogen'!V6</f>
        <v>2195183784488660.3</v>
      </c>
      <c r="U6" s="344">
        <f>'BIFUbC-coal'!U6+'BIFUbC-LPG-propane-or-butane'!U6+'BIFUbC-petroleum-diesel'!U6+'BIFUbC-crude-oil'!U6+'BIFUbC-heavy-or-residual-oil'!U6+'BIFUbC-natural-gas'!U6+'BIFUbC-electricity'!U6+'BIFUbC-heat'!U6+'BIFUbC-biomass'!U6+'BIFUbC-hydrogen'!W6</f>
        <v>2206085113394276.5</v>
      </c>
      <c r="V6" s="344">
        <f>'BIFUbC-coal'!V6+'BIFUbC-LPG-propane-or-butane'!V6+'BIFUbC-petroleum-diesel'!V6+'BIFUbC-crude-oil'!V6+'BIFUbC-heavy-or-residual-oil'!V6+'BIFUbC-natural-gas'!V6+'BIFUbC-electricity'!V6+'BIFUbC-heat'!V6+'BIFUbC-biomass'!V6+'BIFUbC-hydrogen'!X6</f>
        <v>2213078111651259.8</v>
      </c>
      <c r="W6" s="344">
        <f>'BIFUbC-coal'!W6+'BIFUbC-LPG-propane-or-butane'!W6+'BIFUbC-petroleum-diesel'!W6+'BIFUbC-crude-oil'!W6+'BIFUbC-heavy-or-residual-oil'!W6+'BIFUbC-natural-gas'!W6+'BIFUbC-electricity'!W6+'BIFUbC-heat'!W6+'BIFUbC-biomass'!W6+'BIFUbC-hydrogen'!Y6</f>
        <v>2216457480623206.3</v>
      </c>
      <c r="X6" s="344">
        <f>'BIFUbC-coal'!X6+'BIFUbC-LPG-propane-or-butane'!X6+'BIFUbC-petroleum-diesel'!X6+'BIFUbC-crude-oil'!X6+'BIFUbC-heavy-or-residual-oil'!X6+'BIFUbC-natural-gas'!X6+'BIFUbC-electricity'!X6+'BIFUbC-heat'!X6+'BIFUbC-biomass'!X6+'BIFUbC-hydrogen'!Z6</f>
        <v>2216535655057618.3</v>
      </c>
      <c r="Y6" s="344">
        <f>'BIFUbC-coal'!Y6+'BIFUbC-LPG-propane-or-butane'!Y6+'BIFUbC-petroleum-diesel'!Y6+'BIFUbC-crude-oil'!Y6+'BIFUbC-heavy-or-residual-oil'!Y6+'BIFUbC-natural-gas'!Y6+'BIFUbC-electricity'!Y6+'BIFUbC-heat'!Y6+'BIFUbC-biomass'!Y6+'BIFUbC-hydrogen'!AA6</f>
        <v>2213637713977514.3</v>
      </c>
      <c r="Z6" s="344">
        <f>'BIFUbC-coal'!Z6+'BIFUbC-LPG-propane-or-butane'!Z6+'BIFUbC-petroleum-diesel'!Z6+'BIFUbC-crude-oil'!Z6+'BIFUbC-heavy-or-residual-oil'!Z6+'BIFUbC-natural-gas'!Z6+'BIFUbC-electricity'!Z6+'BIFUbC-heat'!Z6+'BIFUbC-biomass'!Z6+'BIFUbC-hydrogen'!AB6</f>
        <v>2208096750834649</v>
      </c>
      <c r="AA6" s="344">
        <f>'BIFUbC-coal'!AA6+'BIFUbC-LPG-propane-or-butane'!AA6+'BIFUbC-petroleum-diesel'!AA6+'BIFUbC-crude-oil'!AA6+'BIFUbC-heavy-or-residual-oil'!AA6+'BIFUbC-natural-gas'!AA6+'BIFUbC-electricity'!AA6+'BIFUbC-heat'!AA6+'BIFUbC-biomass'!AA6+'BIFUbC-hydrogen'!AC6</f>
        <v>2200249757628970.8</v>
      </c>
      <c r="AB6" s="344">
        <f>'BIFUbC-coal'!AB6+'BIFUbC-LPG-propane-or-butane'!AB6+'BIFUbC-petroleum-diesel'!AB6+'BIFUbC-crude-oil'!AB6+'BIFUbC-heavy-or-residual-oil'!AB6+'BIFUbC-natural-gas'!AB6+'BIFUbC-electricity'!AB6+'BIFUbC-heat'!AB6+'BIFUbC-biomass'!AB6+'BIFUbC-hydrogen'!AD6</f>
        <v>2190434057731111</v>
      </c>
      <c r="AC6" s="344">
        <f>'BIFUbC-coal'!AC6+'BIFUbC-LPG-propane-or-butane'!AC6+'BIFUbC-petroleum-diesel'!AC6+'BIFUbC-crude-oil'!AC6+'BIFUbC-heavy-or-residual-oil'!AC6+'BIFUbC-natural-gas'!AC6+'BIFUbC-electricity'!AC6+'BIFUbC-heat'!AC6+'BIFUbC-biomass'!AC6+'BIFUbC-hydrogen'!AE6</f>
        <v>2178984304632790.5</v>
      </c>
      <c r="AD6" s="344">
        <f>'BIFUbC-coal'!AD6+'BIFUbC-LPG-propane-or-butane'!AD6+'BIFUbC-petroleum-diesel'!AD6+'BIFUbC-crude-oil'!AD6+'BIFUbC-heavy-or-residual-oil'!AD6+'BIFUbC-natural-gas'!AD6+'BIFUbC-electricity'!AD6+'BIFUbC-heat'!AD6+'BIFUbC-biomass'!AD6+'BIFUbC-hydrogen'!AF6</f>
        <v>2166230049074912</v>
      </c>
      <c r="AE6" s="344">
        <f>'BIFUbC-coal'!AE6+'BIFUbC-LPG-propane-or-butane'!AE6+'BIFUbC-petroleum-diesel'!AE6+'BIFUbC-crude-oil'!AE6+'BIFUbC-heavy-or-residual-oil'!AE6+'BIFUbC-natural-gas'!AE6+'BIFUbC-electricity'!AE6+'BIFUbC-heat'!AE6+'BIFUbC-biomass'!AE6+'BIFUbC-hydrogen'!AG6</f>
        <v>2152493865091091.5</v>
      </c>
      <c r="AF6" s="344">
        <f>'BIFUbC-coal'!AF6+'BIFUbC-LPG-propane-or-butane'!AF6+'BIFUbC-petroleum-diesel'!AF6+'BIFUbC-crude-oil'!AF6+'BIFUbC-heavy-or-residual-oil'!AF6+'BIFUbC-natural-gas'!AF6+'BIFUbC-electricity'!AF6+'BIFUbC-heat'!AF6+'BIFUbC-biomass'!AF6+'BIFUbC-hydrogen'!AH6</f>
        <v>2138090016455942</v>
      </c>
      <c r="AG6" s="344">
        <f>'BIFUbC-coal'!AG6+'BIFUbC-LPG-propane-or-butane'!AG6+'BIFUbC-petroleum-diesel'!AG6+'BIFUbC-crude-oil'!AG6+'BIFUbC-heavy-or-residual-oil'!AG6+'BIFUbC-natural-gas'!AG6+'BIFUbC-electricity'!AG6+'BIFUbC-heat'!AG6+'BIFUbC-biomass'!AG6+'BIFUbC-hydrogen'!AI6</f>
        <v>2123323638745336.3</v>
      </c>
      <c r="AH6" s="344">
        <f>'BIFUbC-coal'!AH6+'BIFUbC-LPG-propane-or-butane'!AH6+'BIFUbC-petroleum-diesel'!AH6+'BIFUbC-crude-oil'!AH6+'BIFUbC-heavy-or-residual-oil'!AH6+'BIFUbC-natural-gas'!AH6+'BIFUbC-electricity'!AH6+'BIFUbC-heat'!AH6+'BIFUbC-biomass'!AH6+'BIFUbC-hydrogen'!AJ6</f>
        <v>2108490408535817.3</v>
      </c>
      <c r="AI6" s="344">
        <f>'BIFUbC-coal'!AI6+'BIFUbC-LPG-propane-or-butane'!AI6+'BIFUbC-petroleum-diesel'!AI6+'BIFUbC-crude-oil'!AI6+'BIFUbC-heavy-or-residual-oil'!AI6+'BIFUbC-natural-gas'!AI6+'BIFUbC-electricity'!AI6+'BIFUbC-heat'!AI6+'BIFUbC-biomass'!AI6+'BIFUbC-hydrogen'!AK6</f>
        <v>2093876669986975.8</v>
      </c>
      <c r="AJ6" s="344">
        <f>'BIFUbC-coal'!AJ6+'BIFUbC-LPG-propane-or-butane'!AJ6+'BIFUbC-petroleum-diesel'!AJ6+'BIFUbC-crude-oil'!AJ6+'BIFUbC-heavy-or-residual-oil'!AJ6+'BIFUbC-natural-gas'!AJ6+'BIFUbC-electricity'!AJ6+'BIFUbC-heat'!AJ6+'BIFUbC-biomass'!AJ6+'BIFUbC-hydrogen'!AL6</f>
        <v>2079759989943362</v>
      </c>
      <c r="AK6" s="344">
        <f>'BIFUbC-coal'!AK6+'BIFUbC-LPG-propane-or-butane'!AK6+'BIFUbC-petroleum-diesel'!AK6+'BIFUbC-crude-oil'!AK6+'BIFUbC-heavy-or-residual-oil'!AK6+'BIFUbC-natural-gas'!AK6+'BIFUbC-electricity'!AK6+'BIFUbC-heat'!AK6+'BIFUbC-biomass'!AK6+'BIFUbC-hydrogen'!AM6</f>
        <v>2066410115546721.5</v>
      </c>
      <c r="AL6" s="344">
        <f>'BIFUbC-coal'!AL6+'BIFUbC-LPG-propane-or-butane'!AL6+'BIFUbC-petroleum-diesel'!AL6+'BIFUbC-crude-oil'!AL6+'BIFUbC-heavy-or-residual-oil'!AL6+'BIFUbC-natural-gas'!AL6+'BIFUbC-electricity'!AL6+'BIFUbC-heat'!AL6+'BIFUbC-biomass'!AL6+'BIFUbC-hydrogen'!AN6</f>
        <v>2054090312975889.5</v>
      </c>
      <c r="AM6" s="344">
        <f>'BIFUbC-coal'!AM6+'BIFUbC-LPG-propane-or-butane'!AM6+'BIFUbC-petroleum-diesel'!AM6+'BIFUbC-crude-oil'!AM6+'BIFUbC-heavy-or-residual-oil'!AM6+'BIFUbC-natural-gas'!AM6+'BIFUbC-electricity'!AM6+'BIFUbC-heat'!AM6+'BIFUbC-biomass'!AM6+'BIFUbC-hydrogen'!AO6</f>
        <v>2043059072183312.8</v>
      </c>
      <c r="AN6" s="344">
        <f>'BIFUbC-coal'!AN6+'BIFUbC-LPG-propane-or-butane'!AN6+'BIFUbC-petroleum-diesel'!AN6+'BIFUbC-crude-oil'!AN6+'BIFUbC-heavy-or-residual-oil'!AN6+'BIFUbC-natural-gas'!AN6+'BIFUbC-electricity'!AN6+'BIFUbC-heat'!AN6+'BIFUbC-biomass'!AN6+'BIFUbC-hydrogen'!AP6</f>
        <v>2033572170282563.8</v>
      </c>
    </row>
    <row r="7" spans="1:43" x14ac:dyDescent="0.2">
      <c r="A7" s="313" t="s">
        <v>129</v>
      </c>
      <c r="B7" s="344">
        <f>'BIFUbC-coal'!B7+'BIFUbC-LPG-propane-or-butane'!B7+'BIFUbC-petroleum-diesel'!B7+'BIFUbC-crude-oil'!B7+'BIFUbC-heavy-or-residual-oil'!B7+'BIFUbC-natural-gas'!B7+'BIFUbC-electricity'!B7+'BIFUbC-heat'!B7+'BIFUbC-biomass'!B7+'BIFUbC-hydrogen'!D7</f>
        <v>1373651344239264.8</v>
      </c>
      <c r="C7" s="344">
        <f>'BIFUbC-coal'!C7+'BIFUbC-LPG-propane-or-butane'!C7+'BIFUbC-petroleum-diesel'!C7+'BIFUbC-crude-oil'!C7+'BIFUbC-heavy-or-residual-oil'!C7+'BIFUbC-natural-gas'!C7+'BIFUbC-electricity'!C7+'BIFUbC-heat'!C7+'BIFUbC-biomass'!C7+'BIFUbC-hydrogen'!E7</f>
        <v>1305773224896104.3</v>
      </c>
      <c r="D7" s="344">
        <f>'BIFUbC-coal'!D7+'BIFUbC-LPG-propane-or-butane'!D7+'BIFUbC-petroleum-diesel'!D7+'BIFUbC-crude-oil'!D7+'BIFUbC-heavy-or-residual-oil'!D7+'BIFUbC-natural-gas'!D7+'BIFUbC-electricity'!D7+'BIFUbC-heat'!D7+'BIFUbC-biomass'!D7+'BIFUbC-hydrogen'!F7</f>
        <v>1386136612917778.8</v>
      </c>
      <c r="E7" s="344">
        <f>'BIFUbC-coal'!E7+'BIFUbC-LPG-propane-or-butane'!E7+'BIFUbC-petroleum-diesel'!E7+'BIFUbC-crude-oil'!E7+'BIFUbC-heavy-or-residual-oil'!E7+'BIFUbC-natural-gas'!E7+'BIFUbC-electricity'!E7+'BIFUbC-heat'!E7+'BIFUbC-biomass'!E7+'BIFUbC-hydrogen'!G7</f>
        <v>1366093416799988</v>
      </c>
      <c r="F7" s="344">
        <f>'BIFUbC-coal'!F7+'BIFUbC-LPG-propane-or-butane'!F7+'BIFUbC-petroleum-diesel'!F7+'BIFUbC-crude-oil'!F7+'BIFUbC-heavy-or-residual-oil'!F7+'BIFUbC-natural-gas'!F7+'BIFUbC-electricity'!F7+'BIFUbC-heat'!F7+'BIFUbC-biomass'!F7+'BIFUbC-hydrogen'!H7</f>
        <v>1364864531915136</v>
      </c>
      <c r="G7" s="344">
        <f>'BIFUbC-coal'!G7+'BIFUbC-LPG-propane-or-butane'!G7+'BIFUbC-petroleum-diesel'!G7+'BIFUbC-crude-oil'!G7+'BIFUbC-heavy-or-residual-oil'!G7+'BIFUbC-natural-gas'!G7+'BIFUbC-electricity'!G7+'BIFUbC-heat'!G7+'BIFUbC-biomass'!G7+'BIFUbC-hydrogen'!I7</f>
        <v>1372278038519385.8</v>
      </c>
      <c r="H7" s="344">
        <f>'BIFUbC-coal'!H7+'BIFUbC-LPG-propane-or-butane'!H7+'BIFUbC-petroleum-diesel'!H7+'BIFUbC-crude-oil'!H7+'BIFUbC-heavy-or-residual-oil'!H7+'BIFUbC-natural-gas'!H7+'BIFUbC-electricity'!H7+'BIFUbC-heat'!H7+'BIFUbC-biomass'!H7+'BIFUbC-hydrogen'!J7</f>
        <v>1384338510628962</v>
      </c>
      <c r="I7" s="344">
        <f>'BIFUbC-coal'!I7+'BIFUbC-LPG-propane-or-butane'!I7+'BIFUbC-petroleum-diesel'!I7+'BIFUbC-crude-oil'!I7+'BIFUbC-heavy-or-residual-oil'!I7+'BIFUbC-natural-gas'!I7+'BIFUbC-electricity'!I7+'BIFUbC-heat'!I7+'BIFUbC-biomass'!I7+'BIFUbC-hydrogen'!K7</f>
        <v>1398391803370834.8</v>
      </c>
      <c r="J7" s="344">
        <f>'BIFUbC-coal'!J7+'BIFUbC-LPG-propane-or-butane'!J7+'BIFUbC-petroleum-diesel'!J7+'BIFUbC-crude-oil'!J7+'BIFUbC-heavy-or-residual-oil'!J7+'BIFUbC-natural-gas'!J7+'BIFUbC-electricity'!J7+'BIFUbC-heat'!J7+'BIFUbC-biomass'!J7+'BIFUbC-hydrogen'!L7</f>
        <v>1411253545093338.8</v>
      </c>
      <c r="K7" s="344">
        <f>'BIFUbC-coal'!K7+'BIFUbC-LPG-propane-or-butane'!K7+'BIFUbC-petroleum-diesel'!K7+'BIFUbC-crude-oil'!K7+'BIFUbC-heavy-or-residual-oil'!K7+'BIFUbC-natural-gas'!K7+'BIFUbC-electricity'!K7+'BIFUbC-heat'!K7+'BIFUbC-biomass'!K7+'BIFUbC-hydrogen'!M7</f>
        <v>1421071380218413.3</v>
      </c>
      <c r="L7" s="344">
        <f>'BIFUbC-coal'!L7+'BIFUbC-LPG-propane-or-butane'!L7+'BIFUbC-petroleum-diesel'!L7+'BIFUbC-crude-oil'!L7+'BIFUbC-heavy-or-residual-oil'!L7+'BIFUbC-natural-gas'!L7+'BIFUbC-electricity'!L7+'BIFUbC-heat'!L7+'BIFUbC-biomass'!L7+'BIFUbC-hydrogen'!N7</f>
        <v>1425962454515814.5</v>
      </c>
      <c r="M7" s="344">
        <f>'BIFUbC-coal'!M7+'BIFUbC-LPG-propane-or-butane'!M7+'BIFUbC-petroleum-diesel'!M7+'BIFUbC-crude-oil'!M7+'BIFUbC-heavy-or-residual-oil'!M7+'BIFUbC-natural-gas'!M7+'BIFUbC-electricity'!M7+'BIFUbC-heat'!M7+'BIFUbC-biomass'!M7+'BIFUbC-hydrogen'!O7</f>
        <v>1424062686318843</v>
      </c>
      <c r="N7" s="344">
        <f>'BIFUbC-coal'!N7+'BIFUbC-LPG-propane-or-butane'!N7+'BIFUbC-petroleum-diesel'!N7+'BIFUbC-crude-oil'!N7+'BIFUbC-heavy-or-residual-oil'!N7+'BIFUbC-natural-gas'!N7+'BIFUbC-electricity'!N7+'BIFUbC-heat'!N7+'BIFUbC-biomass'!N7+'BIFUbC-hydrogen'!P7</f>
        <v>1414907402805922.3</v>
      </c>
      <c r="O7" s="344">
        <f>'BIFUbC-coal'!O7+'BIFUbC-LPG-propane-or-butane'!O7+'BIFUbC-petroleum-diesel'!O7+'BIFUbC-crude-oil'!O7+'BIFUbC-heavy-or-residual-oil'!O7+'BIFUbC-natural-gas'!O7+'BIFUbC-electricity'!O7+'BIFUbC-heat'!O7+'BIFUbC-biomass'!O7+'BIFUbC-hydrogen'!Q7</f>
        <v>1399121583385270.3</v>
      </c>
      <c r="P7" s="344">
        <f>'BIFUbC-coal'!P7+'BIFUbC-LPG-propane-or-butane'!P7+'BIFUbC-petroleum-diesel'!P7+'BIFUbC-crude-oil'!P7+'BIFUbC-heavy-or-residual-oil'!P7+'BIFUbC-natural-gas'!P7+'BIFUbC-electricity'!P7+'BIFUbC-heat'!P7+'BIFUbC-biomass'!P7+'BIFUbC-hydrogen'!R7</f>
        <v>1378671815015123.5</v>
      </c>
      <c r="Q7" s="344">
        <f>'BIFUbC-coal'!Q7+'BIFUbC-LPG-propane-or-butane'!Q7+'BIFUbC-petroleum-diesel'!Q7+'BIFUbC-crude-oil'!Q7+'BIFUbC-heavy-or-residual-oil'!Q7+'BIFUbC-natural-gas'!Q7+'BIFUbC-electricity'!Q7+'BIFUbC-heat'!Q7+'BIFUbC-biomass'!Q7+'BIFUbC-hydrogen'!S7</f>
        <v>1355479457465777.3</v>
      </c>
      <c r="R7" s="344">
        <f>'BIFUbC-coal'!R7+'BIFUbC-LPG-propane-or-butane'!R7+'BIFUbC-petroleum-diesel'!R7+'BIFUbC-crude-oil'!R7+'BIFUbC-heavy-or-residual-oil'!R7+'BIFUbC-natural-gas'!R7+'BIFUbC-electricity'!R7+'BIFUbC-heat'!R7+'BIFUbC-biomass'!R7+'BIFUbC-hydrogen'!T7</f>
        <v>1331372081695332.5</v>
      </c>
      <c r="S7" s="344">
        <f>'BIFUbC-coal'!S7+'BIFUbC-LPG-propane-or-butane'!S7+'BIFUbC-petroleum-diesel'!S7+'BIFUbC-crude-oil'!S7+'BIFUbC-heavy-or-residual-oil'!S7+'BIFUbC-natural-gas'!S7+'BIFUbC-electricity'!S7+'BIFUbC-heat'!S7+'BIFUbC-biomass'!S7+'BIFUbC-hydrogen'!U7</f>
        <v>1311836688117952.3</v>
      </c>
      <c r="T7" s="344">
        <f>'BIFUbC-coal'!T7+'BIFUbC-LPG-propane-or-butane'!T7+'BIFUbC-petroleum-diesel'!T7+'BIFUbC-crude-oil'!T7+'BIFUbC-heavy-or-residual-oil'!T7+'BIFUbC-natural-gas'!T7+'BIFUbC-electricity'!T7+'BIFUbC-heat'!T7+'BIFUbC-biomass'!T7+'BIFUbC-hydrogen'!V7</f>
        <v>1292996398526911.8</v>
      </c>
      <c r="U7" s="344">
        <f>'BIFUbC-coal'!U7+'BIFUbC-LPG-propane-or-butane'!U7+'BIFUbC-petroleum-diesel'!U7+'BIFUbC-crude-oil'!U7+'BIFUbC-heavy-or-residual-oil'!U7+'BIFUbC-natural-gas'!U7+'BIFUbC-electricity'!U7+'BIFUbC-heat'!U7+'BIFUbC-biomass'!U7+'BIFUbC-hydrogen'!W7</f>
        <v>1274855972948540</v>
      </c>
      <c r="V7" s="344">
        <f>'BIFUbC-coal'!V7+'BIFUbC-LPG-propane-or-butane'!V7+'BIFUbC-petroleum-diesel'!V7+'BIFUbC-crude-oil'!V7+'BIFUbC-heavy-or-residual-oil'!V7+'BIFUbC-natural-gas'!V7+'BIFUbC-electricity'!V7+'BIFUbC-heat'!V7+'BIFUbC-biomass'!V7+'BIFUbC-hydrogen'!X7</f>
        <v>1257421101149202.3</v>
      </c>
      <c r="W7" s="344">
        <f>'BIFUbC-coal'!W7+'BIFUbC-LPG-propane-or-butane'!W7+'BIFUbC-petroleum-diesel'!W7+'BIFUbC-crude-oil'!W7+'BIFUbC-heavy-or-residual-oil'!W7+'BIFUbC-natural-gas'!W7+'BIFUbC-electricity'!W7+'BIFUbC-heat'!W7+'BIFUbC-biomass'!W7+'BIFUbC-hydrogen'!Y7</f>
        <v>1240697967985219</v>
      </c>
      <c r="X7" s="344">
        <f>'BIFUbC-coal'!X7+'BIFUbC-LPG-propane-or-butane'!X7+'BIFUbC-petroleum-diesel'!X7+'BIFUbC-crude-oil'!X7+'BIFUbC-heavy-or-residual-oil'!X7+'BIFUbC-natural-gas'!X7+'BIFUbC-electricity'!X7+'BIFUbC-heat'!X7+'BIFUbC-biomass'!X7+'BIFUbC-hydrogen'!Z7</f>
        <v>1224692896925316.3</v>
      </c>
      <c r="Y7" s="344">
        <f>'BIFUbC-coal'!Y7+'BIFUbC-LPG-propane-or-butane'!Y7+'BIFUbC-petroleum-diesel'!Y7+'BIFUbC-crude-oil'!Y7+'BIFUbC-heavy-or-residual-oil'!Y7+'BIFUbC-natural-gas'!Y7+'BIFUbC-electricity'!Y7+'BIFUbC-heat'!Y7+'BIFUbC-biomass'!Y7+'BIFUbC-hydrogen'!AA7</f>
        <v>1209412071212390.8</v>
      </c>
      <c r="Z7" s="344">
        <f>'BIFUbC-coal'!Z7+'BIFUbC-LPG-propane-or-butane'!Z7+'BIFUbC-petroleum-diesel'!Z7+'BIFUbC-crude-oil'!Z7+'BIFUbC-heavy-or-residual-oil'!Z7+'BIFUbC-natural-gas'!Z7+'BIFUbC-electricity'!Z7+'BIFUbC-heat'!Z7+'BIFUbC-biomass'!Z7+'BIFUbC-hydrogen'!AB7</f>
        <v>1194861329628426.8</v>
      </c>
      <c r="AA7" s="344">
        <f>'BIFUbC-coal'!AA7+'BIFUbC-LPG-propane-or-butane'!AA7+'BIFUbC-petroleum-diesel'!AA7+'BIFUbC-crude-oil'!AA7+'BIFUbC-heavy-or-residual-oil'!AA7+'BIFUbC-natural-gas'!AA7+'BIFUbC-electricity'!AA7+'BIFUbC-heat'!AA7+'BIFUbC-biomass'!AA7+'BIFUbC-hydrogen'!AC7</f>
        <v>1181046031932215</v>
      </c>
      <c r="AB7" s="344">
        <f>'BIFUbC-coal'!AB7+'BIFUbC-LPG-propane-or-butane'!AB7+'BIFUbC-petroleum-diesel'!AB7+'BIFUbC-crude-oil'!AB7+'BIFUbC-heavy-or-residual-oil'!AB7+'BIFUbC-natural-gas'!AB7+'BIFUbC-electricity'!AB7+'BIFUbC-heat'!AB7+'BIFUbC-biomass'!AB7+'BIFUbC-hydrogen'!AD7</f>
        <v>1167970987731321</v>
      </c>
      <c r="AC7" s="344">
        <f>'BIFUbC-coal'!AC7+'BIFUbC-LPG-propane-or-butane'!AC7+'BIFUbC-petroleum-diesel'!AC7+'BIFUbC-crude-oil'!AC7+'BIFUbC-heavy-or-residual-oil'!AC7+'BIFUbC-natural-gas'!AC7+'BIFUbC-electricity'!AC7+'BIFUbC-heat'!AC7+'BIFUbC-biomass'!AC7+'BIFUbC-hydrogen'!AE7</f>
        <v>1155640441780002.5</v>
      </c>
      <c r="AD7" s="344">
        <f>'BIFUbC-coal'!AD7+'BIFUbC-LPG-propane-or-butane'!AD7+'BIFUbC-petroleum-diesel'!AD7+'BIFUbC-crude-oil'!AD7+'BIFUbC-heavy-or-residual-oil'!AD7+'BIFUbC-natural-gas'!AD7+'BIFUbC-electricity'!AD7+'BIFUbC-heat'!AD7+'BIFUbC-biomass'!AD7+'BIFUbC-hydrogen'!AF7</f>
        <v>1144058108398200.8</v>
      </c>
      <c r="AE7" s="344">
        <f>'BIFUbC-coal'!AE7+'BIFUbC-LPG-propane-or-butane'!AE7+'BIFUbC-petroleum-diesel'!AE7+'BIFUbC-crude-oil'!AE7+'BIFUbC-heavy-or-residual-oil'!AE7+'BIFUbC-natural-gas'!AE7+'BIFUbC-electricity'!AE7+'BIFUbC-heat'!AE7+'BIFUbC-biomass'!AE7+'BIFUbC-hydrogen'!AG7</f>
        <v>1133227247810496.8</v>
      </c>
      <c r="AF7" s="344">
        <f>'BIFUbC-coal'!AF7+'BIFUbC-LPG-propane-or-butane'!AF7+'BIFUbC-petroleum-diesel'!AF7+'BIFUbC-crude-oil'!AF7+'BIFUbC-heavy-or-residual-oil'!AF7+'BIFUbC-natural-gas'!AF7+'BIFUbC-electricity'!AF7+'BIFUbC-heat'!AF7+'BIFUbC-biomass'!AF7+'BIFUbC-hydrogen'!AH7</f>
        <v>1123150777631664.4</v>
      </c>
      <c r="AG7" s="344">
        <f>'BIFUbC-coal'!AG7+'BIFUbC-LPG-propane-or-butane'!AG7+'BIFUbC-petroleum-diesel'!AG7+'BIFUbC-crude-oil'!AG7+'BIFUbC-heavy-or-residual-oil'!AG7+'BIFUbC-natural-gas'!AG7+'BIFUbC-electricity'!AG7+'BIFUbC-heat'!AG7+'BIFUbC-biomass'!AG7+'BIFUbC-hydrogen'!AI7</f>
        <v>1113831413405613.4</v>
      </c>
      <c r="AH7" s="344">
        <f>'BIFUbC-coal'!AH7+'BIFUbC-LPG-propane-or-butane'!AH7+'BIFUbC-petroleum-diesel'!AH7+'BIFUbC-crude-oil'!AH7+'BIFUbC-heavy-or-residual-oil'!AH7+'BIFUbC-natural-gas'!AH7+'BIFUbC-electricity'!AH7+'BIFUbC-heat'!AH7+'BIFUbC-biomass'!AH7+'BIFUbC-hydrogen'!AJ7</f>
        <v>1105271832972470</v>
      </c>
      <c r="AI7" s="344">
        <f>'BIFUbC-coal'!AI7+'BIFUbC-LPG-propane-or-butane'!AI7+'BIFUbC-petroleum-diesel'!AI7+'BIFUbC-crude-oil'!AI7+'BIFUbC-heavy-or-residual-oil'!AI7+'BIFUbC-natural-gas'!AI7+'BIFUbC-electricity'!AI7+'BIFUbC-heat'!AI7+'BIFUbC-biomass'!AI7+'BIFUbC-hydrogen'!AK7</f>
        <v>1097474860439546</v>
      </c>
      <c r="AJ7" s="344">
        <f>'BIFUbC-coal'!AJ7+'BIFUbC-LPG-propane-or-butane'!AJ7+'BIFUbC-petroleum-diesel'!AJ7+'BIFUbC-crude-oil'!AJ7+'BIFUbC-heavy-or-residual-oil'!AJ7+'BIFUbC-natural-gas'!AJ7+'BIFUbC-electricity'!AJ7+'BIFUbC-heat'!AJ7+'BIFUbC-biomass'!AJ7+'BIFUbC-hydrogen'!AL7</f>
        <v>1090443666624762</v>
      </c>
      <c r="AK7" s="344">
        <f>'BIFUbC-coal'!AK7+'BIFUbC-LPG-propane-or-butane'!AK7+'BIFUbC-petroleum-diesel'!AK7+'BIFUbC-crude-oil'!AK7+'BIFUbC-heavy-or-residual-oil'!AK7+'BIFUbC-natural-gas'!AK7+'BIFUbC-electricity'!AK7+'BIFUbC-heat'!AK7+'BIFUbC-biomass'!AK7+'BIFUbC-hydrogen'!AM7</f>
        <v>1084181983996020.4</v>
      </c>
      <c r="AL7" s="344">
        <f>'BIFUbC-coal'!AL7+'BIFUbC-LPG-propane-or-butane'!AL7+'BIFUbC-petroleum-diesel'!AL7+'BIFUbC-crude-oil'!AL7+'BIFUbC-heavy-or-residual-oil'!AL7+'BIFUbC-natural-gas'!AL7+'BIFUbC-electricity'!AL7+'BIFUbC-heat'!AL7+'BIFUbC-biomass'!AL7+'BIFUbC-hydrogen'!AN7</f>
        <v>1078694335332734.1</v>
      </c>
      <c r="AM7" s="344">
        <f>'BIFUbC-coal'!AM7+'BIFUbC-LPG-propane-or-butane'!AM7+'BIFUbC-petroleum-diesel'!AM7+'BIFUbC-crude-oil'!AM7+'BIFUbC-heavy-or-residual-oil'!AM7+'BIFUbC-natural-gas'!AM7+'BIFUbC-electricity'!AM7+'BIFUbC-heat'!AM7+'BIFUbC-biomass'!AM7+'BIFUbC-hydrogen'!AO7</f>
        <v>1073986276584583</v>
      </c>
      <c r="AN7" s="344">
        <f>'BIFUbC-coal'!AN7+'BIFUbC-LPG-propane-or-butane'!AN7+'BIFUbC-petroleum-diesel'!AN7+'BIFUbC-crude-oil'!AN7+'BIFUbC-heavy-or-residual-oil'!AN7+'BIFUbC-natural-gas'!AN7+'BIFUbC-electricity'!AN7+'BIFUbC-heat'!AN7+'BIFUbC-biomass'!AN7+'BIFUbC-hydrogen'!AP7</f>
        <v>1070064655711313.4</v>
      </c>
    </row>
    <row r="8" spans="1:43" x14ac:dyDescent="0.2">
      <c r="A8" s="313" t="s">
        <v>130</v>
      </c>
      <c r="B8" s="344">
        <f>'BIFUbC-coal'!B8+'BIFUbC-LPG-propane-or-butane'!B8+'BIFUbC-petroleum-diesel'!B8+'BIFUbC-crude-oil'!B8+'BIFUbC-heavy-or-residual-oil'!B8+'BIFUbC-natural-gas'!B8+'BIFUbC-electricity'!B8+'BIFUbC-heat'!B8+'BIFUbC-biomass'!B8+'BIFUbC-hydrogen'!D8</f>
        <v>203671056181528.22</v>
      </c>
      <c r="C8" s="344">
        <f>'BIFUbC-coal'!C8+'BIFUbC-LPG-propane-or-butane'!C8+'BIFUbC-petroleum-diesel'!C8+'BIFUbC-crude-oil'!C8+'BIFUbC-heavy-or-residual-oil'!C8+'BIFUbC-natural-gas'!C8+'BIFUbC-electricity'!C8+'BIFUbC-heat'!C8+'BIFUbC-biomass'!C8+'BIFUbC-hydrogen'!E8</f>
        <v>196579929394259.09</v>
      </c>
      <c r="D8" s="344">
        <f>'BIFUbC-coal'!D8+'BIFUbC-LPG-propane-or-butane'!D8+'BIFUbC-petroleum-diesel'!D8+'BIFUbC-crude-oil'!D8+'BIFUbC-heavy-or-residual-oil'!D8+'BIFUbC-natural-gas'!D8+'BIFUbC-electricity'!D8+'BIFUbC-heat'!D8+'BIFUbC-biomass'!D8+'BIFUbC-hydrogen'!F8</f>
        <v>225777578272461.28</v>
      </c>
      <c r="E8" s="344">
        <f>'BIFUbC-coal'!E8+'BIFUbC-LPG-propane-or-butane'!E8+'BIFUbC-petroleum-diesel'!E8+'BIFUbC-crude-oil'!E8+'BIFUbC-heavy-or-residual-oil'!E8+'BIFUbC-natural-gas'!E8+'BIFUbC-electricity'!E8+'BIFUbC-heat'!E8+'BIFUbC-biomass'!E8+'BIFUbC-hydrogen'!G8</f>
        <v>223388895821819.81</v>
      </c>
      <c r="F8" s="344">
        <f>'BIFUbC-coal'!F8+'BIFUbC-LPG-propane-or-butane'!F8+'BIFUbC-petroleum-diesel'!F8+'BIFUbC-crude-oil'!F8+'BIFUbC-heavy-or-residual-oil'!F8+'BIFUbC-natural-gas'!F8+'BIFUbC-electricity'!F8+'BIFUbC-heat'!F8+'BIFUbC-biomass'!F8+'BIFUbC-hydrogen'!H8</f>
        <v>223357561759607</v>
      </c>
      <c r="G8" s="344">
        <f>'BIFUbC-coal'!G8+'BIFUbC-LPG-propane-or-butane'!G8+'BIFUbC-petroleum-diesel'!G8+'BIFUbC-crude-oil'!G8+'BIFUbC-heavy-or-residual-oil'!G8+'BIFUbC-natural-gas'!G8+'BIFUbC-electricity'!G8+'BIFUbC-heat'!G8+'BIFUbC-biomass'!G8+'BIFUbC-hydrogen'!I8</f>
        <v>225121841455941.75</v>
      </c>
      <c r="H8" s="344">
        <f>'BIFUbC-coal'!H8+'BIFUbC-LPG-propane-or-butane'!H8+'BIFUbC-petroleum-diesel'!H8+'BIFUbC-crude-oil'!H8+'BIFUbC-heavy-or-residual-oil'!H8+'BIFUbC-natural-gas'!H8+'BIFUbC-electricity'!H8+'BIFUbC-heat'!H8+'BIFUbC-biomass'!H8+'BIFUbC-hydrogen'!J8</f>
        <v>228114876984099.25</v>
      </c>
      <c r="I8" s="344">
        <f>'BIFUbC-coal'!I8+'BIFUbC-LPG-propane-or-butane'!I8+'BIFUbC-petroleum-diesel'!I8+'BIFUbC-crude-oil'!I8+'BIFUbC-heavy-or-residual-oil'!I8+'BIFUbC-natural-gas'!I8+'BIFUbC-electricity'!I8+'BIFUbC-heat'!I8+'BIFUbC-biomass'!I8+'BIFUbC-hydrogen'!K8</f>
        <v>231986989795747.5</v>
      </c>
      <c r="J8" s="344">
        <f>'BIFUbC-coal'!J8+'BIFUbC-LPG-propane-or-butane'!J8+'BIFUbC-petroleum-diesel'!J8+'BIFUbC-crude-oil'!J8+'BIFUbC-heavy-or-residual-oil'!J8+'BIFUbC-natural-gas'!J8+'BIFUbC-electricity'!J8+'BIFUbC-heat'!J8+'BIFUbC-biomass'!J8+'BIFUbC-hydrogen'!L8</f>
        <v>236244673129072.78</v>
      </c>
      <c r="K8" s="344">
        <f>'BIFUbC-coal'!K8+'BIFUbC-LPG-propane-or-butane'!K8+'BIFUbC-petroleum-diesel'!K8+'BIFUbC-crude-oil'!K8+'BIFUbC-heavy-or-residual-oil'!K8+'BIFUbC-natural-gas'!K8+'BIFUbC-electricity'!K8+'BIFUbC-heat'!K8+'BIFUbC-biomass'!K8+'BIFUbC-hydrogen'!M8</f>
        <v>240588184817518.59</v>
      </c>
      <c r="L8" s="344">
        <f>'BIFUbC-coal'!L8+'BIFUbC-LPG-propane-or-butane'!L8+'BIFUbC-petroleum-diesel'!L8+'BIFUbC-crude-oil'!L8+'BIFUbC-heavy-or-residual-oil'!L8+'BIFUbC-natural-gas'!L8+'BIFUbC-electricity'!L8+'BIFUbC-heat'!L8+'BIFUbC-biomass'!L8+'BIFUbC-hydrogen'!N8</f>
        <v>244695493532771.25</v>
      </c>
      <c r="M8" s="344">
        <f>'BIFUbC-coal'!M8+'BIFUbC-LPG-propane-or-butane'!M8+'BIFUbC-petroleum-diesel'!M8+'BIFUbC-crude-oil'!M8+'BIFUbC-heavy-or-residual-oil'!M8+'BIFUbC-natural-gas'!M8+'BIFUbC-electricity'!M8+'BIFUbC-heat'!M8+'BIFUbC-biomass'!M8+'BIFUbC-hydrogen'!O8</f>
        <v>248223332676371.06</v>
      </c>
      <c r="N8" s="344">
        <f>'BIFUbC-coal'!N8+'BIFUbC-LPG-propane-or-butane'!N8+'BIFUbC-petroleum-diesel'!N8+'BIFUbC-crude-oil'!N8+'BIFUbC-heavy-or-residual-oil'!N8+'BIFUbC-natural-gas'!N8+'BIFUbC-electricity'!N8+'BIFUbC-heat'!N8+'BIFUbC-biomass'!N8+'BIFUbC-hydrogen'!P8</f>
        <v>251004696319034.41</v>
      </c>
      <c r="O8" s="344">
        <f>'BIFUbC-coal'!O8+'BIFUbC-LPG-propane-or-butane'!O8+'BIFUbC-petroleum-diesel'!O8+'BIFUbC-crude-oil'!O8+'BIFUbC-heavy-or-residual-oil'!O8+'BIFUbC-natural-gas'!O8+'BIFUbC-electricity'!O8+'BIFUbC-heat'!O8+'BIFUbC-biomass'!O8+'BIFUbC-hydrogen'!Q8</f>
        <v>252889234032604.06</v>
      </c>
      <c r="P8" s="344">
        <f>'BIFUbC-coal'!P8+'BIFUbC-LPG-propane-or-butane'!P8+'BIFUbC-petroleum-diesel'!P8+'BIFUbC-crude-oil'!P8+'BIFUbC-heavy-or-residual-oil'!P8+'BIFUbC-natural-gas'!P8+'BIFUbC-electricity'!P8+'BIFUbC-heat'!P8+'BIFUbC-biomass'!P8+'BIFUbC-hydrogen'!R8</f>
        <v>253924719393660.16</v>
      </c>
      <c r="Q8" s="344">
        <f>'BIFUbC-coal'!Q8+'BIFUbC-LPG-propane-or-butane'!Q8+'BIFUbC-petroleum-diesel'!Q8+'BIFUbC-crude-oil'!Q8+'BIFUbC-heavy-or-residual-oil'!Q8+'BIFUbC-natural-gas'!Q8+'BIFUbC-electricity'!Q8+'BIFUbC-heat'!Q8+'BIFUbC-biomass'!Q8+'BIFUbC-hydrogen'!S8</f>
        <v>254169049362015.69</v>
      </c>
      <c r="R8" s="344">
        <f>'BIFUbC-coal'!R8+'BIFUbC-LPG-propane-or-butane'!R8+'BIFUbC-petroleum-diesel'!R8+'BIFUbC-crude-oil'!R8+'BIFUbC-heavy-or-residual-oil'!R8+'BIFUbC-natural-gas'!R8+'BIFUbC-electricity'!R8+'BIFUbC-heat'!R8+'BIFUbC-biomass'!R8+'BIFUbC-hydrogen'!T8</f>
        <v>253688211711234.19</v>
      </c>
      <c r="S8" s="344">
        <f>'BIFUbC-coal'!S8+'BIFUbC-LPG-propane-or-butane'!S8+'BIFUbC-petroleum-diesel'!S8+'BIFUbC-crude-oil'!S8+'BIFUbC-heavy-or-residual-oil'!S8+'BIFUbC-natural-gas'!S8+'BIFUbC-electricity'!S8+'BIFUbC-heat'!S8+'BIFUbC-biomass'!S8+'BIFUbC-hydrogen'!U8</f>
        <v>253330192494437.88</v>
      </c>
      <c r="T8" s="344">
        <f>'BIFUbC-coal'!T8+'BIFUbC-LPG-propane-or-butane'!T8+'BIFUbC-petroleum-diesel'!T8+'BIFUbC-crude-oil'!T8+'BIFUbC-heavy-or-residual-oil'!T8+'BIFUbC-natural-gas'!T8+'BIFUbC-electricity'!T8+'BIFUbC-heat'!T8+'BIFUbC-biomass'!T8+'BIFUbC-hydrogen'!V8</f>
        <v>252374417087754</v>
      </c>
      <c r="U8" s="344">
        <f>'BIFUbC-coal'!U8+'BIFUbC-LPG-propane-or-butane'!U8+'BIFUbC-petroleum-diesel'!U8+'BIFUbC-crude-oil'!U8+'BIFUbC-heavy-or-residual-oil'!U8+'BIFUbC-natural-gas'!U8+'BIFUbC-electricity'!U8+'BIFUbC-heat'!U8+'BIFUbC-biomass'!U8+'BIFUbC-hydrogen'!W8</f>
        <v>250878553869147.81</v>
      </c>
      <c r="V8" s="344">
        <f>'BIFUbC-coal'!V8+'BIFUbC-LPG-propane-or-butane'!V8+'BIFUbC-petroleum-diesel'!V8+'BIFUbC-crude-oil'!V8+'BIFUbC-heavy-or-residual-oil'!V8+'BIFUbC-natural-gas'!V8+'BIFUbC-electricity'!V8+'BIFUbC-heat'!V8+'BIFUbC-biomass'!V8+'BIFUbC-hydrogen'!X8</f>
        <v>248902753806189.78</v>
      </c>
      <c r="W8" s="344">
        <f>'BIFUbC-coal'!W8+'BIFUbC-LPG-propane-or-butane'!W8+'BIFUbC-petroleum-diesel'!W8+'BIFUbC-crude-oil'!W8+'BIFUbC-heavy-or-residual-oil'!W8+'BIFUbC-natural-gas'!W8+'BIFUbC-electricity'!W8+'BIFUbC-heat'!W8+'BIFUbC-biomass'!W8+'BIFUbC-hydrogen'!Y8</f>
        <v>246508524188636.44</v>
      </c>
      <c r="X8" s="344">
        <f>'BIFUbC-coal'!X8+'BIFUbC-LPG-propane-or-butane'!X8+'BIFUbC-petroleum-diesel'!X8+'BIFUbC-crude-oil'!X8+'BIFUbC-heavy-or-residual-oil'!X8+'BIFUbC-natural-gas'!X8+'BIFUbC-electricity'!X8+'BIFUbC-heat'!X8+'BIFUbC-biomass'!X8+'BIFUbC-hydrogen'!Z8</f>
        <v>243757719139771.31</v>
      </c>
      <c r="Y8" s="344">
        <f>'BIFUbC-coal'!Y8+'BIFUbC-LPG-propane-or-butane'!Y8+'BIFUbC-petroleum-diesel'!Y8+'BIFUbC-crude-oil'!Y8+'BIFUbC-heavy-or-residual-oil'!Y8+'BIFUbC-natural-gas'!Y8+'BIFUbC-electricity'!Y8+'BIFUbC-heat'!Y8+'BIFUbC-biomass'!Y8+'BIFUbC-hydrogen'!AA8</f>
        <v>240711659852730.06</v>
      </c>
      <c r="Z8" s="344">
        <f>'BIFUbC-coal'!Z8+'BIFUbC-LPG-propane-or-butane'!Z8+'BIFUbC-petroleum-diesel'!Z8+'BIFUbC-crude-oil'!Z8+'BIFUbC-heavy-or-residual-oil'!Z8+'BIFUbC-natural-gas'!Z8+'BIFUbC-electricity'!Z8+'BIFUbC-heat'!Z8+'BIFUbC-biomass'!Z8+'BIFUbC-hydrogen'!AB8</f>
        <v>237430391809451.44</v>
      </c>
      <c r="AA8" s="344">
        <f>'BIFUbC-coal'!AA8+'BIFUbC-LPG-propane-or-butane'!AA8+'BIFUbC-petroleum-diesel'!AA8+'BIFUbC-crude-oil'!AA8+'BIFUbC-heavy-or-residual-oil'!AA8+'BIFUbC-natural-gas'!AA8+'BIFUbC-electricity'!AA8+'BIFUbC-heat'!AA8+'BIFUbC-biomass'!AA8+'BIFUbC-hydrogen'!AC8</f>
        <v>233972081256091.31</v>
      </c>
      <c r="AB8" s="344">
        <f>'BIFUbC-coal'!AB8+'BIFUbC-LPG-propane-or-butane'!AB8+'BIFUbC-petroleum-diesel'!AB8+'BIFUbC-crude-oil'!AB8+'BIFUbC-heavy-or-residual-oil'!AB8+'BIFUbC-natural-gas'!AB8+'BIFUbC-electricity'!AB8+'BIFUbC-heat'!AB8+'BIFUbC-biomass'!AB8+'BIFUbC-hydrogen'!AD8</f>
        <v>230392549027342.16</v>
      </c>
      <c r="AC8" s="344">
        <f>'BIFUbC-coal'!AC8+'BIFUbC-LPG-propane-or-butane'!AC8+'BIFUbC-petroleum-diesel'!AC8+'BIFUbC-crude-oil'!AC8+'BIFUbC-heavy-or-residual-oil'!AC8+'BIFUbC-natural-gas'!AC8+'BIFUbC-electricity'!AC8+'BIFUbC-heat'!AC8+'BIFUbC-biomass'!AC8+'BIFUbC-hydrogen'!AE8</f>
        <v>226744936476661.81</v>
      </c>
      <c r="AD8" s="344">
        <f>'BIFUbC-coal'!AD8+'BIFUbC-LPG-propane-or-butane'!AD8+'BIFUbC-petroleum-diesel'!AD8+'BIFUbC-crude-oil'!AD8+'BIFUbC-heavy-or-residual-oil'!AD8+'BIFUbC-natural-gas'!AD8+'BIFUbC-electricity'!AD8+'BIFUbC-heat'!AD8+'BIFUbC-biomass'!AD8+'BIFUbC-hydrogen'!AF8</f>
        <v>223079495778467.13</v>
      </c>
      <c r="AE8" s="344">
        <f>'BIFUbC-coal'!AE8+'BIFUbC-LPG-propane-or-butane'!AE8+'BIFUbC-petroleum-diesel'!AE8+'BIFUbC-crude-oil'!AE8+'BIFUbC-heavy-or-residual-oil'!AE8+'BIFUbC-natural-gas'!AE8+'BIFUbC-electricity'!AE8+'BIFUbC-heat'!AE8+'BIFUbC-biomass'!AE8+'BIFUbC-hydrogen'!AG8</f>
        <v>219443495185360.59</v>
      </c>
      <c r="AF8" s="344">
        <f>'BIFUbC-coal'!AF8+'BIFUbC-LPG-propane-or-butane'!AF8+'BIFUbC-petroleum-diesel'!AF8+'BIFUbC-crude-oil'!AF8+'BIFUbC-heavy-or-residual-oil'!AF8+'BIFUbC-natural-gas'!AF8+'BIFUbC-electricity'!AF8+'BIFUbC-heat'!AF8+'BIFUbC-biomass'!AF8+'BIFUbC-hydrogen'!AH8</f>
        <v>215881228886460.19</v>
      </c>
      <c r="AG8" s="344">
        <f>'BIFUbC-coal'!AG8+'BIFUbC-LPG-propane-or-butane'!AG8+'BIFUbC-petroleum-diesel'!AG8+'BIFUbC-crude-oil'!AG8+'BIFUbC-heavy-or-residual-oil'!AG8+'BIFUbC-natural-gas'!AG8+'BIFUbC-electricity'!AG8+'BIFUbC-heat'!AG8+'BIFUbC-biomass'!AG8+'BIFUbC-hydrogen'!AI8</f>
        <v>212434120844479.81</v>
      </c>
      <c r="AH8" s="344">
        <f>'BIFUbC-coal'!AH8+'BIFUbC-LPG-propane-or-butane'!AH8+'BIFUbC-petroleum-diesel'!AH8+'BIFUbC-crude-oil'!AH8+'BIFUbC-heavy-or-residual-oil'!AH8+'BIFUbC-natural-gas'!AH8+'BIFUbC-electricity'!AH8+'BIFUbC-heat'!AH8+'BIFUbC-biomass'!AH8+'BIFUbC-hydrogen'!AJ8</f>
        <v>209140912304298.88</v>
      </c>
      <c r="AI8" s="344">
        <f>'BIFUbC-coal'!AI8+'BIFUbC-LPG-propane-or-butane'!AI8+'BIFUbC-petroleum-diesel'!AI8+'BIFUbC-crude-oil'!AI8+'BIFUbC-heavy-or-residual-oil'!AI8+'BIFUbC-natural-gas'!AI8+'BIFUbC-electricity'!AI8+'BIFUbC-heat'!AI8+'BIFUbC-biomass'!AI8+'BIFUbC-hydrogen'!AK8</f>
        <v>206037923479647.47</v>
      </c>
      <c r="AJ8" s="344">
        <f>'BIFUbC-coal'!AJ8+'BIFUbC-LPG-propane-or-butane'!AJ8+'BIFUbC-petroleum-diesel'!AJ8+'BIFUbC-crude-oil'!AJ8+'BIFUbC-heavy-or-residual-oil'!AJ8+'BIFUbC-natural-gas'!AJ8+'BIFUbC-electricity'!AJ8+'BIFUbC-heat'!AJ8+'BIFUbC-biomass'!AJ8+'BIFUbC-hydrogen'!AL8</f>
        <v>203159381158532</v>
      </c>
      <c r="AK8" s="344">
        <f>'BIFUbC-coal'!AK8+'BIFUbC-LPG-propane-or-butane'!AK8+'BIFUbC-petroleum-diesel'!AK8+'BIFUbC-crude-oil'!AK8+'BIFUbC-heavy-or-residual-oil'!AK8+'BIFUbC-natural-gas'!AK8+'BIFUbC-electricity'!AK8+'BIFUbC-heat'!AK8+'BIFUbC-biomass'!AK8+'BIFUbC-hydrogen'!AM8</f>
        <v>200537805554619.56</v>
      </c>
      <c r="AL8" s="344">
        <f>'BIFUbC-coal'!AL8+'BIFUbC-LPG-propane-or-butane'!AL8+'BIFUbC-petroleum-diesel'!AL8+'BIFUbC-crude-oil'!AL8+'BIFUbC-heavy-or-residual-oil'!AL8+'BIFUbC-natural-gas'!AL8+'BIFUbC-electricity'!AL8+'BIFUbC-heat'!AL8+'BIFUbC-biomass'!AL8+'BIFUbC-hydrogen'!AN8</f>
        <v>198204451618524.97</v>
      </c>
      <c r="AM8" s="344">
        <f>'BIFUbC-coal'!AM8+'BIFUbC-LPG-propane-or-butane'!AM8+'BIFUbC-petroleum-diesel'!AM8+'BIFUbC-crude-oil'!AM8+'BIFUbC-heavy-or-residual-oil'!AM8+'BIFUbC-natural-gas'!AM8+'BIFUbC-electricity'!AM8+'BIFUbC-heat'!AM8+'BIFUbC-biomass'!AM8+'BIFUbC-hydrogen'!AO8</f>
        <v>196189802175555.25</v>
      </c>
      <c r="AN8" s="344">
        <f>'BIFUbC-coal'!AN8+'BIFUbC-LPG-propane-or-butane'!AN8+'BIFUbC-petroleum-diesel'!AN8+'BIFUbC-crude-oil'!AN8+'BIFUbC-heavy-or-residual-oil'!AN8+'BIFUbC-natural-gas'!AN8+'BIFUbC-electricity'!AN8+'BIFUbC-heat'!AN8+'BIFUbC-biomass'!AN8+'BIFUbC-hydrogen'!AP8</f>
        <v>194524112661540.63</v>
      </c>
    </row>
    <row r="9" spans="1:43" x14ac:dyDescent="0.2">
      <c r="A9" s="313" t="s">
        <v>131</v>
      </c>
      <c r="B9" s="344">
        <f>'BIFUbC-coal'!B9+'BIFUbC-LPG-propane-or-butane'!B9+'BIFUbC-petroleum-diesel'!B9+'BIFUbC-crude-oil'!B9+'BIFUbC-heavy-or-residual-oil'!B9+'BIFUbC-natural-gas'!B9+'BIFUbC-electricity'!B9+'BIFUbC-heat'!B9+'BIFUbC-biomass'!B9+'BIFUbC-hydrogen'!D9</f>
        <v>871528323453208.75</v>
      </c>
      <c r="C9" s="344">
        <f>'BIFUbC-coal'!C9+'BIFUbC-LPG-propane-or-butane'!C9+'BIFUbC-petroleum-diesel'!C9+'BIFUbC-crude-oil'!C9+'BIFUbC-heavy-or-residual-oil'!C9+'BIFUbC-natural-gas'!C9+'BIFUbC-electricity'!C9+'BIFUbC-heat'!C9+'BIFUbC-biomass'!C9+'BIFUbC-hydrogen'!E9</f>
        <v>863817532218792.13</v>
      </c>
      <c r="D9" s="344">
        <f>'BIFUbC-coal'!D9+'BIFUbC-LPG-propane-or-butane'!D9+'BIFUbC-petroleum-diesel'!D9+'BIFUbC-crude-oil'!D9+'BIFUbC-heavy-or-residual-oil'!D9+'BIFUbC-natural-gas'!D9+'BIFUbC-electricity'!D9+'BIFUbC-heat'!D9+'BIFUbC-biomass'!D9+'BIFUbC-hydrogen'!F9</f>
        <v>938745210217624.38</v>
      </c>
      <c r="E9" s="344">
        <f>'BIFUbC-coal'!E9+'BIFUbC-LPG-propane-or-butane'!E9+'BIFUbC-petroleum-diesel'!E9+'BIFUbC-crude-oil'!E9+'BIFUbC-heavy-or-residual-oil'!E9+'BIFUbC-natural-gas'!E9+'BIFUbC-electricity'!E9+'BIFUbC-heat'!E9+'BIFUbC-biomass'!E9+'BIFUbC-hydrogen'!G9</f>
        <v>941063344196180.75</v>
      </c>
      <c r="F9" s="344">
        <f>'BIFUbC-coal'!F9+'BIFUbC-LPG-propane-or-butane'!F9+'BIFUbC-petroleum-diesel'!F9+'BIFUbC-crude-oil'!F9+'BIFUbC-heavy-or-residual-oil'!F9+'BIFUbC-natural-gas'!F9+'BIFUbC-electricity'!F9+'BIFUbC-heat'!F9+'BIFUbC-biomass'!F9+'BIFUbC-hydrogen'!H9</f>
        <v>980459031956785</v>
      </c>
      <c r="G9" s="344">
        <f>'BIFUbC-coal'!G9+'BIFUbC-LPG-propane-or-butane'!G9+'BIFUbC-petroleum-diesel'!G9+'BIFUbC-crude-oil'!G9+'BIFUbC-heavy-or-residual-oil'!G9+'BIFUbC-natural-gas'!G9+'BIFUbC-electricity'!G9+'BIFUbC-heat'!G9+'BIFUbC-biomass'!G9+'BIFUbC-hydrogen'!I9</f>
        <v>1022450492068631.8</v>
      </c>
      <c r="H9" s="344">
        <f>'BIFUbC-coal'!H9+'BIFUbC-LPG-propane-or-butane'!H9+'BIFUbC-petroleum-diesel'!H9+'BIFUbC-crude-oil'!H9+'BIFUbC-heavy-or-residual-oil'!H9+'BIFUbC-natural-gas'!H9+'BIFUbC-electricity'!H9+'BIFUbC-heat'!H9+'BIFUbC-biomass'!H9+'BIFUbC-hydrogen'!J9</f>
        <v>1065705674986212.5</v>
      </c>
      <c r="I9" s="344">
        <f>'BIFUbC-coal'!I9+'BIFUbC-LPG-propane-or-butane'!I9+'BIFUbC-petroleum-diesel'!I9+'BIFUbC-crude-oil'!I9+'BIFUbC-heavy-or-residual-oil'!I9+'BIFUbC-natural-gas'!I9+'BIFUbC-electricity'!I9+'BIFUbC-heat'!I9+'BIFUbC-biomass'!I9+'BIFUbC-hydrogen'!K9</f>
        <v>1089939783609894.3</v>
      </c>
      <c r="J9" s="344">
        <f>'BIFUbC-coal'!J9+'BIFUbC-LPG-propane-or-butane'!J9+'BIFUbC-petroleum-diesel'!J9+'BIFUbC-crude-oil'!J9+'BIFUbC-heavy-or-residual-oil'!J9+'BIFUbC-natural-gas'!J9+'BIFUbC-electricity'!J9+'BIFUbC-heat'!J9+'BIFUbC-biomass'!J9+'BIFUbC-hydrogen'!L9</f>
        <v>1114059049175404</v>
      </c>
      <c r="K9" s="344">
        <f>'BIFUbC-coal'!K9+'BIFUbC-LPG-propane-or-butane'!K9+'BIFUbC-petroleum-diesel'!K9+'BIFUbC-crude-oil'!K9+'BIFUbC-heavy-or-residual-oil'!K9+'BIFUbC-natural-gas'!K9+'BIFUbC-electricity'!K9+'BIFUbC-heat'!K9+'BIFUbC-biomass'!K9+'BIFUbC-hydrogen'!M9</f>
        <v>1137880550443773.5</v>
      </c>
      <c r="L9" s="344">
        <f>'BIFUbC-coal'!L9+'BIFUbC-LPG-propane-or-butane'!L9+'BIFUbC-petroleum-diesel'!L9+'BIFUbC-crude-oil'!L9+'BIFUbC-heavy-or-residual-oil'!L9+'BIFUbC-natural-gas'!L9+'BIFUbC-electricity'!L9+'BIFUbC-heat'!L9+'BIFUbC-biomass'!L9+'BIFUbC-hydrogen'!N9</f>
        <v>1161203185706350.5</v>
      </c>
      <c r="M9" s="344">
        <f>'BIFUbC-coal'!M9+'BIFUbC-LPG-propane-or-butane'!M9+'BIFUbC-petroleum-diesel'!M9+'BIFUbC-crude-oil'!M9+'BIFUbC-heavy-or-residual-oil'!M9+'BIFUbC-natural-gas'!M9+'BIFUbC-electricity'!M9+'BIFUbC-heat'!M9+'BIFUbC-biomass'!M9+'BIFUbC-hydrogen'!O9</f>
        <v>1183809759877611</v>
      </c>
      <c r="N9" s="344">
        <f>'BIFUbC-coal'!N9+'BIFUbC-LPG-propane-or-butane'!N9+'BIFUbC-petroleum-diesel'!N9+'BIFUbC-crude-oil'!N9+'BIFUbC-heavy-or-residual-oil'!N9+'BIFUbC-natural-gas'!N9+'BIFUbC-electricity'!N9+'BIFUbC-heat'!N9+'BIFUbC-biomass'!N9+'BIFUbC-hydrogen'!P9</f>
        <v>1195809734745220.3</v>
      </c>
      <c r="O9" s="344">
        <f>'BIFUbC-coal'!O9+'BIFUbC-LPG-propane-or-butane'!O9+'BIFUbC-petroleum-diesel'!O9+'BIFUbC-crude-oil'!O9+'BIFUbC-heavy-or-residual-oil'!O9+'BIFUbC-natural-gas'!O9+'BIFUbC-electricity'!O9+'BIFUbC-heat'!O9+'BIFUbC-biomass'!O9+'BIFUbC-hydrogen'!Q9</f>
        <v>1206982112517594</v>
      </c>
      <c r="P9" s="344">
        <f>'BIFUbC-coal'!P9+'BIFUbC-LPG-propane-or-butane'!P9+'BIFUbC-petroleum-diesel'!P9+'BIFUbC-crude-oil'!P9+'BIFUbC-heavy-or-residual-oil'!P9+'BIFUbC-natural-gas'!P9+'BIFUbC-electricity'!P9+'BIFUbC-heat'!P9+'BIFUbC-biomass'!P9+'BIFUbC-hydrogen'!R9</f>
        <v>1217357871794264.8</v>
      </c>
      <c r="Q9" s="344">
        <f>'BIFUbC-coal'!Q9+'BIFUbC-LPG-propane-or-butane'!Q9+'BIFUbC-petroleum-diesel'!Q9+'BIFUbC-crude-oil'!Q9+'BIFUbC-heavy-or-residual-oil'!Q9+'BIFUbC-natural-gas'!Q9+'BIFUbC-electricity'!Q9+'BIFUbC-heat'!Q9+'BIFUbC-biomass'!Q9+'BIFUbC-hydrogen'!S9</f>
        <v>1226977987315278.5</v>
      </c>
      <c r="R9" s="344">
        <f>'BIFUbC-coal'!R9+'BIFUbC-LPG-propane-or-butane'!R9+'BIFUbC-petroleum-diesel'!R9+'BIFUbC-crude-oil'!R9+'BIFUbC-heavy-or-residual-oil'!R9+'BIFUbC-natural-gas'!R9+'BIFUbC-electricity'!R9+'BIFUbC-heat'!R9+'BIFUbC-biomass'!R9+'BIFUbC-hydrogen'!T9</f>
        <v>1235891902321925</v>
      </c>
      <c r="S9" s="344">
        <f>'BIFUbC-coal'!S9+'BIFUbC-LPG-propane-or-butane'!S9+'BIFUbC-petroleum-diesel'!S9+'BIFUbC-crude-oil'!S9+'BIFUbC-heavy-or-residual-oil'!S9+'BIFUbC-natural-gas'!S9+'BIFUbC-electricity'!S9+'BIFUbC-heat'!S9+'BIFUbC-biomass'!S9+'BIFUbC-hydrogen'!U9</f>
        <v>1241802267974237.8</v>
      </c>
      <c r="T9" s="344">
        <f>'BIFUbC-coal'!T9+'BIFUbC-LPG-propane-or-butane'!T9+'BIFUbC-petroleum-diesel'!T9+'BIFUbC-crude-oil'!T9+'BIFUbC-heavy-or-residual-oil'!T9+'BIFUbC-natural-gas'!T9+'BIFUbC-electricity'!T9+'BIFUbC-heat'!T9+'BIFUbC-biomass'!T9+'BIFUbC-hydrogen'!V9</f>
        <v>1247157738519151.3</v>
      </c>
      <c r="U9" s="344">
        <f>'BIFUbC-coal'!U9+'BIFUbC-LPG-propane-or-butane'!U9+'BIFUbC-petroleum-diesel'!U9+'BIFUbC-crude-oil'!U9+'BIFUbC-heavy-or-residual-oil'!U9+'BIFUbC-natural-gas'!U9+'BIFUbC-electricity'!U9+'BIFUbC-heat'!U9+'BIFUbC-biomass'!U9+'BIFUbC-hydrogen'!W9</f>
        <v>1251991096871065</v>
      </c>
      <c r="V9" s="344">
        <f>'BIFUbC-coal'!V9+'BIFUbC-LPG-propane-or-butane'!V9+'BIFUbC-petroleum-diesel'!V9+'BIFUbC-crude-oil'!V9+'BIFUbC-heavy-or-residual-oil'!V9+'BIFUbC-natural-gas'!V9+'BIFUbC-electricity'!V9+'BIFUbC-heat'!V9+'BIFUbC-biomass'!V9+'BIFUbC-hydrogen'!X9</f>
        <v>1256338780040611.5</v>
      </c>
      <c r="W9" s="344">
        <f>'BIFUbC-coal'!W9+'BIFUbC-LPG-propane-or-butane'!W9+'BIFUbC-petroleum-diesel'!W9+'BIFUbC-crude-oil'!W9+'BIFUbC-heavy-or-residual-oil'!W9+'BIFUbC-natural-gas'!W9+'BIFUbC-electricity'!W9+'BIFUbC-heat'!W9+'BIFUbC-biomass'!W9+'BIFUbC-hydrogen'!Y9</f>
        <v>1260240141438473</v>
      </c>
      <c r="X9" s="344">
        <f>'BIFUbC-coal'!X9+'BIFUbC-LPG-propane-or-butane'!X9+'BIFUbC-petroleum-diesel'!X9+'BIFUbC-crude-oil'!X9+'BIFUbC-heavy-or-residual-oil'!X9+'BIFUbC-natural-gas'!X9+'BIFUbC-electricity'!X9+'BIFUbC-heat'!X9+'BIFUbC-biomass'!X9+'BIFUbC-hydrogen'!Z9</f>
        <v>1253456380109362</v>
      </c>
      <c r="Y9" s="344">
        <f>'BIFUbC-coal'!Y9+'BIFUbC-LPG-propane-or-butane'!Y9+'BIFUbC-petroleum-diesel'!Y9+'BIFUbC-crude-oil'!Y9+'BIFUbC-heavy-or-residual-oil'!Y9+'BIFUbC-natural-gas'!Y9+'BIFUbC-electricity'!Y9+'BIFUbC-heat'!Y9+'BIFUbC-biomass'!Y9+'BIFUbC-hydrogen'!AA9</f>
        <v>1246331656017124.5</v>
      </c>
      <c r="Z9" s="344">
        <f>'BIFUbC-coal'!Z9+'BIFUbC-LPG-propane-or-butane'!Z9+'BIFUbC-petroleum-diesel'!Z9+'BIFUbC-crude-oil'!Z9+'BIFUbC-heavy-or-residual-oil'!Z9+'BIFUbC-natural-gas'!Z9+'BIFUbC-electricity'!Z9+'BIFUbC-heat'!Z9+'BIFUbC-biomass'!Z9+'BIFUbC-hydrogen'!AB9</f>
        <v>1238910021544689.3</v>
      </c>
      <c r="AA9" s="344">
        <f>'BIFUbC-coal'!AA9+'BIFUbC-LPG-propane-or-butane'!AA9+'BIFUbC-petroleum-diesel'!AA9+'BIFUbC-crude-oil'!AA9+'BIFUbC-heavy-or-residual-oil'!AA9+'BIFUbC-natural-gas'!AA9+'BIFUbC-electricity'!AA9+'BIFUbC-heat'!AA9+'BIFUbC-biomass'!AA9+'BIFUbC-hydrogen'!AC9</f>
        <v>1231235927694692</v>
      </c>
      <c r="AB9" s="344">
        <f>'BIFUbC-coal'!AB9+'BIFUbC-LPG-propane-or-butane'!AB9+'BIFUbC-petroleum-diesel'!AB9+'BIFUbC-crude-oil'!AB9+'BIFUbC-heavy-or-residual-oil'!AB9+'BIFUbC-natural-gas'!AB9+'BIFUbC-electricity'!AB9+'BIFUbC-heat'!AB9+'BIFUbC-biomass'!AB9+'BIFUbC-hydrogen'!AD9</f>
        <v>1223353750584528.8</v>
      </c>
      <c r="AC9" s="344">
        <f>'BIFUbC-coal'!AC9+'BIFUbC-LPG-propane-or-butane'!AC9+'BIFUbC-petroleum-diesel'!AC9+'BIFUbC-crude-oil'!AC9+'BIFUbC-heavy-or-residual-oil'!AC9+'BIFUbC-natural-gas'!AC9+'BIFUbC-electricity'!AC9+'BIFUbC-heat'!AC9+'BIFUbC-biomass'!AC9+'BIFUbC-hydrogen'!AE9</f>
        <v>1208147334094487.5</v>
      </c>
      <c r="AD9" s="344">
        <f>'BIFUbC-coal'!AD9+'BIFUbC-LPG-propane-or-butane'!AD9+'BIFUbC-petroleum-diesel'!AD9+'BIFUbC-crude-oil'!AD9+'BIFUbC-heavy-or-residual-oil'!AD9+'BIFUbC-natural-gas'!AD9+'BIFUbC-electricity'!AD9+'BIFUbC-heat'!AD9+'BIFUbC-biomass'!AD9+'BIFUbC-hydrogen'!AF9</f>
        <v>1192834311510658.8</v>
      </c>
      <c r="AE9" s="344">
        <f>'BIFUbC-coal'!AE9+'BIFUbC-LPG-propane-or-butane'!AE9+'BIFUbC-petroleum-diesel'!AE9+'BIFUbC-crude-oil'!AE9+'BIFUbC-heavy-or-residual-oil'!AE9+'BIFUbC-natural-gas'!AE9+'BIFUbC-electricity'!AE9+'BIFUbC-heat'!AE9+'BIFUbC-biomass'!AE9+'BIFUbC-hydrogen'!AG9</f>
        <v>1177456723984197.8</v>
      </c>
      <c r="AF9" s="344">
        <f>'BIFUbC-coal'!AF9+'BIFUbC-LPG-propane-or-butane'!AF9+'BIFUbC-petroleum-diesel'!AF9+'BIFUbC-crude-oil'!AF9+'BIFUbC-heavy-or-residual-oil'!AF9+'BIFUbC-natural-gas'!AF9+'BIFUbC-electricity'!AF9+'BIFUbC-heat'!AF9+'BIFUbC-biomass'!AF9+'BIFUbC-hydrogen'!AH9</f>
        <v>1162055374700402</v>
      </c>
      <c r="AG9" s="344">
        <f>'BIFUbC-coal'!AG9+'BIFUbC-LPG-propane-or-butane'!AG9+'BIFUbC-petroleum-diesel'!AG9+'BIFUbC-crude-oil'!AG9+'BIFUbC-heavy-or-residual-oil'!AG9+'BIFUbC-natural-gas'!AG9+'BIFUbC-electricity'!AG9+'BIFUbC-heat'!AG9+'BIFUbC-biomass'!AG9+'BIFUbC-hydrogen'!AI9</f>
        <v>1146669716374728.3</v>
      </c>
      <c r="AH9" s="344">
        <f>'BIFUbC-coal'!AH9+'BIFUbC-LPG-propane-or-butane'!AH9+'BIFUbC-petroleum-diesel'!AH9+'BIFUbC-crude-oil'!AH9+'BIFUbC-heavy-or-residual-oil'!AH9+'BIFUbC-natural-gas'!AH9+'BIFUbC-electricity'!AH9+'BIFUbC-heat'!AH9+'BIFUbC-biomass'!AH9+'BIFUbC-hydrogen'!AJ9</f>
        <v>1130320110520091</v>
      </c>
      <c r="AI9" s="344">
        <f>'BIFUbC-coal'!AI9+'BIFUbC-LPG-propane-or-butane'!AI9+'BIFUbC-petroleum-diesel'!AI9+'BIFUbC-crude-oil'!AI9+'BIFUbC-heavy-or-residual-oil'!AI9+'BIFUbC-natural-gas'!AI9+'BIFUbC-electricity'!AI9+'BIFUbC-heat'!AI9+'BIFUbC-biomass'!AI9+'BIFUbC-hydrogen'!AK9</f>
        <v>1114062993204947</v>
      </c>
      <c r="AJ9" s="344">
        <f>'BIFUbC-coal'!AJ9+'BIFUbC-LPG-propane-or-butane'!AJ9+'BIFUbC-petroleum-diesel'!AJ9+'BIFUbC-crude-oil'!AJ9+'BIFUbC-heavy-or-residual-oil'!AJ9+'BIFUbC-natural-gas'!AJ9+'BIFUbC-electricity'!AJ9+'BIFUbC-heat'!AJ9+'BIFUbC-biomass'!AJ9+'BIFUbC-hydrogen'!AL9</f>
        <v>1097933729610973.3</v>
      </c>
      <c r="AK9" s="344">
        <f>'BIFUbC-coal'!AK9+'BIFUbC-LPG-propane-or-butane'!AK9+'BIFUbC-petroleum-diesel'!AK9+'BIFUbC-crude-oil'!AK9+'BIFUbC-heavy-or-residual-oil'!AK9+'BIFUbC-natural-gas'!AK9+'BIFUbC-electricity'!AK9+'BIFUbC-heat'!AK9+'BIFUbC-biomass'!AK9+'BIFUbC-hydrogen'!AM9</f>
        <v>1081966504621958.8</v>
      </c>
      <c r="AL9" s="344">
        <f>'BIFUbC-coal'!AL9+'BIFUbC-LPG-propane-or-butane'!AL9+'BIFUbC-petroleum-diesel'!AL9+'BIFUbC-crude-oil'!AL9+'BIFUbC-heavy-or-residual-oil'!AL9+'BIFUbC-natural-gas'!AL9+'BIFUbC-electricity'!AL9+'BIFUbC-heat'!AL9+'BIFUbC-biomass'!AL9+'BIFUbC-hydrogen'!AN9</f>
        <v>1066194502355423.5</v>
      </c>
      <c r="AM9" s="344">
        <f>'BIFUbC-coal'!AM9+'BIFUbC-LPG-propane-or-butane'!AM9+'BIFUbC-petroleum-diesel'!AM9+'BIFUbC-crude-oil'!AM9+'BIFUbC-heavy-or-residual-oil'!AM9+'BIFUbC-natural-gas'!AM9+'BIFUbC-electricity'!AM9+'BIFUbC-heat'!AM9+'BIFUbC-biomass'!AM9+'BIFUbC-hydrogen'!AO9</f>
        <v>1048625089023294.5</v>
      </c>
      <c r="AN9" s="344">
        <f>'BIFUbC-coal'!AN9+'BIFUbC-LPG-propane-or-butane'!AN9+'BIFUbC-petroleum-diesel'!AN9+'BIFUbC-crude-oil'!AN9+'BIFUbC-heavy-or-residual-oil'!AN9+'BIFUbC-natural-gas'!AN9+'BIFUbC-electricity'!AN9+'BIFUbC-heat'!AN9+'BIFUbC-biomass'!AN9+'BIFUbC-hydrogen'!AP9</f>
        <v>1031319362286582.6</v>
      </c>
    </row>
    <row r="10" spans="1:43" x14ac:dyDescent="0.2">
      <c r="A10" s="313" t="s">
        <v>132</v>
      </c>
      <c r="B10" s="344">
        <f>'BIFUbC-coal'!B10+'BIFUbC-LPG-propane-or-butane'!B10+'BIFUbC-petroleum-diesel'!B10+'BIFUbC-crude-oil'!B10+'BIFUbC-heavy-or-residual-oil'!B10+'BIFUbC-natural-gas'!B10+'BIFUbC-electricity'!B10+'BIFUbC-heat'!B10+'BIFUbC-biomass'!B10+'BIFUbC-hydrogen'!D10</f>
        <v>5.445110491278732E+16</v>
      </c>
      <c r="C10" s="344">
        <f>'BIFUbC-coal'!C10+'BIFUbC-LPG-propane-or-butane'!C10+'BIFUbC-petroleum-diesel'!C10+'BIFUbC-crude-oil'!C10+'BIFUbC-heavy-or-residual-oil'!C10+'BIFUbC-natural-gas'!C10+'BIFUbC-electricity'!C10+'BIFUbC-heat'!C10+'BIFUbC-biomass'!C10+'BIFUbC-hydrogen'!E10</f>
        <v>5.702829724265308E+16</v>
      </c>
      <c r="D10" s="344">
        <f>'BIFUbC-coal'!D10+'BIFUbC-LPG-propane-or-butane'!D10+'BIFUbC-petroleum-diesel'!D10+'BIFUbC-crude-oil'!D10+'BIFUbC-heavy-or-residual-oil'!D10+'BIFUbC-natural-gas'!D10+'BIFUbC-electricity'!D10+'BIFUbC-heat'!D10+'BIFUbC-biomass'!D10+'BIFUbC-hydrogen'!F10</f>
        <v>5.6146066246650224E+16</v>
      </c>
      <c r="E10" s="344">
        <f>'BIFUbC-coal'!E10+'BIFUbC-LPG-propane-or-butane'!E10+'BIFUbC-petroleum-diesel'!E10+'BIFUbC-crude-oil'!E10+'BIFUbC-heavy-or-residual-oil'!E10+'BIFUbC-natural-gas'!E10+'BIFUbC-electricity'!E10+'BIFUbC-heat'!E10+'BIFUbC-biomass'!E10+'BIFUbC-hydrogen'!G10</f>
        <v>5.72191488178428E+16</v>
      </c>
      <c r="F10" s="344">
        <f>'BIFUbC-coal'!F10+'BIFUbC-LPG-propane-or-butane'!F10+'BIFUbC-petroleum-diesel'!F10+'BIFUbC-crude-oil'!F10+'BIFUbC-heavy-or-residual-oil'!F10+'BIFUbC-natural-gas'!F10+'BIFUbC-electricity'!F10+'BIFUbC-heat'!F10+'BIFUbC-biomass'!F10+'BIFUbC-hydrogen'!H10</f>
        <v>6.1736942701664488E+16</v>
      </c>
      <c r="G10" s="344">
        <f>'BIFUbC-coal'!G10+'BIFUbC-LPG-propane-or-butane'!G10+'BIFUbC-petroleum-diesel'!G10+'BIFUbC-crude-oil'!G10+'BIFUbC-heavy-or-residual-oil'!G10+'BIFUbC-natural-gas'!G10+'BIFUbC-electricity'!G10+'BIFUbC-heat'!G10+'BIFUbC-biomass'!G10+'BIFUbC-hydrogen'!I10</f>
        <v>6.625221166580568E+16</v>
      </c>
      <c r="H10" s="344">
        <f>'BIFUbC-coal'!H10+'BIFUbC-LPG-propane-or-butane'!H10+'BIFUbC-petroleum-diesel'!H10+'BIFUbC-crude-oil'!H10+'BIFUbC-heavy-or-residual-oil'!H10+'BIFUbC-natural-gas'!H10+'BIFUbC-electricity'!H10+'BIFUbC-heat'!H10+'BIFUbC-biomass'!H10+'BIFUbC-hydrogen'!J10</f>
        <v>7.0764955710266344E+16</v>
      </c>
      <c r="I10" s="344">
        <f>'BIFUbC-coal'!I10+'BIFUbC-LPG-propane-or-butane'!I10+'BIFUbC-petroleum-diesel'!I10+'BIFUbC-crude-oil'!I10+'BIFUbC-heavy-or-residual-oil'!I10+'BIFUbC-natural-gas'!I10+'BIFUbC-electricity'!I10+'BIFUbC-heat'!I10+'BIFUbC-biomass'!I10+'BIFUbC-hydrogen'!K10</f>
        <v>7.2321006724922016E+16</v>
      </c>
      <c r="J10" s="344">
        <f>'BIFUbC-coal'!J10+'BIFUbC-LPG-propane-or-butane'!J10+'BIFUbC-petroleum-diesel'!J10+'BIFUbC-crude-oil'!J10+'BIFUbC-heavy-or-residual-oil'!J10+'BIFUbC-natural-gas'!J10+'BIFUbC-electricity'!J10+'BIFUbC-heat'!J10+'BIFUbC-biomass'!J10+'BIFUbC-hydrogen'!L10</f>
        <v>7.3876340659614896E+16</v>
      </c>
      <c r="K10" s="344">
        <f>'BIFUbC-coal'!K10+'BIFUbC-LPG-propane-or-butane'!K10+'BIFUbC-petroleum-diesel'!K10+'BIFUbC-crude-oil'!K10+'BIFUbC-heavy-or-residual-oil'!K10+'BIFUbC-natural-gas'!K10+'BIFUbC-electricity'!K10+'BIFUbC-heat'!K10+'BIFUbC-biomass'!K10+'BIFUbC-hydrogen'!M10</f>
        <v>7.543095751434496E+16</v>
      </c>
      <c r="L10" s="344">
        <f>'BIFUbC-coal'!L10+'BIFUbC-LPG-propane-or-butane'!L10+'BIFUbC-petroleum-diesel'!L10+'BIFUbC-crude-oil'!L10+'BIFUbC-heavy-or-residual-oil'!L10+'BIFUbC-natural-gas'!L10+'BIFUbC-electricity'!L10+'BIFUbC-heat'!L10+'BIFUbC-biomass'!L10+'BIFUbC-hydrogen'!N10</f>
        <v>7.6984857289112192E+16</v>
      </c>
      <c r="M10" s="344">
        <f>'BIFUbC-coal'!M10+'BIFUbC-LPG-propane-or-butane'!M10+'BIFUbC-petroleum-diesel'!M10+'BIFUbC-crude-oil'!M10+'BIFUbC-heavy-or-residual-oil'!M10+'BIFUbC-natural-gas'!M10+'BIFUbC-electricity'!M10+'BIFUbC-heat'!M10+'BIFUbC-biomass'!M10+'BIFUbC-hydrogen'!O10</f>
        <v>7.8538039983916624E+16</v>
      </c>
      <c r="N10" s="344">
        <f>'BIFUbC-coal'!N10+'BIFUbC-LPG-propane-or-butane'!N10+'BIFUbC-petroleum-diesel'!N10+'BIFUbC-crude-oil'!N10+'BIFUbC-heavy-or-residual-oil'!N10+'BIFUbC-natural-gas'!N10+'BIFUbC-electricity'!N10+'BIFUbC-heat'!N10+'BIFUbC-biomass'!N10+'BIFUbC-hydrogen'!P10</f>
        <v>7.8634914773056944E+16</v>
      </c>
      <c r="O10" s="344">
        <f>'BIFUbC-coal'!O10+'BIFUbC-LPG-propane-or-butane'!O10+'BIFUbC-petroleum-diesel'!O10+'BIFUbC-crude-oil'!O10+'BIFUbC-heavy-or-residual-oil'!O10+'BIFUbC-natural-gas'!O10+'BIFUbC-electricity'!O10+'BIFUbC-heat'!O10+'BIFUbC-biomass'!O10+'BIFUbC-hydrogen'!Q10</f>
        <v>7.873174583586984E+16</v>
      </c>
      <c r="P10" s="344">
        <f>'BIFUbC-coal'!P10+'BIFUbC-LPG-propane-or-butane'!P10+'BIFUbC-petroleum-diesel'!P10+'BIFUbC-crude-oil'!P10+'BIFUbC-heavy-or-residual-oil'!P10+'BIFUbC-natural-gas'!P10+'BIFUbC-electricity'!P10+'BIFUbC-heat'!P10+'BIFUbC-biomass'!P10+'BIFUbC-hydrogen'!R10</f>
        <v>7.8828533172355328E+16</v>
      </c>
      <c r="Q10" s="344">
        <f>'BIFUbC-coal'!Q10+'BIFUbC-LPG-propane-or-butane'!Q10+'BIFUbC-petroleum-diesel'!Q10+'BIFUbC-crude-oil'!Q10+'BIFUbC-heavy-or-residual-oil'!Q10+'BIFUbC-natural-gas'!Q10+'BIFUbC-electricity'!Q10+'BIFUbC-heat'!Q10+'BIFUbC-biomass'!Q10+'BIFUbC-hydrogen'!S10</f>
        <v>7.8925276782513392E+16</v>
      </c>
      <c r="R10" s="344">
        <f>'BIFUbC-coal'!R10+'BIFUbC-LPG-propane-or-butane'!R10+'BIFUbC-petroleum-diesel'!R10+'BIFUbC-crude-oil'!R10+'BIFUbC-heavy-or-residual-oil'!R10+'BIFUbC-natural-gas'!R10+'BIFUbC-electricity'!R10+'BIFUbC-heat'!R10+'BIFUbC-biomass'!R10+'BIFUbC-hydrogen'!T10</f>
        <v>7.902197666634408E+16</v>
      </c>
      <c r="S10" s="344">
        <f>'BIFUbC-coal'!S10+'BIFUbC-LPG-propane-or-butane'!S10+'BIFUbC-petroleum-diesel'!S10+'BIFUbC-crude-oil'!S10+'BIFUbC-heavy-or-residual-oil'!S10+'BIFUbC-natural-gas'!S10+'BIFUbC-electricity'!S10+'BIFUbC-heat'!S10+'BIFUbC-biomass'!S10+'BIFUbC-hydrogen'!U10</f>
        <v>7.8121424440245344E+16</v>
      </c>
      <c r="T10" s="344">
        <f>'BIFUbC-coal'!T10+'BIFUbC-LPG-propane-or-butane'!T10+'BIFUbC-petroleum-diesel'!T10+'BIFUbC-crude-oil'!T10+'BIFUbC-heavy-or-residual-oil'!T10+'BIFUbC-natural-gas'!T10+'BIFUbC-electricity'!T10+'BIFUbC-heat'!T10+'BIFUbC-biomass'!T10+'BIFUbC-hydrogen'!V10</f>
        <v>7.72209607398744E+16</v>
      </c>
      <c r="U10" s="344">
        <f>'BIFUbC-coal'!U10+'BIFUbC-LPG-propane-or-butane'!U10+'BIFUbC-petroleum-diesel'!U10+'BIFUbC-crude-oil'!U10+'BIFUbC-heavy-or-residual-oil'!U10+'BIFUbC-natural-gas'!U10+'BIFUbC-electricity'!U10+'BIFUbC-heat'!U10+'BIFUbC-biomass'!U10+'BIFUbC-hydrogen'!W10</f>
        <v>7.6320585565231248E+16</v>
      </c>
      <c r="V10" s="344">
        <f>'BIFUbC-coal'!V10+'BIFUbC-LPG-propane-or-butane'!V10+'BIFUbC-petroleum-diesel'!V10+'BIFUbC-crude-oil'!V10+'BIFUbC-heavy-or-residual-oil'!V10+'BIFUbC-natural-gas'!V10+'BIFUbC-electricity'!V10+'BIFUbC-heat'!V10+'BIFUbC-biomass'!V10+'BIFUbC-hydrogen'!X10</f>
        <v>7.542029891631592E+16</v>
      </c>
      <c r="W10" s="344">
        <f>'BIFUbC-coal'!W10+'BIFUbC-LPG-propane-or-butane'!W10+'BIFUbC-petroleum-diesel'!W10+'BIFUbC-crude-oil'!W10+'BIFUbC-heavy-or-residual-oil'!W10+'BIFUbC-natural-gas'!W10+'BIFUbC-electricity'!W10+'BIFUbC-heat'!W10+'BIFUbC-biomass'!W10+'BIFUbC-hydrogen'!Y10</f>
        <v>7.4520100793128352E+16</v>
      </c>
      <c r="X10" s="344">
        <f>'BIFUbC-coal'!X10+'BIFUbC-LPG-propane-or-butane'!X10+'BIFUbC-petroleum-diesel'!X10+'BIFUbC-crude-oil'!X10+'BIFUbC-heavy-or-residual-oil'!X10+'BIFUbC-natural-gas'!X10+'BIFUbC-electricity'!X10+'BIFUbC-heat'!X10+'BIFUbC-biomass'!X10+'BIFUbC-hydrogen'!Z10</f>
        <v>7.283560786517472E+16</v>
      </c>
      <c r="Y10" s="344">
        <f>'BIFUbC-coal'!Y10+'BIFUbC-LPG-propane-or-butane'!Y10+'BIFUbC-petroleum-diesel'!Y10+'BIFUbC-crude-oil'!Y10+'BIFUbC-heavy-or-residual-oil'!Y10+'BIFUbC-natural-gas'!Y10+'BIFUbC-electricity'!Y10+'BIFUbC-heat'!Y10+'BIFUbC-biomass'!Y10+'BIFUbC-hydrogen'!AA10</f>
        <v>7.11512809236414E+16</v>
      </c>
      <c r="Z10" s="344">
        <f>'BIFUbC-coal'!Z10+'BIFUbC-LPG-propane-or-butane'!Z10+'BIFUbC-petroleum-diesel'!Z10+'BIFUbC-crude-oil'!Z10+'BIFUbC-heavy-or-residual-oil'!Z10+'BIFUbC-natural-gas'!Z10+'BIFUbC-electricity'!Z10+'BIFUbC-heat'!Z10+'BIFUbC-biomass'!Z10+'BIFUbC-hydrogen'!AB10</f>
        <v>6.94671199685284E+16</v>
      </c>
      <c r="AA10" s="344">
        <f>'BIFUbC-coal'!AA10+'BIFUbC-LPG-propane-or-butane'!AA10+'BIFUbC-petroleum-diesel'!AA10+'BIFUbC-crude-oil'!AA10+'BIFUbC-heavy-or-residual-oil'!AA10+'BIFUbC-natural-gas'!AA10+'BIFUbC-electricity'!AA10+'BIFUbC-heat'!AA10+'BIFUbC-biomass'!AA10+'BIFUbC-hydrogen'!AC10</f>
        <v>6.7783124999835744E+16</v>
      </c>
      <c r="AB10" s="344">
        <f>'BIFUbC-coal'!AB10+'BIFUbC-LPG-propane-or-butane'!AB10+'BIFUbC-petroleum-diesel'!AB10+'BIFUbC-crude-oil'!AB10+'BIFUbC-heavy-or-residual-oil'!AB10+'BIFUbC-natural-gas'!AB10+'BIFUbC-electricity'!AB10+'BIFUbC-heat'!AB10+'BIFUbC-biomass'!AB10+'BIFUbC-hydrogen'!AD10</f>
        <v>6.60992960175634E+16</v>
      </c>
      <c r="AC10" s="344">
        <f>'BIFUbC-coal'!AC10+'BIFUbC-LPG-propane-or-butane'!AC10+'BIFUbC-petroleum-diesel'!AC10+'BIFUbC-crude-oil'!AC10+'BIFUbC-heavy-or-residual-oil'!AC10+'BIFUbC-natural-gas'!AC10+'BIFUbC-electricity'!AC10+'BIFUbC-heat'!AC10+'BIFUbC-biomass'!AC10+'BIFUbC-hydrogen'!AE10</f>
        <v>6.4415633021711376E+16</v>
      </c>
      <c r="AD10" s="344">
        <f>'BIFUbC-coal'!AD10+'BIFUbC-LPG-propane-or-butane'!AD10+'BIFUbC-petroleum-diesel'!AD10+'BIFUbC-crude-oil'!AD10+'BIFUbC-heavy-or-residual-oil'!AD10+'BIFUbC-natural-gas'!AD10+'BIFUbC-electricity'!AD10+'BIFUbC-heat'!AD10+'BIFUbC-biomass'!AD10+'BIFUbC-hydrogen'!AF10</f>
        <v>6.2732136012279688E+16</v>
      </c>
      <c r="AE10" s="344">
        <f>'BIFUbC-coal'!AE10+'BIFUbC-LPG-propane-or-butane'!AE10+'BIFUbC-petroleum-diesel'!AE10+'BIFUbC-crude-oil'!AE10+'BIFUbC-heavy-or-residual-oil'!AE10+'BIFUbC-natural-gas'!AE10+'BIFUbC-electricity'!AE10+'BIFUbC-heat'!AE10+'BIFUbC-biomass'!AE10+'BIFUbC-hydrogen'!AG10</f>
        <v>6.1048804989268296E+16</v>
      </c>
      <c r="AF10" s="344">
        <f>'BIFUbC-coal'!AF10+'BIFUbC-LPG-propane-or-butane'!AF10+'BIFUbC-petroleum-diesel'!AF10+'BIFUbC-crude-oil'!AF10+'BIFUbC-heavy-or-residual-oil'!AF10+'BIFUbC-natural-gas'!AF10+'BIFUbC-electricity'!AF10+'BIFUbC-heat'!AF10+'BIFUbC-biomass'!AF10+'BIFUbC-hydrogen'!AH10</f>
        <v>5.9365639952677248E+16</v>
      </c>
      <c r="AG10" s="344">
        <f>'BIFUbC-coal'!AG10+'BIFUbC-LPG-propane-or-butane'!AG10+'BIFUbC-petroleum-diesel'!AG10+'BIFUbC-crude-oil'!AG10+'BIFUbC-heavy-or-residual-oil'!AG10+'BIFUbC-natural-gas'!AG10+'BIFUbC-electricity'!AG10+'BIFUbC-heat'!AG10+'BIFUbC-biomass'!AG10+'BIFUbC-hydrogen'!AI10</f>
        <v>5.7682640902506544E+16</v>
      </c>
      <c r="AH10" s="344">
        <f>'BIFUbC-coal'!AH10+'BIFUbC-LPG-propane-or-butane'!AH10+'BIFUbC-petroleum-diesel'!AH10+'BIFUbC-crude-oil'!AH10+'BIFUbC-heavy-or-residual-oil'!AH10+'BIFUbC-natural-gas'!AH10+'BIFUbC-electricity'!AH10+'BIFUbC-heat'!AH10+'BIFUbC-biomass'!AH10+'BIFUbC-hydrogen'!AJ10</f>
        <v>5.6223802480409672E+16</v>
      </c>
      <c r="AI10" s="344">
        <f>'BIFUbC-coal'!AI10+'BIFUbC-LPG-propane-or-butane'!AI10+'BIFUbC-petroleum-diesel'!AI10+'BIFUbC-crude-oil'!AI10+'BIFUbC-heavy-or-residual-oil'!AI10+'BIFUbC-natural-gas'!AI10+'BIFUbC-electricity'!AI10+'BIFUbC-heat'!AI10+'BIFUbC-biomass'!AI10+'BIFUbC-hydrogen'!AK10</f>
        <v>5.4765107913523944E+16</v>
      </c>
      <c r="AJ10" s="344">
        <f>'BIFUbC-coal'!AJ10+'BIFUbC-LPG-propane-or-butane'!AJ10+'BIFUbC-petroleum-diesel'!AJ10+'BIFUbC-crude-oil'!AJ10+'BIFUbC-heavy-or-residual-oil'!AJ10+'BIFUbC-natural-gas'!AJ10+'BIFUbC-electricity'!AJ10+'BIFUbC-heat'!AJ10+'BIFUbC-biomass'!AJ10+'BIFUbC-hydrogen'!AL10</f>
        <v>5.3306557201849352E+16</v>
      </c>
      <c r="AK10" s="344">
        <f>'BIFUbC-coal'!AK10+'BIFUbC-LPG-propane-or-butane'!AK10+'BIFUbC-petroleum-diesel'!AK10+'BIFUbC-crude-oil'!AK10+'BIFUbC-heavy-or-residual-oil'!AK10+'BIFUbC-natural-gas'!AK10+'BIFUbC-electricity'!AK10+'BIFUbC-heat'!AK10+'BIFUbC-biomass'!AK10+'BIFUbC-hydrogen'!AM10</f>
        <v>5.1848150345385936E+16</v>
      </c>
      <c r="AL10" s="344">
        <f>'BIFUbC-coal'!AL10+'BIFUbC-LPG-propane-or-butane'!AL10+'BIFUbC-petroleum-diesel'!AL10+'BIFUbC-crude-oil'!AL10+'BIFUbC-heavy-or-residual-oil'!AL10+'BIFUbC-natural-gas'!AL10+'BIFUbC-electricity'!AL10+'BIFUbC-heat'!AL10+'BIFUbC-biomass'!AL10+'BIFUbC-hydrogen'!AN10</f>
        <v>5.0389887344133696E+16</v>
      </c>
      <c r="AM10" s="344">
        <f>'BIFUbC-coal'!AM10+'BIFUbC-LPG-propane-or-butane'!AM10+'BIFUbC-petroleum-diesel'!AM10+'BIFUbC-crude-oil'!AM10+'BIFUbC-heavy-or-residual-oil'!AM10+'BIFUbC-natural-gas'!AM10+'BIFUbC-electricity'!AM10+'BIFUbC-heat'!AM10+'BIFUbC-biomass'!AM10+'BIFUbC-hydrogen'!AO10</f>
        <v>4.88586473050152E+16</v>
      </c>
      <c r="AN10" s="344">
        <f>'BIFUbC-coal'!AN10+'BIFUbC-LPG-propane-or-butane'!AN10+'BIFUbC-petroleum-diesel'!AN10+'BIFUbC-crude-oil'!AN10+'BIFUbC-heavy-or-residual-oil'!AN10+'BIFUbC-natural-gas'!AN10+'BIFUbC-electricity'!AN10+'BIFUbC-heat'!AN10+'BIFUbC-biomass'!AN10+'BIFUbC-hydrogen'!AP10</f>
        <v>4.7327558347412848E+16</v>
      </c>
    </row>
    <row r="11" spans="1:43" x14ac:dyDescent="0.2">
      <c r="A11" s="313" t="s">
        <v>133</v>
      </c>
      <c r="B11" s="344">
        <f>'BIFUbC-coal'!B11+'BIFUbC-LPG-propane-or-butane'!B11+'BIFUbC-petroleum-diesel'!B11+'BIFUbC-crude-oil'!B11+'BIFUbC-heavy-or-residual-oil'!B11+'BIFUbC-natural-gas'!B11+'BIFUbC-electricity'!B11+'BIFUbC-heat'!B11+'BIFUbC-biomass'!B11+'BIFUbC-hydrogen'!D11</f>
        <v>1.1779139012024814E+16</v>
      </c>
      <c r="C11" s="344">
        <f>'BIFUbC-coal'!C11+'BIFUbC-LPG-propane-or-butane'!C11+'BIFUbC-petroleum-diesel'!C11+'BIFUbC-crude-oil'!C11+'BIFUbC-heavy-or-residual-oil'!C11+'BIFUbC-natural-gas'!C11+'BIFUbC-electricity'!C11+'BIFUbC-heat'!C11+'BIFUbC-biomass'!C11+'BIFUbC-hydrogen'!E11</f>
        <v>1.2646580424913054E+16</v>
      </c>
      <c r="D11" s="344">
        <f>'BIFUbC-coal'!D11+'BIFUbC-LPG-propane-or-butane'!D11+'BIFUbC-petroleum-diesel'!D11+'BIFUbC-crude-oil'!D11+'BIFUbC-heavy-or-residual-oil'!D11+'BIFUbC-natural-gas'!D11+'BIFUbC-electricity'!D11+'BIFUbC-heat'!D11+'BIFUbC-biomass'!D11+'BIFUbC-hydrogen'!F11</f>
        <v>1.3477957895470576E+16</v>
      </c>
      <c r="E11" s="344">
        <f>'BIFUbC-coal'!E11+'BIFUbC-LPG-propane-or-butane'!E11+'BIFUbC-petroleum-diesel'!E11+'BIFUbC-crude-oil'!E11+'BIFUbC-heavy-or-residual-oil'!E11+'BIFUbC-natural-gas'!E11+'BIFUbC-electricity'!E11+'BIFUbC-heat'!E11+'BIFUbC-biomass'!E11+'BIFUbC-hydrogen'!G11</f>
        <v>1.3349479035578908E+16</v>
      </c>
      <c r="F11" s="344">
        <f>'BIFUbC-coal'!F11+'BIFUbC-LPG-propane-or-butane'!F11+'BIFUbC-petroleum-diesel'!F11+'BIFUbC-crude-oil'!F11+'BIFUbC-heavy-or-residual-oil'!F11+'BIFUbC-natural-gas'!F11+'BIFUbC-electricity'!F11+'BIFUbC-heat'!F11+'BIFUbC-biomass'!F11+'BIFUbC-hydrogen'!H11</f>
        <v>1.4511806799564016E+16</v>
      </c>
      <c r="G11" s="344">
        <f>'BIFUbC-coal'!G11+'BIFUbC-LPG-propane-or-butane'!G11+'BIFUbC-petroleum-diesel'!G11+'BIFUbC-crude-oil'!G11+'BIFUbC-heavy-or-residual-oil'!G11+'BIFUbC-natural-gas'!G11+'BIFUbC-electricity'!G11+'BIFUbC-heat'!G11+'BIFUbC-biomass'!G11+'BIFUbC-hydrogen'!I11</f>
        <v>1.5684376170289732E+16</v>
      </c>
      <c r="H11" s="344">
        <f>'BIFUbC-coal'!H11+'BIFUbC-LPG-propane-or-butane'!H11+'BIFUbC-petroleum-diesel'!H11+'BIFUbC-crude-oil'!H11+'BIFUbC-heavy-or-residual-oil'!H11+'BIFUbC-natural-gas'!H11+'BIFUbC-electricity'!H11+'BIFUbC-heat'!H11+'BIFUbC-biomass'!H11+'BIFUbC-hydrogen'!J11</f>
        <v>1.6857832385948338E+16</v>
      </c>
      <c r="I11" s="344">
        <f>'BIFUbC-coal'!I11+'BIFUbC-LPG-propane-or-butane'!I11+'BIFUbC-petroleum-diesel'!I11+'BIFUbC-crude-oil'!I11+'BIFUbC-heavy-or-residual-oil'!I11+'BIFUbC-natural-gas'!I11+'BIFUbC-electricity'!I11+'BIFUbC-heat'!I11+'BIFUbC-biomass'!I11+'BIFUbC-hydrogen'!K11</f>
        <v>1.7446566133151346E+16</v>
      </c>
      <c r="J11" s="344">
        <f>'BIFUbC-coal'!J11+'BIFUbC-LPG-propane-or-butane'!J11+'BIFUbC-petroleum-diesel'!J11+'BIFUbC-crude-oil'!J11+'BIFUbC-heavy-or-residual-oil'!J11+'BIFUbC-natural-gas'!J11+'BIFUbC-electricity'!J11+'BIFUbC-heat'!J11+'BIFUbC-biomass'!J11+'BIFUbC-hydrogen'!L11</f>
        <v>1.8028063191887336E+16</v>
      </c>
      <c r="K11" s="344">
        <f>'BIFUbC-coal'!K11+'BIFUbC-LPG-propane-or-butane'!K11+'BIFUbC-petroleum-diesel'!K11+'BIFUbC-crude-oil'!K11+'BIFUbC-heavy-or-residual-oil'!K11+'BIFUbC-natural-gas'!K11+'BIFUbC-electricity'!K11+'BIFUbC-heat'!K11+'BIFUbC-biomass'!K11+'BIFUbC-hydrogen'!M11</f>
        <v>1.8602326217690224E+16</v>
      </c>
      <c r="L11" s="344">
        <f>'BIFUbC-coal'!L11+'BIFUbC-LPG-propane-or-butane'!L11+'BIFUbC-petroleum-diesel'!L11+'BIFUbC-crude-oil'!L11+'BIFUbC-heavy-or-residual-oil'!L11+'BIFUbC-natural-gas'!L11+'BIFUbC-electricity'!L11+'BIFUbC-heat'!L11+'BIFUbC-biomass'!L11+'BIFUbC-hydrogen'!N11</f>
        <v>1.9169588216037836E+16</v>
      </c>
      <c r="M11" s="344">
        <f>'BIFUbC-coal'!M11+'BIFUbC-LPG-propane-or-butane'!M11+'BIFUbC-petroleum-diesel'!M11+'BIFUbC-crude-oil'!M11+'BIFUbC-heavy-or-residual-oil'!M11+'BIFUbC-natural-gas'!M11+'BIFUbC-electricity'!M11+'BIFUbC-heat'!M11+'BIFUbC-biomass'!M11+'BIFUbC-hydrogen'!O11</f>
        <v>1.9730275432970784E+16</v>
      </c>
      <c r="N11" s="344">
        <f>'BIFUbC-coal'!N11+'BIFUbC-LPG-propane-or-butane'!N11+'BIFUbC-petroleum-diesel'!N11+'BIFUbC-crude-oil'!N11+'BIFUbC-heavy-or-residual-oil'!N11+'BIFUbC-natural-gas'!N11+'BIFUbC-electricity'!N11+'BIFUbC-heat'!N11+'BIFUbC-biomass'!N11+'BIFUbC-hydrogen'!P11</f>
        <v>2.0041806921914804E+16</v>
      </c>
      <c r="O11" s="344">
        <f>'BIFUbC-coal'!O11+'BIFUbC-LPG-propane-or-butane'!O11+'BIFUbC-petroleum-diesel'!O11+'BIFUbC-crude-oil'!O11+'BIFUbC-heavy-or-residual-oil'!O11+'BIFUbC-natural-gas'!O11+'BIFUbC-electricity'!O11+'BIFUbC-heat'!O11+'BIFUbC-biomass'!O11+'BIFUbC-hydrogen'!Q11</f>
        <v>2.034921328112112E+16</v>
      </c>
      <c r="P11" s="344">
        <f>'BIFUbC-coal'!P11+'BIFUbC-LPG-propane-or-butane'!P11+'BIFUbC-petroleum-diesel'!P11+'BIFUbC-crude-oil'!P11+'BIFUbC-heavy-or-residual-oil'!P11+'BIFUbC-natural-gas'!P11+'BIFUbC-electricity'!P11+'BIFUbC-heat'!P11+'BIFUbC-biomass'!P11+'BIFUbC-hydrogen'!R11</f>
        <v>2.0653156509638016E+16</v>
      </c>
      <c r="Q11" s="344">
        <f>'BIFUbC-coal'!Q11+'BIFUbC-LPG-propane-or-butane'!Q11+'BIFUbC-petroleum-diesel'!Q11+'BIFUbC-crude-oil'!Q11+'BIFUbC-heavy-or-residual-oil'!Q11+'BIFUbC-natural-gas'!Q11+'BIFUbC-electricity'!Q11+'BIFUbC-heat'!Q11+'BIFUbC-biomass'!Q11+'BIFUbC-hydrogen'!S11</f>
        <v>2.0954339948149948E+16</v>
      </c>
      <c r="R11" s="344">
        <f>'BIFUbC-coal'!R11+'BIFUbC-LPG-propane-or-butane'!R11+'BIFUbC-petroleum-diesel'!R11+'BIFUbC-crude-oil'!R11+'BIFUbC-heavy-or-residual-oil'!R11+'BIFUbC-natural-gas'!R11+'BIFUbC-electricity'!R11+'BIFUbC-heat'!R11+'BIFUbC-biomass'!R11+'BIFUbC-hydrogen'!T11</f>
        <v>2.1253486351911208E+16</v>
      </c>
      <c r="S11" s="344">
        <f>'BIFUbC-coal'!S11+'BIFUbC-LPG-propane-or-butane'!S11+'BIFUbC-petroleum-diesel'!S11+'BIFUbC-crude-oil'!S11+'BIFUbC-heavy-or-residual-oil'!S11+'BIFUbC-natural-gas'!S11+'BIFUbC-electricity'!S11+'BIFUbC-heat'!S11+'BIFUbC-biomass'!S11+'BIFUbC-hydrogen'!U11</f>
        <v>2.1418801683332988E+16</v>
      </c>
      <c r="T11" s="344">
        <f>'BIFUbC-coal'!T11+'BIFUbC-LPG-propane-or-butane'!T11+'BIFUbC-petroleum-diesel'!T11+'BIFUbC-crude-oil'!T11+'BIFUbC-heavy-or-residual-oil'!T11+'BIFUbC-natural-gas'!T11+'BIFUbC-electricity'!T11+'BIFUbC-heat'!T11+'BIFUbC-biomass'!T11+'BIFUbC-hydrogen'!V11</f>
        <v>2.1583819627421072E+16</v>
      </c>
      <c r="U11" s="344">
        <f>'BIFUbC-coal'!U11+'BIFUbC-LPG-propane-or-butane'!U11+'BIFUbC-petroleum-diesel'!U11+'BIFUbC-crude-oil'!U11+'BIFUbC-heavy-or-residual-oil'!U11+'BIFUbC-natural-gas'!U11+'BIFUbC-electricity'!U11+'BIFUbC-heat'!U11+'BIFUbC-biomass'!U11+'BIFUbC-hydrogen'!W11</f>
        <v>2.1748542456205972E+16</v>
      </c>
      <c r="V11" s="344">
        <f>'BIFUbC-coal'!V11+'BIFUbC-LPG-propane-or-butane'!V11+'BIFUbC-petroleum-diesel'!V11+'BIFUbC-crude-oil'!V11+'BIFUbC-heavy-or-residual-oil'!V11+'BIFUbC-natural-gas'!V11+'BIFUbC-electricity'!V11+'BIFUbC-heat'!V11+'BIFUbC-biomass'!V11+'BIFUbC-hydrogen'!X11</f>
        <v>2.191297253156998E+16</v>
      </c>
      <c r="W11" s="344">
        <f>'BIFUbC-coal'!W11+'BIFUbC-LPG-propane-or-butane'!W11+'BIFUbC-petroleum-diesel'!W11+'BIFUbC-crude-oil'!W11+'BIFUbC-heavy-or-residual-oil'!W11+'BIFUbC-natural-gas'!W11+'BIFUbC-electricity'!W11+'BIFUbC-heat'!W11+'BIFUbC-biomass'!W11+'BIFUbC-hydrogen'!Y11</f>
        <v>2.2077112300310524E+16</v>
      </c>
      <c r="X11" s="344">
        <f>'BIFUbC-coal'!X11+'BIFUbC-LPG-propane-or-butane'!X11+'BIFUbC-petroleum-diesel'!X11+'BIFUbC-crude-oil'!X11+'BIFUbC-heavy-or-residual-oil'!X11+'BIFUbC-natural-gas'!X11+'BIFUbC-electricity'!X11+'BIFUbC-heat'!X11+'BIFUbC-biomass'!X11+'BIFUbC-hydrogen'!Z11</f>
        <v>2.2145565139058396E+16</v>
      </c>
      <c r="Y11" s="344">
        <f>'BIFUbC-coal'!Y11+'BIFUbC-LPG-propane-or-butane'!Y11+'BIFUbC-petroleum-diesel'!Y11+'BIFUbC-crude-oil'!Y11+'BIFUbC-heavy-or-residual-oil'!Y11+'BIFUbC-natural-gas'!Y11+'BIFUbC-electricity'!Y11+'BIFUbC-heat'!Y11+'BIFUbC-biomass'!Y11+'BIFUbC-hydrogen'!AA11</f>
        <v>2.2213823512360208E+16</v>
      </c>
      <c r="Z11" s="344">
        <f>'BIFUbC-coal'!Z11+'BIFUbC-LPG-propane-or-butane'!Z11+'BIFUbC-petroleum-diesel'!Z11+'BIFUbC-crude-oil'!Z11+'BIFUbC-heavy-or-residual-oil'!Z11+'BIFUbC-natural-gas'!Z11+'BIFUbC-electricity'!Z11+'BIFUbC-heat'!Z11+'BIFUbC-biomass'!Z11+'BIFUbC-hydrogen'!AB11</f>
        <v>2.2281890092478356E+16</v>
      </c>
      <c r="AA11" s="344">
        <f>'BIFUbC-coal'!AA11+'BIFUbC-LPG-propane-or-butane'!AA11+'BIFUbC-petroleum-diesel'!AA11+'BIFUbC-crude-oil'!AA11+'BIFUbC-heavy-or-residual-oil'!AA11+'BIFUbC-natural-gas'!AA11+'BIFUbC-electricity'!AA11+'BIFUbC-heat'!AA11+'BIFUbC-biomass'!AA11+'BIFUbC-hydrogen'!AC11</f>
        <v>2.2349767617237832E+16</v>
      </c>
      <c r="AB11" s="344">
        <f>'BIFUbC-coal'!AB11+'BIFUbC-LPG-propane-or-butane'!AB11+'BIFUbC-petroleum-diesel'!AB11+'BIFUbC-crude-oil'!AB11+'BIFUbC-heavy-or-residual-oil'!AB11+'BIFUbC-natural-gas'!AB11+'BIFUbC-electricity'!AB11+'BIFUbC-heat'!AB11+'BIFUbC-biomass'!AB11+'BIFUbC-hydrogen'!AD11</f>
        <v>2.241745888533942E+16</v>
      </c>
      <c r="AC11" s="344">
        <f>'BIFUbC-coal'!AC11+'BIFUbC-LPG-propane-or-butane'!AC11+'BIFUbC-petroleum-diesel'!AC11+'BIFUbC-crude-oil'!AC11+'BIFUbC-heavy-or-residual-oil'!AC11+'BIFUbC-natural-gas'!AC11+'BIFUbC-electricity'!AC11+'BIFUbC-heat'!AC11+'BIFUbC-biomass'!AC11+'BIFUbC-hydrogen'!AE11</f>
        <v>2.2403116061635636E+16</v>
      </c>
      <c r="AD11" s="344">
        <f>'BIFUbC-coal'!AD11+'BIFUbC-LPG-propane-or-butane'!AD11+'BIFUbC-petroleum-diesel'!AD11+'BIFUbC-crude-oil'!AD11+'BIFUbC-heavy-or-residual-oil'!AD11+'BIFUbC-natural-gas'!AD11+'BIFUbC-electricity'!AD11+'BIFUbC-heat'!AD11+'BIFUbC-biomass'!AD11+'BIFUbC-hydrogen'!AF11</f>
        <v>2.2388661556051732E+16</v>
      </c>
      <c r="AE11" s="344">
        <f>'BIFUbC-coal'!AE11+'BIFUbC-LPG-propane-or-butane'!AE11+'BIFUbC-petroleum-diesel'!AE11+'BIFUbC-crude-oil'!AE11+'BIFUbC-heavy-or-residual-oil'!AE11+'BIFUbC-natural-gas'!AE11+'BIFUbC-electricity'!AE11+'BIFUbC-heat'!AE11+'BIFUbC-biomass'!AE11+'BIFUbC-hydrogen'!AG11</f>
        <v>2.2374098322635492E+16</v>
      </c>
      <c r="AF11" s="344">
        <f>'BIFUbC-coal'!AF11+'BIFUbC-LPG-propane-or-butane'!AF11+'BIFUbC-petroleum-diesel'!AF11+'BIFUbC-crude-oil'!AF11+'BIFUbC-heavy-or-residual-oil'!AF11+'BIFUbC-natural-gas'!AF11+'BIFUbC-electricity'!AF11+'BIFUbC-heat'!AF11+'BIFUbC-biomass'!AF11+'BIFUbC-hydrogen'!AH11</f>
        <v>2.2359429358444892E+16</v>
      </c>
      <c r="AG11" s="344">
        <f>'BIFUbC-coal'!AG11+'BIFUbC-LPG-propane-or-butane'!AG11+'BIFUbC-petroleum-diesel'!AG11+'BIFUbC-crude-oil'!AG11+'BIFUbC-heavy-or-residual-oil'!AG11+'BIFUbC-natural-gas'!AG11+'BIFUbC-electricity'!AG11+'BIFUbC-heat'!AG11+'BIFUbC-biomass'!AG11+'BIFUbC-hydrogen'!AI11</f>
        <v>2.2344657699341352E+16</v>
      </c>
      <c r="AH11" s="344">
        <f>'BIFUbC-coal'!AH11+'BIFUbC-LPG-propane-or-butane'!AH11+'BIFUbC-petroleum-diesel'!AH11+'BIFUbC-crude-oil'!AH11+'BIFUbC-heavy-or-residual-oil'!AH11+'BIFUbC-natural-gas'!AH11+'BIFUbC-electricity'!AH11+'BIFUbC-heat'!AH11+'BIFUbC-biomass'!AH11+'BIFUbC-hydrogen'!AJ11</f>
        <v>2.2255778072436864E+16</v>
      </c>
      <c r="AI11" s="344">
        <f>'BIFUbC-coal'!AI11+'BIFUbC-LPG-propane-or-butane'!AI11+'BIFUbC-petroleum-diesel'!AI11+'BIFUbC-crude-oil'!AI11+'BIFUbC-heavy-or-residual-oil'!AI11+'BIFUbC-natural-gas'!AI11+'BIFUbC-electricity'!AI11+'BIFUbC-heat'!AI11+'BIFUbC-biomass'!AI11+'BIFUbC-hydrogen'!AK11</f>
        <v>2.2166874995624468E+16</v>
      </c>
      <c r="AJ11" s="344">
        <f>'BIFUbC-coal'!AJ11+'BIFUbC-LPG-propane-or-butane'!AJ11+'BIFUbC-petroleum-diesel'!AJ11+'BIFUbC-crude-oil'!AJ11+'BIFUbC-heavy-or-residual-oil'!AJ11+'BIFUbC-natural-gas'!AJ11+'BIFUbC-electricity'!AJ11+'BIFUbC-heat'!AJ11+'BIFUbC-biomass'!AJ11+'BIFUbC-hydrogen'!AL11</f>
        <v>2.2077951597141E+16</v>
      </c>
      <c r="AK11" s="344">
        <f>'BIFUbC-coal'!AK11+'BIFUbC-LPG-propane-or-butane'!AK11+'BIFUbC-petroleum-diesel'!AK11+'BIFUbC-crude-oil'!AK11+'BIFUbC-heavy-or-residual-oil'!AK11+'BIFUbC-natural-gas'!AK11+'BIFUbC-electricity'!AK11+'BIFUbC-heat'!AK11+'BIFUbC-biomass'!AK11+'BIFUbC-hydrogen'!AM11</f>
        <v>2.1989011028433072E+16</v>
      </c>
      <c r="AL11" s="344">
        <f>'BIFUbC-coal'!AL11+'BIFUbC-LPG-propane-or-butane'!AL11+'BIFUbC-petroleum-diesel'!AL11+'BIFUbC-crude-oil'!AL11+'BIFUbC-heavy-or-residual-oil'!AL11+'BIFUbC-natural-gas'!AL11+'BIFUbC-electricity'!AL11+'BIFUbC-heat'!AL11+'BIFUbC-biomass'!AL11+'BIFUbC-hydrogen'!AN11</f>
        <v>2.1900056460592976E+16</v>
      </c>
      <c r="AM11" s="344">
        <f>'BIFUbC-coal'!AM11+'BIFUbC-LPG-propane-or-butane'!AM11+'BIFUbC-petroleum-diesel'!AM11+'BIFUbC-crude-oil'!AM11+'BIFUbC-heavy-or-residual-oil'!AM11+'BIFUbC-natural-gas'!AM11+'BIFUbC-electricity'!AM11+'BIFUbC-heat'!AM11+'BIFUbC-biomass'!AM11+'BIFUbC-hydrogen'!AO11</f>
        <v>2.179748269032834E+16</v>
      </c>
      <c r="AN11" s="344">
        <f>'BIFUbC-coal'!AN11+'BIFUbC-LPG-propane-or-butane'!AN11+'BIFUbC-petroleum-diesel'!AN11+'BIFUbC-crude-oil'!AN11+'BIFUbC-heavy-or-residual-oil'!AN11+'BIFUbC-natural-gas'!AN11+'BIFUbC-electricity'!AN11+'BIFUbC-heat'!AN11+'BIFUbC-biomass'!AN11+'BIFUbC-hydrogen'!AP11</f>
        <v>2.1694912797582556E+16</v>
      </c>
    </row>
    <row r="12" spans="1:43" x14ac:dyDescent="0.2">
      <c r="A12" s="313" t="s">
        <v>134</v>
      </c>
      <c r="B12" s="344">
        <f>'BIFUbC-coal'!B12+'BIFUbC-LPG-propane-or-butane'!B12+'BIFUbC-petroleum-diesel'!B12+'BIFUbC-crude-oil'!B12+'BIFUbC-heavy-or-residual-oil'!B12+'BIFUbC-natural-gas'!B12+'BIFUbC-electricity'!B12+'BIFUbC-heat'!B12+'BIFUbC-biomass'!B12+'BIFUbC-hydrogen'!D12</f>
        <v>643092814091311</v>
      </c>
      <c r="C12" s="344">
        <f>'BIFUbC-coal'!C12+'BIFUbC-LPG-propane-or-butane'!C12+'BIFUbC-petroleum-diesel'!C12+'BIFUbC-crude-oil'!C12+'BIFUbC-heavy-or-residual-oil'!C12+'BIFUbC-natural-gas'!C12+'BIFUbC-electricity'!C12+'BIFUbC-heat'!C12+'BIFUbC-biomass'!C12+'BIFUbC-hydrogen'!E12</f>
        <v>657039081580373.25</v>
      </c>
      <c r="D12" s="344">
        <f>'BIFUbC-coal'!D12+'BIFUbC-LPG-propane-or-butane'!D12+'BIFUbC-petroleum-diesel'!D12+'BIFUbC-crude-oil'!D12+'BIFUbC-heavy-or-residual-oil'!D12+'BIFUbC-natural-gas'!D12+'BIFUbC-electricity'!D12+'BIFUbC-heat'!D12+'BIFUbC-biomass'!D12+'BIFUbC-hydrogen'!F12</f>
        <v>723567020175221.13</v>
      </c>
      <c r="E12" s="344">
        <f>'BIFUbC-coal'!E12+'BIFUbC-LPG-propane-or-butane'!E12+'BIFUbC-petroleum-diesel'!E12+'BIFUbC-crude-oil'!E12+'BIFUbC-heavy-or-residual-oil'!E12+'BIFUbC-natural-gas'!E12+'BIFUbC-electricity'!E12+'BIFUbC-heat'!E12+'BIFUbC-biomass'!E12+'BIFUbC-hydrogen'!G12</f>
        <v>718167550363688.13</v>
      </c>
      <c r="F12" s="344">
        <f>'BIFUbC-coal'!F12+'BIFUbC-LPG-propane-or-butane'!F12+'BIFUbC-petroleum-diesel'!F12+'BIFUbC-crude-oil'!F12+'BIFUbC-heavy-or-residual-oil'!F12+'BIFUbC-natural-gas'!F12+'BIFUbC-electricity'!F12+'BIFUbC-heat'!F12+'BIFUbC-biomass'!F12+'BIFUbC-hydrogen'!H12</f>
        <v>724929837871160</v>
      </c>
      <c r="G12" s="344">
        <f>'BIFUbC-coal'!G12+'BIFUbC-LPG-propane-or-butane'!G12+'BIFUbC-petroleum-diesel'!G12+'BIFUbC-crude-oil'!G12+'BIFUbC-heavy-or-residual-oil'!G12+'BIFUbC-natural-gas'!G12+'BIFUbC-electricity'!G12+'BIFUbC-heat'!G12+'BIFUbC-biomass'!G12+'BIFUbC-hydrogen'!I12</f>
        <v>746550045978389.63</v>
      </c>
      <c r="H12" s="344">
        <f>'BIFUbC-coal'!H12+'BIFUbC-LPG-propane-or-butane'!H12+'BIFUbC-petroleum-diesel'!H12+'BIFUbC-crude-oil'!H12+'BIFUbC-heavy-or-residual-oil'!H12+'BIFUbC-natural-gas'!H12+'BIFUbC-electricity'!H12+'BIFUbC-heat'!H12+'BIFUbC-biomass'!H12+'BIFUbC-hydrogen'!J12</f>
        <v>774047420290261.88</v>
      </c>
      <c r="I12" s="344">
        <f>'BIFUbC-coal'!I12+'BIFUbC-LPG-propane-or-butane'!I12+'BIFUbC-petroleum-diesel'!I12+'BIFUbC-crude-oil'!I12+'BIFUbC-heavy-or-residual-oil'!I12+'BIFUbC-natural-gas'!I12+'BIFUbC-electricity'!I12+'BIFUbC-heat'!I12+'BIFUbC-biomass'!I12+'BIFUbC-hydrogen'!K12</f>
        <v>799750811474061.13</v>
      </c>
      <c r="J12" s="344">
        <f>'BIFUbC-coal'!J12+'BIFUbC-LPG-propane-or-butane'!J12+'BIFUbC-petroleum-diesel'!J12+'BIFUbC-crude-oil'!J12+'BIFUbC-heavy-or-residual-oil'!J12+'BIFUbC-natural-gas'!J12+'BIFUbC-electricity'!J12+'BIFUbC-heat'!J12+'BIFUbC-biomass'!J12+'BIFUbC-hydrogen'!L12</f>
        <v>821051326778951.75</v>
      </c>
      <c r="K12" s="344">
        <f>'BIFUbC-coal'!K12+'BIFUbC-LPG-propane-or-butane'!K12+'BIFUbC-petroleum-diesel'!K12+'BIFUbC-crude-oil'!K12+'BIFUbC-heavy-or-residual-oil'!K12+'BIFUbC-natural-gas'!K12+'BIFUbC-electricity'!K12+'BIFUbC-heat'!K12+'BIFUbC-biomass'!K12+'BIFUbC-hydrogen'!M12</f>
        <v>837608897845972.25</v>
      </c>
      <c r="L12" s="344">
        <f>'BIFUbC-coal'!L12+'BIFUbC-LPG-propane-or-butane'!L12+'BIFUbC-petroleum-diesel'!L12+'BIFUbC-crude-oil'!L12+'BIFUbC-heavy-or-residual-oil'!L12+'BIFUbC-natural-gas'!L12+'BIFUbC-electricity'!L12+'BIFUbC-heat'!L12+'BIFUbC-biomass'!L12+'BIFUbC-hydrogen'!N12</f>
        <v>849169670788632.88</v>
      </c>
      <c r="M12" s="344">
        <f>'BIFUbC-coal'!M12+'BIFUbC-LPG-propane-or-butane'!M12+'BIFUbC-petroleum-diesel'!M12+'BIFUbC-crude-oil'!M12+'BIFUbC-heavy-or-residual-oil'!M12+'BIFUbC-natural-gas'!M12+'BIFUbC-electricity'!M12+'BIFUbC-heat'!M12+'BIFUbC-biomass'!M12+'BIFUbC-hydrogen'!O12</f>
        <v>855572354262462.25</v>
      </c>
      <c r="N12" s="344">
        <f>'BIFUbC-coal'!N12+'BIFUbC-LPG-propane-or-butane'!N12+'BIFUbC-petroleum-diesel'!N12+'BIFUbC-crude-oil'!N12+'BIFUbC-heavy-or-residual-oil'!N12+'BIFUbC-natural-gas'!N12+'BIFUbC-electricity'!N12+'BIFUbC-heat'!N12+'BIFUbC-biomass'!N12+'BIFUbC-hydrogen'!P12</f>
        <v>857350083465735.13</v>
      </c>
      <c r="O12" s="344">
        <f>'BIFUbC-coal'!O12+'BIFUbC-LPG-propane-or-butane'!O12+'BIFUbC-petroleum-diesel'!O12+'BIFUbC-crude-oil'!O12+'BIFUbC-heavy-or-residual-oil'!O12+'BIFUbC-natural-gas'!O12+'BIFUbC-electricity'!O12+'BIFUbC-heat'!O12+'BIFUbC-biomass'!O12+'BIFUbC-hydrogen'!Q12</f>
        <v>854946578917987.5</v>
      </c>
      <c r="P12" s="344">
        <f>'BIFUbC-coal'!P12+'BIFUbC-LPG-propane-or-butane'!P12+'BIFUbC-petroleum-diesel'!P12+'BIFUbC-crude-oil'!P12+'BIFUbC-heavy-or-residual-oil'!P12+'BIFUbC-natural-gas'!P12+'BIFUbC-electricity'!P12+'BIFUbC-heat'!P12+'BIFUbC-biomass'!P12+'BIFUbC-hydrogen'!R12</f>
        <v>849455542963963.38</v>
      </c>
      <c r="Q12" s="344">
        <f>'BIFUbC-coal'!Q12+'BIFUbC-LPG-propane-or-butane'!Q12+'BIFUbC-petroleum-diesel'!Q12+'BIFUbC-crude-oil'!Q12+'BIFUbC-heavy-or-residual-oil'!Q12+'BIFUbC-natural-gas'!Q12+'BIFUbC-electricity'!Q12+'BIFUbC-heat'!Q12+'BIFUbC-biomass'!Q12+'BIFUbC-hydrogen'!S12</f>
        <v>841985824251681.25</v>
      </c>
      <c r="R12" s="344">
        <f>'BIFUbC-coal'!R12+'BIFUbC-LPG-propane-or-butane'!R12+'BIFUbC-petroleum-diesel'!R12+'BIFUbC-crude-oil'!R12+'BIFUbC-heavy-or-residual-oil'!R12+'BIFUbC-natural-gas'!R12+'BIFUbC-electricity'!R12+'BIFUbC-heat'!R12+'BIFUbC-biomass'!R12+'BIFUbC-hydrogen'!T12</f>
        <v>833629186485677.25</v>
      </c>
      <c r="S12" s="344">
        <f>'BIFUbC-coal'!S12+'BIFUbC-LPG-propane-or-butane'!S12+'BIFUbC-petroleum-diesel'!S12+'BIFUbC-crude-oil'!S12+'BIFUbC-heavy-or-residual-oil'!S12+'BIFUbC-natural-gas'!S12+'BIFUbC-electricity'!S12+'BIFUbC-heat'!S12+'BIFUbC-biomass'!S12+'BIFUbC-hydrogen'!U12</f>
        <v>827823557057650.13</v>
      </c>
      <c r="T12" s="344">
        <f>'BIFUbC-coal'!T12+'BIFUbC-LPG-propane-or-butane'!T12+'BIFUbC-petroleum-diesel'!T12+'BIFUbC-crude-oil'!T12+'BIFUbC-heavy-or-residual-oil'!T12+'BIFUbC-natural-gas'!T12+'BIFUbC-electricity'!T12+'BIFUbC-heat'!T12+'BIFUbC-biomass'!T12+'BIFUbC-hydrogen'!V12</f>
        <v>822165388527739.25</v>
      </c>
      <c r="U12" s="344">
        <f>'BIFUbC-coal'!U12+'BIFUbC-LPG-propane-or-butane'!U12+'BIFUbC-petroleum-diesel'!U12+'BIFUbC-crude-oil'!U12+'BIFUbC-heavy-or-residual-oil'!U12+'BIFUbC-natural-gas'!U12+'BIFUbC-electricity'!U12+'BIFUbC-heat'!U12+'BIFUbC-biomass'!U12+'BIFUbC-hydrogen'!W12</f>
        <v>816660075808996.88</v>
      </c>
      <c r="V12" s="344">
        <f>'BIFUbC-coal'!V12+'BIFUbC-LPG-propane-or-butane'!V12+'BIFUbC-petroleum-diesel'!V12+'BIFUbC-crude-oil'!V12+'BIFUbC-heavy-or-residual-oil'!V12+'BIFUbC-natural-gas'!V12+'BIFUbC-electricity'!V12+'BIFUbC-heat'!V12+'BIFUbC-biomass'!V12+'BIFUbC-hydrogen'!X12</f>
        <v>811312880411814.13</v>
      </c>
      <c r="W12" s="344">
        <f>'BIFUbC-coal'!W12+'BIFUbC-LPG-propane-or-butane'!W12+'BIFUbC-petroleum-diesel'!W12+'BIFUbC-crude-oil'!W12+'BIFUbC-heavy-or-residual-oil'!W12+'BIFUbC-natural-gas'!W12+'BIFUbC-electricity'!W12+'BIFUbC-heat'!W12+'BIFUbC-biomass'!W12+'BIFUbC-hydrogen'!Y12</f>
        <v>806128943332247.38</v>
      </c>
      <c r="X12" s="344">
        <f>'BIFUbC-coal'!X12+'BIFUbC-LPG-propane-or-butane'!X12+'BIFUbC-petroleum-diesel'!X12+'BIFUbC-crude-oil'!X12+'BIFUbC-heavy-or-residual-oil'!X12+'BIFUbC-natural-gas'!X12+'BIFUbC-electricity'!X12+'BIFUbC-heat'!X12+'BIFUbC-biomass'!X12+'BIFUbC-hydrogen'!Z12</f>
        <v>801113298265240</v>
      </c>
      <c r="Y12" s="344">
        <f>'BIFUbC-coal'!Y12+'BIFUbC-LPG-propane-or-butane'!Y12+'BIFUbC-petroleum-diesel'!Y12+'BIFUbC-crude-oil'!Y12+'BIFUbC-heavy-or-residual-oil'!Y12+'BIFUbC-natural-gas'!Y12+'BIFUbC-electricity'!Y12+'BIFUbC-heat'!Y12+'BIFUbC-biomass'!Y12+'BIFUbC-hydrogen'!AA12</f>
        <v>796270885136397.25</v>
      </c>
      <c r="Z12" s="344">
        <f>'BIFUbC-coal'!Z12+'BIFUbC-LPG-propane-or-butane'!Z12+'BIFUbC-petroleum-diesel'!Z12+'BIFUbC-crude-oil'!Z12+'BIFUbC-heavy-or-residual-oil'!Z12+'BIFUbC-natural-gas'!Z12+'BIFUbC-electricity'!Z12+'BIFUbC-heat'!Z12+'BIFUbC-biomass'!Z12+'BIFUbC-hydrogen'!AB12</f>
        <v>791606563949065</v>
      </c>
      <c r="AA12" s="344">
        <f>'BIFUbC-coal'!AA12+'BIFUbC-LPG-propane-or-butane'!AA12+'BIFUbC-petroleum-diesel'!AA12+'BIFUbC-crude-oil'!AA12+'BIFUbC-heavy-or-residual-oil'!AA12+'BIFUbC-natural-gas'!AA12+'BIFUbC-electricity'!AA12+'BIFUbC-heat'!AA12+'BIFUbC-biomass'!AA12+'BIFUbC-hydrogen'!AC12</f>
        <v>787125128946635.13</v>
      </c>
      <c r="AB12" s="344">
        <f>'BIFUbC-coal'!AB12+'BIFUbC-LPG-propane-or-butane'!AB12+'BIFUbC-petroleum-diesel'!AB12+'BIFUbC-crude-oil'!AB12+'BIFUbC-heavy-or-residual-oil'!AB12+'BIFUbC-natural-gas'!AB12+'BIFUbC-electricity'!AB12+'BIFUbC-heat'!AB12+'BIFUbC-biomass'!AB12+'BIFUbC-hydrogen'!AD12</f>
        <v>782831323093198.38</v>
      </c>
      <c r="AC12" s="344">
        <f>'BIFUbC-coal'!AC12+'BIFUbC-LPG-propane-or-butane'!AC12+'BIFUbC-petroleum-diesel'!AC12+'BIFUbC-crude-oil'!AC12+'BIFUbC-heavy-or-residual-oil'!AC12+'BIFUbC-natural-gas'!AC12+'BIFUbC-electricity'!AC12+'BIFUbC-heat'!AC12+'BIFUbC-biomass'!AC12+'BIFUbC-hydrogen'!AE12</f>
        <v>778729852878954.38</v>
      </c>
      <c r="AD12" s="344">
        <f>'BIFUbC-coal'!AD12+'BIFUbC-LPG-propane-or-butane'!AD12+'BIFUbC-petroleum-diesel'!AD12+'BIFUbC-crude-oil'!AD12+'BIFUbC-heavy-or-residual-oil'!AD12+'BIFUbC-natural-gas'!AD12+'BIFUbC-electricity'!AD12+'BIFUbC-heat'!AD12+'BIFUbC-biomass'!AD12+'BIFUbC-hydrogen'!AF12</f>
        <v>774825403460177</v>
      </c>
      <c r="AE12" s="344">
        <f>'BIFUbC-coal'!AE12+'BIFUbC-LPG-propane-or-butane'!AE12+'BIFUbC-petroleum-diesel'!AE12+'BIFUbC-crude-oil'!AE12+'BIFUbC-heavy-or-residual-oil'!AE12+'BIFUbC-natural-gas'!AE12+'BIFUbC-electricity'!AE12+'BIFUbC-heat'!AE12+'BIFUbC-biomass'!AE12+'BIFUbC-hydrogen'!AG12</f>
        <v>771122654146977.63</v>
      </c>
      <c r="AF12" s="344">
        <f>'BIFUbC-coal'!AF12+'BIFUbC-LPG-propane-or-butane'!AF12+'BIFUbC-petroleum-diesel'!AF12+'BIFUbC-crude-oil'!AF12+'BIFUbC-heavy-or-residual-oil'!AF12+'BIFUbC-natural-gas'!AF12+'BIFUbC-electricity'!AF12+'BIFUbC-heat'!AF12+'BIFUbC-biomass'!AF12+'BIFUbC-hydrogen'!AH12</f>
        <v>767626294255642</v>
      </c>
      <c r="AG12" s="344">
        <f>'BIFUbC-coal'!AG12+'BIFUbC-LPG-propane-or-butane'!AG12+'BIFUbC-petroleum-diesel'!AG12+'BIFUbC-crude-oil'!AG12+'BIFUbC-heavy-or-residual-oil'!AG12+'BIFUbC-natural-gas'!AG12+'BIFUbC-electricity'!AG12+'BIFUbC-heat'!AG12+'BIFUbC-biomass'!AG12+'BIFUbC-hydrogen'!AI12</f>
        <v>764341039345992.25</v>
      </c>
      <c r="AH12" s="344">
        <f>'BIFUbC-coal'!AH12+'BIFUbC-LPG-propane-or-butane'!AH12+'BIFUbC-petroleum-diesel'!AH12+'BIFUbC-crude-oil'!AH12+'BIFUbC-heavy-or-residual-oil'!AH12+'BIFUbC-natural-gas'!AH12+'BIFUbC-electricity'!AH12+'BIFUbC-heat'!AH12+'BIFUbC-biomass'!AH12+'BIFUbC-hydrogen'!AJ12</f>
        <v>761271647867992.5</v>
      </c>
      <c r="AI12" s="344">
        <f>'BIFUbC-coal'!AI12+'BIFUbC-LPG-propane-or-butane'!AI12+'BIFUbC-petroleum-diesel'!AI12+'BIFUbC-crude-oil'!AI12+'BIFUbC-heavy-or-residual-oil'!AI12+'BIFUbC-natural-gas'!AI12+'BIFUbC-electricity'!AI12+'BIFUbC-heat'!AI12+'BIFUbC-biomass'!AI12+'BIFUbC-hydrogen'!AK12</f>
        <v>758422938245744.63</v>
      </c>
      <c r="AJ12" s="344">
        <f>'BIFUbC-coal'!AJ12+'BIFUbC-LPG-propane-or-butane'!AJ12+'BIFUbC-petroleum-diesel'!AJ12+'BIFUbC-crude-oil'!AJ12+'BIFUbC-heavy-or-residual-oil'!AJ12+'BIFUbC-natural-gas'!AJ12+'BIFUbC-electricity'!AJ12+'BIFUbC-heat'!AJ12+'BIFUbC-biomass'!AJ12+'BIFUbC-hydrogen'!AL12</f>
        <v>755799806431056.25</v>
      </c>
      <c r="AK12" s="344">
        <f>'BIFUbC-coal'!AK12+'BIFUbC-LPG-propane-or-butane'!AK12+'BIFUbC-petroleum-diesel'!AK12+'BIFUbC-crude-oil'!AK12+'BIFUbC-heavy-or-residual-oil'!AK12+'BIFUbC-natural-gas'!AK12+'BIFUbC-electricity'!AK12+'BIFUbC-heat'!AK12+'BIFUbC-biomass'!AK12+'BIFUbC-hydrogen'!AM12</f>
        <v>753407243963022</v>
      </c>
      <c r="AL12" s="344">
        <f>'BIFUbC-coal'!AL12+'BIFUbC-LPG-propane-or-butane'!AL12+'BIFUbC-petroleum-diesel'!AL12+'BIFUbC-crude-oil'!AL12+'BIFUbC-heavy-or-residual-oil'!AL12+'BIFUbC-natural-gas'!AL12+'BIFUbC-electricity'!AL12+'BIFUbC-heat'!AL12+'BIFUbC-biomass'!AL12+'BIFUbC-hydrogen'!AN12</f>
        <v>751250356574488</v>
      </c>
      <c r="AM12" s="344">
        <f>'BIFUbC-coal'!AM12+'BIFUbC-LPG-propane-or-butane'!AM12+'BIFUbC-petroleum-diesel'!AM12+'BIFUbC-crude-oil'!AM12+'BIFUbC-heavy-or-residual-oil'!AM12+'BIFUbC-natural-gas'!AM12+'BIFUbC-electricity'!AM12+'BIFUbC-heat'!AM12+'BIFUbC-biomass'!AM12+'BIFUbC-hydrogen'!AO12</f>
        <v>749334383390914.25</v>
      </c>
      <c r="AN12" s="344">
        <f>'BIFUbC-coal'!AN12+'BIFUbC-LPG-propane-or-butane'!AN12+'BIFUbC-petroleum-diesel'!AN12+'BIFUbC-crude-oil'!AN12+'BIFUbC-heavy-or-residual-oil'!AN12+'BIFUbC-natural-gas'!AN12+'BIFUbC-electricity'!AN12+'BIFUbC-heat'!AN12+'BIFUbC-biomass'!AN12+'BIFUbC-hydrogen'!AP12</f>
        <v>747664716772042.13</v>
      </c>
    </row>
    <row r="13" spans="1:43" x14ac:dyDescent="0.2">
      <c r="A13" s="313" t="s">
        <v>135</v>
      </c>
      <c r="B13" s="344">
        <f>'BIFUbC-coal'!B13+'BIFUbC-LPG-propane-or-butane'!B13+'BIFUbC-petroleum-diesel'!B13+'BIFUbC-crude-oil'!B13+'BIFUbC-heavy-or-residual-oil'!B13+'BIFUbC-natural-gas'!B13+'BIFUbC-electricity'!B13+'BIFUbC-heat'!B13+'BIFUbC-biomass'!B13+'BIFUbC-hydrogen'!D13</f>
        <v>278650345382189.97</v>
      </c>
      <c r="C13" s="344">
        <f>'BIFUbC-coal'!C13+'BIFUbC-LPG-propane-or-butane'!C13+'BIFUbC-petroleum-diesel'!C13+'BIFUbC-crude-oil'!C13+'BIFUbC-heavy-or-residual-oil'!C13+'BIFUbC-natural-gas'!C13+'BIFUbC-electricity'!C13+'BIFUbC-heat'!C13+'BIFUbC-biomass'!C13+'BIFUbC-hydrogen'!E13</f>
        <v>260972365207017.28</v>
      </c>
      <c r="D13" s="344">
        <f>'BIFUbC-coal'!D13+'BIFUbC-LPG-propane-or-butane'!D13+'BIFUbC-petroleum-diesel'!D13+'BIFUbC-crude-oil'!D13+'BIFUbC-heavy-or-residual-oil'!D13+'BIFUbC-natural-gas'!D13+'BIFUbC-electricity'!D13+'BIFUbC-heat'!D13+'BIFUbC-biomass'!D13+'BIFUbC-hydrogen'!F13</f>
        <v>304437672371377.75</v>
      </c>
      <c r="E13" s="344">
        <f>'BIFUbC-coal'!E13+'BIFUbC-LPG-propane-or-butane'!E13+'BIFUbC-petroleum-diesel'!E13+'BIFUbC-crude-oil'!E13+'BIFUbC-heavy-or-residual-oil'!E13+'BIFUbC-natural-gas'!E13+'BIFUbC-electricity'!E13+'BIFUbC-heat'!E13+'BIFUbC-biomass'!E13+'BIFUbC-hydrogen'!G13</f>
        <v>318790206960190.19</v>
      </c>
      <c r="F13" s="344">
        <f>'BIFUbC-coal'!F13+'BIFUbC-LPG-propane-or-butane'!F13+'BIFUbC-petroleum-diesel'!F13+'BIFUbC-crude-oil'!F13+'BIFUbC-heavy-or-residual-oil'!F13+'BIFUbC-natural-gas'!F13+'BIFUbC-electricity'!F13+'BIFUbC-heat'!F13+'BIFUbC-biomass'!F13+'BIFUbC-hydrogen'!H13</f>
        <v>324529611375831.19</v>
      </c>
      <c r="G13" s="344">
        <f>'BIFUbC-coal'!G13+'BIFUbC-LPG-propane-or-butane'!G13+'BIFUbC-petroleum-diesel'!G13+'BIFUbC-crude-oil'!G13+'BIFUbC-heavy-or-residual-oil'!G13+'BIFUbC-natural-gas'!G13+'BIFUbC-electricity'!G13+'BIFUbC-heat'!G13+'BIFUbC-biomass'!G13+'BIFUbC-hydrogen'!I13</f>
        <v>340971361069830.88</v>
      </c>
      <c r="H13" s="344">
        <f>'BIFUbC-coal'!H13+'BIFUbC-LPG-propane-or-butane'!H13+'BIFUbC-petroleum-diesel'!H13+'BIFUbC-crude-oil'!H13+'BIFUbC-heavy-or-residual-oil'!H13+'BIFUbC-natural-gas'!H13+'BIFUbC-electricity'!H13+'BIFUbC-heat'!H13+'BIFUbC-biomass'!H13+'BIFUbC-hydrogen'!J13</f>
        <v>361974019780895.19</v>
      </c>
      <c r="I13" s="344">
        <f>'BIFUbC-coal'!I13+'BIFUbC-LPG-propane-or-butane'!I13+'BIFUbC-petroleum-diesel'!I13+'BIFUbC-crude-oil'!I13+'BIFUbC-heavy-or-residual-oil'!I13+'BIFUbC-natural-gas'!I13+'BIFUbC-electricity'!I13+'BIFUbC-heat'!I13+'BIFUbC-biomass'!I13+'BIFUbC-hydrogen'!K13</f>
        <v>381847477913638.63</v>
      </c>
      <c r="J13" s="344">
        <f>'BIFUbC-coal'!J13+'BIFUbC-LPG-propane-or-butane'!J13+'BIFUbC-petroleum-diesel'!J13+'BIFUbC-crude-oil'!J13+'BIFUbC-heavy-or-residual-oil'!J13+'BIFUbC-natural-gas'!J13+'BIFUbC-electricity'!J13+'BIFUbC-heat'!J13+'BIFUbC-biomass'!J13+'BIFUbC-hydrogen'!L13</f>
        <v>399137018466393.44</v>
      </c>
      <c r="K13" s="344">
        <f>'BIFUbC-coal'!K13+'BIFUbC-LPG-propane-or-butane'!K13+'BIFUbC-petroleum-diesel'!K13+'BIFUbC-crude-oil'!K13+'BIFUbC-heavy-or-residual-oil'!K13+'BIFUbC-natural-gas'!K13+'BIFUbC-electricity'!K13+'BIFUbC-heat'!K13+'BIFUbC-biomass'!K13+'BIFUbC-hydrogen'!M13</f>
        <v>414107022174313.56</v>
      </c>
      <c r="L13" s="344">
        <f>'BIFUbC-coal'!L13+'BIFUbC-LPG-propane-or-butane'!L13+'BIFUbC-petroleum-diesel'!L13+'BIFUbC-crude-oil'!L13+'BIFUbC-heavy-or-residual-oil'!L13+'BIFUbC-natural-gas'!L13+'BIFUbC-electricity'!L13+'BIFUbC-heat'!L13+'BIFUbC-biomass'!L13+'BIFUbC-hydrogen'!N13</f>
        <v>427169888425743.44</v>
      </c>
      <c r="M13" s="344">
        <f>'BIFUbC-coal'!M13+'BIFUbC-LPG-propane-or-butane'!M13+'BIFUbC-petroleum-diesel'!M13+'BIFUbC-crude-oil'!M13+'BIFUbC-heavy-or-residual-oil'!M13+'BIFUbC-natural-gas'!M13+'BIFUbC-electricity'!M13+'BIFUbC-heat'!M13+'BIFUbC-biomass'!M13+'BIFUbC-hydrogen'!O13</f>
        <v>438859054128115.13</v>
      </c>
      <c r="N13" s="344">
        <f>'BIFUbC-coal'!N13+'BIFUbC-LPG-propane-or-butane'!N13+'BIFUbC-petroleum-diesel'!N13+'BIFUbC-crude-oil'!N13+'BIFUbC-heavy-or-residual-oil'!N13+'BIFUbC-natural-gas'!N13+'BIFUbC-electricity'!N13+'BIFUbC-heat'!N13+'BIFUbC-biomass'!N13+'BIFUbC-hydrogen'!P13</f>
        <v>449935300262012.31</v>
      </c>
      <c r="O13" s="344">
        <f>'BIFUbC-coal'!O13+'BIFUbC-LPG-propane-or-butane'!O13+'BIFUbC-petroleum-diesel'!O13+'BIFUbC-crude-oil'!O13+'BIFUbC-heavy-or-residual-oil'!O13+'BIFUbC-natural-gas'!O13+'BIFUbC-electricity'!O13+'BIFUbC-heat'!O13+'BIFUbC-biomass'!O13+'BIFUbC-hydrogen'!Q13</f>
        <v>460410092937029.75</v>
      </c>
      <c r="P13" s="344">
        <f>'BIFUbC-coal'!P13+'BIFUbC-LPG-propane-or-butane'!P13+'BIFUbC-petroleum-diesel'!P13+'BIFUbC-crude-oil'!P13+'BIFUbC-heavy-or-residual-oil'!P13+'BIFUbC-natural-gas'!P13+'BIFUbC-electricity'!P13+'BIFUbC-heat'!P13+'BIFUbC-biomass'!P13+'BIFUbC-hydrogen'!R13</f>
        <v>470437539544282.75</v>
      </c>
      <c r="Q13" s="344">
        <f>'BIFUbC-coal'!Q13+'BIFUbC-LPG-propane-or-butane'!Q13+'BIFUbC-petroleum-diesel'!Q13+'BIFUbC-crude-oil'!Q13+'BIFUbC-heavy-or-residual-oil'!Q13+'BIFUbC-natural-gas'!Q13+'BIFUbC-electricity'!Q13+'BIFUbC-heat'!Q13+'BIFUbC-biomass'!Q13+'BIFUbC-hydrogen'!S13</f>
        <v>480191063763029.31</v>
      </c>
      <c r="R13" s="344">
        <f>'BIFUbC-coal'!R13+'BIFUbC-LPG-propane-or-butane'!R13+'BIFUbC-petroleum-diesel'!R13+'BIFUbC-crude-oil'!R13+'BIFUbC-heavy-or-residual-oil'!R13+'BIFUbC-natural-gas'!R13+'BIFUbC-electricity'!R13+'BIFUbC-heat'!R13+'BIFUbC-biomass'!R13+'BIFUbC-hydrogen'!T13</f>
        <v>489861997535583.44</v>
      </c>
      <c r="S13" s="344">
        <f>'BIFUbC-coal'!S13+'BIFUbC-LPG-propane-or-butane'!S13+'BIFUbC-petroleum-diesel'!S13+'BIFUbC-crude-oil'!S13+'BIFUbC-heavy-or-residual-oil'!S13+'BIFUbC-natural-gas'!S13+'BIFUbC-electricity'!S13+'BIFUbC-heat'!S13+'BIFUbC-biomass'!S13+'BIFUbC-hydrogen'!U13</f>
        <v>501152657393315</v>
      </c>
      <c r="T13" s="344">
        <f>'BIFUbC-coal'!T13+'BIFUbC-LPG-propane-or-butane'!T13+'BIFUbC-petroleum-diesel'!T13+'BIFUbC-crude-oil'!T13+'BIFUbC-heavy-or-residual-oil'!T13+'BIFUbC-natural-gas'!T13+'BIFUbC-electricity'!T13+'BIFUbC-heat'!T13+'BIFUbC-biomass'!T13+'BIFUbC-hydrogen'!V13</f>
        <v>512606701751552.44</v>
      </c>
      <c r="U13" s="344">
        <f>'BIFUbC-coal'!U13+'BIFUbC-LPG-propane-or-butane'!U13+'BIFUbC-petroleum-diesel'!U13+'BIFUbC-crude-oil'!U13+'BIFUbC-heavy-or-residual-oil'!U13+'BIFUbC-natural-gas'!U13+'BIFUbC-electricity'!U13+'BIFUbC-heat'!U13+'BIFUbC-biomass'!U13+'BIFUbC-hydrogen'!W13</f>
        <v>524188561471321.44</v>
      </c>
      <c r="V13" s="344">
        <f>'BIFUbC-coal'!V13+'BIFUbC-LPG-propane-or-butane'!V13+'BIFUbC-petroleum-diesel'!V13+'BIFUbC-crude-oil'!V13+'BIFUbC-heavy-or-residual-oil'!V13+'BIFUbC-natural-gas'!V13+'BIFUbC-electricity'!V13+'BIFUbC-heat'!V13+'BIFUbC-biomass'!V13+'BIFUbC-hydrogen'!X13</f>
        <v>535859434732638.31</v>
      </c>
      <c r="W13" s="344">
        <f>'BIFUbC-coal'!W13+'BIFUbC-LPG-propane-or-butane'!W13+'BIFUbC-petroleum-diesel'!W13+'BIFUbC-crude-oil'!W13+'BIFUbC-heavy-or-residual-oil'!W13+'BIFUbC-natural-gas'!W13+'BIFUbC-electricity'!W13+'BIFUbC-heat'!W13+'BIFUbC-biomass'!W13+'BIFUbC-hydrogen'!Y13</f>
        <v>547577215866375.13</v>
      </c>
      <c r="X13" s="344">
        <f>'BIFUbC-coal'!X13+'BIFUbC-LPG-propane-or-butane'!X13+'BIFUbC-petroleum-diesel'!X13+'BIFUbC-crude-oil'!X13+'BIFUbC-heavy-or-residual-oil'!X13+'BIFUbC-natural-gas'!X13+'BIFUbC-electricity'!X13+'BIFUbC-heat'!X13+'BIFUbC-biomass'!X13+'BIFUbC-hydrogen'!Z13</f>
        <v>559296455219991.81</v>
      </c>
      <c r="Y13" s="344">
        <f>'BIFUbC-coal'!Y13+'BIFUbC-LPG-propane-or-butane'!Y13+'BIFUbC-petroleum-diesel'!Y13+'BIFUbC-crude-oil'!Y13+'BIFUbC-heavy-or-residual-oil'!Y13+'BIFUbC-natural-gas'!Y13+'BIFUbC-electricity'!Y13+'BIFUbC-heat'!Y13+'BIFUbC-biomass'!Y13+'BIFUbC-hydrogen'!AA13</f>
        <v>570968354183521.13</v>
      </c>
      <c r="Z13" s="344">
        <f>'BIFUbC-coal'!Z13+'BIFUbC-LPG-propane-or-butane'!Z13+'BIFUbC-petroleum-diesel'!Z13+'BIFUbC-crude-oil'!Z13+'BIFUbC-heavy-or-residual-oil'!Z13+'BIFUbC-natural-gas'!Z13+'BIFUbC-electricity'!Z13+'BIFUbC-heat'!Z13+'BIFUbC-biomass'!Z13+'BIFUbC-hydrogen'!AB13</f>
        <v>582540799527209.25</v>
      </c>
      <c r="AA13" s="344">
        <f>'BIFUbC-coal'!AA13+'BIFUbC-LPG-propane-or-butane'!AA13+'BIFUbC-petroleum-diesel'!AA13+'BIFUbC-crude-oil'!AA13+'BIFUbC-heavy-or-residual-oil'!AA13+'BIFUbC-natural-gas'!AA13+'BIFUbC-electricity'!AA13+'BIFUbC-heat'!AA13+'BIFUbC-biomass'!AA13+'BIFUbC-hydrogen'!AC13</f>
        <v>593958441143457.75</v>
      </c>
      <c r="AB13" s="344">
        <f>'BIFUbC-coal'!AB13+'BIFUbC-LPG-propane-or-butane'!AB13+'BIFUbC-petroleum-diesel'!AB13+'BIFUbC-crude-oil'!AB13+'BIFUbC-heavy-or-residual-oil'!AB13+'BIFUbC-natural-gas'!AB13+'BIFUbC-electricity'!AB13+'BIFUbC-heat'!AB13+'BIFUbC-biomass'!AB13+'BIFUbC-hydrogen'!AD13</f>
        <v>605162817131645.5</v>
      </c>
      <c r="AC13" s="344">
        <f>'BIFUbC-coal'!AC13+'BIFUbC-LPG-propane-or-butane'!AC13+'BIFUbC-petroleum-diesel'!AC13+'BIFUbC-crude-oil'!AC13+'BIFUbC-heavy-or-residual-oil'!AC13+'BIFUbC-natural-gas'!AC13+'BIFUbC-electricity'!AC13+'BIFUbC-heat'!AC13+'BIFUbC-biomass'!AC13+'BIFUbC-hydrogen'!AE13</f>
        <v>616092529904078.13</v>
      </c>
      <c r="AD13" s="344">
        <f>'BIFUbC-coal'!AD13+'BIFUbC-LPG-propane-or-butane'!AD13+'BIFUbC-petroleum-diesel'!AD13+'BIFUbC-crude-oil'!AD13+'BIFUbC-heavy-or-residual-oil'!AD13+'BIFUbC-natural-gas'!AD13+'BIFUbC-electricity'!AD13+'BIFUbC-heat'!AD13+'BIFUbC-biomass'!AD13+'BIFUbC-hydrogen'!AF13</f>
        <v>626683476614910.63</v>
      </c>
      <c r="AE13" s="344">
        <f>'BIFUbC-coal'!AE13+'BIFUbC-LPG-propane-or-butane'!AE13+'BIFUbC-petroleum-diesel'!AE13+'BIFUbC-crude-oil'!AE13+'BIFUbC-heavy-or-residual-oil'!AE13+'BIFUbC-natural-gas'!AE13+'BIFUbC-electricity'!AE13+'BIFUbC-heat'!AE13+'BIFUbC-biomass'!AE13+'BIFUbC-hydrogen'!AG13</f>
        <v>636869136712661</v>
      </c>
      <c r="AF13" s="344">
        <f>'BIFUbC-coal'!AF13+'BIFUbC-LPG-propane-or-butane'!AF13+'BIFUbC-petroleum-diesel'!AF13+'BIFUbC-crude-oil'!AF13+'BIFUbC-heavy-or-residual-oil'!AF13+'BIFUbC-natural-gas'!AF13+'BIFUbC-electricity'!AF13+'BIFUbC-heat'!AF13+'BIFUbC-biomass'!AF13+'BIFUbC-hydrogen'!AH13</f>
        <v>646580918784774.75</v>
      </c>
      <c r="AG13" s="344">
        <f>'BIFUbC-coal'!AG13+'BIFUbC-LPG-propane-or-butane'!AG13+'BIFUbC-petroleum-diesel'!AG13+'BIFUbC-crude-oil'!AG13+'BIFUbC-heavy-or-residual-oil'!AG13+'BIFUbC-natural-gas'!AG13+'BIFUbC-electricity'!AG13+'BIFUbC-heat'!AG13+'BIFUbC-biomass'!AG13+'BIFUbC-hydrogen'!AI13</f>
        <v>655748568095545.5</v>
      </c>
      <c r="AH13" s="344">
        <f>'BIFUbC-coal'!AH13+'BIFUbC-LPG-propane-or-butane'!AH13+'BIFUbC-petroleum-diesel'!AH13+'BIFUbC-crude-oil'!AH13+'BIFUbC-heavy-or-residual-oil'!AH13+'BIFUbC-natural-gas'!AH13+'BIFUbC-electricity'!AH13+'BIFUbC-heat'!AH13+'BIFUbC-biomass'!AH13+'BIFUbC-hydrogen'!AJ13</f>
        <v>664300635315981.88</v>
      </c>
      <c r="AI13" s="344">
        <f>'BIFUbC-coal'!AI13+'BIFUbC-LPG-propane-or-butane'!AI13+'BIFUbC-petroleum-diesel'!AI13+'BIFUbC-crude-oil'!AI13+'BIFUbC-heavy-or-residual-oil'!AI13+'BIFUbC-natural-gas'!AI13+'BIFUbC-electricity'!AI13+'BIFUbC-heat'!AI13+'BIFUbC-biomass'!AI13+'BIFUbC-hydrogen'!AK13</f>
        <v>672165005908918.75</v>
      </c>
      <c r="AJ13" s="344">
        <f>'BIFUbC-coal'!AJ13+'BIFUbC-LPG-propane-or-butane'!AJ13+'BIFUbC-petroleum-diesel'!AJ13+'BIFUbC-crude-oil'!AJ13+'BIFUbC-heavy-or-residual-oil'!AJ13+'BIFUbC-natural-gas'!AJ13+'BIFUbC-electricity'!AJ13+'BIFUbC-heat'!AJ13+'BIFUbC-biomass'!AJ13+'BIFUbC-hydrogen'!AL13</f>
        <v>679269488472186.63</v>
      </c>
      <c r="AK13" s="344">
        <f>'BIFUbC-coal'!AK13+'BIFUbC-LPG-propane-or-butane'!AK13+'BIFUbC-petroleum-diesel'!AK13+'BIFUbC-crude-oil'!AK13+'BIFUbC-heavy-or-residual-oil'!AK13+'BIFUbC-natural-gas'!AK13+'BIFUbC-electricity'!AK13+'BIFUbC-heat'!AK13+'BIFUbC-biomass'!AK13+'BIFUbC-hydrogen'!AM13</f>
        <v>685542459068834.25</v>
      </c>
      <c r="AL13" s="344">
        <f>'BIFUbC-coal'!AL13+'BIFUbC-LPG-propane-or-butane'!AL13+'BIFUbC-petroleum-diesel'!AL13+'BIFUbC-crude-oil'!AL13+'BIFUbC-heavy-or-residual-oil'!AL13+'BIFUbC-natural-gas'!AL13+'BIFUbC-electricity'!AL13+'BIFUbC-heat'!AL13+'BIFUbC-biomass'!AL13+'BIFUbC-hydrogen'!AN13</f>
        <v>690913557203438.13</v>
      </c>
      <c r="AM13" s="344">
        <f>'BIFUbC-coal'!AM13+'BIFUbC-LPG-propane-or-butane'!AM13+'BIFUbC-petroleum-diesel'!AM13+'BIFUbC-crude-oil'!AM13+'BIFUbC-heavy-or-residual-oil'!AM13+'BIFUbC-natural-gas'!AM13+'BIFUbC-electricity'!AM13+'BIFUbC-heat'!AM13+'BIFUbC-biomass'!AM13+'BIFUbC-hydrogen'!AO13</f>
        <v>695314427659722.75</v>
      </c>
      <c r="AN13" s="344">
        <f>'BIFUbC-coal'!AN13+'BIFUbC-LPG-propane-or-butane'!AN13+'BIFUbC-petroleum-diesel'!AN13+'BIFUbC-crude-oil'!AN13+'BIFUbC-heavy-or-residual-oil'!AN13+'BIFUbC-natural-gas'!AN13+'BIFUbC-electricity'!AN13+'BIFUbC-heat'!AN13+'BIFUbC-biomass'!AN13+'BIFUbC-hydrogen'!AP13</f>
        <v>698679500924768.88</v>
      </c>
    </row>
    <row r="14" spans="1:43" x14ac:dyDescent="0.2">
      <c r="A14" s="313" t="s">
        <v>136</v>
      </c>
      <c r="B14" s="344">
        <f>'BIFUbC-coal'!B14+'BIFUbC-LPG-propane-or-butane'!B14+'BIFUbC-petroleum-diesel'!B14+'BIFUbC-crude-oil'!B14+'BIFUbC-heavy-or-residual-oil'!B14+'BIFUbC-natural-gas'!B14+'BIFUbC-electricity'!B14+'BIFUbC-heat'!B14+'BIFUbC-biomass'!B14+'BIFUbC-hydrogen'!D14</f>
        <v>6830519428995158</v>
      </c>
      <c r="C14" s="344">
        <f>'BIFUbC-coal'!C14+'BIFUbC-LPG-propane-or-butane'!C14+'BIFUbC-petroleum-diesel'!C14+'BIFUbC-crude-oil'!C14+'BIFUbC-heavy-or-residual-oil'!C14+'BIFUbC-natural-gas'!C14+'BIFUbC-electricity'!C14+'BIFUbC-heat'!C14+'BIFUbC-biomass'!C14+'BIFUbC-hydrogen'!E14</f>
        <v>7299029668998090</v>
      </c>
      <c r="D14" s="344">
        <f>'BIFUbC-coal'!D14+'BIFUbC-LPG-propane-or-butane'!D14+'BIFUbC-petroleum-diesel'!D14+'BIFUbC-crude-oil'!D14+'BIFUbC-heavy-or-residual-oil'!D14+'BIFUbC-natural-gas'!D14+'BIFUbC-electricity'!D14+'BIFUbC-heat'!D14+'BIFUbC-biomass'!D14+'BIFUbC-hydrogen'!F14</f>
        <v>7245902169112818</v>
      </c>
      <c r="E14" s="344">
        <f>'BIFUbC-coal'!E14+'BIFUbC-LPG-propane-or-butane'!E14+'BIFUbC-petroleum-diesel'!E14+'BIFUbC-crude-oil'!E14+'BIFUbC-heavy-or-residual-oil'!E14+'BIFUbC-natural-gas'!E14+'BIFUbC-electricity'!E14+'BIFUbC-heat'!E14+'BIFUbC-biomass'!E14+'BIFUbC-hydrogen'!G14</f>
        <v>6500892047503749</v>
      </c>
      <c r="F14" s="344">
        <f>'BIFUbC-coal'!F14+'BIFUbC-LPG-propane-or-butane'!F14+'BIFUbC-petroleum-diesel'!F14+'BIFUbC-crude-oil'!F14+'BIFUbC-heavy-or-residual-oil'!F14+'BIFUbC-natural-gas'!F14+'BIFUbC-electricity'!F14+'BIFUbC-heat'!F14+'BIFUbC-biomass'!F14+'BIFUbC-hydrogen'!H14</f>
        <v>6763405415287302</v>
      </c>
      <c r="G14" s="344">
        <f>'BIFUbC-coal'!G14+'BIFUbC-LPG-propane-or-butane'!G14+'BIFUbC-petroleum-diesel'!G14+'BIFUbC-crude-oil'!G14+'BIFUbC-heavy-or-residual-oil'!G14+'BIFUbC-natural-gas'!G14+'BIFUbC-electricity'!G14+'BIFUbC-heat'!G14+'BIFUbC-biomass'!G14+'BIFUbC-hydrogen'!I14</f>
        <v>7024453354118634</v>
      </c>
      <c r="H14" s="344">
        <f>'BIFUbC-coal'!H14+'BIFUbC-LPG-propane-or-butane'!H14+'BIFUbC-petroleum-diesel'!H14+'BIFUbC-crude-oil'!H14+'BIFUbC-heavy-or-residual-oil'!H14+'BIFUbC-natural-gas'!H14+'BIFUbC-electricity'!H14+'BIFUbC-heat'!H14+'BIFUbC-biomass'!H14+'BIFUbC-hydrogen'!J14</f>
        <v>7284035863997740</v>
      </c>
      <c r="I14" s="344">
        <f>'BIFUbC-coal'!I14+'BIFUbC-LPG-propane-or-butane'!I14+'BIFUbC-petroleum-diesel'!I14+'BIFUbC-crude-oil'!I14+'BIFUbC-heavy-or-residual-oil'!I14+'BIFUbC-natural-gas'!I14+'BIFUbC-electricity'!I14+'BIFUbC-heat'!I14+'BIFUbC-biomass'!I14+'BIFUbC-hydrogen'!K14</f>
        <v>7358508576071960</v>
      </c>
      <c r="J14" s="344">
        <f>'BIFUbC-coal'!J14+'BIFUbC-LPG-propane-or-butane'!J14+'BIFUbC-petroleum-diesel'!J14+'BIFUbC-crude-oil'!J14+'BIFUbC-heavy-or-residual-oil'!J14+'BIFUbC-natural-gas'!J14+'BIFUbC-electricity'!J14+'BIFUbC-heat'!J14+'BIFUbC-biomass'!J14+'BIFUbC-hydrogen'!L14</f>
        <v>7432533891664842</v>
      </c>
      <c r="K14" s="344">
        <f>'BIFUbC-coal'!K14+'BIFUbC-LPG-propane-or-butane'!K14+'BIFUbC-petroleum-diesel'!K14+'BIFUbC-crude-oil'!K14+'BIFUbC-heavy-or-residual-oil'!K14+'BIFUbC-natural-gas'!K14+'BIFUbC-electricity'!K14+'BIFUbC-heat'!K14+'BIFUbC-biomass'!K14+'BIFUbC-hydrogen'!M14</f>
        <v>7506111810776388</v>
      </c>
      <c r="L14" s="344">
        <f>'BIFUbC-coal'!L14+'BIFUbC-LPG-propane-or-butane'!L14+'BIFUbC-petroleum-diesel'!L14+'BIFUbC-crude-oil'!L14+'BIFUbC-heavy-or-residual-oil'!L14+'BIFUbC-natural-gas'!L14+'BIFUbC-electricity'!L14+'BIFUbC-heat'!L14+'BIFUbC-biomass'!L14+'BIFUbC-hydrogen'!N14</f>
        <v>7579242333406596</v>
      </c>
      <c r="M14" s="344">
        <f>'BIFUbC-coal'!M14+'BIFUbC-LPG-propane-or-butane'!M14+'BIFUbC-petroleum-diesel'!M14+'BIFUbC-crude-oil'!M14+'BIFUbC-heavy-or-residual-oil'!M14+'BIFUbC-natural-gas'!M14+'BIFUbC-electricity'!M14+'BIFUbC-heat'!M14+'BIFUbC-biomass'!M14+'BIFUbC-hydrogen'!O14</f>
        <v>7651925459555470</v>
      </c>
      <c r="N14" s="344">
        <f>'BIFUbC-coal'!N14+'BIFUbC-LPG-propane-or-butane'!N14+'BIFUbC-petroleum-diesel'!N14+'BIFUbC-crude-oil'!N14+'BIFUbC-heavy-or-residual-oil'!N14+'BIFUbC-natural-gas'!N14+'BIFUbC-electricity'!N14+'BIFUbC-heat'!N14+'BIFUbC-biomass'!N14+'BIFUbC-hydrogen'!P14</f>
        <v>7548341248617103</v>
      </c>
      <c r="O14" s="344">
        <f>'BIFUbC-coal'!O14+'BIFUbC-LPG-propane-or-butane'!O14+'BIFUbC-petroleum-diesel'!O14+'BIFUbC-crude-oil'!O14+'BIFUbC-heavy-or-residual-oil'!O14+'BIFUbC-natural-gas'!O14+'BIFUbC-electricity'!O14+'BIFUbC-heat'!O14+'BIFUbC-biomass'!O14+'BIFUbC-hydrogen'!Q14</f>
        <v>7445147208100280</v>
      </c>
      <c r="P14" s="344">
        <f>'BIFUbC-coal'!P14+'BIFUbC-LPG-propane-or-butane'!P14+'BIFUbC-petroleum-diesel'!P14+'BIFUbC-crude-oil'!P14+'BIFUbC-heavy-or-residual-oil'!P14+'BIFUbC-natural-gas'!P14+'BIFUbC-electricity'!P14+'BIFUbC-heat'!P14+'BIFUbC-biomass'!P14+'BIFUbC-hydrogen'!R14</f>
        <v>7342343338005004</v>
      </c>
      <c r="Q14" s="344">
        <f>'BIFUbC-coal'!Q14+'BIFUbC-LPG-propane-or-butane'!Q14+'BIFUbC-petroleum-diesel'!Q14+'BIFUbC-crude-oil'!Q14+'BIFUbC-heavy-or-residual-oil'!Q14+'BIFUbC-natural-gas'!Q14+'BIFUbC-electricity'!Q14+'BIFUbC-heat'!Q14+'BIFUbC-biomass'!Q14+'BIFUbC-hydrogen'!S14</f>
        <v>7239929638331272</v>
      </c>
      <c r="R14" s="344">
        <f>'BIFUbC-coal'!R14+'BIFUbC-LPG-propane-or-butane'!R14+'BIFUbC-petroleum-diesel'!R14+'BIFUbC-crude-oil'!R14+'BIFUbC-heavy-or-residual-oil'!R14+'BIFUbC-natural-gas'!R14+'BIFUbC-electricity'!R14+'BIFUbC-heat'!R14+'BIFUbC-biomass'!R14+'BIFUbC-hydrogen'!T14</f>
        <v>7137906109079087</v>
      </c>
      <c r="S14" s="344">
        <f>'BIFUbC-coal'!S14+'BIFUbC-LPG-propane-or-butane'!S14+'BIFUbC-petroleum-diesel'!S14+'BIFUbC-crude-oil'!S14+'BIFUbC-heavy-or-residual-oil'!S14+'BIFUbC-natural-gas'!S14+'BIFUbC-electricity'!S14+'BIFUbC-heat'!S14+'BIFUbC-biomass'!S14+'BIFUbC-hydrogen'!U14</f>
        <v>7012706405005399</v>
      </c>
      <c r="T14" s="344">
        <f>'BIFUbC-coal'!T14+'BIFUbC-LPG-propane-or-butane'!T14+'BIFUbC-petroleum-diesel'!T14+'BIFUbC-crude-oil'!T14+'BIFUbC-heavy-or-residual-oil'!T14+'BIFUbC-natural-gas'!T14+'BIFUbC-electricity'!T14+'BIFUbC-heat'!T14+'BIFUbC-biomass'!T14+'BIFUbC-hydrogen'!V14</f>
        <v>6887611579875578</v>
      </c>
      <c r="U14" s="344">
        <f>'BIFUbC-coal'!U14+'BIFUbC-LPG-propane-or-butane'!U14+'BIFUbC-petroleum-diesel'!U14+'BIFUbC-crude-oil'!U14+'BIFUbC-heavy-or-residual-oil'!U14+'BIFUbC-natural-gas'!U14+'BIFUbC-electricity'!U14+'BIFUbC-heat'!U14+'BIFUbC-biomass'!U14+'BIFUbC-hydrogen'!W14</f>
        <v>6762621633689624</v>
      </c>
      <c r="V14" s="344">
        <f>'BIFUbC-coal'!V14+'BIFUbC-LPG-propane-or-butane'!V14+'BIFUbC-petroleum-diesel'!V14+'BIFUbC-crude-oil'!V14+'BIFUbC-heavy-or-residual-oil'!V14+'BIFUbC-natural-gas'!V14+'BIFUbC-electricity'!V14+'BIFUbC-heat'!V14+'BIFUbC-biomass'!V14+'BIFUbC-hydrogen'!X14</f>
        <v>6637736566447534</v>
      </c>
      <c r="W14" s="344">
        <f>'BIFUbC-coal'!W14+'BIFUbC-LPG-propane-or-butane'!W14+'BIFUbC-petroleum-diesel'!W14+'BIFUbC-crude-oil'!W14+'BIFUbC-heavy-or-residual-oil'!W14+'BIFUbC-natural-gas'!W14+'BIFUbC-electricity'!W14+'BIFUbC-heat'!W14+'BIFUbC-biomass'!W14+'BIFUbC-hydrogen'!Y14</f>
        <v>6512956378149314</v>
      </c>
      <c r="X14" s="344">
        <f>'BIFUbC-coal'!X14+'BIFUbC-LPG-propane-or-butane'!X14+'BIFUbC-petroleum-diesel'!X14+'BIFUbC-crude-oil'!X14+'BIFUbC-heavy-or-residual-oil'!X14+'BIFUbC-natural-gas'!X14+'BIFUbC-electricity'!X14+'BIFUbC-heat'!X14+'BIFUbC-biomass'!X14+'BIFUbC-hydrogen'!Z14</f>
        <v>6343010496673526</v>
      </c>
      <c r="Y14" s="344">
        <f>'BIFUbC-coal'!Y14+'BIFUbC-LPG-propane-or-butane'!Y14+'BIFUbC-petroleum-diesel'!Y14+'BIFUbC-crude-oil'!Y14+'BIFUbC-heavy-or-residual-oil'!Y14+'BIFUbC-natural-gas'!Y14+'BIFUbC-electricity'!Y14+'BIFUbC-heat'!Y14+'BIFUbC-biomass'!Y14+'BIFUbC-hydrogen'!AA14</f>
        <v>6173208773781468</v>
      </c>
      <c r="Z14" s="344">
        <f>'BIFUbC-coal'!Z14+'BIFUbC-LPG-propane-or-butane'!Z14+'BIFUbC-petroleum-diesel'!Z14+'BIFUbC-crude-oil'!Z14+'BIFUbC-heavy-or-residual-oil'!Z14+'BIFUbC-natural-gas'!Z14+'BIFUbC-electricity'!Z14+'BIFUbC-heat'!Z14+'BIFUbC-biomass'!Z14+'BIFUbC-hydrogen'!AB14</f>
        <v>6003551209473135</v>
      </c>
      <c r="AA14" s="344">
        <f>'BIFUbC-coal'!AA14+'BIFUbC-LPG-propane-or-butane'!AA14+'BIFUbC-petroleum-diesel'!AA14+'BIFUbC-crude-oil'!AA14+'BIFUbC-heavy-or-residual-oil'!AA14+'BIFUbC-natural-gas'!AA14+'BIFUbC-electricity'!AA14+'BIFUbC-heat'!AA14+'BIFUbC-biomass'!AA14+'BIFUbC-hydrogen'!AC14</f>
        <v>5834037803748533</v>
      </c>
      <c r="AB14" s="344">
        <f>'BIFUbC-coal'!AB14+'BIFUbC-LPG-propane-or-butane'!AB14+'BIFUbC-petroleum-diesel'!AB14+'BIFUbC-crude-oil'!AB14+'BIFUbC-heavy-or-residual-oil'!AB14+'BIFUbC-natural-gas'!AB14+'BIFUbC-electricity'!AB14+'BIFUbC-heat'!AB14+'BIFUbC-biomass'!AB14+'BIFUbC-hydrogen'!AD14</f>
        <v>5664668556607659</v>
      </c>
      <c r="AC14" s="344">
        <f>'BIFUbC-coal'!AC14+'BIFUbC-LPG-propane-or-butane'!AC14+'BIFUbC-petroleum-diesel'!AC14+'BIFUbC-crude-oil'!AC14+'BIFUbC-heavy-or-residual-oil'!AC14+'BIFUbC-natural-gas'!AC14+'BIFUbC-electricity'!AC14+'BIFUbC-heat'!AC14+'BIFUbC-biomass'!AC14+'BIFUbC-hydrogen'!AE14</f>
        <v>5533440931626344</v>
      </c>
      <c r="AD14" s="344">
        <f>'BIFUbC-coal'!AD14+'BIFUbC-LPG-propane-or-butane'!AD14+'BIFUbC-petroleum-diesel'!AD14+'BIFUbC-crude-oil'!AD14+'BIFUbC-heavy-or-residual-oil'!AD14+'BIFUbC-natural-gas'!AD14+'BIFUbC-electricity'!AD14+'BIFUbC-heat'!AD14+'BIFUbC-biomass'!AD14+'BIFUbC-hydrogen'!AF14</f>
        <v>5402323980488491</v>
      </c>
      <c r="AE14" s="344">
        <f>'BIFUbC-coal'!AE14+'BIFUbC-LPG-propane-or-butane'!AE14+'BIFUbC-petroleum-diesel'!AE14+'BIFUbC-crude-oil'!AE14+'BIFUbC-heavy-or-residual-oil'!AE14+'BIFUbC-natural-gas'!AE14+'BIFUbC-electricity'!AE14+'BIFUbC-heat'!AE14+'BIFUbC-biomass'!AE14+'BIFUbC-hydrogen'!AG14</f>
        <v>5271317703194104</v>
      </c>
      <c r="AF14" s="344">
        <f>'BIFUbC-coal'!AF14+'BIFUbC-LPG-propane-or-butane'!AF14+'BIFUbC-petroleum-diesel'!AF14+'BIFUbC-crude-oil'!AF14+'BIFUbC-heavy-or-residual-oil'!AF14+'BIFUbC-natural-gas'!AF14+'BIFUbC-electricity'!AF14+'BIFUbC-heat'!AF14+'BIFUbC-biomass'!AF14+'BIFUbC-hydrogen'!AH14</f>
        <v>5140422099743181</v>
      </c>
      <c r="AG14" s="344">
        <f>'BIFUbC-coal'!AG14+'BIFUbC-LPG-propane-or-butane'!AG14+'BIFUbC-petroleum-diesel'!AG14+'BIFUbC-crude-oil'!AG14+'BIFUbC-heavy-or-residual-oil'!AG14+'BIFUbC-natural-gas'!AG14+'BIFUbC-electricity'!AG14+'BIFUbC-heat'!AG14+'BIFUbC-biomass'!AG14+'BIFUbC-hydrogen'!AI14</f>
        <v>5009637170135723</v>
      </c>
      <c r="AH14" s="344">
        <f>'BIFUbC-coal'!AH14+'BIFUbC-LPG-propane-or-butane'!AH14+'BIFUbC-petroleum-diesel'!AH14+'BIFUbC-crude-oil'!AH14+'BIFUbC-heavy-or-residual-oil'!AH14+'BIFUbC-natural-gas'!AH14+'BIFUbC-electricity'!AH14+'BIFUbC-heat'!AH14+'BIFUbC-biomass'!AH14+'BIFUbC-hydrogen'!AJ14</f>
        <v>4930180076853016</v>
      </c>
      <c r="AI14" s="344">
        <f>'BIFUbC-coal'!AI14+'BIFUbC-LPG-propane-or-butane'!AI14+'BIFUbC-petroleum-diesel'!AI14+'BIFUbC-crude-oil'!AI14+'BIFUbC-heavy-or-residual-oil'!AI14+'BIFUbC-natural-gas'!AI14+'BIFUbC-electricity'!AI14+'BIFUbC-heat'!AI14+'BIFUbC-biomass'!AI14+'BIFUbC-hydrogen'!AK14</f>
        <v>4850789172837392</v>
      </c>
      <c r="AJ14" s="344">
        <f>'BIFUbC-coal'!AJ14+'BIFUbC-LPG-propane-or-butane'!AJ14+'BIFUbC-petroleum-diesel'!AJ14+'BIFUbC-crude-oil'!AJ14+'BIFUbC-heavy-or-residual-oil'!AJ14+'BIFUbC-natural-gas'!AJ14+'BIFUbC-electricity'!AJ14+'BIFUbC-heat'!AJ14+'BIFUbC-biomass'!AJ14+'BIFUbC-hydrogen'!AL14</f>
        <v>4771464458088850</v>
      </c>
      <c r="AK14" s="344">
        <f>'BIFUbC-coal'!AK14+'BIFUbC-LPG-propane-or-butane'!AK14+'BIFUbC-petroleum-diesel'!AK14+'BIFUbC-crude-oil'!AK14+'BIFUbC-heavy-or-residual-oil'!AK14+'BIFUbC-natural-gas'!AK14+'BIFUbC-electricity'!AK14+'BIFUbC-heat'!AK14+'BIFUbC-biomass'!AK14+'BIFUbC-hydrogen'!AM14</f>
        <v>4692205932607387</v>
      </c>
      <c r="AL14" s="344">
        <f>'BIFUbC-coal'!AL14+'BIFUbC-LPG-propane-or-butane'!AL14+'BIFUbC-petroleum-diesel'!AL14+'BIFUbC-crude-oil'!AL14+'BIFUbC-heavy-or-residual-oil'!AL14+'BIFUbC-natural-gas'!AL14+'BIFUbC-electricity'!AL14+'BIFUbC-heat'!AL14+'BIFUbC-biomass'!AL14+'BIFUbC-hydrogen'!AN14</f>
        <v>4613013596393008</v>
      </c>
      <c r="AM14" s="344">
        <f>'BIFUbC-coal'!AM14+'BIFUbC-LPG-propane-or-butane'!AM14+'BIFUbC-petroleum-diesel'!AM14+'BIFUbC-crude-oil'!AM14+'BIFUbC-heavy-or-residual-oil'!AM14+'BIFUbC-natural-gas'!AM14+'BIFUbC-electricity'!AM14+'BIFUbC-heat'!AM14+'BIFUbC-biomass'!AM14+'BIFUbC-hydrogen'!AO14</f>
        <v>4572501092702974</v>
      </c>
      <c r="AN14" s="344">
        <f>'BIFUbC-coal'!AN14+'BIFUbC-LPG-propane-or-butane'!AN14+'BIFUbC-petroleum-diesel'!AN14+'BIFUbC-crude-oil'!AN14+'BIFUbC-heavy-or-residual-oil'!AN14+'BIFUbC-natural-gas'!AN14+'BIFUbC-electricity'!AN14+'BIFUbC-heat'!AN14+'BIFUbC-biomass'!AN14+'BIFUbC-hydrogen'!AP14</f>
        <v>4532020757842766</v>
      </c>
    </row>
    <row r="15" spans="1:43" x14ac:dyDescent="0.2">
      <c r="A15" s="313" t="s">
        <v>137</v>
      </c>
      <c r="B15" s="344">
        <f>'BIFUbC-coal'!B15+'BIFUbC-LPG-propane-or-butane'!B15+'BIFUbC-petroleum-diesel'!B15+'BIFUbC-crude-oil'!B15+'BIFUbC-heavy-or-residual-oil'!B15+'BIFUbC-natural-gas'!B15+'BIFUbC-electricity'!B15+'BIFUbC-heat'!B15+'BIFUbC-biomass'!B15+'BIFUbC-hydrogen'!D15</f>
        <v>1.918905674870198E+16</v>
      </c>
      <c r="C15" s="344">
        <f>'BIFUbC-coal'!C15+'BIFUbC-LPG-propane-or-butane'!C15+'BIFUbC-petroleum-diesel'!C15+'BIFUbC-crude-oil'!C15+'BIFUbC-heavy-or-residual-oil'!C15+'BIFUbC-natural-gas'!C15+'BIFUbC-electricity'!C15+'BIFUbC-heat'!C15+'BIFUbC-biomass'!C15+'BIFUbC-hydrogen'!E15</f>
        <v>1.9855354508957988E+16</v>
      </c>
      <c r="D15" s="344">
        <f>'BIFUbC-coal'!D15+'BIFUbC-LPG-propane-or-butane'!D15+'BIFUbC-petroleum-diesel'!D15+'BIFUbC-crude-oil'!D15+'BIFUbC-heavy-or-residual-oil'!D15+'BIFUbC-natural-gas'!D15+'BIFUbC-electricity'!D15+'BIFUbC-heat'!D15+'BIFUbC-biomass'!D15+'BIFUbC-hydrogen'!F15</f>
        <v>1.925102399242456E+16</v>
      </c>
      <c r="E15" s="344">
        <f>'BIFUbC-coal'!E15+'BIFUbC-LPG-propane-or-butane'!E15+'BIFUbC-petroleum-diesel'!E15+'BIFUbC-crude-oil'!E15+'BIFUbC-heavy-or-residual-oil'!E15+'BIFUbC-natural-gas'!E15+'BIFUbC-electricity'!E15+'BIFUbC-heat'!E15+'BIFUbC-biomass'!E15+'BIFUbC-hydrogen'!G15</f>
        <v>1.8876746957042336E+16</v>
      </c>
      <c r="F15" s="344">
        <f>'BIFUbC-coal'!F15+'BIFUbC-LPG-propane-or-butane'!F15+'BIFUbC-petroleum-diesel'!F15+'BIFUbC-crude-oil'!F15+'BIFUbC-heavy-or-residual-oil'!F15+'BIFUbC-natural-gas'!F15+'BIFUbC-electricity'!F15+'BIFUbC-heat'!F15+'BIFUbC-biomass'!F15+'BIFUbC-hydrogen'!H15</f>
        <v>2.0315792610264888E+16</v>
      </c>
      <c r="G15" s="344">
        <f>'BIFUbC-coal'!G15+'BIFUbC-LPG-propane-or-butane'!G15+'BIFUbC-petroleum-diesel'!G15+'BIFUbC-crude-oil'!G15+'BIFUbC-heavy-or-residual-oil'!G15+'BIFUbC-natural-gas'!G15+'BIFUbC-electricity'!G15+'BIFUbC-heat'!G15+'BIFUbC-biomass'!G15+'BIFUbC-hydrogen'!I15</f>
        <v>2.1746456521659896E+16</v>
      </c>
      <c r="H15" s="344">
        <f>'BIFUbC-coal'!H15+'BIFUbC-LPG-propane-or-butane'!H15+'BIFUbC-petroleum-diesel'!H15+'BIFUbC-crude-oil'!H15+'BIFUbC-heavy-or-residual-oil'!H15+'BIFUbC-natural-gas'!H15+'BIFUbC-electricity'!H15+'BIFUbC-heat'!H15+'BIFUbC-biomass'!H15+'BIFUbC-hydrogen'!J15</f>
        <v>2.3168738691227352E+16</v>
      </c>
      <c r="I15" s="344">
        <f>'BIFUbC-coal'!I15+'BIFUbC-LPG-propane-or-butane'!I15+'BIFUbC-petroleum-diesel'!I15+'BIFUbC-crude-oil'!I15+'BIFUbC-heavy-or-residual-oil'!I15+'BIFUbC-natural-gas'!I15+'BIFUbC-electricity'!I15+'BIFUbC-heat'!I15+'BIFUbC-biomass'!I15+'BIFUbC-hydrogen'!K15</f>
        <v>2.3622092419965832E+16</v>
      </c>
      <c r="J15" s="344">
        <f>'BIFUbC-coal'!J15+'BIFUbC-LPG-propane-or-butane'!J15+'BIFUbC-petroleum-diesel'!J15+'BIFUbC-crude-oil'!J15+'BIFUbC-heavy-or-residual-oil'!J15+'BIFUbC-natural-gas'!J15+'BIFUbC-electricity'!J15+'BIFUbC-heat'!J15+'BIFUbC-biomass'!J15+'BIFUbC-hydrogen'!L15</f>
        <v>2.4072771925614464E+16</v>
      </c>
      <c r="K15" s="344">
        <f>'BIFUbC-coal'!K15+'BIFUbC-LPG-propane-or-butane'!K15+'BIFUbC-petroleum-diesel'!K15+'BIFUbC-crude-oil'!K15+'BIFUbC-heavy-or-residual-oil'!K15+'BIFUbC-natural-gas'!K15+'BIFUbC-electricity'!K15+'BIFUbC-heat'!K15+'BIFUbC-biomass'!K15+'BIFUbC-hydrogen'!M15</f>
        <v>2.452077720817324E+16</v>
      </c>
      <c r="L15" s="344">
        <f>'BIFUbC-coal'!L15+'BIFUbC-LPG-propane-or-butane'!L15+'BIFUbC-petroleum-diesel'!L15+'BIFUbC-crude-oil'!L15+'BIFUbC-heavy-or-residual-oil'!L15+'BIFUbC-natural-gas'!L15+'BIFUbC-electricity'!L15+'BIFUbC-heat'!L15+'BIFUbC-biomass'!L15+'BIFUbC-hydrogen'!N15</f>
        <v>2.496610826764218E+16</v>
      </c>
      <c r="M15" s="344">
        <f>'BIFUbC-coal'!M15+'BIFUbC-LPG-propane-or-butane'!M15+'BIFUbC-petroleum-diesel'!M15+'BIFUbC-crude-oil'!M15+'BIFUbC-heavy-or-residual-oil'!M15+'BIFUbC-natural-gas'!M15+'BIFUbC-electricity'!M15+'BIFUbC-heat'!M15+'BIFUbC-biomass'!M15+'BIFUbC-hydrogen'!O15</f>
        <v>2.540876510402126E+16</v>
      </c>
      <c r="N15" s="344">
        <f>'BIFUbC-coal'!N15+'BIFUbC-LPG-propane-or-butane'!N15+'BIFUbC-petroleum-diesel'!N15+'BIFUbC-crude-oil'!N15+'BIFUbC-heavy-or-residual-oil'!N15+'BIFUbC-natural-gas'!N15+'BIFUbC-electricity'!N15+'BIFUbC-heat'!N15+'BIFUbC-biomass'!N15+'BIFUbC-hydrogen'!P15</f>
        <v>2.5383764839150568E+16</v>
      </c>
      <c r="O15" s="344">
        <f>'BIFUbC-coal'!O15+'BIFUbC-LPG-propane-or-butane'!O15+'BIFUbC-petroleum-diesel'!O15+'BIFUbC-crude-oil'!O15+'BIFUbC-heavy-or-residual-oil'!O15+'BIFUbC-natural-gas'!O15+'BIFUbC-electricity'!O15+'BIFUbC-heat'!O15+'BIFUbC-biomass'!O15+'BIFUbC-hydrogen'!Q15</f>
        <v>2.5358589685547408E+16</v>
      </c>
      <c r="P15" s="344">
        <f>'BIFUbC-coal'!P15+'BIFUbC-LPG-propane-or-butane'!P15+'BIFUbC-petroleum-diesel'!P15+'BIFUbC-crude-oil'!P15+'BIFUbC-heavy-or-residual-oil'!P15+'BIFUbC-natural-gas'!P15+'BIFUbC-electricity'!P15+'BIFUbC-heat'!P15+'BIFUbC-biomass'!P15+'BIFUbC-hydrogen'!R15</f>
        <v>2.5333239643211764E+16</v>
      </c>
      <c r="Q15" s="344">
        <f>'BIFUbC-coal'!Q15+'BIFUbC-LPG-propane-or-butane'!Q15+'BIFUbC-petroleum-diesel'!Q15+'BIFUbC-crude-oil'!Q15+'BIFUbC-heavy-or-residual-oil'!Q15+'BIFUbC-natural-gas'!Q15+'BIFUbC-electricity'!Q15+'BIFUbC-heat'!Q15+'BIFUbC-biomass'!Q15+'BIFUbC-hydrogen'!S15</f>
        <v>2.530771471214364E+16</v>
      </c>
      <c r="R15" s="344">
        <f>'BIFUbC-coal'!R15+'BIFUbC-LPG-propane-or-butane'!R15+'BIFUbC-petroleum-diesel'!R15+'BIFUbC-crude-oil'!R15+'BIFUbC-heavy-or-residual-oil'!R15+'BIFUbC-natural-gas'!R15+'BIFUbC-electricity'!R15+'BIFUbC-heat'!R15+'BIFUbC-biomass'!R15+'BIFUbC-hydrogen'!T15</f>
        <v>2.5282014892343044E+16</v>
      </c>
      <c r="S15" s="344">
        <f>'BIFUbC-coal'!S15+'BIFUbC-LPG-propane-or-butane'!S15+'BIFUbC-petroleum-diesel'!S15+'BIFUbC-crude-oil'!S15+'BIFUbC-heavy-or-residual-oil'!S15+'BIFUbC-natural-gas'!S15+'BIFUbC-electricity'!S15+'BIFUbC-heat'!S15+'BIFUbC-biomass'!S15+'BIFUbC-hydrogen'!U15</f>
        <v>2.4983558243576788E+16</v>
      </c>
      <c r="T15" s="344">
        <f>'BIFUbC-coal'!T15+'BIFUbC-LPG-propane-or-butane'!T15+'BIFUbC-petroleum-diesel'!T15+'BIFUbC-crude-oil'!T15+'BIFUbC-heavy-or-residual-oil'!T15+'BIFUbC-natural-gas'!T15+'BIFUbC-electricity'!T15+'BIFUbC-heat'!T15+'BIFUbC-biomass'!T15+'BIFUbC-hydrogen'!V15</f>
        <v>2.4685367156624316E+16</v>
      </c>
      <c r="U15" s="344">
        <f>'BIFUbC-coal'!U15+'BIFUbC-LPG-propane-or-butane'!U15+'BIFUbC-petroleum-diesel'!U15+'BIFUbC-crude-oil'!U15+'BIFUbC-heavy-or-residual-oil'!U15+'BIFUbC-natural-gas'!U15+'BIFUbC-electricity'!U15+'BIFUbC-heat'!U15+'BIFUbC-biomass'!U15+'BIFUbC-hydrogen'!W15</f>
        <v>2.4387441631485608E+16</v>
      </c>
      <c r="V15" s="344">
        <f>'BIFUbC-coal'!V15+'BIFUbC-LPG-propane-or-butane'!V15+'BIFUbC-petroleum-diesel'!V15+'BIFUbC-crude-oil'!V15+'BIFUbC-heavy-or-residual-oil'!V15+'BIFUbC-natural-gas'!V15+'BIFUbC-electricity'!V15+'BIFUbC-heat'!V15+'BIFUbC-biomass'!V15+'BIFUbC-hydrogen'!X15</f>
        <v>2.4089781668160696E+16</v>
      </c>
      <c r="W15" s="344">
        <f>'BIFUbC-coal'!W15+'BIFUbC-LPG-propane-or-butane'!W15+'BIFUbC-petroleum-diesel'!W15+'BIFUbC-crude-oil'!W15+'BIFUbC-heavy-or-residual-oil'!W15+'BIFUbC-natural-gas'!W15+'BIFUbC-electricity'!W15+'BIFUbC-heat'!W15+'BIFUbC-biomass'!W15+'BIFUbC-hydrogen'!Y15</f>
        <v>2.3792387266649552E+16</v>
      </c>
      <c r="X15" s="344">
        <f>'BIFUbC-coal'!X15+'BIFUbC-LPG-propane-or-butane'!X15+'BIFUbC-petroleum-diesel'!X15+'BIFUbC-crude-oil'!X15+'BIFUbC-heavy-or-residual-oil'!X15+'BIFUbC-natural-gas'!X15+'BIFUbC-electricity'!X15+'BIFUbC-heat'!X15+'BIFUbC-biomass'!X15+'BIFUbC-hydrogen'!Z15</f>
        <v>2.3244928428491504E+16</v>
      </c>
      <c r="Y15" s="344">
        <f>'BIFUbC-coal'!Y15+'BIFUbC-LPG-propane-or-butane'!Y15+'BIFUbC-petroleum-diesel'!Y15+'BIFUbC-crude-oil'!Y15+'BIFUbC-heavy-or-residual-oil'!Y15+'BIFUbC-natural-gas'!Y15+'BIFUbC-electricity'!Y15+'BIFUbC-heat'!Y15+'BIFUbC-biomass'!Y15+'BIFUbC-hydrogen'!AA15</f>
        <v>2.2697967518734296E+16</v>
      </c>
      <c r="Z15" s="344">
        <f>'BIFUbC-coal'!Z15+'BIFUbC-LPG-propane-or-butane'!Z15+'BIFUbC-petroleum-diesel'!Z15+'BIFUbC-crude-oil'!Z15+'BIFUbC-heavy-or-residual-oil'!Z15+'BIFUbC-natural-gas'!Z15+'BIFUbC-electricity'!Z15+'BIFUbC-heat'!Z15+'BIFUbC-biomass'!Z15+'BIFUbC-hydrogen'!AB15</f>
        <v>2.2151504537377936E+16</v>
      </c>
      <c r="AA15" s="344">
        <f>'BIFUbC-coal'!AA15+'BIFUbC-LPG-propane-or-butane'!AA15+'BIFUbC-petroleum-diesel'!AA15+'BIFUbC-crude-oil'!AA15+'BIFUbC-heavy-or-residual-oil'!AA15+'BIFUbC-natural-gas'!AA15+'BIFUbC-electricity'!AA15+'BIFUbC-heat'!AA15+'BIFUbC-biomass'!AA15+'BIFUbC-hydrogen'!AC15</f>
        <v>2.1605539484422384E+16</v>
      </c>
      <c r="AB15" s="344">
        <f>'BIFUbC-coal'!AB15+'BIFUbC-LPG-propane-or-butane'!AB15+'BIFUbC-petroleum-diesel'!AB15+'BIFUbC-crude-oil'!AB15+'BIFUbC-heavy-or-residual-oil'!AB15+'BIFUbC-natural-gas'!AB15+'BIFUbC-electricity'!AB15+'BIFUbC-heat'!AB15+'BIFUbC-biomass'!AB15+'BIFUbC-hydrogen'!AD15</f>
        <v>2.106007235986768E+16</v>
      </c>
      <c r="AC15" s="344">
        <f>'BIFUbC-coal'!AC15+'BIFUbC-LPG-propane-or-butane'!AC15+'BIFUbC-petroleum-diesel'!AC15+'BIFUbC-crude-oil'!AC15+'BIFUbC-heavy-or-residual-oil'!AC15+'BIFUbC-natural-gas'!AC15+'BIFUbC-electricity'!AC15+'BIFUbC-heat'!AC15+'BIFUbC-biomass'!AC15+'BIFUbC-hydrogen'!AE15</f>
        <v>2.0515103163713808E+16</v>
      </c>
      <c r="AD15" s="344">
        <f>'BIFUbC-coal'!AD15+'BIFUbC-LPG-propane-or-butane'!AD15+'BIFUbC-petroleum-diesel'!AD15+'BIFUbC-crude-oil'!AD15+'BIFUbC-heavy-or-residual-oil'!AD15+'BIFUbC-natural-gas'!AD15+'BIFUbC-electricity'!AD15+'BIFUbC-heat'!AD15+'BIFUbC-biomass'!AD15+'BIFUbC-hydrogen'!AF15</f>
        <v>1.9970631895960772E+16</v>
      </c>
      <c r="AE15" s="344">
        <f>'BIFUbC-coal'!AE15+'BIFUbC-LPG-propane-or-butane'!AE15+'BIFUbC-petroleum-diesel'!AE15+'BIFUbC-crude-oil'!AE15+'BIFUbC-heavy-or-residual-oil'!AE15+'BIFUbC-natural-gas'!AE15+'BIFUbC-electricity'!AE15+'BIFUbC-heat'!AE15+'BIFUbC-biomass'!AE15+'BIFUbC-hydrogen'!AG15</f>
        <v>1.9426658556608576E+16</v>
      </c>
      <c r="AF15" s="344">
        <f>'BIFUbC-coal'!AF15+'BIFUbC-LPG-propane-or-butane'!AF15+'BIFUbC-petroleum-diesel'!AF15+'BIFUbC-crude-oil'!AF15+'BIFUbC-heavy-or-residual-oil'!AF15+'BIFUbC-natural-gas'!AF15+'BIFUbC-electricity'!AF15+'BIFUbC-heat'!AF15+'BIFUbC-biomass'!AF15+'BIFUbC-hydrogen'!AH15</f>
        <v>1.88831831456572E+16</v>
      </c>
      <c r="AG15" s="344">
        <f>'BIFUbC-coal'!AG15+'BIFUbC-LPG-propane-or-butane'!AG15+'BIFUbC-petroleum-diesel'!AG15+'BIFUbC-crude-oil'!AG15+'BIFUbC-heavy-or-residual-oil'!AG15+'BIFUbC-natural-gas'!AG15+'BIFUbC-electricity'!AG15+'BIFUbC-heat'!AG15+'BIFUbC-biomass'!AG15+'BIFUbC-hydrogen'!AI15</f>
        <v>1.8340205663106672E+16</v>
      </c>
      <c r="AH15" s="344">
        <f>'BIFUbC-coal'!AH15+'BIFUbC-LPG-propane-or-butane'!AH15+'BIFUbC-petroleum-diesel'!AH15+'BIFUbC-crude-oil'!AH15+'BIFUbC-heavy-or-residual-oil'!AH15+'BIFUbC-natural-gas'!AH15+'BIFUbC-electricity'!AH15+'BIFUbC-heat'!AH15+'BIFUbC-biomass'!AH15+'BIFUbC-hydrogen'!AJ15</f>
        <v>1.7868917013392802E+16</v>
      </c>
      <c r="AI15" s="344">
        <f>'BIFUbC-coal'!AI15+'BIFUbC-LPG-propane-or-butane'!AI15+'BIFUbC-petroleum-diesel'!AI15+'BIFUbC-crude-oil'!AI15+'BIFUbC-heavy-or-residual-oil'!AI15+'BIFUbC-natural-gas'!AI15+'BIFUbC-electricity'!AI15+'BIFUbC-heat'!AI15+'BIFUbC-biomass'!AI15+'BIFUbC-hydrogen'!AK15</f>
        <v>1.7398059901626318E+16</v>
      </c>
      <c r="AJ15" s="344">
        <f>'BIFUbC-coal'!AJ15+'BIFUbC-LPG-propane-or-butane'!AJ15+'BIFUbC-petroleum-diesel'!AJ15+'BIFUbC-crude-oil'!AJ15+'BIFUbC-heavy-or-residual-oil'!AJ15+'BIFUbC-natural-gas'!AJ15+'BIFUbC-electricity'!AJ15+'BIFUbC-heat'!AJ15+'BIFUbC-biomass'!AJ15+'BIFUbC-hydrogen'!AL15</f>
        <v>1.6927634327807226E+16</v>
      </c>
      <c r="AK15" s="344">
        <f>'BIFUbC-coal'!AK15+'BIFUbC-LPG-propane-or-butane'!AK15+'BIFUbC-petroleum-diesel'!AK15+'BIFUbC-crude-oil'!AK15+'BIFUbC-heavy-or-residual-oil'!AK15+'BIFUbC-natural-gas'!AK15+'BIFUbC-electricity'!AK15+'BIFUbC-heat'!AK15+'BIFUbC-biomass'!AK15+'BIFUbC-hydrogen'!AM15</f>
        <v>1.6457640291935526E+16</v>
      </c>
      <c r="AL15" s="344">
        <f>'BIFUbC-coal'!AL15+'BIFUbC-LPG-propane-or-butane'!AL15+'BIFUbC-petroleum-diesel'!AL15+'BIFUbC-crude-oil'!AL15+'BIFUbC-heavy-or-residual-oil'!AL15+'BIFUbC-natural-gas'!AL15+'BIFUbC-electricity'!AL15+'BIFUbC-heat'!AL15+'BIFUbC-biomass'!AL15+'BIFUbC-hydrogen'!AN15</f>
        <v>1.5988077794011214E+16</v>
      </c>
      <c r="AM15" s="344">
        <f>'BIFUbC-coal'!AM15+'BIFUbC-LPG-propane-or-butane'!AM15+'BIFUbC-petroleum-diesel'!AM15+'BIFUbC-crude-oil'!AM15+'BIFUbC-heavy-or-residual-oil'!AM15+'BIFUbC-natural-gas'!AM15+'BIFUbC-electricity'!AM15+'BIFUbC-heat'!AM15+'BIFUbC-biomass'!AM15+'BIFUbC-hydrogen'!AO15</f>
        <v>1.5495754531508806E+16</v>
      </c>
      <c r="AN15" s="344">
        <f>'BIFUbC-coal'!AN15+'BIFUbC-LPG-propane-or-butane'!AN15+'BIFUbC-petroleum-diesel'!AN15+'BIFUbC-crude-oil'!AN15+'BIFUbC-heavy-or-residual-oil'!AN15+'BIFUbC-natural-gas'!AN15+'BIFUbC-electricity'!AN15+'BIFUbC-heat'!AN15+'BIFUbC-biomass'!AN15+'BIFUbC-hydrogen'!AP15</f>
        <v>1.5003884485926482E+16</v>
      </c>
    </row>
    <row r="16" spans="1:43" x14ac:dyDescent="0.2">
      <c r="A16" s="313" t="s">
        <v>138</v>
      </c>
      <c r="B16" s="344">
        <f>'BIFUbC-coal'!B16+'BIFUbC-LPG-propane-or-butane'!B16+'BIFUbC-petroleum-diesel'!B16+'BIFUbC-crude-oil'!B16+'BIFUbC-heavy-or-residual-oil'!B16+'BIFUbC-natural-gas'!B16+'BIFUbC-electricity'!B16+'BIFUbC-heat'!B16+'BIFUbC-biomass'!B16+'BIFUbC-hydrogen'!D16</f>
        <v>3416786131084909.5</v>
      </c>
      <c r="C16" s="344">
        <f>'BIFUbC-coal'!C16+'BIFUbC-LPG-propane-or-butane'!C16+'BIFUbC-petroleum-diesel'!C16+'BIFUbC-crude-oil'!C16+'BIFUbC-heavy-or-residual-oil'!C16+'BIFUbC-natural-gas'!C16+'BIFUbC-electricity'!C16+'BIFUbC-heat'!C16+'BIFUbC-biomass'!C16+'BIFUbC-hydrogen'!E16</f>
        <v>3531619604497714.5</v>
      </c>
      <c r="D16" s="344">
        <f>'BIFUbC-coal'!D16+'BIFUbC-LPG-propane-or-butane'!D16+'BIFUbC-petroleum-diesel'!D16+'BIFUbC-crude-oil'!D16+'BIFUbC-heavy-or-residual-oil'!D16+'BIFUbC-natural-gas'!D16+'BIFUbC-electricity'!D16+'BIFUbC-heat'!D16+'BIFUbC-biomass'!D16+'BIFUbC-hydrogen'!F16</f>
        <v>3657170222840667.5</v>
      </c>
      <c r="E16" s="344">
        <f>'BIFUbC-coal'!E16+'BIFUbC-LPG-propane-or-butane'!E16+'BIFUbC-petroleum-diesel'!E16+'BIFUbC-crude-oil'!E16+'BIFUbC-heavy-or-residual-oil'!E16+'BIFUbC-natural-gas'!E16+'BIFUbC-electricity'!E16+'BIFUbC-heat'!E16+'BIFUbC-biomass'!E16+'BIFUbC-hydrogen'!G16</f>
        <v>3803845236620820</v>
      </c>
      <c r="F16" s="344">
        <f>'BIFUbC-coal'!F16+'BIFUbC-LPG-propane-or-butane'!F16+'BIFUbC-petroleum-diesel'!F16+'BIFUbC-crude-oil'!F16+'BIFUbC-heavy-or-residual-oil'!F16+'BIFUbC-natural-gas'!F16+'BIFUbC-electricity'!F16+'BIFUbC-heat'!F16+'BIFUbC-biomass'!F16+'BIFUbC-hydrogen'!H16</f>
        <v>4109314548360651.5</v>
      </c>
      <c r="G16" s="344">
        <f>'BIFUbC-coal'!G16+'BIFUbC-LPG-propane-or-butane'!G16+'BIFUbC-petroleum-diesel'!G16+'BIFUbC-crude-oil'!G16+'BIFUbC-heavy-or-residual-oil'!G16+'BIFUbC-natural-gas'!G16+'BIFUbC-electricity'!G16+'BIFUbC-heat'!G16+'BIFUbC-biomass'!G16+'BIFUbC-hydrogen'!I16</f>
        <v>4412881989158011</v>
      </c>
      <c r="H16" s="344">
        <f>'BIFUbC-coal'!H16+'BIFUbC-LPG-propane-or-butane'!H16+'BIFUbC-petroleum-diesel'!H16+'BIFUbC-crude-oil'!H16+'BIFUbC-heavy-or-residual-oil'!H16+'BIFUbC-natural-gas'!H16+'BIFUbC-electricity'!H16+'BIFUbC-heat'!H16+'BIFUbC-biomass'!H16+'BIFUbC-hydrogen'!J16</f>
        <v>4714547559012897</v>
      </c>
      <c r="I16" s="344">
        <f>'BIFUbC-coal'!I16+'BIFUbC-LPG-propane-or-butane'!I16+'BIFUbC-petroleum-diesel'!I16+'BIFUbC-crude-oil'!I16+'BIFUbC-heavy-or-residual-oil'!I16+'BIFUbC-natural-gas'!I16+'BIFUbC-electricity'!I16+'BIFUbC-heat'!I16+'BIFUbC-biomass'!I16+'BIFUbC-hydrogen'!K16</f>
        <v>4944821810026150</v>
      </c>
      <c r="J16" s="344">
        <f>'BIFUbC-coal'!J16+'BIFUbC-LPG-propane-or-butane'!J16+'BIFUbC-petroleum-diesel'!J16+'BIFUbC-crude-oil'!J16+'BIFUbC-heavy-or-residual-oil'!J16+'BIFUbC-natural-gas'!J16+'BIFUbC-electricity'!J16+'BIFUbC-heat'!J16+'BIFUbC-biomass'!J16+'BIFUbC-hydrogen'!L16</f>
        <v>5173753201959293</v>
      </c>
      <c r="K16" s="344">
        <f>'BIFUbC-coal'!K16+'BIFUbC-LPG-propane-or-butane'!K16+'BIFUbC-petroleum-diesel'!K16+'BIFUbC-crude-oil'!K16+'BIFUbC-heavy-or-residual-oil'!K16+'BIFUbC-natural-gas'!K16+'BIFUbC-electricity'!K16+'BIFUbC-heat'!K16+'BIFUbC-biomass'!K16+'BIFUbC-hydrogen'!M16</f>
        <v>5401341734812323</v>
      </c>
      <c r="L16" s="344">
        <f>'BIFUbC-coal'!L16+'BIFUbC-LPG-propane-or-butane'!L16+'BIFUbC-petroleum-diesel'!L16+'BIFUbC-crude-oil'!L16+'BIFUbC-heavy-or-residual-oil'!L16+'BIFUbC-natural-gas'!L16+'BIFUbC-electricity'!L16+'BIFUbC-heat'!L16+'BIFUbC-biomass'!L16+'BIFUbC-hydrogen'!N16</f>
        <v>5627587408585242</v>
      </c>
      <c r="M16" s="344">
        <f>'BIFUbC-coal'!M16+'BIFUbC-LPG-propane-or-butane'!M16+'BIFUbC-petroleum-diesel'!M16+'BIFUbC-crude-oil'!M16+'BIFUbC-heavy-or-residual-oil'!M16+'BIFUbC-natural-gas'!M16+'BIFUbC-electricity'!M16+'BIFUbC-heat'!M16+'BIFUbC-biomass'!M16+'BIFUbC-hydrogen'!O16</f>
        <v>5852490223278051</v>
      </c>
      <c r="N16" s="344">
        <f>'BIFUbC-coal'!N16+'BIFUbC-LPG-propane-or-butane'!N16+'BIFUbC-petroleum-diesel'!N16+'BIFUbC-crude-oil'!N16+'BIFUbC-heavy-or-residual-oil'!N16+'BIFUbC-natural-gas'!N16+'BIFUbC-electricity'!N16+'BIFUbC-heat'!N16+'BIFUbC-biomass'!N16+'BIFUbC-hydrogen'!P16</f>
        <v>5967041569794667</v>
      </c>
      <c r="O16" s="344">
        <f>'BIFUbC-coal'!O16+'BIFUbC-LPG-propane-or-butane'!O16+'BIFUbC-petroleum-diesel'!O16+'BIFUbC-crude-oil'!O16+'BIFUbC-heavy-or-residual-oil'!O16+'BIFUbC-natural-gas'!O16+'BIFUbC-electricity'!O16+'BIFUbC-heat'!O16+'BIFUbC-biomass'!O16+'BIFUbC-hydrogen'!Q16</f>
        <v>6080931134686577</v>
      </c>
      <c r="P16" s="344">
        <f>'BIFUbC-coal'!P16+'BIFUbC-LPG-propane-or-butane'!P16+'BIFUbC-petroleum-diesel'!P16+'BIFUbC-crude-oil'!P16+'BIFUbC-heavy-or-residual-oil'!P16+'BIFUbC-natural-gas'!P16+'BIFUbC-electricity'!P16+'BIFUbC-heat'!P16+'BIFUbC-biomass'!P16+'BIFUbC-hydrogen'!R16</f>
        <v>6194158917953783</v>
      </c>
      <c r="Q16" s="344">
        <f>'BIFUbC-coal'!Q16+'BIFUbC-LPG-propane-or-butane'!Q16+'BIFUbC-petroleum-diesel'!Q16+'BIFUbC-crude-oil'!Q16+'BIFUbC-heavy-or-residual-oil'!Q16+'BIFUbC-natural-gas'!Q16+'BIFUbC-electricity'!Q16+'BIFUbC-heat'!Q16+'BIFUbC-biomass'!Q16+'BIFUbC-hydrogen'!S16</f>
        <v>6306724919596283</v>
      </c>
      <c r="R16" s="344">
        <f>'BIFUbC-coal'!R16+'BIFUbC-LPG-propane-or-butane'!R16+'BIFUbC-petroleum-diesel'!R16+'BIFUbC-crude-oil'!R16+'BIFUbC-heavy-or-residual-oil'!R16+'BIFUbC-natural-gas'!R16+'BIFUbC-electricity'!R16+'BIFUbC-heat'!R16+'BIFUbC-biomass'!R16+'BIFUbC-hydrogen'!T16</f>
        <v>6418629139614080</v>
      </c>
      <c r="S16" s="344">
        <f>'BIFUbC-coal'!S16+'BIFUbC-LPG-propane-or-butane'!S16+'BIFUbC-petroleum-diesel'!S16+'BIFUbC-crude-oil'!S16+'BIFUbC-heavy-or-residual-oil'!S16+'BIFUbC-natural-gas'!S16+'BIFUbC-electricity'!S16+'BIFUbC-heat'!S16+'BIFUbC-biomass'!S16+'BIFUbC-hydrogen'!U16</f>
        <v>6453006091519450</v>
      </c>
      <c r="T16" s="344">
        <f>'BIFUbC-coal'!T16+'BIFUbC-LPG-propane-or-butane'!T16+'BIFUbC-petroleum-diesel'!T16+'BIFUbC-crude-oil'!T16+'BIFUbC-heavy-or-residual-oil'!T16+'BIFUbC-natural-gas'!T16+'BIFUbC-electricity'!T16+'BIFUbC-heat'!T16+'BIFUbC-biomass'!T16+'BIFUbC-hydrogen'!V16</f>
        <v>6487345469857758</v>
      </c>
      <c r="U16" s="344">
        <f>'BIFUbC-coal'!U16+'BIFUbC-LPG-propane-or-butane'!U16+'BIFUbC-petroleum-diesel'!U16+'BIFUbC-crude-oil'!U16+'BIFUbC-heavy-or-residual-oil'!U16+'BIFUbC-natural-gas'!U16+'BIFUbC-electricity'!U16+'BIFUbC-heat'!U16+'BIFUbC-biomass'!U16+'BIFUbC-hydrogen'!W16</f>
        <v>6521647274629002</v>
      </c>
      <c r="V16" s="344">
        <f>'BIFUbC-coal'!V16+'BIFUbC-LPG-propane-or-butane'!V16+'BIFUbC-petroleum-diesel'!V16+'BIFUbC-crude-oil'!V16+'BIFUbC-heavy-or-residual-oil'!V16+'BIFUbC-natural-gas'!V16+'BIFUbC-electricity'!V16+'BIFUbC-heat'!V16+'BIFUbC-biomass'!V16+'BIFUbC-hydrogen'!X16</f>
        <v>6555911505833184</v>
      </c>
      <c r="W16" s="344">
        <f>'BIFUbC-coal'!W16+'BIFUbC-LPG-propane-or-butane'!W16+'BIFUbC-petroleum-diesel'!W16+'BIFUbC-crude-oil'!W16+'BIFUbC-heavy-or-residual-oil'!W16+'BIFUbC-natural-gas'!W16+'BIFUbC-electricity'!W16+'BIFUbC-heat'!W16+'BIFUbC-biomass'!W16+'BIFUbC-hydrogen'!Y16</f>
        <v>6590138163470301</v>
      </c>
      <c r="X16" s="344">
        <f>'BIFUbC-coal'!X16+'BIFUbC-LPG-propane-or-butane'!X16+'BIFUbC-petroleum-diesel'!X16+'BIFUbC-crude-oil'!X16+'BIFUbC-heavy-or-residual-oil'!X16+'BIFUbC-natural-gas'!X16+'BIFUbC-electricity'!X16+'BIFUbC-heat'!X16+'BIFUbC-biomass'!X16+'BIFUbC-hydrogen'!Z16</f>
        <v>6570373023811820</v>
      </c>
      <c r="Y16" s="344">
        <f>'BIFUbC-coal'!Y16+'BIFUbC-LPG-propane-or-butane'!Y16+'BIFUbC-petroleum-diesel'!Y16+'BIFUbC-crude-oil'!Y16+'BIFUbC-heavy-or-residual-oil'!Y16+'BIFUbC-natural-gas'!Y16+'BIFUbC-electricity'!Y16+'BIFUbC-heat'!Y16+'BIFUbC-biomass'!Y16+'BIFUbC-hydrogen'!AA16</f>
        <v>6550623722816012</v>
      </c>
      <c r="Z16" s="344">
        <f>'BIFUbC-coal'!Z16+'BIFUbC-LPG-propane-or-butane'!Z16+'BIFUbC-petroleum-diesel'!Z16+'BIFUbC-crude-oil'!Z16+'BIFUbC-heavy-or-residual-oil'!Z16+'BIFUbC-natural-gas'!Z16+'BIFUbC-electricity'!Z16+'BIFUbC-heat'!Z16+'BIFUbC-biomass'!Z16+'BIFUbC-hydrogen'!AB16</f>
        <v>6530890260482871</v>
      </c>
      <c r="AA16" s="344">
        <f>'BIFUbC-coal'!AA16+'BIFUbC-LPG-propane-or-butane'!AA16+'BIFUbC-petroleum-diesel'!AA16+'BIFUbC-crude-oil'!AA16+'BIFUbC-heavy-or-residual-oil'!AA16+'BIFUbC-natural-gas'!AA16+'BIFUbC-electricity'!AA16+'BIFUbC-heat'!AA16+'BIFUbC-biomass'!AA16+'BIFUbC-hydrogen'!AC16</f>
        <v>6511172636812401</v>
      </c>
      <c r="AB16" s="344">
        <f>'BIFUbC-coal'!AB16+'BIFUbC-LPG-propane-or-butane'!AB16+'BIFUbC-petroleum-diesel'!AB16+'BIFUbC-crude-oil'!AB16+'BIFUbC-heavy-or-residual-oil'!AB16+'BIFUbC-natural-gas'!AB16+'BIFUbC-electricity'!AB16+'BIFUbC-heat'!AB16+'BIFUbC-biomass'!AB16+'BIFUbC-hydrogen'!AD16</f>
        <v>6491470851804598</v>
      </c>
      <c r="AC16" s="344">
        <f>'BIFUbC-coal'!AC16+'BIFUbC-LPG-propane-or-butane'!AC16+'BIFUbC-petroleum-diesel'!AC16+'BIFUbC-crude-oil'!AC16+'BIFUbC-heavy-or-residual-oil'!AC16+'BIFUbC-natural-gas'!AC16+'BIFUbC-electricity'!AC16+'BIFUbC-heat'!AC16+'BIFUbC-biomass'!AC16+'BIFUbC-hydrogen'!AE16</f>
        <v>6401517106108965</v>
      </c>
      <c r="AD16" s="344">
        <f>'BIFUbC-coal'!AD16+'BIFUbC-LPG-propane-or-butane'!AD16+'BIFUbC-petroleum-diesel'!AD16+'BIFUbC-crude-oil'!AD16+'BIFUbC-heavy-or-residual-oil'!AD16+'BIFUbC-natural-gas'!AD16+'BIFUbC-electricity'!AD16+'BIFUbC-heat'!AD16+'BIFUbC-biomass'!AD16+'BIFUbC-hydrogen'!AF16</f>
        <v>6311648449968405</v>
      </c>
      <c r="AE16" s="344">
        <f>'BIFUbC-coal'!AE16+'BIFUbC-LPG-propane-or-butane'!AE16+'BIFUbC-petroleum-diesel'!AE16+'BIFUbC-crude-oil'!AE16+'BIFUbC-heavy-or-residual-oil'!AE16+'BIFUbC-natural-gas'!AE16+'BIFUbC-electricity'!AE16+'BIFUbC-heat'!AE16+'BIFUbC-biomass'!AE16+'BIFUbC-hydrogen'!AG16</f>
        <v>6221864883382915</v>
      </c>
      <c r="AF16" s="344">
        <f>'BIFUbC-coal'!AF16+'BIFUbC-LPG-propane-or-butane'!AF16+'BIFUbC-petroleum-diesel'!AF16+'BIFUbC-crude-oil'!AF16+'BIFUbC-heavy-or-residual-oil'!AF16+'BIFUbC-natural-gas'!AF16+'BIFUbC-electricity'!AF16+'BIFUbC-heat'!AF16+'BIFUbC-biomass'!AF16+'BIFUbC-hydrogen'!AH16</f>
        <v>6132166406352500</v>
      </c>
      <c r="AG16" s="344">
        <f>'BIFUbC-coal'!AG16+'BIFUbC-LPG-propane-or-butane'!AG16+'BIFUbC-petroleum-diesel'!AG16+'BIFUbC-crude-oil'!AG16+'BIFUbC-heavy-or-residual-oil'!AG16+'BIFUbC-natural-gas'!AG16+'BIFUbC-electricity'!AG16+'BIFUbC-heat'!AG16+'BIFUbC-biomass'!AG16+'BIFUbC-hydrogen'!AI16</f>
        <v>6042553018877154</v>
      </c>
      <c r="AH16" s="344">
        <f>'BIFUbC-coal'!AH16+'BIFUbC-LPG-propane-or-butane'!AH16+'BIFUbC-petroleum-diesel'!AH16+'BIFUbC-crude-oil'!AH16+'BIFUbC-heavy-or-residual-oil'!AH16+'BIFUbC-natural-gas'!AH16+'BIFUbC-electricity'!AH16+'BIFUbC-heat'!AH16+'BIFUbC-biomass'!AH16+'BIFUbC-hydrogen'!AJ16</f>
        <v>5900453716867261</v>
      </c>
      <c r="AI16" s="344">
        <f>'BIFUbC-coal'!AI16+'BIFUbC-LPG-propane-or-butane'!AI16+'BIFUbC-petroleum-diesel'!AI16+'BIFUbC-crude-oil'!AI16+'BIFUbC-heavy-or-residual-oil'!AI16+'BIFUbC-natural-gas'!AI16+'BIFUbC-electricity'!AI16+'BIFUbC-heat'!AI16+'BIFUbC-biomass'!AI16+'BIFUbC-hydrogen'!AK16</f>
        <v>5758491442581740</v>
      </c>
      <c r="AJ16" s="344">
        <f>'BIFUbC-coal'!AJ16+'BIFUbC-LPG-propane-or-butane'!AJ16+'BIFUbC-petroleum-diesel'!AJ16+'BIFUbC-crude-oil'!AJ16+'BIFUbC-heavy-or-residual-oil'!AJ16+'BIFUbC-natural-gas'!AJ16+'BIFUbC-electricity'!AJ16+'BIFUbC-heat'!AJ16+'BIFUbC-biomass'!AJ16+'BIFUbC-hydrogen'!AL16</f>
        <v>5616666196020594</v>
      </c>
      <c r="AK16" s="344">
        <f>'BIFUbC-coal'!AK16+'BIFUbC-LPG-propane-or-butane'!AK16+'BIFUbC-petroleum-diesel'!AK16+'BIFUbC-crude-oil'!AK16+'BIFUbC-heavy-or-residual-oil'!AK16+'BIFUbC-natural-gas'!AK16+'BIFUbC-electricity'!AK16+'BIFUbC-heat'!AK16+'BIFUbC-biomass'!AK16+'BIFUbC-hydrogen'!AM16</f>
        <v>5474977977183821</v>
      </c>
      <c r="AL16" s="344">
        <f>'BIFUbC-coal'!AL16+'BIFUbC-LPG-propane-or-butane'!AL16+'BIFUbC-petroleum-diesel'!AL16+'BIFUbC-crude-oil'!AL16+'BIFUbC-heavy-or-residual-oil'!AL16+'BIFUbC-natural-gas'!AL16+'BIFUbC-electricity'!AL16+'BIFUbC-heat'!AL16+'BIFUbC-biomass'!AL16+'BIFUbC-hydrogen'!AN16</f>
        <v>5333426786071421</v>
      </c>
      <c r="AM16" s="344">
        <f>'BIFUbC-coal'!AM16+'BIFUbC-LPG-propane-or-butane'!AM16+'BIFUbC-petroleum-diesel'!AM16+'BIFUbC-crude-oil'!AM16+'BIFUbC-heavy-or-residual-oil'!AM16+'BIFUbC-natural-gas'!AM16+'BIFUbC-electricity'!AM16+'BIFUbC-heat'!AM16+'BIFUbC-biomass'!AM16+'BIFUbC-hydrogen'!AO16</f>
        <v>5191790128015561</v>
      </c>
      <c r="AN16" s="344">
        <f>'BIFUbC-coal'!AN16+'BIFUbC-LPG-propane-or-butane'!AN16+'BIFUbC-petroleum-diesel'!AN16+'BIFUbC-crude-oil'!AN16+'BIFUbC-heavy-or-residual-oil'!AN16+'BIFUbC-natural-gas'!AN16+'BIFUbC-electricity'!AN16+'BIFUbC-heat'!AN16+'BIFUbC-biomass'!AN16+'BIFUbC-hydrogen'!AP16</f>
        <v>5050290792496160</v>
      </c>
    </row>
    <row r="17" spans="1:40" x14ac:dyDescent="0.2">
      <c r="A17" s="313" t="s">
        <v>139</v>
      </c>
      <c r="B17" s="344">
        <f>'BIFUbC-coal'!B17+'BIFUbC-LPG-propane-or-butane'!B17+'BIFUbC-petroleum-diesel'!B17+'BIFUbC-crude-oil'!B17+'BIFUbC-heavy-or-residual-oil'!B17+'BIFUbC-natural-gas'!B17+'BIFUbC-electricity'!B17+'BIFUbC-heat'!B17+'BIFUbC-biomass'!B17+'BIFUbC-hydrogen'!D17</f>
        <v>1014026847678253.3</v>
      </c>
      <c r="C17" s="344">
        <f>'BIFUbC-coal'!C17+'BIFUbC-LPG-propane-or-butane'!C17+'BIFUbC-petroleum-diesel'!C17+'BIFUbC-crude-oil'!C17+'BIFUbC-heavy-or-residual-oil'!C17+'BIFUbC-natural-gas'!C17+'BIFUbC-electricity'!C17+'BIFUbC-heat'!C17+'BIFUbC-biomass'!C17+'BIFUbC-hydrogen'!E17</f>
        <v>1052163081508907.8</v>
      </c>
      <c r="D17" s="344">
        <f>'BIFUbC-coal'!D17+'BIFUbC-LPG-propane-or-butane'!D17+'BIFUbC-petroleum-diesel'!D17+'BIFUbC-crude-oil'!D17+'BIFUbC-heavy-or-residual-oil'!D17+'BIFUbC-natural-gas'!D17+'BIFUbC-electricity'!D17+'BIFUbC-heat'!D17+'BIFUbC-biomass'!D17+'BIFUbC-hydrogen'!F17</f>
        <v>1264427195449075.3</v>
      </c>
      <c r="E17" s="344">
        <f>'BIFUbC-coal'!E17+'BIFUbC-LPG-propane-or-butane'!E17+'BIFUbC-petroleum-diesel'!E17+'BIFUbC-crude-oil'!E17+'BIFUbC-heavy-or-residual-oil'!E17+'BIFUbC-natural-gas'!E17+'BIFUbC-electricity'!E17+'BIFUbC-heat'!E17+'BIFUbC-biomass'!E17+'BIFUbC-hydrogen'!G17</f>
        <v>1272879116164636.8</v>
      </c>
      <c r="F17" s="344">
        <f>'BIFUbC-coal'!F17+'BIFUbC-LPG-propane-or-butane'!F17+'BIFUbC-petroleum-diesel'!F17+'BIFUbC-crude-oil'!F17+'BIFUbC-heavy-or-residual-oil'!F17+'BIFUbC-natural-gas'!F17+'BIFUbC-electricity'!F17+'BIFUbC-heat'!F17+'BIFUbC-biomass'!F17+'BIFUbC-hydrogen'!H17</f>
        <v>1283535718332294.5</v>
      </c>
      <c r="G17" s="344">
        <f>'BIFUbC-coal'!G17+'BIFUbC-LPG-propane-or-butane'!G17+'BIFUbC-petroleum-diesel'!G17+'BIFUbC-crude-oil'!G17+'BIFUbC-heavy-or-residual-oil'!G17+'BIFUbC-natural-gas'!G17+'BIFUbC-electricity'!G17+'BIFUbC-heat'!G17+'BIFUbC-biomass'!G17+'BIFUbC-hydrogen'!I17</f>
        <v>1318640976082796.5</v>
      </c>
      <c r="H17" s="344">
        <f>'BIFUbC-coal'!H17+'BIFUbC-LPG-propane-or-butane'!H17+'BIFUbC-petroleum-diesel'!H17+'BIFUbC-crude-oil'!H17+'BIFUbC-heavy-or-residual-oil'!H17+'BIFUbC-natural-gas'!H17+'BIFUbC-electricity'!H17+'BIFUbC-heat'!H17+'BIFUbC-biomass'!H17+'BIFUbC-hydrogen'!J17</f>
        <v>1363474715881257.8</v>
      </c>
      <c r="I17" s="344">
        <f>'BIFUbC-coal'!I17+'BIFUbC-LPG-propane-or-butane'!I17+'BIFUbC-petroleum-diesel'!I17+'BIFUbC-crude-oil'!I17+'BIFUbC-heavy-or-residual-oil'!I17+'BIFUbC-natural-gas'!I17+'BIFUbC-electricity'!I17+'BIFUbC-heat'!I17+'BIFUbC-biomass'!I17+'BIFUbC-hydrogen'!K17</f>
        <v>1405775811035653.3</v>
      </c>
      <c r="J17" s="344">
        <f>'BIFUbC-coal'!J17+'BIFUbC-LPG-propane-or-butane'!J17+'BIFUbC-petroleum-diesel'!J17+'BIFUbC-crude-oil'!J17+'BIFUbC-heavy-or-residual-oil'!J17+'BIFUbC-natural-gas'!J17+'BIFUbC-electricity'!J17+'BIFUbC-heat'!J17+'BIFUbC-biomass'!J17+'BIFUbC-hydrogen'!L17</f>
        <v>1441936865846844.8</v>
      </c>
      <c r="K17" s="344">
        <f>'BIFUbC-coal'!K17+'BIFUbC-LPG-propane-or-butane'!K17+'BIFUbC-petroleum-diesel'!K17+'BIFUbC-crude-oil'!K17+'BIFUbC-heavy-or-residual-oil'!K17+'BIFUbC-natural-gas'!K17+'BIFUbC-electricity'!K17+'BIFUbC-heat'!K17+'BIFUbC-biomass'!K17+'BIFUbC-hydrogen'!M17</f>
        <v>1472277923771854</v>
      </c>
      <c r="L17" s="344">
        <f>'BIFUbC-coal'!L17+'BIFUbC-LPG-propane-or-butane'!L17+'BIFUbC-petroleum-diesel'!L17+'BIFUbC-crude-oil'!L17+'BIFUbC-heavy-or-residual-oil'!L17+'BIFUbC-natural-gas'!L17+'BIFUbC-electricity'!L17+'BIFUbC-heat'!L17+'BIFUbC-biomass'!L17+'BIFUbC-hydrogen'!N17</f>
        <v>1497265790752157.3</v>
      </c>
      <c r="M17" s="344">
        <f>'BIFUbC-coal'!M17+'BIFUbC-LPG-propane-or-butane'!M17+'BIFUbC-petroleum-diesel'!M17+'BIFUbC-crude-oil'!M17+'BIFUbC-heavy-or-residual-oil'!M17+'BIFUbC-natural-gas'!M17+'BIFUbC-electricity'!M17+'BIFUbC-heat'!M17+'BIFUbC-biomass'!M17+'BIFUbC-hydrogen'!O17</f>
        <v>1517489597401972.3</v>
      </c>
      <c r="N17" s="344">
        <f>'BIFUbC-coal'!N17+'BIFUbC-LPG-propane-or-butane'!N17+'BIFUbC-petroleum-diesel'!N17+'BIFUbC-crude-oil'!N17+'BIFUbC-heavy-or-residual-oil'!N17+'BIFUbC-natural-gas'!N17+'BIFUbC-electricity'!N17+'BIFUbC-heat'!N17+'BIFUbC-biomass'!N17+'BIFUbC-hydrogen'!P17</f>
        <v>1534372177530552.3</v>
      </c>
      <c r="O17" s="344">
        <f>'BIFUbC-coal'!O17+'BIFUbC-LPG-propane-or-butane'!O17+'BIFUbC-petroleum-diesel'!O17+'BIFUbC-crude-oil'!O17+'BIFUbC-heavy-or-residual-oil'!O17+'BIFUbC-natural-gas'!O17+'BIFUbC-electricity'!O17+'BIFUbC-heat'!O17+'BIFUbC-biomass'!O17+'BIFUbC-hydrogen'!Q17</f>
        <v>1547759792102533.8</v>
      </c>
      <c r="P17" s="344">
        <f>'BIFUbC-coal'!P17+'BIFUbC-LPG-propane-or-butane'!P17+'BIFUbC-petroleum-diesel'!P17+'BIFUbC-crude-oil'!P17+'BIFUbC-heavy-or-residual-oil'!P17+'BIFUbC-natural-gas'!P17+'BIFUbC-electricity'!P17+'BIFUbC-heat'!P17+'BIFUbC-biomass'!P17+'BIFUbC-hydrogen'!R17</f>
        <v>1558261643319305.5</v>
      </c>
      <c r="Q17" s="344">
        <f>'BIFUbC-coal'!Q17+'BIFUbC-LPG-propane-or-butane'!Q17+'BIFUbC-petroleum-diesel'!Q17+'BIFUbC-crude-oil'!Q17+'BIFUbC-heavy-or-residual-oil'!Q17+'BIFUbC-natural-gas'!Q17+'BIFUbC-electricity'!Q17+'BIFUbC-heat'!Q17+'BIFUbC-biomass'!Q17+'BIFUbC-hydrogen'!S17</f>
        <v>1566524880455789.5</v>
      </c>
      <c r="R17" s="344">
        <f>'BIFUbC-coal'!R17+'BIFUbC-LPG-propane-or-butane'!R17+'BIFUbC-petroleum-diesel'!R17+'BIFUbC-crude-oil'!R17+'BIFUbC-heavy-or-residual-oil'!R17+'BIFUbC-natural-gas'!R17+'BIFUbC-electricity'!R17+'BIFUbC-heat'!R17+'BIFUbC-biomass'!R17+'BIFUbC-hydrogen'!T17</f>
        <v>1573223517423501.5</v>
      </c>
      <c r="S17" s="344">
        <f>'BIFUbC-coal'!S17+'BIFUbC-LPG-propane-or-butane'!S17+'BIFUbC-petroleum-diesel'!S17+'BIFUbC-crude-oil'!S17+'BIFUbC-heavy-or-residual-oil'!S17+'BIFUbC-natural-gas'!S17+'BIFUbC-electricity'!S17+'BIFUbC-heat'!S17+'BIFUbC-biomass'!S17+'BIFUbC-hydrogen'!U17</f>
        <v>1583821755851711</v>
      </c>
      <c r="T17" s="344">
        <f>'BIFUbC-coal'!T17+'BIFUbC-LPG-propane-or-butane'!T17+'BIFUbC-petroleum-diesel'!T17+'BIFUbC-crude-oil'!T17+'BIFUbC-heavy-or-residual-oil'!T17+'BIFUbC-natural-gas'!T17+'BIFUbC-electricity'!T17+'BIFUbC-heat'!T17+'BIFUbC-biomass'!T17+'BIFUbC-hydrogen'!V17</f>
        <v>1593637159171966.8</v>
      </c>
      <c r="U17" s="344">
        <f>'BIFUbC-coal'!U17+'BIFUbC-LPG-propane-or-butane'!U17+'BIFUbC-petroleum-diesel'!U17+'BIFUbC-crude-oil'!U17+'BIFUbC-heavy-or-residual-oil'!U17+'BIFUbC-natural-gas'!U17+'BIFUbC-electricity'!U17+'BIFUbC-heat'!U17+'BIFUbC-biomass'!U17+'BIFUbC-hydrogen'!W17</f>
        <v>1602684335064420.8</v>
      </c>
      <c r="V17" s="344">
        <f>'BIFUbC-coal'!V17+'BIFUbC-LPG-propane-or-butane'!V17+'BIFUbC-petroleum-diesel'!V17+'BIFUbC-crude-oil'!V17+'BIFUbC-heavy-or-residual-oil'!V17+'BIFUbC-natural-gas'!V17+'BIFUbC-electricity'!V17+'BIFUbC-heat'!V17+'BIFUbC-biomass'!V17+'BIFUbC-hydrogen'!X17</f>
        <v>1610979704501152.5</v>
      </c>
      <c r="W17" s="344">
        <f>'BIFUbC-coal'!W17+'BIFUbC-LPG-propane-or-butane'!W17+'BIFUbC-petroleum-diesel'!W17+'BIFUbC-crude-oil'!W17+'BIFUbC-heavy-or-residual-oil'!W17+'BIFUbC-natural-gas'!W17+'BIFUbC-electricity'!W17+'BIFUbC-heat'!W17+'BIFUbC-biomass'!W17+'BIFUbC-hydrogen'!Y17</f>
        <v>1618541393067718.5</v>
      </c>
      <c r="X17" s="344">
        <f>'BIFUbC-coal'!X17+'BIFUbC-LPG-propane-or-butane'!X17+'BIFUbC-petroleum-diesel'!X17+'BIFUbC-crude-oil'!X17+'BIFUbC-heavy-or-residual-oil'!X17+'BIFUbC-natural-gas'!X17+'BIFUbC-electricity'!X17+'BIFUbC-heat'!X17+'BIFUbC-biomass'!X17+'BIFUbC-hydrogen'!Z17</f>
        <v>1625389120673507.8</v>
      </c>
      <c r="Y17" s="344">
        <f>'BIFUbC-coal'!Y17+'BIFUbC-LPG-propane-or-butane'!Y17+'BIFUbC-petroleum-diesel'!Y17+'BIFUbC-crude-oil'!Y17+'BIFUbC-heavy-or-residual-oil'!Y17+'BIFUbC-natural-gas'!Y17+'BIFUbC-electricity'!Y17+'BIFUbC-heat'!Y17+'BIFUbC-biomass'!Y17+'BIFUbC-hydrogen'!AA17</f>
        <v>1631544090430837.3</v>
      </c>
      <c r="Z17" s="344">
        <f>'BIFUbC-coal'!Z17+'BIFUbC-LPG-propane-or-butane'!Z17+'BIFUbC-petroleum-diesel'!Z17+'BIFUbC-crude-oil'!Z17+'BIFUbC-heavy-or-residual-oil'!Z17+'BIFUbC-natural-gas'!Z17+'BIFUbC-electricity'!Z17+'BIFUbC-heat'!Z17+'BIFUbC-biomass'!Z17+'BIFUbC-hydrogen'!AB17</f>
        <v>1637028877446179</v>
      </c>
      <c r="AA17" s="344">
        <f>'BIFUbC-coal'!AA17+'BIFUbC-LPG-propane-or-butane'!AA17+'BIFUbC-petroleum-diesel'!AA17+'BIFUbC-crude-oil'!AA17+'BIFUbC-heavy-or-residual-oil'!AA17+'BIFUbC-natural-gas'!AA17+'BIFUbC-electricity'!AA17+'BIFUbC-heat'!AA17+'BIFUbC-biomass'!AA17+'BIFUbC-hydrogen'!AC17</f>
        <v>1641867318226506.5</v>
      </c>
      <c r="AB17" s="344">
        <f>'BIFUbC-coal'!AB17+'BIFUbC-LPG-propane-or-butane'!AB17+'BIFUbC-petroleum-diesel'!AB17+'BIFUbC-crude-oil'!AB17+'BIFUbC-heavy-or-residual-oil'!AB17+'BIFUbC-natural-gas'!AB17+'BIFUbC-electricity'!AB17+'BIFUbC-heat'!AB17+'BIFUbC-biomass'!AB17+'BIFUbC-hydrogen'!AD17</f>
        <v>1646084401361228.3</v>
      </c>
      <c r="AC17" s="344">
        <f>'BIFUbC-coal'!AC17+'BIFUbC-LPG-propane-or-butane'!AC17+'BIFUbC-petroleum-diesel'!AC17+'BIFUbC-crude-oil'!AC17+'BIFUbC-heavy-or-residual-oil'!AC17+'BIFUbC-natural-gas'!AC17+'BIFUbC-electricity'!AC17+'BIFUbC-heat'!AC17+'BIFUbC-biomass'!AC17+'BIFUbC-hydrogen'!AE17</f>
        <v>1649706160095469.5</v>
      </c>
      <c r="AD17" s="344">
        <f>'BIFUbC-coal'!AD17+'BIFUbC-LPG-propane-or-butane'!AD17+'BIFUbC-petroleum-diesel'!AD17+'BIFUbC-crude-oil'!AD17+'BIFUbC-heavy-or-residual-oil'!AD17+'BIFUbC-natural-gas'!AD17+'BIFUbC-electricity'!AD17+'BIFUbC-heat'!AD17+'BIFUbC-biomass'!AD17+'BIFUbC-hydrogen'!AF17</f>
        <v>1652759567364335</v>
      </c>
      <c r="AE17" s="344">
        <f>'BIFUbC-coal'!AE17+'BIFUbC-LPG-propane-or-butane'!AE17+'BIFUbC-petroleum-diesel'!AE17+'BIFUbC-crude-oil'!AE17+'BIFUbC-heavy-or-residual-oil'!AE17+'BIFUbC-natural-gas'!AE17+'BIFUbC-electricity'!AE17+'BIFUbC-heat'!AE17+'BIFUbC-biomass'!AE17+'BIFUbC-hydrogen'!AG17</f>
        <v>1655272433811185</v>
      </c>
      <c r="AF17" s="344">
        <f>'BIFUbC-coal'!AF17+'BIFUbC-LPG-propane-or-butane'!AF17+'BIFUbC-petroleum-diesel'!AF17+'BIFUbC-crude-oil'!AF17+'BIFUbC-heavy-or-residual-oil'!AF17+'BIFUbC-natural-gas'!AF17+'BIFUbC-electricity'!AF17+'BIFUbC-heat'!AF17+'BIFUbC-biomass'!AF17+'BIFUbC-hydrogen'!AH17</f>
        <v>1657273309265582</v>
      </c>
      <c r="AG17" s="344">
        <f>'BIFUbC-coal'!AG17+'BIFUbC-LPG-propane-or-butane'!AG17+'BIFUbC-petroleum-diesel'!AG17+'BIFUbC-crude-oil'!AG17+'BIFUbC-heavy-or-residual-oil'!AG17+'BIFUbC-natural-gas'!AG17+'BIFUbC-electricity'!AG17+'BIFUbC-heat'!AG17+'BIFUbC-biomass'!AG17+'BIFUbC-hydrogen'!AI17</f>
        <v>1658791388109894</v>
      </c>
      <c r="AH17" s="344">
        <f>'BIFUbC-coal'!AH17+'BIFUbC-LPG-propane-or-butane'!AH17+'BIFUbC-petroleum-diesel'!AH17+'BIFUbC-crude-oil'!AH17+'BIFUbC-heavy-or-residual-oil'!AH17+'BIFUbC-natural-gas'!AH17+'BIFUbC-electricity'!AH17+'BIFUbC-heat'!AH17+'BIFUbC-biomass'!AH17+'BIFUbC-hydrogen'!AJ17</f>
        <v>1659856418917193.8</v>
      </c>
      <c r="AI17" s="344">
        <f>'BIFUbC-coal'!AI17+'BIFUbC-LPG-propane-or-butane'!AI17+'BIFUbC-petroleum-diesel'!AI17+'BIFUbC-crude-oil'!AI17+'BIFUbC-heavy-or-residual-oil'!AI17+'BIFUbC-natural-gas'!AI17+'BIFUbC-electricity'!AI17+'BIFUbC-heat'!AI17+'BIFUbC-biomass'!AI17+'BIFUbC-hydrogen'!AK17</f>
        <v>1660498618698058.8</v>
      </c>
      <c r="AJ17" s="344">
        <f>'BIFUbC-coal'!AJ17+'BIFUbC-LPG-propane-or-butane'!AJ17+'BIFUbC-petroleum-diesel'!AJ17+'BIFUbC-crude-oil'!AJ17+'BIFUbC-heavy-or-residual-oil'!AJ17+'BIFUbC-natural-gas'!AJ17+'BIFUbC-electricity'!AJ17+'BIFUbC-heat'!AJ17+'BIFUbC-biomass'!AJ17+'BIFUbC-hydrogen'!AL17</f>
        <v>1660748592050068.3</v>
      </c>
      <c r="AK17" s="344">
        <f>'BIFUbC-coal'!AK17+'BIFUbC-LPG-propane-or-butane'!AK17+'BIFUbC-petroleum-diesel'!AK17+'BIFUbC-crude-oil'!AK17+'BIFUbC-heavy-or-residual-oil'!AK17+'BIFUbC-natural-gas'!AK17+'BIFUbC-electricity'!AK17+'BIFUbC-heat'!AK17+'BIFUbC-biomass'!AK17+'BIFUbC-hydrogen'!AM17</f>
        <v>1660637255462042.5</v>
      </c>
      <c r="AL17" s="344">
        <f>'BIFUbC-coal'!AL17+'BIFUbC-LPG-propane-or-butane'!AL17+'BIFUbC-petroleum-diesel'!AL17+'BIFUbC-crude-oil'!AL17+'BIFUbC-heavy-or-residual-oil'!AL17+'BIFUbC-natural-gas'!AL17+'BIFUbC-electricity'!AL17+'BIFUbC-heat'!AL17+'BIFUbC-biomass'!AL17+'BIFUbC-hydrogen'!AN17</f>
        <v>1660195766985089</v>
      </c>
      <c r="AM17" s="344">
        <f>'BIFUbC-coal'!AM17+'BIFUbC-LPG-propane-or-butane'!AM17+'BIFUbC-petroleum-diesel'!AM17+'BIFUbC-crude-oil'!AM17+'BIFUbC-heavy-or-residual-oil'!AM17+'BIFUbC-natural-gas'!AM17+'BIFUbC-electricity'!AM17+'BIFUbC-heat'!AM17+'BIFUbC-biomass'!AM17+'BIFUbC-hydrogen'!AO17</f>
        <v>1659455461445225</v>
      </c>
      <c r="AN17" s="344">
        <f>'BIFUbC-coal'!AN17+'BIFUbC-LPG-propane-or-butane'!AN17+'BIFUbC-petroleum-diesel'!AN17+'BIFUbC-crude-oil'!AN17+'BIFUbC-heavy-or-residual-oil'!AN17+'BIFUbC-natural-gas'!AN17+'BIFUbC-electricity'!AN17+'BIFUbC-heat'!AN17+'BIFUbC-biomass'!AN17+'BIFUbC-hydrogen'!AP17</f>
        <v>1658447791337078</v>
      </c>
    </row>
    <row r="18" spans="1:40" x14ac:dyDescent="0.2">
      <c r="A18" s="313" t="s">
        <v>140</v>
      </c>
      <c r="B18" s="344">
        <f>'BIFUbC-coal'!B18+'BIFUbC-LPG-propane-or-butane'!B18+'BIFUbC-petroleum-diesel'!B18+'BIFUbC-crude-oil'!B18+'BIFUbC-heavy-or-residual-oil'!B18+'BIFUbC-natural-gas'!B18+'BIFUbC-electricity'!B18+'BIFUbC-heat'!B18+'BIFUbC-biomass'!B18+'BIFUbC-hydrogen'!D18</f>
        <v>690652312197501.25</v>
      </c>
      <c r="C18" s="344">
        <f>'BIFUbC-coal'!C18+'BIFUbC-LPG-propane-or-butane'!C18+'BIFUbC-petroleum-diesel'!C18+'BIFUbC-crude-oil'!C18+'BIFUbC-heavy-or-residual-oil'!C18+'BIFUbC-natural-gas'!C18+'BIFUbC-electricity'!C18+'BIFUbC-heat'!C18+'BIFUbC-biomass'!C18+'BIFUbC-hydrogen'!E18</f>
        <v>686654348108680.75</v>
      </c>
      <c r="D18" s="344">
        <f>'BIFUbC-coal'!D18+'BIFUbC-LPG-propane-or-butane'!D18+'BIFUbC-petroleum-diesel'!D18+'BIFUbC-crude-oil'!D18+'BIFUbC-heavy-or-residual-oil'!D18+'BIFUbC-natural-gas'!D18+'BIFUbC-electricity'!D18+'BIFUbC-heat'!D18+'BIFUbC-biomass'!D18+'BIFUbC-hydrogen'!F18</f>
        <v>821805444367083</v>
      </c>
      <c r="E18" s="344">
        <f>'BIFUbC-coal'!E18+'BIFUbC-LPG-propane-or-butane'!E18+'BIFUbC-petroleum-diesel'!E18+'BIFUbC-crude-oil'!E18+'BIFUbC-heavy-or-residual-oil'!E18+'BIFUbC-natural-gas'!E18+'BIFUbC-electricity'!E18+'BIFUbC-heat'!E18+'BIFUbC-biomass'!E18+'BIFUbC-hydrogen'!G18</f>
        <v>892609406087313.63</v>
      </c>
      <c r="F18" s="344">
        <f>'BIFUbC-coal'!F18+'BIFUbC-LPG-propane-or-butane'!F18+'BIFUbC-petroleum-diesel'!F18+'BIFUbC-crude-oil'!F18+'BIFUbC-heavy-or-residual-oil'!F18+'BIFUbC-natural-gas'!F18+'BIFUbC-electricity'!F18+'BIFUbC-heat'!F18+'BIFUbC-biomass'!F18+'BIFUbC-hydrogen'!H18</f>
        <v>912507532797722.13</v>
      </c>
      <c r="G18" s="344">
        <f>'BIFUbC-coal'!G18+'BIFUbC-LPG-propane-or-butane'!G18+'BIFUbC-petroleum-diesel'!G18+'BIFUbC-crude-oil'!G18+'BIFUbC-heavy-or-residual-oil'!G18+'BIFUbC-natural-gas'!G18+'BIFUbC-electricity'!G18+'BIFUbC-heat'!G18+'BIFUbC-biomass'!G18+'BIFUbC-hydrogen'!I18</f>
        <v>967425373998703.13</v>
      </c>
      <c r="H18" s="344">
        <f>'BIFUbC-coal'!H18+'BIFUbC-LPG-propane-or-butane'!H18+'BIFUbC-petroleum-diesel'!H18+'BIFUbC-crude-oil'!H18+'BIFUbC-heavy-or-residual-oil'!H18+'BIFUbC-natural-gas'!H18+'BIFUbC-electricity'!H18+'BIFUbC-heat'!H18+'BIFUbC-biomass'!H18+'BIFUbC-hydrogen'!J18</f>
        <v>1035626771641442.6</v>
      </c>
      <c r="I18" s="344">
        <f>'BIFUbC-coal'!I18+'BIFUbC-LPG-propane-or-butane'!I18+'BIFUbC-petroleum-diesel'!I18+'BIFUbC-crude-oil'!I18+'BIFUbC-heavy-or-residual-oil'!I18+'BIFUbC-natural-gas'!I18+'BIFUbC-electricity'!I18+'BIFUbC-heat'!I18+'BIFUbC-biomass'!I18+'BIFUbC-hydrogen'!K18</f>
        <v>1096302990103875.6</v>
      </c>
      <c r="J18" s="344">
        <f>'BIFUbC-coal'!J18+'BIFUbC-LPG-propane-or-butane'!J18+'BIFUbC-petroleum-diesel'!J18+'BIFUbC-crude-oil'!J18+'BIFUbC-heavy-or-residual-oil'!J18+'BIFUbC-natural-gas'!J18+'BIFUbC-electricity'!J18+'BIFUbC-heat'!J18+'BIFUbC-biomass'!J18+'BIFUbC-hydrogen'!L18</f>
        <v>1145633705213537.3</v>
      </c>
      <c r="K18" s="344">
        <f>'BIFUbC-coal'!K18+'BIFUbC-LPG-propane-or-butane'!K18+'BIFUbC-petroleum-diesel'!K18+'BIFUbC-crude-oil'!K18+'BIFUbC-heavy-or-residual-oil'!K18+'BIFUbC-natural-gas'!K18+'BIFUbC-electricity'!K18+'BIFUbC-heat'!K18+'BIFUbC-biomass'!K18+'BIFUbC-hydrogen'!M18</f>
        <v>1186725201304406.5</v>
      </c>
      <c r="L18" s="344">
        <f>'BIFUbC-coal'!L18+'BIFUbC-LPG-propane-or-butane'!L18+'BIFUbC-petroleum-diesel'!L18+'BIFUbC-crude-oil'!L18+'BIFUbC-heavy-or-residual-oil'!L18+'BIFUbC-natural-gas'!L18+'BIFUbC-electricity'!L18+'BIFUbC-heat'!L18+'BIFUbC-biomass'!L18+'BIFUbC-hydrogen'!N18</f>
        <v>1223623146951117.5</v>
      </c>
      <c r="M18" s="344">
        <f>'BIFUbC-coal'!M18+'BIFUbC-LPG-propane-or-butane'!M18+'BIFUbC-petroleum-diesel'!M18+'BIFUbC-crude-oil'!M18+'BIFUbC-heavy-or-residual-oil'!M18+'BIFUbC-natural-gas'!M18+'BIFUbC-electricity'!M18+'BIFUbC-heat'!M18+'BIFUbC-biomass'!M18+'BIFUbC-hydrogen'!O18</f>
        <v>1261084422294466</v>
      </c>
      <c r="N18" s="344">
        <f>'BIFUbC-coal'!N18+'BIFUbC-LPG-propane-or-butane'!N18+'BIFUbC-petroleum-diesel'!N18+'BIFUbC-crude-oil'!N18+'BIFUbC-heavy-or-residual-oil'!N18+'BIFUbC-natural-gas'!N18+'BIFUbC-electricity'!N18+'BIFUbC-heat'!N18+'BIFUbC-biomass'!N18+'BIFUbC-hydrogen'!P18</f>
        <v>1304018302114156.8</v>
      </c>
      <c r="O18" s="344">
        <f>'BIFUbC-coal'!O18+'BIFUbC-LPG-propane-or-butane'!O18+'BIFUbC-petroleum-diesel'!O18+'BIFUbC-crude-oil'!O18+'BIFUbC-heavy-or-residual-oil'!O18+'BIFUbC-natural-gas'!O18+'BIFUbC-electricity'!O18+'BIFUbC-heat'!O18+'BIFUbC-biomass'!O18+'BIFUbC-hydrogen'!Q18</f>
        <v>1351929605170350.5</v>
      </c>
      <c r="P18" s="344">
        <f>'BIFUbC-coal'!P18+'BIFUbC-LPG-propane-or-butane'!P18+'BIFUbC-petroleum-diesel'!P18+'BIFUbC-crude-oil'!P18+'BIFUbC-heavy-or-residual-oil'!P18+'BIFUbC-natural-gas'!P18+'BIFUbC-electricity'!P18+'BIFUbC-heat'!P18+'BIFUbC-biomass'!P18+'BIFUbC-hydrogen'!R18</f>
        <v>1403710720392865</v>
      </c>
      <c r="Q18" s="344">
        <f>'BIFUbC-coal'!Q18+'BIFUbC-LPG-propane-or-butane'!Q18+'BIFUbC-petroleum-diesel'!Q18+'BIFUbC-crude-oil'!Q18+'BIFUbC-heavy-or-residual-oil'!Q18+'BIFUbC-natural-gas'!Q18+'BIFUbC-electricity'!Q18+'BIFUbC-heat'!Q18+'BIFUbC-biomass'!Q18+'BIFUbC-hydrogen'!S18</f>
        <v>1458062065814615.5</v>
      </c>
      <c r="R18" s="344">
        <f>'BIFUbC-coal'!R18+'BIFUbC-LPG-propane-or-butane'!R18+'BIFUbC-petroleum-diesel'!R18+'BIFUbC-crude-oil'!R18+'BIFUbC-heavy-or-residual-oil'!R18+'BIFUbC-natural-gas'!R18+'BIFUbC-electricity'!R18+'BIFUbC-heat'!R18+'BIFUbC-biomass'!R18+'BIFUbC-hydrogen'!T18</f>
        <v>1513458233708105.8</v>
      </c>
      <c r="S18" s="344">
        <f>'BIFUbC-coal'!S18+'BIFUbC-LPG-propane-or-butane'!S18+'BIFUbC-petroleum-diesel'!S18+'BIFUbC-crude-oil'!S18+'BIFUbC-heavy-or-residual-oil'!S18+'BIFUbC-natural-gas'!S18+'BIFUbC-electricity'!S18+'BIFUbC-heat'!S18+'BIFUbC-biomass'!S18+'BIFUbC-hydrogen'!U18</f>
        <v>1573273017456812.3</v>
      </c>
      <c r="T18" s="344">
        <f>'BIFUbC-coal'!T18+'BIFUbC-LPG-propane-or-butane'!T18+'BIFUbC-petroleum-diesel'!T18+'BIFUbC-crude-oil'!T18+'BIFUbC-heavy-or-residual-oil'!T18+'BIFUbC-natural-gas'!T18+'BIFUbC-electricity'!T18+'BIFUbC-heat'!T18+'BIFUbC-biomass'!T18+'BIFUbC-hydrogen'!V18</f>
        <v>1632548943392779.5</v>
      </c>
      <c r="U18" s="344">
        <f>'BIFUbC-coal'!U18+'BIFUbC-LPG-propane-or-butane'!U18+'BIFUbC-petroleum-diesel'!U18+'BIFUbC-crude-oil'!U18+'BIFUbC-heavy-or-residual-oil'!U18+'BIFUbC-natural-gas'!U18+'BIFUbC-electricity'!U18+'BIFUbC-heat'!U18+'BIFUbC-biomass'!U18+'BIFUbC-hydrogen'!W18</f>
        <v>1691070917146448.3</v>
      </c>
      <c r="V18" s="344">
        <f>'BIFUbC-coal'!V18+'BIFUbC-LPG-propane-or-butane'!V18+'BIFUbC-petroleum-diesel'!V18+'BIFUbC-crude-oil'!V18+'BIFUbC-heavy-or-residual-oil'!V18+'BIFUbC-natural-gas'!V18+'BIFUbC-electricity'!V18+'BIFUbC-heat'!V18+'BIFUbC-biomass'!V18+'BIFUbC-hydrogen'!X18</f>
        <v>1748622705405697</v>
      </c>
      <c r="W18" s="344">
        <f>'BIFUbC-coal'!W18+'BIFUbC-LPG-propane-or-butane'!W18+'BIFUbC-petroleum-diesel'!W18+'BIFUbC-crude-oil'!W18+'BIFUbC-heavy-or-residual-oil'!W18+'BIFUbC-natural-gas'!W18+'BIFUbC-electricity'!W18+'BIFUbC-heat'!W18+'BIFUbC-biomass'!W18+'BIFUbC-hydrogen'!Y18</f>
        <v>1804988378653012.8</v>
      </c>
      <c r="X18" s="344">
        <f>'BIFUbC-coal'!X18+'BIFUbC-LPG-propane-or-butane'!X18+'BIFUbC-petroleum-diesel'!X18+'BIFUbC-crude-oil'!X18+'BIFUbC-heavy-or-residual-oil'!X18+'BIFUbC-natural-gas'!X18+'BIFUbC-electricity'!X18+'BIFUbC-heat'!X18+'BIFUbC-biomass'!X18+'BIFUbC-hydrogen'!Z18</f>
        <v>1859953767873347.8</v>
      </c>
      <c r="Y18" s="344">
        <f>'BIFUbC-coal'!Y18+'BIFUbC-LPG-propane-or-butane'!Y18+'BIFUbC-petroleum-diesel'!Y18+'BIFUbC-crude-oil'!Y18+'BIFUbC-heavy-or-residual-oil'!Y18+'BIFUbC-natural-gas'!Y18+'BIFUbC-electricity'!Y18+'BIFUbC-heat'!Y18+'BIFUbC-biomass'!Y18+'BIFUbC-hydrogen'!AA18</f>
        <v>1913307920409905.5</v>
      </c>
      <c r="Z18" s="344">
        <f>'BIFUbC-coal'!Z18+'BIFUbC-LPG-propane-or-butane'!Z18+'BIFUbC-petroleum-diesel'!Z18+'BIFUbC-crude-oil'!Z18+'BIFUbC-heavy-or-residual-oil'!Z18+'BIFUbC-natural-gas'!Z18+'BIFUbC-electricity'!Z18+'BIFUbC-heat'!Z18+'BIFUbC-biomass'!Z18+'BIFUbC-hydrogen'!AB18</f>
        <v>1964844540183760</v>
      </c>
      <c r="AA18" s="344">
        <f>'BIFUbC-coal'!AA18+'BIFUbC-LPG-propane-or-butane'!AA18+'BIFUbC-petroleum-diesel'!AA18+'BIFUbC-crude-oil'!AA18+'BIFUbC-heavy-or-residual-oil'!AA18+'BIFUbC-natural-gas'!AA18+'BIFUbC-electricity'!AA18+'BIFUbC-heat'!AA18+'BIFUbC-biomass'!AA18+'BIFUbC-hydrogen'!AC18</f>
        <v>2014363397738264.5</v>
      </c>
      <c r="AB18" s="344">
        <f>'BIFUbC-coal'!AB18+'BIFUbC-LPG-propane-or-butane'!AB18+'BIFUbC-petroleum-diesel'!AB18+'BIFUbC-crude-oil'!AB18+'BIFUbC-heavy-or-residual-oil'!AB18+'BIFUbC-natural-gas'!AB18+'BIFUbC-electricity'!AB18+'BIFUbC-heat'!AB18+'BIFUbC-biomass'!AB18+'BIFUbC-hydrogen'!AD18</f>
        <v>2061671696012755</v>
      </c>
      <c r="AC18" s="344">
        <f>'BIFUbC-coal'!AC18+'BIFUbC-LPG-propane-or-butane'!AC18+'BIFUbC-petroleum-diesel'!AC18+'BIFUbC-crude-oil'!AC18+'BIFUbC-heavy-or-residual-oil'!AC18+'BIFUbC-natural-gas'!AC18+'BIFUbC-electricity'!AC18+'BIFUbC-heat'!AC18+'BIFUbC-biomass'!AC18+'BIFUbC-hydrogen'!AE18</f>
        <v>2106585378382156.3</v>
      </c>
      <c r="AD18" s="344">
        <f>'BIFUbC-coal'!AD18+'BIFUbC-LPG-propane-or-butane'!AD18+'BIFUbC-petroleum-diesel'!AD18+'BIFUbC-crude-oil'!AD18+'BIFUbC-heavy-or-residual-oil'!AD18+'BIFUbC-natural-gas'!AD18+'BIFUbC-electricity'!AD18+'BIFUbC-heat'!AD18+'BIFUbC-biomass'!AD18+'BIFUbC-hydrogen'!AF18</f>
        <v>2148930366305295</v>
      </c>
      <c r="AE18" s="344">
        <f>'BIFUbC-coal'!AE18+'BIFUbC-LPG-propane-or-butane'!AE18+'BIFUbC-petroleum-diesel'!AE18+'BIFUbC-crude-oil'!AE18+'BIFUbC-heavy-or-residual-oil'!AE18+'BIFUbC-natural-gas'!AE18+'BIFUbC-electricity'!AE18+'BIFUbC-heat'!AE18+'BIFUbC-biomass'!AE18+'BIFUbC-hydrogen'!AG18</f>
        <v>2188543714888775.8</v>
      </c>
      <c r="AF18" s="344">
        <f>'BIFUbC-coal'!AF18+'BIFUbC-LPG-propane-or-butane'!AF18+'BIFUbC-petroleum-diesel'!AF18+'BIFUbC-crude-oil'!AF18+'BIFUbC-heavy-or-residual-oil'!AF18+'BIFUbC-natural-gas'!AF18+'BIFUbC-electricity'!AF18+'BIFUbC-heat'!AF18+'BIFUbC-biomass'!AF18+'BIFUbC-hydrogen'!AH18</f>
        <v>2225274675775475</v>
      </c>
      <c r="AG18" s="344">
        <f>'BIFUbC-coal'!AG18+'BIFUbC-LPG-propane-or-butane'!AG18+'BIFUbC-petroleum-diesel'!AG18+'BIFUbC-crude-oil'!AG18+'BIFUbC-heavy-or-residual-oil'!AG18+'BIFUbC-natural-gas'!AG18+'BIFUbC-electricity'!AG18+'BIFUbC-heat'!AG18+'BIFUbC-biomass'!AG18+'BIFUbC-hydrogen'!AI18</f>
        <v>2258985657986449</v>
      </c>
      <c r="AH18" s="344">
        <f>'BIFUbC-coal'!AH18+'BIFUbC-LPG-propane-or-butane'!AH18+'BIFUbC-petroleum-diesel'!AH18+'BIFUbC-crude-oil'!AH18+'BIFUbC-heavy-or-residual-oil'!AH18+'BIFUbC-natural-gas'!AH18+'BIFUbC-electricity'!AH18+'BIFUbC-heat'!AH18+'BIFUbC-biomass'!AH18+'BIFUbC-hydrogen'!AJ18</f>
        <v>2289553078659409.5</v>
      </c>
      <c r="AI18" s="344">
        <f>'BIFUbC-coal'!AI18+'BIFUbC-LPG-propane-or-butane'!AI18+'BIFUbC-petroleum-diesel'!AI18+'BIFUbC-crude-oil'!AI18+'BIFUbC-heavy-or-residual-oil'!AI18+'BIFUbC-natural-gas'!AI18+'BIFUbC-electricity'!AI18+'BIFUbC-heat'!AI18+'BIFUbC-biomass'!AI18+'BIFUbC-hydrogen'!AK18</f>
        <v>2316868097012500.5</v>
      </c>
      <c r="AJ18" s="344">
        <f>'BIFUbC-coal'!AJ18+'BIFUbC-LPG-propane-or-butane'!AJ18+'BIFUbC-petroleum-diesel'!AJ18+'BIFUbC-crude-oil'!AJ18+'BIFUbC-heavy-or-residual-oil'!AJ18+'BIFUbC-natural-gas'!AJ18+'BIFUbC-electricity'!AJ18+'BIFUbC-heat'!AJ18+'BIFUbC-biomass'!AJ18+'BIFUbC-hydrogen'!AL18</f>
        <v>2340837226295321.5</v>
      </c>
      <c r="AK18" s="344">
        <f>'BIFUbC-coal'!AK18+'BIFUbC-LPG-propane-or-butane'!AK18+'BIFUbC-petroleum-diesel'!AK18+'BIFUbC-crude-oil'!AK18+'BIFUbC-heavy-or-residual-oil'!AK18+'BIFUbC-natural-gas'!AK18+'BIFUbC-electricity'!AK18+'BIFUbC-heat'!AK18+'BIFUbC-biomass'!AK18+'BIFUbC-hydrogen'!AM18</f>
        <v>2361382819945757</v>
      </c>
      <c r="AL18" s="344">
        <f>'BIFUbC-coal'!AL18+'BIFUbC-LPG-propane-or-butane'!AL18+'BIFUbC-petroleum-diesel'!AL18+'BIFUbC-crude-oil'!AL18+'BIFUbC-heavy-or-residual-oil'!AL18+'BIFUbC-natural-gas'!AL18+'BIFUbC-electricity'!AL18+'BIFUbC-heat'!AL18+'BIFUbC-biomass'!AL18+'BIFUbC-hydrogen'!AN18</f>
        <v>2378443429628794</v>
      </c>
      <c r="AM18" s="344">
        <f>'BIFUbC-coal'!AM18+'BIFUbC-LPG-propane-or-butane'!AM18+'BIFUbC-petroleum-diesel'!AM18+'BIFUbC-crude-oil'!AM18+'BIFUbC-heavy-or-residual-oil'!AM18+'BIFUbC-natural-gas'!AM18+'BIFUbC-electricity'!AM18+'BIFUbC-heat'!AM18+'BIFUbC-biomass'!AM18+'BIFUbC-hydrogen'!AO18</f>
        <v>2391974034269747.5</v>
      </c>
      <c r="AN18" s="344">
        <f>'BIFUbC-coal'!AN18+'BIFUbC-LPG-propane-or-butane'!AN18+'BIFUbC-petroleum-diesel'!AN18+'BIFUbC-crude-oil'!AN18+'BIFUbC-heavy-or-residual-oil'!AN18+'BIFUbC-natural-gas'!AN18+'BIFUbC-electricity'!AN18+'BIFUbC-heat'!AN18+'BIFUbC-biomass'!AN18+'BIFUbC-hydrogen'!AP18</f>
        <v>2401946140588980</v>
      </c>
    </row>
    <row r="19" spans="1:40" x14ac:dyDescent="0.2">
      <c r="A19" s="313" t="s">
        <v>141</v>
      </c>
      <c r="B19" s="344">
        <f>'BIFUbC-coal'!B19+'BIFUbC-LPG-propane-or-butane'!B19+'BIFUbC-petroleum-diesel'!B19+'BIFUbC-crude-oil'!B19+'BIFUbC-heavy-or-residual-oil'!B19+'BIFUbC-natural-gas'!B19+'BIFUbC-electricity'!B19+'BIFUbC-heat'!B19+'BIFUbC-biomass'!B19+'BIFUbC-hydrogen'!D19</f>
        <v>367780850463982.5</v>
      </c>
      <c r="C19" s="344">
        <f>'BIFUbC-coal'!C19+'BIFUbC-LPG-propane-or-butane'!C19+'BIFUbC-petroleum-diesel'!C19+'BIFUbC-crude-oil'!C19+'BIFUbC-heavy-or-residual-oil'!C19+'BIFUbC-natural-gas'!C19+'BIFUbC-electricity'!C19+'BIFUbC-heat'!C19+'BIFUbC-biomass'!C19+'BIFUbC-hydrogen'!E19</f>
        <v>402904054226134.13</v>
      </c>
      <c r="D19" s="344">
        <f>'BIFUbC-coal'!D19+'BIFUbC-LPG-propane-or-butane'!D19+'BIFUbC-petroleum-diesel'!D19+'BIFUbC-crude-oil'!D19+'BIFUbC-heavy-or-residual-oil'!D19+'BIFUbC-natural-gas'!D19+'BIFUbC-electricity'!D19+'BIFUbC-heat'!D19+'BIFUbC-biomass'!D19+'BIFUbC-hydrogen'!F19</f>
        <v>487525414315081.06</v>
      </c>
      <c r="E19" s="344">
        <f>'BIFUbC-coal'!E19+'BIFUbC-LPG-propane-or-butane'!E19+'BIFUbC-petroleum-diesel'!E19+'BIFUbC-crude-oil'!E19+'BIFUbC-heavy-or-residual-oil'!E19+'BIFUbC-natural-gas'!E19+'BIFUbC-electricity'!E19+'BIFUbC-heat'!E19+'BIFUbC-biomass'!E19+'BIFUbC-hydrogen'!G19</f>
        <v>551393117851440.56</v>
      </c>
      <c r="F19" s="344">
        <f>'BIFUbC-coal'!F19+'BIFUbC-LPG-propane-or-butane'!F19+'BIFUbC-petroleum-diesel'!F19+'BIFUbC-crude-oil'!F19+'BIFUbC-heavy-or-residual-oil'!F19+'BIFUbC-natural-gas'!F19+'BIFUbC-electricity'!F19+'BIFUbC-heat'!F19+'BIFUbC-biomass'!F19+'BIFUbC-hydrogen'!H19</f>
        <v>566195694948030.88</v>
      </c>
      <c r="G19" s="344">
        <f>'BIFUbC-coal'!G19+'BIFUbC-LPG-propane-or-butane'!G19+'BIFUbC-petroleum-diesel'!G19+'BIFUbC-crude-oil'!G19+'BIFUbC-heavy-or-residual-oil'!G19+'BIFUbC-natural-gas'!G19+'BIFUbC-electricity'!G19+'BIFUbC-heat'!G19+'BIFUbC-biomass'!G19+'BIFUbC-hydrogen'!I19</f>
        <v>607171403255145.5</v>
      </c>
      <c r="H19" s="344">
        <f>'BIFUbC-coal'!H19+'BIFUbC-LPG-propane-or-butane'!H19+'BIFUbC-petroleum-diesel'!H19+'BIFUbC-crude-oil'!H19+'BIFUbC-heavy-or-residual-oil'!H19+'BIFUbC-natural-gas'!H19+'BIFUbC-electricity'!H19+'BIFUbC-heat'!H19+'BIFUbC-biomass'!H19+'BIFUbC-hydrogen'!J19</f>
        <v>660174856328239.25</v>
      </c>
      <c r="I19" s="344">
        <f>'BIFUbC-coal'!I19+'BIFUbC-LPG-propane-or-butane'!I19+'BIFUbC-petroleum-diesel'!I19+'BIFUbC-crude-oil'!I19+'BIFUbC-heavy-or-residual-oil'!I19+'BIFUbC-natural-gas'!I19+'BIFUbC-electricity'!I19+'BIFUbC-heat'!I19+'BIFUbC-biomass'!I19+'BIFUbC-hydrogen'!K19</f>
        <v>710948306032157.13</v>
      </c>
      <c r="J19" s="344">
        <f>'BIFUbC-coal'!J19+'BIFUbC-LPG-propane-or-butane'!J19+'BIFUbC-petroleum-diesel'!J19+'BIFUbC-crude-oil'!J19+'BIFUbC-heavy-or-residual-oil'!J19+'BIFUbC-natural-gas'!J19+'BIFUbC-electricity'!J19+'BIFUbC-heat'!J19+'BIFUbC-biomass'!J19+'BIFUbC-hydrogen'!L19</f>
        <v>755846363290499.75</v>
      </c>
      <c r="K19" s="344">
        <f>'BIFUbC-coal'!K19+'BIFUbC-LPG-propane-or-butane'!K19+'BIFUbC-petroleum-diesel'!K19+'BIFUbC-crude-oil'!K19+'BIFUbC-heavy-or-residual-oil'!K19+'BIFUbC-natural-gas'!K19+'BIFUbC-electricity'!K19+'BIFUbC-heat'!K19+'BIFUbC-biomass'!K19+'BIFUbC-hydrogen'!M19</f>
        <v>795596041570779.38</v>
      </c>
      <c r="L19" s="344">
        <f>'BIFUbC-coal'!L19+'BIFUbC-LPG-propane-or-butane'!L19+'BIFUbC-petroleum-diesel'!L19+'BIFUbC-crude-oil'!L19+'BIFUbC-heavy-or-residual-oil'!L19+'BIFUbC-natural-gas'!L19+'BIFUbC-electricity'!L19+'BIFUbC-heat'!L19+'BIFUbC-biomass'!L19+'BIFUbC-hydrogen'!N19</f>
        <v>831500284349879</v>
      </c>
      <c r="M19" s="344">
        <f>'BIFUbC-coal'!M19+'BIFUbC-LPG-propane-or-butane'!M19+'BIFUbC-petroleum-diesel'!M19+'BIFUbC-crude-oil'!M19+'BIFUbC-heavy-or-residual-oil'!M19+'BIFUbC-natural-gas'!M19+'BIFUbC-electricity'!M19+'BIFUbC-heat'!M19+'BIFUbC-biomass'!M19+'BIFUbC-hydrogen'!O19</f>
        <v>865346443062092.63</v>
      </c>
      <c r="N19" s="344">
        <f>'BIFUbC-coal'!N19+'BIFUbC-LPG-propane-or-butane'!N19+'BIFUbC-petroleum-diesel'!N19+'BIFUbC-crude-oil'!N19+'BIFUbC-heavy-or-residual-oil'!N19+'BIFUbC-natural-gas'!N19+'BIFUbC-electricity'!N19+'BIFUbC-heat'!N19+'BIFUbC-biomass'!N19+'BIFUbC-hydrogen'!P19</f>
        <v>899345440079090.13</v>
      </c>
      <c r="O19" s="344">
        <f>'BIFUbC-coal'!O19+'BIFUbC-LPG-propane-or-butane'!O19+'BIFUbC-petroleum-diesel'!O19+'BIFUbC-crude-oil'!O19+'BIFUbC-heavy-or-residual-oil'!O19+'BIFUbC-natural-gas'!O19+'BIFUbC-electricity'!O19+'BIFUbC-heat'!O19+'BIFUbC-biomass'!O19+'BIFUbC-hydrogen'!Q19</f>
        <v>933329623752794.25</v>
      </c>
      <c r="P19" s="344">
        <f>'BIFUbC-coal'!P19+'BIFUbC-LPG-propane-or-butane'!P19+'BIFUbC-petroleum-diesel'!P19+'BIFUbC-crude-oil'!P19+'BIFUbC-heavy-or-residual-oil'!P19+'BIFUbC-natural-gas'!P19+'BIFUbC-electricity'!P19+'BIFUbC-heat'!P19+'BIFUbC-biomass'!P19+'BIFUbC-hydrogen'!R19</f>
        <v>967120878489446</v>
      </c>
      <c r="Q19" s="344">
        <f>'BIFUbC-coal'!Q19+'BIFUbC-LPG-propane-or-butane'!Q19+'BIFUbC-petroleum-diesel'!Q19+'BIFUbC-crude-oil'!Q19+'BIFUbC-heavy-or-residual-oil'!Q19+'BIFUbC-natural-gas'!Q19+'BIFUbC-electricity'!Q19+'BIFUbC-heat'!Q19+'BIFUbC-biomass'!Q19+'BIFUbC-hydrogen'!S19</f>
        <v>1000527126414983.3</v>
      </c>
      <c r="R19" s="344">
        <f>'BIFUbC-coal'!R19+'BIFUbC-LPG-propane-or-butane'!R19+'BIFUbC-petroleum-diesel'!R19+'BIFUbC-crude-oil'!R19+'BIFUbC-heavy-or-residual-oil'!R19+'BIFUbC-natural-gas'!R19+'BIFUbC-electricity'!R19+'BIFUbC-heat'!R19+'BIFUbC-biomass'!R19+'BIFUbC-hydrogen'!T19</f>
        <v>1033343188250553.9</v>
      </c>
      <c r="S19" s="344">
        <f>'BIFUbC-coal'!S19+'BIFUbC-LPG-propane-or-butane'!S19+'BIFUbC-petroleum-diesel'!S19+'BIFUbC-crude-oil'!S19+'BIFUbC-heavy-or-residual-oil'!S19+'BIFUbC-natural-gas'!S19+'BIFUbC-electricity'!S19+'BIFUbC-heat'!S19+'BIFUbC-biomass'!S19+'BIFUbC-hydrogen'!U19</f>
        <v>1068667376907931.3</v>
      </c>
      <c r="T19" s="344">
        <f>'BIFUbC-coal'!T19+'BIFUbC-LPG-propane-or-butane'!T19+'BIFUbC-petroleum-diesel'!T19+'BIFUbC-crude-oil'!T19+'BIFUbC-heavy-or-residual-oil'!T19+'BIFUbC-natural-gas'!T19+'BIFUbC-electricity'!T19+'BIFUbC-heat'!T19+'BIFUbC-biomass'!T19+'BIFUbC-hydrogen'!V19</f>
        <v>1103294908284734</v>
      </c>
      <c r="U19" s="344">
        <f>'BIFUbC-coal'!U19+'BIFUbC-LPG-propane-or-butane'!U19+'BIFUbC-petroleum-diesel'!U19+'BIFUbC-crude-oil'!U19+'BIFUbC-heavy-or-residual-oil'!U19+'BIFUbC-natural-gas'!U19+'BIFUbC-electricity'!U19+'BIFUbC-heat'!U19+'BIFUbC-biomass'!U19+'BIFUbC-hydrogen'!W19</f>
        <v>1137112016019694.5</v>
      </c>
      <c r="V19" s="344">
        <f>'BIFUbC-coal'!V19+'BIFUbC-LPG-propane-or-butane'!V19+'BIFUbC-petroleum-diesel'!V19+'BIFUbC-crude-oil'!V19+'BIFUbC-heavy-or-residual-oil'!V19+'BIFUbC-natural-gas'!V19+'BIFUbC-electricity'!V19+'BIFUbC-heat'!V19+'BIFUbC-biomass'!V19+'BIFUbC-hydrogen'!X19</f>
        <v>1170008288938862.3</v>
      </c>
      <c r="W19" s="344">
        <f>'BIFUbC-coal'!W19+'BIFUbC-LPG-propane-or-butane'!W19+'BIFUbC-petroleum-diesel'!W19+'BIFUbC-crude-oil'!W19+'BIFUbC-heavy-or-residual-oil'!W19+'BIFUbC-natural-gas'!W19+'BIFUbC-electricity'!W19+'BIFUbC-heat'!W19+'BIFUbC-biomass'!W19+'BIFUbC-hydrogen'!Y19</f>
        <v>1201877389318420</v>
      </c>
      <c r="X19" s="344">
        <f>'BIFUbC-coal'!X19+'BIFUbC-LPG-propane-or-butane'!X19+'BIFUbC-petroleum-diesel'!X19+'BIFUbC-crude-oil'!X19+'BIFUbC-heavy-or-residual-oil'!X19+'BIFUbC-natural-gas'!X19+'BIFUbC-electricity'!X19+'BIFUbC-heat'!X19+'BIFUbC-biomass'!X19+'BIFUbC-hydrogen'!Z19</f>
        <v>1232617729045532.8</v>
      </c>
      <c r="Y19" s="344">
        <f>'BIFUbC-coal'!Y19+'BIFUbC-LPG-propane-or-butane'!Y19+'BIFUbC-petroleum-diesel'!Y19+'BIFUbC-crude-oil'!Y19+'BIFUbC-heavy-or-residual-oil'!Y19+'BIFUbC-natural-gas'!Y19+'BIFUbC-electricity'!Y19+'BIFUbC-heat'!Y19+'BIFUbC-biomass'!Y19+'BIFUbC-hydrogen'!AA19</f>
        <v>1262133097413967.8</v>
      </c>
      <c r="Z19" s="344">
        <f>'BIFUbC-coal'!Z19+'BIFUbC-LPG-propane-or-butane'!Z19+'BIFUbC-petroleum-diesel'!Z19+'BIFUbC-crude-oil'!Z19+'BIFUbC-heavy-or-residual-oil'!Z19+'BIFUbC-natural-gas'!Z19+'BIFUbC-electricity'!Z19+'BIFUbC-heat'!Z19+'BIFUbC-biomass'!Z19+'BIFUbC-hydrogen'!AB19</f>
        <v>1290333235044595.3</v>
      </c>
      <c r="AA19" s="344">
        <f>'BIFUbC-coal'!AA19+'BIFUbC-LPG-propane-or-butane'!AA19+'BIFUbC-petroleum-diesel'!AA19+'BIFUbC-crude-oil'!AA19+'BIFUbC-heavy-or-residual-oil'!AA19+'BIFUbC-natural-gas'!AA19+'BIFUbC-electricity'!AA19+'BIFUbC-heat'!AA19+'BIFUbC-biomass'!AA19+'BIFUbC-hydrogen'!AC19</f>
        <v>1317134349229659.3</v>
      </c>
      <c r="AB19" s="344">
        <f>'BIFUbC-coal'!AB19+'BIFUbC-LPG-propane-or-butane'!AB19+'BIFUbC-petroleum-diesel'!AB19+'BIFUbC-crude-oil'!AB19+'BIFUbC-heavy-or-residual-oil'!AB19+'BIFUbC-natural-gas'!AB19+'BIFUbC-electricity'!AB19+'BIFUbC-heat'!AB19+'BIFUbC-biomass'!AB19+'BIFUbC-hydrogen'!AD19</f>
        <v>1342459566847808.5</v>
      </c>
      <c r="AC19" s="344">
        <f>'BIFUbC-coal'!AC19+'BIFUbC-LPG-propane-or-butane'!AC19+'BIFUbC-petroleum-diesel'!AC19+'BIFUbC-crude-oil'!AC19+'BIFUbC-heavy-or-residual-oil'!AC19+'BIFUbC-natural-gas'!AC19+'BIFUbC-electricity'!AC19+'BIFUbC-heat'!AC19+'BIFUbC-biomass'!AC19+'BIFUbC-hydrogen'!AE19</f>
        <v>1366239321869750</v>
      </c>
      <c r="AD19" s="344">
        <f>'BIFUbC-coal'!AD19+'BIFUbC-LPG-propane-or-butane'!AD19+'BIFUbC-petroleum-diesel'!AD19+'BIFUbC-crude-oil'!AD19+'BIFUbC-heavy-or-residual-oil'!AD19+'BIFUbC-natural-gas'!AD19+'BIFUbC-electricity'!AD19+'BIFUbC-heat'!AD19+'BIFUbC-biomass'!AD19+'BIFUbC-hydrogen'!AF19</f>
        <v>1388411675356222.3</v>
      </c>
      <c r="AE19" s="344">
        <f>'BIFUbC-coal'!AE19+'BIFUbC-LPG-propane-or-butane'!AE19+'BIFUbC-petroleum-diesel'!AE19+'BIFUbC-crude-oil'!AE19+'BIFUbC-heavy-or-residual-oil'!AE19+'BIFUbC-natural-gas'!AE19+'BIFUbC-electricity'!AE19+'BIFUbC-heat'!AE19+'BIFUbC-biomass'!AE19+'BIFUbC-hydrogen'!AG19</f>
        <v>1408922566726683.3</v>
      </c>
      <c r="AF19" s="344">
        <f>'BIFUbC-coal'!AF19+'BIFUbC-LPG-propane-or-butane'!AF19+'BIFUbC-petroleum-diesel'!AF19+'BIFUbC-crude-oil'!AF19+'BIFUbC-heavy-or-residual-oil'!AF19+'BIFUbC-natural-gas'!AF19+'BIFUbC-electricity'!AF19+'BIFUbC-heat'!AF19+'BIFUbC-biomass'!AF19+'BIFUbC-hydrogen'!AH19</f>
        <v>1427725995934583.3</v>
      </c>
      <c r="AG19" s="344">
        <f>'BIFUbC-coal'!AG19+'BIFUbC-LPG-propane-or-butane'!AG19+'BIFUbC-petroleum-diesel'!AG19+'BIFUbC-crude-oil'!AG19+'BIFUbC-heavy-or-residual-oil'!AG19+'BIFUbC-natural-gas'!AG19+'BIFUbC-electricity'!AG19+'BIFUbC-heat'!AG19+'BIFUbC-biomass'!AG19+'BIFUbC-hydrogen'!AI19</f>
        <v>1444784137011026.8</v>
      </c>
      <c r="AH19" s="344">
        <f>'BIFUbC-coal'!AH19+'BIFUbC-LPG-propane-or-butane'!AH19+'BIFUbC-petroleum-diesel'!AH19+'BIFUbC-crude-oil'!AH19+'BIFUbC-heavy-or-residual-oil'!AH19+'BIFUbC-natural-gas'!AH19+'BIFUbC-electricity'!AH19+'BIFUbC-heat'!AH19+'BIFUbC-biomass'!AH19+'BIFUbC-hydrogen'!AJ19</f>
        <v>1460067384221334</v>
      </c>
      <c r="AI19" s="344">
        <f>'BIFUbC-coal'!AI19+'BIFUbC-LPG-propane-or-butane'!AI19+'BIFUbC-petroleum-diesel'!AI19+'BIFUbC-crude-oil'!AI19+'BIFUbC-heavy-or-residual-oil'!AI19+'BIFUbC-natural-gas'!AI19+'BIFUbC-electricity'!AI19+'BIFUbC-heat'!AI19+'BIFUbC-biomass'!AI19+'BIFUbC-hydrogen'!AK19</f>
        <v>1473554332808513.3</v>
      </c>
      <c r="AJ19" s="344">
        <f>'BIFUbC-coal'!AJ19+'BIFUbC-LPG-propane-or-butane'!AJ19+'BIFUbC-petroleum-diesel'!AJ19+'BIFUbC-crude-oil'!AJ19+'BIFUbC-heavy-or-residual-oil'!AJ19+'BIFUbC-natural-gas'!AJ19+'BIFUbC-electricity'!AJ19+'BIFUbC-heat'!AJ19+'BIFUbC-biomass'!AJ19+'BIFUbC-hydrogen'!AL19</f>
        <v>1485231696965625.8</v>
      </c>
      <c r="AK19" s="344">
        <f>'BIFUbC-coal'!AK19+'BIFUbC-LPG-propane-or-butane'!AK19+'BIFUbC-petroleum-diesel'!AK19+'BIFUbC-crude-oil'!AK19+'BIFUbC-heavy-or-residual-oil'!AK19+'BIFUbC-natural-gas'!AK19+'BIFUbC-electricity'!AK19+'BIFUbC-heat'!AK19+'BIFUbC-biomass'!AK19+'BIFUbC-hydrogen'!AM19</f>
        <v>1495094168278339.5</v>
      </c>
      <c r="AL19" s="344">
        <f>'BIFUbC-coal'!AL19+'BIFUbC-LPG-propane-or-butane'!AL19+'BIFUbC-petroleum-diesel'!AL19+'BIFUbC-crude-oil'!AL19+'BIFUbC-heavy-or-residual-oil'!AL19+'BIFUbC-natural-gas'!AL19+'BIFUbC-electricity'!AL19+'BIFUbC-heat'!AL19+'BIFUbC-biomass'!AL19+'BIFUbC-hydrogen'!AN19</f>
        <v>1503144218404424.5</v>
      </c>
      <c r="AM19" s="344">
        <f>'BIFUbC-coal'!AM19+'BIFUbC-LPG-propane-or-butane'!AM19+'BIFUbC-petroleum-diesel'!AM19+'BIFUbC-crude-oil'!AM19+'BIFUbC-heavy-or-residual-oil'!AM19+'BIFUbC-natural-gas'!AM19+'BIFUbC-electricity'!AM19+'BIFUbC-heat'!AM19+'BIFUbC-biomass'!AM19+'BIFUbC-hydrogen'!AO19</f>
        <v>1509391850204728.8</v>
      </c>
      <c r="AN19" s="344">
        <f>'BIFUbC-coal'!AN19+'BIFUbC-LPG-propane-or-butane'!AN19+'BIFUbC-petroleum-diesel'!AN19+'BIFUbC-crude-oil'!AN19+'BIFUbC-heavy-or-residual-oil'!AN19+'BIFUbC-natural-gas'!AN19+'BIFUbC-electricity'!AN19+'BIFUbC-heat'!AN19+'BIFUbC-biomass'!AN19+'BIFUbC-hydrogen'!AP19</f>
        <v>1513854301908423.5</v>
      </c>
    </row>
    <row r="20" spans="1:40" x14ac:dyDescent="0.2">
      <c r="A20" s="313" t="s">
        <v>142</v>
      </c>
      <c r="B20" s="344">
        <f>'BIFUbC-coal'!B20+'BIFUbC-LPG-propane-or-butane'!B20+'BIFUbC-petroleum-diesel'!B20+'BIFUbC-crude-oil'!B20+'BIFUbC-heavy-or-residual-oil'!B20+'BIFUbC-natural-gas'!B20+'BIFUbC-electricity'!B20+'BIFUbC-heat'!B20+'BIFUbC-biomass'!B20+'BIFUbC-hydrogen'!D20</f>
        <v>227496994874726.28</v>
      </c>
      <c r="C20" s="344">
        <f>'BIFUbC-coal'!C20+'BIFUbC-LPG-propane-or-butane'!C20+'BIFUbC-petroleum-diesel'!C20+'BIFUbC-crude-oil'!C20+'BIFUbC-heavy-or-residual-oil'!C20+'BIFUbC-natural-gas'!C20+'BIFUbC-electricity'!C20+'BIFUbC-heat'!C20+'BIFUbC-biomass'!C20+'BIFUbC-hydrogen'!E20</f>
        <v>233828660255284.16</v>
      </c>
      <c r="D20" s="344">
        <f>'BIFUbC-coal'!D20+'BIFUbC-LPG-propane-or-butane'!D20+'BIFUbC-petroleum-diesel'!D20+'BIFUbC-crude-oil'!D20+'BIFUbC-heavy-or-residual-oil'!D20+'BIFUbC-natural-gas'!D20+'BIFUbC-electricity'!D20+'BIFUbC-heat'!D20+'BIFUbC-biomass'!D20+'BIFUbC-hydrogen'!F20</f>
        <v>264132764524487.19</v>
      </c>
      <c r="E20" s="344">
        <f>'BIFUbC-coal'!E20+'BIFUbC-LPG-propane-or-butane'!E20+'BIFUbC-petroleum-diesel'!E20+'BIFUbC-crude-oil'!E20+'BIFUbC-heavy-or-residual-oil'!E20+'BIFUbC-natural-gas'!E20+'BIFUbC-electricity'!E20+'BIFUbC-heat'!E20+'BIFUbC-biomass'!E20+'BIFUbC-hydrogen'!G20</f>
        <v>289058552445378.75</v>
      </c>
      <c r="F20" s="344">
        <f>'BIFUbC-coal'!F20+'BIFUbC-LPG-propane-or-butane'!F20+'BIFUbC-petroleum-diesel'!F20+'BIFUbC-crude-oil'!F20+'BIFUbC-heavy-or-residual-oil'!F20+'BIFUbC-natural-gas'!F20+'BIFUbC-electricity'!F20+'BIFUbC-heat'!F20+'BIFUbC-biomass'!F20+'BIFUbC-hydrogen'!H20</f>
        <v>290811029447382.75</v>
      </c>
      <c r="G20" s="344">
        <f>'BIFUbC-coal'!G20+'BIFUbC-LPG-propane-or-butane'!G20+'BIFUbC-petroleum-diesel'!G20+'BIFUbC-crude-oil'!G20+'BIFUbC-heavy-or-residual-oil'!G20+'BIFUbC-natural-gas'!G20+'BIFUbC-electricity'!G20+'BIFUbC-heat'!G20+'BIFUbC-biomass'!G20+'BIFUbC-hydrogen'!I20</f>
        <v>297452248545289.06</v>
      </c>
      <c r="H20" s="344">
        <f>'BIFUbC-coal'!H20+'BIFUbC-LPG-propane-or-butane'!H20+'BIFUbC-petroleum-diesel'!H20+'BIFUbC-crude-oil'!H20+'BIFUbC-heavy-or-residual-oil'!H20+'BIFUbC-natural-gas'!H20+'BIFUbC-electricity'!H20+'BIFUbC-heat'!H20+'BIFUbC-biomass'!H20+'BIFUbC-hydrogen'!J20</f>
        <v>306699919399744.88</v>
      </c>
      <c r="I20" s="344">
        <f>'BIFUbC-coal'!I20+'BIFUbC-LPG-propane-or-butane'!I20+'BIFUbC-petroleum-diesel'!I20+'BIFUbC-crude-oil'!I20+'BIFUbC-heavy-or-residual-oil'!I20+'BIFUbC-natural-gas'!I20+'BIFUbC-electricity'!I20+'BIFUbC-heat'!I20+'BIFUbC-biomass'!I20+'BIFUbC-hydrogen'!K20</f>
        <v>316717517435972.38</v>
      </c>
      <c r="J20" s="344">
        <f>'BIFUbC-coal'!J20+'BIFUbC-LPG-propane-or-butane'!J20+'BIFUbC-petroleum-diesel'!J20+'BIFUbC-crude-oil'!J20+'BIFUbC-heavy-or-residual-oil'!J20+'BIFUbC-natural-gas'!J20+'BIFUbC-electricity'!J20+'BIFUbC-heat'!J20+'BIFUbC-biomass'!J20+'BIFUbC-hydrogen'!L20</f>
        <v>326684434365263.5</v>
      </c>
      <c r="K20" s="344">
        <f>'BIFUbC-coal'!K20+'BIFUbC-LPG-propane-or-butane'!K20+'BIFUbC-petroleum-diesel'!K20+'BIFUbC-crude-oil'!K20+'BIFUbC-heavy-or-residual-oil'!K20+'BIFUbC-natural-gas'!K20+'BIFUbC-electricity'!K20+'BIFUbC-heat'!K20+'BIFUbC-biomass'!K20+'BIFUbC-hydrogen'!M20</f>
        <v>336369322829652.94</v>
      </c>
      <c r="L20" s="344">
        <f>'BIFUbC-coal'!L20+'BIFUbC-LPG-propane-or-butane'!L20+'BIFUbC-petroleum-diesel'!L20+'BIFUbC-crude-oil'!L20+'BIFUbC-heavy-or-residual-oil'!L20+'BIFUbC-natural-gas'!L20+'BIFUbC-electricity'!L20+'BIFUbC-heat'!L20+'BIFUbC-biomass'!L20+'BIFUbC-hydrogen'!N20</f>
        <v>345521096522873.31</v>
      </c>
      <c r="M20" s="344">
        <f>'BIFUbC-coal'!M20+'BIFUbC-LPG-propane-or-butane'!M20+'BIFUbC-petroleum-diesel'!M20+'BIFUbC-crude-oil'!M20+'BIFUbC-heavy-or-residual-oil'!M20+'BIFUbC-natural-gas'!M20+'BIFUbC-electricity'!M20+'BIFUbC-heat'!M20+'BIFUbC-biomass'!M20+'BIFUbC-hydrogen'!O20</f>
        <v>353871547047599.38</v>
      </c>
      <c r="N20" s="344">
        <f>'BIFUbC-coal'!N20+'BIFUbC-LPG-propane-or-butane'!N20+'BIFUbC-petroleum-diesel'!N20+'BIFUbC-crude-oil'!N20+'BIFUbC-heavy-or-residual-oil'!N20+'BIFUbC-natural-gas'!N20+'BIFUbC-electricity'!N20+'BIFUbC-heat'!N20+'BIFUbC-biomass'!N20+'BIFUbC-hydrogen'!P20</f>
        <v>361372708893643.63</v>
      </c>
      <c r="O20" s="344">
        <f>'BIFUbC-coal'!O20+'BIFUbC-LPG-propane-or-butane'!O20+'BIFUbC-petroleum-diesel'!O20+'BIFUbC-crude-oil'!O20+'BIFUbC-heavy-or-residual-oil'!O20+'BIFUbC-natural-gas'!O20+'BIFUbC-electricity'!O20+'BIFUbC-heat'!O20+'BIFUbC-biomass'!O20+'BIFUbC-hydrogen'!Q20</f>
        <v>367829406743660.75</v>
      </c>
      <c r="P20" s="344">
        <f>'BIFUbC-coal'!P20+'BIFUbC-LPG-propane-or-butane'!P20+'BIFUbC-petroleum-diesel'!P20+'BIFUbC-crude-oil'!P20+'BIFUbC-heavy-or-residual-oil'!P20+'BIFUbC-natural-gas'!P20+'BIFUbC-electricity'!P20+'BIFUbC-heat'!P20+'BIFUbC-biomass'!P20+'BIFUbC-hydrogen'!R20</f>
        <v>373284402925239.19</v>
      </c>
      <c r="Q20" s="344">
        <f>'BIFUbC-coal'!Q20+'BIFUbC-LPG-propane-or-butane'!Q20+'BIFUbC-petroleum-diesel'!Q20+'BIFUbC-crude-oil'!Q20+'BIFUbC-heavy-or-residual-oil'!Q20+'BIFUbC-natural-gas'!Q20+'BIFUbC-electricity'!Q20+'BIFUbC-heat'!Q20+'BIFUbC-biomass'!Q20+'BIFUbC-hydrogen'!S20</f>
        <v>377795266899678</v>
      </c>
      <c r="R20" s="344">
        <f>'BIFUbC-coal'!R20+'BIFUbC-LPG-propane-or-butane'!R20+'BIFUbC-petroleum-diesel'!R20+'BIFUbC-crude-oil'!R20+'BIFUbC-heavy-or-residual-oil'!R20+'BIFUbC-natural-gas'!R20+'BIFUbC-electricity'!R20+'BIFUbC-heat'!R20+'BIFUbC-biomass'!R20+'BIFUbC-hydrogen'!T20</f>
        <v>381432311578751.13</v>
      </c>
      <c r="S20" s="344">
        <f>'BIFUbC-coal'!S20+'BIFUbC-LPG-propane-or-butane'!S20+'BIFUbC-petroleum-diesel'!S20+'BIFUbC-crude-oil'!S20+'BIFUbC-heavy-or-residual-oil'!S20+'BIFUbC-natural-gas'!S20+'BIFUbC-electricity'!S20+'BIFUbC-heat'!S20+'BIFUbC-biomass'!S20+'BIFUbC-hydrogen'!U20</f>
        <v>385456432702760.44</v>
      </c>
      <c r="T20" s="344">
        <f>'BIFUbC-coal'!T20+'BIFUbC-LPG-propane-or-butane'!T20+'BIFUbC-petroleum-diesel'!T20+'BIFUbC-crude-oil'!T20+'BIFUbC-heavy-or-residual-oil'!T20+'BIFUbC-natural-gas'!T20+'BIFUbC-electricity'!T20+'BIFUbC-heat'!T20+'BIFUbC-biomass'!T20+'BIFUbC-hydrogen'!V20</f>
        <v>388744913268515.56</v>
      </c>
      <c r="U20" s="344">
        <f>'BIFUbC-coal'!U20+'BIFUbC-LPG-propane-or-butane'!U20+'BIFUbC-petroleum-diesel'!U20+'BIFUbC-crude-oil'!U20+'BIFUbC-heavy-or-residual-oil'!U20+'BIFUbC-natural-gas'!U20+'BIFUbC-electricity'!U20+'BIFUbC-heat'!U20+'BIFUbC-biomass'!U20+'BIFUbC-hydrogen'!W20</f>
        <v>391331599518454.5</v>
      </c>
      <c r="V20" s="344">
        <f>'BIFUbC-coal'!V20+'BIFUbC-LPG-propane-or-butane'!V20+'BIFUbC-petroleum-diesel'!V20+'BIFUbC-crude-oil'!V20+'BIFUbC-heavy-or-residual-oil'!V20+'BIFUbC-natural-gas'!V20+'BIFUbC-electricity'!V20+'BIFUbC-heat'!V20+'BIFUbC-biomass'!V20+'BIFUbC-hydrogen'!X20</f>
        <v>393255464589286.25</v>
      </c>
      <c r="W20" s="344">
        <f>'BIFUbC-coal'!W20+'BIFUbC-LPG-propane-or-butane'!W20+'BIFUbC-petroleum-diesel'!W20+'BIFUbC-crude-oil'!W20+'BIFUbC-heavy-or-residual-oil'!W20+'BIFUbC-natural-gas'!W20+'BIFUbC-electricity'!W20+'BIFUbC-heat'!W20+'BIFUbC-biomass'!W20+'BIFUbC-hydrogen'!Y20</f>
        <v>394559772346367.25</v>
      </c>
      <c r="X20" s="344">
        <f>'BIFUbC-coal'!X20+'BIFUbC-LPG-propane-or-butane'!X20+'BIFUbC-petroleum-diesel'!X20+'BIFUbC-crude-oil'!X20+'BIFUbC-heavy-or-residual-oil'!X20+'BIFUbC-natural-gas'!X20+'BIFUbC-electricity'!X20+'BIFUbC-heat'!X20+'BIFUbC-biomass'!X20+'BIFUbC-hydrogen'!Z20</f>
        <v>395291261300451.94</v>
      </c>
      <c r="Y20" s="344">
        <f>'BIFUbC-coal'!Y20+'BIFUbC-LPG-propane-or-butane'!Y20+'BIFUbC-petroleum-diesel'!Y20+'BIFUbC-crude-oil'!Y20+'BIFUbC-heavy-or-residual-oil'!Y20+'BIFUbC-natural-gas'!Y20+'BIFUbC-electricity'!Y20+'BIFUbC-heat'!Y20+'BIFUbC-biomass'!Y20+'BIFUbC-hydrogen'!AA20</f>
        <v>395499365321347.56</v>
      </c>
      <c r="Z20" s="344">
        <f>'BIFUbC-coal'!Z20+'BIFUbC-LPG-propane-or-butane'!Z20+'BIFUbC-petroleum-diesel'!Z20+'BIFUbC-crude-oil'!Z20+'BIFUbC-heavy-or-residual-oil'!Z20+'BIFUbC-natural-gas'!Z20+'BIFUbC-electricity'!Z20+'BIFUbC-heat'!Z20+'BIFUbC-biomass'!Z20+'BIFUbC-hydrogen'!AB20</f>
        <v>395235485071480.25</v>
      </c>
      <c r="AA20" s="344">
        <f>'BIFUbC-coal'!AA20+'BIFUbC-LPG-propane-or-butane'!AA20+'BIFUbC-petroleum-diesel'!AA20+'BIFUbC-crude-oil'!AA20+'BIFUbC-heavy-or-residual-oil'!AA20+'BIFUbC-natural-gas'!AA20+'BIFUbC-electricity'!AA20+'BIFUbC-heat'!AA20+'BIFUbC-biomass'!AA20+'BIFUbC-hydrogen'!AC20</f>
        <v>394552321282270.94</v>
      </c>
      <c r="AB20" s="344">
        <f>'BIFUbC-coal'!AB20+'BIFUbC-LPG-propane-or-butane'!AB20+'BIFUbC-petroleum-diesel'!AB20+'BIFUbC-crude-oil'!AB20+'BIFUbC-heavy-or-residual-oil'!AB20+'BIFUbC-natural-gas'!AB20+'BIFUbC-electricity'!AB20+'BIFUbC-heat'!AB20+'BIFUbC-biomass'!AB20+'BIFUbC-hydrogen'!AD20</f>
        <v>393503278289947.13</v>
      </c>
      <c r="AC20" s="344">
        <f>'BIFUbC-coal'!AC20+'BIFUbC-LPG-propane-or-butane'!AC20+'BIFUbC-petroleum-diesel'!AC20+'BIFUbC-crude-oil'!AC20+'BIFUbC-heavy-or-residual-oil'!AC20+'BIFUbC-natural-gas'!AC20+'BIFUbC-electricity'!AC20+'BIFUbC-heat'!AC20+'BIFUbC-biomass'!AC20+'BIFUbC-hydrogen'!AE20</f>
        <v>392141943718509.88</v>
      </c>
      <c r="AD20" s="344">
        <f>'BIFUbC-coal'!AD20+'BIFUbC-LPG-propane-or-butane'!AD20+'BIFUbC-petroleum-diesel'!AD20+'BIFUbC-crude-oil'!AD20+'BIFUbC-heavy-or-residual-oil'!AD20+'BIFUbC-natural-gas'!AD20+'BIFUbC-electricity'!AD20+'BIFUbC-heat'!AD20+'BIFUbC-biomass'!AD20+'BIFUbC-hydrogen'!AF20</f>
        <v>390521647910635.25</v>
      </c>
      <c r="AE20" s="344">
        <f>'BIFUbC-coal'!AE20+'BIFUbC-LPG-propane-or-butane'!AE20+'BIFUbC-petroleum-diesel'!AE20+'BIFUbC-crude-oil'!AE20+'BIFUbC-heavy-or-residual-oil'!AE20+'BIFUbC-natural-gas'!AE20+'BIFUbC-electricity'!AE20+'BIFUbC-heat'!AE20+'BIFUbC-biomass'!AE20+'BIFUbC-hydrogen'!AG20</f>
        <v>388695104708794.13</v>
      </c>
      <c r="AF20" s="344">
        <f>'BIFUbC-coal'!AF20+'BIFUbC-LPG-propane-or-butane'!AF20+'BIFUbC-petroleum-diesel'!AF20+'BIFUbC-crude-oil'!AF20+'BIFUbC-heavy-or-residual-oil'!AF20+'BIFUbC-natural-gas'!AF20+'BIFUbC-electricity'!AF20+'BIFUbC-heat'!AF20+'BIFUbC-biomass'!AF20+'BIFUbC-hydrogen'!AH20</f>
        <v>386714133508513.06</v>
      </c>
      <c r="AG20" s="344">
        <f>'BIFUbC-coal'!AG20+'BIFUbC-LPG-propane-or-butane'!AG20+'BIFUbC-petroleum-diesel'!AG20+'BIFUbC-crude-oil'!AG20+'BIFUbC-heavy-or-residual-oil'!AG20+'BIFUbC-natural-gas'!AG20+'BIFUbC-electricity'!AG20+'BIFUbC-heat'!AG20+'BIFUbC-biomass'!AG20+'BIFUbC-hydrogen'!AI20</f>
        <v>384629461158671.75</v>
      </c>
      <c r="AH20" s="344">
        <f>'BIFUbC-coal'!AH20+'BIFUbC-LPG-propane-or-butane'!AH20+'BIFUbC-petroleum-diesel'!AH20+'BIFUbC-crude-oil'!AH20+'BIFUbC-heavy-or-residual-oil'!AH20+'BIFUbC-natural-gas'!AH20+'BIFUbC-electricity'!AH20+'BIFUbC-heat'!AH20+'BIFUbC-biomass'!AH20+'BIFUbC-hydrogen'!AJ20</f>
        <v>382490601273062.13</v>
      </c>
      <c r="AI20" s="344">
        <f>'BIFUbC-coal'!AI20+'BIFUbC-LPG-propane-or-butane'!AI20+'BIFUbC-petroleum-diesel'!AI20+'BIFUbC-crude-oil'!AI20+'BIFUbC-heavy-or-residual-oil'!AI20+'BIFUbC-natural-gas'!AI20+'BIFUbC-electricity'!AI20+'BIFUbC-heat'!AI20+'BIFUbC-biomass'!AI20+'BIFUbC-hydrogen'!AK20</f>
        <v>380345807836569.25</v>
      </c>
      <c r="AJ20" s="344">
        <f>'BIFUbC-coal'!AJ20+'BIFUbC-LPG-propane-or-butane'!AJ20+'BIFUbC-petroleum-diesel'!AJ20+'BIFUbC-crude-oil'!AJ20+'BIFUbC-heavy-or-residual-oil'!AJ20+'BIFUbC-natural-gas'!AJ20+'BIFUbC-electricity'!AJ20+'BIFUbC-heat'!AJ20+'BIFUbC-biomass'!AJ20+'BIFUbC-hydrogen'!AL20</f>
        <v>378242099624942.31</v>
      </c>
      <c r="AK20" s="344">
        <f>'BIFUbC-coal'!AK20+'BIFUbC-LPG-propane-or-butane'!AK20+'BIFUbC-petroleum-diesel'!AK20+'BIFUbC-crude-oil'!AK20+'BIFUbC-heavy-or-residual-oil'!AK20+'BIFUbC-natural-gas'!AK20+'BIFUbC-electricity'!AK20+'BIFUbC-heat'!AK20+'BIFUbC-biomass'!AK20+'BIFUbC-hydrogen'!AM20</f>
        <v>376225351891487</v>
      </c>
      <c r="AL20" s="344">
        <f>'BIFUbC-coal'!AL20+'BIFUbC-LPG-propane-or-butane'!AL20+'BIFUbC-petroleum-diesel'!AL20+'BIFUbC-crude-oil'!AL20+'BIFUbC-heavy-or-residual-oil'!AL20+'BIFUbC-natural-gas'!AL20+'BIFUbC-electricity'!AL20+'BIFUbC-heat'!AL20+'BIFUbC-biomass'!AL20+'BIFUbC-hydrogen'!AN20</f>
        <v>374340451987735.31</v>
      </c>
      <c r="AM20" s="344">
        <f>'BIFUbC-coal'!AM20+'BIFUbC-LPG-propane-or-butane'!AM20+'BIFUbC-petroleum-diesel'!AM20+'BIFUbC-crude-oil'!AM20+'BIFUbC-heavy-or-residual-oil'!AM20+'BIFUbC-natural-gas'!AM20+'BIFUbC-electricity'!AM20+'BIFUbC-heat'!AM20+'BIFUbC-biomass'!AM20+'BIFUbC-hydrogen'!AO20</f>
        <v>372631516059121.94</v>
      </c>
      <c r="AN20" s="344">
        <f>'BIFUbC-coal'!AN20+'BIFUbC-LPG-propane-or-butane'!AN20+'BIFUbC-petroleum-diesel'!AN20+'BIFUbC-crude-oil'!AN20+'BIFUbC-heavy-or-residual-oil'!AN20+'BIFUbC-natural-gas'!AN20+'BIFUbC-electricity'!AN20+'BIFUbC-heat'!AN20+'BIFUbC-biomass'!AN20+'BIFUbC-hydrogen'!AP20</f>
        <v>371142164674507.44</v>
      </c>
    </row>
    <row r="21" spans="1:40" x14ac:dyDescent="0.2">
      <c r="A21" s="313" t="s">
        <v>143</v>
      </c>
      <c r="B21" s="344">
        <f>'BIFUbC-coal'!B21+'BIFUbC-LPG-propane-or-butane'!B21+'BIFUbC-petroleum-diesel'!B21+'BIFUbC-crude-oil'!B21+'BIFUbC-heavy-or-residual-oil'!B21+'BIFUbC-natural-gas'!B21+'BIFUbC-electricity'!B21+'BIFUbC-heat'!B21+'BIFUbC-biomass'!B21+'BIFUbC-hydrogen'!D21</f>
        <v>508870198956766.19</v>
      </c>
      <c r="C21" s="344">
        <f>'BIFUbC-coal'!C21+'BIFUbC-LPG-propane-or-butane'!C21+'BIFUbC-petroleum-diesel'!C21+'BIFUbC-crude-oil'!C21+'BIFUbC-heavy-or-residual-oil'!C21+'BIFUbC-natural-gas'!C21+'BIFUbC-electricity'!C21+'BIFUbC-heat'!C21+'BIFUbC-biomass'!C21+'BIFUbC-hydrogen'!E21</f>
        <v>553196026162975.19</v>
      </c>
      <c r="D21" s="344">
        <f>'BIFUbC-coal'!D21+'BIFUbC-LPG-propane-or-butane'!D21+'BIFUbC-petroleum-diesel'!D21+'BIFUbC-crude-oil'!D21+'BIFUbC-heavy-or-residual-oil'!D21+'BIFUbC-natural-gas'!D21+'BIFUbC-electricity'!D21+'BIFUbC-heat'!D21+'BIFUbC-biomass'!D21+'BIFUbC-hydrogen'!F21</f>
        <v>571503677619995.63</v>
      </c>
      <c r="E21" s="344">
        <f>'BIFUbC-coal'!E21+'BIFUbC-LPG-propane-or-butane'!E21+'BIFUbC-petroleum-diesel'!E21+'BIFUbC-crude-oil'!E21+'BIFUbC-heavy-or-residual-oil'!E21+'BIFUbC-natural-gas'!E21+'BIFUbC-electricity'!E21+'BIFUbC-heat'!E21+'BIFUbC-biomass'!E21+'BIFUbC-hydrogen'!G21</f>
        <v>588520458792905.13</v>
      </c>
      <c r="F21" s="344">
        <f>'BIFUbC-coal'!F21+'BIFUbC-LPG-propane-or-butane'!F21+'BIFUbC-petroleum-diesel'!F21+'BIFUbC-crude-oil'!F21+'BIFUbC-heavy-or-residual-oil'!F21+'BIFUbC-natural-gas'!F21+'BIFUbC-electricity'!F21+'BIFUbC-heat'!F21+'BIFUbC-biomass'!F21+'BIFUbC-hydrogen'!H21</f>
        <v>637197320189020.5</v>
      </c>
      <c r="G21" s="344">
        <f>'BIFUbC-coal'!G21+'BIFUbC-LPG-propane-or-butane'!G21+'BIFUbC-petroleum-diesel'!G21+'BIFUbC-crude-oil'!G21+'BIFUbC-heavy-or-residual-oil'!G21+'BIFUbC-natural-gas'!G21+'BIFUbC-electricity'!G21+'BIFUbC-heat'!G21+'BIFUbC-biomass'!G21+'BIFUbC-hydrogen'!I21</f>
        <v>685506556091252.88</v>
      </c>
      <c r="H21" s="344">
        <f>'BIFUbC-coal'!H21+'BIFUbC-LPG-propane-or-butane'!H21+'BIFUbC-petroleum-diesel'!H21+'BIFUbC-crude-oil'!H21+'BIFUbC-heavy-or-residual-oil'!H21+'BIFUbC-natural-gas'!H21+'BIFUbC-electricity'!H21+'BIFUbC-heat'!H21+'BIFUbC-biomass'!H21+'BIFUbC-hydrogen'!J21</f>
        <v>733448166499601.88</v>
      </c>
      <c r="I21" s="344">
        <f>'BIFUbC-coal'!I21+'BIFUbC-LPG-propane-or-butane'!I21+'BIFUbC-petroleum-diesel'!I21+'BIFUbC-crude-oil'!I21+'BIFUbC-heavy-or-residual-oil'!I21+'BIFUbC-natural-gas'!I21+'BIFUbC-electricity'!I21+'BIFUbC-heat'!I21+'BIFUbC-biomass'!I21+'BIFUbC-hydrogen'!K21</f>
        <v>752927499505702.25</v>
      </c>
      <c r="J21" s="344">
        <f>'BIFUbC-coal'!J21+'BIFUbC-LPG-propane-or-butane'!J21+'BIFUbC-petroleum-diesel'!J21+'BIFUbC-crude-oil'!J21+'BIFUbC-heavy-or-residual-oil'!J21+'BIFUbC-natural-gas'!J21+'BIFUbC-electricity'!J21+'BIFUbC-heat'!J21+'BIFUbC-biomass'!J21+'BIFUbC-hydrogen'!L21</f>
        <v>772277194266058.25</v>
      </c>
      <c r="K21" s="344">
        <f>'BIFUbC-coal'!K21+'BIFUbC-LPG-propane-or-butane'!K21+'BIFUbC-petroleum-diesel'!K21+'BIFUbC-crude-oil'!K21+'BIFUbC-heavy-or-residual-oil'!K21+'BIFUbC-natural-gas'!K21+'BIFUbC-electricity'!K21+'BIFUbC-heat'!K21+'BIFUbC-biomass'!K21+'BIFUbC-hydrogen'!M21</f>
        <v>791497250780669.38</v>
      </c>
      <c r="L21" s="344">
        <f>'BIFUbC-coal'!L21+'BIFUbC-LPG-propane-or-butane'!L21+'BIFUbC-petroleum-diesel'!L21+'BIFUbC-crude-oil'!L21+'BIFUbC-heavy-or-residual-oil'!L21+'BIFUbC-natural-gas'!L21+'BIFUbC-electricity'!L21+'BIFUbC-heat'!L21+'BIFUbC-biomass'!L21+'BIFUbC-hydrogen'!N21</f>
        <v>810587669049536</v>
      </c>
      <c r="M21" s="344">
        <f>'BIFUbC-coal'!M21+'BIFUbC-LPG-propane-or-butane'!M21+'BIFUbC-petroleum-diesel'!M21+'BIFUbC-crude-oil'!M21+'BIFUbC-heavy-or-residual-oil'!M21+'BIFUbC-natural-gas'!M21+'BIFUbC-electricity'!M21+'BIFUbC-heat'!M21+'BIFUbC-biomass'!M21+'BIFUbC-hydrogen'!O21</f>
        <v>829548449072658.25</v>
      </c>
      <c r="N21" s="344">
        <f>'BIFUbC-coal'!N21+'BIFUbC-LPG-propane-or-butane'!N21+'BIFUbC-petroleum-diesel'!N21+'BIFUbC-crude-oil'!N21+'BIFUbC-heavy-or-residual-oil'!N21+'BIFUbC-natural-gas'!N21+'BIFUbC-electricity'!N21+'BIFUbC-heat'!N21+'BIFUbC-biomass'!N21+'BIFUbC-hydrogen'!P21</f>
        <v>838080443489506.25</v>
      </c>
      <c r="O21" s="344">
        <f>'BIFUbC-coal'!O21+'BIFUbC-LPG-propane-or-butane'!O21+'BIFUbC-petroleum-diesel'!O21+'BIFUbC-crude-oil'!O21+'BIFUbC-heavy-or-residual-oil'!O21+'BIFUbC-natural-gas'!O21+'BIFUbC-electricity'!O21+'BIFUbC-heat'!O21+'BIFUbC-biomass'!O21+'BIFUbC-hydrogen'!Q21</f>
        <v>846557103981795.38</v>
      </c>
      <c r="P21" s="344">
        <f>'BIFUbC-coal'!P21+'BIFUbC-LPG-propane-or-butane'!P21+'BIFUbC-petroleum-diesel'!P21+'BIFUbC-crude-oil'!P21+'BIFUbC-heavy-or-residual-oil'!P21+'BIFUbC-natural-gas'!P21+'BIFUbC-electricity'!P21+'BIFUbC-heat'!P21+'BIFUbC-biomass'!P21+'BIFUbC-hydrogen'!R21</f>
        <v>854978430549525.88</v>
      </c>
      <c r="Q21" s="344">
        <f>'BIFUbC-coal'!Q21+'BIFUbC-LPG-propane-or-butane'!Q21+'BIFUbC-petroleum-diesel'!Q21+'BIFUbC-crude-oil'!Q21+'BIFUbC-heavy-or-residual-oil'!Q21+'BIFUbC-natural-gas'!Q21+'BIFUbC-electricity'!Q21+'BIFUbC-heat'!Q21+'BIFUbC-biomass'!Q21+'BIFUbC-hydrogen'!S21</f>
        <v>863344423192698.13</v>
      </c>
      <c r="R21" s="344">
        <f>'BIFUbC-coal'!R21+'BIFUbC-LPG-propane-or-butane'!R21+'BIFUbC-petroleum-diesel'!R21+'BIFUbC-crude-oil'!R21+'BIFUbC-heavy-or-residual-oil'!R21+'BIFUbC-natural-gas'!R21+'BIFUbC-electricity'!R21+'BIFUbC-heat'!R21+'BIFUbC-biomass'!R21+'BIFUbC-hydrogen'!T21</f>
        <v>871655081911311.25</v>
      </c>
      <c r="S21" s="344">
        <f>'BIFUbC-coal'!S21+'BIFUbC-LPG-propane-or-butane'!S21+'BIFUbC-petroleum-diesel'!S21+'BIFUbC-crude-oil'!S21+'BIFUbC-heavy-or-residual-oil'!S21+'BIFUbC-natural-gas'!S21+'BIFUbC-electricity'!S21+'BIFUbC-heat'!S21+'BIFUbC-biomass'!S21+'BIFUbC-hydrogen'!U21</f>
        <v>868437799093662.88</v>
      </c>
      <c r="T21" s="344">
        <f>'BIFUbC-coal'!T21+'BIFUbC-LPG-propane-or-butane'!T21+'BIFUbC-petroleum-diesel'!T21+'BIFUbC-crude-oil'!T21+'BIFUbC-heavy-or-residual-oil'!T21+'BIFUbC-natural-gas'!T21+'BIFUbC-electricity'!T21+'BIFUbC-heat'!T21+'BIFUbC-biomass'!T21+'BIFUbC-hydrogen'!V21</f>
        <v>865224017210856.75</v>
      </c>
      <c r="U21" s="344">
        <f>'BIFUbC-coal'!U21+'BIFUbC-LPG-propane-or-butane'!U21+'BIFUbC-petroleum-diesel'!U21+'BIFUbC-crude-oil'!U21+'BIFUbC-heavy-or-residual-oil'!U21+'BIFUbC-natural-gas'!U21+'BIFUbC-electricity'!U21+'BIFUbC-heat'!U21+'BIFUbC-biomass'!U21+'BIFUbC-hydrogen'!W21</f>
        <v>862013736262893</v>
      </c>
      <c r="V21" s="344">
        <f>'BIFUbC-coal'!V21+'BIFUbC-LPG-propane-or-butane'!V21+'BIFUbC-petroleum-diesel'!V21+'BIFUbC-crude-oil'!V21+'BIFUbC-heavy-or-residual-oil'!V21+'BIFUbC-natural-gas'!V21+'BIFUbC-electricity'!V21+'BIFUbC-heat'!V21+'BIFUbC-biomass'!V21+'BIFUbC-hydrogen'!X21</f>
        <v>858806956249771.25</v>
      </c>
      <c r="W21" s="344">
        <f>'BIFUbC-coal'!W21+'BIFUbC-LPG-propane-or-butane'!W21+'BIFUbC-petroleum-diesel'!W21+'BIFUbC-crude-oil'!W21+'BIFUbC-heavy-or-residual-oil'!W21+'BIFUbC-natural-gas'!W21+'BIFUbC-electricity'!W21+'BIFUbC-heat'!W21+'BIFUbC-biomass'!W21+'BIFUbC-hydrogen'!Y21</f>
        <v>855603677171491.88</v>
      </c>
      <c r="X21" s="344">
        <f>'BIFUbC-coal'!X21+'BIFUbC-LPG-propane-or-butane'!X21+'BIFUbC-petroleum-diesel'!X21+'BIFUbC-crude-oil'!X21+'BIFUbC-heavy-or-residual-oil'!X21+'BIFUbC-natural-gas'!X21+'BIFUbC-electricity'!X21+'BIFUbC-heat'!X21+'BIFUbC-biomass'!X21+'BIFUbC-hydrogen'!Z21</f>
        <v>852403899028055</v>
      </c>
      <c r="Y21" s="344">
        <f>'BIFUbC-coal'!Y21+'BIFUbC-LPG-propane-or-butane'!Y21+'BIFUbC-petroleum-diesel'!Y21+'BIFUbC-crude-oil'!Y21+'BIFUbC-heavy-or-residual-oil'!Y21+'BIFUbC-natural-gas'!Y21+'BIFUbC-electricity'!Y21+'BIFUbC-heat'!Y21+'BIFUbC-biomass'!Y21+'BIFUbC-hydrogen'!AA21</f>
        <v>849207621819460.25</v>
      </c>
      <c r="Z21" s="344">
        <f>'BIFUbC-coal'!Z21+'BIFUbC-LPG-propane-or-butane'!Z21+'BIFUbC-petroleum-diesel'!Z21+'BIFUbC-crude-oil'!Z21+'BIFUbC-heavy-or-residual-oil'!Z21+'BIFUbC-natural-gas'!Z21+'BIFUbC-electricity'!Z21+'BIFUbC-heat'!Z21+'BIFUbC-biomass'!Z21+'BIFUbC-hydrogen'!AB21</f>
        <v>846014845545707.75</v>
      </c>
      <c r="AA21" s="344">
        <f>'BIFUbC-coal'!AA21+'BIFUbC-LPG-propane-or-butane'!AA21+'BIFUbC-petroleum-diesel'!AA21+'BIFUbC-crude-oil'!AA21+'BIFUbC-heavy-or-residual-oil'!AA21+'BIFUbC-natural-gas'!AA21+'BIFUbC-electricity'!AA21+'BIFUbC-heat'!AA21+'BIFUbC-biomass'!AA21+'BIFUbC-hydrogen'!AC21</f>
        <v>842825570206797.38</v>
      </c>
      <c r="AB21" s="344">
        <f>'BIFUbC-coal'!AB21+'BIFUbC-LPG-propane-or-butane'!AB21+'BIFUbC-petroleum-diesel'!AB21+'BIFUbC-crude-oil'!AB21+'BIFUbC-heavy-or-residual-oil'!AB21+'BIFUbC-natural-gas'!AB21+'BIFUbC-electricity'!AB21+'BIFUbC-heat'!AB21+'BIFUbC-biomass'!AB21+'BIFUbC-hydrogen'!AD21</f>
        <v>839639795802729.25</v>
      </c>
      <c r="AC21" s="344">
        <f>'BIFUbC-coal'!AC21+'BIFUbC-LPG-propane-or-butane'!AC21+'BIFUbC-petroleum-diesel'!AC21+'BIFUbC-crude-oil'!AC21+'BIFUbC-heavy-or-residual-oil'!AC21+'BIFUbC-natural-gas'!AC21+'BIFUbC-electricity'!AC21+'BIFUbC-heat'!AC21+'BIFUbC-biomass'!AC21+'BIFUbC-hydrogen'!AE21</f>
        <v>836457522333503.63</v>
      </c>
      <c r="AD21" s="344">
        <f>'BIFUbC-coal'!AD21+'BIFUbC-LPG-propane-or-butane'!AD21+'BIFUbC-petroleum-diesel'!AD21+'BIFUbC-crude-oil'!AD21+'BIFUbC-heavy-or-residual-oil'!AD21+'BIFUbC-natural-gas'!AD21+'BIFUbC-electricity'!AD21+'BIFUbC-heat'!AD21+'BIFUbC-biomass'!AD21+'BIFUbC-hydrogen'!AF21</f>
        <v>833278749799120.38</v>
      </c>
      <c r="AE21" s="344">
        <f>'BIFUbC-coal'!AE21+'BIFUbC-LPG-propane-or-butane'!AE21+'BIFUbC-petroleum-diesel'!AE21+'BIFUbC-crude-oil'!AE21+'BIFUbC-heavy-or-residual-oil'!AE21+'BIFUbC-natural-gas'!AE21+'BIFUbC-electricity'!AE21+'BIFUbC-heat'!AE21+'BIFUbC-biomass'!AE21+'BIFUbC-hydrogen'!AG21</f>
        <v>830103478199579.13</v>
      </c>
      <c r="AF21" s="344">
        <f>'BIFUbC-coal'!AF21+'BIFUbC-LPG-propane-or-butane'!AF21+'BIFUbC-petroleum-diesel'!AF21+'BIFUbC-crude-oil'!AF21+'BIFUbC-heavy-or-residual-oil'!AF21+'BIFUbC-natural-gas'!AF21+'BIFUbC-electricity'!AF21+'BIFUbC-heat'!AF21+'BIFUbC-biomass'!AF21+'BIFUbC-hydrogen'!AH21</f>
        <v>826931707534880.13</v>
      </c>
      <c r="AG21" s="344">
        <f>'BIFUbC-coal'!AG21+'BIFUbC-LPG-propane-or-butane'!AG21+'BIFUbC-petroleum-diesel'!AG21+'BIFUbC-crude-oil'!AG21+'BIFUbC-heavy-or-residual-oil'!AG21+'BIFUbC-natural-gas'!AG21+'BIFUbC-electricity'!AG21+'BIFUbC-heat'!AG21+'BIFUbC-biomass'!AG21+'BIFUbC-hydrogen'!AI21</f>
        <v>823763437805023.5</v>
      </c>
      <c r="AH21" s="344">
        <f>'BIFUbC-coal'!AH21+'BIFUbC-LPG-propane-or-butane'!AH21+'BIFUbC-petroleum-diesel'!AH21+'BIFUbC-crude-oil'!AH21+'BIFUbC-heavy-or-residual-oil'!AH21+'BIFUbC-natural-gas'!AH21+'BIFUbC-electricity'!AH21+'BIFUbC-heat'!AH21+'BIFUbC-biomass'!AH21+'BIFUbC-hydrogen'!AJ21</f>
        <v>822166691944423.13</v>
      </c>
      <c r="AI21" s="344">
        <f>'BIFUbC-coal'!AI21+'BIFUbC-LPG-propane-or-butane'!AI21+'BIFUbC-petroleum-diesel'!AI21+'BIFUbC-crude-oil'!AI21+'BIFUbC-heavy-or-residual-oil'!AI21+'BIFUbC-natural-gas'!AI21+'BIFUbC-electricity'!AI21+'BIFUbC-heat'!AI21+'BIFUbC-biomass'!AI21+'BIFUbC-hydrogen'!AK21</f>
        <v>820571346457759.75</v>
      </c>
      <c r="AJ21" s="344">
        <f>'BIFUbC-coal'!AJ21+'BIFUbC-LPG-propane-or-butane'!AJ21+'BIFUbC-petroleum-diesel'!AJ21+'BIFUbC-crude-oil'!AJ21+'BIFUbC-heavy-or-residual-oil'!AJ21+'BIFUbC-natural-gas'!AJ21+'BIFUbC-electricity'!AJ21+'BIFUbC-heat'!AJ21+'BIFUbC-biomass'!AJ21+'BIFUbC-hydrogen'!AL21</f>
        <v>818977401345033.38</v>
      </c>
      <c r="AK21" s="344">
        <f>'BIFUbC-coal'!AK21+'BIFUbC-LPG-propane-or-butane'!AK21+'BIFUbC-petroleum-diesel'!AK21+'BIFUbC-crude-oil'!AK21+'BIFUbC-heavy-or-residual-oil'!AK21+'BIFUbC-natural-gas'!AK21+'BIFUbC-electricity'!AK21+'BIFUbC-heat'!AK21+'BIFUbC-biomass'!AK21+'BIFUbC-hydrogen'!AM21</f>
        <v>817384856606243.5</v>
      </c>
      <c r="AL21" s="344">
        <f>'BIFUbC-coal'!AL21+'BIFUbC-LPG-propane-or-butane'!AL21+'BIFUbC-petroleum-diesel'!AL21+'BIFUbC-crude-oil'!AL21+'BIFUbC-heavy-or-residual-oil'!AL21+'BIFUbC-natural-gas'!AL21+'BIFUbC-electricity'!AL21+'BIFUbC-heat'!AL21+'BIFUbC-biomass'!AL21+'BIFUbC-hydrogen'!AN21</f>
        <v>815793712241390.88</v>
      </c>
      <c r="AM21" s="344">
        <f>'BIFUbC-coal'!AM21+'BIFUbC-LPG-propane-or-butane'!AM21+'BIFUbC-petroleum-diesel'!AM21+'BIFUbC-crude-oil'!AM21+'BIFUbC-heavy-or-residual-oil'!AM21+'BIFUbC-natural-gas'!AM21+'BIFUbC-electricity'!AM21+'BIFUbC-heat'!AM21+'BIFUbC-biomass'!AM21+'BIFUbC-hydrogen'!AO21</f>
        <v>813683044406424.75</v>
      </c>
      <c r="AN21" s="344">
        <f>'BIFUbC-coal'!AN21+'BIFUbC-LPG-propane-or-butane'!AN21+'BIFUbC-petroleum-diesel'!AN21+'BIFUbC-crude-oil'!AN21+'BIFUbC-heavy-or-residual-oil'!AN21+'BIFUbC-natural-gas'!AN21+'BIFUbC-electricity'!AN21+'BIFUbC-heat'!AN21+'BIFUbC-biomass'!AN21+'BIFUbC-hydrogen'!AP21</f>
        <v>811574477132364.25</v>
      </c>
    </row>
    <row r="22" spans="1:40" x14ac:dyDescent="0.2">
      <c r="A22" s="313" t="s">
        <v>144</v>
      </c>
      <c r="B22" s="344">
        <f>'BIFUbC-coal'!B22+'BIFUbC-LPG-propane-or-butane'!B22+'BIFUbC-petroleum-diesel'!B22+'BIFUbC-crude-oil'!B22+'BIFUbC-heavy-or-residual-oil'!B22+'BIFUbC-natural-gas'!B22+'BIFUbC-electricity'!B22+'BIFUbC-heat'!B22+'BIFUbC-biomass'!B22+'BIFUbC-hydrogen'!D22</f>
        <v>154446348219385.75</v>
      </c>
      <c r="C22" s="344">
        <f>'BIFUbC-coal'!C22+'BIFUbC-LPG-propane-or-butane'!C22+'BIFUbC-petroleum-diesel'!C22+'BIFUbC-crude-oil'!C22+'BIFUbC-heavy-or-residual-oil'!C22+'BIFUbC-natural-gas'!C22+'BIFUbC-electricity'!C22+'BIFUbC-heat'!C22+'BIFUbC-biomass'!C22+'BIFUbC-hydrogen'!E22</f>
        <v>150296342132030.31</v>
      </c>
      <c r="D22" s="344">
        <f>'BIFUbC-coal'!D22+'BIFUbC-LPG-propane-or-butane'!D22+'BIFUbC-petroleum-diesel'!D22+'BIFUbC-crude-oil'!D22+'BIFUbC-heavy-or-residual-oil'!D22+'BIFUbC-natural-gas'!D22+'BIFUbC-electricity'!D22+'BIFUbC-heat'!D22+'BIFUbC-biomass'!D22+'BIFUbC-hydrogen'!F22</f>
        <v>168784407949316.03</v>
      </c>
      <c r="E22" s="344">
        <f>'BIFUbC-coal'!E22+'BIFUbC-LPG-propane-or-butane'!E22+'BIFUbC-petroleum-diesel'!E22+'BIFUbC-crude-oil'!E22+'BIFUbC-heavy-or-residual-oil'!E22+'BIFUbC-natural-gas'!E22+'BIFUbC-electricity'!E22+'BIFUbC-heat'!E22+'BIFUbC-biomass'!E22+'BIFUbC-hydrogen'!G22</f>
        <v>174690040832005.16</v>
      </c>
      <c r="F22" s="344">
        <f>'BIFUbC-coal'!F22+'BIFUbC-LPG-propane-or-butane'!F22+'BIFUbC-petroleum-diesel'!F22+'BIFUbC-crude-oil'!F22+'BIFUbC-heavy-or-residual-oil'!F22+'BIFUbC-natural-gas'!F22+'BIFUbC-electricity'!F22+'BIFUbC-heat'!F22+'BIFUbC-biomass'!F22+'BIFUbC-hydrogen'!H22</f>
        <v>175358321797588.63</v>
      </c>
      <c r="G22" s="344">
        <f>'BIFUbC-coal'!G22+'BIFUbC-LPG-propane-or-butane'!G22+'BIFUbC-petroleum-diesel'!G22+'BIFUbC-crude-oil'!G22+'BIFUbC-heavy-or-residual-oil'!G22+'BIFUbC-natural-gas'!G22+'BIFUbC-electricity'!G22+'BIFUbC-heat'!G22+'BIFUbC-biomass'!G22+'BIFUbC-hydrogen'!I22</f>
        <v>178238791374977.63</v>
      </c>
      <c r="H22" s="344">
        <f>'BIFUbC-coal'!H22+'BIFUbC-LPG-propane-or-butane'!H22+'BIFUbC-petroleum-diesel'!H22+'BIFUbC-crude-oil'!H22+'BIFUbC-heavy-or-residual-oil'!H22+'BIFUbC-natural-gas'!H22+'BIFUbC-electricity'!H22+'BIFUbC-heat'!H22+'BIFUbC-biomass'!H22+'BIFUbC-hydrogen'!J22</f>
        <v>182000603130544.53</v>
      </c>
      <c r="I22" s="344">
        <f>'BIFUbC-coal'!I22+'BIFUbC-LPG-propane-or-butane'!I22+'BIFUbC-petroleum-diesel'!I22+'BIFUbC-crude-oil'!I22+'BIFUbC-heavy-or-residual-oil'!I22+'BIFUbC-natural-gas'!I22+'BIFUbC-electricity'!I22+'BIFUbC-heat'!I22+'BIFUbC-biomass'!I22+'BIFUbC-hydrogen'!K22</f>
        <v>185612202086433.72</v>
      </c>
      <c r="J22" s="344">
        <f>'BIFUbC-coal'!J22+'BIFUbC-LPG-propane-or-butane'!J22+'BIFUbC-petroleum-diesel'!J22+'BIFUbC-crude-oil'!J22+'BIFUbC-heavy-or-residual-oil'!J22+'BIFUbC-natural-gas'!J22+'BIFUbC-electricity'!J22+'BIFUbC-heat'!J22+'BIFUbC-biomass'!J22+'BIFUbC-hydrogen'!L22</f>
        <v>188683798693659.31</v>
      </c>
      <c r="K22" s="344">
        <f>'BIFUbC-coal'!K22+'BIFUbC-LPG-propane-or-butane'!K22+'BIFUbC-petroleum-diesel'!K22+'BIFUbC-crude-oil'!K22+'BIFUbC-heavy-or-residual-oil'!K22+'BIFUbC-natural-gas'!K22+'BIFUbC-electricity'!K22+'BIFUbC-heat'!K22+'BIFUbC-biomass'!K22+'BIFUbC-hydrogen'!M22</f>
        <v>191195025265920.09</v>
      </c>
      <c r="L22" s="344">
        <f>'BIFUbC-coal'!L22+'BIFUbC-LPG-propane-or-butane'!L22+'BIFUbC-petroleum-diesel'!L22+'BIFUbC-crude-oil'!L22+'BIFUbC-heavy-or-residual-oil'!L22+'BIFUbC-natural-gas'!L22+'BIFUbC-electricity'!L22+'BIFUbC-heat'!L22+'BIFUbC-biomass'!L22+'BIFUbC-hydrogen'!N22</f>
        <v>193130982668850.34</v>
      </c>
      <c r="M22" s="344">
        <f>'BIFUbC-coal'!M22+'BIFUbC-LPG-propane-or-butane'!M22+'BIFUbC-petroleum-diesel'!M22+'BIFUbC-crude-oil'!M22+'BIFUbC-heavy-or-residual-oil'!M22+'BIFUbC-natural-gas'!M22+'BIFUbC-electricity'!M22+'BIFUbC-heat'!M22+'BIFUbC-biomass'!M22+'BIFUbC-hydrogen'!O22</f>
        <v>194482349541623.63</v>
      </c>
      <c r="N22" s="344">
        <f>'BIFUbC-coal'!N22+'BIFUbC-LPG-propane-or-butane'!N22+'BIFUbC-petroleum-diesel'!N22+'BIFUbC-crude-oil'!N22+'BIFUbC-heavy-or-residual-oil'!N22+'BIFUbC-natural-gas'!N22+'BIFUbC-electricity'!N22+'BIFUbC-heat'!N22+'BIFUbC-biomass'!N22+'BIFUbC-hydrogen'!P22</f>
        <v>195356551195327.97</v>
      </c>
      <c r="O22" s="344">
        <f>'BIFUbC-coal'!O22+'BIFUbC-LPG-propane-or-butane'!O22+'BIFUbC-petroleum-diesel'!O22+'BIFUbC-crude-oil'!O22+'BIFUbC-heavy-or-residual-oil'!O22+'BIFUbC-natural-gas'!O22+'BIFUbC-electricity'!O22+'BIFUbC-heat'!O22+'BIFUbC-biomass'!O22+'BIFUbC-hydrogen'!Q22</f>
        <v>195725728387653.81</v>
      </c>
      <c r="P22" s="344">
        <f>'BIFUbC-coal'!P22+'BIFUbC-LPG-propane-or-butane'!P22+'BIFUbC-petroleum-diesel'!P22+'BIFUbC-crude-oil'!P22+'BIFUbC-heavy-or-residual-oil'!P22+'BIFUbC-natural-gas'!P22+'BIFUbC-electricity'!P22+'BIFUbC-heat'!P22+'BIFUbC-biomass'!P22+'BIFUbC-hydrogen'!R22</f>
        <v>195676172646388.19</v>
      </c>
      <c r="Q22" s="344">
        <f>'BIFUbC-coal'!Q22+'BIFUbC-LPG-propane-or-butane'!Q22+'BIFUbC-petroleum-diesel'!Q22+'BIFUbC-crude-oil'!Q22+'BIFUbC-heavy-or-residual-oil'!Q22+'BIFUbC-natural-gas'!Q22+'BIFUbC-electricity'!Q22+'BIFUbC-heat'!Q22+'BIFUbC-biomass'!Q22+'BIFUbC-hydrogen'!S22</f>
        <v>195297191664935.88</v>
      </c>
      <c r="R22" s="344">
        <f>'BIFUbC-coal'!R22+'BIFUbC-LPG-propane-or-butane'!R22+'BIFUbC-petroleum-diesel'!R22+'BIFUbC-crude-oil'!R22+'BIFUbC-heavy-or-residual-oil'!R22+'BIFUbC-natural-gas'!R22+'BIFUbC-electricity'!R22+'BIFUbC-heat'!R22+'BIFUbC-biomass'!R22+'BIFUbC-hydrogen'!T22</f>
        <v>194679406544589.5</v>
      </c>
      <c r="S22" s="344">
        <f>'BIFUbC-coal'!S22+'BIFUbC-LPG-propane-or-butane'!S22+'BIFUbC-petroleum-diesel'!S22+'BIFUbC-crude-oil'!S22+'BIFUbC-heavy-or-residual-oil'!S22+'BIFUbC-natural-gas'!S22+'BIFUbC-electricity'!S22+'BIFUbC-heat'!S22+'BIFUbC-biomass'!S22+'BIFUbC-hydrogen'!U22</f>
        <v>194500057722591.78</v>
      </c>
      <c r="T22" s="344">
        <f>'BIFUbC-coal'!T22+'BIFUbC-LPG-propane-or-butane'!T22+'BIFUbC-petroleum-diesel'!T22+'BIFUbC-crude-oil'!T22+'BIFUbC-heavy-or-residual-oil'!T22+'BIFUbC-natural-gas'!T22+'BIFUbC-electricity'!T22+'BIFUbC-heat'!T22+'BIFUbC-biomass'!T22+'BIFUbC-hydrogen'!V22</f>
        <v>194185067667650.09</v>
      </c>
      <c r="U22" s="344">
        <f>'BIFUbC-coal'!U22+'BIFUbC-LPG-propane-or-butane'!U22+'BIFUbC-petroleum-diesel'!U22+'BIFUbC-crude-oil'!U22+'BIFUbC-heavy-or-residual-oil'!U22+'BIFUbC-natural-gas'!U22+'BIFUbC-electricity'!U22+'BIFUbC-heat'!U22+'BIFUbC-biomass'!U22+'BIFUbC-hydrogen'!W22</f>
        <v>193746555837657.44</v>
      </c>
      <c r="V22" s="344">
        <f>'BIFUbC-coal'!V22+'BIFUbC-LPG-propane-or-butane'!V22+'BIFUbC-petroleum-diesel'!V22+'BIFUbC-crude-oil'!V22+'BIFUbC-heavy-or-residual-oil'!V22+'BIFUbC-natural-gas'!V22+'BIFUbC-electricity'!V22+'BIFUbC-heat'!V22+'BIFUbC-biomass'!V22+'BIFUbC-hydrogen'!X22</f>
        <v>193196788975598.91</v>
      </c>
      <c r="W22" s="344">
        <f>'BIFUbC-coal'!W22+'BIFUbC-LPG-propane-or-butane'!W22+'BIFUbC-petroleum-diesel'!W22+'BIFUbC-crude-oil'!W22+'BIFUbC-heavy-or-residual-oil'!W22+'BIFUbC-natural-gas'!W22+'BIFUbC-electricity'!W22+'BIFUbC-heat'!W22+'BIFUbC-biomass'!W22+'BIFUbC-hydrogen'!Y22</f>
        <v>192548109292246.19</v>
      </c>
      <c r="X22" s="344">
        <f>'BIFUbC-coal'!X22+'BIFUbC-LPG-propane-or-butane'!X22+'BIFUbC-petroleum-diesel'!X22+'BIFUbC-crude-oil'!X22+'BIFUbC-heavy-or-residual-oil'!X22+'BIFUbC-natural-gas'!X22+'BIFUbC-electricity'!X22+'BIFUbC-heat'!X22+'BIFUbC-biomass'!X22+'BIFUbC-hydrogen'!Z22</f>
        <v>191812869867654.38</v>
      </c>
      <c r="Y22" s="344">
        <f>'BIFUbC-coal'!Y22+'BIFUbC-LPG-propane-or-butane'!Y22+'BIFUbC-petroleum-diesel'!Y22+'BIFUbC-crude-oil'!Y22+'BIFUbC-heavy-or-residual-oil'!Y22+'BIFUbC-natural-gas'!Y22+'BIFUbC-electricity'!Y22+'BIFUbC-heat'!Y22+'BIFUbC-biomass'!Y22+'BIFUbC-hydrogen'!AA22</f>
        <v>191003377504039.44</v>
      </c>
      <c r="Z22" s="344">
        <f>'BIFUbC-coal'!Z22+'BIFUbC-LPG-propane-or-butane'!Z22+'BIFUbC-petroleum-diesel'!Z22+'BIFUbC-crude-oil'!Z22+'BIFUbC-heavy-or-residual-oil'!Z22+'BIFUbC-natural-gas'!Z22+'BIFUbC-electricity'!Z22+'BIFUbC-heat'!Z22+'BIFUbC-biomass'!Z22+'BIFUbC-hydrogen'!AB22</f>
        <v>190131843159349.25</v>
      </c>
      <c r="AA22" s="344">
        <f>'BIFUbC-coal'!AA22+'BIFUbC-LPG-propane-or-butane'!AA22+'BIFUbC-petroleum-diesel'!AA22+'BIFUbC-crude-oil'!AA22+'BIFUbC-heavy-or-residual-oil'!AA22+'BIFUbC-natural-gas'!AA22+'BIFUbC-electricity'!AA22+'BIFUbC-heat'!AA22+'BIFUbC-biomass'!AA22+'BIFUbC-hydrogen'!AC22</f>
        <v>189210339999798.13</v>
      </c>
      <c r="AB22" s="344">
        <f>'BIFUbC-coal'!AB22+'BIFUbC-LPG-propane-or-butane'!AB22+'BIFUbC-petroleum-diesel'!AB22+'BIFUbC-crude-oil'!AB22+'BIFUbC-heavy-or-residual-oil'!AB22+'BIFUbC-natural-gas'!AB22+'BIFUbC-electricity'!AB22+'BIFUbC-heat'!AB22+'BIFUbC-biomass'!AB22+'BIFUbC-hydrogen'!AD22</f>
        <v>188250769031342.97</v>
      </c>
      <c r="AC22" s="344">
        <f>'BIFUbC-coal'!AC22+'BIFUbC-LPG-propane-or-butane'!AC22+'BIFUbC-petroleum-diesel'!AC22+'BIFUbC-crude-oil'!AC22+'BIFUbC-heavy-or-residual-oil'!AC22+'BIFUbC-natural-gas'!AC22+'BIFUbC-electricity'!AC22+'BIFUbC-heat'!AC22+'BIFUbC-biomass'!AC22+'BIFUbC-hydrogen'!AE22</f>
        <v>187264832204729.72</v>
      </c>
      <c r="AD22" s="344">
        <f>'BIFUbC-coal'!AD22+'BIFUbC-LPG-propane-or-butane'!AD22+'BIFUbC-petroleum-diesel'!AD22+'BIFUbC-crude-oil'!AD22+'BIFUbC-heavy-or-residual-oil'!AD22+'BIFUbC-natural-gas'!AD22+'BIFUbC-electricity'!AD22+'BIFUbC-heat'!AD22+'BIFUbC-biomass'!AD22+'BIFUbC-hydrogen'!AF22</f>
        <v>186264012836410.22</v>
      </c>
      <c r="AE22" s="344">
        <f>'BIFUbC-coal'!AE22+'BIFUbC-LPG-propane-or-butane'!AE22+'BIFUbC-petroleum-diesel'!AE22+'BIFUbC-crude-oil'!AE22+'BIFUbC-heavy-or-residual-oil'!AE22+'BIFUbC-natural-gas'!AE22+'BIFUbC-electricity'!AE22+'BIFUbC-heat'!AE22+'BIFUbC-biomass'!AE22+'BIFUbC-hydrogen'!AG22</f>
        <v>185259563148011.69</v>
      </c>
      <c r="AF22" s="344">
        <f>'BIFUbC-coal'!AF22+'BIFUbC-LPG-propane-or-butane'!AF22+'BIFUbC-petroleum-diesel'!AF22+'BIFUbC-crude-oil'!AF22+'BIFUbC-heavy-or-residual-oil'!AF22+'BIFUbC-natural-gas'!AF22+'BIFUbC-electricity'!AF22+'BIFUbC-heat'!AF22+'BIFUbC-biomass'!AF22+'BIFUbC-hydrogen'!AH22</f>
        <v>184262498699903.84</v>
      </c>
      <c r="AG22" s="344">
        <f>'BIFUbC-coal'!AG22+'BIFUbC-LPG-propane-or-butane'!AG22+'BIFUbC-petroleum-diesel'!AG22+'BIFUbC-crude-oil'!AG22+'BIFUbC-heavy-or-residual-oil'!AG22+'BIFUbC-natural-gas'!AG22+'BIFUbC-electricity'!AG22+'BIFUbC-heat'!AG22+'BIFUbC-biomass'!AG22+'BIFUbC-hydrogen'!AI22</f>
        <v>183283599479165.91</v>
      </c>
      <c r="AH22" s="344">
        <f>'BIFUbC-coal'!AH22+'BIFUbC-LPG-propane-or-butane'!AH22+'BIFUbC-petroleum-diesel'!AH22+'BIFUbC-crude-oil'!AH22+'BIFUbC-heavy-or-residual-oil'!AH22+'BIFUbC-natural-gas'!AH22+'BIFUbC-electricity'!AH22+'BIFUbC-heat'!AH22+'BIFUbC-biomass'!AH22+'BIFUbC-hydrogen'!AJ22</f>
        <v>182333417398472.84</v>
      </c>
      <c r="AI22" s="344">
        <f>'BIFUbC-coal'!AI22+'BIFUbC-LPG-propane-or-butane'!AI22+'BIFUbC-petroleum-diesel'!AI22+'BIFUbC-crude-oil'!AI22+'BIFUbC-heavy-or-residual-oil'!AI22+'BIFUbC-natural-gas'!AI22+'BIFUbC-electricity'!AI22+'BIFUbC-heat'!AI22+'BIFUbC-biomass'!AI22+'BIFUbC-hydrogen'!AK22</f>
        <v>181422289969445</v>
      </c>
      <c r="AJ22" s="344">
        <f>'BIFUbC-coal'!AJ22+'BIFUbC-LPG-propane-or-butane'!AJ22+'BIFUbC-petroleum-diesel'!AJ22+'BIFUbC-crude-oil'!AJ22+'BIFUbC-heavy-or-residual-oil'!AJ22+'BIFUbC-natural-gas'!AJ22+'BIFUbC-electricity'!AJ22+'BIFUbC-heat'!AJ22+'BIFUbC-biomass'!AJ22+'BIFUbC-hydrogen'!AL22</f>
        <v>180560359931355.66</v>
      </c>
      <c r="AK22" s="344">
        <f>'BIFUbC-coal'!AK22+'BIFUbC-LPG-propane-or-butane'!AK22+'BIFUbC-petroleum-diesel'!AK22+'BIFUbC-crude-oil'!AK22+'BIFUbC-heavy-or-residual-oil'!AK22+'BIFUbC-natural-gas'!AK22+'BIFUbC-electricity'!AK22+'BIFUbC-heat'!AK22+'BIFUbC-biomass'!AK22+'BIFUbC-hydrogen'!AM22</f>
        <v>179757600643169.63</v>
      </c>
      <c r="AL22" s="344">
        <f>'BIFUbC-coal'!AL22+'BIFUbC-LPG-propane-or-butane'!AL22+'BIFUbC-petroleum-diesel'!AL22+'BIFUbC-crude-oil'!AL22+'BIFUbC-heavy-or-residual-oil'!AL22+'BIFUbC-natural-gas'!AL22+'BIFUbC-electricity'!AL22+'BIFUbC-heat'!AL22+'BIFUbC-biomass'!AL22+'BIFUbC-hydrogen'!AN22</f>
        <v>179023847083290.78</v>
      </c>
      <c r="AM22" s="344">
        <f>'BIFUbC-coal'!AM22+'BIFUbC-LPG-propane-or-butane'!AM22+'BIFUbC-petroleum-diesel'!AM22+'BIFUbC-crude-oil'!AM22+'BIFUbC-heavy-or-residual-oil'!AM22+'BIFUbC-natural-gas'!AM22+'BIFUbC-electricity'!AM22+'BIFUbC-heat'!AM22+'BIFUbC-biomass'!AM22+'BIFUbC-hydrogen'!AO22</f>
        <v>178368832346755.16</v>
      </c>
      <c r="AN22" s="344">
        <f>'BIFUbC-coal'!AN22+'BIFUbC-LPG-propane-or-butane'!AN22+'BIFUbC-petroleum-diesel'!AN22+'BIFUbC-crude-oil'!AN22+'BIFUbC-heavy-or-residual-oil'!AN22+'BIFUbC-natural-gas'!AN22+'BIFUbC-electricity'!AN22+'BIFUbC-heat'!AN22+'BIFUbC-biomass'!AN22+'BIFUbC-hydrogen'!AP22</f>
        <v>177802229583710.5</v>
      </c>
    </row>
    <row r="23" spans="1:40" x14ac:dyDescent="0.2">
      <c r="A23" s="313" t="s">
        <v>145</v>
      </c>
      <c r="B23" s="344">
        <f>'BIFUbC-coal'!B23+'BIFUbC-LPG-propane-or-butane'!B23+'BIFUbC-petroleum-diesel'!B23+'BIFUbC-crude-oil'!B23+'BIFUbC-heavy-or-residual-oil'!B23+'BIFUbC-natural-gas'!B23+'BIFUbC-electricity'!B23+'BIFUbC-heat'!B23+'BIFUbC-biomass'!B23+'BIFUbC-hydrogen'!D23</f>
        <v>512263455152634.81</v>
      </c>
      <c r="C23" s="344">
        <f>'BIFUbC-coal'!C23+'BIFUbC-LPG-propane-or-butane'!C23+'BIFUbC-petroleum-diesel'!C23+'BIFUbC-crude-oil'!C23+'BIFUbC-heavy-or-residual-oil'!C23+'BIFUbC-natural-gas'!C23+'BIFUbC-electricity'!C23+'BIFUbC-heat'!C23+'BIFUbC-biomass'!C23+'BIFUbC-hydrogen'!E23</f>
        <v>579341682527991.25</v>
      </c>
      <c r="D23" s="344">
        <f>'BIFUbC-coal'!D23+'BIFUbC-LPG-propane-or-butane'!D23+'BIFUbC-petroleum-diesel'!D23+'BIFUbC-crude-oil'!D23+'BIFUbC-heavy-or-residual-oil'!D23+'BIFUbC-natural-gas'!D23+'BIFUbC-electricity'!D23+'BIFUbC-heat'!D23+'BIFUbC-biomass'!D23+'BIFUbC-hydrogen'!F23</f>
        <v>674620889070106.25</v>
      </c>
      <c r="E23" s="344">
        <f>'BIFUbC-coal'!E23+'BIFUbC-LPG-propane-or-butane'!E23+'BIFUbC-petroleum-diesel'!E23+'BIFUbC-crude-oil'!E23+'BIFUbC-heavy-or-residual-oil'!E23+'BIFUbC-natural-gas'!E23+'BIFUbC-electricity'!E23+'BIFUbC-heat'!E23+'BIFUbC-biomass'!E23+'BIFUbC-hydrogen'!G23</f>
        <v>673684725795017.63</v>
      </c>
      <c r="F23" s="344">
        <f>'BIFUbC-coal'!F23+'BIFUbC-LPG-propane-or-butane'!F23+'BIFUbC-petroleum-diesel'!F23+'BIFUbC-crude-oil'!F23+'BIFUbC-heavy-or-residual-oil'!F23+'BIFUbC-natural-gas'!F23+'BIFUbC-electricity'!F23+'BIFUbC-heat'!F23+'BIFUbC-biomass'!F23+'BIFUbC-hydrogen'!H23</f>
        <v>679902306373789</v>
      </c>
      <c r="G23" s="344">
        <f>'BIFUbC-coal'!G23+'BIFUbC-LPG-propane-or-butane'!G23+'BIFUbC-petroleum-diesel'!G23+'BIFUbC-crude-oil'!G23+'BIFUbC-heavy-or-residual-oil'!G23+'BIFUbC-natural-gas'!G23+'BIFUbC-electricity'!G23+'BIFUbC-heat'!G23+'BIFUbC-biomass'!G23+'BIFUbC-hydrogen'!I23</f>
        <v>699889487675093.75</v>
      </c>
      <c r="H23" s="344">
        <f>'BIFUbC-coal'!H23+'BIFUbC-LPG-propane-or-butane'!H23+'BIFUbC-petroleum-diesel'!H23+'BIFUbC-crude-oil'!H23+'BIFUbC-heavy-or-residual-oil'!H23+'BIFUbC-natural-gas'!H23+'BIFUbC-electricity'!H23+'BIFUbC-heat'!H23+'BIFUbC-biomass'!H23+'BIFUbC-hydrogen'!J23</f>
        <v>725376769680992.88</v>
      </c>
      <c r="I23" s="344">
        <f>'BIFUbC-coal'!I23+'BIFUbC-LPG-propane-or-butane'!I23+'BIFUbC-petroleum-diesel'!I23+'BIFUbC-crude-oil'!I23+'BIFUbC-heavy-or-residual-oil'!I23+'BIFUbC-natural-gas'!I23+'BIFUbC-electricity'!I23+'BIFUbC-heat'!I23+'BIFUbC-biomass'!I23+'BIFUbC-hydrogen'!K23</f>
        <v>749399658933906</v>
      </c>
      <c r="J23" s="344">
        <f>'BIFUbC-coal'!J23+'BIFUbC-LPG-propane-or-butane'!J23+'BIFUbC-petroleum-diesel'!J23+'BIFUbC-crude-oil'!J23+'BIFUbC-heavy-or-residual-oil'!J23+'BIFUbC-natural-gas'!J23+'BIFUbC-electricity'!J23+'BIFUbC-heat'!J23+'BIFUbC-biomass'!J23+'BIFUbC-hydrogen'!L23</f>
        <v>769964617427451.63</v>
      </c>
      <c r="K23" s="344">
        <f>'BIFUbC-coal'!K23+'BIFUbC-LPG-propane-or-butane'!K23+'BIFUbC-petroleum-diesel'!K23+'BIFUbC-crude-oil'!K23+'BIFUbC-heavy-or-residual-oil'!K23+'BIFUbC-natural-gas'!K23+'BIFUbC-electricity'!K23+'BIFUbC-heat'!K23+'BIFUbC-biomass'!K23+'BIFUbC-hydrogen'!M23</f>
        <v>787282535192605.25</v>
      </c>
      <c r="L23" s="344">
        <f>'BIFUbC-coal'!L23+'BIFUbC-LPG-propane-or-butane'!L23+'BIFUbC-petroleum-diesel'!L23+'BIFUbC-crude-oil'!L23+'BIFUbC-heavy-or-residual-oil'!L23+'BIFUbC-natural-gas'!L23+'BIFUbC-electricity'!L23+'BIFUbC-heat'!L23+'BIFUbC-biomass'!L23+'BIFUbC-hydrogen'!N23</f>
        <v>801656244520091.38</v>
      </c>
      <c r="M23" s="344">
        <f>'BIFUbC-coal'!M23+'BIFUbC-LPG-propane-or-butane'!M23+'BIFUbC-petroleum-diesel'!M23+'BIFUbC-crude-oil'!M23+'BIFUbC-heavy-or-residual-oil'!M23+'BIFUbC-natural-gas'!M23+'BIFUbC-electricity'!M23+'BIFUbC-heat'!M23+'BIFUbC-biomass'!M23+'BIFUbC-hydrogen'!O23</f>
        <v>813464484537959.13</v>
      </c>
      <c r="N23" s="344">
        <f>'BIFUbC-coal'!N23+'BIFUbC-LPG-propane-or-butane'!N23+'BIFUbC-petroleum-diesel'!N23+'BIFUbC-crude-oil'!N23+'BIFUbC-heavy-or-residual-oil'!N23+'BIFUbC-natural-gas'!N23+'BIFUbC-electricity'!N23+'BIFUbC-heat'!N23+'BIFUbC-biomass'!N23+'BIFUbC-hydrogen'!P23</f>
        <v>823526261386316</v>
      </c>
      <c r="O23" s="344">
        <f>'BIFUbC-coal'!O23+'BIFUbC-LPG-propane-or-butane'!O23+'BIFUbC-petroleum-diesel'!O23+'BIFUbC-crude-oil'!O23+'BIFUbC-heavy-or-residual-oil'!O23+'BIFUbC-natural-gas'!O23+'BIFUbC-electricity'!O23+'BIFUbC-heat'!O23+'BIFUbC-biomass'!O23+'BIFUbC-hydrogen'!Q23</f>
        <v>831767470310977.38</v>
      </c>
      <c r="P23" s="344">
        <f>'BIFUbC-coal'!P23+'BIFUbC-LPG-propane-or-butane'!P23+'BIFUbC-petroleum-diesel'!P23+'BIFUbC-crude-oil'!P23+'BIFUbC-heavy-or-residual-oil'!P23+'BIFUbC-natural-gas'!P23+'BIFUbC-electricity'!P23+'BIFUbC-heat'!P23+'BIFUbC-biomass'!P23+'BIFUbC-hydrogen'!R23</f>
        <v>838509193770479.75</v>
      </c>
      <c r="Q23" s="344">
        <f>'BIFUbC-coal'!Q23+'BIFUbC-LPG-propane-or-butane'!Q23+'BIFUbC-petroleum-diesel'!Q23+'BIFUbC-crude-oil'!Q23+'BIFUbC-heavy-or-residual-oil'!Q23+'BIFUbC-natural-gas'!Q23+'BIFUbC-electricity'!Q23+'BIFUbC-heat'!Q23+'BIFUbC-biomass'!Q23+'BIFUbC-hydrogen'!S23</f>
        <v>844094247371334</v>
      </c>
      <c r="R23" s="344">
        <f>'BIFUbC-coal'!R23+'BIFUbC-LPG-propane-or-butane'!R23+'BIFUbC-petroleum-diesel'!R23+'BIFUbC-crude-oil'!R23+'BIFUbC-heavy-or-residual-oil'!R23+'BIFUbC-natural-gas'!R23+'BIFUbC-electricity'!R23+'BIFUbC-heat'!R23+'BIFUbC-biomass'!R23+'BIFUbC-hydrogen'!T23</f>
        <v>848881486026285.5</v>
      </c>
      <c r="S23" s="344">
        <f>'BIFUbC-coal'!S23+'BIFUbC-LPG-propane-or-butane'!S23+'BIFUbC-petroleum-diesel'!S23+'BIFUbC-crude-oil'!S23+'BIFUbC-heavy-or-residual-oil'!S23+'BIFUbC-natural-gas'!S23+'BIFUbC-electricity'!S23+'BIFUbC-heat'!S23+'BIFUbC-biomass'!S23+'BIFUbC-hydrogen'!U23</f>
        <v>855811271441461.88</v>
      </c>
      <c r="T23" s="344">
        <f>'BIFUbC-coal'!T23+'BIFUbC-LPG-propane-or-butane'!T23+'BIFUbC-petroleum-diesel'!T23+'BIFUbC-crude-oil'!T23+'BIFUbC-heavy-or-residual-oil'!T23+'BIFUbC-natural-gas'!T23+'BIFUbC-electricity'!T23+'BIFUbC-heat'!T23+'BIFUbC-biomass'!T23+'BIFUbC-hydrogen'!V23</f>
        <v>862361553028292.63</v>
      </c>
      <c r="U23" s="344">
        <f>'BIFUbC-coal'!U23+'BIFUbC-LPG-propane-or-butane'!U23+'BIFUbC-petroleum-diesel'!U23+'BIFUbC-crude-oil'!U23+'BIFUbC-heavy-or-residual-oil'!U23+'BIFUbC-natural-gas'!U23+'BIFUbC-electricity'!U23+'BIFUbC-heat'!U23+'BIFUbC-biomass'!U23+'BIFUbC-hydrogen'!W23</f>
        <v>868532535078093</v>
      </c>
      <c r="V23" s="344">
        <f>'BIFUbC-coal'!V23+'BIFUbC-LPG-propane-or-butane'!V23+'BIFUbC-petroleum-diesel'!V23+'BIFUbC-crude-oil'!V23+'BIFUbC-heavy-or-residual-oil'!V23+'BIFUbC-natural-gas'!V23+'BIFUbC-electricity'!V23+'BIFUbC-heat'!V23+'BIFUbC-biomass'!V23+'BIFUbC-hydrogen'!X23</f>
        <v>874325202873708.75</v>
      </c>
      <c r="W23" s="344">
        <f>'BIFUbC-coal'!W23+'BIFUbC-LPG-propane-or-butane'!W23+'BIFUbC-petroleum-diesel'!W23+'BIFUbC-crude-oil'!W23+'BIFUbC-heavy-or-residual-oil'!W23+'BIFUbC-natural-gas'!W23+'BIFUbC-electricity'!W23+'BIFUbC-heat'!W23+'BIFUbC-biomass'!W23+'BIFUbC-hydrogen'!Y23</f>
        <v>879741300749658.25</v>
      </c>
      <c r="X23" s="344">
        <f>'BIFUbC-coal'!X23+'BIFUbC-LPG-propane-or-butane'!X23+'BIFUbC-petroleum-diesel'!X23+'BIFUbC-crude-oil'!X23+'BIFUbC-heavy-or-residual-oil'!X23+'BIFUbC-natural-gas'!X23+'BIFUbC-electricity'!X23+'BIFUbC-heat'!X23+'BIFUbC-biomass'!X23+'BIFUbC-hydrogen'!Z23</f>
        <v>884783308314762.88</v>
      </c>
      <c r="Y23" s="344">
        <f>'BIFUbC-coal'!Y23+'BIFUbC-LPG-propane-or-butane'!Y23+'BIFUbC-petroleum-diesel'!Y23+'BIFUbC-crude-oil'!Y23+'BIFUbC-heavy-or-residual-oil'!Y23+'BIFUbC-natural-gas'!Y23+'BIFUbC-electricity'!Y23+'BIFUbC-heat'!Y23+'BIFUbC-biomass'!Y23+'BIFUbC-hydrogen'!AA23</f>
        <v>889454415019467.5</v>
      </c>
      <c r="Z23" s="344">
        <f>'BIFUbC-coal'!Z23+'BIFUbC-LPG-propane-or-butane'!Z23+'BIFUbC-petroleum-diesel'!Z23+'BIFUbC-crude-oil'!Z23+'BIFUbC-heavy-or-residual-oil'!Z23+'BIFUbC-natural-gas'!Z23+'BIFUbC-electricity'!Z23+'BIFUbC-heat'!Z23+'BIFUbC-biomass'!Z23+'BIFUbC-hydrogen'!AB23</f>
        <v>893758493250938.5</v>
      </c>
      <c r="AA23" s="344">
        <f>'BIFUbC-coal'!AA23+'BIFUbC-LPG-propane-or-butane'!AA23+'BIFUbC-petroleum-diesel'!AA23+'BIFUbC-crude-oil'!AA23+'BIFUbC-heavy-or-residual-oil'!AA23+'BIFUbC-natural-gas'!AA23+'BIFUbC-electricity'!AA23+'BIFUbC-heat'!AA23+'BIFUbC-biomass'!AA23+'BIFUbC-hydrogen'!AC23</f>
        <v>897700070138656</v>
      </c>
      <c r="AB23" s="344">
        <f>'BIFUbC-coal'!AB23+'BIFUbC-LPG-propane-or-butane'!AB23+'BIFUbC-petroleum-diesel'!AB23+'BIFUbC-crude-oil'!AB23+'BIFUbC-heavy-or-residual-oil'!AB23+'BIFUbC-natural-gas'!AB23+'BIFUbC-electricity'!AB23+'BIFUbC-heat'!AB23+'BIFUbC-biomass'!AB23+'BIFUbC-hydrogen'!AD23</f>
        <v>901284298251853.63</v>
      </c>
      <c r="AC23" s="344">
        <f>'BIFUbC-coal'!AC23+'BIFUbC-LPG-propane-or-butane'!AC23+'BIFUbC-petroleum-diesel'!AC23+'BIFUbC-crude-oil'!AC23+'BIFUbC-heavy-or-residual-oil'!AC23+'BIFUbC-natural-gas'!AC23+'BIFUbC-electricity'!AC23+'BIFUbC-heat'!AC23+'BIFUbC-biomass'!AC23+'BIFUbC-hydrogen'!AE23</f>
        <v>904516925367598.5</v>
      </c>
      <c r="AD23" s="344">
        <f>'BIFUbC-coal'!AD23+'BIFUbC-LPG-propane-or-butane'!AD23+'BIFUbC-petroleum-diesel'!AD23+'BIFUbC-crude-oil'!AD23+'BIFUbC-heavy-or-residual-oil'!AD23+'BIFUbC-natural-gas'!AD23+'BIFUbC-electricity'!AD23+'BIFUbC-heat'!AD23+'BIFUbC-biomass'!AD23+'BIFUbC-hydrogen'!AF23</f>
        <v>907404263484999.38</v>
      </c>
      <c r="AE23" s="344">
        <f>'BIFUbC-coal'!AE23+'BIFUbC-LPG-propane-or-butane'!AE23+'BIFUbC-petroleum-diesel'!AE23+'BIFUbC-crude-oil'!AE23+'BIFUbC-heavy-or-residual-oil'!AE23+'BIFUbC-natural-gas'!AE23+'BIFUbC-electricity'!AE23+'BIFUbC-heat'!AE23+'BIFUbC-biomass'!AE23+'BIFUbC-hydrogen'!AG23</f>
        <v>909953157256653.5</v>
      </c>
      <c r="AF23" s="344">
        <f>'BIFUbC-coal'!AF23+'BIFUbC-LPG-propane-or-butane'!AF23+'BIFUbC-petroleum-diesel'!AF23+'BIFUbC-crude-oil'!AF23+'BIFUbC-heavy-or-residual-oil'!AF23+'BIFUbC-natural-gas'!AF23+'BIFUbC-electricity'!AF23+'BIFUbC-heat'!AF23+'BIFUbC-biomass'!AF23+'BIFUbC-hydrogen'!AH23</f>
        <v>912170952003395.25</v>
      </c>
      <c r="AG23" s="344">
        <f>'BIFUbC-coal'!AG23+'BIFUbC-LPG-propane-or-butane'!AG23+'BIFUbC-petroleum-diesel'!AG23+'BIFUbC-crude-oil'!AG23+'BIFUbC-heavy-or-residual-oil'!AG23+'BIFUbC-natural-gas'!AG23+'BIFUbC-electricity'!AG23+'BIFUbC-heat'!AG23+'BIFUbC-biomass'!AG23+'BIFUbC-hydrogen'!AI23</f>
        <v>914065461472665</v>
      </c>
      <c r="AH23" s="344">
        <f>'BIFUbC-coal'!AH23+'BIFUbC-LPG-propane-or-butane'!AH23+'BIFUbC-petroleum-diesel'!AH23+'BIFUbC-crude-oil'!AH23+'BIFUbC-heavy-or-residual-oil'!AH23+'BIFUbC-natural-gas'!AH23+'BIFUbC-electricity'!AH23+'BIFUbC-heat'!AH23+'BIFUbC-biomass'!AH23+'BIFUbC-hydrogen'!AJ23</f>
        <v>915644935494334.5</v>
      </c>
      <c r="AI23" s="344">
        <f>'BIFUbC-coal'!AI23+'BIFUbC-LPG-propane-or-butane'!AI23+'BIFUbC-petroleum-diesel'!AI23+'BIFUbC-crude-oil'!AI23+'BIFUbC-heavy-or-residual-oil'!AI23+'BIFUbC-natural-gas'!AI23+'BIFUbC-electricity'!AI23+'BIFUbC-heat'!AI23+'BIFUbC-biomass'!AI23+'BIFUbC-hydrogen'!AK23</f>
        <v>916918027680941.75</v>
      </c>
      <c r="AJ23" s="344">
        <f>'BIFUbC-coal'!AJ23+'BIFUbC-LPG-propane-or-butane'!AJ23+'BIFUbC-petroleum-diesel'!AJ23+'BIFUbC-crude-oil'!AJ23+'BIFUbC-heavy-or-residual-oil'!AJ23+'BIFUbC-natural-gas'!AJ23+'BIFUbC-electricity'!AJ23+'BIFUbC-heat'!AJ23+'BIFUbC-biomass'!AJ23+'BIFUbC-hydrogen'!AL23</f>
        <v>917893763311850.75</v>
      </c>
      <c r="AK23" s="344">
        <f>'BIFUbC-coal'!AK23+'BIFUbC-LPG-propane-or-butane'!AK23+'BIFUbC-petroleum-diesel'!AK23+'BIFUbC-crude-oil'!AK23+'BIFUbC-heavy-or-residual-oil'!AK23+'BIFUbC-natural-gas'!AK23+'BIFUbC-electricity'!AK23+'BIFUbC-heat'!AK23+'BIFUbC-biomass'!AK23+'BIFUbC-hydrogen'!AM23</f>
        <v>918581507533094.63</v>
      </c>
      <c r="AL23" s="344">
        <f>'BIFUbC-coal'!AL23+'BIFUbC-LPG-propane-or-butane'!AL23+'BIFUbC-petroleum-diesel'!AL23+'BIFUbC-crude-oil'!AL23+'BIFUbC-heavy-or-residual-oil'!AL23+'BIFUbC-natural-gas'!AL23+'BIFUbC-electricity'!AL23+'BIFUbC-heat'!AL23+'BIFUbC-biomass'!AL23+'BIFUbC-hydrogen'!AN23</f>
        <v>918990933996578.38</v>
      </c>
      <c r="AM23" s="344">
        <f>'BIFUbC-coal'!AM23+'BIFUbC-LPG-propane-or-butane'!AM23+'BIFUbC-petroleum-diesel'!AM23+'BIFUbC-crude-oil'!AM23+'BIFUbC-heavy-or-residual-oil'!AM23+'BIFUbC-natural-gas'!AM23+'BIFUbC-electricity'!AM23+'BIFUbC-heat'!AM23+'BIFUbC-biomass'!AM23+'BIFUbC-hydrogen'!AO23</f>
        <v>919131994054017.38</v>
      </c>
      <c r="AN23" s="344">
        <f>'BIFUbC-coal'!AN23+'BIFUbC-LPG-propane-or-butane'!AN23+'BIFUbC-petroleum-diesel'!AN23+'BIFUbC-crude-oil'!AN23+'BIFUbC-heavy-or-residual-oil'!AN23+'BIFUbC-natural-gas'!AN23+'BIFUbC-electricity'!AN23+'BIFUbC-heat'!AN23+'BIFUbC-biomass'!AN23+'BIFUbC-hydrogen'!AP23</f>
        <v>919014886612569.5</v>
      </c>
    </row>
    <row r="24" spans="1:40" x14ac:dyDescent="0.2">
      <c r="A24" s="313" t="s">
        <v>146</v>
      </c>
      <c r="B24" s="344">
        <f>'BIFUbC-coal'!B24+'BIFUbC-LPG-propane-or-butane'!B24+'BIFUbC-petroleum-diesel'!B24+'BIFUbC-crude-oil'!B24+'BIFUbC-heavy-or-residual-oil'!B24+'BIFUbC-natural-gas'!B24+'BIFUbC-electricity'!B24+'BIFUbC-heat'!B24+'BIFUbC-biomass'!B24+'BIFUbC-hydrogen'!D24</f>
        <v>1228810914133124</v>
      </c>
      <c r="C24" s="344">
        <f>'BIFUbC-coal'!C24+'BIFUbC-LPG-propane-or-butane'!C24+'BIFUbC-petroleum-diesel'!C24+'BIFUbC-crude-oil'!C24+'BIFUbC-heavy-or-residual-oil'!C24+'BIFUbC-natural-gas'!C24+'BIFUbC-electricity'!C24+'BIFUbC-heat'!C24+'BIFUbC-biomass'!C24+'BIFUbC-hydrogen'!E24</f>
        <v>1633980286730792.8</v>
      </c>
      <c r="D24" s="344">
        <f>'BIFUbC-coal'!D24+'BIFUbC-LPG-propane-or-butane'!D24+'BIFUbC-petroleum-diesel'!D24+'BIFUbC-crude-oil'!D24+'BIFUbC-heavy-or-residual-oil'!D24+'BIFUbC-natural-gas'!D24+'BIFUbC-electricity'!D24+'BIFUbC-heat'!D24+'BIFUbC-biomass'!D24+'BIFUbC-hydrogen'!F24</f>
        <v>2008088180592124.5</v>
      </c>
      <c r="E24" s="344">
        <f>'BIFUbC-coal'!E24+'BIFUbC-LPG-propane-or-butane'!E24+'BIFUbC-petroleum-diesel'!E24+'BIFUbC-crude-oil'!E24+'BIFUbC-heavy-or-residual-oil'!E24+'BIFUbC-natural-gas'!E24+'BIFUbC-electricity'!E24+'BIFUbC-heat'!E24+'BIFUbC-biomass'!E24+'BIFUbC-hydrogen'!G24</f>
        <v>2167175883227116.3</v>
      </c>
      <c r="F24" s="344">
        <f>'BIFUbC-coal'!F24+'BIFUbC-LPG-propane-or-butane'!F24+'BIFUbC-petroleum-diesel'!F24+'BIFUbC-crude-oil'!F24+'BIFUbC-heavy-or-residual-oil'!F24+'BIFUbC-natural-gas'!F24+'BIFUbC-electricity'!F24+'BIFUbC-heat'!F24+'BIFUbC-biomass'!F24+'BIFUbC-hydrogen'!H24</f>
        <v>2264700044923988.5</v>
      </c>
      <c r="G24" s="344">
        <f>'BIFUbC-coal'!G24+'BIFUbC-LPG-propane-or-butane'!G24+'BIFUbC-petroleum-diesel'!G24+'BIFUbC-crude-oil'!G24+'BIFUbC-heavy-or-residual-oil'!G24+'BIFUbC-natural-gas'!G24+'BIFUbC-electricity'!G24+'BIFUbC-heat'!G24+'BIFUbC-biomass'!G24+'BIFUbC-hydrogen'!I24</f>
        <v>2516235611904594</v>
      </c>
      <c r="H24" s="344">
        <f>'BIFUbC-coal'!H24+'BIFUbC-LPG-propane-or-butane'!H24+'BIFUbC-petroleum-diesel'!H24+'BIFUbC-crude-oil'!H24+'BIFUbC-heavy-or-residual-oil'!H24+'BIFUbC-natural-gas'!H24+'BIFUbC-electricity'!H24+'BIFUbC-heat'!H24+'BIFUbC-biomass'!H24+'BIFUbC-hydrogen'!J24</f>
        <v>2850828184990283.5</v>
      </c>
      <c r="I24" s="344">
        <f>'BIFUbC-coal'!I24+'BIFUbC-LPG-propane-or-butane'!I24+'BIFUbC-petroleum-diesel'!I24+'BIFUbC-crude-oil'!I24+'BIFUbC-heavy-or-residual-oil'!I24+'BIFUbC-natural-gas'!I24+'BIFUbC-electricity'!I24+'BIFUbC-heat'!I24+'BIFUbC-biomass'!I24+'BIFUbC-hydrogen'!K24</f>
        <v>3183394475401248.5</v>
      </c>
      <c r="J24" s="344">
        <f>'BIFUbC-coal'!J24+'BIFUbC-LPG-propane-or-butane'!J24+'BIFUbC-petroleum-diesel'!J24+'BIFUbC-crude-oil'!J24+'BIFUbC-heavy-or-residual-oil'!J24+'BIFUbC-natural-gas'!J24+'BIFUbC-electricity'!J24+'BIFUbC-heat'!J24+'BIFUbC-biomass'!J24+'BIFUbC-hydrogen'!L24</f>
        <v>3491274430924566.5</v>
      </c>
      <c r="K24" s="344">
        <f>'BIFUbC-coal'!K24+'BIFUbC-LPG-propane-or-butane'!K24+'BIFUbC-petroleum-diesel'!K24+'BIFUbC-crude-oil'!K24+'BIFUbC-heavy-or-residual-oil'!K24+'BIFUbC-natural-gas'!K24+'BIFUbC-electricity'!K24+'BIFUbC-heat'!K24+'BIFUbC-biomass'!K24+'BIFUbC-hydrogen'!M24</f>
        <v>3776517928457117</v>
      </c>
      <c r="L24" s="344">
        <f>'BIFUbC-coal'!L24+'BIFUbC-LPG-propane-or-butane'!L24+'BIFUbC-petroleum-diesel'!L24+'BIFUbC-crude-oil'!L24+'BIFUbC-heavy-or-residual-oil'!L24+'BIFUbC-natural-gas'!L24+'BIFUbC-electricity'!L24+'BIFUbC-heat'!L24+'BIFUbC-biomass'!L24+'BIFUbC-hydrogen'!N24</f>
        <v>4046253290439490.5</v>
      </c>
      <c r="M24" s="344">
        <f>'BIFUbC-coal'!M24+'BIFUbC-LPG-propane-or-butane'!M24+'BIFUbC-petroleum-diesel'!M24+'BIFUbC-crude-oil'!M24+'BIFUbC-heavy-or-residual-oil'!M24+'BIFUbC-natural-gas'!M24+'BIFUbC-electricity'!M24+'BIFUbC-heat'!M24+'BIFUbC-biomass'!M24+'BIFUbC-hydrogen'!O24</f>
        <v>4312294877246771.5</v>
      </c>
      <c r="N24" s="344">
        <f>'BIFUbC-coal'!N24+'BIFUbC-LPG-propane-or-butane'!N24+'BIFUbC-petroleum-diesel'!N24+'BIFUbC-crude-oil'!N24+'BIFUbC-heavy-or-residual-oil'!N24+'BIFUbC-natural-gas'!N24+'BIFUbC-electricity'!N24+'BIFUbC-heat'!N24+'BIFUbC-biomass'!N24+'BIFUbC-hydrogen'!P24</f>
        <v>4587853413143977</v>
      </c>
      <c r="O24" s="344">
        <f>'BIFUbC-coal'!O24+'BIFUbC-LPG-propane-or-butane'!O24+'BIFUbC-petroleum-diesel'!O24+'BIFUbC-crude-oil'!O24+'BIFUbC-heavy-or-residual-oil'!O24+'BIFUbC-natural-gas'!O24+'BIFUbC-electricity'!O24+'BIFUbC-heat'!O24+'BIFUbC-biomass'!O24+'BIFUbC-hydrogen'!Q24</f>
        <v>4875463895143284</v>
      </c>
      <c r="P24" s="344">
        <f>'BIFUbC-coal'!P24+'BIFUbC-LPG-propane-or-butane'!P24+'BIFUbC-petroleum-diesel'!P24+'BIFUbC-crude-oil'!P24+'BIFUbC-heavy-or-residual-oil'!P24+'BIFUbC-natural-gas'!P24+'BIFUbC-electricity'!P24+'BIFUbC-heat'!P24+'BIFUbC-biomass'!P24+'BIFUbC-hydrogen'!R24</f>
        <v>5174867132172131</v>
      </c>
      <c r="Q24" s="344">
        <f>'BIFUbC-coal'!Q24+'BIFUbC-LPG-propane-or-butane'!Q24+'BIFUbC-petroleum-diesel'!Q24+'BIFUbC-crude-oil'!Q24+'BIFUbC-heavy-or-residual-oil'!Q24+'BIFUbC-natural-gas'!Q24+'BIFUbC-electricity'!Q24+'BIFUbC-heat'!Q24+'BIFUbC-biomass'!Q24+'BIFUbC-hydrogen'!S24</f>
        <v>5485684530447214</v>
      </c>
      <c r="R24" s="344">
        <f>'BIFUbC-coal'!R24+'BIFUbC-LPG-propane-or-butane'!R24+'BIFUbC-petroleum-diesel'!R24+'BIFUbC-crude-oil'!R24+'BIFUbC-heavy-or-residual-oil'!R24+'BIFUbC-natural-gas'!R24+'BIFUbC-electricity'!R24+'BIFUbC-heat'!R24+'BIFUbC-biomass'!R24+'BIFUbC-hydrogen'!T24</f>
        <v>5807408007079866</v>
      </c>
      <c r="S24" s="344">
        <f>'BIFUbC-coal'!S24+'BIFUbC-LPG-propane-or-butane'!S24+'BIFUbC-petroleum-diesel'!S24+'BIFUbC-crude-oil'!S24+'BIFUbC-heavy-or-residual-oil'!S24+'BIFUbC-natural-gas'!S24+'BIFUbC-electricity'!S24+'BIFUbC-heat'!S24+'BIFUbC-biomass'!S24+'BIFUbC-hydrogen'!U24</f>
        <v>6141385043446007</v>
      </c>
      <c r="T24" s="344">
        <f>'BIFUbC-coal'!T24+'BIFUbC-LPG-propane-or-butane'!T24+'BIFUbC-petroleum-diesel'!T24+'BIFUbC-crude-oil'!T24+'BIFUbC-heavy-or-residual-oil'!T24+'BIFUbC-natural-gas'!T24+'BIFUbC-electricity'!T24+'BIFUbC-heat'!T24+'BIFUbC-biomass'!T24+'BIFUbC-hydrogen'!V24</f>
        <v>6485024644068788</v>
      </c>
      <c r="U24" s="344">
        <f>'BIFUbC-coal'!U24+'BIFUbC-LPG-propane-or-butane'!U24+'BIFUbC-petroleum-diesel'!U24+'BIFUbC-crude-oil'!U24+'BIFUbC-heavy-or-residual-oil'!U24+'BIFUbC-natural-gas'!U24+'BIFUbC-electricity'!U24+'BIFUbC-heat'!U24+'BIFUbC-biomass'!U24+'BIFUbC-hydrogen'!W24</f>
        <v>6837354325405119</v>
      </c>
      <c r="V24" s="344">
        <f>'BIFUbC-coal'!V24+'BIFUbC-LPG-propane-or-butane'!V24+'BIFUbC-petroleum-diesel'!V24+'BIFUbC-crude-oil'!V24+'BIFUbC-heavy-or-residual-oil'!V24+'BIFUbC-natural-gas'!V24+'BIFUbC-electricity'!V24+'BIFUbC-heat'!V24+'BIFUbC-biomass'!V24+'BIFUbC-hydrogen'!X24</f>
        <v>7197232460929240</v>
      </c>
      <c r="W24" s="344">
        <f>'BIFUbC-coal'!W24+'BIFUbC-LPG-propane-or-butane'!W24+'BIFUbC-petroleum-diesel'!W24+'BIFUbC-crude-oil'!W24+'BIFUbC-heavy-or-residual-oil'!W24+'BIFUbC-natural-gas'!W24+'BIFUbC-electricity'!W24+'BIFUbC-heat'!W24+'BIFUbC-biomass'!W24+'BIFUbC-hydrogen'!Y24</f>
        <v>7563343021128022</v>
      </c>
      <c r="X24" s="344">
        <f>'BIFUbC-coal'!X24+'BIFUbC-LPG-propane-or-butane'!X24+'BIFUbC-petroleum-diesel'!X24+'BIFUbC-crude-oil'!X24+'BIFUbC-heavy-or-residual-oil'!X24+'BIFUbC-natural-gas'!X24+'BIFUbC-electricity'!X24+'BIFUbC-heat'!X24+'BIFUbC-biomass'!X24+'BIFUbC-hydrogen'!Z24</f>
        <v>7934192345752548</v>
      </c>
      <c r="Y24" s="344">
        <f>'BIFUbC-coal'!Y24+'BIFUbC-LPG-propane-or-butane'!Y24+'BIFUbC-petroleum-diesel'!Y24+'BIFUbC-crude-oil'!Y24+'BIFUbC-heavy-or-residual-oil'!Y24+'BIFUbC-natural-gas'!Y24+'BIFUbC-electricity'!Y24+'BIFUbC-heat'!Y24+'BIFUbC-biomass'!Y24+'BIFUbC-hydrogen'!AA24</f>
        <v>8308108275036560</v>
      </c>
      <c r="Z24" s="344">
        <f>'BIFUbC-coal'!Z24+'BIFUbC-LPG-propane-or-butane'!Z24+'BIFUbC-petroleum-diesel'!Z24+'BIFUbC-crude-oil'!Z24+'BIFUbC-heavy-or-residual-oil'!Z24+'BIFUbC-natural-gas'!Z24+'BIFUbC-electricity'!Z24+'BIFUbC-heat'!Z24+'BIFUbC-biomass'!Z24+'BIFUbC-hydrogen'!AB24</f>
        <v>8683241958073698</v>
      </c>
      <c r="AA24" s="344">
        <f>'BIFUbC-coal'!AA24+'BIFUbC-LPG-propane-or-butane'!AA24+'BIFUbC-petroleum-diesel'!AA24+'BIFUbC-crude-oil'!AA24+'BIFUbC-heavy-or-residual-oil'!AA24+'BIFUbC-natural-gas'!AA24+'BIFUbC-electricity'!AA24+'BIFUbC-heat'!AA24+'BIFUbC-biomass'!AA24+'BIFUbC-hydrogen'!AC24</f>
        <v>9057572638133438</v>
      </c>
      <c r="AB24" s="344">
        <f>'BIFUbC-coal'!AB24+'BIFUbC-LPG-propane-or-butane'!AB24+'BIFUbC-petroleum-diesel'!AB24+'BIFUbC-crude-oil'!AB24+'BIFUbC-heavy-or-residual-oil'!AB24+'BIFUbC-natural-gas'!AB24+'BIFUbC-electricity'!AB24+'BIFUbC-heat'!AB24+'BIFUbC-biomass'!AB24+'BIFUbC-hydrogen'!AD24</f>
        <v>9428915685409186</v>
      </c>
      <c r="AC24" s="344">
        <f>'BIFUbC-coal'!AC24+'BIFUbC-LPG-propane-or-butane'!AC24+'BIFUbC-petroleum-diesel'!AC24+'BIFUbC-crude-oil'!AC24+'BIFUbC-heavy-or-residual-oil'!AC24+'BIFUbC-natural-gas'!AC24+'BIFUbC-electricity'!AC24+'BIFUbC-heat'!AC24+'BIFUbC-biomass'!AC24+'BIFUbC-hydrogen'!AE24</f>
        <v>9794934106776366</v>
      </c>
      <c r="AD24" s="344">
        <f>'BIFUbC-coal'!AD24+'BIFUbC-LPG-propane-or-butane'!AD24+'BIFUbC-petroleum-diesel'!AD24+'BIFUbC-crude-oil'!AD24+'BIFUbC-heavy-or-residual-oil'!AD24+'BIFUbC-natural-gas'!AD24+'BIFUbC-electricity'!AD24+'BIFUbC-heat'!AD24+'BIFUbC-biomass'!AD24+'BIFUbC-hydrogen'!AF24</f>
        <v>1.0153153709133764E+16</v>
      </c>
      <c r="AE24" s="344">
        <f>'BIFUbC-coal'!AE24+'BIFUbC-LPG-propane-or-butane'!AE24+'BIFUbC-petroleum-diesel'!AE24+'BIFUbC-crude-oil'!AE24+'BIFUbC-heavy-or-residual-oil'!AE24+'BIFUbC-natural-gas'!AE24+'BIFUbC-electricity'!AE24+'BIFUbC-heat'!AE24+'BIFUbC-biomass'!AE24+'BIFUbC-hydrogen'!AG24</f>
        <v>1.0500982027717426E+16</v>
      </c>
      <c r="AF24" s="344">
        <f>'BIFUbC-coal'!AF24+'BIFUbC-LPG-propane-or-butane'!AF24+'BIFUbC-petroleum-diesel'!AF24+'BIFUbC-crude-oil'!AF24+'BIFUbC-heavy-or-residual-oil'!AF24+'BIFUbC-natural-gas'!AF24+'BIFUbC-electricity'!AF24+'BIFUbC-heat'!AF24+'BIFUbC-biomass'!AF24+'BIFUbC-hydrogen'!AH24</f>
        <v>1.0835731053747594E+16</v>
      </c>
      <c r="AG24" s="344">
        <f>'BIFUbC-coal'!AG24+'BIFUbC-LPG-propane-or-butane'!AG24+'BIFUbC-petroleum-diesel'!AG24+'BIFUbC-crude-oil'!AG24+'BIFUbC-heavy-or-residual-oil'!AG24+'BIFUbC-natural-gas'!AG24+'BIFUbC-electricity'!AG24+'BIFUbC-heat'!AG24+'BIFUbC-biomass'!AG24+'BIFUbC-hydrogen'!AI24</f>
        <v>1.115464370772325E+16</v>
      </c>
      <c r="AH24" s="344">
        <f>'BIFUbC-coal'!AH24+'BIFUbC-LPG-propane-or-butane'!AH24+'BIFUbC-petroleum-diesel'!AH24+'BIFUbC-crude-oil'!AH24+'BIFUbC-heavy-or-residual-oil'!AH24+'BIFUbC-natural-gas'!AH24+'BIFUbC-electricity'!AH24+'BIFUbC-heat'!AH24+'BIFUbC-biomass'!AH24+'BIFUbC-hydrogen'!AJ24</f>
        <v>1.1454923906970744E+16</v>
      </c>
      <c r="AI24" s="344">
        <f>'BIFUbC-coal'!AI24+'BIFUbC-LPG-propane-or-butane'!AI24+'BIFUbC-petroleum-diesel'!AI24+'BIFUbC-crude-oil'!AI24+'BIFUbC-heavy-or-residual-oil'!AI24+'BIFUbC-natural-gas'!AI24+'BIFUbC-electricity'!AI24+'BIFUbC-heat'!AI24+'BIFUbC-biomass'!AI24+'BIFUbC-hydrogen'!AK24</f>
        <v>1.1733769970598944E+16</v>
      </c>
      <c r="AJ24" s="344">
        <f>'BIFUbC-coal'!AJ24+'BIFUbC-LPG-propane-or-butane'!AJ24+'BIFUbC-petroleum-diesel'!AJ24+'BIFUbC-crude-oil'!AJ24+'BIFUbC-heavy-or-residual-oil'!AJ24+'BIFUbC-natural-gas'!AJ24+'BIFUbC-electricity'!AJ24+'BIFUbC-heat'!AJ24+'BIFUbC-biomass'!AJ24+'BIFUbC-hydrogen'!AL24</f>
        <v>1.1988410994289582E+16</v>
      </c>
      <c r="AK24" s="344">
        <f>'BIFUbC-coal'!AK24+'BIFUbC-LPG-propane-or-butane'!AK24+'BIFUbC-petroleum-diesel'!AK24+'BIFUbC-crude-oil'!AK24+'BIFUbC-heavy-or-residual-oil'!AK24+'BIFUbC-natural-gas'!AK24+'BIFUbC-electricity'!AK24+'BIFUbC-heat'!AK24+'BIFUbC-biomass'!AK24+'BIFUbC-hydrogen'!AM24</f>
        <v>1.2216145714382678E+16</v>
      </c>
      <c r="AL24" s="344">
        <f>'BIFUbC-coal'!AL24+'BIFUbC-LPG-propane-or-butane'!AL24+'BIFUbC-petroleum-diesel'!AL24+'BIFUbC-crude-oil'!AL24+'BIFUbC-heavy-or-residual-oil'!AL24+'BIFUbC-natural-gas'!AL24+'BIFUbC-electricity'!AL24+'BIFUbC-heat'!AL24+'BIFUbC-biomass'!AL24+'BIFUbC-hydrogen'!AN24</f>
        <v>1.2414383269016348E+16</v>
      </c>
      <c r="AM24" s="344">
        <f>'BIFUbC-coal'!AM24+'BIFUbC-LPG-propane-or-butane'!AM24+'BIFUbC-petroleum-diesel'!AM24+'BIFUbC-crude-oil'!AM24+'BIFUbC-heavy-or-residual-oil'!AM24+'BIFUbC-natural-gas'!AM24+'BIFUbC-electricity'!AM24+'BIFUbC-heat'!AM24+'BIFUbC-biomass'!AM24+'BIFUbC-hydrogen'!AO24</f>
        <v>1.258068515758134E+16</v>
      </c>
      <c r="AN24" s="344">
        <f>'BIFUbC-coal'!AN24+'BIFUbC-LPG-propane-or-butane'!AN24+'BIFUbC-petroleum-diesel'!AN24+'BIFUbC-crude-oil'!AN24+'BIFUbC-heavy-or-residual-oil'!AN24+'BIFUbC-natural-gas'!AN24+'BIFUbC-electricity'!AN24+'BIFUbC-heat'!AN24+'BIFUbC-biomass'!AN24+'BIFUbC-hydrogen'!AP24</f>
        <v>1.2712807602684378E+16</v>
      </c>
    </row>
    <row r="25" spans="1:40" x14ac:dyDescent="0.2">
      <c r="A25" s="313" t="s">
        <v>147</v>
      </c>
      <c r="B25" s="344">
        <f>'BIFUbC-coal'!B25+'BIFUbC-LPG-propane-or-butane'!B25+'BIFUbC-petroleum-diesel'!B25+'BIFUbC-crude-oil'!B25+'BIFUbC-heavy-or-residual-oil'!B25+'BIFUbC-natural-gas'!B25+'BIFUbC-electricity'!B25+'BIFUbC-heat'!B25+'BIFUbC-biomass'!B25+'BIFUbC-hydrogen'!D25</f>
        <v>353812120372585</v>
      </c>
      <c r="C25" s="344">
        <f>'BIFUbC-coal'!C25+'BIFUbC-LPG-propane-or-butane'!C25+'BIFUbC-petroleum-diesel'!C25+'BIFUbC-crude-oil'!C25+'BIFUbC-heavy-or-residual-oil'!C25+'BIFUbC-natural-gas'!C25+'BIFUbC-electricity'!C25+'BIFUbC-heat'!C25+'BIFUbC-biomass'!C25+'BIFUbC-hydrogen'!E25</f>
        <v>369452114975714.25</v>
      </c>
      <c r="D25" s="344">
        <f>'BIFUbC-coal'!D25+'BIFUbC-LPG-propane-or-butane'!D25+'BIFUbC-petroleum-diesel'!D25+'BIFUbC-crude-oil'!D25+'BIFUbC-heavy-or-residual-oil'!D25+'BIFUbC-natural-gas'!D25+'BIFUbC-electricity'!D25+'BIFUbC-heat'!D25+'BIFUbC-biomass'!D25+'BIFUbC-hydrogen'!F25</f>
        <v>449951330043230.19</v>
      </c>
      <c r="E25" s="344">
        <f>'BIFUbC-coal'!E25+'BIFUbC-LPG-propane-or-butane'!E25+'BIFUbC-petroleum-diesel'!E25+'BIFUbC-crude-oil'!E25+'BIFUbC-heavy-or-residual-oil'!E25+'BIFUbC-natural-gas'!E25+'BIFUbC-electricity'!E25+'BIFUbC-heat'!E25+'BIFUbC-biomass'!E25+'BIFUbC-hydrogen'!G25</f>
        <v>506078345358341.44</v>
      </c>
      <c r="F25" s="344">
        <f>'BIFUbC-coal'!F25+'BIFUbC-LPG-propane-or-butane'!F25+'BIFUbC-petroleum-diesel'!F25+'BIFUbC-crude-oil'!F25+'BIFUbC-heavy-or-residual-oil'!F25+'BIFUbC-natural-gas'!F25+'BIFUbC-electricity'!F25+'BIFUbC-heat'!F25+'BIFUbC-biomass'!F25+'BIFUbC-hydrogen'!H25</f>
        <v>520609368534893.25</v>
      </c>
      <c r="G25" s="344">
        <f>'BIFUbC-coal'!G25+'BIFUbC-LPG-propane-or-butane'!G25+'BIFUbC-petroleum-diesel'!G25+'BIFUbC-crude-oil'!G25+'BIFUbC-heavy-or-residual-oil'!G25+'BIFUbC-natural-gas'!G25+'BIFUbC-electricity'!G25+'BIFUbC-heat'!G25+'BIFUbC-biomass'!G25+'BIFUbC-hydrogen'!I25</f>
        <v>561073081389151.31</v>
      </c>
      <c r="H25" s="344">
        <f>'BIFUbC-coal'!H25+'BIFUbC-LPG-propane-or-butane'!H25+'BIFUbC-petroleum-diesel'!H25+'BIFUbC-crude-oil'!H25+'BIFUbC-heavy-or-residual-oil'!H25+'BIFUbC-natural-gas'!H25+'BIFUbC-electricity'!H25+'BIFUbC-heat'!H25+'BIFUbC-biomass'!H25+'BIFUbC-hydrogen'!J25</f>
        <v>614583759307515.88</v>
      </c>
      <c r="I25" s="344">
        <f>'BIFUbC-coal'!I25+'BIFUbC-LPG-propane-or-butane'!I25+'BIFUbC-petroleum-diesel'!I25+'BIFUbC-crude-oil'!I25+'BIFUbC-heavy-or-residual-oil'!I25+'BIFUbC-natural-gas'!I25+'BIFUbC-electricity'!I25+'BIFUbC-heat'!I25+'BIFUbC-biomass'!I25+'BIFUbC-hydrogen'!K25</f>
        <v>667806550675504.63</v>
      </c>
      <c r="J25" s="344">
        <f>'BIFUbC-coal'!J25+'BIFUbC-LPG-propane-or-butane'!J25+'BIFUbC-petroleum-diesel'!J25+'BIFUbC-crude-oil'!J25+'BIFUbC-heavy-or-residual-oil'!J25+'BIFUbC-natural-gas'!J25+'BIFUbC-electricity'!J25+'BIFUbC-heat'!J25+'BIFUbC-biomass'!J25+'BIFUbC-hydrogen'!L25</f>
        <v>717091461942323.13</v>
      </c>
      <c r="K25" s="344">
        <f>'BIFUbC-coal'!K25+'BIFUbC-LPG-propane-or-butane'!K25+'BIFUbC-petroleum-diesel'!K25+'BIFUbC-crude-oil'!K25+'BIFUbC-heavy-or-residual-oil'!K25+'BIFUbC-natural-gas'!K25+'BIFUbC-electricity'!K25+'BIFUbC-heat'!K25+'BIFUbC-biomass'!K25+'BIFUbC-hydrogen'!M25</f>
        <v>762806921432731</v>
      </c>
      <c r="L25" s="344">
        <f>'BIFUbC-coal'!L25+'BIFUbC-LPG-propane-or-butane'!L25+'BIFUbC-petroleum-diesel'!L25+'BIFUbC-crude-oil'!L25+'BIFUbC-heavy-or-residual-oil'!L25+'BIFUbC-natural-gas'!L25+'BIFUbC-electricity'!L25+'BIFUbC-heat'!L25+'BIFUbC-biomass'!L25+'BIFUbC-hydrogen'!N25</f>
        <v>805825592302088.5</v>
      </c>
      <c r="M25" s="344">
        <f>'BIFUbC-coal'!M25+'BIFUbC-LPG-propane-or-butane'!M25+'BIFUbC-petroleum-diesel'!M25+'BIFUbC-crude-oil'!M25+'BIFUbC-heavy-or-residual-oil'!M25+'BIFUbC-natural-gas'!M25+'BIFUbC-electricity'!M25+'BIFUbC-heat'!M25+'BIFUbC-biomass'!M25+'BIFUbC-hydrogen'!O25</f>
        <v>847483978890954</v>
      </c>
      <c r="N25" s="344">
        <f>'BIFUbC-coal'!N25+'BIFUbC-LPG-propane-or-butane'!N25+'BIFUbC-petroleum-diesel'!N25+'BIFUbC-crude-oil'!N25+'BIFUbC-heavy-or-residual-oil'!N25+'BIFUbC-natural-gas'!N25+'BIFUbC-electricity'!N25+'BIFUbC-heat'!N25+'BIFUbC-biomass'!N25+'BIFUbC-hydrogen'!P25</f>
        <v>889652557621085.5</v>
      </c>
      <c r="O25" s="344">
        <f>'BIFUbC-coal'!O25+'BIFUbC-LPG-propane-or-butane'!O25+'BIFUbC-petroleum-diesel'!O25+'BIFUbC-crude-oil'!O25+'BIFUbC-heavy-or-residual-oil'!O25+'BIFUbC-natural-gas'!O25+'BIFUbC-electricity'!O25+'BIFUbC-heat'!O25+'BIFUbC-biomass'!O25+'BIFUbC-hydrogen'!Q25</f>
        <v>932272284379430.88</v>
      </c>
      <c r="P25" s="344">
        <f>'BIFUbC-coal'!P25+'BIFUbC-LPG-propane-or-butane'!P25+'BIFUbC-petroleum-diesel'!P25+'BIFUbC-crude-oil'!P25+'BIFUbC-heavy-or-residual-oil'!P25+'BIFUbC-natural-gas'!P25+'BIFUbC-electricity'!P25+'BIFUbC-heat'!P25+'BIFUbC-biomass'!P25+'BIFUbC-hydrogen'!R25</f>
        <v>975401687223092.63</v>
      </c>
      <c r="Q25" s="344">
        <f>'BIFUbC-coal'!Q25+'BIFUbC-LPG-propane-or-butane'!Q25+'BIFUbC-petroleum-diesel'!Q25+'BIFUbC-crude-oil'!Q25+'BIFUbC-heavy-or-residual-oil'!Q25+'BIFUbC-natural-gas'!Q25+'BIFUbC-electricity'!Q25+'BIFUbC-heat'!Q25+'BIFUbC-biomass'!Q25+'BIFUbC-hydrogen'!S25</f>
        <v>1019129331268281.4</v>
      </c>
      <c r="R25" s="344">
        <f>'BIFUbC-coal'!R25+'BIFUbC-LPG-propane-or-butane'!R25+'BIFUbC-petroleum-diesel'!R25+'BIFUbC-crude-oil'!R25+'BIFUbC-heavy-or-residual-oil'!R25+'BIFUbC-natural-gas'!R25+'BIFUbC-electricity'!R25+'BIFUbC-heat'!R25+'BIFUbC-biomass'!R25+'BIFUbC-hydrogen'!T25</f>
        <v>1063576141393472.8</v>
      </c>
      <c r="S25" s="344">
        <f>'BIFUbC-coal'!S25+'BIFUbC-LPG-propane-or-butane'!S25+'BIFUbC-petroleum-diesel'!S25+'BIFUbC-crude-oil'!S25+'BIFUbC-heavy-or-residual-oil'!S25+'BIFUbC-natural-gas'!S25+'BIFUbC-electricity'!S25+'BIFUbC-heat'!S25+'BIFUbC-biomass'!S25+'BIFUbC-hydrogen'!U25</f>
        <v>1112282764486810.4</v>
      </c>
      <c r="T25" s="344">
        <f>'BIFUbC-coal'!T25+'BIFUbC-LPG-propane-or-butane'!T25+'BIFUbC-petroleum-diesel'!T25+'BIFUbC-crude-oil'!T25+'BIFUbC-heavy-or-residual-oil'!T25+'BIFUbC-natural-gas'!T25+'BIFUbC-electricity'!T25+'BIFUbC-heat'!T25+'BIFUbC-biomass'!T25+'BIFUbC-hydrogen'!V25</f>
        <v>1162075895483193.8</v>
      </c>
      <c r="U25" s="344">
        <f>'BIFUbC-coal'!U25+'BIFUbC-LPG-propane-or-butane'!U25+'BIFUbC-petroleum-diesel'!U25+'BIFUbC-crude-oil'!U25+'BIFUbC-heavy-or-residual-oil'!U25+'BIFUbC-natural-gas'!U25+'BIFUbC-electricity'!U25+'BIFUbC-heat'!U25+'BIFUbC-biomass'!U25+'BIFUbC-hydrogen'!W25</f>
        <v>1212849164833883.3</v>
      </c>
      <c r="V25" s="344">
        <f>'BIFUbC-coal'!V25+'BIFUbC-LPG-propane-or-butane'!V25+'BIFUbC-petroleum-diesel'!V25+'BIFUbC-crude-oil'!V25+'BIFUbC-heavy-or-residual-oil'!V25+'BIFUbC-natural-gas'!V25+'BIFUbC-electricity'!V25+'BIFUbC-heat'!V25+'BIFUbC-biomass'!V25+'BIFUbC-hydrogen'!X25</f>
        <v>1264475017601436.8</v>
      </c>
      <c r="W25" s="344">
        <f>'BIFUbC-coal'!W25+'BIFUbC-LPG-propane-or-butane'!W25+'BIFUbC-petroleum-diesel'!W25+'BIFUbC-crude-oil'!W25+'BIFUbC-heavy-or-residual-oil'!W25+'BIFUbC-natural-gas'!W25+'BIFUbC-electricity'!W25+'BIFUbC-heat'!W25+'BIFUbC-biomass'!W25+'BIFUbC-hydrogen'!Y25</f>
        <v>1316802928100277.8</v>
      </c>
      <c r="X25" s="344">
        <f>'BIFUbC-coal'!X25+'BIFUbC-LPG-propane-or-butane'!X25+'BIFUbC-petroleum-diesel'!X25+'BIFUbC-crude-oil'!X25+'BIFUbC-heavy-or-residual-oil'!X25+'BIFUbC-natural-gas'!X25+'BIFUbC-electricity'!X25+'BIFUbC-heat'!X25+'BIFUbC-biomass'!X25+'BIFUbC-hydrogen'!Z25</f>
        <v>1369657783434217</v>
      </c>
      <c r="Y25" s="344">
        <f>'BIFUbC-coal'!Y25+'BIFUbC-LPG-propane-or-butane'!Y25+'BIFUbC-petroleum-diesel'!Y25+'BIFUbC-crude-oil'!Y25+'BIFUbC-heavy-or-residual-oil'!Y25+'BIFUbC-natural-gas'!Y25+'BIFUbC-electricity'!Y25+'BIFUbC-heat'!Y25+'BIFUbC-biomass'!Y25+'BIFUbC-hydrogen'!AA25</f>
        <v>1422838510190724</v>
      </c>
      <c r="Z25" s="344">
        <f>'BIFUbC-coal'!Z25+'BIFUbC-LPG-propane-or-butane'!Z25+'BIFUbC-petroleum-diesel'!Z25+'BIFUbC-crude-oil'!Z25+'BIFUbC-heavy-or-residual-oil'!Z25+'BIFUbC-natural-gas'!Z25+'BIFUbC-electricity'!Z25+'BIFUbC-heat'!Z25+'BIFUbC-biomass'!Z25+'BIFUbC-hydrogen'!AB25</f>
        <v>1476117024445578.5</v>
      </c>
      <c r="AA25" s="344">
        <f>'BIFUbC-coal'!AA25+'BIFUbC-LPG-propane-or-butane'!AA25+'BIFUbC-petroleum-diesel'!AA25+'BIFUbC-crude-oil'!AA25+'BIFUbC-heavy-or-residual-oil'!AA25+'BIFUbC-natural-gas'!AA25+'BIFUbC-electricity'!AA25+'BIFUbC-heat'!AA25+'BIFUbC-biomass'!AA25+'BIFUbC-hydrogen'!AC25</f>
        <v>1529237589394910.8</v>
      </c>
      <c r="AB25" s="344">
        <f>'BIFUbC-coal'!AB25+'BIFUbC-LPG-propane-or-butane'!AB25+'BIFUbC-petroleum-diesel'!AB25+'BIFUbC-crude-oil'!AB25+'BIFUbC-heavy-or-residual-oil'!AB25+'BIFUbC-natural-gas'!AB25+'BIFUbC-electricity'!AB25+'BIFUbC-heat'!AB25+'BIFUbC-biomass'!AB25+'BIFUbC-hydrogen'!AD25</f>
        <v>1581916666853977</v>
      </c>
      <c r="AC25" s="344">
        <f>'BIFUbC-coal'!AC25+'BIFUbC-LPG-propane-or-butane'!AC25+'BIFUbC-petroleum-diesel'!AC25+'BIFUbC-crude-oil'!AC25+'BIFUbC-heavy-or-residual-oil'!AC25+'BIFUbC-natural-gas'!AC25+'BIFUbC-electricity'!AC25+'BIFUbC-heat'!AC25+'BIFUbC-biomass'!AC25+'BIFUbC-hydrogen'!AE25</f>
        <v>1633843348026497.8</v>
      </c>
      <c r="AD25" s="344">
        <f>'BIFUbC-coal'!AD25+'BIFUbC-LPG-propane-or-butane'!AD25+'BIFUbC-petroleum-diesel'!AD25+'BIFUbC-crude-oil'!AD25+'BIFUbC-heavy-or-residual-oil'!AD25+'BIFUbC-natural-gas'!AD25+'BIFUbC-electricity'!AD25+'BIFUbC-heat'!AD25+'BIFUbC-biomass'!AD25+'BIFUbC-hydrogen'!AF25</f>
        <v>1684680444858357.8</v>
      </c>
      <c r="AE25" s="344">
        <f>'BIFUbC-coal'!AE25+'BIFUbC-LPG-propane-or-butane'!AE25+'BIFUbC-petroleum-diesel'!AE25+'BIFUbC-crude-oil'!AE25+'BIFUbC-heavy-or-residual-oil'!AE25+'BIFUbC-natural-gas'!AE25+'BIFUbC-electricity'!AE25+'BIFUbC-heat'!AE25+'BIFUbC-biomass'!AE25+'BIFUbC-hydrogen'!AG25</f>
        <v>1734066315498224</v>
      </c>
      <c r="AF25" s="344">
        <f>'BIFUbC-coal'!AF25+'BIFUbC-LPG-propane-or-butane'!AF25+'BIFUbC-petroleum-diesel'!AF25+'BIFUbC-crude-oil'!AF25+'BIFUbC-heavy-or-residual-oil'!AF25+'BIFUbC-natural-gas'!AF25+'BIFUbC-electricity'!AF25+'BIFUbC-heat'!AF25+'BIFUbC-biomass'!AF25+'BIFUbC-hydrogen'!AH25</f>
        <v>1781617485534164</v>
      </c>
      <c r="AG25" s="344">
        <f>'BIFUbC-coal'!AG25+'BIFUbC-LPG-propane-or-butane'!AG25+'BIFUbC-petroleum-diesel'!AG25+'BIFUbC-crude-oil'!AG25+'BIFUbC-heavy-or-residual-oil'!AG25+'BIFUbC-natural-gas'!AG25+'BIFUbC-electricity'!AG25+'BIFUbC-heat'!AG25+'BIFUbC-biomass'!AG25+'BIFUbC-hydrogen'!AI25</f>
        <v>1826932110521404</v>
      </c>
      <c r="AH25" s="344">
        <f>'BIFUbC-coal'!AH25+'BIFUbC-LPG-propane-or-butane'!AH25+'BIFUbC-petroleum-diesel'!AH25+'BIFUbC-crude-oil'!AH25+'BIFUbC-heavy-or-residual-oil'!AH25+'BIFUbC-natural-gas'!AH25+'BIFUbC-electricity'!AH25+'BIFUbC-heat'!AH25+'BIFUbC-biomass'!AH25+'BIFUbC-hydrogen'!AJ25</f>
        <v>1869594304785422.5</v>
      </c>
      <c r="AI25" s="344">
        <f>'BIFUbC-coal'!AI25+'BIFUbC-LPG-propane-or-butane'!AI25+'BIFUbC-petroleum-diesel'!AI25+'BIFUbC-crude-oil'!AI25+'BIFUbC-heavy-or-residual-oil'!AI25+'BIFUbC-natural-gas'!AI25+'BIFUbC-electricity'!AI25+'BIFUbC-heat'!AI25+'BIFUbC-biomass'!AI25+'BIFUbC-hydrogen'!AK25</f>
        <v>1909179336700173.3</v>
      </c>
      <c r="AJ25" s="344">
        <f>'BIFUbC-coal'!AJ25+'BIFUbC-LPG-propane-or-butane'!AJ25+'BIFUbC-petroleum-diesel'!AJ25+'BIFUbC-crude-oil'!AJ25+'BIFUbC-heavy-or-residual-oil'!AJ25+'BIFUbC-natural-gas'!AJ25+'BIFUbC-electricity'!AJ25+'BIFUbC-heat'!AJ25+'BIFUbC-biomass'!AJ25+'BIFUbC-hydrogen'!AL25</f>
        <v>1945259661958665.5</v>
      </c>
      <c r="AK25" s="344">
        <f>'BIFUbC-coal'!AK25+'BIFUbC-LPG-propane-or-butane'!AK25+'BIFUbC-petroleum-diesel'!AK25+'BIFUbC-crude-oil'!AK25+'BIFUbC-heavy-or-residual-oil'!AK25+'BIFUbC-natural-gas'!AK25+'BIFUbC-electricity'!AK25+'BIFUbC-heat'!AK25+'BIFUbC-biomass'!AK25+'BIFUbC-hydrogen'!AM25</f>
        <v>1977411734387109.8</v>
      </c>
      <c r="AL25" s="344">
        <f>'BIFUbC-coal'!AL25+'BIFUbC-LPG-propane-or-butane'!AL25+'BIFUbC-petroleum-diesel'!AL25+'BIFUbC-crude-oil'!AL25+'BIFUbC-heavy-or-residual-oil'!AL25+'BIFUbC-natural-gas'!AL25+'BIFUbC-electricity'!AL25+'BIFUbC-heat'!AL25+'BIFUbC-biomass'!AL25+'BIFUbC-hydrogen'!AN25</f>
        <v>2005223499492397.8</v>
      </c>
      <c r="AM25" s="344">
        <f>'BIFUbC-coal'!AM25+'BIFUbC-LPG-propane-or-butane'!AM25+'BIFUbC-petroleum-diesel'!AM25+'BIFUbC-crude-oil'!AM25+'BIFUbC-heavy-or-residual-oil'!AM25+'BIFUbC-natural-gas'!AM25+'BIFUbC-electricity'!AM25+'BIFUbC-heat'!AM25+'BIFUbC-biomass'!AM25+'BIFUbC-hydrogen'!AO25</f>
        <v>2028302440338242</v>
      </c>
      <c r="AN25" s="344">
        <f>'BIFUbC-coal'!AN25+'BIFUbC-LPG-propane-or-butane'!AN25+'BIFUbC-petroleum-diesel'!AN25+'BIFUbC-crude-oil'!AN25+'BIFUbC-heavy-or-residual-oil'!AN25+'BIFUbC-natural-gas'!AN25+'BIFUbC-electricity'!AN25+'BIFUbC-heat'!AN25+'BIFUbC-biomass'!AN25+'BIFUbC-hydrogen'!AP25</f>
        <v>2046284009938449.8</v>
      </c>
    </row>
    <row r="26" spans="1:40" x14ac:dyDescent="0.2">
      <c r="A26" s="313" t="s">
        <v>148</v>
      </c>
      <c r="B26" s="344">
        <f>'BIFUbC-coal'!B26+'BIFUbC-LPG-propane-or-butane'!B26+'BIFUbC-petroleum-diesel'!B26+'BIFUbC-crude-oil'!B26+'BIFUbC-heavy-or-residual-oil'!B26+'BIFUbC-natural-gas'!B26+'BIFUbC-electricity'!B26+'BIFUbC-heat'!B26+'BIFUbC-biomass'!B26+'BIFUbC-hydrogen'!D26</f>
        <v>1824593180755313</v>
      </c>
      <c r="C26" s="344">
        <f>'BIFUbC-coal'!C26+'BIFUbC-LPG-propane-or-butane'!C26+'BIFUbC-petroleum-diesel'!C26+'BIFUbC-crude-oil'!C26+'BIFUbC-heavy-or-residual-oil'!C26+'BIFUbC-natural-gas'!C26+'BIFUbC-electricity'!C26+'BIFUbC-heat'!C26+'BIFUbC-biomass'!C26+'BIFUbC-hydrogen'!E26</f>
        <v>1870461113358122.5</v>
      </c>
      <c r="D26" s="344">
        <f>'BIFUbC-coal'!D26+'BIFUbC-LPG-propane-or-butane'!D26+'BIFUbC-petroleum-diesel'!D26+'BIFUbC-crude-oil'!D26+'BIFUbC-heavy-or-residual-oil'!D26+'BIFUbC-natural-gas'!D26+'BIFUbC-electricity'!D26+'BIFUbC-heat'!D26+'BIFUbC-biomass'!D26+'BIFUbC-hydrogen'!F26</f>
        <v>1974132277740844</v>
      </c>
      <c r="E26" s="344">
        <f>'BIFUbC-coal'!E26+'BIFUbC-LPG-propane-or-butane'!E26+'BIFUbC-petroleum-diesel'!E26+'BIFUbC-crude-oil'!E26+'BIFUbC-heavy-or-residual-oil'!E26+'BIFUbC-natural-gas'!E26+'BIFUbC-electricity'!E26+'BIFUbC-heat'!E26+'BIFUbC-biomass'!E26+'BIFUbC-hydrogen'!G26</f>
        <v>2005022341800510</v>
      </c>
      <c r="F26" s="344">
        <f>'BIFUbC-coal'!F26+'BIFUbC-LPG-propane-or-butane'!F26+'BIFUbC-petroleum-diesel'!F26+'BIFUbC-crude-oil'!F26+'BIFUbC-heavy-or-residual-oil'!F26+'BIFUbC-natural-gas'!F26+'BIFUbC-electricity'!F26+'BIFUbC-heat'!F26+'BIFUbC-biomass'!F26+'BIFUbC-hydrogen'!H26</f>
        <v>2104575711651978.8</v>
      </c>
      <c r="G26" s="344">
        <f>'BIFUbC-coal'!G26+'BIFUbC-LPG-propane-or-butane'!G26+'BIFUbC-petroleum-diesel'!G26+'BIFUbC-crude-oil'!G26+'BIFUbC-heavy-or-residual-oil'!G26+'BIFUbC-natural-gas'!G26+'BIFUbC-electricity'!G26+'BIFUbC-heat'!G26+'BIFUbC-biomass'!G26+'BIFUbC-hydrogen'!I26</f>
        <v>2208661154867252.3</v>
      </c>
      <c r="H26" s="344">
        <f>'BIFUbC-coal'!H26+'BIFUbC-LPG-propane-or-butane'!H26+'BIFUbC-petroleum-diesel'!H26+'BIFUbC-crude-oil'!H26+'BIFUbC-heavy-or-residual-oil'!H26+'BIFUbC-natural-gas'!H26+'BIFUbC-electricity'!H26+'BIFUbC-heat'!H26+'BIFUbC-biomass'!H26+'BIFUbC-hydrogen'!J26</f>
        <v>2296367042233793</v>
      </c>
      <c r="I26" s="344">
        <f>'BIFUbC-coal'!I26+'BIFUbC-LPG-propane-or-butane'!I26+'BIFUbC-petroleum-diesel'!I26+'BIFUbC-crude-oil'!I26+'BIFUbC-heavy-or-residual-oil'!I26+'BIFUbC-natural-gas'!I26+'BIFUbC-electricity'!I26+'BIFUbC-heat'!I26+'BIFUbC-biomass'!I26+'BIFUbC-hydrogen'!K26</f>
        <v>2412182569125358</v>
      </c>
      <c r="J26" s="344">
        <f>'BIFUbC-coal'!J26+'BIFUbC-LPG-propane-or-butane'!J26+'BIFUbC-petroleum-diesel'!J26+'BIFUbC-crude-oil'!J26+'BIFUbC-heavy-or-residual-oil'!J26+'BIFUbC-natural-gas'!J26+'BIFUbC-electricity'!J26+'BIFUbC-heat'!J26+'BIFUbC-biomass'!J26+'BIFUbC-hydrogen'!L26</f>
        <v>2510777942748980.5</v>
      </c>
      <c r="K26" s="344">
        <f>'BIFUbC-coal'!K26+'BIFUbC-LPG-propane-or-butane'!K26+'BIFUbC-petroleum-diesel'!K26+'BIFUbC-crude-oil'!K26+'BIFUbC-heavy-or-residual-oil'!K26+'BIFUbC-natural-gas'!K26+'BIFUbC-electricity'!K26+'BIFUbC-heat'!K26+'BIFUbC-biomass'!K26+'BIFUbC-hydrogen'!M26</f>
        <v>2606495530028310.5</v>
      </c>
      <c r="L26" s="344">
        <f>'BIFUbC-coal'!L26+'BIFUbC-LPG-propane-or-butane'!L26+'BIFUbC-petroleum-diesel'!L26+'BIFUbC-crude-oil'!L26+'BIFUbC-heavy-or-residual-oil'!L26+'BIFUbC-natural-gas'!L26+'BIFUbC-electricity'!L26+'BIFUbC-heat'!L26+'BIFUbC-biomass'!L26+'BIFUbC-hydrogen'!N26</f>
        <v>2698961999414257</v>
      </c>
      <c r="M26" s="344">
        <f>'BIFUbC-coal'!M26+'BIFUbC-LPG-propane-or-butane'!M26+'BIFUbC-petroleum-diesel'!M26+'BIFUbC-crude-oil'!M26+'BIFUbC-heavy-or-residual-oil'!M26+'BIFUbC-natural-gas'!M26+'BIFUbC-electricity'!M26+'BIFUbC-heat'!M26+'BIFUbC-biomass'!M26+'BIFUbC-hydrogen'!O26</f>
        <v>2803505153506088.5</v>
      </c>
      <c r="N26" s="344">
        <f>'BIFUbC-coal'!N26+'BIFUbC-LPG-propane-or-butane'!N26+'BIFUbC-petroleum-diesel'!N26+'BIFUbC-crude-oil'!N26+'BIFUbC-heavy-or-residual-oil'!N26+'BIFUbC-natural-gas'!N26+'BIFUbC-electricity'!N26+'BIFUbC-heat'!N26+'BIFUbC-biomass'!N26+'BIFUbC-hydrogen'!P26</f>
        <v>2873407361884360</v>
      </c>
      <c r="O26" s="344">
        <f>'BIFUbC-coal'!O26+'BIFUbC-LPG-propane-or-butane'!O26+'BIFUbC-petroleum-diesel'!O26+'BIFUbC-crude-oil'!O26+'BIFUbC-heavy-or-residual-oil'!O26+'BIFUbC-natural-gas'!O26+'BIFUbC-electricity'!O26+'BIFUbC-heat'!O26+'BIFUbC-biomass'!O26+'BIFUbC-hydrogen'!Q26</f>
        <v>2954875875009617.5</v>
      </c>
      <c r="P26" s="344">
        <f>'BIFUbC-coal'!P26+'BIFUbC-LPG-propane-or-butane'!P26+'BIFUbC-petroleum-diesel'!P26+'BIFUbC-crude-oil'!P26+'BIFUbC-heavy-or-residual-oil'!P26+'BIFUbC-natural-gas'!P26+'BIFUbC-electricity'!P26+'BIFUbC-heat'!P26+'BIFUbC-biomass'!P26+'BIFUbC-hydrogen'!R26</f>
        <v>3032039815761019</v>
      </c>
      <c r="Q26" s="344">
        <f>'BIFUbC-coal'!Q26+'BIFUbC-LPG-propane-or-butane'!Q26+'BIFUbC-petroleum-diesel'!Q26+'BIFUbC-crude-oil'!Q26+'BIFUbC-heavy-or-residual-oil'!Q26+'BIFUbC-natural-gas'!Q26+'BIFUbC-electricity'!Q26+'BIFUbC-heat'!Q26+'BIFUbC-biomass'!Q26+'BIFUbC-hydrogen'!S26</f>
        <v>3104736378733634.5</v>
      </c>
      <c r="R26" s="344">
        <f>'BIFUbC-coal'!R26+'BIFUbC-LPG-propane-or-butane'!R26+'BIFUbC-petroleum-diesel'!R26+'BIFUbC-crude-oil'!R26+'BIFUbC-heavy-or-residual-oil'!R26+'BIFUbC-natural-gas'!R26+'BIFUbC-electricity'!R26+'BIFUbC-heat'!R26+'BIFUbC-biomass'!R26+'BIFUbC-hydrogen'!T26</f>
        <v>3166291532159727.5</v>
      </c>
      <c r="S26" s="344">
        <f>'BIFUbC-coal'!S26+'BIFUbC-LPG-propane-or-butane'!S26+'BIFUbC-petroleum-diesel'!S26+'BIFUbC-crude-oil'!S26+'BIFUbC-heavy-or-residual-oil'!S26+'BIFUbC-natural-gas'!S26+'BIFUbC-electricity'!S26+'BIFUbC-heat'!S26+'BIFUbC-biomass'!S26+'BIFUbC-hydrogen'!U26</f>
        <v>3240180925033782.5</v>
      </c>
      <c r="T26" s="344">
        <f>'BIFUbC-coal'!T26+'BIFUbC-LPG-propane-or-butane'!T26+'BIFUbC-petroleum-diesel'!T26+'BIFUbC-crude-oil'!T26+'BIFUbC-heavy-or-residual-oil'!T26+'BIFUbC-natural-gas'!T26+'BIFUbC-electricity'!T26+'BIFUbC-heat'!T26+'BIFUbC-biomass'!T26+'BIFUbC-hydrogen'!V26</f>
        <v>3302981215155162.5</v>
      </c>
      <c r="U26" s="344">
        <f>'BIFUbC-coal'!U26+'BIFUbC-LPG-propane-or-butane'!U26+'BIFUbC-petroleum-diesel'!U26+'BIFUbC-crude-oil'!U26+'BIFUbC-heavy-or-residual-oil'!U26+'BIFUbC-natural-gas'!U26+'BIFUbC-electricity'!U26+'BIFUbC-heat'!U26+'BIFUbC-biomass'!U26+'BIFUbC-hydrogen'!W26</f>
        <v>3361246624853847.5</v>
      </c>
      <c r="V26" s="344">
        <f>'BIFUbC-coal'!V26+'BIFUbC-LPG-propane-or-butane'!V26+'BIFUbC-petroleum-diesel'!V26+'BIFUbC-crude-oil'!V26+'BIFUbC-heavy-or-residual-oil'!V26+'BIFUbC-natural-gas'!V26+'BIFUbC-electricity'!V26+'BIFUbC-heat'!V26+'BIFUbC-biomass'!V26+'BIFUbC-hydrogen'!X26</f>
        <v>3415015251038557</v>
      </c>
      <c r="W26" s="344">
        <f>'BIFUbC-coal'!W26+'BIFUbC-LPG-propane-or-butane'!W26+'BIFUbC-petroleum-diesel'!W26+'BIFUbC-crude-oil'!W26+'BIFUbC-heavy-or-residual-oil'!W26+'BIFUbC-natural-gas'!W26+'BIFUbC-electricity'!W26+'BIFUbC-heat'!W26+'BIFUbC-biomass'!W26+'BIFUbC-hydrogen'!Y26</f>
        <v>3464363619848030.5</v>
      </c>
      <c r="X26" s="344">
        <f>'BIFUbC-coal'!X26+'BIFUbC-LPG-propane-or-butane'!X26+'BIFUbC-petroleum-diesel'!X26+'BIFUbC-crude-oil'!X26+'BIFUbC-heavy-or-residual-oil'!X26+'BIFUbC-natural-gas'!X26+'BIFUbC-electricity'!X26+'BIFUbC-heat'!X26+'BIFUbC-biomass'!X26+'BIFUbC-hydrogen'!Z26</f>
        <v>3509404308284689</v>
      </c>
      <c r="Y26" s="344">
        <f>'BIFUbC-coal'!Y26+'BIFUbC-LPG-propane-or-butane'!Y26+'BIFUbC-petroleum-diesel'!Y26+'BIFUbC-crude-oil'!Y26+'BIFUbC-heavy-or-residual-oil'!Y26+'BIFUbC-natural-gas'!Y26+'BIFUbC-electricity'!Y26+'BIFUbC-heat'!Y26+'BIFUbC-biomass'!Y26+'BIFUbC-hydrogen'!AA26</f>
        <v>3550283341615942</v>
      </c>
      <c r="Z26" s="344">
        <f>'BIFUbC-coal'!Z26+'BIFUbC-LPG-propane-or-butane'!Z26+'BIFUbC-petroleum-diesel'!Z26+'BIFUbC-crude-oil'!Z26+'BIFUbC-heavy-or-residual-oil'!Z26+'BIFUbC-natural-gas'!Z26+'BIFUbC-electricity'!Z26+'BIFUbC-heat'!Z26+'BIFUbC-biomass'!Z26+'BIFUbC-hydrogen'!AB26</f>
        <v>3587177435380011</v>
      </c>
      <c r="AA26" s="344">
        <f>'BIFUbC-coal'!AA26+'BIFUbC-LPG-propane-or-butane'!AA26+'BIFUbC-petroleum-diesel'!AA26+'BIFUbC-crude-oil'!AA26+'BIFUbC-heavy-or-residual-oil'!AA26+'BIFUbC-natural-gas'!AA26+'BIFUbC-electricity'!AA26+'BIFUbC-heat'!AA26+'BIFUbC-biomass'!AA26+'BIFUbC-hydrogen'!AC26</f>
        <v>3620291148089038</v>
      </c>
      <c r="AB26" s="344">
        <f>'BIFUbC-coal'!AB26+'BIFUbC-LPG-propane-or-butane'!AB26+'BIFUbC-petroleum-diesel'!AB26+'BIFUbC-crude-oil'!AB26+'BIFUbC-heavy-or-residual-oil'!AB26+'BIFUbC-natural-gas'!AB26+'BIFUbC-electricity'!AB26+'BIFUbC-heat'!AB26+'BIFUbC-biomass'!AB26+'BIFUbC-hydrogen'!AD26</f>
        <v>3649854006882491</v>
      </c>
      <c r="AC26" s="344">
        <f>'BIFUbC-coal'!AC26+'BIFUbC-LPG-propane-or-butane'!AC26+'BIFUbC-petroleum-diesel'!AC26+'BIFUbC-crude-oil'!AC26+'BIFUbC-heavy-or-residual-oil'!AC26+'BIFUbC-natural-gas'!AC26+'BIFUbC-electricity'!AC26+'BIFUbC-heat'!AC26+'BIFUbC-biomass'!AC26+'BIFUbC-hydrogen'!AE26</f>
        <v>3676117663700502.5</v>
      </c>
      <c r="AD26" s="344">
        <f>'BIFUbC-coal'!AD26+'BIFUbC-LPG-propane-or-butane'!AD26+'BIFUbC-petroleum-diesel'!AD26+'BIFUbC-crude-oil'!AD26+'BIFUbC-heavy-or-residual-oil'!AD26+'BIFUbC-natural-gas'!AD26+'BIFUbC-electricity'!AD26+'BIFUbC-heat'!AD26+'BIFUbC-biomass'!AD26+'BIFUbC-hydrogen'!AF26</f>
        <v>3699353134262516.5</v>
      </c>
      <c r="AE26" s="344">
        <f>'BIFUbC-coal'!AE26+'BIFUbC-LPG-propane-or-butane'!AE26+'BIFUbC-petroleum-diesel'!AE26+'BIFUbC-crude-oil'!AE26+'BIFUbC-heavy-or-residual-oil'!AE26+'BIFUbC-natural-gas'!AE26+'BIFUbC-electricity'!AE26+'BIFUbC-heat'!AE26+'BIFUbC-biomass'!AE26+'BIFUbC-hydrogen'!AG26</f>
        <v>3719848166486695</v>
      </c>
      <c r="AF26" s="344">
        <f>'BIFUbC-coal'!AF26+'BIFUbC-LPG-propane-or-butane'!AF26+'BIFUbC-petroleum-diesel'!AF26+'BIFUbC-crude-oil'!AF26+'BIFUbC-heavy-or-residual-oil'!AF26+'BIFUbC-natural-gas'!AF26+'BIFUbC-electricity'!AF26+'BIFUbC-heat'!AF26+'BIFUbC-biomass'!AF26+'BIFUbC-hydrogen'!AH26</f>
        <v>3737904779186416</v>
      </c>
      <c r="AG26" s="344">
        <f>'BIFUbC-coal'!AG26+'BIFUbC-LPG-propane-or-butane'!AG26+'BIFUbC-petroleum-diesel'!AG26+'BIFUbC-crude-oil'!AG26+'BIFUbC-heavy-or-residual-oil'!AG26+'BIFUbC-natural-gas'!AG26+'BIFUbC-electricity'!AG26+'BIFUbC-heat'!AG26+'BIFUbC-biomass'!AG26+'BIFUbC-hydrogen'!AI26</f>
        <v>3753837006129016.5</v>
      </c>
      <c r="AH26" s="344">
        <f>'BIFUbC-coal'!AH26+'BIFUbC-LPG-propane-or-butane'!AH26+'BIFUbC-petroleum-diesel'!AH26+'BIFUbC-crude-oil'!AH26+'BIFUbC-heavy-or-residual-oil'!AH26+'BIFUbC-natural-gas'!AH26+'BIFUbC-electricity'!AH26+'BIFUbC-heat'!AH26+'BIFUbC-biomass'!AH26+'BIFUbC-hydrogen'!AJ26</f>
        <v>3767968875011069.5</v>
      </c>
      <c r="AI26" s="344">
        <f>'BIFUbC-coal'!AI26+'BIFUbC-LPG-propane-or-butane'!AI26+'BIFUbC-petroleum-diesel'!AI26+'BIFUbC-crude-oil'!AI26+'BIFUbC-heavy-or-residual-oil'!AI26+'BIFUbC-natural-gas'!AI26+'BIFUbC-electricity'!AI26+'BIFUbC-heat'!AI26+'BIFUbC-biomass'!AI26+'BIFUbC-hydrogen'!AK26</f>
        <v>3780632645744893.5</v>
      </c>
      <c r="AJ26" s="344">
        <f>'BIFUbC-coal'!AJ26+'BIFUbC-LPG-propane-or-butane'!AJ26+'BIFUbC-petroleum-diesel'!AJ26+'BIFUbC-crude-oil'!AJ26+'BIFUbC-heavy-or-residual-oil'!AJ26+'BIFUbC-natural-gas'!AJ26+'BIFUbC-electricity'!AJ26+'BIFUbC-heat'!AJ26+'BIFUbC-biomass'!AJ26+'BIFUbC-hydrogen'!AL26</f>
        <v>3792167327785227</v>
      </c>
      <c r="AK26" s="344">
        <f>'BIFUbC-coal'!AK26+'BIFUbC-LPG-propane-or-butane'!AK26+'BIFUbC-petroleum-diesel'!AK26+'BIFUbC-crude-oil'!AK26+'BIFUbC-heavy-or-residual-oil'!AK26+'BIFUbC-natural-gas'!AK26+'BIFUbC-electricity'!AK26+'BIFUbC-heat'!AK26+'BIFUbC-biomass'!AK26+'BIFUbC-hydrogen'!AM26</f>
        <v>3802917492156540.5</v>
      </c>
      <c r="AL26" s="344">
        <f>'BIFUbC-coal'!AL26+'BIFUbC-LPG-propane-or-butane'!AL26+'BIFUbC-petroleum-diesel'!AL26+'BIFUbC-crude-oil'!AL26+'BIFUbC-heavy-or-residual-oil'!AL26+'BIFUbC-natural-gas'!AL26+'BIFUbC-electricity'!AL26+'BIFUbC-heat'!AL26+'BIFUbC-biomass'!AL26+'BIFUbC-hydrogen'!AN26</f>
        <v>3813232390450092</v>
      </c>
      <c r="AM26" s="344">
        <f>'BIFUbC-coal'!AM26+'BIFUbC-LPG-propane-or-butane'!AM26+'BIFUbC-petroleum-diesel'!AM26+'BIFUbC-crude-oil'!AM26+'BIFUbC-heavy-or-residual-oil'!AM26+'BIFUbC-natural-gas'!AM26+'BIFUbC-electricity'!AM26+'BIFUbC-heat'!AM26+'BIFUbC-biomass'!AM26+'BIFUbC-hydrogen'!AO26</f>
        <v>3823465390407760.5</v>
      </c>
      <c r="AN26" s="344">
        <f>'BIFUbC-coal'!AN26+'BIFUbC-LPG-propane-or-butane'!AN26+'BIFUbC-petroleum-diesel'!AN26+'BIFUbC-crude-oil'!AN26+'BIFUbC-heavy-or-residual-oil'!AN26+'BIFUbC-natural-gas'!AN26+'BIFUbC-electricity'!AN26+'BIFUbC-heat'!AN26+'BIFUbC-biomass'!AN26+'BIFUbC-hydrogen'!AP26</f>
        <v>3833973735844351</v>
      </c>
    </row>
    <row r="27" spans="1:40" x14ac:dyDescent="0.2">
      <c r="B27" s="344">
        <f>SUM(B2:B26)</f>
        <v>1.2886788275258227E+17</v>
      </c>
      <c r="C27" s="344">
        <f t="shared" ref="C27:AN27" si="0">SUM(C2:C26)</f>
        <v>1.3429254219172002E+17</v>
      </c>
      <c r="D27" s="344">
        <f t="shared" si="0"/>
        <v>1.3649747853280258E+17</v>
      </c>
      <c r="E27" s="344">
        <f t="shared" si="0"/>
        <v>1.3911327322525342E+17</v>
      </c>
      <c r="F27" s="344">
        <f t="shared" si="0"/>
        <v>1.4785786533713069E+17</v>
      </c>
      <c r="G27" s="344">
        <f t="shared" si="0"/>
        <v>1.5696701204737686E+17</v>
      </c>
      <c r="H27" s="344">
        <f t="shared" si="0"/>
        <v>1.6617689953264653E+17</v>
      </c>
      <c r="I27" s="344">
        <f t="shared" si="0"/>
        <v>1.7047095143798765E+17</v>
      </c>
      <c r="J27" s="344">
        <f t="shared" si="0"/>
        <v>1.7462933708078192E+17</v>
      </c>
      <c r="K27" s="344">
        <f t="shared" si="0"/>
        <v>1.7870698555083933E+17</v>
      </c>
      <c r="L27" s="344">
        <f t="shared" si="0"/>
        <v>1.8271355791946227E+17</v>
      </c>
      <c r="M27" s="344">
        <f t="shared" si="0"/>
        <v>1.8672156178813955E+17</v>
      </c>
      <c r="N27" s="344">
        <f t="shared" si="0"/>
        <v>1.878601357739655E+17</v>
      </c>
      <c r="O27" s="344">
        <f t="shared" si="0"/>
        <v>1.8903264167641613E+17</v>
      </c>
      <c r="P27" s="344">
        <f t="shared" si="0"/>
        <v>1.9018655758850378E+17</v>
      </c>
      <c r="Q27" s="344">
        <f t="shared" si="0"/>
        <v>1.9132529839578256E+17</v>
      </c>
      <c r="R27" s="344">
        <f t="shared" si="0"/>
        <v>1.9242918155372451E+17</v>
      </c>
      <c r="S27" s="344">
        <f t="shared" si="0"/>
        <v>1.9171876270723085E+17</v>
      </c>
      <c r="T27" s="344">
        <f t="shared" si="0"/>
        <v>1.9097952949115552E+17</v>
      </c>
      <c r="U27" s="344">
        <f t="shared" si="0"/>
        <v>1.902333954023353E+17</v>
      </c>
      <c r="V27" s="344">
        <f t="shared" si="0"/>
        <v>1.8947928013061629E+17</v>
      </c>
      <c r="W27" s="344">
        <f t="shared" si="0"/>
        <v>1.8871601462732838E+17</v>
      </c>
      <c r="X27" s="344">
        <f t="shared" si="0"/>
        <v>1.86545270636144E+17</v>
      </c>
      <c r="Y27" s="344">
        <f t="shared" si="0"/>
        <v>1.8436325009269338E+17</v>
      </c>
      <c r="Z27" s="344">
        <f t="shared" si="0"/>
        <v>1.8216843134409482E+17</v>
      </c>
      <c r="AA27" s="344">
        <f t="shared" si="0"/>
        <v>1.7995915798686864E+17</v>
      </c>
      <c r="AB27" s="344">
        <f t="shared" si="0"/>
        <v>1.7773363744287558E+17</v>
      </c>
      <c r="AC27" s="344">
        <f t="shared" si="0"/>
        <v>1.7536715281213427E+17</v>
      </c>
      <c r="AD27" s="344">
        <f t="shared" si="0"/>
        <v>1.7298056804361926E+17</v>
      </c>
      <c r="AE27" s="344">
        <f t="shared" si="0"/>
        <v>1.7057172508460266E+17</v>
      </c>
      <c r="AF27" s="344">
        <f t="shared" si="0"/>
        <v>1.6813837688786426E+17</v>
      </c>
      <c r="AG27" s="344">
        <f t="shared" si="0"/>
        <v>1.6567821331484662E+17</v>
      </c>
      <c r="AH27" s="344">
        <f t="shared" si="0"/>
        <v>1.6331437433392995E+17</v>
      </c>
      <c r="AI27" s="344">
        <f t="shared" si="0"/>
        <v>1.6091903808027091E+17</v>
      </c>
      <c r="AJ27" s="344">
        <f t="shared" si="0"/>
        <v>1.5848991481910186E+17</v>
      </c>
      <c r="AK27" s="344">
        <f t="shared" si="0"/>
        <v>1.5602480765788448E+17</v>
      </c>
      <c r="AL27" s="344">
        <f t="shared" si="0"/>
        <v>1.5352166216217936E+17</v>
      </c>
      <c r="AM27" s="344">
        <f t="shared" si="0"/>
        <v>1.5099328604233443E+17</v>
      </c>
      <c r="AN27" s="344">
        <f t="shared" si="0"/>
        <v>1.4842341680563782E+17</v>
      </c>
    </row>
  </sheetData>
  <phoneticPr fontId="3" type="noConversion"/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2A229-F475-4F6B-9029-8B6617599DFD}">
  <sheetPr codeName="Sheet22"/>
  <dimension ref="A1:AQ26"/>
  <sheetViews>
    <sheetView workbookViewId="0">
      <selection activeCell="B2" sqref="B2:AQ26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f>'NonE-Coal'!B50+'E-Coal'!B50</f>
        <v>441619906282686.38</v>
      </c>
      <c r="C2" s="344">
        <f>'NonE-Coal'!C50+'E-Coal'!C50</f>
        <v>443213008107580.31</v>
      </c>
      <c r="D2" s="344">
        <f>'NonE-Coal'!D50+'E-Coal'!D50</f>
        <v>449104420563443.44</v>
      </c>
      <c r="E2" s="344">
        <f>'NonE-Coal'!E50+'E-Coal'!E50</f>
        <v>465940843797946.44</v>
      </c>
      <c r="F2" s="344">
        <f>'NonE-Coal'!F50+'E-Coal'!F50</f>
        <v>484264159163176.31</v>
      </c>
      <c r="G2" s="344">
        <f>'NonE-Coal'!G50+'E-Coal'!G50</f>
        <v>505955270345006.69</v>
      </c>
      <c r="H2" s="344">
        <f>'NonE-Coal'!H50+'E-Coal'!H50</f>
        <v>517008809609477.88</v>
      </c>
      <c r="I2" s="344">
        <f>'NonE-Coal'!I50+'E-Coal'!I50</f>
        <v>547657320648900.13</v>
      </c>
      <c r="J2" s="344">
        <f>'NonE-Coal'!J50+'E-Coal'!J50</f>
        <v>567496692912381.25</v>
      </c>
      <c r="K2" s="344">
        <f>'NonE-Coal'!K50+'E-Coal'!K50</f>
        <v>586402601911900.63</v>
      </c>
      <c r="L2" s="344">
        <f>'NonE-Coal'!L50+'E-Coal'!L50</f>
        <v>604294687525859.25</v>
      </c>
      <c r="M2" s="344">
        <f>'NonE-Coal'!M50+'E-Coal'!M50</f>
        <v>631567940856068.13</v>
      </c>
      <c r="N2" s="344">
        <f>'NonE-Coal'!N50+'E-Coal'!N50</f>
        <v>637192900223998.63</v>
      </c>
      <c r="O2" s="344">
        <f>'NonE-Coal'!O50+'E-Coal'!O50</f>
        <v>652118587872798.25</v>
      </c>
      <c r="P2" s="344">
        <f>'NonE-Coal'!P50+'E-Coal'!P50</f>
        <v>665845405235420.5</v>
      </c>
      <c r="Q2" s="344">
        <f>'NonE-Coal'!Q50+'E-Coal'!Q50</f>
        <v>678349718061764.13</v>
      </c>
      <c r="R2" s="344">
        <f>'NonE-Coal'!R50+'E-Coal'!R50</f>
        <v>685378463962012.88</v>
      </c>
      <c r="S2" s="344">
        <f>'NonE-Coal'!S50+'E-Coal'!S50</f>
        <v>701991718382619.5</v>
      </c>
      <c r="T2" s="344">
        <f>'NonE-Coal'!T50+'E-Coal'!T50</f>
        <v>713216719471253.38</v>
      </c>
      <c r="U2" s="344">
        <f>'NonE-Coal'!U50+'E-Coal'!U50</f>
        <v>723303248783702.25</v>
      </c>
      <c r="V2" s="344">
        <f>'NonE-Coal'!V50+'E-Coal'!V50</f>
        <v>732269563959229.5</v>
      </c>
      <c r="W2" s="344">
        <f>'NonE-Coal'!W50+'E-Coal'!W50</f>
        <v>740142789729782.5</v>
      </c>
      <c r="X2" s="344">
        <f>'NonE-Coal'!X50+'E-Coal'!X50</f>
        <v>746958196899684.5</v>
      </c>
      <c r="Y2" s="344">
        <f>'NonE-Coal'!Y50+'E-Coal'!Y50</f>
        <v>752758436799753.75</v>
      </c>
      <c r="Z2" s="344">
        <f>'NonE-Coal'!Z50+'E-Coal'!Z50</f>
        <v>757592749377833.88</v>
      </c>
      <c r="AA2" s="344">
        <f>'NonE-Coal'!AA50+'E-Coal'!AA50</f>
        <v>761516161962682.13</v>
      </c>
      <c r="AB2" s="344">
        <f>'NonE-Coal'!AB50+'E-Coal'!AB50</f>
        <v>764588694350979.63</v>
      </c>
      <c r="AC2" s="344">
        <f>'NonE-Coal'!AC50+'E-Coal'!AC50</f>
        <v>766874584290816.13</v>
      </c>
      <c r="AD2" s="344">
        <f>'NonE-Coal'!AD50+'E-Coal'!AD50</f>
        <v>768441545739051.38</v>
      </c>
      <c r="AE2" s="344">
        <f>'NonE-Coal'!AE50+'E-Coal'!AE50</f>
        <v>769360070519076.63</v>
      </c>
      <c r="AF2" s="344">
        <f>'NonE-Coal'!AF50+'E-Coal'!AF50</f>
        <v>769702782257528.75</v>
      </c>
      <c r="AG2" s="344">
        <f>'NonE-Coal'!AG50+'E-Coal'!AG50</f>
        <v>769543849784407.75</v>
      </c>
      <c r="AH2" s="344">
        <f>'NonE-Coal'!AH50+'E-Coal'!AH50</f>
        <v>768958465583043.88</v>
      </c>
      <c r="AI2" s="344">
        <f>'NonE-Coal'!AI50+'E-Coal'!AI50</f>
        <v>768022393409796.38</v>
      </c>
      <c r="AJ2" s="344">
        <f>'NonE-Coal'!AJ50+'E-Coal'!AJ50</f>
        <v>766811587894895.75</v>
      </c>
      <c r="AK2" s="344">
        <f>'NonE-Coal'!AK50+'E-Coal'!AK50</f>
        <v>765401887805713.88</v>
      </c>
      <c r="AL2" s="344">
        <f>'NonE-Coal'!AL50+'E-Coal'!AL50</f>
        <v>763868783715297.88</v>
      </c>
      <c r="AM2" s="344">
        <f>'NonE-Coal'!AM50+'E-Coal'!AM50</f>
        <v>762287260080444.75</v>
      </c>
      <c r="AN2" s="344">
        <f>'NonE-Coal'!AN50+'E-Coal'!AN50</f>
        <v>760731711198474.88</v>
      </c>
      <c r="AO2" s="344">
        <f>'NonE-Coal'!AO50+'E-Coal'!AO50</f>
        <v>759275930180229.88</v>
      </c>
      <c r="AP2" s="344">
        <f>'NonE-Coal'!AP50+'E-Coal'!AP50</f>
        <v>757993169946587.5</v>
      </c>
      <c r="AQ2" s="344">
        <f>'NonE-Coal'!AQ50+'E-Coal'!AQ50</f>
        <v>753150132039885.38</v>
      </c>
    </row>
    <row r="3" spans="1:43" x14ac:dyDescent="0.2">
      <c r="A3" s="136" t="s">
        <v>125</v>
      </c>
      <c r="B3" s="344">
        <f>'NonE-Coal'!B51+'E-Coal'!B51</f>
        <v>1.779615223487932E+16</v>
      </c>
      <c r="C3" s="344">
        <f>'NonE-Coal'!C51+'E-Coal'!C51</f>
        <v>1.8158818910107936E+16</v>
      </c>
      <c r="D3" s="344">
        <f>'NonE-Coal'!D51+'E-Coal'!D51</f>
        <v>1.919974389498404E+16</v>
      </c>
      <c r="E3" s="344">
        <f>'NonE-Coal'!E51+'E-Coal'!E51</f>
        <v>2.1212983126333768E+16</v>
      </c>
      <c r="F3" s="344">
        <f>'NonE-Coal'!F51+'E-Coal'!F51</f>
        <v>2.1740171224842332E+16</v>
      </c>
      <c r="G3" s="344">
        <f>'NonE-Coal'!G51+'E-Coal'!G51</f>
        <v>2.226727988307672E+16</v>
      </c>
      <c r="H3" s="344">
        <f>'NonE-Coal'!H51+'E-Coal'!H51</f>
        <v>2.2794309340106196E+16</v>
      </c>
      <c r="I3" s="344">
        <f>'NonE-Coal'!I51+'E-Coal'!I51</f>
        <v>2.316489440196488E+16</v>
      </c>
      <c r="J3" s="344">
        <f>'NonE-Coal'!J51+'E-Coal'!J51</f>
        <v>2.3535432052826516E+16</v>
      </c>
      <c r="K3" s="344">
        <f>'NonE-Coal'!K51+'E-Coal'!K51</f>
        <v>2.390592243176072E+16</v>
      </c>
      <c r="L3" s="344">
        <f>'NonE-Coal'!L51+'E-Coal'!L51</f>
        <v>2.4276365677837088E+16</v>
      </c>
      <c r="M3" s="344">
        <f>'NonE-Coal'!M51+'E-Coal'!M51</f>
        <v>2.464676193012524E+16</v>
      </c>
      <c r="N3" s="344">
        <f>'NonE-Coal'!N51+'E-Coal'!N51</f>
        <v>2.4784927420082532E+16</v>
      </c>
      <c r="O3" s="344">
        <f>'NonE-Coal'!O51+'E-Coal'!O51</f>
        <v>2.4923079649678992E+16</v>
      </c>
      <c r="P3" s="344">
        <f>'NonE-Coal'!P51+'E-Coal'!P51</f>
        <v>2.506121865039002E+16</v>
      </c>
      <c r="Q3" s="344">
        <f>'NonE-Coal'!Q51+'E-Coal'!Q51</f>
        <v>2.519934445369102E+16</v>
      </c>
      <c r="R3" s="344">
        <f>'NonE-Coal'!R51+'E-Coal'!R51</f>
        <v>2.5337457091057384E+16</v>
      </c>
      <c r="S3" s="344">
        <f>'NonE-Coal'!S51+'E-Coal'!S51</f>
        <v>2.5104545369171468E+16</v>
      </c>
      <c r="T3" s="344">
        <f>'NonE-Coal'!T51+'E-Coal'!T51</f>
        <v>2.4871642401003132E+16</v>
      </c>
      <c r="U3" s="344">
        <f>'NonE-Coal'!U51+'E-Coal'!U51</f>
        <v>2.4638748178912888E+16</v>
      </c>
      <c r="V3" s="344">
        <f>'NonE-Coal'!V51+'E-Coal'!V51</f>
        <v>2.4405862695261268E+16</v>
      </c>
      <c r="W3" s="344">
        <f>'NonE-Coal'!W51+'E-Coal'!W51</f>
        <v>2.4172985942408772E+16</v>
      </c>
      <c r="X3" s="344">
        <f>'NonE-Coal'!X51+'E-Coal'!X51</f>
        <v>2.3800660915166132E+16</v>
      </c>
      <c r="Y3" s="344">
        <f>'NonE-Coal'!Y51+'E-Coal'!Y51</f>
        <v>2.3428349673854512E+16</v>
      </c>
      <c r="Z3" s="344">
        <f>'NonE-Coal'!Z51+'E-Coal'!Z51</f>
        <v>2.3056052206250744E+16</v>
      </c>
      <c r="AA3" s="344">
        <f>'NonE-Coal'!AA51+'E-Coal'!AA51</f>
        <v>2.268376850013166E+16</v>
      </c>
      <c r="AB3" s="344">
        <f>'NonE-Coal'!AB51+'E-Coal'!AB51</f>
        <v>2.231149854327408E+16</v>
      </c>
      <c r="AC3" s="344">
        <f>'NonE-Coal'!AC51+'E-Coal'!AC51</f>
        <v>2.1939242323454836E+16</v>
      </c>
      <c r="AD3" s="344">
        <f>'NonE-Coal'!AD51+'E-Coal'!AD51</f>
        <v>2.156699982845076E+16</v>
      </c>
      <c r="AE3" s="344">
        <f>'NonE-Coal'!AE51+'E-Coal'!AE51</f>
        <v>2.1194771046038672E+16</v>
      </c>
      <c r="AF3" s="344">
        <f>'NonE-Coal'!AF51+'E-Coal'!AF51</f>
        <v>2.08225559639954E+16</v>
      </c>
      <c r="AG3" s="344">
        <f>'NonE-Coal'!AG51+'E-Coal'!AG51</f>
        <v>2.0450354570097776E+16</v>
      </c>
      <c r="AH3" s="344">
        <f>'NonE-Coal'!AH51+'E-Coal'!AH51</f>
        <v>1.9985212375955388E+16</v>
      </c>
      <c r="AI3" s="344">
        <f>'NonE-Coal'!AI51+'E-Coal'!AI51</f>
        <v>1.9520087205414256E+16</v>
      </c>
      <c r="AJ3" s="344">
        <f>'NonE-Coal'!AJ51+'E-Coal'!AJ51</f>
        <v>1.9054979043195416E+16</v>
      </c>
      <c r="AK3" s="344">
        <f>'NonE-Coal'!AK51+'E-Coal'!AK51</f>
        <v>1.8589887874019892E+16</v>
      </c>
      <c r="AL3" s="344">
        <f>'NonE-Coal'!AL51+'E-Coal'!AL51</f>
        <v>1.8124813682608728E+16</v>
      </c>
      <c r="AM3" s="344">
        <f>'NonE-Coal'!AM51+'E-Coal'!AM51</f>
        <v>1.775270254028129E+16</v>
      </c>
      <c r="AN3" s="344">
        <f>'NonE-Coal'!AN51+'E-Coal'!AN51</f>
        <v>1.7380604995444304E+16</v>
      </c>
      <c r="AO3" s="344">
        <f>'NonE-Coal'!AO51+'E-Coal'!AO51</f>
        <v>1.7008521035874594E+16</v>
      </c>
      <c r="AP3" s="344">
        <f>'NonE-Coal'!AP51+'E-Coal'!AP51</f>
        <v>1.6636450649348992E+16</v>
      </c>
      <c r="AQ3" s="344">
        <f>'NonE-Coal'!AQ51+'E-Coal'!AQ51</f>
        <v>1.6263588756187464E+16</v>
      </c>
    </row>
    <row r="4" spans="1:43" x14ac:dyDescent="0.2">
      <c r="A4" s="136" t="s">
        <v>126</v>
      </c>
      <c r="B4" s="344">
        <f>'NonE-Coal'!B52+'E-Coal'!B52</f>
        <v>20926710183162.34</v>
      </c>
      <c r="C4" s="344">
        <f>'NonE-Coal'!C52+'E-Coal'!C52</f>
        <v>12997944326833.504</v>
      </c>
      <c r="D4" s="344">
        <f>'NonE-Coal'!D52+'E-Coal'!D52</f>
        <v>13958142767345.717</v>
      </c>
      <c r="E4" s="344">
        <f>'NonE-Coal'!E52+'E-Coal'!E52</f>
        <v>14738641548141.26</v>
      </c>
      <c r="F4" s="344">
        <f>'NonE-Coal'!F52+'E-Coal'!F52</f>
        <v>15325835937297.898</v>
      </c>
      <c r="G4" s="344">
        <f>'NonE-Coal'!G52+'E-Coal'!G52</f>
        <v>15907676550804.504</v>
      </c>
      <c r="H4" s="344">
        <f>'NonE-Coal'!H52+'E-Coal'!H52</f>
        <v>16484170958523.152</v>
      </c>
      <c r="I4" s="344">
        <f>'NonE-Coal'!I52+'E-Coal'!I52</f>
        <v>16830074224757.711</v>
      </c>
      <c r="J4" s="344">
        <f>'NonE-Coal'!J52+'E-Coal'!J52</f>
        <v>17173162306565.436</v>
      </c>
      <c r="K4" s="344">
        <f>'NonE-Coal'!K52+'E-Coal'!K52</f>
        <v>17513439150835.07</v>
      </c>
      <c r="L4" s="344">
        <f>'NonE-Coal'!L52+'E-Coal'!L52</f>
        <v>17850908704455.363</v>
      </c>
      <c r="M4" s="344">
        <f>'NonE-Coal'!M52+'E-Coal'!M52</f>
        <v>18185574914315.051</v>
      </c>
      <c r="N4" s="344">
        <f>'NonE-Coal'!N52+'E-Coal'!N52</f>
        <v>18390261591016.137</v>
      </c>
      <c r="O4" s="344">
        <f>'NonE-Coal'!O52+'E-Coal'!O52</f>
        <v>18593436630086.645</v>
      </c>
      <c r="P4" s="344">
        <f>'NonE-Coal'!P52+'E-Coal'!P52</f>
        <v>18795101583861.719</v>
      </c>
      <c r="Q4" s="344">
        <f>'NonE-Coal'!Q52+'E-Coal'!Q52</f>
        <v>18995258004676.492</v>
      </c>
      <c r="R4" s="344">
        <f>'NonE-Coal'!R52+'E-Coal'!R52</f>
        <v>19193907444866.094</v>
      </c>
      <c r="S4" s="344">
        <f>'NonE-Coal'!S52+'E-Coal'!S52</f>
        <v>19432397153803.195</v>
      </c>
      <c r="T4" s="344">
        <f>'NonE-Coal'!T52+'E-Coal'!T52</f>
        <v>19670438744764</v>
      </c>
      <c r="U4" s="344">
        <f>'NonE-Coal'!U52+'E-Coal'!U52</f>
        <v>19908032443743.711</v>
      </c>
      <c r="V4" s="344">
        <f>'NonE-Coal'!V52+'E-Coal'!V52</f>
        <v>20145178476737.508</v>
      </c>
      <c r="W4" s="344">
        <f>'NonE-Coal'!W52+'E-Coal'!W52</f>
        <v>20381877069740.59</v>
      </c>
      <c r="X4" s="344">
        <f>'NonE-Coal'!X52+'E-Coal'!X52</f>
        <v>20490793873070.57</v>
      </c>
      <c r="Y4" s="344">
        <f>'NonE-Coal'!Y52+'E-Coal'!Y52</f>
        <v>20599490446669.02</v>
      </c>
      <c r="Z4" s="344">
        <f>'NonE-Coal'!Z52+'E-Coal'!Z52</f>
        <v>20707966903409.242</v>
      </c>
      <c r="AA4" s="344">
        <f>'NonE-Coal'!AA52+'E-Coal'!AA52</f>
        <v>20816223356164.566</v>
      </c>
      <c r="AB4" s="344">
        <f>'NonE-Coal'!AB52+'E-Coal'!AB52</f>
        <v>20924259917808.293</v>
      </c>
      <c r="AC4" s="344">
        <f>'NonE-Coal'!AC52+'E-Coal'!AC52</f>
        <v>21032076701213.738</v>
      </c>
      <c r="AD4" s="344">
        <f>'NonE-Coal'!AD52+'E-Coal'!AD52</f>
        <v>21139673819254.203</v>
      </c>
      <c r="AE4" s="344">
        <f>'NonE-Coal'!AE52+'E-Coal'!AE52</f>
        <v>21247051384803.004</v>
      </c>
      <c r="AF4" s="344">
        <f>'NonE-Coal'!AF52+'E-Coal'!AF52</f>
        <v>21354209510733.457</v>
      </c>
      <c r="AG4" s="344">
        <f>'NonE-Coal'!AG52+'E-Coal'!AG52</f>
        <v>21461148309918.875</v>
      </c>
      <c r="AH4" s="344">
        <f>'NonE-Coal'!AH52+'E-Coal'!AH52</f>
        <v>21567804869622.707</v>
      </c>
      <c r="AI4" s="344">
        <f>'NonE-Coal'!AI52+'E-Coal'!AI52</f>
        <v>21674242441194.746</v>
      </c>
      <c r="AJ4" s="344">
        <f>'NonE-Coal'!AJ52+'E-Coal'!AJ52</f>
        <v>21780461137451.805</v>
      </c>
      <c r="AK4" s="344">
        <f>'NonE-Coal'!AK52+'E-Coal'!AK52</f>
        <v>21886461071210.703</v>
      </c>
      <c r="AL4" s="344">
        <f>'NonE-Coal'!AL52+'E-Coal'!AL52</f>
        <v>21992242355288.262</v>
      </c>
      <c r="AM4" s="344">
        <f>'NonE-Coal'!AM52+'E-Coal'!AM52</f>
        <v>21972430777826.637</v>
      </c>
      <c r="AN4" s="344">
        <f>'NonE-Coal'!AN52+'E-Coal'!AN52</f>
        <v>21952625930118.383</v>
      </c>
      <c r="AO4" s="344">
        <f>'NonE-Coal'!AO52+'E-Coal'!AO52</f>
        <v>21932827812095.723</v>
      </c>
      <c r="AP4" s="344">
        <f>'NonE-Coal'!AP52+'E-Coal'!AP52</f>
        <v>21913036423690.859</v>
      </c>
      <c r="AQ4" s="344">
        <f>'NonE-Coal'!AQ52+'E-Coal'!AQ52</f>
        <v>21819037352073.84</v>
      </c>
    </row>
    <row r="5" spans="1:43" x14ac:dyDescent="0.2">
      <c r="A5" s="136" t="s">
        <v>127</v>
      </c>
      <c r="B5" s="344">
        <f>'NonE-Coal'!B53+'E-Coal'!B53</f>
        <v>161490388873726.47</v>
      </c>
      <c r="C5" s="344">
        <f>'NonE-Coal'!C53+'E-Coal'!C53</f>
        <v>147353427498648.53</v>
      </c>
      <c r="D5" s="344">
        <f>'NonE-Coal'!D53+'E-Coal'!D53</f>
        <v>154805343477701.78</v>
      </c>
      <c r="E5" s="344">
        <f>'NonE-Coal'!E53+'E-Coal'!E53</f>
        <v>148999409392874.94</v>
      </c>
      <c r="F5" s="344">
        <f>'NonE-Coal'!F53+'E-Coal'!F53</f>
        <v>157496416964537.78</v>
      </c>
      <c r="G5" s="344">
        <f>'NonE-Coal'!G53+'E-Coal'!G53</f>
        <v>165865225814898.25</v>
      </c>
      <c r="H5" s="344">
        <f>'NonE-Coal'!H53+'E-Coal'!H53</f>
        <v>174106519926946.22</v>
      </c>
      <c r="I5" s="344">
        <f>'NonE-Coal'!I53+'E-Coal'!I53</f>
        <v>176916110608918.69</v>
      </c>
      <c r="J5" s="344">
        <f>'NonE-Coal'!J53+'E-Coal'!J53</f>
        <v>179675373294075.31</v>
      </c>
      <c r="K5" s="344">
        <f>'NonE-Coal'!K53+'E-Coal'!K53</f>
        <v>182384582114634.06</v>
      </c>
      <c r="L5" s="344">
        <f>'NonE-Coal'!L53+'E-Coal'!L53</f>
        <v>185044011202812.88</v>
      </c>
      <c r="M5" s="344">
        <f>'NonE-Coal'!M53+'E-Coal'!M53</f>
        <v>187653934690829.81</v>
      </c>
      <c r="N5" s="344">
        <f>'NonE-Coal'!N53+'E-Coal'!N53</f>
        <v>186721955638925.06</v>
      </c>
      <c r="O5" s="344">
        <f>'NonE-Coal'!O53+'E-Coal'!O53</f>
        <v>185787325714282.28</v>
      </c>
      <c r="P5" s="344">
        <f>'NonE-Coal'!P53+'E-Coal'!P53</f>
        <v>184850083854976.66</v>
      </c>
      <c r="Q5" s="344">
        <f>'NonE-Coal'!Q53+'E-Coal'!Q53</f>
        <v>183910268999083.44</v>
      </c>
      <c r="R5" s="344">
        <f>'NonE-Coal'!R53+'E-Coal'!R53</f>
        <v>182967920084677.75</v>
      </c>
      <c r="S5" s="344">
        <f>'NonE-Coal'!S53+'E-Coal'!S53</f>
        <v>180604382132463.16</v>
      </c>
      <c r="T5" s="344">
        <f>'NonE-Coal'!T53+'E-Coal'!T53</f>
        <v>178247014239806.63</v>
      </c>
      <c r="U5" s="344">
        <f>'NonE-Coal'!U53+'E-Coal'!U53</f>
        <v>175895810039578.72</v>
      </c>
      <c r="V5" s="344">
        <f>'NonE-Coal'!V53+'E-Coal'!V53</f>
        <v>173550763164650.16</v>
      </c>
      <c r="W5" s="344">
        <f>'NonE-Coal'!W53+'E-Coal'!W53</f>
        <v>171211867247891.47</v>
      </c>
      <c r="X5" s="344">
        <f>'NonE-Coal'!X53+'E-Coal'!X53</f>
        <v>167285561344646.84</v>
      </c>
      <c r="Y5" s="344">
        <f>'NonE-Coal'!Y53+'E-Coal'!Y53</f>
        <v>163371946469448.44</v>
      </c>
      <c r="Z5" s="344">
        <f>'NonE-Coal'!Z53+'E-Coal'!Z53</f>
        <v>159471007374661.22</v>
      </c>
      <c r="AA5" s="344">
        <f>'NonE-Coal'!AA53+'E-Coal'!AA53</f>
        <v>155582728812650.34</v>
      </c>
      <c r="AB5" s="344">
        <f>'NonE-Coal'!AB53+'E-Coal'!AB53</f>
        <v>151707095535780.69</v>
      </c>
      <c r="AC5" s="344">
        <f>'NonE-Coal'!AC53+'E-Coal'!AC53</f>
        <v>147896870687955.13</v>
      </c>
      <c r="AD5" s="344">
        <f>'NonE-Coal'!AD53+'E-Coal'!AD53</f>
        <v>144100617802093.84</v>
      </c>
      <c r="AE5" s="344">
        <f>'NonE-Coal'!AE53+'E-Coal'!AE53</f>
        <v>140318318751402.34</v>
      </c>
      <c r="AF5" s="344">
        <f>'NonE-Coal'!AF53+'E-Coal'!AF53</f>
        <v>136549955409086</v>
      </c>
      <c r="AG5" s="344">
        <f>'NonE-Coal'!AG53+'E-Coal'!AG53</f>
        <v>132795509648350.28</v>
      </c>
      <c r="AH5" s="344">
        <f>'NonE-Coal'!AH53+'E-Coal'!AH53</f>
        <v>129552905404295.95</v>
      </c>
      <c r="AI5" s="344">
        <f>'NonE-Coal'!AI53+'E-Coal'!AI53</f>
        <v>126323636249400.41</v>
      </c>
      <c r="AJ5" s="344">
        <f>'NonE-Coal'!AJ53+'E-Coal'!AJ53</f>
        <v>123107683804322.67</v>
      </c>
      <c r="AK5" s="344">
        <f>'NonE-Coal'!AK53+'E-Coal'!AK53</f>
        <v>119905029689721.78</v>
      </c>
      <c r="AL5" s="344">
        <f>'NonE-Coal'!AL53+'E-Coal'!AL53</f>
        <v>116715655526256.78</v>
      </c>
      <c r="AM5" s="344">
        <f>'NonE-Coal'!AM53+'E-Coal'!AM53</f>
        <v>113741417636060.67</v>
      </c>
      <c r="AN5" s="344">
        <f>'NonE-Coal'!AN53+'E-Coal'!AN53</f>
        <v>110780054121496.25</v>
      </c>
      <c r="AO5" s="344">
        <f>'NonE-Coal'!AO53+'E-Coal'!AO53</f>
        <v>107831546797732.72</v>
      </c>
      <c r="AP5" s="344">
        <f>'NonE-Coal'!AP53+'E-Coal'!AP53</f>
        <v>104895877479939.47</v>
      </c>
      <c r="AQ5" s="344">
        <f>'NonE-Coal'!AQ53+'E-Coal'!AQ53</f>
        <v>101627356701986.41</v>
      </c>
    </row>
    <row r="6" spans="1:43" x14ac:dyDescent="0.2">
      <c r="A6" s="136" t="s">
        <v>128</v>
      </c>
      <c r="B6" s="344">
        <f>'NonE-Coal'!B54+'E-Coal'!B54</f>
        <v>503712423944192.19</v>
      </c>
      <c r="C6" s="344">
        <f>'NonE-Coal'!C54+'E-Coal'!C54</f>
        <v>394538117674054.88</v>
      </c>
      <c r="D6" s="344">
        <f>'NonE-Coal'!D54+'E-Coal'!D54</f>
        <v>442633055782137.69</v>
      </c>
      <c r="E6" s="344">
        <f>'NonE-Coal'!E54+'E-Coal'!E54</f>
        <v>458262317135659.31</v>
      </c>
      <c r="F6" s="344">
        <f>'NonE-Coal'!F54+'E-Coal'!F54</f>
        <v>460757766594874.94</v>
      </c>
      <c r="G6" s="344">
        <f>'NonE-Coal'!G54+'E-Coal'!G54</f>
        <v>471225992887189.56</v>
      </c>
      <c r="H6" s="344">
        <f>'NonE-Coal'!H54+'E-Coal'!H54</f>
        <v>485884996210898.31</v>
      </c>
      <c r="I6" s="344">
        <f>'NonE-Coal'!I54+'E-Coal'!I54</f>
        <v>501650905137799.63</v>
      </c>
      <c r="J6" s="344">
        <f>'NonE-Coal'!J54+'E-Coal'!J54</f>
        <v>517193228150124.63</v>
      </c>
      <c r="K6" s="344">
        <f>'NonE-Coal'!K54+'E-Coal'!K54</f>
        <v>532160448564619.75</v>
      </c>
      <c r="L6" s="344">
        <f>'NonE-Coal'!L54+'E-Coal'!L54</f>
        <v>546179761259777.69</v>
      </c>
      <c r="M6" s="344">
        <f>'NonE-Coal'!M54+'E-Coal'!M54</f>
        <v>558860825838179.06</v>
      </c>
      <c r="N6" s="344">
        <f>'NonE-Coal'!N54+'E-Coal'!N54</f>
        <v>570320928404347</v>
      </c>
      <c r="O6" s="344">
        <f>'NonE-Coal'!O54+'E-Coal'!O54</f>
        <v>580101391512415.38</v>
      </c>
      <c r="P6" s="344">
        <f>'NonE-Coal'!P54+'E-Coal'!P54</f>
        <v>588264510429718.63</v>
      </c>
      <c r="Q6" s="344">
        <f>'NonE-Coal'!Q54+'E-Coal'!Q54</f>
        <v>594895644802913.38</v>
      </c>
      <c r="R6" s="344">
        <f>'NonE-Coal'!R54+'E-Coal'!R54</f>
        <v>600100049801837.25</v>
      </c>
      <c r="S6" s="344">
        <f>'NonE-Coal'!S54+'E-Coal'!S54</f>
        <v>606034724512767.88</v>
      </c>
      <c r="T6" s="344">
        <f>'NonE-Coal'!T54+'E-Coal'!T54</f>
        <v>610761394700772.38</v>
      </c>
      <c r="U6" s="344">
        <f>'NonE-Coal'!U54+'E-Coal'!U54</f>
        <v>614340660467088.13</v>
      </c>
      <c r="V6" s="344">
        <f>'NonE-Coal'!V54+'E-Coal'!V54</f>
        <v>616841250621218</v>
      </c>
      <c r="W6" s="344">
        <f>'NonE-Coal'!W54+'E-Coal'!W54</f>
        <v>618338539955494</v>
      </c>
      <c r="X6" s="344">
        <f>'NonE-Coal'!X54+'E-Coal'!X54</f>
        <v>618913126948363.75</v>
      </c>
      <c r="Y6" s="344">
        <f>'NonE-Coal'!Y54+'E-Coal'!Y54</f>
        <v>618649498657067.38</v>
      </c>
      <c r="Z6" s="344">
        <f>'NonE-Coal'!Z54+'E-Coal'!Z54</f>
        <v>617634803830654.75</v>
      </c>
      <c r="AA6" s="344">
        <f>'NonE-Coal'!AA54+'E-Coal'!AA54</f>
        <v>615957749808262.5</v>
      </c>
      <c r="AB6" s="344">
        <f>'NonE-Coal'!AB54+'E-Coal'!AB54</f>
        <v>613707633735273</v>
      </c>
      <c r="AC6" s="344">
        <f>'NonE-Coal'!AC54+'E-Coal'!AC54</f>
        <v>610973514154493.13</v>
      </c>
      <c r="AD6" s="344">
        <f>'NonE-Coal'!AD54+'E-Coal'!AD54</f>
        <v>607843525190819</v>
      </c>
      <c r="AE6" s="344">
        <f>'NonE-Coal'!AE54+'E-Coal'!AE54</f>
        <v>604404332387898.75</v>
      </c>
      <c r="AF6" s="344">
        <f>'NonE-Coal'!AF54+'E-Coal'!AF54</f>
        <v>600740726784634</v>
      </c>
      <c r="AG6" s="344">
        <f>'NonE-Coal'!AG54+'E-Coal'!AG54</f>
        <v>596935352023410.25</v>
      </c>
      <c r="AH6" s="344">
        <f>'NonE-Coal'!AH54+'E-Coal'!AH54</f>
        <v>593068558128342.25</v>
      </c>
      <c r="AI6" s="344">
        <f>'NonE-Coal'!AI54+'E-Coal'!AI54</f>
        <v>589218375036532.38</v>
      </c>
      <c r="AJ6" s="344">
        <f>'NonE-Coal'!AJ54+'E-Coal'!AJ54</f>
        <v>585460598958741</v>
      </c>
      <c r="AK6" s="344">
        <f>'NonE-Coal'!AK54+'E-Coal'!AK54</f>
        <v>581868985138128.63</v>
      </c>
      <c r="AL6" s="344">
        <f>'NonE-Coal'!AL54+'E-Coal'!AL54</f>
        <v>578515541521341.75</v>
      </c>
      <c r="AM6" s="344">
        <f>'NonE-Coal'!AM54+'E-Coal'!AM54</f>
        <v>575470919218297.25</v>
      </c>
      <c r="AN6" s="344">
        <f>'NonE-Coal'!AN54+'E-Coal'!AN54</f>
        <v>572804897380633.13</v>
      </c>
      <c r="AO6" s="344">
        <f>'NonE-Coal'!AO54+'E-Coal'!AO54</f>
        <v>570586962264576.5</v>
      </c>
      <c r="AP6" s="344">
        <f>'NonE-Coal'!AP54+'E-Coal'!AP54</f>
        <v>568886982771014.88</v>
      </c>
      <c r="AQ6" s="344">
        <f>'NonE-Coal'!AQ54+'E-Coal'!AQ54</f>
        <v>564854424101126.38</v>
      </c>
    </row>
    <row r="7" spans="1:43" x14ac:dyDescent="0.2">
      <c r="A7" s="136" t="s">
        <v>129</v>
      </c>
      <c r="B7" s="344">
        <f>'NonE-Coal'!B55+'E-Coal'!B55</f>
        <v>86249027954302.141</v>
      </c>
      <c r="C7" s="344">
        <f>'NonE-Coal'!C55+'E-Coal'!C55</f>
        <v>56201523928804.344</v>
      </c>
      <c r="D7" s="344">
        <f>'NonE-Coal'!D55+'E-Coal'!D55</f>
        <v>59547375439347.195</v>
      </c>
      <c r="E7" s="344">
        <f>'NonE-Coal'!E55+'E-Coal'!E55</f>
        <v>58556466303354.68</v>
      </c>
      <c r="F7" s="344">
        <f>'NonE-Coal'!F55+'E-Coal'!F55</f>
        <v>58365865277290.234</v>
      </c>
      <c r="G7" s="344">
        <f>'NonE-Coal'!G55+'E-Coal'!G55</f>
        <v>58542814803427.336</v>
      </c>
      <c r="H7" s="344">
        <f>'NonE-Coal'!H55+'E-Coal'!H55</f>
        <v>58916244708048.547</v>
      </c>
      <c r="I7" s="344">
        <f>'NonE-Coal'!I55+'E-Coal'!I55</f>
        <v>59371713589887.172</v>
      </c>
      <c r="J7" s="344">
        <f>'NonE-Coal'!J55+'E-Coal'!J55</f>
        <v>59775033224017.672</v>
      </c>
      <c r="K7" s="344">
        <f>'NonE-Coal'!K55+'E-Coal'!K55</f>
        <v>60047996505349.555</v>
      </c>
      <c r="L7" s="344">
        <f>'NonE-Coal'!L55+'E-Coal'!L55</f>
        <v>60111886368952.859</v>
      </c>
      <c r="M7" s="344">
        <f>'NonE-Coal'!M55+'E-Coal'!M55</f>
        <v>59889553958525.961</v>
      </c>
      <c r="N7" s="344">
        <f>'NonE-Coal'!N55+'E-Coal'!N55</f>
        <v>59405174367283.234</v>
      </c>
      <c r="O7" s="344">
        <f>'NonE-Coal'!O55+'E-Coal'!O55</f>
        <v>58644161928246.984</v>
      </c>
      <c r="P7" s="344">
        <f>'NonE-Coal'!P55+'E-Coal'!P55</f>
        <v>57690039224852.141</v>
      </c>
      <c r="Q7" s="344">
        <f>'NonE-Coal'!Q55+'E-Coal'!Q55</f>
        <v>56623924356932.898</v>
      </c>
      <c r="R7" s="344">
        <f>'NonE-Coal'!R55+'E-Coal'!R55</f>
        <v>55522522314933.641</v>
      </c>
      <c r="S7" s="344">
        <f>'NonE-Coal'!S55+'E-Coal'!S55</f>
        <v>54654308465719.797</v>
      </c>
      <c r="T7" s="344">
        <f>'NonE-Coal'!T55+'E-Coal'!T55</f>
        <v>53816252659793.953</v>
      </c>
      <c r="U7" s="344">
        <f>'NonE-Coal'!U55+'E-Coal'!U55</f>
        <v>53008545892288.391</v>
      </c>
      <c r="V7" s="344">
        <f>'NonE-Coal'!V55+'E-Coal'!V55</f>
        <v>52231410344016.719</v>
      </c>
      <c r="W7" s="344">
        <f>'NonE-Coal'!W55+'E-Coal'!W55</f>
        <v>51485080676924.633</v>
      </c>
      <c r="X7" s="344">
        <f>'NonE-Coal'!X55+'E-Coal'!X55</f>
        <v>50769788920556.039</v>
      </c>
      <c r="Y7" s="344">
        <f>'NonE-Coal'!Y55+'E-Coal'!Y55</f>
        <v>50085752873339.391</v>
      </c>
      <c r="Z7" s="344">
        <f>'NonE-Coal'!Z55+'E-Coal'!Z55</f>
        <v>49433167836423.445</v>
      </c>
      <c r="AA7" s="344">
        <f>'NonE-Coal'!AA55+'E-Coal'!AA55</f>
        <v>48812201419790.734</v>
      </c>
      <c r="AB7" s="344">
        <f>'NonE-Coal'!AB55+'E-Coal'!AB55</f>
        <v>48222991108886.016</v>
      </c>
      <c r="AC7" s="344">
        <f>'NonE-Coal'!AC55+'E-Coal'!AC55</f>
        <v>47665644252426.031</v>
      </c>
      <c r="AD7" s="344">
        <f>'NonE-Coal'!AD55+'E-Coal'!AD55</f>
        <v>47140240125123.734</v>
      </c>
      <c r="AE7" s="344">
        <f>'NonE-Coal'!AE55+'E-Coal'!AE55</f>
        <v>46646833729232.578</v>
      </c>
      <c r="AF7" s="344">
        <f>'NonE-Coal'!AF55+'E-Coal'!AF55</f>
        <v>46185461022493.82</v>
      </c>
      <c r="AG7" s="344">
        <f>'NonE-Coal'!AG55+'E-Coal'!AG55</f>
        <v>45756145293938.664</v>
      </c>
      <c r="AH7" s="344">
        <f>'NonE-Coal'!AH55+'E-Coal'!AH55</f>
        <v>45358904450106.008</v>
      </c>
      <c r="AI7" s="344">
        <f>'NonE-Coal'!AI55+'E-Coal'!AI55</f>
        <v>44993759020122.211</v>
      </c>
      <c r="AJ7" s="344">
        <f>'NonE-Coal'!AJ55+'E-Coal'!AJ55</f>
        <v>44660740736904.602</v>
      </c>
      <c r="AK7" s="344">
        <f>'NonE-Coal'!AK55+'E-Coal'!AK55</f>
        <v>44359901602173.688</v>
      </c>
      <c r="AL7" s="344">
        <f>'NonE-Coal'!AL55+'E-Coal'!AL55</f>
        <v>44091323394338.164</v>
      </c>
      <c r="AM7" s="344">
        <f>'NonE-Coal'!AM55+'E-Coal'!AM55</f>
        <v>43855127630535.047</v>
      </c>
      <c r="AN7" s="344">
        <f>'NonE-Coal'!AN55+'E-Coal'!AN55</f>
        <v>43651486047688.086</v>
      </c>
      <c r="AO7" s="344">
        <f>'NonE-Coal'!AO55+'E-Coal'!AO55</f>
        <v>43480631723482.461</v>
      </c>
      <c r="AP7" s="344">
        <f>'NonE-Coal'!AP55+'E-Coal'!AP55</f>
        <v>43342871018407.664</v>
      </c>
      <c r="AQ7" s="344">
        <f>'NonE-Coal'!AQ55+'E-Coal'!AQ55</f>
        <v>43016860194179.258</v>
      </c>
    </row>
    <row r="8" spans="1:43" x14ac:dyDescent="0.2">
      <c r="A8" s="136" t="s">
        <v>130</v>
      </c>
      <c r="B8" s="344">
        <f>'NonE-Coal'!B56+'E-Coal'!B56</f>
        <v>10074624106392.092</v>
      </c>
      <c r="C8" s="344">
        <f>'NonE-Coal'!C56+'E-Coal'!C56</f>
        <v>7036842836329.4707</v>
      </c>
      <c r="D8" s="344">
        <f>'NonE-Coal'!D56+'E-Coal'!D56</f>
        <v>8020423059505.249</v>
      </c>
      <c r="E8" s="344">
        <f>'NonE-Coal'!E56+'E-Coal'!E56</f>
        <v>8005448234815.7236</v>
      </c>
      <c r="F8" s="344">
        <f>'NonE-Coal'!F56+'E-Coal'!F56</f>
        <v>7970597482161.8203</v>
      </c>
      <c r="G8" s="344">
        <f>'NonE-Coal'!G56+'E-Coal'!G56</f>
        <v>8000758613941.4873</v>
      </c>
      <c r="H8" s="344">
        <f>'NonE-Coal'!H56+'E-Coal'!H56</f>
        <v>8074236213286.6855</v>
      </c>
      <c r="I8" s="344">
        <f>'NonE-Coal'!I56+'E-Coal'!I56</f>
        <v>8177192598699.4414</v>
      </c>
      <c r="J8" s="344">
        <f>'NonE-Coal'!J56+'E-Coal'!J56</f>
        <v>8292123607387.167</v>
      </c>
      <c r="K8" s="344">
        <f>'NonE-Coal'!K56+'E-Coal'!K56</f>
        <v>8408475385977.2969</v>
      </c>
      <c r="L8" s="344">
        <f>'NonE-Coal'!L56+'E-Coal'!L56</f>
        <v>8515103168829.5156</v>
      </c>
      <c r="M8" s="344">
        <f>'NonE-Coal'!M56+'E-Coal'!M56</f>
        <v>8600327452301.6211</v>
      </c>
      <c r="N8" s="344">
        <f>'NonE-Coal'!N56+'E-Coal'!N56</f>
        <v>8670165358768.2217</v>
      </c>
      <c r="O8" s="344">
        <f>'NonE-Coal'!O56+'E-Coal'!O56</f>
        <v>8708562257157.6309</v>
      </c>
      <c r="P8" s="344">
        <f>'NonE-Coal'!P56+'E-Coal'!P56</f>
        <v>8717440397675.7148</v>
      </c>
      <c r="Q8" s="344">
        <f>'NonE-Coal'!Q56+'E-Coal'!Q56</f>
        <v>8699047749904.8535</v>
      </c>
      <c r="R8" s="344">
        <f>'NonE-Coal'!R56+'E-Coal'!R56</f>
        <v>8655883455790.8857</v>
      </c>
      <c r="S8" s="344">
        <f>'NonE-Coal'!S56+'E-Coal'!S56</f>
        <v>8629129658141.6855</v>
      </c>
      <c r="T8" s="344">
        <f>'NonE-Coal'!T56+'E-Coal'!T56</f>
        <v>8582109327981.5684</v>
      </c>
      <c r="U8" s="344">
        <f>'NonE-Coal'!U56+'E-Coal'!U56</f>
        <v>8516875399735.4834</v>
      </c>
      <c r="V8" s="344">
        <f>'NonE-Coal'!V56+'E-Coal'!V56</f>
        <v>8435551769546.9336</v>
      </c>
      <c r="W8" s="344">
        <f>'NonE-Coal'!W56+'E-Coal'!W56</f>
        <v>8340294645206.5273</v>
      </c>
      <c r="X8" s="344">
        <f>'NonE-Coal'!X56+'E-Coal'!X56</f>
        <v>8233258191014.2021</v>
      </c>
      <c r="Y8" s="344">
        <f>'NonE-Coal'!Y56+'E-Coal'!Y56</f>
        <v>8116564856777.5879</v>
      </c>
      <c r="Z8" s="344">
        <f>'NonE-Coal'!Z56+'E-Coal'!Z56</f>
        <v>7992280584224.0508</v>
      </c>
      <c r="AA8" s="344">
        <f>'NonE-Coal'!AA56+'E-Coal'!AA56</f>
        <v>7862394914443.6563</v>
      </c>
      <c r="AB8" s="344">
        <f>'NonE-Coal'!AB56+'E-Coal'!AB56</f>
        <v>7728805879455.0547</v>
      </c>
      <c r="AC8" s="344">
        <f>'NonE-Coal'!AC56+'E-Coal'!AC56</f>
        <v>7593309450610.9668</v>
      </c>
      <c r="AD8" s="344">
        <f>'NonE-Coal'!AD56+'E-Coal'!AD56</f>
        <v>7457593235832.3721</v>
      </c>
      <c r="AE8" s="344">
        <f>'NonE-Coal'!AE56+'E-Coal'!AE56</f>
        <v>7323234064917.1445</v>
      </c>
      <c r="AF8" s="344">
        <f>'NonE-Coal'!AF56+'E-Coal'!AF56</f>
        <v>7191699074922.752</v>
      </c>
      <c r="AG8" s="344">
        <f>'NonE-Coal'!AG56+'E-Coal'!AG56</f>
        <v>7064349902915.2559</v>
      </c>
      <c r="AH8" s="344">
        <f>'NonE-Coal'!AH56+'E-Coal'!AH56</f>
        <v>6942449608034.9658</v>
      </c>
      <c r="AI8" s="344">
        <f>'NonE-Coal'!AI56+'E-Coal'!AI56</f>
        <v>6827171975741.9746</v>
      </c>
      <c r="AJ8" s="344">
        <f>'NonE-Coal'!AJ56+'E-Coal'!AJ56</f>
        <v>6719612901402.1982</v>
      </c>
      <c r="AK8" s="344">
        <f>'NonE-Coal'!AK56+'E-Coal'!AK56</f>
        <v>6620803605596.1475</v>
      </c>
      <c r="AL8" s="344">
        <f>'NonE-Coal'!AL56+'E-Coal'!AL56</f>
        <v>6531725497744.0869</v>
      </c>
      <c r="AM8" s="344">
        <f>'NonE-Coal'!AM56+'E-Coal'!AM56</f>
        <v>6453326576528.3359</v>
      </c>
      <c r="AN8" s="344">
        <f>'NonE-Coal'!AN56+'E-Coal'!AN56</f>
        <v>6386539334533.9756</v>
      </c>
      <c r="AO8" s="344">
        <f>'NonE-Coal'!AO56+'E-Coal'!AO56</f>
        <v>6332300220659.2832</v>
      </c>
      <c r="AP8" s="344">
        <f>'NonE-Coal'!AP56+'E-Coal'!AP56</f>
        <v>6291570808132.5889</v>
      </c>
      <c r="AQ8" s="344">
        <f>'NonE-Coal'!AQ56+'E-Coal'!AQ56</f>
        <v>6232890788932.1514</v>
      </c>
    </row>
    <row r="9" spans="1:43" x14ac:dyDescent="0.2">
      <c r="A9" s="136" t="s">
        <v>131</v>
      </c>
      <c r="B9" s="344">
        <f>'NonE-Coal'!B57+'E-Coal'!B57</f>
        <v>138760025547462.72</v>
      </c>
      <c r="C9" s="344">
        <f>'NonE-Coal'!C57+'E-Coal'!C57</f>
        <v>111576230869673.88</v>
      </c>
      <c r="D9" s="344">
        <f>'NonE-Coal'!D57+'E-Coal'!D57</f>
        <v>119171353149640.67</v>
      </c>
      <c r="E9" s="344">
        <f>'NonE-Coal'!E57+'E-Coal'!E57</f>
        <v>119455344268054</v>
      </c>
      <c r="F9" s="344">
        <f>'NonE-Coal'!F57+'E-Coal'!F57</f>
        <v>125244397719515.52</v>
      </c>
      <c r="G9" s="344">
        <f>'NonE-Coal'!G57+'E-Coal'!G57</f>
        <v>131044000773813.7</v>
      </c>
      <c r="H9" s="344">
        <f>'NonE-Coal'!H57+'E-Coal'!H57</f>
        <v>136818435458003.56</v>
      </c>
      <c r="I9" s="344">
        <f>'NonE-Coal'!I57+'E-Coal'!I57</f>
        <v>139586552860285.05</v>
      </c>
      <c r="J9" s="344">
        <f>'NonE-Coal'!J57+'E-Coal'!J57</f>
        <v>142323739723896.5</v>
      </c>
      <c r="K9" s="344">
        <f>'NonE-Coal'!K57+'E-Coal'!K57</f>
        <v>145025396291967.03</v>
      </c>
      <c r="L9" s="344">
        <f>'NonE-Coal'!L57+'E-Coal'!L57</f>
        <v>147686498005596.06</v>
      </c>
      <c r="M9" s="344">
        <f>'NonE-Coal'!M57+'E-Coal'!M57</f>
        <v>150301655154451.75</v>
      </c>
      <c r="N9" s="344">
        <f>'NonE-Coal'!N57+'E-Coal'!N57</f>
        <v>151433497281981.09</v>
      </c>
      <c r="O9" s="344">
        <f>'NonE-Coal'!O57+'E-Coal'!O57</f>
        <v>152533455773499.81</v>
      </c>
      <c r="P9" s="344">
        <f>'NonE-Coal'!P57+'E-Coal'!P57</f>
        <v>153602430165470.94</v>
      </c>
      <c r="Q9" s="344">
        <f>'NonE-Coal'!Q57+'E-Coal'!Q57</f>
        <v>154641573112042.53</v>
      </c>
      <c r="R9" s="344">
        <f>'NonE-Coal'!R57+'E-Coal'!R57</f>
        <v>155652249472901.66</v>
      </c>
      <c r="S9" s="344">
        <f>'NonE-Coal'!S57+'E-Coal'!S57</f>
        <v>156244872684775.97</v>
      </c>
      <c r="T9" s="344">
        <f>'NonE-Coal'!T57+'E-Coal'!T57</f>
        <v>156821110948862</v>
      </c>
      <c r="U9" s="344">
        <f>'NonE-Coal'!U57+'E-Coal'!U57</f>
        <v>157381849279267</v>
      </c>
      <c r="V9" s="344">
        <f>'NonE-Coal'!V57+'E-Coal'!V57</f>
        <v>157928064202287.78</v>
      </c>
      <c r="W9" s="344">
        <f>'NonE-Coal'!W57+'E-Coal'!W57</f>
        <v>158460804246953.44</v>
      </c>
      <c r="X9" s="344">
        <f>'NonE-Coal'!X57+'E-Coal'!X57</f>
        <v>157425797266265.56</v>
      </c>
      <c r="Y9" s="344">
        <f>'NonE-Coal'!Y57+'E-Coal'!Y57</f>
        <v>156384374314729</v>
      </c>
      <c r="Z9" s="344">
        <f>'NonE-Coal'!Z57+'E-Coal'!Z57</f>
        <v>155337688480042.31</v>
      </c>
      <c r="AA9" s="344">
        <f>'NonE-Coal'!AA57+'E-Coal'!AA57</f>
        <v>154286898971080.09</v>
      </c>
      <c r="AB9" s="344">
        <f>'NonE-Coal'!AB57+'E-Coal'!AB57</f>
        <v>153233158881502.25</v>
      </c>
      <c r="AC9" s="344">
        <f>'NonE-Coal'!AC57+'E-Coal'!AC57</f>
        <v>151097264392636.63</v>
      </c>
      <c r="AD9" s="344">
        <f>'NonE-Coal'!AD57+'E-Coal'!AD57</f>
        <v>148964029317327.47</v>
      </c>
      <c r="AE9" s="344">
        <f>'NonE-Coal'!AE57+'E-Coal'!AE57</f>
        <v>146834530838103.31</v>
      </c>
      <c r="AF9" s="344">
        <f>'NonE-Coal'!AF57+'E-Coal'!AF57</f>
        <v>144709810446501.31</v>
      </c>
      <c r="AG9" s="344">
        <f>'NonE-Coal'!AG57+'E-Coal'!AG57</f>
        <v>142590871214923.19</v>
      </c>
      <c r="AH9" s="344">
        <f>'NonE-Coal'!AH57+'E-Coal'!AH57</f>
        <v>140325541208940.97</v>
      </c>
      <c r="AI9" s="344">
        <f>'NonE-Coal'!AI57+'E-Coal'!AI57</f>
        <v>138068359228367.8</v>
      </c>
      <c r="AJ9" s="344">
        <f>'NonE-Coal'!AJ57+'E-Coal'!AJ57</f>
        <v>135820212671697.92</v>
      </c>
      <c r="AK9" s="344">
        <f>'NonE-Coal'!AK57+'E-Coal'!AK57</f>
        <v>133581955535664.13</v>
      </c>
      <c r="AL9" s="344">
        <f>'NonE-Coal'!AL57+'E-Coal'!AL57</f>
        <v>131354413138629.47</v>
      </c>
      <c r="AM9" s="344">
        <f>'NonE-Coal'!AM57+'E-Coal'!AM57</f>
        <v>128834506031287.23</v>
      </c>
      <c r="AN9" s="344">
        <f>'NonE-Coal'!AN57+'E-Coal'!AN57</f>
        <v>126327856794891.66</v>
      </c>
      <c r="AO9" s="344">
        <f>'NonE-Coal'!AO57+'E-Coal'!AO57</f>
        <v>123835243995558.47</v>
      </c>
      <c r="AP9" s="344">
        <f>'NonE-Coal'!AP57+'E-Coal'!AP57</f>
        <v>121357448240995.14</v>
      </c>
      <c r="AQ9" s="344">
        <f>'NonE-Coal'!AQ57+'E-Coal'!AQ57</f>
        <v>118285529853022.7</v>
      </c>
    </row>
    <row r="10" spans="1:43" x14ac:dyDescent="0.2">
      <c r="A10" s="136" t="s">
        <v>132</v>
      </c>
      <c r="B10" s="344">
        <f>'NonE-Coal'!B58+'E-Coal'!B58</f>
        <v>1.7052934691466808E+16</v>
      </c>
      <c r="C10" s="344">
        <f>'NonE-Coal'!C58+'E-Coal'!C58</f>
        <v>1.697312980701448E+16</v>
      </c>
      <c r="D10" s="344">
        <f>'NonE-Coal'!D58+'E-Coal'!D58</f>
        <v>1.6714556187184004E+16</v>
      </c>
      <c r="E10" s="344">
        <f>'NonE-Coal'!E58+'E-Coal'!E58</f>
        <v>1.7038091012551822E+16</v>
      </c>
      <c r="F10" s="344">
        <f>'NonE-Coal'!F58+'E-Coal'!F58</f>
        <v>1.8387755569285148E+16</v>
      </c>
      <c r="G10" s="344">
        <f>'NonE-Coal'!G58+'E-Coal'!G58</f>
        <v>1.9737315514432848E+16</v>
      </c>
      <c r="H10" s="344">
        <f>'NonE-Coal'!H58+'E-Coal'!H58</f>
        <v>2.1086770888808368E+16</v>
      </c>
      <c r="I10" s="344">
        <f>'NonE-Coal'!I58+'E-Coal'!I58</f>
        <v>2.1554669708058468E+16</v>
      </c>
      <c r="J10" s="344">
        <f>'NonE-Coal'!J58+'E-Coal'!J58</f>
        <v>2.202253858360582E+16</v>
      </c>
      <c r="K10" s="344">
        <f>'NonE-Coal'!K58+'E-Coal'!K58</f>
        <v>2.2490377527157384E+16</v>
      </c>
      <c r="L10" s="344">
        <f>'NonE-Coal'!L58+'E-Coal'!L58</f>
        <v>2.2958186550420136E+16</v>
      </c>
      <c r="M10" s="344">
        <f>'NonE-Coal'!M58+'E-Coal'!M58</f>
        <v>2.3425965665101056E+16</v>
      </c>
      <c r="N10" s="344">
        <f>'NonE-Coal'!N58+'E-Coal'!N58</f>
        <v>2.3458796576681312E+16</v>
      </c>
      <c r="O10" s="344">
        <f>'NonE-Coal'!O58+'E-Coal'!O58</f>
        <v>2.3491625792566864E+16</v>
      </c>
      <c r="P10" s="344">
        <f>'NonE-Coal'!P58+'E-Coal'!P58</f>
        <v>2.3524453313262404E+16</v>
      </c>
      <c r="Q10" s="344">
        <f>'NonE-Coal'!Q58+'E-Coal'!Q58</f>
        <v>2.3557279139272652E+16</v>
      </c>
      <c r="R10" s="344">
        <f>'NonE-Coal'!R58+'E-Coal'!R58</f>
        <v>2.3590103271102308E+16</v>
      </c>
      <c r="S10" s="344">
        <f>'NonE-Coal'!S58+'E-Coal'!S58</f>
        <v>2.3322245290726704E+16</v>
      </c>
      <c r="T10" s="344">
        <f>'NonE-Coal'!T58+'E-Coal'!T58</f>
        <v>2.3054391254914236E+16</v>
      </c>
      <c r="U10" s="344">
        <f>'NonE-Coal'!U58+'E-Coal'!U58</f>
        <v>2.2786541163076916E+16</v>
      </c>
      <c r="V10" s="344">
        <f>'NonE-Coal'!V58+'E-Coal'!V58</f>
        <v>2.2518695014626776E+16</v>
      </c>
      <c r="W10" s="344">
        <f>'NonE-Coal'!W58+'E-Coal'!W58</f>
        <v>2.2250852808975852E+16</v>
      </c>
      <c r="X10" s="344">
        <f>'NonE-Coal'!X58+'E-Coal'!X58</f>
        <v>2.1748796775559872E+16</v>
      </c>
      <c r="Y10" s="344">
        <f>'NonE-Coal'!Y58+'E-Coal'!Y58</f>
        <v>2.124674811846228E+16</v>
      </c>
      <c r="Z10" s="344">
        <f>'NonE-Coal'!Z58+'E-Coal'!Z58</f>
        <v>2.0744706836580624E+16</v>
      </c>
      <c r="AA10" s="344">
        <f>'NonE-Coal'!AA58+'E-Coal'!AA58</f>
        <v>2.0242672928812444E+16</v>
      </c>
      <c r="AB10" s="344">
        <f>'NonE-Coal'!AB58+'E-Coal'!AB58</f>
        <v>1.9740646394055296E+16</v>
      </c>
      <c r="AC10" s="344">
        <f>'NonE-Coal'!AC58+'E-Coal'!AC58</f>
        <v>1.9238627231206708E+16</v>
      </c>
      <c r="AD10" s="344">
        <f>'NonE-Coal'!AD58+'E-Coal'!AD58</f>
        <v>1.8736615439164244E+16</v>
      </c>
      <c r="AE10" s="344">
        <f>'NonE-Coal'!AE58+'E-Coal'!AE58</f>
        <v>1.823461101682544E+16</v>
      </c>
      <c r="AF10" s="344">
        <f>'NonE-Coal'!AF58+'E-Coal'!AF58</f>
        <v>1.7732613963087846E+16</v>
      </c>
      <c r="AG10" s="344">
        <f>'NonE-Coal'!AG58+'E-Coal'!AG58</f>
        <v>1.7230624276849012E+16</v>
      </c>
      <c r="AH10" s="344">
        <f>'NonE-Coal'!AH58+'E-Coal'!AH58</f>
        <v>1.6795555153767778E+16</v>
      </c>
      <c r="AI10" s="344">
        <f>'NonE-Coal'!AI58+'E-Coal'!AI58</f>
        <v>1.6360492415637374E+16</v>
      </c>
      <c r="AJ10" s="344">
        <f>'NonE-Coal'!AJ58+'E-Coal'!AJ58</f>
        <v>1.5925436061502332E+16</v>
      </c>
      <c r="AK10" s="344">
        <f>'NonE-Coal'!AK58+'E-Coal'!AK58</f>
        <v>1.5490386090407198E+16</v>
      </c>
      <c r="AL10" s="344">
        <f>'NonE-Coal'!AL58+'E-Coal'!AL58</f>
        <v>1.5055342501396508E+16</v>
      </c>
      <c r="AM10" s="344">
        <f>'NonE-Coal'!AM58+'E-Coal'!AM58</f>
        <v>1.4598457528361538E+16</v>
      </c>
      <c r="AN10" s="344">
        <f>'NonE-Coal'!AN58+'E-Coal'!AN58</f>
        <v>1.4141579255442698E+16</v>
      </c>
      <c r="AO10" s="344">
        <f>'NonE-Coal'!AO58+'E-Coal'!AO58</f>
        <v>1.3684707681636536E+16</v>
      </c>
      <c r="AP10" s="344">
        <f>'NonE-Coal'!AP58+'E-Coal'!AP58</f>
        <v>1.322784280593959E+16</v>
      </c>
      <c r="AQ10" s="344">
        <f>'NonE-Coal'!AQ58+'E-Coal'!AQ58</f>
        <v>1.2770571762934794E+16</v>
      </c>
    </row>
    <row r="11" spans="1:43" x14ac:dyDescent="0.2">
      <c r="A11" s="136" t="s">
        <v>133</v>
      </c>
      <c r="B11" s="344">
        <f>'NonE-Coal'!B59+'E-Coal'!B59</f>
        <v>3454232437173823.5</v>
      </c>
      <c r="C11" s="344">
        <f>'NonE-Coal'!C59+'E-Coal'!C59</f>
        <v>3533190970790789</v>
      </c>
      <c r="D11" s="344">
        <f>'NonE-Coal'!D59+'E-Coal'!D59</f>
        <v>3760978654527184</v>
      </c>
      <c r="E11" s="344">
        <f>'NonE-Coal'!E59+'E-Coal'!E59</f>
        <v>3721075000948088</v>
      </c>
      <c r="F11" s="344">
        <f>'NonE-Coal'!F59+'E-Coal'!F59</f>
        <v>4045426934411818</v>
      </c>
      <c r="G11" s="344">
        <f>'NonE-Coal'!G59+'E-Coal'!G59</f>
        <v>4370553535144226.5</v>
      </c>
      <c r="H11" s="344">
        <f>'NonE-Coal'!H59+'E-Coal'!H59</f>
        <v>4694783322753463</v>
      </c>
      <c r="I11" s="344">
        <f>'NonE-Coal'!I59+'E-Coal'!I59</f>
        <v>4854352494821240</v>
      </c>
      <c r="J11" s="344">
        <f>'NonE-Coal'!J59+'E-Coal'!J59</f>
        <v>5012160585655133</v>
      </c>
      <c r="K11" s="344">
        <f>'NonE-Coal'!K59+'E-Coal'!K59</f>
        <v>5168212206146252</v>
      </c>
      <c r="L11" s="344">
        <f>'NonE-Coal'!L59+'E-Coal'!L59</f>
        <v>5322552701558061</v>
      </c>
      <c r="M11" s="344">
        <f>'NonE-Coal'!M59+'E-Coal'!M59</f>
        <v>5475261336804248</v>
      </c>
      <c r="N11" s="344">
        <f>'NonE-Coal'!N59+'E-Coal'!N59</f>
        <v>5559128863474873</v>
      </c>
      <c r="O11" s="344">
        <f>'NonE-Coal'!O59+'E-Coal'!O59</f>
        <v>5642055918737882</v>
      </c>
      <c r="P11" s="344">
        <f>'NonE-Coal'!P59+'E-Coal'!P59</f>
        <v>5724160825585382</v>
      </c>
      <c r="Q11" s="344">
        <f>'NonE-Coal'!Q59+'E-Coal'!Q59</f>
        <v>5805568759084498</v>
      </c>
      <c r="R11" s="344">
        <f>'NonE-Coal'!R59+'E-Coal'!R59</f>
        <v>5886407858074167</v>
      </c>
      <c r="S11" s="344">
        <f>'NonE-Coal'!S59+'E-Coal'!S59</f>
        <v>5931132836948336</v>
      </c>
      <c r="T11" s="344">
        <f>'NonE-Coal'!T59+'E-Coal'!T59</f>
        <v>5975765018051670</v>
      </c>
      <c r="U11" s="344">
        <f>'NonE-Coal'!U59+'E-Coal'!U59</f>
        <v>6020304859522990</v>
      </c>
      <c r="V11" s="344">
        <f>'NonE-Coal'!V59+'E-Coal'!V59</f>
        <v>6064752834429988</v>
      </c>
      <c r="W11" s="344">
        <f>'NonE-Coal'!W59+'E-Coal'!W59</f>
        <v>6109109429862200</v>
      </c>
      <c r="X11" s="344">
        <f>'NonE-Coal'!X59+'E-Coal'!X59</f>
        <v>6126692129849308</v>
      </c>
      <c r="Y11" s="344">
        <f>'NonE-Coal'!Y59+'E-Coal'!Y59</f>
        <v>6144222077791258</v>
      </c>
      <c r="Z11" s="344">
        <f>'NonE-Coal'!Z59+'E-Coal'!Z59</f>
        <v>6161699784056014</v>
      </c>
      <c r="AA11" s="344">
        <f>'NonE-Coal'!AA59+'E-Coal'!AA59</f>
        <v>6179125769501358</v>
      </c>
      <c r="AB11" s="344">
        <f>'NonE-Coal'!AB59+'E-Coal'!AB59</f>
        <v>6196500564625008</v>
      </c>
      <c r="AC11" s="344">
        <f>'NonE-Coal'!AC59+'E-Coal'!AC59</f>
        <v>6190952824563024</v>
      </c>
      <c r="AD11" s="344">
        <f>'NonE-Coal'!AD59+'E-Coal'!AD59</f>
        <v>6185384433817962</v>
      </c>
      <c r="AE11" s="344">
        <f>'NonE-Coal'!AE59+'E-Coal'!AE59</f>
        <v>6179795936691536</v>
      </c>
      <c r="AF11" s="344">
        <f>'NonE-Coal'!AF59+'E-Coal'!AF59</f>
        <v>6174187883905280</v>
      </c>
      <c r="AG11" s="344">
        <f>'NonE-Coal'!AG59+'E-Coal'!AG59</f>
        <v>6168560831846933</v>
      </c>
      <c r="AH11" s="344">
        <f>'NonE-Coal'!AH59+'E-Coal'!AH59</f>
        <v>6142264237296699</v>
      </c>
      <c r="AI11" s="344">
        <f>'NonE-Coal'!AI59+'E-Coal'!AI59</f>
        <v>6115979754386578</v>
      </c>
      <c r="AJ11" s="344">
        <f>'NonE-Coal'!AJ59+'E-Coal'!AJ59</f>
        <v>6089707941394470</v>
      </c>
      <c r="AK11" s="344">
        <f>'NonE-Coal'!AK59+'E-Coal'!AK59</f>
        <v>6063449359487482</v>
      </c>
      <c r="AL11" s="344">
        <f>'NonE-Coal'!AL59+'E-Coal'!AL59</f>
        <v>6037204572091151</v>
      </c>
      <c r="AM11" s="344">
        <f>'NonE-Coal'!AM59+'E-Coal'!AM59</f>
        <v>6007180003962389</v>
      </c>
      <c r="AN11" s="344">
        <f>'NonE-Coal'!AN59+'E-Coal'!AN59</f>
        <v>5977175267736072</v>
      </c>
      <c r="AO11" s="344">
        <f>'NonE-Coal'!AO59+'E-Coal'!AO59</f>
        <v>5947190928396944</v>
      </c>
      <c r="AP11" s="344">
        <f>'NonE-Coal'!AP59+'E-Coal'!AP59</f>
        <v>5917227550937038</v>
      </c>
      <c r="AQ11" s="344">
        <f>'NonE-Coal'!AQ59+'E-Coal'!AQ59</f>
        <v>5869534247390432</v>
      </c>
    </row>
    <row r="12" spans="1:43" x14ac:dyDescent="0.2">
      <c r="A12" s="136" t="s">
        <v>134</v>
      </c>
      <c r="B12" s="344">
        <f>'NonE-Coal'!B60+'E-Coal'!B60</f>
        <v>48625425848309.359</v>
      </c>
      <c r="C12" s="344">
        <f>'NonE-Coal'!C60+'E-Coal'!C60</f>
        <v>40176666382163.563</v>
      </c>
      <c r="D12" s="344">
        <f>'NonE-Coal'!D60+'E-Coal'!D60</f>
        <v>43948596999178.133</v>
      </c>
      <c r="E12" s="344">
        <f>'NonE-Coal'!E60+'E-Coal'!E60</f>
        <v>43326718810434.078</v>
      </c>
      <c r="F12" s="344">
        <f>'NonE-Coal'!F60+'E-Coal'!F60</f>
        <v>43437989224254.117</v>
      </c>
      <c r="G12" s="344">
        <f>'NonE-Coal'!G60+'E-Coal'!G60</f>
        <v>44427926774973.75</v>
      </c>
      <c r="H12" s="344">
        <f>'NonE-Coal'!H60+'E-Coal'!H60</f>
        <v>45747509637889.055</v>
      </c>
      <c r="I12" s="344">
        <f>'NonE-Coal'!I60+'E-Coal'!I60</f>
        <v>46936127940133.359</v>
      </c>
      <c r="J12" s="344">
        <f>'NonE-Coal'!J60+'E-Coal'!J60</f>
        <v>47846917959575.641</v>
      </c>
      <c r="K12" s="344">
        <f>'NonE-Coal'!K60+'E-Coal'!K60</f>
        <v>48465660669038.367</v>
      </c>
      <c r="L12" s="344">
        <f>'NonE-Coal'!L60+'E-Coal'!L60</f>
        <v>48783652297018.18</v>
      </c>
      <c r="M12" s="344">
        <f>'NonE-Coal'!M60+'E-Coal'!M60</f>
        <v>48797888269812.25</v>
      </c>
      <c r="N12" s="344">
        <f>'NonE-Coal'!N60+'E-Coal'!N60</f>
        <v>48648633648163.508</v>
      </c>
      <c r="O12" s="344">
        <f>'NonE-Coal'!O60+'E-Coal'!O60</f>
        <v>48262300789553.102</v>
      </c>
      <c r="P12" s="344">
        <f>'NonE-Coal'!P60+'E-Coal'!P60</f>
        <v>47703977392197.414</v>
      </c>
      <c r="Q12" s="344">
        <f>'NonE-Coal'!Q60+'E-Coal'!Q60</f>
        <v>47038318408107.648</v>
      </c>
      <c r="R12" s="344">
        <f>'NonE-Coal'!R60+'E-Coal'!R60</f>
        <v>46327732628392.047</v>
      </c>
      <c r="S12" s="344">
        <f>'NonE-Coal'!S60+'E-Coal'!S60</f>
        <v>45866036720211.422</v>
      </c>
      <c r="T12" s="344">
        <f>'NonE-Coal'!T60+'E-Coal'!T60</f>
        <v>45414436312545.656</v>
      </c>
      <c r="U12" s="344">
        <f>'NonE-Coal'!U60+'E-Coal'!U60</f>
        <v>44973154195998.211</v>
      </c>
      <c r="V12" s="344">
        <f>'NonE-Coal'!V60+'E-Coal'!V60</f>
        <v>44542402211879.148</v>
      </c>
      <c r="W12" s="344">
        <f>'NonE-Coal'!W60+'E-Coal'!W60</f>
        <v>44122382069652.109</v>
      </c>
      <c r="X12" s="344">
        <f>'NonE-Coal'!X60+'E-Coal'!X60</f>
        <v>43713286169120.07</v>
      </c>
      <c r="Y12" s="344">
        <f>'NonE-Coal'!Y60+'E-Coal'!Y60</f>
        <v>43315298426622.961</v>
      </c>
      <c r="Z12" s="344">
        <f>'NonE-Coal'!Z60+'E-Coal'!Z60</f>
        <v>42928595104695.758</v>
      </c>
      <c r="AA12" s="344">
        <f>'NonE-Coal'!AA60+'E-Coal'!AA60</f>
        <v>42553345644812.977</v>
      </c>
      <c r="AB12" s="344">
        <f>'NonE-Coal'!AB60+'E-Coal'!AB60</f>
        <v>42189713503015.773</v>
      </c>
      <c r="AC12" s="344">
        <f>'NonE-Coal'!AC60+'E-Coal'!AC60</f>
        <v>41837856988392.719</v>
      </c>
      <c r="AD12" s="344">
        <f>'NonE-Coal'!AD60+'E-Coal'!AD60</f>
        <v>41497930104555.977</v>
      </c>
      <c r="AE12" s="344">
        <f>'NonE-Coal'!AE60+'E-Coal'!AE60</f>
        <v>41170083394427.211</v>
      </c>
      <c r="AF12" s="344">
        <f>'NonE-Coal'!AF60+'E-Coal'!AF60</f>
        <v>40854464788816.547</v>
      </c>
      <c r="AG12" s="344">
        <f>'NonE-Coal'!AG60+'E-Coal'!AG60</f>
        <v>40551220459450.781</v>
      </c>
      <c r="AH12" s="344">
        <f>'NonE-Coal'!AH60+'E-Coal'!AH60</f>
        <v>40260495677278.898</v>
      </c>
      <c r="AI12" s="344">
        <f>'NonE-Coal'!AI60+'E-Coal'!AI60</f>
        <v>39982435677057.203</v>
      </c>
      <c r="AJ12" s="344">
        <f>'NonE-Coal'!AJ60+'E-Coal'!AJ60</f>
        <v>39717186529391.109</v>
      </c>
      <c r="AK12" s="344">
        <f>'NonE-Coal'!AK60+'E-Coal'!AK60</f>
        <v>39464896021589.539</v>
      </c>
      <c r="AL12" s="344">
        <f>'NonE-Coal'!AL60+'E-Coal'!AL60</f>
        <v>39225714548871.25</v>
      </c>
      <c r="AM12" s="344">
        <f>'NonE-Coal'!AM60+'E-Coal'!AM60</f>
        <v>38999796017648.578</v>
      </c>
      <c r="AN12" s="344">
        <f>'NonE-Coal'!AN60+'E-Coal'!AN60</f>
        <v>38787298762806.344</v>
      </c>
      <c r="AO12" s="344">
        <f>'NonE-Coal'!AO60+'E-Coal'!AO60</f>
        <v>38588386481093.516</v>
      </c>
      <c r="AP12" s="344">
        <f>'NonE-Coal'!AP60+'E-Coal'!AP60</f>
        <v>38403229182950.906</v>
      </c>
      <c r="AQ12" s="344">
        <f>'NonE-Coal'!AQ60+'E-Coal'!AQ60</f>
        <v>38035319938225.203</v>
      </c>
    </row>
    <row r="13" spans="1:43" x14ac:dyDescent="0.2">
      <c r="A13" s="136" t="s">
        <v>135</v>
      </c>
      <c r="B13" s="344">
        <f>'NonE-Coal'!B61+'E-Coal'!B61</f>
        <v>5286059880147.5791</v>
      </c>
      <c r="C13" s="344">
        <f>'NonE-Coal'!C61+'E-Coal'!C61</f>
        <v>808531984349.4541</v>
      </c>
      <c r="D13" s="344">
        <f>'NonE-Coal'!D61+'E-Coal'!D61</f>
        <v>939522386514.18323</v>
      </c>
      <c r="E13" s="344">
        <f>'NonE-Coal'!E61+'E-Coal'!E61</f>
        <v>979969958124.03821</v>
      </c>
      <c r="F13" s="344">
        <f>'NonE-Coal'!F61+'E-Coal'!F61</f>
        <v>993697282936.93628</v>
      </c>
      <c r="G13" s="344">
        <f>'NonE-Coal'!G61+'E-Coal'!G61</f>
        <v>1039926214976.4164</v>
      </c>
      <c r="H13" s="344">
        <f>'NonE-Coal'!H61+'E-Coal'!H61</f>
        <v>1099612526470.259</v>
      </c>
      <c r="I13" s="344">
        <f>'NonE-Coal'!I61+'E-Coal'!I61</f>
        <v>1155344044109.885</v>
      </c>
      <c r="J13" s="344">
        <f>'NonE-Coal'!J61+'E-Coal'!J61</f>
        <v>1202805013596.5952</v>
      </c>
      <c r="K13" s="344">
        <f>'NonE-Coal'!K61+'E-Coal'!K61</f>
        <v>1242883037293.0298</v>
      </c>
      <c r="L13" s="344">
        <f>'NonE-Coal'!L61+'E-Coal'!L61</f>
        <v>1276895346949.2705</v>
      </c>
      <c r="M13" s="344">
        <f>'NonE-Coal'!M61+'E-Coal'!M61</f>
        <v>1306499474302.9355</v>
      </c>
      <c r="N13" s="344">
        <f>'NonE-Coal'!N61+'E-Coal'!N61</f>
        <v>1335584326517.7261</v>
      </c>
      <c r="O13" s="344">
        <f>'NonE-Coal'!O61+'E-Coal'!O61</f>
        <v>1362696714404.863</v>
      </c>
      <c r="P13" s="344">
        <f>'NonE-Coal'!P61+'E-Coal'!P61</f>
        <v>1388306959606.03</v>
      </c>
      <c r="Q13" s="344">
        <f>'NonE-Coal'!Q61+'E-Coal'!Q61</f>
        <v>1412936894210.314</v>
      </c>
      <c r="R13" s="344">
        <f>'NonE-Coal'!R61+'E-Coal'!R61</f>
        <v>1437154891575.3809</v>
      </c>
      <c r="S13" s="344">
        <f>'NonE-Coal'!S61+'E-Coal'!S61</f>
        <v>1467821923536.3252</v>
      </c>
      <c r="T13" s="344">
        <f>'NonE-Coal'!T61+'E-Coal'!T61</f>
        <v>1498855902783.4807</v>
      </c>
      <c r="U13" s="344">
        <f>'NonE-Coal'!U61+'E-Coal'!U61</f>
        <v>1530150592418.6257</v>
      </c>
      <c r="V13" s="344">
        <f>'NonE-Coal'!V61+'E-Coal'!V61</f>
        <v>1561591032517.9526</v>
      </c>
      <c r="W13" s="344">
        <f>'NonE-Coal'!W61+'E-Coal'!W61</f>
        <v>1593053412389.9226</v>
      </c>
      <c r="X13" s="344">
        <f>'NonE-Coal'!X61+'E-Coal'!X61</f>
        <v>1624405035066.8479</v>
      </c>
      <c r="Y13" s="344">
        <f>'NonE-Coal'!Y61+'E-Coal'!Y61</f>
        <v>1655504384929.3525</v>
      </c>
      <c r="Z13" s="344">
        <f>'NonE-Coal'!Z61+'E-Coal'!Z61</f>
        <v>1686201309273.2683</v>
      </c>
      <c r="AA13" s="344">
        <f>'NonE-Coal'!AA61+'E-Coal'!AA61</f>
        <v>1716337324295.7317</v>
      </c>
      <c r="AB13" s="344">
        <f>'NonE-Coal'!AB61+'E-Coal'!AB61</f>
        <v>1745746055372.1162</v>
      </c>
      <c r="AC13" s="344">
        <f>'NonE-Coal'!AC61+'E-Coal'!AC61</f>
        <v>1774253820591.0073</v>
      </c>
      <c r="AD13" s="344">
        <f>'NonE-Coal'!AD61+'E-Coal'!AD61</f>
        <v>1801680365287.8459</v>
      </c>
      <c r="AE13" s="344">
        <f>'NonE-Coal'!AE61+'E-Coal'!AE61</f>
        <v>1827839753749.5557</v>
      </c>
      <c r="AF13" s="344">
        <f>'NonE-Coal'!AF61+'E-Coal'!AF61</f>
        <v>1852541422341.196</v>
      </c>
      <c r="AG13" s="344">
        <f>'NonE-Coal'!AG61+'E-Coal'!AG61</f>
        <v>1875591396026.1682</v>
      </c>
      <c r="AH13" s="344">
        <f>'NonE-Coal'!AH61+'E-Coal'!AH61</f>
        <v>1896793667618.7358</v>
      </c>
      <c r="AI13" s="344">
        <f>'NonE-Coal'!AI61+'E-Coal'!AI61</f>
        <v>1915951736136.8713</v>
      </c>
      <c r="AJ13" s="344">
        <f>'NonE-Coal'!AJ61+'E-Coal'!AJ61</f>
        <v>1932870297342.094</v>
      </c>
      <c r="AK13" s="344">
        <f>'NonE-Coal'!AK61+'E-Coal'!AK61</f>
        <v>1947357076000.9556</v>
      </c>
      <c r="AL13" s="344">
        <f>'NonE-Coal'!AL61+'E-Coal'!AL61</f>
        <v>1959224785634.428</v>
      </c>
      <c r="AM13" s="344">
        <f>'NonE-Coal'!AM61+'E-Coal'!AM61</f>
        <v>1968293197604.4705</v>
      </c>
      <c r="AN13" s="344">
        <f>'NonE-Coal'!AN61+'E-Coal'!AN61</f>
        <v>1974391297403.5137</v>
      </c>
      <c r="AO13" s="344">
        <f>'NonE-Coal'!AO61+'E-Coal'!AO61</f>
        <v>1977359502058.3833</v>
      </c>
      <c r="AP13" s="344">
        <f>'NonE-Coal'!AP61+'E-Coal'!AP61</f>
        <v>1977051908742.1841</v>
      </c>
      <c r="AQ13" s="344">
        <f>'NonE-Coal'!AQ61+'E-Coal'!AQ61</f>
        <v>1963076818966.9016</v>
      </c>
    </row>
    <row r="14" spans="1:43" x14ac:dyDescent="0.2">
      <c r="A14" s="136" t="s">
        <v>136</v>
      </c>
      <c r="B14" s="344">
        <f>'NonE-Coal'!B62+'E-Coal'!B62</f>
        <v>3748244495492821.5</v>
      </c>
      <c r="C14" s="344">
        <f>'NonE-Coal'!C62+'E-Coal'!C62</f>
        <v>3965497113162302</v>
      </c>
      <c r="D14" s="344">
        <f>'NonE-Coal'!D62+'E-Coal'!D62</f>
        <v>3933226391392043</v>
      </c>
      <c r="E14" s="344">
        <f>'NonE-Coal'!E62+'E-Coal'!E62</f>
        <v>3525756819066801</v>
      </c>
      <c r="F14" s="344">
        <f>'NonE-Coal'!F62+'E-Coal'!F62</f>
        <v>3664937560799202.5</v>
      </c>
      <c r="G14" s="344">
        <f>'NonE-Coal'!G62+'E-Coal'!G62</f>
        <v>3803069940479524.5</v>
      </c>
      <c r="H14" s="344">
        <f>'NonE-Coal'!H62+'E-Coal'!H62</f>
        <v>3940155178957243.5</v>
      </c>
      <c r="I14" s="344">
        <f>'NonE-Coal'!I62+'E-Coal'!I62</f>
        <v>3977040091724146.5</v>
      </c>
      <c r="J14" s="344">
        <f>'NonE-Coal'!J62+'E-Coal'!J62</f>
        <v>4013608051090597.5</v>
      </c>
      <c r="K14" s="344">
        <f>'NonE-Coal'!K62+'E-Coal'!K62</f>
        <v>4049859433510058</v>
      </c>
      <c r="L14" s="344">
        <f>'NonE-Coal'!L62+'E-Coal'!L62</f>
        <v>4085794615435985.5</v>
      </c>
      <c r="M14" s="344">
        <f>'NonE-Coal'!M62+'E-Coal'!M62</f>
        <v>4121413973321843</v>
      </c>
      <c r="N14" s="344">
        <f>'NonE-Coal'!N62+'E-Coal'!N62</f>
        <v>4062840985352864.5</v>
      </c>
      <c r="O14" s="344">
        <f>'NonE-Coal'!O62+'E-Coal'!O62</f>
        <v>4004548575195480.5</v>
      </c>
      <c r="P14" s="344">
        <f>'NonE-Coal'!P62+'E-Coal'!P62</f>
        <v>3946536510740420</v>
      </c>
      <c r="Q14" s="344">
        <f>'NonE-Coal'!Q62+'E-Coal'!Q62</f>
        <v>3888804559878415</v>
      </c>
      <c r="R14" s="344">
        <f>'NonE-Coal'!R62+'E-Coal'!R62</f>
        <v>3831352490500194</v>
      </c>
      <c r="S14" s="344">
        <f>'NonE-Coal'!S62+'E-Coal'!S62</f>
        <v>3763121905241852</v>
      </c>
      <c r="T14" s="344">
        <f>'NonE-Coal'!T62+'E-Coal'!T62</f>
        <v>3694984183174450.5</v>
      </c>
      <c r="U14" s="344">
        <f>'NonE-Coal'!U62+'E-Coal'!U62</f>
        <v>3626939288396052</v>
      </c>
      <c r="V14" s="344">
        <f>'NonE-Coal'!V62+'E-Coal'!V62</f>
        <v>3558987185004723</v>
      </c>
      <c r="W14" s="344">
        <f>'NonE-Coal'!W62+'E-Coal'!W62</f>
        <v>3491127837098527.5</v>
      </c>
      <c r="X14" s="344">
        <f>'NonE-Coal'!X62+'E-Coal'!X62</f>
        <v>3399102139440135</v>
      </c>
      <c r="Y14" s="344">
        <f>'NonE-Coal'!Y62+'E-Coal'!Y62</f>
        <v>3307203512881137.5</v>
      </c>
      <c r="Z14" s="344">
        <f>'NonE-Coal'!Z62+'E-Coal'!Z62</f>
        <v>3215431908073476</v>
      </c>
      <c r="AA14" s="344">
        <f>'NonE-Coal'!AA62+'E-Coal'!AA62</f>
        <v>3123787275669092.5</v>
      </c>
      <c r="AB14" s="344">
        <f>'NonE-Coal'!AB62+'E-Coal'!AB62</f>
        <v>3032269566319929</v>
      </c>
      <c r="AC14" s="344">
        <f>'NonE-Coal'!AC62+'E-Coal'!AC62</f>
        <v>2961211863437997.5</v>
      </c>
      <c r="AD14" s="344">
        <f>'NonE-Coal'!AD62+'E-Coal'!AD62</f>
        <v>2890251825396852.5</v>
      </c>
      <c r="AE14" s="344">
        <f>'NonE-Coal'!AE62+'E-Coal'!AE62</f>
        <v>2819389414310863.5</v>
      </c>
      <c r="AF14" s="344">
        <f>'NonE-Coal'!AF62+'E-Coal'!AF62</f>
        <v>2748624592294394</v>
      </c>
      <c r="AG14" s="344">
        <f>'NonE-Coal'!AG62+'E-Coal'!AG62</f>
        <v>2677957321461812</v>
      </c>
      <c r="AH14" s="344">
        <f>'NonE-Coal'!AH62+'E-Coal'!AH62</f>
        <v>2634757862946812.5</v>
      </c>
      <c r="AI14" s="344">
        <f>'NonE-Coal'!AI62+'E-Coal'!AI62</f>
        <v>2591616998429975</v>
      </c>
      <c r="AJ14" s="344">
        <f>'NonE-Coal'!AJ62+'E-Coal'!AJ62</f>
        <v>2548534705253530.5</v>
      </c>
      <c r="AK14" s="344">
        <f>'NonE-Coal'!AK62+'E-Coal'!AK62</f>
        <v>2505510960759710</v>
      </c>
      <c r="AL14" s="344">
        <f>'NonE-Coal'!AL62+'E-Coal'!AL62</f>
        <v>2462545742290746.5</v>
      </c>
      <c r="AM14" s="344">
        <f>'NonE-Coal'!AM62+'E-Coal'!AM62</f>
        <v>2440244929949086</v>
      </c>
      <c r="AN14" s="344">
        <f>'NonE-Coal'!AN62+'E-Coal'!AN62</f>
        <v>2417973009225530.5</v>
      </c>
      <c r="AO14" s="344">
        <f>'NonE-Coal'!AO62+'E-Coal'!AO62</f>
        <v>2395729969108114</v>
      </c>
      <c r="AP14" s="344">
        <f>'NonE-Coal'!AP62+'E-Coal'!AP62</f>
        <v>2373515798584871</v>
      </c>
      <c r="AQ14" s="344">
        <f>'NonE-Coal'!AQ62+'E-Coal'!AQ62</f>
        <v>2345544307035380</v>
      </c>
    </row>
    <row r="15" spans="1:43" x14ac:dyDescent="0.2">
      <c r="A15" s="136" t="s">
        <v>137</v>
      </c>
      <c r="B15" s="344">
        <f>'NonE-Coal'!B63+'E-Coal'!B63</f>
        <v>1.2305616788533042E+16</v>
      </c>
      <c r="C15" s="344">
        <f>'NonE-Coal'!C63+'E-Coal'!C63</f>
        <v>1.2685796889520114E+16</v>
      </c>
      <c r="D15" s="344">
        <f>'NonE-Coal'!D63+'E-Coal'!D63</f>
        <v>1.2297576591669134E+16</v>
      </c>
      <c r="E15" s="344">
        <f>'NonE-Coal'!E63+'E-Coal'!E63</f>
        <v>1.2056427561154816E+16</v>
      </c>
      <c r="F15" s="344">
        <f>'NonE-Coal'!F63+'E-Coal'!F63</f>
        <v>1.2973323242672098E+16</v>
      </c>
      <c r="G15" s="344">
        <f>'NonE-Coal'!G63+'E-Coal'!G63</f>
        <v>1.3884560832993784E+16</v>
      </c>
      <c r="H15" s="344">
        <f>'NonE-Coal'!H63+'E-Coal'!H63</f>
        <v>1.4790144444921658E+16</v>
      </c>
      <c r="I15" s="344">
        <f>'NonE-Coal'!I63+'E-Coal'!I63</f>
        <v>1.507685615031175E+16</v>
      </c>
      <c r="J15" s="344">
        <f>'NonE-Coal'!J63+'E-Coal'!J63</f>
        <v>1.5361764350821032E+16</v>
      </c>
      <c r="K15" s="344">
        <f>'NonE-Coal'!K63+'E-Coal'!K63</f>
        <v>1.5644870371774856E+16</v>
      </c>
      <c r="L15" s="344">
        <f>'NonE-Coal'!L63+'E-Coal'!L63</f>
        <v>1.5926175538498592E+16</v>
      </c>
      <c r="M15" s="344">
        <f>'NonE-Coal'!M63+'E-Coal'!M63</f>
        <v>1.6205681176317592E+16</v>
      </c>
      <c r="N15" s="344">
        <f>'NonE-Coal'!N63+'E-Coal'!N63</f>
        <v>1.618799131784996E+16</v>
      </c>
      <c r="O15" s="344">
        <f>'NonE-Coal'!O63+'E-Coal'!O63</f>
        <v>1.617019927685429E+16</v>
      </c>
      <c r="P15" s="344">
        <f>'NonE-Coal'!P63+'E-Coal'!P63</f>
        <v>1.6152305114608804E+16</v>
      </c>
      <c r="Q15" s="344">
        <f>'NonE-Coal'!Q63+'E-Coal'!Q63</f>
        <v>1.6134308892391716E+16</v>
      </c>
      <c r="R15" s="344">
        <f>'NonE-Coal'!R63+'E-Coal'!R63</f>
        <v>1.6116210671481242E+16</v>
      </c>
      <c r="S15" s="344">
        <f>'NonE-Coal'!S63+'E-Coal'!S63</f>
        <v>1.5924511210200798E+16</v>
      </c>
      <c r="T15" s="344">
        <f>'NonE-Coal'!T63+'E-Coal'!T63</f>
        <v>1.5733015764667044E+16</v>
      </c>
      <c r="U15" s="344">
        <f>'NonE-Coal'!U63+'E-Coal'!U63</f>
        <v>1.554172428133715E+16</v>
      </c>
      <c r="V15" s="344">
        <f>'NonE-Coal'!V63+'E-Coal'!V63</f>
        <v>1.5350636706668288E+16</v>
      </c>
      <c r="W15" s="344">
        <f>'NonE-Coal'!W63+'E-Coal'!W63</f>
        <v>1.5159752987117622E+16</v>
      </c>
      <c r="X15" s="344">
        <f>'NonE-Coal'!X63+'E-Coal'!X63</f>
        <v>1.4809585228222996E+16</v>
      </c>
      <c r="Y15" s="344">
        <f>'NonE-Coal'!Y63+'E-Coal'!Y63</f>
        <v>1.445979819875457E+16</v>
      </c>
      <c r="Z15" s="344">
        <f>'NonE-Coal'!Z63+'E-Coal'!Z63</f>
        <v>1.411039179831954E+16</v>
      </c>
      <c r="AA15" s="344">
        <f>'NonE-Coal'!AA63+'E-Coal'!AA63</f>
        <v>1.3761365926525086E+16</v>
      </c>
      <c r="AB15" s="344">
        <f>'NonE-Coal'!AB63+'E-Coal'!AB63</f>
        <v>1.3412720482978404E+16</v>
      </c>
      <c r="AC15" s="344">
        <f>'NonE-Coal'!AC63+'E-Coal'!AC63</f>
        <v>1.3064455367286682E+16</v>
      </c>
      <c r="AD15" s="344">
        <f>'NonE-Coal'!AD63+'E-Coal'!AD63</f>
        <v>1.2716570479057116E+16</v>
      </c>
      <c r="AE15" s="344">
        <f>'NonE-Coal'!AE63+'E-Coal'!AE63</f>
        <v>1.2369065717896894E+16</v>
      </c>
      <c r="AF15" s="344">
        <f>'NonE-Coal'!AF63+'E-Coal'!AF63</f>
        <v>1.2021940983413204E+16</v>
      </c>
      <c r="AG15" s="344">
        <f>'NonE-Coal'!AG63+'E-Coal'!AG63</f>
        <v>1.167519617521324E+16</v>
      </c>
      <c r="AH15" s="344">
        <f>'NonE-Coal'!AH63+'E-Coal'!AH63</f>
        <v>1.1374146517675808E+16</v>
      </c>
      <c r="AI15" s="344">
        <f>'NonE-Coal'!AI63+'E-Coal'!AI63</f>
        <v>1.1073426108762056E+16</v>
      </c>
      <c r="AJ15" s="344">
        <f>'NonE-Coal'!AJ63+'E-Coal'!AJ63</f>
        <v>1.0773034861464884E+16</v>
      </c>
      <c r="AK15" s="344">
        <f>'NonE-Coal'!AK63+'E-Coal'!AK63</f>
        <v>1.0472972688777192E+16</v>
      </c>
      <c r="AL15" s="344">
        <f>'NonE-Coal'!AL63+'E-Coal'!AL63</f>
        <v>1.0173239503691878E+16</v>
      </c>
      <c r="AM15" s="344">
        <f>'NonE-Coal'!AM63+'E-Coal'!AM63</f>
        <v>9859079258250396</v>
      </c>
      <c r="AN15" s="344">
        <f>'NonE-Coal'!AN63+'E-Coal'!AN63</f>
        <v>9545264294419686</v>
      </c>
      <c r="AO15" s="344">
        <f>'NonE-Coal'!AO63+'E-Coal'!AO63</f>
        <v>9231794520821708</v>
      </c>
      <c r="AP15" s="344">
        <f>'NonE-Coal'!AP63+'E-Coal'!AP63</f>
        <v>8918669846078427</v>
      </c>
      <c r="AQ15" s="344">
        <f>'NonE-Coal'!AQ63+'E-Coal'!AQ63</f>
        <v>8586387296613823</v>
      </c>
    </row>
    <row r="16" spans="1:43" x14ac:dyDescent="0.2">
      <c r="A16" s="136" t="s">
        <v>138</v>
      </c>
      <c r="B16" s="344">
        <f>'NonE-Coal'!B64+'E-Coal'!B64</f>
        <v>545568822067571.38</v>
      </c>
      <c r="C16" s="344">
        <f>'NonE-Coal'!C64+'E-Coal'!C64</f>
        <v>530165759566187.94</v>
      </c>
      <c r="D16" s="344">
        <f>'NonE-Coal'!D64+'E-Coal'!D64</f>
        <v>546314521315783.81</v>
      </c>
      <c r="E16" s="344">
        <f>'NonE-Coal'!E64+'E-Coal'!E64</f>
        <v>565417307678847.75</v>
      </c>
      <c r="F16" s="344">
        <f>'NonE-Coal'!F64+'E-Coal'!F64</f>
        <v>607789291151069.63</v>
      </c>
      <c r="G16" s="344">
        <f>'NonE-Coal'!G64+'E-Coal'!G64</f>
        <v>649429465659866.88</v>
      </c>
      <c r="H16" s="344">
        <f>'NonE-Coal'!H64+'E-Coal'!H64</f>
        <v>690341876206969.88</v>
      </c>
      <c r="I16" s="344">
        <f>'NonE-Coal'!I64+'E-Coal'!I64</f>
        <v>720384517159220.88</v>
      </c>
      <c r="J16" s="344">
        <f>'NonE-Coal'!J64+'E-Coal'!J64</f>
        <v>749889369627712.25</v>
      </c>
      <c r="K16" s="344">
        <f>'NonE-Coal'!K64+'E-Coal'!K64</f>
        <v>778859318238238</v>
      </c>
      <c r="L16" s="344">
        <f>'NonE-Coal'!L64+'E-Coal'!L64</f>
        <v>807297247616590.88</v>
      </c>
      <c r="M16" s="344">
        <f>'NonE-Coal'!M64+'E-Coal'!M64</f>
        <v>835206042388564.75</v>
      </c>
      <c r="N16" s="344">
        <f>'NonE-Coal'!N64+'E-Coal'!N64</f>
        <v>848379620228478.25</v>
      </c>
      <c r="O16" s="344">
        <f>'NonE-Coal'!O64+'E-Coal'!O64</f>
        <v>861336794596408.75</v>
      </c>
      <c r="P16" s="344">
        <f>'NonE-Coal'!P64+'E-Coal'!P64</f>
        <v>874078570555066.63</v>
      </c>
      <c r="Q16" s="344">
        <f>'NonE-Coal'!Q64+'E-Coal'!Q64</f>
        <v>886605953167163.88</v>
      </c>
      <c r="R16" s="344">
        <f>'NonE-Coal'!R64+'E-Coal'!R64</f>
        <v>898919947495411.13</v>
      </c>
      <c r="S16" s="344">
        <f>'NonE-Coal'!S64+'E-Coal'!S64</f>
        <v>901821956445941.63</v>
      </c>
      <c r="T16" s="344">
        <f>'NonE-Coal'!T64+'E-Coal'!T64</f>
        <v>904698314347104.75</v>
      </c>
      <c r="U16" s="344">
        <f>'NonE-Coal'!U64+'E-Coal'!U64</f>
        <v>907549054035056.5</v>
      </c>
      <c r="V16" s="344">
        <f>'NonE-Coal'!V64+'E-Coal'!V64</f>
        <v>910374208345952.63</v>
      </c>
      <c r="W16" s="344">
        <f>'NonE-Coal'!W64+'E-Coal'!W64</f>
        <v>913173810115948.38</v>
      </c>
      <c r="X16" s="344">
        <f>'NonE-Coal'!X64+'E-Coal'!X64</f>
        <v>908487577890491.88</v>
      </c>
      <c r="Y16" s="344">
        <f>'NonE-Coal'!Y64+'E-Coal'!Y64</f>
        <v>903815208143848.88</v>
      </c>
      <c r="Z16" s="344">
        <f>'NonE-Coal'!Z64+'E-Coal'!Z64</f>
        <v>899156687034352.38</v>
      </c>
      <c r="AA16" s="344">
        <f>'NonE-Coal'!AA64+'E-Coal'!AA64</f>
        <v>894512000720336.5</v>
      </c>
      <c r="AB16" s="344">
        <f>'NonE-Coal'!AB64+'E-Coal'!AB64</f>
        <v>889881135360133.25</v>
      </c>
      <c r="AC16" s="344">
        <f>'NonE-Coal'!AC64+'E-Coal'!AC64</f>
        <v>875652105071768.38</v>
      </c>
      <c r="AD16" s="344">
        <f>'NonE-Coal'!AD64+'E-Coal'!AD64</f>
        <v>861487968095392.38</v>
      </c>
      <c r="AE16" s="344">
        <f>'NonE-Coal'!AE64+'E-Coal'!AE64</f>
        <v>847388650069849.13</v>
      </c>
      <c r="AF16" s="344">
        <f>'NonE-Coal'!AF64+'E-Coal'!AF64</f>
        <v>833354076633983.5</v>
      </c>
      <c r="AG16" s="344">
        <f>'NonE-Coal'!AG64+'E-Coal'!AG64</f>
        <v>819384173426639.75</v>
      </c>
      <c r="AH16" s="344">
        <f>'NonE-Coal'!AH64+'E-Coal'!AH64</f>
        <v>798365548335536.63</v>
      </c>
      <c r="AI16" s="344">
        <f>'NonE-Coal'!AI64+'E-Coal'!AI64</f>
        <v>777449618483053.38</v>
      </c>
      <c r="AJ16" s="344">
        <f>'NonE-Coal'!AJ64+'E-Coal'!AJ64</f>
        <v>756636264118417.5</v>
      </c>
      <c r="AK16" s="344">
        <f>'NonE-Coal'!AK64+'E-Coal'!AK64</f>
        <v>735925365490855.75</v>
      </c>
      <c r="AL16" s="344">
        <f>'NonE-Coal'!AL64+'E-Coal'!AL64</f>
        <v>715316802849596.25</v>
      </c>
      <c r="AM16" s="344">
        <f>'NonE-Coal'!AM64+'E-Coal'!AM64</f>
        <v>694780697805837.5</v>
      </c>
      <c r="AN16" s="344">
        <f>'NonE-Coal'!AN64+'E-Coal'!AN64</f>
        <v>674346861273934.88</v>
      </c>
      <c r="AO16" s="344">
        <f>'NonE-Coal'!AO64+'E-Coal'!AO64</f>
        <v>654015173245474</v>
      </c>
      <c r="AP16" s="344">
        <f>'NonE-Coal'!AP64+'E-Coal'!AP64</f>
        <v>633785513712042.25</v>
      </c>
      <c r="AQ16" s="344">
        <f>'NonE-Coal'!AQ64+'E-Coal'!AQ64</f>
        <v>611985145265830.38</v>
      </c>
    </row>
    <row r="17" spans="1:43" x14ac:dyDescent="0.2">
      <c r="A17" s="136" t="s">
        <v>139</v>
      </c>
      <c r="B17" s="344">
        <f>'NonE-Coal'!B65+'E-Coal'!B65</f>
        <v>170741941860234.19</v>
      </c>
      <c r="C17" s="344">
        <f>'NonE-Coal'!C65+'E-Coal'!C65</f>
        <v>200470529782854.59</v>
      </c>
      <c r="D17" s="344">
        <f>'NonE-Coal'!D65+'E-Coal'!D65</f>
        <v>240425433521438.44</v>
      </c>
      <c r="E17" s="344">
        <f>'NonE-Coal'!E65+'E-Coal'!E65</f>
        <v>241541106343112.66</v>
      </c>
      <c r="F17" s="344">
        <f>'NonE-Coal'!F65+'E-Coal'!F65</f>
        <v>243067761485951.31</v>
      </c>
      <c r="G17" s="344">
        <f>'NonE-Coal'!G65+'E-Coal'!G65</f>
        <v>249206678801722.22</v>
      </c>
      <c r="H17" s="344">
        <f>'NonE-Coal'!H65+'E-Coal'!H65</f>
        <v>257153295485255.16</v>
      </c>
      <c r="I17" s="344">
        <f>'NonE-Coal'!I65+'E-Coal'!I65</f>
        <v>264583184047422.22</v>
      </c>
      <c r="J17" s="344">
        <f>'NonE-Coal'!J65+'E-Coal'!J65</f>
        <v>270826851351306.78</v>
      </c>
      <c r="K17" s="344">
        <f>'NonE-Coal'!K65+'E-Coal'!K65</f>
        <v>275951466287152.63</v>
      </c>
      <c r="L17" s="344">
        <f>'NonE-Coal'!L65+'E-Coal'!L65</f>
        <v>280051149268300.88</v>
      </c>
      <c r="M17" s="344">
        <f>'NonE-Coal'!M65+'E-Coal'!M65</f>
        <v>283242124732331.13</v>
      </c>
      <c r="N17" s="344">
        <f>'NonE-Coal'!N65+'E-Coal'!N65</f>
        <v>285970288081128.63</v>
      </c>
      <c r="O17" s="344">
        <f>'NonE-Coal'!O65+'E-Coal'!O65</f>
        <v>288038728437341</v>
      </c>
      <c r="P17" s="344">
        <f>'NonE-Coal'!P65+'E-Coal'!P65</f>
        <v>289563541139170.38</v>
      </c>
      <c r="Q17" s="344">
        <f>'NonE-Coal'!Q65+'E-Coal'!Q65</f>
        <v>290667190781434.94</v>
      </c>
      <c r="R17" s="344">
        <f>'NonE-Coal'!R65+'E-Coal'!R65</f>
        <v>291476405628454.69</v>
      </c>
      <c r="S17" s="344">
        <f>'NonE-Coal'!S65+'E-Coal'!S65</f>
        <v>293188726001631.81</v>
      </c>
      <c r="T17" s="344">
        <f>'NonE-Coal'!T65+'E-Coal'!T65</f>
        <v>294752893735687.81</v>
      </c>
      <c r="U17" s="344">
        <f>'NonE-Coal'!U65+'E-Coal'!U65</f>
        <v>296171980849753.13</v>
      </c>
      <c r="V17" s="344">
        <f>'NonE-Coal'!V65+'E-Coal'!V65</f>
        <v>297449384897826.75</v>
      </c>
      <c r="W17" s="344">
        <f>'NonE-Coal'!W65+'E-Coal'!W65</f>
        <v>298588807481491.63</v>
      </c>
      <c r="X17" s="344">
        <f>'NonE-Coal'!X65+'E-Coal'!X65</f>
        <v>299594232569092.81</v>
      </c>
      <c r="Y17" s="344">
        <f>'NonE-Coal'!Y65+'E-Coal'!Y65</f>
        <v>300469904766804.5</v>
      </c>
      <c r="Z17" s="344">
        <f>'NonE-Coal'!Z65+'E-Coal'!Z65</f>
        <v>301220307679294.81</v>
      </c>
      <c r="AA17" s="344">
        <f>'NonE-Coal'!AA65+'E-Coal'!AA65</f>
        <v>301850142489328.38</v>
      </c>
      <c r="AB17" s="344">
        <f>'NonE-Coal'!AB65+'E-Coal'!AB65</f>
        <v>302364306876941.69</v>
      </c>
      <c r="AC17" s="344">
        <f>'NonE-Coal'!AC65+'E-Coal'!AC65</f>
        <v>302767874389785.94</v>
      </c>
      <c r="AD17" s="344">
        <f>'NonE-Coal'!AD65+'E-Coal'!AD65</f>
        <v>303066074366988.75</v>
      </c>
      <c r="AE17" s="344">
        <f>'NonE-Coal'!AE65+'E-Coal'!AE65</f>
        <v>303264272509628.38</v>
      </c>
      <c r="AF17" s="344">
        <f>'NonE-Coal'!AF65+'E-Coal'!AF65</f>
        <v>303367952181577.63</v>
      </c>
      <c r="AG17" s="344">
        <f>'NonE-Coal'!AG65+'E-Coal'!AG65</f>
        <v>303382696515332.94</v>
      </c>
      <c r="AH17" s="344">
        <f>'NonE-Coal'!AH65+'E-Coal'!AH65</f>
        <v>303314171388433.13</v>
      </c>
      <c r="AI17" s="344">
        <f>'NonE-Coal'!AI65+'E-Coal'!AI65</f>
        <v>303168109327363.56</v>
      </c>
      <c r="AJ17" s="344">
        <f>'NonE-Coal'!AJ65+'E-Coal'!AJ65</f>
        <v>302950294387421.69</v>
      </c>
      <c r="AK17" s="344">
        <f>'NonE-Coal'!AK65+'E-Coal'!AK65</f>
        <v>302666548049035.56</v>
      </c>
      <c r="AL17" s="344">
        <f>'NonE-Coal'!AL65+'E-Coal'!AL65</f>
        <v>302322716163431.13</v>
      </c>
      <c r="AM17" s="344">
        <f>'NonE-Coal'!AM65+'E-Coal'!AM65</f>
        <v>301924656973484.06</v>
      </c>
      <c r="AN17" s="344">
        <f>'NonE-Coal'!AN65+'E-Coal'!AN65</f>
        <v>301478230228964.31</v>
      </c>
      <c r="AO17" s="344">
        <f>'NonE-Coal'!AO65+'E-Coal'!AO65</f>
        <v>300989287409387.5</v>
      </c>
      <c r="AP17" s="344">
        <f>'NonE-Coal'!AP65+'E-Coal'!AP65</f>
        <v>300463663062201.63</v>
      </c>
      <c r="AQ17" s="344">
        <f>'NonE-Coal'!AQ65+'E-Coal'!AQ65</f>
        <v>298369181785987.75</v>
      </c>
    </row>
    <row r="18" spans="1:43" x14ac:dyDescent="0.2">
      <c r="A18" s="136" t="s">
        <v>140</v>
      </c>
      <c r="B18" s="344">
        <f>'NonE-Coal'!B66+'E-Coal'!B66</f>
        <v>3626026053502.2861</v>
      </c>
      <c r="C18" s="344">
        <f>'NonE-Coal'!C66+'E-Coal'!C66</f>
        <v>3443234877092.0518</v>
      </c>
      <c r="D18" s="344">
        <f>'NonE-Coal'!D66+'E-Coal'!D66</f>
        <v>4074439073473.624</v>
      </c>
      <c r="E18" s="344">
        <f>'NonE-Coal'!E66+'E-Coal'!E66</f>
        <v>4376681126868.9238</v>
      </c>
      <c r="F18" s="344">
        <f>'NonE-Coal'!F66+'E-Coal'!F66</f>
        <v>4429855574196.1475</v>
      </c>
      <c r="G18" s="344">
        <f>'NonE-Coal'!G66+'E-Coal'!G66</f>
        <v>4644893840119.9531</v>
      </c>
      <c r="H18" s="344">
        <f>'NonE-Coal'!H66+'E-Coal'!H66</f>
        <v>4916102932129.8047</v>
      </c>
      <c r="I18" s="344">
        <f>'NonE-Coal'!I66+'E-Coal'!I66</f>
        <v>5145888841681.2871</v>
      </c>
      <c r="J18" s="344">
        <f>'NonE-Coal'!J66+'E-Coal'!J66</f>
        <v>5318477179342.4365</v>
      </c>
      <c r="K18" s="344">
        <f>'NonE-Coal'!K66+'E-Coal'!K66</f>
        <v>5449506235056.0391</v>
      </c>
      <c r="L18" s="344">
        <f>'NonE-Coal'!L66+'E-Coal'!L66</f>
        <v>5558165592070.9141</v>
      </c>
      <c r="M18" s="344">
        <f>'NonE-Coal'!M66+'E-Coal'!M66</f>
        <v>5665995024718.1465</v>
      </c>
      <c r="N18" s="344">
        <f>'NonE-Coal'!N66+'E-Coal'!N66</f>
        <v>5811559303346.457</v>
      </c>
      <c r="O18" s="344">
        <f>'NonE-Coal'!O66+'E-Coal'!O66</f>
        <v>5975984170288.9248</v>
      </c>
      <c r="P18" s="344">
        <f>'NonE-Coal'!P66+'E-Coal'!P66</f>
        <v>6154064942048.9561</v>
      </c>
      <c r="Q18" s="344">
        <f>'NonE-Coal'!Q66+'E-Coal'!Q66</f>
        <v>6339935111098.3721</v>
      </c>
      <c r="R18" s="344">
        <f>'NonE-Coal'!R66+'E-Coal'!R66</f>
        <v>6526954836367.2383</v>
      </c>
      <c r="S18" s="344">
        <f>'NonE-Coal'!S66+'E-Coal'!S66</f>
        <v>6750791719100.3701</v>
      </c>
      <c r="T18" s="344">
        <f>'NonE-Coal'!T66+'E-Coal'!T66</f>
        <v>6970406091797.8818</v>
      </c>
      <c r="U18" s="344">
        <f>'NonE-Coal'!U66+'E-Coal'!U66</f>
        <v>7184933578874.2109</v>
      </c>
      <c r="V18" s="344">
        <f>'NonE-Coal'!V66+'E-Coal'!V66</f>
        <v>7393518168201.252</v>
      </c>
      <c r="W18" s="344">
        <f>'NonE-Coal'!W66+'E-Coal'!W66</f>
        <v>7595318081217.5439</v>
      </c>
      <c r="X18" s="344">
        <f>'NonE-Coal'!X66+'E-Coal'!X66</f>
        <v>7789511572942.7559</v>
      </c>
      <c r="Y18" s="344">
        <f>'NonE-Coal'!Y66+'E-Coal'!Y66</f>
        <v>7975302603675.3838</v>
      </c>
      <c r="Z18" s="344">
        <f>'NonE-Coal'!Z66+'E-Coal'!Z66</f>
        <v>8151926326203.9258</v>
      </c>
      <c r="AA18" s="344">
        <f>'NonE-Coal'!AA66+'E-Coal'!AA66</f>
        <v>8318654335160.8877</v>
      </c>
      <c r="AB18" s="344">
        <f>'NonE-Coal'!AB66+'E-Coal'!AB66</f>
        <v>8474799628623.1543</v>
      </c>
      <c r="AC18" s="344">
        <f>'NonE-Coal'!AC66+'E-Coal'!AC66</f>
        <v>8619721236137.6436</v>
      </c>
      <c r="AD18" s="344">
        <f>'NonE-Coal'!AD66+'E-Coal'!AD66</f>
        <v>8752828471937.2129</v>
      </c>
      <c r="AE18" s="344">
        <f>'NonE-Coal'!AE66+'E-Coal'!AE66</f>
        <v>8873584777115.9531</v>
      </c>
      <c r="AF18" s="344">
        <f>'NonE-Coal'!AF66+'E-Coal'!AF66</f>
        <v>8981511119854.9902</v>
      </c>
      <c r="AG18" s="344">
        <f>'NonE-Coal'!AG66+'E-Coal'!AG66</f>
        <v>9076188928329.6719</v>
      </c>
      <c r="AH18" s="344">
        <f>'NonE-Coal'!AH66+'E-Coal'!AH66</f>
        <v>9157262536586.0313</v>
      </c>
      <c r="AI18" s="344">
        <f>'NonE-Coal'!AI66+'E-Coal'!AI66</f>
        <v>9224441129350.5625</v>
      </c>
      <c r="AJ18" s="344">
        <f>'NonE-Coal'!AJ66+'E-Coal'!AJ66</f>
        <v>9277500177342.2305</v>
      </c>
      <c r="AK18" s="344">
        <f>'NonE-Coal'!AK66+'E-Coal'!AK66</f>
        <v>9316282360102.5254</v>
      </c>
      <c r="AL18" s="344">
        <f>'NonE-Coal'!AL66+'E-Coal'!AL66</f>
        <v>9340697978574.7363</v>
      </c>
      <c r="AM18" s="344">
        <f>'NonE-Coal'!AM66+'E-Coal'!AM66</f>
        <v>9350724864581.5801</v>
      </c>
      <c r="AN18" s="344">
        <f>'NonE-Coal'!AN66+'E-Coal'!AN66</f>
        <v>9346407798918.166</v>
      </c>
      <c r="AO18" s="344">
        <f>'NonE-Coal'!AO66+'E-Coal'!AO66</f>
        <v>9327857453954</v>
      </c>
      <c r="AP18" s="344">
        <f>'NonE-Coal'!AP66+'E-Coal'!AP66</f>
        <v>9295248880397.3027</v>
      </c>
      <c r="AQ18" s="344">
        <f>'NonE-Coal'!AQ66+'E-Coal'!AQ66</f>
        <v>9201389717295.4941</v>
      </c>
    </row>
    <row r="19" spans="1:43" x14ac:dyDescent="0.2">
      <c r="A19" s="136" t="s">
        <v>141</v>
      </c>
      <c r="B19" s="344">
        <f>'NonE-Coal'!B67+'E-Coal'!B67</f>
        <v>3337097367878.6772</v>
      </c>
      <c r="C19" s="344">
        <f>'NonE-Coal'!C67+'E-Coal'!C67</f>
        <v>2257548925016.6216</v>
      </c>
      <c r="D19" s="344">
        <f>'NonE-Coal'!D67+'E-Coal'!D67</f>
        <v>2710049015421.8525</v>
      </c>
      <c r="E19" s="344">
        <f>'NonE-Coal'!E67+'E-Coal'!E67</f>
        <v>3040589995828.9199</v>
      </c>
      <c r="F19" s="344">
        <f>'NonE-Coal'!F67+'E-Coal'!F67</f>
        <v>3097073797933.3955</v>
      </c>
      <c r="G19" s="344">
        <f>'NonE-Coal'!G67+'E-Coal'!G67</f>
        <v>3294246896940.5649</v>
      </c>
      <c r="H19" s="344">
        <f>'NonE-Coal'!H67+'E-Coal'!H67</f>
        <v>3552503929481.0742</v>
      </c>
      <c r="I19" s="344">
        <f>'NonE-Coal'!I67+'E-Coal'!I67</f>
        <v>3793836804970.9663</v>
      </c>
      <c r="J19" s="344">
        <f>'NonE-Coal'!J67+'E-Coal'!J67</f>
        <v>3999525801116.4302</v>
      </c>
      <c r="K19" s="344">
        <f>'NonE-Coal'!K67+'E-Coal'!K67</f>
        <v>4174175825865.877</v>
      </c>
      <c r="L19" s="344">
        <f>'NonE-Coal'!L67+'E-Coal'!L67</f>
        <v>4325257201407.3789</v>
      </c>
      <c r="M19" s="344">
        <f>'NonE-Coal'!M67+'E-Coal'!M67</f>
        <v>4462504538004.5195</v>
      </c>
      <c r="N19" s="344">
        <f>'NonE-Coal'!N67+'E-Coal'!N67</f>
        <v>4609315795865.2588</v>
      </c>
      <c r="O19" s="344">
        <f>'NonE-Coal'!O67+'E-Coal'!O67</f>
        <v>4753895393059.0615</v>
      </c>
      <c r="P19" s="344">
        <f>'NonE-Coal'!P67+'E-Coal'!P67</f>
        <v>4895343158659.0479</v>
      </c>
      <c r="Q19" s="344">
        <f>'NonE-Coal'!Q67+'E-Coal'!Q67</f>
        <v>5032711282740.0225</v>
      </c>
      <c r="R19" s="344">
        <f>'NonE-Coal'!R67+'E-Coal'!R67</f>
        <v>5165010833047.6748</v>
      </c>
      <c r="S19" s="344">
        <f>'NonE-Coal'!S67+'E-Coal'!S67</f>
        <v>5322073750624.3047</v>
      </c>
      <c r="T19" s="344">
        <f>'NonE-Coal'!T67+'E-Coal'!T67</f>
        <v>5474390849506.5781</v>
      </c>
      <c r="U19" s="344">
        <f>'NonE-Coal'!U67+'E-Coal'!U67</f>
        <v>5621437848476.5156</v>
      </c>
      <c r="V19" s="344">
        <f>'NonE-Coal'!V67+'E-Coal'!V67</f>
        <v>5762715295309.6035</v>
      </c>
      <c r="W19" s="344">
        <f>'NonE-Coal'!W67+'E-Coal'!W67</f>
        <v>5897751785266.959</v>
      </c>
      <c r="X19" s="344">
        <f>'NonE-Coal'!X67+'E-Coal'!X67</f>
        <v>6026106895120.5811</v>
      </c>
      <c r="Y19" s="344">
        <f>'NonE-Coal'!Y67+'E-Coal'!Y67</f>
        <v>6147373807583.2734</v>
      </c>
      <c r="Z19" s="344">
        <f>'NonE-Coal'!Z67+'E-Coal'!Z67</f>
        <v>6261181605584.7764</v>
      </c>
      <c r="AA19" s="344">
        <f>'NonE-Coal'!AA67+'E-Coal'!AA67</f>
        <v>6367197220549.6436</v>
      </c>
      <c r="AB19" s="344">
        <f>'NonE-Coal'!AB67+'E-Coal'!AB67</f>
        <v>6465127023602.9961</v>
      </c>
      <c r="AC19" s="344">
        <f>'NonE-Coal'!AC67+'E-Coal'!AC67</f>
        <v>6554718053380.543</v>
      </c>
      <c r="AD19" s="344">
        <f>'NonE-Coal'!AD67+'E-Coal'!AD67</f>
        <v>6635758878768.748</v>
      </c>
      <c r="AE19" s="344">
        <f>'NonE-Coal'!AE67+'E-Coal'!AE67</f>
        <v>6708080099381.5215</v>
      </c>
      <c r="AF19" s="344">
        <f>'NonE-Coal'!AF67+'E-Coal'!AF67</f>
        <v>6771554490825.0811</v>
      </c>
      <c r="AG19" s="344">
        <f>'NonE-Coal'!AG67+'E-Coal'!AG67</f>
        <v>6826096805757.8604</v>
      </c>
      <c r="AH19" s="344">
        <f>'NonE-Coal'!AH67+'E-Coal'!AH67</f>
        <v>6871663245368.9092</v>
      </c>
      <c r="AI19" s="344">
        <f>'NonE-Coal'!AI67+'E-Coal'!AI67</f>
        <v>6908250619136.2686</v>
      </c>
      <c r="AJ19" s="344">
        <f>'NonE-Coal'!AJ67+'E-Coal'!AJ67</f>
        <v>6935895213558.374</v>
      </c>
      <c r="AK19" s="344">
        <f>'NonE-Coal'!AK67+'E-Coal'!AK67</f>
        <v>6954671392953.3184</v>
      </c>
      <c r="AL19" s="344">
        <f>'NonE-Coal'!AL67+'E-Coal'!AL67</f>
        <v>6964689957382.5752</v>
      </c>
      <c r="AM19" s="344">
        <f>'NonE-Coal'!AM67+'E-Coal'!AM67</f>
        <v>6966096284272.5186</v>
      </c>
      <c r="AN19" s="344">
        <f>'NonE-Coal'!AN67+'E-Coal'!AN67</f>
        <v>6959068281384.4385</v>
      </c>
      <c r="AO19" s="344">
        <f>'NonE-Coal'!AO67+'E-Coal'!AO67</f>
        <v>6943814179432.4902</v>
      </c>
      <c r="AP19" s="344">
        <f>'NonE-Coal'!AP67+'E-Coal'!AP67</f>
        <v>6920570192887.3789</v>
      </c>
      <c r="AQ19" s="344">
        <f>'NonE-Coal'!AQ67+'E-Coal'!AQ67</f>
        <v>6854266805164.042</v>
      </c>
    </row>
    <row r="20" spans="1:43" x14ac:dyDescent="0.2">
      <c r="A20" s="136" t="s">
        <v>142</v>
      </c>
      <c r="B20" s="344">
        <f>'NonE-Coal'!B68+'E-Coal'!B68</f>
        <v>399905938628.74652</v>
      </c>
      <c r="C20" s="344">
        <f>'NonE-Coal'!C68+'E-Coal'!C68</f>
        <v>812812516038.84277</v>
      </c>
      <c r="D20" s="344">
        <f>'NonE-Coal'!D68+'E-Coal'!D68</f>
        <v>895582316057.20276</v>
      </c>
      <c r="E20" s="344">
        <f>'NonE-Coal'!E68+'E-Coal'!E68</f>
        <v>972688755467.67883</v>
      </c>
      <c r="F20" s="344">
        <f>'NonE-Coal'!F68+'E-Coal'!F68</f>
        <v>965791046178.4679</v>
      </c>
      <c r="G20" s="344">
        <f>'NonE-Coal'!G68+'E-Coal'!G68</f>
        <v>980133093662.64355</v>
      </c>
      <c r="H20" s="344">
        <f>'NonE-Coal'!H68+'E-Coal'!H68</f>
        <v>1004697021736.7905</v>
      </c>
      <c r="I20" s="344">
        <f>'NonE-Coal'!I68+'E-Coal'!I68</f>
        <v>1030060477988.1479</v>
      </c>
      <c r="J20" s="344">
        <f>'NonE-Coal'!J68+'E-Coal'!J68</f>
        <v>1053139981736.4136</v>
      </c>
      <c r="K20" s="344">
        <f>'NonE-Coal'!K68+'E-Coal'!K68</f>
        <v>1073484197118.85</v>
      </c>
      <c r="L20" s="344">
        <f>'NonE-Coal'!L68+'E-Coal'!L68</f>
        <v>1090738239301.1282</v>
      </c>
      <c r="M20" s="344">
        <f>'NonE-Coal'!M68+'E-Coal'!M68</f>
        <v>1104650670660.7708</v>
      </c>
      <c r="N20" s="344">
        <f>'NonE-Coal'!N68+'E-Coal'!N68</f>
        <v>1121734640742.7085</v>
      </c>
      <c r="O20" s="344">
        <f>'NonE-Coal'!O68+'E-Coal'!O68</f>
        <v>1135793810590.72</v>
      </c>
      <c r="P20" s="344">
        <f>'NonE-Coal'!P68+'E-Coal'!P68</f>
        <v>1147050442252.2068</v>
      </c>
      <c r="Q20" s="344">
        <f>'NonE-Coal'!Q68+'E-Coal'!Q68</f>
        <v>1155763414308.8535</v>
      </c>
      <c r="R20" s="344">
        <f>'NonE-Coal'!R68+'E-Coal'!R68</f>
        <v>1162221225627.0449</v>
      </c>
      <c r="S20" s="344">
        <f>'NonE-Coal'!S68+'E-Coal'!S68</f>
        <v>1176905961844.8525</v>
      </c>
      <c r="T20" s="344">
        <f>'NonE-Coal'!T68+'E-Coal'!T68</f>
        <v>1189905983723.989</v>
      </c>
      <c r="U20" s="344">
        <f>'NonE-Coal'!U68+'E-Coal'!U68</f>
        <v>1201279294365.2388</v>
      </c>
      <c r="V20" s="344">
        <f>'NonE-Coal'!V68+'E-Coal'!V68</f>
        <v>1211089373061.2188</v>
      </c>
      <c r="W20" s="344">
        <f>'NonE-Coal'!W68+'E-Coal'!W68</f>
        <v>1219403464726.5376</v>
      </c>
      <c r="X20" s="344">
        <f>'NonE-Coal'!X68+'E-Coal'!X68</f>
        <v>1226291024578.0908</v>
      </c>
      <c r="Y20" s="344">
        <f>'NonE-Coal'!Y68+'E-Coal'!Y68</f>
        <v>1231822339537.3477</v>
      </c>
      <c r="Z20" s="344">
        <f>'NonE-Coal'!Z68+'E-Coal'!Z68</f>
        <v>1236067340118.7568</v>
      </c>
      <c r="AA20" s="344">
        <f>'NonE-Coal'!AA68+'E-Coal'!AA68</f>
        <v>1239094609471.1963</v>
      </c>
      <c r="AB20" s="344">
        <f>'NonE-Coal'!AB68+'E-Coal'!AB68</f>
        <v>1240970589915.6807</v>
      </c>
      <c r="AC20" s="344">
        <f>'NonE-Coal'!AC68+'E-Coal'!AC68</f>
        <v>1241758981879.6401</v>
      </c>
      <c r="AD20" s="344">
        <f>'NonE-Coal'!AD68+'E-Coal'!AD68</f>
        <v>1241520325621.6853</v>
      </c>
      <c r="AE20" s="344">
        <f>'NonE-Coal'!AE68+'E-Coal'!AE68</f>
        <v>1240311752582.6162</v>
      </c>
      <c r="AF20" s="344">
        <f>'NonE-Coal'!AF68+'E-Coal'!AF68</f>
        <v>1238186890562.6143</v>
      </c>
      <c r="AG20" s="344">
        <f>'NonE-Coal'!AG68+'E-Coal'!AG68</f>
        <v>1235195905156.0684</v>
      </c>
      <c r="AH20" s="344">
        <f>'NonE-Coal'!AH68+'E-Coal'!AH68</f>
        <v>1231385658897.7769</v>
      </c>
      <c r="AI20" s="344">
        <f>'NonE-Coal'!AI68+'E-Coal'!AI68</f>
        <v>1226799969295.8228</v>
      </c>
      <c r="AJ20" s="344">
        <f>'NonE-Coal'!AJ68+'E-Coal'!AJ68</f>
        <v>1221479947248.1514</v>
      </c>
      <c r="AK20" s="344">
        <f>'NonE-Coal'!AK68+'E-Coal'!AK68</f>
        <v>1215464398159.6438</v>
      </c>
      <c r="AL20" s="344">
        <f>'NonE-Coal'!AL68+'E-Coal'!AL68</f>
        <v>1208790269294.6836</v>
      </c>
      <c r="AM20" s="344">
        <f>'NonE-Coal'!AM68+'E-Coal'!AM68</f>
        <v>1201493128422.1531</v>
      </c>
      <c r="AN20" s="344">
        <f>'NonE-Coal'!AN68+'E-Coal'!AN68</f>
        <v>1193607660549.6096</v>
      </c>
      <c r="AO20" s="344">
        <f>'NonE-Coal'!AO68+'E-Coal'!AO68</f>
        <v>1185168171424.5869</v>
      </c>
      <c r="AP20" s="344">
        <f>'NonE-Coal'!AP68+'E-Coal'!AP68</f>
        <v>1176209088438.3638</v>
      </c>
      <c r="AQ20" s="344">
        <f>'NonE-Coal'!AQ68+'E-Coal'!AQ68</f>
        <v>1160782038975.2986</v>
      </c>
    </row>
    <row r="21" spans="1:43" x14ac:dyDescent="0.2">
      <c r="A21" s="136" t="s">
        <v>143</v>
      </c>
      <c r="B21" s="344">
        <f>'NonE-Coal'!B69+'E-Coal'!B69</f>
        <v>7979671787043.3115</v>
      </c>
      <c r="C21" s="344">
        <f>'NonE-Coal'!C69+'E-Coal'!C69</f>
        <v>6148581328656.6777</v>
      </c>
      <c r="D21" s="344">
        <f>'NonE-Coal'!D69+'E-Coal'!D69</f>
        <v>6316572316849.5352</v>
      </c>
      <c r="E21" s="344">
        <f>'NonE-Coal'!E69+'E-Coal'!E69</f>
        <v>6468098511791.2969</v>
      </c>
      <c r="F21" s="344">
        <f>'NonE-Coal'!F69+'E-Coal'!F69</f>
        <v>6963498745825.3047</v>
      </c>
      <c r="G21" s="344">
        <f>'NonE-Coal'!G69+'E-Coal'!G69</f>
        <v>7448852786283.3857</v>
      </c>
      <c r="H21" s="344">
        <f>'NonE-Coal'!H69+'E-Coal'!H69</f>
        <v>7924228182600.9902</v>
      </c>
      <c r="I21" s="344">
        <f>'NonE-Coal'!I69+'E-Coal'!I69</f>
        <v>8087561869797.6289</v>
      </c>
      <c r="J21" s="344">
        <f>'NonE-Coal'!J69+'E-Coal'!J69</f>
        <v>8247069549938.1709</v>
      </c>
      <c r="K21" s="344">
        <f>'NonE-Coal'!K69+'E-Coal'!K69</f>
        <v>8402775281637.6084</v>
      </c>
      <c r="L21" s="344">
        <f>'NonE-Coal'!L69+'E-Coal'!L69</f>
        <v>8554703123510.9189</v>
      </c>
      <c r="M21" s="344">
        <f>'NonE-Coal'!M69+'E-Coal'!M69</f>
        <v>8702877134173.0977</v>
      </c>
      <c r="N21" s="344">
        <f>'NonE-Coal'!N69+'E-Coal'!N69</f>
        <v>8755199026386.0684</v>
      </c>
      <c r="O21" s="344">
        <f>'NonE-Coal'!O69+'E-Coal'!O69</f>
        <v>8806185331721.957</v>
      </c>
      <c r="P21" s="344">
        <f>'NonE-Coal'!P69+'E-Coal'!P69</f>
        <v>8855843310377.0742</v>
      </c>
      <c r="Q21" s="344">
        <f>'NonE-Coal'!Q69+'E-Coal'!Q69</f>
        <v>8904180222547.7402</v>
      </c>
      <c r="R21" s="344">
        <f>'NonE-Coal'!R69+'E-Coal'!R69</f>
        <v>8951203328430.2539</v>
      </c>
      <c r="S21" s="344">
        <f>'NonE-Coal'!S69+'E-Coal'!S69</f>
        <v>8896165155429.3496</v>
      </c>
      <c r="T21" s="344">
        <f>'NonE-Coal'!T69+'E-Coal'!T69</f>
        <v>8841325567371.1309</v>
      </c>
      <c r="U21" s="344">
        <f>'NonE-Coal'!U69+'E-Coal'!U69</f>
        <v>8786684299934.1953</v>
      </c>
      <c r="V21" s="344">
        <f>'NonE-Coal'!V69+'E-Coal'!V69</f>
        <v>8732241088797.1299</v>
      </c>
      <c r="W21" s="344">
        <f>'NonE-Coal'!W69+'E-Coal'!W69</f>
        <v>8677995669638.5205</v>
      </c>
      <c r="X21" s="344">
        <f>'NonE-Coal'!X69+'E-Coal'!X69</f>
        <v>8623947778136.9668</v>
      </c>
      <c r="Y21" s="344">
        <f>'NonE-Coal'!Y69+'E-Coal'!Y69</f>
        <v>8570097149971.0547</v>
      </c>
      <c r="Z21" s="344">
        <f>'NonE-Coal'!Z69+'E-Coal'!Z69</f>
        <v>8516443520819.3799</v>
      </c>
      <c r="AA21" s="344">
        <f>'NonE-Coal'!AA69+'E-Coal'!AA69</f>
        <v>8462986626360.5332</v>
      </c>
      <c r="AB21" s="344">
        <f>'NonE-Coal'!AB69+'E-Coal'!AB69</f>
        <v>8409726202273.0996</v>
      </c>
      <c r="AC21" s="344">
        <f>'NonE-Coal'!AC69+'E-Coal'!AC69</f>
        <v>8356661984235.6748</v>
      </c>
      <c r="AD21" s="344">
        <f>'NonE-Coal'!AD69+'E-Coal'!AD69</f>
        <v>8303793707926.8545</v>
      </c>
      <c r="AE21" s="344">
        <f>'NonE-Coal'!AE69+'E-Coal'!AE69</f>
        <v>8251121109025.2246</v>
      </c>
      <c r="AF21" s="344">
        <f>'NonE-Coal'!AF69+'E-Coal'!AF69</f>
        <v>8198643923209.3799</v>
      </c>
      <c r="AG21" s="344">
        <f>'NonE-Coal'!AG69+'E-Coal'!AG69</f>
        <v>8146361886157.9072</v>
      </c>
      <c r="AH21" s="344">
        <f>'NonE-Coal'!AH69+'E-Coal'!AH69</f>
        <v>8109741500556.1797</v>
      </c>
      <c r="AI21" s="344">
        <f>'NonE-Coal'!AI69+'E-Coal'!AI69</f>
        <v>8073215615251.8252</v>
      </c>
      <c r="AJ21" s="344">
        <f>'NonE-Coal'!AJ69+'E-Coal'!AJ69</f>
        <v>8036784124516.2773</v>
      </c>
      <c r="AK21" s="344">
        <f>'NonE-Coal'!AK69+'E-Coal'!AK69</f>
        <v>8000446922620.9678</v>
      </c>
      <c r="AL21" s="344">
        <f>'NonE-Coal'!AL69+'E-Coal'!AL69</f>
        <v>7964203903837.3379</v>
      </c>
      <c r="AM21" s="344">
        <f>'NonE-Coal'!AM69+'E-Coal'!AM69</f>
        <v>7922982630407.1211</v>
      </c>
      <c r="AN21" s="344">
        <f>'NonE-Coal'!AN69+'E-Coal'!AN69</f>
        <v>7881888525691.9063</v>
      </c>
      <c r="AO21" s="344">
        <f>'NonE-Coal'!AO69+'E-Coal'!AO69</f>
        <v>7840921431098.8545</v>
      </c>
      <c r="AP21" s="344">
        <f>'NonE-Coal'!AP69+'E-Coal'!AP69</f>
        <v>7800081188035.124</v>
      </c>
      <c r="AQ21" s="344">
        <f>'NonE-Coal'!AQ69+'E-Coal'!AQ69</f>
        <v>7732536050785.1885</v>
      </c>
    </row>
    <row r="22" spans="1:43" x14ac:dyDescent="0.2">
      <c r="A22" s="136" t="s">
        <v>144</v>
      </c>
      <c r="B22" s="344">
        <f>'NonE-Coal'!B70+'E-Coal'!B70</f>
        <v>5756946421367.1719</v>
      </c>
      <c r="C22" s="344">
        <f>'NonE-Coal'!C70+'E-Coal'!C70</f>
        <v>4681124416304.5977</v>
      </c>
      <c r="D22" s="344">
        <f>'NonE-Coal'!D70+'E-Coal'!D70</f>
        <v>5250926226042.3486</v>
      </c>
      <c r="E22" s="344">
        <f>'NonE-Coal'!E70+'E-Coal'!E70</f>
        <v>5428413921668.374</v>
      </c>
      <c r="F22" s="344">
        <f>'NonE-Coal'!F70+'E-Coal'!F70</f>
        <v>5442918153471.6514</v>
      </c>
      <c r="G22" s="344">
        <f>'NonE-Coal'!G70+'E-Coal'!G70</f>
        <v>5525959026813.8506</v>
      </c>
      <c r="H22" s="344">
        <f>'NonE-Coal'!H70+'E-Coal'!H70</f>
        <v>5636086638845.6494</v>
      </c>
      <c r="I22" s="344">
        <f>'NonE-Coal'!I70+'E-Coal'!I70</f>
        <v>5741238703988.5059</v>
      </c>
      <c r="J22" s="344">
        <f>'NonE-Coal'!J70+'E-Coal'!J70</f>
        <v>5829446570836.3447</v>
      </c>
      <c r="K22" s="344">
        <f>'NonE-Coal'!K70+'E-Coal'!K70</f>
        <v>5900140078281.6934</v>
      </c>
      <c r="L22" s="344">
        <f>'NonE-Coal'!L70+'E-Coal'!L70</f>
        <v>5952920565557.8652</v>
      </c>
      <c r="M22" s="344">
        <f>'NonE-Coal'!M70+'E-Coal'!M70</f>
        <v>5987563249666.6826</v>
      </c>
      <c r="N22" s="344">
        <f>'NonE-Coal'!N70+'E-Coal'!N70</f>
        <v>6009491313544.6221</v>
      </c>
      <c r="O22" s="344">
        <f>'NonE-Coal'!O70+'E-Coal'!O70</f>
        <v>6015851977287.0498</v>
      </c>
      <c r="P22" s="344">
        <f>'NonE-Coal'!P70+'E-Coal'!P70</f>
        <v>6009333972941.4414</v>
      </c>
      <c r="Q22" s="344">
        <f>'NonE-Coal'!Q70+'E-Coal'!Q70</f>
        <v>5992709776843.5186</v>
      </c>
      <c r="R22" s="344">
        <f>'NonE-Coal'!R70+'E-Coal'!R70</f>
        <v>5968783017659.6777</v>
      </c>
      <c r="S22" s="344">
        <f>'NonE-Coal'!S70+'E-Coal'!S70</f>
        <v>5960438586620.667</v>
      </c>
      <c r="T22" s="344">
        <f>'NonE-Coal'!T70+'E-Coal'!T70</f>
        <v>5947944656194.832</v>
      </c>
      <c r="U22" s="344">
        <f>'NonE-Coal'!U70+'E-Coal'!U70</f>
        <v>5931678225213.1494</v>
      </c>
      <c r="V22" s="344">
        <f>'NonE-Coal'!V70+'E-Coal'!V70</f>
        <v>5912020090375.6523</v>
      </c>
      <c r="W22" s="344">
        <f>'NonE-Coal'!W70+'E-Coal'!W70</f>
        <v>5889352638833.7002</v>
      </c>
      <c r="X22" s="344">
        <f>'NonE-Coal'!X70+'E-Coal'!X70</f>
        <v>5864057867768.1377</v>
      </c>
      <c r="Y22" s="344">
        <f>'NonE-Coal'!Y70+'E-Coal'!Y70</f>
        <v>5836515637331.0625</v>
      </c>
      <c r="Z22" s="344">
        <f>'NonE-Coal'!Z70+'E-Coal'!Z70</f>
        <v>5807102160137.6973</v>
      </c>
      <c r="AA22" s="344">
        <f>'NonE-Coal'!AA70+'E-Coal'!AA70</f>
        <v>5776188727700.3643</v>
      </c>
      <c r="AB22" s="344">
        <f>'NonE-Coal'!AB70+'E-Coal'!AB70</f>
        <v>5744140671803.1006</v>
      </c>
      <c r="AC22" s="344">
        <f>'NonE-Coal'!AC70+'E-Coal'!AC70</f>
        <v>5711316556827.1172</v>
      </c>
      <c r="AD22" s="344">
        <f>'NonE-Coal'!AD70+'E-Coal'!AD70</f>
        <v>5678067597454.3066</v>
      </c>
      <c r="AE22" s="344">
        <f>'NonE-Coal'!AE70+'E-Coal'!AE70</f>
        <v>5644737294987.5195</v>
      </c>
      <c r="AF22" s="344">
        <f>'NonE-Coal'!AF70+'E-Coal'!AF70</f>
        <v>5611661284722.6943</v>
      </c>
      <c r="AG22" s="344">
        <f>'NonE-Coal'!AG70+'E-Coal'!AG70</f>
        <v>5579167386370.4424</v>
      </c>
      <c r="AH22" s="344">
        <f>'NonE-Coal'!AH70+'E-Coal'!AH70</f>
        <v>5547575849437.4521</v>
      </c>
      <c r="AI22" s="344">
        <f>'NonE-Coal'!AI70+'E-Coal'!AI70</f>
        <v>5517199785720.2764</v>
      </c>
      <c r="AJ22" s="344">
        <f>'NonE-Coal'!AJ70+'E-Coal'!AJ70</f>
        <v>5488345781619.1084</v>
      </c>
      <c r="AK22" s="344">
        <f>'NonE-Coal'!AK70+'E-Coal'!AK70</f>
        <v>5461314683827.4258</v>
      </c>
      <c r="AL22" s="344">
        <f>'NonE-Coal'!AL70+'E-Coal'!AL70</f>
        <v>5436402553081.4189</v>
      </c>
      <c r="AM22" s="344">
        <f>'NonE-Coal'!AM70+'E-Coal'!AM70</f>
        <v>5413901782048</v>
      </c>
      <c r="AN22" s="344">
        <f>'NonE-Coal'!AN70+'E-Coal'!AN70</f>
        <v>5394102375084.498</v>
      </c>
      <c r="AO22" s="344">
        <f>'NonE-Coal'!AO70+'E-Coal'!AO70</f>
        <v>5377293389512.583</v>
      </c>
      <c r="AP22" s="344">
        <f>'NonE-Coal'!AP70+'E-Coal'!AP70</f>
        <v>5363764540217.9004</v>
      </c>
      <c r="AQ22" s="344">
        <f>'NonE-Coal'!AQ70+'E-Coal'!AQ70</f>
        <v>5326336851291.6221</v>
      </c>
    </row>
    <row r="23" spans="1:43" x14ac:dyDescent="0.2">
      <c r="A23" s="136" t="s">
        <v>145</v>
      </c>
      <c r="B23" s="344">
        <f>'NonE-Coal'!B71+'E-Coal'!B71</f>
        <v>69385717163693.313</v>
      </c>
      <c r="C23" s="344">
        <f>'NonE-Coal'!C71+'E-Coal'!C71</f>
        <v>113584705586912.77</v>
      </c>
      <c r="D23" s="344">
        <f>'NonE-Coal'!D71+'E-Coal'!D71</f>
        <v>131797179838785.98</v>
      </c>
      <c r="E23" s="344">
        <f>'NonE-Coal'!E71+'E-Coal'!E71</f>
        <v>131147087331539.45</v>
      </c>
      <c r="F23" s="344">
        <f>'NonE-Coal'!F71+'E-Coal'!F71</f>
        <v>131885909779366.94</v>
      </c>
      <c r="G23" s="344">
        <f>'NonE-Coal'!G71+'E-Coal'!G71</f>
        <v>135277499896318.14</v>
      </c>
      <c r="H23" s="344">
        <f>'NonE-Coal'!H71+'E-Coal'!H71</f>
        <v>139700572441129.36</v>
      </c>
      <c r="I23" s="344">
        <f>'NonE-Coal'!I71+'E-Coal'!I71</f>
        <v>143802895977032.63</v>
      </c>
      <c r="J23" s="344">
        <f>'NonE-Coal'!J71+'E-Coal'!J71</f>
        <v>147210437202762.97</v>
      </c>
      <c r="K23" s="344">
        <f>'NonE-Coal'!K71+'E-Coal'!K71</f>
        <v>149970622384482.91</v>
      </c>
      <c r="L23" s="344">
        <f>'NonE-Coal'!L71+'E-Coal'!L71</f>
        <v>152147738558269.44</v>
      </c>
      <c r="M23" s="344">
        <f>'NonE-Coal'!M71+'E-Coal'!M71</f>
        <v>153819579550606.13</v>
      </c>
      <c r="N23" s="344">
        <f>'NonE-Coal'!N71+'E-Coal'!N71</f>
        <v>155313659528411.78</v>
      </c>
      <c r="O23" s="344">
        <f>'NonE-Coal'!O71+'E-Coal'!O71</f>
        <v>156455267296695.31</v>
      </c>
      <c r="P23" s="344">
        <f>'NonE-Coal'!P71+'E-Coal'!P71</f>
        <v>157307346975688.44</v>
      </c>
      <c r="Q23" s="344">
        <f>'NonE-Coal'!Q71+'E-Coal'!Q71</f>
        <v>157936272338046.5</v>
      </c>
      <c r="R23" s="344">
        <f>'NonE-Coal'!R71+'E-Coal'!R71</f>
        <v>158410730193494.72</v>
      </c>
      <c r="S23" s="344">
        <f>'NonE-Coal'!S71+'E-Coal'!S71</f>
        <v>159461306315760.44</v>
      </c>
      <c r="T23" s="344">
        <f>'NonE-Coal'!T71+'E-Coal'!T71</f>
        <v>160437346455076.34</v>
      </c>
      <c r="U23" s="344">
        <f>'NonE-Coal'!U71+'E-Coal'!U71</f>
        <v>161339211231360.91</v>
      </c>
      <c r="V23" s="344">
        <f>'NonE-Coal'!V71+'E-Coal'!V71</f>
        <v>162167405895888.06</v>
      </c>
      <c r="W23" s="344">
        <f>'NonE-Coal'!W71+'E-Coal'!W71</f>
        <v>162922575161194.41</v>
      </c>
      <c r="X23" s="344">
        <f>'NonE-Coal'!X71+'E-Coal'!X71</f>
        <v>163605497728492.09</v>
      </c>
      <c r="Y23" s="344">
        <f>'NonE-Coal'!Y71+'E-Coal'!Y71</f>
        <v>164217080549875.47</v>
      </c>
      <c r="Z23" s="344">
        <f>'NonE-Coal'!Z71+'E-Coal'!Z71</f>
        <v>164758352862358.75</v>
      </c>
      <c r="AA23" s="344">
        <f>'NonE-Coal'!AA71+'E-Coal'!AA71</f>
        <v>165230460030297.25</v>
      </c>
      <c r="AB23" s="344">
        <f>'NonE-Coal'!AB71+'E-Coal'!AB71</f>
        <v>165634657232083.31</v>
      </c>
      <c r="AC23" s="344">
        <f>'NonE-Coal'!AC71+'E-Coal'!AC71</f>
        <v>165972303026122.31</v>
      </c>
      <c r="AD23" s="344">
        <f>'NonE-Coal'!AD71+'E-Coal'!AD71</f>
        <v>166244852830088.75</v>
      </c>
      <c r="AE23" s="344">
        <f>'NonE-Coal'!AE71+'E-Coal'!AE71</f>
        <v>166453852346258.59</v>
      </c>
      <c r="AF23" s="344">
        <f>'NonE-Coal'!AF71+'E-Coal'!AF71</f>
        <v>166600930964407.34</v>
      </c>
      <c r="AG23" s="344">
        <f>'NonE-Coal'!AG71+'E-Coal'!AG71</f>
        <v>166687795172338.53</v>
      </c>
      <c r="AH23" s="344">
        <f>'NonE-Coal'!AH71+'E-Coal'!AH71</f>
        <v>166716222002562.5</v>
      </c>
      <c r="AI23" s="344">
        <f>'NonE-Coal'!AI71+'E-Coal'!AI71</f>
        <v>166688052542046.72</v>
      </c>
      <c r="AJ23" s="344">
        <f>'NonE-Coal'!AJ71+'E-Coal'!AJ71</f>
        <v>166605185530273.72</v>
      </c>
      <c r="AK23" s="344">
        <f>'NonE-Coal'!AK71+'E-Coal'!AK71</f>
        <v>166469571069122.59</v>
      </c>
      <c r="AL23" s="344">
        <f>'NonE-Coal'!AL71+'E-Coal'!AL71</f>
        <v>166283204466326.75</v>
      </c>
      <c r="AM23" s="344">
        <f>'NonE-Coal'!AM71+'E-Coal'!AM71</f>
        <v>166048120232482.31</v>
      </c>
      <c r="AN23" s="344">
        <f>'NonE-Coal'!AN71+'E-Coal'!AN71</f>
        <v>165766386249800.28</v>
      </c>
      <c r="AO23" s="344">
        <f>'NonE-Coal'!AO71+'E-Coal'!AO71</f>
        <v>165440098129007.03</v>
      </c>
      <c r="AP23" s="344">
        <f>'NonE-Coal'!AP71+'E-Coal'!AP71</f>
        <v>165071373769058</v>
      </c>
      <c r="AQ23" s="344">
        <f>'NonE-Coal'!AQ71+'E-Coal'!AQ71</f>
        <v>163812895877871.47</v>
      </c>
    </row>
    <row r="24" spans="1:43" x14ac:dyDescent="0.2">
      <c r="A24" s="136" t="s">
        <v>146</v>
      </c>
      <c r="B24" s="344">
        <f>'NonE-Coal'!B72+'E-Coal'!B72</f>
        <v>500423456066330.5</v>
      </c>
      <c r="C24" s="344">
        <f>'NonE-Coal'!C72+'E-Coal'!C72</f>
        <v>678336731652642</v>
      </c>
      <c r="D24" s="344">
        <f>'NonE-Coal'!D72+'E-Coal'!D72</f>
        <v>833846072855899.38</v>
      </c>
      <c r="E24" s="344">
        <f>'NonE-Coal'!E72+'E-Coal'!E72</f>
        <v>900123627684196.25</v>
      </c>
      <c r="F24" s="344">
        <f>'NonE-Coal'!F72+'E-Coal'!F72</f>
        <v>940857596278865.25</v>
      </c>
      <c r="G24" s="344">
        <f>'NonE-Coal'!G72+'E-Coal'!G72</f>
        <v>1045610716037157.4</v>
      </c>
      <c r="H24" s="344">
        <f>'NonE-Coal'!H72+'E-Coal'!H72</f>
        <v>1184937895332359</v>
      </c>
      <c r="I24" s="344">
        <f>'NonE-Coal'!I72+'E-Coal'!I72</f>
        <v>1323435696289300.5</v>
      </c>
      <c r="J24" s="344">
        <f>'NonE-Coal'!J72+'E-Coal'!J72</f>
        <v>1451725383183224</v>
      </c>
      <c r="K24" s="344">
        <f>'NonE-Coal'!K72+'E-Coal'!K72</f>
        <v>1570653496418055.3</v>
      </c>
      <c r="L24" s="344">
        <f>'NonE-Coal'!L72+'E-Coal'!L72</f>
        <v>1683179789971640.8</v>
      </c>
      <c r="M24" s="344">
        <f>'NonE-Coal'!M72+'E-Coal'!M72</f>
        <v>1794216129223236.3</v>
      </c>
      <c r="N24" s="344">
        <f>'NonE-Coal'!N72+'E-Coal'!N72</f>
        <v>1909232679332316.3</v>
      </c>
      <c r="O24" s="344">
        <f>'NonE-Coal'!O72+'E-Coal'!O72</f>
        <v>2029310324146928.5</v>
      </c>
      <c r="P24" s="344">
        <f>'NonE-Coal'!P72+'E-Coal'!P72</f>
        <v>2154344200870960.5</v>
      </c>
      <c r="Q24" s="344">
        <f>'NonE-Coal'!Q72+'E-Coal'!Q72</f>
        <v>2284179659132586</v>
      </c>
      <c r="R24" s="344">
        <f>'NonE-Coal'!R72+'E-Coal'!R72</f>
        <v>2418608011940288.5</v>
      </c>
      <c r="S24" s="344">
        <f>'NonE-Coal'!S72+'E-Coal'!S72</f>
        <v>2557791967439948.5</v>
      </c>
      <c r="T24" s="344">
        <f>'NonE-Coal'!T72+'E-Coal'!T72</f>
        <v>2701010586981426</v>
      </c>
      <c r="U24" s="344">
        <f>'NonE-Coal'!U72+'E-Coal'!U72</f>
        <v>2847859274844326</v>
      </c>
      <c r="V24" s="344">
        <f>'NonE-Coal'!V72+'E-Coal'!V72</f>
        <v>2997862924357057.5</v>
      </c>
      <c r="W24" s="344">
        <f>'NonE-Coal'!W72+'E-Coal'!W72</f>
        <v>3150473713847294</v>
      </c>
      <c r="X24" s="344">
        <f>'NonE-Coal'!X72+'E-Coal'!X72</f>
        <v>3305069748621304</v>
      </c>
      <c r="Y24" s="344">
        <f>'NonE-Coal'!Y72+'E-Coal'!Y72</f>
        <v>3460954685286047</v>
      </c>
      <c r="Z24" s="344">
        <f>'NonE-Coal'!Z72+'E-Coal'!Z72</f>
        <v>3617358471220060</v>
      </c>
      <c r="AA24" s="344">
        <f>'NonE-Coal'!AA72+'E-Coal'!AA72</f>
        <v>3773439324368680</v>
      </c>
      <c r="AB24" s="344">
        <f>'NonE-Coal'!AB72+'E-Coal'!AB72</f>
        <v>3928287066375854.5</v>
      </c>
      <c r="AC24" s="344">
        <f>'NonE-Coal'!AC72+'E-Coal'!AC72</f>
        <v>4080927905052551.5</v>
      </c>
      <c r="AD24" s="344">
        <f>'NonE-Coal'!AD72+'E-Coal'!AD72</f>
        <v>4230330740127213</v>
      </c>
      <c r="AE24" s="344">
        <f>'NonE-Coal'!AE72+'E-Coal'!AE72</f>
        <v>4375415039087162.5</v>
      </c>
      <c r="AF24" s="344">
        <f>'NonE-Coal'!AF72+'E-Coal'!AF72</f>
        <v>4515060297839015</v>
      </c>
      <c r="AG24" s="344">
        <f>'NonE-Coal'!AG72+'E-Coal'!AG72</f>
        <v>4648117064233832</v>
      </c>
      <c r="AH24" s="344">
        <f>'NonE-Coal'!AH72+'E-Coal'!AH72</f>
        <v>4773419461781922</v>
      </c>
      <c r="AI24" s="344">
        <f>'NonE-Coal'!AI72+'E-Coal'!AI72</f>
        <v>4889799106919909</v>
      </c>
      <c r="AJ24" s="344">
        <f>'NonE-Coal'!AJ72+'E-Coal'!AJ72</f>
        <v>4996100267019363</v>
      </c>
      <c r="AK24" s="344">
        <f>'NonE-Coal'!AK72+'E-Coal'!AK72</f>
        <v>5091196059201941</v>
      </c>
      <c r="AL24" s="344">
        <f>'NonE-Coal'!AL72+'E-Coal'!AL72</f>
        <v>5174005443414122</v>
      </c>
      <c r="AM24" s="344">
        <f>'NonE-Coal'!AM72+'E-Coal'!AM72</f>
        <v>5243510718754805</v>
      </c>
      <c r="AN24" s="344">
        <f>'NonE-Coal'!AN72+'E-Coal'!AN72</f>
        <v>5298775191505695</v>
      </c>
      <c r="AO24" s="344">
        <f>'NonE-Coal'!AO72+'E-Coal'!AO72</f>
        <v>5338960648520814</v>
      </c>
      <c r="AP24" s="344">
        <f>'NonE-Coal'!AP72+'E-Coal'!AP72</f>
        <v>5363344242417691</v>
      </c>
      <c r="AQ24" s="344">
        <f>'NonE-Coal'!AQ72+'E-Coal'!AQ72</f>
        <v>5369998858829266</v>
      </c>
    </row>
    <row r="25" spans="1:43" x14ac:dyDescent="0.2">
      <c r="A25" s="136" t="s">
        <v>147</v>
      </c>
      <c r="B25" s="344">
        <f>'NonE-Coal'!B73+'E-Coal'!B73</f>
        <v>49554285396360.766</v>
      </c>
      <c r="C25" s="344">
        <f>'NonE-Coal'!C73+'E-Coal'!C73</f>
        <v>53198660905012.75</v>
      </c>
      <c r="D25" s="344">
        <f>'NonE-Coal'!D73+'E-Coal'!D73</f>
        <v>71573844183377.016</v>
      </c>
      <c r="E25" s="344">
        <f>'NonE-Coal'!E73+'E-Coal'!E73</f>
        <v>88491247292044.672</v>
      </c>
      <c r="F25" s="344">
        <f>'NonE-Coal'!F73+'E-Coal'!F73</f>
        <v>91547650247461.188</v>
      </c>
      <c r="G25" s="344">
        <f>'NonE-Coal'!G73+'E-Coal'!G73</f>
        <v>100074380819394.78</v>
      </c>
      <c r="H25" s="344">
        <f>'NonE-Coal'!H73+'E-Coal'!H73</f>
        <v>111560441032293.33</v>
      </c>
      <c r="I25" s="344">
        <f>'NonE-Coal'!I73+'E-Coal'!I73</f>
        <v>123274628053149.69</v>
      </c>
      <c r="J25" s="344">
        <f>'NonE-Coal'!J73+'E-Coal'!J73</f>
        <v>134438740103349.45</v>
      </c>
      <c r="K25" s="344">
        <f>'NonE-Coal'!K73+'E-Coal'!K73</f>
        <v>145096290629808.72</v>
      </c>
      <c r="L25" s="344">
        <f>'NonE-Coal'!L73+'E-Coal'!L73</f>
        <v>155404477936424.81</v>
      </c>
      <c r="M25" s="344">
        <f>'NonE-Coal'!M73+'E-Coal'!M73</f>
        <v>165630591737248.84</v>
      </c>
      <c r="N25" s="344">
        <f>'NonE-Coal'!N73+'E-Coal'!N73</f>
        <v>176184303026360.34</v>
      </c>
      <c r="O25" s="344">
        <f>'NonE-Coal'!O73+'E-Coal'!O73</f>
        <v>187054943389419.94</v>
      </c>
      <c r="P25" s="344">
        <f>'NonE-Coal'!P73+'E-Coal'!P73</f>
        <v>198269298935488.75</v>
      </c>
      <c r="Q25" s="344">
        <f>'NonE-Coal'!Q73+'E-Coal'!Q73</f>
        <v>209862619270405.47</v>
      </c>
      <c r="R25" s="344">
        <f>'NonE-Coal'!R73+'E-Coal'!R73</f>
        <v>221879471437963.63</v>
      </c>
      <c r="S25" s="344">
        <f>'NonE-Coal'!S73+'E-Coal'!S73</f>
        <v>235112317505753.19</v>
      </c>
      <c r="T25" s="344">
        <f>'NonE-Coal'!T73+'E-Coal'!T73</f>
        <v>248885764400731.97</v>
      </c>
      <c r="U25" s="344">
        <f>'NonE-Coal'!U73+'E-Coal'!U73</f>
        <v>263171665264287.41</v>
      </c>
      <c r="V25" s="344">
        <f>'NonE-Coal'!V73+'E-Coal'!V73</f>
        <v>277933260689490.06</v>
      </c>
      <c r="W25" s="344">
        <f>'NonE-Coal'!W73+'E-Coal'!W73</f>
        <v>293124493468538.63</v>
      </c>
      <c r="X25" s="344">
        <f>'NonE-Coal'!X73+'E-Coal'!X73</f>
        <v>308689395050732.19</v>
      </c>
      <c r="Y25" s="344">
        <f>'NonE-Coal'!Y73+'E-Coal'!Y73</f>
        <v>324561570520001.5</v>
      </c>
      <c r="Z25" s="344">
        <f>'NonE-Coal'!Z73+'E-Coal'!Z73</f>
        <v>340663810879812.25</v>
      </c>
      <c r="AA25" s="344">
        <f>'NonE-Coal'!AA73+'E-Coal'!AA73</f>
        <v>356907862791349.13</v>
      </c>
      <c r="AB25" s="344">
        <f>'NonE-Coal'!AB73+'E-Coal'!AB73</f>
        <v>373194386465646.06</v>
      </c>
      <c r="AC25" s="344">
        <f>'NonE-Coal'!AC73+'E-Coal'!AC73</f>
        <v>389413131976808.19</v>
      </c>
      <c r="AD25" s="344">
        <f>'NonE-Coal'!AD73+'E-Coal'!AD73</f>
        <v>405443362664067.81</v>
      </c>
      <c r="AE25" s="344">
        <f>'NonE-Coal'!AE73+'E-Coal'!AE73</f>
        <v>421154551365649.69</v>
      </c>
      <c r="AF25" s="344">
        <f>'NonE-Coal'!AF73+'E-Coal'!AF73</f>
        <v>436407370848801.94</v>
      </c>
      <c r="AG25" s="344">
        <f>'NonE-Coal'!AG73+'E-Coal'!AG73</f>
        <v>451054993883805</v>
      </c>
      <c r="AH25" s="344">
        <f>'NonE-Coal'!AH73+'E-Coal'!AH73</f>
        <v>464944710929762.81</v>
      </c>
      <c r="AI25" s="344">
        <f>'NonE-Coal'!AI73+'E-Coal'!AI73</f>
        <v>477919864403080.38</v>
      </c>
      <c r="AJ25" s="344">
        <f>'NonE-Coal'!AJ73+'E-Coal'!AJ73</f>
        <v>489822088116056.5</v>
      </c>
      <c r="AK25" s="344">
        <f>'NonE-Coal'!AK73+'E-Coal'!AK73</f>
        <v>500493828926741.75</v>
      </c>
      <c r="AL25" s="344">
        <f>'NonE-Coal'!AL73+'E-Coal'!AL73</f>
        <v>509781115254235.69</v>
      </c>
      <c r="AM25" s="344">
        <f>'NonE-Coal'!AM73+'E-Coal'!AM73</f>
        <v>517536524306727.06</v>
      </c>
      <c r="AN25" s="344">
        <f>'NonE-Coal'!AN73+'E-Coal'!AN73</f>
        <v>523622287156136.69</v>
      </c>
      <c r="AO25" s="344">
        <f>'NonE-Coal'!AO73+'E-Coal'!AO73</f>
        <v>527913458765645.19</v>
      </c>
      <c r="AP25" s="344">
        <f>'NonE-Coal'!AP73+'E-Coal'!AP73</f>
        <v>530301069385545.88</v>
      </c>
      <c r="AQ25" s="344">
        <f>'NonE-Coal'!AQ73+'E-Coal'!AQ73</f>
        <v>527973651392631.81</v>
      </c>
    </row>
    <row r="26" spans="1:43" x14ac:dyDescent="0.2">
      <c r="A26" s="136" t="s">
        <v>148</v>
      </c>
      <c r="B26" s="344">
        <f>'NonE-Coal'!B74+'E-Coal'!B74</f>
        <v>124272087870988.09</v>
      </c>
      <c r="C26" s="344">
        <f>'NonE-Coal'!C74+'E-Coal'!C74</f>
        <v>122589068626082.69</v>
      </c>
      <c r="D26" s="344">
        <f>'NonE-Coal'!D74+'E-Coal'!D74</f>
        <v>128457010235328.81</v>
      </c>
      <c r="E26" s="344">
        <f>'NonE-Coal'!E74+'E-Coal'!E74</f>
        <v>129522990240464.48</v>
      </c>
      <c r="F26" s="344">
        <f>'NonE-Coal'!F74+'E-Coal'!F74</f>
        <v>134960061124671.73</v>
      </c>
      <c r="G26" s="344">
        <f>'NonE-Coal'!G74+'E-Coal'!G74</f>
        <v>140588316249986.02</v>
      </c>
      <c r="H26" s="344">
        <f>'NonE-Coal'!H74+'E-Coal'!H74</f>
        <v>145079678398345.72</v>
      </c>
      <c r="I26" s="344">
        <f>'NonE-Coal'!I74+'E-Coal'!I74</f>
        <v>151369849370398.84</v>
      </c>
      <c r="J26" s="344">
        <f>'NonE-Coal'!J74+'E-Coal'!J74</f>
        <v>156485367586755.88</v>
      </c>
      <c r="K26" s="344">
        <f>'NonE-Coal'!K74+'E-Coal'!K74</f>
        <v>161335695730073.91</v>
      </c>
      <c r="L26" s="344">
        <f>'NonE-Coal'!L74+'E-Coal'!L74</f>
        <v>165901244352992.44</v>
      </c>
      <c r="M26" s="344">
        <f>'NonE-Coal'!M74+'E-Coal'!M74</f>
        <v>171121455359936.91</v>
      </c>
      <c r="N26" s="344">
        <f>'NonE-Coal'!N74+'E-Coal'!N74</f>
        <v>174344625781552.84</v>
      </c>
      <c r="O26" s="344">
        <f>'NonE-Coal'!O74+'E-Coal'!O74</f>
        <v>178211956603534.5</v>
      </c>
      <c r="P26" s="344">
        <f>'NonE-Coal'!P74+'E-Coal'!P74</f>
        <v>181759184086768.16</v>
      </c>
      <c r="Q26" s="344">
        <f>'NonE-Coal'!Q74+'E-Coal'!Q74</f>
        <v>184981099238727.34</v>
      </c>
      <c r="R26" s="344">
        <f>'NonE-Coal'!R74+'E-Coal'!R74</f>
        <v>187487201476613.84</v>
      </c>
      <c r="S26" s="344">
        <f>'NonE-Coal'!S74+'E-Coal'!S74</f>
        <v>191486811527073.06</v>
      </c>
      <c r="T26" s="344">
        <f>'NonE-Coal'!T74+'E-Coal'!T74</f>
        <v>194815054246018.69</v>
      </c>
      <c r="U26" s="344">
        <f>'NonE-Coal'!U74+'E-Coal'!U74</f>
        <v>197861595451324.78</v>
      </c>
      <c r="V26" s="344">
        <f>'NonE-Coal'!V74+'E-Coal'!V74</f>
        <v>200630242176014.22</v>
      </c>
      <c r="W26" s="344">
        <f>'NonE-Coal'!W74+'E-Coal'!W74</f>
        <v>203127038470526</v>
      </c>
      <c r="X26" s="344">
        <f>'NonE-Coal'!X74+'E-Coal'!X74</f>
        <v>205360103880709.41</v>
      </c>
      <c r="Y26" s="344">
        <f>'NonE-Coal'!Y74+'E-Coal'!Y74</f>
        <v>207339460457620.88</v>
      </c>
      <c r="Z26" s="344">
        <f>'NonE-Coal'!Z74+'E-Coal'!Z74</f>
        <v>209076852496503.34</v>
      </c>
      <c r="AA26" s="344">
        <f>'NonE-Coal'!AA74+'E-Coal'!AA74</f>
        <v>210585562978974.94</v>
      </c>
      <c r="AB26" s="344">
        <f>'NonE-Coal'!AB74+'E-Coal'!AB74</f>
        <v>211880230408243.09</v>
      </c>
      <c r="AC26" s="344">
        <f>'NonE-Coal'!AC74+'E-Coal'!AC74</f>
        <v>212976669397962.13</v>
      </c>
      <c r="AD26" s="344">
        <f>'NonE-Coal'!AD74+'E-Coal'!AD74</f>
        <v>213891698016201.84</v>
      </c>
      <c r="AE26" s="344">
        <f>'NonE-Coal'!AE74+'E-Coal'!AE74</f>
        <v>214642974511178.47</v>
      </c>
      <c r="AF26" s="344">
        <f>'NonE-Coal'!AF74+'E-Coal'!AF74</f>
        <v>215248845667808.5</v>
      </c>
      <c r="AG26" s="344">
        <f>'NonE-Coal'!AG74+'E-Coal'!AG74</f>
        <v>215728208675320.69</v>
      </c>
      <c r="AH26" s="344">
        <f>'NonE-Coal'!AH74+'E-Coal'!AH74</f>
        <v>216100388035919.16</v>
      </c>
      <c r="AI26" s="344">
        <f>'NonE-Coal'!AI74+'E-Coal'!AI74</f>
        <v>216385028721248.59</v>
      </c>
      <c r="AJ26" s="344">
        <f>'NonE-Coal'!AJ74+'E-Coal'!AJ74</f>
        <v>216602006493748.34</v>
      </c>
      <c r="AK26" s="344">
        <f>'NonE-Coal'!AK74+'E-Coal'!AK74</f>
        <v>216771356059209.25</v>
      </c>
      <c r="AL26" s="344">
        <f>'NonE-Coal'!AL74+'E-Coal'!AL74</f>
        <v>216913217508851.5</v>
      </c>
      <c r="AM26" s="344">
        <f>'NonE-Coal'!AM74+'E-Coal'!AM74</f>
        <v>217047801346738.5</v>
      </c>
      <c r="AN26" s="344">
        <f>'NonE-Coal'!AN74+'E-Coal'!AN74</f>
        <v>217195372283181.28</v>
      </c>
      <c r="AO26" s="344">
        <f>'NonE-Coal'!AO74+'E-Coal'!AO74</f>
        <v>217376251908088.88</v>
      </c>
      <c r="AP26" s="344">
        <f>'NonE-Coal'!AP74+'E-Coal'!AP74</f>
        <v>217610840340542</v>
      </c>
      <c r="AQ26" s="344">
        <f>'NonE-Coal'!AQ74+'E-Coal'!AQ74</f>
        <v>216103462895686.59</v>
      </c>
    </row>
  </sheetData>
  <phoneticPr fontId="3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4920F-67CC-4D86-B4BE-DDA3A8845716}">
  <sheetPr codeName="Sheet28"/>
  <dimension ref="A1:AQ26"/>
  <sheetViews>
    <sheetView topLeftCell="T1" workbookViewId="0">
      <selection activeCell="AJ34" sqref="AJ34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f>'NonE-LPG propane or butane'!B50+'E-LPG propane or butane'!B50</f>
        <v>3719232304147.6904</v>
      </c>
      <c r="C2" s="344">
        <f>'NonE-LPG propane or butane'!C50+'E-LPG propane or butane'!C50</f>
        <v>3077165346270.5317</v>
      </c>
      <c r="D2" s="344">
        <f>'NonE-LPG propane or butane'!D50+'E-LPG propane or butane'!D50</f>
        <v>3118068591252.3853</v>
      </c>
      <c r="E2" s="344">
        <f>'NonE-LPG propane or butane'!E50+'E-LPG propane or butane'!E50</f>
        <v>3234961500947.3579</v>
      </c>
      <c r="F2" s="344">
        <f>'NonE-LPG propane or butane'!F50+'E-LPG propane or butane'!F50</f>
        <v>3362177692799.2578</v>
      </c>
      <c r="G2" s="344">
        <f>'NonE-LPG propane or butane'!G50+'E-LPG propane or butane'!G50</f>
        <v>3512776015569.2163</v>
      </c>
      <c r="H2" s="344">
        <f>'NonE-LPG propane or butane'!H50+'E-LPG propane or butane'!H50</f>
        <v>3589519178238.3398</v>
      </c>
      <c r="I2" s="344">
        <f>'NonE-LPG propane or butane'!I50+'E-LPG propane or butane'!I50</f>
        <v>3802307463690.4858</v>
      </c>
      <c r="J2" s="344">
        <f>'NonE-LPG propane or butane'!J50+'E-LPG propane or butane'!J50</f>
        <v>3940049424563.0024</v>
      </c>
      <c r="K2" s="344">
        <f>'NonE-LPG propane or butane'!K50+'E-LPG propane or butane'!K50</f>
        <v>4071310481772.1895</v>
      </c>
      <c r="L2" s="344">
        <f>'NonE-LPG propane or butane'!L50+'E-LPG propane or butane'!L50</f>
        <v>4195532706338.3408</v>
      </c>
      <c r="M2" s="344">
        <f>'NonE-LPG propane or butane'!M50+'E-LPG propane or butane'!M50</f>
        <v>4384887054005.4224</v>
      </c>
      <c r="N2" s="344">
        <f>'NonE-LPG propane or butane'!N50+'E-LPG propane or butane'!N50</f>
        <v>4423940352813.3271</v>
      </c>
      <c r="O2" s="344">
        <f>'NonE-LPG propane or butane'!O50+'E-LPG propane or butane'!O50</f>
        <v>4527567295078.0635</v>
      </c>
      <c r="P2" s="344">
        <f>'NonE-LPG propane or butane'!P50+'E-LPG propane or butane'!P50</f>
        <v>4622870650192.1191</v>
      </c>
      <c r="Q2" s="344">
        <f>'NonE-LPG propane or butane'!Q50+'E-LPG propane or butane'!Q50</f>
        <v>4709686328893.5244</v>
      </c>
      <c r="R2" s="344">
        <f>'NonE-LPG propane or butane'!R50+'E-LPG propane or butane'!R50</f>
        <v>4758485919420.7432</v>
      </c>
      <c r="S2" s="344">
        <f>'NonE-LPG propane or butane'!S50+'E-LPG propane or butane'!S50</f>
        <v>4873829399545.8965</v>
      </c>
      <c r="T2" s="344">
        <f>'NonE-LPG propane or butane'!T50+'E-LPG propane or butane'!T50</f>
        <v>4951762997454.668</v>
      </c>
      <c r="U2" s="344">
        <f>'NonE-LPG propane or butane'!U50+'E-LPG propane or butane'!U50</f>
        <v>5021792346541.0918</v>
      </c>
      <c r="V2" s="344">
        <f>'NonE-LPG propane or butane'!V50+'E-LPG propane or butane'!V50</f>
        <v>5084044207017.1152</v>
      </c>
      <c r="W2" s="344">
        <f>'NonE-LPG propane or butane'!W50+'E-LPG propane or butane'!W50</f>
        <v>5138706902067.4141</v>
      </c>
      <c r="X2" s="344">
        <f>'NonE-LPG propane or butane'!X50+'E-LPG propane or butane'!X50</f>
        <v>5186025311907.1709</v>
      </c>
      <c r="Y2" s="344">
        <f>'NonE-LPG propane or butane'!Y50+'E-LPG propane or butane'!Y50</f>
        <v>5226295558705.1084</v>
      </c>
      <c r="Z2" s="344">
        <f>'NonE-LPG propane or butane'!Z50+'E-LPG propane or butane'!Z50</f>
        <v>5259859508467.8311</v>
      </c>
      <c r="AA2" s="344">
        <f>'NonE-LPG propane or butane'!AA50+'E-LPG propane or butane'!AA50</f>
        <v>5287099208170.6123</v>
      </c>
      <c r="AB2" s="344">
        <f>'NonE-LPG propane or butane'!AB50+'E-LPG propane or butane'!AB50</f>
        <v>5308431366788.7275</v>
      </c>
      <c r="AC2" s="344">
        <f>'NonE-LPG propane or butane'!AC50+'E-LPG propane or butane'!AC50</f>
        <v>5324301977938.6279</v>
      </c>
      <c r="AD2" s="344">
        <f>'NonE-LPG propane or butane'!AD50+'E-LPG propane or butane'!AD50</f>
        <v>5335181170063.5156</v>
      </c>
      <c r="AE2" s="344">
        <f>'NonE-LPG propane or butane'!AE50+'E-LPG propane or butane'!AE50</f>
        <v>5341558357941.7607</v>
      </c>
      <c r="AF2" s="344">
        <f>'NonE-LPG propane or butane'!AF50+'E-LPG propane or butane'!AF50</f>
        <v>5343937757160.7227</v>
      </c>
      <c r="AG2" s="344">
        <f>'NonE-LPG propane or butane'!AG50+'E-LPG propane or butane'!AG50</f>
        <v>5342834311436.5703</v>
      </c>
      <c r="AH2" s="344">
        <f>'NonE-LPG propane or butane'!AH50+'E-LPG propane or butane'!AH50</f>
        <v>5338770071566.0342</v>
      </c>
      <c r="AI2" s="344">
        <f>'NonE-LPG propane or butane'!AI50+'E-LPG propane or butane'!AI50</f>
        <v>5332271054613.8369</v>
      </c>
      <c r="AJ2" s="344">
        <f>'NonE-LPG propane or butane'!AJ50+'E-LPG propane or butane'!AJ50</f>
        <v>5323864602855.0449</v>
      </c>
      <c r="AK2" s="344">
        <f>'NonE-LPG propane or butane'!AK50+'E-LPG propane or butane'!AK50</f>
        <v>5314077254145.2529</v>
      </c>
      <c r="AL2" s="344">
        <f>'NonE-LPG propane or butane'!AL50+'E-LPG propane or butane'!AL50</f>
        <v>5303433128876.0127</v>
      </c>
      <c r="AM2" s="344">
        <f>'NonE-LPG propane or butane'!AM50+'E-LPG propane or butane'!AM50</f>
        <v>5292452833545.2031</v>
      </c>
      <c r="AN2" s="344">
        <f>'NonE-LPG propane or butane'!AN50+'E-LPG propane or butane'!AN50</f>
        <v>5281652877256.7676</v>
      </c>
      <c r="AO2" s="344">
        <f>'NonE-LPG propane or butane'!AO50+'E-LPG propane or butane'!AO50</f>
        <v>5271545595161.8027</v>
      </c>
      <c r="AP2" s="344">
        <f>'NonE-LPG propane or butane'!AP50+'E-LPG propane or butane'!AP50</f>
        <v>5262639571948.7373</v>
      </c>
      <c r="AQ2" s="344">
        <f>'NonE-LPG propane or butane'!AQ50+'E-LPG propane or butane'!AQ50</f>
        <v>5229015043461.1592</v>
      </c>
    </row>
    <row r="3" spans="1:43" x14ac:dyDescent="0.2">
      <c r="A3" s="136" t="s">
        <v>125</v>
      </c>
      <c r="B3" s="344">
        <f>'NonE-LPG propane or butane'!B51+'E-LPG propane or butane'!B51</f>
        <v>94293751842615.75</v>
      </c>
      <c r="C3" s="344">
        <f>'NonE-LPG propane or butane'!C51+'E-LPG propane or butane'!C51</f>
        <v>79415374740588.375</v>
      </c>
      <c r="D3" s="344">
        <f>'NonE-LPG propane or butane'!D51+'E-LPG propane or butane'!D51</f>
        <v>83562818660650.234</v>
      </c>
      <c r="E3" s="344">
        <f>'NonE-LPG propane or butane'!E51+'E-LPG propane or butane'!E51</f>
        <v>91878431172434.313</v>
      </c>
      <c r="F3" s="344">
        <f>'NonE-LPG propane or butane'!F51+'E-LPG propane or butane'!F51</f>
        <v>93704931452642.594</v>
      </c>
      <c r="G3" s="344">
        <f>'NonE-LPG propane or butane'!G51+'E-LPG propane or butane'!G51</f>
        <v>95509760730485.094</v>
      </c>
      <c r="H3" s="344">
        <f>'NonE-LPG propane or butane'!H51+'E-LPG propane or butane'!H51</f>
        <v>97292984223142.188</v>
      </c>
      <c r="I3" s="344">
        <f>'NonE-LPG propane or butane'!I51+'E-LPG propane or butane'!I51</f>
        <v>98453989327309.422</v>
      </c>
      <c r="J3" s="344">
        <f>'NonE-LPG propane or butane'!J51+'E-LPG propane or butane'!J51</f>
        <v>99602060893170.172</v>
      </c>
      <c r="K3" s="344">
        <f>'NonE-LPG propane or butane'!K51+'E-LPG propane or butane'!K51</f>
        <v>100737236858380.59</v>
      </c>
      <c r="L3" s="344">
        <f>'NonE-LPG propane or butane'!L51+'E-LPG propane or butane'!L51</f>
        <v>101859555160596.84</v>
      </c>
      <c r="M3" s="344">
        <f>'NonE-LPG propane or butane'!M51+'E-LPG propane or butane'!M51</f>
        <v>102969053737475.17</v>
      </c>
      <c r="N3" s="344">
        <f>'NonE-LPG propane or butane'!N51+'E-LPG propane or butane'!N51</f>
        <v>103185127564468.98</v>
      </c>
      <c r="O3" s="344">
        <f>'NonE-LPG propane or butane'!O51+'E-LPG propane or butane'!O51</f>
        <v>103397584015844.44</v>
      </c>
      <c r="P3" s="344">
        <f>'NonE-LPG propane or butane'!P51+'E-LPG propane or butane'!P51</f>
        <v>103606431677969.58</v>
      </c>
      <c r="Q3" s="344">
        <f>'NonE-LPG propane or butane'!Q51+'E-LPG propane or butane'!Q51</f>
        <v>103811679137212.53</v>
      </c>
      <c r="R3" s="344">
        <f>'NonE-LPG propane or butane'!R51+'E-LPG propane or butane'!R51</f>
        <v>104013334979941.38</v>
      </c>
      <c r="S3" s="344">
        <f>'NonE-LPG propane or butane'!S51+'E-LPG propane or butane'!S51</f>
        <v>102934147073000.05</v>
      </c>
      <c r="T3" s="344">
        <f>'NonE-LPG propane or butane'!T51+'E-LPG propane or butane'!T51</f>
        <v>101857347146668.67</v>
      </c>
      <c r="U3" s="344">
        <f>'NonE-LPG propane or butane'!U51+'E-LPG propane or butane'!U51</f>
        <v>100782933116925.61</v>
      </c>
      <c r="V3" s="344">
        <f>'NonE-LPG propane or butane'!V51+'E-LPG propane or butane'!V51</f>
        <v>99710902899749.234</v>
      </c>
      <c r="W3" s="344">
        <f>'NonE-LPG propane or butane'!W51+'E-LPG propane or butane'!W51</f>
        <v>98641254411117.969</v>
      </c>
      <c r="X3" s="344">
        <f>'NonE-LPG propane or butane'!X51+'E-LPG propane or butane'!X51</f>
        <v>97005593418076.156</v>
      </c>
      <c r="Y3" s="344">
        <f>'NonE-LPG propane or butane'!Y51+'E-LPG propane or butane'!Y51</f>
        <v>95373693174187.75</v>
      </c>
      <c r="Z3" s="344">
        <f>'NonE-LPG propane or butane'!Z51+'E-LPG propane or butane'!Z51</f>
        <v>93745550345018.188</v>
      </c>
      <c r="AA3" s="344">
        <f>'NonE-LPG propane or butane'!AA51+'E-LPG propane or butane'!AA51</f>
        <v>92121161596132.906</v>
      </c>
      <c r="AB3" s="344">
        <f>'NonE-LPG propane or butane'!AB51+'E-LPG propane or butane'!AB51</f>
        <v>90500523593097.281</v>
      </c>
      <c r="AC3" s="344">
        <f>'NonE-LPG propane or butane'!AC51+'E-LPG propane or butane'!AC51</f>
        <v>88883633001476.75</v>
      </c>
      <c r="AD3" s="344">
        <f>'NonE-LPG propane or butane'!AD51+'E-LPG propane or butane'!AD51</f>
        <v>87270486486836.766</v>
      </c>
      <c r="AE3" s="344">
        <f>'NonE-LPG propane or butane'!AE51+'E-LPG propane or butane'!AE51</f>
        <v>85661080714742.703</v>
      </c>
      <c r="AF3" s="344">
        <f>'NonE-LPG propane or butane'!AF51+'E-LPG propane or butane'!AF51</f>
        <v>84055412350760</v>
      </c>
      <c r="AG3" s="344">
        <f>'NonE-LPG propane or butane'!AG51+'E-LPG propane or butane'!AG51</f>
        <v>82453478060454.031</v>
      </c>
      <c r="AH3" s="344">
        <f>'NonE-LPG propane or butane'!AH51+'E-LPG propane or butane'!AH51</f>
        <v>80480944534809.781</v>
      </c>
      <c r="AI3" s="344">
        <f>'NonE-LPG propane or butane'!AI51+'E-LPG propane or butane'!AI51</f>
        <v>78513054982349.875</v>
      </c>
      <c r="AJ3" s="344">
        <f>'NonE-LPG propane or butane'!AJ51+'E-LPG propane or butane'!AJ51</f>
        <v>76549805235031.094</v>
      </c>
      <c r="AK3" s="344">
        <f>'NonE-LPG propane or butane'!AK51+'E-LPG propane or butane'!AK51</f>
        <v>74591191124810.172</v>
      </c>
      <c r="AL3" s="344">
        <f>'NonE-LPG propane or butane'!AL51+'E-LPG propane or butane'!AL51</f>
        <v>72637208483643.953</v>
      </c>
      <c r="AM3" s="344">
        <f>'NonE-LPG propane or butane'!AM51+'E-LPG propane or butane'!AM51</f>
        <v>71059894475823.313</v>
      </c>
      <c r="AN3" s="344">
        <f>'NonE-LPG propane or butane'!AN51+'E-LPG propane or butane'!AN51</f>
        <v>69486289811289.625</v>
      </c>
      <c r="AO3" s="344">
        <f>'NonE-LPG propane or butane'!AO51+'E-LPG propane or butane'!AO51</f>
        <v>67916391155608.336</v>
      </c>
      <c r="AP3" s="344">
        <f>'NonE-LPG propane or butane'!AP51+'E-LPG propane or butane'!AP51</f>
        <v>66350195174344.82</v>
      </c>
      <c r="AQ3" s="344">
        <f>'NonE-LPG propane or butane'!AQ51+'E-LPG propane or butane'!AQ51</f>
        <v>64568079216003.117</v>
      </c>
    </row>
    <row r="4" spans="1:43" x14ac:dyDescent="0.2">
      <c r="A4" s="136" t="s">
        <v>126</v>
      </c>
      <c r="B4" s="344">
        <f>'NonE-LPG propane or butane'!B52+'E-LPG propane or butane'!B52</f>
        <v>5654976558823.877</v>
      </c>
      <c r="C4" s="344">
        <f>'NonE-LPG propane or butane'!C52+'E-LPG propane or butane'!C52</f>
        <v>4685918949219.6074</v>
      </c>
      <c r="D4" s="344">
        <f>'NonE-LPG propane or butane'!D52+'E-LPG propane or butane'!D52</f>
        <v>5032082308153.1064</v>
      </c>
      <c r="E4" s="344">
        <f>'NonE-LPG propane or butane'!E52+'E-LPG propane or butane'!E52</f>
        <v>5313461727452.6826</v>
      </c>
      <c r="F4" s="344">
        <f>'NonE-LPG propane or butane'!F52+'E-LPG propane or butane'!F52</f>
        <v>5525152533770.7344</v>
      </c>
      <c r="G4" s="344">
        <f>'NonE-LPG propane or butane'!G52+'E-LPG propane or butane'!G52</f>
        <v>5734913238055.915</v>
      </c>
      <c r="H4" s="344">
        <f>'NonE-LPG propane or butane'!H52+'E-LPG propane or butane'!H52</f>
        <v>5942746569336.6973</v>
      </c>
      <c r="I4" s="344">
        <f>'NonE-LPG propane or butane'!I52+'E-LPG propane or butane'!I52</f>
        <v>6067448955274.7002</v>
      </c>
      <c r="J4" s="344">
        <f>'NonE-LPG propane or butane'!J52+'E-LPG propane or butane'!J52</f>
        <v>6191136432568.7256</v>
      </c>
      <c r="K4" s="344">
        <f>'NonE-LPG propane or butane'!K52+'E-LPG propane or butane'!K52</f>
        <v>6313810424120.7559</v>
      </c>
      <c r="L4" s="344">
        <f>'NonE-LPG propane or butane'!L52+'E-LPG propane or butane'!L52</f>
        <v>6435472352832.7754</v>
      </c>
      <c r="M4" s="344">
        <f>'NonE-LPG propane or butane'!M52+'E-LPG propane or butane'!M52</f>
        <v>6556123641606.7637</v>
      </c>
      <c r="N4" s="344">
        <f>'NonE-LPG propane or butane'!N52+'E-LPG propane or butane'!N52</f>
        <v>6629915708482.0088</v>
      </c>
      <c r="O4" s="344">
        <f>'NonE-LPG propane or butane'!O52+'E-LPG propane or butane'!O52</f>
        <v>6703162811381.4609</v>
      </c>
      <c r="P4" s="344">
        <f>'NonE-LPG propane or butane'!P52+'E-LPG propane or butane'!P52</f>
        <v>6775865509941.0518</v>
      </c>
      <c r="Q4" s="344">
        <f>'NonE-LPG propane or butane'!Q52+'E-LPG propane or butane'!Q52</f>
        <v>6848024363796.7061</v>
      </c>
      <c r="R4" s="344">
        <f>'NonE-LPG propane or butane'!R52+'E-LPG propane or butane'!R52</f>
        <v>6919639932584.3516</v>
      </c>
      <c r="S4" s="344">
        <f>'NonE-LPG propane or butane'!S52+'E-LPG propane or butane'!S52</f>
        <v>7005618408734.2393</v>
      </c>
      <c r="T4" s="344">
        <f>'NonE-LPG propane or butane'!T52+'E-LPG propane or butane'!T52</f>
        <v>7091435332836.834</v>
      </c>
      <c r="U4" s="344">
        <f>'NonE-LPG propane or butane'!U52+'E-LPG propane or butane'!U52</f>
        <v>7177090786366.1875</v>
      </c>
      <c r="V4" s="344">
        <f>'NonE-LPG propane or butane'!V52+'E-LPG propane or butane'!V52</f>
        <v>7262584850796.3438</v>
      </c>
      <c r="W4" s="344">
        <f>'NonE-LPG propane or butane'!W52+'E-LPG propane or butane'!W52</f>
        <v>7347917607601.3555</v>
      </c>
      <c r="X4" s="344">
        <f>'NonE-LPG propane or butane'!X52+'E-LPG propane or butane'!X52</f>
        <v>7387183456090.8535</v>
      </c>
      <c r="Y4" s="344">
        <f>'NonE-LPG propane or butane'!Y52+'E-LPG propane or butane'!Y52</f>
        <v>7426369909050.8574</v>
      </c>
      <c r="Z4" s="344">
        <f>'NonE-LPG propane or butane'!Z52+'E-LPG propane or butane'!Z52</f>
        <v>7465477007173.584</v>
      </c>
      <c r="AA4" s="344">
        <f>'NonE-LPG propane or butane'!AA52+'E-LPG propane or butane'!AA52</f>
        <v>7504504791151.2578</v>
      </c>
      <c r="AB4" s="344">
        <f>'NonE-LPG propane or butane'!AB52+'E-LPG propane or butane'!AB52</f>
        <v>7543453301676.0898</v>
      </c>
      <c r="AC4" s="344">
        <f>'NonE-LPG propane or butane'!AC52+'E-LPG propane or butane'!AC52</f>
        <v>7582322579440.3037</v>
      </c>
      <c r="AD4" s="344">
        <f>'NonE-LPG propane or butane'!AD52+'E-LPG propane or butane'!AD52</f>
        <v>7621112665136.1133</v>
      </c>
      <c r="AE4" s="344">
        <f>'NonE-LPG propane or butane'!AE52+'E-LPG propane or butane'!AE52</f>
        <v>7659823599455.7383</v>
      </c>
      <c r="AF4" s="344">
        <f>'NonE-LPG propane or butane'!AF52+'E-LPG propane or butane'!AF52</f>
        <v>7698455423091.4004</v>
      </c>
      <c r="AG4" s="344">
        <f>'NonE-LPG propane or butane'!AG52+'E-LPG propane or butane'!AG52</f>
        <v>7737008176735.3154</v>
      </c>
      <c r="AH4" s="344">
        <f>'NonE-LPG propane or butane'!AH52+'E-LPG propane or butane'!AH52</f>
        <v>7775459179571.4316</v>
      </c>
      <c r="AI4" s="344">
        <f>'NonE-LPG propane or butane'!AI52+'E-LPG propane or butane'!AI52</f>
        <v>7813831234490.0439</v>
      </c>
      <c r="AJ4" s="344">
        <f>'NonE-LPG propane or butane'!AJ52+'E-LPG propane or butane'!AJ52</f>
        <v>7852124382163.0049</v>
      </c>
      <c r="AK4" s="344">
        <f>'NonE-LPG propane or butane'!AK52+'E-LPG propane or butane'!AK52</f>
        <v>7890338663262.165</v>
      </c>
      <c r="AL4" s="344">
        <f>'NonE-LPG propane or butane'!AL52+'E-LPG propane or butane'!AL52</f>
        <v>7928474118459.3779</v>
      </c>
      <c r="AM4" s="344">
        <f>'NonE-LPG propane or butane'!AM52+'E-LPG propane or butane'!AM52</f>
        <v>7921331800881.5342</v>
      </c>
      <c r="AN4" s="344">
        <f>'NonE-LPG propane or butane'!AN52+'E-LPG propane or butane'!AN52</f>
        <v>7914191909462.6328</v>
      </c>
      <c r="AO4" s="344">
        <f>'NonE-LPG propane or butane'!AO52+'E-LPG propane or butane'!AO52</f>
        <v>7907054444178.2383</v>
      </c>
      <c r="AP4" s="344">
        <f>'NonE-LPG propane or butane'!AP52+'E-LPG propane or butane'!AP52</f>
        <v>7899919405003.9082</v>
      </c>
      <c r="AQ4" s="344">
        <f>'NonE-LPG propane or butane'!AQ52+'E-LPG propane or butane'!AQ52</f>
        <v>7866031582451.083</v>
      </c>
    </row>
    <row r="5" spans="1:43" x14ac:dyDescent="0.2">
      <c r="A5" s="136" t="s">
        <v>127</v>
      </c>
      <c r="B5" s="344">
        <f>'NonE-LPG propane or butane'!B53+'E-LPG propane or butane'!B53</f>
        <v>15116505159418.811</v>
      </c>
      <c r="C5" s="344">
        <f>'NonE-LPG propane or butane'!C53+'E-LPG propane or butane'!C53</f>
        <v>17188769295957.178</v>
      </c>
      <c r="D5" s="344">
        <f>'NonE-LPG propane or butane'!D53+'E-LPG propane or butane'!D53</f>
        <v>18461004714281.551</v>
      </c>
      <c r="E5" s="344">
        <f>'NonE-LPG propane or butane'!E53+'E-LPG propane or butane'!E53</f>
        <v>17950220616908.66</v>
      </c>
      <c r="F5" s="344">
        <f>'NonE-LPG propane or butane'!F53+'E-LPG propane or butane'!F53</f>
        <v>19092756576303.426</v>
      </c>
      <c r="G5" s="344">
        <f>'NonE-LPG propane or butane'!G53+'E-LPG propane or butane'!G53</f>
        <v>20218167077483.371</v>
      </c>
      <c r="H5" s="344">
        <f>'NonE-LPG propane or butane'!H53+'E-LPG propane or butane'!H53</f>
        <v>21326543460496.875</v>
      </c>
      <c r="I5" s="344">
        <f>'NonE-LPG propane or butane'!I53+'E-LPG propane or butane'!I53</f>
        <v>21687164744104.531</v>
      </c>
      <c r="J5" s="344">
        <f>'NonE-LPG propane or butane'!J53+'E-LPG propane or butane'!J53</f>
        <v>22041441310592.75</v>
      </c>
      <c r="K5" s="344">
        <f>'NonE-LPG propane or butane'!K53+'E-LPG propane or butane'!K53</f>
        <v>22389407470839.199</v>
      </c>
      <c r="L5" s="344">
        <f>'NonE-LPG propane or butane'!L53+'E-LPG propane or butane'!L53</f>
        <v>22731097535721.535</v>
      </c>
      <c r="M5" s="344">
        <f>'NonE-LPG propane or butane'!M53+'E-LPG propane or butane'!M53</f>
        <v>23066545816117.426</v>
      </c>
      <c r="N5" s="344">
        <f>'NonE-LPG propane or butane'!N53+'E-LPG propane or butane'!N53</f>
        <v>22983061149999.074</v>
      </c>
      <c r="O5" s="344">
        <f>'NonE-LPG propane or butane'!O53+'E-LPG propane or butane'!O53</f>
        <v>22899092130063.922</v>
      </c>
      <c r="P5" s="344">
        <f>'NonE-LPG propane or butane'!P53+'E-LPG propane or butane'!P53</f>
        <v>22814643515135.938</v>
      </c>
      <c r="Q5" s="344">
        <f>'NonE-LPG propane or butane'!Q53+'E-LPG propane or butane'!Q53</f>
        <v>22729720064039.078</v>
      </c>
      <c r="R5" s="344">
        <f>'NonE-LPG propane or butane'!R53+'E-LPG propane or butane'!R53</f>
        <v>22644326535597.313</v>
      </c>
      <c r="S5" s="344">
        <f>'NonE-LPG propane or butane'!S53+'E-LPG propane or butane'!S53</f>
        <v>22361572298992.426</v>
      </c>
      <c r="T5" s="344">
        <f>'NonE-LPG propane or butane'!T53+'E-LPG propane or butane'!T53</f>
        <v>22079622246434.254</v>
      </c>
      <c r="U5" s="344">
        <f>'NonE-LPG propane or butane'!U53+'E-LPG propane or butane'!U53</f>
        <v>21798475482591.793</v>
      </c>
      <c r="V5" s="344">
        <f>'NonE-LPG propane or butane'!V53+'E-LPG propane or butane'!V53</f>
        <v>21518131112134.063</v>
      </c>
      <c r="W5" s="344">
        <f>'NonE-LPG propane or butane'!W53+'E-LPG propane or butane'!W53</f>
        <v>21238588239730.059</v>
      </c>
      <c r="X5" s="344">
        <f>'NonE-LPG propane or butane'!X53+'E-LPG propane or butane'!X53</f>
        <v>20752586330758.133</v>
      </c>
      <c r="Y5" s="344">
        <f>'NonE-LPG propane or butane'!Y53+'E-LPG propane or butane'!Y53</f>
        <v>20268244791432.793</v>
      </c>
      <c r="Z5" s="344">
        <f>'NonE-LPG propane or butane'!Z53+'E-LPG propane or butane'!Z53</f>
        <v>19785561554541.758</v>
      </c>
      <c r="AA5" s="344">
        <f>'NonE-LPG propane or butane'!AA53+'E-LPG propane or butane'!AA53</f>
        <v>19304534552872.766</v>
      </c>
      <c r="AB5" s="344">
        <f>'NonE-LPG propane or butane'!AB53+'E-LPG propane or butane'!AB53</f>
        <v>18825161719213.543</v>
      </c>
      <c r="AC5" s="344">
        <f>'NonE-LPG propane or butane'!AC53+'E-LPG propane or butane'!AC53</f>
        <v>18341592125358.094</v>
      </c>
      <c r="AD5" s="344">
        <f>'NonE-LPG propane or butane'!AD53+'E-LPG propane or butane'!AD53</f>
        <v>17859844244863.5</v>
      </c>
      <c r="AE5" s="344">
        <f>'NonE-LPG propane or butane'!AE53+'E-LPG propane or butane'!AE53</f>
        <v>17379915680227.813</v>
      </c>
      <c r="AF5" s="344">
        <f>'NonE-LPG propane or butane'!AF53+'E-LPG propane or butane'!AF53</f>
        <v>16901804033949.078</v>
      </c>
      <c r="AG5" s="344">
        <f>'NonE-LPG propane or butane'!AG53+'E-LPG propane or butane'!AG53</f>
        <v>16425506908525.346</v>
      </c>
      <c r="AH5" s="344">
        <f>'NonE-LPG propane or butane'!AH53+'E-LPG propane or butane'!AH53</f>
        <v>16003613917572.383</v>
      </c>
      <c r="AI5" s="344">
        <f>'NonE-LPG propane or butane'!AI53+'E-LPG propane or butane'!AI53</f>
        <v>15583452338596.404</v>
      </c>
      <c r="AJ5" s="344">
        <f>'NonE-LPG propane or butane'!AJ53+'E-LPG propane or butane'!AJ53</f>
        <v>15165019789136.225</v>
      </c>
      <c r="AK5" s="344">
        <f>'NonE-LPG propane or butane'!AK53+'E-LPG propane or butane'!AK53</f>
        <v>14748313886730.662</v>
      </c>
      <c r="AL5" s="344">
        <f>'NonE-LPG propane or butane'!AL53+'E-LPG propane or butane'!AL53</f>
        <v>14333332248918.535</v>
      </c>
      <c r="AM5" s="344">
        <f>'NonE-LPG propane or butane'!AM53+'E-LPG propane or butane'!AM53</f>
        <v>13925278824411.348</v>
      </c>
      <c r="AN5" s="344">
        <f>'NonE-LPG propane or butane'!AN53+'E-LPG propane or butane'!AN53</f>
        <v>13518953122065.094</v>
      </c>
      <c r="AO5" s="344">
        <f>'NonE-LPG propane or butane'!AO53+'E-LPG propane or butane'!AO53</f>
        <v>13114352728438.557</v>
      </c>
      <c r="AP5" s="344">
        <f>'NonE-LPG propane or butane'!AP53+'E-LPG propane or butane'!AP53</f>
        <v>12711475230090.523</v>
      </c>
      <c r="AQ5" s="344">
        <f>'NonE-LPG propane or butane'!AQ53+'E-LPG propane or butane'!AQ53</f>
        <v>12268588321330.352</v>
      </c>
    </row>
    <row r="6" spans="1:43" x14ac:dyDescent="0.2">
      <c r="A6" s="136" t="s">
        <v>128</v>
      </c>
      <c r="B6" s="344">
        <f>'NonE-LPG propane or butane'!B54+'E-LPG propane or butane'!B54</f>
        <v>12545005555867.018</v>
      </c>
      <c r="C6" s="344">
        <f>'NonE-LPG propane or butane'!C54+'E-LPG propane or butane'!C54</f>
        <v>1569893480046.5774</v>
      </c>
      <c r="D6" s="344">
        <f>'NonE-LPG propane or butane'!D54+'E-LPG propane or butane'!D54</f>
        <v>1762195452066.7866</v>
      </c>
      <c r="E6" s="344">
        <f>'NonE-LPG propane or butane'!E54+'E-LPG propane or butane'!E54</f>
        <v>1828083521696.1877</v>
      </c>
      <c r="F6" s="344">
        <f>'NonE-LPG propane or butane'!F54+'E-LPG propane or butane'!F54</f>
        <v>1838321946979.1709</v>
      </c>
      <c r="G6" s="344">
        <f>'NonE-LPG propane or butane'!G54+'E-LPG propane or butane'!G54</f>
        <v>1880892980014.2708</v>
      </c>
      <c r="H6" s="344">
        <f>'NonE-LPG propane or butane'!H54+'E-LPG propane or butane'!H54</f>
        <v>1940426620279.4063</v>
      </c>
      <c r="I6" s="344">
        <f>'NonE-LPG propane or butane'!I54+'E-LPG propane or butane'!I54</f>
        <v>2004339152092.9153</v>
      </c>
      <c r="J6" s="344">
        <f>'NonE-LPG propane or butane'!J54+'E-LPG propane or butane'!J54</f>
        <v>2067274689086.8589</v>
      </c>
      <c r="K6" s="344">
        <f>'NonE-LPG propane or butane'!K54+'E-LPG propane or butane'!K54</f>
        <v>2127856109151.6536</v>
      </c>
      <c r="L6" s="344">
        <f>'NonE-LPG propane or butane'!L54+'E-LPG propane or butane'!L54</f>
        <v>2184628270504.4058</v>
      </c>
      <c r="M6" s="344">
        <f>'NonE-LPG propane or butane'!M54+'E-LPG propane or butane'!M54</f>
        <v>2236072400319.6396</v>
      </c>
      <c r="N6" s="344">
        <f>'NonE-LPG propane or butane'!N54+'E-LPG propane or butane'!N54</f>
        <v>2282725051701.4565</v>
      </c>
      <c r="O6" s="344">
        <f>'NonE-LPG propane or butane'!O54+'E-LPG propane or butane'!O54</f>
        <v>2322733250149.6733</v>
      </c>
      <c r="P6" s="344">
        <f>'NonE-LPG propane or butane'!P54+'E-LPG propane or butane'!P54</f>
        <v>2356345065956.0674</v>
      </c>
      <c r="Q6" s="344">
        <f>'NonE-LPG propane or butane'!Q54+'E-LPG propane or butane'!Q54</f>
        <v>2383900802014.2637</v>
      </c>
      <c r="R6" s="344">
        <f>'NonE-LPG propane or butane'!R54+'E-LPG propane or butane'!R54</f>
        <v>2405820461521.8496</v>
      </c>
      <c r="S6" s="344">
        <f>'NonE-LPG propane or butane'!S54+'E-LPG propane or butane'!S54</f>
        <v>2430780968261.0444</v>
      </c>
      <c r="T6" s="344">
        <f>'NonE-LPG propane or butane'!T54+'E-LPG propane or butane'!T54</f>
        <v>2450976327835.6177</v>
      </c>
      <c r="U6" s="344">
        <f>'NonE-LPG propane or butane'!U54+'E-LPG propane or butane'!U54</f>
        <v>2466636716045.3691</v>
      </c>
      <c r="V6" s="344">
        <f>'NonE-LPG propane or butane'!V54+'E-LPG propane or butane'!V54</f>
        <v>2478024351666.606</v>
      </c>
      <c r="W6" s="344">
        <f>'NonE-LPG propane or butane'!W54+'E-LPG propane or butane'!W54</f>
        <v>2485427789135.3125</v>
      </c>
      <c r="X6" s="344">
        <f>'NonE-LPG propane or butane'!X54+'E-LPG propane or butane'!X54</f>
        <v>2489156438785.6064</v>
      </c>
      <c r="Y6" s="344">
        <f>'NonE-LPG propane or butane'!Y54+'E-LPG propane or butane'!Y54</f>
        <v>2489535417481.6982</v>
      </c>
      <c r="Z6" s="344">
        <f>'NonE-LPG propane or butane'!Z54+'E-LPG propane or butane'!Z54</f>
        <v>2486900810491.1948</v>
      </c>
      <c r="AA6" s="344">
        <f>'NonE-LPG propane or butane'!AA54+'E-LPG propane or butane'!AA54</f>
        <v>2481595404497.3701</v>
      </c>
      <c r="AB6" s="344">
        <f>'NonE-LPG propane or butane'!AB54+'E-LPG propane or butane'!AB54</f>
        <v>2473964932384.8442</v>
      </c>
      <c r="AC6" s="344">
        <f>'NonE-LPG propane or butane'!AC54+'E-LPG propane or butane'!AC54</f>
        <v>2464354853322.5112</v>
      </c>
      <c r="AD6" s="344">
        <f>'NonE-LPG propane or butane'!AD54+'E-LPG propane or butane'!AD54</f>
        <v>2453107677009.521</v>
      </c>
      <c r="AE6" s="344">
        <f>'NonE-LPG propane or butane'!AE54+'E-LPG propane or butane'!AE54</f>
        <v>2440560828898.6748</v>
      </c>
      <c r="AF6" s="344">
        <f>'NonE-LPG propane or butane'!AF54+'E-LPG propane or butane'!AF54</f>
        <v>2427045043801.1821</v>
      </c>
      <c r="AG6" s="344">
        <f>'NonE-LPG propane or butane'!AG54+'E-LPG propane or butane'!AG54</f>
        <v>2412883268446.6421</v>
      </c>
      <c r="AH6" s="344">
        <f>'NonE-LPG propane or butane'!AH54+'E-LPG propane or butane'!AH54</f>
        <v>2398390049194.3145</v>
      </c>
      <c r="AI6" s="344">
        <f>'NonE-LPG propane or butane'!AI54+'E-LPG propane or butane'!AI54</f>
        <v>2383871378995.106</v>
      </c>
      <c r="AJ6" s="344">
        <f>'NonE-LPG propane or butane'!AJ54+'E-LPG propane or butane'!AJ54</f>
        <v>2369624977696.8457</v>
      </c>
      <c r="AK6" s="344">
        <f>'NonE-LPG propane or butane'!AK54+'E-LPG propane or butane'!AK54</f>
        <v>2355940981677.5742</v>
      </c>
      <c r="AL6" s="344">
        <f>'NonE-LPG propane or butane'!AL54+'E-LPG propane or butane'!AL54</f>
        <v>2343103022409.6323</v>
      </c>
      <c r="AM6" s="344">
        <f>'NonE-LPG propane or butane'!AM54+'E-LPG propane or butane'!AM54</f>
        <v>2331389678762.5508</v>
      </c>
      <c r="AN6" s="344">
        <f>'NonE-LPG propane or butane'!AN54+'E-LPG propane or butane'!AN54</f>
        <v>2321076294552.7085</v>
      </c>
      <c r="AO6" s="344">
        <f>'NonE-LPG propane or butane'!AO54+'E-LPG propane or butane'!AO54</f>
        <v>2312437161011.0264</v>
      </c>
      <c r="AP6" s="344">
        <f>'NonE-LPG propane or butane'!AP54+'E-LPG propane or butane'!AP54</f>
        <v>2305748073506.3291</v>
      </c>
      <c r="AQ6" s="344">
        <f>'NonE-LPG propane or butane'!AQ54+'E-LPG propane or butane'!AQ54</f>
        <v>2289448221679.3906</v>
      </c>
    </row>
    <row r="7" spans="1:43" x14ac:dyDescent="0.2">
      <c r="A7" s="136" t="s">
        <v>129</v>
      </c>
      <c r="B7" s="344">
        <f>'NonE-LPG propane or butane'!B55+'E-LPG propane or butane'!B55</f>
        <v>1120803699633.5313</v>
      </c>
      <c r="C7" s="344">
        <f>'NonE-LPG propane or butane'!C55+'E-LPG propane or butane'!C55</f>
        <v>924811895029.06433</v>
      </c>
      <c r="D7" s="344">
        <f>'NonE-LPG propane or butane'!D55+'E-LPG propane or butane'!D55</f>
        <v>986608084660.4292</v>
      </c>
      <c r="E7" s="344">
        <f>'NonE-LPG propane or butane'!E55+'E-LPG propane or butane'!E55</f>
        <v>972158936549.29761</v>
      </c>
      <c r="F7" s="344">
        <f>'NonE-LPG propane or butane'!F55+'E-LPG propane or butane'!F55</f>
        <v>968133869282.70276</v>
      </c>
      <c r="G7" s="344">
        <f>'NonE-LPG propane or butane'!G55+'E-LPG propane or butane'!G55</f>
        <v>969530094571.08167</v>
      </c>
      <c r="H7" s="344">
        <f>'NonE-LPG propane or butane'!H55+'E-LPG propane or butane'!H55</f>
        <v>974135649655.97314</v>
      </c>
      <c r="I7" s="344">
        <f>'NonE-LPG propane or butane'!I55+'E-LPG propane or butane'!I55</f>
        <v>980544374754.93787</v>
      </c>
      <c r="J7" s="344">
        <f>'NonE-LPG propane or butane'!J55+'E-LPG propane or butane'!J55</f>
        <v>986572705189.24365</v>
      </c>
      <c r="K7" s="344">
        <f>'NonE-LPG propane or butane'!K55+'E-LPG propane or butane'!K55</f>
        <v>990853848765.08496</v>
      </c>
      <c r="L7" s="344">
        <f>'NonE-LPG propane or butane'!L55+'E-LPG propane or butane'!L55</f>
        <v>992014440401.3042</v>
      </c>
      <c r="M7" s="344">
        <f>'NonE-LPG propane or butane'!M55+'E-LPG propane or butane'!M55</f>
        <v>988703345673.37976</v>
      </c>
      <c r="N7" s="344">
        <f>'NonE-LPG propane or butane'!N55+'E-LPG propane or butane'!N55</f>
        <v>981326940158.13538</v>
      </c>
      <c r="O7" s="344">
        <f>'NonE-LPG propane or butane'!O55+'E-LPG propane or butane'!O55</f>
        <v>969450792825.79492</v>
      </c>
      <c r="P7" s="344">
        <f>'NonE-LPG propane or butane'!P55+'E-LPG propane or butane'!P55</f>
        <v>954351888951.34888</v>
      </c>
      <c r="Q7" s="344">
        <f>'NonE-LPG propane or butane'!Q55+'E-LPG propane or butane'!Q55</f>
        <v>937274477305.71851</v>
      </c>
      <c r="R7" s="344">
        <f>'NonE-LPG propane or butane'!R55+'E-LPG propane or butane'!R55</f>
        <v>919399065436.37927</v>
      </c>
      <c r="S7" s="344">
        <f>'NonE-LPG propane or butane'!S55+'E-LPG propane or butane'!S55</f>
        <v>905202206830.42957</v>
      </c>
      <c r="T7" s="344">
        <f>'NonE-LPG propane or butane'!T55+'E-LPG propane or butane'!T55</f>
        <v>891243579493.93237</v>
      </c>
      <c r="U7" s="344">
        <f>'NonE-LPG propane or butane'!U55+'E-LPG propane or butane'!U55</f>
        <v>877559301168.37</v>
      </c>
      <c r="V7" s="344">
        <f>'NonE-LPG propane or butane'!V55+'E-LPG propane or butane'!V55</f>
        <v>864185376023.78381</v>
      </c>
      <c r="W7" s="344">
        <f>'NonE-LPG propane or butane'!W55+'E-LPG propane or butane'!W55</f>
        <v>851156906922.19495</v>
      </c>
      <c r="X7" s="344">
        <f>'NonE-LPG propane or butane'!X55+'E-LPG propane or butane'!X55</f>
        <v>838507462240.1665</v>
      </c>
      <c r="Y7" s="344">
        <f>'NonE-LPG propane or butane'!Y55+'E-LPG propane or butane'!Y55</f>
        <v>826268593879.04651</v>
      </c>
      <c r="Z7" s="344">
        <f>'NonE-LPG propane or butane'!Z55+'E-LPG propane or butane'!Z55</f>
        <v>814469498459.56665</v>
      </c>
      <c r="AA7" s="344">
        <f>'NonE-LPG propane or butane'!AA55+'E-LPG propane or butane'!AA55</f>
        <v>803136810289.73828</v>
      </c>
      <c r="AB7" s="344">
        <f>'NonE-LPG propane or butane'!AB55+'E-LPG propane or butane'!AB55</f>
        <v>792294512443.68921</v>
      </c>
      <c r="AC7" s="344">
        <f>'NonE-LPG propane or butane'!AC55+'E-LPG propane or butane'!AC55</f>
        <v>781963951080.68872</v>
      </c>
      <c r="AD7" s="344">
        <f>'NonE-LPG propane or butane'!AD55+'E-LPG propane or butane'!AD55</f>
        <v>772163937825.44995</v>
      </c>
      <c r="AE7" s="344">
        <f>'NonE-LPG propane or butane'!AE55+'E-LPG propane or butane'!AE55</f>
        <v>762910925467.81628</v>
      </c>
      <c r="AF7" s="344">
        <f>'NonE-LPG propane or butane'!AF55+'E-LPG propane or butane'!AF55</f>
        <v>754219243266.02734</v>
      </c>
      <c r="AG7" s="344">
        <f>'NonE-LPG propane or butane'!AG55+'E-LPG propane or butane'!AG55</f>
        <v>746101379607.47083</v>
      </c>
      <c r="AH7" s="344">
        <f>'NonE-LPG propane or butane'!AH55+'E-LPG propane or butane'!AH55</f>
        <v>738568301565.51331</v>
      </c>
      <c r="AI7" s="344">
        <f>'NonE-LPG propane or butane'!AI55+'E-LPG propane or butane'!AI55</f>
        <v>731629802883.54541</v>
      </c>
      <c r="AJ7" s="344">
        <f>'NonE-LPG propane or butane'!AJ55+'E-LPG propane or butane'!AJ55</f>
        <v>725294874036.28052</v>
      </c>
      <c r="AK7" s="344">
        <f>'NonE-LPG propane or butane'!AK55+'E-LPG propane or butane'!AK55</f>
        <v>719572090206.80347</v>
      </c>
      <c r="AL7" s="344">
        <f>'NonE-LPG propane or butane'!AL55+'E-LPG propane or butane'!AL55</f>
        <v>714470015246.41943</v>
      </c>
      <c r="AM7" s="344">
        <f>'NonE-LPG propane or butane'!AM55+'E-LPG propane or butane'!AM55</f>
        <v>709997621948.59167</v>
      </c>
      <c r="AN7" s="344">
        <f>'NonE-LPG propane or butane'!AN55+'E-LPG propane or butane'!AN55</f>
        <v>706164731290.2998</v>
      </c>
      <c r="AO7" s="344">
        <f>'NonE-LPG propane or butane'!AO55+'E-LPG propane or butane'!AO55</f>
        <v>702982475722.01233</v>
      </c>
      <c r="AP7" s="344">
        <f>'NonE-LPG propane or butane'!AP55+'E-LPG propane or butane'!AP55</f>
        <v>700463794197.47937</v>
      </c>
      <c r="AQ7" s="344">
        <f>'NonE-LPG propane or butane'!AQ55+'E-LPG propane or butane'!AQ55</f>
        <v>695041282510.39844</v>
      </c>
    </row>
    <row r="8" spans="1:43" x14ac:dyDescent="0.2">
      <c r="A8" s="136" t="s">
        <v>130</v>
      </c>
      <c r="B8" s="344">
        <f>'NonE-LPG propane or butane'!B56+'E-LPG propane or butane'!B56</f>
        <v>247909340533.9632</v>
      </c>
      <c r="C8" s="344">
        <f>'NonE-LPG propane or butane'!C56+'E-LPG propane or butane'!C56</f>
        <v>258610764539.1474</v>
      </c>
      <c r="D8" s="344">
        <f>'NonE-LPG propane or butane'!D56+'E-LPG propane or butane'!D56</f>
        <v>296095077486.52362</v>
      </c>
      <c r="E8" s="344">
        <f>'NonE-LPG propane or butane'!E56+'E-LPG propane or butane'!E56</f>
        <v>287527756379.61108</v>
      </c>
      <c r="F8" s="344">
        <f>'NonE-LPG propane or butane'!F56+'E-LPG propane or butane'!F56</f>
        <v>285651590848.95508</v>
      </c>
      <c r="G8" s="344">
        <f>'NonE-LPG propane or butane'!G56+'E-LPG propane or butane'!G56</f>
        <v>286017550537.87</v>
      </c>
      <c r="H8" s="344">
        <f>'NonE-LPG propane or butane'!H56+'E-LPG propane or butane'!H56</f>
        <v>287894489932.96313</v>
      </c>
      <c r="I8" s="344">
        <f>'NonE-LPG propane or butane'!I56+'E-LPG propane or butane'!I56</f>
        <v>290819653080.3786</v>
      </c>
      <c r="J8" s="344">
        <f>'NonE-LPG propane or butane'!J56+'E-LPG propane or butane'!J56</f>
        <v>294174509500.68176</v>
      </c>
      <c r="K8" s="344">
        <f>'NonE-LPG propane or butane'!K56+'E-LPG propane or butane'!K56</f>
        <v>297575214699.48676</v>
      </c>
      <c r="L8" s="344">
        <f>'NonE-LPG propane or butane'!L56+'E-LPG propane or butane'!L56</f>
        <v>300620525805.45947</v>
      </c>
      <c r="M8" s="344">
        <f>'NonE-LPG propane or butane'!M56+'E-LPG propane or butane'!M56</f>
        <v>302893923885.89795</v>
      </c>
      <c r="N8" s="344">
        <f>'NonE-LPG propane or butane'!N56+'E-LPG propane or butane'!N56</f>
        <v>304800199482.07379</v>
      </c>
      <c r="O8" s="344">
        <f>'NonE-LPG propane or butane'!O56+'E-LPG propane or butane'!O56</f>
        <v>305589330693.22211</v>
      </c>
      <c r="P8" s="344">
        <f>'NonE-LPG propane or butane'!P56+'E-LPG propane or butane'!P56</f>
        <v>305334811758.05542</v>
      </c>
      <c r="Q8" s="344">
        <f>'NonE-LPG propane or butane'!Q56+'E-LPG propane or butane'!Q56</f>
        <v>304121123334.21838</v>
      </c>
      <c r="R8" s="344">
        <f>'NonE-LPG propane or butane'!R56+'E-LPG propane or butane'!R56</f>
        <v>302041008257.85718</v>
      </c>
      <c r="S8" s="344">
        <f>'NonE-LPG propane or butane'!S56+'E-LPG propane or butane'!S56</f>
        <v>300734340693.56201</v>
      </c>
      <c r="T8" s="344">
        <f>'NonE-LPG propane or butane'!T56+'E-LPG propane or butane'!T56</f>
        <v>298722479842.36542</v>
      </c>
      <c r="U8" s="344">
        <f>'NonE-LPG propane or butane'!U56+'E-LPG propane or butane'!U56</f>
        <v>296079950333.64832</v>
      </c>
      <c r="V8" s="344">
        <f>'NonE-LPG propane or butane'!V56+'E-LPG propane or butane'!V56</f>
        <v>292883384993.81671</v>
      </c>
      <c r="W8" s="344">
        <f>'NonE-LPG propane or butane'!W56+'E-LPG propane or butane'!W56</f>
        <v>289210156411.39587</v>
      </c>
      <c r="X8" s="344">
        <f>'NonE-LPG propane or butane'!X56+'E-LPG propane or butane'!X56</f>
        <v>285137169854.4884</v>
      </c>
      <c r="Y8" s="344">
        <f>'NonE-LPG propane or butane'!Y56+'E-LPG propane or butane'!Y56</f>
        <v>280739829741.42188</v>
      </c>
      <c r="Z8" s="344">
        <f>'NonE-LPG propane or butane'!Z56+'E-LPG propane or butane'!Z56</f>
        <v>276091184852.24969</v>
      </c>
      <c r="AA8" s="344">
        <f>'NonE-LPG propane or butane'!AA56+'E-LPG propane or butane'!AA56</f>
        <v>271261251463.21191</v>
      </c>
      <c r="AB8" s="344">
        <f>'NonE-LPG propane or butane'!AB56+'E-LPG propane or butane'!AB56</f>
        <v>266316508675.85156</v>
      </c>
      <c r="AC8" s="344">
        <f>'NonE-LPG propane or butane'!AC56+'E-LPG propane or butane'!AC56</f>
        <v>261319556418.23517</v>
      </c>
      <c r="AD8" s="344">
        <f>'NonE-LPG propane or butane'!AD56+'E-LPG propane or butane'!AD56</f>
        <v>256328923884.99246</v>
      </c>
      <c r="AE8" s="344">
        <f>'NonE-LPG propane or butane'!AE56+'E-LPG propane or butane'!AE56</f>
        <v>251399014482.75339</v>
      </c>
      <c r="AF8" s="344">
        <f>'NonE-LPG propane or butane'!AF56+'E-LPG propane or butane'!AF56</f>
        <v>246580172557.57816</v>
      </c>
      <c r="AG8" s="344">
        <f>'NonE-LPG propane or butane'!AG56+'E-LPG propane or butane'!AG56</f>
        <v>241918857185.51959</v>
      </c>
      <c r="AH8" s="344">
        <f>'NonE-LPG propane or butane'!AH56+'E-LPG propane or butane'!AH56</f>
        <v>237457908985.56082</v>
      </c>
      <c r="AI8" s="344">
        <f>'NonE-LPG propane or butane'!AI56+'E-LPG propane or butane'!AI56</f>
        <v>233236897148.68774</v>
      </c>
      <c r="AJ8" s="344">
        <f>'NonE-LPG propane or butane'!AJ56+'E-LPG propane or butane'!AJ56</f>
        <v>229292535561.10901</v>
      </c>
      <c r="AK8" s="344">
        <f>'NonE-LPG propane or butane'!AK56+'E-LPG propane or butane'!AK56</f>
        <v>225659158942.79889</v>
      </c>
      <c r="AL8" s="344">
        <f>'NonE-LPG propane or butane'!AL56+'E-LPG propane or butane'!AL56</f>
        <v>222369252253.68011</v>
      </c>
      <c r="AM8" s="344">
        <f>'NonE-LPG propane or butane'!AM56+'E-LPG propane or butane'!AM56</f>
        <v>219454029190.60022</v>
      </c>
      <c r="AN8" s="344">
        <f>'NonE-LPG propane or butane'!AN56+'E-LPG propane or butane'!AN56</f>
        <v>216944058385.49536</v>
      </c>
      <c r="AO8" s="344">
        <f>'NonE-LPG propane or butane'!AO56+'E-LPG propane or butane'!AO56</f>
        <v>214869938922.2915</v>
      </c>
      <c r="AP8" s="344">
        <f>'NonE-LPG propane or butane'!AP56+'E-LPG propane or butane'!AP56</f>
        <v>213263030049.66876</v>
      </c>
      <c r="AQ8" s="344">
        <f>'NonE-LPG propane or butane'!AQ56+'E-LPG propane or butane'!AQ56</f>
        <v>211061049813.36304</v>
      </c>
    </row>
    <row r="9" spans="1:43" x14ac:dyDescent="0.2">
      <c r="A9" s="136" t="s">
        <v>131</v>
      </c>
      <c r="B9" s="344">
        <f>'NonE-LPG propane or butane'!B57+'E-LPG propane or butane'!B57</f>
        <v>1788076811289.1843</v>
      </c>
      <c r="C9" s="344">
        <f>'NonE-LPG propane or butane'!C57+'E-LPG propane or butane'!C57</f>
        <v>2052550677767.4377</v>
      </c>
      <c r="D9" s="344">
        <f>'NonE-LPG propane or butane'!D57+'E-LPG propane or butane'!D57</f>
        <v>2301482068929.3252</v>
      </c>
      <c r="E9" s="344">
        <f>'NonE-LPG propane or butane'!E57+'E-LPG propane or butane'!E57</f>
        <v>2308699842414.751</v>
      </c>
      <c r="F9" s="344">
        <f>'NonE-LPG propane or butane'!F57+'E-LPG propane or butane'!F57</f>
        <v>2356569672816.958</v>
      </c>
      <c r="G9" s="344">
        <f>'NonE-LPG propane or butane'!G57+'E-LPG propane or butane'!G57</f>
        <v>2425339846756.6816</v>
      </c>
      <c r="H9" s="344">
        <f>'NonE-LPG propane or butane'!H57+'E-LPG propane or butane'!H57</f>
        <v>2504984450501.6582</v>
      </c>
      <c r="I9" s="344">
        <f>'NonE-LPG propane or butane'!I57+'E-LPG propane or butane'!I57</f>
        <v>2564921118977.2993</v>
      </c>
      <c r="J9" s="344">
        <f>'NonE-LPG propane or butane'!J57+'E-LPG propane or butane'!J57</f>
        <v>2624437896099.3521</v>
      </c>
      <c r="K9" s="344">
        <f>'NonE-LPG propane or butane'!K57+'E-LPG propane or butane'!K57</f>
        <v>2682294894815.3545</v>
      </c>
      <c r="L9" s="344">
        <f>'NonE-LPG propane or butane'!L57+'E-LPG propane or butane'!L57</f>
        <v>2737142922783.564</v>
      </c>
      <c r="M9" s="344">
        <f>'NonE-LPG propane or butane'!M57+'E-LPG propane or butane'!M57</f>
        <v>2787540253714.6045</v>
      </c>
      <c r="N9" s="344">
        <f>'NonE-LPG propane or butane'!N57+'E-LPG propane or butane'!N57</f>
        <v>2823308381435.7563</v>
      </c>
      <c r="O9" s="344">
        <f>'NonE-LPG propane or butane'!O57+'E-LPG propane or butane'!O57</f>
        <v>2853515713563.6777</v>
      </c>
      <c r="P9" s="344">
        <f>'NonE-LPG propane or butane'!P57+'E-LPG propane or butane'!P57</f>
        <v>2878394841733.084</v>
      </c>
      <c r="Q9" s="344">
        <f>'NonE-LPG propane or butane'!Q57+'E-LPG propane or butane'!Q57</f>
        <v>2898246761312.2607</v>
      </c>
      <c r="R9" s="344">
        <f>'NonE-LPG propane or butane'!R57+'E-LPG propane or butane'!R57</f>
        <v>2913429872863.9492</v>
      </c>
      <c r="S9" s="344">
        <f>'NonE-LPG propane or butane'!S57+'E-LPG propane or butane'!S57</f>
        <v>2927979535083.709</v>
      </c>
      <c r="T9" s="344">
        <f>'NonE-LPG propane or butane'!T57+'E-LPG propane or butane'!T57</f>
        <v>2938650344443.2334</v>
      </c>
      <c r="U9" s="344">
        <f>'NonE-LPG propane or butane'!U57+'E-LPG propane or butane'!U57</f>
        <v>2945684933940.1445</v>
      </c>
      <c r="V9" s="344">
        <f>'NonE-LPG propane or butane'!V57+'E-LPG propane or butane'!V57</f>
        <v>2949350979670.167</v>
      </c>
      <c r="W9" s="344">
        <f>'NonE-LPG propane or butane'!W57+'E-LPG propane or butane'!W57</f>
        <v>2949935805876.8828</v>
      </c>
      <c r="X9" s="344">
        <f>'NonE-LPG propane or butane'!X57+'E-LPG propane or butane'!X57</f>
        <v>2935743533972.4834</v>
      </c>
      <c r="Y9" s="344">
        <f>'NonE-LPG propane or butane'!Y57+'E-LPG propane or butane'!Y57</f>
        <v>2919120589370.5635</v>
      </c>
      <c r="Z9" s="344">
        <f>'NonE-LPG propane or butane'!Z57+'E-LPG propane or butane'!Z57</f>
        <v>2900383822726.417</v>
      </c>
      <c r="AA9" s="344">
        <f>'NonE-LPG propane or butane'!AA57+'E-LPG propane or butane'!AA57</f>
        <v>2879851543660.2168</v>
      </c>
      <c r="AB9" s="344">
        <f>'NonE-LPG propane or butane'!AB57+'E-LPG propane or butane'!AB57</f>
        <v>2857840150877.8579</v>
      </c>
      <c r="AC9" s="344">
        <f>'NonE-LPG propane or butane'!AC57+'E-LPG propane or butane'!AC57</f>
        <v>2826327863047.7827</v>
      </c>
      <c r="AD9" s="344">
        <f>'NonE-LPG propane or butane'!AD57+'E-LPG propane or butane'!AD57</f>
        <v>2793978666535.0835</v>
      </c>
      <c r="AE9" s="344">
        <f>'NonE-LPG propane or butane'!AE57+'E-LPG propane or butane'!AE57</f>
        <v>2761088366604.1055</v>
      </c>
      <c r="AF9" s="344">
        <f>'NonE-LPG propane or butane'!AF57+'E-LPG propane or butane'!AF57</f>
        <v>2727942745322.8721</v>
      </c>
      <c r="AG9" s="344">
        <f>'NonE-LPG propane or butane'!AG57+'E-LPG propane or butane'!AG57</f>
        <v>2694816822941.3047</v>
      </c>
      <c r="AH9" s="344">
        <f>'NonE-LPG propane or butane'!AH57+'E-LPG propane or butane'!AH57</f>
        <v>2660793343877.1831</v>
      </c>
      <c r="AI9" s="344">
        <f>'NonE-LPG propane or butane'!AI57+'E-LPG propane or butane'!AI57</f>
        <v>2627310366715.2607</v>
      </c>
      <c r="AJ9" s="344">
        <f>'NonE-LPG propane or butane'!AJ57+'E-LPG propane or butane'!AJ57</f>
        <v>2594610722453.793</v>
      </c>
      <c r="AK9" s="344">
        <f>'NonE-LPG propane or butane'!AK57+'E-LPG propane or butane'!AK57</f>
        <v>2562927907252.7539</v>
      </c>
      <c r="AL9" s="344">
        <f>'NonE-LPG propane or butane'!AL57+'E-LPG propane or butane'!AL57</f>
        <v>2532487389704.5835</v>
      </c>
      <c r="AM9" s="344">
        <f>'NonE-LPG propane or butane'!AM57+'E-LPG propane or butane'!AM57</f>
        <v>2501164191943.7817</v>
      </c>
      <c r="AN9" s="344">
        <f>'NonE-LPG propane or butane'!AN57+'E-LPG propane or butane'!AN57</f>
        <v>2471524379689.0449</v>
      </c>
      <c r="AO9" s="344">
        <f>'NonE-LPG propane or butane'!AO57+'E-LPG propane or butane'!AO57</f>
        <v>2443780436379.7266</v>
      </c>
      <c r="AP9" s="344">
        <f>'NonE-LPG propane or butane'!AP57+'E-LPG propane or butane'!AP57</f>
        <v>2418145269093.9424</v>
      </c>
      <c r="AQ9" s="344">
        <f>'NonE-LPG propane or butane'!AQ57+'E-LPG propane or butane'!AQ57</f>
        <v>2382551648983.4897</v>
      </c>
    </row>
    <row r="10" spans="1:43" x14ac:dyDescent="0.2">
      <c r="A10" s="136" t="s">
        <v>132</v>
      </c>
      <c r="B10" s="344">
        <f>'NonE-LPG propane or butane'!B58+'E-LPG propane or butane'!B58</f>
        <v>3204593178550690.5</v>
      </c>
      <c r="C10" s="344">
        <f>'NonE-LPG propane or butane'!C58+'E-LPG propane or butane'!C58</f>
        <v>3459103488123401</v>
      </c>
      <c r="D10" s="344">
        <f>'NonE-LPG propane or butane'!D58+'E-LPG propane or butane'!D58</f>
        <v>3400617332717394</v>
      </c>
      <c r="E10" s="344">
        <f>'NonE-LPG propane or butane'!E58+'E-LPG propane or butane'!E58</f>
        <v>3460541137546099</v>
      </c>
      <c r="F10" s="344">
        <f>'NonE-LPG propane or butane'!F58+'E-LPG propane or butane'!F58</f>
        <v>3728299949288057</v>
      </c>
      <c r="G10" s="344">
        <f>'NonE-LPG propane or butane'!G58+'E-LPG propane or butane'!G58</f>
        <v>3995104245246938</v>
      </c>
      <c r="H10" s="344">
        <f>'NonE-LPG propane or butane'!H58+'E-LPG propane or butane'!H58</f>
        <v>4260954397820140</v>
      </c>
      <c r="I10" s="344">
        <f>'NonE-LPG propane or butane'!I58+'E-LPG propane or butane'!I58</f>
        <v>4349319095054882</v>
      </c>
      <c r="J10" s="344">
        <f>'NonE-LPG propane or butane'!J58+'E-LPG propane or butane'!J58</f>
        <v>4437410574588969.5</v>
      </c>
      <c r="K10" s="344">
        <f>'NonE-LPG propane or butane'!K58+'E-LPG propane or butane'!K58</f>
        <v>4525228943241285</v>
      </c>
      <c r="L10" s="344">
        <f>'NonE-LPG propane or butane'!L58+'E-LPG propane or butane'!L58</f>
        <v>4612774307830712</v>
      </c>
      <c r="M10" s="344">
        <f>'NonE-LPG propane or butane'!M58+'E-LPG propane or butane'!M58</f>
        <v>4700046775176132</v>
      </c>
      <c r="N10" s="344">
        <f>'NonE-LPG propane or butane'!N58+'E-LPG propane or butane'!N58</f>
        <v>4700960805776684</v>
      </c>
      <c r="O10" s="344">
        <f>'NonE-LPG propane or butane'!O58+'E-LPG propane or butane'!O58</f>
        <v>4701859364215562</v>
      </c>
      <c r="P10" s="344">
        <f>'NonE-LPG propane or butane'!P58+'E-LPG propane or butane'!P58</f>
        <v>4702742455097902</v>
      </c>
      <c r="Q10" s="344">
        <f>'NonE-LPG propane or butane'!Q58+'E-LPG propane or butane'!Q58</f>
        <v>4703610083028849</v>
      </c>
      <c r="R10" s="344">
        <f>'NonE-LPG propane or butane'!R58+'E-LPG propane or butane'!R58</f>
        <v>4704462252613539</v>
      </c>
      <c r="S10" s="344">
        <f>'NonE-LPG propane or butane'!S58+'E-LPG propane or butane'!S58</f>
        <v>4649517537923849</v>
      </c>
      <c r="T10" s="344">
        <f>'NonE-LPG propane or butane'!T58+'E-LPG propane or butane'!T58</f>
        <v>4594608814924178</v>
      </c>
      <c r="U10" s="344">
        <f>'NonE-LPG propane or butane'!U58+'E-LPG propane or butane'!U58</f>
        <v>4539736078249636</v>
      </c>
      <c r="V10" s="344">
        <f>'NonE-LPG propane or butane'!V58+'E-LPG propane or butane'!V58</f>
        <v>4484899322535333</v>
      </c>
      <c r="W10" s="344">
        <f>'NonE-LPG propane or butane'!W58+'E-LPG propane or butane'!W58</f>
        <v>4430098542416381</v>
      </c>
      <c r="X10" s="344">
        <f>'NonE-LPG propane or butane'!X58+'E-LPG propane or butane'!X58</f>
        <v>4328716790724391.5</v>
      </c>
      <c r="Y10" s="344">
        <f>'NonE-LPG propane or butane'!Y58+'E-LPG propane or butane'!Y58</f>
        <v>4227402343358969</v>
      </c>
      <c r="Z10" s="344">
        <f>'NonE-LPG propane or butane'!Z58+'E-LPG propane or butane'!Z58</f>
        <v>4126155190260905</v>
      </c>
      <c r="AA10" s="344">
        <f>'NonE-LPG propane or butane'!AA58+'E-LPG propane or butane'!AA58</f>
        <v>4024975321370990</v>
      </c>
      <c r="AB10" s="344">
        <f>'NonE-LPG propane or butane'!AB58+'E-LPG propane or butane'!AB58</f>
        <v>3923862726630015</v>
      </c>
      <c r="AC10" s="344">
        <f>'NonE-LPG propane or butane'!AC58+'E-LPG propane or butane'!AC58</f>
        <v>3822817395978769.5</v>
      </c>
      <c r="AD10" s="344">
        <f>'NonE-LPG propane or butane'!AD58+'E-LPG propane or butane'!AD58</f>
        <v>3721839319358045.5</v>
      </c>
      <c r="AE10" s="344">
        <f>'NonE-LPG propane or butane'!AE58+'E-LPG propane or butane'!AE58</f>
        <v>3620928486708633</v>
      </c>
      <c r="AF10" s="344">
        <f>'NonE-LPG propane or butane'!AF58+'E-LPG propane or butane'!AF58</f>
        <v>3520084887971324</v>
      </c>
      <c r="AG10" s="344">
        <f>'NonE-LPG propane or butane'!AG58+'E-LPG propane or butane'!AG58</f>
        <v>3419308513086909.5</v>
      </c>
      <c r="AH10" s="344">
        <f>'NonE-LPG propane or butane'!AH58+'E-LPG propane or butane'!AH58</f>
        <v>3331873477414294</v>
      </c>
      <c r="AI10" s="344">
        <f>'NonE-LPG propane or butane'!AI58+'E-LPG propane or butane'!AI58</f>
        <v>3244496700454652</v>
      </c>
      <c r="AJ10" s="344">
        <f>'NonE-LPG propane or butane'!AJ58+'E-LPG propane or butane'!AJ58</f>
        <v>3157178173489982</v>
      </c>
      <c r="AK10" s="344">
        <f>'NonE-LPG propane or butane'!AK58+'E-LPG propane or butane'!AK58</f>
        <v>3069917887802285</v>
      </c>
      <c r="AL10" s="344">
        <f>'NonE-LPG propane or butane'!AL58+'E-LPG propane or butane'!AL58</f>
        <v>2982715834673562</v>
      </c>
      <c r="AM10" s="344">
        <f>'NonE-LPG propane or butane'!AM58+'E-LPG propane or butane'!AM58</f>
        <v>2891245024800385</v>
      </c>
      <c r="AN10" s="344">
        <f>'NonE-LPG propane or butane'!AN58+'E-LPG propane or butane'!AN58</f>
        <v>2799835349327947</v>
      </c>
      <c r="AO10" s="344">
        <f>'NonE-LPG propane or butane'!AO58+'E-LPG propane or butane'!AO58</f>
        <v>2708486799100315.5</v>
      </c>
      <c r="AP10" s="344">
        <f>'NonE-LPG propane or butane'!AP58+'E-LPG propane or butane'!AP58</f>
        <v>2617199364961556</v>
      </c>
      <c r="AQ10" s="344">
        <f>'NonE-LPG propane or butane'!AQ58+'E-LPG propane or butane'!AQ58</f>
        <v>2522205906259818.5</v>
      </c>
    </row>
    <row r="11" spans="1:43" x14ac:dyDescent="0.2">
      <c r="A11" s="136" t="s">
        <v>133</v>
      </c>
      <c r="B11" s="344">
        <f>'NonE-LPG propane or butane'!B59+'E-LPG propane or butane'!B59</f>
        <v>2442512382353977</v>
      </c>
      <c r="C11" s="344">
        <f>'NonE-LPG propane or butane'!C59+'E-LPG propane or butane'!C59</f>
        <v>2621259337977227</v>
      </c>
      <c r="D11" s="344">
        <f>'NonE-LPG propane or butane'!D59+'E-LPG propane or butane'!D59</f>
        <v>2794329119777232</v>
      </c>
      <c r="E11" s="344">
        <f>'NonE-LPG propane or butane'!E59+'E-LPG propane or butane'!E59</f>
        <v>2769283335612785</v>
      </c>
      <c r="F11" s="344">
        <f>'NonE-LPG propane or butane'!F59+'E-LPG propane or butane'!F59</f>
        <v>3021971622740168.5</v>
      </c>
      <c r="G11" s="344">
        <f>'NonE-LPG propane or butane'!G59+'E-LPG propane or butane'!G59</f>
        <v>3274263994683832.5</v>
      </c>
      <c r="H11" s="344">
        <f>'NonE-LPG propane or butane'!H59+'E-LPG propane or butane'!H59</f>
        <v>3526159478164065</v>
      </c>
      <c r="I11" s="344">
        <f>'NonE-LPG propane or butane'!I59+'E-LPG propane or butane'!I59</f>
        <v>3652048614757403</v>
      </c>
      <c r="J11" s="344">
        <f>'NonE-LPG propane or butane'!J59+'E-LPG propane or butane'!J59</f>
        <v>3777763433130037</v>
      </c>
      <c r="K11" s="344">
        <f>'NonE-LPG propane or butane'!K59+'E-LPG propane or butane'!K59</f>
        <v>3903304108235677</v>
      </c>
      <c r="L11" s="344">
        <f>'NonE-LPG propane or butane'!L59+'E-LPG propane or butane'!L59</f>
        <v>4028670848396493</v>
      </c>
      <c r="M11" s="344">
        <f>'NonE-LPG propane or butane'!M59+'E-LPG propane or butane'!M59</f>
        <v>4153863889720686.5</v>
      </c>
      <c r="N11" s="344">
        <f>'NonE-LPG propane or butane'!N59+'E-LPG propane or butane'!N59</f>
        <v>4224980502368406</v>
      </c>
      <c r="O11" s="344">
        <f>'NonE-LPG propane or butane'!O59+'E-LPG propane or butane'!O59</f>
        <v>4296015927134487</v>
      </c>
      <c r="P11" s="344">
        <f>'NonE-LPG propane or butane'!P59+'E-LPG propane or butane'!P59</f>
        <v>4366970319090976.5</v>
      </c>
      <c r="Q11" s="344">
        <f>'NonE-LPG propane or butane'!Q59+'E-LPG propane or butane'!Q59</f>
        <v>4437843838922951</v>
      </c>
      <c r="R11" s="344">
        <f>'NonE-LPG propane or butane'!R59+'E-LPG propane or butane'!R59</f>
        <v>4508636649743325</v>
      </c>
      <c r="S11" s="344">
        <f>'NonE-LPG propane or butane'!S59+'E-LPG propane or butane'!S59</f>
        <v>4545958438611353</v>
      </c>
      <c r="T11" s="344">
        <f>'NonE-LPG propane or butane'!T59+'E-LPG propane or butane'!T59</f>
        <v>4583266375251405</v>
      </c>
      <c r="U11" s="344">
        <f>'NonE-LPG propane or butane'!U59+'E-LPG propane or butane'!U59</f>
        <v>4620560465113984</v>
      </c>
      <c r="V11" s="344">
        <f>'NonE-LPG propane or butane'!V59+'E-LPG propane or butane'!V59</f>
        <v>4657840713661823</v>
      </c>
      <c r="W11" s="344">
        <f>'NonE-LPG propane or butane'!W59+'E-LPG propane or butane'!W59</f>
        <v>4695107126369138</v>
      </c>
      <c r="X11" s="344">
        <f>'NonE-LPG propane or butane'!X59+'E-LPG propane or butane'!X59</f>
        <v>4711480349256621</v>
      </c>
      <c r="Y11" s="344">
        <f>'NonE-LPG propane or butane'!Y59+'E-LPG propane or butane'!Y59</f>
        <v>4727847018425992</v>
      </c>
      <c r="Z11" s="344">
        <f>'NonE-LPG propane or butane'!Z59+'E-LPG propane or butane'!Z59</f>
        <v>4744207136785140</v>
      </c>
      <c r="AA11" s="344">
        <f>'NonE-LPG propane or butane'!AA59+'E-LPG propane or butane'!AA59</f>
        <v>4760560707250547</v>
      </c>
      <c r="AB11" s="344">
        <f>'NonE-LPG propane or butane'!AB59+'E-LPG propane or butane'!AB59</f>
        <v>4776907732746591</v>
      </c>
      <c r="AC11" s="344">
        <f>'NonE-LPG propane or butane'!AC59+'E-LPG propane or butane'!AC59</f>
        <v>4775330658732718</v>
      </c>
      <c r="AD11" s="344">
        <f>'NonE-LPG propane or butane'!AD59+'E-LPG propane or butane'!AD59</f>
        <v>4773752739053618</v>
      </c>
      <c r="AE11" s="344">
        <f>'NonE-LPG propane or butane'!AE59+'E-LPG propane or butane'!AE59</f>
        <v>4772173974683735</v>
      </c>
      <c r="AF11" s="344">
        <f>'NonE-LPG propane or butane'!AF59+'E-LPG propane or butane'!AF59</f>
        <v>4770594366602770</v>
      </c>
      <c r="AG11" s="344">
        <f>'NonE-LPG propane or butane'!AG59+'E-LPG propane or butane'!AG59</f>
        <v>4769013915795064</v>
      </c>
      <c r="AH11" s="344">
        <f>'NonE-LPG propane or butane'!AH59+'E-LPG propane or butane'!AH59</f>
        <v>4751178862745173</v>
      </c>
      <c r="AI11" s="344">
        <f>'NonE-LPG propane or butane'!AI59+'E-LPG propane or butane'!AI59</f>
        <v>4733348765028142</v>
      </c>
      <c r="AJ11" s="344">
        <f>'NonE-LPG propane or butane'!AJ59+'E-LPG propane or butane'!AJ59</f>
        <v>4715523621547202</v>
      </c>
      <c r="AK11" s="344">
        <f>'NonE-LPG propane or butane'!AK59+'E-LPG propane or butane'!AK59</f>
        <v>4697703431207952</v>
      </c>
      <c r="AL11" s="344">
        <f>'NonE-LPG propane or butane'!AL59+'E-LPG propane or butane'!AL59</f>
        <v>4679888192917840</v>
      </c>
      <c r="AM11" s="344">
        <f>'NonE-LPG propane or butane'!AM59+'E-LPG propane or butane'!AM59</f>
        <v>4659091128358028</v>
      </c>
      <c r="AN11" s="344">
        <f>'NonE-LPG propane or butane'!AN59+'E-LPG propane or butane'!AN59</f>
        <v>4638299962052472</v>
      </c>
      <c r="AO11" s="344">
        <f>'NonE-LPG propane or butane'!AO59+'E-LPG propane or butane'!AO59</f>
        <v>4617514692582448</v>
      </c>
      <c r="AP11" s="344">
        <f>'NonE-LPG propane or butane'!AP59+'E-LPG propane or butane'!AP59</f>
        <v>4596735318529238</v>
      </c>
      <c r="AQ11" s="344">
        <f>'NonE-LPG propane or butane'!AQ59+'E-LPG propane or butane'!AQ59</f>
        <v>4572639620229939</v>
      </c>
    </row>
    <row r="12" spans="1:43" x14ac:dyDescent="0.2">
      <c r="A12" s="136" t="s">
        <v>134</v>
      </c>
      <c r="B12" s="344">
        <f>'NonE-LPG propane or butane'!B60+'E-LPG propane or butane'!B60</f>
        <v>2271210002769.0479</v>
      </c>
      <c r="C12" s="344">
        <f>'NonE-LPG propane or butane'!C60+'E-LPG propane or butane'!C60</f>
        <v>2596840726488.5547</v>
      </c>
      <c r="D12" s="344">
        <f>'NonE-LPG propane or butane'!D60+'E-LPG propane or butane'!D60</f>
        <v>2840641517489.4995</v>
      </c>
      <c r="E12" s="344">
        <f>'NonE-LPG propane or butane'!E60+'E-LPG propane or butane'!E60</f>
        <v>2800446081858.1733</v>
      </c>
      <c r="F12" s="344">
        <f>'NonE-LPG propane or butane'!F60+'E-LPG propane or butane'!F60</f>
        <v>2807638105693.9141</v>
      </c>
      <c r="G12" s="344">
        <f>'NonE-LPG propane or butane'!G60+'E-LPG propane or butane'!G60</f>
        <v>2871623258766.0054</v>
      </c>
      <c r="H12" s="344">
        <f>'NonE-LPG propane or butane'!H60+'E-LPG propane or butane'!H60</f>
        <v>2956915216237.0244</v>
      </c>
      <c r="I12" s="344">
        <f>'NonE-LPG propane or butane'!I60+'E-LPG propane or butane'!I60</f>
        <v>3033742207957.9707</v>
      </c>
      <c r="J12" s="344">
        <f>'NonE-LPG propane or butane'!J60+'E-LPG propane or butane'!J60</f>
        <v>3092611617213.3149</v>
      </c>
      <c r="K12" s="344">
        <f>'NonE-LPG propane or butane'!K60+'E-LPG propane or butane'!K60</f>
        <v>3132604389432.5654</v>
      </c>
      <c r="L12" s="344">
        <f>'NonE-LPG propane or butane'!L60+'E-LPG propane or butane'!L60</f>
        <v>3153157951601.3516</v>
      </c>
      <c r="M12" s="344">
        <f>'NonE-LPG propane or butane'!M60+'E-LPG propane or butane'!M60</f>
        <v>3154078101461.0029</v>
      </c>
      <c r="N12" s="344">
        <f>'NonE-LPG propane or butane'!N60+'E-LPG propane or butane'!N60</f>
        <v>3144430947652.1904</v>
      </c>
      <c r="O12" s="344">
        <f>'NonE-LPG propane or butane'!O60+'E-LPG propane or butane'!O60</f>
        <v>3119460112798.0161</v>
      </c>
      <c r="P12" s="344">
        <f>'NonE-LPG propane or butane'!P60+'E-LPG propane or butane'!P60</f>
        <v>3083372575743.2153</v>
      </c>
      <c r="Q12" s="344">
        <f>'NonE-LPG propane or butane'!Q60+'E-LPG propane or butane'!Q60</f>
        <v>3040347344545.7183</v>
      </c>
      <c r="R12" s="344">
        <f>'NonE-LPG propane or butane'!R60+'E-LPG propane or butane'!R60</f>
        <v>2994418245429.4136</v>
      </c>
      <c r="S12" s="344">
        <f>'NonE-LPG propane or butane'!S60+'E-LPG propane or butane'!S60</f>
        <v>2964576278796.0435</v>
      </c>
      <c r="T12" s="344">
        <f>'NonE-LPG propane or butane'!T60+'E-LPG propane or butane'!T60</f>
        <v>2935386840340.146</v>
      </c>
      <c r="U12" s="344">
        <f>'NonE-LPG propane or butane'!U60+'E-LPG propane or butane'!U60</f>
        <v>2906864330253.7881</v>
      </c>
      <c r="V12" s="344">
        <f>'NonE-LPG propane or butane'!V60+'E-LPG propane or butane'!V60</f>
        <v>2879022441015.4932</v>
      </c>
      <c r="W12" s="344">
        <f>'NonE-LPG propane or butane'!W60+'E-LPG propane or butane'!W60</f>
        <v>2851874210226.3672</v>
      </c>
      <c r="X12" s="344">
        <f>'NonE-LPG propane or butane'!X60+'E-LPG propane or butane'!X60</f>
        <v>2825432073752.5273</v>
      </c>
      <c r="Y12" s="344">
        <f>'NonE-LPG propane or butane'!Y60+'E-LPG propane or butane'!Y60</f>
        <v>2799707919126.8325</v>
      </c>
      <c r="Z12" s="344">
        <f>'NonE-LPG propane or butane'!Z60+'E-LPG propane or butane'!Z60</f>
        <v>2774713139174.2876</v>
      </c>
      <c r="AA12" s="344">
        <f>'NonE-LPG propane or butane'!AA60+'E-LPG propane or butane'!AA60</f>
        <v>2750458685836.9385</v>
      </c>
      <c r="AB12" s="344">
        <f>'NonE-LPG propane or butane'!AB60+'E-LPG propane or butane'!AB60</f>
        <v>2726955124185.0825</v>
      </c>
      <c r="AC12" s="344">
        <f>'NonE-LPG propane or butane'!AC60+'E-LPG propane or butane'!AC60</f>
        <v>2704212686612.9321</v>
      </c>
      <c r="AD12" s="344">
        <f>'NonE-LPG propane or butane'!AD60+'E-LPG propane or butane'!AD60</f>
        <v>2682241327227.8862</v>
      </c>
      <c r="AE12" s="344">
        <f>'NonE-LPG propane or butane'!AE60+'E-LPG propane or butane'!AE60</f>
        <v>2661050776453.728</v>
      </c>
      <c r="AF12" s="344">
        <f>'NonE-LPG propane or butane'!AF60+'E-LPG propane or butane'!AF60</f>
        <v>2640650595878.9858</v>
      </c>
      <c r="AG12" s="344">
        <f>'NonE-LPG propane or butane'!AG60+'E-LPG propane or butane'!AG60</f>
        <v>2621050233392.8809</v>
      </c>
      <c r="AH12" s="344">
        <f>'NonE-LPG propane or butane'!AH60+'E-LPG propane or butane'!AH60</f>
        <v>2602259078662.3672</v>
      </c>
      <c r="AI12" s="344">
        <f>'NonE-LPG propane or butane'!AI60+'E-LPG propane or butane'!AI60</f>
        <v>2584286519015.0669</v>
      </c>
      <c r="AJ12" s="344">
        <f>'NonE-LPG propane or butane'!AJ60+'E-LPG propane or butane'!AJ60</f>
        <v>2567141995804.1641</v>
      </c>
      <c r="AK12" s="344">
        <f>'NonE-LPG propane or butane'!AK60+'E-LPG propane or butane'!AK60</f>
        <v>2550835061342.9106</v>
      </c>
      <c r="AL12" s="344">
        <f>'NonE-LPG propane or butane'!AL60+'E-LPG propane or butane'!AL60</f>
        <v>2535375436508.23</v>
      </c>
      <c r="AM12" s="344">
        <f>'NonE-LPG propane or butane'!AM60+'E-LPG propane or butane'!AM60</f>
        <v>2520773069124.958</v>
      </c>
      <c r="AN12" s="344">
        <f>'NonE-LPG propane or butane'!AN60+'E-LPG propane or butane'!AN60</f>
        <v>2507038193254.6616</v>
      </c>
      <c r="AO12" s="344">
        <f>'NonE-LPG propane or butane'!AO60+'E-LPG propane or butane'!AO60</f>
        <v>2494181389525.9189</v>
      </c>
      <c r="AP12" s="344">
        <f>'NonE-LPG propane or butane'!AP60+'E-LPG propane or butane'!AP60</f>
        <v>2482213646656.2231</v>
      </c>
      <c r="AQ12" s="344">
        <f>'NonE-LPG propane or butane'!AQ60+'E-LPG propane or butane'!AQ60</f>
        <v>2458433632125.7114</v>
      </c>
    </row>
    <row r="13" spans="1:43" x14ac:dyDescent="0.2">
      <c r="A13" s="136" t="s">
        <v>135</v>
      </c>
      <c r="B13" s="344">
        <f>'NonE-LPG propane or butane'!B61+'E-LPG propane or butane'!B61</f>
        <v>7633216762885.1133</v>
      </c>
      <c r="C13" s="344">
        <f>'NonE-LPG propane or butane'!C61+'E-LPG propane or butane'!C61</f>
        <v>5433093897351.5</v>
      </c>
      <c r="D13" s="344">
        <f>'NonE-LPG propane or butane'!D61+'E-LPG propane or butane'!D61</f>
        <v>6327661100051.3105</v>
      </c>
      <c r="E13" s="344">
        <f>'NonE-LPG propane or butane'!E61+'E-LPG propane or butane'!E61</f>
        <v>6615246841934.2471</v>
      </c>
      <c r="F13" s="344">
        <f>'NonE-LPG propane or butane'!F61+'E-LPG propane or butane'!F61</f>
        <v>6723507815655.9668</v>
      </c>
      <c r="G13" s="344">
        <f>'NonE-LPG propane or butane'!G61+'E-LPG propane or butane'!G61</f>
        <v>7052844867339.1543</v>
      </c>
      <c r="H13" s="344">
        <f>'NonE-LPG propane or butane'!H61+'E-LPG propane or butane'!H61</f>
        <v>7475377361884.6436</v>
      </c>
      <c r="I13" s="344">
        <f>'NonE-LPG propane or butane'!I61+'E-LPG propane or butane'!I61</f>
        <v>7871681205688.6025</v>
      </c>
      <c r="J13" s="344">
        <f>'NonE-LPG propane or butane'!J61+'E-LPG propane or butane'!J61</f>
        <v>8213424357255.7607</v>
      </c>
      <c r="K13" s="344">
        <f>'NonE-LPG propane or butane'!K61+'E-LPG propane or butane'!K61</f>
        <v>8506334085009.1211</v>
      </c>
      <c r="L13" s="344">
        <f>'NonE-LPG propane or butane'!L61+'E-LPG propane or butane'!L61</f>
        <v>8759131375478.4707</v>
      </c>
      <c r="M13" s="344">
        <f>'NonE-LPG propane or butane'!M61+'E-LPG propane or butane'!M61</f>
        <v>8982952388900.1445</v>
      </c>
      <c r="N13" s="344">
        <f>'NonE-LPG propane or butane'!N61+'E-LPG propane or butane'!N61</f>
        <v>9200177360219.4023</v>
      </c>
      <c r="O13" s="344">
        <f>'NonE-LPG propane or butane'!O61+'E-LPG propane or butane'!O61</f>
        <v>9404727051955.1504</v>
      </c>
      <c r="P13" s="344">
        <f>'NonE-LPG propane or butane'!P61+'E-LPG propane or butane'!P61</f>
        <v>9599790230169.5977</v>
      </c>
      <c r="Q13" s="344">
        <f>'NonE-LPG propane or butane'!Q61+'E-LPG propane or butane'!Q61</f>
        <v>9788936224767.1543</v>
      </c>
      <c r="R13" s="344">
        <f>'NonE-LPG propane or butane'!R61+'E-LPG propane or butane'!R61</f>
        <v>9976084543171.2676</v>
      </c>
      <c r="S13" s="344">
        <f>'NonE-LPG propane or butane'!S61+'E-LPG propane or butane'!S61</f>
        <v>10196541106541.539</v>
      </c>
      <c r="T13" s="344">
        <f>'NonE-LPG propane or butane'!T61+'E-LPG propane or butane'!T61</f>
        <v>10419897202808.818</v>
      </c>
      <c r="U13" s="344">
        <f>'NonE-LPG propane or butane'!U61+'E-LPG propane or butane'!U61</f>
        <v>10645421598523.221</v>
      </c>
      <c r="V13" s="344">
        <f>'NonE-LPG propane or butane'!V61+'E-LPG propane or butane'!V61</f>
        <v>10872320169230.053</v>
      </c>
      <c r="W13" s="344">
        <f>'NonE-LPG propane or butane'!W61+'E-LPG propane or butane'!W61</f>
        <v>11099734758094.121</v>
      </c>
      <c r="X13" s="344">
        <f>'NonE-LPG propane or butane'!X61+'E-LPG propane or butane'!X61</f>
        <v>11326742670521.471</v>
      </c>
      <c r="Y13" s="344">
        <f>'NonE-LPG propane or butane'!Y61+'E-LPG propane or butane'!Y61</f>
        <v>11552356884152.629</v>
      </c>
      <c r="Z13" s="344">
        <f>'NonE-LPG propane or butane'!Z61+'E-LPG propane or butane'!Z61</f>
        <v>11775527053494.518</v>
      </c>
      <c r="AA13" s="344">
        <f>'NonE-LPG propane or butane'!AA61+'E-LPG propane or butane'!AA61</f>
        <v>11995141386656.793</v>
      </c>
      <c r="AB13" s="344">
        <f>'NonE-LPG propane or butane'!AB61+'E-LPG propane or butane'!AB61</f>
        <v>12210029467945.965</v>
      </c>
      <c r="AC13" s="344">
        <f>'NonE-LPG propane or butane'!AC61+'E-LPG propane or butane'!AC61</f>
        <v>12418966094243.617</v>
      </c>
      <c r="AD13" s="344">
        <f>'NonE-LPG propane or butane'!AD61+'E-LPG propane or butane'!AD61</f>
        <v>12620676184976.596</v>
      </c>
      <c r="AE13" s="344">
        <f>'NonE-LPG propane or butane'!AE61+'E-LPG propane or butane'!AE61</f>
        <v>12813840814921.926</v>
      </c>
      <c r="AF13" s="344">
        <f>'NonE-LPG propane or butane'!AF61+'E-LPG propane or butane'!AF61</f>
        <v>12997104405978.652</v>
      </c>
      <c r="AG13" s="344">
        <f>'NonE-LPG propane or butane'!AG61+'E-LPG propane or butane'!AG61</f>
        <v>13169083098325.203</v>
      </c>
      <c r="AH13" s="344">
        <f>'NonE-LPG propane or butane'!AH61+'E-LPG propane or butane'!AH61</f>
        <v>13328374303077.57</v>
      </c>
      <c r="AI13" s="344">
        <f>'NonE-LPG propane or butane'!AI61+'E-LPG propane or butane'!AI61</f>
        <v>13473567417756.234</v>
      </c>
      <c r="AJ13" s="344">
        <f>'NonE-LPG propane or butane'!AJ61+'E-LPG propane or butane'!AJ61</f>
        <v>13603255662729.826</v>
      </c>
      <c r="AK13" s="344">
        <f>'NonE-LPG propane or butane'!AK61+'E-LPG propane or butane'!AK61</f>
        <v>13716048971591.537</v>
      </c>
      <c r="AL13" s="344">
        <f>'NonE-LPG propane or butane'!AL61+'E-LPG propane or butane'!AL61</f>
        <v>13810587841504.607</v>
      </c>
      <c r="AM13" s="344">
        <f>'NonE-LPG propane or butane'!AM61+'E-LPG propane or butane'!AM61</f>
        <v>13885558021387.965</v>
      </c>
      <c r="AN13" s="344">
        <f>'NonE-LPG propane or butane'!AN61+'E-LPG propane or butane'!AN61</f>
        <v>13939705886968.85</v>
      </c>
      <c r="AO13" s="344">
        <f>'NonE-LPG propane or butane'!AO61+'E-LPG propane or butane'!AO61</f>
        <v>13971854322875.377</v>
      </c>
      <c r="AP13" s="344">
        <f>'NonE-LPG propane or butane'!AP61+'E-LPG propane or butane'!AP61</f>
        <v>13980918903831.445</v>
      </c>
      <c r="AQ13" s="344">
        <f>'NonE-LPG propane or butane'!AQ61+'E-LPG propane or butane'!AQ61</f>
        <v>13914533952137.344</v>
      </c>
    </row>
    <row r="14" spans="1:43" x14ac:dyDescent="0.2">
      <c r="A14" s="136" t="s">
        <v>136</v>
      </c>
      <c r="B14" s="344">
        <f>'NonE-LPG propane or butane'!B62+'E-LPG propane or butane'!B62</f>
        <v>112231405474885.52</v>
      </c>
      <c r="C14" s="344">
        <f>'NonE-LPG propane or butane'!C62+'E-LPG propane or butane'!C62</f>
        <v>116956576658951.28</v>
      </c>
      <c r="D14" s="344">
        <f>'NonE-LPG propane or butane'!D62+'E-LPG propane or butane'!D62</f>
        <v>115985865223135.86</v>
      </c>
      <c r="E14" s="344">
        <f>'NonE-LPG propane or butane'!E62+'E-LPG propane or butane'!E62</f>
        <v>103953034292045.75</v>
      </c>
      <c r="F14" s="344">
        <f>'NonE-LPG propane or butane'!F62+'E-LPG propane or butane'!F62</f>
        <v>108038768648115.53</v>
      </c>
      <c r="G14" s="344">
        <f>'NonE-LPG propane or butane'!G62+'E-LPG propane or butane'!G62</f>
        <v>112092132786737.7</v>
      </c>
      <c r="H14" s="344">
        <f>'NonE-LPG propane or butane'!H62+'E-LPG propane or butane'!H62</f>
        <v>116113164404014.44</v>
      </c>
      <c r="I14" s="344">
        <f>'NonE-LPG propane or butane'!I62+'E-LPG propane or butane'!I62</f>
        <v>117181729363237.95</v>
      </c>
      <c r="J14" s="344">
        <f>'NonE-LPG propane or butane'!J62+'E-LPG propane or butane'!J62</f>
        <v>118240507769740.45</v>
      </c>
      <c r="K14" s="344">
        <f>'NonE-LPG propane or butane'!K62+'E-LPG propane or butane'!K62</f>
        <v>119289511247254.75</v>
      </c>
      <c r="L14" s="344">
        <f>'NonE-LPG propane or butane'!L62+'E-LPG propane or butane'!L62</f>
        <v>120328751419513.59</v>
      </c>
      <c r="M14" s="344">
        <f>'NonE-LPG propane or butane'!M62+'E-LPG propane or butane'!M62</f>
        <v>121358239910249.83</v>
      </c>
      <c r="N14" s="344">
        <f>'NonE-LPG propane or butane'!N62+'E-LPG propane or butane'!N62</f>
        <v>119616436543080.11</v>
      </c>
      <c r="O14" s="344">
        <f>'NonE-LPG propane or butane'!O62+'E-LPG propane or butane'!O62</f>
        <v>117883296561574.02</v>
      </c>
      <c r="P14" s="344">
        <f>'NonE-LPG propane or butane'!P62+'E-LPG propane or butane'!P62</f>
        <v>116158812798906.39</v>
      </c>
      <c r="Q14" s="344">
        <f>'NonE-LPG propane or butane'!Q62+'E-LPG propane or butane'!Q62</f>
        <v>114442978088252.09</v>
      </c>
      <c r="R14" s="344">
        <f>'NonE-LPG propane or butane'!R62+'E-LPG propane or butane'!R62</f>
        <v>112735785262785.92</v>
      </c>
      <c r="S14" s="344">
        <f>'NonE-LPG propane or butane'!S62+'E-LPG propane or butane'!S62</f>
        <v>110724313614431.38</v>
      </c>
      <c r="T14" s="344">
        <f>'NonE-LPG propane or butane'!T62+'E-LPG propane or butane'!T62</f>
        <v>108715709297718.31</v>
      </c>
      <c r="U14" s="344">
        <f>'NonE-LPG propane or butane'!U62+'E-LPG propane or butane'!U62</f>
        <v>106709971204104.53</v>
      </c>
      <c r="V14" s="344">
        <f>'NonE-LPG propane or butane'!V62+'E-LPG propane or butane'!V62</f>
        <v>104707098225048.05</v>
      </c>
      <c r="W14" s="344">
        <f>'NonE-LPG propane or butane'!W62+'E-LPG propane or butane'!W62</f>
        <v>102707089252006.7</v>
      </c>
      <c r="X14" s="344">
        <f>'NonE-LPG propane or butane'!X62+'E-LPG propane or butane'!X62</f>
        <v>99996286094855.031</v>
      </c>
      <c r="Y14" s="344">
        <f>'NonE-LPG propane or butane'!Y62+'E-LPG propane or butane'!Y62</f>
        <v>97289406505053.547</v>
      </c>
      <c r="Z14" s="344">
        <f>'NonE-LPG propane or butane'!Z62+'E-LPG propane or butane'!Z62</f>
        <v>94586448958884.969</v>
      </c>
      <c r="AA14" s="344">
        <f>'NonE-LPG propane or butane'!AA62+'E-LPG propane or butane'!AA62</f>
        <v>91887411932631.984</v>
      </c>
      <c r="AB14" s="344">
        <f>'NonE-LPG propane or butane'!AB62+'E-LPG propane or butane'!AB62</f>
        <v>89192293902577.344</v>
      </c>
      <c r="AC14" s="344">
        <f>'NonE-LPG propane or butane'!AC62+'E-LPG propane or butane'!AC62</f>
        <v>87099145408109.906</v>
      </c>
      <c r="AD14" s="344">
        <f>'NonE-LPG propane or butane'!AD62+'E-LPG propane or butane'!AD62</f>
        <v>85009012505562.266</v>
      </c>
      <c r="AE14" s="344">
        <f>'NonE-LPG propane or butane'!AE62+'E-LPG propane or butane'!AE62</f>
        <v>82921894025141.844</v>
      </c>
      <c r="AF14" s="344">
        <f>'NonE-LPG propane or butane'!AF62+'E-LPG propane or butane'!AF62</f>
        <v>80837788797055.953</v>
      </c>
      <c r="AG14" s="344">
        <f>'NonE-LPG propane or butane'!AG62+'E-LPG propane or butane'!AG62</f>
        <v>78756695651512</v>
      </c>
      <c r="AH14" s="344">
        <f>'NonE-LPG propane or butane'!AH62+'E-LPG propane or butane'!AH62</f>
        <v>77483514726048.125</v>
      </c>
      <c r="AI14" s="344">
        <f>'NonE-LPG propane or butane'!AI62+'E-LPG propane or butane'!AI62</f>
        <v>76212143004244.234</v>
      </c>
      <c r="AJ14" s="344">
        <f>'NonE-LPG propane or butane'!AJ62+'E-LPG propane or butane'!AJ62</f>
        <v>74942579786497.656</v>
      </c>
      <c r="AK14" s="344">
        <f>'NonE-LPG propane or butane'!AK62+'E-LPG propane or butane'!AK62</f>
        <v>73674824373205.719</v>
      </c>
      <c r="AL14" s="344">
        <f>'NonE-LPG propane or butane'!AL62+'E-LPG propane or butane'!AL62</f>
        <v>72408876064765.781</v>
      </c>
      <c r="AM14" s="344">
        <f>'NonE-LPG propane or butane'!AM62+'E-LPG propane or butane'!AM62</f>
        <v>71750594223562.688</v>
      </c>
      <c r="AN14" s="344">
        <f>'NonE-LPG propane or butane'!AN62+'E-LPG propane or butane'!AN62</f>
        <v>71093204467263.469</v>
      </c>
      <c r="AO14" s="344">
        <f>'NonE-LPG propane or butane'!AO62+'E-LPG propane or butane'!AO62</f>
        <v>70436706455852.266</v>
      </c>
      <c r="AP14" s="344">
        <f>'NonE-LPG propane or butane'!AP62+'E-LPG propane or butane'!AP62</f>
        <v>69781099849313.242</v>
      </c>
      <c r="AQ14" s="344">
        <f>'NonE-LPG propane or butane'!AQ62+'E-LPG propane or butane'!AQ62</f>
        <v>68947724757959.508</v>
      </c>
    </row>
    <row r="15" spans="1:43" x14ac:dyDescent="0.2">
      <c r="A15" s="136" t="s">
        <v>137</v>
      </c>
      <c r="B15" s="344">
        <f>'NonE-LPG propane or butane'!B63+'E-LPG propane or butane'!B63</f>
        <v>3865112352583041.5</v>
      </c>
      <c r="C15" s="344">
        <f>'NonE-LPG propane or butane'!C63+'E-LPG propane or butane'!C63</f>
        <v>4034643788572899</v>
      </c>
      <c r="D15" s="344">
        <f>'NonE-LPG propane or butane'!D63+'E-LPG propane or butane'!D63</f>
        <v>3909757085131896</v>
      </c>
      <c r="E15" s="344">
        <f>'NonE-LPG propane or butane'!E63+'E-LPG propane or butane'!E63</f>
        <v>3831693476982502.5</v>
      </c>
      <c r="F15" s="344">
        <f>'NonE-LPG propane or butane'!F63+'E-LPG propane or butane'!F63</f>
        <v>4121585495775435.5</v>
      </c>
      <c r="G15" s="344">
        <f>'NonE-LPG propane or butane'!G63+'E-LPG propane or butane'!G63</f>
        <v>4409458352021313</v>
      </c>
      <c r="H15" s="344">
        <f>'NonE-LPG propane or butane'!H63+'E-LPG propane or butane'!H63</f>
        <v>4695313513426300</v>
      </c>
      <c r="I15" s="344">
        <f>'NonE-LPG propane or butane'!I63+'E-LPG propane or butane'!I63</f>
        <v>4784680501201413</v>
      </c>
      <c r="J15" s="344">
        <f>'NonE-LPG propane or butane'!J63+'E-LPG propane or butane'!J63</f>
        <v>4873403885085589</v>
      </c>
      <c r="K15" s="344">
        <f>'NonE-LPG propane or butane'!K63+'E-LPG propane or butane'!K63</f>
        <v>4961484138038210</v>
      </c>
      <c r="L15" s="344">
        <f>'NonE-LPG propane or butane'!L63+'E-LPG propane or butane'!L63</f>
        <v>5048921733018664</v>
      </c>
      <c r="M15" s="344">
        <f>'NonE-LPG propane or butane'!M63+'E-LPG propane or butane'!M63</f>
        <v>5135717142986332</v>
      </c>
      <c r="N15" s="344">
        <f>'NonE-LPG propane or butane'!N63+'E-LPG propane or butane'!N63</f>
        <v>5128479306227729</v>
      </c>
      <c r="O15" s="344">
        <f>'NonE-LPG propane or butane'!O63+'E-LPG propane or butane'!O63</f>
        <v>5121205004320997</v>
      </c>
      <c r="P15" s="344">
        <f>'NonE-LPG propane or butane'!P63+'E-LPG propane or butane'!P63</f>
        <v>5113894259134056</v>
      </c>
      <c r="Q15" s="344">
        <f>'NonE-LPG propane or butane'!Q63+'E-LPG propane or butane'!Q63</f>
        <v>5106547092534824</v>
      </c>
      <c r="R15" s="344">
        <f>'NonE-LPG propane or butane'!R63+'E-LPG propane or butane'!R63</f>
        <v>5099163526391221</v>
      </c>
      <c r="S15" s="344">
        <f>'NonE-LPG propane or butane'!S63+'E-LPG propane or butane'!S63</f>
        <v>5038152978044283</v>
      </c>
      <c r="T15" s="344">
        <f>'NonE-LPG propane or butane'!T63+'E-LPG propane or butane'!T63</f>
        <v>4977215235338061</v>
      </c>
      <c r="U15" s="344">
        <f>'NonE-LPG propane or butane'!U63+'E-LPG propane or butane'!U63</f>
        <v>4916350279165109</v>
      </c>
      <c r="V15" s="344">
        <f>'NonE-LPG propane or butane'!V63+'E-LPG propane or butane'!V63</f>
        <v>4855558090417980</v>
      </c>
      <c r="W15" s="344">
        <f>'NonE-LPG propane or butane'!W63+'E-LPG propane or butane'!W63</f>
        <v>4794838649989225</v>
      </c>
      <c r="X15" s="344">
        <f>'NonE-LPG propane or butane'!X63+'E-LPG propane or butane'!X63</f>
        <v>4683751537597272</v>
      </c>
      <c r="Y15" s="344">
        <f>'NonE-LPG propane or butane'!Y63+'E-LPG propane or butane'!Y63</f>
        <v>4572800293393258</v>
      </c>
      <c r="Z15" s="344">
        <f>'NonE-LPG propane or butane'!Z63+'E-LPG propane or butane'!Z63</f>
        <v>4461984881550722.5</v>
      </c>
      <c r="AA15" s="344">
        <f>'NonE-LPG propane or butane'!AA63+'E-LPG propane or butane'!AA63</f>
        <v>4351305266243197.5</v>
      </c>
      <c r="AB15" s="344">
        <f>'NonE-LPG propane or butane'!AB63+'E-LPG propane or butane'!AB63</f>
        <v>4240761411644220.5</v>
      </c>
      <c r="AC15" s="344">
        <f>'NonE-LPG propane or butane'!AC63+'E-LPG propane or butane'!AC63</f>
        <v>4130353281927326.5</v>
      </c>
      <c r="AD15" s="344">
        <f>'NonE-LPG propane or butane'!AD63+'E-LPG propane or butane'!AD63</f>
        <v>4020080841266053</v>
      </c>
      <c r="AE15" s="344">
        <f>'NonE-LPG propane or butane'!AE63+'E-LPG propane or butane'!AE63</f>
        <v>3909944053833935.5</v>
      </c>
      <c r="AF15" s="344">
        <f>'NonE-LPG propane or butane'!AF63+'E-LPG propane or butane'!AF63</f>
        <v>3799942883804509</v>
      </c>
      <c r="AG15" s="344">
        <f>'NonE-LPG propane or butane'!AG63+'E-LPG propane or butane'!AG63</f>
        <v>3690077295351310.5</v>
      </c>
      <c r="AH15" s="344">
        <f>'NonE-LPG propane or butane'!AH63+'E-LPG propane or butane'!AH63</f>
        <v>3594668641658466.5</v>
      </c>
      <c r="AI15" s="344">
        <f>'NonE-LPG propane or butane'!AI63+'E-LPG propane or butane'!AI63</f>
        <v>3499377484567678</v>
      </c>
      <c r="AJ15" s="344">
        <f>'NonE-LPG propane or butane'!AJ63+'E-LPG propane or butane'!AJ63</f>
        <v>3404203793029345</v>
      </c>
      <c r="AK15" s="344">
        <f>'NonE-LPG propane or butane'!AK63+'E-LPG propane or butane'!AK63</f>
        <v>3309147535993864</v>
      </c>
      <c r="AL15" s="344">
        <f>'NonE-LPG propane or butane'!AL63+'E-LPG propane or butane'!AL63</f>
        <v>3214208682411632.5</v>
      </c>
      <c r="AM15" s="344">
        <f>'NonE-LPG propane or butane'!AM63+'E-LPG propane or butane'!AM63</f>
        <v>3114725430531801</v>
      </c>
      <c r="AN15" s="344">
        <f>'NonE-LPG propane or butane'!AN63+'E-LPG propane or butane'!AN63</f>
        <v>3015365396831485.5</v>
      </c>
      <c r="AO15" s="344">
        <f>'NonE-LPG propane or butane'!AO63+'E-LPG propane or butane'!AO63</f>
        <v>2916128548701258</v>
      </c>
      <c r="AP15" s="344">
        <f>'NonE-LPG propane or butane'!AP63+'E-LPG propane or butane'!AP63</f>
        <v>2817014853531693.5</v>
      </c>
      <c r="AQ15" s="344">
        <f>'NonE-LPG propane or butane'!AQ63+'E-LPG propane or butane'!AQ63</f>
        <v>2711064424597821</v>
      </c>
    </row>
    <row r="16" spans="1:43" x14ac:dyDescent="0.2">
      <c r="A16" s="136" t="s">
        <v>138</v>
      </c>
      <c r="B16" s="344">
        <f>'NonE-LPG propane or butane'!B64+'E-LPG propane or butane'!B64</f>
        <v>77931638595245.984</v>
      </c>
      <c r="C16" s="344">
        <f>'NonE-LPG propane or butane'!C64+'E-LPG propane or butane'!C64</f>
        <v>75809338150203.156</v>
      </c>
      <c r="D16" s="344">
        <f>'NonE-LPG propane or butane'!D64+'E-LPG propane or butane'!D64</f>
        <v>78118478108966.078</v>
      </c>
      <c r="E16" s="344">
        <f>'NonE-LPG propane or butane'!E64+'E-LPG propane or butane'!E64</f>
        <v>80850019263554.375</v>
      </c>
      <c r="F16" s="344">
        <f>'NonE-LPG propane or butane'!F64+'E-LPG propane or butane'!F64</f>
        <v>86908864002544.844</v>
      </c>
      <c r="G16" s="344">
        <f>'NonE-LPG propane or butane'!G64+'E-LPG propane or butane'!G64</f>
        <v>92863066085595.031</v>
      </c>
      <c r="H16" s="344">
        <f>'NonE-LPG propane or butane'!H64+'E-LPG propane or butane'!H64</f>
        <v>98713203914645.203</v>
      </c>
      <c r="I16" s="344">
        <f>'NonE-LPG propane or butane'!I64+'E-LPG propane or butane'!I64</f>
        <v>103009054195013.98</v>
      </c>
      <c r="J16" s="344">
        <f>'NonE-LPG propane or butane'!J64+'E-LPG propane or butane'!J64</f>
        <v>107228005150439.61</v>
      </c>
      <c r="K16" s="344">
        <f>'NonE-LPG propane or butane'!K64+'E-LPG propane or butane'!K64</f>
        <v>111370469258658.14</v>
      </c>
      <c r="L16" s="344">
        <f>'NonE-LPG propane or butane'!L64+'E-LPG propane or butane'!L64</f>
        <v>115436858997405.52</v>
      </c>
      <c r="M16" s="344">
        <f>'NonE-LPG propane or butane'!M64+'E-LPG propane or butane'!M64</f>
        <v>119427586844417.77</v>
      </c>
      <c r="N16" s="344">
        <f>'NonE-LPG propane or butane'!N64+'E-LPG propane or butane'!N64</f>
        <v>121311300002225.63</v>
      </c>
      <c r="O16" s="344">
        <f>'NonE-LPG propane or butane'!O64+'E-LPG propane or butane'!O64</f>
        <v>123164069245439.95</v>
      </c>
      <c r="P16" s="344">
        <f>'NonE-LPG propane or butane'!P64+'E-LPG propane or butane'!P64</f>
        <v>124986038289752.45</v>
      </c>
      <c r="Q16" s="344">
        <f>'NonE-LPG propane or butane'!Q64+'E-LPG propane or butane'!Q64</f>
        <v>126777350850855.13</v>
      </c>
      <c r="R16" s="344">
        <f>'NonE-LPG propane or butane'!R64+'E-LPG propane or butane'!R64</f>
        <v>128538150644439.77</v>
      </c>
      <c r="S16" s="344">
        <f>'NonE-LPG propane or butane'!S64+'E-LPG propane or butane'!S64</f>
        <v>128953114028770.16</v>
      </c>
      <c r="T16" s="344">
        <f>'NonE-LPG propane or butane'!T64+'E-LPG propane or butane'!T64</f>
        <v>129364409524255.78</v>
      </c>
      <c r="U16" s="344">
        <f>'NonE-LPG propane or butane'!U64+'E-LPG propane or butane'!U64</f>
        <v>129772041826196.53</v>
      </c>
      <c r="V16" s="344">
        <f>'NonE-LPG propane or butane'!V64+'E-LPG propane or butane'!V64</f>
        <v>130176015629892.34</v>
      </c>
      <c r="W16" s="344">
        <f>'NonE-LPG propane or butane'!W64+'E-LPG propane or butane'!W64</f>
        <v>130576335630643</v>
      </c>
      <c r="X16" s="344">
        <f>'NonE-LPG propane or butane'!X64+'E-LPG propane or butane'!X64</f>
        <v>129906243009571.63</v>
      </c>
      <c r="Y16" s="344">
        <f>'NonE-LPG propane or butane'!Y64+'E-LPG propane or butane'!Y64</f>
        <v>129238132608824.75</v>
      </c>
      <c r="Z16" s="344">
        <f>'NonE-LPG propane or butane'!Z64+'E-LPG propane or butane'!Z64</f>
        <v>128572002449157.98</v>
      </c>
      <c r="AA16" s="344">
        <f>'NonE-LPG propane or butane'!AA64+'E-LPG propane or butane'!AA64</f>
        <v>127907850551327.06</v>
      </c>
      <c r="AB16" s="344">
        <f>'NonE-LPG propane or butane'!AB64+'E-LPG propane or butane'!AB64</f>
        <v>127245674936087.45</v>
      </c>
      <c r="AC16" s="344">
        <f>'NonE-LPG propane or butane'!AC64+'E-LPG propane or butane'!AC64</f>
        <v>125211040768911.55</v>
      </c>
      <c r="AD16" s="344">
        <f>'NonE-LPG propane or butane'!AD64+'E-LPG propane or butane'!AD64</f>
        <v>123185685811008.38</v>
      </c>
      <c r="AE16" s="344">
        <f>'NonE-LPG propane or butane'!AE64+'E-LPG propane or butane'!AE64</f>
        <v>121169599429344.91</v>
      </c>
      <c r="AF16" s="344">
        <f>'NonE-LPG propane or butane'!AF64+'E-LPG propane or butane'!AF64</f>
        <v>119162770990888.23</v>
      </c>
      <c r="AG16" s="344">
        <f>'NonE-LPG propane or butane'!AG64+'E-LPG propane or butane'!AG64</f>
        <v>117165189862605.45</v>
      </c>
      <c r="AH16" s="344">
        <f>'NonE-LPG propane or butane'!AH64+'E-LPG propane or butane'!AH64</f>
        <v>114159699545223.22</v>
      </c>
      <c r="AI16" s="344">
        <f>'NonE-LPG propane or butane'!AI64+'E-LPG propane or butane'!AI64</f>
        <v>111168893801354.95</v>
      </c>
      <c r="AJ16" s="344">
        <f>'NonE-LPG propane or butane'!AJ64+'E-LPG propane or butane'!AJ64</f>
        <v>108192755507626.25</v>
      </c>
      <c r="AK16" s="344">
        <f>'NonE-LPG propane or butane'!AK64+'E-LPG propane or butane'!AK64</f>
        <v>105231267540662.63</v>
      </c>
      <c r="AL16" s="344">
        <f>'NonE-LPG propane or butane'!AL64+'E-LPG propane or butane'!AL64</f>
        <v>102284412777089.69</v>
      </c>
      <c r="AM16" s="344">
        <f>'NonE-LPG propane or butane'!AM64+'E-LPG propane or butane'!AM64</f>
        <v>99347918853332.172</v>
      </c>
      <c r="AN16" s="344">
        <f>'NonE-LPG propane or butane'!AN64+'E-LPG propane or butane'!AN64</f>
        <v>96426048484675.141</v>
      </c>
      <c r="AO16" s="344">
        <f>'NonE-LPG propane or butane'!AO64+'E-LPG propane or butane'!AO64</f>
        <v>93518784510903.578</v>
      </c>
      <c r="AP16" s="344">
        <f>'NonE-LPG propane or butane'!AP64+'E-LPG propane or butane'!AP64</f>
        <v>90626109771802.563</v>
      </c>
      <c r="AQ16" s="344">
        <f>'NonE-LPG propane or butane'!AQ64+'E-LPG propane or butane'!AQ64</f>
        <v>87508836591636.797</v>
      </c>
    </row>
    <row r="17" spans="1:43" x14ac:dyDescent="0.2">
      <c r="A17" s="136" t="s">
        <v>139</v>
      </c>
      <c r="B17" s="344">
        <f>'NonE-LPG propane or butane'!B65+'E-LPG propane or butane'!B65</f>
        <v>29114988746804.25</v>
      </c>
      <c r="C17" s="344">
        <f>'NonE-LPG propane or butane'!C65+'E-LPG propane or butane'!C65</f>
        <v>44531994585879.031</v>
      </c>
      <c r="D17" s="344">
        <f>'NonE-LPG propane or butane'!D65+'E-LPG propane or butane'!D65</f>
        <v>53407471489607.492</v>
      </c>
      <c r="E17" s="344">
        <f>'NonE-LPG propane or butane'!E65+'E-LPG propane or butane'!E65</f>
        <v>53655304106741.914</v>
      </c>
      <c r="F17" s="344">
        <f>'NonE-LPG propane or butane'!F65+'E-LPG propane or butane'!F65</f>
        <v>53994431252407.844</v>
      </c>
      <c r="G17" s="344">
        <f>'NonE-LPG propane or butane'!G65+'E-LPG propane or butane'!G65</f>
        <v>55358114148667.883</v>
      </c>
      <c r="H17" s="344">
        <f>'NonE-LPG propane or butane'!H65+'E-LPG propane or butane'!H65</f>
        <v>57123354613241.203</v>
      </c>
      <c r="I17" s="344">
        <f>'NonE-LPG propane or butane'!I65+'E-LPG propane or butane'!I65</f>
        <v>58773810456214.711</v>
      </c>
      <c r="J17" s="344">
        <f>'NonE-LPG propane or butane'!J65+'E-LPG propane or butane'!J65</f>
        <v>60160762238473.117</v>
      </c>
      <c r="K17" s="344">
        <f>'NonE-LPG propane or butane'!K65+'E-LPG propane or butane'!K65</f>
        <v>61299130680083.93</v>
      </c>
      <c r="L17" s="344">
        <f>'NonE-LPG propane or butane'!L65+'E-LPG propane or butane'!L65</f>
        <v>62209823441349.477</v>
      </c>
      <c r="M17" s="344">
        <f>'NonE-LPG propane or butane'!M65+'E-LPG propane or butane'!M65</f>
        <v>62918658312199.516</v>
      </c>
      <c r="N17" s="344">
        <f>'NonE-LPG propane or butane'!N65+'E-LPG propane or butane'!N65</f>
        <v>63524685320805.922</v>
      </c>
      <c r="O17" s="344">
        <f>'NonE-LPG propane or butane'!O65+'E-LPG propane or butane'!O65</f>
        <v>63984163204382.305</v>
      </c>
      <c r="P17" s="344">
        <f>'NonE-LPG propane or butane'!P65+'E-LPG propane or butane'!P65</f>
        <v>64322881075063.328</v>
      </c>
      <c r="Q17" s="344">
        <f>'NonE-LPG propane or butane'!Q65+'E-LPG propane or butane'!Q65</f>
        <v>64568042894844.359</v>
      </c>
      <c r="R17" s="344">
        <f>'NonE-LPG propane or butane'!R65+'E-LPG propane or butane'!R65</f>
        <v>64747799746015.109</v>
      </c>
      <c r="S17" s="344">
        <f>'NonE-LPG propane or butane'!S65+'E-LPG propane or butane'!S65</f>
        <v>65128170076109.055</v>
      </c>
      <c r="T17" s="344">
        <f>'NonE-LPG propane or butane'!T65+'E-LPG propane or butane'!T65</f>
        <v>65475630169818.773</v>
      </c>
      <c r="U17" s="344">
        <f>'NonE-LPG propane or butane'!U65+'E-LPG propane or butane'!U65</f>
        <v>65790862437369.023</v>
      </c>
      <c r="V17" s="344">
        <f>'NonE-LPG propane or butane'!V65+'E-LPG propane or butane'!V65</f>
        <v>66074621602441.375</v>
      </c>
      <c r="W17" s="344">
        <f>'NonE-LPG propane or butane'!W65+'E-LPG propane or butane'!W65</f>
        <v>66327729929045.555</v>
      </c>
      <c r="X17" s="344">
        <f>'NonE-LPG propane or butane'!X65+'E-LPG propane or butane'!X65</f>
        <v>66551072405398.867</v>
      </c>
      <c r="Y17" s="344">
        <f>'NonE-LPG propane or butane'!Y65+'E-LPG propane or butane'!Y65</f>
        <v>66745591917118.313</v>
      </c>
      <c r="Z17" s="344">
        <f>'NonE-LPG propane or butane'!Z65+'E-LPG propane or butane'!Z65</f>
        <v>66912284440315.836</v>
      </c>
      <c r="AA17" s="344">
        <f>'NonE-LPG propane or butane'!AA65+'E-LPG propane or butane'!AA65</f>
        <v>67052194283327.641</v>
      </c>
      <c r="AB17" s="344">
        <f>'NonE-LPG propane or butane'!AB65+'E-LPG propane or butane'!AB65</f>
        <v>67166409403875.531</v>
      </c>
      <c r="AC17" s="344">
        <f>'NonE-LPG propane or butane'!AC65+'E-LPG propane or butane'!AC65</f>
        <v>67256056826449.234</v>
      </c>
      <c r="AD17" s="344">
        <f>'NonE-LPG propane or butane'!AD65+'E-LPG propane or butane'!AD65</f>
        <v>67322298182646.008</v>
      </c>
      <c r="AE17" s="344">
        <f>'NonE-LPG propane or butane'!AE65+'E-LPG propane or butane'!AE65</f>
        <v>67366325395147.117</v>
      </c>
      <c r="AF17" s="344">
        <f>'NonE-LPG propane or butane'!AF65+'E-LPG propane or butane'!AF65</f>
        <v>67389356523936.523</v>
      </c>
      <c r="AG17" s="344">
        <f>'NonE-LPG propane or butane'!AG65+'E-LPG propane or butane'!AG65</f>
        <v>67392631791337.055</v>
      </c>
      <c r="AH17" s="344">
        <f>'NonE-LPG propane or butane'!AH65+'E-LPG propane or butane'!AH65</f>
        <v>67377409800436.922</v>
      </c>
      <c r="AI17" s="344">
        <f>'NonE-LPG propane or butane'!AI65+'E-LPG propane or butane'!AI65</f>
        <v>67344963959545.516</v>
      </c>
      <c r="AJ17" s="344">
        <f>'NonE-LPG propane or butane'!AJ65+'E-LPG propane or butane'!AJ65</f>
        <v>67296579123446.555</v>
      </c>
      <c r="AK17" s="344">
        <f>'NonE-LPG propane or butane'!AK65+'E-LPG propane or butane'!AK65</f>
        <v>67233548460443.563</v>
      </c>
      <c r="AL17" s="344">
        <f>'NonE-LPG propane or butane'!AL65+'E-LPG propane or butane'!AL65</f>
        <v>67157170552504.797</v>
      </c>
      <c r="AM17" s="344">
        <f>'NonE-LPG propane or butane'!AM65+'E-LPG propane or butane'!AM65</f>
        <v>67068746734246.906</v>
      </c>
      <c r="AN17" s="344">
        <f>'NonE-LPG propane or butane'!AN65+'E-LPG propane or butane'!AN65</f>
        <v>66969578675024.047</v>
      </c>
      <c r="AO17" s="344">
        <f>'NonE-LPG propane or butane'!AO65+'E-LPG propane or butane'!AO65</f>
        <v>66860966207057.883</v>
      </c>
      <c r="AP17" s="344">
        <f>'NonE-LPG propane or butane'!AP65+'E-LPG propane or butane'!AP65</f>
        <v>66744205401325.289</v>
      </c>
      <c r="AQ17" s="344">
        <f>'NonE-LPG propane or butane'!AQ65+'E-LPG propane or butane'!AQ65</f>
        <v>66278942856483.359</v>
      </c>
    </row>
    <row r="18" spans="1:43" x14ac:dyDescent="0.2">
      <c r="A18" s="136" t="s">
        <v>140</v>
      </c>
      <c r="B18" s="344">
        <f>'NonE-LPG propane or butane'!B66+'E-LPG propane or butane'!B66</f>
        <v>1331260330910.4443</v>
      </c>
      <c r="C18" s="344">
        <f>'NonE-LPG propane or butane'!C66+'E-LPG propane or butane'!C66</f>
        <v>1017993691992.7036</v>
      </c>
      <c r="D18" s="344">
        <f>'NonE-LPG propane or butane'!D66+'E-LPG propane or butane'!D66</f>
        <v>1206359290621.1221</v>
      </c>
      <c r="E18" s="344">
        <f>'NonE-LPG propane or butane'!E66+'E-LPG propane or butane'!E66</f>
        <v>1297442391214.2126</v>
      </c>
      <c r="F18" s="344">
        <f>'NonE-LPG propane or butane'!F66+'E-LPG propane or butane'!F66</f>
        <v>1313811256126.479</v>
      </c>
      <c r="G18" s="344">
        <f>'NonE-LPG propane or butane'!G66+'E-LPG propane or butane'!G66</f>
        <v>1379090829288.1997</v>
      </c>
      <c r="H18" s="344">
        <f>'NonE-LPG propane or butane'!H66+'E-LPG propane or butane'!H66</f>
        <v>1461439270338.5449</v>
      </c>
      <c r="I18" s="344">
        <f>'NonE-LPG propane or butane'!I66+'E-LPG propane or butane'!I66</f>
        <v>1531361308889.5854</v>
      </c>
      <c r="J18" s="344">
        <f>'NonE-LPG propane or butane'!J66+'E-LPG propane or butane'!J66</f>
        <v>1584062194624.2217</v>
      </c>
      <c r="K18" s="344">
        <f>'NonE-LPG propane or butane'!K66+'E-LPG propane or butane'!K66</f>
        <v>1624234647460.2747</v>
      </c>
      <c r="L18" s="344">
        <f>'NonE-LPG propane or butane'!L66+'E-LPG propane or butane'!L66</f>
        <v>1657660028471.2705</v>
      </c>
      <c r="M18" s="344">
        <f>'NonE-LPG propane or butane'!M66+'E-LPG propane or butane'!M66</f>
        <v>1690842962079.3547</v>
      </c>
      <c r="N18" s="344">
        <f>'NonE-LPG propane or butane'!N66+'E-LPG propane or butane'!N66</f>
        <v>1735376666384.4255</v>
      </c>
      <c r="O18" s="344">
        <f>'NonE-LPG propane or butane'!O66+'E-LPG propane or butane'!O66</f>
        <v>1785623454107.2798</v>
      </c>
      <c r="P18" s="344">
        <f>'NonE-LPG propane or butane'!P66+'E-LPG propane or butane'!P66</f>
        <v>1840002864998.9104</v>
      </c>
      <c r="Q18" s="344">
        <f>'NonE-LPG propane or butane'!Q66+'E-LPG propane or butane'!Q66</f>
        <v>1896730298704.7871</v>
      </c>
      <c r="R18" s="344">
        <f>'NonE-LPG propane or butane'!R66+'E-LPG propane or butane'!R66</f>
        <v>1953782871757.3862</v>
      </c>
      <c r="S18" s="344">
        <f>'NonE-LPG propane or butane'!S66+'E-LPG propane or butane'!S66</f>
        <v>2021817134792.2568</v>
      </c>
      <c r="T18" s="344">
        <f>'NonE-LPG propane or butane'!T66+'E-LPG propane or butane'!T66</f>
        <v>2088535630159.092</v>
      </c>
      <c r="U18" s="344">
        <f>'NonE-LPG propane or butane'!U66+'E-LPG propane or butane'!U66</f>
        <v>2153675419735.3142</v>
      </c>
      <c r="V18" s="344">
        <f>'NonE-LPG propane or butane'!V66+'E-LPG propane or butane'!V66</f>
        <v>2216976557997.8311</v>
      </c>
      <c r="W18" s="344">
        <f>'NonE-LPG propane or butane'!W66+'E-LPG propane or butane'!W66</f>
        <v>2278183911248.0366</v>
      </c>
      <c r="X18" s="344">
        <f>'NonE-LPG propane or butane'!X66+'E-LPG propane or butane'!X66</f>
        <v>2337048950158.4849</v>
      </c>
      <c r="Y18" s="344">
        <f>'NonE-LPG propane or butane'!Y66+'E-LPG propane or butane'!Y66</f>
        <v>2393331497141.3062</v>
      </c>
      <c r="Z18" s="344">
        <f>'NonE-LPG propane or butane'!Z66+'E-LPG propane or butane'!Z66</f>
        <v>2446801410706.7881</v>
      </c>
      <c r="AA18" s="344">
        <f>'NonE-LPG propane or butane'!AA66+'E-LPG propane or butane'!AA66</f>
        <v>2497240189892.3779</v>
      </c>
      <c r="AB18" s="344">
        <f>'NonE-LPG propane or butane'!AB66+'E-LPG propane or butane'!AB66</f>
        <v>2544442482976.0913</v>
      </c>
      <c r="AC18" s="344">
        <f>'NonE-LPG propane or butane'!AC66+'E-LPG propane or butane'!AC66</f>
        <v>2588217486021.5054</v>
      </c>
      <c r="AD18" s="344">
        <f>'NonE-LPG propane or butane'!AD66+'E-LPG propane or butane'!AD66</f>
        <v>2628390218306.2422</v>
      </c>
      <c r="AE18" s="344">
        <f>'NonE-LPG propane or butane'!AE66+'E-LPG propane or butane'!AE66</f>
        <v>2664802663333.373</v>
      </c>
      <c r="AF18" s="344">
        <f>'NonE-LPG propane or butane'!AF66+'E-LPG propane or butane'!AF66</f>
        <v>2697314765883.9336</v>
      </c>
      <c r="AG18" s="344">
        <f>'NonE-LPG propane or butane'!AG66+'E-LPG propane or butane'!AG66</f>
        <v>2725805277406.9248</v>
      </c>
      <c r="AH18" s="344">
        <f>'NonE-LPG propane or butane'!AH66+'E-LPG propane or butane'!AH66</f>
        <v>2750172443928.4336</v>
      </c>
      <c r="AI18" s="344">
        <f>'NonE-LPG propane or butane'!AI66+'E-LPG propane or butane'!AI66</f>
        <v>2770334532561.6943</v>
      </c>
      <c r="AJ18" s="344">
        <f>'NonE-LPG propane or butane'!AJ66+'E-LPG propane or butane'!AJ66</f>
        <v>2786230194585.0303</v>
      </c>
      <c r="AK18" s="344">
        <f>'NonE-LPG propane or butane'!AK66+'E-LPG propane or butane'!AK66</f>
        <v>2797818664895.0493</v>
      </c>
      <c r="AL18" s="344">
        <f>'NonE-LPG propane or butane'!AL66+'E-LPG propane or butane'!AL66</f>
        <v>2805079799412.5811</v>
      </c>
      <c r="AM18" s="344">
        <f>'NonE-LPG propane or butane'!AM66+'E-LPG propane or butane'!AM66</f>
        <v>2808013953694.6567</v>
      </c>
      <c r="AN18" s="344">
        <f>'NonE-LPG propane or butane'!AN66+'E-LPG propane or butane'!AN66</f>
        <v>2806641707567.2529</v>
      </c>
      <c r="AO18" s="344">
        <f>'NonE-LPG propane or butane'!AO66+'E-LPG propane or butane'!AO66</f>
        <v>2801003442023.6997</v>
      </c>
      <c r="AP18" s="344">
        <f>'NonE-LPG propane or butane'!AP66+'E-LPG propane or butane'!AP66</f>
        <v>2791158775920.1978</v>
      </c>
      <c r="AQ18" s="344">
        <f>'NonE-LPG propane or butane'!AQ66+'E-LPG propane or butane'!AQ66</f>
        <v>2762943892306.2744</v>
      </c>
    </row>
    <row r="19" spans="1:43" x14ac:dyDescent="0.2">
      <c r="A19" s="136" t="s">
        <v>141</v>
      </c>
      <c r="B19" s="344">
        <f>'NonE-LPG propane or butane'!B67+'E-LPG propane or butane'!B67</f>
        <v>2360156384138.3374</v>
      </c>
      <c r="C19" s="344">
        <f>'NonE-LPG propane or butane'!C67+'E-LPG propane or butane'!C67</f>
        <v>2011657108009.968</v>
      </c>
      <c r="D19" s="344">
        <f>'NonE-LPG propane or butane'!D67+'E-LPG propane or butane'!D67</f>
        <v>2414870971130.1807</v>
      </c>
      <c r="E19" s="344">
        <f>'NonE-LPG propane or butane'!E67+'E-LPG propane or butane'!E67</f>
        <v>2709409488260.9067</v>
      </c>
      <c r="F19" s="344">
        <f>'NonE-LPG propane or butane'!F67+'E-LPG propane or butane'!F67</f>
        <v>2759741084946.042</v>
      </c>
      <c r="G19" s="344">
        <f>'NonE-LPG propane or butane'!G67+'E-LPG propane or butane'!G67</f>
        <v>2935438125985.0107</v>
      </c>
      <c r="H19" s="344">
        <f>'NonE-LPG propane or butane'!H67+'E-LPG propane or butane'!H67</f>
        <v>3165565849662.0747</v>
      </c>
      <c r="I19" s="344">
        <f>'NonE-LPG propane or butane'!I67+'E-LPG propane or butane'!I67</f>
        <v>3380612792386.5391</v>
      </c>
      <c r="J19" s="344">
        <f>'NonE-LPG propane or butane'!J67+'E-LPG propane or butane'!J67</f>
        <v>3563898180601.2866</v>
      </c>
      <c r="K19" s="344">
        <f>'NonE-LPG propane or butane'!K67+'E-LPG propane or butane'!K67</f>
        <v>3719525356521.186</v>
      </c>
      <c r="L19" s="344">
        <f>'NonE-LPG propane or butane'!L67+'E-LPG propane or butane'!L67</f>
        <v>3854150976204.5991</v>
      </c>
      <c r="M19" s="344">
        <f>'NonE-LPG propane or butane'!M67+'E-LPG propane or butane'!M67</f>
        <v>3976449357941.3501</v>
      </c>
      <c r="N19" s="344">
        <f>'NonE-LPG propane or butane'!N67+'E-LPG propane or butane'!N67</f>
        <v>4107269960382.6748</v>
      </c>
      <c r="O19" s="344">
        <f>'NonE-LPG propane or butane'!O67+'E-LPG propane or butane'!O67</f>
        <v>4236101974229.7241</v>
      </c>
      <c r="P19" s="344">
        <f>'NonE-LPG propane or butane'!P67+'E-LPG propane or butane'!P67</f>
        <v>4362143275008.729</v>
      </c>
      <c r="Q19" s="344">
        <f>'NonE-LPG propane or butane'!Q67+'E-LPG propane or butane'!Q67</f>
        <v>4484549288078.6133</v>
      </c>
      <c r="R19" s="344">
        <f>'NonE-LPG propane or butane'!R67+'E-LPG propane or butane'!R67</f>
        <v>4602438795505.7676</v>
      </c>
      <c r="S19" s="344">
        <f>'NonE-LPG propane or butane'!S67+'E-LPG propane or butane'!S67</f>
        <v>4742394448757.2178</v>
      </c>
      <c r="T19" s="344">
        <f>'NonE-LPG propane or butane'!T67+'E-LPG propane or butane'!T67</f>
        <v>4878121197020.5928</v>
      </c>
      <c r="U19" s="344">
        <f>'NonE-LPG propane or butane'!U67+'E-LPG propane or butane'!U67</f>
        <v>5009151863692.5156</v>
      </c>
      <c r="V19" s="344">
        <f>'NonE-LPG propane or butane'!V67+'E-LPG propane or butane'!V67</f>
        <v>5135041396793.6367</v>
      </c>
      <c r="W19" s="344">
        <f>'NonE-LPG propane or butane'!W67+'E-LPG propane or butane'!W67</f>
        <v>5255369736903.2227</v>
      </c>
      <c r="X19" s="344">
        <f>'NonE-LPG propane or butane'!X67+'E-LPG propane or butane'!X67</f>
        <v>5369744431610.9082</v>
      </c>
      <c r="Y19" s="344">
        <f>'NonE-LPG propane or butane'!Y67+'E-LPG propane or butane'!Y67</f>
        <v>5477802974094.1904</v>
      </c>
      <c r="Z19" s="344">
        <f>'NonE-LPG propane or butane'!Z67+'E-LPG propane or butane'!Z67</f>
        <v>5579214847502.4268</v>
      </c>
      <c r="AA19" s="344">
        <f>'NonE-LPG propane or butane'!AA67+'E-LPG propane or butane'!AA67</f>
        <v>5673683261028.6377</v>
      </c>
      <c r="AB19" s="344">
        <f>'NonE-LPG propane or butane'!AB67+'E-LPG propane or butane'!AB67</f>
        <v>5760946567801.4209</v>
      </c>
      <c r="AC19" s="344">
        <f>'NonE-LPG propane or butane'!AC67+'E-LPG propane or butane'!AC67</f>
        <v>5840779358962.1299</v>
      </c>
      <c r="AD19" s="344">
        <f>'NonE-LPG propane or butane'!AD67+'E-LPG propane or butane'!AD67</f>
        <v>5912993232435.5381</v>
      </c>
      <c r="AE19" s="344">
        <f>'NonE-LPG propane or butane'!AE67+'E-LPG propane or butane'!AE67</f>
        <v>5977437238894.6982</v>
      </c>
      <c r="AF19" s="344">
        <f>'NonE-LPG propane or butane'!AF67+'E-LPG propane or butane'!AF67</f>
        <v>6033998011203.5889</v>
      </c>
      <c r="AG19" s="344">
        <f>'NonE-LPG propane or butane'!AG67+'E-LPG propane or butane'!AG67</f>
        <v>6082599587145.5293</v>
      </c>
      <c r="AH19" s="344">
        <f>'NonE-LPG propane or butane'!AH67+'E-LPG propane or butane'!AH67</f>
        <v>6123202938468.0703</v>
      </c>
      <c r="AI19" s="344">
        <f>'NonE-LPG propane or butane'!AI67+'E-LPG propane or butane'!AI67</f>
        <v>6155805222160.3203</v>
      </c>
      <c r="AJ19" s="344">
        <f>'NonE-LPG propane or butane'!AJ67+'E-LPG propane or butane'!AJ67</f>
        <v>6180438772401.9268</v>
      </c>
      <c r="AK19" s="344">
        <f>'NonE-LPG propane or butane'!AK67+'E-LPG propane or butane'!AK67</f>
        <v>6197169853763.0234</v>
      </c>
      <c r="AL19" s="344">
        <f>'NonE-LPG propane or butane'!AL67+'E-LPG propane or butane'!AL67</f>
        <v>6206097197982.6055</v>
      </c>
      <c r="AM19" s="344">
        <f>'NonE-LPG propane or butane'!AM67+'E-LPG propane or butane'!AM67</f>
        <v>6207350348004.29</v>
      </c>
      <c r="AN19" s="344">
        <f>'NonE-LPG propane or butane'!AN67+'E-LPG propane or butane'!AN67</f>
        <v>6201087833908.4697</v>
      </c>
      <c r="AO19" s="344">
        <f>'NonE-LPG propane or butane'!AO67+'E-LPG propane or butane'!AO67</f>
        <v>6187495205957.9063</v>
      </c>
      <c r="AP19" s="344">
        <f>'NonE-LPG propane or butane'!AP67+'E-LPG propane or butane'!AP67</f>
        <v>6166782950186.2549</v>
      </c>
      <c r="AQ19" s="344">
        <f>'NonE-LPG propane or butane'!AQ67+'E-LPG propane or butane'!AQ67</f>
        <v>6107701315356.2109</v>
      </c>
    </row>
    <row r="20" spans="1:43" x14ac:dyDescent="0.2">
      <c r="A20" s="136" t="s">
        <v>142</v>
      </c>
      <c r="B20" s="344">
        <f>'NonE-LPG propane or butane'!B68+'E-LPG propane or butane'!B68</f>
        <v>1656487094972.2712</v>
      </c>
      <c r="C20" s="344">
        <f>'NonE-LPG propane or butane'!C68+'E-LPG propane or butane'!C68</f>
        <v>1800692541537.019</v>
      </c>
      <c r="D20" s="344">
        <f>'NonE-LPG propane or butane'!D68+'E-LPG propane or butane'!D68</f>
        <v>1989690133477.2056</v>
      </c>
      <c r="E20" s="344">
        <f>'NonE-LPG propane or butane'!E68+'E-LPG propane or butane'!E68</f>
        <v>2135372456756.9275</v>
      </c>
      <c r="F20" s="344">
        <f>'NonE-LPG propane or butane'!F68+'E-LPG propane or butane'!F68</f>
        <v>2104030143854.658</v>
      </c>
      <c r="G20" s="344">
        <f>'NonE-LPG propane or butane'!G68+'E-LPG propane or butane'!G68</f>
        <v>2108943961449.2803</v>
      </c>
      <c r="H20" s="344">
        <f>'NonE-LPG propane or butane'!H68+'E-LPG propane or butane'!H68</f>
        <v>2130973317670.0637</v>
      </c>
      <c r="I20" s="344">
        <f>'NonE-LPG propane or butane'!I68+'E-LPG propane or butane'!I68</f>
        <v>2154797734116.8027</v>
      </c>
      <c r="J20" s="344">
        <f>'NonE-LPG propane or butane'!J68+'E-LPG propane or butane'!J68</f>
        <v>2174850315098.4519</v>
      </c>
      <c r="K20" s="344">
        <f>'NonE-LPG propane or butane'!K68+'E-LPG propane or butane'!K68</f>
        <v>2189746549674.9724</v>
      </c>
      <c r="L20" s="344">
        <f>'NonE-LPG propane or butane'!L68+'E-LPG propane or butane'!L68</f>
        <v>2198174590643.6445</v>
      </c>
      <c r="M20" s="344">
        <f>'NonE-LPG propane or butane'!M68+'E-LPG propane or butane'!M68</f>
        <v>2198927505718.2158</v>
      </c>
      <c r="N20" s="344">
        <f>'NonE-LPG propane or butane'!N68+'E-LPG propane or butane'!N68</f>
        <v>2208949705481.9106</v>
      </c>
      <c r="O20" s="344">
        <f>'NonE-LPG propane or butane'!O68+'E-LPG propane or butane'!O68</f>
        <v>2211454788311.4019</v>
      </c>
      <c r="P20" s="344">
        <f>'NonE-LPG propane or butane'!P68+'E-LPG propane or butane'!P68</f>
        <v>2207038460889.5342</v>
      </c>
      <c r="Q20" s="344">
        <f>'NonE-LPG propane or butane'!Q68+'E-LPG propane or butane'!Q68</f>
        <v>2196362072625.4844</v>
      </c>
      <c r="R20" s="344">
        <f>'NonE-LPG propane or butane'!R68+'E-LPG propane or butane'!R68</f>
        <v>2180133617677.5171</v>
      </c>
      <c r="S20" s="344">
        <f>'NonE-LPG propane or butane'!S68+'E-LPG propane or butane'!S68</f>
        <v>2183798859016.7578</v>
      </c>
      <c r="T20" s="344">
        <f>'NonE-LPG propane or butane'!T68+'E-LPG propane or butane'!T68</f>
        <v>2183226699723.5493</v>
      </c>
      <c r="U20" s="344">
        <f>'NonE-LPG propane or butane'!U68+'E-LPG propane or butane'!U68</f>
        <v>2178706612408.7258</v>
      </c>
      <c r="V20" s="344">
        <f>'NonE-LPG propane or butane'!V68+'E-LPG propane or butane'!V68</f>
        <v>2170543422277.3918</v>
      </c>
      <c r="W20" s="344">
        <f>'NonE-LPG propane or butane'!W68+'E-LPG propane or butane'!W68</f>
        <v>2159051703590.4741</v>
      </c>
      <c r="X20" s="344">
        <f>'NonE-LPG propane or butane'!X68+'E-LPG propane or butane'!X68</f>
        <v>2144550614431.0933</v>
      </c>
      <c r="Y20" s="344">
        <f>'NonE-LPG propane or butane'!Y68+'E-LPG propane or butane'!Y68</f>
        <v>2127359237396.3154</v>
      </c>
      <c r="Z20" s="344">
        <f>'NonE-LPG propane or butane'!Z68+'E-LPG propane or butane'!Z68</f>
        <v>2107792471910.7686</v>
      </c>
      <c r="AA20" s="344">
        <f>'NonE-LPG propane or butane'!AA68+'E-LPG propane or butane'!AA68</f>
        <v>2086157503595.5781</v>
      </c>
      <c r="AB20" s="344">
        <f>'NonE-LPG propane or butane'!AB68+'E-LPG propane or butane'!AB68</f>
        <v>2062750857988.7383</v>
      </c>
      <c r="AC20" s="344">
        <f>'NonE-LPG propane or butane'!AC68+'E-LPG propane or butane'!AC68</f>
        <v>2037856030208.6021</v>
      </c>
      <c r="AD20" s="344">
        <f>'NonE-LPG propane or butane'!AD68+'E-LPG propane or butane'!AD68</f>
        <v>2011741669042.4995</v>
      </c>
      <c r="AE20" s="344">
        <f>'NonE-LPG propane or butane'!AE68+'E-LPG propane or butane'!AE68</f>
        <v>1984660283464.7305</v>
      </c>
      <c r="AF20" s="344">
        <f>'NonE-LPG propane or butane'!AF68+'E-LPG propane or butane'!AF68</f>
        <v>1956847431673.7261</v>
      </c>
      <c r="AG20" s="344">
        <f>'NonE-LPG propane or butane'!AG68+'E-LPG propane or butane'!AG68</f>
        <v>1928521347236.24</v>
      </c>
      <c r="AH20" s="344">
        <f>'NonE-LPG propane or butane'!AH68+'E-LPG propane or butane'!AH68</f>
        <v>1899882953625.6897</v>
      </c>
      <c r="AI20" s="344">
        <f>'NonE-LPG propane or butane'!AI68+'E-LPG propane or butane'!AI68</f>
        <v>1871116217088.9644</v>
      </c>
      <c r="AJ20" s="344">
        <f>'NonE-LPG propane or butane'!AJ68+'E-LPG propane or butane'!AJ68</f>
        <v>1842388788096.8772</v>
      </c>
      <c r="AK20" s="344">
        <f>'NonE-LPG propane or butane'!AK68+'E-LPG propane or butane'!AK68</f>
        <v>1813852883345.2434</v>
      </c>
      <c r="AL20" s="344">
        <f>'NonE-LPG propane or butane'!AL68+'E-LPG propane or butane'!AL68</f>
        <v>1785646363101.4033</v>
      </c>
      <c r="AM20" s="344">
        <f>'NonE-LPG propane or butane'!AM68+'E-LPG propane or butane'!AM68</f>
        <v>1757893962373.5339</v>
      </c>
      <c r="AN20" s="344">
        <f>'NonE-LPG propane or butane'!AN68+'E-LPG propane or butane'!AN68</f>
        <v>1730708638681.6279</v>
      </c>
      <c r="AO20" s="344">
        <f>'NonE-LPG propane or butane'!AO68+'E-LPG propane or butane'!AO68</f>
        <v>1704193003920.0386</v>
      </c>
      <c r="AP20" s="344">
        <f>'NonE-LPG propane or butane'!AP68+'E-LPG propane or butane'!AP68</f>
        <v>1678440812744.4514</v>
      </c>
      <c r="AQ20" s="344">
        <f>'NonE-LPG propane or butane'!AQ68+'E-LPG propane or butane'!AQ68</f>
        <v>1645058800407.3804</v>
      </c>
    </row>
    <row r="21" spans="1:43" x14ac:dyDescent="0.2">
      <c r="A21" s="136" t="s">
        <v>143</v>
      </c>
      <c r="B21" s="344">
        <f>'NonE-LPG propane or butane'!B69+'E-LPG propane or butane'!B69</f>
        <v>4824248877440.9434</v>
      </c>
      <c r="C21" s="344">
        <f>'NonE-LPG propane or butane'!C69+'E-LPG propane or butane'!C69</f>
        <v>4234456877330.2383</v>
      </c>
      <c r="D21" s="344">
        <f>'NonE-LPG propane or butane'!D69+'E-LPG propane or butane'!D69</f>
        <v>4379887434863.498</v>
      </c>
      <c r="E21" s="344">
        <f>'NonE-LPG propane or butane'!E69+'E-LPG propane or butane'!E69</f>
        <v>4515838013478.1406</v>
      </c>
      <c r="F21" s="344">
        <f>'NonE-LPG propane or butane'!F69+'E-LPG propane or butane'!F69</f>
        <v>4895434855194.1094</v>
      </c>
      <c r="G21" s="344">
        <f>'NonE-LPG propane or butane'!G69+'E-LPG propane or butane'!G69</f>
        <v>5273236238671.6787</v>
      </c>
      <c r="H21" s="344">
        <f>'NonE-LPG propane or butane'!H69+'E-LPG propane or butane'!H69</f>
        <v>5649254236362.918</v>
      </c>
      <c r="I21" s="344">
        <f>'NonE-LPG propane or butane'!I69+'E-LPG propane or butane'!I69</f>
        <v>5803868509087.1055</v>
      </c>
      <c r="J21" s="344">
        <f>'NonE-LPG propane or butane'!J69+'E-LPG propane or butane'!J69</f>
        <v>5957798996869.5498</v>
      </c>
      <c r="K21" s="344">
        <f>'NonE-LPG propane or butane'!K69+'E-LPG propane or butane'!K69</f>
        <v>6111049999471.9668</v>
      </c>
      <c r="L21" s="344">
        <f>'NonE-LPG propane or butane'!L69+'E-LPG propane or butane'!L69</f>
        <v>6263625816656.0635</v>
      </c>
      <c r="M21" s="344">
        <f>'NonE-LPG propane or butane'!M69+'E-LPG propane or butane'!M69</f>
        <v>6415530748183.5566</v>
      </c>
      <c r="N21" s="344">
        <f>'NonE-LPG propane or butane'!N69+'E-LPG propane or butane'!N69</f>
        <v>6487593347465.8115</v>
      </c>
      <c r="O21" s="344">
        <f>'NonE-LPG propane or butane'!O69+'E-LPG propane or butane'!O69</f>
        <v>6559417250326.04</v>
      </c>
      <c r="P21" s="344">
        <f>'NonE-LPG propane or butane'!P69+'E-LPG propane or butane'!P69</f>
        <v>6631003754308.3516</v>
      </c>
      <c r="Q21" s="344">
        <f>'NonE-LPG propane or butane'!Q69+'E-LPG propane or butane'!Q69</f>
        <v>6702354156956.8535</v>
      </c>
      <c r="R21" s="344">
        <f>'NonE-LPG propane or butane'!R69+'E-LPG propane or butane'!R69</f>
        <v>6773469755815.6533</v>
      </c>
      <c r="S21" s="344">
        <f>'NonE-LPG propane or butane'!S69+'E-LPG propane or butane'!S69</f>
        <v>6747955415325.249</v>
      </c>
      <c r="T21" s="344">
        <f>'NonE-LPG propane or butane'!T69+'E-LPG propane or butane'!T69</f>
        <v>6722476565985.665</v>
      </c>
      <c r="U21" s="344">
        <f>'NonE-LPG propane or butane'!U69+'E-LPG propane or butane'!U69</f>
        <v>6697033160557.3125</v>
      </c>
      <c r="V21" s="344">
        <f>'NonE-LPG propane or butane'!V69+'E-LPG propane or butane'!V69</f>
        <v>6671625151800.6035</v>
      </c>
      <c r="W21" s="344">
        <f>'NonE-LPG propane or butane'!W69+'E-LPG propane or butane'!W69</f>
        <v>6646252492475.9473</v>
      </c>
      <c r="X21" s="344">
        <f>'NonE-LPG propane or butane'!X69+'E-LPG propane or butane'!X69</f>
        <v>6620915135343.7578</v>
      </c>
      <c r="Y21" s="344">
        <f>'NonE-LPG propane or butane'!Y69+'E-LPG propane or butane'!Y69</f>
        <v>6595613033164.4453</v>
      </c>
      <c r="Z21" s="344">
        <f>'NonE-LPG propane or butane'!Z69+'E-LPG propane or butane'!Z69</f>
        <v>6570346138698.4219</v>
      </c>
      <c r="AA21" s="344">
        <f>'NonE-LPG propane or butane'!AA69+'E-LPG propane or butane'!AA69</f>
        <v>6545114404706.0996</v>
      </c>
      <c r="AB21" s="344">
        <f>'NonE-LPG propane or butane'!AB69+'E-LPG propane or butane'!AB69</f>
        <v>6519917783947.8867</v>
      </c>
      <c r="AC21" s="344">
        <f>'NonE-LPG propane or butane'!AC69+'E-LPG propane or butane'!AC69</f>
        <v>6494756229184.1973</v>
      </c>
      <c r="AD21" s="344">
        <f>'NonE-LPG propane or butane'!AD69+'E-LPG propane or butane'!AD69</f>
        <v>6469629693175.4434</v>
      </c>
      <c r="AE21" s="344">
        <f>'NonE-LPG propane or butane'!AE69+'E-LPG propane or butane'!AE69</f>
        <v>6444538128682.0371</v>
      </c>
      <c r="AF21" s="344">
        <f>'NonE-LPG propane or butane'!AF69+'E-LPG propane or butane'!AF69</f>
        <v>6419481488464.3867</v>
      </c>
      <c r="AG21" s="344">
        <f>'NonE-LPG propane or butane'!AG69+'E-LPG propane or butane'!AG69</f>
        <v>6394459725282.9053</v>
      </c>
      <c r="AH21" s="344">
        <f>'NonE-LPG propane or butane'!AH69+'E-LPG propane or butane'!AH69</f>
        <v>6381643759016.2803</v>
      </c>
      <c r="AI21" s="344">
        <f>'NonE-LPG propane or butane'!AI69+'E-LPG propane or butane'!AI69</f>
        <v>6368844681866.5293</v>
      </c>
      <c r="AJ21" s="344">
        <f>'NonE-LPG propane or butane'!AJ69+'E-LPG propane or butane'!AJ69</f>
        <v>6356062474937.8184</v>
      </c>
      <c r="AK21" s="344">
        <f>'NonE-LPG propane or butane'!AK69+'E-LPG propane or butane'!AK69</f>
        <v>6343297119334.3086</v>
      </c>
      <c r="AL21" s="344">
        <f>'NonE-LPG propane or butane'!AL69+'E-LPG propane or butane'!AL69</f>
        <v>6330548596160.168</v>
      </c>
      <c r="AM21" s="344">
        <f>'NonE-LPG propane or butane'!AM69+'E-LPG propane or butane'!AM69</f>
        <v>6313774777187.1748</v>
      </c>
      <c r="AN21" s="344">
        <f>'NonE-LPG propane or butane'!AN69+'E-LPG propane or butane'!AN69</f>
        <v>6297023685838.8574</v>
      </c>
      <c r="AO21" s="344">
        <f>'NonE-LPG propane or butane'!AO69+'E-LPG propane or butane'!AO69</f>
        <v>6280295293771.4648</v>
      </c>
      <c r="AP21" s="344">
        <f>'NonE-LPG propane or butane'!AP69+'E-LPG propane or butane'!AP69</f>
        <v>6263589572641.2432</v>
      </c>
      <c r="AQ21" s="344">
        <f>'NonE-LPG propane or butane'!AQ69+'E-LPG propane or butane'!AQ69</f>
        <v>6242111146116.709</v>
      </c>
    </row>
    <row r="22" spans="1:43" x14ac:dyDescent="0.2">
      <c r="A22" s="136" t="s">
        <v>144</v>
      </c>
      <c r="B22" s="344">
        <f>'NonE-LPG propane or butane'!B70+'E-LPG propane or butane'!B70</f>
        <v>1489117377056.3901</v>
      </c>
      <c r="C22" s="344">
        <f>'NonE-LPG propane or butane'!C70+'E-LPG propane or butane'!C70</f>
        <v>1151201711264.8589</v>
      </c>
      <c r="D22" s="344">
        <f>'NonE-LPG propane or butane'!D70+'E-LPG propane or butane'!D70</f>
        <v>1292212977148.8181</v>
      </c>
      <c r="E22" s="344">
        <f>'NonE-LPG propane or butane'!E70+'E-LPG propane or butane'!E70</f>
        <v>1336814040904.0229</v>
      </c>
      <c r="F22" s="344">
        <f>'NonE-LPG propane or butane'!F70+'E-LPG propane or butane'!F70</f>
        <v>1341320838711.0359</v>
      </c>
      <c r="G22" s="344">
        <f>'NonE-LPG propane or butane'!G70+'E-LPG propane or butane'!G70</f>
        <v>1362744256706.6064</v>
      </c>
      <c r="H22" s="344">
        <f>'NonE-LPG propane or butane'!H70+'E-LPG propane or butane'!H70</f>
        <v>1390891465862.0596</v>
      </c>
      <c r="I22" s="344">
        <f>'NonE-LPG propane or butane'!I70+'E-LPG propane or butane'!I70</f>
        <v>1417742437505.3503</v>
      </c>
      <c r="J22" s="344">
        <f>'NonE-LPG propane or butane'!J70+'E-LPG propane or butane'!J70</f>
        <v>1440448133038.2112</v>
      </c>
      <c r="K22" s="344">
        <f>'NonE-LPG propane or butane'!K70+'E-LPG propane or butane'!K70</f>
        <v>1458860028280.7388</v>
      </c>
      <c r="L22" s="344">
        <f>'NonE-LPG propane or butane'!L70+'E-LPG propane or butane'!L70</f>
        <v>1472871520395.1323</v>
      </c>
      <c r="M22" s="344">
        <f>'NonE-LPG propane or butane'!M70+'E-LPG propane or butane'!M70</f>
        <v>1482418644247.3494</v>
      </c>
      <c r="N22" s="344">
        <f>'NonE-LPG propane or butane'!N70+'E-LPG propane or butane'!N70</f>
        <v>1488689226244.0571</v>
      </c>
      <c r="O22" s="344">
        <f>'NonE-LPG propane or butane'!O70+'E-LPG propane or butane'!O70</f>
        <v>1491114404167.24</v>
      </c>
      <c r="P22" s="344">
        <f>'NonE-LPG propane or butane'!P70+'E-LPG propane or butane'!P70</f>
        <v>1490354514862.3896</v>
      </c>
      <c r="Q22" s="344">
        <f>'NonE-LPG propane or butane'!Q70+'E-LPG propane or butane'!Q70</f>
        <v>1487092111371.9507</v>
      </c>
      <c r="R22" s="344">
        <f>'NonE-LPG propane or butane'!R70+'E-LPG propane or butane'!R70</f>
        <v>1482018995627.8252</v>
      </c>
      <c r="S22" s="344">
        <f>'NonE-LPG propane or butane'!S70+'E-LPG propane or butane'!S70</f>
        <v>1480207990182.936</v>
      </c>
      <c r="T22" s="344">
        <f>'NonE-LPG propane or butane'!T70+'E-LPG propane or butane'!T70</f>
        <v>1477366193347.0161</v>
      </c>
      <c r="U22" s="344">
        <f>'NonE-LPG propane or butane'!U70+'E-LPG propane or butane'!U70</f>
        <v>1473586713686.8479</v>
      </c>
      <c r="V22" s="344">
        <f>'NonE-LPG propane or butane'!V70+'E-LPG propane or butane'!V70</f>
        <v>1468963667349.5588</v>
      </c>
      <c r="W22" s="344">
        <f>'NonE-LPG propane or butane'!W70+'E-LPG propane or butane'!W70</f>
        <v>1463591630697.1824</v>
      </c>
      <c r="X22" s="344">
        <f>'NonE-LPG propane or butane'!X70+'E-LPG propane or butane'!X70</f>
        <v>1457565148784.9192</v>
      </c>
      <c r="Y22" s="344">
        <f>'NonE-LPG propane or butane'!Y70+'E-LPG propane or butane'!Y70</f>
        <v>1450978301331.9561</v>
      </c>
      <c r="Z22" s="344">
        <f>'NonE-LPG propane or butane'!Z70+'E-LPG propane or butane'!Z70</f>
        <v>1443924327045.5615</v>
      </c>
      <c r="AA22" s="344">
        <f>'NonE-LPG propane or butane'!AA70+'E-LPG propane or butane'!AA70</f>
        <v>1436495306465.9875</v>
      </c>
      <c r="AB22" s="344">
        <f>'NonE-LPG propane or butane'!AB70+'E-LPG propane or butane'!AB70</f>
        <v>1428781902905.1675</v>
      </c>
      <c r="AC22" s="344">
        <f>'NonE-LPG propane or butane'!AC70+'E-LPG propane or butane'!AC70</f>
        <v>1420873160557.4688</v>
      </c>
      <c r="AD22" s="344">
        <f>'NonE-LPG propane or butane'!AD70+'E-LPG propane or butane'!AD70</f>
        <v>1412856358466.1147</v>
      </c>
      <c r="AE22" s="344">
        <f>'NonE-LPG propane or butane'!AE70+'E-LPG propane or butane'!AE70</f>
        <v>1404816918731.7441</v>
      </c>
      <c r="AF22" s="344">
        <f>'NonE-LPG propane or butane'!AF70+'E-LPG propane or butane'!AF70</f>
        <v>1396838367147.7568</v>
      </c>
      <c r="AG22" s="344">
        <f>'NonE-LPG propane or butane'!AG70+'E-LPG propane or butane'!AG70</f>
        <v>1389002344336.0786</v>
      </c>
      <c r="AH22" s="344">
        <f>'NonE-LPG propane or butane'!AH70+'E-LPG propane or butane'!AH70</f>
        <v>1381388665432.9558</v>
      </c>
      <c r="AI22" s="344">
        <f>'NonE-LPG propane or butane'!AI70+'E-LPG propane or butane'!AI70</f>
        <v>1374075426432.396</v>
      </c>
      <c r="AJ22" s="344">
        <f>'NonE-LPG propane or butane'!AJ70+'E-LPG propane or butane'!AJ70</f>
        <v>1367139155430.8274</v>
      </c>
      <c r="AK22" s="344">
        <f>'NonE-LPG propane or butane'!AK70+'E-LPG propane or butane'!AK70</f>
        <v>1360655007225.8191</v>
      </c>
      <c r="AL22" s="344">
        <f>'NonE-LPG propane or butane'!AL70+'E-LPG propane or butane'!AL70</f>
        <v>1354697000000.9727</v>
      </c>
      <c r="AM22" s="344">
        <f>'NonE-LPG propane or butane'!AM70+'E-LPG propane or butane'!AM70</f>
        <v>1349338293175.3394</v>
      </c>
      <c r="AN22" s="344">
        <f>'NonE-LPG propane or butane'!AN70+'E-LPG propane or butane'!AN70</f>
        <v>1344651505907.1907</v>
      </c>
      <c r="AO22" s="344">
        <f>'NonE-LPG propane or butane'!AO70+'E-LPG propane or butane'!AO70</f>
        <v>1340709076217.7148</v>
      </c>
      <c r="AP22" s="344">
        <f>'NonE-LPG propane or butane'!AP70+'E-LPG propane or butane'!AP70</f>
        <v>1337583661241.4922</v>
      </c>
      <c r="AQ22" s="344">
        <f>'NonE-LPG propane or butane'!AQ70+'E-LPG propane or butane'!AQ70</f>
        <v>1329341137572.313</v>
      </c>
    </row>
    <row r="23" spans="1:43" x14ac:dyDescent="0.2">
      <c r="A23" s="136" t="s">
        <v>145</v>
      </c>
      <c r="B23" s="344">
        <f>'NonE-LPG propane or butane'!B71+'E-LPG propane or butane'!B71</f>
        <v>2802825272235.5889</v>
      </c>
      <c r="C23" s="344">
        <f>'NonE-LPG propane or butane'!C71+'E-LPG propane or butane'!C71</f>
        <v>5031103234961.4473</v>
      </c>
      <c r="D23" s="344">
        <f>'NonE-LPG propane or butane'!D71+'E-LPG propane or butane'!D71</f>
        <v>5851244276595.8037</v>
      </c>
      <c r="E23" s="344">
        <f>'NonE-LPG propane or butane'!E71+'E-LPG propane or butane'!E71</f>
        <v>5835932281162.6709</v>
      </c>
      <c r="F23" s="344">
        <f>'NonE-LPG propane or butane'!F71+'E-LPG propane or butane'!F71</f>
        <v>5882614230814.709</v>
      </c>
      <c r="G23" s="344">
        <f>'NonE-LPG propane or butane'!G71+'E-LPG propane or butane'!G71</f>
        <v>6048239226557.1855</v>
      </c>
      <c r="H23" s="344">
        <f>'NonE-LPG propane or butane'!H71+'E-LPG propane or butane'!H71</f>
        <v>6261007204174.9395</v>
      </c>
      <c r="I23" s="344">
        <f>'NonE-LPG propane or butane'!I71+'E-LPG propane or butane'!I71</f>
        <v>6459263222439.4727</v>
      </c>
      <c r="J23" s="344">
        <f>'NonE-LPG propane or butane'!J71+'E-LPG propane or butane'!J71</f>
        <v>6627243689599.252</v>
      </c>
      <c r="K23" s="344">
        <f>'NonE-LPG propane or butane'!K71+'E-LPG propane or butane'!K71</f>
        <v>6766892804583.6182</v>
      </c>
      <c r="L23" s="344">
        <f>'NonE-LPG propane or butane'!L71+'E-LPG propane or butane'!L71</f>
        <v>6880932128247.749</v>
      </c>
      <c r="M23" s="344">
        <f>'NonE-LPG propane or butane'!M71+'E-LPG propane or butane'!M71</f>
        <v>6972717885799.1543</v>
      </c>
      <c r="N23" s="344">
        <f>'NonE-LPG propane or butane'!N71+'E-LPG propane or butane'!N71</f>
        <v>7053784735544.8047</v>
      </c>
      <c r="O23" s="344">
        <f>'NonE-LPG propane or butane'!O71+'E-LPG propane or butane'!O71</f>
        <v>7119206818354.7891</v>
      </c>
      <c r="P23" s="344">
        <f>'NonE-LPG propane or butane'!P71+'E-LPG propane or butane'!P71</f>
        <v>7171766966853.7598</v>
      </c>
      <c r="Q23" s="344">
        <f>'NonE-LPG propane or butane'!Q71+'E-LPG propane or butane'!Q71</f>
        <v>7214425177198.9717</v>
      </c>
      <c r="R23" s="344">
        <f>'NonE-LPG propane or butane'!R71+'E-LPG propane or butane'!R71</f>
        <v>7250269569061.0449</v>
      </c>
      <c r="S23" s="344">
        <f>'NonE-LPG propane or butane'!S71+'E-LPG propane or butane'!S71</f>
        <v>7303724911758.9229</v>
      </c>
      <c r="T23" s="344">
        <f>'NonE-LPG propane or butane'!T71+'E-LPG propane or butane'!T71</f>
        <v>7353855385648.3242</v>
      </c>
      <c r="U23" s="344">
        <f>'NonE-LPG propane or butane'!U71+'E-LPG propane or butane'!U71</f>
        <v>7400670459453.375</v>
      </c>
      <c r="V23" s="344">
        <f>'NonE-LPG propane or butane'!V71+'E-LPG propane or butane'!V71</f>
        <v>7444186235257.7568</v>
      </c>
      <c r="W23" s="344">
        <f>'NonE-LPG propane or butane'!W71+'E-LPG propane or butane'!W71</f>
        <v>7484425235730.4199</v>
      </c>
      <c r="X23" s="344">
        <f>'NonE-LPG propane or butane'!X71+'E-LPG propane or butane'!X71</f>
        <v>7521416176666.7656</v>
      </c>
      <c r="Y23" s="344">
        <f>'NonE-LPG propane or butane'!Y71+'E-LPG propane or butane'!Y71</f>
        <v>7555193726476.8721</v>
      </c>
      <c r="Z23" s="344">
        <f>'NonE-LPG propane or butane'!Z71+'E-LPG propane or butane'!Z71</f>
        <v>7585798254249.875</v>
      </c>
      <c r="AA23" s="344">
        <f>'NonE-LPG propane or butane'!AA71+'E-LPG propane or butane'!AA71</f>
        <v>7613275568010.3662</v>
      </c>
      <c r="AB23" s="344">
        <f>'NonE-LPG propane or butane'!AB71+'E-LPG propane or butane'!AB71</f>
        <v>7637676644761.3535</v>
      </c>
      <c r="AC23" s="344">
        <f>'NonE-LPG propane or butane'!AC71+'E-LPG propane or butane'!AC71</f>
        <v>7659057353876.5762</v>
      </c>
      <c r="AD23" s="344">
        <f>'NonE-LPG propane or butane'!AD71+'E-LPG propane or butane'!AD71</f>
        <v>7677478175367.5586</v>
      </c>
      <c r="AE23" s="344">
        <f>'NonE-LPG propane or butane'!AE71+'E-LPG propane or butane'!AE71</f>
        <v>7693003914504.1055</v>
      </c>
      <c r="AF23" s="344">
        <f>'NonE-LPG propane or butane'!AF71+'E-LPG propane or butane'!AF71</f>
        <v>7705703414215.2227</v>
      </c>
      <c r="AG23" s="344">
        <f>'NonE-LPG propane or butane'!AG71+'E-LPG propane or butane'!AG71</f>
        <v>7715649266639.9941</v>
      </c>
      <c r="AH23" s="344">
        <f>'NonE-LPG propane or butane'!AH71+'E-LPG propane or butane'!AH71</f>
        <v>7722917525134.6973</v>
      </c>
      <c r="AI23" s="344">
        <f>'NonE-LPG propane or butane'!AI71+'E-LPG propane or butane'!AI71</f>
        <v>7727587417976.2422</v>
      </c>
      <c r="AJ23" s="344">
        <f>'NonE-LPG propane or butane'!AJ71+'E-LPG propane or butane'!AJ71</f>
        <v>7729741064931.5293</v>
      </c>
      <c r="AK23" s="344">
        <f>'NonE-LPG propane or butane'!AK71+'E-LPG propane or butane'!AK71</f>
        <v>7729463197789.7246</v>
      </c>
      <c r="AL23" s="344">
        <f>'NonE-LPG propane or butane'!AL71+'E-LPG propane or butane'!AL71</f>
        <v>7726840885879.457</v>
      </c>
      <c r="AM23" s="344">
        <f>'NonE-LPG propane or butane'!AM71+'E-LPG propane or butane'!AM71</f>
        <v>7721963267516.7529</v>
      </c>
      <c r="AN23" s="344">
        <f>'NonE-LPG propane or butane'!AN71+'E-LPG propane or butane'!AN71</f>
        <v>7714921288252.8203</v>
      </c>
      <c r="AO23" s="344">
        <f>'NonE-LPG propane or butane'!AO71+'E-LPG propane or butane'!AO71</f>
        <v>7705807446713.1377</v>
      </c>
      <c r="AP23" s="344">
        <f>'NonE-LPG propane or butane'!AP71+'E-LPG propane or butane'!AP71</f>
        <v>7694715548743.541</v>
      </c>
      <c r="AQ23" s="344">
        <f>'NonE-LPG propane or butane'!AQ71+'E-LPG propane or butane'!AQ71</f>
        <v>7654212917867.1367</v>
      </c>
    </row>
    <row r="24" spans="1:43" x14ac:dyDescent="0.2">
      <c r="A24" s="136" t="s">
        <v>146</v>
      </c>
      <c r="B24" s="344">
        <f>'NonE-LPG propane or butane'!B72+'E-LPG propane or butane'!B72</f>
        <v>4510519798549.0537</v>
      </c>
      <c r="C24" s="344">
        <f>'NonE-LPG propane or butane'!C72+'E-LPG propane or butane'!C72</f>
        <v>87842670034955.984</v>
      </c>
      <c r="D24" s="344">
        <f>'NonE-LPG propane or butane'!D72+'E-LPG propane or butane'!D72</f>
        <v>107989813395448.11</v>
      </c>
      <c r="E24" s="344">
        <f>'NonE-LPG propane or butane'!E72+'E-LPG propane or butane'!E72</f>
        <v>116583137135144.52</v>
      </c>
      <c r="F24" s="344">
        <f>'NonE-LPG propane or butane'!F72+'E-LPG propane or butane'!F72</f>
        <v>121869241246061.31</v>
      </c>
      <c r="G24" s="344">
        <f>'NonE-LPG propane or butane'!G72+'E-LPG propane or butane'!G72</f>
        <v>135449322125447.02</v>
      </c>
      <c r="H24" s="344">
        <f>'NonE-LPG propane or butane'!H72+'E-LPG propane or butane'!H72</f>
        <v>153510809173767</v>
      </c>
      <c r="I24" s="344">
        <f>'NonE-LPG propane or butane'!I72+'E-LPG propane or butane'!I72</f>
        <v>171466152791269.88</v>
      </c>
      <c r="J24" s="344">
        <f>'NonE-LPG propane or butane'!J72+'E-LPG propane or butane'!J72</f>
        <v>188101467016291.38</v>
      </c>
      <c r="K24" s="344">
        <f>'NonE-LPG propane or butane'!K72+'E-LPG propane or butane'!K72</f>
        <v>203526149588962.44</v>
      </c>
      <c r="L24" s="344">
        <f>'NonE-LPG propane or butane'!L72+'E-LPG propane or butane'!L72</f>
        <v>218123482852712.94</v>
      </c>
      <c r="M24" s="344">
        <f>'NonE-LPG propane or butane'!M72+'E-LPG propane or butane'!M72</f>
        <v>232529855937217.94</v>
      </c>
      <c r="N24" s="344">
        <f>'NonE-LPG propane or butane'!N72+'E-LPG propane or butane'!N72</f>
        <v>247451612110485.81</v>
      </c>
      <c r="O24" s="344">
        <f>'NonE-LPG propane or butane'!O72+'E-LPG propane or butane'!O72</f>
        <v>263031241715327.97</v>
      </c>
      <c r="P24" s="344">
        <f>'NonE-LPG propane or butane'!P72+'E-LPG propane or butane'!P72</f>
        <v>279255274357533.59</v>
      </c>
      <c r="Q24" s="344">
        <f>'NonE-LPG propane or butane'!Q72+'E-LPG propane or butane'!Q72</f>
        <v>296103781956663.19</v>
      </c>
      <c r="R24" s="344">
        <f>'NonE-LPG propane or butane'!R72+'E-LPG propane or butane'!R72</f>
        <v>313549825867877.56</v>
      </c>
      <c r="S24" s="344">
        <f>'NonE-LPG propane or butane'!S72+'E-LPG propane or butane'!S72</f>
        <v>331599808261195.56</v>
      </c>
      <c r="T24" s="344">
        <f>'NonE-LPG propane or butane'!T72+'E-LPG propane or butane'!T72</f>
        <v>350173526187359.06</v>
      </c>
      <c r="U24" s="344">
        <f>'NonE-LPG propane or butane'!U72+'E-LPG propane or butane'!U72</f>
        <v>369218553096185.63</v>
      </c>
      <c r="V24" s="344">
        <f>'NonE-LPG propane or butane'!V72+'E-LPG propane or butane'!V72</f>
        <v>388673316811358.69</v>
      </c>
      <c r="W24" s="344">
        <f>'NonE-LPG propane or butane'!W72+'E-LPG propane or butane'!W72</f>
        <v>408466812935987.38</v>
      </c>
      <c r="X24" s="344">
        <f>'NonE-LPG propane or butane'!X72+'E-LPG propane or butane'!X72</f>
        <v>428518427919578.94</v>
      </c>
      <c r="Y24" s="344">
        <f>'NonE-LPG propane or butane'!Y72+'E-LPG propane or butane'!Y72</f>
        <v>448737889474617.31</v>
      </c>
      <c r="Z24" s="344">
        <f>'NonE-LPG propane or butane'!Z72+'E-LPG propane or butane'!Z72</f>
        <v>469025361578681.69</v>
      </c>
      <c r="AA24" s="344">
        <f>'NonE-LPG propane or butane'!AA72+'E-LPG propane or butane'!AA72</f>
        <v>489271700311145</v>
      </c>
      <c r="AB24" s="344">
        <f>'NonE-LPG propane or butane'!AB72+'E-LPG propane or butane'!AB72</f>
        <v>509358885198694.5</v>
      </c>
      <c r="AC24" s="344">
        <f>'NonE-LPG propane or butane'!AC72+'E-LPG propane or butane'!AC72</f>
        <v>529160638540099.63</v>
      </c>
      <c r="AD24" s="344">
        <f>'NonE-LPG propane or butane'!AD72+'E-LPG propane or butane'!AD72</f>
        <v>548543242322641.69</v>
      </c>
      <c r="AE24" s="344">
        <f>'NonE-LPG propane or butane'!AE72+'E-LPG propane or butane'!AE72</f>
        <v>567366558825141.63</v>
      </c>
      <c r="AF24" s="344">
        <f>'NonE-LPG propane or butane'!AF72+'E-LPG propane or butane'!AF72</f>
        <v>585485256843323.88</v>
      </c>
      <c r="AG24" s="344">
        <f>'NonE-LPG propane or butane'!AG72+'E-LPG propane or butane'!AG72</f>
        <v>602750240716657.88</v>
      </c>
      <c r="AH24" s="344">
        <f>'NonE-LPG propane or butane'!AH72+'E-LPG propane or butane'!AH72</f>
        <v>619010274054746.88</v>
      </c>
      <c r="AI24" s="344">
        <f>'NonE-LPG propane or butane'!AI72+'E-LPG propane or butane'!AI72</f>
        <v>634113784359024.25</v>
      </c>
      <c r="AJ24" s="344">
        <f>'NonE-LPG propane or butane'!AJ72+'E-LPG propane or butane'!AJ72</f>
        <v>647910828745561.25</v>
      </c>
      <c r="AK24" s="344">
        <f>'NonE-LPG propane or butane'!AK72+'E-LPG propane or butane'!AK72</f>
        <v>660255194860494.13</v>
      </c>
      <c r="AL24" s="344">
        <f>'NonE-LPG propane or butane'!AL72+'E-LPG propane or butane'!AL72</f>
        <v>671006605030781.63</v>
      </c>
      <c r="AM24" s="344">
        <f>'NonE-LPG propane or butane'!AM72+'E-LPG propane or butane'!AM72</f>
        <v>680032985922292.5</v>
      </c>
      <c r="AN24" s="344">
        <f>'NonE-LPG propane or butane'!AN72+'E-LPG propane or butane'!AN72</f>
        <v>687212760713538.38</v>
      </c>
      <c r="AO24" s="344">
        <f>'NonE-LPG propane or butane'!AO72+'E-LPG propane or butane'!AO72</f>
        <v>692437116274534.63</v>
      </c>
      <c r="AP24" s="344">
        <f>'NonE-LPG propane or butane'!AP72+'E-LPG propane or butane'!AP72</f>
        <v>695612194303797.13</v>
      </c>
      <c r="AQ24" s="344">
        <f>'NonE-LPG propane or butane'!AQ72+'E-LPG propane or butane'!AQ72</f>
        <v>696533862196475.38</v>
      </c>
    </row>
    <row r="25" spans="1:43" x14ac:dyDescent="0.2">
      <c r="A25" s="136" t="s">
        <v>147</v>
      </c>
      <c r="B25" s="344">
        <f>'NonE-LPG propane or butane'!B73+'E-LPG propane or butane'!B73</f>
        <v>4575221965737.6436</v>
      </c>
      <c r="C25" s="344">
        <f>'NonE-LPG propane or butane'!C73+'E-LPG propane or butane'!C73</f>
        <v>7286137601151.6357</v>
      </c>
      <c r="D25" s="344">
        <f>'NonE-LPG propane or butane'!D73+'E-LPG propane or butane'!D73</f>
        <v>9804855399326.1699</v>
      </c>
      <c r="E25" s="344">
        <f>'NonE-LPG propane or butane'!E73+'E-LPG propane or butane'!E73</f>
        <v>12124530524616.479</v>
      </c>
      <c r="F25" s="344">
        <f>'NonE-LPG propane or butane'!F73+'E-LPG propane or butane'!F73</f>
        <v>12543431476360.018</v>
      </c>
      <c r="G25" s="344">
        <f>'NonE-LPG propane or butane'!G73+'E-LPG propane or butane'!G73</f>
        <v>13712074993566.049</v>
      </c>
      <c r="H25" s="344">
        <f>'NonE-LPG propane or butane'!H73+'E-LPG propane or butane'!H73</f>
        <v>15286356239080.307</v>
      </c>
      <c r="I25" s="344">
        <f>'NonE-LPG propane or butane'!I73+'E-LPG propane or butane'!I73</f>
        <v>16891963862486.635</v>
      </c>
      <c r="J25" s="344">
        <f>'NonE-LPG propane or butane'!J73+'E-LPG propane or butane'!J73</f>
        <v>18422238682627.191</v>
      </c>
      <c r="K25" s="344">
        <f>'NonE-LPG propane or butane'!K73+'E-LPG propane or butane'!K73</f>
        <v>19883137426166.09</v>
      </c>
      <c r="L25" s="344">
        <f>'NonE-LPG propane or butane'!L73+'E-LPG propane or butane'!L73</f>
        <v>21296199564174.559</v>
      </c>
      <c r="M25" s="344">
        <f>'NonE-LPG propane or butane'!M73+'E-LPG propane or butane'!M73</f>
        <v>22698055840590.684</v>
      </c>
      <c r="N25" s="344">
        <f>'NonE-LPG propane or butane'!N73+'E-LPG propane or butane'!N73</f>
        <v>24144855076116.332</v>
      </c>
      <c r="O25" s="344">
        <f>'NonE-LPG propane or butane'!O73+'E-LPG propane or butane'!O73</f>
        <v>25635137550098.582</v>
      </c>
      <c r="P25" s="344">
        <f>'NonE-LPG propane or butane'!P73+'E-LPG propane or butane'!P73</f>
        <v>27172577459441.535</v>
      </c>
      <c r="Q25" s="344">
        <f>'NonE-LPG propane or butane'!Q73+'E-LPG propane or butane'!Q73</f>
        <v>28762009417720.203</v>
      </c>
      <c r="R25" s="344">
        <f>'NonE-LPG propane or butane'!R73+'E-LPG propane or butane'!R73</f>
        <v>30409545569293.637</v>
      </c>
      <c r="S25" s="344">
        <f>'NonE-LPG propane or butane'!S73+'E-LPG propane or butane'!S73</f>
        <v>32223804276988.695</v>
      </c>
      <c r="T25" s="344">
        <f>'NonE-LPG propane or butane'!T73+'E-LPG propane or butane'!T73</f>
        <v>34112220117441.969</v>
      </c>
      <c r="U25" s="344">
        <f>'NonE-LPG propane or butane'!U73+'E-LPG propane or butane'!U73</f>
        <v>36070934238403.984</v>
      </c>
      <c r="V25" s="344">
        <f>'NonE-LPG propane or butane'!V73+'E-LPG propane or butane'!V73</f>
        <v>38094906530569.258</v>
      </c>
      <c r="W25" s="344">
        <f>'NonE-LPG propane or butane'!W73+'E-LPG propane or butane'!W73</f>
        <v>40177821645175.867</v>
      </c>
      <c r="X25" s="344">
        <f>'NonE-LPG propane or butane'!X73+'E-LPG propane or butane'!X73</f>
        <v>42312004847318.93</v>
      </c>
      <c r="Y25" s="344">
        <f>'NonE-LPG propane or butane'!Y73+'E-LPG propane or butane'!Y73</f>
        <v>44488351381625.57</v>
      </c>
      <c r="Z25" s="344">
        <f>'NonE-LPG propane or butane'!Z73+'E-LPG propane or butane'!Z73</f>
        <v>46696273298299.031</v>
      </c>
      <c r="AA25" s="344">
        <f>'NonE-LPG propane or butane'!AA73+'E-LPG propane or butane'!AA73</f>
        <v>48923667873777.945</v>
      </c>
      <c r="AB25" s="344">
        <f>'NonE-LPG propane or butane'!AB73+'E-LPG propane or butane'!AB73</f>
        <v>51156911836325.383</v>
      </c>
      <c r="AC25" s="344">
        <f>'NonE-LPG propane or butane'!AC73+'E-LPG propane or butane'!AC73</f>
        <v>53380885547397.063</v>
      </c>
      <c r="AD25" s="344">
        <f>'NonE-LPG propane or butane'!AD73+'E-LPG propane or butane'!AD73</f>
        <v>55579031070283.109</v>
      </c>
      <c r="AE25" s="344">
        <f>'NonE-LPG propane or butane'!AE73+'E-LPG propane or butane'!AE73</f>
        <v>57733447656400.43</v>
      </c>
      <c r="AF25" s="344">
        <f>'NonE-LPG propane or butane'!AF73+'E-LPG propane or butane'!AF73</f>
        <v>59825027579112.648</v>
      </c>
      <c r="AG25" s="344">
        <f>'NonE-LPG propane or butane'!AG73+'E-LPG propane or butane'!AG73</f>
        <v>61833634433541.258</v>
      </c>
      <c r="AH25" s="344">
        <f>'NonE-LPG propane or butane'!AH73+'E-LPG propane or butane'!AH73</f>
        <v>63738324995003.469</v>
      </c>
      <c r="AI25" s="344">
        <f>'NonE-LPG propane or butane'!AI73+'E-LPG propane or butane'!AI73</f>
        <v>65517614494854.164</v>
      </c>
      <c r="AJ25" s="344">
        <f>'NonE-LPG propane or butane'!AJ73+'E-LPG propane or butane'!AJ73</f>
        <v>67149783748496.125</v>
      </c>
      <c r="AK25" s="344">
        <f>'NonE-LPG propane or butane'!AK73+'E-LPG propane or butane'!AK73</f>
        <v>68613224986840.375</v>
      </c>
      <c r="AL25" s="344">
        <f>'NonE-LPG propane or butane'!AL73+'E-LPG propane or butane'!AL73</f>
        <v>69886821543721.68</v>
      </c>
      <c r="AM25" s="344">
        <f>'NonE-LPG propane or butane'!AM73+'E-LPG propane or butane'!AM73</f>
        <v>70950354795414.766</v>
      </c>
      <c r="AN25" s="344">
        <f>'NonE-LPG propane or butane'!AN73+'E-LPG propane or butane'!AN73</f>
        <v>71784930004849.125</v>
      </c>
      <c r="AO25" s="344">
        <f>'NonE-LPG propane or butane'!AO73+'E-LPG propane or butane'!AO73</f>
        <v>72373411073636.016</v>
      </c>
      <c r="AP25" s="344">
        <f>'NonE-LPG propane or butane'!AP73+'E-LPG propane or butane'!AP73</f>
        <v>72700852738859.719</v>
      </c>
      <c r="AQ25" s="344">
        <f>'NonE-LPG propane or butane'!AQ73+'E-LPG propane or butane'!AQ73</f>
        <v>72381815420776.219</v>
      </c>
    </row>
    <row r="26" spans="1:43" x14ac:dyDescent="0.2">
      <c r="A26" s="136" t="s">
        <v>148</v>
      </c>
      <c r="B26" s="344">
        <f>'NonE-LPG propane or butane'!B74+'E-LPG propane or butane'!B74</f>
        <v>6672740310382.6221</v>
      </c>
      <c r="C26" s="344">
        <f>'NonE-LPG propane or butane'!C74+'E-LPG propane or butane'!C74</f>
        <v>5393362446168.1338</v>
      </c>
      <c r="D26" s="344">
        <f>'NonE-LPG propane or butane'!D74+'E-LPG propane or butane'!D74</f>
        <v>5651525235610.208</v>
      </c>
      <c r="E26" s="344">
        <f>'NonE-LPG propane or butane'!E74+'E-LPG propane or butane'!E74</f>
        <v>5698423516121.6699</v>
      </c>
      <c r="F26" s="344">
        <f>'NonE-LPG propane or butane'!F74+'E-LPG propane or butane'!F74</f>
        <v>5937629949881.9346</v>
      </c>
      <c r="G26" s="344">
        <f>'NonE-LPG propane or butane'!G74+'E-LPG propane or butane'!G74</f>
        <v>6185247622244.8096</v>
      </c>
      <c r="H26" s="344">
        <f>'NonE-LPG propane or butane'!H74+'E-LPG propane or butane'!H74</f>
        <v>6382847165292.0791</v>
      </c>
      <c r="I26" s="344">
        <f>'NonE-LPG propane or butane'!I74+'E-LPG propane or butane'!I74</f>
        <v>6659586129710.8867</v>
      </c>
      <c r="J26" s="344">
        <f>'NonE-LPG propane or butane'!J74+'E-LPG propane or butane'!J74</f>
        <v>6884645705984.7119</v>
      </c>
      <c r="K26" s="344">
        <f>'NonE-LPG propane or butane'!K74+'E-LPG propane or butane'!K74</f>
        <v>7098038123048.8711</v>
      </c>
      <c r="L26" s="344">
        <f>'NonE-LPG propane or butane'!L74+'E-LPG propane or butane'!L74</f>
        <v>7298901534158.6299</v>
      </c>
      <c r="M26" s="344">
        <f>'NonE-LPG propane or butane'!M74+'E-LPG propane or butane'!M74</f>
        <v>7528567117896.8008</v>
      </c>
      <c r="N26" s="344">
        <f>'NonE-LPG propane or butane'!N74+'E-LPG propane or butane'!N74</f>
        <v>7670371982754.4209</v>
      </c>
      <c r="O26" s="344">
        <f>'NonE-LPG propane or butane'!O74+'E-LPG propane or butane'!O74</f>
        <v>7840516980640.0371</v>
      </c>
      <c r="P26" s="344">
        <f>'NonE-LPG propane or butane'!P74+'E-LPG propane or butane'!P74</f>
        <v>7996578884939.5322</v>
      </c>
      <c r="Q26" s="344">
        <f>'NonE-LPG propane or butane'!Q74+'E-LPG propane or butane'!Q74</f>
        <v>8138328523631.374</v>
      </c>
      <c r="R26" s="344">
        <f>'NonE-LPG propane or butane'!R74+'E-LPG propane or butane'!R74</f>
        <v>8248585644005.6396</v>
      </c>
      <c r="S26" s="344">
        <f>'NonE-LPG propane or butane'!S74+'E-LPG propane or butane'!S74</f>
        <v>8424550327376.0586</v>
      </c>
      <c r="T26" s="344">
        <f>'NonE-LPG propane or butane'!T74+'E-LPG propane or butane'!T74</f>
        <v>8570977896271.665</v>
      </c>
      <c r="U26" s="344">
        <f>'NonE-LPG propane or butane'!U74+'E-LPG propane or butane'!U74</f>
        <v>8705011877535.6816</v>
      </c>
      <c r="V26" s="344">
        <f>'NonE-LPG propane or butane'!V74+'E-LPG propane or butane'!V74</f>
        <v>8826819763336.5977</v>
      </c>
      <c r="W26" s="344">
        <f>'NonE-LPG propane or butane'!W74+'E-LPG propane or butane'!W74</f>
        <v>8936667464452.8008</v>
      </c>
      <c r="X26" s="344">
        <f>'NonE-LPG propane or butane'!X74+'E-LPG propane or butane'!X74</f>
        <v>9034912204037.6621</v>
      </c>
      <c r="Y26" s="344">
        <f>'NonE-LPG propane or butane'!Y74+'E-LPG propane or butane'!Y74</f>
        <v>9121994906836</v>
      </c>
      <c r="Z26" s="344">
        <f>'NonE-LPG propane or butane'!Z74+'E-LPG propane or butane'!Z74</f>
        <v>9198432268517.582</v>
      </c>
      <c r="AA26" s="344">
        <f>'NonE-LPG propane or butane'!AA74+'E-LPG propane or butane'!AA74</f>
        <v>9264808679966.8105</v>
      </c>
      <c r="AB26" s="344">
        <f>'NonE-LPG propane or butane'!AB74+'E-LPG propane or butane'!AB74</f>
        <v>9321768168863.7363</v>
      </c>
      <c r="AC26" s="344">
        <f>'NonE-LPG propane or butane'!AC74+'E-LPG propane or butane'!AC74</f>
        <v>9370006506408.3516</v>
      </c>
      <c r="AD26" s="344">
        <f>'NonE-LPG propane or butane'!AD74+'E-LPG propane or butane'!AD74</f>
        <v>9410263611239.0957</v>
      </c>
      <c r="AE26" s="344">
        <f>'NonE-LPG propane or butane'!AE74+'E-LPG propane or butane'!AE74</f>
        <v>9443316366106.291</v>
      </c>
      <c r="AF26" s="344">
        <f>'NonE-LPG propane or butane'!AF74+'E-LPG propane or butane'!AF74</f>
        <v>9469971946249.0176</v>
      </c>
      <c r="AG26" s="344">
        <f>'NonE-LPG propane or butane'!AG74+'E-LPG propane or butane'!AG74</f>
        <v>9491061742197.1738</v>
      </c>
      <c r="AH26" s="344">
        <f>'NonE-LPG propane or butane'!AH74+'E-LPG propane or butane'!AH74</f>
        <v>9507435944311.502</v>
      </c>
      <c r="AI26" s="344">
        <f>'NonE-LPG propane or butane'!AI74+'E-LPG propane or butane'!AI74</f>
        <v>9519958842153.1504</v>
      </c>
      <c r="AJ26" s="344">
        <f>'NonE-LPG propane or butane'!AJ74+'E-LPG propane or butane'!AJ74</f>
        <v>9529504879030.4082</v>
      </c>
      <c r="AK26" s="344">
        <f>'NonE-LPG propane or butane'!AK74+'E-LPG propane or butane'!AK74</f>
        <v>9536955491037.4023</v>
      </c>
      <c r="AL26" s="344">
        <f>'NonE-LPG propane or butane'!AL74+'E-LPG propane or butane'!AL74</f>
        <v>9543196750748.6855</v>
      </c>
      <c r="AM26" s="344">
        <f>'NonE-LPG propane or butane'!AM74+'E-LPG propane or butane'!AM74</f>
        <v>9549117828584.2207</v>
      </c>
      <c r="AN26" s="344">
        <f>'NonE-LPG propane or butane'!AN74+'E-LPG propane or butane'!AN74</f>
        <v>9555610279792.7695</v>
      </c>
      <c r="AO26" s="344">
        <f>'NonE-LPG propane or butane'!AO74+'E-LPG propane or butane'!AO74</f>
        <v>9563568162067.1602</v>
      </c>
      <c r="AP26" s="344">
        <f>'NonE-LPG propane or butane'!AP74+'E-LPG propane or butane'!AP74</f>
        <v>9573888988027.2422</v>
      </c>
      <c r="AQ26" s="344">
        <f>'NonE-LPG propane or butane'!AQ74+'E-LPG propane or butane'!AQ74</f>
        <v>9507571224180.9277</v>
      </c>
    </row>
  </sheetData>
  <phoneticPr fontId="3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82CF0-7B9C-4175-89F6-64EFDA6C5163}">
  <sheetPr codeName="Sheet29"/>
  <dimension ref="A1:AQ26"/>
  <sheetViews>
    <sheetView topLeftCell="S1" workbookViewId="0">
      <selection activeCell="B2" sqref="B2:AQ26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f>'NonE-petroleum diesel'!B50+'E-petroleum diesel'!B50</f>
        <v>561818204789822.25</v>
      </c>
      <c r="C2" s="344">
        <f>'NonE-petroleum diesel'!C50+'E-petroleum diesel'!C50</f>
        <v>570219865801417.13</v>
      </c>
      <c r="D2" s="344">
        <f>'NonE-petroleum diesel'!D50+'E-petroleum diesel'!D50</f>
        <v>577799517929198.63</v>
      </c>
      <c r="E2" s="344">
        <f>'NonE-petroleum diesel'!E50+'E-petroleum diesel'!E50</f>
        <v>599460576656572.13</v>
      </c>
      <c r="F2" s="344">
        <f>'NonE-petroleum diesel'!F50+'E-petroleum diesel'!F50</f>
        <v>623034610444999</v>
      </c>
      <c r="G2" s="344">
        <f>'NonE-petroleum diesel'!G50+'E-petroleum diesel'!G50</f>
        <v>650941513629087.63</v>
      </c>
      <c r="H2" s="344">
        <f>'NonE-petroleum diesel'!H50+'E-petroleum diesel'!H50</f>
        <v>665162548573277.75</v>
      </c>
      <c r="I2" s="344">
        <f>'NonE-petroleum diesel'!I50+'E-petroleum diesel'!I50</f>
        <v>704593678824920.88</v>
      </c>
      <c r="J2" s="344">
        <f>'NonE-petroleum diesel'!J50+'E-petroleum diesel'!J50</f>
        <v>730118209880472.88</v>
      </c>
      <c r="K2" s="344">
        <f>'NonE-petroleum diesel'!K50+'E-petroleum diesel'!K50</f>
        <v>754441784990757.13</v>
      </c>
      <c r="L2" s="344">
        <f>'NonE-petroleum diesel'!L50+'E-petroleum diesel'!L50</f>
        <v>777461016085216.75</v>
      </c>
      <c r="M2" s="344">
        <f>'NonE-petroleum diesel'!M50+'E-petroleum diesel'!M50</f>
        <v>812549676773047.5</v>
      </c>
      <c r="N2" s="344">
        <f>'NonE-petroleum diesel'!N50+'E-petroleum diesel'!N50</f>
        <v>819786521173474.63</v>
      </c>
      <c r="O2" s="344">
        <f>'NonE-petroleum diesel'!O50+'E-petroleum diesel'!O50</f>
        <v>838989305054823.5</v>
      </c>
      <c r="P2" s="344">
        <f>'NonE-petroleum diesel'!P50+'E-petroleum diesel'!P50</f>
        <v>856649671089240.75</v>
      </c>
      <c r="Q2" s="344">
        <f>'NonE-petroleum diesel'!Q50+'E-petroleum diesel'!Q50</f>
        <v>872737212409882.5</v>
      </c>
      <c r="R2" s="344">
        <f>'NonE-petroleum diesel'!R50+'E-petroleum diesel'!R50</f>
        <v>881780111581784.25</v>
      </c>
      <c r="S2" s="344">
        <f>'NonE-petroleum diesel'!S50+'E-petroleum diesel'!S50</f>
        <v>903154050371829.13</v>
      </c>
      <c r="T2" s="344">
        <f>'NonE-petroleum diesel'!T50+'E-petroleum diesel'!T50</f>
        <v>917595681139191.25</v>
      </c>
      <c r="U2" s="344">
        <f>'NonE-petroleum diesel'!U50+'E-petroleum diesel'!U50</f>
        <v>930572600330946.25</v>
      </c>
      <c r="V2" s="344">
        <f>'NonE-petroleum diesel'!V50+'E-petroleum diesel'!V50</f>
        <v>942108297484675.38</v>
      </c>
      <c r="W2" s="344">
        <f>'NonE-petroleum diesel'!W50+'E-petroleum diesel'!W50</f>
        <v>952237670179484.13</v>
      </c>
      <c r="X2" s="344">
        <f>'NonE-petroleum diesel'!X50+'E-petroleum diesel'!X50</f>
        <v>961006096400540</v>
      </c>
      <c r="Y2" s="344">
        <f>'NonE-petroleum diesel'!Y50+'E-petroleum diesel'!Y50</f>
        <v>968468449618816.25</v>
      </c>
      <c r="Z2" s="344">
        <f>'NonE-petroleum diesel'!Z50+'E-petroleum diesel'!Z50</f>
        <v>974688079952513.13</v>
      </c>
      <c r="AA2" s="344">
        <f>'NonE-petroleum diesel'!AA50+'E-petroleum diesel'!AA50</f>
        <v>979735783329199.13</v>
      </c>
      <c r="AB2" s="344">
        <f>'NonE-petroleum diesel'!AB50+'E-petroleum diesel'!AB50</f>
        <v>983688778783024.38</v>
      </c>
      <c r="AC2" s="344">
        <f>'NonE-petroleum diesel'!AC50+'E-petroleum diesel'!AC50</f>
        <v>986629711993211.13</v>
      </c>
      <c r="AD2" s="344">
        <f>'NonE-petroleum diesel'!AD50+'E-petroleum diesel'!AD50</f>
        <v>988645700988082.5</v>
      </c>
      <c r="AE2" s="344">
        <f>'NonE-petroleum diesel'!AE50+'E-petroleum diesel'!AE50</f>
        <v>989827437686284.63</v>
      </c>
      <c r="AF2" s="344">
        <f>'NonE-petroleum diesel'!AF50+'E-petroleum diesel'!AF50</f>
        <v>990268356697987.75</v>
      </c>
      <c r="AG2" s="344">
        <f>'NonE-petroleum diesel'!AG50+'E-petroleum diesel'!AG50</f>
        <v>990063880629287.63</v>
      </c>
      <c r="AH2" s="344">
        <f>'NonE-petroleum diesel'!AH50+'E-petroleum diesel'!AH50</f>
        <v>989310749077104.13</v>
      </c>
      <c r="AI2" s="344">
        <f>'NonE-petroleum diesel'!AI50+'E-petroleum diesel'!AI50</f>
        <v>988106436615047.38</v>
      </c>
      <c r="AJ2" s="344">
        <f>'NonE-petroleum diesel'!AJ50+'E-petroleum diesel'!AJ50</f>
        <v>986548663387302.5</v>
      </c>
      <c r="AK2" s="344">
        <f>'NonE-petroleum diesel'!AK50+'E-petroleum diesel'!AK50</f>
        <v>984735000473603.88</v>
      </c>
      <c r="AL2" s="344">
        <f>'NonE-petroleum diesel'!AL50+'E-petroleum diesel'!AL50</f>
        <v>982762570981001.13</v>
      </c>
      <c r="AM2" s="344">
        <f>'NonE-petroleum diesel'!AM50+'E-petroleum diesel'!AM50</f>
        <v>980727846867919.88</v>
      </c>
      <c r="AN2" s="344">
        <f>'NonE-petroleum diesel'!AN50+'E-petroleum diesel'!AN50</f>
        <v>978726540817558.75</v>
      </c>
      <c r="AO2" s="344">
        <f>'NonE-petroleum diesel'!AO50+'E-petroleum diesel'!AO50</f>
        <v>976853592050995.63</v>
      </c>
      <c r="AP2" s="344">
        <f>'NonE-petroleum diesel'!AP50+'E-petroleum diesel'!AP50</f>
        <v>975203244802826.75</v>
      </c>
      <c r="AQ2" s="344">
        <f>'NonE-petroleum diesel'!AQ50+'E-petroleum diesel'!AQ50</f>
        <v>968972388815494</v>
      </c>
    </row>
    <row r="3" spans="1:43" x14ac:dyDescent="0.2">
      <c r="A3" s="136" t="s">
        <v>125</v>
      </c>
      <c r="B3" s="344">
        <f>'NonE-petroleum diesel'!B51+'E-petroleum diesel'!B51</f>
        <v>66078385329079.969</v>
      </c>
      <c r="C3" s="344">
        <f>'NonE-petroleum diesel'!C51+'E-petroleum diesel'!C51</f>
        <v>61340678315749.82</v>
      </c>
      <c r="D3" s="344">
        <f>'NonE-petroleum diesel'!D51+'E-petroleum diesel'!D51</f>
        <v>64544176683215.203</v>
      </c>
      <c r="E3" s="344">
        <f>'NonE-petroleum diesel'!E51+'E-petroleum diesel'!E51</f>
        <v>70967181217916.109</v>
      </c>
      <c r="F3" s="344">
        <f>'NonE-petroleum diesel'!F51+'E-petroleum diesel'!F51</f>
        <v>72377975620106.625</v>
      </c>
      <c r="G3" s="344">
        <f>'NonE-petroleum diesel'!G51+'E-petroleum diesel'!G51</f>
        <v>73772031273796.078</v>
      </c>
      <c r="H3" s="344">
        <f>'NonE-petroleum diesel'!H51+'E-petroleum diesel'!H51</f>
        <v>75149398552934.047</v>
      </c>
      <c r="I3" s="344">
        <f>'NonE-petroleum diesel'!I51+'E-petroleum diesel'!I51</f>
        <v>76046162445949.688</v>
      </c>
      <c r="J3" s="344">
        <f>'NonE-petroleum diesel'!J51+'E-petroleum diesel'!J51</f>
        <v>76932936434424.375</v>
      </c>
      <c r="K3" s="344">
        <f>'NonE-petroleum diesel'!K51+'E-petroleum diesel'!K51</f>
        <v>77809749821519.75</v>
      </c>
      <c r="L3" s="344">
        <f>'NonE-petroleum diesel'!L51+'E-petroleum diesel'!L51</f>
        <v>78676631910397.438</v>
      </c>
      <c r="M3" s="344">
        <f>'NonE-petroleum diesel'!M51+'E-petroleum diesel'!M51</f>
        <v>79533612004219.141</v>
      </c>
      <c r="N3" s="344">
        <f>'NonE-petroleum diesel'!N51+'E-petroleum diesel'!N51</f>
        <v>79700508088980.75</v>
      </c>
      <c r="O3" s="344">
        <f>'NonE-petroleum diesel'!O51+'E-petroleum diesel'!O51</f>
        <v>79864610101752.188</v>
      </c>
      <c r="P3" s="344">
        <f>'NonE-petroleum diesel'!P51+'E-petroleum diesel'!P51</f>
        <v>80025924674670.359</v>
      </c>
      <c r="Q3" s="344">
        <f>'NonE-petroleum diesel'!Q51+'E-petroleum diesel'!Q51</f>
        <v>80184458439872.266</v>
      </c>
      <c r="R3" s="344">
        <f>'NonE-petroleum diesel'!R51+'E-petroleum diesel'!R51</f>
        <v>80340218029494.906</v>
      </c>
      <c r="S3" s="344">
        <f>'NonE-petroleum diesel'!S51+'E-petroleum diesel'!S51</f>
        <v>79506649989827.859</v>
      </c>
      <c r="T3" s="344">
        <f>'NonE-petroleum diesel'!T51+'E-petroleum diesel'!T51</f>
        <v>78674926433686.813</v>
      </c>
      <c r="U3" s="344">
        <f>'NonE-petroleum diesel'!U51+'E-petroleum diesel'!U51</f>
        <v>77845045751367.078</v>
      </c>
      <c r="V3" s="344">
        <f>'NonE-petroleum diesel'!V51+'E-petroleum diesel'!V51</f>
        <v>77017006333163.953</v>
      </c>
      <c r="W3" s="344">
        <f>'NonE-petroleum diesel'!W51+'E-petroleum diesel'!W51</f>
        <v>76190806569372.828</v>
      </c>
      <c r="X3" s="344">
        <f>'NonE-petroleum diesel'!X51+'E-petroleum diesel'!X51</f>
        <v>74927417016209.641</v>
      </c>
      <c r="Y3" s="344">
        <f>'NonE-petroleum diesel'!Y51+'E-petroleum diesel'!Y51</f>
        <v>73666932277193.594</v>
      </c>
      <c r="Z3" s="344">
        <f>'NonE-petroleum diesel'!Z51+'E-petroleum diesel'!Z51</f>
        <v>72409349776797.219</v>
      </c>
      <c r="AA3" s="344">
        <f>'NonE-petroleum diesel'!AA51+'E-petroleum diesel'!AA51</f>
        <v>71154666939493.047</v>
      </c>
      <c r="AB3" s="344">
        <f>'NonE-petroleum diesel'!AB51+'E-petroleum diesel'!AB51</f>
        <v>69902881189753.578</v>
      </c>
      <c r="AC3" s="344">
        <f>'NonE-petroleum diesel'!AC51+'E-petroleum diesel'!AC51</f>
        <v>68653989952051.391</v>
      </c>
      <c r="AD3" s="344">
        <f>'NonE-petroleum diesel'!AD51+'E-petroleum diesel'!AD51</f>
        <v>67407990650859</v>
      </c>
      <c r="AE3" s="344">
        <f>'NonE-petroleum diesel'!AE51+'E-petroleum diesel'!AE51</f>
        <v>66164880710648.93</v>
      </c>
      <c r="AF3" s="344">
        <f>'NonE-petroleum diesel'!AF51+'E-petroleum diesel'!AF51</f>
        <v>64924657555893.727</v>
      </c>
      <c r="AG3" s="344">
        <f>'NonE-petroleum diesel'!AG51+'E-petroleum diesel'!AG51</f>
        <v>63687318611065.891</v>
      </c>
      <c r="AH3" s="344">
        <f>'NonE-petroleum diesel'!AH51+'E-petroleum diesel'!AH51</f>
        <v>62163727683505.414</v>
      </c>
      <c r="AI3" s="344">
        <f>'NonE-petroleum diesel'!AI51+'E-petroleum diesel'!AI51</f>
        <v>60643723775034.602</v>
      </c>
      <c r="AJ3" s="344">
        <f>'NonE-petroleum diesel'!AJ51+'E-petroleum diesel'!AJ51</f>
        <v>59127303666244.141</v>
      </c>
      <c r="AK3" s="344">
        <f>'NonE-petroleum diesel'!AK51+'E-petroleum diesel'!AK51</f>
        <v>57614464137724.664</v>
      </c>
      <c r="AL3" s="344">
        <f>'NonE-petroleum diesel'!AL51+'E-petroleum diesel'!AL51</f>
        <v>56105201970066.867</v>
      </c>
      <c r="AM3" s="344">
        <f>'NonE-petroleum diesel'!AM51+'E-petroleum diesel'!AM51</f>
        <v>54886879806723.82</v>
      </c>
      <c r="AN3" s="344">
        <f>'NonE-petroleum diesel'!AN51+'E-petroleum diesel'!AN51</f>
        <v>53671422751479.445</v>
      </c>
      <c r="AO3" s="344">
        <f>'NonE-petroleum diesel'!AO51+'E-petroleum diesel'!AO51</f>
        <v>52458828228806.281</v>
      </c>
      <c r="AP3" s="344">
        <f>'NonE-petroleum diesel'!AP51+'E-petroleum diesel'!AP51</f>
        <v>51249093663176.836</v>
      </c>
      <c r="AQ3" s="344">
        <f>'NonE-petroleum diesel'!AQ51+'E-petroleum diesel'!AQ51</f>
        <v>49872581846931.102</v>
      </c>
    </row>
    <row r="4" spans="1:43" x14ac:dyDescent="0.2">
      <c r="A4" s="136" t="s">
        <v>126</v>
      </c>
      <c r="B4" s="344">
        <f>'NonE-petroleum diesel'!B52+'E-petroleum diesel'!B52</f>
        <v>19250397218308.398</v>
      </c>
      <c r="C4" s="344">
        <f>'NonE-petroleum diesel'!C52+'E-petroleum diesel'!C52</f>
        <v>12413044295238.02</v>
      </c>
      <c r="D4" s="344">
        <f>'NonE-petroleum diesel'!D52+'E-petroleum diesel'!D52</f>
        <v>13330034357250.404</v>
      </c>
      <c r="E4" s="344">
        <f>'NonE-petroleum diesel'!E52+'E-petroleum diesel'!E52</f>
        <v>14075411141054.076</v>
      </c>
      <c r="F4" s="344">
        <f>'NonE-petroleum diesel'!F52+'E-petroleum diesel'!F52</f>
        <v>14636182119851.787</v>
      </c>
      <c r="G4" s="344">
        <f>'NonE-petroleum diesel'!G52+'E-petroleum diesel'!G52</f>
        <v>15191840239829.707</v>
      </c>
      <c r="H4" s="344">
        <f>'NonE-petroleum diesel'!H52+'E-petroleum diesel'!H52</f>
        <v>15742392730210.461</v>
      </c>
      <c r="I4" s="344">
        <f>'NonE-petroleum diesel'!I52+'E-petroleum diesel'!I52</f>
        <v>16072730548073.934</v>
      </c>
      <c r="J4" s="344">
        <f>'NonE-petroleum diesel'!J52+'E-petroleum diesel'!J52</f>
        <v>16400379863193.369</v>
      </c>
      <c r="K4" s="344">
        <f>'NonE-petroleum diesel'!K52+'E-petroleum diesel'!K52</f>
        <v>16725344444849.781</v>
      </c>
      <c r="L4" s="344">
        <f>'NonE-petroleum diesel'!L52+'E-petroleum diesel'!L52</f>
        <v>17047628062324.191</v>
      </c>
      <c r="M4" s="344">
        <f>'NonE-petroleum diesel'!M52+'E-petroleum diesel'!M52</f>
        <v>17367234484897.611</v>
      </c>
      <c r="N4" s="344">
        <f>'NonE-petroleum diesel'!N52+'E-petroleum diesel'!N52</f>
        <v>17562710378673.393</v>
      </c>
      <c r="O4" s="344">
        <f>'NonE-petroleum diesel'!O52+'E-petroleum diesel'!O52</f>
        <v>17756742657644.027</v>
      </c>
      <c r="P4" s="344">
        <f>'NonE-petroleum diesel'!P52+'E-petroleum diesel'!P52</f>
        <v>17949332804290.469</v>
      </c>
      <c r="Q4" s="344">
        <f>'NonE-petroleum diesel'!Q52+'E-petroleum diesel'!Q52</f>
        <v>18140482301093.652</v>
      </c>
      <c r="R4" s="344">
        <f>'NonE-petroleum diesel'!R52+'E-petroleum diesel'!R52</f>
        <v>18330192630534.531</v>
      </c>
      <c r="S4" s="344">
        <f>'NonE-petroleum diesel'!S52+'E-petroleum diesel'!S52</f>
        <v>18557950439504.609</v>
      </c>
      <c r="T4" s="344">
        <f>'NonE-petroleum diesel'!T52+'E-petroleum diesel'!T52</f>
        <v>18785280295550.027</v>
      </c>
      <c r="U4" s="344">
        <f>'NonE-petroleum diesel'!U52+'E-petroleum diesel'!U52</f>
        <v>19012182414496.332</v>
      </c>
      <c r="V4" s="344">
        <f>'NonE-petroleum diesel'!V52+'E-petroleum diesel'!V52</f>
        <v>19238657012169.047</v>
      </c>
      <c r="W4" s="344">
        <f>'NonE-petroleum diesel'!W52+'E-petroleum diesel'!W52</f>
        <v>19464704304393.723</v>
      </c>
      <c r="X4" s="344">
        <f>'NonE-petroleum diesel'!X52+'E-petroleum diesel'!X52</f>
        <v>19568719914111.301</v>
      </c>
      <c r="Y4" s="344">
        <f>'NonE-petroleum diesel'!Y52+'E-petroleum diesel'!Y52</f>
        <v>19672525204308.82</v>
      </c>
      <c r="Z4" s="344">
        <f>'NonE-petroleum diesel'!Z52+'E-petroleum diesel'!Z52</f>
        <v>19776120282780.348</v>
      </c>
      <c r="AA4" s="344">
        <f>'NonE-petroleum diesel'!AA52+'E-petroleum diesel'!AA52</f>
        <v>19879505257319.977</v>
      </c>
      <c r="AB4" s="344">
        <f>'NonE-petroleum diesel'!AB52+'E-petroleum diesel'!AB52</f>
        <v>19982680235721.773</v>
      </c>
      <c r="AC4" s="344">
        <f>'NonE-petroleum diesel'!AC52+'E-petroleum diesel'!AC52</f>
        <v>20085645325779.816</v>
      </c>
      <c r="AD4" s="344">
        <f>'NonE-petroleum diesel'!AD52+'E-petroleum diesel'!AD52</f>
        <v>20188400635288.18</v>
      </c>
      <c r="AE4" s="344">
        <f>'NonE-petroleum diesel'!AE52+'E-petroleum diesel'!AE52</f>
        <v>20290946272040.941</v>
      </c>
      <c r="AF4" s="344">
        <f>'NonE-petroleum diesel'!AF52+'E-petroleum diesel'!AF52</f>
        <v>20393282343832.188</v>
      </c>
      <c r="AG4" s="344">
        <f>'NonE-petroleum diesel'!AG52+'E-petroleum diesel'!AG52</f>
        <v>20495408958455.988</v>
      </c>
      <c r="AH4" s="344">
        <f>'NonE-petroleum diesel'!AH52+'E-petroleum diesel'!AH52</f>
        <v>20597266034212.816</v>
      </c>
      <c r="AI4" s="344">
        <f>'NonE-petroleum diesel'!AI52+'E-petroleum diesel'!AI52</f>
        <v>20698913976178.047</v>
      </c>
      <c r="AJ4" s="344">
        <f>'NonE-petroleum diesel'!AJ52+'E-petroleum diesel'!AJ52</f>
        <v>20800352892091.801</v>
      </c>
      <c r="AK4" s="344">
        <f>'NonE-petroleum diesel'!AK52+'E-petroleum diesel'!AK52</f>
        <v>20901582889694.203</v>
      </c>
      <c r="AL4" s="344">
        <f>'NonE-petroleum diesel'!AL52+'E-petroleum diesel'!AL52</f>
        <v>21002604076725.383</v>
      </c>
      <c r="AM4" s="344">
        <f>'NonE-petroleum diesel'!AM52+'E-petroleum diesel'!AM52</f>
        <v>20983684008874.191</v>
      </c>
      <c r="AN4" s="344">
        <f>'NonE-petroleum diesel'!AN52+'E-petroleum diesel'!AN52</f>
        <v>20964770367941.332</v>
      </c>
      <c r="AO4" s="344">
        <f>'NonE-petroleum diesel'!AO52+'E-petroleum diesel'!AO52</f>
        <v>20945863153862.082</v>
      </c>
      <c r="AP4" s="344">
        <f>'NonE-petroleum diesel'!AP52+'E-petroleum diesel'!AP52</f>
        <v>20926962366571.691</v>
      </c>
      <c r="AQ4" s="344">
        <f>'NonE-petroleum diesel'!AQ52+'E-petroleum diesel'!AQ52</f>
        <v>20837193199205.398</v>
      </c>
    </row>
    <row r="5" spans="1:43" x14ac:dyDescent="0.2">
      <c r="A5" s="136" t="s">
        <v>127</v>
      </c>
      <c r="B5" s="344">
        <f>'NonE-petroleum diesel'!B53+'E-petroleum diesel'!B53</f>
        <v>49442305921530.125</v>
      </c>
      <c r="C5" s="344">
        <f>'NonE-petroleum diesel'!C53+'E-petroleum diesel'!C53</f>
        <v>41302749612733.766</v>
      </c>
      <c r="D5" s="344">
        <f>'NonE-petroleum diesel'!D53+'E-petroleum diesel'!D53</f>
        <v>42236613781112.688</v>
      </c>
      <c r="E5" s="344">
        <f>'NonE-petroleum diesel'!E53+'E-petroleum diesel'!E53</f>
        <v>40523656080204.203</v>
      </c>
      <c r="F5" s="344">
        <f>'NonE-petroleum diesel'!F53+'E-petroleum diesel'!F53</f>
        <v>42646803068836.438</v>
      </c>
      <c r="G5" s="344">
        <f>'NonE-petroleum diesel'!G53+'E-petroleum diesel'!G53</f>
        <v>44735735278925.984</v>
      </c>
      <c r="H5" s="344">
        <f>'NonE-petroleum diesel'!H53+'E-petroleum diesel'!H53</f>
        <v>46790646572226.758</v>
      </c>
      <c r="I5" s="344">
        <f>'NonE-petroleum diesel'!I53+'E-petroleum diesel'!I53</f>
        <v>47592940426763.344</v>
      </c>
      <c r="J5" s="344">
        <f>'NonE-petroleum diesel'!J53+'E-petroleum diesel'!J53</f>
        <v>48379501281814.406</v>
      </c>
      <c r="K5" s="344">
        <f>'NonE-petroleum diesel'!K53+'E-petroleum diesel'!K53</f>
        <v>49150420223769.406</v>
      </c>
      <c r="L5" s="344">
        <f>'NonE-petroleum diesel'!L53+'E-petroleum diesel'!L53</f>
        <v>49905788339017.75</v>
      </c>
      <c r="M5" s="344">
        <f>'NonE-petroleum diesel'!M53+'E-petroleum diesel'!M53</f>
        <v>50645696713948.922</v>
      </c>
      <c r="N5" s="344">
        <f>'NonE-petroleum diesel'!N53+'E-petroleum diesel'!N53</f>
        <v>50406938789717.406</v>
      </c>
      <c r="O5" s="344">
        <f>'NonE-petroleum diesel'!O53+'E-petroleum diesel'!O53</f>
        <v>50166502933501.578</v>
      </c>
      <c r="P5" s="344">
        <f>'NonE-petroleum diesel'!P53+'E-petroleum diesel'!P53</f>
        <v>49924406678795.484</v>
      </c>
      <c r="Q5" s="344">
        <f>'NonE-petroleum diesel'!Q53+'E-petroleum diesel'!Q53</f>
        <v>49680667559093.156</v>
      </c>
      <c r="R5" s="344">
        <f>'NonE-petroleum diesel'!R53+'E-petroleum diesel'!R53</f>
        <v>49435303107888.594</v>
      </c>
      <c r="S5" s="344">
        <f>'NonE-petroleum diesel'!S53+'E-petroleum diesel'!S53</f>
        <v>48837997789056.734</v>
      </c>
      <c r="T5" s="344">
        <f>'NonE-petroleum diesel'!T53+'E-petroleum diesel'!T53</f>
        <v>48241968015197.094</v>
      </c>
      <c r="U5" s="344">
        <f>'NonE-petroleum diesel'!U53+'E-petroleum diesel'!U53</f>
        <v>47647212739757.484</v>
      </c>
      <c r="V5" s="344">
        <f>'NonE-petroleum diesel'!V53+'E-petroleum diesel'!V53</f>
        <v>47053730916185.711</v>
      </c>
      <c r="W5" s="344">
        <f>'NonE-petroleum diesel'!W53+'E-petroleum diesel'!W53</f>
        <v>46461521497929.594</v>
      </c>
      <c r="X5" s="344">
        <f>'NonE-petroleum diesel'!X53+'E-petroleum diesel'!X53</f>
        <v>45460754445170.055</v>
      </c>
      <c r="Y5" s="344">
        <f>'NonE-petroleum diesel'!Y53+'E-petroleum diesel'!Y53</f>
        <v>44463072264388.781</v>
      </c>
      <c r="Z5" s="344">
        <f>'NonE-petroleum diesel'!Z53+'E-petroleum diesel'!Z53</f>
        <v>43468471365309.727</v>
      </c>
      <c r="AA5" s="344">
        <f>'NonE-petroleum diesel'!AA53+'E-petroleum diesel'!AA53</f>
        <v>42476948157656.844</v>
      </c>
      <c r="AB5" s="344">
        <f>'NonE-petroleum diesel'!AB53+'E-petroleum diesel'!AB53</f>
        <v>41488499051154.039</v>
      </c>
      <c r="AC5" s="344">
        <f>'NonE-petroleum diesel'!AC53+'E-petroleum diesel'!AC53</f>
        <v>40495874107759.75</v>
      </c>
      <c r="AD5" s="344">
        <f>'NonE-petroleum diesel'!AD53+'E-petroleum diesel'!AD53</f>
        <v>39507017838307.008</v>
      </c>
      <c r="AE5" s="344">
        <f>'NonE-petroleum diesel'!AE53+'E-petroleum diesel'!AE53</f>
        <v>38521925257317.797</v>
      </c>
      <c r="AF5" s="344">
        <f>'NonE-petroleum diesel'!AF53+'E-petroleum diesel'!AF53</f>
        <v>37540591379314.109</v>
      </c>
      <c r="AG5" s="344">
        <f>'NonE-petroleum diesel'!AG53+'E-petroleum diesel'!AG53</f>
        <v>36563011218817.922</v>
      </c>
      <c r="AH5" s="344">
        <f>'NonE-petroleum diesel'!AH53+'E-petroleum diesel'!AH53</f>
        <v>35697545247182.617</v>
      </c>
      <c r="AI5" s="344">
        <f>'NonE-petroleum diesel'!AI53+'E-petroleum diesel'!AI53</f>
        <v>34835985648967.574</v>
      </c>
      <c r="AJ5" s="344">
        <f>'NonE-petroleum diesel'!AJ53+'E-petroleum diesel'!AJ53</f>
        <v>33978326814274.094</v>
      </c>
      <c r="AK5" s="344">
        <f>'NonE-petroleum diesel'!AK53+'E-petroleum diesel'!AK53</f>
        <v>33124563133203.492</v>
      </c>
      <c r="AL5" s="344">
        <f>'NonE-petroleum diesel'!AL53+'E-petroleum diesel'!AL53</f>
        <v>32274688995857.055</v>
      </c>
      <c r="AM5" s="344">
        <f>'NonE-petroleum diesel'!AM53+'E-petroleum diesel'!AM53</f>
        <v>31515968128032.645</v>
      </c>
      <c r="AN5" s="344">
        <f>'NonE-petroleum diesel'!AN53+'E-petroleum diesel'!AN53</f>
        <v>30760933244244.965</v>
      </c>
      <c r="AO5" s="344">
        <f>'NonE-petroleum diesel'!AO53+'E-petroleum diesel'!AO53</f>
        <v>30009578885465.305</v>
      </c>
      <c r="AP5" s="344">
        <f>'NonE-petroleum diesel'!AP53+'E-petroleum diesel'!AP53</f>
        <v>29261899592664.984</v>
      </c>
      <c r="AQ5" s="344">
        <f>'NonE-petroleum diesel'!AQ53+'E-petroleum diesel'!AQ53</f>
        <v>28421219093571.836</v>
      </c>
    </row>
    <row r="6" spans="1:43" x14ac:dyDescent="0.2">
      <c r="A6" s="136" t="s">
        <v>128</v>
      </c>
      <c r="B6" s="344">
        <f>'NonE-petroleum diesel'!B54+'E-petroleum diesel'!B54</f>
        <v>20399087119416.473</v>
      </c>
      <c r="C6" s="344">
        <f>'NonE-petroleum diesel'!C54+'E-petroleum diesel'!C54</f>
        <v>12686033540309.738</v>
      </c>
      <c r="D6" s="344">
        <f>'NonE-petroleum diesel'!D54+'E-petroleum diesel'!D54</f>
        <v>14194739864227.061</v>
      </c>
      <c r="E6" s="344">
        <f>'NonE-petroleum diesel'!E54+'E-petroleum diesel'!E54</f>
        <v>14635112226287.295</v>
      </c>
      <c r="F6" s="344">
        <f>'NonE-petroleum diesel'!F54+'E-petroleum diesel'!F54</f>
        <v>14691408976956.936</v>
      </c>
      <c r="G6" s="344">
        <f>'NonE-petroleum diesel'!G54+'E-petroleum diesel'!G54</f>
        <v>14973527383842.691</v>
      </c>
      <c r="H6" s="344">
        <f>'NonE-petroleum diesel'!H54+'E-petroleum diesel'!H54</f>
        <v>15377770346194.668</v>
      </c>
      <c r="I6" s="344">
        <f>'NonE-petroleum diesel'!I54+'E-petroleum diesel'!I54</f>
        <v>15821410187890.158</v>
      </c>
      <c r="J6" s="344">
        <f>'NonE-petroleum diesel'!J54+'E-petroleum diesel'!J54</f>
        <v>16264240145304.73</v>
      </c>
      <c r="K6" s="344">
        <f>'NonE-petroleum diesel'!K54+'E-petroleum diesel'!K54</f>
        <v>16693361699946.957</v>
      </c>
      <c r="L6" s="344">
        <f>'NonE-petroleum diesel'!L54+'E-petroleum diesel'!L54</f>
        <v>17095019055822.717</v>
      </c>
      <c r="M6" s="344">
        <f>'NonE-petroleum diesel'!M54+'E-petroleum diesel'!M54</f>
        <v>17454720105219.926</v>
      </c>
      <c r="N6" s="344">
        <f>'NonE-petroleum diesel'!N54+'E-petroleum diesel'!N54</f>
        <v>17775331046555.594</v>
      </c>
      <c r="O6" s="344">
        <f>'NonE-petroleum diesel'!O54+'E-petroleum diesel'!O54</f>
        <v>18041193249191.617</v>
      </c>
      <c r="P6" s="344">
        <f>'NonE-petroleum diesel'!P54+'E-petroleum diesel'!P54</f>
        <v>18254575279358.758</v>
      </c>
      <c r="Q6" s="344">
        <f>'NonE-petroleum diesel'!Q54+'E-petroleum diesel'!Q54</f>
        <v>18418461831697.496</v>
      </c>
      <c r="R6" s="344">
        <f>'NonE-petroleum diesel'!R54+'E-petroleum diesel'!R54</f>
        <v>18536445199395.605</v>
      </c>
      <c r="S6" s="344">
        <f>'NonE-petroleum diesel'!S54+'E-petroleum diesel'!S54</f>
        <v>18676763225527.758</v>
      </c>
      <c r="T6" s="344">
        <f>'NonE-petroleum diesel'!T54+'E-petroleum diesel'!T54</f>
        <v>18778456619200.891</v>
      </c>
      <c r="U6" s="344">
        <f>'NonE-petroleum diesel'!U54+'E-petroleum diesel'!U54</f>
        <v>18843855397630.766</v>
      </c>
      <c r="V6" s="344">
        <f>'NonE-petroleum diesel'!V54+'E-petroleum diesel'!V54</f>
        <v>18875528509556.777</v>
      </c>
      <c r="W6" s="344">
        <f>'NonE-petroleum diesel'!W54+'E-petroleum diesel'!W54</f>
        <v>18876230915464.023</v>
      </c>
      <c r="X6" s="344">
        <f>'NonE-petroleum diesel'!X54+'E-petroleum diesel'!X54</f>
        <v>18848853748398.105</v>
      </c>
      <c r="Y6" s="344">
        <f>'NonE-petroleum diesel'!Y54+'E-petroleum diesel'!Y54</f>
        <v>18796378417455.969</v>
      </c>
      <c r="Z6" s="344">
        <f>'NonE-petroleum diesel'!Z54+'E-petroleum diesel'!Z54</f>
        <v>18721835294512.016</v>
      </c>
      <c r="AA6" s="344">
        <f>'NonE-petroleum diesel'!AA54+'E-petroleum diesel'!AA54</f>
        <v>18628267418638.355</v>
      </c>
      <c r="AB6" s="344">
        <f>'NonE-petroleum diesel'!AB54+'E-petroleum diesel'!AB54</f>
        <v>18518699467758.246</v>
      </c>
      <c r="AC6" s="344">
        <f>'NonE-petroleum diesel'!AC54+'E-petroleum diesel'!AC54</f>
        <v>18396112087192.168</v>
      </c>
      <c r="AD6" s="344">
        <f>'NonE-petroleum diesel'!AD54+'E-petroleum diesel'!AD54</f>
        <v>18263421532078.098</v>
      </c>
      <c r="AE6" s="344">
        <f>'NonE-petroleum diesel'!AE54+'E-petroleum diesel'!AE54</f>
        <v>18123464475885.016</v>
      </c>
      <c r="AF6" s="344">
        <f>'NonE-petroleum diesel'!AF54+'E-petroleum diesel'!AF54</f>
        <v>17978987759950.492</v>
      </c>
      <c r="AG6" s="344">
        <f>'NonE-petroleum diesel'!AG54+'E-petroleum diesel'!AG54</f>
        <v>17832642807843.371</v>
      </c>
      <c r="AH6" s="344">
        <f>'NonE-petroleum diesel'!AH54+'E-petroleum diesel'!AH54</f>
        <v>17686984401485.516</v>
      </c>
      <c r="AI6" s="344">
        <f>'NonE-petroleum diesel'!AI54+'E-petroleum diesel'!AI54</f>
        <v>17544473511140.828</v>
      </c>
      <c r="AJ6" s="344">
        <f>'NonE-petroleum diesel'!AJ54+'E-petroleum diesel'!AJ54</f>
        <v>17407483886286.627</v>
      </c>
      <c r="AK6" s="344">
        <f>'NonE-petroleum diesel'!AK54+'E-petroleum diesel'!AK54</f>
        <v>17278312146826.172</v>
      </c>
      <c r="AL6" s="344">
        <f>'NonE-petroleum diesel'!AL54+'E-petroleum diesel'!AL54</f>
        <v>17159191162174.254</v>
      </c>
      <c r="AM6" s="344">
        <f>'NonE-petroleum diesel'!AM54+'E-petroleum diesel'!AM54</f>
        <v>17052306567979.822</v>
      </c>
      <c r="AN6" s="344">
        <f>'NonE-petroleum diesel'!AN54+'E-petroleum diesel'!AN54</f>
        <v>16959816345726.994</v>
      </c>
      <c r="AO6" s="344">
        <f>'NonE-petroleum diesel'!AO54+'E-petroleum diesel'!AO54</f>
        <v>16883873478952.594</v>
      </c>
      <c r="AP6" s="344">
        <f>'NonE-petroleum diesel'!AP54+'E-petroleum diesel'!AP54</f>
        <v>16826651801891.896</v>
      </c>
      <c r="AQ6" s="344">
        <f>'NonE-petroleum diesel'!AQ54+'E-petroleum diesel'!AQ54</f>
        <v>16703803938304.609</v>
      </c>
    </row>
    <row r="7" spans="1:43" x14ac:dyDescent="0.2">
      <c r="A7" s="136" t="s">
        <v>129</v>
      </c>
      <c r="B7" s="344">
        <f>'NonE-petroleum diesel'!B55+'E-petroleum diesel'!B55</f>
        <v>10826815850554.264</v>
      </c>
      <c r="C7" s="344">
        <f>'NonE-petroleum diesel'!C55+'E-petroleum diesel'!C55</f>
        <v>5969248168236.7813</v>
      </c>
      <c r="D7" s="344">
        <f>'NonE-petroleum diesel'!D55+'E-petroleum diesel'!D55</f>
        <v>6480533906387.0273</v>
      </c>
      <c r="E7" s="344">
        <f>'NonE-petroleum diesel'!E55+'E-petroleum diesel'!E55</f>
        <v>6400267031159.9658</v>
      </c>
      <c r="F7" s="344">
        <f>'NonE-petroleum diesel'!F55+'E-petroleum diesel'!F55</f>
        <v>6372972636301.1738</v>
      </c>
      <c r="G7" s="344">
        <f>'NonE-petroleum diesel'!G55+'E-petroleum diesel'!G55</f>
        <v>6382714260951.793</v>
      </c>
      <c r="H7" s="344">
        <f>'NonE-petroleum diesel'!H55+'E-petroleum diesel'!H55</f>
        <v>6414293465860.0547</v>
      </c>
      <c r="I7" s="344">
        <f>'NonE-petroleum diesel'!I55+'E-petroleum diesel'!I55</f>
        <v>6457852654877.9082</v>
      </c>
      <c r="J7" s="344">
        <f>'NonE-petroleum diesel'!J55+'E-petroleum diesel'!J55</f>
        <v>6498953865916.668</v>
      </c>
      <c r="K7" s="344">
        <f>'NonE-petroleum diesel'!K55+'E-petroleum diesel'!K55</f>
        <v>6528669354384.6719</v>
      </c>
      <c r="L7" s="344">
        <f>'NonE-petroleum diesel'!L55+'E-petroleum diesel'!L55</f>
        <v>6538035653368.4697</v>
      </c>
      <c r="M7" s="344">
        <f>'NonE-petroleum diesel'!M55+'E-petroleum diesel'!M55</f>
        <v>6518232192231.6865</v>
      </c>
      <c r="N7" s="344">
        <f>'NonE-petroleum diesel'!N55+'E-petroleum diesel'!N55</f>
        <v>6472488609200.8594</v>
      </c>
      <c r="O7" s="344">
        <f>'NonE-petroleum diesel'!O55+'E-petroleum diesel'!O55</f>
        <v>6397226997328.5479</v>
      </c>
      <c r="P7" s="344">
        <f>'NonE-petroleum diesel'!P55+'E-petroleum diesel'!P55</f>
        <v>6300637447760.9805</v>
      </c>
      <c r="Q7" s="344">
        <f>'NonE-petroleum diesel'!Q55+'E-petroleum diesel'!Q55</f>
        <v>6190717951798.6221</v>
      </c>
      <c r="R7" s="344">
        <f>'NonE-petroleum diesel'!R55+'E-petroleum diesel'!R55</f>
        <v>6075074232938.7451</v>
      </c>
      <c r="S7" s="344">
        <f>'NonE-petroleum diesel'!S55+'E-petroleum diesel'!S55</f>
        <v>5983669901347.0986</v>
      </c>
      <c r="T7" s="344">
        <f>'NonE-petroleum diesel'!T55+'E-petroleum diesel'!T55</f>
        <v>5893283876412.9844</v>
      </c>
      <c r="U7" s="344">
        <f>'NonE-petroleum diesel'!U55+'E-petroleum diesel'!U55</f>
        <v>5804212701090.6592</v>
      </c>
      <c r="V7" s="344">
        <f>'NonE-petroleum diesel'!V55+'E-petroleum diesel'!V55</f>
        <v>5716751012905.791</v>
      </c>
      <c r="W7" s="344">
        <f>'NonE-petroleum diesel'!W55+'E-petroleum diesel'!W55</f>
        <v>5631185509174.0293</v>
      </c>
      <c r="X7" s="344">
        <f>'NonE-petroleum diesel'!X55+'E-petroleum diesel'!X55</f>
        <v>5547790096439.2773</v>
      </c>
      <c r="Y7" s="344">
        <f>'NonE-petroleum diesel'!Y55+'E-petroleum diesel'!Y55</f>
        <v>5466822198140.8125</v>
      </c>
      <c r="Z7" s="344">
        <f>'NonE-petroleum diesel'!Z55+'E-petroleum diesel'!Z55</f>
        <v>5388520159005.0303</v>
      </c>
      <c r="AA7" s="344">
        <f>'NonE-petroleum diesel'!AA55+'E-petroleum diesel'!AA55</f>
        <v>5313101658528.8408</v>
      </c>
      <c r="AB7" s="344">
        <f>'NonE-petroleum diesel'!AB55+'E-petroleum diesel'!AB55</f>
        <v>5240763028659.0371</v>
      </c>
      <c r="AC7" s="344">
        <f>'NonE-petroleum diesel'!AC55+'E-petroleum diesel'!AC55</f>
        <v>5171679361504.1094</v>
      </c>
      <c r="AD7" s="344">
        <f>'NonE-petroleum diesel'!AD55+'E-petroleum diesel'!AD55</f>
        <v>5106005290549.1191</v>
      </c>
      <c r="AE7" s="344">
        <f>'NonE-petroleum diesel'!AE55+'E-petroleum diesel'!AE55</f>
        <v>5043876332190.04</v>
      </c>
      <c r="AF7" s="344">
        <f>'NonE-petroleum diesel'!AF55+'E-petroleum diesel'!AF55</f>
        <v>4985410682265.7725</v>
      </c>
      <c r="AG7" s="344">
        <f>'NonE-petroleum diesel'!AG55+'E-petroleum diesel'!AG55</f>
        <v>4930711373527.8936</v>
      </c>
      <c r="AH7" s="344">
        <f>'NonE-petroleum diesel'!AH55+'E-petroleum diesel'!AH55</f>
        <v>4879868713663.4268</v>
      </c>
      <c r="AI7" s="344">
        <f>'NonE-petroleum diesel'!AI55+'E-petroleum diesel'!AI55</f>
        <v>4832962938754.0879</v>
      </c>
      <c r="AJ7" s="344">
        <f>'NonE-petroleum diesel'!AJ55+'E-petroleum diesel'!AJ55</f>
        <v>4790067033290.3203</v>
      </c>
      <c r="AK7" s="344">
        <f>'NonE-petroleum diesel'!AK55+'E-petroleum diesel'!AK55</f>
        <v>4751249684625.6797</v>
      </c>
      <c r="AL7" s="344">
        <f>'NonE-petroleum diesel'!AL55+'E-petroleum diesel'!AL55</f>
        <v>4716578356829.4785</v>
      </c>
      <c r="AM7" s="344">
        <f>'NonE-petroleum diesel'!AM55+'E-petroleum diesel'!AM55</f>
        <v>4686122486240.2822</v>
      </c>
      <c r="AN7" s="344">
        <f>'NonE-petroleum diesel'!AN55+'E-petroleum diesel'!AN55</f>
        <v>4659956818808.252</v>
      </c>
      <c r="AO7" s="344">
        <f>'NonE-petroleum diesel'!AO55+'E-petroleum diesel'!AO55</f>
        <v>4638164927909.5518</v>
      </c>
      <c r="AP7" s="344">
        <f>'NonE-petroleum diesel'!AP55+'E-petroleum diesel'!AP55</f>
        <v>4620842971304.791</v>
      </c>
      <c r="AQ7" s="344">
        <f>'NonE-petroleum diesel'!AQ55+'E-petroleum diesel'!AQ55</f>
        <v>4584472466741.9678</v>
      </c>
    </row>
    <row r="8" spans="1:43" x14ac:dyDescent="0.2">
      <c r="A8" s="136" t="s">
        <v>130</v>
      </c>
      <c r="B8" s="344">
        <f>'NonE-petroleum diesel'!B56+'E-petroleum diesel'!B56</f>
        <v>4988678087515.4619</v>
      </c>
      <c r="C8" s="344">
        <f>'NonE-petroleum diesel'!C56+'E-petroleum diesel'!C56</f>
        <v>3520571162180.6563</v>
      </c>
      <c r="D8" s="344">
        <f>'NonE-petroleum diesel'!D56+'E-petroleum diesel'!D56</f>
        <v>4028809385247.3193</v>
      </c>
      <c r="E8" s="344">
        <f>'NonE-petroleum diesel'!E56+'E-petroleum diesel'!E56</f>
        <v>3924477063721.8071</v>
      </c>
      <c r="F8" s="344">
        <f>'NonE-petroleum diesel'!F56+'E-petroleum diesel'!F56</f>
        <v>3899849367251.3887</v>
      </c>
      <c r="G8" s="344">
        <f>'NonE-petroleum diesel'!G56+'E-petroleum diesel'!G56</f>
        <v>3905970301074.7432</v>
      </c>
      <c r="H8" s="344">
        <f>'NonE-petroleum diesel'!H56+'E-petroleum diesel'!H56</f>
        <v>3932784967627.0469</v>
      </c>
      <c r="I8" s="344">
        <f>'NonE-petroleum diesel'!I56+'E-petroleum diesel'!I56</f>
        <v>3973923441021.1465</v>
      </c>
      <c r="J8" s="344">
        <f>'NonE-petroleum diesel'!J56+'E-petroleum diesel'!J56</f>
        <v>4020927431401.3926</v>
      </c>
      <c r="K8" s="344">
        <f>'NonE-petroleum diesel'!K56+'E-petroleum diesel'!K56</f>
        <v>4068565344684.4478</v>
      </c>
      <c r="L8" s="344">
        <f>'NonE-petroleum diesel'!L56+'E-petroleum diesel'!L56</f>
        <v>4111362111628.2412</v>
      </c>
      <c r="M8" s="344">
        <f>'NonE-petroleum diesel'!M56+'E-petroleum diesel'!M56</f>
        <v>4143627991005.1797</v>
      </c>
      <c r="N8" s="344">
        <f>'NonE-petroleum diesel'!N56+'E-petroleum diesel'!N56</f>
        <v>4170591830409.7759</v>
      </c>
      <c r="O8" s="344">
        <f>'NonE-petroleum diesel'!O56+'E-petroleum diesel'!O56</f>
        <v>4182288721066.9668</v>
      </c>
      <c r="P8" s="344">
        <f>'NonE-petroleum diesel'!P56+'E-petroleum diesel'!P56</f>
        <v>4179714797855.5664</v>
      </c>
      <c r="Q8" s="344">
        <f>'NonE-petroleum diesel'!Q56+'E-petroleum diesel'!Q56</f>
        <v>4164017267723.2148</v>
      </c>
      <c r="R8" s="344">
        <f>'NonE-petroleum diesel'!R56+'E-petroleum diesel'!R56</f>
        <v>4136457299842.1582</v>
      </c>
      <c r="S8" s="344">
        <f>'NonE-petroleum diesel'!S56+'E-petroleum diesel'!S56</f>
        <v>4119165270299.3096</v>
      </c>
      <c r="T8" s="344">
        <f>'NonE-petroleum diesel'!T56+'E-petroleum diesel'!T56</f>
        <v>4092212385134.0313</v>
      </c>
      <c r="U8" s="344">
        <f>'NonE-petroleum diesel'!U56+'E-petroleum diesel'!U56</f>
        <v>4056614593163.8096</v>
      </c>
      <c r="V8" s="344">
        <f>'NonE-petroleum diesel'!V56+'E-petroleum diesel'!V56</f>
        <v>4013417309491.2334</v>
      </c>
      <c r="W8" s="344">
        <f>'NonE-petroleum diesel'!W56+'E-petroleum diesel'!W56</f>
        <v>3963676706699.1514</v>
      </c>
      <c r="X8" s="344">
        <f>'NonE-petroleum diesel'!X56+'E-petroleum diesel'!X56</f>
        <v>3908443197216.3037</v>
      </c>
      <c r="Y8" s="344">
        <f>'NonE-petroleum diesel'!Y56+'E-petroleum diesel'!Y56</f>
        <v>3848747276173.6943</v>
      </c>
      <c r="Z8" s="344">
        <f>'NonE-petroleum diesel'!Z56+'E-petroleum diesel'!Z56</f>
        <v>3785587798311.7871</v>
      </c>
      <c r="AA8" s="344">
        <f>'NonE-petroleum diesel'!AA56+'E-petroleum diesel'!AA56</f>
        <v>3719922680390.2852</v>
      </c>
      <c r="AB8" s="344">
        <f>'NonE-petroleum diesel'!AB56+'E-petroleum diesel'!AB56</f>
        <v>3652661953315.2266</v>
      </c>
      <c r="AC8" s="344">
        <f>'NonE-petroleum diesel'!AC56+'E-petroleum diesel'!AC56</f>
        <v>3584663036143.4004</v>
      </c>
      <c r="AD8" s="344">
        <f>'NonE-petroleum diesel'!AD56+'E-petroleum diesel'!AD56</f>
        <v>3516728066828.9326</v>
      </c>
      <c r="AE8" s="344">
        <f>'NonE-petroleum diesel'!AE56+'E-petroleum diesel'!AE56</f>
        <v>3449603101066.8335</v>
      </c>
      <c r="AF8" s="344">
        <f>'NonE-petroleum diesel'!AF56+'E-petroleum diesel'!AF56</f>
        <v>3383978979509.7495</v>
      </c>
      <c r="AG8" s="344">
        <f>'NonE-petroleum diesel'!AG56+'E-petroleum diesel'!AG56</f>
        <v>3320493663423.6563</v>
      </c>
      <c r="AH8" s="344">
        <f>'NonE-petroleum diesel'!AH56+'E-petroleum diesel'!AH56</f>
        <v>3259735847865.6885</v>
      </c>
      <c r="AI8" s="344">
        <f>'NonE-petroleum diesel'!AI56+'E-petroleum diesel'!AI56</f>
        <v>3202249678122.2676</v>
      </c>
      <c r="AJ8" s="344">
        <f>'NonE-petroleum diesel'!AJ56+'E-petroleum diesel'!AJ56</f>
        <v>3148540417987.7402</v>
      </c>
      <c r="AK8" s="344">
        <f>'NonE-petroleum diesel'!AK56+'E-petroleum diesel'!AK56</f>
        <v>3099080946257.1133</v>
      </c>
      <c r="AL8" s="344">
        <f>'NonE-petroleum diesel'!AL56+'E-petroleum diesel'!AL56</f>
        <v>3054318989585.2158</v>
      </c>
      <c r="AM8" s="344">
        <f>'NonE-petroleum diesel'!AM56+'E-petroleum diesel'!AM56</f>
        <v>3014685034971.5078</v>
      </c>
      <c r="AN8" s="344">
        <f>'NonE-petroleum diesel'!AN56+'E-petroleum diesel'!AN56</f>
        <v>2980600903248.2559</v>
      </c>
      <c r="AO8" s="344">
        <f>'NonE-petroleum diesel'!AO56+'E-petroleum diesel'!AO56</f>
        <v>2952489006130.124</v>
      </c>
      <c r="AP8" s="344">
        <f>'NonE-petroleum diesel'!AP56+'E-petroleum diesel'!AP56</f>
        <v>2930782354072.3511</v>
      </c>
      <c r="AQ8" s="344">
        <f>'NonE-petroleum diesel'!AQ56+'E-petroleum diesel'!AQ56</f>
        <v>2900875615548.7515</v>
      </c>
    </row>
    <row r="9" spans="1:43" x14ac:dyDescent="0.2">
      <c r="A9" s="136" t="s">
        <v>131</v>
      </c>
      <c r="B9" s="344">
        <f>'NonE-petroleum diesel'!B57+'E-petroleum diesel'!B57</f>
        <v>13071234096280.305</v>
      </c>
      <c r="C9" s="344">
        <f>'NonE-petroleum diesel'!C57+'E-petroleum diesel'!C57</f>
        <v>8458796375566.2793</v>
      </c>
      <c r="D9" s="344">
        <f>'NonE-petroleum diesel'!D57+'E-petroleum diesel'!D57</f>
        <v>9409620350744.873</v>
      </c>
      <c r="E9" s="344">
        <f>'NonE-petroleum diesel'!E57+'E-petroleum diesel'!E57</f>
        <v>9421755866350.7402</v>
      </c>
      <c r="F9" s="344">
        <f>'NonE-petroleum diesel'!F57+'E-petroleum diesel'!F57</f>
        <v>9670634833250.6621</v>
      </c>
      <c r="G9" s="344">
        <f>'NonE-petroleum diesel'!G57+'E-petroleum diesel'!G57</f>
        <v>9986872774069.4785</v>
      </c>
      <c r="H9" s="344">
        <f>'NonE-petroleum diesel'!H57+'E-petroleum diesel'!H57</f>
        <v>10337900290270.666</v>
      </c>
      <c r="I9" s="344">
        <f>'NonE-petroleum diesel'!I57+'E-petroleum diesel'!I57</f>
        <v>10577152033630.271</v>
      </c>
      <c r="J9" s="344">
        <f>'NonE-petroleum diesel'!J57+'E-petroleum diesel'!J57</f>
        <v>10814951944129.25</v>
      </c>
      <c r="K9" s="344">
        <f>'NonE-petroleum diesel'!K57+'E-petroleum diesel'!K57</f>
        <v>11047120301875.375</v>
      </c>
      <c r="L9" s="344">
        <f>'NonE-petroleum diesel'!L57+'E-petroleum diesel'!L57</f>
        <v>11269101845276.818</v>
      </c>
      <c r="M9" s="344">
        <f>'NonE-petroleum diesel'!M57+'E-petroleum diesel'!M57</f>
        <v>11476019996583.045</v>
      </c>
      <c r="N9" s="344">
        <f>'NonE-petroleum diesel'!N57+'E-petroleum diesel'!N57</f>
        <v>11611237327667.887</v>
      </c>
      <c r="O9" s="344">
        <f>'NonE-petroleum diesel'!O57+'E-petroleum diesel'!O57</f>
        <v>11727882208152.08</v>
      </c>
      <c r="P9" s="344">
        <f>'NonE-petroleum diesel'!P57+'E-petroleum diesel'!P57</f>
        <v>11826735349988.871</v>
      </c>
      <c r="Q9" s="344">
        <f>'NonE-petroleum diesel'!Q57+'E-petroleum diesel'!Q57</f>
        <v>11908804665050.232</v>
      </c>
      <c r="R9" s="344">
        <f>'NonE-petroleum diesel'!R57+'E-petroleum diesel'!R57</f>
        <v>11975288602714.738</v>
      </c>
      <c r="S9" s="344">
        <f>'NonE-petroleum diesel'!S57+'E-petroleum diesel'!S57</f>
        <v>12032626702450.943</v>
      </c>
      <c r="T9" s="344">
        <f>'NonE-petroleum diesel'!T57+'E-petroleum diesel'!T57</f>
        <v>12077144863058.469</v>
      </c>
      <c r="U9" s="344">
        <f>'NonE-petroleum diesel'!U57+'E-petroleum diesel'!U57</f>
        <v>12109639626419.641</v>
      </c>
      <c r="V9" s="344">
        <f>'NonE-petroleum diesel'!V57+'E-petroleum diesel'!V57</f>
        <v>12130990003928.875</v>
      </c>
      <c r="W9" s="344">
        <f>'NonE-petroleum diesel'!W57+'E-petroleum diesel'!W57</f>
        <v>12142139836091.211</v>
      </c>
      <c r="X9" s="344">
        <f>'NonE-petroleum diesel'!X57+'E-petroleum diesel'!X57</f>
        <v>12080203033682.1</v>
      </c>
      <c r="Y9" s="344">
        <f>'NonE-petroleum diesel'!Y57+'E-petroleum diesel'!Y57</f>
        <v>12010279624523.219</v>
      </c>
      <c r="Z9" s="344">
        <f>'NonE-petroleum diesel'!Z57+'E-petroleum diesel'!Z57</f>
        <v>11933411600068.82</v>
      </c>
      <c r="AA9" s="344">
        <f>'NonE-petroleum diesel'!AA57+'E-petroleum diesel'!AA57</f>
        <v>11850646241408.574</v>
      </c>
      <c r="AB9" s="344">
        <f>'NonE-petroleum diesel'!AB57+'E-petroleum diesel'!AB57</f>
        <v>11763025069679.465</v>
      </c>
      <c r="AC9" s="344">
        <f>'NonE-petroleum diesel'!AC57+'E-petroleum diesel'!AC57</f>
        <v>11627205849549.059</v>
      </c>
      <c r="AD9" s="344">
        <f>'NonE-petroleum diesel'!AD57+'E-petroleum diesel'!AD57</f>
        <v>11488699211230.553</v>
      </c>
      <c r="AE9" s="344">
        <f>'NonE-petroleum diesel'!AE57+'E-petroleum diesel'!AE57</f>
        <v>11348480531503.111</v>
      </c>
      <c r="AF9" s="344">
        <f>'NonE-petroleum diesel'!AF57+'E-petroleum diesel'!AF57</f>
        <v>11207492754391.283</v>
      </c>
      <c r="AG9" s="344">
        <f>'NonE-petroleum diesel'!AG57+'E-petroleum diesel'!AG57</f>
        <v>11066643940945.58</v>
      </c>
      <c r="AH9" s="344">
        <f>'NonE-petroleum diesel'!AH57+'E-petroleum diesel'!AH57</f>
        <v>10920517202260.105</v>
      </c>
      <c r="AI9" s="344">
        <f>'NonE-petroleum diesel'!AI57+'E-petroleum diesel'!AI57</f>
        <v>10776258329765.602</v>
      </c>
      <c r="AJ9" s="344">
        <f>'NonE-petroleum diesel'!AJ57+'E-petroleum diesel'!AJ57</f>
        <v>10634670877331.678</v>
      </c>
      <c r="AK9" s="344">
        <f>'NonE-petroleum diesel'!AK57+'E-petroleum diesel'!AK57</f>
        <v>10496528094002.73</v>
      </c>
      <c r="AL9" s="344">
        <f>'NonE-petroleum diesel'!AL57+'E-petroleum diesel'!AL57</f>
        <v>10362577196041.908</v>
      </c>
      <c r="AM9" s="344">
        <f>'NonE-petroleum diesel'!AM57+'E-petroleum diesel'!AM57</f>
        <v>10221064550172.91</v>
      </c>
      <c r="AN9" s="344">
        <f>'NonE-petroleum diesel'!AN57+'E-petroleum diesel'!AN57</f>
        <v>10085221816040.959</v>
      </c>
      <c r="AO9" s="344">
        <f>'NonE-petroleum diesel'!AO57+'E-petroleum diesel'!AO57</f>
        <v>9955754470445.584</v>
      </c>
      <c r="AP9" s="344">
        <f>'NonE-petroleum diesel'!AP57+'E-petroleum diesel'!AP57</f>
        <v>9833369688396.6445</v>
      </c>
      <c r="AQ9" s="344">
        <f>'NonE-petroleum diesel'!AQ57+'E-petroleum diesel'!AQ57</f>
        <v>9668935231352.8613</v>
      </c>
    </row>
    <row r="10" spans="1:43" x14ac:dyDescent="0.2">
      <c r="A10" s="136" t="s">
        <v>132</v>
      </c>
      <c r="B10" s="344">
        <f>'NonE-petroleum diesel'!B58+'E-petroleum diesel'!B58</f>
        <v>198439595211950.13</v>
      </c>
      <c r="C10" s="344">
        <f>'NonE-petroleum diesel'!C58+'E-petroleum diesel'!C58</f>
        <v>221327959273435.66</v>
      </c>
      <c r="D10" s="344">
        <f>'NonE-petroleum diesel'!D58+'E-petroleum diesel'!D58</f>
        <v>217874260230244.53</v>
      </c>
      <c r="E10" s="344">
        <f>'NonE-petroleum diesel'!E58+'E-petroleum diesel'!E58</f>
        <v>222008042264883.88</v>
      </c>
      <c r="F10" s="344">
        <f>'NonE-petroleum diesel'!F58+'E-petroleum diesel'!F58</f>
        <v>239504214983399.47</v>
      </c>
      <c r="G10" s="344">
        <f>'NonE-petroleum diesel'!G58+'E-petroleum diesel'!G58</f>
        <v>256985817629595.31</v>
      </c>
      <c r="H10" s="344">
        <f>'NonE-petroleum diesel'!H58+'E-petroleum diesel'!H58</f>
        <v>274452855887879.28</v>
      </c>
      <c r="I10" s="344">
        <f>'NonE-petroleum diesel'!I58+'E-petroleum diesel'!I58</f>
        <v>280455257578984</v>
      </c>
      <c r="J10" s="344">
        <f>'NonE-petroleum diesel'!J58+'E-petroleum diesel'!J58</f>
        <v>286453488776810.25</v>
      </c>
      <c r="K10" s="344">
        <f>'NonE-petroleum diesel'!K58+'E-petroleum diesel'!K58</f>
        <v>292447551111879.81</v>
      </c>
      <c r="L10" s="344">
        <f>'NonE-petroleum diesel'!L58+'E-petroleum diesel'!L58</f>
        <v>298437446214714.5</v>
      </c>
      <c r="M10" s="344">
        <f>'NonE-petroleum diesel'!M58+'E-petroleum diesel'!M58</f>
        <v>304423175715836.25</v>
      </c>
      <c r="N10" s="344">
        <f>'NonE-petroleum diesel'!N58+'E-petroleum diesel'!N58</f>
        <v>304769537325851.31</v>
      </c>
      <c r="O10" s="344">
        <f>'NonE-petroleum diesel'!O58+'E-petroleum diesel'!O58</f>
        <v>305115662763224.25</v>
      </c>
      <c r="P10" s="344">
        <f>'NonE-petroleum diesel'!P58+'E-petroleum diesel'!P58</f>
        <v>305461552098249.31</v>
      </c>
      <c r="Q10" s="344">
        <f>'NonE-petroleum diesel'!Q58+'E-petroleum diesel'!Q58</f>
        <v>305807205401221.31</v>
      </c>
      <c r="R10" s="344">
        <f>'NonE-petroleum diesel'!R58+'E-petroleum diesel'!R58</f>
        <v>306152622742434.5</v>
      </c>
      <c r="S10" s="344">
        <f>'NonE-petroleum diesel'!S58+'E-petroleum diesel'!S58</f>
        <v>302654748852504.38</v>
      </c>
      <c r="T10" s="344">
        <f>'NonE-petroleum diesel'!T58+'E-petroleum diesel'!T58</f>
        <v>299157424352679.5</v>
      </c>
      <c r="U10" s="344">
        <f>'NonE-petroleum diesel'!U58+'E-petroleum diesel'!U58</f>
        <v>295660649161068.19</v>
      </c>
      <c r="V10" s="344">
        <f>'NonE-petroleum diesel'!V58+'E-petroleum diesel'!V58</f>
        <v>292164423195778.88</v>
      </c>
      <c r="W10" s="344">
        <f>'NonE-petroleum diesel'!W58+'E-petroleum diesel'!W58</f>
        <v>288668746374920</v>
      </c>
      <c r="X10" s="344">
        <f>'NonE-petroleum diesel'!X58+'E-petroleum diesel'!X58</f>
        <v>282135239650417.13</v>
      </c>
      <c r="Y10" s="344">
        <f>'NonE-petroleum diesel'!Y58+'E-petroleum diesel'!Y58</f>
        <v>275602760283369.03</v>
      </c>
      <c r="Z10" s="344">
        <f>'NonE-petroleum diesel'!Z58+'E-petroleum diesel'!Z58</f>
        <v>269071308120228.47</v>
      </c>
      <c r="AA10" s="344">
        <f>'NonE-petroleum diesel'!AA58+'E-petroleum diesel'!AA58</f>
        <v>262540883007447.94</v>
      </c>
      <c r="AB10" s="344">
        <f>'NonE-petroleum diesel'!AB58+'E-petroleum diesel'!AB58</f>
        <v>256011484791480.13</v>
      </c>
      <c r="AC10" s="344">
        <f>'NonE-petroleum diesel'!AC58+'E-petroleum diesel'!AC58</f>
        <v>249483113318777.63</v>
      </c>
      <c r="AD10" s="344">
        <f>'NonE-petroleum diesel'!AD58+'E-petroleum diesel'!AD58</f>
        <v>242955768435793</v>
      </c>
      <c r="AE10" s="344">
        <f>'NonE-petroleum diesel'!AE58+'E-petroleum diesel'!AE58</f>
        <v>236429449988978.88</v>
      </c>
      <c r="AF10" s="344">
        <f>'NonE-petroleum diesel'!AF58+'E-petroleum diesel'!AF58</f>
        <v>229904157824787.91</v>
      </c>
      <c r="AG10" s="344">
        <f>'NonE-petroleum diesel'!AG58+'E-petroleum diesel'!AG58</f>
        <v>223379891789672.75</v>
      </c>
      <c r="AH10" s="344">
        <f>'NonE-petroleum diesel'!AH58+'E-petroleum diesel'!AH58</f>
        <v>217724060563600.63</v>
      </c>
      <c r="AI10" s="344">
        <f>'NonE-petroleum diesel'!AI58+'E-petroleum diesel'!AI58</f>
        <v>212069118619483.13</v>
      </c>
      <c r="AJ10" s="344">
        <f>'NonE-petroleum diesel'!AJ58+'E-petroleum diesel'!AJ58</f>
        <v>206415065824245.5</v>
      </c>
      <c r="AK10" s="344">
        <f>'NonE-petroleum diesel'!AK58+'E-petroleum diesel'!AK58</f>
        <v>200761902044813.13</v>
      </c>
      <c r="AL10" s="344">
        <f>'NonE-petroleum diesel'!AL58+'E-petroleum diesel'!AL58</f>
        <v>195109627148111.31</v>
      </c>
      <c r="AM10" s="344">
        <f>'NonE-petroleum diesel'!AM58+'E-petroleum diesel'!AM58</f>
        <v>189175125219784.25</v>
      </c>
      <c r="AN10" s="344">
        <f>'NonE-petroleum diesel'!AN58+'E-petroleum diesel'!AN58</f>
        <v>183241556468944.47</v>
      </c>
      <c r="AO10" s="344">
        <f>'NonE-petroleum diesel'!AO58+'E-petroleum diesel'!AO58</f>
        <v>177308920755832.44</v>
      </c>
      <c r="AP10" s="344">
        <f>'NonE-petroleum diesel'!AP58+'E-petroleum diesel'!AP58</f>
        <v>171377217940688.75</v>
      </c>
      <c r="AQ10" s="344">
        <f>'NonE-petroleum diesel'!AQ58+'E-petroleum diesel'!AQ58</f>
        <v>165388945033296.34</v>
      </c>
    </row>
    <row r="11" spans="1:43" x14ac:dyDescent="0.2">
      <c r="A11" s="136" t="s">
        <v>133</v>
      </c>
      <c r="B11" s="344">
        <f>'NonE-petroleum diesel'!B59+'E-petroleum diesel'!B59</f>
        <v>220091647754950.56</v>
      </c>
      <c r="C11" s="344">
        <f>'NonE-petroleum diesel'!C59+'E-petroleum diesel'!C59</f>
        <v>188331544533874.69</v>
      </c>
      <c r="D11" s="344">
        <f>'NonE-petroleum diesel'!D59+'E-petroleum diesel'!D59</f>
        <v>200353339220981.22</v>
      </c>
      <c r="E11" s="344">
        <f>'NonE-petroleum diesel'!E59+'E-petroleum diesel'!E59</f>
        <v>198140519349467.75</v>
      </c>
      <c r="F11" s="344">
        <f>'NonE-petroleum diesel'!F59+'E-petroleum diesel'!F59</f>
        <v>215695740239259.5</v>
      </c>
      <c r="G11" s="344">
        <f>'NonE-petroleum diesel'!G59+'E-petroleum diesel'!G59</f>
        <v>233168009441820.31</v>
      </c>
      <c r="H11" s="344">
        <f>'NonE-petroleum diesel'!H59+'E-petroleum diesel'!H59</f>
        <v>250543187044155.38</v>
      </c>
      <c r="I11" s="344">
        <f>'NonE-petroleum diesel'!I59+'E-petroleum diesel'!I59</f>
        <v>259001595092731.22</v>
      </c>
      <c r="J11" s="344">
        <f>'NonE-petroleum diesel'!J59+'E-petroleum diesel'!J59</f>
        <v>267405973339505.81</v>
      </c>
      <c r="K11" s="344">
        <f>'NonE-petroleum diesel'!K59+'E-petroleum diesel'!K59</f>
        <v>275756399691075.22</v>
      </c>
      <c r="L11" s="344">
        <f>'NonE-petroleum diesel'!L59+'E-petroleum diesel'!L59</f>
        <v>284053298826027.63</v>
      </c>
      <c r="M11" s="344">
        <f>'NonE-petroleum diesel'!M59+'E-petroleum diesel'!M59</f>
        <v>292297384181167</v>
      </c>
      <c r="N11" s="344">
        <f>'NonE-petroleum diesel'!N59+'E-petroleum diesel'!N59</f>
        <v>296823580985873.13</v>
      </c>
      <c r="O11" s="344">
        <f>'NonE-petroleum diesel'!O59+'E-petroleum diesel'!O59</f>
        <v>301323612170685.38</v>
      </c>
      <c r="P11" s="344">
        <f>'NonE-petroleum diesel'!P59+'E-petroleum diesel'!P59</f>
        <v>305798498150032</v>
      </c>
      <c r="Q11" s="344">
        <f>'NonE-petroleum diesel'!Q59+'E-petroleum diesel'!Q59</f>
        <v>310249317670102.69</v>
      </c>
      <c r="R11" s="344">
        <f>'NonE-petroleum diesel'!R59+'E-petroleum diesel'!R59</f>
        <v>314677174707697.38</v>
      </c>
      <c r="S11" s="344">
        <f>'NonE-petroleum diesel'!S59+'E-petroleum diesel'!S59</f>
        <v>317107686848603.81</v>
      </c>
      <c r="T11" s="344">
        <f>'NonE-petroleum diesel'!T59+'E-petroleum diesel'!T59</f>
        <v>319534298142118.94</v>
      </c>
      <c r="U11" s="344">
        <f>'NonE-petroleum diesel'!U59+'E-petroleum diesel'!U59</f>
        <v>321957013634434.25</v>
      </c>
      <c r="V11" s="344">
        <f>'NonE-petroleum diesel'!V59+'E-petroleum diesel'!V59</f>
        <v>324375838498830.44</v>
      </c>
      <c r="W11" s="344">
        <f>'NonE-petroleum diesel'!W59+'E-petroleum diesel'!W59</f>
        <v>326790778027956.25</v>
      </c>
      <c r="X11" s="344">
        <f>'NonE-petroleum diesel'!X59+'E-petroleum diesel'!X59</f>
        <v>327752190848118.13</v>
      </c>
      <c r="Y11" s="344">
        <f>'NonE-petroleum diesel'!Y59+'E-petroleum diesel'!Y59</f>
        <v>328711684427452.75</v>
      </c>
      <c r="Z11" s="344">
        <f>'NonE-petroleum diesel'!Z59+'E-petroleum diesel'!Z59</f>
        <v>329669263672960</v>
      </c>
      <c r="AA11" s="344">
        <f>'NonE-petroleum diesel'!AA59+'E-petroleum diesel'!AA59</f>
        <v>330624933580939.06</v>
      </c>
      <c r="AB11" s="344">
        <f>'NonE-petroleum diesel'!AB59+'E-petroleum diesel'!AB59</f>
        <v>331578699229754.25</v>
      </c>
      <c r="AC11" s="344">
        <f>'NonE-petroleum diesel'!AC59+'E-petroleum diesel'!AC59</f>
        <v>331287890549487.44</v>
      </c>
      <c r="AD11" s="344">
        <f>'NonE-petroleum diesel'!AD59+'E-petroleum diesel'!AD59</f>
        <v>330996718926854.56</v>
      </c>
      <c r="AE11" s="344">
        <f>'NonE-petroleum diesel'!AE59+'E-petroleum diesel'!AE59</f>
        <v>330705189114857.25</v>
      </c>
      <c r="AF11" s="344">
        <f>'NonE-petroleum diesel'!AF59+'E-petroleum diesel'!AF59</f>
        <v>330413305921149.13</v>
      </c>
      <c r="AG11" s="344">
        <f>'NonE-petroleum diesel'!AG59+'E-petroleum diesel'!AG59</f>
        <v>330121074201620.13</v>
      </c>
      <c r="AH11" s="344">
        <f>'NonE-petroleum diesel'!AH59+'E-petroleum diesel'!AH59</f>
        <v>328706180245490.19</v>
      </c>
      <c r="AI11" s="344">
        <f>'NonE-petroleum diesel'!AI59+'E-petroleum diesel'!AI59</f>
        <v>327292506138271.31</v>
      </c>
      <c r="AJ11" s="344">
        <f>'NonE-petroleum diesel'!AJ59+'E-petroleum diesel'!AJ59</f>
        <v>325880056281651.25</v>
      </c>
      <c r="AK11" s="344">
        <f>'NonE-petroleum diesel'!AK59+'E-petroleum diesel'!AK59</f>
        <v>324468835101913.38</v>
      </c>
      <c r="AL11" s="344">
        <f>'NonE-petroleum diesel'!AL59+'E-petroleum diesel'!AL59</f>
        <v>323058847044567.25</v>
      </c>
      <c r="AM11" s="344">
        <f>'NonE-petroleum diesel'!AM59+'E-petroleum diesel'!AM59</f>
        <v>321443895542940.81</v>
      </c>
      <c r="AN11" s="344">
        <f>'NonE-petroleum diesel'!AN59+'E-petroleum diesel'!AN59</f>
        <v>319830441109496.88</v>
      </c>
      <c r="AO11" s="344">
        <f>'NonE-petroleum diesel'!AO59+'E-petroleum diesel'!AO59</f>
        <v>318218488129075.75</v>
      </c>
      <c r="AP11" s="344">
        <f>'NonE-petroleum diesel'!AP59+'E-petroleum diesel'!AP59</f>
        <v>316608040986579.63</v>
      </c>
      <c r="AQ11" s="344">
        <f>'NonE-petroleum diesel'!AQ59+'E-petroleum diesel'!AQ59</f>
        <v>314101066563963.06</v>
      </c>
    </row>
    <row r="12" spans="1:43" x14ac:dyDescent="0.2">
      <c r="A12" s="136" t="s">
        <v>134</v>
      </c>
      <c r="B12" s="344">
        <f>'NonE-petroleum diesel'!B60+'E-petroleum diesel'!B60</f>
        <v>10382947879015.125</v>
      </c>
      <c r="C12" s="344">
        <f>'NonE-petroleum diesel'!C60+'E-petroleum diesel'!C60</f>
        <v>6357591970131.25</v>
      </c>
      <c r="D12" s="344">
        <f>'NonE-petroleum diesel'!D60+'E-petroleum diesel'!D60</f>
        <v>6960356274404.918</v>
      </c>
      <c r="E12" s="344">
        <f>'NonE-petroleum diesel'!E60+'E-petroleum diesel'!E60</f>
        <v>6867777765022.5742</v>
      </c>
      <c r="F12" s="344">
        <f>'NonE-petroleum diesel'!F60+'E-petroleum diesel'!F60</f>
        <v>6891448947281.9326</v>
      </c>
      <c r="G12" s="344">
        <f>'NonE-petroleum diesel'!G60+'E-petroleum diesel'!G60</f>
        <v>7054785943419.2383</v>
      </c>
      <c r="H12" s="344">
        <f>'NonE-petroleum diesel'!H60+'E-petroleum diesel'!H60</f>
        <v>7270912733159.708</v>
      </c>
      <c r="I12" s="344">
        <f>'NonE-petroleum diesel'!I60+'E-petroleum diesel'!I60</f>
        <v>7466329805373.2646</v>
      </c>
      <c r="J12" s="344">
        <f>'NonE-petroleum diesel'!J60+'E-petroleum diesel'!J60</f>
        <v>7617959456374.5029</v>
      </c>
      <c r="K12" s="344">
        <f>'NonE-petroleum diesel'!K60+'E-petroleum diesel'!K60</f>
        <v>7723427778395.2422</v>
      </c>
      <c r="L12" s="344">
        <f>'NonE-petroleum diesel'!L60+'E-petroleum diesel'!L60</f>
        <v>7781228360938.3105</v>
      </c>
      <c r="M12" s="344">
        <f>'NonE-petroleum diesel'!M60+'E-petroleum diesel'!M60</f>
        <v>7790755224957.1953</v>
      </c>
      <c r="N12" s="344">
        <f>'NonE-petroleum diesel'!N60+'E-petroleum diesel'!N60</f>
        <v>7772636417637.1055</v>
      </c>
      <c r="O12" s="344">
        <f>'NonE-petroleum diesel'!O60+'E-petroleum diesel'!O60</f>
        <v>7716655434798.3438</v>
      </c>
      <c r="P12" s="344">
        <f>'NonE-petroleum diesel'!P60+'E-petroleum diesel'!P60</f>
        <v>7633141919823.1465</v>
      </c>
      <c r="Q12" s="344">
        <f>'NonE-petroleum diesel'!Q60+'E-petroleum diesel'!Q60</f>
        <v>7532385682339.4141</v>
      </c>
      <c r="R12" s="344">
        <f>'NonE-petroleum diesel'!R60+'E-petroleum diesel'!R60</f>
        <v>7424346866733.0859</v>
      </c>
      <c r="S12" s="344">
        <f>'NonE-petroleum diesel'!S60+'E-petroleum diesel'!S60</f>
        <v>7352833355745.0771</v>
      </c>
      <c r="T12" s="344">
        <f>'NonE-petroleum diesel'!T60+'E-petroleum diesel'!T60</f>
        <v>7282905095077.8613</v>
      </c>
      <c r="U12" s="344">
        <f>'NonE-petroleum diesel'!U60+'E-petroleum diesel'!U60</f>
        <v>7214599139337.9541</v>
      </c>
      <c r="V12" s="344">
        <f>'NonE-petroleum diesel'!V60+'E-petroleum diesel'!V60</f>
        <v>7147950852728.334</v>
      </c>
      <c r="W12" s="344">
        <f>'NonE-petroleum diesel'!W60+'E-petroleum diesel'!W60</f>
        <v>7082994038331.2305</v>
      </c>
      <c r="X12" s="344">
        <f>'NonE-petroleum diesel'!X60+'E-petroleum diesel'!X60</f>
        <v>7019761068385.6074</v>
      </c>
      <c r="Y12" s="344">
        <f>'NonE-petroleum diesel'!Y60+'E-petroleum diesel'!Y60</f>
        <v>6958283015449.9189</v>
      </c>
      <c r="Z12" s="344">
        <f>'NonE-petroleum diesel'!Z60+'E-petroleum diesel'!Z60</f>
        <v>6898589784368.8066</v>
      </c>
      <c r="AA12" s="344">
        <f>'NonE-petroleum diesel'!AA60+'E-petroleum diesel'!AA60</f>
        <v>6840710244990.8154</v>
      </c>
      <c r="AB12" s="344">
        <f>'NonE-petroleum diesel'!AB60+'E-petroleum diesel'!AB60</f>
        <v>6784672365611.668</v>
      </c>
      <c r="AC12" s="344">
        <f>'NonE-petroleum diesel'!AC60+'E-petroleum diesel'!AC60</f>
        <v>6730503347145.7715</v>
      </c>
      <c r="AD12" s="344">
        <f>'NonE-petroleum diesel'!AD60+'E-petroleum diesel'!AD60</f>
        <v>6678229758056.3652</v>
      </c>
      <c r="AE12" s="344">
        <f>'NonE-petroleum diesel'!AE60+'E-petroleum diesel'!AE60</f>
        <v>6627877670102.7021</v>
      </c>
      <c r="AF12" s="344">
        <f>'NonE-petroleum diesel'!AF60+'E-petroleum diesel'!AF60</f>
        <v>6579472794990.2393</v>
      </c>
      <c r="AG12" s="344">
        <f>'NonE-petroleum diesel'!AG60+'E-petroleum diesel'!AG60</f>
        <v>6533040622038.1309</v>
      </c>
      <c r="AH12" s="344">
        <f>'NonE-petroleum diesel'!AH60+'E-petroleum diesel'!AH60</f>
        <v>6488606557006.5283</v>
      </c>
      <c r="AI12" s="344">
        <f>'NonE-petroleum diesel'!AI60+'E-petroleum diesel'!AI60</f>
        <v>6446196062254.9414</v>
      </c>
      <c r="AJ12" s="344">
        <f>'NonE-petroleum diesel'!AJ60+'E-petroleum diesel'!AJ60</f>
        <v>6405834798431.7881</v>
      </c>
      <c r="AK12" s="344">
        <f>'NonE-petroleum diesel'!AK60+'E-petroleum diesel'!AK60</f>
        <v>6367548767925.0645</v>
      </c>
      <c r="AL12" s="344">
        <f>'NonE-petroleum diesel'!AL60+'E-petroleum diesel'!AL60</f>
        <v>6331364460334.5508</v>
      </c>
      <c r="AM12" s="344">
        <f>'NonE-petroleum diesel'!AM60+'E-petroleum diesel'!AM60</f>
        <v>6297309000257.1152</v>
      </c>
      <c r="AN12" s="344">
        <f>'NonE-petroleum diesel'!AN60+'E-petroleum diesel'!AN60</f>
        <v>6265410297709.0195</v>
      </c>
      <c r="AO12" s="344">
        <f>'NonE-petroleum diesel'!AO60+'E-petroleum diesel'!AO60</f>
        <v>6235697201542.6416</v>
      </c>
      <c r="AP12" s="344">
        <f>'NonE-petroleum diesel'!AP60+'E-petroleum diesel'!AP60</f>
        <v>6208199656249.9014</v>
      </c>
      <c r="AQ12" s="344">
        <f>'NonE-petroleum diesel'!AQ60+'E-petroleum diesel'!AQ60</f>
        <v>6154060717043.0342</v>
      </c>
    </row>
    <row r="13" spans="1:43" x14ac:dyDescent="0.2">
      <c r="A13" s="136" t="s">
        <v>135</v>
      </c>
      <c r="B13" s="344">
        <f>'NonE-petroleum diesel'!B61+'E-petroleum diesel'!B61</f>
        <v>11174089314797.891</v>
      </c>
      <c r="C13" s="344">
        <f>'NonE-petroleum diesel'!C61+'E-petroleum diesel'!C61</f>
        <v>10693783935703.5</v>
      </c>
      <c r="D13" s="344">
        <f>'NonE-petroleum diesel'!D61+'E-petroleum diesel'!D61</f>
        <v>12427683472087.125</v>
      </c>
      <c r="E13" s="344">
        <f>'NonE-petroleum diesel'!E61+'E-petroleum diesel'!E61</f>
        <v>12964188062957.244</v>
      </c>
      <c r="F13" s="344">
        <f>'NonE-petroleum diesel'!F61+'E-petroleum diesel'!F61</f>
        <v>13147308188101.994</v>
      </c>
      <c r="G13" s="344">
        <f>'NonE-petroleum diesel'!G61+'E-petroleum diesel'!G61</f>
        <v>13760560745166.311</v>
      </c>
      <c r="H13" s="344">
        <f>'NonE-petroleum diesel'!H61+'E-petroleum diesel'!H61</f>
        <v>14552072335942.701</v>
      </c>
      <c r="I13" s="344">
        <f>'NonE-petroleum diesel'!I61+'E-petroleum diesel'!I61</f>
        <v>15291310877891.242</v>
      </c>
      <c r="J13" s="344">
        <f>'NonE-petroleum diesel'!J61+'E-petroleum diesel'!J61</f>
        <v>15921260575922.455</v>
      </c>
      <c r="K13" s="344">
        <f>'NonE-petroleum diesel'!K61+'E-petroleum diesel'!K61</f>
        <v>16453637912814.697</v>
      </c>
      <c r="L13" s="344">
        <f>'NonE-petroleum diesel'!L61+'E-petroleum diesel'!L61</f>
        <v>16905852120475.488</v>
      </c>
      <c r="M13" s="344">
        <f>'NonE-petroleum diesel'!M61+'E-petroleum diesel'!M61</f>
        <v>17299825809687.178</v>
      </c>
      <c r="N13" s="344">
        <f>'NonE-petroleum diesel'!N61+'E-petroleum diesel'!N61</f>
        <v>17686628876358.98</v>
      </c>
      <c r="O13" s="344">
        <f>'NonE-petroleum diesel'!O61+'E-petroleum diesel'!O61</f>
        <v>18047400194046.574</v>
      </c>
      <c r="P13" s="344">
        <f>'NonE-petroleum diesel'!P61+'E-petroleum diesel'!P61</f>
        <v>18388363079049.59</v>
      </c>
      <c r="Q13" s="344">
        <f>'NonE-petroleum diesel'!Q61+'E-petroleum diesel'!Q61</f>
        <v>18716425487255.77</v>
      </c>
      <c r="R13" s="344">
        <f>'NonE-petroleum diesel'!R61+'E-petroleum diesel'!R61</f>
        <v>19039114583626.375</v>
      </c>
      <c r="S13" s="344">
        <f>'NonE-petroleum diesel'!S61+'E-petroleum diesel'!S61</f>
        <v>19446123031086.293</v>
      </c>
      <c r="T13" s="344">
        <f>'NonE-petroleum diesel'!T61+'E-petroleum diesel'!T61</f>
        <v>19858027036166.09</v>
      </c>
      <c r="U13" s="344">
        <f>'NonE-petroleum diesel'!U61+'E-petroleum diesel'!U61</f>
        <v>20273419801010.914</v>
      </c>
      <c r="V13" s="344">
        <f>'NonE-petroleum diesel'!V61+'E-petroleum diesel'!V61</f>
        <v>20690778739133.313</v>
      </c>
      <c r="W13" s="344">
        <f>'NonE-petroleum diesel'!W61+'E-petroleum diesel'!W61</f>
        <v>21108463758309.664</v>
      </c>
      <c r="X13" s="344">
        <f>'NonE-petroleum diesel'!X61+'E-petroleum diesel'!X61</f>
        <v>21524716764955.242</v>
      </c>
      <c r="Y13" s="344">
        <f>'NonE-petroleum diesel'!Y61+'E-petroleum diesel'!Y61</f>
        <v>21937662534729.414</v>
      </c>
      <c r="Z13" s="344">
        <f>'NonE-petroleum diesel'!Z61+'E-petroleum diesel'!Z61</f>
        <v>22345311092985.898</v>
      </c>
      <c r="AA13" s="344">
        <f>'NonE-petroleum diesel'!AA61+'E-petroleum diesel'!AA61</f>
        <v>22745561744323.82</v>
      </c>
      <c r="AB13" s="344">
        <f>'NonE-petroleum diesel'!AB61+'E-petroleum diesel'!AB61</f>
        <v>23136208882525.988</v>
      </c>
      <c r="AC13" s="344">
        <f>'NonE-petroleum diesel'!AC61+'E-petroleum diesel'!AC61</f>
        <v>23514949700233.395</v>
      </c>
      <c r="AD13" s="344">
        <f>'NonE-petroleum diesel'!AD61+'E-petroleum diesel'!AD61</f>
        <v>23879393901493.793</v>
      </c>
      <c r="AE13" s="344">
        <f>'NonE-petroleum diesel'!AE61+'E-petroleum diesel'!AE61</f>
        <v>24227075499576.965</v>
      </c>
      <c r="AF13" s="344">
        <f>'NonE-petroleum diesel'!AF61+'E-petroleum diesel'!AF61</f>
        <v>24555466757018.738</v>
      </c>
      <c r="AG13" s="344">
        <f>'NonE-petroleum diesel'!AG61+'E-petroleum diesel'!AG61</f>
        <v>24861994294667.895</v>
      </c>
      <c r="AH13" s="344">
        <f>'NonE-petroleum diesel'!AH61+'E-petroleum diesel'!AH61</f>
        <v>25144057361629.191</v>
      </c>
      <c r="AI13" s="344">
        <f>'NonE-petroleum diesel'!AI61+'E-petroleum diesel'!AI61</f>
        <v>25399048218621.668</v>
      </c>
      <c r="AJ13" s="344">
        <f>'NonE-petroleum diesel'!AJ61+'E-petroleum diesel'!AJ61</f>
        <v>25624374543765.695</v>
      </c>
      <c r="AK13" s="344">
        <f>'NonE-petroleum diesel'!AK61+'E-petroleum diesel'!AK61</f>
        <v>25817483722701.781</v>
      </c>
      <c r="AL13" s="344">
        <f>'NonE-petroleum diesel'!AL61+'E-petroleum diesel'!AL61</f>
        <v>25975888834947.059</v>
      </c>
      <c r="AM13" s="344">
        <f>'NonE-petroleum diesel'!AM61+'E-petroleum diesel'!AM61</f>
        <v>26097196096409.059</v>
      </c>
      <c r="AN13" s="344">
        <f>'NonE-petroleum diesel'!AN61+'E-petroleum diesel'!AN61</f>
        <v>26179133465087.434</v>
      </c>
      <c r="AO13" s="344">
        <f>'NonE-petroleum diesel'!AO61+'E-petroleum diesel'!AO61</f>
        <v>26219580064472.402</v>
      </c>
      <c r="AP13" s="344">
        <f>'NonE-petroleum diesel'!AP61+'E-petroleum diesel'!AP61</f>
        <v>26216596028412.41</v>
      </c>
      <c r="AQ13" s="344">
        <f>'NonE-petroleum diesel'!AQ61+'E-petroleum diesel'!AQ61</f>
        <v>26034439950912.703</v>
      </c>
    </row>
    <row r="14" spans="1:43" x14ac:dyDescent="0.2">
      <c r="A14" s="136" t="s">
        <v>136</v>
      </c>
      <c r="B14" s="344">
        <f>'NonE-petroleum diesel'!B62+'E-petroleum diesel'!B62</f>
        <v>140381890589014.78</v>
      </c>
      <c r="C14" s="344">
        <f>'NonE-petroleum diesel'!C62+'E-petroleum diesel'!C62</f>
        <v>104639514770710.95</v>
      </c>
      <c r="D14" s="344">
        <f>'NonE-petroleum diesel'!D62+'E-petroleum diesel'!D62</f>
        <v>103778177028973.34</v>
      </c>
      <c r="E14" s="344">
        <f>'NonE-petroleum diesel'!E62+'E-petroleum diesel'!E62</f>
        <v>93018262420927</v>
      </c>
      <c r="F14" s="344">
        <f>'NonE-petroleum diesel'!F62+'E-petroleum diesel'!F62</f>
        <v>96680960796836.781</v>
      </c>
      <c r="G14" s="344">
        <f>'NonE-petroleum diesel'!G62+'E-petroleum diesel'!G62</f>
        <v>100315245276200.69</v>
      </c>
      <c r="H14" s="344">
        <f>'NonE-petroleum diesel'!H62+'E-petroleum diesel'!H62</f>
        <v>103921148947864.98</v>
      </c>
      <c r="I14" s="344">
        <f>'NonE-petroleum diesel'!I62+'E-petroleum diesel'!I62</f>
        <v>104884464138480.03</v>
      </c>
      <c r="J14" s="344">
        <f>'NonE-petroleum diesel'!J62+'E-petroleum diesel'!J62</f>
        <v>105839188898802</v>
      </c>
      <c r="K14" s="344">
        <f>'NonE-petroleum diesel'!K62+'E-petroleum diesel'!K62</f>
        <v>106785333431899.25</v>
      </c>
      <c r="L14" s="344">
        <f>'NonE-petroleum diesel'!L62+'E-petroleum diesel'!L62</f>
        <v>107722907940840.11</v>
      </c>
      <c r="M14" s="344">
        <f>'NonE-petroleum diesel'!M62+'E-petroleum diesel'!M62</f>
        <v>108651922628692.95</v>
      </c>
      <c r="N14" s="344">
        <f>'NonE-petroleum diesel'!N62+'E-petroleum diesel'!N62</f>
        <v>107098942280410.08</v>
      </c>
      <c r="O14" s="344">
        <f>'NonE-petroleum diesel'!O62+'E-petroleum diesel'!O62</f>
        <v>105553566469983.05</v>
      </c>
      <c r="P14" s="344">
        <f>'NonE-petroleum diesel'!P62+'E-petroleum diesel'!P62</f>
        <v>104015788906523.39</v>
      </c>
      <c r="Q14" s="344">
        <f>'NonE-petroleum diesel'!Q62+'E-petroleum diesel'!Q62</f>
        <v>102485603299142.64</v>
      </c>
      <c r="R14" s="344">
        <f>'NonE-petroleum diesel'!R62+'E-petroleum diesel'!R62</f>
        <v>100963003356952.23</v>
      </c>
      <c r="S14" s="344">
        <f>'NonE-petroleum diesel'!S62+'E-petroleum diesel'!S62</f>
        <v>99163030065034.156</v>
      </c>
      <c r="T14" s="344">
        <f>'NonE-petroleum diesel'!T62+'E-petroleum diesel'!T62</f>
        <v>97365573656567.844</v>
      </c>
      <c r="U14" s="344">
        <f>'NonE-petroleum diesel'!U62+'E-petroleum diesel'!U62</f>
        <v>95570633158498.234</v>
      </c>
      <c r="V14" s="344">
        <f>'NonE-petroleum diesel'!V62+'E-petroleum diesel'!V62</f>
        <v>93778207597770.484</v>
      </c>
      <c r="W14" s="344">
        <f>'NonE-petroleum diesel'!W62+'E-petroleum diesel'!W62</f>
        <v>91988296001329.594</v>
      </c>
      <c r="X14" s="344">
        <f>'NonE-petroleum diesel'!X62+'E-petroleum diesel'!X62</f>
        <v>89561707570388.547</v>
      </c>
      <c r="Y14" s="344">
        <f>'NonE-petroleum diesel'!Y62+'E-petroleum diesel'!Y62</f>
        <v>87138563164405.328</v>
      </c>
      <c r="Z14" s="344">
        <f>'NonE-petroleum diesel'!Z62+'E-petroleum diesel'!Z62</f>
        <v>84718861445892.875</v>
      </c>
      <c r="AA14" s="344">
        <f>'NonE-petroleum diesel'!AA62+'E-petroleum diesel'!AA62</f>
        <v>82302601077364.203</v>
      </c>
      <c r="AB14" s="344">
        <f>'NonE-petroleum diesel'!AB62+'E-petroleum diesel'!AB62</f>
        <v>79889780721332.297</v>
      </c>
      <c r="AC14" s="344">
        <f>'NonE-petroleum diesel'!AC62+'E-petroleum diesel'!AC62</f>
        <v>78016088841599.422</v>
      </c>
      <c r="AD14" s="344">
        <f>'NonE-petroleum diesel'!AD62+'E-petroleum diesel'!AD62</f>
        <v>76145043985074.594</v>
      </c>
      <c r="AE14" s="344">
        <f>'NonE-petroleum diesel'!AE62+'E-petroleum diesel'!AE62</f>
        <v>74276645124938.484</v>
      </c>
      <c r="AF14" s="344">
        <f>'NonE-petroleum diesel'!AF62+'E-petroleum diesel'!AF62</f>
        <v>72410891234371.641</v>
      </c>
      <c r="AG14" s="344">
        <f>'NonE-petroleum diesel'!AG62+'E-petroleum diesel'!AG62</f>
        <v>70547781286554.75</v>
      </c>
      <c r="AH14" s="344">
        <f>'NonE-petroleum diesel'!AH62+'E-petroleum diesel'!AH62</f>
        <v>69408334186918.055</v>
      </c>
      <c r="AI14" s="344">
        <f>'NonE-petroleum diesel'!AI62+'E-petroleum diesel'!AI62</f>
        <v>68270475168229.805</v>
      </c>
      <c r="AJ14" s="344">
        <f>'NonE-petroleum diesel'!AJ62+'E-petroleum diesel'!AJ62</f>
        <v>67134203616393.461</v>
      </c>
      <c r="AK14" s="344">
        <f>'NonE-petroleum diesel'!AK62+'E-petroleum diesel'!AK62</f>
        <v>65999518917312.516</v>
      </c>
      <c r="AL14" s="344">
        <f>'NonE-petroleum diesel'!AL62+'E-petroleum diesel'!AL62</f>
        <v>64866420456890.461</v>
      </c>
      <c r="AM14" s="344">
        <f>'NonE-petroleum diesel'!AM62+'E-petroleum diesel'!AM62</f>
        <v>64277672558537.07</v>
      </c>
      <c r="AN14" s="344">
        <f>'NonE-petroleum diesel'!AN62+'E-petroleum diesel'!AN62</f>
        <v>63689707713563.25</v>
      </c>
      <c r="AO14" s="344">
        <f>'NonE-petroleum diesel'!AO62+'E-petroleum diesel'!AO62</f>
        <v>63102525623510.18</v>
      </c>
      <c r="AP14" s="344">
        <f>'NonE-petroleum diesel'!AP62+'E-petroleum diesel'!AP62</f>
        <v>62516125989919.125</v>
      </c>
      <c r="AQ14" s="344">
        <f>'NonE-petroleum diesel'!AQ62+'E-petroleum diesel'!AQ62</f>
        <v>61773684916544.336</v>
      </c>
    </row>
    <row r="15" spans="1:43" x14ac:dyDescent="0.2">
      <c r="A15" s="136" t="s">
        <v>137</v>
      </c>
      <c r="B15" s="344">
        <f>'NonE-petroleum diesel'!B63+'E-petroleum diesel'!B63</f>
        <v>119185825091629.03</v>
      </c>
      <c r="C15" s="344">
        <f>'NonE-petroleum diesel'!C63+'E-petroleum diesel'!C63</f>
        <v>121909910172053.91</v>
      </c>
      <c r="D15" s="344">
        <f>'NonE-petroleum diesel'!D63+'E-petroleum diesel'!D63</f>
        <v>118263083740238.83</v>
      </c>
      <c r="E15" s="344">
        <f>'NonE-petroleum diesel'!E63+'E-petroleum diesel'!E63</f>
        <v>116026762226787.22</v>
      </c>
      <c r="F15" s="344">
        <f>'NonE-petroleum diesel'!F63+'E-petroleum diesel'!F63</f>
        <v>124940176281022.09</v>
      </c>
      <c r="G15" s="344">
        <f>'NonE-petroleum diesel'!G63+'E-petroleum diesel'!G63</f>
        <v>133812243023218.06</v>
      </c>
      <c r="H15" s="344">
        <f>'NonE-petroleum diesel'!H63+'E-petroleum diesel'!H63</f>
        <v>142642992508263.38</v>
      </c>
      <c r="I15" s="344">
        <f>'NonE-petroleum diesel'!I63+'E-petroleum diesel'!I63</f>
        <v>145506221439155.38</v>
      </c>
      <c r="J15" s="344">
        <f>'NonE-petroleum diesel'!J63+'E-petroleum diesel'!J63</f>
        <v>148356270999745.13</v>
      </c>
      <c r="K15" s="344">
        <f>'NonE-petroleum diesel'!K63+'E-petroleum diesel'!K63</f>
        <v>151193150875037.53</v>
      </c>
      <c r="L15" s="344">
        <f>'NonE-petroleum diesel'!L63+'E-petroleum diesel'!L63</f>
        <v>154016870750037.63</v>
      </c>
      <c r="M15" s="344">
        <f>'NonE-petroleum diesel'!M63+'E-petroleum diesel'!M63</f>
        <v>156827440309750.25</v>
      </c>
      <c r="N15" s="344">
        <f>'NonE-petroleum diesel'!N63+'E-petroleum diesel'!N63</f>
        <v>156753029282235.56</v>
      </c>
      <c r="O15" s="344">
        <f>'NonE-petroleum diesel'!O63+'E-petroleum diesel'!O63</f>
        <v>156677871541257.66</v>
      </c>
      <c r="P15" s="344">
        <f>'NonE-petroleum diesel'!P63+'E-petroleum diesel'!P63</f>
        <v>156601967534615.94</v>
      </c>
      <c r="Q15" s="344">
        <f>'NonE-petroleum diesel'!Q63+'E-petroleum diesel'!Q63</f>
        <v>156525317710109.75</v>
      </c>
      <c r="R15" s="344">
        <f>'NonE-petroleum diesel'!R63+'E-petroleum diesel'!R63</f>
        <v>156447922515538.44</v>
      </c>
      <c r="S15" s="344">
        <f>'NonE-petroleum diesel'!S63+'E-petroleum diesel'!S63</f>
        <v>154608170056591.47</v>
      </c>
      <c r="T15" s="344">
        <f>'NonE-petroleum diesel'!T63+'E-petroleum diesel'!T63</f>
        <v>152769908471942.5</v>
      </c>
      <c r="U15" s="344">
        <f>'NonE-petroleum diesel'!U63+'E-petroleum diesel'!U63</f>
        <v>150933137370319.66</v>
      </c>
      <c r="V15" s="344">
        <f>'NonE-petroleum diesel'!V63+'E-petroleum diesel'!V63</f>
        <v>149097856360451.03</v>
      </c>
      <c r="W15" s="344">
        <f>'NonE-petroleum diesel'!W63+'E-petroleum diesel'!W63</f>
        <v>147264065051064.66</v>
      </c>
      <c r="X15" s="344">
        <f>'NonE-petroleum diesel'!X63+'E-petroleum diesel'!X63</f>
        <v>143882261770285.53</v>
      </c>
      <c r="Y15" s="344">
        <f>'NonE-petroleum diesel'!Y63+'E-petroleum diesel'!Y63</f>
        <v>140503240724334.97</v>
      </c>
      <c r="Z15" s="344">
        <f>'NonE-petroleum diesel'!Z63+'E-petroleum diesel'!Z63</f>
        <v>137127001179578.16</v>
      </c>
      <c r="AA15" s="344">
        <f>'NonE-petroleum diesel'!AA63+'E-petroleum diesel'!AA63</f>
        <v>133753542402380.19</v>
      </c>
      <c r="AB15" s="344">
        <f>'NonE-petroleum diesel'!AB63+'E-petroleum diesel'!AB63</f>
        <v>130382863659106.25</v>
      </c>
      <c r="AC15" s="344">
        <f>'NonE-petroleum diesel'!AC63+'E-petroleum diesel'!AC63</f>
        <v>127014964216121.5</v>
      </c>
      <c r="AD15" s="344">
        <f>'NonE-petroleum diesel'!AD63+'E-petroleum diesel'!AD63</f>
        <v>123649843339791.13</v>
      </c>
      <c r="AE15" s="344">
        <f>'NonE-petroleum diesel'!AE63+'E-petroleum diesel'!AE63</f>
        <v>120287500296480.25</v>
      </c>
      <c r="AF15" s="344">
        <f>'NonE-petroleum diesel'!AF63+'E-petroleum diesel'!AF63</f>
        <v>116927934352554.06</v>
      </c>
      <c r="AG15" s="344">
        <f>'NonE-petroleum diesel'!AG63+'E-petroleum diesel'!AG63</f>
        <v>113571144774377.75</v>
      </c>
      <c r="AH15" s="344">
        <f>'NonE-petroleum diesel'!AH63+'E-petroleum diesel'!AH63</f>
        <v>110657999351629.66</v>
      </c>
      <c r="AI15" s="344">
        <f>'NonE-petroleum diesel'!AI63+'E-petroleum diesel'!AI63</f>
        <v>107747259960370.13</v>
      </c>
      <c r="AJ15" s="344">
        <f>'NonE-petroleum diesel'!AJ63+'E-petroleum diesel'!AJ63</f>
        <v>104838925964782.31</v>
      </c>
      <c r="AK15" s="344">
        <f>'NonE-petroleum diesel'!AK63+'E-petroleum diesel'!AK63</f>
        <v>101932996729049.34</v>
      </c>
      <c r="AL15" s="344">
        <f>'NonE-petroleum diesel'!AL63+'E-petroleum diesel'!AL63</f>
        <v>99029471617354.359</v>
      </c>
      <c r="AM15" s="344">
        <f>'NonE-petroleum diesel'!AM63+'E-petroleum diesel'!AM63</f>
        <v>95984690904241.469</v>
      </c>
      <c r="AN15" s="344">
        <f>'NonE-petroleum diesel'!AN63+'E-petroleum diesel'!AN63</f>
        <v>92942433385967.313</v>
      </c>
      <c r="AO15" s="344">
        <f>'NonE-petroleum diesel'!AO63+'E-petroleum diesel'!AO63</f>
        <v>89902698394773.781</v>
      </c>
      <c r="AP15" s="344">
        <f>'NonE-petroleum diesel'!AP63+'E-petroleum diesel'!AP63</f>
        <v>86865485262902.797</v>
      </c>
      <c r="AQ15" s="344">
        <f>'NonE-petroleum diesel'!AQ63+'E-petroleum diesel'!AQ63</f>
        <v>83688273216782.922</v>
      </c>
    </row>
    <row r="16" spans="1:43" x14ac:dyDescent="0.2">
      <c r="A16" s="136" t="s">
        <v>138</v>
      </c>
      <c r="B16" s="344">
        <f>'NonE-petroleum diesel'!B64+'E-petroleum diesel'!B64</f>
        <v>21636671840642.383</v>
      </c>
      <c r="C16" s="344">
        <f>'NonE-petroleum diesel'!C64+'E-petroleum diesel'!C64</f>
        <v>14066922144453.301</v>
      </c>
      <c r="D16" s="344">
        <f>'NonE-petroleum diesel'!D64+'E-petroleum diesel'!D64</f>
        <v>14495398276987.338</v>
      </c>
      <c r="E16" s="344">
        <f>'NonE-petroleum diesel'!E64+'E-petroleum diesel'!E64</f>
        <v>15002253734290.398</v>
      </c>
      <c r="F16" s="344">
        <f>'NonE-petroleum diesel'!F64+'E-petroleum diesel'!F64</f>
        <v>16126512292778.83</v>
      </c>
      <c r="G16" s="344">
        <f>'NonE-petroleum diesel'!G64+'E-petroleum diesel'!G64</f>
        <v>17231353717045.826</v>
      </c>
      <c r="H16" s="344">
        <f>'NonE-petroleum diesel'!H64+'E-petroleum diesel'!H64</f>
        <v>18316885333382.055</v>
      </c>
      <c r="I16" s="344">
        <f>'NonE-petroleum diesel'!I64+'E-petroleum diesel'!I64</f>
        <v>19114008655029.383</v>
      </c>
      <c r="J16" s="344">
        <f>'NonE-petroleum diesel'!J64+'E-petroleum diesel'!J64</f>
        <v>19896862800301.723</v>
      </c>
      <c r="K16" s="344">
        <f>'NonE-petroleum diesel'!K64+'E-petroleum diesel'!K64</f>
        <v>20665524307160.508</v>
      </c>
      <c r="L16" s="344">
        <f>'NonE-petroleum diesel'!L64+'E-petroleum diesel'!L64</f>
        <v>21420069713567.141</v>
      </c>
      <c r="M16" s="344">
        <f>'NonE-petroleum diesel'!M64+'E-petroleum diesel'!M64</f>
        <v>22160575557483.059</v>
      </c>
      <c r="N16" s="344">
        <f>'NonE-petroleum diesel'!N64+'E-petroleum diesel'!N64</f>
        <v>22510110944282.82</v>
      </c>
      <c r="O16" s="344">
        <f>'NonE-petroleum diesel'!O64+'E-petroleum diesel'!O64</f>
        <v>22853904483863.586</v>
      </c>
      <c r="P16" s="344">
        <f>'NonE-petroleum diesel'!P64+'E-petroleum diesel'!P64</f>
        <v>23191982843618.789</v>
      </c>
      <c r="Q16" s="344">
        <f>'NonE-petroleum diesel'!Q64+'E-petroleum diesel'!Q64</f>
        <v>23524372690941.902</v>
      </c>
      <c r="R16" s="344">
        <f>'NonE-petroleum diesel'!R64+'E-petroleum diesel'!R64</f>
        <v>23851100693226.383</v>
      </c>
      <c r="S16" s="344">
        <f>'NonE-petroleum diesel'!S64+'E-petroleum diesel'!S64</f>
        <v>23928099883070.371</v>
      </c>
      <c r="T16" s="344">
        <f>'NonE-petroleum diesel'!T64+'E-petroleum diesel'!T64</f>
        <v>24004418471974.25</v>
      </c>
      <c r="U16" s="344">
        <f>'NonE-petroleum diesel'!U64+'E-petroleum diesel'!U64</f>
        <v>24080057331181.855</v>
      </c>
      <c r="V16" s="344">
        <f>'NonE-petroleum diesel'!V64+'E-petroleum diesel'!V64</f>
        <v>24155017331937.016</v>
      </c>
      <c r="W16" s="344">
        <f>'NonE-petroleum diesel'!W64+'E-petroleum diesel'!W64</f>
        <v>24229299345483.551</v>
      </c>
      <c r="X16" s="344">
        <f>'NonE-petroleum diesel'!X64+'E-petroleum diesel'!X64</f>
        <v>24104959244907.719</v>
      </c>
      <c r="Y16" s="344">
        <f>'NonE-petroleum diesel'!Y64+'E-petroleum diesel'!Y64</f>
        <v>23980986958372.453</v>
      </c>
      <c r="Z16" s="344">
        <f>'NonE-petroleum diesel'!Z64+'E-petroleum diesel'!Z64</f>
        <v>23857382118615.918</v>
      </c>
      <c r="AA16" s="344">
        <f>'NonE-petroleum diesel'!AA64+'E-petroleum diesel'!AA64</f>
        <v>23734144358376.305</v>
      </c>
      <c r="AB16" s="344">
        <f>'NonE-petroleum diesel'!AB64+'E-petroleum diesel'!AB64</f>
        <v>23611273310391.75</v>
      </c>
      <c r="AC16" s="344">
        <f>'NonE-petroleum diesel'!AC64+'E-petroleum diesel'!AC64</f>
        <v>23233733535998.781</v>
      </c>
      <c r="AD16" s="344">
        <f>'NonE-petroleum diesel'!AD64+'E-petroleum diesel'!AD64</f>
        <v>22857915580020.094</v>
      </c>
      <c r="AE16" s="344">
        <f>'NonE-petroleum diesel'!AE64+'E-petroleum diesel'!AE64</f>
        <v>22483817469426.355</v>
      </c>
      <c r="AF16" s="344">
        <f>'NonE-petroleum diesel'!AF64+'E-petroleum diesel'!AF64</f>
        <v>22111437231188.266</v>
      </c>
      <c r="AG16" s="344">
        <f>'NonE-petroleum diesel'!AG64+'E-petroleum diesel'!AG64</f>
        <v>21740772892276.504</v>
      </c>
      <c r="AH16" s="344">
        <f>'NonE-petroleum diesel'!AH64+'E-petroleum diesel'!AH64</f>
        <v>21183084362972.141</v>
      </c>
      <c r="AI16" s="344">
        <f>'NonE-petroleum diesel'!AI64+'E-petroleum diesel'!AI64</f>
        <v>20628120653028.898</v>
      </c>
      <c r="AJ16" s="344">
        <f>'NonE-petroleum diesel'!AJ64+'E-petroleum diesel'!AJ64</f>
        <v>20075878585091.84</v>
      </c>
      <c r="AK16" s="344">
        <f>'NonE-petroleum diesel'!AK64+'E-petroleum diesel'!AK64</f>
        <v>19526354981806.023</v>
      </c>
      <c r="AL16" s="344">
        <f>'NonE-petroleum diesel'!AL64+'E-petroleum diesel'!AL64</f>
        <v>18979546665816.516</v>
      </c>
      <c r="AM16" s="344">
        <f>'NonE-petroleum diesel'!AM64+'E-petroleum diesel'!AM64</f>
        <v>18434660871914.531</v>
      </c>
      <c r="AN16" s="344">
        <f>'NonE-petroleum diesel'!AN64+'E-petroleum diesel'!AN64</f>
        <v>17892488575005.051</v>
      </c>
      <c r="AO16" s="344">
        <f>'NonE-petroleum diesel'!AO64+'E-petroleum diesel'!AO64</f>
        <v>17353026590897.105</v>
      </c>
      <c r="AP16" s="344">
        <f>'NonE-petroleum diesel'!AP64+'E-petroleum diesel'!AP64</f>
        <v>16816271735399.773</v>
      </c>
      <c r="AQ16" s="344">
        <f>'NonE-petroleum diesel'!AQ64+'E-petroleum diesel'!AQ64</f>
        <v>16237841159452.754</v>
      </c>
    </row>
    <row r="17" spans="1:43" x14ac:dyDescent="0.2">
      <c r="A17" s="136" t="s">
        <v>139</v>
      </c>
      <c r="B17" s="344">
        <f>'NonE-petroleum diesel'!B65+'E-petroleum diesel'!B65</f>
        <v>13637883435270.271</v>
      </c>
      <c r="C17" s="344">
        <f>'NonE-petroleum diesel'!C65+'E-petroleum diesel'!C65</f>
        <v>9740518001961.6953</v>
      </c>
      <c r="D17" s="344">
        <f>'NonE-petroleum diesel'!D65+'E-petroleum diesel'!D65</f>
        <v>11681858006170.174</v>
      </c>
      <c r="E17" s="344">
        <f>'NonE-petroleum diesel'!E65+'E-petroleum diesel'!E65</f>
        <v>11736066628333.182</v>
      </c>
      <c r="F17" s="344">
        <f>'NonE-petroleum diesel'!F65+'E-petroleum diesel'!F65</f>
        <v>11810244174118.664</v>
      </c>
      <c r="G17" s="344">
        <f>'NonE-petroleum diesel'!G65+'E-petroleum diesel'!G65</f>
        <v>12108523600484.18</v>
      </c>
      <c r="H17" s="344">
        <f>'NonE-petroleum diesel'!H65+'E-petroleum diesel'!H65</f>
        <v>12494636027804.465</v>
      </c>
      <c r="I17" s="344">
        <f>'NonE-petroleum diesel'!I65+'E-petroleum diesel'!I65</f>
        <v>12855641525075.053</v>
      </c>
      <c r="J17" s="344">
        <f>'NonE-petroleum diesel'!J65+'E-petroleum diesel'!J65</f>
        <v>13159010573072.393</v>
      </c>
      <c r="K17" s="344">
        <f>'NonE-petroleum diesel'!K65+'E-petroleum diesel'!K65</f>
        <v>13408006792565.586</v>
      </c>
      <c r="L17" s="344">
        <f>'NonE-petroleum diesel'!L65+'E-petroleum diesel'!L65</f>
        <v>13607203332443.369</v>
      </c>
      <c r="M17" s="344">
        <f>'NonE-petroleum diesel'!M65+'E-petroleum diesel'!M65</f>
        <v>13762247338087.848</v>
      </c>
      <c r="N17" s="344">
        <f>'NonE-petroleum diesel'!N65+'E-petroleum diesel'!N65</f>
        <v>13894804099623.016</v>
      </c>
      <c r="O17" s="344">
        <f>'NonE-petroleum diesel'!O65+'E-petroleum diesel'!O65</f>
        <v>13995306056431.801</v>
      </c>
      <c r="P17" s="344">
        <f>'NonE-petroleum diesel'!P65+'E-petroleum diesel'!P65</f>
        <v>14069394081179.76</v>
      </c>
      <c r="Q17" s="344">
        <f>'NonE-petroleum diesel'!Q65+'E-petroleum diesel'!Q65</f>
        <v>14123018517748.969</v>
      </c>
      <c r="R17" s="344">
        <f>'NonE-petroleum diesel'!R65+'E-petroleum diesel'!R65</f>
        <v>14162336874384.174</v>
      </c>
      <c r="S17" s="344">
        <f>'NonE-petroleum diesel'!S65+'E-petroleum diesel'!S65</f>
        <v>14245535574153.779</v>
      </c>
      <c r="T17" s="344">
        <f>'NonE-petroleum diesel'!T65+'E-petroleum diesel'!T65</f>
        <v>14321535792181.65</v>
      </c>
      <c r="U17" s="344">
        <f>'NonE-petroleum diesel'!U65+'E-petroleum diesel'!U65</f>
        <v>14390486792589.928</v>
      </c>
      <c r="V17" s="344">
        <f>'NonE-petroleum diesel'!V65+'E-petroleum diesel'!V65</f>
        <v>14452553656679.715</v>
      </c>
      <c r="W17" s="344">
        <f>'NonE-petroleum diesel'!W65+'E-petroleum diesel'!W65</f>
        <v>14507916238900.908</v>
      </c>
      <c r="X17" s="344">
        <f>'NonE-petroleum diesel'!X65+'E-petroleum diesel'!X65</f>
        <v>14556768113418.381</v>
      </c>
      <c r="Y17" s="344">
        <f>'NonE-petroleum diesel'!Y65+'E-petroleum diesel'!Y65</f>
        <v>14599315518340.523</v>
      </c>
      <c r="Z17" s="344">
        <f>'NonE-petroleum diesel'!Z65+'E-petroleum diesel'!Z65</f>
        <v>14635776304301.203</v>
      </c>
      <c r="AA17" s="344">
        <f>'NonE-petroleum diesel'!AA65+'E-petroleum diesel'!AA65</f>
        <v>14666378893679.498</v>
      </c>
      <c r="AB17" s="344">
        <f>'NonE-petroleum diesel'!AB65+'E-petroleum diesel'!AB65</f>
        <v>14691361256318.734</v>
      </c>
      <c r="AC17" s="344">
        <f>'NonE-petroleum diesel'!AC65+'E-petroleum diesel'!AC65</f>
        <v>14710969907166.939</v>
      </c>
      <c r="AD17" s="344">
        <f>'NonE-petroleum diesel'!AD65+'E-petroleum diesel'!AD65</f>
        <v>14725458930811.832</v>
      </c>
      <c r="AE17" s="344">
        <f>'NonE-petroleum diesel'!AE65+'E-petroleum diesel'!AE65</f>
        <v>14735089037433.629</v>
      </c>
      <c r="AF17" s="344">
        <f>'NonE-petroleum diesel'!AF65+'E-petroleum diesel'!AF65</f>
        <v>14740126654245.201</v>
      </c>
      <c r="AG17" s="344">
        <f>'NonE-petroleum diesel'!AG65+'E-petroleum diesel'!AG65</f>
        <v>14740843056045.139</v>
      </c>
      <c r="AH17" s="344">
        <f>'NonE-petroleum diesel'!AH65+'E-petroleum diesel'!AH65</f>
        <v>14737513538071.213</v>
      </c>
      <c r="AI17" s="344">
        <f>'NonE-petroleum diesel'!AI65+'E-petroleum diesel'!AI65</f>
        <v>14730416633918.805</v>
      </c>
      <c r="AJ17" s="344">
        <f>'NonE-petroleum diesel'!AJ65+'E-petroleum diesel'!AJ65</f>
        <v>14719833380879.576</v>
      </c>
      <c r="AK17" s="344">
        <f>'NonE-petroleum diesel'!AK65+'E-petroleum diesel'!AK65</f>
        <v>14706046634667.879</v>
      </c>
      <c r="AL17" s="344">
        <f>'NonE-petroleum diesel'!AL65+'E-petroleum diesel'!AL65</f>
        <v>14689340435133.182</v>
      </c>
      <c r="AM17" s="344">
        <f>'NonE-petroleum diesel'!AM65+'E-petroleum diesel'!AM65</f>
        <v>14669999424213.895</v>
      </c>
      <c r="AN17" s="344">
        <f>'NonE-petroleum diesel'!AN65+'E-petroleum diesel'!AN65</f>
        <v>14648308317065.816</v>
      </c>
      <c r="AO17" s="344">
        <f>'NonE-petroleum diesel'!AO65+'E-petroleum diesel'!AO65</f>
        <v>14624551427007.33</v>
      </c>
      <c r="AP17" s="344">
        <f>'NonE-petroleum diesel'!AP65+'E-petroleum diesel'!AP65</f>
        <v>14599012244656.793</v>
      </c>
      <c r="AQ17" s="344">
        <f>'NonE-petroleum diesel'!AQ65+'E-petroleum diesel'!AQ65</f>
        <v>14497245004365.508</v>
      </c>
    </row>
    <row r="18" spans="1:43" x14ac:dyDescent="0.2">
      <c r="A18" s="136" t="s">
        <v>140</v>
      </c>
      <c r="B18" s="344">
        <f>'NonE-petroleum diesel'!B66+'E-petroleum diesel'!B66</f>
        <v>8600396651987.665</v>
      </c>
      <c r="C18" s="344">
        <f>'NonE-petroleum diesel'!C66+'E-petroleum diesel'!C66</f>
        <v>5380013200249.0674</v>
      </c>
      <c r="D18" s="344">
        <f>'NonE-petroleum diesel'!D66+'E-petroleum diesel'!D66</f>
        <v>6338291886185.6943</v>
      </c>
      <c r="E18" s="344">
        <f>'NonE-petroleum diesel'!E66+'E-petroleum diesel'!E66</f>
        <v>6782966245051.9561</v>
      </c>
      <c r="F18" s="344">
        <f>'NonE-petroleum diesel'!F66+'E-petroleum diesel'!F66</f>
        <v>6855695614389.0645</v>
      </c>
      <c r="G18" s="344">
        <f>'NonE-petroleum diesel'!G66+'E-petroleum diesel'!G66</f>
        <v>7164461880420.8711</v>
      </c>
      <c r="H18" s="344">
        <f>'NonE-petroleum diesel'!H66+'E-petroleum diesel'!H66</f>
        <v>7553610480122.2285</v>
      </c>
      <c r="I18" s="344">
        <f>'NonE-petroleum diesel'!I66+'E-petroleum diesel'!I66</f>
        <v>7880907036242.1045</v>
      </c>
      <c r="J18" s="344">
        <f>'NonE-petroleum diesel'!J66+'E-petroleum diesel'!J66</f>
        <v>8123798960523.5566</v>
      </c>
      <c r="K18" s="344">
        <f>'NonE-petroleum diesel'!K66+'E-petroleum diesel'!K66</f>
        <v>8305613909826.8682</v>
      </c>
      <c r="L18" s="344">
        <f>'NonE-petroleum diesel'!L66+'E-petroleum diesel'!L66</f>
        <v>8454609795096.8096</v>
      </c>
      <c r="M18" s="344">
        <f>'NonE-petroleum diesel'!M66+'E-petroleum diesel'!M66</f>
        <v>8602262257974.5332</v>
      </c>
      <c r="N18" s="344">
        <f>'NonE-petroleum diesel'!N66+'E-petroleum diesel'!N66</f>
        <v>8805766792484.6719</v>
      </c>
      <c r="O18" s="344">
        <f>'NonE-petroleum diesel'!O66+'E-petroleum diesel'!O66</f>
        <v>9036551799663.9922</v>
      </c>
      <c r="P18" s="344">
        <f>'NonE-petroleum diesel'!P66+'E-petroleum diesel'!P66</f>
        <v>9287151475209.7031</v>
      </c>
      <c r="Q18" s="344">
        <f>'NonE-petroleum diesel'!Q66+'E-petroleum diesel'!Q66</f>
        <v>9549201336641.1855</v>
      </c>
      <c r="R18" s="344">
        <f>'NonE-petroleum diesel'!R66+'E-petroleum diesel'!R66</f>
        <v>9813282775664.748</v>
      </c>
      <c r="S18" s="344">
        <f>'NonE-petroleum diesel'!S66+'E-petroleum diesel'!S66</f>
        <v>10133345145249.121</v>
      </c>
      <c r="T18" s="344">
        <f>'NonE-petroleum diesel'!T66+'E-petroleum diesel'!T66</f>
        <v>10447886944470.574</v>
      </c>
      <c r="U18" s="344">
        <f>'NonE-petroleum diesel'!U66+'E-petroleum diesel'!U66</f>
        <v>10755675644800.697</v>
      </c>
      <c r="V18" s="344">
        <f>'NonE-petroleum diesel'!V66+'E-petroleum diesel'!V66</f>
        <v>11055483474532.914</v>
      </c>
      <c r="W18" s="344">
        <f>'NonE-petroleum diesel'!W66+'E-petroleum diesel'!W66</f>
        <v>11346095252455.791</v>
      </c>
      <c r="X18" s="344">
        <f>'NonE-petroleum diesel'!X66+'E-petroleum diesel'!X66</f>
        <v>11626316207188.781</v>
      </c>
      <c r="Y18" s="344">
        <f>'NonE-petroleum diesel'!Y66+'E-petroleum diesel'!Y66</f>
        <v>11894979711773.832</v>
      </c>
      <c r="Z18" s="344">
        <f>'NonE-petroleum diesel'!Z66+'E-petroleum diesel'!Z66</f>
        <v>12150954865338.949</v>
      </c>
      <c r="AA18" s="344">
        <f>'NonE-petroleum diesel'!AA66+'E-petroleum diesel'!AA66</f>
        <v>12393153856676.113</v>
      </c>
      <c r="AB18" s="344">
        <f>'NonE-petroleum diesel'!AB66+'E-petroleum diesel'!AB66</f>
        <v>12620539048300.518</v>
      </c>
      <c r="AC18" s="344">
        <f>'NonE-petroleum diesel'!AC66+'E-petroleum diesel'!AC66</f>
        <v>12832129723875.113</v>
      </c>
      <c r="AD18" s="344">
        <f>'NonE-petroleum diesel'!AD66+'E-petroleum diesel'!AD66</f>
        <v>13027008446670.473</v>
      </c>
      <c r="AE18" s="344">
        <f>'NonE-petroleum diesel'!AE66+'E-petroleum diesel'!AE66</f>
        <v>13204326981862.982</v>
      </c>
      <c r="AF18" s="344">
        <f>'NonE-petroleum diesel'!AF66+'E-petroleum diesel'!AF66</f>
        <v>13363311740827.822</v>
      </c>
      <c r="AG18" s="344">
        <f>'NonE-petroleum diesel'!AG66+'E-petroleum diesel'!AG66</f>
        <v>13503268711036.199</v>
      </c>
      <c r="AH18" s="344">
        <f>'NonE-petroleum diesel'!AH66+'E-petroleum diesel'!AH66</f>
        <v>13623587840604.947</v>
      </c>
      <c r="AI18" s="344">
        <f>'NonE-petroleum diesel'!AI66+'E-petroleum diesel'!AI66</f>
        <v>13723746851865.652</v>
      </c>
      <c r="AJ18" s="344">
        <f>'NonE-petroleum diesel'!AJ66+'E-petroleum diesel'!AJ66</f>
        <v>13803314463434.109</v>
      </c>
      <c r="AK18" s="344">
        <f>'NonE-petroleum diesel'!AK66+'E-petroleum diesel'!AK66</f>
        <v>13861953005093.027</v>
      </c>
      <c r="AL18" s="344">
        <f>'NonE-petroleum diesel'!AL66+'E-petroleum diesel'!AL66</f>
        <v>13899420414303.342</v>
      </c>
      <c r="AM18" s="344">
        <f>'NonE-petroleum diesel'!AM66+'E-petroleum diesel'!AM66</f>
        <v>13915571607297.68</v>
      </c>
      <c r="AN18" s="344">
        <f>'NonE-petroleum diesel'!AN66+'E-petroleum diesel'!AN66</f>
        <v>13910359221475.063</v>
      </c>
      <c r="AO18" s="344">
        <f>'NonE-petroleum diesel'!AO66+'E-petroleum diesel'!AO66</f>
        <v>13883833729219.656</v>
      </c>
      <c r="AP18" s="344">
        <f>'NonE-petroleum diesel'!AP66+'E-petroleum diesel'!AP66</f>
        <v>13836142926343.451</v>
      </c>
      <c r="AQ18" s="344">
        <f>'NonE-petroleum diesel'!AQ66+'E-petroleum diesel'!AQ66</f>
        <v>13696928079092.492</v>
      </c>
    </row>
    <row r="19" spans="1:43" x14ac:dyDescent="0.2">
      <c r="A19" s="136" t="s">
        <v>141</v>
      </c>
      <c r="B19" s="344">
        <f>'NonE-petroleum diesel'!B67+'E-petroleum diesel'!B67</f>
        <v>10604032383688.504</v>
      </c>
      <c r="C19" s="344">
        <f>'NonE-petroleum diesel'!C67+'E-petroleum diesel'!C67</f>
        <v>6861040389473.2158</v>
      </c>
      <c r="D19" s="344">
        <f>'NonE-petroleum diesel'!D67+'E-petroleum diesel'!D67</f>
        <v>8236258158668.5</v>
      </c>
      <c r="E19" s="344">
        <f>'NonE-petroleum diesel'!E67+'E-petroleum diesel'!E67</f>
        <v>9240823327475.3125</v>
      </c>
      <c r="F19" s="344">
        <f>'NonE-petroleum diesel'!F67+'E-petroleum diesel'!F67</f>
        <v>9412486339202.498</v>
      </c>
      <c r="G19" s="344">
        <f>'NonE-petroleum diesel'!G67+'E-petroleum diesel'!G67</f>
        <v>10011725886578.344</v>
      </c>
      <c r="H19" s="344">
        <f>'NonE-petroleum diesel'!H67+'E-petroleum diesel'!H67</f>
        <v>10796608956659.711</v>
      </c>
      <c r="I19" s="344">
        <f>'NonE-petroleum diesel'!I67+'E-petroleum diesel'!I67</f>
        <v>11530056895570.566</v>
      </c>
      <c r="J19" s="344">
        <f>'NonE-petroleum diesel'!J67+'E-petroleum diesel'!J67</f>
        <v>12155177571621.402</v>
      </c>
      <c r="K19" s="344">
        <f>'NonE-petroleum diesel'!K67+'E-petroleum diesel'!K67</f>
        <v>12685966012372.307</v>
      </c>
      <c r="L19" s="344">
        <f>'NonE-petroleum diesel'!L67+'E-petroleum diesel'!L67</f>
        <v>13145125682490.988</v>
      </c>
      <c r="M19" s="344">
        <f>'NonE-petroleum diesel'!M67+'E-petroleum diesel'!M67</f>
        <v>13562241568355.422</v>
      </c>
      <c r="N19" s="344">
        <f>'NonE-petroleum diesel'!N67+'E-petroleum diesel'!N67</f>
        <v>14008423690324.043</v>
      </c>
      <c r="O19" s="344">
        <f>'NonE-petroleum diesel'!O67+'E-petroleum diesel'!O67</f>
        <v>14447823450323.994</v>
      </c>
      <c r="P19" s="344">
        <f>'NonE-petroleum diesel'!P67+'E-petroleum diesel'!P67</f>
        <v>14877705089666.584</v>
      </c>
      <c r="Q19" s="344">
        <f>'NonE-petroleum diesel'!Q67+'E-petroleum diesel'!Q67</f>
        <v>15295188067378.26</v>
      </c>
      <c r="R19" s="344">
        <f>'NonE-petroleum diesel'!R67+'E-petroleum diesel'!R67</f>
        <v>15697266865366.334</v>
      </c>
      <c r="S19" s="344">
        <f>'NonE-petroleum diesel'!S67+'E-petroleum diesel'!S67</f>
        <v>16174605366977.688</v>
      </c>
      <c r="T19" s="344">
        <f>'NonE-petroleum diesel'!T67+'E-petroleum diesel'!T67</f>
        <v>16637520591475.41</v>
      </c>
      <c r="U19" s="344">
        <f>'NonE-petroleum diesel'!U67+'E-petroleum diesel'!U67</f>
        <v>17084419167140.229</v>
      </c>
      <c r="V19" s="344">
        <f>'NonE-petroleum diesel'!V67+'E-petroleum diesel'!V67</f>
        <v>17513783181404.652</v>
      </c>
      <c r="W19" s="344">
        <f>'NonE-petroleum diesel'!W67+'E-petroleum diesel'!W67</f>
        <v>17924179962348.52</v>
      </c>
      <c r="X19" s="344">
        <f>'NonE-petroleum diesel'!X67+'E-petroleum diesel'!X67</f>
        <v>18314270995655.578</v>
      </c>
      <c r="Y19" s="344">
        <f>'NonE-petroleum diesel'!Y67+'E-petroleum diesel'!Y67</f>
        <v>18682819900661.973</v>
      </c>
      <c r="Z19" s="344">
        <f>'NonE-petroleum diesel'!Z67+'E-petroleum diesel'!Z67</f>
        <v>19028699403016.313</v>
      </c>
      <c r="AA19" s="344">
        <f>'NonE-petroleum diesel'!AA67+'E-petroleum diesel'!AA67</f>
        <v>19350897255797.484</v>
      </c>
      <c r="AB19" s="344">
        <f>'NonE-petroleum diesel'!AB67+'E-petroleum diesel'!AB67</f>
        <v>19648521075435.086</v>
      </c>
      <c r="AC19" s="344">
        <f>'NonE-petroleum diesel'!AC67+'E-petroleum diesel'!AC67</f>
        <v>19920802073214</v>
      </c>
      <c r="AD19" s="344">
        <f>'NonE-petroleum diesel'!AD67+'E-petroleum diesel'!AD67</f>
        <v>20167097677275.219</v>
      </c>
      <c r="AE19" s="344">
        <f>'NonE-petroleum diesel'!AE67+'E-petroleum diesel'!AE67</f>
        <v>20386893053641.906</v>
      </c>
      <c r="AF19" s="344">
        <f>'NonE-petroleum diesel'!AF67+'E-petroleum diesel'!AF67</f>
        <v>20579801547701.805</v>
      </c>
      <c r="AG19" s="344">
        <f>'NonE-petroleum diesel'!AG67+'E-petroleum diesel'!AG67</f>
        <v>20745564079597.504</v>
      </c>
      <c r="AH19" s="344">
        <f>'NonE-petroleum diesel'!AH67+'E-petroleum diesel'!AH67</f>
        <v>20884047537967.559</v>
      </c>
      <c r="AI19" s="344">
        <f>'NonE-petroleum diesel'!AI67+'E-petroleum diesel'!AI67</f>
        <v>20995242226322.211</v>
      </c>
      <c r="AJ19" s="344">
        <f>'NonE-petroleum diesel'!AJ67+'E-petroleum diesel'!AJ67</f>
        <v>21079258424943.145</v>
      </c>
      <c r="AK19" s="344">
        <f>'NonE-petroleum diesel'!AK67+'E-petroleum diesel'!AK67</f>
        <v>21136322138496</v>
      </c>
      <c r="AL19" s="344">
        <f>'NonE-petroleum diesel'!AL67+'E-petroleum diesel'!AL67</f>
        <v>21166770105506.578</v>
      </c>
      <c r="AM19" s="344">
        <f>'NonE-petroleum diesel'!AM67+'E-petroleum diesel'!AM67</f>
        <v>21171044150461.164</v>
      </c>
      <c r="AN19" s="344">
        <f>'NonE-petroleum diesel'!AN67+'E-petroleum diesel'!AN67</f>
        <v>21149684962565.781</v>
      </c>
      <c r="AO19" s="344">
        <f>'NonE-petroleum diesel'!AO67+'E-petroleum diesel'!AO67</f>
        <v>21103325387170.672</v>
      </c>
      <c r="AP19" s="344">
        <f>'NonE-petroleum diesel'!AP67+'E-petroleum diesel'!AP67</f>
        <v>21032683316590.867</v>
      </c>
      <c r="AQ19" s="344">
        <f>'NonE-petroleum diesel'!AQ67+'E-petroleum diesel'!AQ67</f>
        <v>20831177065236.707</v>
      </c>
    </row>
    <row r="20" spans="1:43" x14ac:dyDescent="0.2">
      <c r="A20" s="136" t="s">
        <v>142</v>
      </c>
      <c r="B20" s="344">
        <f>'NonE-petroleum diesel'!B68+'E-petroleum diesel'!B68</f>
        <v>3342898008669.3994</v>
      </c>
      <c r="C20" s="344">
        <f>'NonE-petroleum diesel'!C68+'E-petroleum diesel'!C68</f>
        <v>2905498699429.04</v>
      </c>
      <c r="D20" s="344">
        <f>'NonE-petroleum diesel'!D68+'E-petroleum diesel'!D68</f>
        <v>3178061525614.8647</v>
      </c>
      <c r="E20" s="344">
        <f>'NonE-petroleum diesel'!E68+'E-petroleum diesel'!E68</f>
        <v>3557747466061.4697</v>
      </c>
      <c r="F20" s="344">
        <f>'NonE-petroleum diesel'!F68+'E-petroleum diesel'!F68</f>
        <v>3599576366566.2734</v>
      </c>
      <c r="G20" s="344">
        <f>'NonE-petroleum diesel'!G68+'E-petroleum diesel'!G68</f>
        <v>3762028252602.0313</v>
      </c>
      <c r="H20" s="344">
        <f>'NonE-petroleum diesel'!H68+'E-petroleum diesel'!H68</f>
        <v>3983910421384.3174</v>
      </c>
      <c r="I20" s="344">
        <f>'NonE-petroleum diesel'!I68+'E-petroleum diesel'!I68</f>
        <v>4208552091947.7427</v>
      </c>
      <c r="J20" s="344">
        <f>'NonE-petroleum diesel'!J68+'E-petroleum diesel'!J68</f>
        <v>4419697811692.127</v>
      </c>
      <c r="K20" s="344">
        <f>'NonE-petroleum diesel'!K68+'E-petroleum diesel'!K68</f>
        <v>4617326397144.3945</v>
      </c>
      <c r="L20" s="344">
        <f>'NonE-petroleum diesel'!L68+'E-petroleum diesel'!L68</f>
        <v>4802345163075.0625</v>
      </c>
      <c r="M20" s="344">
        <f>'NonE-petroleum diesel'!M68+'E-petroleum diesel'!M68</f>
        <v>4976545586413.4316</v>
      </c>
      <c r="N20" s="344">
        <f>'NonE-petroleum diesel'!N68+'E-petroleum diesel'!N68</f>
        <v>5152797709929.2783</v>
      </c>
      <c r="O20" s="344">
        <f>'NonE-petroleum diesel'!O68+'E-petroleum diesel'!O68</f>
        <v>5321615234818.2031</v>
      </c>
      <c r="P20" s="344">
        <f>'NonE-petroleum diesel'!P68+'E-petroleum diesel'!P68</f>
        <v>5483365008612.8018</v>
      </c>
      <c r="Q20" s="344">
        <f>'NonE-petroleum diesel'!Q68+'E-petroleum diesel'!Q68</f>
        <v>5638608836304.1592</v>
      </c>
      <c r="R20" s="344">
        <f>'NonE-petroleum diesel'!R68+'E-petroleum diesel'!R68</f>
        <v>5788092953836.0449</v>
      </c>
      <c r="S20" s="344">
        <f>'NonE-petroleum diesel'!S68+'E-petroleum diesel'!S68</f>
        <v>5960080978777.9521</v>
      </c>
      <c r="T20" s="344">
        <f>'NonE-petroleum diesel'!T68+'E-petroleum diesel'!T68</f>
        <v>6128137691630.6514</v>
      </c>
      <c r="U20" s="344">
        <f>'NonE-petroleum diesel'!U68+'E-petroleum diesel'!U68</f>
        <v>6291804080731.8555</v>
      </c>
      <c r="V20" s="344">
        <f>'NonE-petroleum diesel'!V68+'E-petroleum diesel'!V68</f>
        <v>6450627377536.4854</v>
      </c>
      <c r="W20" s="344">
        <f>'NonE-petroleum diesel'!W68+'E-petroleum diesel'!W68</f>
        <v>6604162450910.0176</v>
      </c>
      <c r="X20" s="344">
        <f>'NonE-petroleum diesel'!X68+'E-petroleum diesel'!X68</f>
        <v>6751973365753.5469</v>
      </c>
      <c r="Y20" s="344">
        <f>'NonE-petroleum diesel'!Y68+'E-petroleum diesel'!Y68</f>
        <v>6893635099708.5332</v>
      </c>
      <c r="Z20" s="344">
        <f>'NonE-petroleum diesel'!Z68+'E-petroleum diesel'!Z68</f>
        <v>7028735404207.0479</v>
      </c>
      <c r="AA20" s="344">
        <f>'NonE-petroleum diesel'!AA68+'E-petroleum diesel'!AA68</f>
        <v>7156876789557.0605</v>
      </c>
      <c r="AB20" s="344">
        <f>'NonE-petroleum diesel'!AB68+'E-petroleum diesel'!AB68</f>
        <v>7277678608234.749</v>
      </c>
      <c r="AC20" s="344">
        <f>'NonE-petroleum diesel'!AC68+'E-petroleum diesel'!AC68</f>
        <v>7390779206193.4551</v>
      </c>
      <c r="AD20" s="344">
        <f>'NonE-petroleum diesel'!AD68+'E-petroleum diesel'!AD68</f>
        <v>7495838108831.4697</v>
      </c>
      <c r="AE20" s="344">
        <f>'NonE-petroleum diesel'!AE68+'E-petroleum diesel'!AE68</f>
        <v>7592538206284.0352</v>
      </c>
      <c r="AF20" s="344">
        <f>'NonE-petroleum diesel'!AF68+'E-petroleum diesel'!AF68</f>
        <v>7680587901872.8789</v>
      </c>
      <c r="AG20" s="344">
        <f>'NonE-petroleum diesel'!AG68+'E-petroleum diesel'!AG68</f>
        <v>7759723187782.0117</v>
      </c>
      <c r="AH20" s="344">
        <f>'NonE-petroleum diesel'!AH68+'E-petroleum diesel'!AH68</f>
        <v>7829709613230.9014</v>
      </c>
      <c r="AI20" s="344">
        <f>'NonE-petroleum diesel'!AI68+'E-petroleum diesel'!AI68</f>
        <v>7890344112467.2324</v>
      </c>
      <c r="AJ20" s="344">
        <f>'NonE-petroleum diesel'!AJ68+'E-petroleum diesel'!AJ68</f>
        <v>7941456662673.7539</v>
      </c>
      <c r="AK20" s="344">
        <f>'NonE-petroleum diesel'!AK68+'E-petroleum diesel'!AK68</f>
        <v>7982911745245.875</v>
      </c>
      <c r="AL20" s="344">
        <f>'NonE-petroleum diesel'!AL68+'E-petroleum diesel'!AL68</f>
        <v>8014609587716.9355</v>
      </c>
      <c r="AM20" s="344">
        <f>'NonE-petroleum diesel'!AM68+'E-petroleum diesel'!AM68</f>
        <v>8036487167761.9102</v>
      </c>
      <c r="AN20" s="344">
        <f>'NonE-petroleum diesel'!AN68+'E-petroleum diesel'!AN68</f>
        <v>8048518965078.1455</v>
      </c>
      <c r="AO20" s="344">
        <f>'NonE-petroleum diesel'!AO68+'E-petroleum diesel'!AO68</f>
        <v>8050717451416.916</v>
      </c>
      <c r="AP20" s="344">
        <f>'NonE-petroleum diesel'!AP68+'E-petroleum diesel'!AP68</f>
        <v>8043133313525.4395</v>
      </c>
      <c r="AQ20" s="344">
        <f>'NonE-petroleum diesel'!AQ68+'E-petroleum diesel'!AQ68</f>
        <v>7984697175310.252</v>
      </c>
    </row>
    <row r="21" spans="1:43" x14ac:dyDescent="0.2">
      <c r="A21" s="136" t="s">
        <v>143</v>
      </c>
      <c r="B21" s="344">
        <f>'NonE-petroleum diesel'!B69+'E-petroleum diesel'!B69</f>
        <v>21096425369329.977</v>
      </c>
      <c r="C21" s="344">
        <f>'NonE-petroleum diesel'!C69+'E-petroleum diesel'!C69</f>
        <v>12259610332476.711</v>
      </c>
      <c r="D21" s="344">
        <f>'NonE-petroleum diesel'!D69+'E-petroleum diesel'!D69</f>
        <v>12594566307607.658</v>
      </c>
      <c r="E21" s="344">
        <f>'NonE-petroleum diesel'!E69+'E-petroleum diesel'!E69</f>
        <v>12896693254598.006</v>
      </c>
      <c r="F21" s="344">
        <f>'NonE-petroleum diesel'!F69+'E-petroleum diesel'!F69</f>
        <v>13884468076664.416</v>
      </c>
      <c r="G21" s="344">
        <f>'NonE-petroleum diesel'!G69+'E-petroleum diesel'!G69</f>
        <v>14852211868484.635</v>
      </c>
      <c r="H21" s="344">
        <f>'NonE-petroleum diesel'!H69+'E-petroleum diesel'!H69</f>
        <v>15800059316372.873</v>
      </c>
      <c r="I21" s="344">
        <f>'NonE-petroleum diesel'!I69+'E-petroleum diesel'!I69</f>
        <v>16125729133874.484</v>
      </c>
      <c r="J21" s="344">
        <f>'NonE-petroleum diesel'!J69+'E-petroleum diesel'!J69</f>
        <v>16443770304517.602</v>
      </c>
      <c r="K21" s="344">
        <f>'NonE-petroleum diesel'!K69+'E-petroleum diesel'!K69</f>
        <v>16754230798594.748</v>
      </c>
      <c r="L21" s="344">
        <f>'NonE-petroleum diesel'!L69+'E-petroleum diesel'!L69</f>
        <v>17057158586398.418</v>
      </c>
      <c r="M21" s="344">
        <f>'NonE-petroleum diesel'!M69+'E-petroleum diesel'!M69</f>
        <v>17352601638221.145</v>
      </c>
      <c r="N21" s="344">
        <f>'NonE-petroleum diesel'!N69+'E-petroleum diesel'!N69</f>
        <v>17456925867844.535</v>
      </c>
      <c r="O21" s="344">
        <f>'NonE-petroleum diesel'!O69+'E-petroleum diesel'!O69</f>
        <v>17558587080781.15</v>
      </c>
      <c r="P21" s="344">
        <f>'NonE-petroleum diesel'!P69+'E-petroleum diesel'!P69</f>
        <v>17657599753082.129</v>
      </c>
      <c r="Q21" s="344">
        <f>'NonE-petroleum diesel'!Q69+'E-petroleum diesel'!Q69</f>
        <v>17753978360798.613</v>
      </c>
      <c r="R21" s="344">
        <f>'NonE-petroleum diesel'!R69+'E-petroleum diesel'!R69</f>
        <v>17847737379981.723</v>
      </c>
      <c r="S21" s="344">
        <f>'NonE-petroleum diesel'!S69+'E-petroleum diesel'!S69</f>
        <v>17737997178407.461</v>
      </c>
      <c r="T21" s="344">
        <f>'NonE-petroleum diesel'!T69+'E-petroleum diesel'!T69</f>
        <v>17628652933865.41</v>
      </c>
      <c r="U21" s="344">
        <f>'NonE-petroleum diesel'!U69+'E-petroleum diesel'!U69</f>
        <v>17519704119327.109</v>
      </c>
      <c r="V21" s="344">
        <f>'NonE-petroleum diesel'!V69+'E-petroleum diesel'!V69</f>
        <v>17411150207764.066</v>
      </c>
      <c r="W21" s="344">
        <f>'NonE-petroleum diesel'!W69+'E-petroleum diesel'!W69</f>
        <v>17302990672147.789</v>
      </c>
      <c r="X21" s="344">
        <f>'NonE-petroleum diesel'!X69+'E-petroleum diesel'!X69</f>
        <v>17195224985449.814</v>
      </c>
      <c r="Y21" s="344">
        <f>'NonE-petroleum diesel'!Y69+'E-petroleum diesel'!Y69</f>
        <v>17087852620641.652</v>
      </c>
      <c r="Z21" s="344">
        <f>'NonE-petroleum diesel'!Z69+'E-petroleum diesel'!Z69</f>
        <v>16980873050694.832</v>
      </c>
      <c r="AA21" s="344">
        <f>'NonE-petroleum diesel'!AA69+'E-petroleum diesel'!AA69</f>
        <v>16874285748580.871</v>
      </c>
      <c r="AB21" s="344">
        <f>'NonE-petroleum diesel'!AB69+'E-petroleum diesel'!AB69</f>
        <v>16768090187271.275</v>
      </c>
      <c r="AC21" s="344">
        <f>'NonE-petroleum diesel'!AC69+'E-petroleum diesel'!AC69</f>
        <v>16662285839737.576</v>
      </c>
      <c r="AD21" s="344">
        <f>'NonE-petroleum diesel'!AD69+'E-petroleum diesel'!AD69</f>
        <v>16556872178951.299</v>
      </c>
      <c r="AE21" s="344">
        <f>'NonE-petroleum diesel'!AE69+'E-petroleum diesel'!AE69</f>
        <v>16451848677883.955</v>
      </c>
      <c r="AF21" s="344">
        <f>'NonE-petroleum diesel'!AF69+'E-petroleum diesel'!AF69</f>
        <v>16347214809507.072</v>
      </c>
      <c r="AG21" s="344">
        <f>'NonE-petroleum diesel'!AG69+'E-petroleum diesel'!AG69</f>
        <v>16242970046792.156</v>
      </c>
      <c r="AH21" s="344">
        <f>'NonE-petroleum diesel'!AH69+'E-petroleum diesel'!AH69</f>
        <v>16169952933785.977</v>
      </c>
      <c r="AI21" s="344">
        <f>'NonE-petroleum diesel'!AI69+'E-petroleum diesel'!AI69</f>
        <v>16097124244216.059</v>
      </c>
      <c r="AJ21" s="344">
        <f>'NonE-petroleum diesel'!AJ69+'E-petroleum diesel'!AJ69</f>
        <v>16024483767271.008</v>
      </c>
      <c r="AK21" s="344">
        <f>'NonE-petroleum diesel'!AK69+'E-petroleum diesel'!AK69</f>
        <v>15952031292139.422</v>
      </c>
      <c r="AL21" s="344">
        <f>'NonE-petroleum diesel'!AL69+'E-petroleum diesel'!AL69</f>
        <v>15879766608009.92</v>
      </c>
      <c r="AM21" s="344">
        <f>'NonE-petroleum diesel'!AM69+'E-petroleum diesel'!AM69</f>
        <v>15797575819167.684</v>
      </c>
      <c r="AN21" s="344">
        <f>'NonE-petroleum diesel'!AN69+'E-petroleum diesel'!AN69</f>
        <v>15715638591075.332</v>
      </c>
      <c r="AO21" s="344">
        <f>'NonE-petroleum diesel'!AO69+'E-petroleum diesel'!AO69</f>
        <v>15633954607515.785</v>
      </c>
      <c r="AP21" s="344">
        <f>'NonE-petroleum diesel'!AP69+'E-petroleum diesel'!AP69</f>
        <v>15552523552271.963</v>
      </c>
      <c r="AQ21" s="344">
        <f>'NonE-petroleum diesel'!AQ69+'E-petroleum diesel'!AQ69</f>
        <v>15417845808207.906</v>
      </c>
    </row>
    <row r="22" spans="1:43" x14ac:dyDescent="0.2">
      <c r="A22" s="136" t="s">
        <v>144</v>
      </c>
      <c r="B22" s="344">
        <f>'NonE-petroleum diesel'!B70+'E-petroleum diesel'!B70</f>
        <v>6364558805109.7012</v>
      </c>
      <c r="C22" s="344">
        <f>'NonE-petroleum diesel'!C70+'E-petroleum diesel'!C70</f>
        <v>4705337447301.9609</v>
      </c>
      <c r="D22" s="344">
        <f>'NonE-petroleum diesel'!D70+'E-petroleum diesel'!D70</f>
        <v>5278086546548.5059</v>
      </c>
      <c r="E22" s="344">
        <f>'NonE-petroleum diesel'!E70+'E-petroleum diesel'!E70</f>
        <v>5456492294055.5879</v>
      </c>
      <c r="F22" s="344">
        <f>'NonE-petroleum diesel'!F70+'E-petroleum diesel'!F70</f>
        <v>5471071548734.3555</v>
      </c>
      <c r="G22" s="344">
        <f>'NonE-petroleum diesel'!G70+'E-petroleum diesel'!G70</f>
        <v>5554541949485.2441</v>
      </c>
      <c r="H22" s="344">
        <f>'NonE-petroleum diesel'!H70+'E-petroleum diesel'!H70</f>
        <v>5665239194589.4951</v>
      </c>
      <c r="I22" s="344">
        <f>'NonE-petroleum diesel'!I70+'E-petroleum diesel'!I70</f>
        <v>5770935156878.916</v>
      </c>
      <c r="J22" s="344">
        <f>'NonE-petroleum diesel'!J70+'E-petroleum diesel'!J70</f>
        <v>5859599277315.4775</v>
      </c>
      <c r="K22" s="344">
        <f>'NonE-petroleum diesel'!K70+'E-petroleum diesel'!K70</f>
        <v>5930658445643.7383</v>
      </c>
      <c r="L22" s="344">
        <f>'NonE-petroleum diesel'!L70+'E-petroleum diesel'!L70</f>
        <v>5983711939031.4375</v>
      </c>
      <c r="M22" s="344">
        <f>'NonE-petroleum diesel'!M70+'E-petroleum diesel'!M70</f>
        <v>6018533811794.4248</v>
      </c>
      <c r="N22" s="344">
        <f>'NonE-petroleum diesel'!N70+'E-petroleum diesel'!N70</f>
        <v>6040575298184.3877</v>
      </c>
      <c r="O22" s="344">
        <f>'NonE-petroleum diesel'!O70+'E-petroleum diesel'!O70</f>
        <v>6046968862344.4629</v>
      </c>
      <c r="P22" s="344">
        <f>'NonE-petroleum diesel'!P70+'E-petroleum diesel'!P70</f>
        <v>6040417143739.7959</v>
      </c>
      <c r="Q22" s="344">
        <f>'NonE-petroleum diesel'!Q70+'E-petroleum diesel'!Q70</f>
        <v>6023706959289.582</v>
      </c>
      <c r="R22" s="344">
        <f>'NonE-petroleum diesel'!R70+'E-petroleum diesel'!R70</f>
        <v>5999656439378.5605</v>
      </c>
      <c r="S22" s="344">
        <f>'NonE-petroleum diesel'!S70+'E-petroleum diesel'!S70</f>
        <v>5991268846921.6006</v>
      </c>
      <c r="T22" s="344">
        <f>'NonE-petroleum diesel'!T70+'E-petroleum diesel'!T70</f>
        <v>5978710291867.626</v>
      </c>
      <c r="U22" s="344">
        <f>'NonE-petroleum diesel'!U70+'E-petroleum diesel'!U70</f>
        <v>5962359723067.2168</v>
      </c>
      <c r="V22" s="344">
        <f>'NonE-petroleum diesel'!V70+'E-petroleum diesel'!V70</f>
        <v>5942599906884.418</v>
      </c>
      <c r="W22" s="344">
        <f>'NonE-petroleum diesel'!W70+'E-petroleum diesel'!W70</f>
        <v>5919815208361.1846</v>
      </c>
      <c r="X22" s="344">
        <f>'NonE-petroleum diesel'!X70+'E-petroleum diesel'!X70</f>
        <v>5894389600551.8379</v>
      </c>
      <c r="Y22" s="344">
        <f>'NonE-petroleum diesel'!Y70+'E-petroleum diesel'!Y70</f>
        <v>5866704908428.21</v>
      </c>
      <c r="Z22" s="344">
        <f>'NonE-petroleum diesel'!Z70+'E-petroleum diesel'!Z70</f>
        <v>5837139290558.4414</v>
      </c>
      <c r="AA22" s="344">
        <f>'NonE-petroleum diesel'!AA70+'E-petroleum diesel'!AA70</f>
        <v>5806065958953.4561</v>
      </c>
      <c r="AB22" s="344">
        <f>'NonE-petroleum diesel'!AB70+'E-petroleum diesel'!AB70</f>
        <v>5773852135069.3086</v>
      </c>
      <c r="AC22" s="344">
        <f>'NonE-petroleum diesel'!AC70+'E-petroleum diesel'!AC70</f>
        <v>5740858237954.9551</v>
      </c>
      <c r="AD22" s="344">
        <f>'NonE-petroleum diesel'!AD70+'E-petroleum diesel'!AD70</f>
        <v>5707437298943.8506</v>
      </c>
      <c r="AE22" s="344">
        <f>'NonE-petroleum diesel'!AE70+'E-petroleum diesel'!AE70</f>
        <v>5673934596093.0947</v>
      </c>
      <c r="AF22" s="344">
        <f>'NonE-petroleum diesel'!AF70+'E-petroleum diesel'!AF70</f>
        <v>5640687500766.0947</v>
      </c>
      <c r="AG22" s="344">
        <f>'NonE-petroleum diesel'!AG70+'E-petroleum diesel'!AG70</f>
        <v>5608025528314.9609</v>
      </c>
      <c r="AH22" s="344">
        <f>'NonE-petroleum diesel'!AH70+'E-petroleum diesel'!AH70</f>
        <v>5576270584731.1338</v>
      </c>
      <c r="AI22" s="344">
        <f>'NonE-petroleum diesel'!AI70+'E-petroleum diesel'!AI70</f>
        <v>5545737401376.249</v>
      </c>
      <c r="AJ22" s="344">
        <f>'NonE-petroleum diesel'!AJ70+'E-petroleum diesel'!AJ70</f>
        <v>5516734150463.083</v>
      </c>
      <c r="AK22" s="344">
        <f>'NonE-petroleum diesel'!AK70+'E-petroleum diesel'!AK70</f>
        <v>5489563234809.1699</v>
      </c>
      <c r="AL22" s="344">
        <f>'NonE-petroleum diesel'!AL70+'E-petroleum diesel'!AL70</f>
        <v>5464522246519.4795</v>
      </c>
      <c r="AM22" s="344">
        <f>'NonE-petroleum diesel'!AM70+'E-petroleum diesel'!AM70</f>
        <v>5441905090656.6807</v>
      </c>
      <c r="AN22" s="344">
        <f>'NonE-petroleum diesel'!AN70+'E-petroleum diesel'!AN70</f>
        <v>5422003271620.373</v>
      </c>
      <c r="AO22" s="344">
        <f>'NonE-petroleum diesel'!AO70+'E-petroleum diesel'!AO70</f>
        <v>5405107341875.9697</v>
      </c>
      <c r="AP22" s="344">
        <f>'NonE-petroleum diesel'!AP70+'E-petroleum diesel'!AP70</f>
        <v>5391508514854.1006</v>
      </c>
      <c r="AQ22" s="344">
        <f>'NonE-petroleum diesel'!AQ70+'E-petroleum diesel'!AQ70</f>
        <v>5353887231886.832</v>
      </c>
    </row>
    <row r="23" spans="1:43" x14ac:dyDescent="0.2">
      <c r="A23" s="136" t="s">
        <v>145</v>
      </c>
      <c r="B23" s="344">
        <f>'NonE-petroleum diesel'!B71+'E-petroleum diesel'!B71</f>
        <v>15493669837478.279</v>
      </c>
      <c r="C23" s="344">
        <f>'NonE-petroleum diesel'!C71+'E-petroleum diesel'!C71</f>
        <v>10963910204374.488</v>
      </c>
      <c r="D23" s="344">
        <f>'NonE-petroleum diesel'!D71+'E-petroleum diesel'!D71</f>
        <v>12724088578993.117</v>
      </c>
      <c r="E23" s="344">
        <f>'NonE-petroleum diesel'!E71+'E-petroleum diesel'!E71</f>
        <v>12663540320905.256</v>
      </c>
      <c r="F23" s="344">
        <f>'NonE-petroleum diesel'!F71+'E-petroleum diesel'!F71</f>
        <v>12737136237059.332</v>
      </c>
      <c r="G23" s="344">
        <f>'NonE-petroleum diesel'!G71+'E-petroleum diesel'!G71</f>
        <v>13067029518395.391</v>
      </c>
      <c r="H23" s="344">
        <f>'NonE-petroleum diesel'!H71+'E-petroleum diesel'!H71</f>
        <v>13496725622017.381</v>
      </c>
      <c r="I23" s="344">
        <f>'NonE-petroleum diesel'!I71+'E-petroleum diesel'!I71</f>
        <v>13895411225826.76</v>
      </c>
      <c r="J23" s="344">
        <f>'NonE-petroleum diesel'!J71+'E-petroleum diesel'!J71</f>
        <v>14227113598218.471</v>
      </c>
      <c r="K23" s="344">
        <f>'NonE-petroleum diesel'!K71+'E-petroleum diesel'!K71</f>
        <v>14496385054193.217</v>
      </c>
      <c r="L23" s="344">
        <f>'NonE-petroleum diesel'!L71+'E-petroleum diesel'!L71</f>
        <v>14709410404648.162</v>
      </c>
      <c r="M23" s="344">
        <f>'NonE-petroleum diesel'!M71+'E-petroleum diesel'!M71</f>
        <v>14873684167040.174</v>
      </c>
      <c r="N23" s="344">
        <f>'NonE-petroleum diesel'!N71+'E-petroleum diesel'!N71</f>
        <v>15020334494306.23</v>
      </c>
      <c r="O23" s="344">
        <f>'NonE-petroleum diesel'!O71+'E-petroleum diesel'!O71</f>
        <v>15132956690775.133</v>
      </c>
      <c r="P23" s="344">
        <f>'NonE-petroleum diesel'!P71+'E-petroleum diesel'!P71</f>
        <v>15217625668579.402</v>
      </c>
      <c r="Q23" s="344">
        <f>'NonE-petroleum diesel'!Q71+'E-petroleum diesel'!Q71</f>
        <v>15280751516785.811</v>
      </c>
      <c r="R23" s="344">
        <f>'NonE-petroleum diesel'!R71+'E-petroleum diesel'!R71</f>
        <v>15328971787138.313</v>
      </c>
      <c r="S23" s="344">
        <f>'NonE-petroleum diesel'!S71+'E-petroleum diesel'!S71</f>
        <v>15431510746201.23</v>
      </c>
      <c r="T23" s="344">
        <f>'NonE-petroleum diesel'!T71+'E-petroleum diesel'!T71</f>
        <v>15526851203152.414</v>
      </c>
      <c r="U23" s="344">
        <f>'NonE-petroleum diesel'!U71+'E-petroleum diesel'!U71</f>
        <v>15615026904639.16</v>
      </c>
      <c r="V23" s="344">
        <f>'NonE-petroleum diesel'!V71+'E-petroleum diesel'!V71</f>
        <v>15696085595135.523</v>
      </c>
      <c r="W23" s="344">
        <f>'NonE-petroleum diesel'!W71+'E-petroleum diesel'!W71</f>
        <v>15770088520543.795</v>
      </c>
      <c r="X23" s="344">
        <f>'NonE-petroleum diesel'!X71+'E-petroleum diesel'!X71</f>
        <v>15837109902387.266</v>
      </c>
      <c r="Y23" s="344">
        <f>'NonE-petroleum diesel'!Y71+'E-petroleum diesel'!Y71</f>
        <v>15897236386190.236</v>
      </c>
      <c r="Z23" s="344">
        <f>'NonE-petroleum diesel'!Z71+'E-petroleum diesel'!Z71</f>
        <v>15950566467618.539</v>
      </c>
      <c r="AA23" s="344">
        <f>'NonE-petroleum diesel'!AA71+'E-petroleum diesel'!AA71</f>
        <v>15997209899908.234</v>
      </c>
      <c r="AB23" s="344">
        <f>'NonE-petroleum diesel'!AB71+'E-petroleum diesel'!AB71</f>
        <v>16037287086047.834</v>
      </c>
      <c r="AC23" s="344">
        <f>'NonE-petroleum diesel'!AC71+'E-petroleum diesel'!AC71</f>
        <v>16070928459094.865</v>
      </c>
      <c r="AD23" s="344">
        <f>'NonE-petroleum diesel'!AD71+'E-petroleum diesel'!AD71</f>
        <v>16098273853911.934</v>
      </c>
      <c r="AE23" s="344">
        <f>'NonE-petroleum diesel'!AE71+'E-petroleum diesel'!AE71</f>
        <v>16119471873492.168</v>
      </c>
      <c r="AF23" s="344">
        <f>'NonE-petroleum diesel'!AF71+'E-petroleum diesel'!AF71</f>
        <v>16134679252918.918</v>
      </c>
      <c r="AG23" s="344">
        <f>'NonE-petroleum diesel'!AG71+'E-petroleum diesel'!AG71</f>
        <v>16144060223867.883</v>
      </c>
      <c r="AH23" s="344">
        <f>'NonE-petroleum diesel'!AH71+'E-petroleum diesel'!AH71</f>
        <v>16147785882411.639</v>
      </c>
      <c r="AI23" s="344">
        <f>'NonE-petroleum diesel'!AI71+'E-petroleum diesel'!AI71</f>
        <v>16146033562732.934</v>
      </c>
      <c r="AJ23" s="344">
        <f>'NonE-petroleum diesel'!AJ71+'E-petroleum diesel'!AJ71</f>
        <v>16138986219191.213</v>
      </c>
      <c r="AK23" s="344">
        <f>'NonE-petroleum diesel'!AK71+'E-petroleum diesel'!AK71</f>
        <v>16126831819021.256</v>
      </c>
      <c r="AL23" s="344">
        <f>'NonE-petroleum diesel'!AL71+'E-petroleum diesel'!AL71</f>
        <v>16109762747773.225</v>
      </c>
      <c r="AM23" s="344">
        <f>'NonE-petroleum diesel'!AM71+'E-petroleum diesel'!AM71</f>
        <v>16087975229432.168</v>
      </c>
      <c r="AN23" s="344">
        <f>'NonE-petroleum diesel'!AN71+'E-petroleum diesel'!AN71</f>
        <v>16061668762983.416</v>
      </c>
      <c r="AO23" s="344">
        <f>'NonE-petroleum diesel'!AO71+'E-petroleum diesel'!AO71</f>
        <v>16031045577017.908</v>
      </c>
      <c r="AP23" s="344">
        <f>'NonE-petroleum diesel'!AP71+'E-petroleum diesel'!AP71</f>
        <v>15996310103803.857</v>
      </c>
      <c r="AQ23" s="344">
        <f>'NonE-petroleum diesel'!AQ71+'E-petroleum diesel'!AQ71</f>
        <v>15877323721276.4</v>
      </c>
    </row>
    <row r="24" spans="1:43" x14ac:dyDescent="0.2">
      <c r="A24" s="136" t="s">
        <v>146</v>
      </c>
      <c r="B24" s="344">
        <f>'NonE-petroleum diesel'!B72+'E-petroleum diesel'!B72</f>
        <v>1598856212209.0503</v>
      </c>
      <c r="C24" s="344">
        <f>'NonE-petroleum diesel'!C72+'E-petroleum diesel'!C72</f>
        <v>3332102940332.4951</v>
      </c>
      <c r="D24" s="344">
        <f>'NonE-petroleum diesel'!D72+'E-petroleum diesel'!D72</f>
        <v>4088352560666.8882</v>
      </c>
      <c r="E24" s="344">
        <f>'NonE-petroleum diesel'!E72+'E-petroleum diesel'!E72</f>
        <v>4405074151008.8789</v>
      </c>
      <c r="F24" s="344">
        <f>'NonE-petroleum diesel'!F72+'E-petroleum diesel'!F72</f>
        <v>4595817750392.1172</v>
      </c>
      <c r="G24" s="344">
        <f>'NonE-petroleum diesel'!G72+'E-petroleum diesel'!G72</f>
        <v>5097955046440.9668</v>
      </c>
      <c r="H24" s="344">
        <f>'NonE-petroleum diesel'!H72+'E-petroleum diesel'!H72</f>
        <v>5766441246517.5938</v>
      </c>
      <c r="I24" s="344">
        <f>'NonE-petroleum diesel'!I72+'E-petroleum diesel'!I72</f>
        <v>6429800109212.5234</v>
      </c>
      <c r="J24" s="344">
        <f>'NonE-petroleum diesel'!J72+'E-petroleum diesel'!J72</f>
        <v>7041431571176.9551</v>
      </c>
      <c r="K24" s="344">
        <f>'NonE-petroleum diesel'!K72+'E-petroleum diesel'!K72</f>
        <v>7605683790036.166</v>
      </c>
      <c r="L24" s="344">
        <f>'NonE-petroleum diesel'!L72+'E-petroleum diesel'!L72</f>
        <v>8137093349378.6934</v>
      </c>
      <c r="M24" s="344">
        <f>'NonE-petroleum diesel'!M72+'E-petroleum diesel'!M72</f>
        <v>8659523225609.7832</v>
      </c>
      <c r="N24" s="344">
        <f>'NonE-petroleum diesel'!N72+'E-petroleum diesel'!N72</f>
        <v>9201540420392.4219</v>
      </c>
      <c r="O24" s="344">
        <f>'NonE-petroleum diesel'!O72+'E-petroleum diesel'!O72</f>
        <v>9766346508395.043</v>
      </c>
      <c r="P24" s="344">
        <f>'NonE-petroleum diesel'!P72+'E-petroleum diesel'!P72</f>
        <v>10353335141303.596</v>
      </c>
      <c r="Q24" s="344">
        <f>'NonE-petroleum diesel'!Q72+'E-petroleum diesel'!Q72</f>
        <v>10961664056347.865</v>
      </c>
      <c r="R24" s="344">
        <f>'NonE-petroleum diesel'!R72+'E-petroleum diesel'!R72</f>
        <v>11590236412728.85</v>
      </c>
      <c r="S24" s="344">
        <f>'NonE-petroleum diesel'!S72+'E-petroleum diesel'!S72</f>
        <v>12252125888635.297</v>
      </c>
      <c r="T24" s="344">
        <f>'NonE-petroleum diesel'!T72+'E-petroleum diesel'!T72</f>
        <v>12932781546261.977</v>
      </c>
      <c r="U24" s="344">
        <f>'NonE-petroleum diesel'!U72+'E-petroleum diesel'!U72</f>
        <v>13630243190329.215</v>
      </c>
      <c r="V24" s="344">
        <f>'NonE-petroleum diesel'!V72+'E-petroleum diesel'!V72</f>
        <v>14342216531092.246</v>
      </c>
      <c r="W24" s="344">
        <f>'NonE-petroleum diesel'!W72+'E-petroleum diesel'!W72</f>
        <v>15066063342040.027</v>
      </c>
      <c r="X24" s="344">
        <f>'NonE-petroleum diesel'!X72+'E-petroleum diesel'!X72</f>
        <v>15798795687163.266</v>
      </c>
      <c r="Y24" s="344">
        <f>'NonE-petroleum diesel'!Y72+'E-petroleum diesel'!Y72</f>
        <v>16537074857316.656</v>
      </c>
      <c r="Z24" s="344">
        <f>'NonE-petroleum diesel'!Z72+'E-petroleum diesel'!Z72</f>
        <v>17277215636299.889</v>
      </c>
      <c r="AA24" s="344">
        <f>'NonE-petroleum diesel'!AA72+'E-petroleum diesel'!AA72</f>
        <v>18015196478765.582</v>
      </c>
      <c r="AB24" s="344">
        <f>'NonE-petroleum diesel'!AB72+'E-petroleum diesel'!AB72</f>
        <v>18746676122055.164</v>
      </c>
      <c r="AC24" s="344">
        <f>'NonE-petroleum diesel'!AC72+'E-petroleum diesel'!AC72</f>
        <v>19467017071146.375</v>
      </c>
      <c r="AD24" s="344">
        <f>'NonE-petroleum diesel'!AD72+'E-petroleum diesel'!AD72</f>
        <v>20171316289242.98</v>
      </c>
      <c r="AE24" s="344">
        <f>'NonE-petroleum diesel'!AE72+'E-petroleum diesel'!AE72</f>
        <v>20854443296058.352</v>
      </c>
      <c r="AF24" s="344">
        <f>'NonE-petroleum diesel'!AF72+'E-petroleum diesel'!AF72</f>
        <v>21511085722295.609</v>
      </c>
      <c r="AG24" s="344">
        <f>'NonE-petroleum diesel'!AG72+'E-petroleum diesel'!AG72</f>
        <v>22135802193937.699</v>
      </c>
      <c r="AH24" s="344">
        <f>'NonE-petroleum diesel'!AH72+'E-petroleum diesel'!AH72</f>
        <v>22723082226500.914</v>
      </c>
      <c r="AI24" s="344">
        <f>'NonE-petroleum diesel'!AI72+'E-petroleum diesel'!AI72</f>
        <v>23267412601245.883</v>
      </c>
      <c r="AJ24" s="344">
        <f>'NonE-petroleum diesel'!AJ72+'E-petroleum diesel'!AJ72</f>
        <v>23763349477445.164</v>
      </c>
      <c r="AK24" s="344">
        <f>'NonE-petroleum diesel'!AK72+'E-petroleum diesel'!AK72</f>
        <v>24205595273208.102</v>
      </c>
      <c r="AL24" s="344">
        <f>'NonE-petroleum diesel'!AL72+'E-petroleum diesel'!AL72</f>
        <v>24589079129034.758</v>
      </c>
      <c r="AM24" s="344">
        <f>'NonE-petroleum diesel'!AM72+'E-petroleum diesel'!AM72</f>
        <v>24909039560987.535</v>
      </c>
      <c r="AN24" s="344">
        <f>'NonE-petroleum diesel'!AN72+'E-petroleum diesel'!AN72</f>
        <v>25161107722466.008</v>
      </c>
      <c r="AO24" s="344">
        <f>'NonE-petroleum diesel'!AO72+'E-petroleum diesel'!AO72</f>
        <v>25341389533669.977</v>
      </c>
      <c r="AP24" s="344">
        <f>'NonE-petroleum diesel'!AP72+'E-petroleum diesel'!AP72</f>
        <v>25446544814505.883</v>
      </c>
      <c r="AQ24" s="344">
        <f>'NonE-petroleum diesel'!AQ72+'E-petroleum diesel'!AQ72</f>
        <v>25429096541187.383</v>
      </c>
    </row>
    <row r="25" spans="1:43" x14ac:dyDescent="0.2">
      <c r="A25" s="136" t="s">
        <v>147</v>
      </c>
      <c r="B25" s="344">
        <f>'NonE-petroleum diesel'!B73+'E-petroleum diesel'!B73</f>
        <v>4475151433926.46</v>
      </c>
      <c r="C25" s="344">
        <f>'NonE-petroleum diesel'!C73+'E-petroleum diesel'!C73</f>
        <v>3056465304656.6143</v>
      </c>
      <c r="D25" s="344">
        <f>'NonE-petroleum diesel'!D73+'E-petroleum diesel'!D73</f>
        <v>3883526135812.3154</v>
      </c>
      <c r="E25" s="344">
        <f>'NonE-petroleum diesel'!E73+'E-petroleum diesel'!E73</f>
        <v>4557613961617.3809</v>
      </c>
      <c r="F25" s="344">
        <f>'NonE-petroleum diesel'!F73+'E-petroleum diesel'!F73</f>
        <v>4700284295288.9961</v>
      </c>
      <c r="G25" s="344">
        <f>'NonE-petroleum diesel'!G73+'E-petroleum diesel'!G73</f>
        <v>5098674358662.1045</v>
      </c>
      <c r="H25" s="344">
        <f>'NonE-petroleum diesel'!H73+'E-petroleum diesel'!H73</f>
        <v>5630560149467.75</v>
      </c>
      <c r="I25" s="344">
        <f>'NonE-petroleum diesel'!I73+'E-petroleum diesel'!I73</f>
        <v>6166351197760.7871</v>
      </c>
      <c r="J25" s="344">
        <f>'NonE-petroleum diesel'!J73+'E-petroleum diesel'!J73</f>
        <v>6669867622314.1025</v>
      </c>
      <c r="K25" s="344">
        <f>'NonE-petroleum diesel'!K73+'E-petroleum diesel'!K73</f>
        <v>7143936868971.0215</v>
      </c>
      <c r="L25" s="344">
        <f>'NonE-petroleum diesel'!L73+'E-petroleum diesel'!L73</f>
        <v>7596529513490.627</v>
      </c>
      <c r="M25" s="344">
        <f>'NonE-petroleum diesel'!M73+'E-petroleum diesel'!M73</f>
        <v>8040475273891.2012</v>
      </c>
      <c r="N25" s="344">
        <f>'NonE-petroleum diesel'!N73+'E-petroleum diesel'!N73</f>
        <v>8494829180684.9404</v>
      </c>
      <c r="O25" s="344">
        <f>'NonE-petroleum diesel'!O73+'E-petroleum diesel'!O73</f>
        <v>8958817087064.4629</v>
      </c>
      <c r="P25" s="344">
        <f>'NonE-petroleum diesel'!P73+'E-petroleum diesel'!P73</f>
        <v>9433354932504.3867</v>
      </c>
      <c r="Q25" s="344">
        <f>'NonE-petroleum diesel'!Q73+'E-petroleum diesel'!Q73</f>
        <v>9919704697747.9355</v>
      </c>
      <c r="R25" s="344">
        <f>'NonE-petroleum diesel'!R73+'E-petroleum diesel'!R73</f>
        <v>10419505771324.641</v>
      </c>
      <c r="S25" s="344">
        <f>'NonE-petroleum diesel'!S73+'E-petroleum diesel'!S73</f>
        <v>10969074492398.916</v>
      </c>
      <c r="T25" s="344">
        <f>'NonE-petroleum diesel'!T73+'E-petroleum diesel'!T73</f>
        <v>11536679469441.598</v>
      </c>
      <c r="U25" s="344">
        <f>'NonE-petroleum diesel'!U73+'E-petroleum diesel'!U73</f>
        <v>12121134042836.908</v>
      </c>
      <c r="V25" s="344">
        <f>'NonE-petroleum diesel'!V73+'E-petroleum diesel'!V73</f>
        <v>12720944814345.994</v>
      </c>
      <c r="W25" s="344">
        <f>'NonE-petroleum diesel'!W73+'E-petroleum diesel'!W73</f>
        <v>13334286831442.932</v>
      </c>
      <c r="X25" s="344">
        <f>'NonE-petroleum diesel'!X73+'E-petroleum diesel'!X73</f>
        <v>13958981299629.195</v>
      </c>
      <c r="Y25" s="344">
        <f>'NonE-petroleum diesel'!Y73+'E-petroleum diesel'!Y73</f>
        <v>14592476817344.834</v>
      </c>
      <c r="Z25" s="344">
        <f>'NonE-petroleum diesel'!Z73+'E-petroleum diesel'!Z73</f>
        <v>15231835203130.059</v>
      </c>
      <c r="AA25" s="344">
        <f>'NonE-petroleum diesel'!AA73+'E-petroleum diesel'!AA73</f>
        <v>15873723036585.549</v>
      </c>
      <c r="AB25" s="344">
        <f>'NonE-petroleum diesel'!AB73+'E-petroleum diesel'!AB73</f>
        <v>16514410056641.215</v>
      </c>
      <c r="AC25" s="344">
        <f>'NonE-petroleum diesel'!AC73+'E-petroleum diesel'!AC73</f>
        <v>17149775545799.137</v>
      </c>
      <c r="AD25" s="344">
        <f>'NonE-petroleum diesel'!AD73+'E-petroleum diesel'!AD73</f>
        <v>17775323770771.047</v>
      </c>
      <c r="AE25" s="344">
        <f>'NonE-petroleum diesel'!AE73+'E-petroleum diesel'!AE73</f>
        <v>18386209442363.297</v>
      </c>
      <c r="AF25" s="344">
        <f>'NonE-petroleum diesel'!AF73+'E-petroleum diesel'!AF73</f>
        <v>18977273995805.898</v>
      </c>
      <c r="AG25" s="344">
        <f>'NonE-petroleum diesel'!AG73+'E-petroleum diesel'!AG73</f>
        <v>19543093273860.305</v>
      </c>
      <c r="AH25" s="344">
        <f>'NonE-petroleum diesel'!AH73+'E-petroleum diesel'!AH73</f>
        <v>20078036918030.086</v>
      </c>
      <c r="AI25" s="344">
        <f>'NonE-petroleum diesel'!AI73+'E-petroleum diesel'!AI73</f>
        <v>20576339439773.75</v>
      </c>
      <c r="AJ25" s="344">
        <f>'NonE-petroleum diesel'!AJ73+'E-petroleum diesel'!AJ73</f>
        <v>21032182558622.246</v>
      </c>
      <c r="AK25" s="344">
        <f>'NonE-petroleum diesel'!AK73+'E-petroleum diesel'!AK73</f>
        <v>21439787965843.277</v>
      </c>
      <c r="AL25" s="344">
        <f>'NonE-petroleum diesel'!AL73+'E-petroleum diesel'!AL73</f>
        <v>21793519212730.902</v>
      </c>
      <c r="AM25" s="344">
        <f>'NonE-petroleum diesel'!AM73+'E-petroleum diesel'!AM73</f>
        <v>22087990947347.309</v>
      </c>
      <c r="AN25" s="344">
        <f>'NonE-petroleum diesel'!AN73+'E-petroleum diesel'!AN73</f>
        <v>22318183251659.258</v>
      </c>
      <c r="AO25" s="344">
        <f>'NonE-petroleum diesel'!AO73+'E-petroleum diesel'!AO73</f>
        <v>22479558384474.453</v>
      </c>
      <c r="AP25" s="344">
        <f>'NonE-petroleum diesel'!AP73+'E-petroleum diesel'!AP73</f>
        <v>22568176838549.375</v>
      </c>
      <c r="AQ25" s="344">
        <f>'NonE-petroleum diesel'!AQ73+'E-petroleum diesel'!AQ73</f>
        <v>22465010275929.395</v>
      </c>
    </row>
    <row r="26" spans="1:43" x14ac:dyDescent="0.2">
      <c r="A26" s="136" t="s">
        <v>148</v>
      </c>
      <c r="B26" s="344">
        <f>'NonE-petroleum diesel'!B74+'E-petroleum diesel'!B74</f>
        <v>208030726075780.75</v>
      </c>
      <c r="C26" s="344">
        <f>'NonE-petroleum diesel'!C74+'E-petroleum diesel'!C74</f>
        <v>198745750327814.38</v>
      </c>
      <c r="D26" s="344">
        <f>'NonE-petroleum diesel'!D74+'E-petroleum diesel'!D74</f>
        <v>208259065593848.56</v>
      </c>
      <c r="E26" s="344">
        <f>'NonE-petroleum diesel'!E74+'E-petroleum diesel'!E74</f>
        <v>209987270223588.75</v>
      </c>
      <c r="F26" s="344">
        <f>'NonE-petroleum diesel'!F74+'E-petroleum diesel'!F74</f>
        <v>218802042573016.41</v>
      </c>
      <c r="G26" s="344">
        <f>'NonE-petroleum diesel'!G74+'E-petroleum diesel'!G74</f>
        <v>227926769601727.66</v>
      </c>
      <c r="H26" s="344">
        <f>'NonE-petroleum diesel'!H74+'E-petroleum diesel'!H74</f>
        <v>235208325373167.56</v>
      </c>
      <c r="I26" s="344">
        <f>'NonE-petroleum diesel'!I74+'E-petroleum diesel'!I74</f>
        <v>245406173872564.25</v>
      </c>
      <c r="J26" s="344">
        <f>'NonE-petroleum diesel'!J74+'E-petroleum diesel'!J74</f>
        <v>253699633620811.06</v>
      </c>
      <c r="K26" s="344">
        <f>'NonE-petroleum diesel'!K74+'E-petroleum diesel'!K74</f>
        <v>261563157807622.25</v>
      </c>
      <c r="L26" s="344">
        <f>'NonE-petroleum diesel'!L74+'E-petroleum diesel'!L74</f>
        <v>268964987325454.16</v>
      </c>
      <c r="M26" s="344">
        <f>'NonE-petroleum diesel'!M74+'E-petroleum diesel'!M74</f>
        <v>277428178742702.19</v>
      </c>
      <c r="N26" s="344">
        <f>'NonE-petroleum diesel'!N74+'E-petroleum diesel'!N74</f>
        <v>282653697062222.06</v>
      </c>
      <c r="O26" s="344">
        <f>'NonE-petroleum diesel'!O74+'E-petroleum diesel'!O74</f>
        <v>288923551092396.94</v>
      </c>
      <c r="P26" s="344">
        <f>'NonE-petroleum diesel'!P74+'E-petroleum diesel'!P74</f>
        <v>294674442225186.94</v>
      </c>
      <c r="Q26" s="344">
        <f>'NonE-petroleum diesel'!Q74+'E-petroleum diesel'!Q74</f>
        <v>299897925456973.5</v>
      </c>
      <c r="R26" s="344">
        <f>'NonE-petroleum diesel'!R74+'E-petroleum diesel'!R74</f>
        <v>303960907379009.25</v>
      </c>
      <c r="S26" s="344">
        <f>'NonE-petroleum diesel'!S74+'E-petroleum diesel'!S74</f>
        <v>310445217190692.19</v>
      </c>
      <c r="T26" s="344">
        <f>'NonE-petroleum diesel'!T74+'E-petroleum diesel'!T74</f>
        <v>315841082449017.5</v>
      </c>
      <c r="U26" s="344">
        <f>'NonE-petroleum diesel'!U74+'E-petroleum diesel'!U74</f>
        <v>320780243212201</v>
      </c>
      <c r="V26" s="344">
        <f>'NonE-petroleum diesel'!V74+'E-petroleum diesel'!V74</f>
        <v>325268871577340.38</v>
      </c>
      <c r="W26" s="344">
        <f>'NonE-petroleum diesel'!W74+'E-petroleum diesel'!W74</f>
        <v>329316766373588.69</v>
      </c>
      <c r="X26" s="344">
        <f>'NonE-petroleum diesel'!X74+'E-petroleum diesel'!X74</f>
        <v>332937091296944.56</v>
      </c>
      <c r="Y26" s="344">
        <f>'NonE-petroleum diesel'!Y74+'E-petroleum diesel'!Y74</f>
        <v>336146094452392.88</v>
      </c>
      <c r="Z26" s="344">
        <f>'NonE-petroleum diesel'!Z74+'E-petroleum diesel'!Z74</f>
        <v>338962816108338.25</v>
      </c>
      <c r="AA26" s="344">
        <f>'NonE-petroleum diesel'!AA74+'E-petroleum diesel'!AA74</f>
        <v>341408791106164.94</v>
      </c>
      <c r="AB26" s="344">
        <f>'NonE-petroleum diesel'!AB74+'E-petroleum diesel'!AB74</f>
        <v>343507751906982.5</v>
      </c>
      <c r="AC26" s="344">
        <f>'NonE-petroleum diesel'!AC74+'E-petroleum diesel'!AC74</f>
        <v>345285337723912.44</v>
      </c>
      <c r="AD26" s="344">
        <f>'NonE-petroleum diesel'!AD74+'E-petroleum diesel'!AD74</f>
        <v>346768814606000.38</v>
      </c>
      <c r="AE26" s="344">
        <f>'NonE-petroleum diesel'!AE74+'E-petroleum diesel'!AE74</f>
        <v>347986810732173.81</v>
      </c>
      <c r="AF26" s="344">
        <f>'NonE-petroleum diesel'!AF74+'E-petroleum diesel'!AF74</f>
        <v>348969070561504.06</v>
      </c>
      <c r="AG26" s="344">
        <f>'NonE-petroleum diesel'!AG74+'E-petroleum diesel'!AG74</f>
        <v>349746230888074.5</v>
      </c>
      <c r="AH26" s="344">
        <f>'NonE-petroleum diesel'!AH74+'E-petroleum diesel'!AH74</f>
        <v>350349621280934.81</v>
      </c>
      <c r="AI26" s="344">
        <f>'NonE-petroleum diesel'!AI74+'E-petroleum diesel'!AI74</f>
        <v>350811090865569.44</v>
      </c>
      <c r="AJ26" s="344">
        <f>'NonE-petroleum diesel'!AJ74+'E-petroleum diesel'!AJ74</f>
        <v>351162862933692.81</v>
      </c>
      <c r="AK26" s="344">
        <f>'NonE-petroleum diesel'!AK74+'E-petroleum diesel'!AK74</f>
        <v>351437418461623.94</v>
      </c>
      <c r="AL26" s="344">
        <f>'NonE-petroleum diesel'!AL74+'E-petroleum diesel'!AL74</f>
        <v>351667409280281.19</v>
      </c>
      <c r="AM26" s="344">
        <f>'NonE-petroleum diesel'!AM74+'E-petroleum diesel'!AM74</f>
        <v>351885601376384.19</v>
      </c>
      <c r="AN26" s="344">
        <f>'NonE-petroleum diesel'!AN74+'E-petroleum diesel'!AN74</f>
        <v>352124848617746</v>
      </c>
      <c r="AO26" s="344">
        <f>'NonE-petroleum diesel'!AO74+'E-petroleum diesel'!AO74</f>
        <v>352418097087402.94</v>
      </c>
      <c r="AP26" s="344">
        <f>'NonE-petroleum diesel'!AP74+'E-petroleum diesel'!AP74</f>
        <v>352798420182672.88</v>
      </c>
      <c r="AQ26" s="344">
        <f>'NonE-petroleum diesel'!AQ74+'E-petroleum diesel'!AQ74</f>
        <v>350354606352756.25</v>
      </c>
    </row>
  </sheetData>
  <phoneticPr fontId="3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4A3B2-41DA-497A-9331-D63B3E54FFCE}">
  <sheetPr codeName="Sheet23"/>
  <dimension ref="A1:AQ26"/>
  <sheetViews>
    <sheetView topLeftCell="T1" workbookViewId="0">
      <selection activeCell="B2" sqref="B2:AQ26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f>'NonE-crude oil'!B50+'E-crude oil'!B50</f>
        <v>0</v>
      </c>
      <c r="C2" s="344">
        <f>'NonE-crude oil'!C50+'E-crude oil'!C50</f>
        <v>0</v>
      </c>
      <c r="D2" s="344">
        <f>'NonE-crude oil'!D50+'E-crude oil'!D50</f>
        <v>0</v>
      </c>
      <c r="E2" s="344">
        <f>'NonE-crude oil'!E50+'E-crude oil'!E50</f>
        <v>0</v>
      </c>
      <c r="F2" s="344">
        <f>'NonE-crude oil'!F50+'E-crude oil'!F50</f>
        <v>0</v>
      </c>
      <c r="G2" s="344">
        <f>'NonE-crude oil'!G50+'E-crude oil'!G50</f>
        <v>0</v>
      </c>
      <c r="H2" s="344">
        <f>'NonE-crude oil'!H50+'E-crude oil'!H50</f>
        <v>0</v>
      </c>
      <c r="I2" s="344">
        <f>'NonE-crude oil'!I50+'E-crude oil'!I50</f>
        <v>0</v>
      </c>
      <c r="J2" s="344">
        <f>'NonE-crude oil'!J50+'E-crude oil'!J50</f>
        <v>0</v>
      </c>
      <c r="K2" s="344">
        <f>'NonE-crude oil'!K50+'E-crude oil'!K50</f>
        <v>0</v>
      </c>
      <c r="L2" s="344">
        <f>'NonE-crude oil'!L50+'E-crude oil'!L50</f>
        <v>0</v>
      </c>
      <c r="M2" s="344">
        <f>'NonE-crude oil'!M50+'E-crude oil'!M50</f>
        <v>0</v>
      </c>
      <c r="N2" s="344">
        <f>'NonE-crude oil'!N50+'E-crude oil'!N50</f>
        <v>0</v>
      </c>
      <c r="O2" s="344">
        <f>'NonE-crude oil'!O50+'E-crude oil'!O50</f>
        <v>0</v>
      </c>
      <c r="P2" s="344">
        <f>'NonE-crude oil'!P50+'E-crude oil'!P50</f>
        <v>0</v>
      </c>
      <c r="Q2" s="344">
        <f>'NonE-crude oil'!Q50+'E-crude oil'!Q50</f>
        <v>0</v>
      </c>
      <c r="R2" s="344">
        <f>'NonE-crude oil'!R50+'E-crude oil'!R50</f>
        <v>0</v>
      </c>
      <c r="S2" s="344">
        <f>'NonE-crude oil'!S50+'E-crude oil'!S50</f>
        <v>0</v>
      </c>
      <c r="T2" s="344">
        <f>'NonE-crude oil'!T50+'E-crude oil'!T50</f>
        <v>0</v>
      </c>
      <c r="U2" s="344">
        <f>'NonE-crude oil'!U50+'E-crude oil'!U50</f>
        <v>0</v>
      </c>
      <c r="V2" s="344">
        <f>'NonE-crude oil'!V50+'E-crude oil'!V50</f>
        <v>0</v>
      </c>
      <c r="W2" s="344">
        <f>'NonE-crude oil'!W50+'E-crude oil'!W50</f>
        <v>0</v>
      </c>
      <c r="X2" s="344">
        <f>'NonE-crude oil'!X50+'E-crude oil'!X50</f>
        <v>0</v>
      </c>
      <c r="Y2" s="344">
        <f>'NonE-crude oil'!Y50+'E-crude oil'!Y50</f>
        <v>0</v>
      </c>
      <c r="Z2" s="344">
        <f>'NonE-crude oil'!Z50+'E-crude oil'!Z50</f>
        <v>0</v>
      </c>
      <c r="AA2" s="344">
        <f>'NonE-crude oil'!AA50+'E-crude oil'!AA50</f>
        <v>0</v>
      </c>
      <c r="AB2" s="344">
        <f>'NonE-crude oil'!AB50+'E-crude oil'!AB50</f>
        <v>0</v>
      </c>
      <c r="AC2" s="344">
        <f>'NonE-crude oil'!AC50+'E-crude oil'!AC50</f>
        <v>0</v>
      </c>
      <c r="AD2" s="344">
        <f>'NonE-crude oil'!AD50+'E-crude oil'!AD50</f>
        <v>0</v>
      </c>
      <c r="AE2" s="344">
        <f>'NonE-crude oil'!AE50+'E-crude oil'!AE50</f>
        <v>0</v>
      </c>
      <c r="AF2" s="344">
        <f>'NonE-crude oil'!AF50+'E-crude oil'!AF50</f>
        <v>0</v>
      </c>
      <c r="AG2" s="344">
        <f>'NonE-crude oil'!AG50+'E-crude oil'!AG50</f>
        <v>0</v>
      </c>
      <c r="AH2" s="344">
        <f>'NonE-crude oil'!AH50+'E-crude oil'!AH50</f>
        <v>0</v>
      </c>
      <c r="AI2" s="344">
        <f>'NonE-crude oil'!AI50+'E-crude oil'!AI50</f>
        <v>0</v>
      </c>
      <c r="AJ2" s="344">
        <f>'NonE-crude oil'!AJ50+'E-crude oil'!AJ50</f>
        <v>0</v>
      </c>
      <c r="AK2" s="344">
        <f>'NonE-crude oil'!AK50+'E-crude oil'!AK50</f>
        <v>0</v>
      </c>
      <c r="AL2" s="344">
        <f>'NonE-crude oil'!AL50+'E-crude oil'!AL50</f>
        <v>0</v>
      </c>
      <c r="AM2" s="344">
        <f>'NonE-crude oil'!AM50+'E-crude oil'!AM50</f>
        <v>0</v>
      </c>
      <c r="AN2" s="344">
        <f>'NonE-crude oil'!AN50+'E-crude oil'!AN50</f>
        <v>0</v>
      </c>
      <c r="AO2" s="344">
        <f>'NonE-crude oil'!AO50+'E-crude oil'!AO50</f>
        <v>0</v>
      </c>
      <c r="AP2" s="344">
        <f>'NonE-crude oil'!AP50+'E-crude oil'!AP50</f>
        <v>0</v>
      </c>
      <c r="AQ2" s="344">
        <f>'NonE-crude oil'!AQ50+'E-crude oil'!AQ50</f>
        <v>0</v>
      </c>
    </row>
    <row r="3" spans="1:43" x14ac:dyDescent="0.2">
      <c r="A3" s="136" t="s">
        <v>125</v>
      </c>
      <c r="B3" s="344">
        <f>'NonE-crude oil'!B51+'E-crude oil'!B51</f>
        <v>87194625763.176422</v>
      </c>
      <c r="C3" s="344">
        <f>'NonE-crude oil'!C51+'E-crude oil'!C51</f>
        <v>31707136641.155064</v>
      </c>
      <c r="D3" s="344">
        <f>'NonE-crude oil'!D51+'E-crude oil'!D51</f>
        <v>33363032259.78669</v>
      </c>
      <c r="E3" s="344">
        <f>'NonE-crude oil'!E51+'E-crude oil'!E51</f>
        <v>36683097965.291443</v>
      </c>
      <c r="F3" s="344">
        <f>'NonE-crude oil'!F51+'E-crude oil'!F51</f>
        <v>37412340812.143791</v>
      </c>
      <c r="G3" s="344">
        <f>'NonE-crude oil'!G51+'E-crude oil'!G51</f>
        <v>38132931361.687111</v>
      </c>
      <c r="H3" s="344">
        <f>'NonE-crude oil'!H51+'E-crude oil'!H51</f>
        <v>38844895652.330933</v>
      </c>
      <c r="I3" s="344">
        <f>'NonE-crude oil'!I51+'E-crude oil'!I51</f>
        <v>39308434955.635315</v>
      </c>
      <c r="J3" s="344">
        <f>'NonE-crude oil'!J51+'E-crude oil'!J51</f>
        <v>39766810454.478951</v>
      </c>
      <c r="K3" s="344">
        <f>'NonE-crude oil'!K51+'E-crude oil'!K51</f>
        <v>40220037295.732986</v>
      </c>
      <c r="L3" s="344">
        <f>'NonE-crude oil'!L51+'E-crude oil'!L51</f>
        <v>40668130626.268547</v>
      </c>
      <c r="M3" s="344">
        <f>'NonE-crude oil'!M51+'E-crude oil'!M51</f>
        <v>41111105592.95681</v>
      </c>
      <c r="N3" s="344">
        <f>'NonE-crude oil'!N51+'E-crude oil'!N51</f>
        <v>41197374560.136642</v>
      </c>
      <c r="O3" s="344">
        <f>'NonE-crude oil'!O51+'E-crude oil'!O51</f>
        <v>41282199265.126846</v>
      </c>
      <c r="P3" s="344">
        <f>'NonE-crude oil'!P51+'E-crude oil'!P51</f>
        <v>41365583136.094124</v>
      </c>
      <c r="Q3" s="344">
        <f>'NonE-crude oil'!Q51+'E-crude oil'!Q51</f>
        <v>41447529601.205246</v>
      </c>
      <c r="R3" s="344">
        <f>'NonE-crude oil'!R51+'E-crude oil'!R51</f>
        <v>41528042088.626938</v>
      </c>
      <c r="S3" s="344">
        <f>'NonE-crude oil'!S51+'E-crude oil'!S51</f>
        <v>41097168866.17292</v>
      </c>
      <c r="T3" s="344">
        <f>'NonE-crude oil'!T51+'E-crude oil'!T51</f>
        <v>40667249061.463806</v>
      </c>
      <c r="U3" s="344">
        <f>'NonE-crude oil'!U51+'E-crude oil'!U51</f>
        <v>40238281842.439575</v>
      </c>
      <c r="V3" s="344">
        <f>'NonE-crude oil'!V51+'E-crude oil'!V51</f>
        <v>39810266377.040207</v>
      </c>
      <c r="W3" s="344">
        <f>'NonE-crude oil'!W51+'E-crude oil'!W51</f>
        <v>39383201833.205688</v>
      </c>
      <c r="X3" s="344">
        <f>'NonE-crude oil'!X51+'E-crude oil'!X51</f>
        <v>38730152889.290321</v>
      </c>
      <c r="Y3" s="344">
        <f>'NonE-crude oil'!Y51+'E-crude oil'!Y51</f>
        <v>38078605450.438301</v>
      </c>
      <c r="Z3" s="344">
        <f>'NonE-crude oil'!Z51+'E-crude oil'!Z51</f>
        <v>37428558185.353607</v>
      </c>
      <c r="AA3" s="344">
        <f>'NonE-crude oil'!AA51+'E-crude oil'!AA51</f>
        <v>36780009762.740204</v>
      </c>
      <c r="AB3" s="344">
        <f>'NonE-crude oil'!AB51+'E-crude oil'!AB51</f>
        <v>36132958851.302063</v>
      </c>
      <c r="AC3" s="344">
        <f>'NonE-crude oil'!AC51+'E-crude oil'!AC51</f>
        <v>35487404119.743156</v>
      </c>
      <c r="AD3" s="344">
        <f>'NonE-crude oil'!AD51+'E-crude oil'!AD51</f>
        <v>34843344236.767479</v>
      </c>
      <c r="AE3" s="344">
        <f>'NonE-crude oil'!AE51+'E-crude oil'!AE51</f>
        <v>34200777871.078979</v>
      </c>
      <c r="AF3" s="344">
        <f>'NonE-crude oil'!AF51+'E-crude oil'!AF51</f>
        <v>33559703691.381641</v>
      </c>
      <c r="AG3" s="344">
        <f>'NonE-crude oil'!AG51+'E-crude oil'!AG51</f>
        <v>32920120366.379417</v>
      </c>
      <c r="AH3" s="344">
        <f>'NonE-crude oil'!AH51+'E-crude oil'!AH51</f>
        <v>32132572738.087532</v>
      </c>
      <c r="AI3" s="344">
        <f>'NonE-crude oil'!AI51+'E-crude oil'!AI51</f>
        <v>31346879248.151031</v>
      </c>
      <c r="AJ3" s="344">
        <f>'NonE-crude oil'!AJ51+'E-crude oil'!AJ51</f>
        <v>30563038232.44989</v>
      </c>
      <c r="AK3" s="344">
        <f>'NonE-crude oil'!AK51+'E-crude oil'!AK51</f>
        <v>29781048026.864056</v>
      </c>
      <c r="AL3" s="344">
        <f>'NonE-crude oil'!AL51+'E-crude oil'!AL51</f>
        <v>29000906967.273514</v>
      </c>
      <c r="AM3" s="344">
        <f>'NonE-crude oil'!AM51+'E-crude oil'!AM51</f>
        <v>28371153460.029579</v>
      </c>
      <c r="AN3" s="344">
        <f>'NonE-crude oil'!AN51+'E-crude oil'!AN51</f>
        <v>27742880933.7019</v>
      </c>
      <c r="AO3" s="344">
        <f>'NonE-crude oil'!AO51+'E-crude oil'!AO51</f>
        <v>27116088056.994469</v>
      </c>
      <c r="AP3" s="344">
        <f>'NonE-crude oil'!AP51+'E-crude oil'!AP51</f>
        <v>26490773498.611233</v>
      </c>
      <c r="AQ3" s="344">
        <f>'NonE-crude oil'!AQ51+'E-crude oil'!AQ51</f>
        <v>25779251398.68914</v>
      </c>
    </row>
    <row r="4" spans="1:43" x14ac:dyDescent="0.2">
      <c r="A4" s="136" t="s">
        <v>126</v>
      </c>
      <c r="B4" s="344">
        <f>'NonE-crude oil'!B52+'E-crude oil'!B52</f>
        <v>106298175589472.34</v>
      </c>
      <c r="C4" s="344">
        <f>'NonE-crude oil'!C52+'E-crude oil'!C52</f>
        <v>98097917375653.625</v>
      </c>
      <c r="D4" s="344">
        <f>'NonE-crude oil'!D52+'E-crude oil'!D52</f>
        <v>105344714631673.69</v>
      </c>
      <c r="E4" s="344">
        <f>'NonE-crude oil'!E52+'E-crude oil'!E52</f>
        <v>111235284939181.06</v>
      </c>
      <c r="F4" s="344">
        <f>'NonE-crude oil'!F52+'E-crude oil'!F52</f>
        <v>115666950841305.17</v>
      </c>
      <c r="G4" s="344">
        <f>'NonE-crude oil'!G52+'E-crude oil'!G52</f>
        <v>120058210797061.23</v>
      </c>
      <c r="H4" s="344">
        <f>'NonE-crude oil'!H52+'E-crude oil'!H52</f>
        <v>124409121937614.44</v>
      </c>
      <c r="I4" s="344">
        <f>'NonE-crude oil'!I52+'E-crude oil'!I52</f>
        <v>127019718596425.7</v>
      </c>
      <c r="J4" s="344">
        <f>'NonE-crude oil'!J52+'E-crude oil'!J52</f>
        <v>129609068531727.73</v>
      </c>
      <c r="K4" s="344">
        <f>'NonE-crude oil'!K52+'E-crude oil'!K52</f>
        <v>132177201531428.22</v>
      </c>
      <c r="L4" s="344">
        <f>'NonE-crude oil'!L52+'E-crude oil'!L52</f>
        <v>134724147383434.89</v>
      </c>
      <c r="M4" s="344">
        <f>'NonE-crude oil'!M52+'E-crude oil'!M52</f>
        <v>137249935875655.39</v>
      </c>
      <c r="N4" s="344">
        <f>'NonE-crude oil'!N52+'E-crude oil'!N52</f>
        <v>138794744515700.69</v>
      </c>
      <c r="O4" s="344">
        <f>'NonE-crude oil'!O52+'E-crude oil'!O52</f>
        <v>140328144543764.16</v>
      </c>
      <c r="P4" s="344">
        <f>'NonE-crude oil'!P52+'E-crude oil'!P52</f>
        <v>141850147675609.5</v>
      </c>
      <c r="Q4" s="344">
        <f>'NonE-crude oil'!Q52+'E-crude oil'!Q52</f>
        <v>143360765627000.41</v>
      </c>
      <c r="R4" s="344">
        <f>'NonE-crude oil'!R52+'E-crude oil'!R52</f>
        <v>144860010113700.47</v>
      </c>
      <c r="S4" s="344">
        <f>'NonE-crude oil'!S52+'E-crude oil'!S52</f>
        <v>146659936561604.78</v>
      </c>
      <c r="T4" s="344">
        <f>'NonE-crude oil'!T52+'E-crude oil'!T52</f>
        <v>148456480979312.03</v>
      </c>
      <c r="U4" s="344">
        <f>'NonE-crude oil'!U52+'E-crude oil'!U52</f>
        <v>150249645072450.25</v>
      </c>
      <c r="V4" s="344">
        <f>'NonE-crude oil'!V52+'E-crude oil'!V52</f>
        <v>152039430546647.38</v>
      </c>
      <c r="W4" s="344">
        <f>'NonE-crude oil'!W52+'E-crude oil'!W52</f>
        <v>153825839107531.44</v>
      </c>
      <c r="X4" s="344">
        <f>'NonE-crude oil'!X52+'E-crude oil'!X52</f>
        <v>154647854597459.88</v>
      </c>
      <c r="Y4" s="344">
        <f>'NonE-crude oil'!Y52+'E-crude oil'!Y52</f>
        <v>155468207972405.81</v>
      </c>
      <c r="Z4" s="344">
        <f>'NonE-crude oil'!Z52+'E-crude oil'!Z52</f>
        <v>156286900084245.22</v>
      </c>
      <c r="AA4" s="344">
        <f>'NonE-crude oil'!AA52+'E-crude oil'!AA52</f>
        <v>157103931784854.16</v>
      </c>
      <c r="AB4" s="344">
        <f>'NonE-crude oil'!AB52+'E-crude oil'!AB52</f>
        <v>157919303926108.56</v>
      </c>
      <c r="AC4" s="344">
        <f>'NonE-crude oil'!AC52+'E-crude oil'!AC52</f>
        <v>158733017359884.5</v>
      </c>
      <c r="AD4" s="344">
        <f>'NonE-crude oil'!AD52+'E-crude oil'!AD52</f>
        <v>159545072938057.88</v>
      </c>
      <c r="AE4" s="344">
        <f>'NonE-crude oil'!AE52+'E-crude oil'!AE52</f>
        <v>160355471512504.69</v>
      </c>
      <c r="AF4" s="344">
        <f>'NonE-crude oil'!AF52+'E-crude oil'!AF52</f>
        <v>161164213935101.03</v>
      </c>
      <c r="AG4" s="344">
        <f>'NonE-crude oil'!AG52+'E-crude oil'!AG52</f>
        <v>161971301057722.84</v>
      </c>
      <c r="AH4" s="344">
        <f>'NonE-crude oil'!AH52+'E-crude oil'!AH52</f>
        <v>162776258066178.25</v>
      </c>
      <c r="AI4" s="344">
        <f>'NonE-crude oil'!AI52+'E-crude oil'!AI52</f>
        <v>163579562330236.66</v>
      </c>
      <c r="AJ4" s="344">
        <f>'NonE-crude oil'!AJ52+'E-crude oil'!AJ52</f>
        <v>164381214701347.66</v>
      </c>
      <c r="AK4" s="344">
        <f>'NonE-crude oil'!AK52+'E-crude oil'!AK52</f>
        <v>165181216030960.84</v>
      </c>
      <c r="AL4" s="344">
        <f>'NonE-crude oil'!AL52+'E-crude oil'!AL52</f>
        <v>165979567170525.94</v>
      </c>
      <c r="AM4" s="344">
        <f>'NonE-crude oil'!AM52+'E-crude oil'!AM52</f>
        <v>165830045489247.47</v>
      </c>
      <c r="AN4" s="344">
        <f>'NonE-crude oil'!AN52+'E-crude oil'!AN52</f>
        <v>165680574598676.66</v>
      </c>
      <c r="AO4" s="344">
        <f>'NonE-crude oil'!AO52+'E-crude oil'!AO52</f>
        <v>165531154498301.94</v>
      </c>
      <c r="AP4" s="344">
        <f>'NonE-crude oil'!AP52+'E-crude oil'!AP52</f>
        <v>165381785187611.66</v>
      </c>
      <c r="AQ4" s="344">
        <f>'NonE-crude oil'!AQ52+'E-crude oil'!AQ52</f>
        <v>164672356609598.91</v>
      </c>
    </row>
    <row r="5" spans="1:43" x14ac:dyDescent="0.2">
      <c r="A5" s="136" t="s">
        <v>127</v>
      </c>
      <c r="B5" s="344">
        <f>'NonE-crude oil'!B53+'E-crude oil'!B53</f>
        <v>0</v>
      </c>
      <c r="C5" s="344">
        <f>'NonE-crude oil'!C53+'E-crude oil'!C53</f>
        <v>0</v>
      </c>
      <c r="D5" s="344">
        <f>'NonE-crude oil'!D53+'E-crude oil'!D53</f>
        <v>0</v>
      </c>
      <c r="E5" s="344">
        <f>'NonE-crude oil'!E53+'E-crude oil'!E53</f>
        <v>0</v>
      </c>
      <c r="F5" s="344">
        <f>'NonE-crude oil'!F53+'E-crude oil'!F53</f>
        <v>0</v>
      </c>
      <c r="G5" s="344">
        <f>'NonE-crude oil'!G53+'E-crude oil'!G53</f>
        <v>0</v>
      </c>
      <c r="H5" s="344">
        <f>'NonE-crude oil'!H53+'E-crude oil'!H53</f>
        <v>0</v>
      </c>
      <c r="I5" s="344">
        <f>'NonE-crude oil'!I53+'E-crude oil'!I53</f>
        <v>0</v>
      </c>
      <c r="J5" s="344">
        <f>'NonE-crude oil'!J53+'E-crude oil'!J53</f>
        <v>0</v>
      </c>
      <c r="K5" s="344">
        <f>'NonE-crude oil'!K53+'E-crude oil'!K53</f>
        <v>0</v>
      </c>
      <c r="L5" s="344">
        <f>'NonE-crude oil'!L53+'E-crude oil'!L53</f>
        <v>0</v>
      </c>
      <c r="M5" s="344">
        <f>'NonE-crude oil'!M53+'E-crude oil'!M53</f>
        <v>0</v>
      </c>
      <c r="N5" s="344">
        <f>'NonE-crude oil'!N53+'E-crude oil'!N53</f>
        <v>0</v>
      </c>
      <c r="O5" s="344">
        <f>'NonE-crude oil'!O53+'E-crude oil'!O53</f>
        <v>0</v>
      </c>
      <c r="P5" s="344">
        <f>'NonE-crude oil'!P53+'E-crude oil'!P53</f>
        <v>0</v>
      </c>
      <c r="Q5" s="344">
        <f>'NonE-crude oil'!Q53+'E-crude oil'!Q53</f>
        <v>0</v>
      </c>
      <c r="R5" s="344">
        <f>'NonE-crude oil'!R53+'E-crude oil'!R53</f>
        <v>0</v>
      </c>
      <c r="S5" s="344">
        <f>'NonE-crude oil'!S53+'E-crude oil'!S53</f>
        <v>0</v>
      </c>
      <c r="T5" s="344">
        <f>'NonE-crude oil'!T53+'E-crude oil'!T53</f>
        <v>0</v>
      </c>
      <c r="U5" s="344">
        <f>'NonE-crude oil'!U53+'E-crude oil'!U53</f>
        <v>0</v>
      </c>
      <c r="V5" s="344">
        <f>'NonE-crude oil'!V53+'E-crude oil'!V53</f>
        <v>0</v>
      </c>
      <c r="W5" s="344">
        <f>'NonE-crude oil'!W53+'E-crude oil'!W53</f>
        <v>0</v>
      </c>
      <c r="X5" s="344">
        <f>'NonE-crude oil'!X53+'E-crude oil'!X53</f>
        <v>0</v>
      </c>
      <c r="Y5" s="344">
        <f>'NonE-crude oil'!Y53+'E-crude oil'!Y53</f>
        <v>0</v>
      </c>
      <c r="Z5" s="344">
        <f>'NonE-crude oil'!Z53+'E-crude oil'!Z53</f>
        <v>0</v>
      </c>
      <c r="AA5" s="344">
        <f>'NonE-crude oil'!AA53+'E-crude oil'!AA53</f>
        <v>0</v>
      </c>
      <c r="AB5" s="344">
        <f>'NonE-crude oil'!AB53+'E-crude oil'!AB53</f>
        <v>0</v>
      </c>
      <c r="AC5" s="344">
        <f>'NonE-crude oil'!AC53+'E-crude oil'!AC53</f>
        <v>0</v>
      </c>
      <c r="AD5" s="344">
        <f>'NonE-crude oil'!AD53+'E-crude oil'!AD53</f>
        <v>0</v>
      </c>
      <c r="AE5" s="344">
        <f>'NonE-crude oil'!AE53+'E-crude oil'!AE53</f>
        <v>0</v>
      </c>
      <c r="AF5" s="344">
        <f>'NonE-crude oil'!AF53+'E-crude oil'!AF53</f>
        <v>0</v>
      </c>
      <c r="AG5" s="344">
        <f>'NonE-crude oil'!AG53+'E-crude oil'!AG53</f>
        <v>0</v>
      </c>
      <c r="AH5" s="344">
        <f>'NonE-crude oil'!AH53+'E-crude oil'!AH53</f>
        <v>0</v>
      </c>
      <c r="AI5" s="344">
        <f>'NonE-crude oil'!AI53+'E-crude oil'!AI53</f>
        <v>0</v>
      </c>
      <c r="AJ5" s="344">
        <f>'NonE-crude oil'!AJ53+'E-crude oil'!AJ53</f>
        <v>0</v>
      </c>
      <c r="AK5" s="344">
        <f>'NonE-crude oil'!AK53+'E-crude oil'!AK53</f>
        <v>0</v>
      </c>
      <c r="AL5" s="344">
        <f>'NonE-crude oil'!AL53+'E-crude oil'!AL53</f>
        <v>0</v>
      </c>
      <c r="AM5" s="344">
        <f>'NonE-crude oil'!AM53+'E-crude oil'!AM53</f>
        <v>0</v>
      </c>
      <c r="AN5" s="344">
        <f>'NonE-crude oil'!AN53+'E-crude oil'!AN53</f>
        <v>0</v>
      </c>
      <c r="AO5" s="344">
        <f>'NonE-crude oil'!AO53+'E-crude oil'!AO53</f>
        <v>0</v>
      </c>
      <c r="AP5" s="344">
        <f>'NonE-crude oil'!AP53+'E-crude oil'!AP53</f>
        <v>0</v>
      </c>
      <c r="AQ5" s="344">
        <f>'NonE-crude oil'!AQ53+'E-crude oil'!AQ53</f>
        <v>0</v>
      </c>
    </row>
    <row r="6" spans="1:43" x14ac:dyDescent="0.2">
      <c r="A6" s="136" t="s">
        <v>128</v>
      </c>
      <c r="B6" s="344">
        <f>'NonE-crude oil'!B54+'E-crude oil'!B54</f>
        <v>0</v>
      </c>
      <c r="C6" s="344">
        <f>'NonE-crude oil'!C54+'E-crude oil'!C54</f>
        <v>0</v>
      </c>
      <c r="D6" s="344">
        <f>'NonE-crude oil'!D54+'E-crude oil'!D54</f>
        <v>0</v>
      </c>
      <c r="E6" s="344">
        <f>'NonE-crude oil'!E54+'E-crude oil'!E54</f>
        <v>0</v>
      </c>
      <c r="F6" s="344">
        <f>'NonE-crude oil'!F54+'E-crude oil'!F54</f>
        <v>0</v>
      </c>
      <c r="G6" s="344">
        <f>'NonE-crude oil'!G54+'E-crude oil'!G54</f>
        <v>0</v>
      </c>
      <c r="H6" s="344">
        <f>'NonE-crude oil'!H54+'E-crude oil'!H54</f>
        <v>0</v>
      </c>
      <c r="I6" s="344">
        <f>'NonE-crude oil'!I54+'E-crude oil'!I54</f>
        <v>0</v>
      </c>
      <c r="J6" s="344">
        <f>'NonE-crude oil'!J54+'E-crude oil'!J54</f>
        <v>0</v>
      </c>
      <c r="K6" s="344">
        <f>'NonE-crude oil'!K54+'E-crude oil'!K54</f>
        <v>0</v>
      </c>
      <c r="L6" s="344">
        <f>'NonE-crude oil'!L54+'E-crude oil'!L54</f>
        <v>0</v>
      </c>
      <c r="M6" s="344">
        <f>'NonE-crude oil'!M54+'E-crude oil'!M54</f>
        <v>0</v>
      </c>
      <c r="N6" s="344">
        <f>'NonE-crude oil'!N54+'E-crude oil'!N54</f>
        <v>0</v>
      </c>
      <c r="O6" s="344">
        <f>'NonE-crude oil'!O54+'E-crude oil'!O54</f>
        <v>0</v>
      </c>
      <c r="P6" s="344">
        <f>'NonE-crude oil'!P54+'E-crude oil'!P54</f>
        <v>0</v>
      </c>
      <c r="Q6" s="344">
        <f>'NonE-crude oil'!Q54+'E-crude oil'!Q54</f>
        <v>0</v>
      </c>
      <c r="R6" s="344">
        <f>'NonE-crude oil'!R54+'E-crude oil'!R54</f>
        <v>0</v>
      </c>
      <c r="S6" s="344">
        <f>'NonE-crude oil'!S54+'E-crude oil'!S54</f>
        <v>0</v>
      </c>
      <c r="T6" s="344">
        <f>'NonE-crude oil'!T54+'E-crude oil'!T54</f>
        <v>0</v>
      </c>
      <c r="U6" s="344">
        <f>'NonE-crude oil'!U54+'E-crude oil'!U54</f>
        <v>0</v>
      </c>
      <c r="V6" s="344">
        <f>'NonE-crude oil'!V54+'E-crude oil'!V54</f>
        <v>0</v>
      </c>
      <c r="W6" s="344">
        <f>'NonE-crude oil'!W54+'E-crude oil'!W54</f>
        <v>0</v>
      </c>
      <c r="X6" s="344">
        <f>'NonE-crude oil'!X54+'E-crude oil'!X54</f>
        <v>0</v>
      </c>
      <c r="Y6" s="344">
        <f>'NonE-crude oil'!Y54+'E-crude oil'!Y54</f>
        <v>0</v>
      </c>
      <c r="Z6" s="344">
        <f>'NonE-crude oil'!Z54+'E-crude oil'!Z54</f>
        <v>0</v>
      </c>
      <c r="AA6" s="344">
        <f>'NonE-crude oil'!AA54+'E-crude oil'!AA54</f>
        <v>0</v>
      </c>
      <c r="AB6" s="344">
        <f>'NonE-crude oil'!AB54+'E-crude oil'!AB54</f>
        <v>0</v>
      </c>
      <c r="AC6" s="344">
        <f>'NonE-crude oil'!AC54+'E-crude oil'!AC54</f>
        <v>0</v>
      </c>
      <c r="AD6" s="344">
        <f>'NonE-crude oil'!AD54+'E-crude oil'!AD54</f>
        <v>0</v>
      </c>
      <c r="AE6" s="344">
        <f>'NonE-crude oil'!AE54+'E-crude oil'!AE54</f>
        <v>0</v>
      </c>
      <c r="AF6" s="344">
        <f>'NonE-crude oil'!AF54+'E-crude oil'!AF54</f>
        <v>0</v>
      </c>
      <c r="AG6" s="344">
        <f>'NonE-crude oil'!AG54+'E-crude oil'!AG54</f>
        <v>0</v>
      </c>
      <c r="AH6" s="344">
        <f>'NonE-crude oil'!AH54+'E-crude oil'!AH54</f>
        <v>0</v>
      </c>
      <c r="AI6" s="344">
        <f>'NonE-crude oil'!AI54+'E-crude oil'!AI54</f>
        <v>0</v>
      </c>
      <c r="AJ6" s="344">
        <f>'NonE-crude oil'!AJ54+'E-crude oil'!AJ54</f>
        <v>0</v>
      </c>
      <c r="AK6" s="344">
        <f>'NonE-crude oil'!AK54+'E-crude oil'!AK54</f>
        <v>0</v>
      </c>
      <c r="AL6" s="344">
        <f>'NonE-crude oil'!AL54+'E-crude oil'!AL54</f>
        <v>0</v>
      </c>
      <c r="AM6" s="344">
        <f>'NonE-crude oil'!AM54+'E-crude oil'!AM54</f>
        <v>0</v>
      </c>
      <c r="AN6" s="344">
        <f>'NonE-crude oil'!AN54+'E-crude oil'!AN54</f>
        <v>0</v>
      </c>
      <c r="AO6" s="344">
        <f>'NonE-crude oil'!AO54+'E-crude oil'!AO54</f>
        <v>0</v>
      </c>
      <c r="AP6" s="344">
        <f>'NonE-crude oil'!AP54+'E-crude oil'!AP54</f>
        <v>0</v>
      </c>
      <c r="AQ6" s="344">
        <f>'NonE-crude oil'!AQ54+'E-crude oil'!AQ54</f>
        <v>0</v>
      </c>
    </row>
    <row r="7" spans="1:43" x14ac:dyDescent="0.2">
      <c r="A7" s="136" t="s">
        <v>129</v>
      </c>
      <c r="B7" s="344">
        <f>'NonE-crude oil'!B55+'E-crude oil'!B55</f>
        <v>0</v>
      </c>
      <c r="C7" s="344">
        <f>'NonE-crude oil'!C55+'E-crude oil'!C55</f>
        <v>0</v>
      </c>
      <c r="D7" s="344">
        <f>'NonE-crude oil'!D55+'E-crude oil'!D55</f>
        <v>0</v>
      </c>
      <c r="E7" s="344">
        <f>'NonE-crude oil'!E55+'E-crude oil'!E55</f>
        <v>0</v>
      </c>
      <c r="F7" s="344">
        <f>'NonE-crude oil'!F55+'E-crude oil'!F55</f>
        <v>0</v>
      </c>
      <c r="G7" s="344">
        <f>'NonE-crude oil'!G55+'E-crude oil'!G55</f>
        <v>0</v>
      </c>
      <c r="H7" s="344">
        <f>'NonE-crude oil'!H55+'E-crude oil'!H55</f>
        <v>0</v>
      </c>
      <c r="I7" s="344">
        <f>'NonE-crude oil'!I55+'E-crude oil'!I55</f>
        <v>0</v>
      </c>
      <c r="J7" s="344">
        <f>'NonE-crude oil'!J55+'E-crude oil'!J55</f>
        <v>0</v>
      </c>
      <c r="K7" s="344">
        <f>'NonE-crude oil'!K55+'E-crude oil'!K55</f>
        <v>0</v>
      </c>
      <c r="L7" s="344">
        <f>'NonE-crude oil'!L55+'E-crude oil'!L55</f>
        <v>0</v>
      </c>
      <c r="M7" s="344">
        <f>'NonE-crude oil'!M55+'E-crude oil'!M55</f>
        <v>0</v>
      </c>
      <c r="N7" s="344">
        <f>'NonE-crude oil'!N55+'E-crude oil'!N55</f>
        <v>0</v>
      </c>
      <c r="O7" s="344">
        <f>'NonE-crude oil'!O55+'E-crude oil'!O55</f>
        <v>0</v>
      </c>
      <c r="P7" s="344">
        <f>'NonE-crude oil'!P55+'E-crude oil'!P55</f>
        <v>0</v>
      </c>
      <c r="Q7" s="344">
        <f>'NonE-crude oil'!Q55+'E-crude oil'!Q55</f>
        <v>0</v>
      </c>
      <c r="R7" s="344">
        <f>'NonE-crude oil'!R55+'E-crude oil'!R55</f>
        <v>0</v>
      </c>
      <c r="S7" s="344">
        <f>'NonE-crude oil'!S55+'E-crude oil'!S55</f>
        <v>0</v>
      </c>
      <c r="T7" s="344">
        <f>'NonE-crude oil'!T55+'E-crude oil'!T55</f>
        <v>0</v>
      </c>
      <c r="U7" s="344">
        <f>'NonE-crude oil'!U55+'E-crude oil'!U55</f>
        <v>0</v>
      </c>
      <c r="V7" s="344">
        <f>'NonE-crude oil'!V55+'E-crude oil'!V55</f>
        <v>0</v>
      </c>
      <c r="W7" s="344">
        <f>'NonE-crude oil'!W55+'E-crude oil'!W55</f>
        <v>0</v>
      </c>
      <c r="X7" s="344">
        <f>'NonE-crude oil'!X55+'E-crude oil'!X55</f>
        <v>0</v>
      </c>
      <c r="Y7" s="344">
        <f>'NonE-crude oil'!Y55+'E-crude oil'!Y55</f>
        <v>0</v>
      </c>
      <c r="Z7" s="344">
        <f>'NonE-crude oil'!Z55+'E-crude oil'!Z55</f>
        <v>0</v>
      </c>
      <c r="AA7" s="344">
        <f>'NonE-crude oil'!AA55+'E-crude oil'!AA55</f>
        <v>0</v>
      </c>
      <c r="AB7" s="344">
        <f>'NonE-crude oil'!AB55+'E-crude oil'!AB55</f>
        <v>0</v>
      </c>
      <c r="AC7" s="344">
        <f>'NonE-crude oil'!AC55+'E-crude oil'!AC55</f>
        <v>0</v>
      </c>
      <c r="AD7" s="344">
        <f>'NonE-crude oil'!AD55+'E-crude oil'!AD55</f>
        <v>0</v>
      </c>
      <c r="AE7" s="344">
        <f>'NonE-crude oil'!AE55+'E-crude oil'!AE55</f>
        <v>0</v>
      </c>
      <c r="AF7" s="344">
        <f>'NonE-crude oil'!AF55+'E-crude oil'!AF55</f>
        <v>0</v>
      </c>
      <c r="AG7" s="344">
        <f>'NonE-crude oil'!AG55+'E-crude oil'!AG55</f>
        <v>0</v>
      </c>
      <c r="AH7" s="344">
        <f>'NonE-crude oil'!AH55+'E-crude oil'!AH55</f>
        <v>0</v>
      </c>
      <c r="AI7" s="344">
        <f>'NonE-crude oil'!AI55+'E-crude oil'!AI55</f>
        <v>0</v>
      </c>
      <c r="AJ7" s="344">
        <f>'NonE-crude oil'!AJ55+'E-crude oil'!AJ55</f>
        <v>0</v>
      </c>
      <c r="AK7" s="344">
        <f>'NonE-crude oil'!AK55+'E-crude oil'!AK55</f>
        <v>0</v>
      </c>
      <c r="AL7" s="344">
        <f>'NonE-crude oil'!AL55+'E-crude oil'!AL55</f>
        <v>0</v>
      </c>
      <c r="AM7" s="344">
        <f>'NonE-crude oil'!AM55+'E-crude oil'!AM55</f>
        <v>0</v>
      </c>
      <c r="AN7" s="344">
        <f>'NonE-crude oil'!AN55+'E-crude oil'!AN55</f>
        <v>0</v>
      </c>
      <c r="AO7" s="344">
        <f>'NonE-crude oil'!AO55+'E-crude oil'!AO55</f>
        <v>0</v>
      </c>
      <c r="AP7" s="344">
        <f>'NonE-crude oil'!AP55+'E-crude oil'!AP55</f>
        <v>0</v>
      </c>
      <c r="AQ7" s="344">
        <f>'NonE-crude oil'!AQ55+'E-crude oil'!AQ55</f>
        <v>0</v>
      </c>
    </row>
    <row r="8" spans="1:43" x14ac:dyDescent="0.2">
      <c r="A8" s="136" t="s">
        <v>130</v>
      </c>
      <c r="B8" s="344">
        <f>'NonE-crude oil'!B56+'E-crude oil'!B56</f>
        <v>0</v>
      </c>
      <c r="C8" s="344">
        <f>'NonE-crude oil'!C56+'E-crude oil'!C56</f>
        <v>0</v>
      </c>
      <c r="D8" s="344">
        <f>'NonE-crude oil'!D56+'E-crude oil'!D56</f>
        <v>0</v>
      </c>
      <c r="E8" s="344">
        <f>'NonE-crude oil'!E56+'E-crude oil'!E56</f>
        <v>0</v>
      </c>
      <c r="F8" s="344">
        <f>'NonE-crude oil'!F56+'E-crude oil'!F56</f>
        <v>0</v>
      </c>
      <c r="G8" s="344">
        <f>'NonE-crude oil'!G56+'E-crude oil'!G56</f>
        <v>0</v>
      </c>
      <c r="H8" s="344">
        <f>'NonE-crude oil'!H56+'E-crude oil'!H56</f>
        <v>0</v>
      </c>
      <c r="I8" s="344">
        <f>'NonE-crude oil'!I56+'E-crude oil'!I56</f>
        <v>0</v>
      </c>
      <c r="J8" s="344">
        <f>'NonE-crude oil'!J56+'E-crude oil'!J56</f>
        <v>0</v>
      </c>
      <c r="K8" s="344">
        <f>'NonE-crude oil'!K56+'E-crude oil'!K56</f>
        <v>0</v>
      </c>
      <c r="L8" s="344">
        <f>'NonE-crude oil'!L56+'E-crude oil'!L56</f>
        <v>0</v>
      </c>
      <c r="M8" s="344">
        <f>'NonE-crude oil'!M56+'E-crude oil'!M56</f>
        <v>0</v>
      </c>
      <c r="N8" s="344">
        <f>'NonE-crude oil'!N56+'E-crude oil'!N56</f>
        <v>0</v>
      </c>
      <c r="O8" s="344">
        <f>'NonE-crude oil'!O56+'E-crude oil'!O56</f>
        <v>0</v>
      </c>
      <c r="P8" s="344">
        <f>'NonE-crude oil'!P56+'E-crude oil'!P56</f>
        <v>0</v>
      </c>
      <c r="Q8" s="344">
        <f>'NonE-crude oil'!Q56+'E-crude oil'!Q56</f>
        <v>0</v>
      </c>
      <c r="R8" s="344">
        <f>'NonE-crude oil'!R56+'E-crude oil'!R56</f>
        <v>0</v>
      </c>
      <c r="S8" s="344">
        <f>'NonE-crude oil'!S56+'E-crude oil'!S56</f>
        <v>0</v>
      </c>
      <c r="T8" s="344">
        <f>'NonE-crude oil'!T56+'E-crude oil'!T56</f>
        <v>0</v>
      </c>
      <c r="U8" s="344">
        <f>'NonE-crude oil'!U56+'E-crude oil'!U56</f>
        <v>0</v>
      </c>
      <c r="V8" s="344">
        <f>'NonE-crude oil'!V56+'E-crude oil'!V56</f>
        <v>0</v>
      </c>
      <c r="W8" s="344">
        <f>'NonE-crude oil'!W56+'E-crude oil'!W56</f>
        <v>0</v>
      </c>
      <c r="X8" s="344">
        <f>'NonE-crude oil'!X56+'E-crude oil'!X56</f>
        <v>0</v>
      </c>
      <c r="Y8" s="344">
        <f>'NonE-crude oil'!Y56+'E-crude oil'!Y56</f>
        <v>0</v>
      </c>
      <c r="Z8" s="344">
        <f>'NonE-crude oil'!Z56+'E-crude oil'!Z56</f>
        <v>0</v>
      </c>
      <c r="AA8" s="344">
        <f>'NonE-crude oil'!AA56+'E-crude oil'!AA56</f>
        <v>0</v>
      </c>
      <c r="AB8" s="344">
        <f>'NonE-crude oil'!AB56+'E-crude oil'!AB56</f>
        <v>0</v>
      </c>
      <c r="AC8" s="344">
        <f>'NonE-crude oil'!AC56+'E-crude oil'!AC56</f>
        <v>0</v>
      </c>
      <c r="AD8" s="344">
        <f>'NonE-crude oil'!AD56+'E-crude oil'!AD56</f>
        <v>0</v>
      </c>
      <c r="AE8" s="344">
        <f>'NonE-crude oil'!AE56+'E-crude oil'!AE56</f>
        <v>0</v>
      </c>
      <c r="AF8" s="344">
        <f>'NonE-crude oil'!AF56+'E-crude oil'!AF56</f>
        <v>0</v>
      </c>
      <c r="AG8" s="344">
        <f>'NonE-crude oil'!AG56+'E-crude oil'!AG56</f>
        <v>0</v>
      </c>
      <c r="AH8" s="344">
        <f>'NonE-crude oil'!AH56+'E-crude oil'!AH56</f>
        <v>0</v>
      </c>
      <c r="AI8" s="344">
        <f>'NonE-crude oil'!AI56+'E-crude oil'!AI56</f>
        <v>0</v>
      </c>
      <c r="AJ8" s="344">
        <f>'NonE-crude oil'!AJ56+'E-crude oil'!AJ56</f>
        <v>0</v>
      </c>
      <c r="AK8" s="344">
        <f>'NonE-crude oil'!AK56+'E-crude oil'!AK56</f>
        <v>0</v>
      </c>
      <c r="AL8" s="344">
        <f>'NonE-crude oil'!AL56+'E-crude oil'!AL56</f>
        <v>0</v>
      </c>
      <c r="AM8" s="344">
        <f>'NonE-crude oil'!AM56+'E-crude oil'!AM56</f>
        <v>0</v>
      </c>
      <c r="AN8" s="344">
        <f>'NonE-crude oil'!AN56+'E-crude oil'!AN56</f>
        <v>0</v>
      </c>
      <c r="AO8" s="344">
        <f>'NonE-crude oil'!AO56+'E-crude oil'!AO56</f>
        <v>0</v>
      </c>
      <c r="AP8" s="344">
        <f>'NonE-crude oil'!AP56+'E-crude oil'!AP56</f>
        <v>0</v>
      </c>
      <c r="AQ8" s="344">
        <f>'NonE-crude oil'!AQ56+'E-crude oil'!AQ56</f>
        <v>0</v>
      </c>
    </row>
    <row r="9" spans="1:43" x14ac:dyDescent="0.2">
      <c r="A9" s="136" t="s">
        <v>131</v>
      </c>
      <c r="B9" s="344">
        <f>'NonE-crude oil'!B57+'E-crude oil'!B57</f>
        <v>11890176240.433147</v>
      </c>
      <c r="C9" s="344">
        <f>'NonE-crude oil'!C57+'E-crude oil'!C57</f>
        <v>11890176240.433147</v>
      </c>
      <c r="D9" s="344">
        <f>'NonE-crude oil'!D57+'E-crude oil'!D57</f>
        <v>12649777193.310444</v>
      </c>
      <c r="E9" s="344">
        <f>'NonE-crude oil'!E57+'E-crude oil'!E57</f>
        <v>12682235528.799095</v>
      </c>
      <c r="F9" s="344">
        <f>'NonE-crude oil'!F57+'E-crude oil'!F57</f>
        <v>13323707253.977121</v>
      </c>
      <c r="G9" s="344">
        <f>'NonE-crude oil'!G57+'E-crude oil'!G57</f>
        <v>13957733996.659039</v>
      </c>
      <c r="H9" s="344">
        <f>'NonE-crude oil'!H57+'E-crude oil'!H57</f>
        <v>14584338156.920555</v>
      </c>
      <c r="I9" s="344">
        <f>'NonE-crude oil'!I57+'E-crude oil'!I57</f>
        <v>14875513257.055798</v>
      </c>
      <c r="J9" s="344">
        <f>'NonE-crude oil'!J57+'E-crude oil'!J57</f>
        <v>15163251453.545692</v>
      </c>
      <c r="K9" s="344">
        <f>'NonE-crude oil'!K57+'E-crude oil'!K57</f>
        <v>15447563118.616919</v>
      </c>
      <c r="L9" s="344">
        <f>'NonE-crude oil'!L57+'E-crude oil'!L57</f>
        <v>15728458624.496164</v>
      </c>
      <c r="M9" s="344">
        <f>'NonE-crude oil'!M57+'E-crude oil'!M57</f>
        <v>16005948343.410107</v>
      </c>
      <c r="N9" s="344">
        <f>'NonE-crude oil'!N57+'E-crude oil'!N57</f>
        <v>16120117219.047482</v>
      </c>
      <c r="O9" s="344">
        <f>'NonE-crude oil'!O57+'E-crude oil'!O57</f>
        <v>16232978659.16431</v>
      </c>
      <c r="P9" s="344">
        <f>'NonE-crude oil'!P57+'E-crude oil'!P57</f>
        <v>16344535664.246969</v>
      </c>
      <c r="Q9" s="344">
        <f>'NonE-crude oil'!Q57+'E-crude oil'!Q57</f>
        <v>16454791234.781843</v>
      </c>
      <c r="R9" s="344">
        <f>'NonE-crude oil'!R57+'E-crude oil'!R57</f>
        <v>16563748371.255301</v>
      </c>
      <c r="S9" s="344">
        <f>'NonE-crude oil'!S57+'E-crude oil'!S57</f>
        <v>16625261107.436438</v>
      </c>
      <c r="T9" s="344">
        <f>'NonE-crude oil'!T57+'E-crude oil'!T57</f>
        <v>16686523241.796286</v>
      </c>
      <c r="U9" s="344">
        <f>'NonE-crude oil'!U57+'E-crude oil'!U57</f>
        <v>16747535057.779369</v>
      </c>
      <c r="V9" s="344">
        <f>'NonE-crude oil'!V57+'E-crude oil'!V57</f>
        <v>16808296838.830198</v>
      </c>
      <c r="W9" s="344">
        <f>'NonE-crude oil'!W57+'E-crude oil'!W57</f>
        <v>16868808868.393288</v>
      </c>
      <c r="X9" s="344">
        <f>'NonE-crude oil'!X57+'E-crude oil'!X57</f>
        <v>16756325803.077318</v>
      </c>
      <c r="Y9" s="344">
        <f>'NonE-crude oil'!Y57+'E-crude oil'!Y57</f>
        <v>16644128770.14735</v>
      </c>
      <c r="Z9" s="344">
        <f>'NonE-crude oil'!Z57+'E-crude oil'!Z57</f>
        <v>16532217486.158876</v>
      </c>
      <c r="AA9" s="344">
        <f>'NonE-crude oil'!AA57+'E-crude oil'!AA57</f>
        <v>16420591667.667368</v>
      </c>
      <c r="AB9" s="344">
        <f>'NonE-crude oil'!AB57+'E-crude oil'!AB57</f>
        <v>16309251031.228317</v>
      </c>
      <c r="AC9" s="344">
        <f>'NonE-crude oil'!AC57+'E-crude oil'!AC57</f>
        <v>16078208661.594259</v>
      </c>
      <c r="AD9" s="344">
        <f>'NonE-crude oil'!AD57+'E-crude oil'!AD57</f>
        <v>15847824236.271828</v>
      </c>
      <c r="AE9" s="344">
        <f>'NonE-crude oil'!AE57+'E-crude oil'!AE57</f>
        <v>15618097074.994184</v>
      </c>
      <c r="AF9" s="344">
        <f>'NonE-crude oil'!AF57+'E-crude oil'!AF57</f>
        <v>15389026497.494482</v>
      </c>
      <c r="AG9" s="344">
        <f>'NonE-crude oil'!AG57+'E-crude oil'!AG57</f>
        <v>15160611823.505882</v>
      </c>
      <c r="AH9" s="344">
        <f>'NonE-crude oil'!AH57+'E-crude oil'!AH57</f>
        <v>14915844568.236755</v>
      </c>
      <c r="AI9" s="344">
        <f>'NonE-crude oil'!AI57+'E-crude oil'!AI57</f>
        <v>14671784999.717491</v>
      </c>
      <c r="AJ9" s="344">
        <f>'NonE-crude oil'!AJ57+'E-crude oil'!AJ57</f>
        <v>14428432380.992342</v>
      </c>
      <c r="AK9" s="344">
        <f>'NonE-crude oil'!AK57+'E-crude oil'!AK57</f>
        <v>14185785975.105564</v>
      </c>
      <c r="AL9" s="344">
        <f>'NonE-crude oil'!AL57+'E-crude oil'!AL57</f>
        <v>13943845045.101412</v>
      </c>
      <c r="AM9" s="344">
        <f>'NonE-crude oil'!AM57+'E-crude oil'!AM57</f>
        <v>13668858585.910776</v>
      </c>
      <c r="AN9" s="344">
        <f>'NonE-crude oil'!AN57+'E-crude oil'!AN57</f>
        <v>13394682038.310146</v>
      </c>
      <c r="AO9" s="344">
        <f>'NonE-crude oil'!AO57+'E-crude oil'!AO57</f>
        <v>13121314551.965958</v>
      </c>
      <c r="AP9" s="344">
        <f>'NonE-crude oil'!AP57+'E-crude oil'!AP57</f>
        <v>12848755276.544672</v>
      </c>
      <c r="AQ9" s="344">
        <f>'NonE-crude oil'!AQ57+'E-crude oil'!AQ57</f>
        <v>12512505908.575733</v>
      </c>
    </row>
    <row r="10" spans="1:43" x14ac:dyDescent="0.2">
      <c r="A10" s="136" t="s">
        <v>132</v>
      </c>
      <c r="B10" s="344">
        <f>'NonE-crude oil'!B58+'E-crude oil'!B58</f>
        <v>2.6534069737445652E+16</v>
      </c>
      <c r="C10" s="344">
        <f>'NonE-crude oil'!C58+'E-crude oil'!C58</f>
        <v>2.737759847386278E+16</v>
      </c>
      <c r="D10" s="344">
        <f>'NonE-crude oil'!D58+'E-crude oil'!D58</f>
        <v>2.6961486152121836E+16</v>
      </c>
      <c r="E10" s="344">
        <f>'NonE-crude oil'!E58+'E-crude oil'!E58</f>
        <v>2.7484349916195884E+16</v>
      </c>
      <c r="F10" s="344">
        <f>'NonE-crude oil'!F58+'E-crude oil'!F58</f>
        <v>2.9662572405828248E+16</v>
      </c>
      <c r="G10" s="344">
        <f>'NonE-crude oil'!G58+'E-crude oil'!G58</f>
        <v>3.1840781876059604E+16</v>
      </c>
      <c r="H10" s="344">
        <f>'NonE-crude oil'!H58+'E-crude oil'!H58</f>
        <v>3.4018978331969368E+16</v>
      </c>
      <c r="I10" s="344">
        <f>'NonE-crude oil'!I58+'E-crude oil'!I58</f>
        <v>3.47748642901449E+16</v>
      </c>
      <c r="J10" s="344">
        <f>'NonE-crude oil'!J58+'E-crude oil'!J58</f>
        <v>3.5530746521686608E+16</v>
      </c>
      <c r="K10" s="344">
        <f>'NonE-crude oil'!K58+'E-crude oil'!K58</f>
        <v>3.628662502805148E+16</v>
      </c>
      <c r="L10" s="344">
        <f>'NonE-crude oil'!L58+'E-crude oil'!L58</f>
        <v>3.7042499810696472E+16</v>
      </c>
      <c r="M10" s="344">
        <f>'NonE-crude oil'!M58+'E-crude oil'!M58</f>
        <v>3.7798370871078608E+16</v>
      </c>
      <c r="N10" s="344">
        <f>'NonE-crude oil'!N58+'E-crude oil'!N58</f>
        <v>3.785229097887648E+16</v>
      </c>
      <c r="O10" s="344">
        <f>'NonE-crude oil'!O58+'E-crude oil'!O58</f>
        <v>3.7906210875637216E+16</v>
      </c>
      <c r="P10" s="344">
        <f>'NonE-crude oil'!P58+'E-crude oil'!P58</f>
        <v>3.7960130561423632E+16</v>
      </c>
      <c r="Q10" s="344">
        <f>'NonE-crude oil'!Q58+'E-crude oil'!Q58</f>
        <v>3.8014050036298536E+16</v>
      </c>
      <c r="R10" s="344">
        <f>'NonE-crude oil'!R58+'E-crude oil'!R58</f>
        <v>3.8067969300324744E+16</v>
      </c>
      <c r="S10" s="344">
        <f>'NonE-crude oil'!S58+'E-crude oil'!S58</f>
        <v>3.7635974657525768E+16</v>
      </c>
      <c r="T10" s="344">
        <f>'NonE-crude oil'!T58+'E-crude oil'!T58</f>
        <v>3.7203980505646128E+16</v>
      </c>
      <c r="U10" s="344">
        <f>'NonE-crude oil'!U58+'E-crude oil'!U58</f>
        <v>3.6771986844612616E+16</v>
      </c>
      <c r="V10" s="344">
        <f>'NonE-crude oil'!V58+'E-crude oil'!V58</f>
        <v>3.6339993674352096E+16</v>
      </c>
      <c r="W10" s="344">
        <f>'NonE-crude oil'!W58+'E-crude oil'!W58</f>
        <v>3.590800099479138E+16</v>
      </c>
      <c r="X10" s="344">
        <f>'NonE-crude oil'!X58+'E-crude oil'!X58</f>
        <v>3.5098030087199052E+16</v>
      </c>
      <c r="Y10" s="344">
        <f>'NonE-crude oil'!Y58+'E-crude oil'!Y58</f>
        <v>3.4288060097624036E+16</v>
      </c>
      <c r="Z10" s="344">
        <f>'NonE-crude oil'!Z58+'E-crude oil'!Z58</f>
        <v>3.347809102592914E+16</v>
      </c>
      <c r="AA10" s="344">
        <f>'NonE-crude oil'!AA58+'E-crude oil'!AA58</f>
        <v>3.2668122871977148E+16</v>
      </c>
      <c r="AB10" s="344">
        <f>'NonE-crude oil'!AB58+'E-crude oil'!AB58</f>
        <v>3.1858155635630856E+16</v>
      </c>
      <c r="AC10" s="344">
        <f>'NonE-crude oil'!AC58+'E-crude oil'!AC58</f>
        <v>3.1048189316753052E+16</v>
      </c>
      <c r="AD10" s="344">
        <f>'NonE-crude oil'!AD58+'E-crude oil'!AD58</f>
        <v>3.0238223915206544E+16</v>
      </c>
      <c r="AE10" s="344">
        <f>'NonE-crude oil'!AE58+'E-crude oil'!AE58</f>
        <v>2.9428259430854112E+16</v>
      </c>
      <c r="AF10" s="344">
        <f>'NonE-crude oil'!AF58+'E-crude oil'!AF58</f>
        <v>2.8618295863558564E+16</v>
      </c>
      <c r="AG10" s="344">
        <f>'NonE-crude oil'!AG58+'E-crude oil'!AG58</f>
        <v>2.7808333213182692E+16</v>
      </c>
      <c r="AH10" s="344">
        <f>'NonE-crude oil'!AH58+'E-crude oil'!AH58</f>
        <v>2.7106362752741724E+16</v>
      </c>
      <c r="AI10" s="344">
        <f>'NonE-crude oil'!AI58+'E-crude oil'!AI58</f>
        <v>2.6404393086937744E+16</v>
      </c>
      <c r="AJ10" s="344">
        <f>'NonE-crude oil'!AJ58+'E-crude oil'!AJ58</f>
        <v>2.5702424215651836E+16</v>
      </c>
      <c r="AK10" s="344">
        <f>'NonE-crude oil'!AK58+'E-crude oil'!AK58</f>
        <v>2.50004561387651E+16</v>
      </c>
      <c r="AL10" s="344">
        <f>'NonE-crude oil'!AL58+'E-crude oil'!AL58</f>
        <v>2.4298488856158616E+16</v>
      </c>
      <c r="AM10" s="344">
        <f>'NonE-crude oil'!AM58+'E-crude oil'!AM58</f>
        <v>2.35612610466416E+16</v>
      </c>
      <c r="AN10" s="344">
        <f>'NonE-crude oil'!AN58+'E-crude oil'!AN58</f>
        <v>2.2824034070985364E+16</v>
      </c>
      <c r="AO10" s="344">
        <f>'NonE-crude oil'!AO58+'E-crude oil'!AO58</f>
        <v>2.2086807929065028E+16</v>
      </c>
      <c r="AP10" s="344">
        <f>'NonE-crude oil'!AP58+'E-crude oil'!AP58</f>
        <v>2.1349582620755704E+16</v>
      </c>
      <c r="AQ10" s="344">
        <f>'NonE-crude oil'!AQ58+'E-crude oil'!AQ58</f>
        <v>2.0612306763025584E+16</v>
      </c>
    </row>
    <row r="11" spans="1:43" x14ac:dyDescent="0.2">
      <c r="A11" s="136" t="s">
        <v>133</v>
      </c>
      <c r="B11" s="344">
        <f>'NonE-crude oil'!B59+'E-crude oil'!B59</f>
        <v>535057930819.49182</v>
      </c>
      <c r="C11" s="344">
        <f>'NonE-crude oil'!C59+'E-crude oil'!C59</f>
        <v>46859184563547.055</v>
      </c>
      <c r="D11" s="344">
        <f>'NonE-crude oil'!D59+'E-crude oil'!D59</f>
        <v>49745399890091.57</v>
      </c>
      <c r="E11" s="344">
        <f>'NonE-crude oil'!E59+'E-crude oil'!E59</f>
        <v>49092860430135.977</v>
      </c>
      <c r="F11" s="344">
        <f>'NonE-crude oil'!F59+'E-crude oil'!F59</f>
        <v>53348119621075.586</v>
      </c>
      <c r="G11" s="344">
        <f>'NonE-crude oil'!G59+'E-crude oil'!G59</f>
        <v>57559095007548.414</v>
      </c>
      <c r="H11" s="344">
        <f>'NonE-crude oil'!H59+'E-crude oil'!H59</f>
        <v>61725830806424.344</v>
      </c>
      <c r="I11" s="344">
        <f>'NonE-crude oil'!I59+'E-crude oil'!I59</f>
        <v>63692455010914.734</v>
      </c>
      <c r="J11" s="344">
        <f>'NonE-crude oil'!J59+'E-crude oil'!J59</f>
        <v>65639773722108.586</v>
      </c>
      <c r="K11" s="344">
        <f>'NonE-crude oil'!K59+'E-crude oil'!K59</f>
        <v>67567806055767.57</v>
      </c>
      <c r="L11" s="344">
        <f>'NonE-crude oil'!L59+'E-crude oil'!L59</f>
        <v>69476571127653.43</v>
      </c>
      <c r="M11" s="344">
        <f>'NonE-crude oil'!M59+'E-crude oil'!M59</f>
        <v>71366088053527.813</v>
      </c>
      <c r="N11" s="344">
        <f>'NonE-crude oil'!N59+'E-crude oil'!N59</f>
        <v>72364327945962.375</v>
      </c>
      <c r="O11" s="344">
        <f>'NonE-crude oil'!O59+'E-crude oil'!O59</f>
        <v>73353587397718.781</v>
      </c>
      <c r="P11" s="344">
        <f>'NonE-crude oil'!P59+'E-crude oil'!P59</f>
        <v>74333872902026.484</v>
      </c>
      <c r="Q11" s="344">
        <f>'NonE-crude oil'!Q59+'E-crude oil'!Q59</f>
        <v>75305190952114.922</v>
      </c>
      <c r="R11" s="344">
        <f>'NonE-crude oil'!R59+'E-crude oil'!R59</f>
        <v>76267548041213.547</v>
      </c>
      <c r="S11" s="344">
        <f>'NonE-crude oil'!S59+'E-crude oil'!S59</f>
        <v>76819284733507.531</v>
      </c>
      <c r="T11" s="344">
        <f>'NonE-crude oil'!T59+'E-crude oil'!T59</f>
        <v>77369482998434.406</v>
      </c>
      <c r="U11" s="344">
        <f>'NonE-crude oil'!U59+'E-crude oil'!U59</f>
        <v>77918143402756.656</v>
      </c>
      <c r="V11" s="344">
        <f>'NonE-crude oil'!V59+'E-crude oil'!V59</f>
        <v>78465266513236.688</v>
      </c>
      <c r="W11" s="344">
        <f>'NonE-crude oil'!W59+'E-crude oil'!W59</f>
        <v>79010852896636.906</v>
      </c>
      <c r="X11" s="344">
        <f>'NonE-crude oil'!X59+'E-crude oil'!X59</f>
        <v>79203251309902.766</v>
      </c>
      <c r="Y11" s="344">
        <f>'NonE-crude oil'!Y59+'E-crude oil'!Y59</f>
        <v>79394922677139.703</v>
      </c>
      <c r="Z11" s="344">
        <f>'NonE-crude oil'!Z59+'E-crude oil'!Z59</f>
        <v>79585867276391.672</v>
      </c>
      <c r="AA11" s="344">
        <f>'NonE-crude oil'!AA59+'E-crude oil'!AA59</f>
        <v>79776085385702.516</v>
      </c>
      <c r="AB11" s="344">
        <f>'NonE-crude oil'!AB59+'E-crude oil'!AB59</f>
        <v>79965577283116.172</v>
      </c>
      <c r="AC11" s="344">
        <f>'NonE-crude oil'!AC59+'E-crude oil'!AC59</f>
        <v>79853205696695.047</v>
      </c>
      <c r="AD11" s="344">
        <f>'NonE-crude oil'!AD59+'E-crude oil'!AD59</f>
        <v>79740741561618.063</v>
      </c>
      <c r="AE11" s="344">
        <f>'NonE-crude oil'!AE59+'E-crude oil'!AE59</f>
        <v>79628184936911.531</v>
      </c>
      <c r="AF11" s="344">
        <f>'NonE-crude oil'!AF59+'E-crude oil'!AF59</f>
        <v>79515535881601.859</v>
      </c>
      <c r="AG11" s="344">
        <f>'NonE-crude oil'!AG59+'E-crude oil'!AG59</f>
        <v>79402794454715.375</v>
      </c>
      <c r="AH11" s="344">
        <f>'NonE-crude oil'!AH59+'E-crude oil'!AH59</f>
        <v>79019134409654.672</v>
      </c>
      <c r="AI11" s="344">
        <f>'NonE-crude oil'!AI59+'E-crude oil'!AI59</f>
        <v>78636026632293.25</v>
      </c>
      <c r="AJ11" s="344">
        <f>'NonE-crude oil'!AJ59+'E-crude oil'!AJ59</f>
        <v>78253470949081.234</v>
      </c>
      <c r="AK11" s="344">
        <f>'NonE-crude oil'!AK59+'E-crude oil'!AK59</f>
        <v>77871467186468.594</v>
      </c>
      <c r="AL11" s="344">
        <f>'NonE-crude oil'!AL59+'E-crude oil'!AL59</f>
        <v>77490015170905.469</v>
      </c>
      <c r="AM11" s="344">
        <f>'NonE-crude oil'!AM59+'E-crude oil'!AM59</f>
        <v>77059364609962.906</v>
      </c>
      <c r="AN11" s="344">
        <f>'NonE-crude oil'!AN59+'E-crude oil'!AN59</f>
        <v>76629370909104.453</v>
      </c>
      <c r="AO11" s="344">
        <f>'NonE-crude oil'!AO59+'E-crude oil'!AO59</f>
        <v>76200033858212.906</v>
      </c>
      <c r="AP11" s="344">
        <f>'NonE-crude oil'!AP59+'E-crude oil'!AP59</f>
        <v>75771353247170.984</v>
      </c>
      <c r="AQ11" s="344">
        <f>'NonE-crude oil'!AQ59+'E-crude oil'!AQ59</f>
        <v>74973951497226.594</v>
      </c>
    </row>
    <row r="12" spans="1:43" x14ac:dyDescent="0.2">
      <c r="A12" s="136" t="s">
        <v>134</v>
      </c>
      <c r="B12" s="344">
        <f>'NonE-crude oil'!B60+'E-crude oil'!B60</f>
        <v>3963392080.144383</v>
      </c>
      <c r="C12" s="344">
        <f>'NonE-crude oil'!C60+'E-crude oil'!C60</f>
        <v>19816960400.721916</v>
      </c>
      <c r="D12" s="344">
        <f>'NonE-crude oil'!D60+'E-crude oil'!D60</f>
        <v>21677448251.073601</v>
      </c>
      <c r="E12" s="344">
        <f>'NonE-crude oil'!E60+'E-crude oil'!E60</f>
        <v>21370709625.146072</v>
      </c>
      <c r="F12" s="344">
        <f>'NonE-crude oil'!F60+'E-crude oil'!F60</f>
        <v>21425593257.438236</v>
      </c>
      <c r="G12" s="344">
        <f>'NonE-crude oil'!G60+'E-crude oil'!G60</f>
        <v>21913875511.998508</v>
      </c>
      <c r="H12" s="344">
        <f>'NonE-crude oil'!H60+'E-crude oil'!H60</f>
        <v>22564753837.520138</v>
      </c>
      <c r="I12" s="344">
        <f>'NonE-crude oil'!I60+'E-crude oil'!I60</f>
        <v>23151034481.1926</v>
      </c>
      <c r="J12" s="344">
        <f>'NonE-crude oil'!J60+'E-crude oil'!J60</f>
        <v>23600277571.123859</v>
      </c>
      <c r="K12" s="344">
        <f>'NonE-crude oil'!K60+'E-crude oil'!K60</f>
        <v>23905469635.966297</v>
      </c>
      <c r="L12" s="344">
        <f>'NonE-crude oil'!L60+'E-crude oil'!L60</f>
        <v>24062317579.483948</v>
      </c>
      <c r="M12" s="344">
        <f>'NonE-crude oil'!M60+'E-crude oil'!M60</f>
        <v>24069339409.180874</v>
      </c>
      <c r="N12" s="344">
        <f>'NonE-crude oil'!N60+'E-crude oil'!N60</f>
        <v>23995720236.830853</v>
      </c>
      <c r="O12" s="344">
        <f>'NonE-crude oil'!O60+'E-crude oil'!O60</f>
        <v>23805163287.985065</v>
      </c>
      <c r="P12" s="344">
        <f>'NonE-crude oil'!P60+'E-crude oil'!P60</f>
        <v>23529772777.70853</v>
      </c>
      <c r="Q12" s="344">
        <f>'NonE-crude oil'!Q60+'E-crude oil'!Q60</f>
        <v>23201439470.942493</v>
      </c>
      <c r="R12" s="344">
        <f>'NonE-crude oil'!R60+'E-crude oil'!R60</f>
        <v>22850946223.842438</v>
      </c>
      <c r="S12" s="344">
        <f>'NonE-crude oil'!S60+'E-crude oil'!S60</f>
        <v>22623216788.98687</v>
      </c>
      <c r="T12" s="344">
        <f>'NonE-crude oil'!T60+'E-crude oil'!T60</f>
        <v>22400466914.456825</v>
      </c>
      <c r="U12" s="344">
        <f>'NonE-crude oil'!U60+'E-crude oil'!U60</f>
        <v>22182806490.717693</v>
      </c>
      <c r="V12" s="344">
        <f>'NonE-crude oil'!V60+'E-crude oil'!V60</f>
        <v>21970340007.545025</v>
      </c>
      <c r="W12" s="344">
        <f>'NonE-crude oil'!W60+'E-crude oil'!W60</f>
        <v>21763166957.226589</v>
      </c>
      <c r="X12" s="344">
        <f>'NonE-crude oil'!X60+'E-crude oil'!X60</f>
        <v>21561382240.101822</v>
      </c>
      <c r="Y12" s="344">
        <f>'NonE-crude oil'!Y60+'E-crude oil'!Y60</f>
        <v>21365076572.080067</v>
      </c>
      <c r="Z12" s="344">
        <f>'NonE-crude oil'!Z60+'E-crude oil'!Z60</f>
        <v>21174336893.865719</v>
      </c>
      <c r="AA12" s="344">
        <f>'NonE-crude oil'!AA60+'E-crude oil'!AA60</f>
        <v>20989246781.705723</v>
      </c>
      <c r="AB12" s="344">
        <f>'NonE-crude oil'!AB60+'E-crude oil'!AB60</f>
        <v>20809886859.558872</v>
      </c>
      <c r="AC12" s="344">
        <f>'NonE-crude oil'!AC60+'E-crude oil'!AC60</f>
        <v>20636335212.672695</v>
      </c>
      <c r="AD12" s="344">
        <f>'NonE-crude oil'!AD60+'E-crude oil'!AD60</f>
        <v>20468667802.637794</v>
      </c>
      <c r="AE12" s="344">
        <f>'NonE-crude oil'!AE60+'E-crude oil'!AE60</f>
        <v>20306958884.07473</v>
      </c>
      <c r="AF12" s="344">
        <f>'NonE-crude oil'!AF60+'E-crude oil'!AF60</f>
        <v>20151281423.191757</v>
      </c>
      <c r="AG12" s="344">
        <f>'NonE-crude oil'!AG60+'E-crude oil'!AG60</f>
        <v>20001707518.53717</v>
      </c>
      <c r="AH12" s="344">
        <f>'NonE-crude oil'!AH60+'E-crude oil'!AH60</f>
        <v>19858308824.35466</v>
      </c>
      <c r="AI12" s="344">
        <f>'NonE-crude oil'!AI60+'E-crude oil'!AI60</f>
        <v>19721156977.036026</v>
      </c>
      <c r="AJ12" s="344">
        <f>'NonE-crude oil'!AJ60+'E-crude oil'!AJ60</f>
        <v>19590324025.251907</v>
      </c>
      <c r="AK12" s="344">
        <f>'NonE-crude oil'!AK60+'E-crude oil'!AK60</f>
        <v>19465882864.429234</v>
      </c>
      <c r="AL12" s="344">
        <f>'NonE-crude oil'!AL60+'E-crude oil'!AL60</f>
        <v>19347907676.334759</v>
      </c>
      <c r="AM12" s="344">
        <f>'NonE-crude oil'!AM60+'E-crude oil'!AM60</f>
        <v>19236474374.615715</v>
      </c>
      <c r="AN12" s="344">
        <f>'NonE-crude oil'!AN60+'E-crude oil'!AN60</f>
        <v>19131661057.243519</v>
      </c>
      <c r="AO12" s="344">
        <f>'NonE-crude oil'!AO60+'E-crude oil'!AO60</f>
        <v>19033548466.905003</v>
      </c>
      <c r="AP12" s="344">
        <f>'NonE-crude oil'!AP60+'E-crude oil'!AP60</f>
        <v>18942220460.487186</v>
      </c>
      <c r="AQ12" s="344">
        <f>'NonE-crude oil'!AQ60+'E-crude oil'!AQ60</f>
        <v>18760750876.514297</v>
      </c>
    </row>
    <row r="13" spans="1:43" x14ac:dyDescent="0.2">
      <c r="A13" s="136" t="s">
        <v>135</v>
      </c>
      <c r="B13" s="344">
        <f>'NonE-crude oil'!B61+'E-crude oil'!B61</f>
        <v>0</v>
      </c>
      <c r="C13" s="344">
        <f>'NonE-crude oil'!C61+'E-crude oil'!C61</f>
        <v>3963392080.1443825</v>
      </c>
      <c r="D13" s="344">
        <f>'NonE-crude oil'!D61+'E-crude oil'!D61</f>
        <v>4605501894.6773691</v>
      </c>
      <c r="E13" s="344">
        <f>'NonE-crude oil'!E61+'E-crude oil'!E61</f>
        <v>4803774304.5295992</v>
      </c>
      <c r="F13" s="344">
        <f>'NonE-crude oil'!F61+'E-crude oil'!F61</f>
        <v>4871065112.4359627</v>
      </c>
      <c r="G13" s="344">
        <f>'NonE-crude oil'!G61+'E-crude oil'!G61</f>
        <v>5097677524.3941984</v>
      </c>
      <c r="H13" s="344">
        <f>'NonE-crude oil'!H61+'E-crude oil'!H61</f>
        <v>5390257482.6973486</v>
      </c>
      <c r="I13" s="344">
        <f>'NonE-crude oil'!I61+'E-crude oil'!I61</f>
        <v>5663451196.6170835</v>
      </c>
      <c r="J13" s="344">
        <f>'NonE-crude oil'!J61+'E-crude oil'!J61</f>
        <v>5896103007.8264475</v>
      </c>
      <c r="K13" s="344">
        <f>'NonE-crude oil'!K61+'E-crude oil'!K61</f>
        <v>6092563908.2991657</v>
      </c>
      <c r="L13" s="344">
        <f>'NonE-crude oil'!L61+'E-crude oil'!L61</f>
        <v>6259290916.4179926</v>
      </c>
      <c r="M13" s="344">
        <f>'NonE-crude oil'!M61+'E-crude oil'!M61</f>
        <v>6404409187.7594881</v>
      </c>
      <c r="N13" s="344">
        <f>'NonE-crude oil'!N61+'E-crude oil'!N61</f>
        <v>6546981992.7339525</v>
      </c>
      <c r="O13" s="344">
        <f>'NonE-crude oil'!O61+'E-crude oil'!O61</f>
        <v>6679885854.9257994</v>
      </c>
      <c r="P13" s="344">
        <f>'NonE-crude oil'!P61+'E-crude oil'!P61</f>
        <v>6805426272.5785789</v>
      </c>
      <c r="Q13" s="344">
        <f>'NonE-crude oil'!Q61+'E-crude oil'!Q61</f>
        <v>6926161246.1289902</v>
      </c>
      <c r="R13" s="344">
        <f>'NonE-crude oil'!R61+'E-crude oil'!R61</f>
        <v>7044876919.4871616</v>
      </c>
      <c r="S13" s="344">
        <f>'NonE-crude oil'!S61+'E-crude oil'!S61</f>
        <v>7195205507.5310068</v>
      </c>
      <c r="T13" s="344">
        <f>'NonE-crude oil'!T61+'E-crude oil'!T61</f>
        <v>7347332856.7817688</v>
      </c>
      <c r="U13" s="344">
        <f>'NonE-crude oil'!U61+'E-crude oil'!U61</f>
        <v>7500738198.1305189</v>
      </c>
      <c r="V13" s="344">
        <f>'NonE-crude oil'!V61+'E-crude oil'!V61</f>
        <v>7654858002.5389843</v>
      </c>
      <c r="W13" s="344">
        <f>'NonE-crude oil'!W61+'E-crude oil'!W61</f>
        <v>7809085354.852562</v>
      </c>
      <c r="X13" s="344">
        <f>'NonE-crude oil'!X61+'E-crude oil'!X61</f>
        <v>7962769779.7394505</v>
      </c>
      <c r="Y13" s="344">
        <f>'NonE-crude oil'!Y61+'E-crude oil'!Y61</f>
        <v>8115217573.1831017</v>
      </c>
      <c r="Z13" s="344">
        <f>'NonE-crude oil'!Z61+'E-crude oil'!Z61</f>
        <v>8265692692.5160208</v>
      </c>
      <c r="AA13" s="344">
        <f>'NonE-crude oil'!AA61+'E-crude oil'!AA61</f>
        <v>8413418256.3516254</v>
      </c>
      <c r="AB13" s="344">
        <f>'NonE-crude oil'!AB61+'E-crude oil'!AB61</f>
        <v>8557578702.804491</v>
      </c>
      <c r="AC13" s="344">
        <f>'NonE-crude oil'!AC61+'E-crude oil'!AC61</f>
        <v>8697322649.9559174</v>
      </c>
      <c r="AD13" s="344">
        <f>'NonE-crude oil'!AD61+'E-crude oil'!AD61</f>
        <v>8831766496.5090485</v>
      </c>
      <c r="AE13" s="344">
        <f>'NonE-crude oil'!AE61+'E-crude oil'!AE61</f>
        <v>8959998792.8899784</v>
      </c>
      <c r="AF13" s="344">
        <f>'NonE-crude oil'!AF61+'E-crude oil'!AF61</f>
        <v>9081085403.6333141</v>
      </c>
      <c r="AG13" s="344">
        <f>'NonE-crude oil'!AG61+'E-crude oil'!AG61</f>
        <v>9194075470.7165108</v>
      </c>
      <c r="AH13" s="344">
        <f>'NonE-crude oil'!AH61+'E-crude oil'!AH61</f>
        <v>9298008174.6016464</v>
      </c>
      <c r="AI13" s="344">
        <f>'NonE-crude oil'!AI61+'E-crude oil'!AI61</f>
        <v>9391920275.1807423</v>
      </c>
      <c r="AJ13" s="344">
        <f>'NonE-crude oil'!AJ61+'E-crude oil'!AJ61</f>
        <v>9474854398.7357559</v>
      </c>
      <c r="AK13" s="344">
        <f>'NonE-crude oil'!AK61+'E-crude oil'!AK61</f>
        <v>9545868019.6125278</v>
      </c>
      <c r="AL13" s="344">
        <f>'NonE-crude oil'!AL61+'E-crude oil'!AL61</f>
        <v>9604043066.8354321</v>
      </c>
      <c r="AM13" s="344">
        <f>'NonE-crude oil'!AM61+'E-crude oil'!AM61</f>
        <v>9648496066.6885815</v>
      </c>
      <c r="AN13" s="344">
        <f>'NonE-crude oil'!AN61+'E-crude oil'!AN61</f>
        <v>9678388712.7623215</v>
      </c>
      <c r="AO13" s="344">
        <f>'NonE-crude oil'!AO61+'E-crude oil'!AO61</f>
        <v>9692938735.5803108</v>
      </c>
      <c r="AP13" s="344">
        <f>'NonE-crude oil'!AP61+'E-crude oil'!AP61</f>
        <v>9691430925.2067852</v>
      </c>
      <c r="AQ13" s="344">
        <f>'NonE-crude oil'!AQ61+'E-crude oil'!AQ61</f>
        <v>9622925583.1710873</v>
      </c>
    </row>
    <row r="14" spans="1:43" x14ac:dyDescent="0.2">
      <c r="A14" s="136" t="s">
        <v>136</v>
      </c>
      <c r="B14" s="344">
        <f>'NonE-crude oil'!B62+'E-crude oil'!B62</f>
        <v>39633920801.443832</v>
      </c>
      <c r="C14" s="344">
        <f>'NonE-crude oil'!C62+'E-crude oil'!C62</f>
        <v>146645506965.34213</v>
      </c>
      <c r="D14" s="344">
        <f>'NonE-crude oil'!D62+'E-crude oil'!D62</f>
        <v>145428384553.85684</v>
      </c>
      <c r="E14" s="344">
        <f>'NonE-crude oil'!E62+'E-crude oil'!E62</f>
        <v>130341070590.62869</v>
      </c>
      <c r="F14" s="344">
        <f>'NonE-crude oil'!F62+'E-crude oil'!F62</f>
        <v>135463951262.13399</v>
      </c>
      <c r="G14" s="344">
        <f>'NonE-crude oil'!G62+'E-crude oil'!G62</f>
        <v>140546244673.95892</v>
      </c>
      <c r="H14" s="344">
        <f>'NonE-crude oil'!H62+'E-crude oil'!H62</f>
        <v>145587998091.20111</v>
      </c>
      <c r="I14" s="344">
        <f>'NonE-crude oil'!I62+'E-crude oil'!I62</f>
        <v>146927813727.45792</v>
      </c>
      <c r="J14" s="344">
        <f>'NonE-crude oil'!J62+'E-crude oil'!J62</f>
        <v>148255358536.14597</v>
      </c>
      <c r="K14" s="344">
        <f>'NonE-crude oil'!K62+'E-crude oil'!K62</f>
        <v>149570647091.63327</v>
      </c>
      <c r="L14" s="344">
        <f>'NonE-crude oil'!L62+'E-crude oil'!L62</f>
        <v>150873693968.28775</v>
      </c>
      <c r="M14" s="344">
        <f>'NonE-crude oil'!M62+'E-crude oil'!M62</f>
        <v>152164513740.47751</v>
      </c>
      <c r="N14" s="344">
        <f>'NonE-crude oil'!N62+'E-crude oil'!N62</f>
        <v>149980560985.45306</v>
      </c>
      <c r="O14" s="344">
        <f>'NonE-crude oil'!O62+'E-crude oil'!O62</f>
        <v>147807470779.75226</v>
      </c>
      <c r="P14" s="344">
        <f>'NonE-crude oil'!P62+'E-crude oil'!P62</f>
        <v>145645234137.28174</v>
      </c>
      <c r="Q14" s="344">
        <f>'NonE-crude oil'!Q62+'E-crude oil'!Q62</f>
        <v>143493842071.9483</v>
      </c>
      <c r="R14" s="344">
        <f>'NonE-crude oil'!R62+'E-crude oil'!R62</f>
        <v>141353285597.65854</v>
      </c>
      <c r="S14" s="344">
        <f>'NonE-crude oil'!S62+'E-crude oil'!S62</f>
        <v>138831210413.46851</v>
      </c>
      <c r="T14" s="344">
        <f>'NonE-crude oil'!T62+'E-crude oil'!T62</f>
        <v>136312730420.88042</v>
      </c>
      <c r="U14" s="344">
        <f>'NonE-crude oil'!U62+'E-crude oil'!U62</f>
        <v>133797844229.95341</v>
      </c>
      <c r="V14" s="344">
        <f>'NonE-crude oil'!V62+'E-crude oil'!V62</f>
        <v>131286550450.74681</v>
      </c>
      <c r="W14" s="344">
        <f>'NonE-crude oil'!W62+'E-crude oil'!W62</f>
        <v>128778847693.31978</v>
      </c>
      <c r="X14" s="344">
        <f>'NonE-crude oil'!X62+'E-crude oil'!X62</f>
        <v>125379918666.66949</v>
      </c>
      <c r="Y14" s="344">
        <f>'NonE-crude oil'!Y62+'E-crude oil'!Y62</f>
        <v>121985909188.27908</v>
      </c>
      <c r="Z14" s="344">
        <f>'NonE-crude oil'!Z62+'E-crude oil'!Z62</f>
        <v>118596817347.64207</v>
      </c>
      <c r="AA14" s="344">
        <f>'NonE-crude oil'!AA62+'E-crude oil'!AA62</f>
        <v>115212641234.252</v>
      </c>
      <c r="AB14" s="344">
        <f>'NonE-crude oil'!AB62+'E-crude oil'!AB62</f>
        <v>111833378937.60245</v>
      </c>
      <c r="AC14" s="344">
        <f>'NonE-crude oil'!AC62+'E-crude oil'!AC62</f>
        <v>109208893586.7701</v>
      </c>
      <c r="AD14" s="344">
        <f>'NonE-crude oil'!AD62+'E-crude oil'!AD62</f>
        <v>106588189323.06006</v>
      </c>
      <c r="AE14" s="344">
        <f>'NonE-crude oil'!AE62+'E-crude oil'!AE62</f>
        <v>103971264679.73294</v>
      </c>
      <c r="AF14" s="344">
        <f>'NonE-crude oil'!AF62+'E-crude oil'!AF62</f>
        <v>101358118190.04913</v>
      </c>
      <c r="AG14" s="344">
        <f>'NonE-crude oil'!AG62+'E-crude oil'!AG62</f>
        <v>98748748387.269135</v>
      </c>
      <c r="AH14" s="344">
        <f>'NonE-crude oil'!AH62+'E-crude oil'!AH62</f>
        <v>97152375890.682678</v>
      </c>
      <c r="AI14" s="344">
        <f>'NonE-crude oil'!AI62+'E-crude oil'!AI62</f>
        <v>95558271856.422195</v>
      </c>
      <c r="AJ14" s="344">
        <f>'NonE-crude oil'!AJ62+'E-crude oil'!AJ62</f>
        <v>93966435407.293793</v>
      </c>
      <c r="AK14" s="344">
        <f>'NonE-crude oil'!AK62+'E-crude oil'!AK62</f>
        <v>92376865666.103668</v>
      </c>
      <c r="AL14" s="344">
        <f>'NonE-crude oil'!AL62+'E-crude oil'!AL62</f>
        <v>90789561755.65799</v>
      </c>
      <c r="AM14" s="344">
        <f>'NonE-crude oil'!AM62+'E-crude oil'!AM62</f>
        <v>89964177864.585297</v>
      </c>
      <c r="AN14" s="344">
        <f>'NonE-crude oil'!AN62+'E-crude oil'!AN62</f>
        <v>89139912510.38092</v>
      </c>
      <c r="AO14" s="344">
        <f>'NonE-crude oil'!AO62+'E-crude oil'!AO62</f>
        <v>88316765266.717422</v>
      </c>
      <c r="AP14" s="344">
        <f>'NonE-crude oil'!AP62+'E-crude oil'!AP62</f>
        <v>87494735707.26738</v>
      </c>
      <c r="AQ14" s="344">
        <f>'NonE-crude oil'!AQ62+'E-crude oil'!AQ62</f>
        <v>86449811888.060303</v>
      </c>
    </row>
    <row r="15" spans="1:43" x14ac:dyDescent="0.2">
      <c r="A15" s="136" t="s">
        <v>137</v>
      </c>
      <c r="B15" s="344">
        <f>'NonE-crude oil'!B63+'E-crude oil'!B63</f>
        <v>0</v>
      </c>
      <c r="C15" s="344">
        <f>'NonE-crude oil'!C63+'E-crude oil'!C63</f>
        <v>0</v>
      </c>
      <c r="D15" s="344">
        <f>'NonE-crude oil'!D63+'E-crude oil'!D63</f>
        <v>0</v>
      </c>
      <c r="E15" s="344">
        <f>'NonE-crude oil'!E63+'E-crude oil'!E63</f>
        <v>0</v>
      </c>
      <c r="F15" s="344">
        <f>'NonE-crude oil'!F63+'E-crude oil'!F63</f>
        <v>0</v>
      </c>
      <c r="G15" s="344">
        <f>'NonE-crude oil'!G63+'E-crude oil'!G63</f>
        <v>0</v>
      </c>
      <c r="H15" s="344">
        <f>'NonE-crude oil'!H63+'E-crude oil'!H63</f>
        <v>0</v>
      </c>
      <c r="I15" s="344">
        <f>'NonE-crude oil'!I63+'E-crude oil'!I63</f>
        <v>0</v>
      </c>
      <c r="J15" s="344">
        <f>'NonE-crude oil'!J63+'E-crude oil'!J63</f>
        <v>0</v>
      </c>
      <c r="K15" s="344">
        <f>'NonE-crude oil'!K63+'E-crude oil'!K63</f>
        <v>0</v>
      </c>
      <c r="L15" s="344">
        <f>'NonE-crude oil'!L63+'E-crude oil'!L63</f>
        <v>0</v>
      </c>
      <c r="M15" s="344">
        <f>'NonE-crude oil'!M63+'E-crude oil'!M63</f>
        <v>0</v>
      </c>
      <c r="N15" s="344">
        <f>'NonE-crude oil'!N63+'E-crude oil'!N63</f>
        <v>0</v>
      </c>
      <c r="O15" s="344">
        <f>'NonE-crude oil'!O63+'E-crude oil'!O63</f>
        <v>0</v>
      </c>
      <c r="P15" s="344">
        <f>'NonE-crude oil'!P63+'E-crude oil'!P63</f>
        <v>0</v>
      </c>
      <c r="Q15" s="344">
        <f>'NonE-crude oil'!Q63+'E-crude oil'!Q63</f>
        <v>0</v>
      </c>
      <c r="R15" s="344">
        <f>'NonE-crude oil'!R63+'E-crude oil'!R63</f>
        <v>0</v>
      </c>
      <c r="S15" s="344">
        <f>'NonE-crude oil'!S63+'E-crude oil'!S63</f>
        <v>0</v>
      </c>
      <c r="T15" s="344">
        <f>'NonE-crude oil'!T63+'E-crude oil'!T63</f>
        <v>0</v>
      </c>
      <c r="U15" s="344">
        <f>'NonE-crude oil'!U63+'E-crude oil'!U63</f>
        <v>0</v>
      </c>
      <c r="V15" s="344">
        <f>'NonE-crude oil'!V63+'E-crude oil'!V63</f>
        <v>0</v>
      </c>
      <c r="W15" s="344">
        <f>'NonE-crude oil'!W63+'E-crude oil'!W63</f>
        <v>0</v>
      </c>
      <c r="X15" s="344">
        <f>'NonE-crude oil'!X63+'E-crude oil'!X63</f>
        <v>0</v>
      </c>
      <c r="Y15" s="344">
        <f>'NonE-crude oil'!Y63+'E-crude oil'!Y63</f>
        <v>0</v>
      </c>
      <c r="Z15" s="344">
        <f>'NonE-crude oil'!Z63+'E-crude oil'!Z63</f>
        <v>0</v>
      </c>
      <c r="AA15" s="344">
        <f>'NonE-crude oil'!AA63+'E-crude oil'!AA63</f>
        <v>0</v>
      </c>
      <c r="AB15" s="344">
        <f>'NonE-crude oil'!AB63+'E-crude oil'!AB63</f>
        <v>0</v>
      </c>
      <c r="AC15" s="344">
        <f>'NonE-crude oil'!AC63+'E-crude oil'!AC63</f>
        <v>0</v>
      </c>
      <c r="AD15" s="344">
        <f>'NonE-crude oil'!AD63+'E-crude oil'!AD63</f>
        <v>0</v>
      </c>
      <c r="AE15" s="344">
        <f>'NonE-crude oil'!AE63+'E-crude oil'!AE63</f>
        <v>0</v>
      </c>
      <c r="AF15" s="344">
        <f>'NonE-crude oil'!AF63+'E-crude oil'!AF63</f>
        <v>0</v>
      </c>
      <c r="AG15" s="344">
        <f>'NonE-crude oil'!AG63+'E-crude oil'!AG63</f>
        <v>0</v>
      </c>
      <c r="AH15" s="344">
        <f>'NonE-crude oil'!AH63+'E-crude oil'!AH63</f>
        <v>0</v>
      </c>
      <c r="AI15" s="344">
        <f>'NonE-crude oil'!AI63+'E-crude oil'!AI63</f>
        <v>0</v>
      </c>
      <c r="AJ15" s="344">
        <f>'NonE-crude oil'!AJ63+'E-crude oil'!AJ63</f>
        <v>0</v>
      </c>
      <c r="AK15" s="344">
        <f>'NonE-crude oil'!AK63+'E-crude oil'!AK63</f>
        <v>0</v>
      </c>
      <c r="AL15" s="344">
        <f>'NonE-crude oil'!AL63+'E-crude oil'!AL63</f>
        <v>0</v>
      </c>
      <c r="AM15" s="344">
        <f>'NonE-crude oil'!AM63+'E-crude oil'!AM63</f>
        <v>0</v>
      </c>
      <c r="AN15" s="344">
        <f>'NonE-crude oil'!AN63+'E-crude oil'!AN63</f>
        <v>0</v>
      </c>
      <c r="AO15" s="344">
        <f>'NonE-crude oil'!AO63+'E-crude oil'!AO63</f>
        <v>0</v>
      </c>
      <c r="AP15" s="344">
        <f>'NonE-crude oil'!AP63+'E-crude oil'!AP63</f>
        <v>0</v>
      </c>
      <c r="AQ15" s="344">
        <f>'NonE-crude oil'!AQ63+'E-crude oil'!AQ63</f>
        <v>0</v>
      </c>
    </row>
    <row r="16" spans="1:43" x14ac:dyDescent="0.2">
      <c r="A16" s="136" t="s">
        <v>138</v>
      </c>
      <c r="B16" s="344">
        <f>'NonE-crude oil'!B64+'E-crude oil'!B64</f>
        <v>118901762404.33154</v>
      </c>
      <c r="C16" s="344">
        <f>'NonE-crude oil'!C64+'E-crude oil'!C64</f>
        <v>83231233683.032043</v>
      </c>
      <c r="D16" s="344">
        <f>'NonE-crude oil'!D64+'E-crude oil'!D64</f>
        <v>85766443357.779861</v>
      </c>
      <c r="E16" s="344">
        <f>'NonE-crude oil'!E64+'E-crude oil'!E64</f>
        <v>88765408204.325577</v>
      </c>
      <c r="F16" s="344">
        <f>'NonE-crude oil'!F64+'E-crude oil'!F64</f>
        <v>95417426736.936584</v>
      </c>
      <c r="G16" s="344">
        <f>'NonE-crude oil'!G64+'E-crude oil'!G64</f>
        <v>101954557874.90338</v>
      </c>
      <c r="H16" s="344">
        <f>'NonE-crude oil'!H64+'E-crude oil'!H64</f>
        <v>108377436646.94704</v>
      </c>
      <c r="I16" s="344">
        <f>'NonE-crude oil'!I64+'E-crude oil'!I64</f>
        <v>113093859811.65363</v>
      </c>
      <c r="J16" s="344">
        <f>'NonE-crude oil'!J64+'E-crude oil'!J64</f>
        <v>117725855043.85762</v>
      </c>
      <c r="K16" s="344">
        <f>'NonE-crude oil'!K64+'E-crude oil'!K64</f>
        <v>122273875203.74324</v>
      </c>
      <c r="L16" s="344">
        <f>'NonE-crude oil'!L64+'E-crude oil'!L64</f>
        <v>126738373151.49454</v>
      </c>
      <c r="M16" s="344">
        <f>'NonE-crude oil'!M64+'E-crude oil'!M64</f>
        <v>131119801747.2957</v>
      </c>
      <c r="N16" s="344">
        <f>'NonE-crude oil'!N64+'E-crude oil'!N64</f>
        <v>133187934431.935</v>
      </c>
      <c r="O16" s="344">
        <f>'NonE-crude oil'!O64+'E-crude oil'!O64</f>
        <v>135222093726.8911</v>
      </c>
      <c r="P16" s="344">
        <f>'NonE-crude oil'!P64+'E-crude oil'!P64</f>
        <v>137222437417.92778</v>
      </c>
      <c r="Q16" s="344">
        <f>'NonE-crude oil'!Q64+'E-crude oil'!Q64</f>
        <v>139189123290.80908</v>
      </c>
      <c r="R16" s="344">
        <f>'NonE-crude oil'!R64+'E-crude oil'!R64</f>
        <v>141122309131.29892</v>
      </c>
      <c r="S16" s="344">
        <f>'NonE-crude oil'!S64+'E-crude oil'!S64</f>
        <v>141577898314.02826</v>
      </c>
      <c r="T16" s="344">
        <f>'NonE-crude oil'!T64+'E-crude oil'!T64</f>
        <v>142029460513.78943</v>
      </c>
      <c r="U16" s="344">
        <f>'NonE-crude oil'!U64+'E-crude oil'!U64</f>
        <v>142477000885.5621</v>
      </c>
      <c r="V16" s="344">
        <f>'NonE-crude oil'!V64+'E-crude oil'!V64</f>
        <v>142920524584.32611</v>
      </c>
      <c r="W16" s="344">
        <f>'NonE-crude oil'!W64+'E-crude oil'!W64</f>
        <v>143360036765.06107</v>
      </c>
      <c r="X16" s="344">
        <f>'NonE-crude oil'!X64+'E-crude oil'!X64</f>
        <v>142624340650.37973</v>
      </c>
      <c r="Y16" s="344">
        <f>'NonE-crude oil'!Y64+'E-crude oil'!Y64</f>
        <v>141890820819.61099</v>
      </c>
      <c r="Z16" s="344">
        <f>'NonE-crude oil'!Z64+'E-crude oil'!Z64</f>
        <v>141159475099.73819</v>
      </c>
      <c r="AA16" s="344">
        <f>'NonE-crude oil'!AA64+'E-crude oil'!AA64</f>
        <v>140430301317.74487</v>
      </c>
      <c r="AB16" s="344">
        <f>'NonE-crude oil'!AB64+'E-crude oil'!AB64</f>
        <v>139703297300.61423</v>
      </c>
      <c r="AC16" s="344">
        <f>'NonE-crude oil'!AC64+'E-crude oil'!AC64</f>
        <v>137469468118.61859</v>
      </c>
      <c r="AD16" s="344">
        <f>'NonE-crude oil'!AD64+'E-crude oil'!AD64</f>
        <v>135245826600.23033</v>
      </c>
      <c r="AE16" s="344">
        <f>'NonE-crude oil'!AE64+'E-crude oil'!AE64</f>
        <v>133032361071.41986</v>
      </c>
      <c r="AF16" s="344">
        <f>'NonE-crude oil'!AF64+'E-crude oil'!AF64</f>
        <v>130829059858.15775</v>
      </c>
      <c r="AG16" s="344">
        <f>'NonE-crude oil'!AG64+'E-crude oil'!AG64</f>
        <v>128635911286.41449</v>
      </c>
      <c r="AH16" s="344">
        <f>'NonE-crude oil'!AH64+'E-crude oil'!AH64</f>
        <v>125336177071.05305</v>
      </c>
      <c r="AI16" s="344">
        <f>'NonE-crude oil'!AI64+'E-crude oil'!AI64</f>
        <v>122052565080.20247</v>
      </c>
      <c r="AJ16" s="344">
        <f>'NonE-crude oil'!AJ64+'E-crude oil'!AJ64</f>
        <v>118785056514.07353</v>
      </c>
      <c r="AK16" s="344">
        <f>'NonE-crude oil'!AK64+'E-crude oil'!AK64</f>
        <v>115533632572.87695</v>
      </c>
      <c r="AL16" s="344">
        <f>'NonE-crude oil'!AL64+'E-crude oil'!AL64</f>
        <v>112298274456.82358</v>
      </c>
      <c r="AM16" s="344">
        <f>'NonE-crude oil'!AM64+'E-crude oil'!AM64</f>
        <v>109074291528.85217</v>
      </c>
      <c r="AN16" s="344">
        <f>'NonE-crude oil'!AN64+'E-crude oil'!AN64</f>
        <v>105866363833.14563</v>
      </c>
      <c r="AO16" s="344">
        <f>'NonE-crude oil'!AO64+'E-crude oil'!AO64</f>
        <v>102674472529.46732</v>
      </c>
      <c r="AP16" s="344">
        <f>'NonE-crude oil'!AP64+'E-crude oil'!AP64</f>
        <v>99498598777.580795</v>
      </c>
      <c r="AQ16" s="344">
        <f>'NonE-crude oil'!AQ64+'E-crude oil'!AQ64</f>
        <v>96076137919.287033</v>
      </c>
    </row>
    <row r="17" spans="1:43" x14ac:dyDescent="0.2">
      <c r="A17" s="136" t="s">
        <v>139</v>
      </c>
      <c r="B17" s="344">
        <f>'NonE-crude oil'!B65+'E-crude oil'!B65</f>
        <v>0</v>
      </c>
      <c r="C17" s="344">
        <f>'NonE-crude oil'!C65+'E-crude oil'!C65</f>
        <v>0</v>
      </c>
      <c r="D17" s="344">
        <f>'NonE-crude oil'!D65+'E-crude oil'!D65</f>
        <v>0</v>
      </c>
      <c r="E17" s="344">
        <f>'NonE-crude oil'!E65+'E-crude oil'!E65</f>
        <v>0</v>
      </c>
      <c r="F17" s="344">
        <f>'NonE-crude oil'!F65+'E-crude oil'!F65</f>
        <v>0</v>
      </c>
      <c r="G17" s="344">
        <f>'NonE-crude oil'!G65+'E-crude oil'!G65</f>
        <v>0</v>
      </c>
      <c r="H17" s="344">
        <f>'NonE-crude oil'!H65+'E-crude oil'!H65</f>
        <v>0</v>
      </c>
      <c r="I17" s="344">
        <f>'NonE-crude oil'!I65+'E-crude oil'!I65</f>
        <v>0</v>
      </c>
      <c r="J17" s="344">
        <f>'NonE-crude oil'!J65+'E-crude oil'!J65</f>
        <v>0</v>
      </c>
      <c r="K17" s="344">
        <f>'NonE-crude oil'!K65+'E-crude oil'!K65</f>
        <v>0</v>
      </c>
      <c r="L17" s="344">
        <f>'NonE-crude oil'!L65+'E-crude oil'!L65</f>
        <v>0</v>
      </c>
      <c r="M17" s="344">
        <f>'NonE-crude oil'!M65+'E-crude oil'!M65</f>
        <v>0</v>
      </c>
      <c r="N17" s="344">
        <f>'NonE-crude oil'!N65+'E-crude oil'!N65</f>
        <v>0</v>
      </c>
      <c r="O17" s="344">
        <f>'NonE-crude oil'!O65+'E-crude oil'!O65</f>
        <v>0</v>
      </c>
      <c r="P17" s="344">
        <f>'NonE-crude oil'!P65+'E-crude oil'!P65</f>
        <v>0</v>
      </c>
      <c r="Q17" s="344">
        <f>'NonE-crude oil'!Q65+'E-crude oil'!Q65</f>
        <v>0</v>
      </c>
      <c r="R17" s="344">
        <f>'NonE-crude oil'!R65+'E-crude oil'!R65</f>
        <v>0</v>
      </c>
      <c r="S17" s="344">
        <f>'NonE-crude oil'!S65+'E-crude oil'!S65</f>
        <v>0</v>
      </c>
      <c r="T17" s="344">
        <f>'NonE-crude oil'!T65+'E-crude oil'!T65</f>
        <v>0</v>
      </c>
      <c r="U17" s="344">
        <f>'NonE-crude oil'!U65+'E-crude oil'!U65</f>
        <v>0</v>
      </c>
      <c r="V17" s="344">
        <f>'NonE-crude oil'!V65+'E-crude oil'!V65</f>
        <v>0</v>
      </c>
      <c r="W17" s="344">
        <f>'NonE-crude oil'!W65+'E-crude oil'!W65</f>
        <v>0</v>
      </c>
      <c r="X17" s="344">
        <f>'NonE-crude oil'!X65+'E-crude oil'!X65</f>
        <v>0</v>
      </c>
      <c r="Y17" s="344">
        <f>'NonE-crude oil'!Y65+'E-crude oil'!Y65</f>
        <v>0</v>
      </c>
      <c r="Z17" s="344">
        <f>'NonE-crude oil'!Z65+'E-crude oil'!Z65</f>
        <v>0</v>
      </c>
      <c r="AA17" s="344">
        <f>'NonE-crude oil'!AA65+'E-crude oil'!AA65</f>
        <v>0</v>
      </c>
      <c r="AB17" s="344">
        <f>'NonE-crude oil'!AB65+'E-crude oil'!AB65</f>
        <v>0</v>
      </c>
      <c r="AC17" s="344">
        <f>'NonE-crude oil'!AC65+'E-crude oil'!AC65</f>
        <v>0</v>
      </c>
      <c r="AD17" s="344">
        <f>'NonE-crude oil'!AD65+'E-crude oil'!AD65</f>
        <v>0</v>
      </c>
      <c r="AE17" s="344">
        <f>'NonE-crude oil'!AE65+'E-crude oil'!AE65</f>
        <v>0</v>
      </c>
      <c r="AF17" s="344">
        <f>'NonE-crude oil'!AF65+'E-crude oil'!AF65</f>
        <v>0</v>
      </c>
      <c r="AG17" s="344">
        <f>'NonE-crude oil'!AG65+'E-crude oil'!AG65</f>
        <v>0</v>
      </c>
      <c r="AH17" s="344">
        <f>'NonE-crude oil'!AH65+'E-crude oil'!AH65</f>
        <v>0</v>
      </c>
      <c r="AI17" s="344">
        <f>'NonE-crude oil'!AI65+'E-crude oil'!AI65</f>
        <v>0</v>
      </c>
      <c r="AJ17" s="344">
        <f>'NonE-crude oil'!AJ65+'E-crude oil'!AJ65</f>
        <v>0</v>
      </c>
      <c r="AK17" s="344">
        <f>'NonE-crude oil'!AK65+'E-crude oil'!AK65</f>
        <v>0</v>
      </c>
      <c r="AL17" s="344">
        <f>'NonE-crude oil'!AL65+'E-crude oil'!AL65</f>
        <v>0</v>
      </c>
      <c r="AM17" s="344">
        <f>'NonE-crude oil'!AM65+'E-crude oil'!AM65</f>
        <v>0</v>
      </c>
      <c r="AN17" s="344">
        <f>'NonE-crude oil'!AN65+'E-crude oil'!AN65</f>
        <v>0</v>
      </c>
      <c r="AO17" s="344">
        <f>'NonE-crude oil'!AO65+'E-crude oil'!AO65</f>
        <v>0</v>
      </c>
      <c r="AP17" s="344">
        <f>'NonE-crude oil'!AP65+'E-crude oil'!AP65</f>
        <v>0</v>
      </c>
      <c r="AQ17" s="344">
        <f>'NonE-crude oil'!AQ65+'E-crude oil'!AQ65</f>
        <v>0</v>
      </c>
    </row>
    <row r="18" spans="1:43" x14ac:dyDescent="0.2">
      <c r="A18" s="136" t="s">
        <v>140</v>
      </c>
      <c r="B18" s="344">
        <f>'NonE-crude oil'!B66+'E-crude oil'!B66</f>
        <v>0</v>
      </c>
      <c r="C18" s="344">
        <f>'NonE-crude oil'!C66+'E-crude oil'!C66</f>
        <v>0</v>
      </c>
      <c r="D18" s="344">
        <f>'NonE-crude oil'!D66+'E-crude oil'!D66</f>
        <v>0</v>
      </c>
      <c r="E18" s="344">
        <f>'NonE-crude oil'!E66+'E-crude oil'!E66</f>
        <v>0</v>
      </c>
      <c r="F18" s="344">
        <f>'NonE-crude oil'!F66+'E-crude oil'!F66</f>
        <v>0</v>
      </c>
      <c r="G18" s="344">
        <f>'NonE-crude oil'!G66+'E-crude oil'!G66</f>
        <v>0</v>
      </c>
      <c r="H18" s="344">
        <f>'NonE-crude oil'!H66+'E-crude oil'!H66</f>
        <v>0</v>
      </c>
      <c r="I18" s="344">
        <f>'NonE-crude oil'!I66+'E-crude oil'!I66</f>
        <v>0</v>
      </c>
      <c r="J18" s="344">
        <f>'NonE-crude oil'!J66+'E-crude oil'!J66</f>
        <v>0</v>
      </c>
      <c r="K18" s="344">
        <f>'NonE-crude oil'!K66+'E-crude oil'!K66</f>
        <v>0</v>
      </c>
      <c r="L18" s="344">
        <f>'NonE-crude oil'!L66+'E-crude oil'!L66</f>
        <v>0</v>
      </c>
      <c r="M18" s="344">
        <f>'NonE-crude oil'!M66+'E-crude oil'!M66</f>
        <v>0</v>
      </c>
      <c r="N18" s="344">
        <f>'NonE-crude oil'!N66+'E-crude oil'!N66</f>
        <v>0</v>
      </c>
      <c r="O18" s="344">
        <f>'NonE-crude oil'!O66+'E-crude oil'!O66</f>
        <v>0</v>
      </c>
      <c r="P18" s="344">
        <f>'NonE-crude oil'!P66+'E-crude oil'!P66</f>
        <v>0</v>
      </c>
      <c r="Q18" s="344">
        <f>'NonE-crude oil'!Q66+'E-crude oil'!Q66</f>
        <v>0</v>
      </c>
      <c r="R18" s="344">
        <f>'NonE-crude oil'!R66+'E-crude oil'!R66</f>
        <v>0</v>
      </c>
      <c r="S18" s="344">
        <f>'NonE-crude oil'!S66+'E-crude oil'!S66</f>
        <v>0</v>
      </c>
      <c r="T18" s="344">
        <f>'NonE-crude oil'!T66+'E-crude oil'!T66</f>
        <v>0</v>
      </c>
      <c r="U18" s="344">
        <f>'NonE-crude oil'!U66+'E-crude oil'!U66</f>
        <v>0</v>
      </c>
      <c r="V18" s="344">
        <f>'NonE-crude oil'!V66+'E-crude oil'!V66</f>
        <v>0</v>
      </c>
      <c r="W18" s="344">
        <f>'NonE-crude oil'!W66+'E-crude oil'!W66</f>
        <v>0</v>
      </c>
      <c r="X18" s="344">
        <f>'NonE-crude oil'!X66+'E-crude oil'!X66</f>
        <v>0</v>
      </c>
      <c r="Y18" s="344">
        <f>'NonE-crude oil'!Y66+'E-crude oil'!Y66</f>
        <v>0</v>
      </c>
      <c r="Z18" s="344">
        <f>'NonE-crude oil'!Z66+'E-crude oil'!Z66</f>
        <v>0</v>
      </c>
      <c r="AA18" s="344">
        <f>'NonE-crude oil'!AA66+'E-crude oil'!AA66</f>
        <v>0</v>
      </c>
      <c r="AB18" s="344">
        <f>'NonE-crude oil'!AB66+'E-crude oil'!AB66</f>
        <v>0</v>
      </c>
      <c r="AC18" s="344">
        <f>'NonE-crude oil'!AC66+'E-crude oil'!AC66</f>
        <v>0</v>
      </c>
      <c r="AD18" s="344">
        <f>'NonE-crude oil'!AD66+'E-crude oil'!AD66</f>
        <v>0</v>
      </c>
      <c r="AE18" s="344">
        <f>'NonE-crude oil'!AE66+'E-crude oil'!AE66</f>
        <v>0</v>
      </c>
      <c r="AF18" s="344">
        <f>'NonE-crude oil'!AF66+'E-crude oil'!AF66</f>
        <v>0</v>
      </c>
      <c r="AG18" s="344">
        <f>'NonE-crude oil'!AG66+'E-crude oil'!AG66</f>
        <v>0</v>
      </c>
      <c r="AH18" s="344">
        <f>'NonE-crude oil'!AH66+'E-crude oil'!AH66</f>
        <v>0</v>
      </c>
      <c r="AI18" s="344">
        <f>'NonE-crude oil'!AI66+'E-crude oil'!AI66</f>
        <v>0</v>
      </c>
      <c r="AJ18" s="344">
        <f>'NonE-crude oil'!AJ66+'E-crude oil'!AJ66</f>
        <v>0</v>
      </c>
      <c r="AK18" s="344">
        <f>'NonE-crude oil'!AK66+'E-crude oil'!AK66</f>
        <v>0</v>
      </c>
      <c r="AL18" s="344">
        <f>'NonE-crude oil'!AL66+'E-crude oil'!AL66</f>
        <v>0</v>
      </c>
      <c r="AM18" s="344">
        <f>'NonE-crude oil'!AM66+'E-crude oil'!AM66</f>
        <v>0</v>
      </c>
      <c r="AN18" s="344">
        <f>'NonE-crude oil'!AN66+'E-crude oil'!AN66</f>
        <v>0</v>
      </c>
      <c r="AO18" s="344">
        <f>'NonE-crude oil'!AO66+'E-crude oil'!AO66</f>
        <v>0</v>
      </c>
      <c r="AP18" s="344">
        <f>'NonE-crude oil'!AP66+'E-crude oil'!AP66</f>
        <v>0</v>
      </c>
      <c r="AQ18" s="344">
        <f>'NonE-crude oil'!AQ66+'E-crude oil'!AQ66</f>
        <v>0</v>
      </c>
    </row>
    <row r="19" spans="1:43" x14ac:dyDescent="0.2">
      <c r="A19" s="136" t="s">
        <v>141</v>
      </c>
      <c r="B19" s="344">
        <f>'NonE-crude oil'!B67+'E-crude oil'!B67</f>
        <v>0</v>
      </c>
      <c r="C19" s="344">
        <f>'NonE-crude oil'!C67+'E-crude oil'!C67</f>
        <v>0</v>
      </c>
      <c r="D19" s="344">
        <f>'NonE-crude oil'!D67+'E-crude oil'!D67</f>
        <v>0</v>
      </c>
      <c r="E19" s="344">
        <f>'NonE-crude oil'!E67+'E-crude oil'!E67</f>
        <v>0</v>
      </c>
      <c r="F19" s="344">
        <f>'NonE-crude oil'!F67+'E-crude oil'!F67</f>
        <v>0</v>
      </c>
      <c r="G19" s="344">
        <f>'NonE-crude oil'!G67+'E-crude oil'!G67</f>
        <v>0</v>
      </c>
      <c r="H19" s="344">
        <f>'NonE-crude oil'!H67+'E-crude oil'!H67</f>
        <v>0</v>
      </c>
      <c r="I19" s="344">
        <f>'NonE-crude oil'!I67+'E-crude oil'!I67</f>
        <v>0</v>
      </c>
      <c r="J19" s="344">
        <f>'NonE-crude oil'!J67+'E-crude oil'!J67</f>
        <v>0</v>
      </c>
      <c r="K19" s="344">
        <f>'NonE-crude oil'!K67+'E-crude oil'!K67</f>
        <v>0</v>
      </c>
      <c r="L19" s="344">
        <f>'NonE-crude oil'!L67+'E-crude oil'!L67</f>
        <v>0</v>
      </c>
      <c r="M19" s="344">
        <f>'NonE-crude oil'!M67+'E-crude oil'!M67</f>
        <v>0</v>
      </c>
      <c r="N19" s="344">
        <f>'NonE-crude oil'!N67+'E-crude oil'!N67</f>
        <v>0</v>
      </c>
      <c r="O19" s="344">
        <f>'NonE-crude oil'!O67+'E-crude oil'!O67</f>
        <v>0</v>
      </c>
      <c r="P19" s="344">
        <f>'NonE-crude oil'!P67+'E-crude oil'!P67</f>
        <v>0</v>
      </c>
      <c r="Q19" s="344">
        <f>'NonE-crude oil'!Q67+'E-crude oil'!Q67</f>
        <v>0</v>
      </c>
      <c r="R19" s="344">
        <f>'NonE-crude oil'!R67+'E-crude oil'!R67</f>
        <v>0</v>
      </c>
      <c r="S19" s="344">
        <f>'NonE-crude oil'!S67+'E-crude oil'!S67</f>
        <v>0</v>
      </c>
      <c r="T19" s="344">
        <f>'NonE-crude oil'!T67+'E-crude oil'!T67</f>
        <v>0</v>
      </c>
      <c r="U19" s="344">
        <f>'NonE-crude oil'!U67+'E-crude oil'!U67</f>
        <v>0</v>
      </c>
      <c r="V19" s="344">
        <f>'NonE-crude oil'!V67+'E-crude oil'!V67</f>
        <v>0</v>
      </c>
      <c r="W19" s="344">
        <f>'NonE-crude oil'!W67+'E-crude oil'!W67</f>
        <v>0</v>
      </c>
      <c r="X19" s="344">
        <f>'NonE-crude oil'!X67+'E-crude oil'!X67</f>
        <v>0</v>
      </c>
      <c r="Y19" s="344">
        <f>'NonE-crude oil'!Y67+'E-crude oil'!Y67</f>
        <v>0</v>
      </c>
      <c r="Z19" s="344">
        <f>'NonE-crude oil'!Z67+'E-crude oil'!Z67</f>
        <v>0</v>
      </c>
      <c r="AA19" s="344">
        <f>'NonE-crude oil'!AA67+'E-crude oil'!AA67</f>
        <v>0</v>
      </c>
      <c r="AB19" s="344">
        <f>'NonE-crude oil'!AB67+'E-crude oil'!AB67</f>
        <v>0</v>
      </c>
      <c r="AC19" s="344">
        <f>'NonE-crude oil'!AC67+'E-crude oil'!AC67</f>
        <v>0</v>
      </c>
      <c r="AD19" s="344">
        <f>'NonE-crude oil'!AD67+'E-crude oil'!AD67</f>
        <v>0</v>
      </c>
      <c r="AE19" s="344">
        <f>'NonE-crude oil'!AE67+'E-crude oil'!AE67</f>
        <v>0</v>
      </c>
      <c r="AF19" s="344">
        <f>'NonE-crude oil'!AF67+'E-crude oil'!AF67</f>
        <v>0</v>
      </c>
      <c r="AG19" s="344">
        <f>'NonE-crude oil'!AG67+'E-crude oil'!AG67</f>
        <v>0</v>
      </c>
      <c r="AH19" s="344">
        <f>'NonE-crude oil'!AH67+'E-crude oil'!AH67</f>
        <v>0</v>
      </c>
      <c r="AI19" s="344">
        <f>'NonE-crude oil'!AI67+'E-crude oil'!AI67</f>
        <v>0</v>
      </c>
      <c r="AJ19" s="344">
        <f>'NonE-crude oil'!AJ67+'E-crude oil'!AJ67</f>
        <v>0</v>
      </c>
      <c r="AK19" s="344">
        <f>'NonE-crude oil'!AK67+'E-crude oil'!AK67</f>
        <v>0</v>
      </c>
      <c r="AL19" s="344">
        <f>'NonE-crude oil'!AL67+'E-crude oil'!AL67</f>
        <v>0</v>
      </c>
      <c r="AM19" s="344">
        <f>'NonE-crude oil'!AM67+'E-crude oil'!AM67</f>
        <v>0</v>
      </c>
      <c r="AN19" s="344">
        <f>'NonE-crude oil'!AN67+'E-crude oil'!AN67</f>
        <v>0</v>
      </c>
      <c r="AO19" s="344">
        <f>'NonE-crude oil'!AO67+'E-crude oil'!AO67</f>
        <v>0</v>
      </c>
      <c r="AP19" s="344">
        <f>'NonE-crude oil'!AP67+'E-crude oil'!AP67</f>
        <v>0</v>
      </c>
      <c r="AQ19" s="344">
        <f>'NonE-crude oil'!AQ67+'E-crude oil'!AQ67</f>
        <v>0</v>
      </c>
    </row>
    <row r="20" spans="1:43" x14ac:dyDescent="0.2">
      <c r="A20" s="136" t="s">
        <v>142</v>
      </c>
      <c r="B20" s="344">
        <f>'NonE-crude oil'!B68+'E-crude oil'!B68</f>
        <v>3963392080.144383</v>
      </c>
      <c r="C20" s="344">
        <f>'NonE-crude oil'!C68+'E-crude oil'!C68</f>
        <v>0</v>
      </c>
      <c r="D20" s="344">
        <f>'NonE-crude oil'!D68+'E-crude oil'!D68</f>
        <v>0</v>
      </c>
      <c r="E20" s="344">
        <f>'NonE-crude oil'!E68+'E-crude oil'!E68</f>
        <v>0</v>
      </c>
      <c r="F20" s="344">
        <f>'NonE-crude oil'!F68+'E-crude oil'!F68</f>
        <v>0</v>
      </c>
      <c r="G20" s="344">
        <f>'NonE-crude oil'!G68+'E-crude oil'!G68</f>
        <v>0</v>
      </c>
      <c r="H20" s="344">
        <f>'NonE-crude oil'!H68+'E-crude oil'!H68</f>
        <v>0</v>
      </c>
      <c r="I20" s="344">
        <f>'NonE-crude oil'!I68+'E-crude oil'!I68</f>
        <v>0</v>
      </c>
      <c r="J20" s="344">
        <f>'NonE-crude oil'!J68+'E-crude oil'!J68</f>
        <v>0</v>
      </c>
      <c r="K20" s="344">
        <f>'NonE-crude oil'!K68+'E-crude oil'!K68</f>
        <v>0</v>
      </c>
      <c r="L20" s="344">
        <f>'NonE-crude oil'!L68+'E-crude oil'!L68</f>
        <v>0</v>
      </c>
      <c r="M20" s="344">
        <f>'NonE-crude oil'!M68+'E-crude oil'!M68</f>
        <v>0</v>
      </c>
      <c r="N20" s="344">
        <f>'NonE-crude oil'!N68+'E-crude oil'!N68</f>
        <v>0</v>
      </c>
      <c r="O20" s="344">
        <f>'NonE-crude oil'!O68+'E-crude oil'!O68</f>
        <v>0</v>
      </c>
      <c r="P20" s="344">
        <f>'NonE-crude oil'!P68+'E-crude oil'!P68</f>
        <v>0</v>
      </c>
      <c r="Q20" s="344">
        <f>'NonE-crude oil'!Q68+'E-crude oil'!Q68</f>
        <v>0</v>
      </c>
      <c r="R20" s="344">
        <f>'NonE-crude oil'!R68+'E-crude oil'!R68</f>
        <v>0</v>
      </c>
      <c r="S20" s="344">
        <f>'NonE-crude oil'!S68+'E-crude oil'!S68</f>
        <v>0</v>
      </c>
      <c r="T20" s="344">
        <f>'NonE-crude oil'!T68+'E-crude oil'!T68</f>
        <v>0</v>
      </c>
      <c r="U20" s="344">
        <f>'NonE-crude oil'!U68+'E-crude oil'!U68</f>
        <v>0</v>
      </c>
      <c r="V20" s="344">
        <f>'NonE-crude oil'!V68+'E-crude oil'!V68</f>
        <v>0</v>
      </c>
      <c r="W20" s="344">
        <f>'NonE-crude oil'!W68+'E-crude oil'!W68</f>
        <v>0</v>
      </c>
      <c r="X20" s="344">
        <f>'NonE-crude oil'!X68+'E-crude oil'!X68</f>
        <v>0</v>
      </c>
      <c r="Y20" s="344">
        <f>'NonE-crude oil'!Y68+'E-crude oil'!Y68</f>
        <v>0</v>
      </c>
      <c r="Z20" s="344">
        <f>'NonE-crude oil'!Z68+'E-crude oil'!Z68</f>
        <v>0</v>
      </c>
      <c r="AA20" s="344">
        <f>'NonE-crude oil'!AA68+'E-crude oil'!AA68</f>
        <v>0</v>
      </c>
      <c r="AB20" s="344">
        <f>'NonE-crude oil'!AB68+'E-crude oil'!AB68</f>
        <v>0</v>
      </c>
      <c r="AC20" s="344">
        <f>'NonE-crude oil'!AC68+'E-crude oil'!AC68</f>
        <v>0</v>
      </c>
      <c r="AD20" s="344">
        <f>'NonE-crude oil'!AD68+'E-crude oil'!AD68</f>
        <v>0</v>
      </c>
      <c r="AE20" s="344">
        <f>'NonE-crude oil'!AE68+'E-crude oil'!AE68</f>
        <v>0</v>
      </c>
      <c r="AF20" s="344">
        <f>'NonE-crude oil'!AF68+'E-crude oil'!AF68</f>
        <v>0</v>
      </c>
      <c r="AG20" s="344">
        <f>'NonE-crude oil'!AG68+'E-crude oil'!AG68</f>
        <v>0</v>
      </c>
      <c r="AH20" s="344">
        <f>'NonE-crude oil'!AH68+'E-crude oil'!AH68</f>
        <v>0</v>
      </c>
      <c r="AI20" s="344">
        <f>'NonE-crude oil'!AI68+'E-crude oil'!AI68</f>
        <v>0</v>
      </c>
      <c r="AJ20" s="344">
        <f>'NonE-crude oil'!AJ68+'E-crude oil'!AJ68</f>
        <v>0</v>
      </c>
      <c r="AK20" s="344">
        <f>'NonE-crude oil'!AK68+'E-crude oil'!AK68</f>
        <v>0</v>
      </c>
      <c r="AL20" s="344">
        <f>'NonE-crude oil'!AL68+'E-crude oil'!AL68</f>
        <v>0</v>
      </c>
      <c r="AM20" s="344">
        <f>'NonE-crude oil'!AM68+'E-crude oil'!AM68</f>
        <v>0</v>
      </c>
      <c r="AN20" s="344">
        <f>'NonE-crude oil'!AN68+'E-crude oil'!AN68</f>
        <v>0</v>
      </c>
      <c r="AO20" s="344">
        <f>'NonE-crude oil'!AO68+'E-crude oil'!AO68</f>
        <v>0</v>
      </c>
      <c r="AP20" s="344">
        <f>'NonE-crude oil'!AP68+'E-crude oil'!AP68</f>
        <v>0</v>
      </c>
      <c r="AQ20" s="344">
        <f>'NonE-crude oil'!AQ68+'E-crude oil'!AQ68</f>
        <v>0</v>
      </c>
    </row>
    <row r="21" spans="1:43" x14ac:dyDescent="0.2">
      <c r="A21" s="136" t="s">
        <v>143</v>
      </c>
      <c r="B21" s="344">
        <f>'NonE-crude oil'!B69+'E-crude oil'!B69</f>
        <v>3963392080.144383</v>
      </c>
      <c r="C21" s="344">
        <f>'NonE-crude oil'!C69+'E-crude oil'!C69</f>
        <v>3963392080.144383</v>
      </c>
      <c r="D21" s="344">
        <f>'NonE-crude oil'!D69+'E-crude oil'!D69</f>
        <v>4071679523.4666405</v>
      </c>
      <c r="E21" s="344">
        <f>'NonE-crude oil'!E69+'E-crude oil'!E69</f>
        <v>4169353716.7260795</v>
      </c>
      <c r="F21" s="344">
        <f>'NonE-crude oil'!F69+'E-crude oil'!F69</f>
        <v>4488690041.5008602</v>
      </c>
      <c r="G21" s="344">
        <f>'NonE-crude oil'!G69+'E-crude oil'!G69</f>
        <v>4801550562.8461809</v>
      </c>
      <c r="H21" s="344">
        <f>'NonE-crude oil'!H69+'E-crude oil'!H69</f>
        <v>5107978823.3100166</v>
      </c>
      <c r="I21" s="344">
        <f>'NonE-crude oil'!I69+'E-crude oil'!I69</f>
        <v>5213264157.8698473</v>
      </c>
      <c r="J21" s="344">
        <f>'NonE-crude oil'!J69+'E-crude oil'!J69</f>
        <v>5316083237.9793959</v>
      </c>
      <c r="K21" s="344">
        <f>'NonE-crude oil'!K69+'E-crude oil'!K69</f>
        <v>5416451571.8866682</v>
      </c>
      <c r="L21" s="344">
        <f>'NonE-crude oil'!L69+'E-crude oil'!L69</f>
        <v>5514384667.8396597</v>
      </c>
      <c r="M21" s="344">
        <f>'NonE-crude oil'!M69+'E-crude oil'!M69</f>
        <v>5609898034.0863762</v>
      </c>
      <c r="N21" s="344">
        <f>'NonE-crude oil'!N69+'E-crude oil'!N69</f>
        <v>5643624866.6889734</v>
      </c>
      <c r="O21" s="344">
        <f>'NonE-crude oil'!O69+'E-crude oil'!O69</f>
        <v>5676490776.3943968</v>
      </c>
      <c r="P21" s="344">
        <f>'NonE-crude oil'!P69+'E-crude oil'!P69</f>
        <v>5708500443.1447392</v>
      </c>
      <c r="Q21" s="344">
        <f>'NonE-crude oil'!Q69+'E-crude oil'!Q69</f>
        <v>5739658546.8820934</v>
      </c>
      <c r="R21" s="344">
        <f>'NonE-crude oil'!R69+'E-crude oil'!R69</f>
        <v>5769969767.5485468</v>
      </c>
      <c r="S21" s="344">
        <f>'NonE-crude oil'!S69+'E-crude oil'!S69</f>
        <v>5734492013.0361814</v>
      </c>
      <c r="T21" s="344">
        <f>'NonE-crude oil'!T69+'E-crude oil'!T69</f>
        <v>5699142266.9125795</v>
      </c>
      <c r="U21" s="344">
        <f>'NonE-crude oil'!U69+'E-crude oil'!U69</f>
        <v>5663920358.7954569</v>
      </c>
      <c r="V21" s="344">
        <f>'NonE-crude oil'!V69+'E-crude oil'!V69</f>
        <v>5628826118.3025179</v>
      </c>
      <c r="W21" s="344">
        <f>'NonE-crude oil'!W69+'E-crude oil'!W69</f>
        <v>5593859375.0514669</v>
      </c>
      <c r="X21" s="344">
        <f>'NonE-crude oil'!X69+'E-crude oil'!X69</f>
        <v>5559019958.660017</v>
      </c>
      <c r="Y21" s="344">
        <f>'NonE-crude oil'!Y69+'E-crude oil'!Y69</f>
        <v>5524307698.7458744</v>
      </c>
      <c r="Z21" s="344">
        <f>'NonE-crude oil'!Z69+'E-crude oil'!Z69</f>
        <v>5489722424.9267492</v>
      </c>
      <c r="AA21" s="344">
        <f>'NonE-crude oil'!AA69+'E-crude oil'!AA69</f>
        <v>5455263966.8203497</v>
      </c>
      <c r="AB21" s="344">
        <f>'NonE-crude oil'!AB69+'E-crude oil'!AB69</f>
        <v>5420932154.0443802</v>
      </c>
      <c r="AC21" s="344">
        <f>'NonE-crude oil'!AC69+'E-crude oil'!AC69</f>
        <v>5386726816.2165508</v>
      </c>
      <c r="AD21" s="344">
        <f>'NonE-crude oil'!AD69+'E-crude oil'!AD69</f>
        <v>5352647782.9545736</v>
      </c>
      <c r="AE21" s="344">
        <f>'NonE-crude oil'!AE69+'E-crude oil'!AE69</f>
        <v>5318694883.876153</v>
      </c>
      <c r="AF21" s="344">
        <f>'NonE-crude oil'!AF69+'E-crude oil'!AF69</f>
        <v>5284867948.599</v>
      </c>
      <c r="AG21" s="344">
        <f>'NonE-crude oil'!AG69+'E-crude oil'!AG69</f>
        <v>5251166806.740818</v>
      </c>
      <c r="AH21" s="344">
        <f>'NonE-crude oil'!AH69+'E-crude oil'!AH69</f>
        <v>5227561207.5777626</v>
      </c>
      <c r="AI21" s="344">
        <f>'NonE-crude oil'!AI69+'E-crude oil'!AI69</f>
        <v>5204016523.5608444</v>
      </c>
      <c r="AJ21" s="344">
        <f>'NonE-crude oil'!AJ69+'E-crude oil'!AJ69</f>
        <v>5180532686.5371466</v>
      </c>
      <c r="AK21" s="344">
        <f>'NonE-crude oil'!AK69+'E-crude oil'!AK69</f>
        <v>5157109628.3537493</v>
      </c>
      <c r="AL21" s="344">
        <f>'NonE-crude oil'!AL69+'E-crude oil'!AL69</f>
        <v>5133747280.8577385</v>
      </c>
      <c r="AM21" s="344">
        <f>'NonE-crude oil'!AM69+'E-crude oil'!AM69</f>
        <v>5107175937.0120707</v>
      </c>
      <c r="AN21" s="344">
        <f>'NonE-crude oil'!AN69+'E-crude oil'!AN69</f>
        <v>5080686566.4625092</v>
      </c>
      <c r="AO21" s="344">
        <f>'NonE-crude oil'!AO69+'E-crude oil'!AO69</f>
        <v>5054279066.979681</v>
      </c>
      <c r="AP21" s="344">
        <f>'NonE-crude oil'!AP69+'E-crude oil'!AP69</f>
        <v>5027953336.3342142</v>
      </c>
      <c r="AQ21" s="344">
        <f>'NonE-crude oil'!AQ69+'E-crude oil'!AQ69</f>
        <v>4984413558.9906254</v>
      </c>
    </row>
    <row r="22" spans="1:43" x14ac:dyDescent="0.2">
      <c r="A22" s="136" t="s">
        <v>144</v>
      </c>
      <c r="B22" s="344">
        <f>'NonE-crude oil'!B70+'E-crude oil'!B70</f>
        <v>3963392080.144383</v>
      </c>
      <c r="C22" s="344">
        <f>'NonE-crude oil'!C70+'E-crude oil'!C70</f>
        <v>0</v>
      </c>
      <c r="D22" s="344">
        <f>'NonE-crude oil'!D70+'E-crude oil'!D70</f>
        <v>0</v>
      </c>
      <c r="E22" s="344">
        <f>'NonE-crude oil'!E70+'E-crude oil'!E70</f>
        <v>0</v>
      </c>
      <c r="F22" s="344">
        <f>'NonE-crude oil'!F70+'E-crude oil'!F70</f>
        <v>0</v>
      </c>
      <c r="G22" s="344">
        <f>'NonE-crude oil'!G70+'E-crude oil'!G70</f>
        <v>0</v>
      </c>
      <c r="H22" s="344">
        <f>'NonE-crude oil'!H70+'E-crude oil'!H70</f>
        <v>0</v>
      </c>
      <c r="I22" s="344">
        <f>'NonE-crude oil'!I70+'E-crude oil'!I70</f>
        <v>0</v>
      </c>
      <c r="J22" s="344">
        <f>'NonE-crude oil'!J70+'E-crude oil'!J70</f>
        <v>0</v>
      </c>
      <c r="K22" s="344">
        <f>'NonE-crude oil'!K70+'E-crude oil'!K70</f>
        <v>0</v>
      </c>
      <c r="L22" s="344">
        <f>'NonE-crude oil'!L70+'E-crude oil'!L70</f>
        <v>0</v>
      </c>
      <c r="M22" s="344">
        <f>'NonE-crude oil'!M70+'E-crude oil'!M70</f>
        <v>0</v>
      </c>
      <c r="N22" s="344">
        <f>'NonE-crude oil'!N70+'E-crude oil'!N70</f>
        <v>0</v>
      </c>
      <c r="O22" s="344">
        <f>'NonE-crude oil'!O70+'E-crude oil'!O70</f>
        <v>0</v>
      </c>
      <c r="P22" s="344">
        <f>'NonE-crude oil'!P70+'E-crude oil'!P70</f>
        <v>0</v>
      </c>
      <c r="Q22" s="344">
        <f>'NonE-crude oil'!Q70+'E-crude oil'!Q70</f>
        <v>0</v>
      </c>
      <c r="R22" s="344">
        <f>'NonE-crude oil'!R70+'E-crude oil'!R70</f>
        <v>0</v>
      </c>
      <c r="S22" s="344">
        <f>'NonE-crude oil'!S70+'E-crude oil'!S70</f>
        <v>0</v>
      </c>
      <c r="T22" s="344">
        <f>'NonE-crude oil'!T70+'E-crude oil'!T70</f>
        <v>0</v>
      </c>
      <c r="U22" s="344">
        <f>'NonE-crude oil'!U70+'E-crude oil'!U70</f>
        <v>0</v>
      </c>
      <c r="V22" s="344">
        <f>'NonE-crude oil'!V70+'E-crude oil'!V70</f>
        <v>0</v>
      </c>
      <c r="W22" s="344">
        <f>'NonE-crude oil'!W70+'E-crude oil'!W70</f>
        <v>0</v>
      </c>
      <c r="X22" s="344">
        <f>'NonE-crude oil'!X70+'E-crude oil'!X70</f>
        <v>0</v>
      </c>
      <c r="Y22" s="344">
        <f>'NonE-crude oil'!Y70+'E-crude oil'!Y70</f>
        <v>0</v>
      </c>
      <c r="Z22" s="344">
        <f>'NonE-crude oil'!Z70+'E-crude oil'!Z70</f>
        <v>0</v>
      </c>
      <c r="AA22" s="344">
        <f>'NonE-crude oil'!AA70+'E-crude oil'!AA70</f>
        <v>0</v>
      </c>
      <c r="AB22" s="344">
        <f>'NonE-crude oil'!AB70+'E-crude oil'!AB70</f>
        <v>0</v>
      </c>
      <c r="AC22" s="344">
        <f>'NonE-crude oil'!AC70+'E-crude oil'!AC70</f>
        <v>0</v>
      </c>
      <c r="AD22" s="344">
        <f>'NonE-crude oil'!AD70+'E-crude oil'!AD70</f>
        <v>0</v>
      </c>
      <c r="AE22" s="344">
        <f>'NonE-crude oil'!AE70+'E-crude oil'!AE70</f>
        <v>0</v>
      </c>
      <c r="AF22" s="344">
        <f>'NonE-crude oil'!AF70+'E-crude oil'!AF70</f>
        <v>0</v>
      </c>
      <c r="AG22" s="344">
        <f>'NonE-crude oil'!AG70+'E-crude oil'!AG70</f>
        <v>0</v>
      </c>
      <c r="AH22" s="344">
        <f>'NonE-crude oil'!AH70+'E-crude oil'!AH70</f>
        <v>0</v>
      </c>
      <c r="AI22" s="344">
        <f>'NonE-crude oil'!AI70+'E-crude oil'!AI70</f>
        <v>0</v>
      </c>
      <c r="AJ22" s="344">
        <f>'NonE-crude oil'!AJ70+'E-crude oil'!AJ70</f>
        <v>0</v>
      </c>
      <c r="AK22" s="344">
        <f>'NonE-crude oil'!AK70+'E-crude oil'!AK70</f>
        <v>0</v>
      </c>
      <c r="AL22" s="344">
        <f>'NonE-crude oil'!AL70+'E-crude oil'!AL70</f>
        <v>0</v>
      </c>
      <c r="AM22" s="344">
        <f>'NonE-crude oil'!AM70+'E-crude oil'!AM70</f>
        <v>0</v>
      </c>
      <c r="AN22" s="344">
        <f>'NonE-crude oil'!AN70+'E-crude oil'!AN70</f>
        <v>0</v>
      </c>
      <c r="AO22" s="344">
        <f>'NonE-crude oil'!AO70+'E-crude oil'!AO70</f>
        <v>0</v>
      </c>
      <c r="AP22" s="344">
        <f>'NonE-crude oil'!AP70+'E-crude oil'!AP70</f>
        <v>0</v>
      </c>
      <c r="AQ22" s="344">
        <f>'NonE-crude oil'!AQ70+'E-crude oil'!AQ70</f>
        <v>0</v>
      </c>
    </row>
    <row r="23" spans="1:43" x14ac:dyDescent="0.2">
      <c r="A23" s="136" t="s">
        <v>145</v>
      </c>
      <c r="B23" s="344">
        <f>'NonE-crude oil'!B71+'E-crude oil'!B71</f>
        <v>0</v>
      </c>
      <c r="C23" s="344">
        <f>'NonE-crude oil'!C71+'E-crude oil'!C71</f>
        <v>0</v>
      </c>
      <c r="D23" s="344">
        <f>'NonE-crude oil'!D71+'E-crude oil'!D71</f>
        <v>0</v>
      </c>
      <c r="E23" s="344">
        <f>'NonE-crude oil'!E71+'E-crude oil'!E71</f>
        <v>0</v>
      </c>
      <c r="F23" s="344">
        <f>'NonE-crude oil'!F71+'E-crude oil'!F71</f>
        <v>0</v>
      </c>
      <c r="G23" s="344">
        <f>'NonE-crude oil'!G71+'E-crude oil'!G71</f>
        <v>0</v>
      </c>
      <c r="H23" s="344">
        <f>'NonE-crude oil'!H71+'E-crude oil'!H71</f>
        <v>0</v>
      </c>
      <c r="I23" s="344">
        <f>'NonE-crude oil'!I71+'E-crude oil'!I71</f>
        <v>0</v>
      </c>
      <c r="J23" s="344">
        <f>'NonE-crude oil'!J71+'E-crude oil'!J71</f>
        <v>0</v>
      </c>
      <c r="K23" s="344">
        <f>'NonE-crude oil'!K71+'E-crude oil'!K71</f>
        <v>0</v>
      </c>
      <c r="L23" s="344">
        <f>'NonE-crude oil'!L71+'E-crude oil'!L71</f>
        <v>0</v>
      </c>
      <c r="M23" s="344">
        <f>'NonE-crude oil'!M71+'E-crude oil'!M71</f>
        <v>0</v>
      </c>
      <c r="N23" s="344">
        <f>'NonE-crude oil'!N71+'E-crude oil'!N71</f>
        <v>0</v>
      </c>
      <c r="O23" s="344">
        <f>'NonE-crude oil'!O71+'E-crude oil'!O71</f>
        <v>0</v>
      </c>
      <c r="P23" s="344">
        <f>'NonE-crude oil'!P71+'E-crude oil'!P71</f>
        <v>0</v>
      </c>
      <c r="Q23" s="344">
        <f>'NonE-crude oil'!Q71+'E-crude oil'!Q71</f>
        <v>0</v>
      </c>
      <c r="R23" s="344">
        <f>'NonE-crude oil'!R71+'E-crude oil'!R71</f>
        <v>0</v>
      </c>
      <c r="S23" s="344">
        <f>'NonE-crude oil'!S71+'E-crude oil'!S71</f>
        <v>0</v>
      </c>
      <c r="T23" s="344">
        <f>'NonE-crude oil'!T71+'E-crude oil'!T71</f>
        <v>0</v>
      </c>
      <c r="U23" s="344">
        <f>'NonE-crude oil'!U71+'E-crude oil'!U71</f>
        <v>0</v>
      </c>
      <c r="V23" s="344">
        <f>'NonE-crude oil'!V71+'E-crude oil'!V71</f>
        <v>0</v>
      </c>
      <c r="W23" s="344">
        <f>'NonE-crude oil'!W71+'E-crude oil'!W71</f>
        <v>0</v>
      </c>
      <c r="X23" s="344">
        <f>'NonE-crude oil'!X71+'E-crude oil'!X71</f>
        <v>0</v>
      </c>
      <c r="Y23" s="344">
        <f>'NonE-crude oil'!Y71+'E-crude oil'!Y71</f>
        <v>0</v>
      </c>
      <c r="Z23" s="344">
        <f>'NonE-crude oil'!Z71+'E-crude oil'!Z71</f>
        <v>0</v>
      </c>
      <c r="AA23" s="344">
        <f>'NonE-crude oil'!AA71+'E-crude oil'!AA71</f>
        <v>0</v>
      </c>
      <c r="AB23" s="344">
        <f>'NonE-crude oil'!AB71+'E-crude oil'!AB71</f>
        <v>0</v>
      </c>
      <c r="AC23" s="344">
        <f>'NonE-crude oil'!AC71+'E-crude oil'!AC71</f>
        <v>0</v>
      </c>
      <c r="AD23" s="344">
        <f>'NonE-crude oil'!AD71+'E-crude oil'!AD71</f>
        <v>0</v>
      </c>
      <c r="AE23" s="344">
        <f>'NonE-crude oil'!AE71+'E-crude oil'!AE71</f>
        <v>0</v>
      </c>
      <c r="AF23" s="344">
        <f>'NonE-crude oil'!AF71+'E-crude oil'!AF71</f>
        <v>0</v>
      </c>
      <c r="AG23" s="344">
        <f>'NonE-crude oil'!AG71+'E-crude oil'!AG71</f>
        <v>0</v>
      </c>
      <c r="AH23" s="344">
        <f>'NonE-crude oil'!AH71+'E-crude oil'!AH71</f>
        <v>0</v>
      </c>
      <c r="AI23" s="344">
        <f>'NonE-crude oil'!AI71+'E-crude oil'!AI71</f>
        <v>0</v>
      </c>
      <c r="AJ23" s="344">
        <f>'NonE-crude oil'!AJ71+'E-crude oil'!AJ71</f>
        <v>0</v>
      </c>
      <c r="AK23" s="344">
        <f>'NonE-crude oil'!AK71+'E-crude oil'!AK71</f>
        <v>0</v>
      </c>
      <c r="AL23" s="344">
        <f>'NonE-crude oil'!AL71+'E-crude oil'!AL71</f>
        <v>0</v>
      </c>
      <c r="AM23" s="344">
        <f>'NonE-crude oil'!AM71+'E-crude oil'!AM71</f>
        <v>0</v>
      </c>
      <c r="AN23" s="344">
        <f>'NonE-crude oil'!AN71+'E-crude oil'!AN71</f>
        <v>0</v>
      </c>
      <c r="AO23" s="344">
        <f>'NonE-crude oil'!AO71+'E-crude oil'!AO71</f>
        <v>0</v>
      </c>
      <c r="AP23" s="344">
        <f>'NonE-crude oil'!AP71+'E-crude oil'!AP71</f>
        <v>0</v>
      </c>
      <c r="AQ23" s="344">
        <f>'NonE-crude oil'!AQ71+'E-crude oil'!AQ71</f>
        <v>0</v>
      </c>
    </row>
    <row r="24" spans="1:43" x14ac:dyDescent="0.2">
      <c r="A24" s="136" t="s">
        <v>146</v>
      </c>
      <c r="B24" s="344">
        <f>'NonE-crude oil'!B72+'E-crude oil'!B72</f>
        <v>0</v>
      </c>
      <c r="C24" s="344">
        <f>'NonE-crude oil'!C72+'E-crude oil'!C72</f>
        <v>0</v>
      </c>
      <c r="D24" s="344">
        <f>'NonE-crude oil'!D72+'E-crude oil'!D72</f>
        <v>0</v>
      </c>
      <c r="E24" s="344">
        <f>'NonE-crude oil'!E72+'E-crude oil'!E72</f>
        <v>0</v>
      </c>
      <c r="F24" s="344">
        <f>'NonE-crude oil'!F72+'E-crude oil'!F72</f>
        <v>0</v>
      </c>
      <c r="G24" s="344">
        <f>'NonE-crude oil'!G72+'E-crude oil'!G72</f>
        <v>0</v>
      </c>
      <c r="H24" s="344">
        <f>'NonE-crude oil'!H72+'E-crude oil'!H72</f>
        <v>0</v>
      </c>
      <c r="I24" s="344">
        <f>'NonE-crude oil'!I72+'E-crude oil'!I72</f>
        <v>0</v>
      </c>
      <c r="J24" s="344">
        <f>'NonE-crude oil'!J72+'E-crude oil'!J72</f>
        <v>0</v>
      </c>
      <c r="K24" s="344">
        <f>'NonE-crude oil'!K72+'E-crude oil'!K72</f>
        <v>0</v>
      </c>
      <c r="L24" s="344">
        <f>'NonE-crude oil'!L72+'E-crude oil'!L72</f>
        <v>0</v>
      </c>
      <c r="M24" s="344">
        <f>'NonE-crude oil'!M72+'E-crude oil'!M72</f>
        <v>0</v>
      </c>
      <c r="N24" s="344">
        <f>'NonE-crude oil'!N72+'E-crude oil'!N72</f>
        <v>0</v>
      </c>
      <c r="O24" s="344">
        <f>'NonE-crude oil'!O72+'E-crude oil'!O72</f>
        <v>0</v>
      </c>
      <c r="P24" s="344">
        <f>'NonE-crude oil'!P72+'E-crude oil'!P72</f>
        <v>0</v>
      </c>
      <c r="Q24" s="344">
        <f>'NonE-crude oil'!Q72+'E-crude oil'!Q72</f>
        <v>0</v>
      </c>
      <c r="R24" s="344">
        <f>'NonE-crude oil'!R72+'E-crude oil'!R72</f>
        <v>0</v>
      </c>
      <c r="S24" s="344">
        <f>'NonE-crude oil'!S72+'E-crude oil'!S72</f>
        <v>0</v>
      </c>
      <c r="T24" s="344">
        <f>'NonE-crude oil'!T72+'E-crude oil'!T72</f>
        <v>0</v>
      </c>
      <c r="U24" s="344">
        <f>'NonE-crude oil'!U72+'E-crude oil'!U72</f>
        <v>0</v>
      </c>
      <c r="V24" s="344">
        <f>'NonE-crude oil'!V72+'E-crude oil'!V72</f>
        <v>0</v>
      </c>
      <c r="W24" s="344">
        <f>'NonE-crude oil'!W72+'E-crude oil'!W72</f>
        <v>0</v>
      </c>
      <c r="X24" s="344">
        <f>'NonE-crude oil'!X72+'E-crude oil'!X72</f>
        <v>0</v>
      </c>
      <c r="Y24" s="344">
        <f>'NonE-crude oil'!Y72+'E-crude oil'!Y72</f>
        <v>0</v>
      </c>
      <c r="Z24" s="344">
        <f>'NonE-crude oil'!Z72+'E-crude oil'!Z72</f>
        <v>0</v>
      </c>
      <c r="AA24" s="344">
        <f>'NonE-crude oil'!AA72+'E-crude oil'!AA72</f>
        <v>0</v>
      </c>
      <c r="AB24" s="344">
        <f>'NonE-crude oil'!AB72+'E-crude oil'!AB72</f>
        <v>0</v>
      </c>
      <c r="AC24" s="344">
        <f>'NonE-crude oil'!AC72+'E-crude oil'!AC72</f>
        <v>0</v>
      </c>
      <c r="AD24" s="344">
        <f>'NonE-crude oil'!AD72+'E-crude oil'!AD72</f>
        <v>0</v>
      </c>
      <c r="AE24" s="344">
        <f>'NonE-crude oil'!AE72+'E-crude oil'!AE72</f>
        <v>0</v>
      </c>
      <c r="AF24" s="344">
        <f>'NonE-crude oil'!AF72+'E-crude oil'!AF72</f>
        <v>0</v>
      </c>
      <c r="AG24" s="344">
        <f>'NonE-crude oil'!AG72+'E-crude oil'!AG72</f>
        <v>0</v>
      </c>
      <c r="AH24" s="344">
        <f>'NonE-crude oil'!AH72+'E-crude oil'!AH72</f>
        <v>0</v>
      </c>
      <c r="AI24" s="344">
        <f>'NonE-crude oil'!AI72+'E-crude oil'!AI72</f>
        <v>0</v>
      </c>
      <c r="AJ24" s="344">
        <f>'NonE-crude oil'!AJ72+'E-crude oil'!AJ72</f>
        <v>0</v>
      </c>
      <c r="AK24" s="344">
        <f>'NonE-crude oil'!AK72+'E-crude oil'!AK72</f>
        <v>0</v>
      </c>
      <c r="AL24" s="344">
        <f>'NonE-crude oil'!AL72+'E-crude oil'!AL72</f>
        <v>0</v>
      </c>
      <c r="AM24" s="344">
        <f>'NonE-crude oil'!AM72+'E-crude oil'!AM72</f>
        <v>0</v>
      </c>
      <c r="AN24" s="344">
        <f>'NonE-crude oil'!AN72+'E-crude oil'!AN72</f>
        <v>0</v>
      </c>
      <c r="AO24" s="344">
        <f>'NonE-crude oil'!AO72+'E-crude oil'!AO72</f>
        <v>0</v>
      </c>
      <c r="AP24" s="344">
        <f>'NonE-crude oil'!AP72+'E-crude oil'!AP72</f>
        <v>0</v>
      </c>
      <c r="AQ24" s="344">
        <f>'NonE-crude oil'!AQ72+'E-crude oil'!AQ72</f>
        <v>0</v>
      </c>
    </row>
    <row r="25" spans="1:43" x14ac:dyDescent="0.2">
      <c r="A25" s="136" t="s">
        <v>147</v>
      </c>
      <c r="B25" s="344">
        <f>'NonE-crude oil'!B73+'E-crude oil'!B73</f>
        <v>0</v>
      </c>
      <c r="C25" s="344">
        <f>'NonE-crude oil'!C73+'E-crude oil'!C73</f>
        <v>11890176240.433081</v>
      </c>
      <c r="D25" s="344">
        <f>'NonE-crude oil'!D73+'E-crude oil'!D73</f>
        <v>13488237080.949823</v>
      </c>
      <c r="E25" s="344">
        <f>'NonE-crude oil'!E73+'E-crude oil'!E73</f>
        <v>14001018488.881981</v>
      </c>
      <c r="F25" s="344">
        <f>'NonE-crude oil'!F73+'E-crude oil'!F73</f>
        <v>14322815336.760098</v>
      </c>
      <c r="G25" s="344">
        <f>'NonE-crude oil'!G73+'E-crude oil'!G73</f>
        <v>15224615001.790407</v>
      </c>
      <c r="H25" s="344">
        <f>'NonE-crude oil'!H73+'E-crude oil'!H73</f>
        <v>16387044818.079327</v>
      </c>
      <c r="I25" s="344">
        <f>'NonE-crude oil'!I73+'E-crude oil'!I73</f>
        <v>17499503595.540798</v>
      </c>
      <c r="J25" s="344">
        <f>'NonE-crude oil'!J73+'E-crude oil'!J73</f>
        <v>18481658584.76778</v>
      </c>
      <c r="K25" s="344">
        <f>'NonE-crude oil'!K73+'E-crude oil'!K73</f>
        <v>19346827851.772327</v>
      </c>
      <c r="L25" s="344">
        <f>'NonE-crude oil'!L73+'E-crude oil'!L73</f>
        <v>20118504060.768398</v>
      </c>
      <c r="M25" s="344">
        <f>'NonE-crude oil'!M73+'E-crude oil'!M73</f>
        <v>20828700657.833969</v>
      </c>
      <c r="N25" s="344">
        <f>'NonE-crude oil'!N73+'E-crude oil'!N73</f>
        <v>21519803468.014755</v>
      </c>
      <c r="O25" s="344">
        <f>'NonE-crude oil'!O73+'E-crude oil'!O73</f>
        <v>22187659299.092491</v>
      </c>
      <c r="P25" s="344">
        <f>'NonE-crude oil'!P73+'E-crude oil'!P73</f>
        <v>22831419178.574429</v>
      </c>
      <c r="Q25" s="344">
        <f>'NonE-crude oil'!Q73+'E-crude oil'!Q73</f>
        <v>23450587292.360935</v>
      </c>
      <c r="R25" s="344">
        <f>'NonE-crude oil'!R73+'E-crude oil'!R73</f>
        <v>24045017688.819126</v>
      </c>
      <c r="S25" s="344">
        <f>'NonE-crude oil'!S73+'E-crude oil'!S73</f>
        <v>24690738154.754745</v>
      </c>
      <c r="T25" s="344">
        <f>'NonE-crude oil'!T73+'E-crude oil'!T73</f>
        <v>25314394214.292843</v>
      </c>
      <c r="U25" s="344">
        <f>'NonE-crude oil'!U73+'E-crude oil'!U73</f>
        <v>25914418162.514187</v>
      </c>
      <c r="V25" s="344">
        <f>'NonE-crude oil'!V73+'E-crude oil'!V73</f>
        <v>26489381009.268448</v>
      </c>
      <c r="W25" s="344">
        <f>'NonE-crude oil'!W73+'E-crude oil'!W73</f>
        <v>27037999015.471672</v>
      </c>
      <c r="X25" s="344">
        <f>'NonE-crude oil'!X73+'E-crude oil'!X73</f>
        <v>27559138788.993755</v>
      </c>
      <c r="Y25" s="344">
        <f>'NonE-crude oil'!Y73+'E-crude oil'!Y73</f>
        <v>28051820945.098454</v>
      </c>
      <c r="Z25" s="344">
        <f>'NonE-crude oil'!Z73+'E-crude oil'!Z73</f>
        <v>28515222354.565765</v>
      </c>
      <c r="AA25" s="344">
        <f>'NonE-crude oil'!AA73+'E-crude oil'!AA73</f>
        <v>28948677019.435295</v>
      </c>
      <c r="AB25" s="344">
        <f>'NonE-crude oil'!AB73+'E-crude oil'!AB73</f>
        <v>29351675631.552837</v>
      </c>
      <c r="AC25" s="344">
        <f>'NonE-crude oil'!AC73+'E-crude oil'!AC73</f>
        <v>29723863882.622375</v>
      </c>
      <c r="AD25" s="344">
        <f>'NonE-crude oil'!AD73+'E-crude oil'!AD73</f>
        <v>30065039606.159706</v>
      </c>
      <c r="AE25" s="344">
        <f>'NonE-crude oil'!AE73+'E-crude oil'!AE73</f>
        <v>30375148841.534111</v>
      </c>
      <c r="AF25" s="344">
        <f>'NonE-crude oil'!AF73+'E-crude oil'!AF73</f>
        <v>30654280918.153996</v>
      </c>
      <c r="AG25" s="344">
        <f>'NonE-crude oil'!AG73+'E-crude oil'!AG73</f>
        <v>30902662663.80632</v>
      </c>
      <c r="AH25" s="344">
        <f>'NonE-crude oil'!AH73+'E-crude oil'!AH73</f>
        <v>31120651845.245743</v>
      </c>
      <c r="AI25" s="344">
        <f>'NonE-crude oil'!AI73+'E-crude oil'!AI73</f>
        <v>31308729951.429276</v>
      </c>
      <c r="AJ25" s="344">
        <f>'NonE-crude oil'!AJ73+'E-crude oil'!AJ73</f>
        <v>31467494430.406525</v>
      </c>
      <c r="AK25" s="344">
        <f>'NonE-crude oil'!AK73+'E-crude oil'!AK73</f>
        <v>31597650489.925179</v>
      </c>
      <c r="AL25" s="344">
        <f>'NonE-crude oil'!AL73+'E-crude oil'!AL73</f>
        <v>31700002569.457123</v>
      </c>
      <c r="AM25" s="344">
        <f>'NonE-crude oil'!AM73+'E-crude oil'!AM73</f>
        <v>31775445587.718662</v>
      </c>
      <c r="AN25" s="344">
        <f>'NonE-crude oil'!AN73+'E-crude oil'!AN73</f>
        <v>31824956065.053539</v>
      </c>
      <c r="AO25" s="344">
        <f>'NonE-crude oil'!AO73+'E-crude oil'!AO73</f>
        <v>31849583214.392067</v>
      </c>
      <c r="AP25" s="344">
        <f>'NonE-crude oil'!AP73+'E-crude oil'!AP73</f>
        <v>31850440088.106747</v>
      </c>
      <c r="AQ25" s="344">
        <f>'NonE-crude oil'!AQ73+'E-crude oil'!AQ73</f>
        <v>31665470784.882915</v>
      </c>
    </row>
    <row r="26" spans="1:43" x14ac:dyDescent="0.2">
      <c r="A26" s="136" t="s">
        <v>148</v>
      </c>
      <c r="B26" s="344">
        <f>'NonE-crude oil'!B74+'E-crude oil'!B74</f>
        <v>0</v>
      </c>
      <c r="C26" s="344">
        <f>'NonE-crude oil'!C74+'E-crude oil'!C74</f>
        <v>0</v>
      </c>
      <c r="D26" s="344">
        <f>'NonE-crude oil'!D74+'E-crude oil'!D74</f>
        <v>0</v>
      </c>
      <c r="E26" s="344">
        <f>'NonE-crude oil'!E74+'E-crude oil'!E74</f>
        <v>0</v>
      </c>
      <c r="F26" s="344">
        <f>'NonE-crude oil'!F74+'E-crude oil'!F74</f>
        <v>0</v>
      </c>
      <c r="G26" s="344">
        <f>'NonE-crude oil'!G74+'E-crude oil'!G74</f>
        <v>0</v>
      </c>
      <c r="H26" s="344">
        <f>'NonE-crude oil'!H74+'E-crude oil'!H74</f>
        <v>0</v>
      </c>
      <c r="I26" s="344">
        <f>'NonE-crude oil'!I74+'E-crude oil'!I74</f>
        <v>0</v>
      </c>
      <c r="J26" s="344">
        <f>'NonE-crude oil'!J74+'E-crude oil'!J74</f>
        <v>0</v>
      </c>
      <c r="K26" s="344">
        <f>'NonE-crude oil'!K74+'E-crude oil'!K74</f>
        <v>0</v>
      </c>
      <c r="L26" s="344">
        <f>'NonE-crude oil'!L74+'E-crude oil'!L74</f>
        <v>0</v>
      </c>
      <c r="M26" s="344">
        <f>'NonE-crude oil'!M74+'E-crude oil'!M74</f>
        <v>0</v>
      </c>
      <c r="N26" s="344">
        <f>'NonE-crude oil'!N74+'E-crude oil'!N74</f>
        <v>0</v>
      </c>
      <c r="O26" s="344">
        <f>'NonE-crude oil'!O74+'E-crude oil'!O74</f>
        <v>0</v>
      </c>
      <c r="P26" s="344">
        <f>'NonE-crude oil'!P74+'E-crude oil'!P74</f>
        <v>0</v>
      </c>
      <c r="Q26" s="344">
        <f>'NonE-crude oil'!Q74+'E-crude oil'!Q74</f>
        <v>0</v>
      </c>
      <c r="R26" s="344">
        <f>'NonE-crude oil'!R74+'E-crude oil'!R74</f>
        <v>0</v>
      </c>
      <c r="S26" s="344">
        <f>'NonE-crude oil'!S74+'E-crude oil'!S74</f>
        <v>0</v>
      </c>
      <c r="T26" s="344">
        <f>'NonE-crude oil'!T74+'E-crude oil'!T74</f>
        <v>0</v>
      </c>
      <c r="U26" s="344">
        <f>'NonE-crude oil'!U74+'E-crude oil'!U74</f>
        <v>0</v>
      </c>
      <c r="V26" s="344">
        <f>'NonE-crude oil'!V74+'E-crude oil'!V74</f>
        <v>0</v>
      </c>
      <c r="W26" s="344">
        <f>'NonE-crude oil'!W74+'E-crude oil'!W74</f>
        <v>0</v>
      </c>
      <c r="X26" s="344">
        <f>'NonE-crude oil'!X74+'E-crude oil'!X74</f>
        <v>0</v>
      </c>
      <c r="Y26" s="344">
        <f>'NonE-crude oil'!Y74+'E-crude oil'!Y74</f>
        <v>0</v>
      </c>
      <c r="Z26" s="344">
        <f>'NonE-crude oil'!Z74+'E-crude oil'!Z74</f>
        <v>0</v>
      </c>
      <c r="AA26" s="344">
        <f>'NonE-crude oil'!AA74+'E-crude oil'!AA74</f>
        <v>0</v>
      </c>
      <c r="AB26" s="344">
        <f>'NonE-crude oil'!AB74+'E-crude oil'!AB74</f>
        <v>0</v>
      </c>
      <c r="AC26" s="344">
        <f>'NonE-crude oil'!AC74+'E-crude oil'!AC74</f>
        <v>0</v>
      </c>
      <c r="AD26" s="344">
        <f>'NonE-crude oil'!AD74+'E-crude oil'!AD74</f>
        <v>0</v>
      </c>
      <c r="AE26" s="344">
        <f>'NonE-crude oil'!AE74+'E-crude oil'!AE74</f>
        <v>0</v>
      </c>
      <c r="AF26" s="344">
        <f>'NonE-crude oil'!AF74+'E-crude oil'!AF74</f>
        <v>0</v>
      </c>
      <c r="AG26" s="344">
        <f>'NonE-crude oil'!AG74+'E-crude oil'!AG74</f>
        <v>0</v>
      </c>
      <c r="AH26" s="344">
        <f>'NonE-crude oil'!AH74+'E-crude oil'!AH74</f>
        <v>0</v>
      </c>
      <c r="AI26" s="344">
        <f>'NonE-crude oil'!AI74+'E-crude oil'!AI74</f>
        <v>0</v>
      </c>
      <c r="AJ26" s="344">
        <f>'NonE-crude oil'!AJ74+'E-crude oil'!AJ74</f>
        <v>0</v>
      </c>
      <c r="AK26" s="344">
        <f>'NonE-crude oil'!AK74+'E-crude oil'!AK74</f>
        <v>0</v>
      </c>
      <c r="AL26" s="344">
        <f>'NonE-crude oil'!AL74+'E-crude oil'!AL74</f>
        <v>0</v>
      </c>
      <c r="AM26" s="344">
        <f>'NonE-crude oil'!AM74+'E-crude oil'!AM74</f>
        <v>0</v>
      </c>
      <c r="AN26" s="344">
        <f>'NonE-crude oil'!AN74+'E-crude oil'!AN74</f>
        <v>0</v>
      </c>
      <c r="AO26" s="344">
        <f>'NonE-crude oil'!AO74+'E-crude oil'!AO74</f>
        <v>0</v>
      </c>
      <c r="AP26" s="344">
        <f>'NonE-crude oil'!AP74+'E-crude oil'!AP74</f>
        <v>0</v>
      </c>
      <c r="AQ26" s="344">
        <f>'NonE-crude oil'!AQ74+'E-crude oil'!AQ74</f>
        <v>0</v>
      </c>
    </row>
  </sheetData>
  <phoneticPr fontId="3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B4AF8-70FC-4E3C-875C-7C398F639601}">
  <sheetPr codeName="Sheet26"/>
  <dimension ref="A1:AQ26"/>
  <sheetViews>
    <sheetView workbookViewId="0">
      <selection activeCell="B2" sqref="B2:AQ26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f>'NonE-heavy fuel oil'!B50+'E-heavy fuel oil'!B50</f>
        <v>471643657537.18152</v>
      </c>
      <c r="C2" s="344">
        <f>'NonE-heavy fuel oil'!C50+'E-heavy fuel oil'!C50</f>
        <v>447863305056.31525</v>
      </c>
      <c r="D2" s="344">
        <f>'NonE-heavy fuel oil'!D50+'E-heavy fuel oil'!D50</f>
        <v>453816531621.57068</v>
      </c>
      <c r="E2" s="344">
        <f>'NonE-heavy fuel oil'!E50+'E-heavy fuel oil'!E50</f>
        <v>470829606637.86432</v>
      </c>
      <c r="F2" s="344">
        <f>'NonE-heavy fuel oil'!F50+'E-heavy fuel oil'!F50</f>
        <v>489345174612.95654</v>
      </c>
      <c r="G2" s="344">
        <f>'NonE-heavy fuel oil'!G50+'E-heavy fuel oil'!G50</f>
        <v>511263874124.32227</v>
      </c>
      <c r="H2" s="344">
        <f>'NonE-heavy fuel oil'!H50+'E-heavy fuel oil'!H50</f>
        <v>522433389768.03778</v>
      </c>
      <c r="I2" s="344">
        <f>'NonE-heavy fuel oil'!I50+'E-heavy fuel oil'!I50</f>
        <v>553403472319.94446</v>
      </c>
      <c r="J2" s="344">
        <f>'NonE-heavy fuel oil'!J50+'E-heavy fuel oil'!J50</f>
        <v>573451004025.07996</v>
      </c>
      <c r="K2" s="344">
        <f>'NonE-heavy fuel oil'!K50+'E-heavy fuel oil'!K50</f>
        <v>592555278346.29626</v>
      </c>
      <c r="L2" s="344">
        <f>'NonE-heavy fuel oil'!L50+'E-heavy fuel oil'!L50</f>
        <v>610635092004.36719</v>
      </c>
      <c r="M2" s="344">
        <f>'NonE-heavy fuel oil'!M50+'E-heavy fuel oil'!M50</f>
        <v>638194502835.42419</v>
      </c>
      <c r="N2" s="344">
        <f>'NonE-heavy fuel oil'!N50+'E-heavy fuel oil'!N50</f>
        <v>643878480623.18213</v>
      </c>
      <c r="O2" s="344">
        <f>'NonE-heavy fuel oil'!O50+'E-heavy fuel oil'!O50</f>
        <v>658960772158.73889</v>
      </c>
      <c r="P2" s="344">
        <f>'NonE-heavy fuel oil'!P50+'E-heavy fuel oil'!P50</f>
        <v>672831614574.16772</v>
      </c>
      <c r="Q2" s="344">
        <f>'NonE-heavy fuel oil'!Q50+'E-heavy fuel oil'!Q50</f>
        <v>685467125643.15918</v>
      </c>
      <c r="R2" s="344">
        <f>'NonE-heavy fuel oil'!R50+'E-heavy fuel oil'!R50</f>
        <v>692569618827.4801</v>
      </c>
      <c r="S2" s="344">
        <f>'NonE-heavy fuel oil'!S50+'E-heavy fuel oil'!S50</f>
        <v>709357183489.27429</v>
      </c>
      <c r="T2" s="344">
        <f>'NonE-heavy fuel oil'!T50+'E-heavy fuel oil'!T50</f>
        <v>720699959975.6449</v>
      </c>
      <c r="U2" s="344">
        <f>'NonE-heavy fuel oil'!U50+'E-heavy fuel oil'!U50</f>
        <v>730892319567.50134</v>
      </c>
      <c r="V2" s="344">
        <f>'NonE-heavy fuel oil'!V50+'E-heavy fuel oil'!V50</f>
        <v>739952711467.62683</v>
      </c>
      <c r="W2" s="344">
        <f>'NonE-heavy fuel oil'!W50+'E-heavy fuel oil'!W50</f>
        <v>747908545007.14819</v>
      </c>
      <c r="X2" s="344">
        <f>'NonE-heavy fuel oil'!X50+'E-heavy fuel oil'!X50</f>
        <v>754795461060.10828</v>
      </c>
      <c r="Y2" s="344">
        <f>'NonE-heavy fuel oil'!Y50+'E-heavy fuel oil'!Y50</f>
        <v>760656558465.29541</v>
      </c>
      <c r="Z2" s="344">
        <f>'NonE-heavy fuel oil'!Z50+'E-heavy fuel oil'!Z50</f>
        <v>765541593807.87</v>
      </c>
      <c r="AA2" s="344">
        <f>'NonE-heavy fuel oil'!AA50+'E-heavy fuel oil'!AA50</f>
        <v>769506171776.49121</v>
      </c>
      <c r="AB2" s="344">
        <f>'NonE-heavy fuel oil'!AB50+'E-heavy fuel oil'!AB50</f>
        <v>772610941909.91089</v>
      </c>
      <c r="AC2" s="344">
        <f>'NonE-heavy fuel oil'!AC50+'E-heavy fuel oil'!AC50</f>
        <v>774920815954.04456</v>
      </c>
      <c r="AD2" s="344">
        <f>'NonE-heavy fuel oil'!AD50+'E-heavy fuel oil'!AD50</f>
        <v>776504218336.79272</v>
      </c>
      <c r="AE2" s="344">
        <f>'NonE-heavy fuel oil'!AE50+'E-heavy fuel oil'!AE50</f>
        <v>777432380498.62695</v>
      </c>
      <c r="AF2" s="344">
        <f>'NonE-heavy fuel oil'!AF50+'E-heavy fuel oil'!AF50</f>
        <v>777778688050.65515</v>
      </c>
      <c r="AG2" s="344">
        <f>'NonE-heavy fuel oil'!AG50+'E-heavy fuel oil'!AG50</f>
        <v>777618088019.99109</v>
      </c>
      <c r="AH2" s="344">
        <f>'NonE-heavy fuel oil'!AH50+'E-heavy fuel oil'!AH50</f>
        <v>777026561827.49524</v>
      </c>
      <c r="AI2" s="344">
        <f>'NonE-heavy fuel oil'!AI50+'E-heavy fuel oil'!AI50</f>
        <v>776080668160.9895</v>
      </c>
      <c r="AJ2" s="344">
        <f>'NonE-heavy fuel oil'!AJ50+'E-heavy fuel oil'!AJ50</f>
        <v>774857158584.8623</v>
      </c>
      <c r="AK2" s="344">
        <f>'NonE-heavy fuel oil'!AK50+'E-heavy fuel oil'!AK50</f>
        <v>773432667584.98181</v>
      </c>
      <c r="AL2" s="344">
        <f>'NonE-heavy fuel oil'!AL50+'E-heavy fuel oil'!AL50</f>
        <v>771883477799.55383</v>
      </c>
      <c r="AM2" s="344">
        <f>'NonE-heavy fuel oil'!AM50+'E-heavy fuel oil'!AM50</f>
        <v>770285360440.24097</v>
      </c>
      <c r="AN2" s="344">
        <f>'NonE-heavy fuel oil'!AN50+'E-heavy fuel oil'!AN50</f>
        <v>768713490367.13464</v>
      </c>
      <c r="AO2" s="344">
        <f>'NonE-heavy fuel oil'!AO50+'E-heavy fuel oil'!AO50</f>
        <v>767242434946.05566</v>
      </c>
      <c r="AP2" s="344">
        <f>'NonE-heavy fuel oil'!AP50+'E-heavy fuel oil'!AP50</f>
        <v>765946215685.05762</v>
      </c>
      <c r="AQ2" s="344">
        <f>'NonE-heavy fuel oil'!AQ50+'E-heavy fuel oil'!AQ50</f>
        <v>761052363465.62512</v>
      </c>
    </row>
    <row r="3" spans="1:43" x14ac:dyDescent="0.2">
      <c r="A3" s="136" t="s">
        <v>125</v>
      </c>
      <c r="B3" s="344">
        <f>'NonE-heavy fuel oil'!B51+'E-heavy fuel oil'!B51</f>
        <v>345887092138.29773</v>
      </c>
      <c r="C3" s="344">
        <f>'NonE-heavy fuel oil'!C51+'E-heavy fuel oil'!C51</f>
        <v>406313656286.53687</v>
      </c>
      <c r="D3" s="344">
        <f>'NonE-heavy fuel oil'!D51+'E-heavy fuel oil'!D51</f>
        <v>427533264062.84357</v>
      </c>
      <c r="E3" s="344">
        <f>'NonE-heavy fuel oil'!E51+'E-heavy fuel oil'!E51</f>
        <v>470078513455.19098</v>
      </c>
      <c r="F3" s="344">
        <f>'NonE-heavy fuel oil'!F51+'E-heavy fuel oil'!F51</f>
        <v>479423454651.82959</v>
      </c>
      <c r="G3" s="344">
        <f>'NonE-heavy fuel oil'!G51+'E-heavy fuel oil'!G51</f>
        <v>488657520287.7168</v>
      </c>
      <c r="H3" s="344">
        <f>'NonE-heavy fuel oil'!H51+'E-heavy fuel oil'!H51</f>
        <v>497781044034.1488</v>
      </c>
      <c r="I3" s="344">
        <f>'NonE-heavy fuel oil'!I51+'E-heavy fuel oil'!I51</f>
        <v>503721105771.3432</v>
      </c>
      <c r="J3" s="344">
        <f>'NonE-heavy fuel oil'!J51+'E-heavy fuel oil'!J51</f>
        <v>509594995520.3653</v>
      </c>
      <c r="K3" s="344">
        <f>'NonE-heavy fuel oil'!K51+'E-heavy fuel oil'!K51</f>
        <v>515402907382.01526</v>
      </c>
      <c r="L3" s="344">
        <f>'NonE-heavy fuel oil'!L51+'E-heavy fuel oil'!L51</f>
        <v>521145035457.09344</v>
      </c>
      <c r="M3" s="344">
        <f>'NonE-heavy fuel oil'!M51+'E-heavy fuel oil'!M51</f>
        <v>526821573846.40033</v>
      </c>
      <c r="N3" s="344">
        <f>'NonE-heavy fuel oil'!N51+'E-heavy fuel oil'!N51</f>
        <v>527927074474.71643</v>
      </c>
      <c r="O3" s="344">
        <f>'NonE-heavy fuel oil'!O51+'E-heavy fuel oil'!O51</f>
        <v>529014067488.87781</v>
      </c>
      <c r="P3" s="344">
        <f>'NonE-heavy fuel oil'!P51+'E-heavy fuel oil'!P51</f>
        <v>530082596819.40289</v>
      </c>
      <c r="Q3" s="344">
        <f>'NonE-heavy fuel oil'!Q51+'E-heavy fuel oil'!Q51</f>
        <v>531132706396.81067</v>
      </c>
      <c r="R3" s="344">
        <f>'NonE-heavy fuel oil'!R51+'E-heavy fuel oil'!R51</f>
        <v>532164440151.62006</v>
      </c>
      <c r="S3" s="344">
        <f>'NonE-heavy fuel oil'!S51+'E-heavy fuel oil'!S51</f>
        <v>526642980538.51776</v>
      </c>
      <c r="T3" s="344">
        <f>'NonE-heavy fuel oil'!T51+'E-heavy fuel oil'!T51</f>
        <v>521133738573.89899</v>
      </c>
      <c r="U3" s="344">
        <f>'NonE-heavy fuel oil'!U51+'E-heavy fuel oil'!U51</f>
        <v>515636703595.26355</v>
      </c>
      <c r="V3" s="344">
        <f>'NonE-heavy fuel oil'!V51+'E-heavy fuel oil'!V51</f>
        <v>510151864940.11127</v>
      </c>
      <c r="W3" s="344">
        <f>'NonE-heavy fuel oil'!W51+'E-heavy fuel oil'!W51</f>
        <v>504679211945.9422</v>
      </c>
      <c r="X3" s="344">
        <f>'NonE-heavy fuel oil'!X51+'E-heavy fuel oil'!X51</f>
        <v>496310663655.40039</v>
      </c>
      <c r="Y3" s="344">
        <f>'NonE-heavy fuel oil'!Y51+'E-heavy fuel oil'!Y51</f>
        <v>487961356522.42902</v>
      </c>
      <c r="Z3" s="344">
        <f>'NonE-heavy fuel oil'!Z51+'E-heavy fuel oil'!Z51</f>
        <v>479631273487.02802</v>
      </c>
      <c r="AA3" s="344">
        <f>'NonE-heavy fuel oil'!AA51+'E-heavy fuel oil'!AA51</f>
        <v>471320397489.1972</v>
      </c>
      <c r="AB3" s="344">
        <f>'NonE-heavy fuel oil'!AB51+'E-heavy fuel oil'!AB51</f>
        <v>463028711468.93628</v>
      </c>
      <c r="AC3" s="344">
        <f>'NonE-heavy fuel oil'!AC51+'E-heavy fuel oil'!AC51</f>
        <v>454756198366.24524</v>
      </c>
      <c r="AD3" s="344">
        <f>'NonE-heavy fuel oil'!AD51+'E-heavy fuel oil'!AD51</f>
        <v>446502841121.12396</v>
      </c>
      <c r="AE3" s="344">
        <f>'NonE-heavy fuel oil'!AE51+'E-heavy fuel oil'!AE51</f>
        <v>438268622673.57214</v>
      </c>
      <c r="AF3" s="344">
        <f>'NonE-heavy fuel oil'!AF51+'E-heavy fuel oil'!AF51</f>
        <v>430053525963.5896</v>
      </c>
      <c r="AG3" s="344">
        <f>'NonE-heavy fuel oil'!AG51+'E-heavy fuel oil'!AG51</f>
        <v>421857533931.17615</v>
      </c>
      <c r="AH3" s="344">
        <f>'NonE-heavy fuel oil'!AH51+'E-heavy fuel oil'!AH51</f>
        <v>411765441416.71912</v>
      </c>
      <c r="AI3" s="344">
        <f>'NonE-heavy fuel oil'!AI51+'E-heavy fuel oil'!AI51</f>
        <v>401697108907.55566</v>
      </c>
      <c r="AJ3" s="344">
        <f>'NonE-heavy fuel oil'!AJ51+'E-heavy fuel oil'!AJ51</f>
        <v>391652515078.68567</v>
      </c>
      <c r="AK3" s="344">
        <f>'NonE-heavy fuel oil'!AK51+'E-heavy fuel oil'!AK51</f>
        <v>381631638605.1087</v>
      </c>
      <c r="AL3" s="344">
        <f>'NonE-heavy fuel oil'!AL51+'E-heavy fuel oil'!AL51</f>
        <v>371634458161.82477</v>
      </c>
      <c r="AM3" s="344">
        <f>'NonE-heavy fuel oil'!AM51+'E-heavy fuel oil'!AM51</f>
        <v>363564431120.80115</v>
      </c>
      <c r="AN3" s="344">
        <f>'NonE-heavy fuel oil'!AN51+'E-heavy fuel oil'!AN51</f>
        <v>355513382229.01202</v>
      </c>
      <c r="AO3" s="344">
        <f>'NonE-heavy fuel oil'!AO51+'E-heavy fuel oil'!AO51</f>
        <v>347481294426.4574</v>
      </c>
      <c r="AP3" s="344">
        <f>'NonE-heavy fuel oil'!AP51+'E-heavy fuel oil'!AP51</f>
        <v>339468150653.1369</v>
      </c>
      <c r="AQ3" s="344">
        <f>'NonE-heavy fuel oil'!AQ51+'E-heavy fuel oil'!AQ51</f>
        <v>330350293395.32404</v>
      </c>
    </row>
    <row r="4" spans="1:43" x14ac:dyDescent="0.2">
      <c r="A4" s="136" t="s">
        <v>126</v>
      </c>
      <c r="B4" s="344">
        <f>'NonE-heavy fuel oil'!B52+'E-heavy fuel oil'!B52</f>
        <v>7145969760747.7373</v>
      </c>
      <c r="C4" s="344">
        <f>'NonE-heavy fuel oil'!C52+'E-heavy fuel oil'!C52</f>
        <v>6453957863936.7754</v>
      </c>
      <c r="D4" s="344">
        <f>'NonE-heavy fuel oil'!D52+'E-heavy fuel oil'!D52</f>
        <v>6930731738347.833</v>
      </c>
      <c r="E4" s="344">
        <f>'NonE-heavy fuel oil'!E52+'E-heavy fuel oil'!E52</f>
        <v>7318278116255.3936</v>
      </c>
      <c r="F4" s="344">
        <f>'NonE-heavy fuel oil'!F52+'E-heavy fuel oil'!F52</f>
        <v>7609841747416.1592</v>
      </c>
      <c r="G4" s="344">
        <f>'NonE-heavy fuel oil'!G52+'E-heavy fuel oil'!G52</f>
        <v>7898747031873.0566</v>
      </c>
      <c r="H4" s="344">
        <f>'NonE-heavy fuel oil'!H52+'E-heavy fuel oil'!H52</f>
        <v>8184997728341.2852</v>
      </c>
      <c r="I4" s="344">
        <f>'NonE-heavy fuel oil'!I52+'E-heavy fuel oil'!I52</f>
        <v>8356751434092.0615</v>
      </c>
      <c r="J4" s="344">
        <f>'NonE-heavy fuel oil'!J52+'E-heavy fuel oil'!J52</f>
        <v>8527107297136.8594</v>
      </c>
      <c r="K4" s="344">
        <f>'NonE-heavy fuel oil'!K52+'E-heavy fuel oil'!K52</f>
        <v>8696067277251.2383</v>
      </c>
      <c r="L4" s="344">
        <f>'NonE-heavy fuel oil'!L52+'E-heavy fuel oil'!L52</f>
        <v>8863633334210.7637</v>
      </c>
      <c r="M4" s="344">
        <f>'NonE-heavy fuel oil'!M52+'E-heavy fuel oil'!M52</f>
        <v>9029807427790.9941</v>
      </c>
      <c r="N4" s="344">
        <f>'NonE-heavy fuel oil'!N52+'E-heavy fuel oil'!N52</f>
        <v>9131441898098.0293</v>
      </c>
      <c r="O4" s="344">
        <f>'NonE-heavy fuel oil'!O52+'E-heavy fuel oil'!O52</f>
        <v>9232325784672.1309</v>
      </c>
      <c r="P4" s="344">
        <f>'NonE-heavy fuel oil'!P52+'E-heavy fuel oil'!P52</f>
        <v>9332459858304.8477</v>
      </c>
      <c r="Q4" s="344">
        <f>'NonE-heavy fuel oil'!Q52+'E-heavy fuel oil'!Q52</f>
        <v>9431844889787.7168</v>
      </c>
      <c r="R4" s="344">
        <f>'NonE-heavy fuel oil'!R52+'E-heavy fuel oil'!R52</f>
        <v>9530481649912.2813</v>
      </c>
      <c r="S4" s="344">
        <f>'NonE-heavy fuel oil'!S52+'E-heavy fuel oil'!S52</f>
        <v>9648900570147.6133</v>
      </c>
      <c r="T4" s="344">
        <f>'NonE-heavy fuel oil'!T52+'E-heavy fuel oil'!T52</f>
        <v>9767096983310.7246</v>
      </c>
      <c r="U4" s="344">
        <f>'NonE-heavy fuel oil'!U52+'E-heavy fuel oil'!U52</f>
        <v>9885071001616.5488</v>
      </c>
      <c r="V4" s="344">
        <f>'NonE-heavy fuel oil'!V52+'E-heavy fuel oil'!V52</f>
        <v>10002822737280.012</v>
      </c>
      <c r="W4" s="344">
        <f>'NonE-heavy fuel oil'!W52+'E-heavy fuel oil'!W52</f>
        <v>10120352302516.055</v>
      </c>
      <c r="X4" s="344">
        <f>'NonE-heavy fuel oil'!X52+'E-heavy fuel oil'!X52</f>
        <v>10174433505027.068</v>
      </c>
      <c r="Y4" s="344">
        <f>'NonE-heavy fuel oil'!Y52+'E-heavy fuel oil'!Y52</f>
        <v>10228405355368.852</v>
      </c>
      <c r="Z4" s="344">
        <f>'NonE-heavy fuel oil'!Z52+'E-heavy fuel oil'!Z52</f>
        <v>10282267909587.156</v>
      </c>
      <c r="AA4" s="344">
        <f>'NonE-heavy fuel oil'!AA52+'E-heavy fuel oil'!AA52</f>
        <v>10336021223727.742</v>
      </c>
      <c r="AB4" s="344">
        <f>'NonE-heavy fuel oil'!AB52+'E-heavy fuel oil'!AB52</f>
        <v>10389665353836.359</v>
      </c>
      <c r="AC4" s="344">
        <f>'NonE-heavy fuel oil'!AC52+'E-heavy fuel oil'!AC52</f>
        <v>10443200355958.764</v>
      </c>
      <c r="AD4" s="344">
        <f>'NonE-heavy fuel oil'!AD52+'E-heavy fuel oil'!AD52</f>
        <v>10496626286140.707</v>
      </c>
      <c r="AE4" s="344">
        <f>'NonE-heavy fuel oil'!AE52+'E-heavy fuel oil'!AE52</f>
        <v>10549943200427.945</v>
      </c>
      <c r="AF4" s="344">
        <f>'NonE-heavy fuel oil'!AF52+'E-heavy fuel oil'!AF52</f>
        <v>10603151154866.234</v>
      </c>
      <c r="AG4" s="344">
        <f>'NonE-heavy fuel oil'!AG52+'E-heavy fuel oil'!AG52</f>
        <v>10656250205501.33</v>
      </c>
      <c r="AH4" s="344">
        <f>'NonE-heavy fuel oil'!AH52+'E-heavy fuel oil'!AH52</f>
        <v>10709209113843.467</v>
      </c>
      <c r="AI4" s="344">
        <f>'NonE-heavy fuel oil'!AI52+'E-heavy fuel oil'!AI52</f>
        <v>10762059286516.352</v>
      </c>
      <c r="AJ4" s="344">
        <f>'NonE-heavy fuel oil'!AJ52+'E-heavy fuel oil'!AJ52</f>
        <v>10814800779537.684</v>
      </c>
      <c r="AK4" s="344">
        <f>'NonE-heavy fuel oil'!AK52+'E-heavy fuel oil'!AK52</f>
        <v>10867433648925.168</v>
      </c>
      <c r="AL4" s="344">
        <f>'NonE-heavy fuel oil'!AL52+'E-heavy fuel oil'!AL52</f>
        <v>10919957950696.51</v>
      </c>
      <c r="AM4" s="344">
        <f>'NonE-heavy fuel oil'!AM52+'E-heavy fuel oil'!AM52</f>
        <v>10910120773144.404</v>
      </c>
      <c r="AN4" s="344">
        <f>'NonE-heavy fuel oil'!AN52+'E-heavy fuel oil'!AN52</f>
        <v>10900286937162.594</v>
      </c>
      <c r="AO4" s="344">
        <f>'NonE-heavy fuel oil'!AO52+'E-heavy fuel oil'!AO52</f>
        <v>10890456442717.432</v>
      </c>
      <c r="AP4" s="344">
        <f>'NonE-heavy fuel oil'!AP52+'E-heavy fuel oil'!AP52</f>
        <v>10880629289775.246</v>
      </c>
      <c r="AQ4" s="344">
        <f>'NonE-heavy fuel oil'!AQ52+'E-heavy fuel oil'!AQ52</f>
        <v>10833955290240.336</v>
      </c>
    </row>
    <row r="5" spans="1:43" x14ac:dyDescent="0.2">
      <c r="A5" s="136" t="s">
        <v>127</v>
      </c>
      <c r="B5" s="344">
        <f>'NonE-heavy fuel oil'!B53+'E-heavy fuel oil'!B53</f>
        <v>1175605632630.728</v>
      </c>
      <c r="C5" s="344">
        <f>'NonE-heavy fuel oil'!C53+'E-heavy fuel oil'!C53</f>
        <v>933318269359.86377</v>
      </c>
      <c r="D5" s="344">
        <f>'NonE-heavy fuel oil'!D53+'E-heavy fuel oil'!D53</f>
        <v>889001766676.90381</v>
      </c>
      <c r="E5" s="344">
        <f>'NonE-heavy fuel oil'!E53+'E-heavy fuel oil'!E53</f>
        <v>865835106994.03638</v>
      </c>
      <c r="F5" s="344">
        <f>'NonE-heavy fuel oil'!F53+'E-heavy fuel oil'!F53</f>
        <v>908292227548.36328</v>
      </c>
      <c r="G5" s="344">
        <f>'NonE-heavy fuel oil'!G53+'E-heavy fuel oil'!G53</f>
        <v>949839078587.57935</v>
      </c>
      <c r="H5" s="344">
        <f>'NonE-heavy fuel oil'!H53+'E-heavy fuel oil'!H53</f>
        <v>990481997975.21667</v>
      </c>
      <c r="I5" s="344">
        <f>'NonE-heavy fuel oil'!I53+'E-heavy fuel oil'!I53</f>
        <v>1015124751413.1346</v>
      </c>
      <c r="J5" s="344">
        <f>'NonE-heavy fuel oil'!J53+'E-heavy fuel oil'!J53</f>
        <v>1039164460202.0745</v>
      </c>
      <c r="K5" s="344">
        <f>'NonE-heavy fuel oil'!K53+'E-heavy fuel oil'!K53</f>
        <v>1062605079823.0325</v>
      </c>
      <c r="L5" s="344">
        <f>'NonE-heavy fuel oil'!L53+'E-heavy fuel oil'!L53</f>
        <v>1085450565757.0043</v>
      </c>
      <c r="M5" s="344">
        <f>'NonE-heavy fuel oil'!M53+'E-heavy fuel oil'!M53</f>
        <v>1107704873484.9863</v>
      </c>
      <c r="N5" s="344">
        <f>'NonE-heavy fuel oil'!N53+'E-heavy fuel oil'!N53</f>
        <v>1108518120607.8821</v>
      </c>
      <c r="O5" s="344">
        <f>'NonE-heavy fuel oil'!O53+'E-heavy fuel oil'!O53</f>
        <v>1109165677074.2942</v>
      </c>
      <c r="P5" s="344">
        <f>'NonE-heavy fuel oil'!P53+'E-heavy fuel oil'!P53</f>
        <v>1109648691051.8921</v>
      </c>
      <c r="Q5" s="344">
        <f>'NonE-heavy fuel oil'!Q53+'E-heavy fuel oil'!Q53</f>
        <v>1109968310708.3467</v>
      </c>
      <c r="R5" s="344">
        <f>'NonE-heavy fuel oil'!R53+'E-heavy fuel oil'!R53</f>
        <v>1110125684211.3271</v>
      </c>
      <c r="S5" s="344">
        <f>'NonE-heavy fuel oil'!S53+'E-heavy fuel oil'!S53</f>
        <v>1102663623126.1709</v>
      </c>
      <c r="T5" s="344">
        <f>'NonE-heavy fuel oil'!T53+'E-heavy fuel oil'!T53</f>
        <v>1095193640719.7732</v>
      </c>
      <c r="U5" s="344">
        <f>'NonE-heavy fuel oil'!U53+'E-heavy fuel oil'!U53</f>
        <v>1087715770817.1068</v>
      </c>
      <c r="V5" s="344">
        <f>'NonE-heavy fuel oil'!V53+'E-heavy fuel oil'!V53</f>
        <v>1080230047243.1455</v>
      </c>
      <c r="W5" s="344">
        <f>'NonE-heavy fuel oil'!W53+'E-heavy fuel oil'!W53</f>
        <v>1072736503822.8621</v>
      </c>
      <c r="X5" s="344">
        <f>'NonE-heavy fuel oil'!X53+'E-heavy fuel oil'!X53</f>
        <v>1056790026080.0273</v>
      </c>
      <c r="Y5" s="344">
        <f>'NonE-heavy fuel oil'!Y53+'E-heavy fuel oil'!Y53</f>
        <v>1040888757082.7134</v>
      </c>
      <c r="Z5" s="344">
        <f>'NonE-heavy fuel oil'!Z53+'E-heavy fuel oil'!Z53</f>
        <v>1025032646954.2407</v>
      </c>
      <c r="AA5" s="344">
        <f>'NonE-heavy fuel oil'!AA53+'E-heavy fuel oil'!AA53</f>
        <v>1009221645817.9304</v>
      </c>
      <c r="AB5" s="344">
        <f>'NonE-heavy fuel oil'!AB53+'E-heavy fuel oil'!AB53</f>
        <v>993455703797.10254</v>
      </c>
      <c r="AC5" s="344">
        <f>'NonE-heavy fuel oil'!AC53+'E-heavy fuel oil'!AC53</f>
        <v>973383297018.83301</v>
      </c>
      <c r="AD5" s="344">
        <f>'NonE-heavy fuel oil'!AD53+'E-heavy fuel oil'!AD53</f>
        <v>953408636969.81787</v>
      </c>
      <c r="AE5" s="344">
        <f>'NonE-heavy fuel oil'!AE53+'E-heavy fuel oil'!AE53</f>
        <v>933531579131.16125</v>
      </c>
      <c r="AF5" s="344">
        <f>'NonE-heavy fuel oil'!AF53+'E-heavy fuel oil'!AF53</f>
        <v>913751978983.96558</v>
      </c>
      <c r="AG5" s="344">
        <f>'NonE-heavy fuel oil'!AG53+'E-heavy fuel oil'!AG53</f>
        <v>894069692009.33521</v>
      </c>
      <c r="AH5" s="344">
        <f>'NonE-heavy fuel oil'!AH53+'E-heavy fuel oil'!AH53</f>
        <v>872720937487.07397</v>
      </c>
      <c r="AI5" s="344">
        <f>'NonE-heavy fuel oil'!AI53+'E-heavy fuel oil'!AI53</f>
        <v>851505029693.34802</v>
      </c>
      <c r="AJ5" s="344">
        <f>'NonE-heavy fuel oil'!AJ53+'E-heavy fuel oil'!AJ53</f>
        <v>830421756451.01672</v>
      </c>
      <c r="AK5" s="344">
        <f>'NonE-heavy fuel oil'!AK53+'E-heavy fuel oil'!AK53</f>
        <v>809470905582.93945</v>
      </c>
      <c r="AL5" s="344">
        <f>'NonE-heavy fuel oil'!AL53+'E-heavy fuel oil'!AL53</f>
        <v>788652264911.97424</v>
      </c>
      <c r="AM5" s="344">
        <f>'NonE-heavy fuel oil'!AM53+'E-heavy fuel oil'!AM53</f>
        <v>770536271057.95361</v>
      </c>
      <c r="AN5" s="344">
        <f>'NonE-heavy fuel oil'!AN53+'E-heavy fuel oil'!AN53</f>
        <v>752545692580.44727</v>
      </c>
      <c r="AO5" s="344">
        <f>'NonE-heavy fuel oil'!AO53+'E-heavy fuel oil'!AO53</f>
        <v>734680323177.01135</v>
      </c>
      <c r="AP5" s="344">
        <f>'NonE-heavy fuel oil'!AP53+'E-heavy fuel oil'!AP53</f>
        <v>716939956545.20386</v>
      </c>
      <c r="AQ5" s="344">
        <f>'NonE-heavy fuel oil'!AQ53+'E-heavy fuel oil'!AQ53</f>
        <v>696953795242.302</v>
      </c>
    </row>
    <row r="6" spans="1:43" x14ac:dyDescent="0.2">
      <c r="A6" s="136" t="s">
        <v>128</v>
      </c>
      <c r="B6" s="344">
        <f>'NonE-heavy fuel oil'!B54+'E-heavy fuel oil'!B54</f>
        <v>2199050789586.1626</v>
      </c>
      <c r="C6" s="344">
        <f>'NonE-heavy fuel oil'!C54+'E-heavy fuel oil'!C54</f>
        <v>1697157548579.0635</v>
      </c>
      <c r="D6" s="344">
        <f>'NonE-heavy fuel oil'!D54+'E-heavy fuel oil'!D54</f>
        <v>1897860614769.0364</v>
      </c>
      <c r="E6" s="344">
        <f>'NonE-heavy fuel oil'!E54+'E-heavy fuel oil'!E54</f>
        <v>1949547347219.4373</v>
      </c>
      <c r="F6" s="344">
        <f>'NonE-heavy fuel oil'!F54+'E-heavy fuel oil'!F54</f>
        <v>1956136218161.1655</v>
      </c>
      <c r="G6" s="344">
        <f>'NonE-heavy fuel oil'!G54+'E-heavy fuel oil'!G54</f>
        <v>1991351603071.9434</v>
      </c>
      <c r="H6" s="344">
        <f>'NonE-heavy fuel oil'!H54+'E-heavy fuel oil'!H54</f>
        <v>2042208893277.0513</v>
      </c>
      <c r="I6" s="344">
        <f>'NonE-heavy fuel oil'!I54+'E-heavy fuel oil'!I54</f>
        <v>2098476283864.6772</v>
      </c>
      <c r="J6" s="344">
        <f>'NonE-heavy fuel oil'!J54+'E-heavy fuel oil'!J54</f>
        <v>2154919432791.2729</v>
      </c>
      <c r="K6" s="344">
        <f>'NonE-heavy fuel oil'!K54+'E-heavy fuel oil'!K54</f>
        <v>2209741901800.6899</v>
      </c>
      <c r="L6" s="344">
        <f>'NonE-heavy fuel oil'!L54+'E-heavy fuel oil'!L54</f>
        <v>2261019445659.7471</v>
      </c>
      <c r="M6" s="344">
        <f>'NonE-heavy fuel oil'!M54+'E-heavy fuel oil'!M54</f>
        <v>2306716870701.0913</v>
      </c>
      <c r="N6" s="344">
        <f>'NonE-heavy fuel oil'!N54+'E-heavy fuel oil'!N54</f>
        <v>2347070222333.8647</v>
      </c>
      <c r="O6" s="344">
        <f>'NonE-heavy fuel oil'!O54+'E-heavy fuel oil'!O54</f>
        <v>2380026750361.4624</v>
      </c>
      <c r="P6" s="344">
        <f>'NonE-heavy fuel oil'!P54+'E-heavy fuel oil'!P54</f>
        <v>2405895811217.9888</v>
      </c>
      <c r="Q6" s="344">
        <f>'NonE-heavy fuel oil'!Q54+'E-heavy fuel oil'!Q54</f>
        <v>2425081388670.4341</v>
      </c>
      <c r="R6" s="344">
        <f>'NonE-heavy fuel oil'!R54+'E-heavy fuel oil'!R54</f>
        <v>2438067312910.3281</v>
      </c>
      <c r="S6" s="344">
        <f>'NonE-heavy fuel oil'!S54+'E-heavy fuel oil'!S54</f>
        <v>2453799392223.7588</v>
      </c>
      <c r="T6" s="344">
        <f>'NonE-heavy fuel oil'!T54+'E-heavy fuel oil'!T54</f>
        <v>2464310524330.1211</v>
      </c>
      <c r="U6" s="344">
        <f>'NonE-heavy fuel oil'!U54+'E-heavy fuel oil'!U54</f>
        <v>2469937153273.126</v>
      </c>
      <c r="V6" s="344">
        <f>'NonE-heavy fuel oil'!V54+'E-heavy fuel oil'!V54</f>
        <v>2471047535502.5088</v>
      </c>
      <c r="W6" s="344">
        <f>'NonE-heavy fuel oil'!W54+'E-heavy fuel oil'!W54</f>
        <v>2468034257487.0874</v>
      </c>
      <c r="X6" s="344">
        <f>'NonE-heavy fuel oil'!X54+'E-heavy fuel oil'!X54</f>
        <v>2461307213482.0532</v>
      </c>
      <c r="Y6" s="344">
        <f>'NonE-heavy fuel oil'!Y54+'E-heavy fuel oil'!Y54</f>
        <v>2451287163826.3672</v>
      </c>
      <c r="Z6" s="344">
        <f>'NonE-heavy fuel oil'!Z54+'E-heavy fuel oil'!Z54</f>
        <v>2438399962387.3618</v>
      </c>
      <c r="AA6" s="344">
        <f>'NonE-heavy fuel oil'!AA54+'E-heavy fuel oil'!AA54</f>
        <v>2423071512277.3071</v>
      </c>
      <c r="AB6" s="344">
        <f>'NonE-heavy fuel oil'!AB54+'E-heavy fuel oil'!AB54</f>
        <v>2405723482559.8271</v>
      </c>
      <c r="AC6" s="344">
        <f>'NonE-heavy fuel oil'!AC54+'E-heavy fuel oil'!AC54</f>
        <v>2386769795889.2529</v>
      </c>
      <c r="AD6" s="344">
        <f>'NonE-heavy fuel oil'!AD54+'E-heavy fuel oil'!AD54</f>
        <v>2366613878186.3047</v>
      </c>
      <c r="AE6" s="344">
        <f>'NonE-heavy fuel oil'!AE54+'E-heavy fuel oil'!AE54</f>
        <v>2345646646644.1895</v>
      </c>
      <c r="AF6" s="344">
        <f>'NonE-heavy fuel oil'!AF54+'E-heavy fuel oil'!AF54</f>
        <v>2324245201510.0122</v>
      </c>
      <c r="AG6" s="344">
        <f>'NonE-heavy fuel oil'!AG54+'E-heavy fuel oil'!AG54</f>
        <v>2302772180001.7388</v>
      </c>
      <c r="AH6" s="344">
        <f>'NonE-heavy fuel oil'!AH54+'E-heavy fuel oil'!AH54</f>
        <v>2281575727122.4717</v>
      </c>
      <c r="AI6" s="344">
        <f>'NonE-heavy fuel oil'!AI54+'E-heavy fuel oil'!AI54</f>
        <v>2260990037696.5381</v>
      </c>
      <c r="AJ6" s="344">
        <f>'NonE-heavy fuel oil'!AJ54+'E-heavy fuel oil'!AJ54</f>
        <v>2241336426339.1782</v>
      </c>
      <c r="AK6" s="344">
        <f>'NonE-heavy fuel oil'!AK54+'E-heavy fuel oil'!AK54</f>
        <v>2222924886963.0371</v>
      </c>
      <c r="AL6" s="344">
        <f>'NonE-heavy fuel oil'!AL54+'E-heavy fuel oil'!AL54</f>
        <v>2206056110542.2432</v>
      </c>
      <c r="AM6" s="344">
        <f>'NonE-heavy fuel oil'!AM54+'E-heavy fuel oil'!AM54</f>
        <v>2191023938983.3496</v>
      </c>
      <c r="AN6" s="344">
        <f>'NonE-heavy fuel oil'!AN54+'E-heavy fuel oil'!AN54</f>
        <v>2178118243957.376</v>
      </c>
      <c r="AO6" s="344">
        <f>'NonE-heavy fuel oil'!AO54+'E-heavy fuel oil'!AO54</f>
        <v>2167628232393.2554</v>
      </c>
      <c r="AP6" s="344">
        <f>'NonE-heavy fuel oil'!AP54+'E-heavy fuel oil'!AP54</f>
        <v>2159846195097.3506</v>
      </c>
      <c r="AQ6" s="344">
        <f>'NonE-heavy fuel oil'!AQ54+'E-heavy fuel oil'!AQ54</f>
        <v>2143953773597.9443</v>
      </c>
    </row>
    <row r="7" spans="1:43" x14ac:dyDescent="0.2">
      <c r="A7" s="136" t="s">
        <v>129</v>
      </c>
      <c r="B7" s="344">
        <f>'NonE-heavy fuel oil'!B55+'E-heavy fuel oil'!B55</f>
        <v>2805927667241.5024</v>
      </c>
      <c r="C7" s="344">
        <f>'NonE-heavy fuel oil'!C55+'E-heavy fuel oil'!C55</f>
        <v>1502243127697.9316</v>
      </c>
      <c r="D7" s="344">
        <f>'NonE-heavy fuel oil'!D55+'E-heavy fuel oil'!D55</f>
        <v>1591627656055.5808</v>
      </c>
      <c r="E7" s="344">
        <f>'NonE-heavy fuel oil'!E55+'E-heavy fuel oil'!E55</f>
        <v>1565716360054.1594</v>
      </c>
      <c r="F7" s="344">
        <f>'NonE-heavy fuel oil'!F55+'E-heavy fuel oil'!F55</f>
        <v>1560185596089.3994</v>
      </c>
      <c r="G7" s="344">
        <f>'NonE-heavy fuel oil'!G55+'E-heavy fuel oil'!G55</f>
        <v>1564074385242.8201</v>
      </c>
      <c r="H7" s="344">
        <f>'NonE-heavy fuel oil'!H55+'E-heavy fuel oil'!H55</f>
        <v>1573165399398.2312</v>
      </c>
      <c r="I7" s="344">
        <f>'NonE-heavy fuel oil'!I55+'E-heavy fuel oil'!I55</f>
        <v>1584682442229.5818</v>
      </c>
      <c r="J7" s="344">
        <f>'NonE-heavy fuel oil'!J55+'E-heavy fuel oil'!J55</f>
        <v>1595063218014.5505</v>
      </c>
      <c r="K7" s="344">
        <f>'NonE-heavy fuel oil'!K55+'E-heavy fuel oil'!K55</f>
        <v>1602177682877.4185</v>
      </c>
      <c r="L7" s="344">
        <f>'NonE-heavy fuel oil'!L55+'E-heavy fuel oil'!L55</f>
        <v>1603882922914.6633</v>
      </c>
      <c r="M7" s="344">
        <f>'NonE-heavy fuel oil'!M55+'E-heavy fuel oil'!M55</f>
        <v>1598076033911.7671</v>
      </c>
      <c r="N7" s="344">
        <f>'NonE-heavy fuel oil'!N55+'E-heavy fuel oil'!N55</f>
        <v>1585387954534.8984</v>
      </c>
      <c r="O7" s="344">
        <f>'NonE-heavy fuel oil'!O55+'E-heavy fuel oil'!O55</f>
        <v>1565349340897.1702</v>
      </c>
      <c r="P7" s="344">
        <f>'NonE-heavy fuel oil'!P55+'E-heavy fuel oil'!P55</f>
        <v>1540141914299.0161</v>
      </c>
      <c r="Q7" s="344">
        <f>'NonE-heavy fuel oil'!Q55+'E-heavy fuel oil'!Q55</f>
        <v>1511886178717.0818</v>
      </c>
      <c r="R7" s="344">
        <f>'NonE-heavy fuel oil'!R55+'E-heavy fuel oil'!R55</f>
        <v>1482588836663.3535</v>
      </c>
      <c r="S7" s="344">
        <f>'NonE-heavy fuel oil'!S55+'E-heavy fuel oil'!S55</f>
        <v>1459422749779.416</v>
      </c>
      <c r="T7" s="344">
        <f>'NonE-heavy fuel oil'!T55+'E-heavy fuel oil'!T55</f>
        <v>1436940670047.6602</v>
      </c>
      <c r="U7" s="344">
        <f>'NonE-heavy fuel oil'!U55+'E-heavy fuel oil'!U55</f>
        <v>1415163403910.8794</v>
      </c>
      <c r="V7" s="344">
        <f>'NonE-heavy fuel oil'!V55+'E-heavy fuel oil'!V55</f>
        <v>1394112291883.8105</v>
      </c>
      <c r="W7" s="344">
        <f>'NonE-heavy fuel oil'!W55+'E-heavy fuel oil'!W55</f>
        <v>1373808480949.5796</v>
      </c>
      <c r="X7" s="344">
        <f>'NonE-heavy fuel oil'!X55+'E-heavy fuel oil'!X55</f>
        <v>1354272338301.9812</v>
      </c>
      <c r="Y7" s="344">
        <f>'NonE-heavy fuel oil'!Y55+'E-heavy fuel oil'!Y55</f>
        <v>1335523003393.74</v>
      </c>
      <c r="Z7" s="344">
        <f>'NonE-heavy fuel oil'!Z55+'E-heavy fuel oil'!Z55</f>
        <v>1317578071043.3154</v>
      </c>
      <c r="AA7" s="344">
        <f>'NonE-heavy fuel oil'!AA55+'E-heavy fuel oil'!AA55</f>
        <v>1300453395257.9978</v>
      </c>
      <c r="AB7" s="344">
        <f>'NonE-heavy fuel oil'!AB55+'E-heavy fuel oil'!AB55</f>
        <v>1284163001387.2158</v>
      </c>
      <c r="AC7" s="344">
        <f>'NonE-heavy fuel oil'!AC55+'E-heavy fuel oil'!AC55</f>
        <v>1268719093124.2004</v>
      </c>
      <c r="AD7" s="344">
        <f>'NonE-heavy fuel oil'!AD55+'E-heavy fuel oil'!AD55</f>
        <v>1254132140596.5337</v>
      </c>
      <c r="AE7" s="344">
        <f>'NonE-heavy fuel oil'!AE55+'E-heavy fuel oil'!AE55</f>
        <v>1240411036186.198</v>
      </c>
      <c r="AF7" s="344">
        <f>'NonE-heavy fuel oil'!AF55+'E-heavy fuel oil'!AF55</f>
        <v>1227563305655.1982</v>
      </c>
      <c r="AG7" s="344">
        <f>'NonE-heavy fuel oil'!AG55+'E-heavy fuel oil'!AG55</f>
        <v>1215595363491.8882</v>
      </c>
      <c r="AH7" s="344">
        <f>'NonE-heavy fuel oil'!AH55+'E-heavy fuel oil'!AH55</f>
        <v>1204512803018.855</v>
      </c>
      <c r="AI7" s="344">
        <f>'NonE-heavy fuel oil'!AI55+'E-heavy fuel oil'!AI55</f>
        <v>1194320713618.0579</v>
      </c>
      <c r="AJ7" s="344">
        <f>'NonE-heavy fuel oil'!AJ55+'E-heavy fuel oil'!AJ55</f>
        <v>1185024019359.2576</v>
      </c>
      <c r="AK7" s="344">
        <f>'NonE-heavy fuel oil'!AK55+'E-heavy fuel oil'!AK55</f>
        <v>1176627835311.6187</v>
      </c>
      <c r="AL7" s="344">
        <f>'NonE-heavy fuel oil'!AL55+'E-heavy fuel oil'!AL55</f>
        <v>1169137839849.333</v>
      </c>
      <c r="AM7" s="344">
        <f>'NonE-heavy fuel oil'!AM55+'E-heavy fuel oil'!AM55</f>
        <v>1162560663325.9871</v>
      </c>
      <c r="AN7" s="344">
        <f>'NonE-heavy fuel oil'!AN55+'E-heavy fuel oil'!AN55</f>
        <v>1156904295609.5071</v>
      </c>
      <c r="AO7" s="344">
        <f>'NonE-heavy fuel oil'!AO55+'E-heavy fuel oil'!AO55</f>
        <v>1152178517183.377</v>
      </c>
      <c r="AP7" s="344">
        <f>'NonE-heavy fuel oil'!AP55+'E-heavy fuel oil'!AP55</f>
        <v>1148395360900.0742</v>
      </c>
      <c r="AQ7" s="344">
        <f>'NonE-heavy fuel oil'!AQ55+'E-heavy fuel oil'!AQ55</f>
        <v>1139694898146.4702</v>
      </c>
    </row>
    <row r="8" spans="1:43" x14ac:dyDescent="0.2">
      <c r="A8" s="136" t="s">
        <v>130</v>
      </c>
      <c r="B8" s="344">
        <f>'NonE-heavy fuel oil'!B56+'E-heavy fuel oil'!B56</f>
        <v>785810059249.47009</v>
      </c>
      <c r="C8" s="344">
        <f>'NonE-heavy fuel oil'!C56+'E-heavy fuel oil'!C56</f>
        <v>714827466242.66382</v>
      </c>
      <c r="D8" s="344">
        <f>'NonE-heavy fuel oil'!D56+'E-heavy fuel oil'!D56</f>
        <v>821170125635.27319</v>
      </c>
      <c r="E8" s="344">
        <f>'NonE-heavy fuel oil'!E56+'E-heavy fuel oil'!E56</f>
        <v>827343152753.96838</v>
      </c>
      <c r="F8" s="344">
        <f>'NonE-heavy fuel oil'!F56+'E-heavy fuel oil'!F56</f>
        <v>830581316175.49695</v>
      </c>
      <c r="G8" s="344">
        <f>'NonE-heavy fuel oil'!G56+'E-heavy fuel oil'!G56</f>
        <v>840700368404.90759</v>
      </c>
      <c r="H8" s="344">
        <f>'NonE-heavy fuel oil'!H56+'E-heavy fuel oil'!H56</f>
        <v>855567000382.22046</v>
      </c>
      <c r="I8" s="344">
        <f>'NonE-heavy fuel oil'!I56+'E-heavy fuel oil'!I56</f>
        <v>873269471559.30078</v>
      </c>
      <c r="J8" s="344">
        <f>'NonE-heavy fuel oil'!J56+'E-heavy fuel oil'!J56</f>
        <v>892521048659.81177</v>
      </c>
      <c r="K8" s="344">
        <f>'NonE-heavy fuel oil'!K56+'E-heavy fuel oil'!K56</f>
        <v>912213361243.71448</v>
      </c>
      <c r="L8" s="344">
        <f>'NonE-heavy fuel oil'!L56+'E-heavy fuel oil'!L56</f>
        <v>931137998493.66907</v>
      </c>
      <c r="M8" s="344">
        <f>'NonE-heavy fuel oil'!M56+'E-heavy fuel oil'!M56</f>
        <v>947988922990.34033</v>
      </c>
      <c r="N8" s="344">
        <f>'NonE-heavy fuel oil'!N56+'E-heavy fuel oil'!N56</f>
        <v>961842262133.37439</v>
      </c>
      <c r="O8" s="344">
        <f>'NonE-heavy fuel oil'!O56+'E-heavy fuel oil'!O56</f>
        <v>972353413781.81189</v>
      </c>
      <c r="P8" s="344">
        <f>'NonE-heavy fuel oil'!P56+'E-heavy fuel oil'!P56</f>
        <v>979672610992.70911</v>
      </c>
      <c r="Q8" s="344">
        <f>'NonE-heavy fuel oil'!Q56+'E-heavy fuel oil'!Q56</f>
        <v>983991087746.0968</v>
      </c>
      <c r="R8" s="344">
        <f>'NonE-heavy fuel oil'!R56+'E-heavy fuel oil'!R56</f>
        <v>985533922625.20862</v>
      </c>
      <c r="S8" s="344">
        <f>'NonE-heavy fuel oil'!S56+'E-heavy fuel oil'!S56</f>
        <v>984995518683.42297</v>
      </c>
      <c r="T8" s="344">
        <f>'NonE-heavy fuel oil'!T56+'E-heavy fuel oil'!T56</f>
        <v>982133697973.18982</v>
      </c>
      <c r="U8" s="344">
        <f>'NonE-heavy fuel oil'!U56+'E-heavy fuel oil'!U56</f>
        <v>977166052402.51416</v>
      </c>
      <c r="V8" s="344">
        <f>'NonE-heavy fuel oil'!V56+'E-heavy fuel oil'!V56</f>
        <v>970320594011.81482</v>
      </c>
      <c r="W8" s="344">
        <f>'NonE-heavy fuel oil'!W56+'E-heavy fuel oil'!W56</f>
        <v>961831430194.6875</v>
      </c>
      <c r="X8" s="344">
        <f>'NonE-heavy fuel oil'!X56+'E-heavy fuel oil'!X56</f>
        <v>951934867935.86108</v>
      </c>
      <c r="Y8" s="344">
        <f>'NonE-heavy fuel oil'!Y56+'E-heavy fuel oil'!Y56</f>
        <v>940866000078.29578</v>
      </c>
      <c r="Z8" s="344">
        <f>'NonE-heavy fuel oil'!Z56+'E-heavy fuel oil'!Z56</f>
        <v>928855804956.91418</v>
      </c>
      <c r="AA8" s="344">
        <f>'NonE-heavy fuel oil'!AA56+'E-heavy fuel oil'!AA56</f>
        <v>916128771609.36731</v>
      </c>
      <c r="AB8" s="344">
        <f>'NonE-heavy fuel oil'!AB56+'E-heavy fuel oil'!AB56</f>
        <v>902901046597.53467</v>
      </c>
      <c r="AC8" s="344">
        <f>'NonE-heavy fuel oil'!AC56+'E-heavy fuel oil'!AC56</f>
        <v>889379085444.4458</v>
      </c>
      <c r="AD8" s="344">
        <f>'NonE-heavy fuel oil'!AD56+'E-heavy fuel oil'!AD56</f>
        <v>875758781834.59888</v>
      </c>
      <c r="AE8" s="344">
        <f>'NonE-heavy fuel oil'!AE56+'E-heavy fuel oil'!AE56</f>
        <v>862225040929.77661</v>
      </c>
      <c r="AF8" s="344">
        <f>'NonE-heavy fuel oil'!AF56+'E-heavy fuel oil'!AF56</f>
        <v>848951759205.14966</v>
      </c>
      <c r="AG8" s="344">
        <f>'NonE-heavy fuel oil'!AG56+'E-heavy fuel oil'!AG56</f>
        <v>836102171837.3584</v>
      </c>
      <c r="AH8" s="344">
        <f>'NonE-heavy fuel oil'!AH56+'E-heavy fuel oil'!AH56</f>
        <v>823829529569.15588</v>
      </c>
      <c r="AI8" s="344">
        <f>'NonE-heavy fuel oil'!AI56+'E-heavy fuel oil'!AI56</f>
        <v>812278069824.18945</v>
      </c>
      <c r="AJ8" s="344">
        <f>'NonE-heavy fuel oil'!AJ56+'E-heavy fuel oil'!AJ56</f>
        <v>801584251359.92969</v>
      </c>
      <c r="AK8" s="344">
        <f>'NonE-heavy fuel oil'!AK56+'E-heavy fuel oil'!AK56</f>
        <v>791878227676.36768</v>
      </c>
      <c r="AL8" s="344">
        <f>'NonE-heavy fuel oil'!AL56+'E-heavy fuel oil'!AL56</f>
        <v>783285541547.99243</v>
      </c>
      <c r="AM8" s="344">
        <f>'NonE-heavy fuel oil'!AM56+'E-heavy fuel oil'!AM56</f>
        <v>775929031290.54492</v>
      </c>
      <c r="AN8" s="344">
        <f>'NonE-heavy fuel oil'!AN56+'E-heavy fuel oil'!AN56</f>
        <v>769930948665.25305</v>
      </c>
      <c r="AO8" s="344">
        <f>'NonE-heavy fuel oil'!AO56+'E-heavy fuel oil'!AO56</f>
        <v>765415298704.92297</v>
      </c>
      <c r="AP8" s="344">
        <f>'NonE-heavy fuel oil'!AP56+'E-heavy fuel oil'!AP56</f>
        <v>762510423363.09924</v>
      </c>
      <c r="AQ8" s="344">
        <f>'NonE-heavy fuel oil'!AQ56+'E-heavy fuel oil'!AQ56</f>
        <v>761009177310.51013</v>
      </c>
    </row>
    <row r="9" spans="1:43" x14ac:dyDescent="0.2">
      <c r="A9" s="136" t="s">
        <v>131</v>
      </c>
      <c r="B9" s="344">
        <f>'NonE-heavy fuel oil'!B57+'E-heavy fuel oil'!B57</f>
        <v>7615151747653.9277</v>
      </c>
      <c r="C9" s="344">
        <f>'NonE-heavy fuel oil'!C57+'E-heavy fuel oil'!C57</f>
        <v>5106327688719.0381</v>
      </c>
      <c r="D9" s="344">
        <f>'NonE-heavy fuel oil'!D57+'E-heavy fuel oil'!D57</f>
        <v>5914148541818.332</v>
      </c>
      <c r="E9" s="344">
        <f>'NonE-heavy fuel oil'!E57+'E-heavy fuel oil'!E57</f>
        <v>5847987217673.7959</v>
      </c>
      <c r="F9" s="344">
        <f>'NonE-heavy fuel oil'!F57+'E-heavy fuel oil'!F57</f>
        <v>5929862423954.7275</v>
      </c>
      <c r="G9" s="344">
        <f>'NonE-heavy fuel oil'!G57+'E-heavy fuel oil'!G57</f>
        <v>6074458414214.2012</v>
      </c>
      <c r="H9" s="344">
        <f>'NonE-heavy fuel oil'!H57+'E-heavy fuel oil'!H57</f>
        <v>6253430485834.9336</v>
      </c>
      <c r="I9" s="344">
        <f>'NonE-heavy fuel oil'!I57+'E-heavy fuel oil'!I57</f>
        <v>6410962816835.5</v>
      </c>
      <c r="J9" s="344">
        <f>'NonE-heavy fuel oil'!J57+'E-heavy fuel oil'!J57</f>
        <v>6569874961006.9043</v>
      </c>
      <c r="K9" s="344">
        <f>'NonE-heavy fuel oil'!K57+'E-heavy fuel oil'!K57</f>
        <v>6725839361023.2949</v>
      </c>
      <c r="L9" s="344">
        <f>'NonE-heavy fuel oil'!L57+'E-heavy fuel oil'!L57</f>
        <v>6874105011448.75</v>
      </c>
      <c r="M9" s="344">
        <f>'NonE-heavy fuel oil'!M57+'E-heavy fuel oil'!M57</f>
        <v>7009542935557.5703</v>
      </c>
      <c r="N9" s="344">
        <f>'NonE-heavy fuel oil'!N57+'E-heavy fuel oil'!N57</f>
        <v>7115250568864.9785</v>
      </c>
      <c r="O9" s="344">
        <f>'NonE-heavy fuel oil'!O57+'E-heavy fuel oil'!O57</f>
        <v>7203662575430.6426</v>
      </c>
      <c r="P9" s="344">
        <f>'NonE-heavy fuel oil'!P57+'E-heavy fuel oil'!P57</f>
        <v>7275558083141.9697</v>
      </c>
      <c r="Q9" s="344">
        <f>'NonE-heavy fuel oil'!Q57+'E-heavy fuel oil'!Q57</f>
        <v>7331937498417.124</v>
      </c>
      <c r="R9" s="344">
        <f>'NonE-heavy fuel oil'!R57+'E-heavy fuel oil'!R57</f>
        <v>7373986602170.3262</v>
      </c>
      <c r="S9" s="344">
        <f>'NonE-heavy fuel oil'!S57+'E-heavy fuel oil'!S57</f>
        <v>7416360881593.7373</v>
      </c>
      <c r="T9" s="344">
        <f>'NonE-heavy fuel oil'!T57+'E-heavy fuel oil'!T57</f>
        <v>7446776594300.4209</v>
      </c>
      <c r="U9" s="344">
        <f>'NonE-heavy fuel oil'!U57+'E-heavy fuel oil'!U57</f>
        <v>7465964216281.8018</v>
      </c>
      <c r="V9" s="344">
        <f>'NonE-heavy fuel oil'!V57+'E-heavy fuel oil'!V57</f>
        <v>7474731480100.3486</v>
      </c>
      <c r="W9" s="344">
        <f>'NonE-heavy fuel oil'!W57+'E-heavy fuel oil'!W57</f>
        <v>7473947473793.1621</v>
      </c>
      <c r="X9" s="344">
        <f>'NonE-heavy fuel oil'!X57+'E-heavy fuel oil'!X57</f>
        <v>7446654816290.3809</v>
      </c>
      <c r="Y9" s="344">
        <f>'NonE-heavy fuel oil'!Y57+'E-heavy fuel oil'!Y57</f>
        <v>7411728717688.9023</v>
      </c>
      <c r="Z9" s="344">
        <f>'NonE-heavy fuel oil'!Z57+'E-heavy fuel oil'!Z57</f>
        <v>7370135290114.9043</v>
      </c>
      <c r="AA9" s="344">
        <f>'NonE-heavy fuel oil'!AA57+'E-heavy fuel oil'!AA57</f>
        <v>7322848001626.166</v>
      </c>
      <c r="AB9" s="344">
        <f>'NonE-heavy fuel oil'!AB57+'E-heavy fuel oil'!AB57</f>
        <v>7270837561998.0449</v>
      </c>
      <c r="AC9" s="344">
        <f>'NonE-heavy fuel oil'!AC57+'E-heavy fuel oil'!AC57</f>
        <v>7202649297723.668</v>
      </c>
      <c r="AD9" s="344">
        <f>'NonE-heavy fuel oil'!AD57+'E-heavy fuel oil'!AD57</f>
        <v>7131677027091.3682</v>
      </c>
      <c r="AE9" s="344">
        <f>'NonE-heavy fuel oil'!AE57+'E-heavy fuel oil'!AE57</f>
        <v>7058838159611.7432</v>
      </c>
      <c r="AF9" s="344">
        <f>'NonE-heavy fuel oil'!AF57+'E-heavy fuel oil'!AF57</f>
        <v>6985022579165.6309</v>
      </c>
      <c r="AG9" s="344">
        <f>'NonE-heavy fuel oil'!AG57+'E-heavy fuel oil'!AG57</f>
        <v>6911090265391.9082</v>
      </c>
      <c r="AH9" s="344">
        <f>'NonE-heavy fuel oil'!AH57+'E-heavy fuel oil'!AH57</f>
        <v>6836110654933.999</v>
      </c>
      <c r="AI9" s="344">
        <f>'NonE-heavy fuel oil'!AI57+'E-heavy fuel oil'!AI57</f>
        <v>6762647478213.5869</v>
      </c>
      <c r="AJ9" s="344">
        <f>'NonE-heavy fuel oil'!AJ57+'E-heavy fuel oil'!AJ57</f>
        <v>6691470353603.6035</v>
      </c>
      <c r="AK9" s="344">
        <f>'NonE-heavy fuel oil'!AK57+'E-heavy fuel oil'!AK57</f>
        <v>6623322705011.7031</v>
      </c>
      <c r="AL9" s="344">
        <f>'NonE-heavy fuel oil'!AL57+'E-heavy fuel oil'!AL57</f>
        <v>6558925604527.582</v>
      </c>
      <c r="AM9" s="344">
        <f>'NonE-heavy fuel oil'!AM57+'E-heavy fuel oil'!AM57</f>
        <v>6495490778201.625</v>
      </c>
      <c r="AN9" s="344">
        <f>'NonE-heavy fuel oil'!AN57+'E-heavy fuel oil'!AN57</f>
        <v>6437213068171.082</v>
      </c>
      <c r="AO9" s="344">
        <f>'NonE-heavy fuel oil'!AO57+'E-heavy fuel oil'!AO57</f>
        <v>6384779748357.7432</v>
      </c>
      <c r="AP9" s="344">
        <f>'NonE-heavy fuel oil'!AP57+'E-heavy fuel oil'!AP57</f>
        <v>6338881231447.6191</v>
      </c>
      <c r="AQ9" s="344">
        <f>'NonE-heavy fuel oil'!AQ57+'E-heavy fuel oil'!AQ57</f>
        <v>6269305590479.1191</v>
      </c>
    </row>
    <row r="10" spans="1:43" x14ac:dyDescent="0.2">
      <c r="A10" s="136" t="s">
        <v>132</v>
      </c>
      <c r="B10" s="344">
        <f>'NonE-heavy fuel oil'!B58+'E-heavy fuel oil'!B58</f>
        <v>5803638174415128</v>
      </c>
      <c r="C10" s="344">
        <f>'NonE-heavy fuel oil'!C58+'E-heavy fuel oil'!C58</f>
        <v>7321420204816646</v>
      </c>
      <c r="D10" s="344">
        <f>'NonE-heavy fuel oil'!D58+'E-heavy fuel oil'!D58</f>
        <v>7205377488332648</v>
      </c>
      <c r="E10" s="344">
        <f>'NonE-heavy fuel oil'!E58+'E-heavy fuel oil'!E58</f>
        <v>7340255722513116</v>
      </c>
      <c r="F10" s="344">
        <f>'NonE-heavy fuel oil'!F58+'E-heavy fuel oil'!F58</f>
        <v>7916755374804216</v>
      </c>
      <c r="G10" s="344">
        <f>'NonE-heavy fuel oil'!G58+'E-heavy fuel oil'!G58</f>
        <v>8492483538520542</v>
      </c>
      <c r="H10" s="344">
        <f>'NonE-heavy fuel oil'!H58+'E-heavy fuel oil'!H58</f>
        <v>9067440514652758</v>
      </c>
      <c r="I10" s="344">
        <f>'NonE-heavy fuel oil'!I58+'E-heavy fuel oil'!I58</f>
        <v>9263827632966742</v>
      </c>
      <c r="J10" s="344">
        <f>'NonE-heavy fuel oil'!J58+'E-heavy fuel oil'!J58</f>
        <v>9459993922732664</v>
      </c>
      <c r="K10" s="344">
        <f>'NonE-heavy fuel oil'!K58+'E-heavy fuel oil'!K58</f>
        <v>9655939470287016</v>
      </c>
      <c r="L10" s="344">
        <f>'NonE-heavy fuel oil'!L58+'E-heavy fuel oil'!L58</f>
        <v>9851664361966296</v>
      </c>
      <c r="M10" s="344">
        <f>'NonE-heavy fuel oil'!M58+'E-heavy fuel oil'!M58</f>
        <v>1.0047168684106998E+16</v>
      </c>
      <c r="N10" s="344">
        <f>'NonE-heavy fuel oil'!N58+'E-heavy fuel oil'!N58</f>
        <v>1.0056833921490046E+16</v>
      </c>
      <c r="O10" s="344">
        <f>'NonE-heavy fuel oil'!O58+'E-heavy fuel oil'!O58</f>
        <v>1.006648665347908E+16</v>
      </c>
      <c r="P10" s="344">
        <f>'NonE-heavy fuel oil'!P58+'E-heavy fuel oil'!P58</f>
        <v>1.0076126883796212E+16</v>
      </c>
      <c r="Q10" s="344">
        <f>'NonE-heavy fuel oil'!Q58+'E-heavy fuel oil'!Q58</f>
        <v>1.008575461616355E+16</v>
      </c>
      <c r="R10" s="344">
        <f>'NonE-heavy fuel oil'!R58+'E-heavy fuel oil'!R58</f>
        <v>1.0095369854303204E+16</v>
      </c>
      <c r="S10" s="344">
        <f>'NonE-heavy fuel oil'!S58+'E-heavy fuel oil'!S58</f>
        <v>9979551587546920</v>
      </c>
      <c r="T10" s="344">
        <f>'NonE-heavy fuel oil'!T58+'E-heavy fuel oil'!T58</f>
        <v>9863762411119084</v>
      </c>
      <c r="U10" s="344">
        <f>'NonE-heavy fuel oil'!U58+'E-heavy fuel oil'!U58</f>
        <v>9748002320683512</v>
      </c>
      <c r="V10" s="344">
        <f>'NonE-heavy fuel oil'!V58+'E-heavy fuel oil'!V58</f>
        <v>9632271311904028</v>
      </c>
      <c r="W10" s="344">
        <f>'NonE-heavy fuel oil'!W58+'E-heavy fuel oil'!W58</f>
        <v>9516569380444456</v>
      </c>
      <c r="X10" s="344">
        <f>'NonE-heavy fuel oil'!X58+'E-heavy fuel oil'!X58</f>
        <v>9300734780520810</v>
      </c>
      <c r="Y10" s="344">
        <f>'NonE-heavy fuel oil'!Y58+'E-heavy fuel oil'!Y58</f>
        <v>9084954579403240</v>
      </c>
      <c r="Z10" s="344">
        <f>'NonE-heavy fuel oil'!Z58+'E-heavy fuel oil'!Z58</f>
        <v>8869228768961376</v>
      </c>
      <c r="AA10" s="344">
        <f>'NonE-heavy fuel oil'!AA58+'E-heavy fuel oil'!AA58</f>
        <v>8653557341064850</v>
      </c>
      <c r="AB10" s="344">
        <f>'NonE-heavy fuel oil'!AB58+'E-heavy fuel oil'!AB58</f>
        <v>8437940287583296</v>
      </c>
      <c r="AC10" s="344">
        <f>'NonE-heavy fuel oil'!AC58+'E-heavy fuel oil'!AC58</f>
        <v>8222377600386343</v>
      </c>
      <c r="AD10" s="344">
        <f>'NonE-heavy fuel oil'!AD58+'E-heavy fuel oil'!AD58</f>
        <v>8006869271343624</v>
      </c>
      <c r="AE10" s="344">
        <f>'NonE-heavy fuel oil'!AE58+'E-heavy fuel oil'!AE58</f>
        <v>7791415292324768</v>
      </c>
      <c r="AF10" s="344">
        <f>'NonE-heavy fuel oil'!AF58+'E-heavy fuel oil'!AF58</f>
        <v>7576015655199409</v>
      </c>
      <c r="AG10" s="344">
        <f>'NonE-heavy fuel oil'!AG58+'E-heavy fuel oil'!AG58</f>
        <v>7360670351837180</v>
      </c>
      <c r="AH10" s="344">
        <f>'NonE-heavy fuel oil'!AH58+'E-heavy fuel oil'!AH58</f>
        <v>7173960305974303</v>
      </c>
      <c r="AI10" s="344">
        <f>'NonE-heavy fuel oil'!AI58+'E-heavy fuel oil'!AI58</f>
        <v>6987297347789006</v>
      </c>
      <c r="AJ10" s="344">
        <f>'NonE-heavy fuel oil'!AJ58+'E-heavy fuel oil'!AJ58</f>
        <v>6800681470234956</v>
      </c>
      <c r="AK10" s="344">
        <f>'NonE-heavy fuel oil'!AK58+'E-heavy fuel oil'!AK58</f>
        <v>6614112666265819</v>
      </c>
      <c r="AL10" s="344">
        <f>'NonE-heavy fuel oil'!AL58+'E-heavy fuel oil'!AL58</f>
        <v>6427590928835260</v>
      </c>
      <c r="AM10" s="344">
        <f>'NonE-heavy fuel oil'!AM58+'E-heavy fuel oil'!AM58</f>
        <v>6231789876419368</v>
      </c>
      <c r="AN10" s="344">
        <f>'NonE-heavy fuel oil'!AN58+'E-heavy fuel oil'!AN58</f>
        <v>6036038235959289</v>
      </c>
      <c r="AO10" s="344">
        <f>'NonE-heavy fuel oil'!AO58+'E-heavy fuel oil'!AO58</f>
        <v>5840336000054728</v>
      </c>
      <c r="AP10" s="344">
        <f>'NonE-heavy fuel oil'!AP58+'E-heavy fuel oil'!AP58</f>
        <v>5644683161305390</v>
      </c>
      <c r="AQ10" s="344">
        <f>'NonE-heavy fuel oil'!AQ58+'E-heavy fuel oil'!AQ58</f>
        <v>5446034923570658</v>
      </c>
    </row>
    <row r="11" spans="1:43" x14ac:dyDescent="0.2">
      <c r="A11" s="136" t="s">
        <v>133</v>
      </c>
      <c r="B11" s="344">
        <f>'NonE-heavy fuel oil'!B59+'E-heavy fuel oil'!B59</f>
        <v>720880374816177</v>
      </c>
      <c r="C11" s="344">
        <f>'NonE-heavy fuel oil'!C59+'E-heavy fuel oil'!C59</f>
        <v>846306672011723.5</v>
      </c>
      <c r="D11" s="344">
        <f>'NonE-heavy fuel oil'!D59+'E-heavy fuel oil'!D59</f>
        <v>901013551621100.25</v>
      </c>
      <c r="E11" s="344">
        <f>'NonE-heavy fuel oil'!E59+'E-heavy fuel oil'!E59</f>
        <v>891769550618690</v>
      </c>
      <c r="F11" s="344">
        <f>'NonE-heavy fuel oil'!F59+'E-heavy fuel oil'!F59</f>
        <v>971838111641943.25</v>
      </c>
      <c r="G11" s="344">
        <f>'NonE-heavy fuel oil'!G59+'E-heavy fuel oil'!G59</f>
        <v>1051578487512701.8</v>
      </c>
      <c r="H11" s="344">
        <f>'NonE-heavy fuel oil'!H59+'E-heavy fuel oil'!H59</f>
        <v>1130983852947238.5</v>
      </c>
      <c r="I11" s="344">
        <f>'NonE-heavy fuel oil'!I59+'E-heavy fuel oil'!I59</f>
        <v>1170017770257365</v>
      </c>
      <c r="J11" s="344">
        <f>'NonE-heavy fuel oil'!J59+'E-heavy fuel oil'!J59</f>
        <v>1208899629682497.5</v>
      </c>
      <c r="K11" s="344">
        <f>'NonE-heavy fuel oil'!K59+'E-heavy fuel oil'!K59</f>
        <v>1247629594061410</v>
      </c>
      <c r="L11" s="344">
        <f>'NonE-heavy fuel oil'!L59+'E-heavy fuel oil'!L59</f>
        <v>1286208000633220.3</v>
      </c>
      <c r="M11" s="344">
        <f>'NonE-heavy fuel oil'!M59+'E-heavy fuel oil'!M59</f>
        <v>1324635331860806</v>
      </c>
      <c r="N11" s="344">
        <f>'NonE-heavy fuel oil'!N59+'E-heavy fuel oil'!N59</f>
        <v>1346037066574464.8</v>
      </c>
      <c r="O11" s="344">
        <f>'NonE-heavy fuel oil'!O59+'E-heavy fuel oil'!O59</f>
        <v>1367367548537756</v>
      </c>
      <c r="P11" s="344">
        <f>'NonE-heavy fuel oil'!P59+'E-heavy fuel oil'!P59</f>
        <v>1388627332946654.5</v>
      </c>
      <c r="Q11" s="344">
        <f>'NonE-heavy fuel oil'!Q59+'E-heavy fuel oil'!Q59</f>
        <v>1409817004333643.5</v>
      </c>
      <c r="R11" s="344">
        <f>'NonE-heavy fuel oil'!R59+'E-heavy fuel oil'!R59</f>
        <v>1430937159920313.5</v>
      </c>
      <c r="S11" s="344">
        <f>'NonE-heavy fuel oil'!S59+'E-heavy fuel oil'!S59</f>
        <v>1442325712614348.5</v>
      </c>
      <c r="T11" s="344">
        <f>'NonE-heavy fuel oil'!T59+'E-heavy fuel oil'!T59</f>
        <v>1453702351570543</v>
      </c>
      <c r="U11" s="344">
        <f>'NonE-heavy fuel oil'!U59+'E-heavy fuel oil'!U59</f>
        <v>1465067082993072.5</v>
      </c>
      <c r="V11" s="344">
        <f>'NonE-heavy fuel oil'!V59+'E-heavy fuel oil'!V59</f>
        <v>1476419913150028.3</v>
      </c>
      <c r="W11" s="344">
        <f>'NonE-heavy fuel oil'!W59+'E-heavy fuel oil'!W59</f>
        <v>1487760848369535.3</v>
      </c>
      <c r="X11" s="344">
        <f>'NonE-heavy fuel oil'!X59+'E-heavy fuel oil'!X59</f>
        <v>1492474154727740.5</v>
      </c>
      <c r="Y11" s="344">
        <f>'NonE-heavy fuel oil'!Y59+'E-heavy fuel oil'!Y59</f>
        <v>1497181792677217.3</v>
      </c>
      <c r="Z11" s="344">
        <f>'NonE-heavy fuel oil'!Z59+'E-heavy fuel oil'!Z59</f>
        <v>1501883766484452</v>
      </c>
      <c r="AA11" s="344">
        <f>'NonE-heavy fuel oil'!AA59+'E-heavy fuel oil'!AA59</f>
        <v>1506580080460842</v>
      </c>
      <c r="AB11" s="344">
        <f>'NonE-heavy fuel oil'!AB59+'E-heavy fuel oil'!AB59</f>
        <v>1511270738959057</v>
      </c>
      <c r="AC11" s="344">
        <f>'NonE-heavy fuel oil'!AC59+'E-heavy fuel oil'!AC59</f>
        <v>1510282067299939.8</v>
      </c>
      <c r="AD11" s="344">
        <f>'NonE-heavy fuel oil'!AD59+'E-heavy fuel oil'!AD59</f>
        <v>1509292614421740.8</v>
      </c>
      <c r="AE11" s="344">
        <f>'NonE-heavy fuel oil'!AE59+'E-heavy fuel oil'!AE59</f>
        <v>1508302383096697.5</v>
      </c>
      <c r="AF11" s="344">
        <f>'NonE-heavy fuel oil'!AF59+'E-heavy fuel oil'!AF59</f>
        <v>1507311376124535</v>
      </c>
      <c r="AG11" s="344">
        <f>'NonE-heavy fuel oil'!AG59+'E-heavy fuel oil'!AG59</f>
        <v>1506319596329236.5</v>
      </c>
      <c r="AH11" s="344">
        <f>'NonE-heavy fuel oil'!AH59+'E-heavy fuel oil'!AH59</f>
        <v>1500193597621551.8</v>
      </c>
      <c r="AI11" s="344">
        <f>'NonE-heavy fuel oil'!AI59+'E-heavy fuel oil'!AI59</f>
        <v>1494071784960602.5</v>
      </c>
      <c r="AJ11" s="344">
        <f>'NonE-heavy fuel oil'!AJ59+'E-heavy fuel oil'!AJ59</f>
        <v>1487954159437433.5</v>
      </c>
      <c r="AK11" s="344">
        <f>'NonE-heavy fuel oil'!AK59+'E-heavy fuel oil'!AK59</f>
        <v>1481840722155460.5</v>
      </c>
      <c r="AL11" s="344">
        <f>'NonE-heavy fuel oil'!AL59+'E-heavy fuel oil'!AL59</f>
        <v>1475731474227768</v>
      </c>
      <c r="AM11" s="344">
        <f>'NonE-heavy fuel oil'!AM59+'E-heavy fuel oil'!AM59</f>
        <v>1468683193686496.5</v>
      </c>
      <c r="AN11" s="344">
        <f>'NonE-heavy fuel oil'!AN59+'E-heavy fuel oil'!AN59</f>
        <v>1461639915208195</v>
      </c>
      <c r="AO11" s="344">
        <f>'NonE-heavy fuel oil'!AO59+'E-heavy fuel oil'!AO59</f>
        <v>1454601639638887.5</v>
      </c>
      <c r="AP11" s="344">
        <f>'NonE-heavy fuel oil'!AP59+'E-heavy fuel oil'!AP59</f>
        <v>1447568367824627</v>
      </c>
      <c r="AQ11" s="344">
        <f>'NonE-heavy fuel oil'!AQ59+'E-heavy fuel oil'!AQ59</f>
        <v>1437698996718646.5</v>
      </c>
    </row>
    <row r="12" spans="1:43" x14ac:dyDescent="0.2">
      <c r="A12" s="136" t="s">
        <v>134</v>
      </c>
      <c r="B12" s="344">
        <f>'NonE-heavy fuel oil'!B60+'E-heavy fuel oil'!B60</f>
        <v>3297857833781.9746</v>
      </c>
      <c r="C12" s="344">
        <f>'NonE-heavy fuel oil'!C60+'E-heavy fuel oil'!C60</f>
        <v>3780106522322.9653</v>
      </c>
      <c r="D12" s="344">
        <f>'NonE-heavy fuel oil'!D60+'E-heavy fuel oil'!D60</f>
        <v>4134996581928.7178</v>
      </c>
      <c r="E12" s="344">
        <f>'NonE-heavy fuel oil'!E60+'E-heavy fuel oil'!E60</f>
        <v>4076485858938.3848</v>
      </c>
      <c r="F12" s="344">
        <f>'NonE-heavy fuel oil'!F60+'E-heavy fuel oil'!F60</f>
        <v>4086954970860.7578</v>
      </c>
      <c r="G12" s="344">
        <f>'NonE-heavy fuel oil'!G60+'E-heavy fuel oil'!G60</f>
        <v>4180095336379.71</v>
      </c>
      <c r="H12" s="344">
        <f>'NonE-heavy fuel oil'!H60+'E-heavy fuel oil'!H60</f>
        <v>4304251077411.1821</v>
      </c>
      <c r="I12" s="344">
        <f>'NonE-heavy fuel oil'!I60+'E-heavy fuel oil'!I60</f>
        <v>4416084741113.5752</v>
      </c>
      <c r="J12" s="344">
        <f>'NonE-heavy fuel oil'!J60+'E-heavy fuel oil'!J60</f>
        <v>4501778343967.8154</v>
      </c>
      <c r="K12" s="344">
        <f>'NonE-heavy fuel oil'!K60+'E-heavy fuel oil'!K60</f>
        <v>4559994058766.8467</v>
      </c>
      <c r="L12" s="344">
        <f>'NonE-heavy fuel oil'!L60+'E-heavy fuel oil'!L60</f>
        <v>4589912972783.6709</v>
      </c>
      <c r="M12" s="344">
        <f>'NonE-heavy fuel oil'!M60+'E-heavy fuel oil'!M60</f>
        <v>4591252394354.8535</v>
      </c>
      <c r="N12" s="344">
        <f>'NonE-heavy fuel oil'!N60+'E-heavy fuel oil'!N60</f>
        <v>4577209458004.3223</v>
      </c>
      <c r="O12" s="344">
        <f>'NonE-heavy fuel oil'!O60+'E-heavy fuel oil'!O60</f>
        <v>4540860514945.4414</v>
      </c>
      <c r="P12" s="344">
        <f>'NonE-heavy fuel oil'!P60+'E-heavy fuel oil'!P60</f>
        <v>4488329478750.5947</v>
      </c>
      <c r="Q12" s="344">
        <f>'NonE-heavy fuel oil'!Q60+'E-heavy fuel oil'!Q60</f>
        <v>4425699547151.3496</v>
      </c>
      <c r="R12" s="344">
        <f>'NonE-heavy fuel oil'!R60+'E-heavy fuel oil'!R60</f>
        <v>4358842583086.123</v>
      </c>
      <c r="S12" s="344">
        <f>'NonE-heavy fuel oil'!S60+'E-heavy fuel oil'!S60</f>
        <v>4315402948317.9629</v>
      </c>
      <c r="T12" s="344">
        <f>'NonE-heavy fuel oil'!T60+'E-heavy fuel oil'!T60</f>
        <v>4272913170040.6157</v>
      </c>
      <c r="U12" s="344">
        <f>'NonE-heavy fuel oil'!U60+'E-heavy fuel oil'!U60</f>
        <v>4231394209978.6123</v>
      </c>
      <c r="V12" s="344">
        <f>'NonE-heavy fuel oil'!V60+'E-heavy fuel oil'!V60</f>
        <v>4190865999669.0854</v>
      </c>
      <c r="W12" s="344">
        <f>'NonE-heavy fuel oil'!W60+'E-heavy fuel oil'!W60</f>
        <v>4151347517372.9951</v>
      </c>
      <c r="X12" s="344">
        <f>'NonE-heavy fuel oil'!X60+'E-heavy fuel oil'!X60</f>
        <v>4112856865432.2139</v>
      </c>
      <c r="Y12" s="344">
        <f>'NonE-heavy fuel oil'!Y60+'E-heavy fuel oil'!Y60</f>
        <v>4075411348004.0732</v>
      </c>
      <c r="Z12" s="344">
        <f>'NonE-heavy fuel oil'!Z60+'E-heavy fuel oil'!Z60</f>
        <v>4039027549121.4971</v>
      </c>
      <c r="AA12" s="344">
        <f>'NonE-heavy fuel oil'!AA60+'E-heavy fuel oil'!AA60</f>
        <v>4003721411043.5303</v>
      </c>
      <c r="AB12" s="344">
        <f>'NonE-heavy fuel oil'!AB60+'E-heavy fuel oil'!AB60</f>
        <v>3969508312877.0757</v>
      </c>
      <c r="AC12" s="344">
        <f>'NonE-heavy fuel oil'!AC60+'E-heavy fuel oil'!AC60</f>
        <v>3936403149467.1289</v>
      </c>
      <c r="AD12" s="344">
        <f>'NonE-heavy fuel oil'!AD60+'E-heavy fuel oil'!AD60</f>
        <v>3904420410568.8452</v>
      </c>
      <c r="AE12" s="344">
        <f>'NonE-heavy fuel oil'!AE60+'E-heavy fuel oil'!AE60</f>
        <v>3873574260331.0029</v>
      </c>
      <c r="AF12" s="344">
        <f>'NonE-heavy fuel oil'!AF60+'E-heavy fuel oil'!AF60</f>
        <v>3843878617136.3496</v>
      </c>
      <c r="AG12" s="344">
        <f>'NonE-heavy fuel oil'!AG60+'E-heavy fuel oil'!AG60</f>
        <v>3815347233860.562</v>
      </c>
      <c r="AH12" s="344">
        <f>'NonE-heavy fuel oil'!AH60+'E-heavy fuel oil'!AH60</f>
        <v>3787993778627.7319</v>
      </c>
      <c r="AI12" s="344">
        <f>'NonE-heavy fuel oil'!AI60+'E-heavy fuel oil'!AI60</f>
        <v>3761831916156.688</v>
      </c>
      <c r="AJ12" s="344">
        <f>'NonE-heavy fuel oil'!AJ60+'E-heavy fuel oil'!AJ60</f>
        <v>3736875389808.8887</v>
      </c>
      <c r="AK12" s="344">
        <f>'NonE-heavy fuel oil'!AK60+'E-heavy fuel oil'!AK60</f>
        <v>3713138104465.4663</v>
      </c>
      <c r="AL12" s="344">
        <f>'NonE-heavy fuel oil'!AL60+'E-heavy fuel oil'!AL60</f>
        <v>3690634210378.2607</v>
      </c>
      <c r="AM12" s="344">
        <f>'NonE-heavy fuel oil'!AM60+'E-heavy fuel oil'!AM60</f>
        <v>3669378188157.1743</v>
      </c>
      <c r="AN12" s="344">
        <f>'NonE-heavy fuel oil'!AN60+'E-heavy fuel oil'!AN60</f>
        <v>3649384935074.2988</v>
      </c>
      <c r="AO12" s="344">
        <f>'NonE-heavy fuel oil'!AO60+'E-heavy fuel oil'!AO60</f>
        <v>3630669852884.0396</v>
      </c>
      <c r="AP12" s="344">
        <f>'NonE-heavy fuel oil'!AP60+'E-heavy fuel oil'!AP60</f>
        <v>3613248937377.8374</v>
      </c>
      <c r="AQ12" s="344">
        <f>'NonE-heavy fuel oil'!AQ60+'E-heavy fuel oil'!AQ60</f>
        <v>3578633418947.7671</v>
      </c>
    </row>
    <row r="13" spans="1:43" x14ac:dyDescent="0.2">
      <c r="A13" s="136" t="s">
        <v>135</v>
      </c>
      <c r="B13" s="344">
        <f>'NonE-heavy fuel oil'!B61+'E-heavy fuel oil'!B61</f>
        <v>1715189200647.5303</v>
      </c>
      <c r="C13" s="344">
        <f>'NonE-heavy fuel oil'!C61+'E-heavy fuel oil'!C61</f>
        <v>1405635824871.2612</v>
      </c>
      <c r="D13" s="344">
        <f>'NonE-heavy fuel oil'!D61+'E-heavy fuel oil'!D61</f>
        <v>1633363120217.7583</v>
      </c>
      <c r="E13" s="344">
        <f>'NonE-heavy fuel oil'!E61+'E-heavy fuel oil'!E61</f>
        <v>1703681372042.5183</v>
      </c>
      <c r="F13" s="344">
        <f>'NonE-heavy fuel oil'!F61+'E-heavy fuel oil'!F61</f>
        <v>1727546376656.0083</v>
      </c>
      <c r="G13" s="344">
        <f>'NonE-heavy fuel oil'!G61+'E-heavy fuel oil'!G61</f>
        <v>1807915544825.0522</v>
      </c>
      <c r="H13" s="344">
        <f>'NonE-heavy fuel oil'!H61+'E-heavy fuel oil'!H61</f>
        <v>1911680416610.1482</v>
      </c>
      <c r="I13" s="344">
        <f>'NonE-heavy fuel oil'!I61+'E-heavy fuel oil'!I61</f>
        <v>2008569864752.0593</v>
      </c>
      <c r="J13" s="344">
        <f>'NonE-heavy fuel oil'!J61+'E-heavy fuel oil'!J61</f>
        <v>2091080934548.9072</v>
      </c>
      <c r="K13" s="344">
        <f>'NonE-heavy fuel oil'!K61+'E-heavy fuel oil'!K61</f>
        <v>2160756725968.6802</v>
      </c>
      <c r="L13" s="344">
        <f>'NonE-heavy fuel oil'!L61+'E-heavy fuel oil'!L61</f>
        <v>2219887251247.6445</v>
      </c>
      <c r="M13" s="344">
        <f>'NonE-heavy fuel oil'!M61+'E-heavy fuel oil'!M61</f>
        <v>2271354135400.4648</v>
      </c>
      <c r="N13" s="344">
        <f>'NonE-heavy fuel oil'!N61+'E-heavy fuel oil'!N61</f>
        <v>2321918257816.834</v>
      </c>
      <c r="O13" s="344">
        <f>'NonE-heavy fuel oil'!O61+'E-heavy fuel oil'!O61</f>
        <v>2369053243753.8823</v>
      </c>
      <c r="P13" s="344">
        <f>'NonE-heavy fuel oil'!P61+'E-heavy fuel oil'!P61</f>
        <v>2413576749113.3672</v>
      </c>
      <c r="Q13" s="344">
        <f>'NonE-heavy fuel oil'!Q61+'E-heavy fuel oil'!Q61</f>
        <v>2456395980899.0747</v>
      </c>
      <c r="R13" s="344">
        <f>'NonE-heavy fuel oil'!R61+'E-heavy fuel oil'!R61</f>
        <v>2498499058281.1851</v>
      </c>
      <c r="S13" s="344">
        <f>'NonE-heavy fuel oil'!S61+'E-heavy fuel oil'!S61</f>
        <v>2551813805998.2578</v>
      </c>
      <c r="T13" s="344">
        <f>'NonE-heavy fuel oil'!T61+'E-heavy fuel oil'!T61</f>
        <v>2605766492920.3608</v>
      </c>
      <c r="U13" s="344">
        <f>'NonE-heavy fuel oil'!U61+'E-heavy fuel oil'!U61</f>
        <v>2660172425809.6836</v>
      </c>
      <c r="V13" s="344">
        <f>'NonE-heavy fuel oil'!V61+'E-heavy fuel oil'!V61</f>
        <v>2714831746416.3896</v>
      </c>
      <c r="W13" s="344">
        <f>'NonE-heavy fuel oil'!W61+'E-heavy fuel oil'!W61</f>
        <v>2769529209398.4287</v>
      </c>
      <c r="X13" s="344">
        <f>'NonE-heavy fuel oil'!X61+'E-heavy fuel oil'!X61</f>
        <v>2824034120590.0259</v>
      </c>
      <c r="Y13" s="344">
        <f>'NonE-heavy fuel oil'!Y61+'E-heavy fuel oil'!Y61</f>
        <v>2878100454567.0479</v>
      </c>
      <c r="Z13" s="344">
        <f>'NonE-heavy fuel oil'!Z61+'E-heavy fuel oil'!Z61</f>
        <v>2931467170301.7231</v>
      </c>
      <c r="AA13" s="344">
        <f>'NonE-heavy fuel oil'!AA61+'E-heavy fuel oil'!AA61</f>
        <v>2983858743120.5972</v>
      </c>
      <c r="AB13" s="344">
        <f>'NonE-heavy fuel oil'!AB61+'E-heavy fuel oil'!AB61</f>
        <v>3034985930127.5918</v>
      </c>
      <c r="AC13" s="344">
        <f>'NonE-heavy fuel oil'!AC61+'E-heavy fuel oil'!AC61</f>
        <v>3084546784681.7056</v>
      </c>
      <c r="AD13" s="344">
        <f>'NonE-heavy fuel oil'!AD61+'E-heavy fuel oil'!AD61</f>
        <v>3132227933386.4512</v>
      </c>
      <c r="AE13" s="344">
        <f>'NonE-heavy fuel oil'!AE61+'E-heavy fuel oil'!AE61</f>
        <v>3177706126321.6245</v>
      </c>
      <c r="AF13" s="344">
        <f>'NonE-heavy fuel oil'!AF61+'E-heavy fuel oil'!AF61</f>
        <v>3220650067907.8613</v>
      </c>
      <c r="AG13" s="344">
        <f>'NonE-heavy fuel oil'!AG61+'E-heavy fuel oil'!AG61</f>
        <v>3260722531831.4814</v>
      </c>
      <c r="AH13" s="344">
        <f>'NonE-heavy fuel oil'!AH61+'E-heavy fuel oil'!AH61</f>
        <v>3297582758880.0659</v>
      </c>
      <c r="AI13" s="344">
        <f>'NonE-heavy fuel oil'!AI61+'E-heavy fuel oil'!AI61</f>
        <v>3330889131374.5278</v>
      </c>
      <c r="AJ13" s="344">
        <f>'NonE-heavy fuel oil'!AJ61+'E-heavy fuel oil'!AJ61</f>
        <v>3360302112178.834</v>
      </c>
      <c r="AK13" s="344">
        <f>'NonE-heavy fuel oil'!AK61+'E-heavy fuel oil'!AK61</f>
        <v>3385487430093.3262</v>
      </c>
      <c r="AL13" s="344">
        <f>'NonE-heavy fuel oil'!AL61+'E-heavy fuel oil'!AL61</f>
        <v>3406119486886.2319</v>
      </c>
      <c r="AM13" s="344">
        <f>'NonE-heavy fuel oil'!AM61+'E-heavy fuel oil'!AM61</f>
        <v>3421884954408.2612</v>
      </c>
      <c r="AN13" s="344">
        <f>'NonE-heavy fuel oil'!AN61+'E-heavy fuel oil'!AN61</f>
        <v>3432486523309.7959</v>
      </c>
      <c r="AO13" s="344">
        <f>'NonE-heavy fuel oil'!AO61+'E-heavy fuel oil'!AO61</f>
        <v>3437646758005.7568</v>
      </c>
      <c r="AP13" s="344">
        <f>'NonE-heavy fuel oil'!AP61+'E-heavy fuel oil'!AP61</f>
        <v>3437112005895.6245</v>
      </c>
      <c r="AQ13" s="344">
        <f>'NonE-heavy fuel oil'!AQ61+'E-heavy fuel oil'!AQ61</f>
        <v>3412816260984.8838</v>
      </c>
    </row>
    <row r="14" spans="1:43" x14ac:dyDescent="0.2">
      <c r="A14" s="136" t="s">
        <v>136</v>
      </c>
      <c r="B14" s="344">
        <f>'NonE-heavy fuel oil'!B62+'E-heavy fuel oil'!B62</f>
        <v>873324861522733.63</v>
      </c>
      <c r="C14" s="344">
        <f>'NonE-heavy fuel oil'!C62+'E-heavy fuel oil'!C62</f>
        <v>909732059681958.88</v>
      </c>
      <c r="D14" s="344">
        <f>'NonE-heavy fuel oil'!D62+'E-heavy fuel oil'!D62</f>
        <v>904938069992563.25</v>
      </c>
      <c r="E14" s="344">
        <f>'NonE-heavy fuel oil'!E62+'E-heavy fuel oil'!E62</f>
        <v>813541798314405.13</v>
      </c>
      <c r="F14" s="344">
        <f>'NonE-heavy fuel oil'!F62+'E-heavy fuel oil'!F62</f>
        <v>848117473779752.5</v>
      </c>
      <c r="G14" s="344">
        <f>'NonE-heavy fuel oil'!G62+'E-heavy fuel oil'!G62</f>
        <v>882652515363736.5</v>
      </c>
      <c r="H14" s="344">
        <f>'NonE-heavy fuel oil'!H62+'E-heavy fuel oil'!H62</f>
        <v>917146970385747</v>
      </c>
      <c r="I14" s="344">
        <f>'NonE-heavy fuel oil'!I62+'E-heavy fuel oil'!I62</f>
        <v>928268899418788.5</v>
      </c>
      <c r="J14" s="344">
        <f>'NonE-heavy fuel oil'!J62+'E-heavy fuel oil'!J62</f>
        <v>939378543529034.63</v>
      </c>
      <c r="K14" s="344">
        <f>'NonE-heavy fuel oil'!K62+'E-heavy fuel oil'!K62</f>
        <v>950475917307594.5</v>
      </c>
      <c r="L14" s="344">
        <f>'NonE-heavy fuel oil'!L62+'E-heavy fuel oil'!L62</f>
        <v>961561035345576.88</v>
      </c>
      <c r="M14" s="344">
        <f>'NonE-heavy fuel oil'!M62+'E-heavy fuel oil'!M62</f>
        <v>972633912234091.63</v>
      </c>
      <c r="N14" s="344">
        <f>'NonE-heavy fuel oil'!N62+'E-heavy fuel oil'!N62</f>
        <v>961164315973103</v>
      </c>
      <c r="O14" s="344">
        <f>'NonE-heavy fuel oil'!O62+'E-heavy fuel oil'!O62</f>
        <v>949705594739006.88</v>
      </c>
      <c r="P14" s="344">
        <f>'NonE-heavy fuel oil'!P62+'E-heavy fuel oil'!P62</f>
        <v>938257739535388</v>
      </c>
      <c r="Q14" s="344">
        <f>'NonE-heavy fuel oil'!Q62+'E-heavy fuel oil'!Q62</f>
        <v>926820741365831</v>
      </c>
      <c r="R14" s="344">
        <f>'NonE-heavy fuel oil'!R62+'E-heavy fuel oil'!R62</f>
        <v>915394591233920.25</v>
      </c>
      <c r="S14" s="344">
        <f>'NonE-heavy fuel oil'!S62+'E-heavy fuel oil'!S62</f>
        <v>899618983338757.75</v>
      </c>
      <c r="T14" s="344">
        <f>'NonE-heavy fuel oil'!T62+'E-heavy fuel oil'!T62</f>
        <v>883846974764913.88</v>
      </c>
      <c r="U14" s="344">
        <f>'NonE-heavy fuel oil'!U62+'E-heavy fuel oil'!U62</f>
        <v>868078564120851.38</v>
      </c>
      <c r="V14" s="344">
        <f>'NonE-heavy fuel oil'!V62+'E-heavy fuel oil'!V62</f>
        <v>852313750015032.75</v>
      </c>
      <c r="W14" s="344">
        <f>'NonE-heavy fuel oil'!W62+'E-heavy fuel oil'!W62</f>
        <v>836552531055920.38</v>
      </c>
      <c r="X14" s="344">
        <f>'NonE-heavy fuel oil'!X62+'E-heavy fuel oil'!X62</f>
        <v>814977534741738.5</v>
      </c>
      <c r="Y14" s="344">
        <f>'NonE-heavy fuel oil'!Y62+'E-heavy fuel oil'!Y62</f>
        <v>793407463626792.38</v>
      </c>
      <c r="Z14" s="344">
        <f>'NonE-heavy fuel oil'!Z62+'E-heavy fuel oil'!Z62</f>
        <v>771842315798380.63</v>
      </c>
      <c r="AA14" s="344">
        <f>'NonE-heavy fuel oil'!AA62+'E-heavy fuel oil'!AA62</f>
        <v>750282089343802.5</v>
      </c>
      <c r="AB14" s="344">
        <f>'NonE-heavy fuel oil'!AB62+'E-heavy fuel oil'!AB62</f>
        <v>728726782350357</v>
      </c>
      <c r="AC14" s="344">
        <f>'NonE-heavy fuel oil'!AC62+'E-heavy fuel oil'!AC62</f>
        <v>712067642555559.5</v>
      </c>
      <c r="AD14" s="344">
        <f>'NonE-heavy fuel oil'!AD62+'E-heavy fuel oil'!AD62</f>
        <v>695412288191135.25</v>
      </c>
      <c r="AE14" s="344">
        <f>'NonE-heavy fuel oil'!AE62+'E-heavy fuel oil'!AE62</f>
        <v>678760717788659.88</v>
      </c>
      <c r="AF14" s="344">
        <f>'NonE-heavy fuel oil'!AF62+'E-heavy fuel oil'!AF62</f>
        <v>662112929879708.75</v>
      </c>
      <c r="AG14" s="344">
        <f>'NonE-heavy fuel oil'!AG62+'E-heavy fuel oil'!AG62</f>
        <v>645468922995857.88</v>
      </c>
      <c r="AH14" s="344">
        <f>'NonE-heavy fuel oil'!AH62+'E-heavy fuel oil'!AH62</f>
        <v>635431066358137.25</v>
      </c>
      <c r="AI14" s="344">
        <f>'NonE-heavy fuel oil'!AI62+'E-heavy fuel oil'!AI62</f>
        <v>625395480788474.75</v>
      </c>
      <c r="AJ14" s="344">
        <f>'NonE-heavy fuel oil'!AJ62+'E-heavy fuel oil'!AJ62</f>
        <v>615362165408669.13</v>
      </c>
      <c r="AK14" s="344">
        <f>'NonE-heavy fuel oil'!AK62+'E-heavy fuel oil'!AK62</f>
        <v>605331119340518.75</v>
      </c>
      <c r="AL14" s="344">
        <f>'NonE-heavy fuel oil'!AL62+'E-heavy fuel oil'!AL62</f>
        <v>595302341705822.25</v>
      </c>
      <c r="AM14" s="344">
        <f>'NonE-heavy fuel oil'!AM62+'E-heavy fuel oil'!AM62</f>
        <v>590262313957578.75</v>
      </c>
      <c r="AN14" s="344">
        <f>'NonE-heavy fuel oil'!AN62+'E-heavy fuel oil'!AN62</f>
        <v>585223406031042</v>
      </c>
      <c r="AO14" s="344">
        <f>'NonE-heavy fuel oil'!AO62+'E-heavy fuel oil'!AO62</f>
        <v>580185617499394.88</v>
      </c>
      <c r="AP14" s="344">
        <f>'NonE-heavy fuel oil'!AP62+'E-heavy fuel oil'!AP62</f>
        <v>575148947935820.25</v>
      </c>
      <c r="AQ14" s="344">
        <f>'NonE-heavy fuel oil'!AQ62+'E-heavy fuel oil'!AQ62</f>
        <v>569889128078806.5</v>
      </c>
    </row>
    <row r="15" spans="1:43" x14ac:dyDescent="0.2">
      <c r="A15" s="136" t="s">
        <v>137</v>
      </c>
      <c r="B15" s="344">
        <f>'NonE-heavy fuel oil'!B63+'E-heavy fuel oil'!B63</f>
        <v>6047818985127.6582</v>
      </c>
      <c r="C15" s="344">
        <f>'NonE-heavy fuel oil'!C63+'E-heavy fuel oil'!C63</f>
        <v>6715783529374.2979</v>
      </c>
      <c r="D15" s="344">
        <f>'NonE-heavy fuel oil'!D63+'E-heavy fuel oil'!D63</f>
        <v>6507905929774.9531</v>
      </c>
      <c r="E15" s="344">
        <f>'NonE-heavy fuel oil'!E63+'E-heavy fuel oil'!E63</f>
        <v>6377966752656.5029</v>
      </c>
      <c r="F15" s="344">
        <f>'NonE-heavy fuel oil'!F63+'E-heavy fuel oil'!F63</f>
        <v>6860500564097.4551</v>
      </c>
      <c r="G15" s="344">
        <f>'NonE-heavy fuel oil'!G63+'E-heavy fuel oil'!G63</f>
        <v>7339673419952.9229</v>
      </c>
      <c r="H15" s="344">
        <f>'NonE-heavy fuel oil'!H63+'E-heavy fuel oil'!H63</f>
        <v>7815487763263.0859</v>
      </c>
      <c r="I15" s="344">
        <f>'NonE-heavy fuel oil'!I63+'E-heavy fuel oil'!I63</f>
        <v>7964241748997.7686</v>
      </c>
      <c r="J15" s="344">
        <f>'NonE-heavy fuel oil'!J63+'E-heavy fuel oil'!J63</f>
        <v>8111924437082.2256</v>
      </c>
      <c r="K15" s="344">
        <f>'NonE-heavy fuel oil'!K63+'E-heavy fuel oil'!K63</f>
        <v>8258536614771.291</v>
      </c>
      <c r="L15" s="344">
        <f>'NonE-heavy fuel oil'!L63+'E-heavy fuel oil'!L63</f>
        <v>8404079069319.8086</v>
      </c>
      <c r="M15" s="344">
        <f>'NonE-heavy fuel oil'!M63+'E-heavy fuel oil'!M63</f>
        <v>8548552587982.6143</v>
      </c>
      <c r="N15" s="344">
        <f>'NonE-heavy fuel oil'!N63+'E-heavy fuel oil'!N63</f>
        <v>8536504995322.9121</v>
      </c>
      <c r="O15" s="344">
        <f>'NonE-heavy fuel oil'!O63+'E-heavy fuel oil'!O63</f>
        <v>8524396705349.1377</v>
      </c>
      <c r="P15" s="344">
        <f>'NonE-heavy fuel oil'!P63+'E-heavy fuel oil'!P63</f>
        <v>8512227754461.0898</v>
      </c>
      <c r="Q15" s="344">
        <f>'NonE-heavy fuel oil'!Q63+'E-heavy fuel oil'!Q63</f>
        <v>8499998179058.5625</v>
      </c>
      <c r="R15" s="344">
        <f>'NonE-heavy fuel oil'!R63+'E-heavy fuel oil'!R63</f>
        <v>8487708015541.3525</v>
      </c>
      <c r="S15" s="344">
        <f>'NonE-heavy fuel oil'!S63+'E-heavy fuel oil'!S63</f>
        <v>8386154159196.7295</v>
      </c>
      <c r="T15" s="344">
        <f>'NonE-heavy fuel oil'!T63+'E-heavy fuel oil'!T63</f>
        <v>8284721489987.4238</v>
      </c>
      <c r="U15" s="344">
        <f>'NonE-heavy fuel oil'!U63+'E-heavy fuel oil'!U63</f>
        <v>8183409976108.5283</v>
      </c>
      <c r="V15" s="344">
        <f>'NonE-heavy fuel oil'!V63+'E-heavy fuel oil'!V63</f>
        <v>8082219585755.1357</v>
      </c>
      <c r="W15" s="344">
        <f>'NonE-heavy fuel oil'!W63+'E-heavy fuel oil'!W63</f>
        <v>7981150287122.333</v>
      </c>
      <c r="X15" s="344">
        <f>'NonE-heavy fuel oil'!X63+'E-heavy fuel oil'!X63</f>
        <v>7796242513642.9023</v>
      </c>
      <c r="Y15" s="344">
        <f>'NonE-heavy fuel oil'!Y63+'E-heavy fuel oil'!Y63</f>
        <v>7611560896767.7588</v>
      </c>
      <c r="Z15" s="344">
        <f>'NonE-heavy fuel oil'!Z63+'E-heavy fuel oil'!Z63</f>
        <v>7427105376862.6992</v>
      </c>
      <c r="AA15" s="344">
        <f>'NonE-heavy fuel oil'!AA63+'E-heavy fuel oil'!AA63</f>
        <v>7242875894293.5146</v>
      </c>
      <c r="AB15" s="344">
        <f>'NonE-heavy fuel oil'!AB63+'E-heavy fuel oil'!AB63</f>
        <v>7058872389426.001</v>
      </c>
      <c r="AC15" s="344">
        <f>'NonE-heavy fuel oil'!AC63+'E-heavy fuel oil'!AC63</f>
        <v>6875094802625.9512</v>
      </c>
      <c r="AD15" s="344">
        <f>'NonE-heavy fuel oil'!AD63+'E-heavy fuel oil'!AD63</f>
        <v>6691543074259.1621</v>
      </c>
      <c r="AE15" s="344">
        <f>'NonE-heavy fuel oil'!AE63+'E-heavy fuel oil'!AE63</f>
        <v>6508217144691.4277</v>
      </c>
      <c r="AF15" s="344">
        <f>'NonE-heavy fuel oil'!AF63+'E-heavy fuel oil'!AF63</f>
        <v>6325116954288.54</v>
      </c>
      <c r="AG15" s="344">
        <f>'NonE-heavy fuel oil'!AG63+'E-heavy fuel oil'!AG63</f>
        <v>6142242443416.2969</v>
      </c>
      <c r="AH15" s="344">
        <f>'NonE-heavy fuel oil'!AH63+'E-heavy fuel oil'!AH63</f>
        <v>5983431926650.251</v>
      </c>
      <c r="AI15" s="344">
        <f>'NonE-heavy fuel oil'!AI63+'E-heavy fuel oil'!AI63</f>
        <v>5824816986442.1846</v>
      </c>
      <c r="AJ15" s="344">
        <f>'NonE-heavy fuel oil'!AJ63+'E-heavy fuel oil'!AJ63</f>
        <v>5666397571109.124</v>
      </c>
      <c r="AK15" s="344">
        <f>'NonE-heavy fuel oil'!AK63+'E-heavy fuel oil'!AK63</f>
        <v>5508173628968.0859</v>
      </c>
      <c r="AL15" s="344">
        <f>'NonE-heavy fuel oil'!AL63+'E-heavy fuel oil'!AL63</f>
        <v>5350145108336.0947</v>
      </c>
      <c r="AM15" s="344">
        <f>'NonE-heavy fuel oil'!AM63+'E-heavy fuel oil'!AM63</f>
        <v>5184552302766.6387</v>
      </c>
      <c r="AN15" s="344">
        <f>'NonE-heavy fuel oil'!AN63+'E-heavy fuel oil'!AN63</f>
        <v>5019164597489.5186</v>
      </c>
      <c r="AO15" s="344">
        <f>'NonE-heavy fuel oil'!AO63+'E-heavy fuel oil'!AO63</f>
        <v>4853981938225.3828</v>
      </c>
      <c r="AP15" s="344">
        <f>'NonE-heavy fuel oil'!AP63+'E-heavy fuel oil'!AP63</f>
        <v>4689004270694.8809</v>
      </c>
      <c r="AQ15" s="344">
        <f>'NonE-heavy fuel oil'!AQ63+'E-heavy fuel oil'!AQ63</f>
        <v>4512646658263.3945</v>
      </c>
    </row>
    <row r="16" spans="1:43" x14ac:dyDescent="0.2">
      <c r="A16" s="136" t="s">
        <v>138</v>
      </c>
      <c r="B16" s="344">
        <f>'NonE-heavy fuel oil'!B64+'E-heavy fuel oil'!B64</f>
        <v>90518335688106</v>
      </c>
      <c r="C16" s="344">
        <f>'NonE-heavy fuel oil'!C64+'E-heavy fuel oil'!C64</f>
        <v>89647814663081.578</v>
      </c>
      <c r="D16" s="344">
        <f>'NonE-heavy fuel oil'!D64+'E-heavy fuel oil'!D64</f>
        <v>92926006742799.672</v>
      </c>
      <c r="E16" s="344">
        <f>'NonE-heavy fuel oil'!E64+'E-heavy fuel oil'!E64</f>
        <v>96749037286791.844</v>
      </c>
      <c r="F16" s="344">
        <f>'NonE-heavy fuel oil'!F64+'E-heavy fuel oil'!F64</f>
        <v>104623900634046.72</v>
      </c>
      <c r="G16" s="344">
        <f>'NonE-heavy fuel oil'!G64+'E-heavy fuel oil'!G64</f>
        <v>112467549656033.8</v>
      </c>
      <c r="H16" s="344">
        <f>'NonE-heavy fuel oil'!H64+'E-heavy fuel oil'!H64</f>
        <v>120280156886851.5</v>
      </c>
      <c r="I16" s="344">
        <f>'NonE-heavy fuel oil'!I64+'E-heavy fuel oil'!I64</f>
        <v>126261232092762.91</v>
      </c>
      <c r="J16" s="344">
        <f>'NonE-heavy fuel oil'!J64+'E-heavy fuel oil'!J64</f>
        <v>132219368655536.09</v>
      </c>
      <c r="K16" s="344">
        <f>'NonE-heavy fuel oil'!K64+'E-heavy fuel oil'!K64</f>
        <v>138154689614997.42</v>
      </c>
      <c r="L16" s="344">
        <f>'NonE-heavy fuel oil'!L64+'E-heavy fuel oil'!L64</f>
        <v>144067318010973.28</v>
      </c>
      <c r="M16" s="344">
        <f>'NonE-heavy fuel oil'!M64+'E-heavy fuel oil'!M64</f>
        <v>149957376883290</v>
      </c>
      <c r="N16" s="344">
        <f>'NonE-heavy fuel oil'!N64+'E-heavy fuel oil'!N64</f>
        <v>153055027696108.88</v>
      </c>
      <c r="O16" s="344">
        <f>'NonE-heavy fuel oil'!O64+'E-heavy fuel oil'!O64</f>
        <v>156143448110420.5</v>
      </c>
      <c r="P16" s="344">
        <f>'NonE-heavy fuel oil'!P64+'E-heavy fuel oil'!P64</f>
        <v>159222680995820.59</v>
      </c>
      <c r="Q16" s="344">
        <f>'NonE-heavy fuel oil'!Q64+'E-heavy fuel oil'!Q64</f>
        <v>162292769221904.81</v>
      </c>
      <c r="R16" s="344">
        <f>'NonE-heavy fuel oil'!R64+'E-heavy fuel oil'!R64</f>
        <v>165353755658268.91</v>
      </c>
      <c r="S16" s="344">
        <f>'NonE-heavy fuel oil'!S64+'E-heavy fuel oil'!S64</f>
        <v>166221241668947.06</v>
      </c>
      <c r="T16" s="344">
        <f>'NonE-heavy fuel oil'!T64+'E-heavy fuel oil'!T64</f>
        <v>167087633568677.69</v>
      </c>
      <c r="U16" s="344">
        <f>'NonE-heavy fuel oil'!U64+'E-heavy fuel oil'!U64</f>
        <v>167952932758042.69</v>
      </c>
      <c r="V16" s="344">
        <f>'NonE-heavy fuel oil'!V64+'E-heavy fuel oil'!V64</f>
        <v>168817140637624.09</v>
      </c>
      <c r="W16" s="344">
        <f>'NonE-heavy fuel oil'!W64+'E-heavy fuel oil'!W64</f>
        <v>169680258608003.84</v>
      </c>
      <c r="X16" s="344">
        <f>'NonE-heavy fuel oil'!X64+'E-heavy fuel oil'!X64</f>
        <v>169153332623222.13</v>
      </c>
      <c r="Y16" s="344">
        <f>'NonE-heavy fuel oil'!Y64+'E-heavy fuel oil'!Y64</f>
        <v>168626997923795.34</v>
      </c>
      <c r="Z16" s="344">
        <f>'NonE-heavy fuel oil'!Z64+'E-heavy fuel oil'!Z64</f>
        <v>168101253919325.88</v>
      </c>
      <c r="AA16" s="344">
        <f>'NonE-heavy fuel oil'!AA64+'E-heavy fuel oil'!AA64</f>
        <v>167576100019416.13</v>
      </c>
      <c r="AB16" s="344">
        <f>'NonE-heavy fuel oil'!AB64+'E-heavy fuel oil'!AB64</f>
        <v>167051535633668.38</v>
      </c>
      <c r="AC16" s="344">
        <f>'NonE-heavy fuel oil'!AC64+'E-heavy fuel oil'!AC64</f>
        <v>164719787599447.56</v>
      </c>
      <c r="AD16" s="344">
        <f>'NonE-heavy fuel oil'!AD64+'E-heavy fuel oil'!AD64</f>
        <v>162390807502009.94</v>
      </c>
      <c r="AE16" s="344">
        <f>'NonE-heavy fuel oil'!AE64+'E-heavy fuel oil'!AE64</f>
        <v>160064592169580.63</v>
      </c>
      <c r="AF16" s="344">
        <f>'NonE-heavy fuel oil'!AF64+'E-heavy fuel oil'!AF64</f>
        <v>157741138430384.66</v>
      </c>
      <c r="AG16" s="344">
        <f>'NonE-heavy fuel oil'!AG64+'E-heavy fuel oil'!AG64</f>
        <v>155420443112647.19</v>
      </c>
      <c r="AH16" s="344">
        <f>'NonE-heavy fuel oil'!AH64+'E-heavy fuel oil'!AH64</f>
        <v>151750753918377.88</v>
      </c>
      <c r="AI16" s="344">
        <f>'NonE-heavy fuel oil'!AI64+'E-heavy fuel oil'!AI64</f>
        <v>148085445051136.44</v>
      </c>
      <c r="AJ16" s="344">
        <f>'NonE-heavy fuel oil'!AJ64+'E-heavy fuel oil'!AJ64</f>
        <v>144424511403115</v>
      </c>
      <c r="AK16" s="344">
        <f>'NonE-heavy fuel oil'!AK64+'E-heavy fuel oil'!AK64</f>
        <v>140767947866505.78</v>
      </c>
      <c r="AL16" s="344">
        <f>'NonE-heavy fuel oil'!AL64+'E-heavy fuel oil'!AL64</f>
        <v>137115749333500.89</v>
      </c>
      <c r="AM16" s="344">
        <f>'NonE-heavy fuel oil'!AM64+'E-heavy fuel oil'!AM64</f>
        <v>133462160251587.92</v>
      </c>
      <c r="AN16" s="344">
        <f>'NonE-heavy fuel oil'!AN64+'E-heavy fuel oil'!AN64</f>
        <v>129812933295247.75</v>
      </c>
      <c r="AO16" s="344">
        <f>'NonE-heavy fuel oil'!AO64+'E-heavy fuel oil'!AO64</f>
        <v>126168063345683.09</v>
      </c>
      <c r="AP16" s="344">
        <f>'NonE-heavy fuel oil'!AP64+'E-heavy fuel oil'!AP64</f>
        <v>122527545284096.84</v>
      </c>
      <c r="AQ16" s="344">
        <f>'NonE-heavy fuel oil'!AQ64+'E-heavy fuel oil'!AQ64</f>
        <v>118820030750268.59</v>
      </c>
    </row>
    <row r="17" spans="1:43" x14ac:dyDescent="0.2">
      <c r="A17" s="136" t="s">
        <v>139</v>
      </c>
      <c r="B17" s="344">
        <f>'NonE-heavy fuel oil'!B65+'E-heavy fuel oil'!B65</f>
        <v>1265101937494.5886</v>
      </c>
      <c r="C17" s="344">
        <f>'NonE-heavy fuel oil'!C65+'E-heavy fuel oil'!C65</f>
        <v>592716868969.54309</v>
      </c>
      <c r="D17" s="344">
        <f>'NonE-heavy fuel oil'!D65+'E-heavy fuel oil'!D65</f>
        <v>710848673527.37366</v>
      </c>
      <c r="E17" s="344">
        <f>'NonE-heavy fuel oil'!E65+'E-heavy fuel oil'!E65</f>
        <v>714147303517.39478</v>
      </c>
      <c r="F17" s="344">
        <f>'NonE-heavy fuel oil'!F65+'E-heavy fuel oil'!F65</f>
        <v>718661055524.93286</v>
      </c>
      <c r="G17" s="344">
        <f>'NonE-heavy fuel oil'!G65+'E-heavy fuel oil'!G65</f>
        <v>736811553028.02197</v>
      </c>
      <c r="H17" s="344">
        <f>'NonE-heavy fuel oil'!H65+'E-heavy fuel oil'!H65</f>
        <v>760306745885.87817</v>
      </c>
      <c r="I17" s="344">
        <f>'NonE-heavy fuel oil'!I65+'E-heavy fuel oil'!I65</f>
        <v>782274165686.33655</v>
      </c>
      <c r="J17" s="344">
        <f>'NonE-heavy fuel oil'!J65+'E-heavy fuel oil'!J65</f>
        <v>800734369982.9707</v>
      </c>
      <c r="K17" s="344">
        <f>'NonE-heavy fuel oil'!K65+'E-heavy fuel oil'!K65</f>
        <v>815885952226.70105</v>
      </c>
      <c r="L17" s="344">
        <f>'NonE-heavy fuel oil'!L65+'E-heavy fuel oil'!L65</f>
        <v>828007191508.03564</v>
      </c>
      <c r="M17" s="344">
        <f>'NonE-heavy fuel oil'!M65+'E-heavy fuel oil'!M65</f>
        <v>837441720304.10022</v>
      </c>
      <c r="N17" s="344">
        <f>'NonE-heavy fuel oil'!N65+'E-heavy fuel oil'!N65</f>
        <v>845507885639.66479</v>
      </c>
      <c r="O17" s="344">
        <f>'NonE-heavy fuel oil'!O65+'E-heavy fuel oil'!O65</f>
        <v>851623495215.35864</v>
      </c>
      <c r="P17" s="344">
        <f>'NonE-heavy fuel oil'!P65+'E-heavy fuel oil'!P65</f>
        <v>856131799809.41663</v>
      </c>
      <c r="Q17" s="344">
        <f>'NonE-heavy fuel oil'!Q65+'E-heavy fuel oil'!Q65</f>
        <v>859394881725.30212</v>
      </c>
      <c r="R17" s="344">
        <f>'NonE-heavy fuel oil'!R65+'E-heavy fuel oil'!R65</f>
        <v>861787429352.9696</v>
      </c>
      <c r="S17" s="344">
        <f>'NonE-heavy fuel oil'!S65+'E-heavy fuel oil'!S65</f>
        <v>866850124460.13391</v>
      </c>
      <c r="T17" s="344">
        <f>'NonE-heavy fuel oil'!T65+'E-heavy fuel oil'!T65</f>
        <v>871474787261.57947</v>
      </c>
      <c r="U17" s="344">
        <f>'NonE-heavy fuel oil'!U65+'E-heavy fuel oil'!U65</f>
        <v>875670500576.42383</v>
      </c>
      <c r="V17" s="344">
        <f>'NonE-heavy fuel oil'!V65+'E-heavy fuel oil'!V65</f>
        <v>879447309709.43384</v>
      </c>
      <c r="W17" s="344">
        <f>'NonE-heavy fuel oil'!W65+'E-heavy fuel oil'!W65</f>
        <v>882816158921.10876</v>
      </c>
      <c r="X17" s="344">
        <f>'NonE-heavy fuel oil'!X65+'E-heavy fuel oil'!X65</f>
        <v>885788827325.54663</v>
      </c>
      <c r="Y17" s="344">
        <f>'NonE-heavy fuel oil'!Y65+'E-heavy fuel oil'!Y65</f>
        <v>888377864646.06213</v>
      </c>
      <c r="Z17" s="344">
        <f>'NonE-heavy fuel oil'!Z65+'E-heavy fuel oil'!Z65</f>
        <v>890596527235.71387</v>
      </c>
      <c r="AA17" s="344">
        <f>'NonE-heavy fuel oil'!AA65+'E-heavy fuel oil'!AA65</f>
        <v>892458714745.14722</v>
      </c>
      <c r="AB17" s="344">
        <f>'NonE-heavy fuel oil'!AB65+'E-heavy fuel oil'!AB65</f>
        <v>893978907794.42944</v>
      </c>
      <c r="AC17" s="344">
        <f>'NonE-heavy fuel oil'!AC65+'E-heavy fuel oil'!AC65</f>
        <v>895172106978.81812</v>
      </c>
      <c r="AD17" s="344">
        <f>'NonE-heavy fuel oil'!AD65+'E-heavy fuel oil'!AD65</f>
        <v>896053773511.08032</v>
      </c>
      <c r="AE17" s="344">
        <f>'NonE-heavy fuel oil'!AE65+'E-heavy fuel oil'!AE65</f>
        <v>896639771775.60425</v>
      </c>
      <c r="AF17" s="344">
        <f>'NonE-heavy fuel oil'!AF65+'E-heavy fuel oil'!AF65</f>
        <v>896946314041.94189</v>
      </c>
      <c r="AG17" s="344">
        <f>'NonE-heavy fuel oil'!AG65+'E-heavy fuel oil'!AG65</f>
        <v>896989907558.39526</v>
      </c>
      <c r="AH17" s="344">
        <f>'NonE-heavy fuel oil'!AH65+'E-heavy fuel oil'!AH65</f>
        <v>896787304219.61133</v>
      </c>
      <c r="AI17" s="344">
        <f>'NonE-heavy fuel oil'!AI65+'E-heavy fuel oil'!AI65</f>
        <v>896355452976.40784</v>
      </c>
      <c r="AJ17" s="344">
        <f>'NonE-heavy fuel oil'!AJ65+'E-heavy fuel oil'!AJ65</f>
        <v>895711455131.15356</v>
      </c>
      <c r="AK17" s="344">
        <f>'NonE-heavy fuel oil'!AK65+'E-heavy fuel oil'!AK65</f>
        <v>894872522638.42285</v>
      </c>
      <c r="AL17" s="344">
        <f>'NonE-heavy fuel oil'!AL65+'E-heavy fuel oil'!AL65</f>
        <v>893855939508.18347</v>
      </c>
      <c r="AM17" s="344">
        <f>'NonE-heavy fuel oil'!AM65+'E-heavy fuel oil'!AM65</f>
        <v>892679026387.90833</v>
      </c>
      <c r="AN17" s="344">
        <f>'NonE-heavy fuel oil'!AN65+'E-heavy fuel oil'!AN65</f>
        <v>891359108380.39563</v>
      </c>
      <c r="AO17" s="344">
        <f>'NonE-heavy fuel oil'!AO65+'E-heavy fuel oil'!AO65</f>
        <v>889913486136.37476</v>
      </c>
      <c r="AP17" s="344">
        <f>'NonE-heavy fuel oil'!AP65+'E-heavy fuel oil'!AP65</f>
        <v>888359410244.74316</v>
      </c>
      <c r="AQ17" s="344">
        <f>'NonE-heavy fuel oil'!AQ65+'E-heavy fuel oil'!AQ65</f>
        <v>882166807344.46899</v>
      </c>
    </row>
    <row r="18" spans="1:43" x14ac:dyDescent="0.2">
      <c r="A18" s="136" t="s">
        <v>140</v>
      </c>
      <c r="B18" s="344">
        <f>'NonE-heavy fuel oil'!B66+'E-heavy fuel oil'!B66</f>
        <v>337871687077.03955</v>
      </c>
      <c r="C18" s="344">
        <f>'NonE-heavy fuel oil'!C66+'E-heavy fuel oil'!C66</f>
        <v>429730615682.57263</v>
      </c>
      <c r="D18" s="344">
        <f>'NonE-heavy fuel oil'!D66+'E-heavy fuel oil'!D66</f>
        <v>506626252467.76959</v>
      </c>
      <c r="E18" s="344">
        <f>'NonE-heavy fuel oil'!E66+'E-heavy fuel oil'!E66</f>
        <v>542492564171.32751</v>
      </c>
      <c r="F18" s="344">
        <f>'NonE-heavy fuel oil'!F66+'E-heavy fuel oil'!F66</f>
        <v>548432447833.33716</v>
      </c>
      <c r="G18" s="344">
        <f>'NonE-heavy fuel oil'!G66+'E-heavy fuel oil'!G66</f>
        <v>573438674992.62256</v>
      </c>
      <c r="H18" s="344">
        <f>'NonE-heavy fuel oil'!H66+'E-heavy fuel oil'!H66</f>
        <v>604958597217.66406</v>
      </c>
      <c r="I18" s="344">
        <f>'NonE-heavy fuel oil'!I66+'E-heavy fuel oil'!I66</f>
        <v>631501852602.76404</v>
      </c>
      <c r="J18" s="344">
        <f>'NonE-heavy fuel oil'!J66+'E-heavy fuel oil'!J66</f>
        <v>651240626225.55994</v>
      </c>
      <c r="K18" s="344">
        <f>'NonE-heavy fuel oil'!K66+'E-heavy fuel oil'!K66</f>
        <v>666052184820.02271</v>
      </c>
      <c r="L18" s="344">
        <f>'NonE-heavy fuel oil'!L66+'E-heavy fuel oil'!L66</f>
        <v>678215402785.34729</v>
      </c>
      <c r="M18" s="344">
        <f>'NonE-heavy fuel oil'!M66+'E-heavy fuel oil'!M66</f>
        <v>690271903040.96509</v>
      </c>
      <c r="N18" s="344">
        <f>'NonE-heavy fuel oil'!N66+'E-heavy fuel oil'!N66</f>
        <v>706828808986.01941</v>
      </c>
      <c r="O18" s="344">
        <f>'NonE-heavy fuel oil'!O66+'E-heavy fuel oil'!O66</f>
        <v>725592360287.80493</v>
      </c>
      <c r="P18" s="344">
        <f>'NonE-heavy fuel oil'!P66+'E-heavy fuel oil'!P66</f>
        <v>745957817728.08789</v>
      </c>
      <c r="Q18" s="344">
        <f>'NonE-heavy fuel oil'!Q66+'E-heavy fuel oil'!Q66</f>
        <v>767246951993.2533</v>
      </c>
      <c r="R18" s="344">
        <f>'NonE-heavy fuel oil'!R66+'E-heavy fuel oil'!R66</f>
        <v>788695390324.27759</v>
      </c>
      <c r="S18" s="344">
        <f>'NonE-heavy fuel oil'!S66+'E-heavy fuel oil'!S66</f>
        <v>814634817874.76514</v>
      </c>
      <c r="T18" s="344">
        <f>'NonE-heavy fuel oil'!T66+'E-heavy fuel oil'!T66</f>
        <v>840119704057.10742</v>
      </c>
      <c r="U18" s="344">
        <f>'NonE-heavy fuel oil'!U66+'E-heavy fuel oil'!U66</f>
        <v>865050111369.81055</v>
      </c>
      <c r="V18" s="344">
        <f>'NonE-heavy fuel oil'!V66+'E-heavy fuel oil'!V66</f>
        <v>889326587081.88062</v>
      </c>
      <c r="W18" s="344">
        <f>'NonE-heavy fuel oil'!W66+'E-heavy fuel oil'!W66</f>
        <v>912850805829.05615</v>
      </c>
      <c r="X18" s="344">
        <f>'NonE-heavy fuel oil'!X66+'E-heavy fuel oil'!X66</f>
        <v>935526209864.35876</v>
      </c>
      <c r="Y18" s="344">
        <f>'NonE-heavy fuel oil'!Y66+'E-heavy fuel oil'!Y66</f>
        <v>957258641079.8551</v>
      </c>
      <c r="Z18" s="344">
        <f>'NonE-heavy fuel oil'!Z66+'E-heavy fuel oil'!Z66</f>
        <v>977956959106.45483</v>
      </c>
      <c r="AA18" s="344">
        <f>'NonE-heavy fuel oil'!AA66+'E-heavy fuel oil'!AA66</f>
        <v>997533640057.30884</v>
      </c>
      <c r="AB18" s="344">
        <f>'NonE-heavy fuel oil'!AB66+'E-heavy fuel oil'!AB66</f>
        <v>1015905350799.3411</v>
      </c>
      <c r="AC18" s="344">
        <f>'NonE-heavy fuel oil'!AC66+'E-heavy fuel oil'!AC66</f>
        <v>1032993494008.1504</v>
      </c>
      <c r="AD18" s="344">
        <f>'NonE-heavy fuel oil'!AD66+'E-heavy fuel oil'!AD66</f>
        <v>1048724719673.8063</v>
      </c>
      <c r="AE18" s="344">
        <f>'NonE-heavy fuel oil'!AE66+'E-heavy fuel oil'!AE66</f>
        <v>1063031399168.9407</v>
      </c>
      <c r="AF18" s="344">
        <f>'NonE-heavy fuel oil'!AF66+'E-heavy fuel oil'!AF66</f>
        <v>1075852058455.5084</v>
      </c>
      <c r="AG18" s="344">
        <f>'NonE-heavy fuel oil'!AG66+'E-heavy fuel oil'!AG66</f>
        <v>1087131767482.533</v>
      </c>
      <c r="AH18" s="344">
        <f>'NonE-heavy fuel oil'!AH66+'E-heavy fuel oil'!AH66</f>
        <v>1096822483304.4686</v>
      </c>
      <c r="AI18" s="344">
        <f>'NonE-heavy fuel oil'!AI66+'E-heavy fuel oil'!AI66</f>
        <v>1104883344919.4248</v>
      </c>
      <c r="AJ18" s="344">
        <f>'NonE-heavy fuel oil'!AJ66+'E-heavy fuel oil'!AJ66</f>
        <v>1111280918280.9233</v>
      </c>
      <c r="AK18" s="344">
        <f>'NonE-heavy fuel oil'!AK66+'E-heavy fuel oil'!AK66</f>
        <v>1115989390369.2141</v>
      </c>
      <c r="AL18" s="344">
        <f>'NonE-heavy fuel oil'!AL66+'E-heavy fuel oil'!AL66</f>
        <v>1118990711613.7964</v>
      </c>
      <c r="AM18" s="344">
        <f>'NonE-heavy fuel oil'!AM66+'E-heavy fuel oil'!AM66</f>
        <v>1120274686334.0625</v>
      </c>
      <c r="AN18" s="344">
        <f>'NonE-heavy fuel oil'!AN66+'E-heavy fuel oil'!AN66</f>
        <v>1119839011208.2661</v>
      </c>
      <c r="AO18" s="344">
        <f>'NonE-heavy fuel oil'!AO66+'E-heavy fuel oil'!AO66</f>
        <v>1117689262092.2861</v>
      </c>
      <c r="AP18" s="344">
        <f>'NonE-heavy fuel oil'!AP66+'E-heavy fuel oil'!AP66</f>
        <v>1113838829790.7</v>
      </c>
      <c r="AQ18" s="344">
        <f>'NonE-heavy fuel oil'!AQ66+'E-heavy fuel oil'!AQ66</f>
        <v>1102625170735.6304</v>
      </c>
    </row>
    <row r="19" spans="1:43" x14ac:dyDescent="0.2">
      <c r="A19" s="136" t="s">
        <v>141</v>
      </c>
      <c r="B19" s="344">
        <f>'NonE-heavy fuel oil'!B67+'E-heavy fuel oil'!B67</f>
        <v>1602214896964.9331</v>
      </c>
      <c r="C19" s="344">
        <f>'NonE-heavy fuel oil'!C67+'E-heavy fuel oil'!C67</f>
        <v>1120444950852.6008</v>
      </c>
      <c r="D19" s="344">
        <f>'NonE-heavy fuel oil'!D67+'E-heavy fuel oil'!D67</f>
        <v>1345025439867.3198</v>
      </c>
      <c r="E19" s="344">
        <f>'NonE-heavy fuel oil'!E67+'E-heavy fuel oil'!E67</f>
        <v>1509076357410.2209</v>
      </c>
      <c r="F19" s="344">
        <f>'NonE-heavy fuel oil'!F67+'E-heavy fuel oil'!F67</f>
        <v>1537109854346.4839</v>
      </c>
      <c r="G19" s="344">
        <f>'NonE-heavy fuel oil'!G67+'E-heavy fuel oil'!G67</f>
        <v>1634968908818.5442</v>
      </c>
      <c r="H19" s="344">
        <f>'NonE-heavy fuel oil'!H67+'E-heavy fuel oil'!H67</f>
        <v>1763144553175.8682</v>
      </c>
      <c r="I19" s="344">
        <f>'NonE-heavy fuel oil'!I67+'E-heavy fuel oil'!I67</f>
        <v>1882920562821.1067</v>
      </c>
      <c r="J19" s="344">
        <f>'NonE-heavy fuel oil'!J67+'E-heavy fuel oil'!J67</f>
        <v>1985006145385.1384</v>
      </c>
      <c r="K19" s="344">
        <f>'NonE-heavy fuel oil'!K67+'E-heavy fuel oil'!K67</f>
        <v>2071686764453.1653</v>
      </c>
      <c r="L19" s="344">
        <f>'NonE-heavy fuel oil'!L67+'E-heavy fuel oil'!L67</f>
        <v>2146670018422.7754</v>
      </c>
      <c r="M19" s="344">
        <f>'NonE-heavy fuel oil'!M67+'E-heavy fuel oil'!M67</f>
        <v>2214787295352.71</v>
      </c>
      <c r="N19" s="344">
        <f>'NonE-heavy fuel oil'!N67+'E-heavy fuel oil'!N67</f>
        <v>2287651245619.9995</v>
      </c>
      <c r="O19" s="344">
        <f>'NonE-heavy fuel oil'!O67+'E-heavy fuel oil'!O67</f>
        <v>2359407599547.4819</v>
      </c>
      <c r="P19" s="344">
        <f>'NonE-heavy fuel oil'!P67+'E-heavy fuel oil'!P67</f>
        <v>2429609592965.9497</v>
      </c>
      <c r="Q19" s="344">
        <f>'NonE-heavy fuel oil'!Q67+'E-heavy fuel oil'!Q67</f>
        <v>2497786817977.1367</v>
      </c>
      <c r="R19" s="344">
        <f>'NonE-heavy fuel oil'!R67+'E-heavy fuel oil'!R67</f>
        <v>2563448457244.2407</v>
      </c>
      <c r="S19" s="344">
        <f>'NonE-heavy fuel oil'!S67+'E-heavy fuel oil'!S67</f>
        <v>2641400412577.2207</v>
      </c>
      <c r="T19" s="344">
        <f>'NonE-heavy fuel oil'!T67+'E-heavy fuel oil'!T67</f>
        <v>2716996968860.0054</v>
      </c>
      <c r="U19" s="344">
        <f>'NonE-heavy fuel oil'!U67+'E-heavy fuel oil'!U67</f>
        <v>2789977919885.3223</v>
      </c>
      <c r="V19" s="344">
        <f>'NonE-heavy fuel oil'!V67+'E-heavy fuel oil'!V67</f>
        <v>2860095382332.9253</v>
      </c>
      <c r="W19" s="344">
        <f>'NonE-heavy fuel oil'!W67+'E-heavy fuel oil'!W67</f>
        <v>2927115393140.6479</v>
      </c>
      <c r="X19" s="344">
        <f>'NonE-heavy fuel oil'!X67+'E-heavy fuel oil'!X67</f>
        <v>2990819365691.5698</v>
      </c>
      <c r="Y19" s="344">
        <f>'NonE-heavy fuel oil'!Y67+'E-heavy fuel oil'!Y67</f>
        <v>3051005392345.8125</v>
      </c>
      <c r="Z19" s="344">
        <f>'NonE-heavy fuel oil'!Z67+'E-heavy fuel oil'!Z67</f>
        <v>3107489383113.5864</v>
      </c>
      <c r="AA19" s="344">
        <f>'NonE-heavy fuel oil'!AA67+'E-heavy fuel oil'!AA67</f>
        <v>3160106032605.7095</v>
      </c>
      <c r="AB19" s="344">
        <f>'NonE-heavy fuel oil'!AB67+'E-heavy fuel oil'!AB67</f>
        <v>3208709609765.5313</v>
      </c>
      <c r="AC19" s="344">
        <f>'NonE-heavy fuel oil'!AC67+'E-heavy fuel oil'!AC67</f>
        <v>3253174567243.7832</v>
      </c>
      <c r="AD19" s="344">
        <f>'NonE-heavy fuel oil'!AD67+'E-heavy fuel oil'!AD67</f>
        <v>3293395969585.4727</v>
      </c>
      <c r="AE19" s="344">
        <f>'NonE-heavy fuel oil'!AE67+'E-heavy fuel oil'!AE67</f>
        <v>3329289741621.6567</v>
      </c>
      <c r="AF19" s="344">
        <f>'NonE-heavy fuel oil'!AF67+'E-heavy fuel oil'!AF67</f>
        <v>3360792740565.9009</v>
      </c>
      <c r="AG19" s="344">
        <f>'NonE-heavy fuel oil'!AG67+'E-heavy fuel oil'!AG67</f>
        <v>3387862657278.2461</v>
      </c>
      <c r="AH19" s="344">
        <f>'NonE-heavy fuel oil'!AH67+'E-heavy fuel oil'!AH67</f>
        <v>3410477753954.4585</v>
      </c>
      <c r="AI19" s="344">
        <f>'NonE-heavy fuel oil'!AI67+'E-heavy fuel oil'!AI67</f>
        <v>3428636447105.3911</v>
      </c>
      <c r="AJ19" s="344">
        <f>'NonE-heavy fuel oil'!AJ67+'E-heavy fuel oil'!AJ67</f>
        <v>3442356746096.647</v>
      </c>
      <c r="AK19" s="344">
        <f>'NonE-heavy fuel oil'!AK67+'E-heavy fuel oil'!AK67</f>
        <v>3451675558710.7358</v>
      </c>
      <c r="AL19" s="344">
        <f>'NonE-heavy fuel oil'!AL67+'E-heavy fuel oil'!AL67</f>
        <v>3456647876167.5854</v>
      </c>
      <c r="AM19" s="344">
        <f>'NonE-heavy fuel oil'!AM67+'E-heavy fuel oil'!AM67</f>
        <v>3457345850792.0215</v>
      </c>
      <c r="AN19" s="344">
        <f>'NonE-heavy fuel oil'!AN67+'E-heavy fuel oil'!AN67</f>
        <v>3453857780051.5532</v>
      </c>
      <c r="AO19" s="344">
        <f>'NonE-heavy fuel oil'!AO67+'E-heavy fuel oil'!AO67</f>
        <v>3446287011009.7593</v>
      </c>
      <c r="AP19" s="344">
        <f>'NonE-heavy fuel oil'!AP67+'E-heavy fuel oil'!AP67</f>
        <v>3434750779358.8931</v>
      </c>
      <c r="AQ19" s="344">
        <f>'NonE-heavy fuel oil'!AQ67+'E-heavy fuel oil'!AQ67</f>
        <v>3401843720213.5469</v>
      </c>
    </row>
    <row r="20" spans="1:43" x14ac:dyDescent="0.2">
      <c r="A20" s="136" t="s">
        <v>142</v>
      </c>
      <c r="B20" s="344">
        <f>'NonE-heavy fuel oil'!B68+'E-heavy fuel oil'!B68</f>
        <v>122865154484.47588</v>
      </c>
      <c r="C20" s="344">
        <f>'NonE-heavy fuel oil'!C68+'E-heavy fuel oil'!C68</f>
        <v>93866784398.190872</v>
      </c>
      <c r="D20" s="344">
        <f>'NonE-heavy fuel oil'!D68+'E-heavy fuel oil'!D68</f>
        <v>102803672779.45682</v>
      </c>
      <c r="E20" s="344">
        <f>'NonE-heavy fuel oil'!E68+'E-heavy fuel oil'!E68</f>
        <v>114483796454.95143</v>
      </c>
      <c r="F20" s="344">
        <f>'NonE-heavy fuel oil'!F68+'E-heavy fuel oil'!F68</f>
        <v>115460587027.2897</v>
      </c>
      <c r="G20" s="344">
        <f>'NonE-heavy fuel oil'!G68+'E-heavy fuel oil'!G68</f>
        <v>120082476908.07411</v>
      </c>
      <c r="H20" s="344">
        <f>'NonE-heavy fuel oil'!H68+'E-heavy fuel oil'!H68</f>
        <v>126495397003.19656</v>
      </c>
      <c r="I20" s="344">
        <f>'NonE-heavy fuel oil'!I68+'E-heavy fuel oil'!I68</f>
        <v>132998022195.25398</v>
      </c>
      <c r="J20" s="344">
        <f>'NonE-heavy fuel oil'!J68+'E-heavy fuel oil'!J68</f>
        <v>139094676109.38617</v>
      </c>
      <c r="K20" s="344">
        <f>'NonE-heavy fuel oil'!K68+'E-heavy fuel oil'!K68</f>
        <v>144775704582.90125</v>
      </c>
      <c r="L20" s="344">
        <f>'NonE-heavy fuel oil'!L68+'E-heavy fuel oil'!L68</f>
        <v>150058161568.05069</v>
      </c>
      <c r="M20" s="344">
        <f>'NonE-heavy fuel oil'!M68+'E-heavy fuel oil'!M68</f>
        <v>154984767450.64456</v>
      </c>
      <c r="N20" s="344">
        <f>'NonE-heavy fuel oil'!N68+'E-heavy fuel oil'!N68</f>
        <v>160029967561.57553</v>
      </c>
      <c r="O20" s="344">
        <f>'NonE-heavy fuel oil'!O68+'E-heavy fuel oil'!O68</f>
        <v>164815950913.45502</v>
      </c>
      <c r="P20" s="344">
        <f>'NonE-heavy fuel oil'!P68+'E-heavy fuel oil'!P68</f>
        <v>169356978379.59937</v>
      </c>
      <c r="Q20" s="344">
        <f>'NonE-heavy fuel oil'!Q68+'E-heavy fuel oil'!Q68</f>
        <v>173673248311.9201</v>
      </c>
      <c r="R20" s="344">
        <f>'NonE-heavy fuel oil'!R68+'E-heavy fuel oil'!R68</f>
        <v>177790474875.74207</v>
      </c>
      <c r="S20" s="344">
        <f>'NonE-heavy fuel oil'!S68+'E-heavy fuel oil'!S68</f>
        <v>182673622551.33026</v>
      </c>
      <c r="T20" s="344">
        <f>'NonE-heavy fuel oil'!T68+'E-heavy fuel oil'!T68</f>
        <v>187417983386.98328</v>
      </c>
      <c r="U20" s="344">
        <f>'NonE-heavy fuel oil'!U68+'E-heavy fuel oil'!U68</f>
        <v>192012482287.42624</v>
      </c>
      <c r="V20" s="344">
        <f>'NonE-heavy fuel oil'!V68+'E-heavy fuel oil'!V68</f>
        <v>196446320960.72369</v>
      </c>
      <c r="W20" s="344">
        <f>'NonE-heavy fuel oil'!W68+'E-heavy fuel oil'!W68</f>
        <v>200708980660.17639</v>
      </c>
      <c r="X20" s="344">
        <f>'NonE-heavy fuel oil'!X68+'E-heavy fuel oil'!X68</f>
        <v>204790232435.89883</v>
      </c>
      <c r="Y20" s="344">
        <f>'NonE-heavy fuel oil'!Y68+'E-heavy fuel oil'!Y68</f>
        <v>208680155161.72278</v>
      </c>
      <c r="Z20" s="344">
        <f>'NonE-heavy fuel oil'!Z68+'E-heavy fuel oil'!Z68</f>
        <v>212369161248.28351</v>
      </c>
      <c r="AA20" s="344">
        <f>'NonE-heavy fuel oil'!AA68+'E-heavy fuel oil'!AA68</f>
        <v>215848029634.80975</v>
      </c>
      <c r="AB20" s="344">
        <f>'NonE-heavy fuel oil'!AB68+'E-heavy fuel oil'!AB68</f>
        <v>219107945377.61972</v>
      </c>
      <c r="AC20" s="344">
        <f>'NonE-heavy fuel oil'!AC68+'E-heavy fuel oil'!AC68</f>
        <v>222140544927.36035</v>
      </c>
      <c r="AD20" s="344">
        <f>'NonE-heavy fuel oil'!AD68+'E-heavy fuel oil'!AD68</f>
        <v>224937966011.78809</v>
      </c>
      <c r="AE20" s="344">
        <f>'NonE-heavy fuel oil'!AE68+'E-heavy fuel oil'!AE68</f>
        <v>227492900916.50897</v>
      </c>
      <c r="AF20" s="344">
        <f>'NonE-heavy fuel oil'!AF68+'E-heavy fuel oil'!AF68</f>
        <v>229798651880.82108</v>
      </c>
      <c r="AG20" s="344">
        <f>'NonE-heavy fuel oil'!AG68+'E-heavy fuel oil'!AG68</f>
        <v>231849187296.46616</v>
      </c>
      <c r="AH20" s="344">
        <f>'NonE-heavy fuel oil'!AH68+'E-heavy fuel oil'!AH68</f>
        <v>233639197409.48056</v>
      </c>
      <c r="AI20" s="344">
        <f>'NonE-heavy fuel oil'!AI68+'E-heavy fuel oil'!AI68</f>
        <v>235164148274.43488</v>
      </c>
      <c r="AJ20" s="344">
        <f>'NonE-heavy fuel oil'!AJ68+'E-heavy fuel oil'!AJ68</f>
        <v>236420332790.77841</v>
      </c>
      <c r="AK20" s="344">
        <f>'NonE-heavy fuel oil'!AK68+'E-heavy fuel oil'!AK68</f>
        <v>237404917757.18896</v>
      </c>
      <c r="AL20" s="344">
        <f>'NonE-heavy fuel oil'!AL68+'E-heavy fuel oil'!AL68</f>
        <v>238115986006.26172</v>
      </c>
      <c r="AM20" s="344">
        <f>'NonE-heavy fuel oil'!AM68+'E-heavy fuel oil'!AM68</f>
        <v>238552572823.31195</v>
      </c>
      <c r="AN20" s="344">
        <f>'NonE-heavy fuel oil'!AN68+'E-heavy fuel oil'!AN68</f>
        <v>238714696004.60934</v>
      </c>
      <c r="AO20" s="344">
        <f>'NonE-heavy fuel oil'!AO68+'E-heavy fuel oil'!AO68</f>
        <v>238603379067.6087</v>
      </c>
      <c r="AP20" s="344">
        <f>'NonE-heavy fuel oil'!AP68+'E-heavy fuel oil'!AP68</f>
        <v>238220667284.81503</v>
      </c>
      <c r="AQ20" s="344">
        <f>'NonE-heavy fuel oil'!AQ68+'E-heavy fuel oil'!AQ68</f>
        <v>236351330542.97195</v>
      </c>
    </row>
    <row r="21" spans="1:43" x14ac:dyDescent="0.2">
      <c r="A21" s="136" t="s">
        <v>143</v>
      </c>
      <c r="B21" s="344">
        <f>'NonE-heavy fuel oil'!B69+'E-heavy fuel oil'!B69</f>
        <v>940743847825.68616</v>
      </c>
      <c r="C21" s="344">
        <f>'NonE-heavy fuel oil'!C69+'E-heavy fuel oil'!C69</f>
        <v>659709910143.61938</v>
      </c>
      <c r="D21" s="344">
        <f>'NonE-heavy fuel oil'!D69+'E-heavy fuel oil'!D69</f>
        <v>677734445203.29639</v>
      </c>
      <c r="E21" s="344">
        <f>'NonE-heavy fuel oil'!E69+'E-heavy fuel oil'!E69</f>
        <v>693992395957.48669</v>
      </c>
      <c r="F21" s="344">
        <f>'NonE-heavy fuel oil'!F69+'E-heavy fuel oil'!F69</f>
        <v>747146192973.47339</v>
      </c>
      <c r="G21" s="344">
        <f>'NonE-heavy fuel oil'!G69+'E-heavy fuel oil'!G69</f>
        <v>799222087119.35083</v>
      </c>
      <c r="H21" s="344">
        <f>'NonE-heavy fuel oil'!H69+'E-heavy fuel oil'!H69</f>
        <v>850227326088.46606</v>
      </c>
      <c r="I21" s="344">
        <f>'NonE-heavy fuel oil'!I69+'E-heavy fuel oil'!I69</f>
        <v>867752157646.2301</v>
      </c>
      <c r="J21" s="344">
        <f>'NonE-heavy fuel oil'!J69+'E-heavy fuel oil'!J69</f>
        <v>884866479098.28503</v>
      </c>
      <c r="K21" s="344">
        <f>'NonE-heavy fuel oil'!K69+'E-heavy fuel oil'!K69</f>
        <v>901572871805.41785</v>
      </c>
      <c r="L21" s="344">
        <f>'NonE-heavy fuel oil'!L69+'E-heavy fuel oil'!L69</f>
        <v>917873917128.41309</v>
      </c>
      <c r="M21" s="344">
        <f>'NonE-heavy fuel oil'!M69+'E-heavy fuel oil'!M69</f>
        <v>933772196428.05798</v>
      </c>
      <c r="N21" s="344">
        <f>'NonE-heavy fuel oil'!N69+'E-heavy fuel oil'!N69</f>
        <v>939386055782.81506</v>
      </c>
      <c r="O21" s="344">
        <f>'NonE-heavy fuel oil'!O69+'E-heavy fuel oil'!O69</f>
        <v>944856613804.86243</v>
      </c>
      <c r="P21" s="344">
        <f>'NonE-heavy fuel oil'!P69+'E-heavy fuel oil'!P69</f>
        <v>950184649474.45642</v>
      </c>
      <c r="Q21" s="344">
        <f>'NonE-heavy fuel oil'!Q69+'E-heavy fuel oil'!Q69</f>
        <v>955370941771.85303</v>
      </c>
      <c r="R21" s="344">
        <f>'NonE-heavy fuel oil'!R69+'E-heavy fuel oil'!R69</f>
        <v>960416269677.3075</v>
      </c>
      <c r="S21" s="344">
        <f>'NonE-heavy fuel oil'!S69+'E-heavy fuel oil'!S69</f>
        <v>954510967913.52197</v>
      </c>
      <c r="T21" s="344">
        <f>'NonE-heavy fuel oil'!T69+'E-heavy fuel oil'!T69</f>
        <v>948626973252.57703</v>
      </c>
      <c r="U21" s="344">
        <f>'NonE-heavy fuel oil'!U69+'E-heavy fuel oil'!U69</f>
        <v>942764257334.19958</v>
      </c>
      <c r="V21" s="344">
        <f>'NonE-heavy fuel oil'!V69+'E-heavy fuel oil'!V69</f>
        <v>936922791798.11462</v>
      </c>
      <c r="W21" s="344">
        <f>'NonE-heavy fuel oil'!W69+'E-heavy fuel oil'!W69</f>
        <v>931102548284.04724</v>
      </c>
      <c r="X21" s="344">
        <f>'NonE-heavy fuel oil'!X69+'E-heavy fuel oil'!X69</f>
        <v>925303498431.72437</v>
      </c>
      <c r="Y21" s="344">
        <f>'NonE-heavy fuel oil'!Y69+'E-heavy fuel oil'!Y69</f>
        <v>919525613880.87097</v>
      </c>
      <c r="Z21" s="344">
        <f>'NonE-heavy fuel oil'!Z69+'E-heavy fuel oil'!Z69</f>
        <v>913768866271.21326</v>
      </c>
      <c r="AA21" s="344">
        <f>'NonE-heavy fuel oil'!AA69+'E-heavy fuel oil'!AA69</f>
        <v>908033227242.47693</v>
      </c>
      <c r="AB21" s="344">
        <f>'NonE-heavy fuel oil'!AB69+'E-heavy fuel oil'!AB69</f>
        <v>902318668434.38708</v>
      </c>
      <c r="AC21" s="344">
        <f>'NonE-heavy fuel oil'!AC69+'E-heavy fuel oil'!AC69</f>
        <v>896625161486.6698</v>
      </c>
      <c r="AD21" s="344">
        <f>'NonE-heavy fuel oil'!AD69+'E-heavy fuel oil'!AD69</f>
        <v>890952678039.05164</v>
      </c>
      <c r="AE21" s="344">
        <f>'NonE-heavy fuel oil'!AE69+'E-heavy fuel oil'!AE69</f>
        <v>885301189731.25732</v>
      </c>
      <c r="AF21" s="344">
        <f>'NonE-heavy fuel oil'!AF69+'E-heavy fuel oil'!AF69</f>
        <v>879670668203.01331</v>
      </c>
      <c r="AG21" s="344">
        <f>'NonE-heavy fuel oil'!AG69+'E-heavy fuel oil'!AG69</f>
        <v>874061085094.04456</v>
      </c>
      <c r="AH21" s="344">
        <f>'NonE-heavy fuel oil'!AH69+'E-heavy fuel oil'!AH69</f>
        <v>870131913468.36523</v>
      </c>
      <c r="AI21" s="344">
        <f>'NonE-heavy fuel oil'!AI69+'E-heavy fuel oil'!AI69</f>
        <v>866212881219.45508</v>
      </c>
      <c r="AJ21" s="344">
        <f>'NonE-heavy fuel oil'!AJ69+'E-heavy fuel oil'!AJ69</f>
        <v>862303977003.20435</v>
      </c>
      <c r="AK21" s="344">
        <f>'NonE-heavy fuel oil'!AK69+'E-heavy fuel oil'!AK69</f>
        <v>858405189475.50281</v>
      </c>
      <c r="AL21" s="344">
        <f>'NonE-heavy fuel oil'!AL69+'E-heavy fuel oil'!AL69</f>
        <v>854516507292.24133</v>
      </c>
      <c r="AM21" s="344">
        <f>'NonE-heavy fuel oil'!AM69+'E-heavy fuel oil'!AM69</f>
        <v>850093684995.99695</v>
      </c>
      <c r="AN21" s="344">
        <f>'NonE-heavy fuel oil'!AN69+'E-heavy fuel oil'!AN69</f>
        <v>845684507223.10913</v>
      </c>
      <c r="AO21" s="344">
        <f>'NonE-heavy fuel oil'!AO69+'E-heavy fuel oil'!AO69</f>
        <v>841288956957.41357</v>
      </c>
      <c r="AP21" s="344">
        <f>'NonE-heavy fuel oil'!AP69+'E-heavy fuel oil'!AP69</f>
        <v>836907017182.74634</v>
      </c>
      <c r="AQ21" s="344">
        <f>'NonE-heavy fuel oil'!AQ69+'E-heavy fuel oil'!AQ69</f>
        <v>829659785009.34851</v>
      </c>
    </row>
    <row r="22" spans="1:43" x14ac:dyDescent="0.2">
      <c r="A22" s="136" t="s">
        <v>144</v>
      </c>
      <c r="B22" s="344">
        <f>'NonE-heavy fuel oil'!B70+'E-heavy fuel oil'!B70</f>
        <v>710161836456.33545</v>
      </c>
      <c r="C22" s="344">
        <f>'NonE-heavy fuel oil'!C70+'E-heavy fuel oil'!C70</f>
        <v>612052243490.23804</v>
      </c>
      <c r="D22" s="344">
        <f>'NonE-heavy fuel oil'!D70+'E-heavy fuel oil'!D70</f>
        <v>686553249013.62878</v>
      </c>
      <c r="E22" s="344">
        <f>'NonE-heavy fuel oil'!E70+'E-heavy fuel oil'!E70</f>
        <v>709759584209.81616</v>
      </c>
      <c r="F22" s="344">
        <f>'NonE-heavy fuel oil'!F70+'E-heavy fuel oil'!F70</f>
        <v>711655997726.27344</v>
      </c>
      <c r="G22" s="344">
        <f>'NonE-heavy fuel oil'!G70+'E-heavy fuel oil'!G70</f>
        <v>722513507228.36108</v>
      </c>
      <c r="H22" s="344">
        <f>'NonE-heavy fuel oil'!H70+'E-heavy fuel oil'!H70</f>
        <v>736912580190.30042</v>
      </c>
      <c r="I22" s="344">
        <f>'NonE-heavy fuel oil'!I70+'E-heavy fuel oil'!I70</f>
        <v>750661105470.71216</v>
      </c>
      <c r="J22" s="344">
        <f>'NonE-heavy fuel oil'!J70+'E-heavy fuel oil'!J70</f>
        <v>762194194104.21777</v>
      </c>
      <c r="K22" s="344">
        <f>'NonE-heavy fuel oil'!K70+'E-heavy fuel oil'!K70</f>
        <v>771437298107.48132</v>
      </c>
      <c r="L22" s="344">
        <f>'NonE-heavy fuel oil'!L70+'E-heavy fuel oil'!L70</f>
        <v>778338292991.82373</v>
      </c>
      <c r="M22" s="344">
        <f>'NonE-heavy fuel oil'!M70+'E-heavy fuel oil'!M70</f>
        <v>782867788609.47363</v>
      </c>
      <c r="N22" s="344">
        <f>'NonE-heavy fuel oil'!N70+'E-heavy fuel oil'!N70</f>
        <v>785734860598.6615</v>
      </c>
      <c r="O22" s="344">
        <f>'NonE-heavy fuel oil'!O70+'E-heavy fuel oil'!O70</f>
        <v>786566510896.20105</v>
      </c>
      <c r="P22" s="344">
        <f>'NonE-heavy fuel oil'!P70+'E-heavy fuel oil'!P70</f>
        <v>785714288475.25598</v>
      </c>
      <c r="Q22" s="344">
        <f>'NonE-heavy fuel oil'!Q70+'E-heavy fuel oil'!Q70</f>
        <v>783540691789.27258</v>
      </c>
      <c r="R22" s="344">
        <f>'NonE-heavy fuel oil'!R70+'E-heavy fuel oil'!R70</f>
        <v>780412292427.16345</v>
      </c>
      <c r="S22" s="344">
        <f>'NonE-heavy fuel oil'!S70+'E-heavy fuel oil'!S70</f>
        <v>779321266578.6969</v>
      </c>
      <c r="T22" s="344">
        <f>'NonE-heavy fuel oil'!T70+'E-heavy fuel oil'!T70</f>
        <v>777687697917.17871</v>
      </c>
      <c r="U22" s="344">
        <f>'NonE-heavy fuel oil'!U70+'E-heavy fuel oil'!U70</f>
        <v>775560878655.28491</v>
      </c>
      <c r="V22" s="344">
        <f>'NonE-heavy fuel oil'!V70+'E-heavy fuel oil'!V70</f>
        <v>772990597573.19775</v>
      </c>
      <c r="W22" s="344">
        <f>'NonE-heavy fuel oil'!W70+'E-heavy fuel oil'!W70</f>
        <v>770026851400.98853</v>
      </c>
      <c r="X22" s="344">
        <f>'NonE-heavy fuel oil'!X70+'E-heavy fuel oil'!X70</f>
        <v>766719585880.4812</v>
      </c>
      <c r="Y22" s="344">
        <f>'NonE-heavy fuel oil'!Y70+'E-heavy fuel oil'!Y70</f>
        <v>763118467339.17041</v>
      </c>
      <c r="Z22" s="344">
        <f>'NonE-heavy fuel oil'!Z70+'E-heavy fuel oil'!Z70</f>
        <v>759272685192.82458</v>
      </c>
      <c r="AA22" s="344">
        <f>'NonE-heavy fuel oil'!AA70+'E-heavy fuel oil'!AA70</f>
        <v>755230785428.026</v>
      </c>
      <c r="AB22" s="344">
        <f>'NonE-heavy fuel oil'!AB70+'E-heavy fuel oil'!AB70</f>
        <v>751040534802.96252</v>
      </c>
      <c r="AC22" s="344">
        <f>'NonE-heavy fuel oil'!AC70+'E-heavy fuel oil'!AC70</f>
        <v>746748815244.80298</v>
      </c>
      <c r="AD22" s="344">
        <f>'NonE-heavy fuel oil'!AD70+'E-heavy fuel oil'!AD70</f>
        <v>742401547715.02661</v>
      </c>
      <c r="AE22" s="344">
        <f>'NonE-heavy fuel oil'!AE70+'E-heavy fuel oil'!AE70</f>
        <v>738043644658.66882</v>
      </c>
      <c r="AF22" s="344">
        <f>'NonE-heavy fuel oil'!AF70+'E-heavy fuel oil'!AF70</f>
        <v>733718990048.38306</v>
      </c>
      <c r="AG22" s="344">
        <f>'NonE-heavy fuel oil'!AG70+'E-heavy fuel oil'!AG70</f>
        <v>729470445977.01245</v>
      </c>
      <c r="AH22" s="344">
        <f>'NonE-heavy fuel oil'!AH70+'E-heavy fuel oil'!AH70</f>
        <v>725339884740.95679</v>
      </c>
      <c r="AI22" s="344">
        <f>'NonE-heavy fuel oil'!AI70+'E-heavy fuel oil'!AI70</f>
        <v>721368245388.29529</v>
      </c>
      <c r="AJ22" s="344">
        <f>'NonE-heavy fuel oil'!AJ70+'E-heavy fuel oil'!AJ70</f>
        <v>717595613778.18787</v>
      </c>
      <c r="AK22" s="344">
        <f>'NonE-heavy fuel oil'!AK70+'E-heavy fuel oil'!AK70</f>
        <v>714061325308.99487</v>
      </c>
      <c r="AL22" s="344">
        <f>'NonE-heavy fuel oil'!AL70+'E-heavy fuel oil'!AL70</f>
        <v>710804089620.04211</v>
      </c>
      <c r="AM22" s="344">
        <f>'NonE-heavy fuel oil'!AM70+'E-heavy fuel oil'!AM70</f>
        <v>707862136754.33801</v>
      </c>
      <c r="AN22" s="344">
        <f>'NonE-heavy fuel oil'!AN70+'E-heavy fuel oil'!AN70</f>
        <v>705273384485.84912</v>
      </c>
      <c r="AO22" s="344">
        <f>'NonE-heavy fuel oil'!AO70+'E-heavy fuel oil'!AO70</f>
        <v>703075626764.59473</v>
      </c>
      <c r="AP22" s="344">
        <f>'NonE-heavy fuel oil'!AP70+'E-heavy fuel oil'!AP70</f>
        <v>701306743516.41382</v>
      </c>
      <c r="AQ22" s="344">
        <f>'NonE-heavy fuel oil'!AQ70+'E-heavy fuel oil'!AQ70</f>
        <v>696413111359.10681</v>
      </c>
    </row>
    <row r="23" spans="1:43" x14ac:dyDescent="0.2">
      <c r="A23" s="136" t="s">
        <v>145</v>
      </c>
      <c r="B23" s="344">
        <f>'NonE-heavy fuel oil'!B71+'E-heavy fuel oil'!B71</f>
        <v>995951067424.53528</v>
      </c>
      <c r="C23" s="344">
        <f>'NonE-heavy fuel oil'!C71+'E-heavy fuel oil'!C71</f>
        <v>841888133220.62537</v>
      </c>
      <c r="D23" s="344">
        <f>'NonE-heavy fuel oil'!D71+'E-heavy fuel oil'!D71</f>
        <v>976878719057.07715</v>
      </c>
      <c r="E23" s="344">
        <f>'NonE-heavy fuel oil'!E71+'E-heavy fuel oil'!E71</f>
        <v>972060243149.4408</v>
      </c>
      <c r="F23" s="344">
        <f>'NonE-heavy fuel oil'!F71+'E-heavy fuel oil'!F71</f>
        <v>977536384045.07434</v>
      </c>
      <c r="G23" s="344">
        <f>'NonE-heavy fuel oil'!G71+'E-heavy fuel oil'!G71</f>
        <v>1002674799093.6101</v>
      </c>
      <c r="H23" s="344">
        <f>'NonE-heavy fuel oil'!H71+'E-heavy fuel oil'!H71</f>
        <v>1035458546417.7708</v>
      </c>
      <c r="I23" s="344">
        <f>'NonE-heavy fuel oil'!I71+'E-heavy fuel oil'!I71</f>
        <v>1065864906901.4535</v>
      </c>
      <c r="J23" s="344">
        <f>'NonE-heavy fuel oil'!J71+'E-heavy fuel oil'!J71</f>
        <v>1091121551328.8788</v>
      </c>
      <c r="K23" s="344">
        <f>'NonE-heavy fuel oil'!K71+'E-heavy fuel oil'!K71</f>
        <v>1111580002473.1072</v>
      </c>
      <c r="L23" s="344">
        <f>'NonE-heavy fuel oil'!L71+'E-heavy fuel oil'!L71</f>
        <v>1127716754880.7727</v>
      </c>
      <c r="M23" s="344">
        <f>'NonE-heavy fuel oil'!M71+'E-heavy fuel oil'!M71</f>
        <v>1140108415226.3025</v>
      </c>
      <c r="N23" s="344">
        <f>'NonE-heavy fuel oil'!N71+'E-heavy fuel oil'!N71</f>
        <v>1151182513599.8257</v>
      </c>
      <c r="O23" s="344">
        <f>'NonE-heavy fuel oil'!O71+'E-heavy fuel oil'!O71</f>
        <v>1159644093245.9951</v>
      </c>
      <c r="P23" s="344">
        <f>'NonE-heavy fuel oil'!P71+'E-heavy fuel oil'!P71</f>
        <v>1165959695039.3533</v>
      </c>
      <c r="Q23" s="344">
        <f>'NonE-heavy fuel oil'!Q71+'E-heavy fuel oil'!Q71</f>
        <v>1170621280386.7358</v>
      </c>
      <c r="R23" s="344">
        <f>'NonE-heavy fuel oil'!R71+'E-heavy fuel oil'!R71</f>
        <v>1174137954891.0293</v>
      </c>
      <c r="S23" s="344">
        <f>'NonE-heavy fuel oil'!S71+'E-heavy fuel oil'!S71</f>
        <v>1181924809343.0461</v>
      </c>
      <c r="T23" s="344">
        <f>'NonE-heavy fuel oil'!T71+'E-heavy fuel oil'!T71</f>
        <v>1189159204208.0156</v>
      </c>
      <c r="U23" s="344">
        <f>'NonE-heavy fuel oil'!U71+'E-heavy fuel oil'!U71</f>
        <v>1195843812395.3625</v>
      </c>
      <c r="V23" s="344">
        <f>'NonE-heavy fuel oil'!V71+'E-heavy fuel oil'!V71</f>
        <v>1201982378819.9463</v>
      </c>
      <c r="W23" s="344">
        <f>'NonE-heavy fuel oil'!W71+'E-heavy fuel oil'!W71</f>
        <v>1207579682081.4128</v>
      </c>
      <c r="X23" s="344">
        <f>'NonE-heavy fuel oil'!X71+'E-heavy fuel oil'!X71</f>
        <v>1212641493901.4607</v>
      </c>
      <c r="Y23" s="344">
        <f>'NonE-heavy fuel oil'!Y71+'E-heavy fuel oil'!Y71</f>
        <v>1217174536595.4021</v>
      </c>
      <c r="Z23" s="344">
        <f>'NonE-heavy fuel oil'!Z71+'E-heavy fuel oil'!Z71</f>
        <v>1221186438852.5408</v>
      </c>
      <c r="AA23" s="344">
        <f>'NonE-heavy fuel oil'!AA71+'E-heavy fuel oil'!AA71</f>
        <v>1224685690096.2893</v>
      </c>
      <c r="AB23" s="344">
        <f>'NonE-heavy fuel oil'!AB71+'E-heavy fuel oil'!AB71</f>
        <v>1227681593690.0552</v>
      </c>
      <c r="AC23" s="344">
        <f>'NonE-heavy fuel oil'!AC71+'E-heavy fuel oil'!AC71</f>
        <v>1230184219248.3508</v>
      </c>
      <c r="AD23" s="344">
        <f>'NonE-heavy fuel oil'!AD71+'E-heavy fuel oil'!AD71</f>
        <v>1232204354305.1379</v>
      </c>
      <c r="AE23" s="344">
        <f>'NonE-heavy fuel oil'!AE71+'E-heavy fuel oil'!AE71</f>
        <v>1233753455582.489</v>
      </c>
      <c r="AF23" s="344">
        <f>'NonE-heavy fuel oil'!AF71+'E-heavy fuel oil'!AF71</f>
        <v>1234843600092.9678</v>
      </c>
      <c r="AG23" s="344">
        <f>'NonE-heavy fuel oil'!AG71+'E-heavy fuel oil'!AG71</f>
        <v>1235487436298.5642</v>
      </c>
      <c r="AH23" s="344">
        <f>'NonE-heavy fuel oil'!AH71+'E-heavy fuel oil'!AH71</f>
        <v>1235698135537.5769</v>
      </c>
      <c r="AI23" s="344">
        <f>'NonE-heavy fuel oil'!AI71+'E-heavy fuel oil'!AI71</f>
        <v>1235489343918.979</v>
      </c>
      <c r="AJ23" s="344">
        <f>'NonE-heavy fuel oil'!AJ71+'E-heavy fuel oil'!AJ71</f>
        <v>1234875134871.3201</v>
      </c>
      <c r="AK23" s="344">
        <f>'NonE-heavy fuel oil'!AK71+'E-heavy fuel oil'!AK71</f>
        <v>1233869962520.4626</v>
      </c>
      <c r="AL23" s="344">
        <f>'NonE-heavy fuel oil'!AL71+'E-heavy fuel oil'!AL71</f>
        <v>1232488616057.3828</v>
      </c>
      <c r="AM23" s="344">
        <f>'NonE-heavy fuel oil'!AM71+'E-heavy fuel oil'!AM71</f>
        <v>1230746175244.0862</v>
      </c>
      <c r="AN23" s="344">
        <f>'NonE-heavy fuel oil'!AN71+'E-heavy fuel oil'!AN71</f>
        <v>1228657967192.4883</v>
      </c>
      <c r="AO23" s="344">
        <f>'NonE-heavy fuel oil'!AO71+'E-heavy fuel oil'!AO71</f>
        <v>1226239524537.843</v>
      </c>
      <c r="AP23" s="344">
        <f>'NonE-heavy fuel oil'!AP71+'E-heavy fuel oil'!AP71</f>
        <v>1223506545115.4248</v>
      </c>
      <c r="AQ23" s="344">
        <f>'NonE-heavy fuel oil'!AQ71+'E-heavy fuel oil'!AQ71</f>
        <v>1214178725872.1929</v>
      </c>
    </row>
    <row r="24" spans="1:43" x14ac:dyDescent="0.2">
      <c r="A24" s="136" t="s">
        <v>146</v>
      </c>
      <c r="B24" s="344">
        <f>'NonE-heavy fuel oil'!B72+'E-heavy fuel oil'!B72</f>
        <v>47481467450.277634</v>
      </c>
      <c r="C24" s="344">
        <f>'NonE-heavy fuel oil'!C72+'E-heavy fuel oil'!C72</f>
        <v>2804776164219.1738</v>
      </c>
      <c r="D24" s="344">
        <f>'NonE-heavy fuel oil'!D72+'E-heavy fuel oil'!D72</f>
        <v>3448849518908.9751</v>
      </c>
      <c r="E24" s="344">
        <f>'NonE-heavy fuel oil'!E72+'E-heavy fuel oil'!E72</f>
        <v>3724138613979.9077</v>
      </c>
      <c r="F24" s="344">
        <f>'NonE-heavy fuel oil'!F72+'E-heavy fuel oil'!F72</f>
        <v>3893881418803.3877</v>
      </c>
      <c r="G24" s="344">
        <f>'NonE-heavy fuel oil'!G72+'E-heavy fuel oil'!G72</f>
        <v>4328763261713.3179</v>
      </c>
      <c r="H24" s="344">
        <f>'NonE-heavy fuel oil'!H72+'E-heavy fuel oil'!H72</f>
        <v>4907092160481.1826</v>
      </c>
      <c r="I24" s="344">
        <f>'NonE-heavy fuel oil'!I72+'E-heavy fuel oil'!I72</f>
        <v>5482140103437.1279</v>
      </c>
      <c r="J24" s="344">
        <f>'NonE-heavy fuel oil'!J72+'E-heavy fuel oil'!J72</f>
        <v>6015202706202.5244</v>
      </c>
      <c r="K24" s="344">
        <f>'NonE-heavy fuel oil'!K72+'E-heavy fuel oil'!K72</f>
        <v>6509753498162.5518</v>
      </c>
      <c r="L24" s="344">
        <f>'NonE-heavy fuel oil'!L72+'E-heavy fuel oil'!L72</f>
        <v>6978030736766.667</v>
      </c>
      <c r="M24" s="344">
        <f>'NonE-heavy fuel oil'!M72+'E-heavy fuel oil'!M72</f>
        <v>7440381238218.2656</v>
      </c>
      <c r="N24" s="344">
        <f>'NonE-heavy fuel oil'!N72+'E-heavy fuel oil'!N72</f>
        <v>7919184003067.5605</v>
      </c>
      <c r="O24" s="344">
        <f>'NonE-heavy fuel oil'!O72+'E-heavy fuel oil'!O72</f>
        <v>8419205128736.0088</v>
      </c>
      <c r="P24" s="344">
        <f>'NonE-heavy fuel oil'!P72+'E-heavy fuel oil'!P72</f>
        <v>8940023881002.6641</v>
      </c>
      <c r="Q24" s="344">
        <f>'NonE-heavy fuel oil'!Q72+'E-heavy fuel oil'!Q72</f>
        <v>9481012446438.0547</v>
      </c>
      <c r="R24" s="344">
        <f>'NonE-heavy fuel oil'!R72+'E-heavy fuel oil'!R72</f>
        <v>10041318052488.709</v>
      </c>
      <c r="S24" s="344">
        <f>'NonE-heavy fuel oil'!S72+'E-heavy fuel oil'!S72</f>
        <v>10619884742665.512</v>
      </c>
      <c r="T24" s="344">
        <f>'NonE-heavy fuel oil'!T72+'E-heavy fuel oil'!T72</f>
        <v>11215282168681.229</v>
      </c>
      <c r="U24" s="344">
        <f>'NonE-heavy fuel oil'!U72+'E-heavy fuel oil'!U72</f>
        <v>11825833577108.875</v>
      </c>
      <c r="V24" s="344">
        <f>'NonE-heavy fuel oil'!V72+'E-heavy fuel oil'!V72</f>
        <v>12449568939255.09</v>
      </c>
      <c r="W24" s="344">
        <f>'NonE-heavy fuel oil'!W72+'E-heavy fuel oil'!W72</f>
        <v>13084215699254.426</v>
      </c>
      <c r="X24" s="344">
        <f>'NonE-heavy fuel oil'!X72+'E-heavy fuel oil'!X72</f>
        <v>13727193032460.201</v>
      </c>
      <c r="Y24" s="344">
        <f>'NonE-heavy fuel oil'!Y72+'E-heavy fuel oil'!Y72</f>
        <v>14375610181995.705</v>
      </c>
      <c r="Z24" s="344">
        <f>'NonE-heavy fuel oil'!Z72+'E-heavy fuel oil'!Z72</f>
        <v>15026269427060.441</v>
      </c>
      <c r="AA24" s="344">
        <f>'NonE-heavy fuel oil'!AA72+'E-heavy fuel oil'!AA72</f>
        <v>15675674205181.23</v>
      </c>
      <c r="AB24" s="344">
        <f>'NonE-heavy fuel oil'!AB72+'E-heavy fuel oil'!AB72</f>
        <v>16320042860342.006</v>
      </c>
      <c r="AC24" s="344">
        <f>'NonE-heavy fuel oil'!AC72+'E-heavy fuel oil'!AC72</f>
        <v>16955328418492.629</v>
      </c>
      <c r="AD24" s="344">
        <f>'NonE-heavy fuel oil'!AD72+'E-heavy fuel oil'!AD72</f>
        <v>17577244700509.176</v>
      </c>
      <c r="AE24" s="344">
        <f>'NonE-heavy fuel oil'!AE72+'E-heavy fuel oil'!AE72</f>
        <v>18181298970077.273</v>
      </c>
      <c r="AF24" s="344">
        <f>'NonE-heavy fuel oil'!AF72+'E-heavy fuel oil'!AF72</f>
        <v>18762831180753.969</v>
      </c>
      <c r="AG24" s="344">
        <f>'NonE-heavy fuel oil'!AG72+'E-heavy fuel oil'!AG72</f>
        <v>19317059734043.645</v>
      </c>
      <c r="AH24" s="344">
        <f>'NonE-heavy fuel oil'!AH72+'E-heavy fuel oil'!AH72</f>
        <v>19839133491026.664</v>
      </c>
      <c r="AI24" s="344">
        <f>'NonE-heavy fuel oil'!AI72+'E-heavy fuel oil'!AI72</f>
        <v>20324189597207.633</v>
      </c>
      <c r="AJ24" s="344">
        <f>'NonE-heavy fuel oil'!AJ72+'E-heavy fuel oil'!AJ72</f>
        <v>20767416488077.688</v>
      </c>
      <c r="AK24" s="344">
        <f>'NonE-heavy fuel oil'!AK72+'E-heavy fuel oil'!AK72</f>
        <v>21164121246644.125</v>
      </c>
      <c r="AL24" s="344">
        <f>'NonE-heavy fuel oil'!AL72+'E-heavy fuel oil'!AL72</f>
        <v>21509800289952.609</v>
      </c>
      <c r="AM24" s="344">
        <f>'NonE-heavy fuel oil'!AM72+'E-heavy fuel oil'!AM72</f>
        <v>21800212176230.652</v>
      </c>
      <c r="AN24" s="344">
        <f>'NonE-heavy fuel oil'!AN72+'E-heavy fuel oil'!AN72</f>
        <v>22031451155058.348</v>
      </c>
      <c r="AO24" s="344">
        <f>'NonE-heavy fuel oil'!AO72+'E-heavy fuel oil'!AO72</f>
        <v>22200019937557.313</v>
      </c>
      <c r="AP24" s="344">
        <f>'NonE-heavy fuel oil'!AP72+'E-heavy fuel oil'!AP72</f>
        <v>22302900049608.387</v>
      </c>
      <c r="AQ24" s="344">
        <f>'NonE-heavy fuel oil'!AQ72+'E-heavy fuel oil'!AQ72</f>
        <v>22337476684252.922</v>
      </c>
    </row>
    <row r="25" spans="1:43" x14ac:dyDescent="0.2">
      <c r="A25" s="136" t="s">
        <v>147</v>
      </c>
      <c r="B25" s="344">
        <f>'NonE-heavy fuel oil'!B73+'E-heavy fuel oil'!B73</f>
        <v>558838283300.35815</v>
      </c>
      <c r="C25" s="344">
        <f>'NonE-heavy fuel oil'!C73+'E-heavy fuel oil'!C73</f>
        <v>1127263262887.9314</v>
      </c>
      <c r="D25" s="344">
        <f>'NonE-heavy fuel oil'!D73+'E-heavy fuel oil'!D73</f>
        <v>1513227034529.1086</v>
      </c>
      <c r="E25" s="344">
        <f>'NonE-heavy fuel oil'!E73+'E-heavy fuel oil'!E73</f>
        <v>1867271473667.3889</v>
      </c>
      <c r="F25" s="344">
        <f>'NonE-heavy fuel oil'!F73+'E-heavy fuel oil'!F73</f>
        <v>1931545948678.3018</v>
      </c>
      <c r="G25" s="344">
        <f>'NonE-heavy fuel oil'!G73+'E-heavy fuel oil'!G73</f>
        <v>2110863902089.9172</v>
      </c>
      <c r="H25" s="344">
        <f>'NonE-heavy fuel oil'!H73+'E-heavy fuel oil'!H73</f>
        <v>2352345876198.1001</v>
      </c>
      <c r="I25" s="344">
        <f>'NonE-heavy fuel oil'!I73+'E-heavy fuel oil'!I73</f>
        <v>2598524941367.353</v>
      </c>
      <c r="J25" s="344">
        <f>'NonE-heavy fuel oil'!J73+'E-heavy fuel oil'!J73</f>
        <v>2833038111970.1577</v>
      </c>
      <c r="K25" s="344">
        <f>'NonE-heavy fuel oil'!K73+'E-heavy fuel oil'!K73</f>
        <v>3056812294188.752</v>
      </c>
      <c r="L25" s="344">
        <f>'NonE-heavy fuel oil'!L73+'E-heavy fuel oil'!L73</f>
        <v>3273162691446.4028</v>
      </c>
      <c r="M25" s="344">
        <f>'NonE-heavy fuel oil'!M73+'E-heavy fuel oil'!M73</f>
        <v>3487715507330.9287</v>
      </c>
      <c r="N25" s="344">
        <f>'NonE-heavy fuel oil'!N73+'E-heavy fuel oil'!N73</f>
        <v>3709084885451.8608</v>
      </c>
      <c r="O25" s="344">
        <f>'NonE-heavy fuel oil'!O73+'E-heavy fuel oil'!O73</f>
        <v>3937042367916.0186</v>
      </c>
      <c r="P25" s="344">
        <f>'NonE-heavy fuel oil'!P73+'E-heavy fuel oil'!P73</f>
        <v>4172146278436.8105</v>
      </c>
      <c r="Q25" s="344">
        <f>'NonE-heavy fuel oil'!Q73+'E-heavy fuel oil'!Q73</f>
        <v>4415132194269.041</v>
      </c>
      <c r="R25" s="344">
        <f>'NonE-heavy fuel oil'!R73+'E-heavy fuel oil'!R73</f>
        <v>4666930777787.8105</v>
      </c>
      <c r="S25" s="344">
        <f>'NonE-heavy fuel oil'!S73+'E-heavy fuel oil'!S73</f>
        <v>4944197030325.3379</v>
      </c>
      <c r="T25" s="344">
        <f>'NonE-heavy fuel oil'!T73+'E-heavy fuel oil'!T73</f>
        <v>5232724763652.873</v>
      </c>
      <c r="U25" s="344">
        <f>'NonE-heavy fuel oil'!U73+'E-heavy fuel oil'!U73</f>
        <v>5531923956713.8027</v>
      </c>
      <c r="V25" s="344">
        <f>'NonE-heavy fuel oil'!V73+'E-heavy fuel oil'!V73</f>
        <v>5841024888426.583</v>
      </c>
      <c r="W25" s="344">
        <f>'NonE-heavy fuel oil'!W73+'E-heavy fuel oil'!W73</f>
        <v>6159063833853.2627</v>
      </c>
      <c r="X25" s="344">
        <f>'NonE-heavy fuel oil'!X73+'E-heavy fuel oil'!X73</f>
        <v>6484870256214.6396</v>
      </c>
      <c r="Y25" s="344">
        <f>'NonE-heavy fuel oil'!Y73+'E-heavy fuel oil'!Y73</f>
        <v>6817056054712.0273</v>
      </c>
      <c r="Z25" s="344">
        <f>'NonE-heavy fuel oil'!Z73+'E-heavy fuel oil'!Z73</f>
        <v>7154007469470.5098</v>
      </c>
      <c r="AA25" s="344">
        <f>'NonE-heavy fuel oil'!AA73+'E-heavy fuel oil'!AA73</f>
        <v>7493880273307.5605</v>
      </c>
      <c r="AB25" s="344">
        <f>'NonE-heavy fuel oil'!AB73+'E-heavy fuel oil'!AB73</f>
        <v>7834598891638.5723</v>
      </c>
      <c r="AC25" s="344">
        <f>'NonE-heavy fuel oil'!AC73+'E-heavy fuel oil'!AC73</f>
        <v>8173860082794.4395</v>
      </c>
      <c r="AD25" s="344">
        <f>'NonE-heavy fuel oil'!AD73+'E-heavy fuel oil'!AD73</f>
        <v>8509141777635.752</v>
      </c>
      <c r="AE25" s="344">
        <f>'NonE-heavy fuel oil'!AE73+'E-heavy fuel oil'!AE73</f>
        <v>8837717616272.7188</v>
      </c>
      <c r="AF25" s="344">
        <f>'NonE-heavy fuel oil'!AF73+'E-heavy fuel oil'!AF73</f>
        <v>9156677628255.4023</v>
      </c>
      <c r="AG25" s="344">
        <f>'NonE-heavy fuel oil'!AG73+'E-heavy fuel oil'!AG73</f>
        <v>9462955379029.7012</v>
      </c>
      <c r="AH25" s="344">
        <f>'NonE-heavy fuel oil'!AH73+'E-heavy fuel oil'!AH73</f>
        <v>9753361749227.0586</v>
      </c>
      <c r="AI25" s="344">
        <f>'NonE-heavy fuel oil'!AI73+'E-heavy fuel oil'!AI73</f>
        <v>10024625325443.037</v>
      </c>
      <c r="AJ25" s="344">
        <f>'NonE-heavy fuel oil'!AJ73+'E-heavy fuel oil'!AJ73</f>
        <v>10273439164283.879</v>
      </c>
      <c r="AK25" s="344">
        <f>'NonE-heavy fuel oil'!AK73+'E-heavy fuel oil'!AK73</f>
        <v>10496513450294.707</v>
      </c>
      <c r="AL25" s="344">
        <f>'NonE-heavy fuel oil'!AL73+'E-heavy fuel oil'!AL73</f>
        <v>10690633309656.316</v>
      </c>
      <c r="AM25" s="344">
        <f>'NonE-heavy fuel oil'!AM73+'E-heavy fuel oil'!AM73</f>
        <v>10852720774038.834</v>
      </c>
      <c r="AN25" s="344">
        <f>'NonE-heavy fuel oil'!AN73+'E-heavy fuel oil'!AN73</f>
        <v>10979899623451.764</v>
      </c>
      <c r="AO25" s="344">
        <f>'NonE-heavy fuel oil'!AO73+'E-heavy fuel oil'!AO73</f>
        <v>11069561585705.393</v>
      </c>
      <c r="AP25" s="344">
        <f>'NonE-heavy fuel oil'!AP73+'E-heavy fuel oil'!AP73</f>
        <v>11119432146793.02</v>
      </c>
      <c r="AQ25" s="344">
        <f>'NonE-heavy fuel oil'!AQ73+'E-heavy fuel oil'!AQ73</f>
        <v>11070569255361.844</v>
      </c>
    </row>
    <row r="26" spans="1:43" x14ac:dyDescent="0.2">
      <c r="A26" s="136" t="s">
        <v>148</v>
      </c>
      <c r="B26" s="344">
        <f>'NonE-heavy fuel oil'!B74+'E-heavy fuel oil'!B74</f>
        <v>1107693315097963.9</v>
      </c>
      <c r="C26" s="344">
        <f>'NonE-heavy fuel oil'!C74+'E-heavy fuel oil'!C74</f>
        <v>1163584072065948.3</v>
      </c>
      <c r="D26" s="344">
        <f>'NonE-heavy fuel oil'!D74+'E-heavy fuel oil'!D74</f>
        <v>1230083312178977.8</v>
      </c>
      <c r="E26" s="344">
        <f>'NonE-heavy fuel oil'!E74+'E-heavy fuel oil'!E74</f>
        <v>1251378040138501.8</v>
      </c>
      <c r="F26" s="344">
        <f>'NonE-heavy fuel oil'!F74+'E-heavy fuel oil'!F74</f>
        <v>1315669336693399</v>
      </c>
      <c r="G26" s="344">
        <f>'NonE-heavy fuel oil'!G74+'E-heavy fuel oil'!G74</f>
        <v>1383012276581032.5</v>
      </c>
      <c r="H26" s="344">
        <f>'NonE-heavy fuel oil'!H74+'E-heavy fuel oil'!H74</f>
        <v>1440306283433205.3</v>
      </c>
      <c r="I26" s="344">
        <f>'NonE-heavy fuel oil'!I74+'E-heavy fuel oil'!I74</f>
        <v>1515079383568862.5</v>
      </c>
      <c r="J26" s="344">
        <f>'NonE-heavy fuel oil'!J74+'E-heavy fuel oil'!J74</f>
        <v>1579234337333295.3</v>
      </c>
      <c r="K26" s="344">
        <f>'NonE-heavy fuel oil'!K74+'E-heavy fuel oil'!K74</f>
        <v>1641760184286482</v>
      </c>
      <c r="L26" s="344">
        <f>'NonE-heavy fuel oil'!L74+'E-heavy fuel oil'!L74</f>
        <v>1702414741386642.3</v>
      </c>
      <c r="M26" s="344">
        <f>'NonE-heavy fuel oil'!M74+'E-heavy fuel oil'!M74</f>
        <v>1770872271260044.5</v>
      </c>
      <c r="N26" s="344">
        <f>'NonE-heavy fuel oil'!N74+'E-heavy fuel oil'!N74</f>
        <v>1817350541437270.3</v>
      </c>
      <c r="O26" s="344">
        <f>'NonE-heavy fuel oil'!O74+'E-heavy fuel oil'!O74</f>
        <v>1871274418730042</v>
      </c>
      <c r="P26" s="344">
        <f>'NonE-heavy fuel oil'!P74+'E-heavy fuel oil'!P74</f>
        <v>1922609056210579.5</v>
      </c>
      <c r="Q26" s="344">
        <f>'NonE-heavy fuel oil'!Q74+'E-heavy fuel oil'!Q74</f>
        <v>1971241230943916.5</v>
      </c>
      <c r="R26" s="344">
        <f>'NonE-heavy fuel oil'!R74+'E-heavy fuel oil'!R74</f>
        <v>2012917716385904.8</v>
      </c>
      <c r="S26" s="344">
        <f>'NonE-heavy fuel oil'!S74+'E-heavy fuel oil'!S74</f>
        <v>2060509407661542</v>
      </c>
      <c r="T26" s="344">
        <f>'NonE-heavy fuel oil'!T74+'E-heavy fuel oil'!T74</f>
        <v>2101075865899385.8</v>
      </c>
      <c r="U26" s="344">
        <f>'NonE-heavy fuel oil'!U74+'E-heavy fuel oil'!U74</f>
        <v>2138781265399049.5</v>
      </c>
      <c r="V26" s="344">
        <f>'NonE-heavy fuel oil'!V74+'E-heavy fuel oil'!V74</f>
        <v>2173647285708566.5</v>
      </c>
      <c r="W26" s="344">
        <f>'NonE-heavy fuel oil'!W74+'E-heavy fuel oil'!W74</f>
        <v>2205720098587127.5</v>
      </c>
      <c r="X26" s="344">
        <f>'NonE-heavy fuel oil'!X74+'E-heavy fuel oil'!X74</f>
        <v>2235068890113262.8</v>
      </c>
      <c r="Y26" s="344">
        <f>'NonE-heavy fuel oil'!Y74+'E-heavy fuel oil'!Y74</f>
        <v>2261784237300762.5</v>
      </c>
      <c r="Z26" s="344">
        <f>'NonE-heavy fuel oil'!Z74+'E-heavy fuel oil'!Z74</f>
        <v>2285976382780599</v>
      </c>
      <c r="AA26" s="344">
        <f>'NonE-heavy fuel oil'!AA74+'E-heavy fuel oil'!AA74</f>
        <v>2307773449462535</v>
      </c>
      <c r="AB26" s="344">
        <f>'NonE-heavy fuel oil'!AB74+'E-heavy fuel oil'!AB74</f>
        <v>2327319634742511</v>
      </c>
      <c r="AC26" s="344">
        <f>'NonE-heavy fuel oil'!AC74+'E-heavy fuel oil'!AC74</f>
        <v>2344773420930013.5</v>
      </c>
      <c r="AD26" s="344">
        <f>'NonE-heavy fuel oil'!AD74+'E-heavy fuel oil'!AD74</f>
        <v>2360305835286532</v>
      </c>
      <c r="AE26" s="344">
        <f>'NonE-heavy fuel oil'!AE74+'E-heavy fuel oil'!AE74</f>
        <v>2374098789541012</v>
      </c>
      <c r="AF26" s="344">
        <f>'NonE-heavy fuel oil'!AF74+'E-heavy fuel oil'!AF74</f>
        <v>2386343525118187</v>
      </c>
      <c r="AG26" s="344">
        <f>'NonE-heavy fuel oil'!AG74+'E-heavy fuel oil'!AG74</f>
        <v>2397239186706527</v>
      </c>
      <c r="AH26" s="344">
        <f>'NonE-heavy fuel oil'!AH74+'E-heavy fuel oil'!AH74</f>
        <v>2406991543314364</v>
      </c>
      <c r="AI26" s="344">
        <f>'NonE-heavy fuel oil'!AI74+'E-heavy fuel oil'!AI74</f>
        <v>2415811872712400.5</v>
      </c>
      <c r="AJ26" s="344">
        <f>'NonE-heavy fuel oil'!AJ74+'E-heavy fuel oil'!AJ74</f>
        <v>2423916022217327</v>
      </c>
      <c r="AK26" s="344">
        <f>'NonE-heavy fuel oil'!AK74+'E-heavy fuel oil'!AK74</f>
        <v>2431523656201687.5</v>
      </c>
      <c r="AL26" s="344">
        <f>'NonE-heavy fuel oil'!AL74+'E-heavy fuel oil'!AL74</f>
        <v>2438857698571652.5</v>
      </c>
      <c r="AM26" s="344">
        <f>'NonE-heavy fuel oil'!AM74+'E-heavy fuel oil'!AM74</f>
        <v>2446143976778017.5</v>
      </c>
      <c r="AN26" s="344">
        <f>'NonE-heavy fuel oil'!AN74+'E-heavy fuel oil'!AN74</f>
        <v>2453611072748356</v>
      </c>
      <c r="AO26" s="344">
        <f>'NonE-heavy fuel oil'!AO74+'E-heavy fuel oil'!AO74</f>
        <v>2461490385474319</v>
      </c>
      <c r="AP26" s="344">
        <f>'NonE-heavy fuel oil'!AP74+'E-heavy fuel oil'!AP74</f>
        <v>2470016409876634.5</v>
      </c>
      <c r="AQ26" s="344">
        <f>'NonE-heavy fuel oil'!AQ74+'E-heavy fuel oil'!AQ74</f>
        <v>2478772157001887</v>
      </c>
    </row>
  </sheetData>
  <phoneticPr fontId="3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0D66D-7A55-4824-A479-99CAA861E814}">
  <sheetPr codeName="Sheet30"/>
  <dimension ref="A1:AQ26"/>
  <sheetViews>
    <sheetView workbookViewId="0">
      <selection activeCell="B12" sqref="B12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f>'NonE-natural gas'!B50+'E-natural gas'!B50</f>
        <v>4182222201791.4976</v>
      </c>
      <c r="C2" s="344">
        <f>'NonE-natural gas'!C50+'E-natural gas'!C50</f>
        <v>4317132595397.6753</v>
      </c>
      <c r="D2" s="344">
        <f>'NonE-natural gas'!D50+'E-natural gas'!D50</f>
        <v>4374518114957.979</v>
      </c>
      <c r="E2" s="344">
        <f>'NonE-natural gas'!E50+'E-natural gas'!E50</f>
        <v>4538513914282.3994</v>
      </c>
      <c r="F2" s="344">
        <f>'NonE-natural gas'!F50+'E-natural gas'!F50</f>
        <v>4716992841055.6504</v>
      </c>
      <c r="G2" s="344">
        <f>'NonE-natural gas'!G50+'E-natural gas'!G50</f>
        <v>4928275906761.0342</v>
      </c>
      <c r="H2" s="344">
        <f>'NonE-natural gas'!H50+'E-natural gas'!H50</f>
        <v>5035943312230.2666</v>
      </c>
      <c r="I2" s="344">
        <f>'NonE-natural gas'!I50+'E-natural gas'!I50</f>
        <v>5334476260470.3125</v>
      </c>
      <c r="J2" s="344">
        <f>'NonE-natural gas'!J50+'E-natural gas'!J50</f>
        <v>5527722395182.3906</v>
      </c>
      <c r="K2" s="344">
        <f>'NonE-natural gas'!K50+'E-natural gas'!K50</f>
        <v>5711876096663.1826</v>
      </c>
      <c r="L2" s="344">
        <f>'NonE-natural gas'!L50+'E-natural gas'!L50</f>
        <v>5886154614194.6846</v>
      </c>
      <c r="M2" s="344">
        <f>'NonE-natural gas'!M50+'E-natural gas'!M50</f>
        <v>6151810740663.3447</v>
      </c>
      <c r="N2" s="344">
        <f>'NonE-natural gas'!N50+'E-natural gas'!N50</f>
        <v>6206600864127.3789</v>
      </c>
      <c r="O2" s="344">
        <f>'NonE-natural gas'!O50+'E-natural gas'!O50</f>
        <v>6351985073251.7578</v>
      </c>
      <c r="P2" s="344">
        <f>'NonE-natural gas'!P50+'E-natural gas'!P50</f>
        <v>6485691642290.1445</v>
      </c>
      <c r="Q2" s="344">
        <f>'NonE-natural gas'!Q50+'E-natural gas'!Q50</f>
        <v>6607490360960.7715</v>
      </c>
      <c r="R2" s="344">
        <f>'NonE-natural gas'!R50+'E-natural gas'!R50</f>
        <v>6675954118737.8594</v>
      </c>
      <c r="S2" s="344">
        <f>'NonE-natural gas'!S50+'E-natural gas'!S50</f>
        <v>6837776134028.1377</v>
      </c>
      <c r="T2" s="344">
        <f>'NonE-natural gas'!T50+'E-natural gas'!T50</f>
        <v>6947113669697.5625</v>
      </c>
      <c r="U2" s="344">
        <f>'NonE-natural gas'!U50+'E-natural gas'!U50</f>
        <v>7045361879187.4736</v>
      </c>
      <c r="V2" s="344">
        <f>'NonE-natural gas'!V50+'E-natural gas'!V50</f>
        <v>7132698601704.1602</v>
      </c>
      <c r="W2" s="344">
        <f>'NonE-natural gas'!W50+'E-natural gas'!W50</f>
        <v>7209388046696.1016</v>
      </c>
      <c r="X2" s="344">
        <f>'NonE-natural gas'!X50+'E-natural gas'!X50</f>
        <v>7275773770729.1592</v>
      </c>
      <c r="Y2" s="344">
        <f>'NonE-natural gas'!Y50+'E-natural gas'!Y50</f>
        <v>7332271220658.7813</v>
      </c>
      <c r="Z2" s="344">
        <f>'NonE-natural gas'!Z50+'E-natural gas'!Z50</f>
        <v>7379360020006.7119</v>
      </c>
      <c r="AA2" s="344">
        <f>'NonE-natural gas'!AA50+'E-natural gas'!AA50</f>
        <v>7417576164491.1953</v>
      </c>
      <c r="AB2" s="344">
        <f>'NonE-natural gas'!AB50+'E-natural gas'!AB50</f>
        <v>7447504279147.7813</v>
      </c>
      <c r="AC2" s="344">
        <f>'NonE-natural gas'!AC50+'E-natural gas'!AC50</f>
        <v>7469770074122.7432</v>
      </c>
      <c r="AD2" s="344">
        <f>'NonE-natural gas'!AD50+'E-natural gas'!AD50</f>
        <v>7485033119701.6455</v>
      </c>
      <c r="AE2" s="344">
        <f>'NonE-natural gas'!AE50+'E-natural gas'!AE50</f>
        <v>7493980044081.0957</v>
      </c>
      <c r="AF2" s="344">
        <f>'NonE-natural gas'!AF50+'E-natural gas'!AF50</f>
        <v>7497318240365.5742</v>
      </c>
      <c r="AG2" s="344">
        <f>'NonE-natural gas'!AG50+'E-natural gas'!AG50</f>
        <v>7495770152769.707</v>
      </c>
      <c r="AH2" s="344">
        <f>'NonE-natural gas'!AH50+'E-natural gas'!AH50</f>
        <v>7490068196441.0137</v>
      </c>
      <c r="AI2" s="344">
        <f>'NonE-natural gas'!AI50+'E-natural gas'!AI50</f>
        <v>7480950351032.9404</v>
      </c>
      <c r="AJ2" s="344">
        <f>'NonE-natural gas'!AJ50+'E-natural gas'!AJ50</f>
        <v>7469156455412.9014</v>
      </c>
      <c r="AK2" s="344">
        <f>'NonE-natural gas'!AK50+'E-natural gas'!AK50</f>
        <v>7455425219881.8701</v>
      </c>
      <c r="AL2" s="344">
        <f>'NonE-natural gas'!AL50+'E-natural gas'!AL50</f>
        <v>7440491963141.2061</v>
      </c>
      <c r="AM2" s="344">
        <f>'NonE-natural gas'!AM50+'E-natural gas'!AM50</f>
        <v>7425087074048.332</v>
      </c>
      <c r="AN2" s="344">
        <f>'NonE-natural gas'!AN50+'E-natural gas'!AN50</f>
        <v>7409935192990.5977</v>
      </c>
      <c r="AO2" s="344">
        <f>'NonE-natural gas'!AO50+'E-natural gas'!AO50</f>
        <v>7395755104476.3613</v>
      </c>
      <c r="AP2" s="344">
        <f>'NonE-natural gas'!AP50+'E-natural gas'!AP50</f>
        <v>7383260331273.7813</v>
      </c>
      <c r="AQ2" s="344">
        <f>'NonE-natural gas'!AQ50+'E-natural gas'!AQ50</f>
        <v>7336086542541.7158</v>
      </c>
    </row>
    <row r="3" spans="1:43" x14ac:dyDescent="0.2">
      <c r="A3" s="136" t="s">
        <v>125</v>
      </c>
      <c r="B3" s="344">
        <f>'NonE-natural gas'!B51+'E-natural gas'!B51</f>
        <v>54955982188051.938</v>
      </c>
      <c r="C3" s="344">
        <f>'NonE-natural gas'!C51+'E-natural gas'!C51</f>
        <v>36622979153188.906</v>
      </c>
      <c r="D3" s="344">
        <f>'NonE-natural gas'!D51+'E-natural gas'!D51</f>
        <v>38535603159807.297</v>
      </c>
      <c r="E3" s="344">
        <f>'NonE-natural gas'!E51+'E-natural gas'!E51</f>
        <v>42370408506503.18</v>
      </c>
      <c r="F3" s="344">
        <f>'NonE-natural gas'!F51+'E-natural gas'!F51</f>
        <v>43212712429438.32</v>
      </c>
      <c r="G3" s="344">
        <f>'NonE-natural gas'!G51+'E-natural gas'!G51</f>
        <v>44045022611608.984</v>
      </c>
      <c r="H3" s="344">
        <f>'NonE-natural gas'!H51+'E-natural gas'!H51</f>
        <v>44867369128393.469</v>
      </c>
      <c r="I3" s="344">
        <f>'NonE-natural gas'!I51+'E-natural gas'!I51</f>
        <v>45402775098151.258</v>
      </c>
      <c r="J3" s="344">
        <f>'NonE-natural gas'!J51+'E-natural gas'!J51</f>
        <v>45932216672408.508</v>
      </c>
      <c r="K3" s="344">
        <f>'NonE-natural gas'!K51+'E-natural gas'!K51</f>
        <v>46455711346392.016</v>
      </c>
      <c r="L3" s="344">
        <f>'NonE-natural gas'!L51+'E-natural gas'!L51</f>
        <v>46973276615328.555</v>
      </c>
      <c r="M3" s="344">
        <f>'NonE-natural gas'!M51+'E-natural gas'!M51</f>
        <v>47484929974444.93</v>
      </c>
      <c r="N3" s="344">
        <f>'NonE-natural gas'!N51+'E-natural gas'!N51</f>
        <v>47584573995358.922</v>
      </c>
      <c r="O3" s="344">
        <f>'NonE-natural gas'!O51+'E-natural gas'!O51</f>
        <v>47682549837128.859</v>
      </c>
      <c r="P3" s="344">
        <f>'NonE-natural gas'!P51+'E-natural gas'!P51</f>
        <v>47778861459420.961</v>
      </c>
      <c r="Q3" s="344">
        <f>'NonE-natural gas'!Q51+'E-natural gas'!Q51</f>
        <v>47873512821901.5</v>
      </c>
      <c r="R3" s="344">
        <f>'NonE-natural gas'!R51+'E-natural gas'!R51</f>
        <v>47966507884236.734</v>
      </c>
      <c r="S3" s="344">
        <f>'NonE-natural gas'!S51+'E-natural gas'!S51</f>
        <v>47468832511585.172</v>
      </c>
      <c r="T3" s="344">
        <f>'NonE-natural gas'!T51+'E-natural gas'!T51</f>
        <v>46972258373604.883</v>
      </c>
      <c r="U3" s="344">
        <f>'NonE-natural gas'!U51+'E-natural gas'!U51</f>
        <v>46476784509234.094</v>
      </c>
      <c r="V3" s="344">
        <f>'NonE-natural gas'!V51+'E-natural gas'!V51</f>
        <v>45982409957411.031</v>
      </c>
      <c r="W3" s="344">
        <f>'NonE-natural gas'!W51+'E-natural gas'!W51</f>
        <v>45489133757073.953</v>
      </c>
      <c r="X3" s="344">
        <f>'NonE-natural gas'!X51+'E-natural gas'!X51</f>
        <v>44734836763002.859</v>
      </c>
      <c r="Y3" s="344">
        <f>'NonE-natural gas'!Y51+'E-natural gas'!Y51</f>
        <v>43982274065827</v>
      </c>
      <c r="Z3" s="344">
        <f>'NonE-natural gas'!Z51+'E-natural gas'!Z51</f>
        <v>43231444127847.555</v>
      </c>
      <c r="AA3" s="344">
        <f>'NonE-natural gas'!AA51+'E-natural gas'!AA51</f>
        <v>42482345411365.695</v>
      </c>
      <c r="AB3" s="344">
        <f>'NonE-natural gas'!AB51+'E-natural gas'!AB51</f>
        <v>41734976378682.594</v>
      </c>
      <c r="AC3" s="344">
        <f>'NonE-natural gas'!AC51+'E-natural gas'!AC51</f>
        <v>40989335492099.438</v>
      </c>
      <c r="AD3" s="344">
        <f>'NonE-natural gas'!AD51+'E-natural gas'!AD51</f>
        <v>40245421213917.414</v>
      </c>
      <c r="AE3" s="344">
        <f>'NonE-natural gas'!AE51+'E-natural gas'!AE51</f>
        <v>39503232006437.688</v>
      </c>
      <c r="AF3" s="344">
        <f>'NonE-natural gas'!AF51+'E-natural gas'!AF51</f>
        <v>38762766331961.445</v>
      </c>
      <c r="AG3" s="344">
        <f>'NonE-natural gas'!AG51+'E-natural gas'!AG51</f>
        <v>38024022652789.844</v>
      </c>
      <c r="AH3" s="344">
        <f>'NonE-natural gas'!AH51+'E-natural gas'!AH51</f>
        <v>37114374433857.313</v>
      </c>
      <c r="AI3" s="344">
        <f>'NonE-natural gas'!AI51+'E-natural gas'!AI51</f>
        <v>36206867817022.281</v>
      </c>
      <c r="AJ3" s="344">
        <f>'NonE-natural gas'!AJ51+'E-natural gas'!AJ51</f>
        <v>35301500880161.227</v>
      </c>
      <c r="AK3" s="344">
        <f>'NonE-natural gas'!AK51+'E-natural gas'!AK51</f>
        <v>34398271701150.613</v>
      </c>
      <c r="AL3" s="344">
        <f>'NonE-natural gas'!AL51+'E-natural gas'!AL51</f>
        <v>33497178357866.926</v>
      </c>
      <c r="AM3" s="344">
        <f>'NonE-natural gas'!AM51+'E-natural gas'!AM51</f>
        <v>32769788501492.875</v>
      </c>
      <c r="AN3" s="344">
        <f>'NonE-natural gas'!AN51+'E-natural gas'!AN51</f>
        <v>32044109235823.883</v>
      </c>
      <c r="AO3" s="344">
        <f>'NonE-natural gas'!AO51+'E-natural gas'!AO51</f>
        <v>31320139023161.141</v>
      </c>
      <c r="AP3" s="344">
        <f>'NonE-natural gas'!AP51+'E-natural gas'!AP51</f>
        <v>30597876325805.805</v>
      </c>
      <c r="AQ3" s="344">
        <f>'NonE-natural gas'!AQ51+'E-natural gas'!AQ51</f>
        <v>29776040556546.926</v>
      </c>
    </row>
    <row r="4" spans="1:43" x14ac:dyDescent="0.2">
      <c r="A4" s="136" t="s">
        <v>126</v>
      </c>
      <c r="B4" s="344">
        <f>'NonE-natural gas'!B52+'E-natural gas'!B52</f>
        <v>448723573827868.88</v>
      </c>
      <c r="C4" s="344">
        <f>'NonE-natural gas'!C52+'E-natural gas'!C52</f>
        <v>432299770196999.56</v>
      </c>
      <c r="D4" s="344">
        <f>'NonE-natural gas'!D52+'E-natural gas'!D52</f>
        <v>464235094332833.13</v>
      </c>
      <c r="E4" s="344">
        <f>'NonE-natural gas'!E52+'E-natural gas'!E52</f>
        <v>490193771727718.5</v>
      </c>
      <c r="F4" s="344">
        <f>'NonE-natural gas'!F52+'E-natural gas'!F52</f>
        <v>509723321409612.13</v>
      </c>
      <c r="G4" s="344">
        <f>'NonE-natural gas'!G52+'E-natural gas'!G52</f>
        <v>529074809397671.81</v>
      </c>
      <c r="H4" s="344">
        <f>'NonE-natural gas'!H52+'E-natural gas'!H52</f>
        <v>548248487458604.13</v>
      </c>
      <c r="I4" s="344">
        <f>'NonE-natural gas'!I52+'E-natural gas'!I52</f>
        <v>559752914523650.56</v>
      </c>
      <c r="J4" s="344">
        <f>'NonE-natural gas'!J52+'E-natural gas'!J52</f>
        <v>571163711122972.63</v>
      </c>
      <c r="K4" s="344">
        <f>'NonE-natural gas'!K52+'E-natural gas'!K52</f>
        <v>582481008526489</v>
      </c>
      <c r="L4" s="344">
        <f>'NonE-natural gas'!L52+'E-natural gas'!L52</f>
        <v>593704938004118.75</v>
      </c>
      <c r="M4" s="344">
        <f>'NonE-natural gas'!M52+'E-natural gas'!M52</f>
        <v>604835630825780.38</v>
      </c>
      <c r="N4" s="344">
        <f>'NonE-natural gas'!N52+'E-natural gas'!N52</f>
        <v>611643322955803.88</v>
      </c>
      <c r="O4" s="344">
        <f>'NonE-natural gas'!O52+'E-natural gas'!O52</f>
        <v>618400739397311.63</v>
      </c>
      <c r="P4" s="344">
        <f>'NonE-natural gas'!P52+'E-natural gas'!P52</f>
        <v>625107931779554.38</v>
      </c>
      <c r="Q4" s="344">
        <f>'NonE-natural gas'!Q52+'E-natural gas'!Q52</f>
        <v>631764951731782.38</v>
      </c>
      <c r="R4" s="344">
        <f>'NonE-natural gas'!R52+'E-natural gas'!R52</f>
        <v>638371850883246</v>
      </c>
      <c r="S4" s="344">
        <f>'NonE-natural gas'!S52+'E-natural gas'!S52</f>
        <v>646303801026701.88</v>
      </c>
      <c r="T4" s="344">
        <f>'NonE-natural gas'!T52+'E-natural gas'!T52</f>
        <v>654220847175087.25</v>
      </c>
      <c r="U4" s="344">
        <f>'NonE-natural gas'!U52+'E-natural gas'!U52</f>
        <v>662122996844796.25</v>
      </c>
      <c r="V4" s="344">
        <f>'NonE-natural gas'!V52+'E-natural gas'!V52</f>
        <v>670010257552222.63</v>
      </c>
      <c r="W4" s="344">
        <f>'NonE-natural gas'!W52+'E-natural gas'!W52</f>
        <v>677882636813760.25</v>
      </c>
      <c r="X4" s="344">
        <f>'NonE-natural gas'!X52+'E-natural gas'!X52</f>
        <v>681505110326971</v>
      </c>
      <c r="Y4" s="344">
        <f>'NonE-natural gas'!Y52+'E-natural gas'!Y52</f>
        <v>685120259200228</v>
      </c>
      <c r="Z4" s="344">
        <f>'NonE-natural gas'!Z52+'E-natural gas'!Z52</f>
        <v>688728087187594.75</v>
      </c>
      <c r="AA4" s="344">
        <f>'NonE-natural gas'!AA52+'E-natural gas'!AA52</f>
        <v>692328598043134.88</v>
      </c>
      <c r="AB4" s="344">
        <f>'NonE-natural gas'!AB52+'E-natural gas'!AB52</f>
        <v>695921795520911.25</v>
      </c>
      <c r="AC4" s="344">
        <f>'NonE-natural gas'!AC52+'E-natural gas'!AC52</f>
        <v>699507683374987.63</v>
      </c>
      <c r="AD4" s="344">
        <f>'NonE-natural gas'!AD52+'E-natural gas'!AD52</f>
        <v>703086265359427</v>
      </c>
      <c r="AE4" s="344">
        <f>'NonE-natural gas'!AE52+'E-natural gas'!AE52</f>
        <v>706657545228292.88</v>
      </c>
      <c r="AF4" s="344">
        <f>'NonE-natural gas'!AF52+'E-natural gas'!AF52</f>
        <v>710221526735648.88</v>
      </c>
      <c r="AG4" s="344">
        <f>'NonE-natural gas'!AG52+'E-natural gas'!AG52</f>
        <v>713778213635558.13</v>
      </c>
      <c r="AH4" s="344">
        <f>'NonE-natural gas'!AH52+'E-natural gas'!AH52</f>
        <v>717325513507798.88</v>
      </c>
      <c r="AI4" s="344">
        <f>'NonE-natural gas'!AI52+'E-natural gas'!AI52</f>
        <v>720865530034560.5</v>
      </c>
      <c r="AJ4" s="344">
        <f>'NonE-natural gas'!AJ52+'E-natural gas'!AJ52</f>
        <v>724398266968027.5</v>
      </c>
      <c r="AK4" s="344">
        <f>'NonE-natural gas'!AK52+'E-natural gas'!AK52</f>
        <v>727923728060384.13</v>
      </c>
      <c r="AL4" s="344">
        <f>'NonE-natural gas'!AL52+'E-natural gas'!AL52</f>
        <v>731441917063815</v>
      </c>
      <c r="AM4" s="344">
        <f>'NonE-natural gas'!AM52+'E-natural gas'!AM52</f>
        <v>730783002071678.88</v>
      </c>
      <c r="AN4" s="344">
        <f>'NonE-natural gas'!AN52+'E-natural gas'!AN52</f>
        <v>730124310905000.25</v>
      </c>
      <c r="AO4" s="344">
        <f>'NonE-natural gas'!AO52+'E-natural gas'!AO52</f>
        <v>729465843561525.13</v>
      </c>
      <c r="AP4" s="344">
        <f>'NonE-natural gas'!AP52+'E-natural gas'!AP52</f>
        <v>728807600038998.25</v>
      </c>
      <c r="AQ4" s="344">
        <f>'NonE-natural gas'!AQ52+'E-natural gas'!AQ52</f>
        <v>725681276673012</v>
      </c>
    </row>
    <row r="5" spans="1:43" x14ac:dyDescent="0.2">
      <c r="A5" s="136" t="s">
        <v>127</v>
      </c>
      <c r="B5" s="344">
        <f>'NonE-natural gas'!B53+'E-natural gas'!B53</f>
        <v>7914089666438.041</v>
      </c>
      <c r="C5" s="344">
        <f>'NonE-natural gas'!C53+'E-natural gas'!C53</f>
        <v>14254401413915.672</v>
      </c>
      <c r="D5" s="344">
        <f>'NonE-natural gas'!D53+'E-natural gas'!D53</f>
        <v>13914829004295.52</v>
      </c>
      <c r="E5" s="344">
        <f>'NonE-natural gas'!E53+'E-natural gas'!E53</f>
        <v>13048406391020.945</v>
      </c>
      <c r="F5" s="344">
        <f>'NonE-natural gas'!F53+'E-natural gas'!F53</f>
        <v>13531730285669.193</v>
      </c>
      <c r="G5" s="344">
        <f>'NonE-natural gas'!G53+'E-natural gas'!G53</f>
        <v>14006832761166.119</v>
      </c>
      <c r="H5" s="344">
        <f>'NonE-natural gas'!H53+'E-natural gas'!H53</f>
        <v>14473761583696.434</v>
      </c>
      <c r="I5" s="344">
        <f>'NonE-natural gas'!I53+'E-natural gas'!I53</f>
        <v>14696135907812.613</v>
      </c>
      <c r="J5" s="344">
        <f>'NonE-natural gas'!J53+'E-natural gas'!J53</f>
        <v>14913872732680.461</v>
      </c>
      <c r="K5" s="344">
        <f>'NonE-natural gas'!K53+'E-natural gas'!K53</f>
        <v>15126999564680.152</v>
      </c>
      <c r="L5" s="344">
        <f>'NonE-natural gas'!L53+'E-natural gas'!L53</f>
        <v>15335543910191.871</v>
      </c>
      <c r="M5" s="344">
        <f>'NonE-natural gas'!M53+'E-natural gas'!M53</f>
        <v>15539533275595.803</v>
      </c>
      <c r="N5" s="344">
        <f>'NonE-natural gas'!N53+'E-natural gas'!N53</f>
        <v>15415254015482.676</v>
      </c>
      <c r="O5" s="344">
        <f>'NonE-natural gas'!O53+'E-natural gas'!O53</f>
        <v>15290689960361.705</v>
      </c>
      <c r="P5" s="344">
        <f>'NonE-natural gas'!P53+'E-natural gas'!P53</f>
        <v>15165846771973.107</v>
      </c>
      <c r="Q5" s="344">
        <f>'NonE-natural gas'!Q53+'E-natural gas'!Q53</f>
        <v>15040730112057.09</v>
      </c>
      <c r="R5" s="344">
        <f>'NonE-natural gas'!R53+'E-natural gas'!R53</f>
        <v>14915345642353.871</v>
      </c>
      <c r="S5" s="344">
        <f>'NonE-natural gas'!S53+'E-natural gas'!S53</f>
        <v>14720571161519.789</v>
      </c>
      <c r="T5" s="344">
        <f>'NonE-natural gas'!T53+'E-natural gas'!T53</f>
        <v>14526099174946.074</v>
      </c>
      <c r="U5" s="344">
        <f>'NonE-natural gas'!U53+'E-natural gas'!U53</f>
        <v>14331929570706.213</v>
      </c>
      <c r="V5" s="344">
        <f>'NonE-natural gas'!V53+'E-natural gas'!V53</f>
        <v>14138062236873.711</v>
      </c>
      <c r="W5" s="344">
        <f>'NonE-natural gas'!W53+'E-natural gas'!W53</f>
        <v>13944497061522.059</v>
      </c>
      <c r="X5" s="344">
        <f>'NonE-natural gas'!X53+'E-natural gas'!X53</f>
        <v>13645008982999.453</v>
      </c>
      <c r="Y5" s="344">
        <f>'NonE-natural gas'!Y53+'E-natural gas'!Y53</f>
        <v>13346289771786.129</v>
      </c>
      <c r="Z5" s="344">
        <f>'NonE-natural gas'!Z53+'E-natural gas'!Z53</f>
        <v>13048338663449.336</v>
      </c>
      <c r="AA5" s="344">
        <f>'NonE-natural gas'!AA53+'E-natural gas'!AA53</f>
        <v>12751154893556.332</v>
      </c>
      <c r="AB5" s="344">
        <f>'NonE-natural gas'!AB53+'E-natural gas'!AB53</f>
        <v>12454737697674.369</v>
      </c>
      <c r="AC5" s="344">
        <f>'NonE-natural gas'!AC53+'E-natural gas'!AC53</f>
        <v>12176565234017.082</v>
      </c>
      <c r="AD5" s="344">
        <f>'NonE-natural gas'!AD53+'E-natural gas'!AD53</f>
        <v>11899376387945.699</v>
      </c>
      <c r="AE5" s="344">
        <f>'NonE-natural gas'!AE53+'E-natural gas'!AE53</f>
        <v>11623169907023.773</v>
      </c>
      <c r="AF5" s="344">
        <f>'NonE-natural gas'!AF53+'E-natural gas'!AF53</f>
        <v>11347944538814.85</v>
      </c>
      <c r="AG5" s="344">
        <f>'NonE-natural gas'!AG53+'E-natural gas'!AG53</f>
        <v>11073699030882.477</v>
      </c>
      <c r="AH5" s="344">
        <f>'NonE-natural gas'!AH53+'E-natural gas'!AH53</f>
        <v>10847070347744.348</v>
      </c>
      <c r="AI5" s="344">
        <f>'NonE-natural gas'!AI53+'E-natural gas'!AI53</f>
        <v>10621497850811.848</v>
      </c>
      <c r="AJ5" s="344">
        <f>'NonE-natural gas'!AJ53+'E-natural gas'!AJ53</f>
        <v>10396980001029.082</v>
      </c>
      <c r="AK5" s="344">
        <f>'NonE-natural gas'!AK53+'E-natural gas'!AK53</f>
        <v>10173515259340.17</v>
      </c>
      <c r="AL5" s="344">
        <f>'NonE-natural gas'!AL53+'E-natural gas'!AL53</f>
        <v>9951102086689.2109</v>
      </c>
      <c r="AM5" s="344">
        <f>'NonE-natural gas'!AM53+'E-natural gas'!AM53</f>
        <v>9790085387603.7813</v>
      </c>
      <c r="AN5" s="344">
        <f>'NonE-natural gas'!AN53+'E-natural gas'!AN53</f>
        <v>9629966362742.4102</v>
      </c>
      <c r="AO5" s="344">
        <f>'NonE-natural gas'!AO53+'E-natural gas'!AO53</f>
        <v>9470743613534.2832</v>
      </c>
      <c r="AP5" s="344">
        <f>'NonE-natural gas'!AP53+'E-natural gas'!AP53</f>
        <v>9312415741408.6016</v>
      </c>
      <c r="AQ5" s="344">
        <f>'NonE-natural gas'!AQ53+'E-natural gas'!AQ53</f>
        <v>9123947512717.2734</v>
      </c>
    </row>
    <row r="6" spans="1:43" x14ac:dyDescent="0.2">
      <c r="A6" s="136" t="s">
        <v>128</v>
      </c>
      <c r="B6" s="344">
        <f>'NonE-natural gas'!B54+'E-natural gas'!B54</f>
        <v>254591549442619.56</v>
      </c>
      <c r="C6" s="344">
        <f>'NonE-natural gas'!C54+'E-natural gas'!C54</f>
        <v>250068712665779.78</v>
      </c>
      <c r="D6" s="344">
        <f>'NonE-natural gas'!D54+'E-natural gas'!D54</f>
        <v>280346109971036.09</v>
      </c>
      <c r="E6" s="344">
        <f>'NonE-natural gas'!E54+'E-natural gas'!E54</f>
        <v>290196451175277.94</v>
      </c>
      <c r="F6" s="344">
        <f>'NonE-natural gas'!F54+'E-natural gas'!F54</f>
        <v>291666103361675.38</v>
      </c>
      <c r="G6" s="344">
        <f>'NonE-natural gas'!G54+'E-natural gas'!G54</f>
        <v>298065343569740.13</v>
      </c>
      <c r="H6" s="344">
        <f>'NonE-natural gas'!H54+'E-natural gas'!H54</f>
        <v>307071444204294.5</v>
      </c>
      <c r="I6" s="344">
        <f>'NonE-natural gas'!I54+'E-natural gas'!I54</f>
        <v>316797111837408.94</v>
      </c>
      <c r="J6" s="344">
        <f>'NonE-natural gas'!J54+'E-natural gas'!J54</f>
        <v>326409008723759.56</v>
      </c>
      <c r="K6" s="344">
        <f>'NonE-natural gas'!K54+'E-natural gas'!K54</f>
        <v>335677335916382.31</v>
      </c>
      <c r="L6" s="344">
        <f>'NonE-natural gas'!L54+'E-natural gas'!L54</f>
        <v>344358291474949.69</v>
      </c>
      <c r="M6" s="344">
        <f>'NonE-natural gas'!M54+'E-natural gas'!M54</f>
        <v>352196420652741.13</v>
      </c>
      <c r="N6" s="344">
        <f>'NonE-natural gas'!N54+'E-natural gas'!N54</f>
        <v>359267506239007.44</v>
      </c>
      <c r="O6" s="344">
        <f>'NonE-natural gas'!O54+'E-natural gas'!O54</f>
        <v>365272589813814.63</v>
      </c>
      <c r="P6" s="344">
        <f>'NonE-natural gas'!P54+'E-natural gas'!P54</f>
        <v>370252607821065.31</v>
      </c>
      <c r="Q6" s="344">
        <f>'NonE-natural gas'!Q54+'E-natural gas'!Q54</f>
        <v>374263004369255.5</v>
      </c>
      <c r="R6" s="344">
        <f>'NonE-natural gas'!R54+'E-natural gas'!R54</f>
        <v>377371691851893.94</v>
      </c>
      <c r="S6" s="344">
        <f>'NonE-natural gas'!S54+'E-natural gas'!S54</f>
        <v>380947529402098.56</v>
      </c>
      <c r="T6" s="344">
        <f>'NonE-natural gas'!T54+'E-natural gas'!T54</f>
        <v>383761654316127.81</v>
      </c>
      <c r="U6" s="344">
        <f>'NonE-natural gas'!U54+'E-natural gas'!U54</f>
        <v>385853786775999.56</v>
      </c>
      <c r="V6" s="344">
        <f>'NonE-natural gas'!V54+'E-natural gas'!V54</f>
        <v>387268661025671.56</v>
      </c>
      <c r="W6" s="344">
        <f>'NonE-natural gas'!W54+'E-natural gas'!W54</f>
        <v>388055070578640.88</v>
      </c>
      <c r="X6" s="344">
        <f>'NonE-natural gas'!X54+'E-natural gas'!X54</f>
        <v>388264956818659.38</v>
      </c>
      <c r="Y6" s="344">
        <f>'NonE-natural gas'!Y54+'E-natural gas'!Y54</f>
        <v>387952557729356.44</v>
      </c>
      <c r="Z6" s="344">
        <f>'NonE-natural gas'!Z54+'E-natural gas'!Z54</f>
        <v>387173629715950.69</v>
      </c>
      <c r="AA6" s="344">
        <f>'NonE-natural gas'!AA54+'E-natural gas'!AA54</f>
        <v>385984751911997.69</v>
      </c>
      <c r="AB6" s="344">
        <f>'NonE-natural gas'!AB54+'E-natural gas'!AB54</f>
        <v>384442719103597.56</v>
      </c>
      <c r="AC6" s="344">
        <f>'NonE-natural gas'!AC54+'E-natural gas'!AC54</f>
        <v>382604026528661.88</v>
      </c>
      <c r="AD6" s="344">
        <f>'NonE-natural gas'!AD54+'E-natural gas'!AD54</f>
        <v>380524447367093.38</v>
      </c>
      <c r="AE6" s="344">
        <f>'NonE-natural gas'!AE54+'E-natural gas'!AE54</f>
        <v>378258701751598.69</v>
      </c>
      <c r="AF6" s="344">
        <f>'NonE-natural gas'!AF54+'E-natural gas'!AF54</f>
        <v>375860214600483</v>
      </c>
      <c r="AG6" s="344">
        <f>'NonE-natural gas'!AG54+'E-natural gas'!AG54</f>
        <v>373380958489427.81</v>
      </c>
      <c r="AH6" s="344">
        <f>'NonE-natural gas'!AH54+'E-natural gas'!AH54</f>
        <v>370871377114050.69</v>
      </c>
      <c r="AI6" s="344">
        <f>'NonE-natural gas'!AI54+'E-natural gas'!AI54</f>
        <v>368380384617187.06</v>
      </c>
      <c r="AJ6" s="344">
        <f>'NonE-natural gas'!AJ54+'E-natural gas'!AJ54</f>
        <v>365955436129588.75</v>
      </c>
      <c r="AK6" s="344">
        <f>'NonE-natural gas'!AK54+'E-natural gas'!AK54</f>
        <v>363642665265923</v>
      </c>
      <c r="AL6" s="344">
        <f>'NonE-natural gas'!AL54+'E-natural gas'!AL54</f>
        <v>361487084998954.5</v>
      </c>
      <c r="AM6" s="344">
        <f>'NonE-natural gas'!AM54+'E-natural gas'!AM54</f>
        <v>359532849279246.56</v>
      </c>
      <c r="AN6" s="344">
        <f>'NonE-natural gas'!AN54+'E-natural gas'!AN54</f>
        <v>357823573959664.5</v>
      </c>
      <c r="AO6" s="344">
        <f>'NonE-natural gas'!AO54+'E-natural gas'!AO54</f>
        <v>356402717018199.81</v>
      </c>
      <c r="AP6" s="344">
        <f>'NonE-natural gas'!AP54+'E-natural gas'!AP54</f>
        <v>355314019756476.13</v>
      </c>
      <c r="AQ6" s="344">
        <f>'NonE-natural gas'!AQ54+'E-natural gas'!AQ54</f>
        <v>352776493890908.63</v>
      </c>
    </row>
    <row r="7" spans="1:43" x14ac:dyDescent="0.2">
      <c r="A7" s="136" t="s">
        <v>129</v>
      </c>
      <c r="B7" s="344">
        <f>'NonE-natural gas'!B55+'E-natural gas'!B55</f>
        <v>201715152994033.5</v>
      </c>
      <c r="C7" s="344">
        <f>'NonE-natural gas'!C55+'E-natural gas'!C55</f>
        <v>227888088009748.5</v>
      </c>
      <c r="D7" s="344">
        <f>'NonE-natural gas'!D55+'E-natural gas'!D55</f>
        <v>242592532876999.44</v>
      </c>
      <c r="E7" s="344">
        <f>'NonE-natural gas'!E55+'E-natural gas'!E55</f>
        <v>238648979061157.19</v>
      </c>
      <c r="F7" s="344">
        <f>'NonE-natural gas'!F55+'E-natural gas'!F55</f>
        <v>237905728776231.16</v>
      </c>
      <c r="G7" s="344">
        <f>'NonE-natural gas'!G55+'E-natural gas'!G55</f>
        <v>238713220977555.72</v>
      </c>
      <c r="H7" s="344">
        <f>'NonE-natural gas'!H55+'E-natural gas'!H55</f>
        <v>240333598070134.53</v>
      </c>
      <c r="I7" s="344">
        <f>'NonE-natural gas'!I55+'E-natural gas'!I55</f>
        <v>242267158227171.63</v>
      </c>
      <c r="J7" s="344">
        <f>'NonE-natural gas'!J55+'E-natural gas'!J55</f>
        <v>243963916012289.13</v>
      </c>
      <c r="K7" s="344">
        <f>'NonE-natural gas'!K55+'E-natural gas'!K55</f>
        <v>245109580364752.47</v>
      </c>
      <c r="L7" s="344">
        <f>'NonE-natural gas'!L55+'E-natural gas'!L55</f>
        <v>245387785182067.91</v>
      </c>
      <c r="M7" s="344">
        <f>'NonE-natural gas'!M55+'E-natural gas'!M55</f>
        <v>244488704694128.34</v>
      </c>
      <c r="N7" s="344">
        <f>'NonE-natural gas'!N55+'E-natural gas'!N55</f>
        <v>242517976624617.94</v>
      </c>
      <c r="O7" s="344">
        <f>'NonE-natural gas'!O55+'E-natural gas'!O55</f>
        <v>239416470304020.72</v>
      </c>
      <c r="P7" s="344">
        <f>'NonE-natural gas'!P55+'E-natural gas'!P55</f>
        <v>235527321480039.47</v>
      </c>
      <c r="Q7" s="344">
        <f>'NonE-natural gas'!Q55+'E-natural gas'!Q55</f>
        <v>231183809525242.28</v>
      </c>
      <c r="R7" s="344">
        <f>'NonE-natural gas'!R55+'E-natural gas'!R55</f>
        <v>226701103680102.06</v>
      </c>
      <c r="S7" s="344">
        <f>'NonE-natural gas'!S55+'E-natural gas'!S55</f>
        <v>223178935709551.53</v>
      </c>
      <c r="T7" s="344">
        <f>'NonE-natural gas'!T55+'E-natural gas'!T55</f>
        <v>219785818690597.81</v>
      </c>
      <c r="U7" s="344">
        <f>'NonE-natural gas'!U55+'E-natural gas'!U55</f>
        <v>216521623267745.75</v>
      </c>
      <c r="V7" s="344">
        <f>'NonE-natural gas'!V55+'E-natural gas'!V55</f>
        <v>213386364155571.34</v>
      </c>
      <c r="W7" s="344">
        <f>'NonE-natural gas'!W55+'E-natural gas'!W55</f>
        <v>210380137087684.09</v>
      </c>
      <c r="X7" s="344">
        <f>'NonE-natural gas'!X55+'E-natural gas'!X55</f>
        <v>207503067749877.31</v>
      </c>
      <c r="Y7" s="344">
        <f>'NonE-natural gas'!Y55+'E-natural gas'!Y55</f>
        <v>204755272444462.81</v>
      </c>
      <c r="Z7" s="344">
        <f>'NonE-natural gas'!Z55+'E-natural gas'!Z55</f>
        <v>202136829880912.84</v>
      </c>
      <c r="AA7" s="344">
        <f>'NonE-natural gas'!AA55+'E-natural gas'!AA55</f>
        <v>199647763229232.06</v>
      </c>
      <c r="AB7" s="344">
        <f>'NonE-natural gas'!AB55+'E-natural gas'!AB55</f>
        <v>197288031401762.09</v>
      </c>
      <c r="AC7" s="344">
        <f>'NonE-natural gas'!AC55+'E-natural gas'!AC55</f>
        <v>195057528437788.56</v>
      </c>
      <c r="AD7" s="344">
        <f>'NonE-natural gas'!AD55+'E-natural gas'!AD55</f>
        <v>192956089842480.66</v>
      </c>
      <c r="AE7" s="344">
        <f>'NonE-natural gas'!AE55+'E-natural gas'!AE55</f>
        <v>190983504765634</v>
      </c>
      <c r="AF7" s="344">
        <f>'NonE-natural gas'!AF55+'E-natural gas'!AF55</f>
        <v>189139532984450.69</v>
      </c>
      <c r="AG7" s="344">
        <f>'NonE-natural gas'!AG55+'E-natural gas'!AG55</f>
        <v>187423925767186.38</v>
      </c>
      <c r="AH7" s="344">
        <f>'NonE-natural gas'!AH55+'E-natural gas'!AH55</f>
        <v>185836449831139.75</v>
      </c>
      <c r="AI7" s="344">
        <f>'NonE-natural gas'!AI55+'E-natural gas'!AI55</f>
        <v>184376913760957.44</v>
      </c>
      <c r="AJ7" s="344">
        <f>'NonE-natural gas'!AJ55+'E-natural gas'!AJ55</f>
        <v>183045196415479.97</v>
      </c>
      <c r="AK7" s="344">
        <f>'NonE-natural gas'!AK55+'E-natural gas'!AK55</f>
        <v>181841277018950.47</v>
      </c>
      <c r="AL7" s="344">
        <f>'NonE-natural gas'!AL55+'E-natural gas'!AL55</f>
        <v>180765266803202.5</v>
      </c>
      <c r="AM7" s="344">
        <f>'NonE-natural gas'!AM55+'E-natural gas'!AM55</f>
        <v>179817442241044.88</v>
      </c>
      <c r="AN7" s="344">
        <f>'NonE-natural gas'!AN55+'E-natural gas'!AN55</f>
        <v>178998280089207.38</v>
      </c>
      <c r="AO7" s="344">
        <f>'NonE-natural gas'!AO55+'E-natural gas'!AO55</f>
        <v>178308494645530.72</v>
      </c>
      <c r="AP7" s="344">
        <f>'NonE-natural gas'!AP55+'E-natural gas'!AP55</f>
        <v>177749077825430.81</v>
      </c>
      <c r="AQ7" s="344">
        <f>'NonE-natural gas'!AQ55+'E-natural gas'!AQ55</f>
        <v>176412002665223.44</v>
      </c>
    </row>
    <row r="8" spans="1:43" x14ac:dyDescent="0.2">
      <c r="A8" s="136" t="s">
        <v>130</v>
      </c>
      <c r="B8" s="344">
        <f>'NonE-natural gas'!B56+'E-natural gas'!B56</f>
        <v>15461335245901.912</v>
      </c>
      <c r="C8" s="344">
        <f>'NonE-natural gas'!C56+'E-natural gas'!C56</f>
        <v>16301637301949.465</v>
      </c>
      <c r="D8" s="344">
        <f>'NonE-natural gas'!D56+'E-natural gas'!D56</f>
        <v>18642996537939.895</v>
      </c>
      <c r="E8" s="344">
        <f>'NonE-natural gas'!E56+'E-natural gas'!E56</f>
        <v>18231771733202.004</v>
      </c>
      <c r="F8" s="344">
        <f>'NonE-natural gas'!F56+'E-natural gas'!F56</f>
        <v>18123073431805.539</v>
      </c>
      <c r="G8" s="344">
        <f>'NonE-natural gas'!G56+'E-natural gas'!G56</f>
        <v>18158072475426.953</v>
      </c>
      <c r="H8" s="344">
        <f>'NonE-natural gas'!H56+'E-natural gas'!H56</f>
        <v>18289617365071.34</v>
      </c>
      <c r="I8" s="344">
        <f>'NonE-natural gas'!I56+'E-natural gas'!I56</f>
        <v>18487802280329.617</v>
      </c>
      <c r="J8" s="344">
        <f>'NonE-natural gas'!J56+'E-natural gas'!J56</f>
        <v>18713239971187.961</v>
      </c>
      <c r="K8" s="344">
        <f>'NonE-natural gas'!K56+'E-natural gas'!K56</f>
        <v>18941670048338.043</v>
      </c>
      <c r="L8" s="344">
        <f>'NonE-natural gas'!L56+'E-natural gas'!L56</f>
        <v>19147666021777.672</v>
      </c>
      <c r="M8" s="344">
        <f>'NonE-natural gas'!M56+'E-natural gas'!M56</f>
        <v>19304768152188.254</v>
      </c>
      <c r="N8" s="344">
        <f>'NonE-natural gas'!N56+'E-natural gas'!N56</f>
        <v>19435541535211.219</v>
      </c>
      <c r="O8" s="344">
        <f>'NonE-natural gas'!O56+'E-natural gas'!O56</f>
        <v>19495279146797.477</v>
      </c>
      <c r="P8" s="344">
        <f>'NonE-natural gas'!P56+'E-natural gas'!P56</f>
        <v>19488567937047.832</v>
      </c>
      <c r="Q8" s="344">
        <f>'NonE-natural gas'!Q56+'E-natural gas'!Q56</f>
        <v>19420703202161.969</v>
      </c>
      <c r="R8" s="344">
        <f>'NonE-natural gas'!R56+'E-natural gas'!R56</f>
        <v>19297516612804.742</v>
      </c>
      <c r="S8" s="344">
        <f>'NonE-natural gas'!S56+'E-natural gas'!S56</f>
        <v>19220347427765.258</v>
      </c>
      <c r="T8" s="344">
        <f>'NonE-natural gas'!T56+'E-natural gas'!T56</f>
        <v>19098089439600.57</v>
      </c>
      <c r="U8" s="344">
        <f>'NonE-natural gas'!U56+'E-natural gas'!U56</f>
        <v>18935455165531.707</v>
      </c>
      <c r="V8" s="344">
        <f>'NonE-natural gas'!V56+'E-natural gas'!V56</f>
        <v>18737298043458.109</v>
      </c>
      <c r="W8" s="344">
        <f>'NonE-natural gas'!W56+'E-natural gas'!W56</f>
        <v>18508525336658.023</v>
      </c>
      <c r="X8" s="344">
        <f>'NonE-natural gas'!X56+'E-natural gas'!X56</f>
        <v>18254021153011.918</v>
      </c>
      <c r="Y8" s="344">
        <f>'NonE-natural gas'!Y56+'E-natural gas'!Y56</f>
        <v>17978580381620.688</v>
      </c>
      <c r="Z8" s="344">
        <f>'NonE-natural gas'!Z56+'E-natural gas'!Z56</f>
        <v>17686853904603.703</v>
      </c>
      <c r="AA8" s="344">
        <f>'NonE-natural gas'!AA56+'E-natural gas'!AA56</f>
        <v>17383305059609.336</v>
      </c>
      <c r="AB8" s="344">
        <f>'NonE-natural gas'!AB56+'E-natural gas'!AB56</f>
        <v>17072177014958.93</v>
      </c>
      <c r="AC8" s="344">
        <f>'NonE-natural gas'!AC56+'E-natural gas'!AC56</f>
        <v>16757470475960.953</v>
      </c>
      <c r="AD8" s="344">
        <f>'NonE-natural gas'!AD56+'E-natural gas'!AD56</f>
        <v>16442930965944.957</v>
      </c>
      <c r="AE8" s="344">
        <f>'NonE-natural gas'!AE56+'E-natural gas'!AE56</f>
        <v>16132044814568.156</v>
      </c>
      <c r="AF8" s="344">
        <f>'NonE-natural gas'!AF56+'E-natural gas'!AF56</f>
        <v>15828042932754.672</v>
      </c>
      <c r="AG8" s="344">
        <f>'NonE-natural gas'!AG56+'E-natural gas'!AG56</f>
        <v>15533911451061.029</v>
      </c>
      <c r="AH8" s="344">
        <f>'NonE-natural gas'!AH56+'E-natural gas'!AH56</f>
        <v>15252408338766.148</v>
      </c>
      <c r="AI8" s="344">
        <f>'NonE-natural gas'!AI56+'E-natural gas'!AI56</f>
        <v>14986085197220.432</v>
      </c>
      <c r="AJ8" s="344">
        <f>'NonE-natural gas'!AJ56+'E-natural gas'!AJ56</f>
        <v>14737313526251.945</v>
      </c>
      <c r="AK8" s="344">
        <f>'NonE-natural gas'!AK56+'E-natural gas'!AK56</f>
        <v>14508314890998.824</v>
      </c>
      <c r="AL8" s="344">
        <f>'NonE-natural gas'!AL56+'E-natural gas'!AL56</f>
        <v>14301194563942.592</v>
      </c>
      <c r="AM8" s="344">
        <f>'NonE-natural gas'!AM56+'E-natural gas'!AM56</f>
        <v>14117978380112.98</v>
      </c>
      <c r="AN8" s="344">
        <f>'NonE-natural gas'!AN56+'E-natural gas'!AN56</f>
        <v>13960652720959.936</v>
      </c>
      <c r="AO8" s="344">
        <f>'NonE-natural gas'!AO56+'E-natural gas'!AO56</f>
        <v>13831207734487.836</v>
      </c>
      <c r="AP8" s="344">
        <f>'NonE-natural gas'!AP56+'E-natural gas'!AP56</f>
        <v>13731684108017.943</v>
      </c>
      <c r="AQ8" s="344">
        <f>'NonE-natural gas'!AQ56+'E-natural gas'!AQ56</f>
        <v>13593611399158.926</v>
      </c>
    </row>
    <row r="9" spans="1:43" x14ac:dyDescent="0.2">
      <c r="A9" s="136" t="s">
        <v>131</v>
      </c>
      <c r="B9" s="344">
        <f>'NonE-natural gas'!B57+'E-natural gas'!B57</f>
        <v>143127398895518.19</v>
      </c>
      <c r="C9" s="344">
        <f>'NonE-natural gas'!C57+'E-natural gas'!C57</f>
        <v>147989604531362</v>
      </c>
      <c r="D9" s="344">
        <f>'NonE-natural gas'!D57+'E-natural gas'!D57</f>
        <v>166039066256089.69</v>
      </c>
      <c r="E9" s="344">
        <f>'NonE-natural gas'!E57+'E-natural gas'!E57</f>
        <v>165329343734248.59</v>
      </c>
      <c r="F9" s="344">
        <f>'NonE-natural gas'!F57+'E-natural gas'!F57</f>
        <v>169584658605578.53</v>
      </c>
      <c r="G9" s="344">
        <f>'NonE-natural gas'!G57+'E-natural gas'!G57</f>
        <v>175021386426191.03</v>
      </c>
      <c r="H9" s="344">
        <f>'NonE-natural gas'!H57+'E-natural gas'!H57</f>
        <v>181083212715416.5</v>
      </c>
      <c r="I9" s="344">
        <f>'NonE-natural gas'!I57+'E-natural gas'!I57</f>
        <v>185294746151774.19</v>
      </c>
      <c r="J9" s="344">
        <f>'NonE-natural gas'!J57+'E-natural gas'!J57</f>
        <v>189505051020364.19</v>
      </c>
      <c r="K9" s="344">
        <f>'NonE-natural gas'!K57+'E-natural gas'!K57</f>
        <v>193633982234789.91</v>
      </c>
      <c r="L9" s="344">
        <f>'NonE-natural gas'!L57+'E-natural gas'!L57</f>
        <v>197593811953505.59</v>
      </c>
      <c r="M9" s="344">
        <f>'NonE-natural gas'!M57+'E-natural gas'!M57</f>
        <v>201290140817840.06</v>
      </c>
      <c r="N9" s="344">
        <f>'NonE-natural gas'!N57+'E-natural gas'!N57</f>
        <v>203737586829380.31</v>
      </c>
      <c r="O9" s="344">
        <f>'NonE-natural gas'!O57+'E-natural gas'!O57</f>
        <v>205849717666648.94</v>
      </c>
      <c r="P9" s="344">
        <f>'NonE-natural gas'!P57+'E-natural gas'!P57</f>
        <v>207641276701466.25</v>
      </c>
      <c r="Q9" s="344">
        <f>'NonE-natural gas'!Q57+'E-natural gas'!Q57</f>
        <v>209131172134838.25</v>
      </c>
      <c r="R9" s="344">
        <f>'NonE-natural gas'!R57+'E-natural gas'!R57</f>
        <v>210341797591008.38</v>
      </c>
      <c r="S9" s="344">
        <f>'NonE-natural gas'!S57+'E-natural gas'!S57</f>
        <v>211385424958484.94</v>
      </c>
      <c r="T9" s="344">
        <f>'NonE-natural gas'!T57+'E-natural gas'!T57</f>
        <v>212199684705936.81</v>
      </c>
      <c r="U9" s="344">
        <f>'NonE-natural gas'!U57+'E-natural gas'!U57</f>
        <v>212798652781682.69</v>
      </c>
      <c r="V9" s="344">
        <f>'NonE-natural gas'!V57+'E-natural gas'!V57</f>
        <v>213197877173884.63</v>
      </c>
      <c r="W9" s="344">
        <f>'NonE-natural gas'!W57+'E-natural gas'!W57</f>
        <v>213414070132040.38</v>
      </c>
      <c r="X9" s="344">
        <f>'NonE-natural gas'!X57+'E-natural gas'!X57</f>
        <v>212386391185014.63</v>
      </c>
      <c r="Y9" s="344">
        <f>'NonE-natural gas'!Y57+'E-natural gas'!Y57</f>
        <v>211214783537339.81</v>
      </c>
      <c r="Z9" s="344">
        <f>'NonE-natural gas'!Z57+'E-natural gas'!Z57</f>
        <v>209917767862385.19</v>
      </c>
      <c r="AA9" s="344">
        <f>'NonE-natural gas'!AA57+'E-natural gas'!AA57</f>
        <v>208513986622307.44</v>
      </c>
      <c r="AB9" s="344">
        <f>'NonE-natural gas'!AB57+'E-natural gas'!AB57</f>
        <v>207022009533846.38</v>
      </c>
      <c r="AC9" s="344">
        <f>'NonE-natural gas'!AC57+'E-natural gas'!AC57</f>
        <v>204711112141077.69</v>
      </c>
      <c r="AD9" s="344">
        <f>'NonE-natural gas'!AD57+'E-natural gas'!AD57</f>
        <v>202350644770551.69</v>
      </c>
      <c r="AE9" s="344">
        <f>'NonE-natural gas'!AE57+'E-natural gas'!AE57</f>
        <v>199958094132791.06</v>
      </c>
      <c r="AF9" s="344">
        <f>'NonE-natural gas'!AF57+'E-natural gas'!AF57</f>
        <v>197550400454076.44</v>
      </c>
      <c r="AG9" s="344">
        <f>'NonE-natural gas'!AG57+'E-natural gas'!AG57</f>
        <v>195143912733450.66</v>
      </c>
      <c r="AH9" s="344">
        <f>'NonE-natural gas'!AH57+'E-natural gas'!AH57</f>
        <v>192648194016210.81</v>
      </c>
      <c r="AI9" s="344">
        <f>'NonE-natural gas'!AI57+'E-natural gas'!AI57</f>
        <v>190184891775933</v>
      </c>
      <c r="AJ9" s="344">
        <f>'NonE-natural gas'!AJ57+'E-natural gas'!AJ57</f>
        <v>187768574453831.53</v>
      </c>
      <c r="AK9" s="344">
        <f>'NonE-natural gas'!AK57+'E-natural gas'!AK57</f>
        <v>185413294151968.44</v>
      </c>
      <c r="AL9" s="344">
        <f>'NonE-natural gas'!AL57+'E-natural gas'!AL57</f>
        <v>183132661028902.88</v>
      </c>
      <c r="AM9" s="344">
        <f>'NonE-natural gas'!AM57+'E-natural gas'!AM57</f>
        <v>180729239906895.28</v>
      </c>
      <c r="AN9" s="344">
        <f>'NonE-natural gas'!AN57+'E-natural gas'!AN57</f>
        <v>178427416994606.38</v>
      </c>
      <c r="AO9" s="344">
        <f>'NonE-natural gas'!AO57+'E-natural gas'!AO57</f>
        <v>176240116028238.69</v>
      </c>
      <c r="AP9" s="344">
        <f>'NonE-natural gas'!AP57+'E-natural gas'!AP57</f>
        <v>174180308159301.25</v>
      </c>
      <c r="AQ9" s="344">
        <f>'NonE-natural gas'!AQ57+'E-natural gas'!AQ57</f>
        <v>171377413276518.59</v>
      </c>
    </row>
    <row r="10" spans="1:43" x14ac:dyDescent="0.2">
      <c r="A10" s="136" t="s">
        <v>132</v>
      </c>
      <c r="B10" s="344">
        <f>'NonE-natural gas'!B58+'E-natural gas'!B58</f>
        <v>606767403071600.5</v>
      </c>
      <c r="C10" s="344">
        <f>'NonE-natural gas'!C58+'E-natural gas'!C58</f>
        <v>478248292732560.19</v>
      </c>
      <c r="D10" s="344">
        <f>'NonE-natural gas'!D58+'E-natural gas'!D58</f>
        <v>469528874145379.88</v>
      </c>
      <c r="E10" s="344">
        <f>'NonE-natural gas'!E58+'E-natural gas'!E58</f>
        <v>477156167390533.63</v>
      </c>
      <c r="F10" s="344">
        <f>'NonE-natural gas'!F58+'E-natural gas'!F58</f>
        <v>513377289447777.56</v>
      </c>
      <c r="G10" s="344">
        <f>'NonE-natural gas'!G58+'E-natural gas'!G58</f>
        <v>549364364590855.63</v>
      </c>
      <c r="H10" s="344">
        <f>'NonE-natural gas'!H58+'E-natural gas'!H58</f>
        <v>585117484131471.38</v>
      </c>
      <c r="I10" s="344">
        <f>'NonE-natural gas'!I58+'E-natural gas'!I58</f>
        <v>596569722845598.13</v>
      </c>
      <c r="J10" s="344">
        <f>'NonE-natural gas'!J58+'E-natural gas'!J58</f>
        <v>607954968681380.25</v>
      </c>
      <c r="K10" s="344">
        <f>'NonE-natural gas'!K58+'E-natural gas'!K58</f>
        <v>619273247830767.88</v>
      </c>
      <c r="L10" s="344">
        <f>'NonE-natural gas'!L58+'E-natural gas'!L58</f>
        <v>630524586485711.63</v>
      </c>
      <c r="M10" s="344">
        <f>'NonE-natural gas'!M58+'E-natural gas'!M58</f>
        <v>641709010838161.5</v>
      </c>
      <c r="N10" s="344">
        <f>'NonE-natural gas'!N58+'E-natural gas'!N58</f>
        <v>641203480236207.5</v>
      </c>
      <c r="O10" s="344">
        <f>'NonE-natural gas'!O58+'E-natural gas'!O58</f>
        <v>640694155865978.75</v>
      </c>
      <c r="P10" s="344">
        <f>'NonE-natural gas'!P58+'E-natural gas'!P58</f>
        <v>640181038856653.63</v>
      </c>
      <c r="Q10" s="344">
        <f>'NonE-natural gas'!Q58+'E-natural gas'!Q58</f>
        <v>639664130337411</v>
      </c>
      <c r="R10" s="344">
        <f>'NonE-natural gas'!R58+'E-natural gas'!R58</f>
        <v>639143431437429.5</v>
      </c>
      <c r="S10" s="344">
        <f>'NonE-natural gas'!S58+'E-natural gas'!S58</f>
        <v>631507996957894.75</v>
      </c>
      <c r="T10" s="344">
        <f>'NonE-natural gas'!T58+'E-natural gas'!T58</f>
        <v>623881387627334.75</v>
      </c>
      <c r="U10" s="344">
        <f>'NonE-natural gas'!U58+'E-natural gas'!U58</f>
        <v>616263602130280.63</v>
      </c>
      <c r="V10" s="344">
        <f>'NonE-natural gas'!V58+'E-natural gas'!V58</f>
        <v>608654639151263.63</v>
      </c>
      <c r="W10" s="344">
        <f>'NonE-natural gas'!W58+'E-natural gas'!W58</f>
        <v>601054497374814.63</v>
      </c>
      <c r="X10" s="344">
        <f>'NonE-natural gas'!X58+'E-natural gas'!X58</f>
        <v>587140129060811.75</v>
      </c>
      <c r="Y10" s="344">
        <f>'NonE-natural gas'!Y58+'E-natural gas'!Y58</f>
        <v>573242263742591.88</v>
      </c>
      <c r="Z10" s="344">
        <f>'NonE-natural gas'!Z58+'E-natural gas'!Z58</f>
        <v>559360898953640.88</v>
      </c>
      <c r="AA10" s="344">
        <f>'NonE-natural gas'!AA58+'E-natural gas'!AA58</f>
        <v>545496032227444.38</v>
      </c>
      <c r="AB10" s="344">
        <f>'NonE-natural gas'!AB58+'E-natural gas'!AB58</f>
        <v>531647661097487.88</v>
      </c>
      <c r="AC10" s="344">
        <f>'NonE-natural gas'!AC58+'E-natural gas'!AC58</f>
        <v>517815783097257.13</v>
      </c>
      <c r="AD10" s="344">
        <f>'NonE-natural gas'!AD58+'E-natural gas'!AD58</f>
        <v>504000395760237.88</v>
      </c>
      <c r="AE10" s="344">
        <f>'NonE-natural gas'!AE58+'E-natural gas'!AE58</f>
        <v>490201496619915.56</v>
      </c>
      <c r="AF10" s="344">
        <f>'NonE-natural gas'!AF58+'E-natural gas'!AF58</f>
        <v>476419083209776</v>
      </c>
      <c r="AG10" s="344">
        <f>'NonE-natural gas'!AG58+'E-natural gas'!AG58</f>
        <v>462653153063305</v>
      </c>
      <c r="AH10" s="344">
        <f>'NonE-natural gas'!AH58+'E-natural gas'!AH58</f>
        <v>450699281737039</v>
      </c>
      <c r="AI10" s="344">
        <f>'NonE-natural gas'!AI58+'E-natural gas'!AI58</f>
        <v>438759695425475.13</v>
      </c>
      <c r="AJ10" s="344">
        <f>'NonE-natural gas'!AJ58+'E-natural gas'!AJ58</f>
        <v>426834391990962.88</v>
      </c>
      <c r="AK10" s="344">
        <f>'NonE-natural gas'!AK58+'E-natural gas'!AK58</f>
        <v>414923369295852</v>
      </c>
      <c r="AL10" s="344">
        <f>'NonE-natural gas'!AL58+'E-natural gas'!AL58</f>
        <v>403026625202492</v>
      </c>
      <c r="AM10" s="344">
        <f>'NonE-natural gas'!AM58+'E-natural gas'!AM58</f>
        <v>390559653657331.31</v>
      </c>
      <c r="AN10" s="344">
        <f>'NonE-natural gas'!AN58+'E-natural gas'!AN58</f>
        <v>378107672244440.81</v>
      </c>
      <c r="AO10" s="344">
        <f>'NonE-natural gas'!AO58+'E-natural gas'!AO58</f>
        <v>365670678718789.19</v>
      </c>
      <c r="AP10" s="344">
        <f>'NonE-natural gas'!AP58+'E-natural gas'!AP58</f>
        <v>353248670835344.88</v>
      </c>
      <c r="AQ10" s="344">
        <f>'NonE-natural gas'!AQ58+'E-natural gas'!AQ58</f>
        <v>339917947110669.5</v>
      </c>
    </row>
    <row r="11" spans="1:43" x14ac:dyDescent="0.2">
      <c r="A11" s="136" t="s">
        <v>133</v>
      </c>
      <c r="B11" s="344">
        <f>'NonE-natural gas'!B59+'E-natural gas'!B59</f>
        <v>1420179109001671</v>
      </c>
      <c r="C11" s="344">
        <f>'NonE-natural gas'!C59+'E-natural gas'!C59</f>
        <v>1529988968261728</v>
      </c>
      <c r="D11" s="344">
        <f>'NonE-natural gas'!D59+'E-natural gas'!D59</f>
        <v>1629256086917432</v>
      </c>
      <c r="E11" s="344">
        <f>'NonE-natural gas'!E59+'E-natural gas'!E59</f>
        <v>1612256384611072.5</v>
      </c>
      <c r="F11" s="344">
        <f>'NonE-natural gas'!F59+'E-natural gas'!F59</f>
        <v>1749163887805158.5</v>
      </c>
      <c r="G11" s="344">
        <f>'NonE-natural gas'!G59+'E-natural gas'!G59</f>
        <v>1887586708061929.8</v>
      </c>
      <c r="H11" s="344">
        <f>'NonE-natural gas'!H59+'E-natural gas'!H59</f>
        <v>2026022369665482.5</v>
      </c>
      <c r="I11" s="344">
        <f>'NonE-natural gas'!I59+'E-natural gas'!I59</f>
        <v>2094763606285539.5</v>
      </c>
      <c r="J11" s="344">
        <f>'NonE-natural gas'!J59+'E-natural gas'!J59</f>
        <v>2162279885674363</v>
      </c>
      <c r="K11" s="344">
        <f>'NonE-natural gas'!K59+'E-natural gas'!K59</f>
        <v>2228574996568205</v>
      </c>
      <c r="L11" s="344">
        <f>'NonE-natural gas'!L59+'E-natural gas'!L59</f>
        <v>2293689323454040</v>
      </c>
      <c r="M11" s="344">
        <f>'NonE-natural gas'!M59+'E-natural gas'!M59</f>
        <v>2357693724224773.5</v>
      </c>
      <c r="N11" s="344">
        <f>'NonE-natural gas'!N59+'E-natural gas'!N59</f>
        <v>2392616010194235</v>
      </c>
      <c r="O11" s="344">
        <f>'NonE-natural gas'!O59+'E-natural gas'!O59</f>
        <v>2426859536473127</v>
      </c>
      <c r="P11" s="344">
        <f>'NonE-natural gas'!P59+'E-natural gas'!P59</f>
        <v>2460530484269991</v>
      </c>
      <c r="Q11" s="344">
        <f>'NonE-natural gas'!Q59+'E-natural gas'!Q59</f>
        <v>2493741190695978.5</v>
      </c>
      <c r="R11" s="344">
        <f>'NonE-natural gas'!R59+'E-natural gas'!R59</f>
        <v>2526606655514154</v>
      </c>
      <c r="S11" s="344">
        <f>'NonE-natural gas'!S59+'E-natural gas'!S59</f>
        <v>2545145887685894</v>
      </c>
      <c r="T11" s="344">
        <f>'NonE-natural gas'!T59+'E-natural gas'!T59</f>
        <v>2563630214943008</v>
      </c>
      <c r="U11" s="344">
        <f>'NonE-natural gas'!U59+'E-natural gas'!U59</f>
        <v>2582060038390849</v>
      </c>
      <c r="V11" s="344">
        <f>'NonE-natural gas'!V59+'E-natural gas'!V59</f>
        <v>2600435772546862</v>
      </c>
      <c r="W11" s="344">
        <f>'NonE-natural gas'!W59+'E-natural gas'!W59</f>
        <v>2618757844525717</v>
      </c>
      <c r="X11" s="344">
        <f>'NonE-natural gas'!X59+'E-natural gas'!X59</f>
        <v>2625820749803501.5</v>
      </c>
      <c r="Y11" s="344">
        <f>'NonE-natural gas'!Y59+'E-natural gas'!Y59</f>
        <v>2632849714744388.5</v>
      </c>
      <c r="Z11" s="344">
        <f>'NonE-natural gas'!Z59+'E-natural gas'!Z59</f>
        <v>2639845192718363</v>
      </c>
      <c r="AA11" s="344">
        <f>'NonE-natural gas'!AA59+'E-natural gas'!AA59</f>
        <v>2646807646519459</v>
      </c>
      <c r="AB11" s="344">
        <f>'NonE-natural gas'!AB59+'E-natural gas'!AB59</f>
        <v>2653737547602226.5</v>
      </c>
      <c r="AC11" s="344">
        <f>'NonE-natural gas'!AC59+'E-natural gas'!AC59</f>
        <v>2651032769418075.5</v>
      </c>
      <c r="AD11" s="344">
        <f>'NonE-natural gas'!AD59+'E-natural gas'!AD59</f>
        <v>2648311151036228</v>
      </c>
      <c r="AE11" s="344">
        <f>'NonE-natural gas'!AE59+'E-natural gas'!AE59</f>
        <v>2645573180365087</v>
      </c>
      <c r="AF11" s="344">
        <f>'NonE-natural gas'!AF59+'E-natural gas'!AF59</f>
        <v>2642819351080626</v>
      </c>
      <c r="AG11" s="344">
        <f>'NonE-natural gas'!AG59+'E-natural gas'!AG59</f>
        <v>2640050161949330.5</v>
      </c>
      <c r="AH11" s="344">
        <f>'NonE-natural gas'!AH59+'E-natural gas'!AH59</f>
        <v>2628606292336418.5</v>
      </c>
      <c r="AI11" s="344">
        <f>'NonE-natural gas'!AI59+'E-natural gas'!AI59</f>
        <v>2617163085546499.5</v>
      </c>
      <c r="AJ11" s="344">
        <f>'NonE-natural gas'!AJ59+'E-natural gas'!AJ59</f>
        <v>2605721046347400</v>
      </c>
      <c r="AK11" s="344">
        <f>'NonE-natural gas'!AK59+'E-natural gas'!AK59</f>
        <v>2594280682102605</v>
      </c>
      <c r="AL11" s="344">
        <f>'NonE-natural gas'!AL59+'E-natural gas'!AL59</f>
        <v>2582842502204577</v>
      </c>
      <c r="AM11" s="344">
        <f>'NonE-natural gas'!AM59+'E-natural gas'!AM59</f>
        <v>2569816058932590</v>
      </c>
      <c r="AN11" s="344">
        <f>'NonE-natural gas'!AN59+'E-natural gas'!AN59</f>
        <v>2556795279156523.5</v>
      </c>
      <c r="AO11" s="344">
        <f>'NonE-natural gas'!AO59+'E-natural gas'!AO59</f>
        <v>2543780674346212</v>
      </c>
      <c r="AP11" s="344">
        <f>'NonE-natural gas'!AP59+'E-natural gas'!AP59</f>
        <v>2530772755978041.5</v>
      </c>
      <c r="AQ11" s="344">
        <f>'NonE-natural gas'!AQ59+'E-natural gas'!AQ59</f>
        <v>2508658497973409.5</v>
      </c>
    </row>
    <row r="12" spans="1:43" x14ac:dyDescent="0.2">
      <c r="A12" s="136" t="s">
        <v>134</v>
      </c>
      <c r="B12" s="344">
        <f>'NonE-natural gas'!B60+'E-natural gas'!B60</f>
        <v>57540582045964.68</v>
      </c>
      <c r="C12" s="344">
        <f>'NonE-natural gas'!C60+'E-natural gas'!C60</f>
        <v>65381096365656.859</v>
      </c>
      <c r="D12" s="344">
        <f>'NonE-natural gas'!D60+'E-natural gas'!D60</f>
        <v>71519309944897.094</v>
      </c>
      <c r="E12" s="344">
        <f>'NonE-natural gas'!E60+'E-natural gas'!E60</f>
        <v>70507302691751.125</v>
      </c>
      <c r="F12" s="344">
        <f>'NonE-natural gas'!F60+'E-natural gas'!F60</f>
        <v>70688377487240.984</v>
      </c>
      <c r="G12" s="344">
        <f>'NonE-natural gas'!G60+'E-natural gas'!G60</f>
        <v>72299342463377.406</v>
      </c>
      <c r="H12" s="344">
        <f>'NonE-natural gas'!H60+'E-natural gas'!H60</f>
        <v>74446752442644.297</v>
      </c>
      <c r="I12" s="344">
        <f>'NonE-natural gas'!I60+'E-natural gas'!I60</f>
        <v>76381038553438.172</v>
      </c>
      <c r="J12" s="344">
        <f>'NonE-natural gas'!J60+'E-natural gas'!J60</f>
        <v>77863203585837.938</v>
      </c>
      <c r="K12" s="344">
        <f>'NonE-natural gas'!K60+'E-natural gas'!K60</f>
        <v>78870108348122.797</v>
      </c>
      <c r="L12" s="344">
        <f>'NonE-natural gas'!L60+'E-natural gas'!L60</f>
        <v>79387588844753.797</v>
      </c>
      <c r="M12" s="344">
        <f>'NonE-natural gas'!M60+'E-natural gas'!M60</f>
        <v>79410755612754.266</v>
      </c>
      <c r="N12" s="344">
        <f>'NonE-natural gas'!N60+'E-natural gas'!N60</f>
        <v>79167867596406.344</v>
      </c>
      <c r="O12" s="344">
        <f>'NonE-natural gas'!O60+'E-natural gas'!O60</f>
        <v>78539172681358.828</v>
      </c>
      <c r="P12" s="344">
        <f>'NonE-natural gas'!P60+'E-natural gas'!P60</f>
        <v>77630590682581.578</v>
      </c>
      <c r="Q12" s="344">
        <f>'NonE-natural gas'!Q60+'E-natural gas'!Q60</f>
        <v>76547337189833.875</v>
      </c>
      <c r="R12" s="344">
        <f>'NonE-natural gas'!R60+'E-natural gas'!R60</f>
        <v>75390972525385.828</v>
      </c>
      <c r="S12" s="344">
        <f>'NonE-natural gas'!S60+'E-natural gas'!S60</f>
        <v>74639636305071.938</v>
      </c>
      <c r="T12" s="344">
        <f>'NonE-natural gas'!T60+'E-natural gas'!T60</f>
        <v>73904728896589.844</v>
      </c>
      <c r="U12" s="344">
        <f>'NonE-natural gas'!U60+'E-natural gas'!U60</f>
        <v>73186612856000.719</v>
      </c>
      <c r="V12" s="344">
        <f>'NonE-natural gas'!V60+'E-natural gas'!V60</f>
        <v>72485632921142.578</v>
      </c>
      <c r="W12" s="344">
        <f>'NonE-natural gas'!W60+'E-natural gas'!W60</f>
        <v>71802117341894.453</v>
      </c>
      <c r="X12" s="344">
        <f>'NonE-natural gas'!X60+'E-natural gas'!X60</f>
        <v>71136379218152.203</v>
      </c>
      <c r="Y12" s="344">
        <f>'NonE-natural gas'!Y60+'E-natural gas'!Y60</f>
        <v>70488717844332.859</v>
      </c>
      <c r="Z12" s="344">
        <f>'NonE-natural gas'!Z60+'E-natural gas'!Z60</f>
        <v>69859420059510.5</v>
      </c>
      <c r="AA12" s="344">
        <f>'NonE-natural gas'!AA60+'E-natural gas'!AA60</f>
        <v>69248761602574.688</v>
      </c>
      <c r="AB12" s="344">
        <f>'NonE-natural gas'!AB60+'E-natural gas'!AB60</f>
        <v>68657008472079.828</v>
      </c>
      <c r="AC12" s="344">
        <f>'NonE-natural gas'!AC60+'E-natural gas'!AC60</f>
        <v>68084418290738.477</v>
      </c>
      <c r="AD12" s="344">
        <f>'NonE-natural gas'!AD60+'E-natural gas'!AD60</f>
        <v>67531241674789.219</v>
      </c>
      <c r="AE12" s="344">
        <f>'NonE-natural gas'!AE60+'E-natural gas'!AE60</f>
        <v>66997723608750.555</v>
      </c>
      <c r="AF12" s="344">
        <f>'NonE-natural gas'!AF60+'E-natural gas'!AF60</f>
        <v>66484104826347.391</v>
      </c>
      <c r="AG12" s="344">
        <f>'NonE-natural gas'!AG60+'E-natural gas'!AG60</f>
        <v>65990623198677.961</v>
      </c>
      <c r="AH12" s="344">
        <f>'NonE-natural gas'!AH60+'E-natural gas'!AH60</f>
        <v>65517515130968.711</v>
      </c>
      <c r="AI12" s="344">
        <f>'NonE-natural gas'!AI60+'E-natural gas'!AI60</f>
        <v>65065016969548.32</v>
      </c>
      <c r="AJ12" s="344">
        <f>'NonE-natural gas'!AJ60+'E-natural gas'!AJ60</f>
        <v>64633366420956.148</v>
      </c>
      <c r="AK12" s="344">
        <f>'NonE-natural gas'!AK60+'E-natural gas'!AK60</f>
        <v>64222803985391.859</v>
      </c>
      <c r="AL12" s="344">
        <f>'NonE-natural gas'!AL60+'E-natural gas'!AL60</f>
        <v>63833574407011.102</v>
      </c>
      <c r="AM12" s="344">
        <f>'NonE-natural gas'!AM60+'E-natural gas'!AM60</f>
        <v>63465928143875.273</v>
      </c>
      <c r="AN12" s="344">
        <f>'NonE-natural gas'!AN60+'E-natural gas'!AN60</f>
        <v>63120122860676.234</v>
      </c>
      <c r="AO12" s="344">
        <f>'NonE-natural gas'!AO60+'E-natural gas'!AO60</f>
        <v>62796424947681.813</v>
      </c>
      <c r="AP12" s="344">
        <f>'NonE-natural gas'!AP60+'E-natural gas'!AP60</f>
        <v>62495111069683.203</v>
      </c>
      <c r="AQ12" s="344">
        <f>'NonE-natural gas'!AQ60+'E-natural gas'!AQ60</f>
        <v>61896397638498.516</v>
      </c>
    </row>
    <row r="13" spans="1:43" x14ac:dyDescent="0.2">
      <c r="A13" s="136" t="s">
        <v>135</v>
      </c>
      <c r="B13" s="344">
        <f>'NonE-natural gas'!B61+'E-natural gas'!B61</f>
        <v>71874414705155.203</v>
      </c>
      <c r="C13" s="344">
        <f>'NonE-natural gas'!C61+'E-natural gas'!C61</f>
        <v>63413821173542.625</v>
      </c>
      <c r="D13" s="344">
        <f>'NonE-natural gas'!D61+'E-natural gas'!D61</f>
        <v>73687504959853.281</v>
      </c>
      <c r="E13" s="344">
        <f>'NonE-natural gas'!E61+'E-natural gas'!E61</f>
        <v>76859840900323.406</v>
      </c>
      <c r="F13" s="344">
        <f>'NonE-natural gas'!F61+'E-natural gas'!F61</f>
        <v>77936486150884.109</v>
      </c>
      <c r="G13" s="344">
        <f>'NonE-natural gas'!G61+'E-natural gas'!G61</f>
        <v>81562258892273.156</v>
      </c>
      <c r="H13" s="344">
        <f>'NonE-natural gas'!H61+'E-natural gas'!H61</f>
        <v>86243504850185.703</v>
      </c>
      <c r="I13" s="344">
        <f>'NonE-natural gas'!I61+'E-natural gas'!I61</f>
        <v>90614573109375.172</v>
      </c>
      <c r="J13" s="344">
        <f>'NonE-natural gas'!J61+'E-natural gas'!J61</f>
        <v>94336975549860.938</v>
      </c>
      <c r="K13" s="344">
        <f>'NonE-natural gas'!K61+'E-natural gas'!K61</f>
        <v>97480327546899.859</v>
      </c>
      <c r="L13" s="344">
        <f>'NonE-natural gas'!L61+'E-natural gas'!L61</f>
        <v>100147940658056.39</v>
      </c>
      <c r="M13" s="344">
        <f>'NonE-natural gas'!M61+'E-natural gas'!M61</f>
        <v>102469816445709.48</v>
      </c>
      <c r="N13" s="344">
        <f>'NonE-natural gas'!N61+'E-natural gas'!N61</f>
        <v>104750965061854.38</v>
      </c>
      <c r="O13" s="344">
        <f>'NonE-natural gas'!O61+'E-natural gas'!O61</f>
        <v>106877411696425.03</v>
      </c>
      <c r="P13" s="344">
        <f>'NonE-natural gas'!P61+'E-natural gas'!P61</f>
        <v>108886044058327.31</v>
      </c>
      <c r="Q13" s="344">
        <f>'NonE-natural gas'!Q61+'E-natural gas'!Q61</f>
        <v>110817789862754.31</v>
      </c>
      <c r="R13" s="344">
        <f>'NonE-natural gas'!R61+'E-natural gas'!R61</f>
        <v>112717227094449.44</v>
      </c>
      <c r="S13" s="344">
        <f>'NonE-natural gas'!S61+'E-natural gas'!S61</f>
        <v>115122467354993.19</v>
      </c>
      <c r="T13" s="344">
        <f>'NonE-natural gas'!T61+'E-natural gas'!T61</f>
        <v>117556487589660.83</v>
      </c>
      <c r="U13" s="344">
        <f>'NonE-natural gas'!U61+'E-natural gas'!U61</f>
        <v>120010955552114.22</v>
      </c>
      <c r="V13" s="344">
        <f>'NonE-natural gas'!V61+'E-natural gas'!V61</f>
        <v>122476854842023.42</v>
      </c>
      <c r="W13" s="344">
        <f>'NonE-natural gas'!W61+'E-natural gas'!W61</f>
        <v>124944474886146.31</v>
      </c>
      <c r="X13" s="344">
        <f>'NonE-natural gas'!X61+'E-natural gas'!X61</f>
        <v>127403408153374.55</v>
      </c>
      <c r="Y13" s="344">
        <f>'NonE-natural gas'!Y61+'E-natural gas'!Y61</f>
        <v>129842555458574.95</v>
      </c>
      <c r="Z13" s="344">
        <f>'NonE-natural gas'!Z61+'E-natural gas'!Z61</f>
        <v>132250140203028.91</v>
      </c>
      <c r="AA13" s="344">
        <f>'NonE-natural gas'!AA61+'E-natural gas'!AA61</f>
        <v>134613732373170.84</v>
      </c>
      <c r="AB13" s="344">
        <f>'NonE-natural gas'!AB61+'E-natural gas'!AB61</f>
        <v>136920283071866.05</v>
      </c>
      <c r="AC13" s="344">
        <f>'NonE-natural gas'!AC61+'E-natural gas'!AC61</f>
        <v>139156170285533.47</v>
      </c>
      <c r="AD13" s="344">
        <f>'NonE-natural gas'!AD61+'E-natural gas'!AD61</f>
        <v>141307256494216.84</v>
      </c>
      <c r="AE13" s="344">
        <f>'NonE-natural gas'!AE61+'E-natural gas'!AE61</f>
        <v>143358958608703.78</v>
      </c>
      <c r="AF13" s="344">
        <f>'NonE-natural gas'!AF61+'E-natural gas'!AF61</f>
        <v>145296330568105.91</v>
      </c>
      <c r="AG13" s="344">
        <f>'NonE-natural gas'!AG61+'E-natural gas'!AG61</f>
        <v>147104158752528.03</v>
      </c>
      <c r="AH13" s="344">
        <f>'NonE-natural gas'!AH61+'E-natural gas'!AH61</f>
        <v>148767070158965.19</v>
      </c>
      <c r="AI13" s="344">
        <f>'NonE-natural gas'!AI61+'E-natural gas'!AI61</f>
        <v>150269653055567.63</v>
      </c>
      <c r="AJ13" s="344">
        <f>'NonE-natural gas'!AJ61+'E-natural gas'!AJ61</f>
        <v>151596589572055.41</v>
      </c>
      <c r="AK13" s="344">
        <f>'NonE-natural gas'!AK61+'E-natural gas'!AK61</f>
        <v>152732799405477</v>
      </c>
      <c r="AL13" s="344">
        <f>'NonE-natural gas'!AL61+'E-natural gas'!AL61</f>
        <v>153663593524947.84</v>
      </c>
      <c r="AM13" s="344">
        <f>'NonE-natural gas'!AM61+'E-natural gas'!AM61</f>
        <v>154374836451792.59</v>
      </c>
      <c r="AN13" s="344">
        <f>'NonE-natural gas'!AN61+'E-natural gas'!AN61</f>
        <v>154853115379083.34</v>
      </c>
      <c r="AO13" s="344">
        <f>'NonE-natural gas'!AO61+'E-natural gas'!AO61</f>
        <v>155085914084433.06</v>
      </c>
      <c r="AP13" s="344">
        <f>'NonE-natural gas'!AP61+'E-natural gas'!AP61</f>
        <v>155061789290454.34</v>
      </c>
      <c r="AQ13" s="344">
        <f>'NonE-natural gas'!AQ61+'E-natural gas'!AQ61</f>
        <v>153965711632367.63</v>
      </c>
    </row>
    <row r="14" spans="1:43" x14ac:dyDescent="0.2">
      <c r="A14" s="136" t="s">
        <v>136</v>
      </c>
      <c r="B14" s="344">
        <f>'NonE-natural gas'!B62+'E-natural gas'!B62</f>
        <v>624261299153026</v>
      </c>
      <c r="C14" s="344">
        <f>'NonE-natural gas'!C62+'E-natural gas'!C62</f>
        <v>792851022625958.38</v>
      </c>
      <c r="D14" s="344">
        <f>'NonE-natural gas'!D62+'E-natural gas'!D62</f>
        <v>786270549970664.88</v>
      </c>
      <c r="E14" s="344">
        <f>'NonE-natural gas'!E62+'E-natural gas'!E62</f>
        <v>704699743254770</v>
      </c>
      <c r="F14" s="344">
        <f>'NonE-natural gas'!F62+'E-natural gas'!F62</f>
        <v>732397019927240.25</v>
      </c>
      <c r="G14" s="344">
        <f>'NonE-natural gas'!G62+'E-natural gas'!G62</f>
        <v>759874858234300.63</v>
      </c>
      <c r="H14" s="344">
        <f>'NonE-natural gas'!H62+'E-natural gas'!H62</f>
        <v>787133513718598</v>
      </c>
      <c r="I14" s="344">
        <f>'NonE-natural gas'!I62+'E-natural gas'!I62</f>
        <v>794377337408249.25</v>
      </c>
      <c r="J14" s="344">
        <f>'NonE-natural gas'!J62+'E-natural gas'!J62</f>
        <v>801554817857062.75</v>
      </c>
      <c r="K14" s="344">
        <f>'NonE-natural gas'!K62+'E-natural gas'!K62</f>
        <v>808666033862560.88</v>
      </c>
      <c r="L14" s="344">
        <f>'NonE-natural gas'!L62+'E-natural gas'!L62</f>
        <v>815711064222265.25</v>
      </c>
      <c r="M14" s="344">
        <f>'NonE-natural gas'!M62+'E-natural gas'!M62</f>
        <v>822689987733698.25</v>
      </c>
      <c r="N14" s="344">
        <f>'NonE-natural gas'!N62+'E-natural gas'!N62</f>
        <v>810882267122134.5</v>
      </c>
      <c r="O14" s="344">
        <f>'NonE-natural gas'!O62+'E-natural gas'!O62</f>
        <v>799133275778979.63</v>
      </c>
      <c r="P14" s="344">
        <f>'NonE-natural gas'!P62+'E-natural gas'!P62</f>
        <v>787442965120179.75</v>
      </c>
      <c r="Q14" s="344">
        <f>'NonE-natural gas'!Q62+'E-natural gas'!Q62</f>
        <v>775811286561680.75</v>
      </c>
      <c r="R14" s="344">
        <f>'NonE-natural gas'!R62+'E-natural gas'!R62</f>
        <v>764238191519428</v>
      </c>
      <c r="S14" s="344">
        <f>'NonE-natural gas'!S62+'E-natural gas'!S62</f>
        <v>750602384120315.25</v>
      </c>
      <c r="T14" s="344">
        <f>'NonE-natural gas'!T62+'E-natural gas'!T62</f>
        <v>736986014420980.5</v>
      </c>
      <c r="U14" s="344">
        <f>'NonE-natural gas'!U62+'E-natural gas'!U62</f>
        <v>723389074906593.5</v>
      </c>
      <c r="V14" s="344">
        <f>'NonE-natural gas'!V62+'E-natural gas'!V62</f>
        <v>709811558062325.5</v>
      </c>
      <c r="W14" s="344">
        <f>'NonE-natural gas'!W62+'E-natural gas'!W62</f>
        <v>696253456373346.63</v>
      </c>
      <c r="X14" s="344">
        <f>'NonE-natural gas'!X62+'E-natural gas'!X62</f>
        <v>677876866388563.63</v>
      </c>
      <c r="Y14" s="344">
        <f>'NonE-natural gas'!Y62+'E-natural gas'!Y62</f>
        <v>659526874347007.25</v>
      </c>
      <c r="Z14" s="344">
        <f>'NonE-natural gas'!Z62+'E-natural gas'!Z62</f>
        <v>641203469919366.63</v>
      </c>
      <c r="AA14" s="344">
        <f>'NonE-natural gas'!AA62+'E-natural gas'!AA62</f>
        <v>622906642776331.25</v>
      </c>
      <c r="AB14" s="344">
        <f>'NonE-natural gas'!AB62+'E-natural gas'!AB62</f>
        <v>604636382588590.5</v>
      </c>
      <c r="AC14" s="344">
        <f>'NonE-natural gas'!AC62+'E-natural gas'!AC62</f>
        <v>590446886180998.13</v>
      </c>
      <c r="AD14" s="344">
        <f>'NonE-natural gas'!AD62+'E-natural gas'!AD62</f>
        <v>576277832532639.38</v>
      </c>
      <c r="AE14" s="344">
        <f>'NonE-natural gas'!AE62+'E-natural gas'!AE62</f>
        <v>562129213713466.56</v>
      </c>
      <c r="AF14" s="344">
        <f>'NonE-natural gas'!AF62+'E-natural gas'!AF62</f>
        <v>548001021793431.13</v>
      </c>
      <c r="AG14" s="344">
        <f>'NonE-natural gas'!AG62+'E-natural gas'!AG62</f>
        <v>533893248842485.13</v>
      </c>
      <c r="AH14" s="344">
        <f>'NonE-natural gas'!AH62+'E-natural gas'!AH62</f>
        <v>525262329337330.13</v>
      </c>
      <c r="AI14" s="344">
        <f>'NonE-natural gas'!AI62+'E-natural gas'!AI62</f>
        <v>516643674460748.69</v>
      </c>
      <c r="AJ14" s="344">
        <f>'NonE-natural gas'!AJ62+'E-natural gas'!AJ62</f>
        <v>508037279470120</v>
      </c>
      <c r="AK14" s="344">
        <f>'NonE-natural gas'!AK62+'E-natural gas'!AK62</f>
        <v>499443139622823.38</v>
      </c>
      <c r="AL14" s="344">
        <f>'NonE-natural gas'!AL62+'E-natural gas'!AL62</f>
        <v>490861250176237.94</v>
      </c>
      <c r="AM14" s="344">
        <f>'NonE-natural gas'!AM62+'E-natural gas'!AM62</f>
        <v>486398744125843.63</v>
      </c>
      <c r="AN14" s="344">
        <f>'NonE-natural gas'!AN62+'E-natural gas'!AN62</f>
        <v>481942285537238.25</v>
      </c>
      <c r="AO14" s="344">
        <f>'NonE-natural gas'!AO62+'E-natural gas'!AO62</f>
        <v>477491872105447.38</v>
      </c>
      <c r="AP14" s="344">
        <f>'NonE-natural gas'!AP62+'E-natural gas'!AP62</f>
        <v>473047501525496.56</v>
      </c>
      <c r="AQ14" s="344">
        <f>'NonE-natural gas'!AQ62+'E-natural gas'!AQ62</f>
        <v>467398034755128</v>
      </c>
    </row>
    <row r="15" spans="1:43" x14ac:dyDescent="0.2">
      <c r="A15" s="136" t="s">
        <v>137</v>
      </c>
      <c r="B15" s="344">
        <f>'NonE-natural gas'!B63+'E-natural gas'!B63</f>
        <v>476239527983281.69</v>
      </c>
      <c r="C15" s="344">
        <f>'NonE-natural gas'!C63+'E-natural gas'!C63</f>
        <v>500132604354546.75</v>
      </c>
      <c r="D15" s="344">
        <f>'NonE-natural gas'!D63+'E-natural gas'!D63</f>
        <v>484651705540603.25</v>
      </c>
      <c r="E15" s="344">
        <f>'NonE-natural gas'!E63+'E-natural gas'!E63</f>
        <v>474974976269076</v>
      </c>
      <c r="F15" s="344">
        <f>'NonE-natural gas'!F63+'E-natural gas'!F63</f>
        <v>510909858736553.88</v>
      </c>
      <c r="G15" s="344">
        <f>'NonE-natural gas'!G63+'E-natural gas'!G63</f>
        <v>546594446735376.5</v>
      </c>
      <c r="H15" s="344">
        <f>'NonE-natural gas'!H63+'E-natural gas'!H63</f>
        <v>582028922201730.88</v>
      </c>
      <c r="I15" s="344">
        <f>'NonE-natural gas'!I63+'E-natural gas'!I63</f>
        <v>593106813257659.13</v>
      </c>
      <c r="J15" s="344">
        <f>'NonE-natural gas'!J63+'E-natural gas'!J63</f>
        <v>604104923468731</v>
      </c>
      <c r="K15" s="344">
        <f>'NonE-natural gas'!K63+'E-natural gas'!K63</f>
        <v>615023311462775.75</v>
      </c>
      <c r="L15" s="344">
        <f>'NonE-natural gas'!L63+'E-natural gas'!L63</f>
        <v>625862035867623.5</v>
      </c>
      <c r="M15" s="344">
        <f>'NonE-natural gas'!M63+'E-natural gas'!M63</f>
        <v>636621155311103.5</v>
      </c>
      <c r="N15" s="344">
        <f>'NonE-natural gas'!N63+'E-natural gas'!N63</f>
        <v>635723956366744.25</v>
      </c>
      <c r="O15" s="344">
        <f>'NonE-natural gas'!O63+'E-natural gas'!O63</f>
        <v>634822237219250</v>
      </c>
      <c r="P15" s="344">
        <f>'NonE-natural gas'!P63+'E-natural gas'!P63</f>
        <v>633916000579358</v>
      </c>
      <c r="Q15" s="344">
        <f>'NonE-natural gas'!Q63+'E-natural gas'!Q63</f>
        <v>633005249157805.5</v>
      </c>
      <c r="R15" s="344">
        <f>'NonE-natural gas'!R63+'E-natural gas'!R63</f>
        <v>632089985665329.88</v>
      </c>
      <c r="S15" s="344">
        <f>'NonE-natural gas'!S63+'E-natural gas'!S63</f>
        <v>624527145911229.63</v>
      </c>
      <c r="T15" s="344">
        <f>'NonE-natural gas'!T63+'E-natural gas'!T63</f>
        <v>616973331111155.25</v>
      </c>
      <c r="U15" s="344">
        <f>'NonE-natural gas'!U63+'E-natural gas'!U63</f>
        <v>609428538896556.5</v>
      </c>
      <c r="V15" s="344">
        <f>'NonE-natural gas'!V63+'E-natural gas'!V63</f>
        <v>601892766898883</v>
      </c>
      <c r="W15" s="344">
        <f>'NonE-natural gas'!W63+'E-natural gas'!W63</f>
        <v>594366012749584.13</v>
      </c>
      <c r="X15" s="344">
        <f>'NonE-natural gas'!X63+'E-natural gas'!X63</f>
        <v>580595704949879.88</v>
      </c>
      <c r="Y15" s="344">
        <f>'NonE-natural gas'!Y63+'E-natural gas'!Y63</f>
        <v>566842239308800.75</v>
      </c>
      <c r="Z15" s="344">
        <f>'NonE-natural gas'!Z63+'E-natural gas'!Z63</f>
        <v>553105611385314.94</v>
      </c>
      <c r="AA15" s="344">
        <f>'NonE-natural gas'!AA63+'E-natural gas'!AA63</f>
        <v>539385816738389.94</v>
      </c>
      <c r="AB15" s="344">
        <f>'NonE-natural gas'!AB63+'E-natural gas'!AB63</f>
        <v>525682850926993.63</v>
      </c>
      <c r="AC15" s="344">
        <f>'NonE-natural gas'!AC63+'E-natural gas'!AC63</f>
        <v>511996709510093.94</v>
      </c>
      <c r="AD15" s="344">
        <f>'NonE-natural gas'!AD63+'E-natural gas'!AD63</f>
        <v>498327388046658.75</v>
      </c>
      <c r="AE15" s="344">
        <f>'NonE-natural gas'!AE63+'E-natural gas'!AE63</f>
        <v>484674882095655.94</v>
      </c>
      <c r="AF15" s="344">
        <f>'NonE-natural gas'!AF63+'E-natural gas'!AF63</f>
        <v>471039187216053.19</v>
      </c>
      <c r="AG15" s="344">
        <f>'NonE-natural gas'!AG63+'E-natural gas'!AG63</f>
        <v>457420298966818.56</v>
      </c>
      <c r="AH15" s="344">
        <f>'NonE-natural gas'!AH63+'E-natural gas'!AH63</f>
        <v>445593485758547.38</v>
      </c>
      <c r="AI15" s="344">
        <f>'NonE-natural gas'!AI63+'E-natural gas'!AI63</f>
        <v>433781237375492.13</v>
      </c>
      <c r="AJ15" s="344">
        <f>'NonE-natural gas'!AJ63+'E-natural gas'!AJ63</f>
        <v>421983549968758.5</v>
      </c>
      <c r="AK15" s="344">
        <f>'NonE-natural gas'!AK63+'E-natural gas'!AK63</f>
        <v>410200419689451.69</v>
      </c>
      <c r="AL15" s="344">
        <f>'NonE-natural gas'!AL63+'E-natural gas'!AL63</f>
        <v>398431842688677.25</v>
      </c>
      <c r="AM15" s="344">
        <f>'NonE-natural gas'!AM63+'E-natural gas'!AM63</f>
        <v>386099944147042.06</v>
      </c>
      <c r="AN15" s="344">
        <f>'NonE-natural gas'!AN63+'E-natural gas'!AN63</f>
        <v>373783319674755.88</v>
      </c>
      <c r="AO15" s="344">
        <f>'NonE-natural gas'!AO63+'E-natural gas'!AO63</f>
        <v>361481965229568.94</v>
      </c>
      <c r="AP15" s="344">
        <f>'NonE-natural gas'!AP63+'E-natural gas'!AP63</f>
        <v>349195876769231.63</v>
      </c>
      <c r="AQ15" s="344">
        <f>'NonE-natural gas'!AQ63+'E-natural gas'!AQ63</f>
        <v>336062309908816.94</v>
      </c>
    </row>
    <row r="16" spans="1:43" x14ac:dyDescent="0.2">
      <c r="A16" s="136" t="s">
        <v>138</v>
      </c>
      <c r="B16" s="344">
        <f>'NonE-natural gas'!B64+'E-natural gas'!B64</f>
        <v>195033458086602.84</v>
      </c>
      <c r="C16" s="344">
        <f>'NonE-natural gas'!C64+'E-natural gas'!C64</f>
        <v>180680019640666.44</v>
      </c>
      <c r="D16" s="344">
        <f>'NonE-natural gas'!D64+'E-natural gas'!D64</f>
        <v>186183503291660.63</v>
      </c>
      <c r="E16" s="344">
        <f>'NonE-natural gas'!E64+'E-natural gas'!E64</f>
        <v>192693715905342.16</v>
      </c>
      <c r="F16" s="344">
        <f>'NonE-natural gas'!F64+'E-natural gas'!F64</f>
        <v>207134050211804</v>
      </c>
      <c r="G16" s="344">
        <f>'NonE-natural gas'!G64+'E-natural gas'!G64</f>
        <v>221324984673973.88</v>
      </c>
      <c r="H16" s="344">
        <f>'NonE-natural gas'!H64+'E-natural gas'!H64</f>
        <v>235267897824846.13</v>
      </c>
      <c r="I16" s="344">
        <f>'NonE-natural gas'!I64+'E-natural gas'!I64</f>
        <v>245506403159011.41</v>
      </c>
      <c r="J16" s="344">
        <f>'NonE-natural gas'!J64+'E-natural gas'!J64</f>
        <v>255561630655906.09</v>
      </c>
      <c r="K16" s="344">
        <f>'NonE-natural gas'!K64+'E-natural gas'!K64</f>
        <v>265434563393436.84</v>
      </c>
      <c r="L16" s="344">
        <f>'NonE-natural gas'!L64+'E-natural gas'!L64</f>
        <v>275126184449510</v>
      </c>
      <c r="M16" s="344">
        <f>'NonE-natural gas'!M64+'E-natural gas'!M64</f>
        <v>284637476902032.19</v>
      </c>
      <c r="N16" s="344">
        <f>'NonE-natural gas'!N64+'E-natural gas'!N64</f>
        <v>289127020520995.88</v>
      </c>
      <c r="O16" s="344">
        <f>'NonE-natural gas'!O64+'E-natural gas'!O64</f>
        <v>293542814029050.5</v>
      </c>
      <c r="P16" s="344">
        <f>'NonE-natural gas'!P64+'E-natural gas'!P64</f>
        <v>297885199950674.44</v>
      </c>
      <c r="Q16" s="344">
        <f>'NonE-natural gas'!Q64+'E-natural gas'!Q64</f>
        <v>302154520810346.63</v>
      </c>
      <c r="R16" s="344">
        <f>'NonE-natural gas'!R64+'E-natural gas'!R64</f>
        <v>306351119132545.56</v>
      </c>
      <c r="S16" s="344">
        <f>'NonE-natural gas'!S64+'E-natural gas'!S64</f>
        <v>307340121203536.06</v>
      </c>
      <c r="T16" s="344">
        <f>'NonE-natural gas'!T64+'E-natural gas'!T64</f>
        <v>308320381419701.31</v>
      </c>
      <c r="U16" s="344">
        <f>'NonE-natural gas'!U64+'E-natural gas'!U64</f>
        <v>309291910971573.94</v>
      </c>
      <c r="V16" s="344">
        <f>'NonE-natural gas'!V64+'E-natural gas'!V64</f>
        <v>310254721049686.63</v>
      </c>
      <c r="W16" s="344">
        <f>'NonE-natural gas'!W64+'E-natural gas'!W64</f>
        <v>311208822844572.06</v>
      </c>
      <c r="X16" s="344">
        <f>'NonE-natural gas'!X64+'E-natural gas'!X64</f>
        <v>309611759067331.88</v>
      </c>
      <c r="Y16" s="344">
        <f>'NonE-natural gas'!Y64+'E-natural gas'!Y64</f>
        <v>308019419610550.06</v>
      </c>
      <c r="Z16" s="344">
        <f>'NonE-natural gas'!Z64+'E-natural gas'!Z64</f>
        <v>306431799756998.94</v>
      </c>
      <c r="AA16" s="344">
        <f>'NonE-natural gas'!AA64+'E-natural gas'!AA64</f>
        <v>304848894789451.06</v>
      </c>
      <c r="AB16" s="344">
        <f>'NonE-natural gas'!AB64+'E-natural gas'!AB64</f>
        <v>303270699990678.19</v>
      </c>
      <c r="AC16" s="344">
        <f>'NonE-natural gas'!AC64+'E-natural gas'!AC64</f>
        <v>298421459115384.69</v>
      </c>
      <c r="AD16" s="344">
        <f>'NonE-natural gas'!AD64+'E-natural gas'!AD64</f>
        <v>293594333823138.81</v>
      </c>
      <c r="AE16" s="344">
        <f>'NonE-natural gas'!AE64+'E-natural gas'!AE64</f>
        <v>288789298771724.63</v>
      </c>
      <c r="AF16" s="344">
        <f>'NonE-natural gas'!AF64+'E-natural gas'!AF64</f>
        <v>284006328618926.56</v>
      </c>
      <c r="AG16" s="344">
        <f>'NonE-natural gas'!AG64+'E-natural gas'!AG64</f>
        <v>279245398022528.91</v>
      </c>
      <c r="AH16" s="344">
        <f>'NonE-natural gas'!AH64+'E-natural gas'!AH64</f>
        <v>272082269273158.59</v>
      </c>
      <c r="AI16" s="344">
        <f>'NonE-natural gas'!AI64+'E-natural gas'!AI64</f>
        <v>264954138969832.81</v>
      </c>
      <c r="AJ16" s="344">
        <f>'NonE-natural gas'!AJ64+'E-natural gas'!AJ64</f>
        <v>257860966301594.69</v>
      </c>
      <c r="AK16" s="344">
        <f>'NonE-natural gas'!AK64+'E-natural gas'!AK64</f>
        <v>250802710457487.28</v>
      </c>
      <c r="AL16" s="344">
        <f>'NonE-natural gas'!AL64+'E-natural gas'!AL64</f>
        <v>243779330626553.84</v>
      </c>
      <c r="AM16" s="344">
        <f>'NonE-natural gas'!AM64+'E-natural gas'!AM64</f>
        <v>236780644280447.22</v>
      </c>
      <c r="AN16" s="344">
        <f>'NonE-natural gas'!AN64+'E-natural gas'!AN64</f>
        <v>229816810952283.34</v>
      </c>
      <c r="AO16" s="344">
        <f>'NonE-natural gas'!AO64+'E-natural gas'!AO64</f>
        <v>222887789743301.28</v>
      </c>
      <c r="AP16" s="344">
        <f>'NonE-natural gas'!AP64+'E-natural gas'!AP64</f>
        <v>215993539754740.63</v>
      </c>
      <c r="AQ16" s="344">
        <f>'NonE-natural gas'!AQ64+'E-natural gas'!AQ64</f>
        <v>208563993564774.75</v>
      </c>
    </row>
    <row r="17" spans="1:43" x14ac:dyDescent="0.2">
      <c r="A17" s="136" t="s">
        <v>139</v>
      </c>
      <c r="B17" s="344">
        <f>'NonE-natural gas'!B65+'E-natural gas'!B65</f>
        <v>221075431409626.28</v>
      </c>
      <c r="C17" s="344">
        <f>'NonE-natural gas'!C65+'E-natural gas'!C65</f>
        <v>260055951919512.13</v>
      </c>
      <c r="D17" s="344">
        <f>'NonE-natural gas'!D65+'E-natural gas'!D65</f>
        <v>311886565311139.69</v>
      </c>
      <c r="E17" s="344">
        <f>'NonE-natural gas'!E65+'E-natural gas'!E65</f>
        <v>313333847153440.81</v>
      </c>
      <c r="F17" s="344">
        <f>'NonE-natural gas'!F65+'E-natural gas'!F65</f>
        <v>315314266703654.88</v>
      </c>
      <c r="G17" s="344">
        <f>'NonE-natural gas'!G65+'E-natural gas'!G65</f>
        <v>323277841140442.31</v>
      </c>
      <c r="H17" s="344">
        <f>'NonE-natural gas'!H65+'E-natural gas'!H65</f>
        <v>333586413519704.69</v>
      </c>
      <c r="I17" s="344">
        <f>'NonE-natural gas'!I65+'E-natural gas'!I65</f>
        <v>343224671795288.38</v>
      </c>
      <c r="J17" s="344">
        <f>'NonE-natural gas'!J65+'E-natural gas'!J65</f>
        <v>351324130832680.06</v>
      </c>
      <c r="K17" s="344">
        <f>'NonE-natural gas'!K65+'E-natural gas'!K65</f>
        <v>357971923986146.94</v>
      </c>
      <c r="L17" s="344">
        <f>'NonE-natural gas'!L65+'E-natural gas'!L65</f>
        <v>363290146875992.94</v>
      </c>
      <c r="M17" s="344">
        <f>'NonE-natural gas'!M65+'E-natural gas'!M65</f>
        <v>367429569078094.44</v>
      </c>
      <c r="N17" s="344">
        <f>'NonE-natural gas'!N65+'E-natural gas'!N65</f>
        <v>370968618520583.31</v>
      </c>
      <c r="O17" s="344">
        <f>'NonE-natural gas'!O65+'E-natural gas'!O65</f>
        <v>373651856931766.25</v>
      </c>
      <c r="P17" s="344">
        <f>'NonE-natural gas'!P65+'E-natural gas'!P65</f>
        <v>375629886416213.25</v>
      </c>
      <c r="Q17" s="344">
        <f>'NonE-natural gas'!Q65+'E-natural gas'!Q65</f>
        <v>377061571455483.69</v>
      </c>
      <c r="R17" s="344">
        <f>'NonE-natural gas'!R65+'E-natural gas'!R65</f>
        <v>378111307481906.5</v>
      </c>
      <c r="S17" s="344">
        <f>'NonE-natural gas'!S65+'E-natural gas'!S65</f>
        <v>380332577137451.81</v>
      </c>
      <c r="T17" s="344">
        <f>'NonE-natural gas'!T65+'E-natural gas'!T65</f>
        <v>382361659065265.94</v>
      </c>
      <c r="U17" s="344">
        <f>'NonE-natural gas'!U65+'E-natural gas'!U65</f>
        <v>384202538374083.63</v>
      </c>
      <c r="V17" s="344">
        <f>'NonE-natural gas'!V65+'E-natural gas'!V65</f>
        <v>385859622465533.13</v>
      </c>
      <c r="W17" s="344">
        <f>'NonE-natural gas'!W65+'E-natural gas'!W65</f>
        <v>387337713160232.81</v>
      </c>
      <c r="X17" s="344">
        <f>'NonE-natural gas'!X65+'E-natural gas'!X65</f>
        <v>388641978572825.44</v>
      </c>
      <c r="Y17" s="344">
        <f>'NonE-natural gas'!Y65+'E-natural gas'!Y65</f>
        <v>389777924924601</v>
      </c>
      <c r="Z17" s="344">
        <f>'NonE-natural gas'!Z65+'E-natural gas'!Z65</f>
        <v>390751368472349.56</v>
      </c>
      <c r="AA17" s="344">
        <f>'NonE-natural gas'!AA65+'E-natural gas'!AA65</f>
        <v>391568407721224.38</v>
      </c>
      <c r="AB17" s="344">
        <f>'NonE-natural gas'!AB65+'E-natural gas'!AB65</f>
        <v>392235396078110.19</v>
      </c>
      <c r="AC17" s="344">
        <f>'NonE-natural gas'!AC65+'E-natural gas'!AC65</f>
        <v>392758915090257.19</v>
      </c>
      <c r="AD17" s="344">
        <f>'NonE-natural gas'!AD65+'E-natural gas'!AD65</f>
        <v>393145748401955.63</v>
      </c>
      <c r="AE17" s="344">
        <f>'NonE-natural gas'!AE65+'E-natural gas'!AE65</f>
        <v>393402856550014.38</v>
      </c>
      <c r="AF17" s="344">
        <f>'NonE-natural gas'!AF65+'E-natural gas'!AF65</f>
        <v>393537352706694.75</v>
      </c>
      <c r="AG17" s="344">
        <f>'NonE-natural gas'!AG65+'E-natural gas'!AG65</f>
        <v>393556479466893.94</v>
      </c>
      <c r="AH17" s="344">
        <f>'NonE-natural gas'!AH65+'E-natural gas'!AH65</f>
        <v>393467586764681.56</v>
      </c>
      <c r="AI17" s="344">
        <f>'NonE-natural gas'!AI65+'E-natural gas'!AI65</f>
        <v>393278110992996.31</v>
      </c>
      <c r="AJ17" s="344">
        <f>'NonE-natural gas'!AJ65+'E-natural gas'!AJ65</f>
        <v>392995555389385.94</v>
      </c>
      <c r="AK17" s="344">
        <f>'NonE-natural gas'!AK65+'E-natural gas'!AK65</f>
        <v>392627471740319.88</v>
      </c>
      <c r="AL17" s="344">
        <f>'NonE-natural gas'!AL65+'E-natural gas'!AL65</f>
        <v>392181443446744.75</v>
      </c>
      <c r="AM17" s="344">
        <f>'NonE-natural gas'!AM65+'E-natural gas'!AM65</f>
        <v>391665069984400.38</v>
      </c>
      <c r="AN17" s="344">
        <f>'NonE-natural gas'!AN65+'E-natural gas'!AN65</f>
        <v>391085952783811.5</v>
      </c>
      <c r="AO17" s="344">
        <f>'NonE-natural gas'!AO65+'E-natural gas'!AO65</f>
        <v>390451682547098.94</v>
      </c>
      <c r="AP17" s="344">
        <f>'NonE-natural gas'!AP65+'E-natural gas'!AP65</f>
        <v>389769828011634.06</v>
      </c>
      <c r="AQ17" s="344">
        <f>'NonE-natural gas'!AQ65+'E-natural gas'!AQ65</f>
        <v>387052808594099.81</v>
      </c>
    </row>
    <row r="18" spans="1:43" x14ac:dyDescent="0.2">
      <c r="A18" s="136" t="s">
        <v>140</v>
      </c>
      <c r="B18" s="344">
        <f>'NonE-natural gas'!B66+'E-natural gas'!B66</f>
        <v>122996870450033.53</v>
      </c>
      <c r="C18" s="344">
        <f>'NonE-natural gas'!C66+'E-natural gas'!C66</f>
        <v>100439782974522.17</v>
      </c>
      <c r="D18" s="344">
        <f>'NonE-natural gas'!D66+'E-natural gas'!D66</f>
        <v>119184534330775.23</v>
      </c>
      <c r="E18" s="344">
        <f>'NonE-natural gas'!E66+'E-natural gas'!E66</f>
        <v>128328705335820.81</v>
      </c>
      <c r="F18" s="344">
        <f>'NonE-natural gas'!F66+'E-natural gas'!F66</f>
        <v>130002877599748.61</v>
      </c>
      <c r="G18" s="344">
        <f>'NonE-natural gas'!G66+'E-natural gas'!G66</f>
        <v>136599177108718.95</v>
      </c>
      <c r="H18" s="344">
        <f>'NonE-natural gas'!H66+'E-natural gas'!H66</f>
        <v>144921743275348.63</v>
      </c>
      <c r="I18" s="344">
        <f>'NonE-natural gas'!I66+'E-natural gas'!I66</f>
        <v>152001865376253.69</v>
      </c>
      <c r="J18" s="344">
        <f>'NonE-natural gas'!J66+'E-natural gas'!J66</f>
        <v>157354507242988.91</v>
      </c>
      <c r="K18" s="344">
        <f>'NonE-natural gas'!K66+'E-natural gas'!K66</f>
        <v>161448996482363.44</v>
      </c>
      <c r="L18" s="344">
        <f>'NonE-natural gas'!L66+'E-natural gas'!L66</f>
        <v>164865604264025.09</v>
      </c>
      <c r="M18" s="344">
        <f>'NonE-natural gas'!M66+'E-natural gas'!M66</f>
        <v>168258557713876.81</v>
      </c>
      <c r="N18" s="344">
        <f>'NonE-natural gas'!N66+'E-natural gas'!N66</f>
        <v>172789182284097.53</v>
      </c>
      <c r="O18" s="344">
        <f>'NonE-natural gas'!O66+'E-natural gas'!O66</f>
        <v>177895988278828.94</v>
      </c>
      <c r="P18" s="344">
        <f>'NonE-natural gas'!P66+'E-natural gas'!P66</f>
        <v>183419233749801.5</v>
      </c>
      <c r="Q18" s="344">
        <f>'NonE-natural gas'!Q66+'E-natural gas'!Q66</f>
        <v>189178261905258.19</v>
      </c>
      <c r="R18" s="344">
        <f>'NonE-natural gas'!R66+'E-natural gas'!R66</f>
        <v>194968025112765.34</v>
      </c>
      <c r="S18" s="344">
        <f>'NonE-natural gas'!S66+'E-natural gas'!S66</f>
        <v>201850118076392.69</v>
      </c>
      <c r="T18" s="344">
        <f>'NonE-natural gas'!T66+'E-natural gas'!T66</f>
        <v>208596239526946.88</v>
      </c>
      <c r="U18" s="344">
        <f>'NonE-natural gas'!U66+'E-natural gas'!U66</f>
        <v>215179772540225.38</v>
      </c>
      <c r="V18" s="344">
        <f>'NonE-natural gas'!V66+'E-natural gas'!V66</f>
        <v>221574442926826.13</v>
      </c>
      <c r="W18" s="344">
        <f>'NonE-natural gas'!W66+'E-natural gas'!W66</f>
        <v>227754506369242.75</v>
      </c>
      <c r="X18" s="344">
        <f>'NonE-natural gas'!X66+'E-natural gas'!X66</f>
        <v>233694932383071.69</v>
      </c>
      <c r="Y18" s="344">
        <f>'NonE-natural gas'!Y66+'E-natural gas'!Y66</f>
        <v>239371583159580.44</v>
      </c>
      <c r="Z18" s="344">
        <f>'NonE-natural gas'!Z66+'E-natural gas'!Z66</f>
        <v>244761385418452.53</v>
      </c>
      <c r="AA18" s="344">
        <f>'NonE-natural gas'!AA66+'E-natural gas'!AA66</f>
        <v>249842493497183.66</v>
      </c>
      <c r="AB18" s="344">
        <f>'NonE-natural gas'!AB66+'E-natural gas'!AB66</f>
        <v>254594442025195</v>
      </c>
      <c r="AC18" s="344">
        <f>'NonE-natural gas'!AC66+'E-natural gas'!AC66</f>
        <v>258998286673982.66</v>
      </c>
      <c r="AD18" s="344">
        <f>'NonE-natural gas'!AD66+'E-natural gas'!AD66</f>
        <v>263036731636674.94</v>
      </c>
      <c r="AE18" s="344">
        <f>'NonE-natural gas'!AE66+'E-natural gas'!AE66</f>
        <v>266694242668267.72</v>
      </c>
      <c r="AF18" s="344">
        <f>'NonE-natural gas'!AF66+'E-natural gas'!AF66</f>
        <v>269957144708249</v>
      </c>
      <c r="AG18" s="344">
        <f>'NonE-natural gas'!AG66+'E-natural gas'!AG66</f>
        <v>272813703306986.22</v>
      </c>
      <c r="AH18" s="344">
        <f>'NonE-natural gas'!AH66+'E-natural gas'!AH66</f>
        <v>275254189282676.84</v>
      </c>
      <c r="AI18" s="344">
        <f>'NonE-natural gas'!AI66+'E-natural gas'!AI66</f>
        <v>277270926243423.06</v>
      </c>
      <c r="AJ18" s="344">
        <f>'NonE-natural gas'!AJ66+'E-natural gas'!AJ66</f>
        <v>278858320815796.75</v>
      </c>
      <c r="AK18" s="344">
        <f>'NonE-natural gas'!AK66+'E-natural gas'!AK66</f>
        <v>280012875623860.41</v>
      </c>
      <c r="AL18" s="344">
        <f>'NonE-natural gas'!AL66+'E-natural gas'!AL66</f>
        <v>280733185258084.13</v>
      </c>
      <c r="AM18" s="344">
        <f>'NonE-natural gas'!AM66+'E-natural gas'!AM66</f>
        <v>281019915659196.75</v>
      </c>
      <c r="AN18" s="344">
        <f>'NonE-natural gas'!AN66+'E-natural gas'!AN66</f>
        <v>280875767515325.97</v>
      </c>
      <c r="AO18" s="344">
        <f>'NonE-natural gas'!AO66+'E-natural gas'!AO66</f>
        <v>280305424429722.91</v>
      </c>
      <c r="AP18" s="344">
        <f>'NonE-natural gas'!AP66+'E-natural gas'!AP66</f>
        <v>279315486759281.44</v>
      </c>
      <c r="AQ18" s="344">
        <f>'NonE-natural gas'!AQ66+'E-natural gas'!AQ66</f>
        <v>276489190138488.44</v>
      </c>
    </row>
    <row r="19" spans="1:43" x14ac:dyDescent="0.2">
      <c r="A19" s="136" t="s">
        <v>141</v>
      </c>
      <c r="B19" s="344">
        <f>'NonE-natural gas'!B67+'E-natural gas'!B67</f>
        <v>41545354589522.445</v>
      </c>
      <c r="C19" s="344">
        <f>'NonE-natural gas'!C67+'E-natural gas'!C67</f>
        <v>54370691561020.164</v>
      </c>
      <c r="D19" s="344">
        <f>'NonE-natural gas'!D67+'E-natural gas'!D67</f>
        <v>65268680337310.102</v>
      </c>
      <c r="E19" s="344">
        <f>'NonE-natural gas'!E67+'E-natural gas'!E67</f>
        <v>73229412215516.25</v>
      </c>
      <c r="F19" s="344">
        <f>'NonE-natural gas'!F67+'E-natural gas'!F67</f>
        <v>74589765184342.188</v>
      </c>
      <c r="G19" s="344">
        <f>'NonE-natural gas'!G67+'E-natural gas'!G67</f>
        <v>79338471904029.5</v>
      </c>
      <c r="H19" s="344">
        <f>'NonE-natural gas'!H67+'E-natural gas'!H67</f>
        <v>85558320919979.844</v>
      </c>
      <c r="I19" s="344">
        <f>'NonE-natural gas'!I67+'E-natural gas'!I67</f>
        <v>91370569412755.422</v>
      </c>
      <c r="J19" s="344">
        <f>'NonE-natural gas'!J67+'E-natural gas'!J67</f>
        <v>96324372558722.031</v>
      </c>
      <c r="K19" s="344">
        <f>'NonE-natural gas'!K67+'E-natural gas'!K67</f>
        <v>100530634722766.52</v>
      </c>
      <c r="L19" s="344">
        <f>'NonE-natural gas'!L67+'E-natural gas'!L67</f>
        <v>104169270758138.91</v>
      </c>
      <c r="M19" s="344">
        <f>'NonE-natural gas'!M67+'E-natural gas'!M67</f>
        <v>107474728515002.23</v>
      </c>
      <c r="N19" s="344">
        <f>'NonE-natural gas'!N67+'E-natural gas'!N67</f>
        <v>111010523256980.13</v>
      </c>
      <c r="O19" s="344">
        <f>'NonE-natural gas'!O67+'E-natural gas'!O67</f>
        <v>114492570798865.81</v>
      </c>
      <c r="P19" s="344">
        <f>'NonE-natural gas'!P67+'E-natural gas'!P67</f>
        <v>117899191470608.59</v>
      </c>
      <c r="Q19" s="344">
        <f>'NonE-natural gas'!Q67+'E-natural gas'!Q67</f>
        <v>121207558266986.05</v>
      </c>
      <c r="R19" s="344">
        <f>'NonE-natural gas'!R67+'E-natural gas'!R67</f>
        <v>124393853794727.98</v>
      </c>
      <c r="S19" s="344">
        <f>'NonE-natural gas'!S67+'E-natural gas'!S67</f>
        <v>128176548979139.09</v>
      </c>
      <c r="T19" s="344">
        <f>'NonE-natural gas'!T67+'E-natural gas'!T67</f>
        <v>131844946111545.22</v>
      </c>
      <c r="U19" s="344">
        <f>'NonE-natural gas'!U67+'E-natural gas'!U67</f>
        <v>135386418430205.72</v>
      </c>
      <c r="V19" s="344">
        <f>'NonE-natural gas'!V67+'E-natural gas'!V67</f>
        <v>138788937153574.55</v>
      </c>
      <c r="W19" s="344">
        <f>'NonE-natural gas'!W67+'E-natural gas'!W67</f>
        <v>142041148994299.16</v>
      </c>
      <c r="X19" s="344">
        <f>'NonE-natural gas'!X67+'E-natural gas'!X67</f>
        <v>145132446822132.84</v>
      </c>
      <c r="Y19" s="344">
        <f>'NonE-natural gas'!Y67+'E-natural gas'!Y67</f>
        <v>148053032870569.28</v>
      </c>
      <c r="Z19" s="344">
        <f>'NonE-natural gas'!Z67+'E-natural gas'!Z67</f>
        <v>150793973992070.38</v>
      </c>
      <c r="AA19" s="344">
        <f>'NonE-natural gas'!AA67+'E-natural gas'!AA67</f>
        <v>153347248580289.63</v>
      </c>
      <c r="AB19" s="344">
        <f>'NonE-natural gas'!AB67+'E-natural gas'!AB67</f>
        <v>155705784892589.53</v>
      </c>
      <c r="AC19" s="344">
        <f>'NonE-natural gas'!AC67+'E-natural gas'!AC67</f>
        <v>157863490620554.34</v>
      </c>
      <c r="AD19" s="344">
        <f>'NonE-natural gas'!AD67+'E-natural gas'!AD67</f>
        <v>159815273668179.84</v>
      </c>
      <c r="AE19" s="344">
        <f>'NonE-natural gas'!AE67+'E-natural gas'!AE67</f>
        <v>161557054205327.94</v>
      </c>
      <c r="AF19" s="344">
        <f>'NonE-natural gas'!AF67+'E-natural gas'!AF67</f>
        <v>163085768166278.25</v>
      </c>
      <c r="AG19" s="344">
        <f>'NonE-natural gas'!AG67+'E-natural gas'!AG67</f>
        <v>164399362458465</v>
      </c>
      <c r="AH19" s="344">
        <f>'NonE-natural gas'!AH67+'E-natural gas'!AH67</f>
        <v>165496782233590.34</v>
      </c>
      <c r="AI19" s="344">
        <f>'NonE-natural gas'!AI67+'E-natural gas'!AI67</f>
        <v>166377950651288.41</v>
      </c>
      <c r="AJ19" s="344">
        <f>'NonE-natural gas'!AJ67+'E-natural gas'!AJ67</f>
        <v>167043741633710.97</v>
      </c>
      <c r="AK19" s="344">
        <f>'NonE-natural gas'!AK67+'E-natural gas'!AK67</f>
        <v>167495946167249.19</v>
      </c>
      <c r="AL19" s="344">
        <f>'NonE-natural gas'!AL67+'E-natural gas'!AL67</f>
        <v>167737232754853.63</v>
      </c>
      <c r="AM19" s="344">
        <f>'NonE-natural gas'!AM67+'E-natural gas'!AM67</f>
        <v>167771102658942.88</v>
      </c>
      <c r="AN19" s="344">
        <f>'NonE-natural gas'!AN67+'E-natural gas'!AN67</f>
        <v>167601840600839.31</v>
      </c>
      <c r="AO19" s="344">
        <f>'NonE-natural gas'!AO67+'E-natural gas'!AO67</f>
        <v>167234461598294.06</v>
      </c>
      <c r="AP19" s="344">
        <f>'NonE-natural gas'!AP67+'E-natural gas'!AP67</f>
        <v>166674654628403.72</v>
      </c>
      <c r="AQ19" s="344">
        <f>'NonE-natural gas'!AQ67+'E-natural gas'!AQ67</f>
        <v>165077807267352.75</v>
      </c>
    </row>
    <row r="20" spans="1:43" x14ac:dyDescent="0.2">
      <c r="A20" s="136" t="s">
        <v>142</v>
      </c>
      <c r="B20" s="344">
        <f>'NonE-natural gas'!B68+'E-natural gas'!B68</f>
        <v>17876449005045.566</v>
      </c>
      <c r="C20" s="344">
        <f>'NonE-natural gas'!C68+'E-natural gas'!C68</f>
        <v>16914881235908.035</v>
      </c>
      <c r="D20" s="344">
        <f>'NonE-natural gas'!D68+'E-natural gas'!D68</f>
        <v>18678490923440.813</v>
      </c>
      <c r="E20" s="344">
        <f>'NonE-natural gas'!E68+'E-natural gas'!E68</f>
        <v>20099409476519.203</v>
      </c>
      <c r="F20" s="344">
        <f>'NonE-natural gas'!F68+'E-natural gas'!F68</f>
        <v>19838502601537.109</v>
      </c>
      <c r="G20" s="344">
        <f>'NonE-natural gas'!G68+'E-natural gas'!G68</f>
        <v>19940697243476.199</v>
      </c>
      <c r="H20" s="344">
        <f>'NonE-natural gas'!H68+'E-natural gas'!H68</f>
        <v>20215204337107.695</v>
      </c>
      <c r="I20" s="344">
        <f>'NonE-natural gas'!I68+'E-natural gas'!I68</f>
        <v>20506523755762.156</v>
      </c>
      <c r="J20" s="344">
        <f>'NonE-natural gas'!J68+'E-natural gas'!J68</f>
        <v>20759725135183.953</v>
      </c>
      <c r="K20" s="344">
        <f>'NonE-natural gas'!K68+'E-natural gas'!K68</f>
        <v>20962605461480.254</v>
      </c>
      <c r="L20" s="344">
        <f>'NonE-natural gas'!L68+'E-natural gas'!L68</f>
        <v>21103938484061.691</v>
      </c>
      <c r="M20" s="344">
        <f>'NonE-natural gas'!M68+'E-natural gas'!M68</f>
        <v>21173742718970.188</v>
      </c>
      <c r="N20" s="344">
        <f>'NonE-natural gas'!N68+'E-natural gas'!N68</f>
        <v>21325938590545.918</v>
      </c>
      <c r="O20" s="344">
        <f>'NonE-natural gas'!O68+'E-natural gas'!O68</f>
        <v>21409224566276.352</v>
      </c>
      <c r="P20" s="344">
        <f>'NonE-natural gas'!P68+'E-natural gas'!P68</f>
        <v>21428980905409.258</v>
      </c>
      <c r="Q20" s="344">
        <f>'NonE-natural gas'!Q68+'E-natural gas'!Q68</f>
        <v>21391236774465.906</v>
      </c>
      <c r="R20" s="344">
        <f>'NonE-natural gas'!R68+'E-natural gas'!R68</f>
        <v>21302499088034.727</v>
      </c>
      <c r="S20" s="344">
        <f>'NonE-natural gas'!S68+'E-natural gas'!S68</f>
        <v>21397153962800.516</v>
      </c>
      <c r="T20" s="344">
        <f>'NonE-natural gas'!T68+'E-natural gas'!T68</f>
        <v>21453058444478.504</v>
      </c>
      <c r="U20" s="344">
        <f>'NonE-natural gas'!U68+'E-natural gas'!U68</f>
        <v>21472595868260.754</v>
      </c>
      <c r="V20" s="344">
        <f>'NonE-natural gas'!V68+'E-natural gas'!V68</f>
        <v>21458287065205.902</v>
      </c>
      <c r="W20" s="344">
        <f>'NonE-natural gas'!W68+'E-natural gas'!W68</f>
        <v>21412741509636.117</v>
      </c>
      <c r="X20" s="344">
        <f>'NonE-natural gas'!X68+'E-natural gas'!X68</f>
        <v>21338612386893.559</v>
      </c>
      <c r="Y20" s="344">
        <f>'NonE-natural gas'!Y68+'E-natural gas'!Y68</f>
        <v>21238556174818.227</v>
      </c>
      <c r="Z20" s="344">
        <f>'NonE-natural gas'!Z68+'E-natural gas'!Z68</f>
        <v>21115197136479.766</v>
      </c>
      <c r="AA20" s="344">
        <f>'NonE-natural gas'!AA68+'E-natural gas'!AA68</f>
        <v>20971096940825.953</v>
      </c>
      <c r="AB20" s="344">
        <f>'NonE-natural gas'!AB68+'E-natural gas'!AB68</f>
        <v>20808729466148.688</v>
      </c>
      <c r="AC20" s="344">
        <f>'NonE-natural gas'!AC68+'E-natural gas'!AC68</f>
        <v>20630460701355.387</v>
      </c>
      <c r="AD20" s="344">
        <f>'NonE-natural gas'!AD68+'E-natural gas'!AD68</f>
        <v>20438533543409.703</v>
      </c>
      <c r="AE20" s="344">
        <f>'NonE-natural gas'!AE68+'E-natural gas'!AE68</f>
        <v>20235057196296.203</v>
      </c>
      <c r="AF20" s="344">
        <f>'NonE-natural gas'!AF68+'E-natural gas'!AF68</f>
        <v>20022000806848.332</v>
      </c>
      <c r="AG20" s="344">
        <f>'NonE-natural gas'!AG68+'E-natural gas'!AG68</f>
        <v>19801190924400.965</v>
      </c>
      <c r="AH20" s="344">
        <f>'NonE-natural gas'!AH68+'E-natural gas'!AH68</f>
        <v>19574312342590.715</v>
      </c>
      <c r="AI20" s="344">
        <f>'NonE-natural gas'!AI68+'E-natural gas'!AI68</f>
        <v>19342911870454.914</v>
      </c>
      <c r="AJ20" s="344">
        <f>'NonE-natural gas'!AJ68+'E-natural gas'!AJ68</f>
        <v>19108404583811.816</v>
      </c>
      <c r="AK20" s="344">
        <f>'NonE-natural gas'!AK68+'E-natural gas'!AK68</f>
        <v>18872082124202.02</v>
      </c>
      <c r="AL20" s="344">
        <f>'NonE-natural gas'!AL68+'E-natural gas'!AL68</f>
        <v>18635122638965.336</v>
      </c>
      <c r="AM20" s="344">
        <f>'NonE-natural gas'!AM68+'E-natural gas'!AM68</f>
        <v>18398601989970.801</v>
      </c>
      <c r="AN20" s="344">
        <f>'NonE-natural gas'!AN68+'E-natural gas'!AN68</f>
        <v>18163505897991.063</v>
      </c>
      <c r="AO20" s="344">
        <f>'NonE-natural gas'!AO68+'E-natural gas'!AO68</f>
        <v>17930742732832.02</v>
      </c>
      <c r="AP20" s="344">
        <f>'NonE-natural gas'!AP68+'E-natural gas'!AP68</f>
        <v>17701156704494.707</v>
      </c>
      <c r="AQ20" s="344">
        <f>'NonE-natural gas'!AQ68+'E-natural gas'!AQ68</f>
        <v>17385923096258.463</v>
      </c>
    </row>
    <row r="21" spans="1:43" x14ac:dyDescent="0.2">
      <c r="A21" s="136" t="s">
        <v>143</v>
      </c>
      <c r="B21" s="344">
        <f>'NonE-natural gas'!B69+'E-natural gas'!B69</f>
        <v>92988580557133.547</v>
      </c>
      <c r="C21" s="344">
        <f>'NonE-natural gas'!C69+'E-natural gas'!C69</f>
        <v>100902378959369.78</v>
      </c>
      <c r="D21" s="344">
        <f>'NonE-natural gas'!D69+'E-natural gas'!D69</f>
        <v>103659224717169.66</v>
      </c>
      <c r="E21" s="344">
        <f>'NonE-natural gas'!E69+'E-natural gas'!E69</f>
        <v>106145872079712.61</v>
      </c>
      <c r="F21" s="344">
        <f>'NonE-natural gas'!F69+'E-natural gas'!F69</f>
        <v>114275725045645.64</v>
      </c>
      <c r="G21" s="344">
        <f>'NonE-natural gas'!G69+'E-natural gas'!G69</f>
        <v>122240713179007.8</v>
      </c>
      <c r="H21" s="344">
        <f>'NonE-natural gas'!H69+'E-natural gas'!H69</f>
        <v>130041945011730.27</v>
      </c>
      <c r="I21" s="344">
        <f>'NonE-natural gas'!I69+'E-natural gas'!I69</f>
        <v>132722361309638.64</v>
      </c>
      <c r="J21" s="344">
        <f>'NonE-natural gas'!J69+'E-natural gas'!J69</f>
        <v>135339990243561.7</v>
      </c>
      <c r="K21" s="344">
        <f>'NonE-natural gas'!K69+'E-natural gas'!K69</f>
        <v>137895226631646.55</v>
      </c>
      <c r="L21" s="344">
        <f>'NonE-natural gas'!L69+'E-natural gas'!L69</f>
        <v>140388465292039.97</v>
      </c>
      <c r="M21" s="344">
        <f>'NonE-natural gas'!M69+'E-natural gas'!M69</f>
        <v>142820101042889.06</v>
      </c>
      <c r="N21" s="344">
        <f>'NonE-natural gas'!N69+'E-natural gas'!N69</f>
        <v>143678738688509.66</v>
      </c>
      <c r="O21" s="344">
        <f>'NonE-natural gas'!O69+'E-natural gas'!O69</f>
        <v>144515458449987.38</v>
      </c>
      <c r="P21" s="344">
        <f>'NonE-natural gas'!P69+'E-natural gas'!P69</f>
        <v>145330379472055.03</v>
      </c>
      <c r="Q21" s="344">
        <f>'NonE-natural gas'!Q69+'E-natural gas'!Q69</f>
        <v>146123620899445.53</v>
      </c>
      <c r="R21" s="344">
        <f>'NonE-natural gas'!R69+'E-natural gas'!R69</f>
        <v>146895301876891.53</v>
      </c>
      <c r="S21" s="344">
        <f>'NonE-natural gas'!S69+'E-natural gas'!S69</f>
        <v>145992088226047.31</v>
      </c>
      <c r="T21" s="344">
        <f>'NonE-natural gas'!T69+'E-natural gas'!T69</f>
        <v>145092133488450.13</v>
      </c>
      <c r="U21" s="344">
        <f>'NonE-natural gas'!U69+'E-natural gas'!U69</f>
        <v>144195433326406.97</v>
      </c>
      <c r="V21" s="344">
        <f>'NonE-natural gas'!V69+'E-natural gas'!V69</f>
        <v>143301983402224.66</v>
      </c>
      <c r="W21" s="344">
        <f>'NonE-natural gas'!W69+'E-natural gas'!W69</f>
        <v>142411779378209.94</v>
      </c>
      <c r="X21" s="344">
        <f>'NonE-natural gas'!X69+'E-natural gas'!X69</f>
        <v>141524816916669.88</v>
      </c>
      <c r="Y21" s="344">
        <f>'NonE-natural gas'!Y69+'E-natural gas'!Y69</f>
        <v>140641091679911.22</v>
      </c>
      <c r="Z21" s="344">
        <f>'NonE-natural gas'!Z69+'E-natural gas'!Z69</f>
        <v>139760599330240.94</v>
      </c>
      <c r="AA21" s="344">
        <f>'NonE-natural gas'!AA69+'E-natural gas'!AA69</f>
        <v>138883335529965.89</v>
      </c>
      <c r="AB21" s="344">
        <f>'NonE-natural gas'!AB69+'E-natural gas'!AB69</f>
        <v>138009295941392.84</v>
      </c>
      <c r="AC21" s="344">
        <f>'NonE-natural gas'!AC69+'E-natural gas'!AC69</f>
        <v>137138476226828.77</v>
      </c>
      <c r="AD21" s="344">
        <f>'NonE-natural gas'!AD69+'E-natural gas'!AD69</f>
        <v>136270872048580.59</v>
      </c>
      <c r="AE21" s="344">
        <f>'NonE-natural gas'!AE69+'E-natural gas'!AE69</f>
        <v>135406479068955.11</v>
      </c>
      <c r="AF21" s="344">
        <f>'NonE-natural gas'!AF69+'E-natural gas'!AF69</f>
        <v>134545292950259.25</v>
      </c>
      <c r="AG21" s="344">
        <f>'NonE-natural gas'!AG69+'E-natural gas'!AG69</f>
        <v>133687309354799.83</v>
      </c>
      <c r="AH21" s="344">
        <f>'NonE-natural gas'!AH69+'E-natural gas'!AH69</f>
        <v>133086344054332.55</v>
      </c>
      <c r="AI21" s="344">
        <f>'NonE-natural gas'!AI69+'E-natural gas'!AI69</f>
        <v>132486929567672.13</v>
      </c>
      <c r="AJ21" s="344">
        <f>'NonE-natural gas'!AJ69+'E-natural gas'!AJ69</f>
        <v>131889064159741.33</v>
      </c>
      <c r="AK21" s="344">
        <f>'NonE-natural gas'!AK69+'E-natural gas'!AK69</f>
        <v>131292746095462.8</v>
      </c>
      <c r="AL21" s="344">
        <f>'NonE-natural gas'!AL69+'E-natural gas'!AL69</f>
        <v>130697973639759.38</v>
      </c>
      <c r="AM21" s="344">
        <f>'NonE-natural gas'!AM69+'E-natural gas'!AM69</f>
        <v>130021504657645.05</v>
      </c>
      <c r="AN21" s="344">
        <f>'NonE-natural gas'!AN69+'E-natural gas'!AN69</f>
        <v>129347122600170.27</v>
      </c>
      <c r="AO21" s="344">
        <f>'NonE-natural gas'!AO69+'E-natural gas'!AO69</f>
        <v>128674824864719.2</v>
      </c>
      <c r="AP21" s="344">
        <f>'NonE-natural gas'!AP69+'E-natural gas'!AP69</f>
        <v>128004608848676.11</v>
      </c>
      <c r="AQ21" s="344">
        <f>'NonE-natural gas'!AQ69+'E-natural gas'!AQ69</f>
        <v>126896147453867.72</v>
      </c>
    </row>
    <row r="22" spans="1:43" x14ac:dyDescent="0.2">
      <c r="A22" s="136" t="s">
        <v>144</v>
      </c>
      <c r="B22" s="344">
        <f>'NonE-natural gas'!B70+'E-natural gas'!B70</f>
        <v>77017250982495.391</v>
      </c>
      <c r="C22" s="344">
        <f>'NonE-natural gas'!C70+'E-natural gas'!C70</f>
        <v>78952229590499.891</v>
      </c>
      <c r="D22" s="344">
        <f>'NonE-natural gas'!D70+'E-natural gas'!D70</f>
        <v>88562553799530.672</v>
      </c>
      <c r="E22" s="344">
        <f>'NonE-natural gas'!E70+'E-natural gas'!E70</f>
        <v>91556075878488.156</v>
      </c>
      <c r="F22" s="344">
        <f>'NonE-natural gas'!F70+'E-natural gas'!F70</f>
        <v>91800705445559.172</v>
      </c>
      <c r="G22" s="344">
        <f>'NonE-natural gas'!G70+'E-natural gas'!G70</f>
        <v>93201279648345.406</v>
      </c>
      <c r="H22" s="344">
        <f>'NonE-natural gas'!H70+'E-natural gas'!H70</f>
        <v>95058701014695.672</v>
      </c>
      <c r="I22" s="344">
        <f>'NonE-natural gas'!I70+'E-natural gas'!I70</f>
        <v>96832204397805.453</v>
      </c>
      <c r="J22" s="344">
        <f>'NonE-natural gas'!J70+'E-natural gas'!J70</f>
        <v>98319925538222.5</v>
      </c>
      <c r="K22" s="344">
        <f>'NonE-natural gas'!K70+'E-natural gas'!K70</f>
        <v>99512248051792.656</v>
      </c>
      <c r="L22" s="344">
        <f>'NonE-natural gas'!L70+'E-natural gas'!L70</f>
        <v>100402448093221.25</v>
      </c>
      <c r="M22" s="344">
        <f>'NonE-natural gas'!M70+'E-natural gas'!M70</f>
        <v>100986734453964.83</v>
      </c>
      <c r="N22" s="344">
        <f>'NonE-natural gas'!N70+'E-natural gas'!N70</f>
        <v>101356574983675.2</v>
      </c>
      <c r="O22" s="344">
        <f>'NonE-natural gas'!O70+'E-natural gas'!O70</f>
        <v>101463854461740.55</v>
      </c>
      <c r="P22" s="344">
        <f>'NonE-natural gas'!P70+'E-natural gas'!P70</f>
        <v>101353921264115.22</v>
      </c>
      <c r="Q22" s="344">
        <f>'NonE-natural gas'!Q70+'E-natural gas'!Q70</f>
        <v>101073536204810</v>
      </c>
      <c r="R22" s="344">
        <f>'NonE-natural gas'!R70+'E-natural gas'!R70</f>
        <v>100669985515608.17</v>
      </c>
      <c r="S22" s="344">
        <f>'NonE-natural gas'!S70+'E-natural gas'!S70</f>
        <v>100529247655084.88</v>
      </c>
      <c r="T22" s="344">
        <f>'NonE-natural gas'!T70+'E-natural gas'!T70</f>
        <v>100318523996462.92</v>
      </c>
      <c r="U22" s="344">
        <f>'NonE-natural gas'!U70+'E-natural gas'!U70</f>
        <v>100044173033046.81</v>
      </c>
      <c r="V22" s="344">
        <f>'NonE-natural gas'!V70+'E-natural gas'!V70</f>
        <v>99712617313313.063</v>
      </c>
      <c r="W22" s="344">
        <f>'NonE-natural gas'!W70+'E-natural gas'!W70</f>
        <v>99330306210421.141</v>
      </c>
      <c r="X22" s="344">
        <f>'NonE-natural gas'!X70+'E-natural gas'!X70</f>
        <v>98903682520255.703</v>
      </c>
      <c r="Y22" s="344">
        <f>'NonE-natural gas'!Y70+'E-natural gas'!Y70</f>
        <v>98439152995398.719</v>
      </c>
      <c r="Z22" s="344">
        <f>'NonE-natural gas'!Z70+'E-natural gas'!Z70</f>
        <v>97943062868775.094</v>
      </c>
      <c r="AA22" s="344">
        <f>'NonE-natural gas'!AA70+'E-natural gas'!AA70</f>
        <v>97421674373583.266</v>
      </c>
      <c r="AB22" s="344">
        <f>'NonE-natural gas'!AB70+'E-natural gas'!AB70</f>
        <v>96881149225754.078</v>
      </c>
      <c r="AC22" s="344">
        <f>'NonE-natural gas'!AC70+'E-natural gas'!AC70</f>
        <v>96327535001645.344</v>
      </c>
      <c r="AD22" s="344">
        <f>'NonE-natural gas'!AD70+'E-natural gas'!AD70</f>
        <v>95766755316981.547</v>
      </c>
      <c r="AE22" s="344">
        <f>'NonE-natural gas'!AE70+'E-natural gas'!AE70</f>
        <v>95204603693001.438</v>
      </c>
      <c r="AF22" s="344">
        <f>'NonE-natural gas'!AF70+'E-natural gas'!AF70</f>
        <v>94646740982223.984</v>
      </c>
      <c r="AG22" s="344">
        <f>'NonE-natural gas'!AG70+'E-natural gas'!AG70</f>
        <v>94098696218862.922</v>
      </c>
      <c r="AH22" s="344">
        <f>'NonE-natural gas'!AH70+'E-natural gas'!AH70</f>
        <v>93565870757449.688</v>
      </c>
      <c r="AI22" s="344">
        <f>'NonE-natural gas'!AI70+'E-natural gas'!AI70</f>
        <v>93053545567309.297</v>
      </c>
      <c r="AJ22" s="344">
        <f>'NonE-natural gas'!AJ70+'E-natural gas'!AJ70</f>
        <v>92566891559894.766</v>
      </c>
      <c r="AK22" s="344">
        <f>'NonE-natural gas'!AK70+'E-natural gas'!AK70</f>
        <v>92110982840293.391</v>
      </c>
      <c r="AL22" s="344">
        <f>'NonE-natural gas'!AL70+'E-natural gas'!AL70</f>
        <v>91690812793243.031</v>
      </c>
      <c r="AM22" s="344">
        <f>'NonE-natural gas'!AM70+'E-natural gas'!AM70</f>
        <v>91311312937523.281</v>
      </c>
      <c r="AN22" s="344">
        <f>'NonE-natural gas'!AN70+'E-natural gas'!AN70</f>
        <v>90977374510487.797</v>
      </c>
      <c r="AO22" s="344">
        <f>'NonE-natural gas'!AO70+'E-natural gas'!AO70</f>
        <v>90693872776708.875</v>
      </c>
      <c r="AP22" s="344">
        <f>'NonE-natural gas'!AP70+'E-natural gas'!AP70</f>
        <v>90465694091286.906</v>
      </c>
      <c r="AQ22" s="344">
        <f>'NonE-natural gas'!AQ70+'E-natural gas'!AQ70</f>
        <v>89834435610128.641</v>
      </c>
    </row>
    <row r="23" spans="1:43" x14ac:dyDescent="0.2">
      <c r="A23" s="136" t="s">
        <v>145</v>
      </c>
      <c r="B23" s="344">
        <f>'NonE-natural gas'!B71+'E-natural gas'!B71</f>
        <v>75160563300985.469</v>
      </c>
      <c r="C23" s="344">
        <f>'NonE-natural gas'!C71+'E-natural gas'!C71</f>
        <v>76537407095558.031</v>
      </c>
      <c r="D23" s="344">
        <f>'NonE-natural gas'!D71+'E-natural gas'!D71</f>
        <v>88809618823627.141</v>
      </c>
      <c r="E23" s="344">
        <f>'NonE-natural gas'!E71+'E-natural gas'!E71</f>
        <v>88371563412735.328</v>
      </c>
      <c r="F23" s="344">
        <f>'NonE-natural gas'!F71+'E-natural gas'!F71</f>
        <v>88869408207670.688</v>
      </c>
      <c r="G23" s="344">
        <f>'NonE-natural gas'!G71+'E-natural gas'!G71</f>
        <v>91154782036312.938</v>
      </c>
      <c r="H23" s="344">
        <f>'NonE-natural gas'!H71+'E-natural gas'!H71</f>
        <v>94135205344417.25</v>
      </c>
      <c r="I23" s="344">
        <f>'NonE-natural gas'!I71+'E-natural gas'!I71</f>
        <v>96899496583125.156</v>
      </c>
      <c r="J23" s="344">
        <f>'NonE-natural gas'!J71+'E-natural gas'!J71</f>
        <v>99195618835157.203</v>
      </c>
      <c r="K23" s="344">
        <f>'NonE-natural gas'!K71+'E-natural gas'!K71</f>
        <v>101055529602375.55</v>
      </c>
      <c r="L23" s="344">
        <f>'NonE-natural gas'!L71+'E-natural gas'!L71</f>
        <v>102522547771999.83</v>
      </c>
      <c r="M23" s="344">
        <f>'NonE-natural gas'!M71+'E-natural gas'!M71</f>
        <v>103649093586142.05</v>
      </c>
      <c r="N23" s="344">
        <f>'NonE-natural gas'!N71+'E-natural gas'!N71</f>
        <v>104655857717842.28</v>
      </c>
      <c r="O23" s="344">
        <f>'NonE-natural gas'!O71+'E-natural gas'!O71</f>
        <v>105425113561338.81</v>
      </c>
      <c r="P23" s="344">
        <f>'NonE-natural gas'!P71+'E-natural gas'!P71</f>
        <v>105999275099478.72</v>
      </c>
      <c r="Q23" s="344">
        <f>'NonE-natural gas'!Q71+'E-natural gas'!Q71</f>
        <v>106423067336671.14</v>
      </c>
      <c r="R23" s="344">
        <f>'NonE-natural gas'!R71+'E-natural gas'!R71</f>
        <v>106742773883820.13</v>
      </c>
      <c r="S23" s="344">
        <f>'NonE-natural gas'!S71+'E-natural gas'!S71</f>
        <v>107450689372434.91</v>
      </c>
      <c r="T23" s="344">
        <f>'NonE-natural gas'!T71+'E-natural gas'!T71</f>
        <v>108108379869570.23</v>
      </c>
      <c r="U23" s="344">
        <f>'NonE-natural gas'!U71+'E-natural gas'!U71</f>
        <v>108716088373729.88</v>
      </c>
      <c r="V23" s="344">
        <f>'NonE-natural gas'!V71+'E-natural gas'!V71</f>
        <v>109274155341159.58</v>
      </c>
      <c r="W23" s="344">
        <f>'NonE-natural gas'!W71+'E-natural gas'!W71</f>
        <v>109783015202055.02</v>
      </c>
      <c r="X23" s="344">
        <f>'NonE-natural gas'!X71+'E-natural gas'!X71</f>
        <v>110243192672938.28</v>
      </c>
      <c r="Y23" s="344">
        <f>'NonE-natural gas'!Y71+'E-natural gas'!Y71</f>
        <v>110655298890329.06</v>
      </c>
      <c r="Z23" s="344">
        <f>'NonE-natural gas'!Z71+'E-natural gas'!Z71</f>
        <v>111020027390667.41</v>
      </c>
      <c r="AA23" s="344">
        <f>'NonE-natural gas'!AA71+'E-natural gas'!AA71</f>
        <v>111338149961118.52</v>
      </c>
      <c r="AB23" s="344">
        <f>'NonE-natural gas'!AB71+'E-natural gas'!AB71</f>
        <v>111610512385444.33</v>
      </c>
      <c r="AC23" s="344">
        <f>'NonE-natural gas'!AC71+'E-natural gas'!AC71</f>
        <v>111838030108529.78</v>
      </c>
      <c r="AD23" s="344">
        <f>'NonE-natural gas'!AD71+'E-natural gas'!AD71</f>
        <v>112021683842474.03</v>
      </c>
      <c r="AE23" s="344">
        <f>'NonE-natural gas'!AE71+'E-natural gas'!AE71</f>
        <v>112162515136345.94</v>
      </c>
      <c r="AF23" s="344">
        <f>'NonE-natural gas'!AF71+'E-natural gas'!AF71</f>
        <v>112261621930822.67</v>
      </c>
      <c r="AG23" s="344">
        <f>'NonE-natural gas'!AG71+'E-natural gas'!AG71</f>
        <v>112320154117969.78</v>
      </c>
      <c r="AH23" s="344">
        <f>'NonE-natural gas'!AH71+'E-natural gas'!AH71</f>
        <v>112339309125380.75</v>
      </c>
      <c r="AI23" s="344">
        <f>'NonE-natural gas'!AI71+'E-natural gas'!AI71</f>
        <v>112320327542816.28</v>
      </c>
      <c r="AJ23" s="344">
        <f>'NonE-natural gas'!AJ71+'E-natural gas'!AJ71</f>
        <v>112264488808348.55</v>
      </c>
      <c r="AK23" s="344">
        <f>'NonE-natural gas'!AK71+'E-natural gas'!AK71</f>
        <v>112173106969855.97</v>
      </c>
      <c r="AL23" s="344">
        <f>'NonE-natural gas'!AL71+'E-natural gas'!AL71</f>
        <v>112047526536526.53</v>
      </c>
      <c r="AM23" s="344">
        <f>'NonE-natural gas'!AM71+'E-natural gas'!AM71</f>
        <v>111889118433828.84</v>
      </c>
      <c r="AN23" s="344">
        <f>'NonE-natural gas'!AN71+'E-natural gas'!AN71</f>
        <v>111699276074210.39</v>
      </c>
      <c r="AO23" s="344">
        <f>'NonE-natural gas'!AO71+'E-natural gas'!AO71</f>
        <v>111479411554576.72</v>
      </c>
      <c r="AP23" s="344">
        <f>'NonE-natural gas'!AP71+'E-natural gas'!AP71</f>
        <v>111230951990433.44</v>
      </c>
      <c r="AQ23" s="344">
        <f>'NonE-natural gas'!AQ71+'E-natural gas'!AQ71</f>
        <v>110382944909015.25</v>
      </c>
    </row>
    <row r="24" spans="1:43" x14ac:dyDescent="0.2">
      <c r="A24" s="136" t="s">
        <v>146</v>
      </c>
      <c r="B24" s="344">
        <f>'NonE-natural gas'!B72+'E-natural gas'!B72</f>
        <v>637951934203293.63</v>
      </c>
      <c r="C24" s="344">
        <f>'NonE-natural gas'!C72+'E-natural gas'!C72</f>
        <v>765240579633770.13</v>
      </c>
      <c r="D24" s="344">
        <f>'NonE-natural gas'!D72+'E-natural gas'!D72</f>
        <v>940643369182848</v>
      </c>
      <c r="E24" s="344">
        <f>'NonE-natural gas'!E72+'E-natural gas'!E72</f>
        <v>1015377972863654</v>
      </c>
      <c r="F24" s="344">
        <f>'NonE-natural gas'!F72+'E-natural gas'!F72</f>
        <v>1061294586581098.8</v>
      </c>
      <c r="G24" s="344">
        <f>'NonE-natural gas'!G72+'E-natural gas'!G72</f>
        <v>1179420217960744.8</v>
      </c>
      <c r="H24" s="344">
        <f>'NonE-natural gas'!H72+'E-natural gas'!H72</f>
        <v>1336535914166940</v>
      </c>
      <c r="I24" s="344">
        <f>'NonE-natural gas'!I72+'E-natural gas'!I72</f>
        <v>1492711931610330</v>
      </c>
      <c r="J24" s="344">
        <f>'NonE-natural gas'!J72+'E-natural gas'!J72</f>
        <v>1637365958744151.3</v>
      </c>
      <c r="K24" s="344">
        <f>'NonE-natural gas'!K72+'E-natural gas'!K72</f>
        <v>1771453718065547.8</v>
      </c>
      <c r="L24" s="344">
        <f>'NonE-natural gas'!L72+'E-natural gas'!L72</f>
        <v>1898314138394694.5</v>
      </c>
      <c r="M24" s="344">
        <f>'NonE-natural gas'!M72+'E-natural gas'!M72</f>
        <v>2023487341913215</v>
      </c>
      <c r="N24" s="344">
        <f>'NonE-natural gas'!N72+'E-natural gas'!N72</f>
        <v>2153150811351140.8</v>
      </c>
      <c r="O24" s="344">
        <f>'NonE-natural gas'!O72+'E-natural gas'!O72</f>
        <v>2288515808580720.5</v>
      </c>
      <c r="P24" s="344">
        <f>'NonE-natural gas'!P72+'E-natural gas'!P72</f>
        <v>2429463685992371.5</v>
      </c>
      <c r="Q24" s="344">
        <f>'NonE-natural gas'!Q72+'E-natural gas'!Q72</f>
        <v>2575819663188202</v>
      </c>
      <c r="R24" s="344">
        <f>'NonE-natural gas'!R72+'E-natural gas'!R72</f>
        <v>2727348042063257.5</v>
      </c>
      <c r="S24" s="344">
        <f>'NonE-natural gas'!S72+'E-natural gas'!S72</f>
        <v>2884279527303542</v>
      </c>
      <c r="T24" s="344">
        <f>'NonE-natural gas'!T72+'E-natural gas'!T72</f>
        <v>3045758525947105.5</v>
      </c>
      <c r="U24" s="344">
        <f>'NonE-natural gas'!U72+'E-natural gas'!U72</f>
        <v>3211328712910632.5</v>
      </c>
      <c r="V24" s="344">
        <f>'NonE-natural gas'!V72+'E-natural gas'!V72</f>
        <v>3380454265903521</v>
      </c>
      <c r="W24" s="344">
        <f>'NonE-natural gas'!W72+'E-natural gas'!W72</f>
        <v>3552517382791985</v>
      </c>
      <c r="X24" s="344">
        <f>'NonE-natural gas'!X72+'E-natural gas'!X72</f>
        <v>3726816753048059.5</v>
      </c>
      <c r="Y24" s="344">
        <f>'NonE-natural gas'!Y72+'E-natural gas'!Y72</f>
        <v>3902567136945488</v>
      </c>
      <c r="Z24" s="344">
        <f>'NonE-natural gas'!Z72+'E-natural gas'!Z72</f>
        <v>4078900202200776.5</v>
      </c>
      <c r="AA24" s="344">
        <f>'NonE-natural gas'!AA72+'E-natural gas'!AA72</f>
        <v>4254866759145692</v>
      </c>
      <c r="AB24" s="344">
        <f>'NonE-natural gas'!AB72+'E-natural gas'!AB72</f>
        <v>4429440521794916.5</v>
      </c>
      <c r="AC24" s="344">
        <f>'NonE-natural gas'!AC72+'E-natural gas'!AC72</f>
        <v>4601523502983330</v>
      </c>
      <c r="AD24" s="344">
        <f>'NonE-natural gas'!AD72+'E-natural gas'!AD72</f>
        <v>4769953126873801</v>
      </c>
      <c r="AE24" s="344">
        <f>'NonE-natural gas'!AE72+'E-natural gas'!AE72</f>
        <v>4933511111534132</v>
      </c>
      <c r="AF24" s="344">
        <f>'NonE-natural gas'!AF72+'E-natural gas'!AF72</f>
        <v>5090934138106474</v>
      </c>
      <c r="AG24" s="344">
        <f>'NonE-natural gas'!AG72+'E-natural gas'!AG72</f>
        <v>5240926281731084</v>
      </c>
      <c r="AH24" s="344">
        <f>'NonE-natural gas'!AH72+'E-natural gas'!AH72</f>
        <v>5382173133473823</v>
      </c>
      <c r="AI24" s="344">
        <f>'NonE-natural gas'!AI72+'E-natural gas'!AI72</f>
        <v>5513357492942264</v>
      </c>
      <c r="AJ24" s="344">
        <f>'NonE-natural gas'!AJ72+'E-natural gas'!AJ72</f>
        <v>5633176459220878</v>
      </c>
      <c r="AK24" s="344">
        <f>'NonE-natural gas'!AK72+'E-natural gas'!AK72</f>
        <v>5740359694632005</v>
      </c>
      <c r="AL24" s="344">
        <f>'NonE-natural gas'!AL72+'E-natural gas'!AL72</f>
        <v>5833688583286860</v>
      </c>
      <c r="AM24" s="344">
        <f>'NonE-natural gas'!AM72+'E-natural gas'!AM72</f>
        <v>5912015956277690</v>
      </c>
      <c r="AN24" s="344">
        <f>'NonE-natural gas'!AN72+'E-natural gas'!AN72</f>
        <v>5974286009668042</v>
      </c>
      <c r="AO24" s="344">
        <f>'NonE-natural gas'!AO72+'E-natural gas'!AO72</f>
        <v>6019554002229213</v>
      </c>
      <c r="AP24" s="344">
        <f>'NonE-natural gas'!AP72+'E-natural gas'!AP72</f>
        <v>6047005289210544</v>
      </c>
      <c r="AQ24" s="344">
        <f>'NonE-natural gas'!AQ72+'E-natural gas'!AQ72</f>
        <v>6054319851661509</v>
      </c>
    </row>
    <row r="25" spans="1:43" x14ac:dyDescent="0.2">
      <c r="A25" s="136" t="s">
        <v>147</v>
      </c>
      <c r="B25" s="344">
        <f>'NonE-natural gas'!B73+'E-natural gas'!B73</f>
        <v>69067287764908.383</v>
      </c>
      <c r="C25" s="344">
        <f>'NonE-natural gas'!C73+'E-natural gas'!C73</f>
        <v>57829452914743.797</v>
      </c>
      <c r="D25" s="344">
        <f>'NonE-natural gas'!D73+'E-natural gas'!D73</f>
        <v>77622092637406.344</v>
      </c>
      <c r="E25" s="344">
        <f>'NonE-natural gas'!E73+'E-natural gas'!E73</f>
        <v>95774948468105.531</v>
      </c>
      <c r="F25" s="344">
        <f>'NonE-natural gas'!F73+'E-natural gas'!F73</f>
        <v>99071183983406.25</v>
      </c>
      <c r="G25" s="344">
        <f>'NonE-natural gas'!G73+'E-natural gas'!G73</f>
        <v>108267291782020.5</v>
      </c>
      <c r="H25" s="344">
        <f>'NonE-natural gas'!H73+'E-natural gas'!H73</f>
        <v>120651247764879.14</v>
      </c>
      <c r="I25" s="344">
        <f>'NonE-natural gas'!I73+'E-natural gas'!I73</f>
        <v>133275862547900.84</v>
      </c>
      <c r="J25" s="344">
        <f>'NonE-natural gas'!J73+'E-natural gas'!J73</f>
        <v>145301985899659.81</v>
      </c>
      <c r="K25" s="344">
        <f>'NonE-natural gas'!K73+'E-natural gas'!K73</f>
        <v>156777179675435.19</v>
      </c>
      <c r="L25" s="344">
        <f>'NonE-natural gas'!L73+'E-natural gas'!L73</f>
        <v>167871481074511.75</v>
      </c>
      <c r="M25" s="344">
        <f>'NonE-natural gas'!M73+'E-natural gas'!M73</f>
        <v>178873434667918.41</v>
      </c>
      <c r="N25" s="344">
        <f>'NonE-natural gas'!N73+'E-natural gas'!N73</f>
        <v>190224803686373.56</v>
      </c>
      <c r="O25" s="344">
        <f>'NonE-natural gas'!O73+'E-natural gas'!O73</f>
        <v>201913862715927.78</v>
      </c>
      <c r="P25" s="344">
        <f>'NonE-natural gas'!P73+'E-natural gas'!P73</f>
        <v>213969233497555.94</v>
      </c>
      <c r="Q25" s="344">
        <f>'NonE-natural gas'!Q73+'E-natural gas'!Q73</f>
        <v>226428626356709.97</v>
      </c>
      <c r="R25" s="344">
        <f>'NonE-natural gas'!R73+'E-natural gas'!R73</f>
        <v>239339754389202</v>
      </c>
      <c r="S25" s="344">
        <f>'NonE-natural gas'!S73+'E-natural gas'!S73</f>
        <v>253556725780069.75</v>
      </c>
      <c r="T25" s="344">
        <f>'NonE-natural gas'!T73+'E-natural gas'!T73</f>
        <v>268350987209668.97</v>
      </c>
      <c r="U25" s="344">
        <f>'NonE-natural gas'!U73+'E-natural gas'!U73</f>
        <v>283692284446887.13</v>
      </c>
      <c r="V25" s="344">
        <f>'NonE-natural gas'!V73+'E-natural gas'!V73</f>
        <v>299541150758917.06</v>
      </c>
      <c r="W25" s="344">
        <f>'NonE-natural gas'!W73+'E-natural gas'!W73</f>
        <v>315848173597184.44</v>
      </c>
      <c r="X25" s="344">
        <f>'NonE-natural gas'!X73+'E-natural gas'!X73</f>
        <v>332553337968474.19</v>
      </c>
      <c r="Y25" s="344">
        <f>'NonE-natural gas'!Y73+'E-natural gas'!Y73</f>
        <v>349585475199505.06</v>
      </c>
      <c r="Z25" s="344">
        <f>'NonE-natural gas'!Z73+'E-natural gas'!Z73</f>
        <v>366861847923459.56</v>
      </c>
      <c r="AA25" s="344">
        <f>'NonE-natural gas'!AA73+'E-natural gas'!AA73</f>
        <v>384287903572482.25</v>
      </c>
      <c r="AB25" s="344">
        <f>'NonE-natural gas'!AB73+'E-natural gas'!AB73</f>
        <v>401757229255314.75</v>
      </c>
      <c r="AC25" s="344">
        <f>'NonE-natural gas'!AC73+'E-natural gas'!AC73</f>
        <v>419151740435994.31</v>
      </c>
      <c r="AD25" s="344">
        <f>'NonE-natural gas'!AD73+'E-natural gas'!AD73</f>
        <v>436342134117700.44</v>
      </c>
      <c r="AE25" s="344">
        <f>'NonE-natural gas'!AE73+'E-natural gas'!AE73</f>
        <v>453188634104620</v>
      </c>
      <c r="AF25" s="344">
        <f>'NonE-natural gas'!AF73+'E-natural gas'!AF73</f>
        <v>469542051226521.06</v>
      </c>
      <c r="AG25" s="344">
        <f>'NonE-natural gas'!AG73+'E-natural gas'!AG73</f>
        <v>485245175075547.75</v>
      </c>
      <c r="AH25" s="344">
        <f>'NonE-natural gas'!AH73+'E-natural gas'!AH73</f>
        <v>500134505795238.69</v>
      </c>
      <c r="AI25" s="344">
        <f>'NonE-natural gas'!AI73+'E-natural gas'!AI73</f>
        <v>514042324827790.81</v>
      </c>
      <c r="AJ25" s="344">
        <f>'NonE-natural gas'!AJ73+'E-natural gas'!AJ73</f>
        <v>526799092406713</v>
      </c>
      <c r="AK25" s="344">
        <f>'NonE-natural gas'!AK73+'E-natural gas'!AK73</f>
        <v>538236147217851.31</v>
      </c>
      <c r="AL25" s="344">
        <f>'NonE-natural gas'!AL73+'E-natural gas'!AL73</f>
        <v>548188670387260.88</v>
      </c>
      <c r="AM25" s="344">
        <f>'NonE-natural gas'!AM73+'E-natural gas'!AM73</f>
        <v>556498862240172.06</v>
      </c>
      <c r="AN25" s="344">
        <f>'NonE-natural gas'!AN73+'E-natural gas'!AN73</f>
        <v>563019266661025.75</v>
      </c>
      <c r="AO25" s="344">
        <f>'NonE-natural gas'!AO73+'E-natural gas'!AO73</f>
        <v>567616165004666.88</v>
      </c>
      <c r="AP25" s="344">
        <f>'NonE-natural gas'!AP73+'E-natural gas'!AP73</f>
        <v>570172950060254.13</v>
      </c>
      <c r="AQ25" s="344">
        <f>'NonE-natural gas'!AQ73+'E-natural gas'!AQ73</f>
        <v>567667261377354.38</v>
      </c>
    </row>
    <row r="26" spans="1:43" x14ac:dyDescent="0.2">
      <c r="A26" s="136" t="s">
        <v>148</v>
      </c>
      <c r="B26" s="344">
        <f>'NonE-natural gas'!B74+'E-natural gas'!B74</f>
        <v>9477455150833.959</v>
      </c>
      <c r="C26" s="344">
        <f>'NonE-natural gas'!C74+'E-natural gas'!C74</f>
        <v>8904085978007.7051</v>
      </c>
      <c r="D26" s="344">
        <f>'NonE-natural gas'!D74+'E-natural gas'!D74</f>
        <v>9330295730543.0117</v>
      </c>
      <c r="E26" s="344">
        <f>'NonE-natural gas'!E74+'E-natural gas'!E74</f>
        <v>9407721701087.875</v>
      </c>
      <c r="F26" s="344">
        <f>'NonE-natural gas'!F74+'E-natural gas'!F74</f>
        <v>9802635759609.4277</v>
      </c>
      <c r="G26" s="344">
        <f>'NonE-natural gas'!G74+'E-natural gas'!G74</f>
        <v>10211436218766.342</v>
      </c>
      <c r="H26" s="344">
        <f>'NonE-natural gas'!H74+'E-natural gas'!H74</f>
        <v>10537660042599.646</v>
      </c>
      <c r="I26" s="344">
        <f>'NonE-natural gas'!I74+'E-natural gas'!I74</f>
        <v>10994537835858.391</v>
      </c>
      <c r="J26" s="344">
        <f>'NonE-natural gas'!J74+'E-natural gas'!J74</f>
        <v>11366096364942.578</v>
      </c>
      <c r="K26" s="344">
        <f>'NonE-natural gas'!K74+'E-natural gas'!K74</f>
        <v>11718393183033.137</v>
      </c>
      <c r="L26" s="344">
        <f>'NonE-natural gas'!L74+'E-natural gas'!L74</f>
        <v>12050005437949.9</v>
      </c>
      <c r="M26" s="344">
        <f>'NonE-natural gas'!M74+'E-natural gas'!M74</f>
        <v>12429168181823.512</v>
      </c>
      <c r="N26" s="344">
        <f>'NonE-natural gas'!N74+'E-natural gas'!N74</f>
        <v>12663278668814.627</v>
      </c>
      <c r="O26" s="344">
        <f>'NonE-natural gas'!O74+'E-natural gas'!O74</f>
        <v>12944176847830.545</v>
      </c>
      <c r="P26" s="344">
        <f>'NonE-natural gas'!P74+'E-natural gas'!P74</f>
        <v>13201824767406.502</v>
      </c>
      <c r="Q26" s="344">
        <f>'NonE-natural gas'!Q74+'E-natural gas'!Q74</f>
        <v>13435844079637.303</v>
      </c>
      <c r="R26" s="344">
        <f>'NonE-natural gas'!R74+'E-natural gas'!R74</f>
        <v>13617871319471.24</v>
      </c>
      <c r="S26" s="344">
        <f>'NonE-natural gas'!S74+'E-natural gas'!S74</f>
        <v>13908377415707.42</v>
      </c>
      <c r="T26" s="344">
        <f>'NonE-natural gas'!T74+'E-natural gas'!T74</f>
        <v>14150119682430.742</v>
      </c>
      <c r="U26" s="344">
        <f>'NonE-natural gas'!U74+'E-natural gas'!U74</f>
        <v>14371400952707.209</v>
      </c>
      <c r="V26" s="344">
        <f>'NonE-natural gas'!V74+'E-natural gas'!V74</f>
        <v>14572497745069.322</v>
      </c>
      <c r="W26" s="344">
        <f>'NonE-natural gas'!W74+'E-natural gas'!W74</f>
        <v>14753849060688.779</v>
      </c>
      <c r="X26" s="344">
        <f>'NonE-natural gas'!X74+'E-natural gas'!X74</f>
        <v>14916044651450.92</v>
      </c>
      <c r="Y26" s="344">
        <f>'NonE-natural gas'!Y74+'E-natural gas'!Y74</f>
        <v>15059812455052.66</v>
      </c>
      <c r="Z26" s="344">
        <f>'NonE-natural gas'!Z74+'E-natural gas'!Z74</f>
        <v>15186005501994.727</v>
      </c>
      <c r="AA26" s="344">
        <f>'NonE-natural gas'!AA74+'E-natural gas'!AA74</f>
        <v>15295588583116.125</v>
      </c>
      <c r="AB26" s="344">
        <f>'NonE-natural gas'!AB74+'E-natural gas'!AB74</f>
        <v>15389624945675.43</v>
      </c>
      <c r="AC26" s="344">
        <f>'NonE-natural gas'!AC74+'E-natural gas'!AC74</f>
        <v>15469263262072.76</v>
      </c>
      <c r="AD26" s="344">
        <f>'NonE-natural gas'!AD74+'E-natural gas'!AD74</f>
        <v>15535725089219.807</v>
      </c>
      <c r="AE26" s="344">
        <f>'NonE-natural gas'!AE74+'E-natural gas'!AE74</f>
        <v>15590293009341.07</v>
      </c>
      <c r="AF26" s="344">
        <f>'NonE-natural gas'!AF74+'E-natural gas'!AF74</f>
        <v>15634299615563.715</v>
      </c>
      <c r="AG26" s="344">
        <f>'NonE-natural gas'!AG74+'E-natural gas'!AG74</f>
        <v>15669117478864.268</v>
      </c>
      <c r="AH26" s="344">
        <f>'NonE-natural gas'!AH74+'E-natural gas'!AH74</f>
        <v>15696150207501.082</v>
      </c>
      <c r="AI26" s="344">
        <f>'NonE-natural gas'!AI74+'E-natural gas'!AI74</f>
        <v>15716824686583.25</v>
      </c>
      <c r="AJ26" s="344">
        <f>'NonE-natural gas'!AJ74+'E-natural gas'!AJ74</f>
        <v>15732584564387.256</v>
      </c>
      <c r="AK26" s="344">
        <f>'NonE-natural gas'!AK74+'E-natural gas'!AK74</f>
        <v>15744885033818.193</v>
      </c>
      <c r="AL26" s="344">
        <f>'NonE-natural gas'!AL74+'E-natural gas'!AL74</f>
        <v>15755188942304.785</v>
      </c>
      <c r="AM26" s="344">
        <f>'NonE-natural gas'!AM74+'E-natural gas'!AM74</f>
        <v>15764964251614.387</v>
      </c>
      <c r="AN26" s="344">
        <f>'NonE-natural gas'!AN74+'E-natural gas'!AN74</f>
        <v>15775682860709.539</v>
      </c>
      <c r="AO26" s="344">
        <f>'NonE-natural gas'!AO74+'E-natural gas'!AO74</f>
        <v>15788820799923.02</v>
      </c>
      <c r="AP26" s="344">
        <f>'NonE-natural gas'!AP74+'E-natural gas'!AP74</f>
        <v>15805859803444.451</v>
      </c>
      <c r="AQ26" s="344">
        <f>'NonE-natural gas'!AQ74+'E-natural gas'!AQ74</f>
        <v>15696373545650.611</v>
      </c>
    </row>
  </sheetData>
  <phoneticPr fontId="3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24FB1-0AB7-4092-B899-8EBFFFE5950A}">
  <sheetPr codeName="Sheet24"/>
  <dimension ref="A1:AQ26"/>
  <sheetViews>
    <sheetView topLeftCell="S1" workbookViewId="0">
      <selection activeCell="B2" sqref="B2:AQ26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f>'E-electricity'!B50</f>
        <v>455930366150758.75</v>
      </c>
      <c r="C2" s="344">
        <f>'E-electricity'!C50</f>
        <v>485244074993755.06</v>
      </c>
      <c r="D2" s="344">
        <f>'E-electricity'!D50</f>
        <v>493073973858935</v>
      </c>
      <c r="E2" s="344">
        <f>'E-electricity'!E50</f>
        <v>512992586778523</v>
      </c>
      <c r="F2" s="344">
        <f>'E-electricity'!F50</f>
        <v>534658838946028.06</v>
      </c>
      <c r="G2" s="344">
        <f>'E-electricity'!G50</f>
        <v>560169203412951.81</v>
      </c>
      <c r="H2" s="344">
        <f>'E-electricity'!H50</f>
        <v>574005828403036.88</v>
      </c>
      <c r="I2" s="344">
        <f>'E-electricity'!I50</f>
        <v>609574869056061.75</v>
      </c>
      <c r="J2" s="344">
        <f>'E-electricity'!J50</f>
        <v>633257178574621</v>
      </c>
      <c r="K2" s="344">
        <f>'E-electricity'!K50</f>
        <v>656009521090755.75</v>
      </c>
      <c r="L2" s="344">
        <f>'E-electricity'!L50</f>
        <v>677734104454131.5</v>
      </c>
      <c r="M2" s="344">
        <f>'E-electricity'!M50</f>
        <v>710110278705039</v>
      </c>
      <c r="N2" s="344">
        <f>'E-electricity'!N50</f>
        <v>717852642127512.63</v>
      </c>
      <c r="O2" s="344">
        <f>'E-electricity'!O50</f>
        <v>736120484855380.63</v>
      </c>
      <c r="P2" s="344">
        <f>'E-electricity'!P50</f>
        <v>753100574974312.88</v>
      </c>
      <c r="Q2" s="344">
        <f>'E-electricity'!Q50</f>
        <v>768758215890816.63</v>
      </c>
      <c r="R2" s="344">
        <f>'E-electricity'!R50</f>
        <v>778255912195057.5</v>
      </c>
      <c r="S2" s="344">
        <f>'E-electricity'!S50</f>
        <v>798024328333786.13</v>
      </c>
      <c r="T2" s="344">
        <f>'E-electricity'!T50</f>
        <v>811703833343839.88</v>
      </c>
      <c r="U2" s="344">
        <f>'E-electricity'!U50</f>
        <v>824115736999147.13</v>
      </c>
      <c r="V2" s="344">
        <f>'E-electricity'!V50</f>
        <v>835276488446670.88</v>
      </c>
      <c r="W2" s="344">
        <f>'E-electricity'!W50</f>
        <v>845212751123872.38</v>
      </c>
      <c r="X2" s="344">
        <f>'E-electricity'!X50</f>
        <v>853960635874778.63</v>
      </c>
      <c r="Y2" s="344">
        <f>'E-electricity'!Y50</f>
        <v>861564877627269.13</v>
      </c>
      <c r="Z2" s="344">
        <f>'E-electricity'!Z50</f>
        <v>868077976026249.88</v>
      </c>
      <c r="AA2" s="344">
        <f>'E-electricity'!AA50</f>
        <v>873559319313786.63</v>
      </c>
      <c r="AB2" s="344">
        <f>'E-electricity'!AB50</f>
        <v>878074309330061.88</v>
      </c>
      <c r="AC2" s="344">
        <f>'E-electricity'!AC50</f>
        <v>881693503858590.63</v>
      </c>
      <c r="AD2" s="344">
        <f>'E-electricity'!AD50</f>
        <v>884491790733221.5</v>
      </c>
      <c r="AE2" s="344">
        <f>'E-electricity'!AE50</f>
        <v>886547606235838</v>
      </c>
      <c r="AF2" s="344">
        <f>'E-electricity'!AF50</f>
        <v>887942208408376.88</v>
      </c>
      <c r="AG2" s="344">
        <f>'E-electricity'!AG50</f>
        <v>888759014039558.25</v>
      </c>
      <c r="AH2" s="344">
        <f>'E-electricity'!AH50</f>
        <v>889083006315082</v>
      </c>
      <c r="AI2" s="344">
        <f>'E-electricity'!AI50</f>
        <v>889000218482044</v>
      </c>
      <c r="AJ2" s="344">
        <f>'E-electricity'!AJ50</f>
        <v>888597297406536.88</v>
      </c>
      <c r="AK2" s="344">
        <f>'E-electricity'!AK50</f>
        <v>887961149623280</v>
      </c>
      <c r="AL2" s="344">
        <f>'E-electricity'!AL50</f>
        <v>887178671405472.75</v>
      </c>
      <c r="AM2" s="344">
        <f>'E-electricity'!AM50</f>
        <v>886336563533853.5</v>
      </c>
      <c r="AN2" s="344">
        <f>'E-electricity'!AN50</f>
        <v>885521230822909.5</v>
      </c>
      <c r="AO2" s="344">
        <f>'E-electricity'!AO50</f>
        <v>884818766071981.5</v>
      </c>
      <c r="AP2" s="344">
        <f>'E-electricity'!AP50</f>
        <v>884315017949858.75</v>
      </c>
      <c r="AQ2" s="344">
        <f>'E-electricity'!AQ50</f>
        <v>879650313796305.38</v>
      </c>
    </row>
    <row r="3" spans="1:43" x14ac:dyDescent="0.2">
      <c r="A3" s="136" t="s">
        <v>125</v>
      </c>
      <c r="B3" s="344">
        <f>'E-electricity'!B51</f>
        <v>350345055193049.75</v>
      </c>
      <c r="C3" s="344">
        <f>'E-electricity'!C51</f>
        <v>310098844530363</v>
      </c>
      <c r="D3" s="344">
        <f>'E-electricity'!D51</f>
        <v>327373519177814.38</v>
      </c>
      <c r="E3" s="344">
        <f>'E-electricity'!E51</f>
        <v>361141964751571.63</v>
      </c>
      <c r="F3" s="344">
        <f>'E-electricity'!F51</f>
        <v>369538568628307.69</v>
      </c>
      <c r="G3" s="344">
        <f>'E-electricity'!G51</f>
        <v>377900138127799</v>
      </c>
      <c r="H3" s="344">
        <f>'E-electricity'!H51</f>
        <v>386226283011868.94</v>
      </c>
      <c r="I3" s="344">
        <f>'E-electricity'!I51</f>
        <v>392137131034361.56</v>
      </c>
      <c r="J3" s="344">
        <f>'E-electricity'!J51</f>
        <v>398030505864524</v>
      </c>
      <c r="K3" s="344">
        <f>'E-electricity'!K51</f>
        <v>403906180495887.81</v>
      </c>
      <c r="L3" s="344">
        <f>'E-electricity'!L51</f>
        <v>409763927921984.63</v>
      </c>
      <c r="M3" s="344">
        <f>'E-electricity'!M51</f>
        <v>415603521136346.19</v>
      </c>
      <c r="N3" s="344">
        <f>'E-electricity'!N51</f>
        <v>417452925345000.5</v>
      </c>
      <c r="O3" s="344">
        <f>'E-electricity'!O51</f>
        <v>419293606647389</v>
      </c>
      <c r="P3" s="344">
        <f>'E-electricity'!P51</f>
        <v>421125513665506.69</v>
      </c>
      <c r="Q3" s="344">
        <f>'E-electricity'!Q51</f>
        <v>422948595021348.44</v>
      </c>
      <c r="R3" s="344">
        <f>'E-electricity'!R51</f>
        <v>424762799336909.5</v>
      </c>
      <c r="S3" s="344">
        <f>'E-electricity'!S51</f>
        <v>420921783911554.5</v>
      </c>
      <c r="T3" s="344">
        <f>'E-electricity'!T51</f>
        <v>417079288700936.44</v>
      </c>
      <c r="U3" s="344">
        <f>'E-electricity'!U51</f>
        <v>413235326175155.94</v>
      </c>
      <c r="V3" s="344">
        <f>'E-electricity'!V51</f>
        <v>409389908804313.5</v>
      </c>
      <c r="W3" s="344">
        <f>'E-electricity'!W51</f>
        <v>405543049058509.56</v>
      </c>
      <c r="X3" s="344">
        <f>'E-electricity'!X51</f>
        <v>399354789935566.13</v>
      </c>
      <c r="Y3" s="344">
        <f>'E-electricity'!Y51</f>
        <v>393164522295097.13</v>
      </c>
      <c r="Z3" s="344">
        <f>'E-electricity'!Z51</f>
        <v>386972266089263.5</v>
      </c>
      <c r="AA3" s="344">
        <f>'E-electricity'!AA51</f>
        <v>380778041270226</v>
      </c>
      <c r="AB3" s="344">
        <f>'E-electricity'!AB51</f>
        <v>374581867790145.44</v>
      </c>
      <c r="AC3" s="344">
        <f>'E-electricity'!AC51</f>
        <v>368383765601182.81</v>
      </c>
      <c r="AD3" s="344">
        <f>'E-electricity'!AD51</f>
        <v>362183754655499</v>
      </c>
      <c r="AE3" s="344">
        <f>'E-electricity'!AE51</f>
        <v>355981854905254.69</v>
      </c>
      <c r="AF3" s="344">
        <f>'E-electricity'!AF51</f>
        <v>349778086302610.81</v>
      </c>
      <c r="AG3" s="344">
        <f>'E-electricity'!AG51</f>
        <v>343572468799728.13</v>
      </c>
      <c r="AH3" s="344">
        <f>'E-electricity'!AH51</f>
        <v>335803147245301.13</v>
      </c>
      <c r="AI3" s="344">
        <f>'E-electricity'!AI51</f>
        <v>328031655893381.69</v>
      </c>
      <c r="AJ3" s="344">
        <f>'E-electricity'!AJ51</f>
        <v>320258019684170.94</v>
      </c>
      <c r="AK3" s="344">
        <f>'E-electricity'!AK51</f>
        <v>312482263557869.88</v>
      </c>
      <c r="AL3" s="344">
        <f>'E-electricity'!AL51</f>
        <v>304704412454679.69</v>
      </c>
      <c r="AM3" s="344">
        <f>'E-electricity'!AM51</f>
        <v>298487251795405.63</v>
      </c>
      <c r="AN3" s="344">
        <f>'E-electricity'!AN51</f>
        <v>292268390214419</v>
      </c>
      <c r="AO3" s="344">
        <f>'E-electricity'!AO51</f>
        <v>286047847663880.88</v>
      </c>
      <c r="AP3" s="344">
        <f>'E-electricity'!AP51</f>
        <v>279825644095952</v>
      </c>
      <c r="AQ3" s="344">
        <f>'E-electricity'!AQ51</f>
        <v>272674335735800.28</v>
      </c>
    </row>
    <row r="4" spans="1:43" x14ac:dyDescent="0.2">
      <c r="A4" s="136" t="s">
        <v>126</v>
      </c>
      <c r="B4" s="344">
        <f>'E-electricity'!B52</f>
        <v>148237081477724.63</v>
      </c>
      <c r="C4" s="344">
        <f>'E-electricity'!C52</f>
        <v>158091346538669.03</v>
      </c>
      <c r="D4" s="344">
        <f>'E-electricity'!D52</f>
        <v>170200425772274.31</v>
      </c>
      <c r="E4" s="344">
        <f>'E-electricity'!E52</f>
        <v>180172471662598.56</v>
      </c>
      <c r="F4" s="344">
        <f>'E-electricity'!F52</f>
        <v>187824190604347.38</v>
      </c>
      <c r="G4" s="344">
        <f>'E-electricity'!G52</f>
        <v>195446945520162.63</v>
      </c>
      <c r="H4" s="344">
        <f>'E-electricity'!H52</f>
        <v>203040391402419.53</v>
      </c>
      <c r="I4" s="344">
        <f>'E-electricity'!I52</f>
        <v>207827919127431</v>
      </c>
      <c r="J4" s="344">
        <f>'E-electricity'!J52</f>
        <v>212602836856166.56</v>
      </c>
      <c r="K4" s="344">
        <f>'E-electricity'!K52</f>
        <v>217364964703352.66</v>
      </c>
      <c r="L4" s="344">
        <f>'E-electricity'!L52</f>
        <v>222114122783715.88</v>
      </c>
      <c r="M4" s="344">
        <f>'E-electricity'!M52</f>
        <v>226850131211982.59</v>
      </c>
      <c r="N4" s="344">
        <f>'E-electricity'!N52</f>
        <v>229812653318825.53</v>
      </c>
      <c r="O4" s="344">
        <f>'E-electricity'!O52</f>
        <v>232765678485588.22</v>
      </c>
      <c r="P4" s="344">
        <f>'E-electricity'!P52</f>
        <v>235709135962308.13</v>
      </c>
      <c r="Q4" s="344">
        <f>'E-electricity'!Q52</f>
        <v>238642954999022.63</v>
      </c>
      <c r="R4" s="344">
        <f>'E-electricity'!R52</f>
        <v>241567064845769.09</v>
      </c>
      <c r="S4" s="344">
        <f>'E-electricity'!S52</f>
        <v>244818342426786.13</v>
      </c>
      <c r="T4" s="344">
        <f>'E-electricity'!T52</f>
        <v>248070210374875.84</v>
      </c>
      <c r="U4" s="344">
        <f>'E-electricity'!U52</f>
        <v>251322658389974.16</v>
      </c>
      <c r="V4" s="344">
        <f>'E-electricity'!V52</f>
        <v>254575676172016.91</v>
      </c>
      <c r="W4" s="344">
        <f>'E-electricity'!W52</f>
        <v>257829253420940.16</v>
      </c>
      <c r="X4" s="344">
        <f>'E-electricity'!X52</f>
        <v>259470966689162</v>
      </c>
      <c r="Y4" s="344">
        <f>'E-electricity'!Y52</f>
        <v>261112811524112.28</v>
      </c>
      <c r="Z4" s="344">
        <f>'E-electricity'!Z52</f>
        <v>262754782781423.47</v>
      </c>
      <c r="AA4" s="344">
        <f>'E-electricity'!AA52</f>
        <v>264396875316728.03</v>
      </c>
      <c r="AB4" s="344">
        <f>'E-electricity'!AB52</f>
        <v>266039083985658.38</v>
      </c>
      <c r="AC4" s="344">
        <f>'E-electricity'!AC52</f>
        <v>267681403643846.91</v>
      </c>
      <c r="AD4" s="344">
        <f>'E-electricity'!AD52</f>
        <v>269323829146926.06</v>
      </c>
      <c r="AE4" s="344">
        <f>'E-electricity'!AE52</f>
        <v>270966355350528.28</v>
      </c>
      <c r="AF4" s="344">
        <f>'E-electricity'!AF52</f>
        <v>272608977110286.06</v>
      </c>
      <c r="AG4" s="344">
        <f>'E-electricity'!AG52</f>
        <v>274251689281831.81</v>
      </c>
      <c r="AH4" s="344">
        <f>'E-electricity'!AH52</f>
        <v>275893680502104.25</v>
      </c>
      <c r="AI4" s="344">
        <f>'E-electricity'!AI52</f>
        <v>277535751659188.59</v>
      </c>
      <c r="AJ4" s="344">
        <f>'E-electricity'!AJ52</f>
        <v>279177897611292.09</v>
      </c>
      <c r="AK4" s="344">
        <f>'E-electricity'!AK52</f>
        <v>280820113216621.94</v>
      </c>
      <c r="AL4" s="344">
        <f>'E-electricity'!AL52</f>
        <v>282462393333385.31</v>
      </c>
      <c r="AM4" s="344">
        <f>'E-electricity'!AM52</f>
        <v>282492833409466.31</v>
      </c>
      <c r="AN4" s="344">
        <f>'E-electricity'!AN52</f>
        <v>282522972716501.44</v>
      </c>
      <c r="AO4" s="344">
        <f>'E-electricity'!AO52</f>
        <v>282552811257580.44</v>
      </c>
      <c r="AP4" s="344">
        <f>'E-electricity'!AP52</f>
        <v>282582349035792.94</v>
      </c>
      <c r="AQ4" s="344">
        <f>'E-electricity'!AQ52</f>
        <v>281653580677773.31</v>
      </c>
    </row>
    <row r="5" spans="1:43" x14ac:dyDescent="0.2">
      <c r="A5" s="136" t="s">
        <v>127</v>
      </c>
      <c r="B5" s="344">
        <f>'E-electricity'!B53</f>
        <v>362645825811022.25</v>
      </c>
      <c r="C5" s="344">
        <f>'E-electricity'!C53</f>
        <v>342104733128582.75</v>
      </c>
      <c r="D5" s="344">
        <f>'E-electricity'!D53</f>
        <v>352288416266625.06</v>
      </c>
      <c r="E5" s="344">
        <f>'E-electricity'!E53</f>
        <v>349113243984852.5</v>
      </c>
      <c r="F5" s="344">
        <f>'E-electricity'!F53</f>
        <v>373308082270663.19</v>
      </c>
      <c r="G5" s="344">
        <f>'E-electricity'!G53</f>
        <v>397415723703173.31</v>
      </c>
      <c r="H5" s="344">
        <f>'E-electricity'!H53</f>
        <v>421435093081157.56</v>
      </c>
      <c r="I5" s="344">
        <f>'E-electricity'!I53</f>
        <v>433634887472736.19</v>
      </c>
      <c r="J5" s="344">
        <f>'E-electricity'!J53</f>
        <v>445803896789495.25</v>
      </c>
      <c r="K5" s="344">
        <f>'E-electricity'!K53</f>
        <v>457941666118500.81</v>
      </c>
      <c r="L5" s="344">
        <f>'E-electricity'!L53</f>
        <v>470047740546819</v>
      </c>
      <c r="M5" s="344">
        <f>'E-electricity'!M53</f>
        <v>482121665161516</v>
      </c>
      <c r="N5" s="344">
        <f>'E-electricity'!N53</f>
        <v>484685912980323.25</v>
      </c>
      <c r="O5" s="344">
        <f>'E-electricity'!O53</f>
        <v>487239026182008.13</v>
      </c>
      <c r="P5" s="344">
        <f>'E-electricity'!P53</f>
        <v>489780936006864.13</v>
      </c>
      <c r="Q5" s="344">
        <f>'E-electricity'!Q53</f>
        <v>492311573695185.06</v>
      </c>
      <c r="R5" s="344">
        <f>'E-electricity'!R53</f>
        <v>494830870487264.44</v>
      </c>
      <c r="S5" s="344">
        <f>'E-electricity'!S53</f>
        <v>492031561451086.94</v>
      </c>
      <c r="T5" s="344">
        <f>'E-electricity'!T53</f>
        <v>489230969857595.38</v>
      </c>
      <c r="U5" s="344">
        <f>'E-electricity'!U53</f>
        <v>486429104873644.69</v>
      </c>
      <c r="V5" s="344">
        <f>'E-electricity'!V53</f>
        <v>483625975666089.81</v>
      </c>
      <c r="W5" s="344">
        <f>'E-electricity'!W53</f>
        <v>480821591401785.75</v>
      </c>
      <c r="X5" s="344">
        <f>'E-electricity'!X53</f>
        <v>473617181509799.06</v>
      </c>
      <c r="Y5" s="344">
        <f>'E-electricity'!Y53</f>
        <v>466410423750836.25</v>
      </c>
      <c r="Z5" s="344">
        <f>'E-electricity'!Z53</f>
        <v>459201341356865.44</v>
      </c>
      <c r="AA5" s="344">
        <f>'E-electricity'!AA53</f>
        <v>451989957559854.56</v>
      </c>
      <c r="AB5" s="344">
        <f>'E-electricity'!AB53</f>
        <v>444776295591771.44</v>
      </c>
      <c r="AC5" s="344">
        <f>'E-electricity'!AC53</f>
        <v>435905149132174.56</v>
      </c>
      <c r="AD5" s="344">
        <f>'E-electricity'!AD53</f>
        <v>427031370740361.63</v>
      </c>
      <c r="AE5" s="344">
        <f>'E-electricity'!AE53</f>
        <v>418154988937618.81</v>
      </c>
      <c r="AF5" s="344">
        <f>'E-electricity'!AF53</f>
        <v>409276032245232.38</v>
      </c>
      <c r="AG5" s="344">
        <f>'E-electricity'!AG53</f>
        <v>400394529184488.56</v>
      </c>
      <c r="AH5" s="344">
        <f>'E-electricity'!AH53</f>
        <v>391163675259925.69</v>
      </c>
      <c r="AI5" s="344">
        <f>'E-electricity'!AI53</f>
        <v>381930251889280</v>
      </c>
      <c r="AJ5" s="344">
        <f>'E-electricity'!AJ53</f>
        <v>372694288701491.44</v>
      </c>
      <c r="AK5" s="344">
        <f>'E-electricity'!AK53</f>
        <v>363455815325500.19</v>
      </c>
      <c r="AL5" s="344">
        <f>'E-electricity'!AL53</f>
        <v>354214861390246.44</v>
      </c>
      <c r="AM5" s="344">
        <f>'E-electricity'!AM53</f>
        <v>345198057496464.88</v>
      </c>
      <c r="AN5" s="344">
        <f>'E-electricity'!AN53</f>
        <v>336178882206797.94</v>
      </c>
      <c r="AO5" s="344">
        <f>'E-electricity'!AO53</f>
        <v>327157364426917.81</v>
      </c>
      <c r="AP5" s="344">
        <f>'E-electricity'!AP53</f>
        <v>318133533062496.5</v>
      </c>
      <c r="AQ5" s="344">
        <f>'E-electricity'!AQ53</f>
        <v>308059595266597.75</v>
      </c>
    </row>
    <row r="6" spans="1:43" x14ac:dyDescent="0.2">
      <c r="A6" s="136" t="s">
        <v>128</v>
      </c>
      <c r="B6" s="344">
        <f>'E-electricity'!B54</f>
        <v>452395387410059.81</v>
      </c>
      <c r="C6" s="344">
        <f>'E-electricity'!C54</f>
        <v>478873606548885.5</v>
      </c>
      <c r="D6" s="344">
        <f>'E-electricity'!D54</f>
        <v>536803839516760.44</v>
      </c>
      <c r="E6" s="344">
        <f>'E-electricity'!E54</f>
        <v>554647126818351.69</v>
      </c>
      <c r="F6" s="344">
        <f>'E-electricity'!F54</f>
        <v>558333015549353.38</v>
      </c>
      <c r="G6" s="344">
        <f>'E-electricity'!G54</f>
        <v>570277584545611.75</v>
      </c>
      <c r="H6" s="344">
        <f>'E-electricity'!H54</f>
        <v>586810092994253.13</v>
      </c>
      <c r="I6" s="344">
        <f>'E-electricity'!I54</f>
        <v>605016421426776.38</v>
      </c>
      <c r="J6" s="344">
        <f>'E-electricity'!J54</f>
        <v>623382674045209.63</v>
      </c>
      <c r="K6" s="344">
        <f>'E-electricity'!K54</f>
        <v>641390226232504</v>
      </c>
      <c r="L6" s="344">
        <f>'E-electricity'!L54</f>
        <v>658477246690408.5</v>
      </c>
      <c r="M6" s="344">
        <f>'E-electricity'!M54</f>
        <v>674042760062776.38</v>
      </c>
      <c r="N6" s="344">
        <f>'E-electricity'!N54</f>
        <v>687513290864391.75</v>
      </c>
      <c r="O6" s="344">
        <f>'E-electricity'!O54</f>
        <v>698882848973298</v>
      </c>
      <c r="P6" s="344">
        <f>'E-electricity'!P54</f>
        <v>708228732382295.5</v>
      </c>
      <c r="Q6" s="344">
        <f>'E-electricity'!Q54</f>
        <v>715656946413814.38</v>
      </c>
      <c r="R6" s="344">
        <f>'E-electricity'!R54</f>
        <v>721298159369572.13</v>
      </c>
      <c r="S6" s="344">
        <f>'E-electricity'!S54</f>
        <v>727087324751309.75</v>
      </c>
      <c r="T6" s="344">
        <f>'E-electricity'!T54</f>
        <v>731360432052465.88</v>
      </c>
      <c r="U6" s="344">
        <f>'E-electricity'!U54</f>
        <v>734209061245075.25</v>
      </c>
      <c r="V6" s="344">
        <f>'E-electricity'!V54</f>
        <v>735734550147600</v>
      </c>
      <c r="W6" s="344">
        <f>'E-electricity'!W54</f>
        <v>736045878179220</v>
      </c>
      <c r="X6" s="344">
        <f>'E-electricity'!X54</f>
        <v>735257669490582.75</v>
      </c>
      <c r="Y6" s="344">
        <f>'E-electricity'!Y54</f>
        <v>733488351377153.75</v>
      </c>
      <c r="Z6" s="344">
        <f>'E-electricity'!Z54</f>
        <v>730858494923407</v>
      </c>
      <c r="AA6" s="344">
        <f>'E-electricity'!AA54</f>
        <v>727489356453613.88</v>
      </c>
      <c r="AB6" s="344">
        <f>'E-electricity'!AB54</f>
        <v>723501630823063</v>
      </c>
      <c r="AC6" s="344">
        <f>'E-electricity'!AC54</f>
        <v>719014421039839.13</v>
      </c>
      <c r="AD6" s="344">
        <f>'E-electricity'!AD54</f>
        <v>714144423259652</v>
      </c>
      <c r="AE6" s="344">
        <f>'E-electricity'!AE54</f>
        <v>709005321882529.63</v>
      </c>
      <c r="AF6" s="344">
        <f>'E-electricity'!AF54</f>
        <v>703707386290190.25</v>
      </c>
      <c r="AG6" s="344">
        <f>'E-electricity'!AG54</f>
        <v>698357258649563.75</v>
      </c>
      <c r="AH6" s="344">
        <f>'E-electricity'!AH54</f>
        <v>693057921099659.25</v>
      </c>
      <c r="AI6" s="344">
        <f>'E-electricity'!AI54</f>
        <v>687908830450052.75</v>
      </c>
      <c r="AJ6" s="344">
        <f>'E-electricity'!AJ54</f>
        <v>683006209160054</v>
      </c>
      <c r="AK6" s="344">
        <f>'E-electricity'!AK54</f>
        <v>678443482752870.75</v>
      </c>
      <c r="AL6" s="344">
        <f>'E-electricity'!AL54</f>
        <v>674311855875624</v>
      </c>
      <c r="AM6" s="344">
        <f>'E-electricity'!AM54</f>
        <v>670701021889226.75</v>
      </c>
      <c r="AN6" s="344">
        <f>'E-electricity'!AN54</f>
        <v>667700004131184</v>
      </c>
      <c r="AO6" s="344">
        <f>'E-electricity'!AO54</f>
        <v>665398130838365.25</v>
      </c>
      <c r="AP6" s="344">
        <f>'E-electricity'!AP54</f>
        <v>663886150179289.75</v>
      </c>
      <c r="AQ6" s="344">
        <f>'E-electricity'!AQ54</f>
        <v>659882028245493.75</v>
      </c>
    </row>
    <row r="7" spans="1:43" x14ac:dyDescent="0.2">
      <c r="A7" s="136" t="s">
        <v>129</v>
      </c>
      <c r="B7" s="344">
        <f>'E-electricity'!B55</f>
        <v>733115692406236.13</v>
      </c>
      <c r="C7" s="344">
        <f>'E-electricity'!C55</f>
        <v>686379588341224</v>
      </c>
      <c r="D7" s="344">
        <f>'E-electricity'!D55</f>
        <v>731608424338397.25</v>
      </c>
      <c r="E7" s="344">
        <f>'E-electricity'!E55</f>
        <v>722876126319032.75</v>
      </c>
      <c r="F7" s="344">
        <f>'E-electricity'!F55</f>
        <v>723585429184903.63</v>
      </c>
      <c r="G7" s="344">
        <f>'E-electricity'!G55</f>
        <v>728786544448127.38</v>
      </c>
      <c r="H7" s="344">
        <f>'E-electricity'!H55</f>
        <v>736470619368795.5</v>
      </c>
      <c r="I7" s="344">
        <f>'E-electricity'!I55</f>
        <v>745324562837392.25</v>
      </c>
      <c r="J7" s="344">
        <f>'E-electricity'!J55</f>
        <v>753645482052025.75</v>
      </c>
      <c r="K7" s="344">
        <f>'E-electricity'!K55</f>
        <v>760428401367672.25</v>
      </c>
      <c r="L7" s="344">
        <f>'E-electricity'!L55</f>
        <v>764643819006944.75</v>
      </c>
      <c r="M7" s="344">
        <f>'E-electricity'!M55</f>
        <v>765263092601064.63</v>
      </c>
      <c r="N7" s="344">
        <f>'E-electricity'!N55</f>
        <v>761559629369106.5</v>
      </c>
      <c r="O7" s="344">
        <f>'E-electricity'!O55</f>
        <v>754281211921552.13</v>
      </c>
      <c r="P7" s="344">
        <f>'E-electricity'!P55</f>
        <v>744456583763849.63</v>
      </c>
      <c r="Q7" s="344">
        <f>'E-electricity'!Q55</f>
        <v>733097054260936</v>
      </c>
      <c r="R7" s="344">
        <f>'E-electricity'!R55</f>
        <v>721170432958639.13</v>
      </c>
      <c r="S7" s="344">
        <f>'E-electricity'!S55</f>
        <v>711220474435522.38</v>
      </c>
      <c r="T7" s="344">
        <f>'E-electricity'!T55</f>
        <v>701585409283871.75</v>
      </c>
      <c r="U7" s="344">
        <f>'E-electricity'!U55</f>
        <v>692273991758686.13</v>
      </c>
      <c r="V7" s="344">
        <f>'E-electricity'!V55</f>
        <v>683295446398516.88</v>
      </c>
      <c r="W7" s="344">
        <f>'E-electricity'!W55</f>
        <v>674659150608755.5</v>
      </c>
      <c r="X7" s="344">
        <f>'E-electricity'!X55</f>
        <v>666374373514145</v>
      </c>
      <c r="Y7" s="344">
        <f>'E-electricity'!Y55</f>
        <v>658450070994568.88</v>
      </c>
      <c r="Z7" s="344">
        <f>'E-electricity'!Z55</f>
        <v>650894734950088.5</v>
      </c>
      <c r="AA7" s="344">
        <f>'E-electricity'!AA55</f>
        <v>643716293413505.25</v>
      </c>
      <c r="AB7" s="344">
        <f>'E-electricity'!AB55</f>
        <v>636922057128168.63</v>
      </c>
      <c r="AC7" s="344">
        <f>'E-electricity'!AC55</f>
        <v>630518707603175.13</v>
      </c>
      <c r="AD7" s="344">
        <f>'E-electricity'!AD55</f>
        <v>624512321402020.25</v>
      </c>
      <c r="AE7" s="344">
        <f>'E-electricity'!AE55</f>
        <v>618908425462343.13</v>
      </c>
      <c r="AF7" s="344">
        <f>'E-electricity'!AF55</f>
        <v>613712078528973</v>
      </c>
      <c r="AG7" s="344">
        <f>'E-electricity'!AG55</f>
        <v>608927974258261.63</v>
      </c>
      <c r="AH7" s="344">
        <f>'E-electricity'!AH55</f>
        <v>604560562171674.88</v>
      </c>
      <c r="AI7" s="344">
        <f>'E-electricity'!AI55</f>
        <v>600614183360945.38</v>
      </c>
      <c r="AJ7" s="344">
        <f>'E-electricity'!AJ55</f>
        <v>597093218645396.75</v>
      </c>
      <c r="AK7" s="344">
        <f>'E-electricity'!AK55</f>
        <v>594002247732724.13</v>
      </c>
      <c r="AL7" s="344">
        <f>'E-electricity'!AL55</f>
        <v>591346218826945.63</v>
      </c>
      <c r="AM7" s="344">
        <f>'E-electricity'!AM55</f>
        <v>589130629060615.75</v>
      </c>
      <c r="AN7" s="344">
        <f>'E-electricity'!AN55</f>
        <v>587361717113178.25</v>
      </c>
      <c r="AO7" s="344">
        <f>'E-electricity'!AO55</f>
        <v>586046670435127.38</v>
      </c>
      <c r="AP7" s="344">
        <f>'E-electricity'!AP55</f>
        <v>585193850662861.63</v>
      </c>
      <c r="AQ7" s="344">
        <f>'E-electricity'!AQ55</f>
        <v>581814000888459.5</v>
      </c>
    </row>
    <row r="8" spans="1:43" x14ac:dyDescent="0.2">
      <c r="A8" s="136" t="s">
        <v>130</v>
      </c>
      <c r="B8" s="344">
        <f>'E-electricity'!B56</f>
        <v>134670406310718.06</v>
      </c>
      <c r="C8" s="344">
        <f>'E-electricity'!C56</f>
        <v>138096196518885.72</v>
      </c>
      <c r="D8" s="344">
        <f>'E-electricity'!D56</f>
        <v>159032266053850.94</v>
      </c>
      <c r="E8" s="344">
        <f>'E-electricity'!E56</f>
        <v>157243375516691</v>
      </c>
      <c r="F8" s="344">
        <f>'E-electricity'!F56</f>
        <v>157530781565977.09</v>
      </c>
      <c r="G8" s="344">
        <f>'E-electricity'!G56</f>
        <v>159082070284476.03</v>
      </c>
      <c r="H8" s="344">
        <f>'E-electricity'!H56</f>
        <v>161506637891894.78</v>
      </c>
      <c r="I8" s="344">
        <f>'E-electricity'!I56</f>
        <v>164567558902449.44</v>
      </c>
      <c r="J8" s="344">
        <f>'E-electricity'!J56</f>
        <v>167914821499583</v>
      </c>
      <c r="K8" s="344">
        <f>'E-electricity'!K56</f>
        <v>171336191466600.88</v>
      </c>
      <c r="L8" s="344">
        <f>'E-electricity'!L56</f>
        <v>174601836379024.78</v>
      </c>
      <c r="M8" s="344">
        <f>'E-electricity'!M56</f>
        <v>177464912434304.28</v>
      </c>
      <c r="N8" s="344">
        <f>'E-electricity'!N56</f>
        <v>179698874674973</v>
      </c>
      <c r="O8" s="344">
        <f>'E-electricity'!O56</f>
        <v>181295157685381.69</v>
      </c>
      <c r="P8" s="344">
        <f>'E-electricity'!P56</f>
        <v>182285432415338.53</v>
      </c>
      <c r="Q8" s="344">
        <f>'E-electricity'!Q56</f>
        <v>182708837498040.25</v>
      </c>
      <c r="R8" s="344">
        <f>'E-electricity'!R56</f>
        <v>182610564900097.06</v>
      </c>
      <c r="S8" s="344">
        <f>'E-electricity'!S56</f>
        <v>182492206662940.03</v>
      </c>
      <c r="T8" s="344">
        <f>'E-electricity'!T56</f>
        <v>181942406374700.75</v>
      </c>
      <c r="U8" s="344">
        <f>'E-electricity'!U56</f>
        <v>181001816865447.66</v>
      </c>
      <c r="V8" s="344">
        <f>'E-electricity'!V56</f>
        <v>179713010683240.69</v>
      </c>
      <c r="W8" s="344">
        <f>'E-electricity'!W56</f>
        <v>178119672316357.94</v>
      </c>
      <c r="X8" s="344">
        <f>'E-electricity'!X56</f>
        <v>176265871294596.31</v>
      </c>
      <c r="Y8" s="344">
        <f>'E-electricity'!Y56</f>
        <v>174195425994396.53</v>
      </c>
      <c r="Z8" s="344">
        <f>'E-electricity'!Z56</f>
        <v>171951363902793.94</v>
      </c>
      <c r="AA8" s="344">
        <f>'E-electricity'!AA56</f>
        <v>169575480509511</v>
      </c>
      <c r="AB8" s="344">
        <f>'E-electricity'!AB56</f>
        <v>167107995969623.19</v>
      </c>
      <c r="AC8" s="344">
        <f>'E-electricity'!AC56</f>
        <v>164587306247151.94</v>
      </c>
      <c r="AD8" s="344">
        <f>'E-electricity'!AD56</f>
        <v>162049823616149.16</v>
      </c>
      <c r="AE8" s="344">
        <f>'E-electricity'!AE56</f>
        <v>159529900138289.94</v>
      </c>
      <c r="AF8" s="344">
        <f>'E-electricity'!AF56</f>
        <v>157059827013881.28</v>
      </c>
      <c r="AG8" s="344">
        <f>'E-electricity'!AG56</f>
        <v>154669902464095.03</v>
      </c>
      <c r="AH8" s="344">
        <f>'E-electricity'!AH56</f>
        <v>152388560987694.13</v>
      </c>
      <c r="AI8" s="344">
        <f>'E-electricity'!AI56</f>
        <v>150242557386853.06</v>
      </c>
      <c r="AJ8" s="344">
        <f>'E-electricity'!AJ56</f>
        <v>148257199819104.69</v>
      </c>
      <c r="AK8" s="344">
        <f>'E-electricity'!AK56</f>
        <v>146456627258943.25</v>
      </c>
      <c r="AL8" s="344">
        <f>'E-electricity'!AL56</f>
        <v>144864128106774.16</v>
      </c>
      <c r="AM8" s="344">
        <f>'E-electricity'!AM56</f>
        <v>143502498241394.16</v>
      </c>
      <c r="AN8" s="344">
        <f>'E-electricity'!AN56</f>
        <v>142394438566769.56</v>
      </c>
      <c r="AO8" s="344">
        <f>'E-electricity'!AO56</f>
        <v>141562994063437.38</v>
      </c>
      <c r="AP8" s="344">
        <f>'E-electricity'!AP56</f>
        <v>141032038547507.84</v>
      </c>
      <c r="AQ8" s="344">
        <f>'E-electricity'!AQ56</f>
        <v>140107099229820.81</v>
      </c>
    </row>
    <row r="9" spans="1:43" x14ac:dyDescent="0.2">
      <c r="A9" s="136" t="s">
        <v>131</v>
      </c>
      <c r="B9" s="344">
        <f>'E-electricity'!B57</f>
        <v>329421802646750.88</v>
      </c>
      <c r="C9" s="344">
        <f>'E-electricity'!C57</f>
        <v>346615584378779.63</v>
      </c>
      <c r="D9" s="344">
        <f>'E-electricity'!D57</f>
        <v>377544044918094.69</v>
      </c>
      <c r="E9" s="344">
        <f>'E-electricity'!E57</f>
        <v>379657970373033</v>
      </c>
      <c r="F9" s="344">
        <f>'E-electricity'!F57</f>
        <v>396049256977336.69</v>
      </c>
      <c r="G9" s="344">
        <f>'E-electricity'!G57</f>
        <v>413676998696314.5</v>
      </c>
      <c r="H9" s="344">
        <f>'E-electricity'!H57</f>
        <v>431947635850136.44</v>
      </c>
      <c r="I9" s="344">
        <f>'E-electricity'!I57</f>
        <v>442745549243242.25</v>
      </c>
      <c r="J9" s="344">
        <f>'E-electricity'!J57</f>
        <v>453530015494799.69</v>
      </c>
      <c r="K9" s="344">
        <f>'E-electricity'!K57</f>
        <v>464221763357542.75</v>
      </c>
      <c r="L9" s="344">
        <f>'E-electricity'!L57</f>
        <v>474733080082972.5</v>
      </c>
      <c r="M9" s="344">
        <f>'E-electricity'!M57</f>
        <v>484968684050478.88</v>
      </c>
      <c r="N9" s="344">
        <f>'E-electricity'!N57</f>
        <v>490667612744040.81</v>
      </c>
      <c r="O9" s="344">
        <f>'E-electricity'!O57</f>
        <v>496014522968872.81</v>
      </c>
      <c r="P9" s="344">
        <f>'E-electricity'!P57</f>
        <v>501021144843849.88</v>
      </c>
      <c r="Q9" s="344">
        <f>'E-electricity'!Q57</f>
        <v>505703752834813.69</v>
      </c>
      <c r="R9" s="344">
        <f>'E-electricity'!R57</f>
        <v>510082525089220.69</v>
      </c>
      <c r="S9" s="344">
        <f>'E-electricity'!S57</f>
        <v>512960732937785</v>
      </c>
      <c r="T9" s="344">
        <f>'E-electricity'!T57</f>
        <v>515592567428808.81</v>
      </c>
      <c r="U9" s="344">
        <f>'E-electricity'!U57</f>
        <v>517992239524546.5</v>
      </c>
      <c r="V9" s="344">
        <f>'E-electricity'!V57</f>
        <v>520175676529367.31</v>
      </c>
      <c r="W9" s="344">
        <f>'E-electricity'!W57</f>
        <v>522160191456712.25</v>
      </c>
      <c r="X9" s="344">
        <f>'E-electricity'!X57</f>
        <v>519792756291213.44</v>
      </c>
      <c r="Y9" s="344">
        <f>'E-electricity'!Y57</f>
        <v>517265686022859.69</v>
      </c>
      <c r="Z9" s="344">
        <f>'E-electricity'!Z57</f>
        <v>514598642642860.81</v>
      </c>
      <c r="AA9" s="344">
        <f>'E-electricity'!AA57</f>
        <v>511811533826746.44</v>
      </c>
      <c r="AB9" s="344">
        <f>'E-electricity'!AB57</f>
        <v>508924296235729.38</v>
      </c>
      <c r="AC9" s="344">
        <f>'E-electricity'!AC57</f>
        <v>503039847551865.31</v>
      </c>
      <c r="AD9" s="344">
        <f>'E-electricity'!AD57</f>
        <v>497095803261276.38</v>
      </c>
      <c r="AE9" s="344">
        <f>'E-electricity'!AE57</f>
        <v>491111227758007.38</v>
      </c>
      <c r="AF9" s="344">
        <f>'E-electricity'!AF57</f>
        <v>485104675581656.94</v>
      </c>
      <c r="AG9" s="344">
        <f>'E-electricity'!AG57</f>
        <v>479094137534887.25</v>
      </c>
      <c r="AH9" s="344">
        <f>'E-electricity'!AH57</f>
        <v>472680784865580.94</v>
      </c>
      <c r="AI9" s="344">
        <f>'E-electricity'!AI57</f>
        <v>466297859278357.94</v>
      </c>
      <c r="AJ9" s="344">
        <f>'E-electricity'!AJ57</f>
        <v>459961632256554.13</v>
      </c>
      <c r="AK9" s="344">
        <f>'E-electricity'!AK57</f>
        <v>453687881275362.75</v>
      </c>
      <c r="AL9" s="344">
        <f>'E-electricity'!AL57</f>
        <v>447491970896078.75</v>
      </c>
      <c r="AM9" s="344">
        <f>'E-electricity'!AM57</f>
        <v>440557451694612.25</v>
      </c>
      <c r="AN9" s="344">
        <f>'E-electricity'!AN57</f>
        <v>433731093752005.38</v>
      </c>
      <c r="AO9" s="344">
        <f>'E-electricity'!AO57</f>
        <v>427027740630151.75</v>
      </c>
      <c r="AP9" s="344">
        <f>'E-electricity'!AP57</f>
        <v>420462373357800.69</v>
      </c>
      <c r="AQ9" s="344">
        <f>'E-electricity'!AQ57</f>
        <v>411927414812719.94</v>
      </c>
    </row>
    <row r="10" spans="1:43" x14ac:dyDescent="0.2">
      <c r="A10" s="136" t="s">
        <v>132</v>
      </c>
      <c r="B10" s="344">
        <f>'E-electricity'!B58</f>
        <v>409091897836498.44</v>
      </c>
      <c r="C10" s="344">
        <f>'E-electricity'!C58</f>
        <v>437880136866688.19</v>
      </c>
      <c r="D10" s="344">
        <f>'E-electricity'!D58</f>
        <v>431082268059327.56</v>
      </c>
      <c r="E10" s="344">
        <f>'E-electricity'!E58</f>
        <v>439292855567271.06</v>
      </c>
      <c r="F10" s="344">
        <f>'E-electricity'!F58</f>
        <v>473942571398577.56</v>
      </c>
      <c r="G10" s="344">
        <f>'E-electricity'!G58</f>
        <v>508563005924327.5</v>
      </c>
      <c r="H10" s="344">
        <f>'E-electricity'!H58</f>
        <v>543153185489337.69</v>
      </c>
      <c r="I10" s="344">
        <f>'E-electricity'!I58</f>
        <v>555260882998448</v>
      </c>
      <c r="J10" s="344">
        <f>'E-electricity'!J58</f>
        <v>567365844498578.38</v>
      </c>
      <c r="K10" s="344">
        <f>'E-electricity'!K58</f>
        <v>579467790705395.75</v>
      </c>
      <c r="L10" s="344">
        <f>'E-electricity'!L58</f>
        <v>591566442334567.25</v>
      </c>
      <c r="M10" s="344">
        <f>'E-electricity'!M58</f>
        <v>603661520101759.63</v>
      </c>
      <c r="N10" s="344">
        <f>'E-electricity'!N58</f>
        <v>604364072988637.5</v>
      </c>
      <c r="O10" s="344">
        <f>'E-electricity'!O58</f>
        <v>605063352436480.25</v>
      </c>
      <c r="P10" s="344">
        <f>'E-electricity'!P58</f>
        <v>605759346404873.88</v>
      </c>
      <c r="Q10" s="344">
        <f>'E-electricity'!Q58</f>
        <v>606452042853405.38</v>
      </c>
      <c r="R10" s="344">
        <f>'E-electricity'!R58</f>
        <v>607141429741660.63</v>
      </c>
      <c r="S10" s="344">
        <f>'E-electricity'!S58</f>
        <v>600477333410568.25</v>
      </c>
      <c r="T10" s="344">
        <f>'E-electricity'!T58</f>
        <v>593807660389707.63</v>
      </c>
      <c r="U10" s="344">
        <f>'E-electricity'!U58</f>
        <v>587132424705902.5</v>
      </c>
      <c r="V10" s="344">
        <f>'E-electricity'!V58</f>
        <v>580451640385976</v>
      </c>
      <c r="W10" s="344">
        <f>'E-electricity'!W58</f>
        <v>573765321456751.88</v>
      </c>
      <c r="X10" s="344">
        <f>'E-electricity'!X58</f>
        <v>561031604199908.69</v>
      </c>
      <c r="Y10" s="344">
        <f>'E-electricity'!Y58</f>
        <v>548287902192288</v>
      </c>
      <c r="Z10" s="344">
        <f>'E-electricity'!Z58</f>
        <v>535534241734291.5</v>
      </c>
      <c r="AA10" s="344">
        <f>'E-electricity'!AA58</f>
        <v>522770649126320.81</v>
      </c>
      <c r="AB10" s="344">
        <f>'E-electricity'!AB58</f>
        <v>509997150668777.63</v>
      </c>
      <c r="AC10" s="344">
        <f>'E-electricity'!AC58</f>
        <v>497213772662063.44</v>
      </c>
      <c r="AD10" s="344">
        <f>'E-electricity'!AD58</f>
        <v>484420541406580.06</v>
      </c>
      <c r="AE10" s="344">
        <f>'E-electricity'!AE58</f>
        <v>471617483202729.19</v>
      </c>
      <c r="AF10" s="344">
        <f>'E-electricity'!AF58</f>
        <v>458804624350912.44</v>
      </c>
      <c r="AG10" s="344">
        <f>'E-electricity'!AG58</f>
        <v>445981991151531.63</v>
      </c>
      <c r="AH10" s="344">
        <f>'E-electricity'!AH58</f>
        <v>434882172843996.75</v>
      </c>
      <c r="AI10" s="344">
        <f>'E-electricity'!AI58</f>
        <v>423773888872096.19</v>
      </c>
      <c r="AJ10" s="344">
        <f>'E-electricity'!AJ58</f>
        <v>412657162029561</v>
      </c>
      <c r="AK10" s="344">
        <f>'E-electricity'!AK58</f>
        <v>401532015110122.38</v>
      </c>
      <c r="AL10" s="344">
        <f>'E-electricity'!AL58</f>
        <v>390398470907511.5</v>
      </c>
      <c r="AM10" s="344">
        <f>'E-electricity'!AM58</f>
        <v>378689812471022.31</v>
      </c>
      <c r="AN10" s="344">
        <f>'E-electricity'!AN58</f>
        <v>366972396018190.44</v>
      </c>
      <c r="AO10" s="344">
        <f>'E-electricity'!AO58</f>
        <v>355246245487748.69</v>
      </c>
      <c r="AP10" s="344">
        <f>'E-electricity'!AP58</f>
        <v>343511384818429.75</v>
      </c>
      <c r="AQ10" s="344">
        <f>'E-electricity'!AQ58</f>
        <v>331056681537902.44</v>
      </c>
    </row>
    <row r="11" spans="1:43" x14ac:dyDescent="0.2">
      <c r="A11" s="136" t="s">
        <v>133</v>
      </c>
      <c r="B11" s="344">
        <f>'E-electricity'!B59</f>
        <v>2007202557096859</v>
      </c>
      <c r="C11" s="344">
        <f>'E-electricity'!C59</f>
        <v>2126279476105459.5</v>
      </c>
      <c r="D11" s="344">
        <f>'E-electricity'!D59</f>
        <v>2274606596047758.5</v>
      </c>
      <c r="E11" s="344">
        <f>'E-electricity'!E59</f>
        <v>2260547454456924.5</v>
      </c>
      <c r="F11" s="344">
        <f>'E-electricity'!F59</f>
        <v>2455342244229510</v>
      </c>
      <c r="G11" s="344">
        <f>'E-electricity'!G59</f>
        <v>2656155313502907.5</v>
      </c>
      <c r="H11" s="344">
        <f>'E-electricity'!H59</f>
        <v>2859381232397530</v>
      </c>
      <c r="I11" s="344">
        <f>'E-electricity'!I59</f>
        <v>2967633431292508.5</v>
      </c>
      <c r="J11" s="344">
        <f>'E-electricity'!J59</f>
        <v>3074024987355117.5</v>
      </c>
      <c r="K11" s="344">
        <f>'E-electricity'!K59</f>
        <v>3178543373656894</v>
      </c>
      <c r="L11" s="344">
        <f>'E-electricity'!L59</f>
        <v>3281266338581636</v>
      </c>
      <c r="M11" s="344">
        <f>'E-electricity'!M59</f>
        <v>3382348230454325</v>
      </c>
      <c r="N11" s="344">
        <f>'E-electricity'!N59</f>
        <v>3440048671988262</v>
      </c>
      <c r="O11" s="344">
        <f>'E-electricity'!O59</f>
        <v>3496541767832914</v>
      </c>
      <c r="P11" s="344">
        <f>'E-electricity'!P59</f>
        <v>3552082864514383.5</v>
      </c>
      <c r="Q11" s="344">
        <f>'E-electricity'!Q59</f>
        <v>3606945087738251</v>
      </c>
      <c r="R11" s="344">
        <f>'E-electricity'!R59</f>
        <v>3661410786159931.5</v>
      </c>
      <c r="S11" s="344">
        <f>'E-electricity'!S59</f>
        <v>3692053074808391</v>
      </c>
      <c r="T11" s="344">
        <f>'E-electricity'!T59</f>
        <v>3722662907192890.5</v>
      </c>
      <c r="U11" s="344">
        <f>'E-electricity'!U59</f>
        <v>3753240999885379</v>
      </c>
      <c r="V11" s="344">
        <f>'E-electricity'!V59</f>
        <v>3783788107973173.5</v>
      </c>
      <c r="W11" s="344">
        <f>'E-electricity'!W59</f>
        <v>3814305023241346.5</v>
      </c>
      <c r="X11" s="344">
        <f>'E-electricity'!X59</f>
        <v>3828932863772901</v>
      </c>
      <c r="Y11" s="344">
        <f>'E-electricity'!Y59</f>
        <v>3843522036146644.5</v>
      </c>
      <c r="Z11" s="344">
        <f>'E-electricity'!Z59</f>
        <v>3858073467397110</v>
      </c>
      <c r="AA11" s="344">
        <f>'E-electricity'!AA59</f>
        <v>3872588114049741.5</v>
      </c>
      <c r="AB11" s="344">
        <f>'E-electricity'!AB59</f>
        <v>3887066960356609.5</v>
      </c>
      <c r="AC11" s="344">
        <f>'E-electricity'!AC59</f>
        <v>3887849513306164.5</v>
      </c>
      <c r="AD11" s="344">
        <f>'E-electricity'!AD59</f>
        <v>3888588137462463</v>
      </c>
      <c r="AE11" s="344">
        <f>'E-electricity'!AE59</f>
        <v>3889283917243616.5</v>
      </c>
      <c r="AF11" s="344">
        <f>'E-electricity'!AF59</f>
        <v>3889937958001884</v>
      </c>
      <c r="AG11" s="344">
        <f>'E-electricity'!AG59</f>
        <v>3890551384408410.5</v>
      </c>
      <c r="AH11" s="344">
        <f>'E-electricity'!AH59</f>
        <v>3878723803775990.5</v>
      </c>
      <c r="AI11" s="344">
        <f>'E-electricity'!AI59</f>
        <v>3866850572635080</v>
      </c>
      <c r="AJ11" s="344">
        <f>'E-electricity'!AJ59</f>
        <v>3854932893342310.5</v>
      </c>
      <c r="AK11" s="344">
        <f>'E-electricity'!AK59</f>
        <v>3842971981528888</v>
      </c>
      <c r="AL11" s="344">
        <f>'E-electricity'!AL59</f>
        <v>3830969064705511.5</v>
      </c>
      <c r="AM11" s="344">
        <f>'E-electricity'!AM59</f>
        <v>3816636024690538</v>
      </c>
      <c r="AN11" s="344">
        <f>'E-electricity'!AN59</f>
        <v>3802261796891563.5</v>
      </c>
      <c r="AO11" s="344">
        <f>'E-electricity'!AO59</f>
        <v>3787847641162471</v>
      </c>
      <c r="AP11" s="344">
        <f>'E-electricity'!AP59</f>
        <v>3773394824177289.5</v>
      </c>
      <c r="AQ11" s="344">
        <f>'E-electricity'!AQ59</f>
        <v>3748229643119974.5</v>
      </c>
    </row>
    <row r="12" spans="1:43" x14ac:dyDescent="0.2">
      <c r="A12" s="136" t="s">
        <v>134</v>
      </c>
      <c r="B12" s="344">
        <f>'E-electricity'!B60</f>
        <v>486701059474718.88</v>
      </c>
      <c r="C12" s="344">
        <f>'E-electricity'!C60</f>
        <v>505256285721746.44</v>
      </c>
      <c r="D12" s="344">
        <f>'E-electricity'!D60</f>
        <v>557528416382097.38</v>
      </c>
      <c r="E12" s="344">
        <f>'E-electricity'!E60</f>
        <v>554472502339525.06</v>
      </c>
      <c r="F12" s="344">
        <f>'E-electricity'!F60</f>
        <v>560808359449659.31</v>
      </c>
      <c r="G12" s="344">
        <f>'E-electricity'!G60</f>
        <v>578682009673759.5</v>
      </c>
      <c r="H12" s="344">
        <f>'E-electricity'!H60</f>
        <v>601186837841885</v>
      </c>
      <c r="I12" s="344">
        <f>'E-electricity'!I60</f>
        <v>622392437602516.25</v>
      </c>
      <c r="J12" s="344">
        <f>'E-electricity'!J60</f>
        <v>640244588205838.88</v>
      </c>
      <c r="K12" s="344">
        <f>'E-electricity'!K60</f>
        <v>654457063008036.63</v>
      </c>
      <c r="L12" s="344">
        <f>'E-electricity'!L60</f>
        <v>664809019081886.63</v>
      </c>
      <c r="M12" s="344">
        <f>'E-electricity'!M60</f>
        <v>671150646547232.25</v>
      </c>
      <c r="N12" s="344">
        <f>'E-electricity'!N60</f>
        <v>673486743058736.38</v>
      </c>
      <c r="O12" s="344">
        <f>'E-electricity'!O60</f>
        <v>672537606662086.5</v>
      </c>
      <c r="P12" s="344">
        <f>'E-electricity'!P60</f>
        <v>669151015803668</v>
      </c>
      <c r="Q12" s="344">
        <f>'E-electricity'!Q60</f>
        <v>664191501453825</v>
      </c>
      <c r="R12" s="344">
        <f>'E-electricity'!R60</f>
        <v>658514969606069.88</v>
      </c>
      <c r="S12" s="344">
        <f>'E-electricity'!S60</f>
        <v>654452028219615</v>
      </c>
      <c r="T12" s="344">
        <f>'E-electricity'!T60</f>
        <v>650498420369503</v>
      </c>
      <c r="U12" s="344">
        <f>'E-electricity'!U60</f>
        <v>646658697491650.13</v>
      </c>
      <c r="V12" s="344">
        <f>'E-electricity'!V60</f>
        <v>642937318942252</v>
      </c>
      <c r="W12" s="344">
        <f>'E-electricity'!W60</f>
        <v>639338661797961.38</v>
      </c>
      <c r="X12" s="344">
        <f>'E-electricity'!X60</f>
        <v>635867030962812.13</v>
      </c>
      <c r="Y12" s="344">
        <f>'E-electricity'!Y60</f>
        <v>632526669578291.75</v>
      </c>
      <c r="Z12" s="344">
        <f>'E-electricity'!Z60</f>
        <v>629321769735386.25</v>
      </c>
      <c r="AA12" s="344">
        <f>'E-electricity'!AA60</f>
        <v>626256483489930</v>
      </c>
      <c r="AB12" s="344">
        <f>'E-electricity'!AB60</f>
        <v>623334934185143.13</v>
      </c>
      <c r="AC12" s="344">
        <f>'E-electricity'!AC60</f>
        <v>620561228087869.13</v>
      </c>
      <c r="AD12" s="344">
        <f>'E-electricity'!AD60</f>
        <v>617939466347765.38</v>
      </c>
      <c r="AE12" s="344">
        <f>'E-electricity'!AE60</f>
        <v>615473757291496.5</v>
      </c>
      <c r="AF12" s="344">
        <f>'E-electricity'!AF60</f>
        <v>613168229066867.75</v>
      </c>
      <c r="AG12" s="344">
        <f>'E-electricity'!AG60</f>
        <v>611027042654860.88</v>
      </c>
      <c r="AH12" s="344">
        <f>'E-electricity'!AH60</f>
        <v>609054405270653.38</v>
      </c>
      <c r="AI12" s="344">
        <f>'E-electricity'!AI60</f>
        <v>607254584177965.5</v>
      </c>
      <c r="AJ12" s="344">
        <f>'E-electricity'!AJ60</f>
        <v>605631920944459</v>
      </c>
      <c r="AK12" s="344">
        <f>'E-electricity'!AK60</f>
        <v>604190846169488.13</v>
      </c>
      <c r="AL12" s="344">
        <f>'E-electricity'!AL60</f>
        <v>602935894719243.5</v>
      </c>
      <c r="AM12" s="344">
        <f>'E-electricity'!AM60</f>
        <v>601871721508264.38</v>
      </c>
      <c r="AN12" s="344">
        <f>'E-electricity'!AN60</f>
        <v>601003117870460.5</v>
      </c>
      <c r="AO12" s="344">
        <f>'E-electricity'!AO60</f>
        <v>600335028567176.88</v>
      </c>
      <c r="AP12" s="344">
        <f>'E-electricity'!AP60</f>
        <v>599872569484529.88</v>
      </c>
      <c r="AQ12" s="344">
        <f>'E-electricity'!AQ60</f>
        <v>596548411641957.25</v>
      </c>
    </row>
    <row r="13" spans="1:43" x14ac:dyDescent="0.2">
      <c r="A13" s="136" t="s">
        <v>135</v>
      </c>
      <c r="B13" s="344">
        <f>'E-electricity'!B61</f>
        <v>170409177864849.53</v>
      </c>
      <c r="C13" s="344">
        <f>'E-electricity'!C61</f>
        <v>170108909400388.63</v>
      </c>
      <c r="D13" s="344">
        <f>'E-electricity'!D61</f>
        <v>198837664314304.09</v>
      </c>
      <c r="E13" s="344">
        <f>'E-electricity'!E61</f>
        <v>208627341090566.28</v>
      </c>
      <c r="F13" s="344">
        <f>'E-electricity'!F61</f>
        <v>212806480428591.13</v>
      </c>
      <c r="G13" s="344">
        <f>'E-electricity'!G61</f>
        <v>224032473526165.56</v>
      </c>
      <c r="H13" s="344">
        <f>'E-electricity'!H61</f>
        <v>238303989559322.75</v>
      </c>
      <c r="I13" s="344">
        <f>'E-electricity'!I61</f>
        <v>251890367711903.22</v>
      </c>
      <c r="J13" s="344">
        <f>'E-electricity'!J61</f>
        <v>263821165161755.28</v>
      </c>
      <c r="K13" s="344">
        <f>'E-electricity'!K61</f>
        <v>274261273451873.19</v>
      </c>
      <c r="L13" s="344">
        <f>'E-electricity'!L61</f>
        <v>283475203559161.25</v>
      </c>
      <c r="M13" s="344">
        <f>'E-electricity'!M61</f>
        <v>291810119829669.5</v>
      </c>
      <c r="N13" s="344">
        <f>'E-electricity'!N61</f>
        <v>299593882344997.13</v>
      </c>
      <c r="O13" s="344">
        <f>'E-electricity'!O61</f>
        <v>306997222984733.06</v>
      </c>
      <c r="P13" s="344">
        <f>'E-electricity'!P61</f>
        <v>314121362920890.88</v>
      </c>
      <c r="Q13" s="344">
        <f>'E-electricity'!Q61</f>
        <v>321081013046832.44</v>
      </c>
      <c r="R13" s="344">
        <f>'E-electricity'!R61</f>
        <v>328003521094596.56</v>
      </c>
      <c r="S13" s="344">
        <f>'E-electricity'!S61</f>
        <v>335832011724804.13</v>
      </c>
      <c r="T13" s="344">
        <f>'E-electricity'!T61</f>
        <v>343782173027091.81</v>
      </c>
      <c r="U13" s="344">
        <f>'E-electricity'!U61</f>
        <v>351830393891491.25</v>
      </c>
      <c r="V13" s="344">
        <f>'E-electricity'!V61</f>
        <v>359950815518711.88</v>
      </c>
      <c r="W13" s="344">
        <f>'E-electricity'!W61</f>
        <v>368115274918319.31</v>
      </c>
      <c r="X13" s="344">
        <f>'E-electricity'!X61</f>
        <v>376293269057687.25</v>
      </c>
      <c r="Y13" s="344">
        <f>'E-electricity'!Y61</f>
        <v>384451942556523.31</v>
      </c>
      <c r="Z13" s="344">
        <f>'E-electricity'!Z61</f>
        <v>392556101856309.31</v>
      </c>
      <c r="AA13" s="344">
        <f>'E-electricity'!AA61</f>
        <v>400568258772158.19</v>
      </c>
      <c r="AB13" s="344">
        <f>'E-electricity'!AB61</f>
        <v>408448706248148.25</v>
      </c>
      <c r="AC13" s="344">
        <f>'E-electricity'!AC61</f>
        <v>416155628978218.63</v>
      </c>
      <c r="AD13" s="344">
        <f>'E-electricity'!AD61</f>
        <v>423645251316024.56</v>
      </c>
      <c r="AE13" s="344">
        <f>'E-electricity'!AE61</f>
        <v>430872024572198.56</v>
      </c>
      <c r="AF13" s="344">
        <f>'E-electricity'!AF61</f>
        <v>437788855381434.06</v>
      </c>
      <c r="AG13" s="344">
        <f>'E-electricity'!AG61</f>
        <v>444347376311272.31</v>
      </c>
      <c r="AH13" s="344">
        <f>'E-electricity'!AH61</f>
        <v>450498259278290.94</v>
      </c>
      <c r="AI13" s="344">
        <f>'E-electricity'!AI61</f>
        <v>456191571636888.06</v>
      </c>
      <c r="AJ13" s="344">
        <f>'E-electricity'!AJ61</f>
        <v>461377174015331.56</v>
      </c>
      <c r="AK13" s="344">
        <f>'E-electricity'!AK61</f>
        <v>466005158100566.5</v>
      </c>
      <c r="AL13" s="344">
        <f>'E-electricity'!AL61</f>
        <v>470026321628573.88</v>
      </c>
      <c r="AM13" s="344">
        <f>'E-electricity'!AM61</f>
        <v>473392676835467.94</v>
      </c>
      <c r="AN13" s="344">
        <f>'E-electricity'!AN61</f>
        <v>476057987584534.75</v>
      </c>
      <c r="AO13" s="344">
        <f>'E-electricity'!AO61</f>
        <v>477978329328428.19</v>
      </c>
      <c r="AP13" s="344">
        <f>'E-electricity'!AP61</f>
        <v>479112665019426.63</v>
      </c>
      <c r="AQ13" s="344">
        <f>'E-electricity'!AQ61</f>
        <v>476980542837325.81</v>
      </c>
    </row>
    <row r="14" spans="1:43" x14ac:dyDescent="0.2">
      <c r="A14" s="136" t="s">
        <v>136</v>
      </c>
      <c r="B14" s="344">
        <f>'E-electricity'!B62</f>
        <v>1283183634307131.8</v>
      </c>
      <c r="C14" s="344">
        <f>'E-electricity'!C62</f>
        <v>1340811294492135.3</v>
      </c>
      <c r="D14" s="344">
        <f>'E-electricity'!D62</f>
        <v>1333714025497590.8</v>
      </c>
      <c r="E14" s="344">
        <f>'E-electricity'!E62</f>
        <v>1198972432824027.5</v>
      </c>
      <c r="F14" s="344">
        <f>'E-electricity'!F62</f>
        <v>1249873131906178.8</v>
      </c>
      <c r="G14" s="344">
        <f>'E-electricity'!G62</f>
        <v>1300695374115021</v>
      </c>
      <c r="H14" s="344">
        <f>'E-electricity'!H62</f>
        <v>1351437544279403.8</v>
      </c>
      <c r="I14" s="344">
        <f>'E-electricity'!I62</f>
        <v>1367985286614992.5</v>
      </c>
      <c r="J14" s="344">
        <f>'E-electricity'!J62</f>
        <v>1384504958517788.5</v>
      </c>
      <c r="K14" s="344">
        <f>'E-electricity'!K62</f>
        <v>1400996061943784.3</v>
      </c>
      <c r="L14" s="344">
        <f>'E-electricity'!L62</f>
        <v>1417458098848972.5</v>
      </c>
      <c r="M14" s="344">
        <f>'E-electricity'!M62</f>
        <v>1433890571189345.8</v>
      </c>
      <c r="N14" s="344">
        <f>'E-electricity'!N62</f>
        <v>1416460248506348</v>
      </c>
      <c r="O14" s="344">
        <f>'E-electricity'!O62</f>
        <v>1399048894721651.3</v>
      </c>
      <c r="P14" s="344">
        <f>'E-electricity'!P62</f>
        <v>1381656816913403.5</v>
      </c>
      <c r="Q14" s="344">
        <f>'E-electricity'!Q62</f>
        <v>1364284322159751</v>
      </c>
      <c r="R14" s="344">
        <f>'E-electricity'!R62</f>
        <v>1346931717538841.3</v>
      </c>
      <c r="S14" s="344">
        <f>'E-electricity'!S62</f>
        <v>1324365023520228.3</v>
      </c>
      <c r="T14" s="344">
        <f>'E-electricity'!T62</f>
        <v>1301780351410798.5</v>
      </c>
      <c r="U14" s="344">
        <f>'E-electricity'!U62</f>
        <v>1279177748708439.5</v>
      </c>
      <c r="V14" s="344">
        <f>'E-electricity'!V62</f>
        <v>1256557262911038.8</v>
      </c>
      <c r="W14" s="344">
        <f>'E-electricity'!W62</f>
        <v>1233918941516484.3</v>
      </c>
      <c r="X14" s="344">
        <f>'E-electricity'!X62</f>
        <v>1202679214488527.5</v>
      </c>
      <c r="Y14" s="344">
        <f>'E-electricity'!Y62</f>
        <v>1171415532302918.3</v>
      </c>
      <c r="Z14" s="344">
        <f>'E-electricity'!Z62</f>
        <v>1140127960246623.3</v>
      </c>
      <c r="AA14" s="344">
        <f>'E-electricity'!AA62</f>
        <v>1108816563606610.6</v>
      </c>
      <c r="AB14" s="344">
        <f>'E-electricity'!AB62</f>
        <v>1077481407669848.3</v>
      </c>
      <c r="AC14" s="344">
        <f>'E-electricity'!AC62</f>
        <v>1053355823612406.3</v>
      </c>
      <c r="AD14" s="344">
        <f>'E-electricity'!AD62</f>
        <v>1029211703830993.6</v>
      </c>
      <c r="AE14" s="344">
        <f>'E-electricity'!AE62</f>
        <v>1005049098447909.4</v>
      </c>
      <c r="AF14" s="344">
        <f>'E-electricity'!AF62</f>
        <v>980868057585452.5</v>
      </c>
      <c r="AG14" s="344">
        <f>'E-electricity'!AG62</f>
        <v>956668631365921.5</v>
      </c>
      <c r="AH14" s="344">
        <f>'E-electricity'!AH62</f>
        <v>942239320561528.63</v>
      </c>
      <c r="AI14" s="344">
        <f>'E-electricity'!AI62</f>
        <v>927798679774754.63</v>
      </c>
      <c r="AJ14" s="344">
        <f>'E-electricity'!AJ62</f>
        <v>913346738981591.63</v>
      </c>
      <c r="AK14" s="344">
        <f>'E-electricity'!AK62</f>
        <v>898883528158031.38</v>
      </c>
      <c r="AL14" s="344">
        <f>'E-electricity'!AL62</f>
        <v>884409077280065.75</v>
      </c>
      <c r="AM14" s="344">
        <f>'E-electricity'!AM62</f>
        <v>877332270829585.38</v>
      </c>
      <c r="AN14" s="344">
        <f>'E-electricity'!AN62</f>
        <v>870249409899010.75</v>
      </c>
      <c r="AO14" s="344">
        <f>'E-electricity'!AO62</f>
        <v>863160509057057.25</v>
      </c>
      <c r="AP14" s="344">
        <f>'E-electricity'!AP62</f>
        <v>856065582872440</v>
      </c>
      <c r="AQ14" s="344">
        <f>'E-electricity'!AQ62</f>
        <v>847140046958692.13</v>
      </c>
    </row>
    <row r="15" spans="1:43" x14ac:dyDescent="0.2">
      <c r="A15" s="136" t="s">
        <v>137</v>
      </c>
      <c r="B15" s="344">
        <f>'E-electricity'!B63</f>
        <v>2204134311941875.3</v>
      </c>
      <c r="C15" s="344">
        <f>'E-electricity'!C63</f>
        <v>2315329183758376.5</v>
      </c>
      <c r="D15" s="344">
        <f>'E-electricity'!D63</f>
        <v>2249348031639396.3</v>
      </c>
      <c r="E15" s="344">
        <f>'E-electricity'!E63</f>
        <v>2210018795522445.8</v>
      </c>
      <c r="F15" s="344">
        <f>'E-electricity'!F63</f>
        <v>2383234909530849.5</v>
      </c>
      <c r="G15" s="344">
        <f>'E-electricity'!G63</f>
        <v>2556137038422428.5</v>
      </c>
      <c r="H15" s="344">
        <f>'E-electricity'!H63</f>
        <v>2728719317837080</v>
      </c>
      <c r="I15" s="344">
        <f>'E-electricity'!I63</f>
        <v>2787677693407503</v>
      </c>
      <c r="J15" s="344">
        <f>'E-electricity'!J63</f>
        <v>2846533426674246</v>
      </c>
      <c r="K15" s="344">
        <f>'E-electricity'!K63</f>
        <v>2905284627882937.5</v>
      </c>
      <c r="L15" s="344">
        <f>'E-electricity'!L63</f>
        <v>2963929407279206</v>
      </c>
      <c r="M15" s="344">
        <f>'E-electricity'!M63</f>
        <v>3022465875108679</v>
      </c>
      <c r="N15" s="344">
        <f>'E-electricity'!N63</f>
        <v>3023719290638345</v>
      </c>
      <c r="O15" s="344">
        <f>'E-electricity'!O63</f>
        <v>3024943517415930.5</v>
      </c>
      <c r="P15" s="344">
        <f>'E-electricity'!P63</f>
        <v>3026138468066076</v>
      </c>
      <c r="Q15" s="344">
        <f>'E-electricity'!Q63</f>
        <v>3027304055213423</v>
      </c>
      <c r="R15" s="344">
        <f>'E-electricity'!R63</f>
        <v>3028440191482615.5</v>
      </c>
      <c r="S15" s="344">
        <f>'E-electricity'!S63</f>
        <v>2995083311320921</v>
      </c>
      <c r="T15" s="344">
        <f>'E-electricity'!T63</f>
        <v>2961701091085323.5</v>
      </c>
      <c r="U15" s="344">
        <f>'E-electricity'!U63</f>
        <v>2928293607121454</v>
      </c>
      <c r="V15" s="344">
        <f>'E-electricity'!V63</f>
        <v>2894860935774943</v>
      </c>
      <c r="W15" s="344">
        <f>'E-electricity'!W63</f>
        <v>2861403153391421</v>
      </c>
      <c r="X15" s="344">
        <f>'E-electricity'!X63</f>
        <v>2797790287071136.5</v>
      </c>
      <c r="Y15" s="344">
        <f>'E-electricity'!Y63</f>
        <v>2734132474836478.5</v>
      </c>
      <c r="Z15" s="344">
        <f>'E-electricity'!Z63</f>
        <v>2670429859835504</v>
      </c>
      <c r="AA15" s="344">
        <f>'E-electricity'!AA63</f>
        <v>2606682585216269.5</v>
      </c>
      <c r="AB15" s="344">
        <f>'E-electricity'!AB63</f>
        <v>2542890794126833</v>
      </c>
      <c r="AC15" s="344">
        <f>'E-electricity'!AC63</f>
        <v>2479054629715251.5</v>
      </c>
      <c r="AD15" s="344">
        <f>'E-electricity'!AD63</f>
        <v>2415174235129583.5</v>
      </c>
      <c r="AE15" s="344">
        <f>'E-electricity'!AE63</f>
        <v>2351249753517884</v>
      </c>
      <c r="AF15" s="344">
        <f>'E-electricity'!AF63</f>
        <v>2287281328028212</v>
      </c>
      <c r="AG15" s="344">
        <f>'E-electricity'!AG63</f>
        <v>2223269101808624.3</v>
      </c>
      <c r="AH15" s="344">
        <f>'E-electricity'!AH63</f>
        <v>2167850070879206.8</v>
      </c>
      <c r="AI15" s="344">
        <f>'E-electricity'!AI63</f>
        <v>2112393109007163</v>
      </c>
      <c r="AJ15" s="344">
        <f>'E-electricity'!AJ63</f>
        <v>2056898340254142.5</v>
      </c>
      <c r="AK15" s="344">
        <f>'E-electricity'!AK63</f>
        <v>2001365888681795</v>
      </c>
      <c r="AL15" s="344">
        <f>'E-electricity'!AL63</f>
        <v>1945795878351770.3</v>
      </c>
      <c r="AM15" s="344">
        <f>'E-electricity'!AM63</f>
        <v>1887363639707653.5</v>
      </c>
      <c r="AN15" s="344">
        <f>'E-electricity'!AN63</f>
        <v>1828892287984668.3</v>
      </c>
      <c r="AO15" s="344">
        <f>'E-electricity'!AO63</f>
        <v>1770381953476892.3</v>
      </c>
      <c r="AP15" s="344">
        <f>'E-electricity'!AP63</f>
        <v>1711832766478403</v>
      </c>
      <c r="AQ15" s="344">
        <f>'E-electricity'!AQ63</f>
        <v>1649374200244293.3</v>
      </c>
    </row>
    <row r="16" spans="1:43" x14ac:dyDescent="0.2">
      <c r="A16" s="136" t="s">
        <v>138</v>
      </c>
      <c r="B16" s="344">
        <f>'E-electricity'!B64</f>
        <v>2277150730930500</v>
      </c>
      <c r="C16" s="344">
        <f>'E-electricity'!C64</f>
        <v>2433853335821037.5</v>
      </c>
      <c r="D16" s="344">
        <f>'E-electricity'!D64</f>
        <v>2525418639952210</v>
      </c>
      <c r="E16" s="344">
        <f>'E-electricity'!E64</f>
        <v>2631946377217747.5</v>
      </c>
      <c r="F16" s="344">
        <f>'E-electricity'!F64</f>
        <v>2848969838705288.5</v>
      </c>
      <c r="G16" s="344">
        <f>'E-electricity'!G64</f>
        <v>3065514189724219</v>
      </c>
      <c r="H16" s="344">
        <f>'E-electricity'!H64</f>
        <v>3281571566106611.5</v>
      </c>
      <c r="I16" s="344">
        <f>'E-electricity'!I64</f>
        <v>3448738191953331</v>
      </c>
      <c r="J16" s="344">
        <f>'E-electricity'!J64</f>
        <v>3615607510545940</v>
      </c>
      <c r="K16" s="344">
        <f>'E-electricity'!K64</f>
        <v>3782173913683707.5</v>
      </c>
      <c r="L16" s="344">
        <f>'E-electricity'!L64</f>
        <v>3948431793165910.5</v>
      </c>
      <c r="M16" s="344">
        <f>'E-electricity'!M64</f>
        <v>4114375540791820</v>
      </c>
      <c r="N16" s="344">
        <f>'E-electricity'!N64</f>
        <v>4200779472933617</v>
      </c>
      <c r="O16" s="344">
        <f>'E-electricity'!O64</f>
        <v>4286942348423661.5</v>
      </c>
      <c r="P16" s="344">
        <f>'E-electricity'!P64</f>
        <v>4372862213249952</v>
      </c>
      <c r="Q16" s="344">
        <f>'E-electricity'!Q64</f>
        <v>4458537113400483</v>
      </c>
      <c r="R16" s="344">
        <f>'E-electricity'!R64</f>
        <v>4543965094863252</v>
      </c>
      <c r="S16" s="344">
        <f>'E-electricity'!S64</f>
        <v>4571956345513082</v>
      </c>
      <c r="T16" s="344">
        <f>'E-electricity'!T64</f>
        <v>4599959892576919</v>
      </c>
      <c r="U16" s="344">
        <f>'E-electricity'!U64</f>
        <v>4627975672215718</v>
      </c>
      <c r="V16" s="344">
        <f>'E-electricity'!V64</f>
        <v>4656003620590437</v>
      </c>
      <c r="W16" s="344">
        <f>'E-electricity'!W64</f>
        <v>4684043673862031</v>
      </c>
      <c r="X16" s="344">
        <f>'E-electricity'!X64</f>
        <v>4673716403796123</v>
      </c>
      <c r="Y16" s="344">
        <f>'E-electricity'!Y64</f>
        <v>4663378021388032</v>
      </c>
      <c r="Z16" s="344">
        <f>'E-electricity'!Z64</f>
        <v>4653028553548298</v>
      </c>
      <c r="AA16" s="344">
        <f>'E-electricity'!AA64</f>
        <v>4642668027187465</v>
      </c>
      <c r="AB16" s="344">
        <f>'E-electricity'!AB64</f>
        <v>4632296469216075</v>
      </c>
      <c r="AC16" s="344">
        <f>'E-electricity'!AC64</f>
        <v>4571731194395755</v>
      </c>
      <c r="AD16" s="344">
        <f>'E-electricity'!AD64</f>
        <v>4511124845549667</v>
      </c>
      <c r="AE16" s="344">
        <f>'E-electricity'!AE64</f>
        <v>4450477567248484</v>
      </c>
      <c r="AF16" s="344">
        <f>'E-electricity'!AF64</f>
        <v>4389789504062877.5</v>
      </c>
      <c r="AG16" s="344">
        <f>'E-electricity'!AG64</f>
        <v>4329060800563516.5</v>
      </c>
      <c r="AH16" s="344">
        <f>'E-electricity'!AH64</f>
        <v>4230598430916656</v>
      </c>
      <c r="AI16" s="344">
        <f>'E-electricity'!AI64</f>
        <v>4132073432070484</v>
      </c>
      <c r="AJ16" s="344">
        <f>'E-electricity'!AJ64</f>
        <v>4033486036840769.5</v>
      </c>
      <c r="AK16" s="344">
        <f>'E-electricity'!AK64</f>
        <v>3934836478043281.5</v>
      </c>
      <c r="AL16" s="344">
        <f>'E-electricity'!AL64</f>
        <v>3836124988493786</v>
      </c>
      <c r="AM16" s="344">
        <f>'E-electricity'!AM64</f>
        <v>3737191643298897.5</v>
      </c>
      <c r="AN16" s="344">
        <f>'E-electricity'!AN64</f>
        <v>3638196793345832</v>
      </c>
      <c r="AO16" s="344">
        <f>'E-electricity'!AO64</f>
        <v>3539140671951255.5</v>
      </c>
      <c r="AP16" s="344">
        <f>'E-electricity'!AP64</f>
        <v>3440023512431831.5</v>
      </c>
      <c r="AQ16" s="344">
        <f>'E-electricity'!AQ64</f>
        <v>3332396196351620</v>
      </c>
    </row>
    <row r="17" spans="1:43" x14ac:dyDescent="0.2">
      <c r="A17" s="136" t="s">
        <v>139</v>
      </c>
      <c r="B17" s="344">
        <f>'E-electricity'!B65</f>
        <v>570796702373623.13</v>
      </c>
      <c r="C17" s="344">
        <f>'E-electricity'!C65</f>
        <v>529516612793531.31</v>
      </c>
      <c r="D17" s="344">
        <f>'E-electricity'!D65</f>
        <v>637614346919903.25</v>
      </c>
      <c r="E17" s="344">
        <f>'E-electricity'!E65</f>
        <v>643157598410510.13</v>
      </c>
      <c r="F17" s="344">
        <f>'E-electricity'!F65</f>
        <v>649834059855164.25</v>
      </c>
      <c r="G17" s="344">
        <f>'E-electricity'!G65</f>
        <v>668934553911478.13</v>
      </c>
      <c r="H17" s="344">
        <f>'E-electricity'!H65</f>
        <v>693050679243703.5</v>
      </c>
      <c r="I17" s="344">
        <f>'E-electricity'!I65</f>
        <v>715981321174019</v>
      </c>
      <c r="J17" s="344">
        <f>'E-electricity'!J65</f>
        <v>735864518727370.25</v>
      </c>
      <c r="K17" s="344">
        <f>'E-electricity'!K65</f>
        <v>752845199430615</v>
      </c>
      <c r="L17" s="344">
        <f>'E-electricity'!L65</f>
        <v>767144788012738.63</v>
      </c>
      <c r="M17" s="344">
        <f>'E-electricity'!M65</f>
        <v>779049406501384.75</v>
      </c>
      <c r="N17" s="344">
        <f>'E-electricity'!N65</f>
        <v>788819395358458.63</v>
      </c>
      <c r="O17" s="344">
        <f>'E-electricity'!O65</f>
        <v>796814381651890.88</v>
      </c>
      <c r="P17" s="344">
        <f>'E-electricity'!P65</f>
        <v>803340895571322</v>
      </c>
      <c r="Q17" s="344">
        <f>'E-electricity'!Q65</f>
        <v>808726809098927.13</v>
      </c>
      <c r="R17" s="344">
        <f>'E-electricity'!R65</f>
        <v>813315743046025.63</v>
      </c>
      <c r="S17" s="344">
        <f>'E-electricity'!S65</f>
        <v>819449793160273</v>
      </c>
      <c r="T17" s="344">
        <f>'E-electricity'!T65</f>
        <v>825187256727646.13</v>
      </c>
      <c r="U17" s="344">
        <f>'E-electricity'!U65</f>
        <v>830534732371046</v>
      </c>
      <c r="V17" s="344">
        <f>'E-electricity'!V65</f>
        <v>835499783303748.13</v>
      </c>
      <c r="W17" s="344">
        <f>'E-electricity'!W65</f>
        <v>840090884670429.75</v>
      </c>
      <c r="X17" s="344">
        <f>'E-electricity'!X65</f>
        <v>844317369781565</v>
      </c>
      <c r="Y17" s="344">
        <f>'E-electricity'!Y65</f>
        <v>848189375641996.75</v>
      </c>
      <c r="Z17" s="344">
        <f>'E-electricity'!Z65</f>
        <v>851717788158046.13</v>
      </c>
      <c r="AA17" s="344">
        <f>'E-electricity'!AA65</f>
        <v>854914187388951.75</v>
      </c>
      <c r="AB17" s="344">
        <f>'E-electricity'!AB65</f>
        <v>857790793188593.75</v>
      </c>
      <c r="AC17" s="344">
        <f>'E-electricity'!AC65</f>
        <v>860360411562330.25</v>
      </c>
      <c r="AD17" s="344">
        <f>'E-electricity'!AD65</f>
        <v>862636382041734.5</v>
      </c>
      <c r="AE17" s="344">
        <f>'E-electricity'!AE65</f>
        <v>864632526357562.25</v>
      </c>
      <c r="AF17" s="344">
        <f>'E-electricity'!AF65</f>
        <v>866363098668247.38</v>
      </c>
      <c r="AG17" s="344">
        <f>'E-electricity'!AG65</f>
        <v>867842737578375.13</v>
      </c>
      <c r="AH17" s="344">
        <f>'E-electricity'!AH65</f>
        <v>869086420158737.25</v>
      </c>
      <c r="AI17" s="344">
        <f>'E-electricity'!AI65</f>
        <v>870109418157245.13</v>
      </c>
      <c r="AJ17" s="344">
        <f>'E-electricity'!AJ65</f>
        <v>870927256568110.88</v>
      </c>
      <c r="AK17" s="344">
        <f>'E-electricity'!AK65</f>
        <v>871555674705775.25</v>
      </c>
      <c r="AL17" s="344">
        <f>'E-electricity'!AL65</f>
        <v>872010589909889.63</v>
      </c>
      <c r="AM17" s="344">
        <f>'E-electricity'!AM65</f>
        <v>872308063988759.5</v>
      </c>
      <c r="AN17" s="344">
        <f>'E-electricity'!AN65</f>
        <v>872464272490680.88</v>
      </c>
      <c r="AO17" s="344">
        <f>'E-electricity'!AO65</f>
        <v>872495476876217.25</v>
      </c>
      <c r="AP17" s="344">
        <f>'E-electricity'!AP65</f>
        <v>872417999649271.63</v>
      </c>
      <c r="AQ17" s="344">
        <f>'E-electricity'!AQ65</f>
        <v>867775134785958.38</v>
      </c>
    </row>
    <row r="18" spans="1:43" x14ac:dyDescent="0.2">
      <c r="A18" s="136" t="s">
        <v>140</v>
      </c>
      <c r="B18" s="344">
        <f>'E-electricity'!B66</f>
        <v>537405484268913.44</v>
      </c>
      <c r="C18" s="344">
        <f>'E-electricity'!C66</f>
        <v>562266348269620.06</v>
      </c>
      <c r="D18" s="344">
        <f>'E-electricity'!D66</f>
        <v>674286631819514</v>
      </c>
      <c r="E18" s="344">
        <f>'E-electricity'!E66</f>
        <v>733848285073524</v>
      </c>
      <c r="F18" s="344">
        <f>'E-electricity'!F66</f>
        <v>751703905886447</v>
      </c>
      <c r="G18" s="344">
        <f>'E-electricity'!G66</f>
        <v>798533775263461.13</v>
      </c>
      <c r="H18" s="344">
        <f>'E-electricity'!H66</f>
        <v>856531329372893.5</v>
      </c>
      <c r="I18" s="344">
        <f>'E-electricity'!I66</f>
        <v>908533836191981.75</v>
      </c>
      <c r="J18" s="344">
        <f>'E-electricity'!J66</f>
        <v>951315417001203.13</v>
      </c>
      <c r="K18" s="344">
        <f>'E-electricity'!K66</f>
        <v>987404422504596.63</v>
      </c>
      <c r="L18" s="344">
        <f>'E-electricity'!L66</f>
        <v>1020133034071103.1</v>
      </c>
      <c r="M18" s="344">
        <f>'E-electricity'!M66</f>
        <v>1053454408688169.3</v>
      </c>
      <c r="N18" s="344">
        <f>'E-electricity'!N66</f>
        <v>1090848716162681.5</v>
      </c>
      <c r="O18" s="344">
        <f>'E-electricity'!O66</f>
        <v>1132513404865863</v>
      </c>
      <c r="P18" s="344">
        <f>'E-electricity'!P66</f>
        <v>1177536708322418.8</v>
      </c>
      <c r="Q18" s="344">
        <f>'E-electricity'!Q66</f>
        <v>1224840387439118</v>
      </c>
      <c r="R18" s="344">
        <f>'E-electricity'!R66</f>
        <v>1273150124478013.3</v>
      </c>
      <c r="S18" s="344">
        <f>'E-electricity'!S66</f>
        <v>1324530303006374</v>
      </c>
      <c r="T18" s="344">
        <f>'E-electricity'!T66</f>
        <v>1375536807134194</v>
      </c>
      <c r="U18" s="344">
        <f>'E-electricity'!U66</f>
        <v>1425987154148166.8</v>
      </c>
      <c r="V18" s="344">
        <f>'E-electricity'!V66</f>
        <v>1475697322694546.5</v>
      </c>
      <c r="W18" s="344">
        <f>'E-electricity'!W66</f>
        <v>1524482967745935</v>
      </c>
      <c r="X18" s="344">
        <f>'E-electricity'!X66</f>
        <v>1572160653188349.8</v>
      </c>
      <c r="Y18" s="344">
        <f>'E-electricity'!Y66</f>
        <v>1618549089550525.5</v>
      </c>
      <c r="Z18" s="344">
        <f>'E-electricity'!Z66</f>
        <v>1663470364350366</v>
      </c>
      <c r="AA18" s="344">
        <f>'E-electricity'!AA66</f>
        <v>1706751152661585</v>
      </c>
      <c r="AB18" s="344">
        <f>'E-electricity'!AB66</f>
        <v>1748223895801605.5</v>
      </c>
      <c r="AC18" s="344">
        <f>'E-electricity'!AC66</f>
        <v>1787727936502612.3</v>
      </c>
      <c r="AD18" s="344">
        <f>'E-electricity'!AD66</f>
        <v>1825110599540215.5</v>
      </c>
      <c r="AE18" s="344">
        <f>'E-electricity'!AE66</f>
        <v>1860228207545948.3</v>
      </c>
      <c r="AF18" s="344">
        <f>'E-electricity'!AF66</f>
        <v>1892947022604972.3</v>
      </c>
      <c r="AG18" s="344">
        <f>'E-electricity'!AG66</f>
        <v>1923144105222396.3</v>
      </c>
      <c r="AH18" s="344">
        <f>'E-electricity'!AH66</f>
        <v>1950708083311677</v>
      </c>
      <c r="AI18" s="344">
        <f>'E-electricity'!AI66</f>
        <v>1975539824997442</v>
      </c>
      <c r="AJ18" s="344">
        <f>'E-electricity'!AJ66</f>
        <v>1997553010213008.5</v>
      </c>
      <c r="AK18" s="344">
        <f>'E-electricity'!AK66</f>
        <v>2016674597289560</v>
      </c>
      <c r="AL18" s="344">
        <f>'E-electricity'!AL66</f>
        <v>2032845181960321</v>
      </c>
      <c r="AM18" s="344">
        <f>'E-electricity'!AM66</f>
        <v>2046019247420042.3</v>
      </c>
      <c r="AN18" s="344">
        <f>'E-electricity'!AN66</f>
        <v>2056165305270159.3</v>
      </c>
      <c r="AO18" s="344">
        <f>'E-electricity'!AO66</f>
        <v>2063265928327005.3</v>
      </c>
      <c r="AP18" s="344">
        <f>'E-electricity'!AP66</f>
        <v>2067317677360200.5</v>
      </c>
      <c r="AQ18" s="344">
        <f>'E-electricity'!AQ66</f>
        <v>2057724099592450.8</v>
      </c>
    </row>
    <row r="19" spans="1:43" x14ac:dyDescent="0.2">
      <c r="A19" s="136" t="s">
        <v>141</v>
      </c>
      <c r="B19" s="344">
        <f>'E-electricity'!B67</f>
        <v>293208743404436.81</v>
      </c>
      <c r="C19" s="344">
        <f>'E-electricity'!C67</f>
        <v>321717186820015.31</v>
      </c>
      <c r="D19" s="344">
        <f>'E-electricity'!D67</f>
        <v>390065559673163.75</v>
      </c>
      <c r="E19" s="344">
        <f>'E-electricity'!E67</f>
        <v>442046217727928.81</v>
      </c>
      <c r="F19" s="344">
        <f>'E-electricity'!F67</f>
        <v>454817501991290.38</v>
      </c>
      <c r="G19" s="344">
        <f>'E-electricity'!G67</f>
        <v>488702393320859</v>
      </c>
      <c r="H19" s="344">
        <f>'E-electricity'!H67</f>
        <v>532418304837169.13</v>
      </c>
      <c r="I19" s="344">
        <f>'E-electricity'!I67</f>
        <v>574512846214442.13</v>
      </c>
      <c r="J19" s="344">
        <f>'E-electricity'!J67</f>
        <v>612013834433921.5</v>
      </c>
      <c r="K19" s="344">
        <f>'E-electricity'!K67</f>
        <v>645482679442025.5</v>
      </c>
      <c r="L19" s="344">
        <f>'E-electricity'!L67</f>
        <v>675953674034252.75</v>
      </c>
      <c r="M19" s="344">
        <f>'E-electricity'!M67</f>
        <v>704864089740111.5</v>
      </c>
      <c r="N19" s="344">
        <f>'E-electricity'!N67</f>
        <v>733583402231300.75</v>
      </c>
      <c r="O19" s="344">
        <f>'E-electricity'!O67</f>
        <v>762368157242825.5</v>
      </c>
      <c r="P19" s="344">
        <f>'E-electricity'!P67</f>
        <v>791072611483858.75</v>
      </c>
      <c r="Q19" s="344">
        <f>'E-electricity'!Q67</f>
        <v>819538772595770.25</v>
      </c>
      <c r="R19" s="344">
        <f>'E-electricity'!R67</f>
        <v>847597025672606</v>
      </c>
      <c r="S19" s="344">
        <f>'E-electricity'!S67</f>
        <v>877272855562468.38</v>
      </c>
      <c r="T19" s="344">
        <f>'E-electricity'!T67</f>
        <v>906422699180832.5</v>
      </c>
      <c r="U19" s="344">
        <f>'E-electricity'!U67</f>
        <v>934951644574969.13</v>
      </c>
      <c r="V19" s="344">
        <f>'E-electricity'!V67</f>
        <v>962767242069382.38</v>
      </c>
      <c r="W19" s="344">
        <f>'E-electricity'!W67</f>
        <v>989780106783936.88</v>
      </c>
      <c r="X19" s="344">
        <f>'E-electricity'!X67</f>
        <v>1015904489280130.9</v>
      </c>
      <c r="Y19" s="344">
        <f>'E-electricity'!Y67</f>
        <v>1041058808975928.1</v>
      </c>
      <c r="Z19" s="344">
        <f>'E-electricity'!Z67</f>
        <v>1065166145558595</v>
      </c>
      <c r="AA19" s="344">
        <f>'E-electricity'!AA67</f>
        <v>1088154684264229.8</v>
      </c>
      <c r="AB19" s="344">
        <f>'E-electricity'!AB67</f>
        <v>1109958111569222.8</v>
      </c>
      <c r="AC19" s="344">
        <f>'E-electricity'!AC67</f>
        <v>1130515958540921.5</v>
      </c>
      <c r="AD19" s="344">
        <f>'E-electricity'!AD67</f>
        <v>1149773889809400.8</v>
      </c>
      <c r="AE19" s="344">
        <f>'E-electricity'!AE67</f>
        <v>1167683936837808.8</v>
      </c>
      <c r="AF19" s="344">
        <f>'E-electricity'!AF67</f>
        <v>1184204674873567.5</v>
      </c>
      <c r="AG19" s="344">
        <f>'E-electricity'!AG67</f>
        <v>1199301343646398.5</v>
      </c>
      <c r="AH19" s="344">
        <f>'E-electricity'!AH67</f>
        <v>1212945912531785.8</v>
      </c>
      <c r="AI19" s="344">
        <f>'E-electricity'!AI67</f>
        <v>1225117091511550.3</v>
      </c>
      <c r="AJ19" s="344">
        <f>'E-electricity'!AJ67</f>
        <v>1235800289829343.3</v>
      </c>
      <c r="AK19" s="344">
        <f>'E-electricity'!AK67</f>
        <v>1244987524751811.5</v>
      </c>
      <c r="AL19" s="344">
        <f>'E-electricity'!AL67</f>
        <v>1252677283301087.8</v>
      </c>
      <c r="AM19" s="344">
        <f>'E-electricity'!AM67</f>
        <v>1258874340217508.5</v>
      </c>
      <c r="AN19" s="344">
        <f>'E-electricity'!AN67</f>
        <v>1263589535740963.8</v>
      </c>
      <c r="AO19" s="344">
        <f>'E-electricity'!AO67</f>
        <v>1266839517063653</v>
      </c>
      <c r="AP19" s="344">
        <f>'E-electricity'!AP67</f>
        <v>1268646447506705.8</v>
      </c>
      <c r="AQ19" s="344">
        <f>'E-electricity'!AQ67</f>
        <v>1262529802031570.8</v>
      </c>
    </row>
    <row r="20" spans="1:43" x14ac:dyDescent="0.2">
      <c r="A20" s="136" t="s">
        <v>142</v>
      </c>
      <c r="B20" s="344">
        <f>'E-electricity'!B68</f>
        <v>203012191250349.44</v>
      </c>
      <c r="C20" s="344">
        <f>'E-electricity'!C68</f>
        <v>210030966607123.25</v>
      </c>
      <c r="D20" s="344">
        <f>'E-electricity'!D68</f>
        <v>237887466212376.97</v>
      </c>
      <c r="E20" s="344">
        <f>'E-electricity'!E68</f>
        <v>260663995226965.31</v>
      </c>
      <c r="F20" s="344">
        <f>'E-electricity'!F68</f>
        <v>262687606640700.97</v>
      </c>
      <c r="G20" s="344">
        <f>'E-electricity'!G68</f>
        <v>269024609693352.84</v>
      </c>
      <c r="H20" s="344">
        <f>'E-electricity'!H68</f>
        <v>277692605377524.16</v>
      </c>
      <c r="I20" s="344">
        <f>'E-electricity'!I68</f>
        <v>287107016986087.31</v>
      </c>
      <c r="J20" s="344">
        <f>'E-electricity'!J68</f>
        <v>296532069623866.56</v>
      </c>
      <c r="K20" s="344">
        <f>'E-electricity'!K68</f>
        <v>305751286978672</v>
      </c>
      <c r="L20" s="344">
        <f>'E-electricity'!L68</f>
        <v>314526237270952.56</v>
      </c>
      <c r="M20" s="344">
        <f>'E-electricity'!M68</f>
        <v>322598873118339.06</v>
      </c>
      <c r="N20" s="344">
        <f>'E-electricity'!N68</f>
        <v>329719701406223.25</v>
      </c>
      <c r="O20" s="344">
        <f>'E-electricity'!O68</f>
        <v>335888141337839</v>
      </c>
      <c r="P20" s="344">
        <f>'E-electricity'!P68</f>
        <v>341140002807808.06</v>
      </c>
      <c r="Q20" s="344">
        <f>'E-electricity'!Q68</f>
        <v>345524897443257.63</v>
      </c>
      <c r="R20" s="344">
        <f>'E-electricity'!R68</f>
        <v>349104394828001.13</v>
      </c>
      <c r="S20" s="344">
        <f>'E-electricity'!S68</f>
        <v>352822914798044.75</v>
      </c>
      <c r="T20" s="344">
        <f>'E-electricity'!T68</f>
        <v>355857295327322.88</v>
      </c>
      <c r="U20" s="344">
        <f>'E-electricity'!U68</f>
        <v>358238991057590.69</v>
      </c>
      <c r="V20" s="344">
        <f>'E-electricity'!V68</f>
        <v>360004409318916.31</v>
      </c>
      <c r="W20" s="344">
        <f>'E-electricity'!W68</f>
        <v>361194131859927.81</v>
      </c>
      <c r="X20" s="344">
        <f>'E-electricity'!X68</f>
        <v>361852151708517.5</v>
      </c>
      <c r="Y20" s="344">
        <f>'E-electricity'!Y68</f>
        <v>362025141162504.94</v>
      </c>
      <c r="Z20" s="344">
        <f>'E-electricity'!Z68</f>
        <v>361761764364788.5</v>
      </c>
      <c r="AA20" s="344">
        <f>'E-electricity'!AA68</f>
        <v>361112045344756.19</v>
      </c>
      <c r="AB20" s="344">
        <f>'E-electricity'!AB68</f>
        <v>360126799904381.13</v>
      </c>
      <c r="AC20" s="344">
        <f>'E-electricity'!AC68</f>
        <v>358857137373583.69</v>
      </c>
      <c r="AD20" s="344">
        <f>'E-electricity'!AD68</f>
        <v>357354036117910.94</v>
      </c>
      <c r="AE20" s="344">
        <f>'E-electricity'!AE68</f>
        <v>355667994798437.94</v>
      </c>
      <c r="AF20" s="344">
        <f>'E-electricity'!AF68</f>
        <v>353848759789549.5</v>
      </c>
      <c r="AG20" s="344">
        <f>'E-electricity'!AG68</f>
        <v>351945127871831.31</v>
      </c>
      <c r="AH20" s="344">
        <f>'E-electricity'!AH68</f>
        <v>350004822340145.19</v>
      </c>
      <c r="AI20" s="344">
        <f>'E-electricity'!AI68</f>
        <v>348074439997418.75</v>
      </c>
      <c r="AJ20" s="344">
        <f>'E-electricity'!AJ68</f>
        <v>346199466132556</v>
      </c>
      <c r="AK20" s="344">
        <f>'E-electricity'!AK68</f>
        <v>344424354491688.88</v>
      </c>
      <c r="AL20" s="344">
        <f>'E-electricity'!AL68</f>
        <v>342792669429488.44</v>
      </c>
      <c r="AM20" s="344">
        <f>'E-electricity'!AM68</f>
        <v>341347287855331.25</v>
      </c>
      <c r="AN20" s="344">
        <f>'E-electricity'!AN68</f>
        <v>340130659254062.31</v>
      </c>
      <c r="AO20" s="344">
        <f>'E-electricity'!AO68</f>
        <v>339185122953227.69</v>
      </c>
      <c r="AP20" s="344">
        <f>'E-electricity'!AP68</f>
        <v>338553282924253.19</v>
      </c>
      <c r="AQ20" s="344">
        <f>'E-electricity'!AQ68</f>
        <v>336543680508179.25</v>
      </c>
    </row>
    <row r="21" spans="1:43" x14ac:dyDescent="0.2">
      <c r="A21" s="136" t="s">
        <v>143</v>
      </c>
      <c r="B21" s="344">
        <f>'E-electricity'!B69</f>
        <v>351931701056394.38</v>
      </c>
      <c r="C21" s="344">
        <f>'E-electricity'!C69</f>
        <v>403584701226954</v>
      </c>
      <c r="D21" s="344">
        <f>'E-electricity'!D69</f>
        <v>417774948362064.31</v>
      </c>
      <c r="E21" s="344">
        <f>'E-electricity'!E69</f>
        <v>431073098257835</v>
      </c>
      <c r="F21" s="344">
        <f>'E-electricity'!F69</f>
        <v>467657134896756.88</v>
      </c>
      <c r="G21" s="344">
        <f>'E-electricity'!G69</f>
        <v>504112873392337.56</v>
      </c>
      <c r="H21" s="344">
        <f>'E-electricity'!H69</f>
        <v>540438704535348.38</v>
      </c>
      <c r="I21" s="344">
        <f>'E-electricity'!I69</f>
        <v>555901566586036.44</v>
      </c>
      <c r="J21" s="344">
        <f>'E-electricity'!J69</f>
        <v>571325936169226.25</v>
      </c>
      <c r="K21" s="344">
        <f>'E-electricity'!K69</f>
        <v>586711240144002.13</v>
      </c>
      <c r="L21" s="344">
        <f>'E-electricity'!L69</f>
        <v>602056905369449</v>
      </c>
      <c r="M21" s="344">
        <f>'E-electricity'!M69</f>
        <v>617362358704651.5</v>
      </c>
      <c r="N21" s="344">
        <f>'E-electricity'!N69</f>
        <v>624585193309991.13</v>
      </c>
      <c r="O21" s="344">
        <f>'E-electricity'!O69</f>
        <v>631784511262288.5</v>
      </c>
      <c r="P21" s="344">
        <f>'E-electricity'!P69</f>
        <v>638960139604140.88</v>
      </c>
      <c r="Q21" s="344">
        <f>'E-electricity'!Q69</f>
        <v>646111905378145.5</v>
      </c>
      <c r="R21" s="344">
        <f>'E-electricity'!R69</f>
        <v>653239635626899.63</v>
      </c>
      <c r="S21" s="344">
        <f>'E-electricity'!S69</f>
        <v>651349188021477.13</v>
      </c>
      <c r="T21" s="344">
        <f>'E-electricity'!T69</f>
        <v>649457510523461.5</v>
      </c>
      <c r="U21" s="344">
        <f>'E-electricity'!U69</f>
        <v>647564609429699.38</v>
      </c>
      <c r="V21" s="344">
        <f>'E-electricity'!V69</f>
        <v>645670491037037.75</v>
      </c>
      <c r="W21" s="344">
        <f>'E-electricity'!W69</f>
        <v>643775161642323.5</v>
      </c>
      <c r="X21" s="344">
        <f>'E-electricity'!X69</f>
        <v>641878627542403.63</v>
      </c>
      <c r="Y21" s="344">
        <f>'E-electricity'!Y69</f>
        <v>639980895034124.88</v>
      </c>
      <c r="Z21" s="344">
        <f>'E-electricity'!Z69</f>
        <v>638081970414334</v>
      </c>
      <c r="AA21" s="344">
        <f>'E-electricity'!AA69</f>
        <v>636181859979877.88</v>
      </c>
      <c r="AB21" s="344">
        <f>'E-electricity'!AB69</f>
        <v>634280570027603.25</v>
      </c>
      <c r="AC21" s="344">
        <f>'E-electricity'!AC69</f>
        <v>632378106854357.5</v>
      </c>
      <c r="AD21" s="344">
        <f>'E-electricity'!AD69</f>
        <v>630474476756987</v>
      </c>
      <c r="AE21" s="344">
        <f>'E-electricity'!AE69</f>
        <v>628569686032338.63</v>
      </c>
      <c r="AF21" s="344">
        <f>'E-electricity'!AF69</f>
        <v>626663740977259.38</v>
      </c>
      <c r="AG21" s="344">
        <f>'E-electricity'!AG69</f>
        <v>624756647888596</v>
      </c>
      <c r="AH21" s="344">
        <f>'E-electricity'!AH69</f>
        <v>624038569266501</v>
      </c>
      <c r="AI21" s="344">
        <f>'E-electricity'!AI69</f>
        <v>623319639767097.88</v>
      </c>
      <c r="AJ21" s="344">
        <f>'E-electricity'!AJ69</f>
        <v>622599861909125.5</v>
      </c>
      <c r="AK21" s="344">
        <f>'E-electricity'!AK69</f>
        <v>621879238211322.5</v>
      </c>
      <c r="AL21" s="344">
        <f>'E-electricity'!AL69</f>
        <v>621157771192427.88</v>
      </c>
      <c r="AM21" s="344">
        <f>'E-electricity'!AM69</f>
        <v>620038511699157.38</v>
      </c>
      <c r="AN21" s="344">
        <f>'E-electricity'!AN69</f>
        <v>618918323265976.5</v>
      </c>
      <c r="AO21" s="344">
        <f>'E-electricity'!AO69</f>
        <v>617797209670993.13</v>
      </c>
      <c r="AP21" s="344">
        <f>'E-electricity'!AP69</f>
        <v>616675174692315.5</v>
      </c>
      <c r="AQ21" s="344">
        <f>'E-electricity'!AQ69</f>
        <v>613478198174980</v>
      </c>
    </row>
    <row r="22" spans="1:43" x14ac:dyDescent="0.2">
      <c r="A22" s="136" t="s">
        <v>144</v>
      </c>
      <c r="B22" s="344">
        <f>'E-electricity'!B70</f>
        <v>56702969800129.547</v>
      </c>
      <c r="C22" s="344">
        <f>'E-electricity'!C70</f>
        <v>54512374866221.539</v>
      </c>
      <c r="D22" s="344">
        <f>'E-electricity'!D70</f>
        <v>61340418966703.789</v>
      </c>
      <c r="E22" s="344">
        <f>'E-electricity'!E70</f>
        <v>63613391594027.203</v>
      </c>
      <c r="F22" s="344">
        <f>'E-electricity'!F70</f>
        <v>63983950831859.164</v>
      </c>
      <c r="G22" s="344">
        <f>'E-electricity'!G70</f>
        <v>65164257697106.563</v>
      </c>
      <c r="H22" s="344">
        <f>'E-electricity'!H70</f>
        <v>66671602333244.383</v>
      </c>
      <c r="I22" s="344">
        <f>'E-electricity'!I70</f>
        <v>68130615164290.586</v>
      </c>
      <c r="J22" s="344">
        <f>'E-electricity'!J70</f>
        <v>69396311774545.047</v>
      </c>
      <c r="K22" s="344">
        <f>'E-electricity'!K70</f>
        <v>70459999275835.422</v>
      </c>
      <c r="L22" s="344">
        <f>'E-electricity'!L70</f>
        <v>71314944390675.109</v>
      </c>
      <c r="M22" s="344">
        <f>'E-electricity'!M70</f>
        <v>71956433895855.734</v>
      </c>
      <c r="N22" s="344">
        <f>'E-electricity'!N70</f>
        <v>72381071189513.281</v>
      </c>
      <c r="O22" s="344">
        <f>'E-electricity'!O70</f>
        <v>72619237174753.453</v>
      </c>
      <c r="P22" s="344">
        <f>'E-electricity'!P70</f>
        <v>72702208121165.547</v>
      </c>
      <c r="Q22" s="344">
        <f>'E-electricity'!Q70</f>
        <v>72662561288357</v>
      </c>
      <c r="R22" s="344">
        <f>'E-electricity'!R70</f>
        <v>72533548325044.5</v>
      </c>
      <c r="S22" s="344">
        <f>'E-electricity'!S70</f>
        <v>72524700018954.234</v>
      </c>
      <c r="T22" s="344">
        <f>'E-electricity'!T70</f>
        <v>72465126801307.688</v>
      </c>
      <c r="U22" s="344">
        <f>'E-electricity'!U70</f>
        <v>72359233681168.938</v>
      </c>
      <c r="V22" s="344">
        <f>'E-electricity'!V70</f>
        <v>72211495168079.031</v>
      </c>
      <c r="W22" s="344">
        <f>'E-electricity'!W70</f>
        <v>72026428626873.984</v>
      </c>
      <c r="X22" s="344">
        <f>'E-electricity'!X70</f>
        <v>71808570206553.594</v>
      </c>
      <c r="Y22" s="344">
        <f>'E-electricity'!Y70</f>
        <v>71562453445401.578</v>
      </c>
      <c r="Z22" s="344">
        <f>'E-electricity'!Z70</f>
        <v>71292590616392.031</v>
      </c>
      <c r="AA22" s="344">
        <f>'E-electricity'!AA70</f>
        <v>71003456843059.813</v>
      </c>
      <c r="AB22" s="344">
        <f>'E-electricity'!AB70</f>
        <v>70699476986700.859</v>
      </c>
      <c r="AC22" s="344">
        <f>'E-electricity'!AC70</f>
        <v>70385015281111.078</v>
      </c>
      <c r="AD22" s="344">
        <f>'E-electricity'!AD70</f>
        <v>70064367671136.641</v>
      </c>
      <c r="AE22" s="344">
        <f>'E-electricity'!AE70</f>
        <v>69741756796019.461</v>
      </c>
      <c r="AF22" s="344">
        <f>'E-electricity'!AF70</f>
        <v>69421329547825.625</v>
      </c>
      <c r="AG22" s="344">
        <f>'E-electricity'!AG70</f>
        <v>69107157128963.359</v>
      </c>
      <c r="AH22" s="344">
        <f>'E-electricity'!AH70</f>
        <v>68803237530797.313</v>
      </c>
      <c r="AI22" s="344">
        <f>'E-electricity'!AI70</f>
        <v>68513500357438.281</v>
      </c>
      <c r="AJ22" s="344">
        <f>'E-electricity'!AJ70</f>
        <v>68241813924781.766</v>
      </c>
      <c r="AK22" s="344">
        <f>'E-electricity'!AK70</f>
        <v>67991994574587.602</v>
      </c>
      <c r="AL22" s="344">
        <f>'E-electricity'!AL70</f>
        <v>67767818156716.609</v>
      </c>
      <c r="AM22" s="344">
        <f>'E-electricity'!AM70</f>
        <v>67573033649452.305</v>
      </c>
      <c r="AN22" s="344">
        <f>'E-electricity'!AN70</f>
        <v>67411378908085.648</v>
      </c>
      <c r="AO22" s="344">
        <f>'E-electricity'!AO70</f>
        <v>67286598555617.867</v>
      </c>
      <c r="AP22" s="344">
        <f>'E-electricity'!AP70</f>
        <v>67202464056636.695</v>
      </c>
      <c r="AQ22" s="344">
        <f>'E-electricity'!AQ70</f>
        <v>66818692171331.398</v>
      </c>
    </row>
    <row r="23" spans="1:43" x14ac:dyDescent="0.2">
      <c r="A23" s="136" t="s">
        <v>145</v>
      </c>
      <c r="B23" s="344">
        <f>'E-electricity'!B71</f>
        <v>343749385399834.5</v>
      </c>
      <c r="C23" s="344">
        <f>'E-electricity'!C71</f>
        <v>367648025457609.69</v>
      </c>
      <c r="D23" s="344">
        <f>'E-electricity'!D71</f>
        <v>428968070776907.25</v>
      </c>
      <c r="E23" s="344">
        <f>'E-electricity'!E71</f>
        <v>429227832479243</v>
      </c>
      <c r="F23" s="344">
        <f>'E-electricity'!F71</f>
        <v>434052194877075.88</v>
      </c>
      <c r="G23" s="344">
        <f>'E-electricity'!G71</f>
        <v>447700381156698.19</v>
      </c>
      <c r="H23" s="344">
        <f>'E-electricity'!H71</f>
        <v>464924548983894.13</v>
      </c>
      <c r="I23" s="344">
        <f>'E-electricity'!I71</f>
        <v>481282475021828.88</v>
      </c>
      <c r="J23" s="344">
        <f>'E-electricity'!J71</f>
        <v>495476791266749.88</v>
      </c>
      <c r="K23" s="344">
        <f>'E-electricity'!K71</f>
        <v>507630179037633.5</v>
      </c>
      <c r="L23" s="344">
        <f>'E-electricity'!L71</f>
        <v>517925802107278.63</v>
      </c>
      <c r="M23" s="344">
        <f>'E-electricity'!M71</f>
        <v>526597515443039.69</v>
      </c>
      <c r="N23" s="344">
        <f>'E-electricity'!N71</f>
        <v>533857377966784.31</v>
      </c>
      <c r="O23" s="344">
        <f>'E-electricity'!O71</f>
        <v>539953630864169.19</v>
      </c>
      <c r="P23" s="344">
        <f>'E-electricity'!P71</f>
        <v>545090050454533</v>
      </c>
      <c r="Q23" s="344">
        <f>'E-electricity'!Q71</f>
        <v>549485724809238.25</v>
      </c>
      <c r="R23" s="344">
        <f>'E-electricity'!R71</f>
        <v>553371440515742.63</v>
      </c>
      <c r="S23" s="344">
        <f>'E-electricity'!S71</f>
        <v>558335161152713.19</v>
      </c>
      <c r="T23" s="344">
        <f>'E-electricity'!T71</f>
        <v>563058321709716.88</v>
      </c>
      <c r="U23" s="344">
        <f>'E-electricity'!U71</f>
        <v>567540461939355.25</v>
      </c>
      <c r="V23" s="344">
        <f>'E-electricity'!V71</f>
        <v>571781632764685.75</v>
      </c>
      <c r="W23" s="344">
        <f>'E-electricity'!W71</f>
        <v>575782383956251.25</v>
      </c>
      <c r="X23" s="344">
        <f>'E-electricity'!X71</f>
        <v>579543750536868.25</v>
      </c>
      <c r="Y23" s="344">
        <f>'E-electricity'!Y71</f>
        <v>583067238026903.25</v>
      </c>
      <c r="Z23" s="344">
        <f>'E-electricity'!Z71</f>
        <v>586354806644108</v>
      </c>
      <c r="AA23" s="344">
        <f>'E-electricity'!AA71</f>
        <v>589408854572612.5</v>
      </c>
      <c r="AB23" s="344">
        <f>'E-electricity'!AB71</f>
        <v>592232200415529.13</v>
      </c>
      <c r="AC23" s="344">
        <f>'E-electricity'!AC71</f>
        <v>594828064944703.88</v>
      </c>
      <c r="AD23" s="344">
        <f>'E-electricity'!AD71</f>
        <v>597200052259715.88</v>
      </c>
      <c r="AE23" s="344">
        <f>'E-electricity'!AE71</f>
        <v>599352130466079.13</v>
      </c>
      <c r="AF23" s="344">
        <f>'E-electricity'!AF71</f>
        <v>601288611979983.25</v>
      </c>
      <c r="AG23" s="344">
        <f>'E-electricity'!AG71</f>
        <v>603014133563816.38</v>
      </c>
      <c r="AH23" s="344">
        <f>'E-electricity'!AH71</f>
        <v>604533636193101.63</v>
      </c>
      <c r="AI23" s="344">
        <f>'E-electricity'!AI71</f>
        <v>605852344851568</v>
      </c>
      <c r="AJ23" s="344">
        <f>'E-electricity'!AJ71</f>
        <v>606975748346782</v>
      </c>
      <c r="AK23" s="344">
        <f>'E-electricity'!AK71</f>
        <v>607909579234201.38</v>
      </c>
      <c r="AL23" s="344">
        <f>'E-electricity'!AL71</f>
        <v>608659793932719.75</v>
      </c>
      <c r="AM23" s="344">
        <f>'E-electricity'!AM71</f>
        <v>609232553109780.38</v>
      </c>
      <c r="AN23" s="344">
        <f>'E-electricity'!AN71</f>
        <v>609634202409033</v>
      </c>
      <c r="AO23" s="344">
        <f>'E-electricity'!AO71</f>
        <v>609871253588263.63</v>
      </c>
      <c r="AP23" s="344">
        <f>'E-electricity'!AP71</f>
        <v>609950366130116.75</v>
      </c>
      <c r="AQ23" s="344">
        <f>'E-electricity'!AQ71</f>
        <v>606760053232425.75</v>
      </c>
    </row>
    <row r="24" spans="1:43" x14ac:dyDescent="0.2">
      <c r="A24" s="136" t="s">
        <v>146</v>
      </c>
      <c r="B24" s="344">
        <f>'E-electricity'!B72</f>
        <v>63414652409159.195</v>
      </c>
      <c r="C24" s="344">
        <f>'E-electricity'!C72</f>
        <v>57846037250065.961</v>
      </c>
      <c r="D24" s="344">
        <f>'E-electricity'!D72</f>
        <v>70915964155340.719</v>
      </c>
      <c r="E24" s="344">
        <f>'E-electricity'!E72</f>
        <v>76344413356771.266</v>
      </c>
      <c r="F24" s="344">
        <f>'E-electricity'!F72</f>
        <v>79579828456673.906</v>
      </c>
      <c r="G24" s="344">
        <f>'E-electricity'!G72</f>
        <v>88194205278755.563</v>
      </c>
      <c r="H24" s="344">
        <f>'E-electricity'!H72</f>
        <v>99665155653912.438</v>
      </c>
      <c r="I24" s="344">
        <f>'E-electricity'!I72</f>
        <v>111077216154742.03</v>
      </c>
      <c r="J24" s="344">
        <f>'E-electricity'!J72</f>
        <v>121582376451920.81</v>
      </c>
      <c r="K24" s="344">
        <f>'E-electricity'!K72</f>
        <v>131256289308471.42</v>
      </c>
      <c r="L24" s="344">
        <f>'E-electricity'!L72</f>
        <v>140350291517545.5</v>
      </c>
      <c r="M24" s="344">
        <f>'E-electricity'!M72</f>
        <v>149276026280814.78</v>
      </c>
      <c r="N24" s="344">
        <f>'E-electricity'!N72</f>
        <v>158469207220449.69</v>
      </c>
      <c r="O24" s="344">
        <f>'E-electricity'!O72</f>
        <v>168034036594710.69</v>
      </c>
      <c r="P24" s="344">
        <f>'E-electricity'!P72</f>
        <v>177958466861506.31</v>
      </c>
      <c r="Q24" s="344">
        <f>'E-electricity'!Q72</f>
        <v>188226399535808.84</v>
      </c>
      <c r="R24" s="344">
        <f>'E-electricity'!R72</f>
        <v>198817387050589.31</v>
      </c>
      <c r="S24" s="344">
        <f>'E-electricity'!S72</f>
        <v>210231115463113.56</v>
      </c>
      <c r="T24" s="344">
        <f>'E-electricity'!T72</f>
        <v>221973042864655.09</v>
      </c>
      <c r="U24" s="344">
        <f>'E-electricity'!U72</f>
        <v>234009732408603.34</v>
      </c>
      <c r="V24" s="344">
        <f>'E-electricity'!V72</f>
        <v>246301968963953.41</v>
      </c>
      <c r="W24" s="344">
        <f>'E-electricity'!W72</f>
        <v>258804582609949.88</v>
      </c>
      <c r="X24" s="344">
        <f>'E-electricity'!X72</f>
        <v>271466341916766</v>
      </c>
      <c r="Y24" s="344">
        <f>'E-electricity'!Y72</f>
        <v>284229928144491.38</v>
      </c>
      <c r="Z24" s="344">
        <f>'E-electricity'!Z72</f>
        <v>297032001188608</v>
      </c>
      <c r="AA24" s="344">
        <f>'E-electricity'!AA72</f>
        <v>309803367457272.31</v>
      </c>
      <c r="AB24" s="344">
        <f>'E-electricity'!AB72</f>
        <v>322469258850940.31</v>
      </c>
      <c r="AC24" s="344">
        <f>'E-electricity'!AC72</f>
        <v>334949730602816.31</v>
      </c>
      <c r="AD24" s="344">
        <f>'E-electricity'!AD72</f>
        <v>347160183914082.94</v>
      </c>
      <c r="AE24" s="344">
        <f>'E-electricity'!AE72</f>
        <v>359012017078354.94</v>
      </c>
      <c r="AF24" s="344">
        <f>'E-electricity'!AF72</f>
        <v>370413406147357.56</v>
      </c>
      <c r="AG24" s="344">
        <f>'E-electricity'!AG72</f>
        <v>381270213173389.44</v>
      </c>
      <c r="AH24" s="344">
        <f>'E-electricity'!AH72</f>
        <v>391487016720635.06</v>
      </c>
      <c r="AI24" s="344">
        <f>'E-electricity'!AI72</f>
        <v>400968255732963.25</v>
      </c>
      <c r="AJ24" s="344">
        <f>'E-electricity'!AJ72</f>
        <v>409619474065641</v>
      </c>
      <c r="AK24" s="344">
        <f>'E-electricity'!AK72</f>
        <v>417348649136252.31</v>
      </c>
      <c r="AL24" s="344">
        <f>'E-electricity'!AL72</f>
        <v>424067584346414.63</v>
      </c>
      <c r="AM24" s="344">
        <f>'E-electricity'!AM72</f>
        <v>429693341305197.63</v>
      </c>
      <c r="AN24" s="344">
        <f>'E-electricity'!AN72</f>
        <v>434149684592040.25</v>
      </c>
      <c r="AO24" s="344">
        <f>'E-electricity'!AO72</f>
        <v>437368508981339.5</v>
      </c>
      <c r="AP24" s="344">
        <f>'E-electricity'!AP72</f>
        <v>439291216862100.88</v>
      </c>
      <c r="AQ24" s="344">
        <f>'E-electricity'!AQ72</f>
        <v>437614268513979.69</v>
      </c>
    </row>
    <row r="25" spans="1:43" x14ac:dyDescent="0.2">
      <c r="A25" s="136" t="s">
        <v>147</v>
      </c>
      <c r="B25" s="344">
        <f>'E-electricity'!B73</f>
        <v>222369270783153.34</v>
      </c>
      <c r="C25" s="344">
        <f>'E-electricity'!C73</f>
        <v>242995667006632.88</v>
      </c>
      <c r="D25" s="344">
        <f>'E-electricity'!D73</f>
        <v>280626382649612.59</v>
      </c>
      <c r="E25" s="344">
        <f>'E-electricity'!E73</f>
        <v>297595452576887.69</v>
      </c>
      <c r="F25" s="344">
        <f>'E-electricity'!F73</f>
        <v>304977936421999.13</v>
      </c>
      <c r="G25" s="344">
        <f>'E-electricity'!G73</f>
        <v>325497397356743.94</v>
      </c>
      <c r="H25" s="344">
        <f>'E-electricity'!H73</f>
        <v>352158782986380.31</v>
      </c>
      <c r="I25" s="344">
        <f>'E-electricity'!I73</f>
        <v>378022622676234.13</v>
      </c>
      <c r="J25" s="344">
        <f>'E-electricity'!J73</f>
        <v>401258521060621.31</v>
      </c>
      <c r="K25" s="344">
        <f>'E-electricity'!K73</f>
        <v>422130311872295.69</v>
      </c>
      <c r="L25" s="344">
        <f>'E-electricity'!L73</f>
        <v>441140748969559.56</v>
      </c>
      <c r="M25" s="344">
        <f>'E-electricity'!M73</f>
        <v>458999929315308.88</v>
      </c>
      <c r="N25" s="344">
        <f>'E-electricity'!N73</f>
        <v>476620402022020.88</v>
      </c>
      <c r="O25" s="344">
        <f>'E-electricity'!O73</f>
        <v>493969053790362.31</v>
      </c>
      <c r="P25" s="344">
        <f>'E-electricity'!P73</f>
        <v>511042948588774.13</v>
      </c>
      <c r="Q25" s="344">
        <f>'E-electricity'!Q73</f>
        <v>527849566161635</v>
      </c>
      <c r="R25" s="344">
        <f>'E-electricity'!R73</f>
        <v>544407157579199.25</v>
      </c>
      <c r="S25" s="344">
        <f>'E-electricity'!S73</f>
        <v>562405294124345.13</v>
      </c>
      <c r="T25" s="344">
        <f>'E-electricity'!T73</f>
        <v>580251054741585.5</v>
      </c>
      <c r="U25" s="344">
        <f>'E-electricity'!U73</f>
        <v>597903450954065.13</v>
      </c>
      <c r="V25" s="344">
        <f>'E-electricity'!V73</f>
        <v>615320114836750.13</v>
      </c>
      <c r="W25" s="344">
        <f>'E-electricity'!W73</f>
        <v>632457090959247.25</v>
      </c>
      <c r="X25" s="344">
        <f>'E-electricity'!X73</f>
        <v>649268632407884.38</v>
      </c>
      <c r="Y25" s="344">
        <f>'E-electricity'!Y73</f>
        <v>665707013354080.75</v>
      </c>
      <c r="Z25" s="344">
        <f>'E-electricity'!Z73</f>
        <v>681722371963192.88</v>
      </c>
      <c r="AA25" s="344">
        <f>'E-electricity'!AA73</f>
        <v>697262598465731.38</v>
      </c>
      <c r="AB25" s="344">
        <f>'E-electricity'!AB73</f>
        <v>712273283851627.25</v>
      </c>
      <c r="AC25" s="344">
        <f>'E-electricity'!AC73</f>
        <v>726697744807549</v>
      </c>
      <c r="AD25" s="344">
        <f>'E-electricity'!AD73</f>
        <v>740477140109858.13</v>
      </c>
      <c r="AE25" s="344">
        <f>'E-electricity'!AE73</f>
        <v>753550692632584</v>
      </c>
      <c r="AF25" s="344">
        <f>'E-electricity'!AF73</f>
        <v>765856029365904.13</v>
      </c>
      <c r="AG25" s="344">
        <f>'E-electricity'!AG73</f>
        <v>777329649321571</v>
      </c>
      <c r="AH25" s="344">
        <f>'E-electricity'!AH73</f>
        <v>787907525909857.75</v>
      </c>
      <c r="AI25" s="344">
        <f>'E-electricity'!AI73</f>
        <v>797525846324088.13</v>
      </c>
      <c r="AJ25" s="344">
        <f>'E-electricity'!AJ73</f>
        <v>806121885718537</v>
      </c>
      <c r="AK25" s="344">
        <f>'E-electricity'!AK73</f>
        <v>813635008612368.38</v>
      </c>
      <c r="AL25" s="344">
        <f>'E-electricity'!AL73</f>
        <v>820007784141906</v>
      </c>
      <c r="AM25" s="344">
        <f>'E-electricity'!AM73</f>
        <v>825187195708323.13</v>
      </c>
      <c r="AN25" s="344">
        <f>'E-electricity'!AN73</f>
        <v>829125919465283.63</v>
      </c>
      <c r="AO25" s="344">
        <f>'E-electricity'!AO73</f>
        <v>831783640237227</v>
      </c>
      <c r="AP25" s="344">
        <f>'E-electricity'!AP73</f>
        <v>833128368160211.5</v>
      </c>
      <c r="AQ25" s="344">
        <f>'E-electricity'!AQ73</f>
        <v>828865213813987.5</v>
      </c>
    </row>
    <row r="26" spans="1:43" x14ac:dyDescent="0.2">
      <c r="A26" s="136" t="s">
        <v>148</v>
      </c>
      <c r="B26" s="344">
        <f>'E-electricity'!B74</f>
        <v>338208067373874.13</v>
      </c>
      <c r="C26" s="344">
        <f>'E-electricity'!C74</f>
        <v>345001641382302.19</v>
      </c>
      <c r="D26" s="344">
        <f>'E-electricity'!D74</f>
        <v>364851762490485.56</v>
      </c>
      <c r="E26" s="344">
        <f>'E-electricity'!E74</f>
        <v>371300391098860.38</v>
      </c>
      <c r="F26" s="344">
        <f>'E-electricity'!F74</f>
        <v>390512565145751.63</v>
      </c>
      <c r="G26" s="344">
        <f>'E-electricity'!G74</f>
        <v>410640805088453.94</v>
      </c>
      <c r="H26" s="344">
        <f>'E-electricity'!H74</f>
        <v>427794460446260.56</v>
      </c>
      <c r="I26" s="344">
        <f>'E-electricity'!I74</f>
        <v>450268688899298.88</v>
      </c>
      <c r="J26" s="344">
        <f>'E-electricity'!J74</f>
        <v>469608413231248.5</v>
      </c>
      <c r="K26" s="344">
        <f>'E-electricity'!K74</f>
        <v>488482282835076.38</v>
      </c>
      <c r="L26" s="344">
        <f>'E-electricity'!L74</f>
        <v>506816976048695.5</v>
      </c>
      <c r="M26" s="344">
        <f>'E-electricity'!M74</f>
        <v>527492858053372.31</v>
      </c>
      <c r="N26" s="344">
        <f>'E-electricity'!N74</f>
        <v>541402195169899.69</v>
      </c>
      <c r="O26" s="344">
        <f>'E-electricity'!O74</f>
        <v>557530707986905.31</v>
      </c>
      <c r="P26" s="344">
        <f>'E-electricity'!P74</f>
        <v>572888813634253.63</v>
      </c>
      <c r="Q26" s="344">
        <f>'E-electricity'!Q74</f>
        <v>587442306267927.25</v>
      </c>
      <c r="R26" s="344">
        <f>'E-electricity'!R74</f>
        <v>599923114396221.63</v>
      </c>
      <c r="S26" s="344">
        <f>'E-electricity'!S74</f>
        <v>614414212822636.75</v>
      </c>
      <c r="T26" s="344">
        <f>'E-electricity'!T74</f>
        <v>626823276654552.13</v>
      </c>
      <c r="U26" s="344">
        <f>'E-electricity'!U74</f>
        <v>638390084365228</v>
      </c>
      <c r="V26" s="344">
        <f>'E-electricity'!V74</f>
        <v>649119815187734</v>
      </c>
      <c r="W26" s="344">
        <f>'E-electricity'!W74</f>
        <v>659024981836010.75</v>
      </c>
      <c r="X26" s="344">
        <f>'E-electricity'!X74</f>
        <v>668125006833388</v>
      </c>
      <c r="Y26" s="344">
        <f>'E-electricity'!Y74</f>
        <v>676445753954423.13</v>
      </c>
      <c r="Z26" s="344">
        <f>'E-electricity'!Z74</f>
        <v>684019027668261.88</v>
      </c>
      <c r="AA26" s="344">
        <f>'E-electricity'!AA74</f>
        <v>690882053031524.75</v>
      </c>
      <c r="AB26" s="344">
        <f>'E-electricity'!AB74</f>
        <v>697076947825515</v>
      </c>
      <c r="AC26" s="344">
        <f>'E-electricity'!AC74</f>
        <v>702650197912870</v>
      </c>
      <c r="AD26" s="344">
        <f>'E-electricity'!AD74</f>
        <v>707652145847737.75</v>
      </c>
      <c r="AE26" s="344">
        <f>'E-electricity'!AE74</f>
        <v>712136501755351.13</v>
      </c>
      <c r="AF26" s="344">
        <f>'E-electricity'!AF74</f>
        <v>716159884442328.13</v>
      </c>
      <c r="AG26" s="344">
        <f>'E-electricity'!AG74</f>
        <v>719781399645789.88</v>
      </c>
      <c r="AH26" s="344">
        <f>'E-electricity'!AH74</f>
        <v>723062261310582.38</v>
      </c>
      <c r="AI26" s="344">
        <f>'E-electricity'!AI74</f>
        <v>726065460828819.63</v>
      </c>
      <c r="AJ26" s="344">
        <f>'E-electricity'!AJ74</f>
        <v>728855488308801.63</v>
      </c>
      <c r="AK26" s="344">
        <f>'E-electricity'!AK74</f>
        <v>731498109181695.88</v>
      </c>
      <c r="AL26" s="344">
        <f>'E-electricity'!AL74</f>
        <v>734060198820519.13</v>
      </c>
      <c r="AM26" s="344">
        <f>'E-electricity'!AM74</f>
        <v>736609637349896</v>
      </c>
      <c r="AN26" s="344">
        <f>'E-electricity'!AN74</f>
        <v>739215266477085.5</v>
      </c>
      <c r="AO26" s="344">
        <f>'E-electricity'!AO74</f>
        <v>741946909982981.63</v>
      </c>
      <c r="AP26" s="344">
        <f>'E-electricity'!AP74</f>
        <v>744875459482729.38</v>
      </c>
      <c r="AQ26" s="344">
        <f>'E-electricity'!AQ74</f>
        <v>746631752544061.5</v>
      </c>
    </row>
  </sheetData>
  <phoneticPr fontId="3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0FD59-BCC2-4440-ADB2-477C843FA825}">
  <sheetPr codeName="Sheet25"/>
  <dimension ref="A1:AQ26"/>
  <sheetViews>
    <sheetView topLeftCell="T1" workbookViewId="0">
      <selection activeCell="B2" sqref="B2:AQ26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f>'E-heat'!B50</f>
        <v>662334605319.70886</v>
      </c>
      <c r="C2" s="344">
        <f>'E-heat'!C50</f>
        <v>1060512578552.1211</v>
      </c>
      <c r="D2" s="344">
        <f>'E-heat'!D50</f>
        <v>1074609450486.3604</v>
      </c>
      <c r="E2" s="344">
        <f>'E-heat'!E50</f>
        <v>1114895358822.5247</v>
      </c>
      <c r="F2" s="344">
        <f>'E-heat'!F50</f>
        <v>1158739077463.7583</v>
      </c>
      <c r="G2" s="344">
        <f>'E-heat'!G50</f>
        <v>1210641200890.4248</v>
      </c>
      <c r="H2" s="344">
        <f>'E-heat'!H50</f>
        <v>1237089922414.9656</v>
      </c>
      <c r="I2" s="344">
        <f>'E-heat'!I50</f>
        <v>1310425160498.3015</v>
      </c>
      <c r="J2" s="344">
        <f>'E-heat'!J50</f>
        <v>1357896474406.3374</v>
      </c>
      <c r="K2" s="344">
        <f>'E-heat'!K50</f>
        <v>1403134213227.5889</v>
      </c>
      <c r="L2" s="344">
        <f>'E-heat'!L50</f>
        <v>1445946092624.2537</v>
      </c>
      <c r="M2" s="344">
        <f>'E-heat'!M50</f>
        <v>1511205071231.9038</v>
      </c>
      <c r="N2" s="344">
        <f>'E-heat'!N50</f>
        <v>1524664378730.584</v>
      </c>
      <c r="O2" s="344">
        <f>'E-heat'!O50</f>
        <v>1560378311321.7725</v>
      </c>
      <c r="P2" s="344">
        <f>'E-heat'!P50</f>
        <v>1593223607398.9468</v>
      </c>
      <c r="Q2" s="344">
        <f>'E-heat'!Q50</f>
        <v>1623143715328.7874</v>
      </c>
      <c r="R2" s="344">
        <f>'E-heat'!R50</f>
        <v>1639961979464.3271</v>
      </c>
      <c r="S2" s="344">
        <f>'E-heat'!S50</f>
        <v>1679713893242.687</v>
      </c>
      <c r="T2" s="344">
        <f>'E-heat'!T50</f>
        <v>1706572885715.8228</v>
      </c>
      <c r="U2" s="344">
        <f>'E-heat'!U50</f>
        <v>1730707762206.6101</v>
      </c>
      <c r="V2" s="344">
        <f>'E-heat'!V50</f>
        <v>1752162209285.0256</v>
      </c>
      <c r="W2" s="344">
        <f>'E-heat'!W50</f>
        <v>1771001130550.228</v>
      </c>
      <c r="X2" s="344">
        <f>'E-heat'!X50</f>
        <v>1787308921385.3765</v>
      </c>
      <c r="Y2" s="344">
        <f>'E-heat'!Y50</f>
        <v>1801187637172.4146</v>
      </c>
      <c r="Z2" s="344">
        <f>'E-heat'!Z50</f>
        <v>1812755098424.5046</v>
      </c>
      <c r="AA2" s="344">
        <f>'E-heat'!AA50</f>
        <v>1822142973601.8308</v>
      </c>
      <c r="AB2" s="344">
        <f>'E-heat'!AB50</f>
        <v>1829494877057.2625</v>
      </c>
      <c r="AC2" s="344">
        <f>'E-heat'!AC50</f>
        <v>1834964515786.3538</v>
      </c>
      <c r="AD2" s="344">
        <f>'E-heat'!AD50</f>
        <v>1838713914598.1243</v>
      </c>
      <c r="AE2" s="344">
        <f>'E-heat'!AE50</f>
        <v>1840911745133.5767</v>
      </c>
      <c r="AF2" s="344">
        <f>'E-heat'!AF50</f>
        <v>1841731779976.4116</v>
      </c>
      <c r="AG2" s="344">
        <f>'E-heat'!AG50</f>
        <v>1841351489046.7637</v>
      </c>
      <c r="AH2" s="344">
        <f>'E-heat'!AH50</f>
        <v>1839950791645.1177</v>
      </c>
      <c r="AI2" s="344">
        <f>'E-heat'!AI50</f>
        <v>1837710974004.3848</v>
      </c>
      <c r="AJ2" s="344">
        <f>'E-heat'!AJ50</f>
        <v>1834813779077.2434</v>
      </c>
      <c r="AK2" s="344">
        <f>'E-heat'!AK50</f>
        <v>1831440672581.6855</v>
      </c>
      <c r="AL2" s="344">
        <f>'E-heat'!AL50</f>
        <v>1827772287082.2212</v>
      </c>
      <c r="AM2" s="344">
        <f>'E-heat'!AM50</f>
        <v>1823988044116.9692</v>
      </c>
      <c r="AN2" s="344">
        <f>'E-heat'!AN50</f>
        <v>1820265953100.4497</v>
      </c>
      <c r="AO2" s="344">
        <f>'E-heat'!AO50</f>
        <v>1816782584938.3596</v>
      </c>
      <c r="AP2" s="344">
        <f>'E-heat'!AP50</f>
        <v>1813713217978.999</v>
      </c>
      <c r="AQ2" s="344">
        <f>'E-heat'!AQ50</f>
        <v>1802124878908.374</v>
      </c>
    </row>
    <row r="3" spans="1:43" x14ac:dyDescent="0.2">
      <c r="A3" s="136" t="s">
        <v>125</v>
      </c>
      <c r="B3" s="344">
        <f>'E-heat'!B51</f>
        <v>6686849800415.7793</v>
      </c>
      <c r="C3" s="344">
        <f>'E-heat'!C51</f>
        <v>5948784606994.9756</v>
      </c>
      <c r="D3" s="344">
        <f>'E-heat'!D51</f>
        <v>6259458083392.0986</v>
      </c>
      <c r="E3" s="344">
        <f>'E-heat'!E51</f>
        <v>6882357463637.0859</v>
      </c>
      <c r="F3" s="344">
        <f>'E-heat'!F51</f>
        <v>7019175514135.082</v>
      </c>
      <c r="G3" s="344">
        <f>'E-heat'!G51</f>
        <v>7154370250184.0449</v>
      </c>
      <c r="H3" s="344">
        <f>'E-heat'!H51</f>
        <v>7287946557021.375</v>
      </c>
      <c r="I3" s="344">
        <f>'E-heat'!I51</f>
        <v>7374914216808.5762</v>
      </c>
      <c r="J3" s="344">
        <f>'E-heat'!J51</f>
        <v>7460913061251.8613</v>
      </c>
      <c r="K3" s="344">
        <f>'E-heat'!K51</f>
        <v>7545945932155.4229</v>
      </c>
      <c r="L3" s="344">
        <f>'E-heat'!L51</f>
        <v>7630015671323.4551</v>
      </c>
      <c r="M3" s="344">
        <f>'E-heat'!M51</f>
        <v>7713125120560.1572</v>
      </c>
      <c r="N3" s="344">
        <f>'E-heat'!N51</f>
        <v>7729310609329.7314</v>
      </c>
      <c r="O3" s="344">
        <f>'E-heat'!O51</f>
        <v>7745225130563.5293</v>
      </c>
      <c r="P3" s="344">
        <f>'E-heat'!P51</f>
        <v>7760869327442.4736</v>
      </c>
      <c r="Q3" s="344">
        <f>'E-heat'!Q51</f>
        <v>7776243843147.4932</v>
      </c>
      <c r="R3" s="344">
        <f>'E-heat'!R51</f>
        <v>7791349320859.5176</v>
      </c>
      <c r="S3" s="344">
        <f>'E-heat'!S51</f>
        <v>7710510359514.334</v>
      </c>
      <c r="T3" s="344">
        <f>'E-heat'!T51</f>
        <v>7629850275147.8291</v>
      </c>
      <c r="U3" s="344">
        <f>'E-heat'!U51</f>
        <v>7549368911651.7461</v>
      </c>
      <c r="V3" s="344">
        <f>'E-heat'!V51</f>
        <v>7469066112917.8262</v>
      </c>
      <c r="W3" s="344">
        <f>'E-heat'!W51</f>
        <v>7388941722837.8154</v>
      </c>
      <c r="X3" s="344">
        <f>'E-heat'!X51</f>
        <v>7266418911991.0107</v>
      </c>
      <c r="Y3" s="344">
        <f>'E-heat'!Y51</f>
        <v>7144177808392.2998</v>
      </c>
      <c r="Z3" s="344">
        <f>'E-heat'!Z51</f>
        <v>7022218162268.4746</v>
      </c>
      <c r="AA3" s="344">
        <f>'E-heat'!AA51</f>
        <v>6900539723846.3252</v>
      </c>
      <c r="AB3" s="344">
        <f>'E-heat'!AB51</f>
        <v>6779142243352.6377</v>
      </c>
      <c r="AC3" s="344">
        <f>'E-heat'!AC51</f>
        <v>6658025471014.2051</v>
      </c>
      <c r="AD3" s="344">
        <f>'E-heat'!AD51</f>
        <v>6537189157057.8174</v>
      </c>
      <c r="AE3" s="344">
        <f>'E-heat'!AE51</f>
        <v>6416633051710.2607</v>
      </c>
      <c r="AF3" s="344">
        <f>'E-heat'!AF51</f>
        <v>6296356905198.3271</v>
      </c>
      <c r="AG3" s="344">
        <f>'E-heat'!AG51</f>
        <v>6176360467748.8027</v>
      </c>
      <c r="AH3" s="344">
        <f>'E-heat'!AH51</f>
        <v>6028603473432.9795</v>
      </c>
      <c r="AI3" s="344">
        <f>'E-heat'!AI51</f>
        <v>5881194346218.2637</v>
      </c>
      <c r="AJ3" s="344">
        <f>'E-heat'!AJ51</f>
        <v>5734132773888.1426</v>
      </c>
      <c r="AK3" s="344">
        <f>'E-heat'!AK51</f>
        <v>5587418444226.0996</v>
      </c>
      <c r="AL3" s="344">
        <f>'E-heat'!AL51</f>
        <v>5441051045015.627</v>
      </c>
      <c r="AM3" s="344">
        <f>'E-heat'!AM51</f>
        <v>5322898844377.2617</v>
      </c>
      <c r="AN3" s="344">
        <f>'E-heat'!AN51</f>
        <v>5205024500316.6631</v>
      </c>
      <c r="AO3" s="344">
        <f>'E-heat'!AO51</f>
        <v>5087427763060.6221</v>
      </c>
      <c r="AP3" s="344">
        <f>'E-heat'!AP51</f>
        <v>4970108382835.9268</v>
      </c>
      <c r="AQ3" s="344">
        <f>'E-heat'!AQ51</f>
        <v>4836615038310.4746</v>
      </c>
    </row>
    <row r="4" spans="1:43" x14ac:dyDescent="0.2">
      <c r="A4" s="136" t="s">
        <v>126</v>
      </c>
      <c r="B4" s="344">
        <f>'E-heat'!B52</f>
        <v>26332823992208.566</v>
      </c>
      <c r="C4" s="344">
        <f>'E-heat'!C52</f>
        <v>25451922758401.844</v>
      </c>
      <c r="D4" s="344">
        <f>'E-heat'!D52</f>
        <v>27332135192471.289</v>
      </c>
      <c r="E4" s="344">
        <f>'E-heat'!E52</f>
        <v>28860468764482.703</v>
      </c>
      <c r="F4" s="344">
        <f>'E-heat'!F52</f>
        <v>30010283370637.633</v>
      </c>
      <c r="G4" s="344">
        <f>'E-heat'!G52</f>
        <v>31149614481796.422</v>
      </c>
      <c r="H4" s="344">
        <f>'E-heat'!H52</f>
        <v>32278476920883.371</v>
      </c>
      <c r="I4" s="344">
        <f>'E-heat'!I52</f>
        <v>32955807350427.195</v>
      </c>
      <c r="J4" s="344">
        <f>'E-heat'!J52</f>
        <v>33627625227002.59</v>
      </c>
      <c r="K4" s="344">
        <f>'E-heat'!K52</f>
        <v>34293938279209.16</v>
      </c>
      <c r="L4" s="344">
        <f>'E-heat'!L52</f>
        <v>34954754235646.52</v>
      </c>
      <c r="M4" s="344">
        <f>'E-heat'!M52</f>
        <v>35610080824914.266</v>
      </c>
      <c r="N4" s="344">
        <f>'E-heat'!N52</f>
        <v>36010888010579.383</v>
      </c>
      <c r="O4" s="344">
        <f>'E-heat'!O52</f>
        <v>36408735183242.078</v>
      </c>
      <c r="P4" s="344">
        <f>'E-heat'!P52</f>
        <v>36803625382607.188</v>
      </c>
      <c r="Q4" s="344">
        <f>'E-heat'!Q52</f>
        <v>37195561648379.516</v>
      </c>
      <c r="R4" s="344">
        <f>'E-heat'!R52</f>
        <v>37584547020263.875</v>
      </c>
      <c r="S4" s="344">
        <f>'E-heat'!S52</f>
        <v>38051545608495.219</v>
      </c>
      <c r="T4" s="344">
        <f>'E-heat'!T52</f>
        <v>38517666714577.656</v>
      </c>
      <c r="U4" s="344">
        <f>'E-heat'!U52</f>
        <v>38982910781043.648</v>
      </c>
      <c r="V4" s="344">
        <f>'E-heat'!V52</f>
        <v>39447278250425.625</v>
      </c>
      <c r="W4" s="344">
        <f>'E-heat'!W52</f>
        <v>39910769565256.055</v>
      </c>
      <c r="X4" s="344">
        <f>'E-heat'!X52</f>
        <v>40124044987564.469</v>
      </c>
      <c r="Y4" s="344">
        <f>'E-heat'!Y52</f>
        <v>40336889167056.711</v>
      </c>
      <c r="Z4" s="344">
        <f>'E-heat'!Z52</f>
        <v>40549302324755.617</v>
      </c>
      <c r="AA4" s="344">
        <f>'E-heat'!AA52</f>
        <v>40761284681684.078</v>
      </c>
      <c r="AB4" s="344">
        <f>'E-heat'!AB52</f>
        <v>40972836458864.93</v>
      </c>
      <c r="AC4" s="344">
        <f>'E-heat'!AC52</f>
        <v>41183957877321.047</v>
      </c>
      <c r="AD4" s="344">
        <f>'E-heat'!AD52</f>
        <v>41394649158075.266</v>
      </c>
      <c r="AE4" s="344">
        <f>'E-heat'!AE52</f>
        <v>41604910522150.445</v>
      </c>
      <c r="AF4" s="344">
        <f>'E-heat'!AF52</f>
        <v>41814742190569.477</v>
      </c>
      <c r="AG4" s="344">
        <f>'E-heat'!AG52</f>
        <v>42024144384355.18</v>
      </c>
      <c r="AH4" s="344">
        <f>'E-heat'!AH52</f>
        <v>42232993910941.836</v>
      </c>
      <c r="AI4" s="344">
        <f>'E-heat'!AI52</f>
        <v>42441414625950.641</v>
      </c>
      <c r="AJ4" s="344">
        <f>'E-heat'!AJ52</f>
        <v>42649406750293.852</v>
      </c>
      <c r="AK4" s="344">
        <f>'E-heat'!AK52</f>
        <v>42856970504883.688</v>
      </c>
      <c r="AL4" s="344">
        <f>'E-heat'!AL52</f>
        <v>43064106110632.391</v>
      </c>
      <c r="AM4" s="344">
        <f>'E-heat'!AM52</f>
        <v>43025312073160.297</v>
      </c>
      <c r="AN4" s="344">
        <f>'E-heat'!AN52</f>
        <v>42986531213553.766</v>
      </c>
      <c r="AO4" s="344">
        <f>'E-heat'!AO52</f>
        <v>42947763531680.086</v>
      </c>
      <c r="AP4" s="344">
        <f>'E-heat'!AP52</f>
        <v>42909009027406.5</v>
      </c>
      <c r="AQ4" s="344">
        <f>'E-heat'!AQ52</f>
        <v>42724944759242.281</v>
      </c>
    </row>
    <row r="5" spans="1:43" x14ac:dyDescent="0.2">
      <c r="A5" s="136" t="s">
        <v>127</v>
      </c>
      <c r="B5" s="344">
        <f>'E-heat'!B53</f>
        <v>22841918747713.688</v>
      </c>
      <c r="C5" s="344">
        <f>'E-heat'!C53</f>
        <v>22941439545593.727</v>
      </c>
      <c r="D5" s="344">
        <f>'E-heat'!D53</f>
        <v>22884137116458.117</v>
      </c>
      <c r="E5" s="344">
        <f>'E-heat'!E53</f>
        <v>20972923862444.09</v>
      </c>
      <c r="F5" s="344">
        <f>'E-heat'!F53</f>
        <v>21612795767517.746</v>
      </c>
      <c r="G5" s="344">
        <f>'E-heat'!G53</f>
        <v>22245068081520.855</v>
      </c>
      <c r="H5" s="344">
        <f>'E-heat'!H53</f>
        <v>22869766979055.91</v>
      </c>
      <c r="I5" s="344">
        <f>'E-heat'!I53</f>
        <v>23067434383014.375</v>
      </c>
      <c r="J5" s="344">
        <f>'E-heat'!J53</f>
        <v>23262542288755.172</v>
      </c>
      <c r="K5" s="344">
        <f>'E-heat'!K53</f>
        <v>23455099361545.176</v>
      </c>
      <c r="L5" s="344">
        <f>'E-heat'!L53</f>
        <v>23645114266651.254</v>
      </c>
      <c r="M5" s="344">
        <f>'E-heat'!M53</f>
        <v>23832595669340.281</v>
      </c>
      <c r="N5" s="344">
        <f>'E-heat'!N53</f>
        <v>23489186629033.656</v>
      </c>
      <c r="O5" s="344">
        <f>'E-heat'!O53</f>
        <v>23147744606461.402</v>
      </c>
      <c r="P5" s="344">
        <f>'E-heat'!P53</f>
        <v>22808265683649.563</v>
      </c>
      <c r="Q5" s="344">
        <f>'E-heat'!Q53</f>
        <v>22470745942624.156</v>
      </c>
      <c r="R5" s="344">
        <f>'E-heat'!R53</f>
        <v>22135181465411.223</v>
      </c>
      <c r="S5" s="344">
        <f>'E-heat'!S53</f>
        <v>21730549005564.746</v>
      </c>
      <c r="T5" s="344">
        <f>'E-heat'!T53</f>
        <v>21326894931394.371</v>
      </c>
      <c r="U5" s="344">
        <f>'E-heat'!U53</f>
        <v>20924218325267.258</v>
      </c>
      <c r="V5" s="344">
        <f>'E-heat'!V53</f>
        <v>20522518269550.582</v>
      </c>
      <c r="W5" s="344">
        <f>'E-heat'!W53</f>
        <v>20121793846611.527</v>
      </c>
      <c r="X5" s="344">
        <f>'E-heat'!X53</f>
        <v>19569953485245.84</v>
      </c>
      <c r="Y5" s="344">
        <f>'E-heat'!Y53</f>
        <v>19019489406980.629</v>
      </c>
      <c r="Z5" s="344">
        <f>'E-heat'!Z53</f>
        <v>18470400294550.836</v>
      </c>
      <c r="AA5" s="344">
        <f>'E-heat'!AA53</f>
        <v>17922684830691.395</v>
      </c>
      <c r="AB5" s="344">
        <f>'E-heat'!AB53</f>
        <v>17376341698137.238</v>
      </c>
      <c r="AC5" s="344">
        <f>'E-heat'!AC53</f>
        <v>16948562308723.416</v>
      </c>
      <c r="AD5" s="344">
        <f>'E-heat'!AD53</f>
        <v>16521860306347.764</v>
      </c>
      <c r="AE5" s="344">
        <f>'E-heat'!AE53</f>
        <v>16096234645717.834</v>
      </c>
      <c r="AF5" s="344">
        <f>'E-heat'!AF53</f>
        <v>15671684281541.168</v>
      </c>
      <c r="AG5" s="344">
        <f>'E-heat'!AG53</f>
        <v>15248208168525.311</v>
      </c>
      <c r="AH5" s="344">
        <f>'E-heat'!AH53</f>
        <v>14980395355966.611</v>
      </c>
      <c r="AI5" s="344">
        <f>'E-heat'!AI53</f>
        <v>14713260963496.434</v>
      </c>
      <c r="AJ5" s="344">
        <f>'E-heat'!AJ53</f>
        <v>14446804320868.934</v>
      </c>
      <c r="AK5" s="344">
        <f>'E-heat'!AK53</f>
        <v>14181024757838.268</v>
      </c>
      <c r="AL5" s="344">
        <f>'E-heat'!AL53</f>
        <v>13915921604158.6</v>
      </c>
      <c r="AM5" s="344">
        <f>'E-heat'!AM53</f>
        <v>13766527752891.25</v>
      </c>
      <c r="AN5" s="344">
        <f>'E-heat'!AN53</f>
        <v>13617522143819.146</v>
      </c>
      <c r="AO5" s="344">
        <f>'E-heat'!AO53</f>
        <v>13468904373145.967</v>
      </c>
      <c r="AP5" s="344">
        <f>'E-heat'!AP53</f>
        <v>13320674037075.398</v>
      </c>
      <c r="AQ5" s="344">
        <f>'E-heat'!AQ53</f>
        <v>13128177068313.428</v>
      </c>
    </row>
    <row r="6" spans="1:43" x14ac:dyDescent="0.2">
      <c r="A6" s="136" t="s">
        <v>128</v>
      </c>
      <c r="B6" s="344">
        <f>'E-heat'!B54</f>
        <v>195555524382903.53</v>
      </c>
      <c r="C6" s="344">
        <f>'E-heat'!C54</f>
        <v>224000748396400.03</v>
      </c>
      <c r="D6" s="344">
        <f>'E-heat'!D54</f>
        <v>251525257234797.31</v>
      </c>
      <c r="E6" s="344">
        <f>'E-heat'!E54</f>
        <v>261006388669606.72</v>
      </c>
      <c r="F6" s="344">
        <f>'E-heat'!F54</f>
        <v>262495262295748.25</v>
      </c>
      <c r="G6" s="344">
        <f>'E-heat'!G54</f>
        <v>268632709770340.22</v>
      </c>
      <c r="H6" s="344">
        <f>'E-heat'!H54</f>
        <v>277205777835368.88</v>
      </c>
      <c r="I6" s="344">
        <f>'E-heat'!I54</f>
        <v>286400328886156.25</v>
      </c>
      <c r="J6" s="344">
        <f>'E-heat'!J54</f>
        <v>295448929307617.38</v>
      </c>
      <c r="K6" s="344">
        <f>'E-heat'!K54</f>
        <v>304156713288540.38</v>
      </c>
      <c r="L6" s="344">
        <f>'E-heat'!L54</f>
        <v>312317934958996.06</v>
      </c>
      <c r="M6" s="344">
        <f>'E-heat'!M54</f>
        <v>319718011137214.75</v>
      </c>
      <c r="N6" s="344">
        <f>'E-heat'!N54</f>
        <v>326434111220285.94</v>
      </c>
      <c r="O6" s="344">
        <f>'E-heat'!O54</f>
        <v>332203281118865.63</v>
      </c>
      <c r="P6" s="344">
        <f>'E-heat'!P54</f>
        <v>337060667139274.75</v>
      </c>
      <c r="Q6" s="344">
        <f>'E-heat'!Q54</f>
        <v>341054607416621.13</v>
      </c>
      <c r="R6" s="344">
        <f>'E-heat'!R54</f>
        <v>344244850923095.94</v>
      </c>
      <c r="S6" s="344">
        <f>'E-heat'!S54</f>
        <v>347870684080145.44</v>
      </c>
      <c r="T6" s="344">
        <f>'E-heat'!T54</f>
        <v>350816868904340</v>
      </c>
      <c r="U6" s="344">
        <f>'E-heat'!U54</f>
        <v>353115777789214.06</v>
      </c>
      <c r="V6" s="344">
        <f>'E-heat'!V54</f>
        <v>354804370798664.88</v>
      </c>
      <c r="W6" s="344">
        <f>'E-heat'!W54</f>
        <v>355923388128703.38</v>
      </c>
      <c r="X6" s="344">
        <f>'E-heat'!X54</f>
        <v>356516573944070.13</v>
      </c>
      <c r="Y6" s="344">
        <f>'E-heat'!Y54</f>
        <v>356629946214899.63</v>
      </c>
      <c r="Z6" s="344">
        <f>'E-heat'!Z54</f>
        <v>356311124081033.31</v>
      </c>
      <c r="AA6" s="344">
        <f>'E-heat'!AA54</f>
        <v>355608721316849.56</v>
      </c>
      <c r="AB6" s="344">
        <f>'E-heat'!AB54</f>
        <v>354571811749259.44</v>
      </c>
      <c r="AC6" s="344">
        <f>'E-heat'!AC54</f>
        <v>353249470062028.88</v>
      </c>
      <c r="AD6" s="344">
        <f>'E-heat'!AD54</f>
        <v>351690389343683.19</v>
      </c>
      <c r="AE6" s="344">
        <f>'E-heat'!AE54</f>
        <v>349942575026261.31</v>
      </c>
      <c r="AF6" s="344">
        <f>'E-heat'!AF54</f>
        <v>348053113523511.19</v>
      </c>
      <c r="AG6" s="344">
        <f>'E-heat'!AG54</f>
        <v>346068012901738.75</v>
      </c>
      <c r="AH6" s="344">
        <f>'E-heat'!AH54</f>
        <v>344032112286830.56</v>
      </c>
      <c r="AI6" s="344">
        <f>'E-heat'!AI54</f>
        <v>341989056403238.88</v>
      </c>
      <c r="AJ6" s="344">
        <f>'E-heat'!AJ54</f>
        <v>339981331628286.44</v>
      </c>
      <c r="AK6" s="344">
        <f>'E-heat'!AK54</f>
        <v>338050360201343.63</v>
      </c>
      <c r="AL6" s="344">
        <f>'E-heat'!AL54</f>
        <v>336236649728036.25</v>
      </c>
      <c r="AM6" s="344">
        <f>'E-heat'!AM54</f>
        <v>334579995845180.5</v>
      </c>
      <c r="AN6" s="344">
        <f>'E-heat'!AN54</f>
        <v>333119736849626.69</v>
      </c>
      <c r="AO6" s="344">
        <f>'E-heat'!AO54</f>
        <v>331895060239177.75</v>
      </c>
      <c r="AP6" s="344">
        <f>'E-heat'!AP54</f>
        <v>330945362471753.13</v>
      </c>
      <c r="AQ6" s="344">
        <f>'E-heat'!AQ54</f>
        <v>328611228380541.75</v>
      </c>
    </row>
    <row r="7" spans="1:43" x14ac:dyDescent="0.2">
      <c r="A7" s="136" t="s">
        <v>129</v>
      </c>
      <c r="B7" s="344">
        <f>'E-heat'!B55</f>
        <v>314663152666278.31</v>
      </c>
      <c r="C7" s="344">
        <f>'E-heat'!C55</f>
        <v>308572005927458.75</v>
      </c>
      <c r="D7" s="344">
        <f>'E-heat'!D55</f>
        <v>323829159326144.31</v>
      </c>
      <c r="E7" s="344">
        <f>'E-heat'!E55</f>
        <v>317873364480815</v>
      </c>
      <c r="F7" s="344">
        <f>'E-heat'!F55</f>
        <v>316980059415512.19</v>
      </c>
      <c r="G7" s="344">
        <f>'E-heat'!G55</f>
        <v>318156233330584.06</v>
      </c>
      <c r="H7" s="344">
        <f>'E-heat'!H55</f>
        <v>320393221199306</v>
      </c>
      <c r="I7" s="344">
        <f>'E-heat'!I55</f>
        <v>323008788749377.38</v>
      </c>
      <c r="J7" s="344">
        <f>'E-heat'!J55</f>
        <v>325269195574100.56</v>
      </c>
      <c r="K7" s="344">
        <f>'E-heat'!K55</f>
        <v>326758580012497.75</v>
      </c>
      <c r="L7" s="344">
        <f>'E-heat'!L55</f>
        <v>327057890574154.25</v>
      </c>
      <c r="M7" s="344">
        <f>'E-heat'!M55</f>
        <v>325757212700561.38</v>
      </c>
      <c r="N7" s="344">
        <f>'E-heat'!N55</f>
        <v>322976487762078.69</v>
      </c>
      <c r="O7" s="344">
        <f>'E-heat'!O55</f>
        <v>318678408823273.69</v>
      </c>
      <c r="P7" s="344">
        <f>'E-heat'!P55</f>
        <v>313336594070617.94</v>
      </c>
      <c r="Q7" s="344">
        <f>'E-heat'!Q55</f>
        <v>307410109400525.44</v>
      </c>
      <c r="R7" s="344">
        <f>'E-heat'!R55</f>
        <v>301332145741701.38</v>
      </c>
      <c r="S7" s="344">
        <f>'E-heat'!S55</f>
        <v>296547918109080.06</v>
      </c>
      <c r="T7" s="344">
        <f>'E-heat'!T55</f>
        <v>291976371943049.88</v>
      </c>
      <c r="U7" s="344">
        <f>'E-heat'!U55</f>
        <v>287612592977760.5</v>
      </c>
      <c r="V7" s="344">
        <f>'E-heat'!V55</f>
        <v>283451950877165.13</v>
      </c>
      <c r="W7" s="344">
        <f>'E-heat'!W55</f>
        <v>279490083847235.81</v>
      </c>
      <c r="X7" s="344">
        <f>'E-heat'!X55</f>
        <v>275722885643662.16</v>
      </c>
      <c r="Y7" s="344">
        <f>'E-heat'!Y55</f>
        <v>272146494942615.41</v>
      </c>
      <c r="Z7" s="344">
        <f>'E-heat'!Z55</f>
        <v>268757286982946.5</v>
      </c>
      <c r="AA7" s="344">
        <f>'E-heat'!AA55</f>
        <v>265551867344968.47</v>
      </c>
      <c r="AB7" s="344">
        <f>'E-heat'!AB55</f>
        <v>262527067702747.63</v>
      </c>
      <c r="AC7" s="344">
        <f>'E-heat'!AC55</f>
        <v>259679943372244.22</v>
      </c>
      <c r="AD7" s="344">
        <f>'E-heat'!AD55</f>
        <v>257007772474741.09</v>
      </c>
      <c r="AE7" s="344">
        <f>'E-heat'!AE55</f>
        <v>254508056541966.94</v>
      </c>
      <c r="AF7" s="344">
        <f>'E-heat'!AF55</f>
        <v>252178522403948.66</v>
      </c>
      <c r="AG7" s="344">
        <f>'E-heat'!AG55</f>
        <v>250017125221192.38</v>
      </c>
      <c r="AH7" s="344">
        <f>'E-heat'!AH55</f>
        <v>248022052547637.19</v>
      </c>
      <c r="AI7" s="344">
        <f>'E-heat'!AI55</f>
        <v>246191729338457.28</v>
      </c>
      <c r="AJ7" s="344">
        <f>'E-heat'!AJ55</f>
        <v>244524823846369</v>
      </c>
      <c r="AK7" s="344">
        <f>'E-heat'!AK55</f>
        <v>243020254380700.72</v>
      </c>
      <c r="AL7" s="344">
        <f>'E-heat'!AL55</f>
        <v>241677196934931.53</v>
      </c>
      <c r="AM7" s="344">
        <f>'E-heat'!AM55</f>
        <v>240495093720518.44</v>
      </c>
      <c r="AN7" s="344">
        <f>'E-heat'!AN55</f>
        <v>239473662678021.94</v>
      </c>
      <c r="AO7" s="344">
        <f>'E-heat'!AO55</f>
        <v>238612908071365.38</v>
      </c>
      <c r="AP7" s="344">
        <f>'E-heat'!AP55</f>
        <v>237913132308636.47</v>
      </c>
      <c r="AQ7" s="344">
        <f>'E-heat'!AQ55</f>
        <v>236157641742791.72</v>
      </c>
    </row>
    <row r="8" spans="1:43" x14ac:dyDescent="0.2">
      <c r="A8" s="136" t="s">
        <v>130</v>
      </c>
      <c r="B8" s="344">
        <f>'E-heat'!B56</f>
        <v>6943803022370.8076</v>
      </c>
      <c r="C8" s="344">
        <f>'E-heat'!C56</f>
        <v>7302267458163.4697</v>
      </c>
      <c r="D8" s="344">
        <f>'E-heat'!D56</f>
        <v>8327430787363.4326</v>
      </c>
      <c r="E8" s="344">
        <f>'E-heat'!E56</f>
        <v>8285004710602.502</v>
      </c>
      <c r="F8" s="344">
        <f>'E-heat'!F56</f>
        <v>8246842741688.7949</v>
      </c>
      <c r="G8" s="344">
        <f>'E-heat'!G56</f>
        <v>8275651450368.7783</v>
      </c>
      <c r="H8" s="344">
        <f>'E-heat'!H56</f>
        <v>8349139037737.3223</v>
      </c>
      <c r="I8" s="344">
        <f>'E-heat'!I56</f>
        <v>8453099447443.9043</v>
      </c>
      <c r="J8" s="344">
        <f>'E-heat'!J56</f>
        <v>8569451324254.1797</v>
      </c>
      <c r="K8" s="344">
        <f>'E-heat'!K56</f>
        <v>8687256212217.4385</v>
      </c>
      <c r="L8" s="344">
        <f>'E-heat'!L56</f>
        <v>8794976936268.165</v>
      </c>
      <c r="M8" s="344">
        <f>'E-heat'!M56</f>
        <v>8880536089378.9277</v>
      </c>
      <c r="N8" s="344">
        <f>'E-heat'!N56</f>
        <v>8950793677641.0371</v>
      </c>
      <c r="O8" s="344">
        <f>'E-heat'!O56</f>
        <v>8988552915999.5781</v>
      </c>
      <c r="P8" s="344">
        <f>'E-heat'!P56</f>
        <v>8995818117499.3145</v>
      </c>
      <c r="Q8" s="344">
        <f>'E-heat'!Q56</f>
        <v>8974928300160.5684</v>
      </c>
      <c r="R8" s="344">
        <f>'E-heat'!R56</f>
        <v>8928479879868.291</v>
      </c>
      <c r="S8" s="344">
        <f>'E-heat'!S56</f>
        <v>8899632234283.127</v>
      </c>
      <c r="T8" s="344">
        <f>'E-heat'!T56</f>
        <v>8849886494636.4238</v>
      </c>
      <c r="U8" s="344">
        <f>'E-heat'!U56</f>
        <v>8781369936139.4434</v>
      </c>
      <c r="V8" s="344">
        <f>'E-heat'!V56</f>
        <v>8696281796462.5146</v>
      </c>
      <c r="W8" s="344">
        <f>'E-heat'!W56</f>
        <v>8596853342177.2432</v>
      </c>
      <c r="X8" s="344">
        <f>'E-heat'!X56</f>
        <v>8485312403903.6211</v>
      </c>
      <c r="Y8" s="344">
        <f>'E-heat'!Y56</f>
        <v>8363852776993.0098</v>
      </c>
      <c r="Z8" s="344">
        <f>'E-heat'!Z56</f>
        <v>8234608681890.9619</v>
      </c>
      <c r="AA8" s="344">
        <f>'E-heat'!AA56</f>
        <v>8099634303034.1025</v>
      </c>
      <c r="AB8" s="344">
        <f>'E-heat'!AB56</f>
        <v>7960888280161.5566</v>
      </c>
      <c r="AC8" s="344">
        <f>'E-heat'!AC56</f>
        <v>7820222912261.8867</v>
      </c>
      <c r="AD8" s="344">
        <f>'E-heat'!AD56</f>
        <v>7679377751462.8555</v>
      </c>
      <c r="AE8" s="344">
        <f>'E-heat'!AE56</f>
        <v>7539977210237.4189</v>
      </c>
      <c r="AF8" s="344">
        <f>'E-heat'!AF56</f>
        <v>7403531777734.3135</v>
      </c>
      <c r="AG8" s="344">
        <f>'E-heat'!AG56</f>
        <v>7271442436752.0908</v>
      </c>
      <c r="AH8" s="344">
        <f>'E-heat'!AH56</f>
        <v>7145007888553.9844</v>
      </c>
      <c r="AI8" s="344">
        <f>'E-heat'!AI56</f>
        <v>7025434225129.9785</v>
      </c>
      <c r="AJ8" s="344">
        <f>'E-heat'!AJ56</f>
        <v>6913846734669.502</v>
      </c>
      <c r="AK8" s="344">
        <f>'E-heat'!AK56</f>
        <v>6811303583358.6719</v>
      </c>
      <c r="AL8" s="344">
        <f>'E-heat'!AL56</f>
        <v>6718811183153.2051</v>
      </c>
      <c r="AM8" s="344">
        <f>'E-heat'!AM56</f>
        <v>6637341129538.4092</v>
      </c>
      <c r="AN8" s="344">
        <f>'E-heat'!AN56</f>
        <v>6567848674823.7227</v>
      </c>
      <c r="AO8" s="344">
        <f>'E-heat'!AO56</f>
        <v>6511292791367.5107</v>
      </c>
      <c r="AP8" s="344">
        <f>'E-heat'!AP56</f>
        <v>6468657976280.4531</v>
      </c>
      <c r="AQ8" s="344">
        <f>'E-heat'!AQ56</f>
        <v>6407612221652.666</v>
      </c>
    </row>
    <row r="9" spans="1:43" x14ac:dyDescent="0.2">
      <c r="A9" s="136" t="s">
        <v>131</v>
      </c>
      <c r="B9" s="344">
        <f>'E-heat'!B57</f>
        <v>208441098165561.59</v>
      </c>
      <c r="C9" s="344">
        <f>'E-heat'!C57</f>
        <v>221068486564005.13</v>
      </c>
      <c r="D9" s="344">
        <f>'E-heat'!D57</f>
        <v>235720764904833.91</v>
      </c>
      <c r="E9" s="344">
        <f>'E-heat'!E57</f>
        <v>236351651491460.25</v>
      </c>
      <c r="F9" s="344">
        <f>'E-heat'!F57</f>
        <v>247981705806849.72</v>
      </c>
      <c r="G9" s="344">
        <f>'E-heat'!G57</f>
        <v>259578671102689.72</v>
      </c>
      <c r="H9" s="344">
        <f>'E-heat'!H57</f>
        <v>271095027280231.34</v>
      </c>
      <c r="I9" s="344">
        <f>'E-heat'!I57</f>
        <v>276554108499539.69</v>
      </c>
      <c r="J9" s="344">
        <f>'E-heat'!J57</f>
        <v>281949595442287.06</v>
      </c>
      <c r="K9" s="344">
        <f>'E-heat'!K57</f>
        <v>287275932445729.38</v>
      </c>
      <c r="L9" s="344">
        <f>'E-heat'!L57</f>
        <v>292527066249204.69</v>
      </c>
      <c r="M9" s="344">
        <f>'E-heat'!M57</f>
        <v>297696526470055.69</v>
      </c>
      <c r="N9" s="344">
        <f>'E-heat'!N57</f>
        <v>299893758156891.81</v>
      </c>
      <c r="O9" s="344">
        <f>'E-heat'!O57</f>
        <v>302041558511007.38</v>
      </c>
      <c r="P9" s="344">
        <f>'E-heat'!P57</f>
        <v>304141062601514.06</v>
      </c>
      <c r="Q9" s="344">
        <f>'E-heat'!Q57</f>
        <v>306193726393711.81</v>
      </c>
      <c r="R9" s="344">
        <f>'E-heat'!R57</f>
        <v>308201275312145.56</v>
      </c>
      <c r="S9" s="344">
        <f>'E-heat'!S57</f>
        <v>309362761147150.63</v>
      </c>
      <c r="T9" s="344">
        <f>'E-heat'!T57</f>
        <v>310501474902458.88</v>
      </c>
      <c r="U9" s="344">
        <f>'E-heat'!U57</f>
        <v>311618571272865.06</v>
      </c>
      <c r="V9" s="344">
        <f>'E-heat'!V57</f>
        <v>312715323298323.69</v>
      </c>
      <c r="W9" s="344">
        <f>'E-heat'!W57</f>
        <v>313793096716473.44</v>
      </c>
      <c r="X9" s="344">
        <f>'E-heat'!X57</f>
        <v>311725377684180</v>
      </c>
      <c r="Y9" s="344">
        <f>'E-heat'!Y57</f>
        <v>309651284839563.63</v>
      </c>
      <c r="Z9" s="344">
        <f>'E-heat'!Z57</f>
        <v>307572312161329.63</v>
      </c>
      <c r="AA9" s="344">
        <f>'E-heat'!AA57</f>
        <v>305489959933274.44</v>
      </c>
      <c r="AB9" s="344">
        <f>'E-heat'!AB57</f>
        <v>303405718761334.25</v>
      </c>
      <c r="AC9" s="344">
        <f>'E-heat'!AC57</f>
        <v>299148428495200.63</v>
      </c>
      <c r="AD9" s="344">
        <f>'E-heat'!AD57</f>
        <v>294898910310137.81</v>
      </c>
      <c r="AE9" s="344">
        <f>'E-heat'!AE57</f>
        <v>290658548339663.13</v>
      </c>
      <c r="AF9" s="344">
        <f>'E-heat'!AF57</f>
        <v>286428678652778.13</v>
      </c>
      <c r="AG9" s="344">
        <f>'E-heat'!AG57</f>
        <v>282210585785196.94</v>
      </c>
      <c r="AH9" s="344">
        <f>'E-heat'!AH57</f>
        <v>277697536964294.16</v>
      </c>
      <c r="AI9" s="344">
        <f>'E-heat'!AI57</f>
        <v>273199638810004.88</v>
      </c>
      <c r="AJ9" s="344">
        <f>'E-heat'!AJ57</f>
        <v>268718020907939.13</v>
      </c>
      <c r="AK9" s="344">
        <f>'E-heat'!AK57</f>
        <v>264253768200925.53</v>
      </c>
      <c r="AL9" s="344">
        <f>'E-heat'!AL57</f>
        <v>259807927206747</v>
      </c>
      <c r="AM9" s="344">
        <f>'E-heat'!AM57</f>
        <v>254770389342767.78</v>
      </c>
      <c r="AN9" s="344">
        <f>'E-heat'!AN57</f>
        <v>249755191330693.34</v>
      </c>
      <c r="AO9" s="344">
        <f>'E-heat'!AO57</f>
        <v>244763315047850.84</v>
      </c>
      <c r="AP9" s="344">
        <f>'E-heat'!AP57</f>
        <v>239795744005202.59</v>
      </c>
      <c r="AQ9" s="344">
        <f>'E-heat'!AQ57</f>
        <v>233649093619644.72</v>
      </c>
    </row>
    <row r="10" spans="1:43" x14ac:dyDescent="0.2">
      <c r="A10" s="136" t="s">
        <v>132</v>
      </c>
      <c r="B10" s="344">
        <f>'E-heat'!B58</f>
        <v>601303239065495.88</v>
      </c>
      <c r="C10" s="344">
        <f>'E-heat'!C58</f>
        <v>629932150037365.5</v>
      </c>
      <c r="D10" s="344">
        <f>'E-heat'!D58</f>
        <v>617902839868696.5</v>
      </c>
      <c r="E10" s="344">
        <f>'E-heat'!E58</f>
        <v>627383880369905.63</v>
      </c>
      <c r="F10" s="344">
        <f>'E-heat'!F58</f>
        <v>674406512380102.5</v>
      </c>
      <c r="G10" s="344">
        <f>'E-heat'!G58</f>
        <v>721033111325754.38</v>
      </c>
      <c r="H10" s="344">
        <f>'E-heat'!H58</f>
        <v>767263831716285.13</v>
      </c>
      <c r="I10" s="344">
        <f>'E-heat'!I58</f>
        <v>781690772844992.63</v>
      </c>
      <c r="J10" s="344">
        <f>'E-heat'!J58</f>
        <v>796004354671322.38</v>
      </c>
      <c r="K10" s="344">
        <f>'E-heat'!K58</f>
        <v>810204621514928.63</v>
      </c>
      <c r="L10" s="344">
        <f>'E-heat'!L58</f>
        <v>824291617695466.25</v>
      </c>
      <c r="M10" s="344">
        <f>'E-heat'!M58</f>
        <v>838265387532589</v>
      </c>
      <c r="N10" s="344">
        <f>'E-heat'!N58</f>
        <v>837056283125032.88</v>
      </c>
      <c r="O10" s="344">
        <f>'E-heat'!O58</f>
        <v>835840759245203.63</v>
      </c>
      <c r="P10" s="344">
        <f>'E-heat'!P58</f>
        <v>834618817803795.63</v>
      </c>
      <c r="Q10" s="344">
        <f>'E-heat'!Q58</f>
        <v>833390460711503.13</v>
      </c>
      <c r="R10" s="344">
        <f>'E-heat'!R58</f>
        <v>832155689879020.38</v>
      </c>
      <c r="S10" s="344">
        <f>'E-heat'!S58</f>
        <v>822065121539886.25</v>
      </c>
      <c r="T10" s="344">
        <f>'E-heat'!T58</f>
        <v>811989486321344.63</v>
      </c>
      <c r="U10" s="344">
        <f>'E-heat'!U58</f>
        <v>801928781997478</v>
      </c>
      <c r="V10" s="344">
        <f>'E-heat'!V58</f>
        <v>791883006342368.5</v>
      </c>
      <c r="W10" s="344">
        <f>'E-heat'!W58</f>
        <v>781852157130098.25</v>
      </c>
      <c r="X10" s="344">
        <f>'E-heat'!X58</f>
        <v>763612712075522.25</v>
      </c>
      <c r="Y10" s="344">
        <f>'E-heat'!Y58</f>
        <v>745401191900953.5</v>
      </c>
      <c r="Z10" s="344">
        <f>'E-heat'!Z58</f>
        <v>727217592432779.25</v>
      </c>
      <c r="AA10" s="344">
        <f>'E-heat'!AA58</f>
        <v>709061909497386.38</v>
      </c>
      <c r="AB10" s="344">
        <f>'E-heat'!AB58</f>
        <v>690934138921161.88</v>
      </c>
      <c r="AC10" s="344">
        <f>'E-heat'!AC58</f>
        <v>672834276530492.88</v>
      </c>
      <c r="AD10" s="344">
        <f>'E-heat'!AD58</f>
        <v>654762318151766.38</v>
      </c>
      <c r="AE10" s="344">
        <f>'E-heat'!AE58</f>
        <v>636718259611369.38</v>
      </c>
      <c r="AF10" s="344">
        <f>'E-heat'!AF58</f>
        <v>618702096735688.88</v>
      </c>
      <c r="AG10" s="344">
        <f>'E-heat'!AG58</f>
        <v>600713825351112.38</v>
      </c>
      <c r="AH10" s="344">
        <f>'E-heat'!AH58</f>
        <v>585084407287135.25</v>
      </c>
      <c r="AI10" s="344">
        <f>'E-heat'!AI58</f>
        <v>569479161035761.13</v>
      </c>
      <c r="AJ10" s="344">
        <f>'E-heat'!AJ58</f>
        <v>553898082979850.94</v>
      </c>
      <c r="AK10" s="344">
        <f>'E-heat'!AK58</f>
        <v>538341169502265.75</v>
      </c>
      <c r="AL10" s="344">
        <f>'E-heat'!AL58</f>
        <v>522808416985866.38</v>
      </c>
      <c r="AM10" s="344">
        <f>'E-heat'!AM58</f>
        <v>506541741380392.31</v>
      </c>
      <c r="AN10" s="344">
        <f>'E-heat'!AN58</f>
        <v>490300430723830.69</v>
      </c>
      <c r="AO10" s="344">
        <f>'E-heat'!AO58</f>
        <v>474084481217342</v>
      </c>
      <c r="AP10" s="344">
        <f>'E-heat'!AP58</f>
        <v>457893889062086.38</v>
      </c>
      <c r="AQ10" s="344">
        <f>'E-heat'!AQ58</f>
        <v>440165649975292.63</v>
      </c>
    </row>
    <row r="11" spans="1:43" x14ac:dyDescent="0.2">
      <c r="A11" s="136" t="s">
        <v>133</v>
      </c>
      <c r="B11" s="344">
        <f>'E-heat'!B59</f>
        <v>1484771445985537.5</v>
      </c>
      <c r="C11" s="344">
        <f>'E-heat'!C59</f>
        <v>1685815494980668.8</v>
      </c>
      <c r="D11" s="344">
        <f>'E-heat'!D59</f>
        <v>1794644001171294</v>
      </c>
      <c r="E11" s="344">
        <f>'E-heat'!E59</f>
        <v>1775022579581884</v>
      </c>
      <c r="F11" s="344">
        <f>'E-heat'!F59</f>
        <v>1920711320751479.5</v>
      </c>
      <c r="G11" s="344">
        <f>'E-heat'!G59</f>
        <v>2069071136894948.5</v>
      </c>
      <c r="H11" s="344">
        <f>'E-heat'!H59</f>
        <v>2217644655880045.3</v>
      </c>
      <c r="I11" s="344">
        <f>'E-heat'!I59</f>
        <v>2291385145537347.5</v>
      </c>
      <c r="J11" s="344">
        <f>'E-heat'!J59</f>
        <v>2363206407270042.5</v>
      </c>
      <c r="K11" s="344">
        <f>'E-heat'!K59</f>
        <v>2433114553989172.5</v>
      </c>
      <c r="L11" s="344">
        <f>'E-heat'!L59</f>
        <v>2501175548045329.5</v>
      </c>
      <c r="M11" s="344">
        <f>'E-heat'!M59</f>
        <v>2567505188620710.5</v>
      </c>
      <c r="N11" s="344">
        <f>'E-heat'!N59</f>
        <v>2602975249595226</v>
      </c>
      <c r="O11" s="344">
        <f>'E-heat'!O59</f>
        <v>2637374370704606.5</v>
      </c>
      <c r="P11" s="344">
        <f>'E-heat'!P59</f>
        <v>2670876174586318</v>
      </c>
      <c r="Q11" s="344">
        <f>'E-heat'!Q59</f>
        <v>2703664351366918.5</v>
      </c>
      <c r="R11" s="344">
        <f>'E-heat'!R59</f>
        <v>2735926945728387</v>
      </c>
      <c r="S11" s="344">
        <f>'E-heat'!S59</f>
        <v>2754836703078990</v>
      </c>
      <c r="T11" s="344">
        <f>'E-heat'!T59</f>
        <v>2773663368996557</v>
      </c>
      <c r="U11" s="344">
        <f>'E-heat'!U59</f>
        <v>2792407596988246</v>
      </c>
      <c r="V11" s="344">
        <f>'E-heat'!V59</f>
        <v>2811070062495626</v>
      </c>
      <c r="W11" s="344">
        <f>'E-heat'!W59</f>
        <v>2829651461562026</v>
      </c>
      <c r="X11" s="344">
        <f>'E-heat'!X59</f>
        <v>2836288811486394.5</v>
      </c>
      <c r="Y11" s="344">
        <f>'E-heat'!Y59</f>
        <v>2842873821606445</v>
      </c>
      <c r="Z11" s="344">
        <f>'E-heat'!Z59</f>
        <v>2849407232161604.5</v>
      </c>
      <c r="AA11" s="344">
        <f>'E-heat'!AA59</f>
        <v>2855889798803586</v>
      </c>
      <c r="AB11" s="344">
        <f>'E-heat'!AB59</f>
        <v>2862322291347682.5</v>
      </c>
      <c r="AC11" s="344">
        <f>'E-heat'!AC59</f>
        <v>2858545997112332.5</v>
      </c>
      <c r="AD11" s="344">
        <f>'E-heat'!AD59</f>
        <v>2854742565202889.5</v>
      </c>
      <c r="AE11" s="344">
        <f>'E-heat'!AE59</f>
        <v>2850912793297632</v>
      </c>
      <c r="AF11" s="344">
        <f>'E-heat'!AF59</f>
        <v>2847057488507234.5</v>
      </c>
      <c r="AG11" s="344">
        <f>'E-heat'!AG59</f>
        <v>2843177466267503</v>
      </c>
      <c r="AH11" s="344">
        <f>'E-heat'!AH59</f>
        <v>2830136666083521</v>
      </c>
      <c r="AI11" s="344">
        <f>'E-heat'!AI59</f>
        <v>2817094544288171</v>
      </c>
      <c r="AJ11" s="344">
        <f>'E-heat'!AJ59</f>
        <v>2804051927145046</v>
      </c>
      <c r="AK11" s="344">
        <f>'E-heat'!AK59</f>
        <v>2791009645162732</v>
      </c>
      <c r="AL11" s="344">
        <f>'E-heat'!AL59</f>
        <v>2777968532168045</v>
      </c>
      <c r="AM11" s="344">
        <f>'E-heat'!AM59</f>
        <v>2763251001698660.5</v>
      </c>
      <c r="AN11" s="344">
        <f>'E-heat'!AN59</f>
        <v>2748539872230030</v>
      </c>
      <c r="AO11" s="344">
        <f>'E-heat'!AO59</f>
        <v>2733835981145629</v>
      </c>
      <c r="AP11" s="344">
        <f>'E-heat'!AP59</f>
        <v>2719140165839646.5</v>
      </c>
      <c r="AQ11" s="344">
        <f>'E-heat'!AQ59</f>
        <v>2691157757272013.5</v>
      </c>
    </row>
    <row r="12" spans="1:43" x14ac:dyDescent="0.2">
      <c r="A12" s="136" t="s">
        <v>134</v>
      </c>
      <c r="B12" s="344">
        <f>'E-heat'!B60</f>
        <v>29753116861064.75</v>
      </c>
      <c r="C12" s="344">
        <f>'E-heat'!C60</f>
        <v>29628194564297.238</v>
      </c>
      <c r="D12" s="344">
        <f>'E-heat'!D60</f>
        <v>32409796530495.984</v>
      </c>
      <c r="E12" s="344">
        <f>'E-heat'!E60</f>
        <v>31951193823239.48</v>
      </c>
      <c r="F12" s="344">
        <f>'E-heat'!F60</f>
        <v>32033249946028.543</v>
      </c>
      <c r="G12" s="344">
        <f>'E-heat'!G60</f>
        <v>32763277223061.32</v>
      </c>
      <c r="H12" s="344">
        <f>'E-heat'!H60</f>
        <v>33736400713056.102</v>
      </c>
      <c r="I12" s="344">
        <f>'E-heat'!I60</f>
        <v>34612944674832.215</v>
      </c>
      <c r="J12" s="344">
        <f>'E-heat'!J60</f>
        <v>35284604778400.094</v>
      </c>
      <c r="K12" s="344">
        <f>'E-heat'!K60</f>
        <v>35740895233332.922</v>
      </c>
      <c r="L12" s="344">
        <f>'E-heat'!L60</f>
        <v>35975397462412.492</v>
      </c>
      <c r="M12" s="344">
        <f>'E-heat'!M60</f>
        <v>35985895749347.07</v>
      </c>
      <c r="N12" s="344">
        <f>'E-heat'!N60</f>
        <v>35875828255748.531</v>
      </c>
      <c r="O12" s="344">
        <f>'E-heat'!O60</f>
        <v>35590927935930.758</v>
      </c>
      <c r="P12" s="344">
        <f>'E-heat'!P60</f>
        <v>35179193570284.195</v>
      </c>
      <c r="Q12" s="344">
        <f>'E-heat'!Q60</f>
        <v>34688304811458.758</v>
      </c>
      <c r="R12" s="344">
        <f>'E-heat'!R60</f>
        <v>34164284885669.609</v>
      </c>
      <c r="S12" s="344">
        <f>'E-heat'!S60</f>
        <v>33823808250127.035</v>
      </c>
      <c r="T12" s="344">
        <f>'E-heat'!T60</f>
        <v>33490776519311.824</v>
      </c>
      <c r="U12" s="344">
        <f>'E-heat'!U60</f>
        <v>33165353989666.184</v>
      </c>
      <c r="V12" s="344">
        <f>'E-heat'!V60</f>
        <v>32847696883099.906</v>
      </c>
      <c r="W12" s="344">
        <f>'E-heat'!W60</f>
        <v>32537953949814.848</v>
      </c>
      <c r="X12" s="344">
        <f>'E-heat'!X60</f>
        <v>32236267074624.012</v>
      </c>
      <c r="Y12" s="344">
        <f>'E-heat'!Y60</f>
        <v>31942771886229.176</v>
      </c>
      <c r="Z12" s="344">
        <f>'E-heat'!Z60</f>
        <v>31657598369050.41</v>
      </c>
      <c r="AA12" s="344">
        <f>'E-heat'!AA60</f>
        <v>31380871477331.73</v>
      </c>
      <c r="AB12" s="344">
        <f>'E-heat'!AB60</f>
        <v>31112711751372.422</v>
      </c>
      <c r="AC12" s="344">
        <f>'E-heat'!AC60</f>
        <v>30853235935862.867</v>
      </c>
      <c r="AD12" s="344">
        <f>'E-heat'!AD60</f>
        <v>30602557600429.301</v>
      </c>
      <c r="AE12" s="344">
        <f>'E-heat'!AE60</f>
        <v>30360787762619.359</v>
      </c>
      <c r="AF12" s="344">
        <f>'E-heat'!AF60</f>
        <v>30128035513684.73</v>
      </c>
      <c r="AG12" s="344">
        <f>'E-heat'!AG60</f>
        <v>29904408647644.961</v>
      </c>
      <c r="AH12" s="344">
        <f>'E-heat'!AH60</f>
        <v>29690014294242.965</v>
      </c>
      <c r="AI12" s="344">
        <f>'E-heat'!AI60</f>
        <v>29484959556531.469</v>
      </c>
      <c r="AJ12" s="344">
        <f>'E-heat'!AJ60</f>
        <v>29289352153958.266</v>
      </c>
      <c r="AK12" s="344">
        <f>'E-heat'!AK60</f>
        <v>29103301071950.406</v>
      </c>
      <c r="AL12" s="344">
        <f>'E-heat'!AL60</f>
        <v>28926917219132.328</v>
      </c>
      <c r="AM12" s="344">
        <f>'E-heat'!AM60</f>
        <v>28760314093450.473</v>
      </c>
      <c r="AN12" s="344">
        <f>'E-heat'!AN60</f>
        <v>28603608458618.617</v>
      </c>
      <c r="AO12" s="344">
        <f>'E-heat'!AO60</f>
        <v>28456921032445.484</v>
      </c>
      <c r="AP12" s="344">
        <f>'E-heat'!AP60</f>
        <v>28320377188758.043</v>
      </c>
      <c r="AQ12" s="344">
        <f>'E-heat'!AQ60</f>
        <v>28049063322618.66</v>
      </c>
    </row>
    <row r="13" spans="1:43" x14ac:dyDescent="0.2">
      <c r="A13" s="136" t="s">
        <v>135</v>
      </c>
      <c r="B13" s="344">
        <f>'E-heat'!B61</f>
        <v>9054496972837.9805</v>
      </c>
      <c r="C13" s="344">
        <f>'E-heat'!C61</f>
        <v>7897780956335.1553</v>
      </c>
      <c r="D13" s="344">
        <f>'E-heat'!D61</f>
        <v>9177301771472.3184</v>
      </c>
      <c r="E13" s="344">
        <f>'E-heat'!E61</f>
        <v>9572395678669.252</v>
      </c>
      <c r="F13" s="344">
        <f>'E-heat'!F61</f>
        <v>9706484875617.9219</v>
      </c>
      <c r="G13" s="344">
        <f>'E-heat'!G61</f>
        <v>10158051401321.768</v>
      </c>
      <c r="H13" s="344">
        <f>'E-heat'!H61</f>
        <v>10741070284179.244</v>
      </c>
      <c r="I13" s="344">
        <f>'E-heat'!I61</f>
        <v>11285458542407.574</v>
      </c>
      <c r="J13" s="344">
        <f>'E-heat'!J61</f>
        <v>11749059671660.289</v>
      </c>
      <c r="K13" s="344">
        <f>'E-heat'!K61</f>
        <v>12140543816312.807</v>
      </c>
      <c r="L13" s="344">
        <f>'E-heat'!L61</f>
        <v>12472777762135.205</v>
      </c>
      <c r="M13" s="344">
        <f>'E-heat'!M61</f>
        <v>12761952362235.68</v>
      </c>
      <c r="N13" s="344">
        <f>'E-heat'!N61</f>
        <v>13046054656747.402</v>
      </c>
      <c r="O13" s="344">
        <f>'E-heat'!O61</f>
        <v>13310889820823.303</v>
      </c>
      <c r="P13" s="344">
        <f>'E-heat'!P61</f>
        <v>13561051979837.449</v>
      </c>
      <c r="Q13" s="344">
        <f>'E-heat'!Q61</f>
        <v>13801638415796.447</v>
      </c>
      <c r="R13" s="344">
        <f>'E-heat'!R61</f>
        <v>14038201028151.6</v>
      </c>
      <c r="S13" s="344">
        <f>'E-heat'!S61</f>
        <v>14337758133741.359</v>
      </c>
      <c r="T13" s="344">
        <f>'E-heat'!T61</f>
        <v>14640899598818.578</v>
      </c>
      <c r="U13" s="344">
        <f>'E-heat'!U61</f>
        <v>14946587696035.576</v>
      </c>
      <c r="V13" s="344">
        <f>'E-heat'!V61</f>
        <v>15253699491093.443</v>
      </c>
      <c r="W13" s="344">
        <f>'E-heat'!W61</f>
        <v>15561025594950.369</v>
      </c>
      <c r="X13" s="344">
        <f>'E-heat'!X61</f>
        <v>15867269816973.635</v>
      </c>
      <c r="Y13" s="344">
        <f>'E-heat'!Y61</f>
        <v>16171049825498.736</v>
      </c>
      <c r="Z13" s="344">
        <f>'E-heat'!Z61</f>
        <v>16470898921383.922</v>
      </c>
      <c r="AA13" s="344">
        <f>'E-heat'!AA61</f>
        <v>16765269026897.734</v>
      </c>
      <c r="AB13" s="344">
        <f>'E-heat'!AB61</f>
        <v>17052534986366.154</v>
      </c>
      <c r="AC13" s="344">
        <f>'E-heat'!AC61</f>
        <v>17331000266171.486</v>
      </c>
      <c r="AD13" s="344">
        <f>'E-heat'!AD61</f>
        <v>17598904129713.82</v>
      </c>
      <c r="AE13" s="344">
        <f>'E-heat'!AE61</f>
        <v>17854430347626.52</v>
      </c>
      <c r="AF13" s="344">
        <f>'E-heat'!AF61</f>
        <v>18095717484770.176</v>
      </c>
      <c r="AG13" s="344">
        <f>'E-heat'!AG61</f>
        <v>18320870783262.961</v>
      </c>
      <c r="AH13" s="344">
        <f>'E-heat'!AH61</f>
        <v>18527975635088.41</v>
      </c>
      <c r="AI13" s="344">
        <f>'E-heat'!AI61</f>
        <v>18715112608803.105</v>
      </c>
      <c r="AJ13" s="344">
        <f>'E-heat'!AJ61</f>
        <v>18880373962814.605</v>
      </c>
      <c r="AK13" s="344">
        <f>'E-heat'!AK61</f>
        <v>19021881543003.48</v>
      </c>
      <c r="AL13" s="344">
        <f>'E-heat'!AL61</f>
        <v>19137805925653.563</v>
      </c>
      <c r="AM13" s="344">
        <f>'E-heat'!AM61</f>
        <v>19226386628393.266</v>
      </c>
      <c r="AN13" s="344">
        <f>'E-heat'!AN61</f>
        <v>19285953172939.383</v>
      </c>
      <c r="AO13" s="344">
        <f>'E-heat'!AO61</f>
        <v>19314946744809.762</v>
      </c>
      <c r="AP13" s="344">
        <f>'E-heat'!AP61</f>
        <v>19311942157876.902</v>
      </c>
      <c r="AQ13" s="344">
        <f>'E-heat'!AQ61</f>
        <v>19175432780354.746</v>
      </c>
    </row>
    <row r="14" spans="1:43" x14ac:dyDescent="0.2">
      <c r="A14" s="136" t="s">
        <v>136</v>
      </c>
      <c r="B14" s="344">
        <f>'E-heat'!B62</f>
        <v>23871911614915.93</v>
      </c>
      <c r="C14" s="344">
        <f>'E-heat'!C62</f>
        <v>45359968384612.039</v>
      </c>
      <c r="D14" s="344">
        <f>'E-heat'!D62</f>
        <v>44983491564778.594</v>
      </c>
      <c r="E14" s="344">
        <f>'E-heat'!E62</f>
        <v>40316726802988.211</v>
      </c>
      <c r="F14" s="344">
        <f>'E-heat'!F62</f>
        <v>41901321586056.063</v>
      </c>
      <c r="G14" s="344">
        <f>'E-heat'!G62</f>
        <v>43473362034156.422</v>
      </c>
      <c r="H14" s="344">
        <f>'E-heat'!H62</f>
        <v>45032862767193.977</v>
      </c>
      <c r="I14" s="344">
        <f>'E-heat'!I62</f>
        <v>45447290704056.586</v>
      </c>
      <c r="J14" s="344">
        <f>'E-heat'!J62</f>
        <v>45857923063665.648</v>
      </c>
      <c r="K14" s="344">
        <f>'E-heat'!K62</f>
        <v>46264764354122.953</v>
      </c>
      <c r="L14" s="344">
        <f>'E-heat'!L62</f>
        <v>46667819083530.273</v>
      </c>
      <c r="M14" s="344">
        <f>'E-heat'!M62</f>
        <v>47067091759989.406</v>
      </c>
      <c r="N14" s="344">
        <f>'E-heat'!N62</f>
        <v>46391557746221.039</v>
      </c>
      <c r="O14" s="344">
        <f>'E-heat'!O62</f>
        <v>45719383705111.172</v>
      </c>
      <c r="P14" s="344">
        <f>'E-heat'!P62</f>
        <v>45050566857107.156</v>
      </c>
      <c r="Q14" s="344">
        <f>'E-heat'!Q62</f>
        <v>44385104422656.344</v>
      </c>
      <c r="R14" s="344">
        <f>'E-heat'!R62</f>
        <v>43722993622206.063</v>
      </c>
      <c r="S14" s="344">
        <f>'E-heat'!S62</f>
        <v>42942872546655.398</v>
      </c>
      <c r="T14" s="344">
        <f>'E-heat'!T62</f>
        <v>42163863525478.414</v>
      </c>
      <c r="U14" s="344">
        <f>'E-heat'!U62</f>
        <v>41385966128742.586</v>
      </c>
      <c r="V14" s="344">
        <f>'E-heat'!V62</f>
        <v>40609179926515.422</v>
      </c>
      <c r="W14" s="344">
        <f>'E-heat'!W62</f>
        <v>39833504488864.422</v>
      </c>
      <c r="X14" s="344">
        <f>'E-heat'!X62</f>
        <v>38782157493099.766</v>
      </c>
      <c r="Y14" s="344">
        <f>'E-heat'!Y62</f>
        <v>37732332197918.734</v>
      </c>
      <c r="Z14" s="344">
        <f>'E-heat'!Z62</f>
        <v>36684028012368.93</v>
      </c>
      <c r="AA14" s="344">
        <f>'E-heat'!AA62</f>
        <v>35637244345497.961</v>
      </c>
      <c r="AB14" s="344">
        <f>'E-heat'!AB62</f>
        <v>34591980606353.457</v>
      </c>
      <c r="AC14" s="344">
        <f>'E-heat'!AC62</f>
        <v>33780182311246</v>
      </c>
      <c r="AD14" s="344">
        <f>'E-heat'!AD62</f>
        <v>32969553571182.391</v>
      </c>
      <c r="AE14" s="344">
        <f>'E-heat'!AE62</f>
        <v>32160093932474.98</v>
      </c>
      <c r="AF14" s="344">
        <f>'E-heat'!AF62</f>
        <v>31351802941436.086</v>
      </c>
      <c r="AG14" s="344">
        <f>'E-heat'!AG62</f>
        <v>30544680144378.039</v>
      </c>
      <c r="AH14" s="344">
        <f>'E-heat'!AH62</f>
        <v>30050894773972.254</v>
      </c>
      <c r="AI14" s="344">
        <f>'E-heat'!AI62</f>
        <v>29557811077838.777</v>
      </c>
      <c r="AJ14" s="344">
        <f>'E-heat'!AJ62</f>
        <v>29065428784646.516</v>
      </c>
      <c r="AK14" s="344">
        <f>'E-heat'!AK62</f>
        <v>28573747623064.383</v>
      </c>
      <c r="AL14" s="344">
        <f>'E-heat'!AL62</f>
        <v>28082767321761.301</v>
      </c>
      <c r="AM14" s="344">
        <f>'E-heat'!AM62</f>
        <v>27827461939557.711</v>
      </c>
      <c r="AN14" s="344">
        <f>'E-heat'!AN62</f>
        <v>27572502539975.988</v>
      </c>
      <c r="AO14" s="344">
        <f>'E-heat'!AO62</f>
        <v>27317888991145.738</v>
      </c>
      <c r="AP14" s="344">
        <f>'E-heat'!AP62</f>
        <v>27063621161196.586</v>
      </c>
      <c r="AQ14" s="344">
        <f>'E-heat'!AQ62</f>
        <v>26740408316941.066</v>
      </c>
    </row>
    <row r="15" spans="1:43" x14ac:dyDescent="0.2">
      <c r="A15" s="136" t="s">
        <v>137</v>
      </c>
      <c r="B15" s="344">
        <f>'E-heat'!B63</f>
        <v>184565963972428.59</v>
      </c>
      <c r="C15" s="344">
        <f>'E-heat'!C63</f>
        <v>177706421892262.88</v>
      </c>
      <c r="D15" s="344">
        <f>'E-heat'!D63</f>
        <v>172205770441129.25</v>
      </c>
      <c r="E15" s="344">
        <f>'E-heat'!E63</f>
        <v>168767448445140.81</v>
      </c>
      <c r="F15" s="344">
        <f>'E-heat'!F63</f>
        <v>181535780940991.31</v>
      </c>
      <c r="G15" s="344">
        <f>'E-heat'!G63</f>
        <v>194215179154099.84</v>
      </c>
      <c r="H15" s="344">
        <f>'E-heat'!H63</f>
        <v>206805707729779.5</v>
      </c>
      <c r="I15" s="344">
        <f>'E-heat'!I63</f>
        <v>210741888583659.13</v>
      </c>
      <c r="J15" s="344">
        <f>'E-heat'!J63</f>
        <v>214649721818624.19</v>
      </c>
      <c r="K15" s="344">
        <f>'E-heat'!K63</f>
        <v>218529228266233.56</v>
      </c>
      <c r="L15" s="344">
        <f>'E-heat'!L63</f>
        <v>222380428758046.34</v>
      </c>
      <c r="M15" s="344">
        <f>'E-heat'!M63</f>
        <v>226203344125621.34</v>
      </c>
      <c r="N15" s="344">
        <f>'E-heat'!N63</f>
        <v>225884552643643.59</v>
      </c>
      <c r="O15" s="344">
        <f>'E-heat'!O63</f>
        <v>225564155049370.03</v>
      </c>
      <c r="P15" s="344">
        <f>'E-heat'!P63</f>
        <v>225242152305976.22</v>
      </c>
      <c r="Q15" s="344">
        <f>'E-heat'!Q63</f>
        <v>224918545376637.44</v>
      </c>
      <c r="R15" s="344">
        <f>'E-heat'!R63</f>
        <v>224593335224529.13</v>
      </c>
      <c r="S15" s="344">
        <f>'E-heat'!S63</f>
        <v>221906117513977.75</v>
      </c>
      <c r="T15" s="344">
        <f>'E-heat'!T63</f>
        <v>219222106537547.94</v>
      </c>
      <c r="U15" s="344">
        <f>'E-heat'!U63</f>
        <v>216541301453649.66</v>
      </c>
      <c r="V15" s="344">
        <f>'E-heat'!V63</f>
        <v>213863701420692.94</v>
      </c>
      <c r="W15" s="344">
        <f>'E-heat'!W63</f>
        <v>211189305597087.66</v>
      </c>
      <c r="X15" s="344">
        <f>'E-heat'!X63</f>
        <v>206296458967744.88</v>
      </c>
      <c r="Y15" s="344">
        <f>'E-heat'!Y63</f>
        <v>201409596670797.5</v>
      </c>
      <c r="Z15" s="344">
        <f>'E-heat'!Z63</f>
        <v>196528717128264.19</v>
      </c>
      <c r="AA15" s="344">
        <f>'E-heat'!AA63</f>
        <v>191653818762163.47</v>
      </c>
      <c r="AB15" s="344">
        <f>'E-heat'!AB63</f>
        <v>186784899994514.03</v>
      </c>
      <c r="AC15" s="344">
        <f>'E-heat'!AC63</f>
        <v>181921959247334.47</v>
      </c>
      <c r="AD15" s="344">
        <f>'E-heat'!AD63</f>
        <v>177064994942643.5</v>
      </c>
      <c r="AE15" s="344">
        <f>'E-heat'!AE63</f>
        <v>172214005502459.66</v>
      </c>
      <c r="AF15" s="344">
        <f>'E-heat'!AF63</f>
        <v>167368989348801.63</v>
      </c>
      <c r="AG15" s="344">
        <f>'E-heat'!AG63</f>
        <v>162529944903688</v>
      </c>
      <c r="AH15" s="344">
        <f>'E-heat'!AH63</f>
        <v>158327658071493.97</v>
      </c>
      <c r="AI15" s="344">
        <f>'E-heat'!AI63</f>
        <v>154130546392753.38</v>
      </c>
      <c r="AJ15" s="344">
        <f>'E-heat'!AJ63</f>
        <v>149938608499882.44</v>
      </c>
      <c r="AK15" s="344">
        <f>'E-heat'!AK63</f>
        <v>145751843025297.25</v>
      </c>
      <c r="AL15" s="344">
        <f>'E-heat'!AL63</f>
        <v>141570248601413.97</v>
      </c>
      <c r="AM15" s="344">
        <f>'E-heat'!AM63</f>
        <v>137188495550539.36</v>
      </c>
      <c r="AN15" s="344">
        <f>'E-heat'!AN63</f>
        <v>132812169660757.84</v>
      </c>
      <c r="AO15" s="344">
        <f>'E-heat'!AO63</f>
        <v>128441269495782.86</v>
      </c>
      <c r="AP15" s="344">
        <f>'E-heat'!AP63</f>
        <v>124075793619327.91</v>
      </c>
      <c r="AQ15" s="344">
        <f>'E-heat'!AQ63</f>
        <v>119409192895587.52</v>
      </c>
    </row>
    <row r="16" spans="1:43" x14ac:dyDescent="0.2">
      <c r="A16" s="136" t="s">
        <v>138</v>
      </c>
      <c r="B16" s="344">
        <f>'E-heat'!B64</f>
        <v>207174056235980.41</v>
      </c>
      <c r="C16" s="344">
        <f>'E-heat'!C64</f>
        <v>205348939584572.72</v>
      </c>
      <c r="D16" s="344">
        <f>'E-heat'!D64</f>
        <v>211603834475553.34</v>
      </c>
      <c r="E16" s="344">
        <f>'E-heat'!E64</f>
        <v>219002910805898.81</v>
      </c>
      <c r="F16" s="344">
        <f>'E-heat'!F64</f>
        <v>235414838051512.53</v>
      </c>
      <c r="G16" s="344">
        <f>'E-heat'!G64</f>
        <v>251543313957792.88</v>
      </c>
      <c r="H16" s="344">
        <f>'E-heat'!H64</f>
        <v>267389905274008.28</v>
      </c>
      <c r="I16" s="344">
        <f>'E-heat'!I64</f>
        <v>279026312096872.16</v>
      </c>
      <c r="J16" s="344">
        <f>'E-heat'!J64</f>
        <v>290454417472748.63</v>
      </c>
      <c r="K16" s="344">
        <f>'E-heat'!K64</f>
        <v>301675338702853.69</v>
      </c>
      <c r="L16" s="344">
        <f>'E-heat'!L64</f>
        <v>312690193088403</v>
      </c>
      <c r="M16" s="344">
        <f>'E-heat'!M64</f>
        <v>323500097930612.69</v>
      </c>
      <c r="N16" s="344">
        <f>'E-heat'!N64</f>
        <v>328602615758573.88</v>
      </c>
      <c r="O16" s="344">
        <f>'E-heat'!O64</f>
        <v>333621314096701.38</v>
      </c>
      <c r="P16" s="344">
        <f>'E-heat'!P64</f>
        <v>338556582235623.81</v>
      </c>
      <c r="Q16" s="344">
        <f>'E-heat'!Q64</f>
        <v>343408809465970.25</v>
      </c>
      <c r="R16" s="344">
        <f>'E-heat'!R64</f>
        <v>348178385078369.56</v>
      </c>
      <c r="S16" s="344">
        <f>'E-heat'!S64</f>
        <v>349302419307105.81</v>
      </c>
      <c r="T16" s="344">
        <f>'E-heat'!T64</f>
        <v>350416518122828.81</v>
      </c>
      <c r="U16" s="344">
        <f>'E-heat'!U64</f>
        <v>351520694243956.56</v>
      </c>
      <c r="V16" s="344">
        <f>'E-heat'!V64</f>
        <v>352614960388907.13</v>
      </c>
      <c r="W16" s="344">
        <f>'E-heat'!W64</f>
        <v>353699329276098.44</v>
      </c>
      <c r="X16" s="344">
        <f>'E-heat'!X64</f>
        <v>351884212398441.25</v>
      </c>
      <c r="Y16" s="344">
        <f>'E-heat'!Y64</f>
        <v>350074464870412.94</v>
      </c>
      <c r="Z16" s="344">
        <f>'E-heat'!Z64</f>
        <v>348270081330724.81</v>
      </c>
      <c r="AA16" s="344">
        <f>'E-heat'!AA64</f>
        <v>346471056418088.88</v>
      </c>
      <c r="AB16" s="344">
        <f>'E-heat'!AB64</f>
        <v>344677384771216</v>
      </c>
      <c r="AC16" s="344">
        <f>'E-heat'!AC64</f>
        <v>339166058873022.69</v>
      </c>
      <c r="AD16" s="344">
        <f>'E-heat'!AD64</f>
        <v>333679868081279.69</v>
      </c>
      <c r="AE16" s="344">
        <f>'E-heat'!AE64</f>
        <v>328218783593703.5</v>
      </c>
      <c r="AF16" s="344">
        <f>'E-heat'!AF64</f>
        <v>322782776608010.88</v>
      </c>
      <c r="AG16" s="344">
        <f>'E-heat'!AG64</f>
        <v>317371818321918.44</v>
      </c>
      <c r="AH16" s="344">
        <f>'E-heat'!AH64</f>
        <v>309230680769928.25</v>
      </c>
      <c r="AI16" s="344">
        <f>'E-heat'!AI64</f>
        <v>301129320132931.94</v>
      </c>
      <c r="AJ16" s="344">
        <f>'E-heat'!AJ64</f>
        <v>293067690027899.94</v>
      </c>
      <c r="AK16" s="344">
        <f>'E-heat'!AK64</f>
        <v>285045744071802.38</v>
      </c>
      <c r="AL16" s="344">
        <f>'E-heat'!AL64</f>
        <v>277063435881609.78</v>
      </c>
      <c r="AM16" s="344">
        <f>'E-heat'!AM64</f>
        <v>269109192670233.94</v>
      </c>
      <c r="AN16" s="344">
        <f>'E-heat'!AN64</f>
        <v>261194561089906.72</v>
      </c>
      <c r="AO16" s="344">
        <f>'E-heat'!AO64</f>
        <v>253319494657806.19</v>
      </c>
      <c r="AP16" s="344">
        <f>'E-heat'!AP64</f>
        <v>245483946891110.91</v>
      </c>
      <c r="AQ16" s="344">
        <f>'E-heat'!AQ64</f>
        <v>237040016927309.25</v>
      </c>
    </row>
    <row r="17" spans="1:43" x14ac:dyDescent="0.2">
      <c r="A17" s="136" t="s">
        <v>139</v>
      </c>
      <c r="B17" s="344">
        <f>'E-heat'!B65</f>
        <v>6040912431318.208</v>
      </c>
      <c r="C17" s="344">
        <f>'E-heat'!C65</f>
        <v>5967456604311.5156</v>
      </c>
      <c r="D17" s="344">
        <f>'E-heat'!D65</f>
        <v>7156804257793.0752</v>
      </c>
      <c r="E17" s="344">
        <f>'E-heat'!E65</f>
        <v>7190014770855.3291</v>
      </c>
      <c r="F17" s="344">
        <f>'E-heat'!F65</f>
        <v>7235459097881.8838</v>
      </c>
      <c r="G17" s="344">
        <f>'E-heat'!G65</f>
        <v>7418197791289.8389</v>
      </c>
      <c r="H17" s="344">
        <f>'E-heat'!H65</f>
        <v>7654746725746.4209</v>
      </c>
      <c r="I17" s="344">
        <f>'E-heat'!I65</f>
        <v>7875914084448.1104</v>
      </c>
      <c r="J17" s="344">
        <f>'E-heat'!J65</f>
        <v>8061770897058.1621</v>
      </c>
      <c r="K17" s="344">
        <f>'E-heat'!K65</f>
        <v>8214316596800.6201</v>
      </c>
      <c r="L17" s="344">
        <f>'E-heat'!L65</f>
        <v>8336352889655.916</v>
      </c>
      <c r="M17" s="344">
        <f>'E-heat'!M65</f>
        <v>8431339457644.9824</v>
      </c>
      <c r="N17" s="344">
        <f>'E-heat'!N65</f>
        <v>8512549381173.6768</v>
      </c>
      <c r="O17" s="344">
        <f>'E-heat'!O65</f>
        <v>8574121164705.5205</v>
      </c>
      <c r="P17" s="344">
        <f>'E-heat'!P65</f>
        <v>8619510647327.8584</v>
      </c>
      <c r="Q17" s="344">
        <f>'E-heat'!Q65</f>
        <v>8652363263389.2383</v>
      </c>
      <c r="R17" s="344">
        <f>'E-heat'!R65</f>
        <v>8676451364959.0088</v>
      </c>
      <c r="S17" s="344">
        <f>'E-heat'!S65</f>
        <v>8727422435523.251</v>
      </c>
      <c r="T17" s="344">
        <f>'E-heat'!T65</f>
        <v>8773983409273.1279</v>
      </c>
      <c r="U17" s="344">
        <f>'E-heat'!U65</f>
        <v>8816225731773.5723</v>
      </c>
      <c r="V17" s="344">
        <f>'E-heat'!V65</f>
        <v>8854250538867.7051</v>
      </c>
      <c r="W17" s="344">
        <f>'E-heat'!W65</f>
        <v>8888168017059.4238</v>
      </c>
      <c r="X17" s="344">
        <f>'E-heat'!X65</f>
        <v>8918096758134.959</v>
      </c>
      <c r="Y17" s="344">
        <f>'E-heat'!Y65</f>
        <v>8944163112352.2422</v>
      </c>
      <c r="Z17" s="344">
        <f>'E-heat'!Z65</f>
        <v>8966500544297.4043</v>
      </c>
      <c r="AA17" s="344">
        <f>'E-heat'!AA65</f>
        <v>8985248995258.4063</v>
      </c>
      <c r="AB17" s="344">
        <f>'E-heat'!AB65</f>
        <v>9000554255706.8535</v>
      </c>
      <c r="AC17" s="344">
        <f>'E-heat'!AC65</f>
        <v>9012567351209.8027</v>
      </c>
      <c r="AD17" s="344">
        <f>'E-heat'!AD65</f>
        <v>9021443944818.3086</v>
      </c>
      <c r="AE17" s="344">
        <f>'E-heat'!AE65</f>
        <v>9027343758703.8613</v>
      </c>
      <c r="AF17" s="344">
        <f>'E-heat'!AF65</f>
        <v>9030430017535.9023</v>
      </c>
      <c r="AG17" s="344">
        <f>'E-heat'!AG65</f>
        <v>9030868915821.5508</v>
      </c>
      <c r="AH17" s="344">
        <f>'E-heat'!AH65</f>
        <v>9028829111160.373</v>
      </c>
      <c r="AI17" s="344">
        <f>'E-heat'!AI65</f>
        <v>9024481245107.877</v>
      </c>
      <c r="AJ17" s="344">
        <f>'E-heat'!AJ65</f>
        <v>9017997493090.6523</v>
      </c>
      <c r="AK17" s="344">
        <f>'E-heat'!AK65</f>
        <v>9009551144578.5508</v>
      </c>
      <c r="AL17" s="344">
        <f>'E-heat'!AL65</f>
        <v>8999316214493.0879</v>
      </c>
      <c r="AM17" s="344">
        <f>'E-heat'!AM65</f>
        <v>8987467086621.1289</v>
      </c>
      <c r="AN17" s="344">
        <f>'E-heat'!AN65</f>
        <v>8974178189605.6367</v>
      </c>
      <c r="AO17" s="344">
        <f>'E-heat'!AO65</f>
        <v>8959623705906.8359</v>
      </c>
      <c r="AP17" s="344">
        <f>'E-heat'!AP65</f>
        <v>8943977313963.8477</v>
      </c>
      <c r="AQ17" s="344">
        <f>'E-heat'!AQ65</f>
        <v>8881630363826.6484</v>
      </c>
    </row>
    <row r="18" spans="1:43" x14ac:dyDescent="0.2">
      <c r="A18" s="136" t="s">
        <v>140</v>
      </c>
      <c r="B18" s="344">
        <f>'E-heat'!B66</f>
        <v>15319568153666.936</v>
      </c>
      <c r="C18" s="344">
        <f>'E-heat'!C66</f>
        <v>12545307435620.588</v>
      </c>
      <c r="D18" s="344">
        <f>'E-heat'!D66</f>
        <v>14876703815358.76</v>
      </c>
      <c r="E18" s="344">
        <f>'E-heat'!E66</f>
        <v>16009091273212.264</v>
      </c>
      <c r="F18" s="344">
        <f>'E-heat'!F66</f>
        <v>16214538883703.41</v>
      </c>
      <c r="G18" s="344">
        <f>'E-heat'!G66</f>
        <v>17028810252608.354</v>
      </c>
      <c r="H18" s="344">
        <f>'E-heat'!H66</f>
        <v>18056086982230.246</v>
      </c>
      <c r="I18" s="344">
        <f>'E-heat'!I66</f>
        <v>18929193365779.039</v>
      </c>
      <c r="J18" s="344">
        <f>'E-heat'!J66</f>
        <v>19588287501401.836</v>
      </c>
      <c r="K18" s="344">
        <f>'E-heat'!K66</f>
        <v>20091598611551.23</v>
      </c>
      <c r="L18" s="344">
        <f>'E-heat'!L66</f>
        <v>20510994375691.227</v>
      </c>
      <c r="M18" s="344">
        <f>'E-heat'!M66</f>
        <v>20927419114479.902</v>
      </c>
      <c r="N18" s="344">
        <f>'E-heat'!N66</f>
        <v>21484843834861.84</v>
      </c>
      <c r="O18" s="344">
        <f>'E-heat'!O66</f>
        <v>22113461499725.055</v>
      </c>
      <c r="P18" s="344">
        <f>'E-heat'!P66</f>
        <v>22793555476153.598</v>
      </c>
      <c r="Q18" s="344">
        <f>'E-heat'!Q66</f>
        <v>23502844687342.793</v>
      </c>
      <c r="R18" s="344">
        <f>'E-heat'!R66</f>
        <v>24216056091989.172</v>
      </c>
      <c r="S18" s="344">
        <f>'E-heat'!S66</f>
        <v>25065156945134.746</v>
      </c>
      <c r="T18" s="344">
        <f>'E-heat'!T66</f>
        <v>25897655420449.941</v>
      </c>
      <c r="U18" s="344">
        <f>'E-heat'!U66</f>
        <v>26710268719946.43</v>
      </c>
      <c r="V18" s="344">
        <f>'E-heat'!V66</f>
        <v>27499753914727.629</v>
      </c>
      <c r="W18" s="344">
        <f>'E-heat'!W66</f>
        <v>28262930845730.398</v>
      </c>
      <c r="X18" s="344">
        <f>'E-heat'!X66</f>
        <v>28996704661455.172</v>
      </c>
      <c r="Y18" s="344">
        <f>'E-heat'!Y66</f>
        <v>29698087757301.902</v>
      </c>
      <c r="Z18" s="344">
        <f>'E-heat'!Z66</f>
        <v>30364220889719.879</v>
      </c>
      <c r="AA18" s="344">
        <f>'E-heat'!AA66</f>
        <v>30992393250101.012</v>
      </c>
      <c r="AB18" s="344">
        <f>'E-heat'!AB66</f>
        <v>31580061297930.629</v>
      </c>
      <c r="AC18" s="344">
        <f>'E-heat'!AC66</f>
        <v>32124866169877.313</v>
      </c>
      <c r="AD18" s="344">
        <f>'E-heat'!AD66</f>
        <v>32624649500902.754</v>
      </c>
      <c r="AE18" s="344">
        <f>'E-heat'!AE66</f>
        <v>33077467514742.313</v>
      </c>
      <c r="AF18" s="344">
        <f>'E-heat'!AF66</f>
        <v>33481603263846.484</v>
      </c>
      <c r="AG18" s="344">
        <f>'E-heat'!AG66</f>
        <v>33835576922678.797</v>
      </c>
      <c r="AH18" s="344">
        <f>'E-heat'!AH66</f>
        <v>34138154062721.66</v>
      </c>
      <c r="AI18" s="344">
        <f>'E-heat'!AI66</f>
        <v>34388351862236.008</v>
      </c>
      <c r="AJ18" s="344">
        <f>'E-heat'!AJ66</f>
        <v>34585443228362.461</v>
      </c>
      <c r="AK18" s="344">
        <f>'E-heat'!AK66</f>
        <v>34728958833155.859</v>
      </c>
      <c r="AL18" s="344">
        <f>'E-heat'!AL66</f>
        <v>34818687088270.863</v>
      </c>
      <c r="AM18" s="344">
        <f>'E-heat'!AM66</f>
        <v>34854672104943.652</v>
      </c>
      <c r="AN18" s="344">
        <f>'E-heat'!AN66</f>
        <v>34837209706370.203</v>
      </c>
      <c r="AO18" s="344">
        <f>'E-heat'!AO66</f>
        <v>34766841578329.426</v>
      </c>
      <c r="AP18" s="344">
        <f>'E-heat'!AP66</f>
        <v>34644347660760.531</v>
      </c>
      <c r="AQ18" s="344">
        <f>'E-heat'!AQ66</f>
        <v>34293963888092.859</v>
      </c>
    </row>
    <row r="19" spans="1:43" x14ac:dyDescent="0.2">
      <c r="A19" s="136" t="s">
        <v>141</v>
      </c>
      <c r="B19" s="344">
        <f>'E-heat'!B67</f>
        <v>13405925383002.238</v>
      </c>
      <c r="C19" s="344">
        <f>'E-heat'!C67</f>
        <v>13244891253861.102</v>
      </c>
      <c r="D19" s="344">
        <f>'E-heat'!D67</f>
        <v>15899679561377.172</v>
      </c>
      <c r="E19" s="344">
        <f>'E-heat'!E67</f>
        <v>17838941781532.156</v>
      </c>
      <c r="F19" s="344">
        <f>'E-heat'!F67</f>
        <v>18170328538287.777</v>
      </c>
      <c r="G19" s="344">
        <f>'E-heat'!G67</f>
        <v>19327130158663.52</v>
      </c>
      <c r="H19" s="344">
        <f>'E-heat'!H67</f>
        <v>20842307204724.098</v>
      </c>
      <c r="I19" s="344">
        <f>'E-heat'!I67</f>
        <v>22258191333047.777</v>
      </c>
      <c r="J19" s="344">
        <f>'E-heat'!J67</f>
        <v>23464955162559.23</v>
      </c>
      <c r="K19" s="344">
        <f>'E-heat'!K67</f>
        <v>24489615385714.102</v>
      </c>
      <c r="L19" s="344">
        <f>'E-heat'!L67</f>
        <v>25375999892094.719</v>
      </c>
      <c r="M19" s="344">
        <f>'E-heat'!M67</f>
        <v>26181221000690.543</v>
      </c>
      <c r="N19" s="344">
        <f>'E-heat'!N67</f>
        <v>27042553007124.793</v>
      </c>
      <c r="O19" s="344">
        <f>'E-heat'!O67</f>
        <v>27890792007014.848</v>
      </c>
      <c r="P19" s="344">
        <f>'E-heat'!P67</f>
        <v>28720656756661.262</v>
      </c>
      <c r="Q19" s="344">
        <f>'E-heat'!Q67</f>
        <v>29526586517490.699</v>
      </c>
      <c r="R19" s="344">
        <f>'E-heat'!R67</f>
        <v>30302779288926.066</v>
      </c>
      <c r="S19" s="344">
        <f>'E-heat'!S67</f>
        <v>31224257109523.594</v>
      </c>
      <c r="T19" s="344">
        <f>'E-heat'!T67</f>
        <v>32117891523574.871</v>
      </c>
      <c r="U19" s="344">
        <f>'E-heat'!U67</f>
        <v>32980606607611.918</v>
      </c>
      <c r="V19" s="344">
        <f>'E-heat'!V67</f>
        <v>33809472108240.484</v>
      </c>
      <c r="W19" s="344">
        <f>'E-heat'!W67</f>
        <v>34601722324822.215</v>
      </c>
      <c r="X19" s="344">
        <f>'E-heat'!X67</f>
        <v>35354773323208.047</v>
      </c>
      <c r="Y19" s="344">
        <f>'E-heat'!Y67</f>
        <v>36066238333096.156</v>
      </c>
      <c r="Z19" s="344">
        <f>'E-heat'!Z67</f>
        <v>36733941208399.383</v>
      </c>
      <c r="AA19" s="344">
        <f>'E-heat'!AA67</f>
        <v>37355927857663.492</v>
      </c>
      <c r="AB19" s="344">
        <f>'E-heat'!AB67</f>
        <v>37930475579566.852</v>
      </c>
      <c r="AC19" s="344">
        <f>'E-heat'!AC67</f>
        <v>38456100266401.188</v>
      </c>
      <c r="AD19" s="344">
        <f>'E-heat'!AD67</f>
        <v>38931561465711.414</v>
      </c>
      <c r="AE19" s="344">
        <f>'E-heat'!AE67</f>
        <v>39355865316559.578</v>
      </c>
      <c r="AF19" s="344">
        <f>'E-heat'!AF67</f>
        <v>39728265401784.211</v>
      </c>
      <c r="AG19" s="344">
        <f>'E-heat'!AG67</f>
        <v>40048261580831.883</v>
      </c>
      <c r="AH19" s="344">
        <f>'E-heat'!AH67</f>
        <v>40315596888955.727</v>
      </c>
      <c r="AI19" s="344">
        <f>'E-heat'!AI67</f>
        <v>40530252607572.977</v>
      </c>
      <c r="AJ19" s="344">
        <f>'E-heat'!AJ67</f>
        <v>40692441627186.445</v>
      </c>
      <c r="AK19" s="344">
        <f>'E-heat'!AK67</f>
        <v>40802600238365.688</v>
      </c>
      <c r="AL19" s="344">
        <f>'E-heat'!AL67</f>
        <v>40861378497793.367</v>
      </c>
      <c r="AM19" s="344">
        <f>'E-heat'!AM67</f>
        <v>40869629325280.766</v>
      </c>
      <c r="AN19" s="344">
        <f>'E-heat'!AN67</f>
        <v>40828396493977.344</v>
      </c>
      <c r="AO19" s="344">
        <f>'E-heat'!AO67</f>
        <v>40738901679805.203</v>
      </c>
      <c r="AP19" s="344">
        <f>'E-heat'!AP67</f>
        <v>40602530737548.023</v>
      </c>
      <c r="AQ19" s="344">
        <f>'E-heat'!AQ67</f>
        <v>40213533116975.203</v>
      </c>
    </row>
    <row r="20" spans="1:43" x14ac:dyDescent="0.2">
      <c r="A20" s="136" t="s">
        <v>142</v>
      </c>
      <c r="B20" s="344">
        <f>'E-heat'!B68</f>
        <v>793702058521.35706</v>
      </c>
      <c r="C20" s="344">
        <f>'E-heat'!C68</f>
        <v>1059090852868.1207</v>
      </c>
      <c r="D20" s="344">
        <f>'E-heat'!D68</f>
        <v>1167413383240.675</v>
      </c>
      <c r="E20" s="344">
        <f>'E-heat'!E68</f>
        <v>1265767085487.1152</v>
      </c>
      <c r="F20" s="344">
        <f>'E-heat'!F68</f>
        <v>1255427690478.7351</v>
      </c>
      <c r="G20" s="344">
        <f>'E-heat'!G68</f>
        <v>1271854829795.5239</v>
      </c>
      <c r="H20" s="344">
        <f>'E-heat'!H68</f>
        <v>1301135638210.9758</v>
      </c>
      <c r="I20" s="344">
        <f>'E-heat'!I68</f>
        <v>1331460230854.3145</v>
      </c>
      <c r="J20" s="344">
        <f>'E-heat'!J68</f>
        <v>1358917242097.0708</v>
      </c>
      <c r="K20" s="344">
        <f>'E-heat'!K68</f>
        <v>1382886213151.585</v>
      </c>
      <c r="L20" s="344">
        <f>'E-heat'!L68</f>
        <v>1402860492865.0376</v>
      </c>
      <c r="M20" s="344">
        <f>'E-heat'!M68</f>
        <v>1418457763555.7761</v>
      </c>
      <c r="N20" s="344">
        <f>'E-heat'!N68</f>
        <v>1438376313835.2246</v>
      </c>
      <c r="O20" s="344">
        <f>'E-heat'!O68</f>
        <v>1454284887529.4114</v>
      </c>
      <c r="P20" s="344">
        <f>'E-heat'!P68</f>
        <v>1466481785656.0205</v>
      </c>
      <c r="Q20" s="344">
        <f>'E-heat'!Q68</f>
        <v>1475311717860.5464</v>
      </c>
      <c r="R20" s="344">
        <f>'E-heat'!R68</f>
        <v>1481156391894.9507</v>
      </c>
      <c r="S20" s="344">
        <f>'E-heat'!S68</f>
        <v>1497861079711.3059</v>
      </c>
      <c r="T20" s="344">
        <f>'E-heat'!T68</f>
        <v>1512328082703.0354</v>
      </c>
      <c r="U20" s="344">
        <f>'E-heat'!U68</f>
        <v>1524646526150.5332</v>
      </c>
      <c r="V20" s="344">
        <f>'E-heat'!V68</f>
        <v>1534912941841.9639</v>
      </c>
      <c r="W20" s="344">
        <f>'E-heat'!W68</f>
        <v>1543228886545.4255</v>
      </c>
      <c r="X20" s="344">
        <f>'E-heat'!X68</f>
        <v>1549698770713.1353</v>
      </c>
      <c r="Y20" s="344">
        <f>'E-heat'!Y68</f>
        <v>1554427927082.9634</v>
      </c>
      <c r="Z20" s="344">
        <f>'E-heat'!Z68</f>
        <v>1557520938391.4399</v>
      </c>
      <c r="AA20" s="344">
        <f>'E-heat'!AA68</f>
        <v>1559080233782.6584</v>
      </c>
      <c r="AB20" s="344">
        <f>'E-heat'!AB68</f>
        <v>1559204954910.334</v>
      </c>
      <c r="AC20" s="344">
        <f>'E-heat'!AC68</f>
        <v>1557990085331.3232</v>
      </c>
      <c r="AD20" s="344">
        <f>'E-heat'!AD68</f>
        <v>1555525830653.9927</v>
      </c>
      <c r="AE20" s="344">
        <f>'E-heat'!AE68</f>
        <v>1551897232050.1602</v>
      </c>
      <c r="AF20" s="344">
        <f>'E-heat'!AF68</f>
        <v>1547183992130.229</v>
      </c>
      <c r="AG20" s="344">
        <f>'E-heat'!AG68</f>
        <v>1541460489743.499</v>
      </c>
      <c r="AH20" s="344">
        <f>'E-heat'!AH68</f>
        <v>1534795958896.1758</v>
      </c>
      <c r="AI20" s="344">
        <f>'E-heat'!AI68</f>
        <v>1527254806554.8645</v>
      </c>
      <c r="AJ20" s="344">
        <f>'E-heat'!AJ68</f>
        <v>1518897044489.5547</v>
      </c>
      <c r="AK20" s="344">
        <f>'E-heat'!AK68</f>
        <v>1509778811369.4854</v>
      </c>
      <c r="AL20" s="344">
        <f>'E-heat'!AL68</f>
        <v>1499952962923.4475</v>
      </c>
      <c r="AM20" s="344">
        <f>'E-heat'!AM68</f>
        <v>1489469709985.3203</v>
      </c>
      <c r="AN20" s="344">
        <f>'E-heat'!AN68</f>
        <v>1478377286550.2485</v>
      </c>
      <c r="AO20" s="344">
        <f>'E-heat'!AO68</f>
        <v>1466722632463.7847</v>
      </c>
      <c r="AP20" s="344">
        <f>'E-heat'!AP68</f>
        <v>1454552077967.854</v>
      </c>
      <c r="AQ20" s="344">
        <f>'E-heat'!AQ68</f>
        <v>1434517599346.0208</v>
      </c>
    </row>
    <row r="21" spans="1:43" x14ac:dyDescent="0.2">
      <c r="A21" s="136" t="s">
        <v>143</v>
      </c>
      <c r="B21" s="344">
        <f>'E-heat'!B69</f>
        <v>28269783064090.871</v>
      </c>
      <c r="C21" s="344">
        <f>'E-heat'!C69</f>
        <v>24758973660019.988</v>
      </c>
      <c r="D21" s="344">
        <f>'E-heat'!D69</f>
        <v>25435436120132.945</v>
      </c>
      <c r="E21" s="344">
        <f>'E-heat'!E69</f>
        <v>26045598508630.746</v>
      </c>
      <c r="F21" s="344">
        <f>'E-heat'!F69</f>
        <v>28040465403933.809</v>
      </c>
      <c r="G21" s="344">
        <f>'E-heat'!G69</f>
        <v>29994878505290.852</v>
      </c>
      <c r="H21" s="344">
        <f>'E-heat'!H69</f>
        <v>31909109819300.41</v>
      </c>
      <c r="I21" s="344">
        <f>'E-heat'!I69</f>
        <v>32566818360984.293</v>
      </c>
      <c r="J21" s="344">
        <f>'E-heat'!J69</f>
        <v>33209120420609.711</v>
      </c>
      <c r="K21" s="344">
        <f>'E-heat'!K69</f>
        <v>33836112876884.621</v>
      </c>
      <c r="L21" s="344">
        <f>'E-heat'!L69</f>
        <v>34447892608516.926</v>
      </c>
      <c r="M21" s="344">
        <f>'E-heat'!M69</f>
        <v>35044556494214.59</v>
      </c>
      <c r="N21" s="344">
        <f>'E-heat'!N69</f>
        <v>35255245152605.711</v>
      </c>
      <c r="O21" s="344">
        <f>'E-heat'!O69</f>
        <v>35460555698788.039</v>
      </c>
      <c r="P21" s="344">
        <f>'E-heat'!P69</f>
        <v>35660517367962.305</v>
      </c>
      <c r="Q21" s="344">
        <f>'E-heat'!Q69</f>
        <v>35855159395329.234</v>
      </c>
      <c r="R21" s="344">
        <f>'E-heat'!R69</f>
        <v>36044511016089.508</v>
      </c>
      <c r="S21" s="344">
        <f>'E-heat'!S69</f>
        <v>35822884497257.609</v>
      </c>
      <c r="T21" s="344">
        <f>'E-heat'!T69</f>
        <v>35602057635956.836</v>
      </c>
      <c r="U21" s="344">
        <f>'E-heat'!U69</f>
        <v>35382029367823.516</v>
      </c>
      <c r="V21" s="344">
        <f>'E-heat'!V69</f>
        <v>35162798628493.926</v>
      </c>
      <c r="W21" s="344">
        <f>'E-heat'!W69</f>
        <v>34944364353604.34</v>
      </c>
      <c r="X21" s="344">
        <f>'E-heat'!X69</f>
        <v>34726725478791.094</v>
      </c>
      <c r="Y21" s="344">
        <f>'E-heat'!Y69</f>
        <v>34509880939690.457</v>
      </c>
      <c r="Z21" s="344">
        <f>'E-heat'!Z69</f>
        <v>34293829671938.742</v>
      </c>
      <c r="AA21" s="344">
        <f>'E-heat'!AA69</f>
        <v>34078570611172.246</v>
      </c>
      <c r="AB21" s="344">
        <f>'E-heat'!AB69</f>
        <v>33864102693027.238</v>
      </c>
      <c r="AC21" s="344">
        <f>'E-heat'!AC69</f>
        <v>33650424853140.035</v>
      </c>
      <c r="AD21" s="344">
        <f>'E-heat'!AD69</f>
        <v>33437536027146.945</v>
      </c>
      <c r="AE21" s="344">
        <f>'E-heat'!AE69</f>
        <v>33225435150684.25</v>
      </c>
      <c r="AF21" s="344">
        <f>'E-heat'!AF69</f>
        <v>33014121159388.254</v>
      </c>
      <c r="AG21" s="344">
        <f>'E-heat'!AG69</f>
        <v>32803592988895.238</v>
      </c>
      <c r="AH21" s="344">
        <f>'E-heat'!AH69</f>
        <v>32656130816067.313</v>
      </c>
      <c r="AI21" s="344">
        <f>'E-heat'!AI69</f>
        <v>32509049174982.957</v>
      </c>
      <c r="AJ21" s="344">
        <f>'E-heat'!AJ69</f>
        <v>32362347639896.691</v>
      </c>
      <c r="AK21" s="344">
        <f>'E-heat'!AK69</f>
        <v>32216025785063.008</v>
      </c>
      <c r="AL21" s="344">
        <f>'E-heat'!AL69</f>
        <v>32070083184736.445</v>
      </c>
      <c r="AM21" s="344">
        <f>'E-heat'!AM69</f>
        <v>31904094256797.164</v>
      </c>
      <c r="AN21" s="344">
        <f>'E-heat'!AN69</f>
        <v>31738617409075.547</v>
      </c>
      <c r="AO21" s="344">
        <f>'E-heat'!AO69</f>
        <v>31573652002953.395</v>
      </c>
      <c r="AP21" s="344">
        <f>'E-heat'!AP69</f>
        <v>31409197399812.508</v>
      </c>
      <c r="AQ21" s="344">
        <f>'E-heat'!AQ69</f>
        <v>31137208109170.895</v>
      </c>
    </row>
    <row r="22" spans="1:43" x14ac:dyDescent="0.2">
      <c r="A22" s="136" t="s">
        <v>144</v>
      </c>
      <c r="B22" s="344">
        <f>'E-heat'!B70</f>
        <v>6318148939698.3115</v>
      </c>
      <c r="C22" s="344">
        <f>'E-heat'!C70</f>
        <v>5615437324952.9873</v>
      </c>
      <c r="D22" s="344">
        <f>'E-heat'!D70</f>
        <v>6298966764820.5654</v>
      </c>
      <c r="E22" s="344">
        <f>'E-heat'!E70</f>
        <v>6511879505884.833</v>
      </c>
      <c r="F22" s="344">
        <f>'E-heat'!F70</f>
        <v>6529278659890.2695</v>
      </c>
      <c r="G22" s="344">
        <f>'E-heat'!G70</f>
        <v>6628893790400.0029</v>
      </c>
      <c r="H22" s="344">
        <f>'E-heat'!H70</f>
        <v>6761001943936.2207</v>
      </c>
      <c r="I22" s="344">
        <f>'E-heat'!I70</f>
        <v>6887141473435.25</v>
      </c>
      <c r="J22" s="344">
        <f>'E-heat'!J70</f>
        <v>6992954885727.0898</v>
      </c>
      <c r="K22" s="344">
        <f>'E-heat'!K70</f>
        <v>7077758220361.3438</v>
      </c>
      <c r="L22" s="344">
        <f>'E-heat'!L70</f>
        <v>7141073247248.3652</v>
      </c>
      <c r="M22" s="344">
        <f>'E-heat'!M70</f>
        <v>7182630318601.4873</v>
      </c>
      <c r="N22" s="344">
        <f>'E-heat'!N70</f>
        <v>7208935038880.9238</v>
      </c>
      <c r="O22" s="344">
        <f>'E-heat'!O70</f>
        <v>7216565237400.3857</v>
      </c>
      <c r="P22" s="344">
        <f>'E-heat'!P70</f>
        <v>7208746294421.8467</v>
      </c>
      <c r="Q22" s="344">
        <f>'E-heat'!Q70</f>
        <v>7188804049148.3682</v>
      </c>
      <c r="R22" s="344">
        <f>'E-heat'!R70</f>
        <v>7160101710855.8584</v>
      </c>
      <c r="S22" s="344">
        <f>'E-heat'!S70</f>
        <v>7150091801837.2578</v>
      </c>
      <c r="T22" s="344">
        <f>'E-heat'!T70</f>
        <v>7135104188390.3193</v>
      </c>
      <c r="U22" s="344">
        <f>'E-heat'!U70</f>
        <v>7115591115129.5107</v>
      </c>
      <c r="V22" s="344">
        <f>'E-heat'!V70</f>
        <v>7092009382560.9531</v>
      </c>
      <c r="W22" s="344">
        <f>'E-heat'!W70</f>
        <v>7064817699082.75</v>
      </c>
      <c r="X22" s="344">
        <f>'E-heat'!X70</f>
        <v>7034474305287.6689</v>
      </c>
      <c r="Y22" s="344">
        <f>'E-heat'!Y70</f>
        <v>7001434878206.835</v>
      </c>
      <c r="Z22" s="344">
        <f>'E-heat'!Z70</f>
        <v>6966150719316.9365</v>
      </c>
      <c r="AA22" s="344">
        <f>'E-heat'!AA70</f>
        <v>6929067226781.1719</v>
      </c>
      <c r="AB22" s="344">
        <f>'E-heat'!AB70</f>
        <v>6890622649523.0146</v>
      </c>
      <c r="AC22" s="344">
        <f>'E-heat'!AC70</f>
        <v>6851247118346.6396</v>
      </c>
      <c r="AD22" s="344">
        <f>'E-heat'!AD70</f>
        <v>6811361947418.9854</v>
      </c>
      <c r="AE22" s="344">
        <f>'E-heat'!AE70</f>
        <v>6771379198002.6133</v>
      </c>
      <c r="AF22" s="344">
        <f>'E-heat'!AF70</f>
        <v>6731701495364.6104</v>
      </c>
      <c r="AG22" s="344">
        <f>'E-heat'!AG70</f>
        <v>6692722089261.8984</v>
      </c>
      <c r="AH22" s="344">
        <f>'E-heat'!AH70</f>
        <v>6654825148298.6855</v>
      </c>
      <c r="AI22" s="344">
        <f>'E-heat'!AI70</f>
        <v>6618386278742.376</v>
      </c>
      <c r="AJ22" s="344">
        <f>'E-heat'!AJ70</f>
        <v>6583773259049.9932</v>
      </c>
      <c r="AK22" s="344">
        <f>'E-heat'!AK70</f>
        <v>6551346982374.8486</v>
      </c>
      <c r="AL22" s="344">
        <f>'E-heat'!AL70</f>
        <v>6521462600676.3018</v>
      </c>
      <c r="AM22" s="344">
        <f>'E-heat'!AM70</f>
        <v>6494470865728.7764</v>
      </c>
      <c r="AN22" s="344">
        <f>'E-heat'!AN70</f>
        <v>6470719664310.6875</v>
      </c>
      <c r="AO22" s="344">
        <f>'E-heat'!AO70</f>
        <v>6450555747144.4688</v>
      </c>
      <c r="AP22" s="344">
        <f>'E-heat'!AP70</f>
        <v>6434326653760.748</v>
      </c>
      <c r="AQ22" s="344">
        <f>'E-heat'!AQ70</f>
        <v>6389428714143.6533</v>
      </c>
    </row>
    <row r="23" spans="1:43" x14ac:dyDescent="0.2">
      <c r="A23" s="136" t="s">
        <v>145</v>
      </c>
      <c r="B23" s="344">
        <f>'E-heat'!B71</f>
        <v>3257647450606.5259</v>
      </c>
      <c r="C23" s="344">
        <f>'E-heat'!C71</f>
        <v>3330818932476.4189</v>
      </c>
      <c r="D23" s="344">
        <f>'E-heat'!D71</f>
        <v>3864891312485.0186</v>
      </c>
      <c r="E23" s="344">
        <f>'E-heat'!E71</f>
        <v>3845827650526.2261</v>
      </c>
      <c r="F23" s="344">
        <f>'E-heat'!F71</f>
        <v>3867493276934.6987</v>
      </c>
      <c r="G23" s="344">
        <f>'E-heat'!G71</f>
        <v>3966950087729.5015</v>
      </c>
      <c r="H23" s="344">
        <f>'E-heat'!H71</f>
        <v>4096654643425.1699</v>
      </c>
      <c r="I23" s="344">
        <f>'E-heat'!I71</f>
        <v>4216953382854.2632</v>
      </c>
      <c r="J23" s="344">
        <f>'E-heat'!J71</f>
        <v>4316877952532.9844</v>
      </c>
      <c r="K23" s="344">
        <f>'E-heat'!K71</f>
        <v>4397819105771.0737</v>
      </c>
      <c r="L23" s="344">
        <f>'E-heat'!L71</f>
        <v>4461662030154.0586</v>
      </c>
      <c r="M23" s="344">
        <f>'E-heat'!M71</f>
        <v>4510687993646.1611</v>
      </c>
      <c r="N23" s="344">
        <f>'E-heat'!N71</f>
        <v>4554501197642.1973</v>
      </c>
      <c r="O23" s="344">
        <f>'E-heat'!O71</f>
        <v>4587978317192.8682</v>
      </c>
      <c r="P23" s="344">
        <f>'E-heat'!P71</f>
        <v>4612965159497.9443</v>
      </c>
      <c r="Q23" s="344">
        <f>'E-heat'!Q71</f>
        <v>4631408104727.5195</v>
      </c>
      <c r="R23" s="344">
        <f>'E-heat'!R71</f>
        <v>4645321361793.4531</v>
      </c>
      <c r="S23" s="344">
        <f>'E-heat'!S71</f>
        <v>4676129020447.5732</v>
      </c>
      <c r="T23" s="344">
        <f>'E-heat'!T71</f>
        <v>4704750945891.5996</v>
      </c>
      <c r="U23" s="344">
        <f>'E-heat'!U71</f>
        <v>4731197713137.7734</v>
      </c>
      <c r="V23" s="344">
        <f>'E-heat'!V71</f>
        <v>4755484138445.9082</v>
      </c>
      <c r="W23" s="344">
        <f>'E-heat'!W71</f>
        <v>4777629127712.8125</v>
      </c>
      <c r="X23" s="344">
        <f>'E-heat'!X71</f>
        <v>4797655515991.2061</v>
      </c>
      <c r="Y23" s="344">
        <f>'E-heat'!Y71</f>
        <v>4815589899231.583</v>
      </c>
      <c r="Z23" s="344">
        <f>'E-heat'!Z71</f>
        <v>4831462459333.1279</v>
      </c>
      <c r="AA23" s="344">
        <f>'E-heat'!AA71</f>
        <v>4845306783575.5693</v>
      </c>
      <c r="AB23" s="344">
        <f>'E-heat'!AB71</f>
        <v>4857159679484.4541</v>
      </c>
      <c r="AC23" s="344">
        <f>'E-heat'!AC71</f>
        <v>4867060986156.377</v>
      </c>
      <c r="AD23" s="344">
        <f>'E-heat'!AD71</f>
        <v>4875053383041.1807</v>
      </c>
      <c r="AE23" s="344">
        <f>'E-heat'!AE71</f>
        <v>4881182197142.8662</v>
      </c>
      <c r="AF23" s="344">
        <f>'E-heat'!AF71</f>
        <v>4885495209562.6367</v>
      </c>
      <c r="AG23" s="344">
        <f>'E-heat'!AG71</f>
        <v>4888042462265.6895</v>
      </c>
      <c r="AH23" s="344">
        <f>'E-heat'!AH71</f>
        <v>4888876065908.1084</v>
      </c>
      <c r="AI23" s="344">
        <f>'E-heat'!AI71</f>
        <v>4888050009513.291</v>
      </c>
      <c r="AJ23" s="344">
        <f>'E-heat'!AJ71</f>
        <v>4885619972737.96</v>
      </c>
      <c r="AK23" s="344">
        <f>'E-heat'!AK71</f>
        <v>4881643141417.3545</v>
      </c>
      <c r="AL23" s="344">
        <f>'E-heat'!AL71</f>
        <v>4876178027027.4717</v>
      </c>
      <c r="AM23" s="344">
        <f>'E-heat'!AM71</f>
        <v>4869284290650.1152</v>
      </c>
      <c r="AN23" s="344">
        <f>'E-heat'!AN71</f>
        <v>4861022571974.2568</v>
      </c>
      <c r="AO23" s="344">
        <f>'E-heat'!AO71</f>
        <v>4851454323814.748</v>
      </c>
      <c r="AP23" s="344">
        <f>'E-heat'!AP71</f>
        <v>4840641652578.4453</v>
      </c>
      <c r="AQ23" s="344">
        <f>'E-heat'!AQ71</f>
        <v>4803737370752.7598</v>
      </c>
    </row>
    <row r="24" spans="1:43" x14ac:dyDescent="0.2">
      <c r="A24" s="136" t="s">
        <v>146</v>
      </c>
      <c r="B24" s="344">
        <f>'E-heat'!B72</f>
        <v>20864013976132.164</v>
      </c>
      <c r="C24" s="344">
        <f>'E-heat'!C72</f>
        <v>38577389054806.914</v>
      </c>
      <c r="D24" s="344">
        <f>'E-heat'!D72</f>
        <v>47155758923012.297</v>
      </c>
      <c r="E24" s="344">
        <f>'E-heat'!E72</f>
        <v>50617519422361.594</v>
      </c>
      <c r="F24" s="344">
        <f>'E-heat'!F72</f>
        <v>52609093192093.914</v>
      </c>
      <c r="G24" s="344">
        <f>'E-heat'!G72</f>
        <v>58134432194334.945</v>
      </c>
      <c r="H24" s="344">
        <f>'E-heat'!H72</f>
        <v>65504877256305.766</v>
      </c>
      <c r="I24" s="344">
        <f>'E-heat'!I72</f>
        <v>72791538342956.328</v>
      </c>
      <c r="J24" s="344">
        <f>'E-heat'!J72</f>
        <v>79442611251599.641</v>
      </c>
      <c r="K24" s="344">
        <f>'E-heat'!K72</f>
        <v>85512837787881.656</v>
      </c>
      <c r="L24" s="344">
        <f>'E-heat'!L72</f>
        <v>91170463616751.031</v>
      </c>
      <c r="M24" s="344">
        <f>'E-heat'!M72</f>
        <v>96685619428459.719</v>
      </c>
      <c r="N24" s="344">
        <f>'E-heat'!N72</f>
        <v>102428378706124.58</v>
      </c>
      <c r="O24" s="344">
        <f>'E-heat'!O72</f>
        <v>108386932468464.66</v>
      </c>
      <c r="P24" s="344">
        <f>'E-heat'!P72</f>
        <v>114552145067453.39</v>
      </c>
      <c r="Q24" s="344">
        <f>'E-heat'!Q72</f>
        <v>120912350131168.11</v>
      </c>
      <c r="R24" s="344">
        <f>'E-heat'!R72</f>
        <v>127453185692635.95</v>
      </c>
      <c r="S24" s="344">
        <f>'E-heat'!S72</f>
        <v>134610614346905.67</v>
      </c>
      <c r="T24" s="344">
        <f>'E-heat'!T72</f>
        <v>141960898373298.72</v>
      </c>
      <c r="U24" s="344">
        <f>'E-heat'!U72</f>
        <v>149481975377934.28</v>
      </c>
      <c r="V24" s="344">
        <f>'E-heat'!V72</f>
        <v>157148199423003</v>
      </c>
      <c r="W24" s="344">
        <f>'E-heat'!W72</f>
        <v>164930249901510.5</v>
      </c>
      <c r="X24" s="344">
        <f>'E-heat'!X72</f>
        <v>172795085527215.78</v>
      </c>
      <c r="Y24" s="344">
        <f>'E-heat'!Y72</f>
        <v>180705950146605.13</v>
      </c>
      <c r="Z24" s="344">
        <f>'E-heat'!Z72</f>
        <v>188622436822212.38</v>
      </c>
      <c r="AA24" s="344">
        <f>'E-heat'!AA72</f>
        <v>196500616166702.03</v>
      </c>
      <c r="AB24" s="344">
        <f>'E-heat'!AB72</f>
        <v>204293234206384.72</v>
      </c>
      <c r="AC24" s="344">
        <f>'E-heat'!AC72</f>
        <v>211949984107929.66</v>
      </c>
      <c r="AD24" s="344">
        <f>'E-heat'!AD72</f>
        <v>219417854906273.53</v>
      </c>
      <c r="AE24" s="344">
        <f>'E-heat'!AE72</f>
        <v>226641558926500.44</v>
      </c>
      <c r="AF24" s="344">
        <f>'E-heat'!AF72</f>
        <v>233564037908372.06</v>
      </c>
      <c r="AG24" s="344">
        <f>'E-heat'!AG72</f>
        <v>240127045940304.25</v>
      </c>
      <c r="AH24" s="344">
        <f>'E-heat'!AH72</f>
        <v>246271805222088.31</v>
      </c>
      <c r="AI24" s="344">
        <f>'E-heat'!AI72</f>
        <v>251939728446327.56</v>
      </c>
      <c r="AJ24" s="344">
        <f>'E-heat'!AJ72</f>
        <v>257073199272618.53</v>
      </c>
      <c r="AK24" s="344">
        <f>'E-heat'!AK72</f>
        <v>261616400032133.59</v>
      </c>
      <c r="AL24" s="344">
        <f>'E-heat'!AL72</f>
        <v>265516173519182.88</v>
      </c>
      <c r="AM24" s="344">
        <f>'E-heat'!AM72</f>
        <v>268722903584134.91</v>
      </c>
      <c r="AN24" s="344">
        <f>'E-heat'!AN72</f>
        <v>271191397327538.78</v>
      </c>
      <c r="AO24" s="344">
        <f>'E-heat'!AO72</f>
        <v>272881750099361.91</v>
      </c>
      <c r="AP24" s="344">
        <f>'E-heat'!AP72</f>
        <v>273760173319355.19</v>
      </c>
      <c r="AQ24" s="344">
        <f>'E-heat'!AQ72</f>
        <v>272395663082284.5</v>
      </c>
    </row>
    <row r="25" spans="1:43" x14ac:dyDescent="0.2">
      <c r="A25" s="136" t="s">
        <v>147</v>
      </c>
      <c r="B25" s="344">
        <f>'E-heat'!B73</f>
        <v>1583518066839.7793</v>
      </c>
      <c r="C25" s="344">
        <f>'E-heat'!C73</f>
        <v>2281964504533.0908</v>
      </c>
      <c r="D25" s="344">
        <f>'E-heat'!D73</f>
        <v>2669449728867.5444</v>
      </c>
      <c r="E25" s="344">
        <f>'E-heat'!E73</f>
        <v>2873102182537.9917</v>
      </c>
      <c r="F25" s="344">
        <f>'E-heat'!F73</f>
        <v>2946495999365.0869</v>
      </c>
      <c r="G25" s="344">
        <f>'E-heat'!G73</f>
        <v>3151896907512.1455</v>
      </c>
      <c r="H25" s="344">
        <f>'E-heat'!H73</f>
        <v>3420223437770.2075</v>
      </c>
      <c r="I25" s="344">
        <f>'E-heat'!I73</f>
        <v>3682210341722.5605</v>
      </c>
      <c r="J25" s="344">
        <f>'E-heat'!J73</f>
        <v>3919426284646.936</v>
      </c>
      <c r="K25" s="344">
        <f>'E-heat'!K73</f>
        <v>4134311592139.4077</v>
      </c>
      <c r="L25" s="344">
        <f>'E-heat'!L73</f>
        <v>4331749846612.812</v>
      </c>
      <c r="M25" s="344">
        <f>'E-heat'!M73</f>
        <v>4518777877575.0107</v>
      </c>
      <c r="N25" s="344">
        <f>'E-heat'!N73</f>
        <v>4705113882653.3623</v>
      </c>
      <c r="O25" s="344">
        <f>'E-heat'!O73</f>
        <v>4890017733431.752</v>
      </c>
      <c r="P25" s="344">
        <f>'E-heat'!P73</f>
        <v>5073546605081.8213</v>
      </c>
      <c r="Q25" s="344">
        <f>'E-heat'!Q73</f>
        <v>5255874989303.3662</v>
      </c>
      <c r="R25" s="344">
        <f>'E-heat'!R73</f>
        <v>5437300313517.9395</v>
      </c>
      <c r="S25" s="344">
        <f>'E-heat'!S73</f>
        <v>5635668949399.2012</v>
      </c>
      <c r="T25" s="344">
        <f>'E-heat'!T73</f>
        <v>5834404027026.2949</v>
      </c>
      <c r="U25" s="344">
        <f>'E-heat'!U73</f>
        <v>6033052585110.2578</v>
      </c>
      <c r="V25" s="344">
        <f>'E-heat'!V73</f>
        <v>6231121835409.3076</v>
      </c>
      <c r="W25" s="344">
        <f>'E-heat'!W73</f>
        <v>6428075275102.916</v>
      </c>
      <c r="X25" s="344">
        <f>'E-heat'!X73</f>
        <v>6623329085187.1504</v>
      </c>
      <c r="Y25" s="344">
        <f>'E-heat'!Y73</f>
        <v>6816249008622.4395</v>
      </c>
      <c r="Z25" s="344">
        <f>'E-heat'!Z73</f>
        <v>7006147919107.4053</v>
      </c>
      <c r="AA25" s="344">
        <f>'E-heat'!AA73</f>
        <v>7192284303811.0645</v>
      </c>
      <c r="AB25" s="344">
        <f>'E-heat'!AB73</f>
        <v>7373861889822.8535</v>
      </c>
      <c r="AC25" s="344">
        <f>'E-heat'!AC73</f>
        <v>7550030643119.3965</v>
      </c>
      <c r="AD25" s="344">
        <f>'E-heat'!AD73</f>
        <v>7719889359204.2139</v>
      </c>
      <c r="AE25" s="344">
        <f>'E-heat'!AE73</f>
        <v>7882490045091.3125</v>
      </c>
      <c r="AF25" s="344">
        <f>'E-heat'!AF73</f>
        <v>8036844262048.6563</v>
      </c>
      <c r="AG25" s="344">
        <f>'E-heat'!AG73</f>
        <v>8181931556888.4063</v>
      </c>
      <c r="AH25" s="344">
        <f>'E-heat'!AH73</f>
        <v>8316710056411.5801</v>
      </c>
      <c r="AI25" s="344">
        <f>'E-heat'!AI73</f>
        <v>8440129235233.4111</v>
      </c>
      <c r="AJ25" s="344">
        <f>'E-heat'!AJ73</f>
        <v>8551144792586.332</v>
      </c>
      <c r="AK25" s="344">
        <f>'E-heat'!AK73</f>
        <v>8648735490449.7471</v>
      </c>
      <c r="AL25" s="344">
        <f>'E-heat'!AL73</f>
        <v>8731921715833.4521</v>
      </c>
      <c r="AM25" s="344">
        <f>'E-heat'!AM73</f>
        <v>8799785437293.3652</v>
      </c>
      <c r="AN25" s="344">
        <f>'E-heat'!AN73</f>
        <v>8851491133510.9961</v>
      </c>
      <c r="AO25" s="344">
        <f>'E-heat'!AO73</f>
        <v>8886307184305.0352</v>
      </c>
      <c r="AP25" s="344">
        <f>'E-heat'!AP73</f>
        <v>8903627136482.8359</v>
      </c>
      <c r="AQ25" s="344">
        <f>'E-heat'!AQ73</f>
        <v>8857333833437.252</v>
      </c>
    </row>
    <row r="26" spans="1:43" x14ac:dyDescent="0.2">
      <c r="A26" s="136" t="s">
        <v>148</v>
      </c>
      <c r="B26" s="344">
        <f>'E-heat'!B74</f>
        <v>21801973800723.441</v>
      </c>
      <c r="C26" s="344">
        <f>'E-heat'!C74</f>
        <v>18322347579988.301</v>
      </c>
      <c r="D26" s="344">
        <f>'E-heat'!D74</f>
        <v>19199379006596.332</v>
      </c>
      <c r="E26" s="344">
        <f>'E-heat'!E74</f>
        <v>19358701990173.172</v>
      </c>
      <c r="F26" s="344">
        <f>'E-heat'!F74</f>
        <v>20171334826640.32</v>
      </c>
      <c r="G26" s="344">
        <f>'E-heat'!G74</f>
        <v>21012542348898.289</v>
      </c>
      <c r="H26" s="344">
        <f>'E-heat'!H74</f>
        <v>21683828127574.484</v>
      </c>
      <c r="I26" s="344">
        <f>'E-heat'!I74</f>
        <v>22623966593256.48</v>
      </c>
      <c r="J26" s="344">
        <f>'E-heat'!J74</f>
        <v>23388539681724.445</v>
      </c>
      <c r="K26" s="344">
        <f>'E-heat'!K74</f>
        <v>24113477060847.039</v>
      </c>
      <c r="L26" s="344">
        <f>'E-heat'!L74</f>
        <v>24795850862197.969</v>
      </c>
      <c r="M26" s="344">
        <f>'E-heat'!M74</f>
        <v>25576071493466.941</v>
      </c>
      <c r="N26" s="344">
        <f>'E-heat'!N74</f>
        <v>26057811418863.68</v>
      </c>
      <c r="O26" s="344">
        <f>'E-heat'!O74</f>
        <v>26635828531819.16</v>
      </c>
      <c r="P26" s="344">
        <f>'E-heat'!P74</f>
        <v>27166002515694.797</v>
      </c>
      <c r="Q26" s="344">
        <f>'E-heat'!Q74</f>
        <v>27647554826590.379</v>
      </c>
      <c r="R26" s="344">
        <f>'E-heat'!R74</f>
        <v>28022120656873.336</v>
      </c>
      <c r="S26" s="344">
        <f>'E-heat'!S74</f>
        <v>28619908423353.977</v>
      </c>
      <c r="T26" s="344">
        <f>'E-heat'!T74</f>
        <v>29117352613203.32</v>
      </c>
      <c r="U26" s="344">
        <f>'E-heat'!U74</f>
        <v>29572693268826.004</v>
      </c>
      <c r="V26" s="344">
        <f>'E-heat'!V74</f>
        <v>29986499395134.746</v>
      </c>
      <c r="W26" s="344">
        <f>'E-heat'!W74</f>
        <v>30359674345048.172</v>
      </c>
      <c r="X26" s="344">
        <f>'E-heat'!X74</f>
        <v>30693431678167.547</v>
      </c>
      <c r="Y26" s="344">
        <f>'E-heat'!Y74</f>
        <v>30989269305399.441</v>
      </c>
      <c r="Z26" s="344">
        <f>'E-heat'!Z74</f>
        <v>31248942546870.957</v>
      </c>
      <c r="AA26" s="344">
        <f>'E-heat'!AA74</f>
        <v>31474436697101.695</v>
      </c>
      <c r="AB26" s="344">
        <f>'E-heat'!AB74</f>
        <v>31667939648917.859</v>
      </c>
      <c r="AC26" s="344">
        <f>'E-heat'!AC74</f>
        <v>31831815078391.582</v>
      </c>
      <c r="AD26" s="344">
        <f>'E-heat'!AD74</f>
        <v>31968576639409.41</v>
      </c>
      <c r="AE26" s="344">
        <f>'E-heat'!AE74</f>
        <v>32080863560453.105</v>
      </c>
      <c r="AF26" s="344">
        <f>'E-heat'!AF74</f>
        <v>32171417979740.887</v>
      </c>
      <c r="AG26" s="344">
        <f>'E-heat'!AG74</f>
        <v>32243064299751.824</v>
      </c>
      <c r="AH26" s="344">
        <f>'E-heat'!AH74</f>
        <v>32298690789808.477</v>
      </c>
      <c r="AI26" s="344">
        <f>'E-heat'!AI74</f>
        <v>32341233617080.617</v>
      </c>
      <c r="AJ26" s="344">
        <f>'E-heat'!AJ74</f>
        <v>32373663443079.195</v>
      </c>
      <c r="AK26" s="344">
        <f>'E-heat'!AK74</f>
        <v>32398974685228.844</v>
      </c>
      <c r="AL26" s="344">
        <f>'E-heat'!AL74</f>
        <v>32420177512019.828</v>
      </c>
      <c r="AM26" s="344">
        <f>'E-heat'!AM74</f>
        <v>32440292615952.426</v>
      </c>
      <c r="AN26" s="344">
        <f>'E-heat'!AN74</f>
        <v>32462348791274.684</v>
      </c>
      <c r="AO26" s="344">
        <f>'E-heat'!AO74</f>
        <v>32489383333545.359</v>
      </c>
      <c r="AP26" s="344">
        <f>'E-heat'!AP74</f>
        <v>32524445275411.98</v>
      </c>
      <c r="AQ26" s="344">
        <f>'E-heat'!AQ74</f>
        <v>32299150362999.219</v>
      </c>
    </row>
  </sheetData>
  <phoneticPr fontId="3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890-7785-48DC-B56E-1E040E6DD707}">
  <sheetPr codeName="Sheet21"/>
  <dimension ref="A1:AQ26"/>
  <sheetViews>
    <sheetView topLeftCell="T1" workbookViewId="0">
      <selection activeCell="B2" sqref="B2:AQ26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f>'NonE-biomass'!B50+'E-biomass'!B50</f>
        <v>187502042095686.22</v>
      </c>
      <c r="C2" s="344">
        <f>'NonE-biomass'!C50+'E-biomass'!C50</f>
        <v>184835886460418.19</v>
      </c>
      <c r="D2" s="344">
        <f>'NonE-biomass'!D50+'E-biomass'!D50</f>
        <v>187292818959834.13</v>
      </c>
      <c r="E2" s="344">
        <f>'NonE-biomass'!E50+'E-biomass'!E50</f>
        <v>194314217602124.81</v>
      </c>
      <c r="F2" s="344">
        <f>'NonE-biomass'!F50+'E-biomass'!F50</f>
        <v>201955704148034.13</v>
      </c>
      <c r="G2" s="344">
        <f>'NonE-biomass'!G50+'E-biomass'!G50</f>
        <v>211001683598691.25</v>
      </c>
      <c r="H2" s="344">
        <f>'NonE-biomass'!H50+'E-biomass'!H50</f>
        <v>215611410053239.88</v>
      </c>
      <c r="I2" s="344">
        <f>'NonE-biomass'!I50+'E-biomass'!I50</f>
        <v>228392949861494.97</v>
      </c>
      <c r="J2" s="344">
        <f>'NonE-biomass'!J50+'E-biomass'!J50</f>
        <v>236666687076014.31</v>
      </c>
      <c r="K2" s="344">
        <f>'NonE-biomass'!K50+'E-biomass'!K50</f>
        <v>244551136280668.41</v>
      </c>
      <c r="L2" s="344">
        <f>'NonE-biomass'!L50+'E-biomass'!L50</f>
        <v>252012784392492.38</v>
      </c>
      <c r="M2" s="344">
        <f>'NonE-biomass'!M50+'E-biomass'!M50</f>
        <v>263386719416360.38</v>
      </c>
      <c r="N2" s="344">
        <f>'NonE-biomass'!N50+'E-biomass'!N50</f>
        <v>265732531321824.38</v>
      </c>
      <c r="O2" s="344">
        <f>'NonE-biomass'!O50+'E-biomass'!O50</f>
        <v>271957083979646.06</v>
      </c>
      <c r="P2" s="344">
        <f>'NonE-biomass'!P50+'E-biomass'!P50</f>
        <v>277681664280964.03</v>
      </c>
      <c r="Q2" s="344">
        <f>'NonE-biomass'!Q50+'E-biomass'!Q50</f>
        <v>282896415886978.75</v>
      </c>
      <c r="R2" s="344">
        <f>'NonE-biomass'!R50+'E-biomass'!R50</f>
        <v>285827657649770.56</v>
      </c>
      <c r="S2" s="344">
        <f>'NonE-biomass'!S50+'E-biomass'!S50</f>
        <v>292755986809008.44</v>
      </c>
      <c r="T2" s="344">
        <f>'NonE-biomass'!T50+'E-biomass'!T50</f>
        <v>297437219058024.88</v>
      </c>
      <c r="U2" s="344">
        <f>'NonE-biomass'!U50+'E-biomass'!U50</f>
        <v>301643667318051.94</v>
      </c>
      <c r="V2" s="344">
        <f>'NonE-biomass'!V50+'E-biomass'!V50</f>
        <v>305382945686320.88</v>
      </c>
      <c r="W2" s="344">
        <f>'NonE-biomass'!W50+'E-biomass'!W50</f>
        <v>308666366159056.5</v>
      </c>
      <c r="X2" s="344">
        <f>'NonE-biomass'!X50+'E-biomass'!X50</f>
        <v>311508637939878.75</v>
      </c>
      <c r="Y2" s="344">
        <f>'NonE-biomass'!Y50+'E-biomass'!Y50</f>
        <v>313927548179426.94</v>
      </c>
      <c r="Z2" s="344">
        <f>'NonE-biomass'!Z50+'E-biomass'!Z50</f>
        <v>315943631720412.06</v>
      </c>
      <c r="AA2" s="344">
        <f>'NonE-biomass'!AA50+'E-biomass'!AA50</f>
        <v>317579836953121.25</v>
      </c>
      <c r="AB2" s="344">
        <f>'NonE-biomass'!AB50+'E-biomass'!AB50</f>
        <v>318861194307893.31</v>
      </c>
      <c r="AC2" s="344">
        <f>'NonE-biomass'!AC50+'E-biomass'!AC50</f>
        <v>319814493253663.56</v>
      </c>
      <c r="AD2" s="344">
        <f>'NonE-biomass'!AD50+'E-biomass'!AD50</f>
        <v>320467972964402.5</v>
      </c>
      <c r="AE2" s="344">
        <f>'NonE-biomass'!AE50+'E-biomass'!AE50</f>
        <v>320851031085094.25</v>
      </c>
      <c r="AF2" s="344">
        <f>'NonE-biomass'!AF50+'E-biomass'!AF50</f>
        <v>320993954299933.25</v>
      </c>
      <c r="AG2" s="344">
        <f>'NonE-biomass'!AG50+'E-biomass'!AG50</f>
        <v>320927673698914.5</v>
      </c>
      <c r="AH2" s="344">
        <f>'NonE-biomass'!AH50+'E-biomass'!AH50</f>
        <v>320683547272569.38</v>
      </c>
      <c r="AI2" s="344">
        <f>'NonE-biomass'!AI50+'E-biomass'!AI50</f>
        <v>320293171252984.75</v>
      </c>
      <c r="AJ2" s="344">
        <f>'NonE-biomass'!AJ50+'E-biomass'!AJ50</f>
        <v>319788221473569.69</v>
      </c>
      <c r="AK2" s="344">
        <f>'NonE-biomass'!AK50+'E-biomass'!AK50</f>
        <v>319200325448721.94</v>
      </c>
      <c r="AL2" s="344">
        <f>'NonE-biomass'!AL50+'E-biomass'!AL50</f>
        <v>318560965483187.38</v>
      </c>
      <c r="AM2" s="344">
        <f>'NonE-biomass'!AM50+'E-biomass'!AM50</f>
        <v>317901412812893.81</v>
      </c>
      <c r="AN2" s="344">
        <f>'NonE-biomass'!AN50+'E-biomass'!AN50</f>
        <v>317252692555880</v>
      </c>
      <c r="AO2" s="344">
        <f>'NonE-biomass'!AO50+'E-biomass'!AO50</f>
        <v>316645579113635.94</v>
      </c>
      <c r="AP2" s="344">
        <f>'NonE-biomass'!AP50+'E-biomass'!AP50</f>
        <v>316110621608860</v>
      </c>
      <c r="AQ2" s="344">
        <f>'NonE-biomass'!AQ50+'E-biomass'!AQ50</f>
        <v>314090899289632.81</v>
      </c>
    </row>
    <row r="3" spans="1:43" x14ac:dyDescent="0.2">
      <c r="A3" s="136" t="s">
        <v>125</v>
      </c>
      <c r="B3" s="344">
        <f>'NonE-biomass'!B51+'E-biomass'!B51</f>
        <v>799014383930.48096</v>
      </c>
      <c r="C3" s="344">
        <f>'NonE-biomass'!C51+'E-biomass'!C51</f>
        <v>313502171472.72339</v>
      </c>
      <c r="D3" s="344">
        <f>'NonE-biomass'!D51+'E-biomass'!D51</f>
        <v>329874727533.15839</v>
      </c>
      <c r="E3" s="344">
        <f>'NonE-biomass'!E51+'E-biomass'!E51</f>
        <v>362701652899.7608</v>
      </c>
      <c r="F3" s="344">
        <f>'NonE-biomass'!F51+'E-biomass'!F51</f>
        <v>369911992281.91803</v>
      </c>
      <c r="G3" s="344">
        <f>'NonE-biomass'!G51+'E-biomass'!G51</f>
        <v>377036782658.96307</v>
      </c>
      <c r="H3" s="344">
        <f>'NonE-biomass'!H51+'E-biomass'!H51</f>
        <v>384076281483.91101</v>
      </c>
      <c r="I3" s="344">
        <f>'NonE-biomass'!I51+'E-biomass'!I51</f>
        <v>388659495029.60394</v>
      </c>
      <c r="J3" s="344">
        <f>'NonE-biomass'!J51+'E-biomass'!J51</f>
        <v>393191651807.54681</v>
      </c>
      <c r="K3" s="344">
        <f>'NonE-biomass'!K51+'E-biomass'!K51</f>
        <v>397672901581.40485</v>
      </c>
      <c r="L3" s="344">
        <f>'NonE-biomass'!L51+'E-biomass'!L51</f>
        <v>402103394114.84308</v>
      </c>
      <c r="M3" s="344">
        <f>'NonE-biomass'!M51+'E-biomass'!M51</f>
        <v>406483279171.52698</v>
      </c>
      <c r="N3" s="344">
        <f>'NonE-biomass'!N51+'E-biomass'!N51</f>
        <v>407336257756.36969</v>
      </c>
      <c r="O3" s="344">
        <f>'NonE-biomass'!O51+'E-biomass'!O51</f>
        <v>408174956296.38367</v>
      </c>
      <c r="P3" s="344">
        <f>'NonE-biomass'!P51+'E-biomass'!P51</f>
        <v>408999408687.33569</v>
      </c>
      <c r="Q3" s="344">
        <f>'NonE-biomass'!Q51+'E-biomass'!Q51</f>
        <v>409809648824.99304</v>
      </c>
      <c r="R3" s="344">
        <f>'NonE-biomass'!R51+'E-biomass'!R51</f>
        <v>410605710605.12268</v>
      </c>
      <c r="S3" s="344">
        <f>'NonE-biomass'!S51+'E-biomass'!S51</f>
        <v>406345480726.98682</v>
      </c>
      <c r="T3" s="344">
        <f>'NonE-biomass'!T51+'E-biomass'!T51</f>
        <v>402094677702.39288</v>
      </c>
      <c r="U3" s="344">
        <f>'NonE-biomass'!U51+'E-biomass'!U51</f>
        <v>397853293304.40356</v>
      </c>
      <c r="V3" s="344">
        <f>'NonE-biomass'!V51+'E-biomass'!V51</f>
        <v>393621319306.08154</v>
      </c>
      <c r="W3" s="344">
        <f>'NonE-biomass'!W51+'E-biomass'!W51</f>
        <v>389398747480.48981</v>
      </c>
      <c r="X3" s="344">
        <f>'NonE-biomass'!X51+'E-biomass'!X51</f>
        <v>382941770166.12396</v>
      </c>
      <c r="Y3" s="344">
        <f>'NonE-biomass'!Y51+'E-biomass'!Y51</f>
        <v>376499638881.63342</v>
      </c>
      <c r="Z3" s="344">
        <f>'NonE-biomass'!Z51+'E-biomass'!Z51</f>
        <v>370072340463.91882</v>
      </c>
      <c r="AA3" s="344">
        <f>'NonE-biomass'!AA51+'E-biomass'!AA51</f>
        <v>363659861749.88049</v>
      </c>
      <c r="AB3" s="344">
        <f>'NonE-biomass'!AB51+'E-biomass'!AB51</f>
        <v>357262189576.41888</v>
      </c>
      <c r="AC3" s="344">
        <f>'NonE-biomass'!AC51+'E-biomass'!AC51</f>
        <v>350879310780.43457</v>
      </c>
      <c r="AD3" s="344">
        <f>'NonE-biomass'!AD51+'E-biomass'!AD51</f>
        <v>344511212198.82806</v>
      </c>
      <c r="AE3" s="344">
        <f>'NonE-biomass'!AE51+'E-biomass'!AE51</f>
        <v>338157880668.49963</v>
      </c>
      <c r="AF3" s="344">
        <f>'NonE-biomass'!AF51+'E-biomass'!AF51</f>
        <v>331819303026.34998</v>
      </c>
      <c r="AG3" s="344">
        <f>'NonE-biomass'!AG51+'E-biomass'!AG51</f>
        <v>325495466109.2793</v>
      </c>
      <c r="AH3" s="344">
        <f>'NonE-biomass'!AH51+'E-biomass'!AH51</f>
        <v>317708642139.58557</v>
      </c>
      <c r="AI3" s="344">
        <f>'NonE-biomass'!AI51+'E-biomass'!AI51</f>
        <v>309940150837.61914</v>
      </c>
      <c r="AJ3" s="344">
        <f>'NonE-biomass'!AJ51+'E-biomass'!AJ51</f>
        <v>302189975749.50555</v>
      </c>
      <c r="AK3" s="344">
        <f>'NonE-biomass'!AK51+'E-biomass'!AK51</f>
        <v>294458100421.3703</v>
      </c>
      <c r="AL3" s="344">
        <f>'NonE-biomass'!AL51+'E-biomass'!AL51</f>
        <v>286744508399.33911</v>
      </c>
      <c r="AM3" s="344">
        <f>'NonE-biomass'!AM51+'E-biomass'!AM51</f>
        <v>280517863141.27191</v>
      </c>
      <c r="AN3" s="344">
        <f>'NonE-biomass'!AN51+'E-biomass'!AN51</f>
        <v>274305860981.96228</v>
      </c>
      <c r="AO3" s="344">
        <f>'NonE-biomass'!AO51+'E-biomass'!AO51</f>
        <v>268108488758.31082</v>
      </c>
      <c r="AP3" s="344">
        <f>'NonE-biomass'!AP51+'E-biomass'!AP51</f>
        <v>261925733307.21783</v>
      </c>
      <c r="AQ3" s="344">
        <f>'NonE-biomass'!AQ51+'E-biomass'!AQ51</f>
        <v>254890606613.1575</v>
      </c>
    </row>
    <row r="4" spans="1:43" x14ac:dyDescent="0.2">
      <c r="A4" s="136" t="s">
        <v>126</v>
      </c>
      <c r="B4" s="344">
        <f>'NonE-biomass'!B52+'E-biomass'!B52</f>
        <v>0</v>
      </c>
      <c r="C4" s="344">
        <f>'NonE-biomass'!C52+'E-biomass'!C52</f>
        <v>0</v>
      </c>
      <c r="D4" s="344">
        <f>'NonE-biomass'!D52+'E-biomass'!D52</f>
        <v>0</v>
      </c>
      <c r="E4" s="344">
        <f>'NonE-biomass'!E52+'E-biomass'!E52</f>
        <v>0</v>
      </c>
      <c r="F4" s="344">
        <f>'NonE-biomass'!F52+'E-biomass'!F52</f>
        <v>0</v>
      </c>
      <c r="G4" s="344">
        <f>'NonE-biomass'!G52+'E-biomass'!G52</f>
        <v>0</v>
      </c>
      <c r="H4" s="344">
        <f>'NonE-biomass'!H52+'E-biomass'!H52</f>
        <v>0</v>
      </c>
      <c r="I4" s="344">
        <f>'NonE-biomass'!I52+'E-biomass'!I52</f>
        <v>0</v>
      </c>
      <c r="J4" s="344">
        <f>'NonE-biomass'!J52+'E-biomass'!J52</f>
        <v>0</v>
      </c>
      <c r="K4" s="344">
        <f>'NonE-biomass'!K52+'E-biomass'!K52</f>
        <v>0</v>
      </c>
      <c r="L4" s="344">
        <f>'NonE-biomass'!L52+'E-biomass'!L52</f>
        <v>0</v>
      </c>
      <c r="M4" s="344">
        <f>'NonE-biomass'!M52+'E-biomass'!M52</f>
        <v>0</v>
      </c>
      <c r="N4" s="344">
        <f>'NonE-biomass'!N52+'E-biomass'!N52</f>
        <v>0</v>
      </c>
      <c r="O4" s="344">
        <f>'NonE-biomass'!O52+'E-biomass'!O52</f>
        <v>0</v>
      </c>
      <c r="P4" s="344">
        <f>'NonE-biomass'!P52+'E-biomass'!P52</f>
        <v>0</v>
      </c>
      <c r="Q4" s="344">
        <f>'NonE-biomass'!Q52+'E-biomass'!Q52</f>
        <v>0</v>
      </c>
      <c r="R4" s="344">
        <f>'NonE-biomass'!R52+'E-biomass'!R52</f>
        <v>0</v>
      </c>
      <c r="S4" s="344">
        <f>'NonE-biomass'!S52+'E-biomass'!S52</f>
        <v>0</v>
      </c>
      <c r="T4" s="344">
        <f>'NonE-biomass'!T52+'E-biomass'!T52</f>
        <v>0</v>
      </c>
      <c r="U4" s="344">
        <f>'NonE-biomass'!U52+'E-biomass'!U52</f>
        <v>0</v>
      </c>
      <c r="V4" s="344">
        <f>'NonE-biomass'!V52+'E-biomass'!V52</f>
        <v>0</v>
      </c>
      <c r="W4" s="344">
        <f>'NonE-biomass'!W52+'E-biomass'!W52</f>
        <v>0</v>
      </c>
      <c r="X4" s="344">
        <f>'NonE-biomass'!X52+'E-biomass'!X52</f>
        <v>0</v>
      </c>
      <c r="Y4" s="344">
        <f>'NonE-biomass'!Y52+'E-biomass'!Y52</f>
        <v>0</v>
      </c>
      <c r="Z4" s="344">
        <f>'NonE-biomass'!Z52+'E-biomass'!Z52</f>
        <v>0</v>
      </c>
      <c r="AA4" s="344">
        <f>'NonE-biomass'!AA52+'E-biomass'!AA52</f>
        <v>0</v>
      </c>
      <c r="AB4" s="344">
        <f>'NonE-biomass'!AB52+'E-biomass'!AB52</f>
        <v>0</v>
      </c>
      <c r="AC4" s="344">
        <f>'NonE-biomass'!AC52+'E-biomass'!AC52</f>
        <v>0</v>
      </c>
      <c r="AD4" s="344">
        <f>'NonE-biomass'!AD52+'E-biomass'!AD52</f>
        <v>0</v>
      </c>
      <c r="AE4" s="344">
        <f>'NonE-biomass'!AE52+'E-biomass'!AE52</f>
        <v>0</v>
      </c>
      <c r="AF4" s="344">
        <f>'NonE-biomass'!AF52+'E-biomass'!AF52</f>
        <v>0</v>
      </c>
      <c r="AG4" s="344">
        <f>'NonE-biomass'!AG52+'E-biomass'!AG52</f>
        <v>0</v>
      </c>
      <c r="AH4" s="344">
        <f>'NonE-biomass'!AH52+'E-biomass'!AH52</f>
        <v>0</v>
      </c>
      <c r="AI4" s="344">
        <f>'NonE-biomass'!AI52+'E-biomass'!AI52</f>
        <v>0</v>
      </c>
      <c r="AJ4" s="344">
        <f>'NonE-biomass'!AJ52+'E-biomass'!AJ52</f>
        <v>0</v>
      </c>
      <c r="AK4" s="344">
        <f>'NonE-biomass'!AK52+'E-biomass'!AK52</f>
        <v>0</v>
      </c>
      <c r="AL4" s="344">
        <f>'NonE-biomass'!AL52+'E-biomass'!AL52</f>
        <v>0</v>
      </c>
      <c r="AM4" s="344">
        <f>'NonE-biomass'!AM52+'E-biomass'!AM52</f>
        <v>0</v>
      </c>
      <c r="AN4" s="344">
        <f>'NonE-biomass'!AN52+'E-biomass'!AN52</f>
        <v>0</v>
      </c>
      <c r="AO4" s="344">
        <f>'NonE-biomass'!AO52+'E-biomass'!AO52</f>
        <v>0</v>
      </c>
      <c r="AP4" s="344">
        <f>'NonE-biomass'!AP52+'E-biomass'!AP52</f>
        <v>0</v>
      </c>
      <c r="AQ4" s="344">
        <f>'NonE-biomass'!AQ52+'E-biomass'!AQ52</f>
        <v>0</v>
      </c>
    </row>
    <row r="5" spans="1:43" x14ac:dyDescent="0.2">
      <c r="A5" s="136" t="s">
        <v>127</v>
      </c>
      <c r="B5" s="344">
        <f>'NonE-biomass'!B53+'E-biomass'!B53</f>
        <v>1009865401912.1366</v>
      </c>
      <c r="C5" s="344">
        <f>'NonE-biomass'!C53+'E-biomass'!C53</f>
        <v>2422012351289.2705</v>
      </c>
      <c r="D5" s="344">
        <f>'NonE-biomass'!D53+'E-biomass'!D53</f>
        <v>2353774151530.8599</v>
      </c>
      <c r="E5" s="344">
        <f>'NonE-biomass'!E53+'E-biomass'!E53</f>
        <v>2401267845229.8423</v>
      </c>
      <c r="F5" s="344">
        <f>'NonE-biomass'!F53+'E-biomass'!F53</f>
        <v>2568530519859.7314</v>
      </c>
      <c r="G5" s="344">
        <f>'NonE-biomass'!G53+'E-biomass'!G53</f>
        <v>2732163567203.5254</v>
      </c>
      <c r="H5" s="344">
        <f>'NonE-biomass'!H53+'E-biomass'!H53</f>
        <v>2892192725043.7222</v>
      </c>
      <c r="I5" s="344">
        <f>'NonE-biomass'!I53+'E-biomass'!I53</f>
        <v>2984540371895.9292</v>
      </c>
      <c r="J5" s="344">
        <f>'NonE-biomass'!J53+'E-biomass'!J53</f>
        <v>3074595073622.8711</v>
      </c>
      <c r="K5" s="344">
        <f>'NonE-biomass'!K53+'E-biomass'!K53</f>
        <v>3162372086545.2788</v>
      </c>
      <c r="L5" s="344">
        <f>'NonE-biomass'!L53+'E-biomass'!L53</f>
        <v>3247886666983.8804</v>
      </c>
      <c r="M5" s="344">
        <f>'NonE-biomass'!M53+'E-biomass'!M53</f>
        <v>3331154071259.4077</v>
      </c>
      <c r="N5" s="344">
        <f>'NonE-biomass'!N53+'E-biomass'!N53</f>
        <v>3357565823946.0625</v>
      </c>
      <c r="O5" s="344">
        <f>'NonE-biomass'!O53+'E-biomass'!O53</f>
        <v>3383203278675.9854</v>
      </c>
      <c r="P5" s="344">
        <f>'NonE-biomass'!P53+'E-biomass'!P53</f>
        <v>3408071072828.4604</v>
      </c>
      <c r="Q5" s="344">
        <f>'NonE-biomass'!Q53+'E-biomass'!Q53</f>
        <v>3432173843782.7764</v>
      </c>
      <c r="R5" s="344">
        <f>'NonE-biomass'!R53+'E-biomass'!R53</f>
        <v>3455516228918.2207</v>
      </c>
      <c r="S5" s="344">
        <f>'NonE-biomass'!S53+'E-biomass'!S53</f>
        <v>3445478901618.0454</v>
      </c>
      <c r="T5" s="344">
        <f>'NonE-biomass'!T53+'E-biomass'!T53</f>
        <v>3435383038626.9517</v>
      </c>
      <c r="U5" s="344">
        <f>'NonE-biomass'!U53+'E-biomass'!U53</f>
        <v>3425228777836.999</v>
      </c>
      <c r="V5" s="344">
        <f>'NonE-biomass'!V53+'E-biomass'!V53</f>
        <v>3415016257140.2529</v>
      </c>
      <c r="W5" s="344">
        <f>'NonE-biomass'!W53+'E-biomass'!W53</f>
        <v>3404745614428.772</v>
      </c>
      <c r="X5" s="344">
        <f>'NonE-biomass'!X53+'E-biomass'!X53</f>
        <v>3364516790218.1914</v>
      </c>
      <c r="Y5" s="344">
        <f>'NonE-biomass'!Y53+'E-biomass'!Y53</f>
        <v>3324435950576.0776</v>
      </c>
      <c r="Z5" s="344">
        <f>'NonE-biomass'!Z53+'E-biomass'!Z53</f>
        <v>3284502900232.2144</v>
      </c>
      <c r="AA5" s="344">
        <f>'NonE-biomass'!AA53+'E-biomass'!AA53</f>
        <v>3244717443916.3848</v>
      </c>
      <c r="AB5" s="344">
        <f>'NonE-biomass'!AB53+'E-biomass'!AB53</f>
        <v>3205079386358.3691</v>
      </c>
      <c r="AC5" s="344">
        <f>'NonE-biomass'!AC53+'E-biomass'!AC53</f>
        <v>3140174318680.7065</v>
      </c>
      <c r="AD5" s="344">
        <f>'NonE-biomass'!AD53+'E-biomass'!AD53</f>
        <v>3075635896050.0425</v>
      </c>
      <c r="AE5" s="344">
        <f>'NonE-biomass'!AE53+'E-biomass'!AE53</f>
        <v>3011463549202.4478</v>
      </c>
      <c r="AF5" s="344">
        <f>'NonE-biomass'!AF53+'E-biomass'!AF53</f>
        <v>2947656708873.9902</v>
      </c>
      <c r="AG5" s="344">
        <f>'NonE-biomass'!AG53+'E-biomass'!AG53</f>
        <v>2884214805800.7441</v>
      </c>
      <c r="AH5" s="344">
        <f>'NonE-biomass'!AH53+'E-biomass'!AH53</f>
        <v>2805336271911.8057</v>
      </c>
      <c r="AI5" s="344">
        <f>'NonE-biomass'!AI53+'E-biomass'!AI53</f>
        <v>2726974569992.0122</v>
      </c>
      <c r="AJ5" s="344">
        <f>'NonE-biomass'!AJ53+'E-biomass'!AJ53</f>
        <v>2649128864280.9512</v>
      </c>
      <c r="AK5" s="344">
        <f>'NonE-biomass'!AK53+'E-biomass'!AK53</f>
        <v>2571798319018.2124</v>
      </c>
      <c r="AL5" s="344">
        <f>'NonE-biomass'!AL53+'E-biomass'!AL53</f>
        <v>2494982098443.377</v>
      </c>
      <c r="AM5" s="344">
        <f>'NonE-biomass'!AM53+'E-biomass'!AM53</f>
        <v>2418286971869.0654</v>
      </c>
      <c r="AN5" s="344">
        <f>'NonE-biomass'!AN53+'E-biomass'!AN53</f>
        <v>2342106970903.6899</v>
      </c>
      <c r="AO5" s="344">
        <f>'NonE-biomass'!AO53+'E-biomass'!AO53</f>
        <v>2266441255845.3901</v>
      </c>
      <c r="AP5" s="344">
        <f>'NonE-biomass'!AP53+'E-biomass'!AP53</f>
        <v>2191288986992.3076</v>
      </c>
      <c r="AQ5" s="344">
        <f>'NonE-biomass'!AQ53+'E-biomass'!AQ53</f>
        <v>2109474242186.1682</v>
      </c>
    </row>
    <row r="6" spans="1:43" x14ac:dyDescent="0.2">
      <c r="A6" s="136" t="s">
        <v>128</v>
      </c>
      <c r="B6" s="344">
        <f>'NonE-biomass'!B54+'E-biomass'!B54</f>
        <v>76674862946828.828</v>
      </c>
      <c r="C6" s="344">
        <f>'NonE-biomass'!C54+'E-biomass'!C54</f>
        <v>67361351534139.156</v>
      </c>
      <c r="D6" s="344">
        <f>'NonE-biomass'!D54+'E-biomass'!D54</f>
        <v>75260805090572.813</v>
      </c>
      <c r="E6" s="344">
        <f>'NonE-biomass'!E54+'E-biomass'!E54</f>
        <v>77077590440750.625</v>
      </c>
      <c r="F6" s="344">
        <f>'NonE-biomass'!F54+'E-biomass'!F54</f>
        <v>77292553162371.641</v>
      </c>
      <c r="G6" s="344">
        <f>'NonE-biomass'!G54+'E-biomass'!G54</f>
        <v>78491305420481.891</v>
      </c>
      <c r="H6" s="344">
        <f>'NonE-biomass'!H54+'E-biomass'!H54</f>
        <v>80251915050513.75</v>
      </c>
      <c r="I6" s="344">
        <f>'NonE-biomass'!I54+'E-biomass'!I54</f>
        <v>82244137140031.5</v>
      </c>
      <c r="J6" s="344">
        <f>'NonE-biomass'!J54+'E-biomass'!J54</f>
        <v>84280966364534.141</v>
      </c>
      <c r="K6" s="344">
        <f>'NonE-biomass'!K54+'E-biomass'!K54</f>
        <v>86282266431890.328</v>
      </c>
      <c r="L6" s="344">
        <f>'NonE-biomass'!L54+'E-biomass'!L54</f>
        <v>88161613047929.297</v>
      </c>
      <c r="M6" s="344">
        <f>'NonE-biomass'!M54+'E-biomass'!M54</f>
        <v>89826916809457.563</v>
      </c>
      <c r="N6" s="344">
        <f>'NonE-biomass'!N54+'E-biomass'!N54</f>
        <v>91268686606136.141</v>
      </c>
      <c r="O6" s="344">
        <f>'NonE-biomass'!O54+'E-biomass'!O54</f>
        <v>92412313824945.047</v>
      </c>
      <c r="P6" s="344">
        <f>'NonE-biomass'!P54+'E-biomass'!P54</f>
        <v>93270972740356.25</v>
      </c>
      <c r="Q6" s="344">
        <f>'NonE-biomass'!Q54+'E-biomass'!Q54</f>
        <v>93861548890396.688</v>
      </c>
      <c r="R6" s="344">
        <f>'NonE-biomass'!R54+'E-biomass'!R54</f>
        <v>94204024102992.109</v>
      </c>
      <c r="S6" s="344">
        <f>'NonE-biomass'!S54+'E-biomass'!S54</f>
        <v>94601022323568.156</v>
      </c>
      <c r="T6" s="344">
        <f>'NonE-biomass'!T54+'E-biomass'!T54</f>
        <v>94789691043587.797</v>
      </c>
      <c r="U6" s="344">
        <f>'NonE-biomass'!U54+'E-biomass'!U54</f>
        <v>94785397849950.172</v>
      </c>
      <c r="V6" s="344">
        <f>'NonE-biomass'!V54+'E-biomass'!V54</f>
        <v>94604678661379.203</v>
      </c>
      <c r="W6" s="344">
        <f>'NonE-biomass'!W54+'E-biomass'!W54</f>
        <v>94264910819061.688</v>
      </c>
      <c r="X6" s="344">
        <f>'NonE-biomass'!X54+'E-biomass'!X54</f>
        <v>93784010455276.734</v>
      </c>
      <c r="Y6" s="344">
        <f>'NonE-biomass'!Y54+'E-biomass'!Y54</f>
        <v>93180159000272.656</v>
      </c>
      <c r="Z6" s="344">
        <f>'NonE-biomass'!Z54+'E-biomass'!Z54</f>
        <v>92471562216212.859</v>
      </c>
      <c r="AA6" s="344">
        <f>'NonE-biomass'!AA54+'E-biomass'!AA54</f>
        <v>91676243802834.328</v>
      </c>
      <c r="AB6" s="344">
        <f>'NonE-biomass'!AB54+'E-biomass'!AB54</f>
        <v>90811874437214.984</v>
      </c>
      <c r="AC6" s="344">
        <f>'NonE-biomass'!AC54+'E-biomass'!AC54</f>
        <v>89895636111363.609</v>
      </c>
      <c r="AD6" s="344">
        <f>'NonE-biomass'!AD54+'E-biomass'!AD54</f>
        <v>88944120826390.5</v>
      </c>
      <c r="AE6" s="344">
        <f>'NonE-biomass'!AE54+'E-biomass'!AE54</f>
        <v>87973262091375.328</v>
      </c>
      <c r="AF6" s="344">
        <f>'NonE-biomass'!AF54+'E-biomass'!AF54</f>
        <v>86998297251861.641</v>
      </c>
      <c r="AG6" s="344">
        <f>'NonE-biomass'!AG54+'E-biomass'!AG54</f>
        <v>86033758424904.078</v>
      </c>
      <c r="AH6" s="344">
        <f>'NonE-biomass'!AH54+'E-biomass'!AH54</f>
        <v>85093489729132.219</v>
      </c>
      <c r="AI6" s="344">
        <f>'NonE-biomass'!AI54+'E-biomass'!AI54</f>
        <v>84190688552132.359</v>
      </c>
      <c r="AJ6" s="344">
        <f>'NonE-biomass'!AJ54+'E-biomass'!AJ54</f>
        <v>83337968776369.063</v>
      </c>
      <c r="AK6" s="344">
        <f>'NonE-biomass'!AK54+'E-biomass'!AK54</f>
        <v>82547444172989.109</v>
      </c>
      <c r="AL6" s="344">
        <f>'NonE-biomass'!AL54+'E-biomass'!AL54</f>
        <v>81830830556806.719</v>
      </c>
      <c r="AM6" s="344">
        <f>'NonE-biomass'!AM54+'E-biomass'!AM54</f>
        <v>81199565765636.063</v>
      </c>
      <c r="AN6" s="344">
        <f>'NonE-biomass'!AN54+'E-biomass'!AN54</f>
        <v>80664947077218.281</v>
      </c>
      <c r="AO6" s="344">
        <f>'NonE-biomass'!AO54+'E-biomass'!AO54</f>
        <v>80238286306639.766</v>
      </c>
      <c r="AP6" s="344">
        <f>'NonE-biomass'!AP54+'E-biomass'!AP54</f>
        <v>79931083541381.828</v>
      </c>
      <c r="AQ6" s="344">
        <f>'NonE-biomass'!AQ54+'E-biomass'!AQ54</f>
        <v>79402117689101.484</v>
      </c>
    </row>
    <row r="7" spans="1:43" x14ac:dyDescent="0.2">
      <c r="A7" s="136" t="s">
        <v>129</v>
      </c>
      <c r="B7" s="344">
        <f>'NonE-biomass'!B55+'E-biomass'!B55</f>
        <v>23154771000985.395</v>
      </c>
      <c r="C7" s="344">
        <f>'NonE-biomass'!C55+'E-biomass'!C55</f>
        <v>18335715497904.684</v>
      </c>
      <c r="D7" s="344">
        <f>'NonE-biomass'!D55+'E-biomass'!D55</f>
        <v>19500351289787.418</v>
      </c>
      <c r="E7" s="344">
        <f>'NonE-biomass'!E55+'E-biomass'!E55</f>
        <v>19200338307864.93</v>
      </c>
      <c r="F7" s="344">
        <f>'NonE-biomass'!F55+'E-biomass'!F55</f>
        <v>19126157159525.551</v>
      </c>
      <c r="G7" s="344">
        <f>'NonE-biomass'!G55+'E-biomass'!G55</f>
        <v>19162906218925.609</v>
      </c>
      <c r="H7" s="344">
        <f>'NonE-biomass'!H55+'E-biomass'!H55</f>
        <v>19263232767762.902</v>
      </c>
      <c r="I7" s="344">
        <f>'NonE-biomass'!I55+'E-biomass'!I55</f>
        <v>19396500495143.676</v>
      </c>
      <c r="J7" s="344">
        <f>'NonE-biomass'!J55+'E-biomass'!J55</f>
        <v>19519328441785.184</v>
      </c>
      <c r="K7" s="344">
        <f>'NonE-biomass'!K55+'E-biomass'!K55</f>
        <v>19605121082113.891</v>
      </c>
      <c r="L7" s="344">
        <f>'NonE-biomass'!L55+'E-biomass'!L55</f>
        <v>19627140367010.297</v>
      </c>
      <c r="M7" s="344">
        <f>'NonE-biomass'!M55+'E-biomass'!M55</f>
        <v>19559110792745.953</v>
      </c>
      <c r="N7" s="344">
        <f>'NonE-biomass'!N55+'E-biomass'!N55</f>
        <v>19408931178942.117</v>
      </c>
      <c r="O7" s="344">
        <f>'NonE-biomass'!O55+'E-biomass'!O55</f>
        <v>19169303277125.359</v>
      </c>
      <c r="P7" s="344">
        <f>'NonE-biomass'!P55+'E-biomass'!P55</f>
        <v>18866145224752.953</v>
      </c>
      <c r="Q7" s="344">
        <f>'NonE-biomass'!Q55+'E-biomass'!Q55</f>
        <v>18524681314319.316</v>
      </c>
      <c r="R7" s="344">
        <f>'NonE-biomass'!R55+'E-biomass'!R55</f>
        <v>18168814864918.086</v>
      </c>
      <c r="S7" s="344">
        <f>'NonE-biomass'!S55+'E-biomass'!S55</f>
        <v>17886756540121.504</v>
      </c>
      <c r="T7" s="344">
        <f>'NonE-biomass'!T55+'E-biomass'!T55</f>
        <v>17611077823643.738</v>
      </c>
      <c r="U7" s="344">
        <f>'NonE-biomass'!U55+'E-biomass'!U55</f>
        <v>17342283645889.154</v>
      </c>
      <c r="V7" s="344">
        <f>'NonE-biomass'!V55+'E-biomass'!V55</f>
        <v>17080880693118.752</v>
      </c>
      <c r="W7" s="344">
        <f>'NonE-biomass'!W55+'E-biomass'!W55</f>
        <v>16827364867573.139</v>
      </c>
      <c r="X7" s="344">
        <f>'NonE-biomass'!X55+'E-biomass'!X55</f>
        <v>16582211200094.352</v>
      </c>
      <c r="Y7" s="344">
        <f>'NonE-biomass'!Y55+'E-biomass'!Y55</f>
        <v>16345866161990.404</v>
      </c>
      <c r="Z7" s="344">
        <f>'NonE-biomass'!Z55+'E-biomass'!Z55</f>
        <v>16118742249547.461</v>
      </c>
      <c r="AA7" s="344">
        <f>'NonE-biomass'!AA55+'E-biomass'!AA55</f>
        <v>15901214660642.027</v>
      </c>
      <c r="AB7" s="344">
        <f>'NonE-biomass'!AB55+'E-biomass'!AB55</f>
        <v>15693619847266.613</v>
      </c>
      <c r="AC7" s="344">
        <f>'NonE-biomass'!AC55+'E-biomass'!AC55</f>
        <v>15496255708659.594</v>
      </c>
      <c r="AD7" s="344">
        <f>'NonE-biomass'!AD55+'E-biomass'!AD55</f>
        <v>15309383184863.92</v>
      </c>
      <c r="AE7" s="344">
        <f>'NonE-biomass'!AE55+'E-biomass'!AE55</f>
        <v>15133229017475.957</v>
      </c>
      <c r="AF7" s="344">
        <f>'NonE-biomass'!AF55+'E-biomass'!AF55</f>
        <v>14967989460611.258</v>
      </c>
      <c r="AG7" s="344">
        <f>'NonE-biomass'!AG55+'E-biomass'!AG55</f>
        <v>14813834748407.066</v>
      </c>
      <c r="AH7" s="344">
        <f>'NonE-biomass'!AH55+'E-biomass'!AH55</f>
        <v>14670914153664.295</v>
      </c>
      <c r="AI7" s="344">
        <f>'NonE-biomass'!AI55+'E-biomass'!AI55</f>
        <v>14539361503807.998</v>
      </c>
      <c r="AJ7" s="344">
        <f>'NonE-biomass'!AJ55+'E-biomass'!AJ55</f>
        <v>14419301053925.76</v>
      </c>
      <c r="AK7" s="344">
        <f>'NonE-biomass'!AK55+'E-biomass'!AK55</f>
        <v>14310853651327.303</v>
      </c>
      <c r="AL7" s="344">
        <f>'NonE-biomass'!AL55+'E-biomass'!AL55</f>
        <v>14214143161391.102</v>
      </c>
      <c r="AM7" s="344">
        <f>'NonE-biomass'!AM55+'E-biomass'!AM55</f>
        <v>14129303160354.033</v>
      </c>
      <c r="AN7" s="344">
        <f>'NonE-biomass'!AN55+'E-biomass'!AN55</f>
        <v>14056483937509.621</v>
      </c>
      <c r="AO7" s="344">
        <f>'NonE-biomass'!AO55+'E-biomass'!AO55</f>
        <v>13995859887769.047</v>
      </c>
      <c r="AP7" s="344">
        <f>'NonE-biomass'!AP55+'E-biomass'!AP55</f>
        <v>13947637416916.756</v>
      </c>
      <c r="AQ7" s="344">
        <f>'NonE-biomass'!AQ55+'E-biomass'!AQ55</f>
        <v>13840719612324.441</v>
      </c>
    </row>
    <row r="8" spans="1:43" x14ac:dyDescent="0.2">
      <c r="A8" s="136" t="s">
        <v>130</v>
      </c>
      <c r="B8" s="344">
        <f>'NonE-biomass'!B56+'E-biomass'!B56</f>
        <v>30498490008846.445</v>
      </c>
      <c r="C8" s="344">
        <f>'NonE-biomass'!C56+'E-biomass'!C56</f>
        <v>23348975885968.5</v>
      </c>
      <c r="D8" s="344">
        <f>'NonE-biomass'!D56+'E-biomass'!D56</f>
        <v>26608387245432.648</v>
      </c>
      <c r="E8" s="344">
        <f>'NonE-biomass'!E56+'E-biomass'!E56</f>
        <v>26583947653653.203</v>
      </c>
      <c r="F8" s="344">
        <f>'NonE-biomass'!F56+'E-biomass'!F56</f>
        <v>26470184263697.922</v>
      </c>
      <c r="G8" s="344">
        <f>'NonE-biomass'!G56+'E-biomass'!G56</f>
        <v>26572600411710.98</v>
      </c>
      <c r="H8" s="344">
        <f>'NonE-biomass'!H56+'E-biomass'!H56</f>
        <v>26819000018166.918</v>
      </c>
      <c r="I8" s="344">
        <f>'NonE-biomass'!I56+'E-biomass'!I56</f>
        <v>27163324001164.277</v>
      </c>
      <c r="J8" s="344">
        <f>'NonE-biomass'!J56+'E-biomass'!J56</f>
        <v>27547413737098.605</v>
      </c>
      <c r="K8" s="344">
        <f>'NonE-biomass'!K56+'E-biomass'!K56</f>
        <v>27936237783757.285</v>
      </c>
      <c r="L8" s="344">
        <f>'NonE-biomass'!L56+'E-biomass'!L56</f>
        <v>28292790390943.75</v>
      </c>
      <c r="M8" s="344">
        <f>'NonE-biomass'!M56+'E-biomass'!M56</f>
        <v>28578277710316.547</v>
      </c>
      <c r="N8" s="344">
        <f>'NonE-biomass'!N56+'E-biomass'!N56</f>
        <v>28812086780415.711</v>
      </c>
      <c r="O8" s="344">
        <f>'NonE-biomass'!O56+'E-biomass'!O56</f>
        <v>28941450561725.699</v>
      </c>
      <c r="P8" s="344">
        <f>'NonE-biomass'!P56+'E-biomass'!P56</f>
        <v>28972738305492.441</v>
      </c>
      <c r="Q8" s="344">
        <f>'NonE-biomass'!Q56+'E-biomass'!Q56</f>
        <v>28913403132944.535</v>
      </c>
      <c r="R8" s="344">
        <f>'NonE-biomass'!R56+'E-biomass'!R56</f>
        <v>28771734631948.016</v>
      </c>
      <c r="S8" s="344">
        <f>'NonE-biomass'!S56+'E-biomass'!S56</f>
        <v>28683981381631.48</v>
      </c>
      <c r="T8" s="344">
        <f>'NonE-biomass'!T56+'E-biomass'!T56</f>
        <v>28528856887885.086</v>
      </c>
      <c r="U8" s="344">
        <f>'NonE-biomass'!U56+'E-biomass'!U56</f>
        <v>28313175906393.574</v>
      </c>
      <c r="V8" s="344">
        <f>'NonE-biomass'!V56+'E-biomass'!V56</f>
        <v>28043990224984.68</v>
      </c>
      <c r="W8" s="344">
        <f>'NonE-biomass'!W56+'E-biomass'!W56</f>
        <v>27728460254931.484</v>
      </c>
      <c r="X8" s="344">
        <f>'NonE-biomass'!X56+'E-biomass'!X56</f>
        <v>27373740862238.594</v>
      </c>
      <c r="Y8" s="344">
        <f>'NonE-biomass'!Y56+'E-biomass'!Y56</f>
        <v>26986882736948.848</v>
      </c>
      <c r="Z8" s="344">
        <f>'NonE-biomass'!Z56+'E-biomass'!Z56</f>
        <v>26574749947817.859</v>
      </c>
      <c r="AA8" s="344">
        <f>'NonE-biomass'!AA56+'E-biomass'!AA56</f>
        <v>26143953766030.383</v>
      </c>
      <c r="AB8" s="344">
        <f>'NonE-biomass'!AB56+'E-biomass'!AB56</f>
        <v>25700802374554.816</v>
      </c>
      <c r="AC8" s="344">
        <f>'NonE-biomass'!AC56+'E-biomass'!AC56</f>
        <v>25251265712670.008</v>
      </c>
      <c r="AD8" s="344">
        <f>'NonE-biomass'!AD56+'E-biomass'!AD56</f>
        <v>24800954436529.273</v>
      </c>
      <c r="AE8" s="344">
        <f>'NonE-biomass'!AE56+'E-biomass'!AE56</f>
        <v>24355111800868.602</v>
      </c>
      <c r="AF8" s="344">
        <f>'NonE-biomass'!AF56+'E-biomass'!AF56</f>
        <v>23918617175894.68</v>
      </c>
      <c r="AG8" s="344">
        <f>'NonE-biomass'!AG56+'E-biomass'!AG56</f>
        <v>23495999897209.875</v>
      </c>
      <c r="AH8" s="344">
        <f>'NonE-biomass'!AH56+'E-biomass'!AH56</f>
        <v>23091462194829.242</v>
      </c>
      <c r="AI8" s="344">
        <f>'NonE-biomass'!AI56+'E-biomass'!AI56</f>
        <v>22708910049606.867</v>
      </c>
      <c r="AJ8" s="344">
        <f>'NonE-biomass'!AJ56+'E-biomass'!AJ56</f>
        <v>22351990972194.867</v>
      </c>
      <c r="AK8" s="344">
        <f>'NonE-biomass'!AK56+'E-biomass'!AK56</f>
        <v>22024137882846.371</v>
      </c>
      <c r="AL8" s="344">
        <f>'NonE-biomass'!AL56+'E-biomass'!AL56</f>
        <v>21728618483524.023</v>
      </c>
      <c r="AM8" s="344">
        <f>'NonE-biomass'!AM56+'E-biomass'!AM56</f>
        <v>21468589752528.719</v>
      </c>
      <c r="AN8" s="344">
        <f>'NonE-biomass'!AN56+'E-biomass'!AN56</f>
        <v>21247157454154.445</v>
      </c>
      <c r="AO8" s="344">
        <f>'NonE-biomass'!AO56+'E-biomass'!AO56</f>
        <v>21067440842161.941</v>
      </c>
      <c r="AP8" s="344">
        <f>'NonE-biomass'!AP56+'E-biomass'!AP56</f>
        <v>20932643049359.977</v>
      </c>
      <c r="AQ8" s="344">
        <f>'NonE-biomass'!AQ56+'E-biomass'!AQ56</f>
        <v>20738079731886.168</v>
      </c>
    </row>
    <row r="9" spans="1:43" x14ac:dyDescent="0.2">
      <c r="A9" s="136" t="s">
        <v>131</v>
      </c>
      <c r="B9" s="344">
        <f>'NonE-biomass'!B57+'E-biomass'!B57</f>
        <v>29291645366451.453</v>
      </c>
      <c r="C9" s="344">
        <f>'NonE-biomass'!C57+'E-biomass'!C57</f>
        <v>20938060956678.266</v>
      </c>
      <c r="D9" s="344">
        <f>'NonE-biomass'!D57+'E-biomass'!D57</f>
        <v>22632080250279.613</v>
      </c>
      <c r="E9" s="344">
        <f>'NonE-biomass'!E57+'E-biomass'!E57</f>
        <v>22677909167416.789</v>
      </c>
      <c r="F9" s="344">
        <f>'NonE-biomass'!F57+'E-biomass'!F57</f>
        <v>23628622210228.234</v>
      </c>
      <c r="G9" s="344">
        <f>'NonE-biomass'!G57+'E-biomass'!G57</f>
        <v>24628806300585.719</v>
      </c>
      <c r="H9" s="344">
        <f>'NonE-biomass'!H57+'E-biomass'!H57</f>
        <v>25650464117660.332</v>
      </c>
      <c r="I9" s="344">
        <f>'NonE-biomass'!I57+'E-biomass'!I57</f>
        <v>26190915372353.031</v>
      </c>
      <c r="J9" s="344">
        <f>'NonE-biomass'!J57+'E-biomass'!J57</f>
        <v>26726219441367.445</v>
      </c>
      <c r="K9" s="344">
        <f>'NonE-biomass'!K57+'E-biomass'!K57</f>
        <v>27252773992911.949</v>
      </c>
      <c r="L9" s="344">
        <f>'NonE-biomass'!L57+'E-biomass'!L57</f>
        <v>27766651176938.055</v>
      </c>
      <c r="M9" s="344">
        <f>'NonE-biomass'!M57+'E-biomass'!M57</f>
        <v>28263644250585.918</v>
      </c>
      <c r="N9" s="344">
        <f>'NonE-biomass'!N57+'E-biomass'!N57</f>
        <v>28511363337738.457</v>
      </c>
      <c r="O9" s="344">
        <f>'NonE-biomass'!O57+'E-biomass'!O57</f>
        <v>28741564121759.492</v>
      </c>
      <c r="P9" s="344">
        <f>'NonE-biomass'!P57+'E-biomass'!P57</f>
        <v>28954924671435.586</v>
      </c>
      <c r="Q9" s="344">
        <f>'NonE-biomass'!Q57+'E-biomass'!Q57</f>
        <v>29152319123857.996</v>
      </c>
      <c r="R9" s="344">
        <f>'NonE-biomass'!R57+'E-biomass'!R57</f>
        <v>29334786030528.586</v>
      </c>
      <c r="S9" s="344">
        <f>'NonE-biomass'!S57+'E-biomass'!S57</f>
        <v>29454883865805.129</v>
      </c>
      <c r="T9" s="344">
        <f>'NonE-biomass'!T57+'E-biomass'!T57</f>
        <v>29563642208040.859</v>
      </c>
      <c r="U9" s="344">
        <f>'NonE-biomass'!U57+'E-biomass'!U57</f>
        <v>29661747701004.277</v>
      </c>
      <c r="V9" s="344">
        <f>'NonE-biomass'!V57+'E-biomass'!V57</f>
        <v>29749958076209.641</v>
      </c>
      <c r="W9" s="344">
        <f>'NonE-biomass'!W57+'E-biomass'!W57</f>
        <v>29829086961663.68</v>
      </c>
      <c r="X9" s="344">
        <f>'NonE-biomass'!X57+'E-biomass'!X57</f>
        <v>29646699972940.445</v>
      </c>
      <c r="Y9" s="344">
        <f>'NonE-biomass'!Y57+'E-biomass'!Y57</f>
        <v>29457754242279.551</v>
      </c>
      <c r="Z9" s="344">
        <f>'NonE-biomass'!Z57+'E-biomass'!Z57</f>
        <v>29263147467675.215</v>
      </c>
      <c r="AA9" s="344">
        <f>'NonE-biomass'!AA57+'E-biomass'!AA57</f>
        <v>29063781962921.113</v>
      </c>
      <c r="AB9" s="344">
        <f>'NonE-biomass'!AB57+'E-biomass'!AB57</f>
        <v>28860555138530.004</v>
      </c>
      <c r="AC9" s="344">
        <f>'NonE-biomass'!AC57+'E-biomass'!AC57</f>
        <v>28478420294725.063</v>
      </c>
      <c r="AD9" s="344">
        <f>'NonE-biomass'!AD57+'E-biomass'!AD57</f>
        <v>28094721122271.957</v>
      </c>
      <c r="AE9" s="344">
        <f>'NonE-biomass'!AE57+'E-biomass'!AE57</f>
        <v>27710297760838.688</v>
      </c>
      <c r="AF9" s="344">
        <f>'NonE-biomass'!AF57+'E-biomass'!AF57</f>
        <v>27325962460011.969</v>
      </c>
      <c r="AG9" s="344">
        <f>'NonE-biomass'!AG57+'E-biomass'!AG57</f>
        <v>26942497465167.965</v>
      </c>
      <c r="AH9" s="344">
        <f>'NonE-biomass'!AH57+'E-biomass'!AH57</f>
        <v>26535716419424.75</v>
      </c>
      <c r="AI9" s="344">
        <f>'NonE-biomass'!AI57+'E-biomass'!AI57</f>
        <v>26131356152589.176</v>
      </c>
      <c r="AJ9" s="344">
        <f>'NonE-biomass'!AJ57+'E-biomass'!AJ57</f>
        <v>25730108935180.5</v>
      </c>
      <c r="AK9" s="344">
        <f>'NonE-biomass'!AK57+'E-biomass'!AK57</f>
        <v>25332640965795.785</v>
      </c>
      <c r="AL9" s="344">
        <f>'NonE-biomass'!AL57+'E-biomass'!AL57</f>
        <v>24939596049746.313</v>
      </c>
      <c r="AM9" s="344">
        <f>'NonE-biomass'!AM57+'E-biomass'!AM57</f>
        <v>24502113668827.746</v>
      </c>
      <c r="AN9" s="344">
        <f>'NonE-biomass'!AN57+'E-biomass'!AN57</f>
        <v>24070449468446.539</v>
      </c>
      <c r="AO9" s="344">
        <f>'NonE-biomass'!AO57+'E-biomass'!AO57</f>
        <v>23645211265128.215</v>
      </c>
      <c r="AP9" s="344">
        <f>'NonE-biomass'!AP57+'E-biomass'!AP57</f>
        <v>23227008374349.914</v>
      </c>
      <c r="AQ9" s="344">
        <f>'NonE-biomass'!AQ57+'E-biomass'!AQ57</f>
        <v>22699442719835.527</v>
      </c>
    </row>
    <row r="10" spans="1:43" x14ac:dyDescent="0.2">
      <c r="A10" s="136" t="s">
        <v>132</v>
      </c>
      <c r="B10" s="344">
        <f>'NonE-biomass'!B58+'E-biomass'!B58</f>
        <v>40266995723496.523</v>
      </c>
      <c r="C10" s="344">
        <f>'NonE-biomass'!C58+'E-biomass'!C58</f>
        <v>129656729925719.11</v>
      </c>
      <c r="D10" s="344">
        <f>'NonE-biomass'!D58+'E-biomass'!D58</f>
        <v>127640843990696.28</v>
      </c>
      <c r="E10" s="344">
        <f>'NonE-biomass'!E58+'E-biomass'!E58</f>
        <v>130070083443277.41</v>
      </c>
      <c r="F10" s="344">
        <f>'NonE-biomass'!F58+'E-biomass'!F58</f>
        <v>140328814248969.58</v>
      </c>
      <c r="G10" s="344">
        <f>'NonE-biomass'!G58+'E-biomass'!G58</f>
        <v>150580192075215.5</v>
      </c>
      <c r="H10" s="344">
        <f>'NonE-biomass'!H58+'E-biomass'!H58</f>
        <v>160824219790726.78</v>
      </c>
      <c r="I10" s="344">
        <f>'NonE-biomass'!I58+'E-biomass'!I58</f>
        <v>164349362428990.13</v>
      </c>
      <c r="J10" s="344">
        <f>'NonE-biomass'!J58+'E-biomass'!J58</f>
        <v>167872400372734.13</v>
      </c>
      <c r="K10" s="344">
        <f>'NonE-biomass'!K58+'E-biomass'!K58</f>
        <v>171393334444823.25</v>
      </c>
      <c r="L10" s="344">
        <f>'NonE-biomass'!L58+'E-biomass'!L58</f>
        <v>174912165468121.75</v>
      </c>
      <c r="M10" s="344">
        <f>'NonE-biomass'!M58+'E-biomass'!M58</f>
        <v>178428894265494.13</v>
      </c>
      <c r="N10" s="344">
        <f>'NonE-biomass'!N58+'E-biomass'!N58</f>
        <v>178639116556680.34</v>
      </c>
      <c r="O10" s="344">
        <f>'NonE-biomass'!O58+'E-biomass'!O58</f>
        <v>178849219660223.25</v>
      </c>
      <c r="P10" s="344">
        <f>'NonE-biomass'!P58+'E-biomass'!P58</f>
        <v>179059203611597.69</v>
      </c>
      <c r="Q10" s="344">
        <f>'NonE-biomass'!Q58+'E-biomass'!Q58</f>
        <v>179269068446278.94</v>
      </c>
      <c r="R10" s="344">
        <f>'NonE-biomass'!R58+'E-biomass'!R58</f>
        <v>179478814199741.84</v>
      </c>
      <c r="S10" s="344">
        <f>'NonE-biomass'!S58+'E-biomass'!S58</f>
        <v>177430165761244.25</v>
      </c>
      <c r="T10" s="344">
        <f>'NonE-biomass'!T58+'E-biomass'!T58</f>
        <v>175381794579719.94</v>
      </c>
      <c r="U10" s="344">
        <f>'NonE-biomass'!U58+'E-biomass'!U58</f>
        <v>173333700613841.13</v>
      </c>
      <c r="V10" s="344">
        <f>'NonE-biomass'!V58+'E-biomass'!V58</f>
        <v>171285883822280.28</v>
      </c>
      <c r="W10" s="344">
        <f>'NonE-biomass'!W58+'E-biomass'!W58</f>
        <v>169238344163709.66</v>
      </c>
      <c r="X10" s="344">
        <f>'NonE-biomass'!X58+'E-biomass'!X58</f>
        <v>165409746183934.91</v>
      </c>
      <c r="Y10" s="344">
        <f>'NonE-biomass'!Y58+'E-biomass'!Y58</f>
        <v>161581666673669.72</v>
      </c>
      <c r="Z10" s="344">
        <f>'NonE-biomass'!Z58+'E-biomass'!Z58</f>
        <v>157754105555424.34</v>
      </c>
      <c r="AA10" s="344">
        <f>'NonE-biomass'!AA58+'E-biomass'!AA58</f>
        <v>153927062751709.03</v>
      </c>
      <c r="AB10" s="344">
        <f>'NonE-biomass'!AB58+'E-biomass'!AB58</f>
        <v>150100538185034.16</v>
      </c>
      <c r="AC10" s="344">
        <f>'NonE-biomass'!AC58+'E-biomass'!AC58</f>
        <v>146274531777909.88</v>
      </c>
      <c r="AD10" s="344">
        <f>'NonE-biomass'!AD58+'E-biomass'!AD58</f>
        <v>142449043452846.56</v>
      </c>
      <c r="AE10" s="344">
        <f>'NonE-biomass'!AE58+'E-biomass'!AE58</f>
        <v>138624073132354.47</v>
      </c>
      <c r="AF10" s="344">
        <f>'NonE-biomass'!AF58+'E-biomass'!AF58</f>
        <v>134799620738943.91</v>
      </c>
      <c r="AG10" s="344">
        <f>'NonE-biomass'!AG58+'E-biomass'!AG58</f>
        <v>130975686195125.14</v>
      </c>
      <c r="AH10" s="344">
        <f>'NonE-biomass'!AH58+'E-biomass'!AH58</f>
        <v>127660868079799.14</v>
      </c>
      <c r="AI10" s="344">
        <f>'NonE-biomass'!AI58+'E-biomass'!AI58</f>
        <v>124346498752357.69</v>
      </c>
      <c r="AJ10" s="344">
        <f>'NonE-biomass'!AJ58+'E-biomass'!AJ58</f>
        <v>121032578145642.86</v>
      </c>
      <c r="AK10" s="344">
        <f>'NonE-biomass'!AK58+'E-biomass'!AK58</f>
        <v>117719106192496.8</v>
      </c>
      <c r="AL10" s="344">
        <f>'NonE-biomass'!AL58+'E-biomass'!AL58</f>
        <v>114406082825761.59</v>
      </c>
      <c r="AM10" s="344">
        <f>'NonE-biomass'!AM58+'E-biomass'!AM58</f>
        <v>110927496063778.64</v>
      </c>
      <c r="AN10" s="344">
        <f>'NonE-biomass'!AN58+'E-biomass'!AN58</f>
        <v>107449380242140.55</v>
      </c>
      <c r="AO10" s="344">
        <f>'NonE-biomass'!AO58+'E-biomass'!AO58</f>
        <v>103971735290315.91</v>
      </c>
      <c r="AP10" s="344">
        <f>'NonE-biomass'!AP58+'E-biomass'!AP58</f>
        <v>100494561137773.25</v>
      </c>
      <c r="AQ10" s="344">
        <f>'NonE-biomass'!AQ58+'E-biomass'!AQ58</f>
        <v>96988838140966.328</v>
      </c>
    </row>
    <row r="11" spans="1:43" x14ac:dyDescent="0.2">
      <c r="A11" s="136" t="s">
        <v>133</v>
      </c>
      <c r="B11" s="344">
        <f>'NonE-biomass'!B59+'E-biomass'!B59</f>
        <v>28733999910999.977</v>
      </c>
      <c r="C11" s="344">
        <f>'NonE-biomass'!C59+'E-biomass'!C59</f>
        <v>68548775688035.852</v>
      </c>
      <c r="D11" s="344">
        <f>'NonE-biomass'!D59+'E-biomass'!D59</f>
        <v>73031146297504.438</v>
      </c>
      <c r="E11" s="344">
        <f>'NonE-biomass'!E59+'E-biomass'!E59</f>
        <v>72291349969859.641</v>
      </c>
      <c r="F11" s="344">
        <f>'NonE-biomass'!F59+'E-biomass'!F59</f>
        <v>78308818123601.359</v>
      </c>
      <c r="G11" s="344">
        <f>'NonE-biomass'!G59+'E-biomass'!G59</f>
        <v>84439890039817.281</v>
      </c>
      <c r="H11" s="344">
        <f>'NonE-biomass'!H59+'E-biomass'!H59</f>
        <v>90588456289934.016</v>
      </c>
      <c r="I11" s="344">
        <f>'NonE-biomass'!I59+'E-biomass'!I59</f>
        <v>93671020096296.359</v>
      </c>
      <c r="J11" s="344">
        <f>'NonE-biomass'!J59+'E-biomass'!J59</f>
        <v>96682516058530.875</v>
      </c>
      <c r="K11" s="344">
        <f>'NonE-biomass'!K59+'E-biomass'!K59</f>
        <v>99623179285767.969</v>
      </c>
      <c r="L11" s="344">
        <f>'NonE-biomass'!L59+'E-biomass'!L59</f>
        <v>102495585415376.44</v>
      </c>
      <c r="M11" s="344">
        <f>'NonE-biomass'!M59+'E-biomass'!M59</f>
        <v>105304259050539.25</v>
      </c>
      <c r="N11" s="344">
        <f>'NonE-biomass'!N59+'E-biomass'!N59</f>
        <v>106832648787501.28</v>
      </c>
      <c r="O11" s="344">
        <f>'NonE-biomass'!O59+'E-biomass'!O59</f>
        <v>108321012131943.91</v>
      </c>
      <c r="P11" s="344">
        <f>'NonE-biomass'!P59+'E-biomass'!P59</f>
        <v>109776137592257.91</v>
      </c>
      <c r="Q11" s="344">
        <f>'NonE-biomass'!Q59+'E-biomass'!Q59</f>
        <v>111205207385491.88</v>
      </c>
      <c r="R11" s="344">
        <f>'NonE-biomass'!R59+'E-biomass'!R59</f>
        <v>112615574022017.08</v>
      </c>
      <c r="S11" s="344">
        <f>'NonE-biomass'!S59+'E-biomass'!S59</f>
        <v>113422058003563.31</v>
      </c>
      <c r="T11" s="344">
        <f>'NonE-biomass'!T59+'E-biomass'!T59</f>
        <v>114225610274442.77</v>
      </c>
      <c r="U11" s="344">
        <f>'NonE-biomass'!U59+'E-biomass'!U59</f>
        <v>115026256274261.53</v>
      </c>
      <c r="V11" s="344">
        <f>'NonE-biomass'!V59+'E-biomass'!V59</f>
        <v>115824022300413.34</v>
      </c>
      <c r="W11" s="344">
        <f>'NonE-biomass'!W59+'E-biomass'!W59</f>
        <v>116618935455963.66</v>
      </c>
      <c r="X11" s="344">
        <f>'NonE-biomass'!X59+'E-biomass'!X59</f>
        <v>116920638003908.36</v>
      </c>
      <c r="Y11" s="344">
        <f>'NonE-biomass'!Y59+'E-biomass'!Y59</f>
        <v>117220443863670.83</v>
      </c>
      <c r="Z11" s="344">
        <f>'NonE-biomass'!Z59+'E-biomass'!Z59</f>
        <v>117518381926321.31</v>
      </c>
      <c r="AA11" s="344">
        <f>'NonE-biomass'!AA59+'E-biomass'!AA59</f>
        <v>117814481685657.28</v>
      </c>
      <c r="AB11" s="344">
        <f>'NonE-biomass'!AB59+'E-biomass'!AB59</f>
        <v>118108773189370.56</v>
      </c>
      <c r="AC11" s="344">
        <f>'NonE-biomass'!AC59+'E-biomass'!AC59</f>
        <v>117981134957197.03</v>
      </c>
      <c r="AD11" s="344">
        <f>'NonE-biomass'!AD59+'E-biomass'!AD59</f>
        <v>117852454568358.47</v>
      </c>
      <c r="AE11" s="344">
        <f>'NonE-biomass'!AE59+'E-biomass'!AE59</f>
        <v>117722763205417.69</v>
      </c>
      <c r="AF11" s="344">
        <f>'NonE-biomass'!AF59+'E-biomass'!AF59</f>
        <v>117592092419809.55</v>
      </c>
      <c r="AG11" s="344">
        <f>'NonE-biomass'!AG59+'E-biomass'!AG59</f>
        <v>117460474088539.39</v>
      </c>
      <c r="AH11" s="344">
        <f>'NonE-biomass'!AH59+'E-biomass'!AH59</f>
        <v>116949297922369.22</v>
      </c>
      <c r="AI11" s="344">
        <f>'NonE-biomass'!AI59+'E-biomass'!AI59</f>
        <v>116437956008828.63</v>
      </c>
      <c r="AJ11" s="344">
        <f>'NonE-biomass'!AJ59+'E-biomass'!AJ59</f>
        <v>115926480696399.86</v>
      </c>
      <c r="AK11" s="344">
        <f>'NonE-biomass'!AK59+'E-biomass'!AK59</f>
        <v>115414904499573.88</v>
      </c>
      <c r="AL11" s="344">
        <f>'NonE-biomass'!AL59+'E-biomass'!AL59</f>
        <v>114903260062607.44</v>
      </c>
      <c r="AM11" s="344">
        <f>'NonE-biomass'!AM59+'E-biomass'!AM59</f>
        <v>114322018846736.56</v>
      </c>
      <c r="AN11" s="344">
        <f>'NonE-biomass'!AN59+'E-biomass'!AN59</f>
        <v>113740892289098.22</v>
      </c>
      <c r="AO11" s="344">
        <f>'NonE-biomass'!AO59+'E-biomass'!AO59</f>
        <v>113159913180591.59</v>
      </c>
      <c r="AP11" s="344">
        <f>'NonE-biomass'!AP59+'E-biomass'!AP59</f>
        <v>112579114312534.97</v>
      </c>
      <c r="AQ11" s="344">
        <f>'NonE-biomass'!AQ59+'E-biomass'!AQ59</f>
        <v>111554871697862.22</v>
      </c>
    </row>
    <row r="12" spans="1:43" x14ac:dyDescent="0.2">
      <c r="A12" s="136" t="s">
        <v>134</v>
      </c>
      <c r="B12" s="344">
        <f>'NonE-biomass'!B60+'E-biomass'!B60</f>
        <v>4516650753607.0244</v>
      </c>
      <c r="C12" s="344">
        <f>'NonE-biomass'!C60+'E-biomass'!C60</f>
        <v>3842482367165.6812</v>
      </c>
      <c r="D12" s="344">
        <f>'NonE-biomass'!D60+'E-biomass'!D60</f>
        <v>4203228496478.3232</v>
      </c>
      <c r="E12" s="344">
        <f>'NonE-biomass'!E60+'E-biomass'!E60</f>
        <v>4143752283294.1743</v>
      </c>
      <c r="F12" s="344">
        <f>'NonE-biomass'!F60+'E-biomass'!F60</f>
        <v>4154394146882.9502</v>
      </c>
      <c r="G12" s="344">
        <f>'NonE-biomass'!G60+'E-biomass'!G60</f>
        <v>4249071429140.5962</v>
      </c>
      <c r="H12" s="344">
        <f>'NonE-biomass'!H60+'E-biomass'!H60</f>
        <v>4375275874141.9639</v>
      </c>
      <c r="I12" s="344">
        <f>'NonE-biomass'!I60+'E-biomass'!I60</f>
        <v>4488954914215.1289</v>
      </c>
      <c r="J12" s="344">
        <f>'NonE-biomass'!J60+'E-biomass'!J60</f>
        <v>4576062554172.3145</v>
      </c>
      <c r="K12" s="344">
        <f>'NonE-biomass'!K60+'E-biomass'!K60</f>
        <v>4635238891211.0273</v>
      </c>
      <c r="L12" s="344">
        <f>'NonE-biomass'!L60+'E-biomass'!L60</f>
        <v>4665651499658.8301</v>
      </c>
      <c r="M12" s="344">
        <f>'NonE-biomass'!M60+'E-biomass'!M60</f>
        <v>4667013023134.1807</v>
      </c>
      <c r="N12" s="344">
        <f>'NonE-biomass'!N60+'E-biomass'!N60</f>
        <v>4652738363150</v>
      </c>
      <c r="O12" s="344">
        <f>'NonE-biomass'!O60+'E-biomass'!O60</f>
        <v>4615789623228.5049</v>
      </c>
      <c r="P12" s="344">
        <f>'NonE-biomass'!P60+'E-biomass'!P60</f>
        <v>4562391768137.4795</v>
      </c>
      <c r="Q12" s="344">
        <f>'NonE-biomass'!Q60+'E-biomass'!Q60</f>
        <v>4498728374948.4951</v>
      </c>
      <c r="R12" s="344">
        <f>'NonE-biomass'!R60+'E-biomass'!R60</f>
        <v>4430768198687.3789</v>
      </c>
      <c r="S12" s="344">
        <f>'NonE-biomass'!S60+'E-biomass'!S60</f>
        <v>4386611762976.6206</v>
      </c>
      <c r="T12" s="344">
        <f>'NonE-biomass'!T60+'E-biomass'!T60</f>
        <v>4343420857415.8022</v>
      </c>
      <c r="U12" s="344">
        <f>'NonE-biomass'!U60+'E-biomass'!U60</f>
        <v>4301216789620.5732</v>
      </c>
      <c r="V12" s="344">
        <f>'NonE-biomass'!V60+'E-biomass'!V60</f>
        <v>4260019820019.9814</v>
      </c>
      <c r="W12" s="344">
        <f>'NonE-biomass'!W60+'E-biomass'!W60</f>
        <v>4219849240036.8115</v>
      </c>
      <c r="X12" s="344">
        <f>'NonE-biomass'!X60+'E-biomass'!X60</f>
        <v>4180723450721.1509</v>
      </c>
      <c r="Y12" s="344">
        <f>'NonE-biomass'!Y60+'E-biomass'!Y60</f>
        <v>4142660041767.6362</v>
      </c>
      <c r="Z12" s="344">
        <f>'NonE-biomass'!Z60+'E-biomass'!Z60</f>
        <v>4105675870863.6675</v>
      </c>
      <c r="AA12" s="344">
        <f>'NonE-biomass'!AA60+'E-biomass'!AA60</f>
        <v>4069787143332.7998</v>
      </c>
      <c r="AB12" s="344">
        <f>'NonE-biomass'!AB60+'E-biomass'!AB60</f>
        <v>4035009492053.8291</v>
      </c>
      <c r="AC12" s="344">
        <f>'NonE-biomass'!AC60+'E-biomass'!AC60</f>
        <v>4001358057652.7988</v>
      </c>
      <c r="AD12" s="344">
        <f>'NonE-biomass'!AD60+'E-biomass'!AD60</f>
        <v>3968847568981.4902</v>
      </c>
      <c r="AE12" s="344">
        <f>'NonE-biomass'!AE60+'E-biomass'!AE60</f>
        <v>3937492423912.4526</v>
      </c>
      <c r="AF12" s="344">
        <f>'NonE-biomass'!AF60+'E-biomass'!AF60</f>
        <v>3907306770496.7979</v>
      </c>
      <c r="AG12" s="344">
        <f>'NonE-biomass'!AG60+'E-biomass'!AG60</f>
        <v>3878304588547.52</v>
      </c>
      <c r="AH12" s="344">
        <f>'NonE-biomass'!AH60+'E-biomass'!AH60</f>
        <v>3850499771727.5391</v>
      </c>
      <c r="AI12" s="344">
        <f>'NonE-biomass'!AI60+'E-biomass'!AI60</f>
        <v>3823906210238.3188</v>
      </c>
      <c r="AJ12" s="344">
        <f>'NonE-biomass'!AJ60+'E-biomass'!AJ60</f>
        <v>3798537874221.6406</v>
      </c>
      <c r="AK12" s="344">
        <f>'NonE-biomass'!AK60+'E-biomass'!AK60</f>
        <v>3774408898004.2114</v>
      </c>
      <c r="AL12" s="344">
        <f>'NonE-biomass'!AL60+'E-biomass'!AL60</f>
        <v>3751533665332.3252</v>
      </c>
      <c r="AM12" s="344">
        <f>'NonE-biomass'!AM60+'E-biomass'!AM60</f>
        <v>3729926895761.6055</v>
      </c>
      <c r="AN12" s="344">
        <f>'NonE-biomass'!AN60+'E-biomass'!AN60</f>
        <v>3709603732385.2417</v>
      </c>
      <c r="AO12" s="344">
        <f>'NonE-biomass'!AO60+'E-biomass'!AO60</f>
        <v>3690579831103.2383</v>
      </c>
      <c r="AP12" s="344">
        <f>'NonE-biomass'!AP60+'E-biomass'!AP60</f>
        <v>3672871451654.8916</v>
      </c>
      <c r="AQ12" s="344">
        <f>'NonE-biomass'!AQ60+'E-biomass'!AQ60</f>
        <v>3637684739742.8408</v>
      </c>
    </row>
    <row r="13" spans="1:43" x14ac:dyDescent="0.2">
      <c r="A13" s="136" t="s">
        <v>135</v>
      </c>
      <c r="B13" s="344">
        <f>'NonE-biomass'!B61+'E-biomass'!B61</f>
        <v>1503700680869.1694</v>
      </c>
      <c r="C13" s="344">
        <f>'NonE-biomass'!C61+'E-biomass'!C61</f>
        <v>1206844642394.9973</v>
      </c>
      <c r="D13" s="344">
        <f>'NonE-biomass'!D61+'E-biomass'!D61</f>
        <v>1402365744982.998</v>
      </c>
      <c r="E13" s="344">
        <f>'NonE-biomass'!E61+'E-biomass'!E61</f>
        <v>1462739281268.6619</v>
      </c>
      <c r="F13" s="344">
        <f>'NonE-biomass'!F61+'E-biomass'!F61</f>
        <v>1483229192274.7078</v>
      </c>
      <c r="G13" s="344">
        <f>'NonE-biomass'!G61+'E-biomass'!G61</f>
        <v>1552232200239.0479</v>
      </c>
      <c r="H13" s="344">
        <f>'NonE-biomass'!H61+'E-biomass'!H61</f>
        <v>1641322188817.0754</v>
      </c>
      <c r="I13" s="344">
        <f>'NonE-biomass'!I61+'E-biomass'!I61</f>
        <v>1724509106314.2747</v>
      </c>
      <c r="J13" s="344">
        <f>'NonE-biomass'!J61+'E-biomass'!J61</f>
        <v>1795351098785.3516</v>
      </c>
      <c r="K13" s="344">
        <f>'NonE-biomass'!K61+'E-biomass'!K61</f>
        <v>1855173034233.8774</v>
      </c>
      <c r="L13" s="344">
        <f>'NonE-biomass'!L61+'E-biomass'!L61</f>
        <v>1905941061323.2952</v>
      </c>
      <c r="M13" s="344">
        <f>'NonE-biomass'!M61+'E-biomass'!M61</f>
        <v>1950129273021.9287</v>
      </c>
      <c r="N13" s="344">
        <f>'NonE-biomass'!N61+'E-biomass'!N61</f>
        <v>1993542395507.7542</v>
      </c>
      <c r="O13" s="344">
        <f>'NonE-biomass'!O61+'E-biomass'!O61</f>
        <v>2034011345032.9275</v>
      </c>
      <c r="P13" s="344">
        <f>'NonE-biomass'!P61+'E-biomass'!P61</f>
        <v>2072238141015.9199</v>
      </c>
      <c r="Q13" s="344">
        <f>'NonE-biomass'!Q61+'E-biomass'!Q61</f>
        <v>2109001689267.6755</v>
      </c>
      <c r="R13" s="344">
        <f>'NonE-biomass'!R61+'E-biomass'!R61</f>
        <v>2145150364812.1362</v>
      </c>
      <c r="S13" s="344">
        <f>'NonE-biomass'!S61+'E-biomass'!S61</f>
        <v>2190925107106.3455</v>
      </c>
      <c r="T13" s="344">
        <f>'NonE-biomass'!T61+'E-biomass'!T61</f>
        <v>2237247568445.6602</v>
      </c>
      <c r="U13" s="344">
        <f>'NonE-biomass'!U61+'E-biomass'!U61</f>
        <v>2283959175719.8945</v>
      </c>
      <c r="V13" s="344">
        <f>'NonE-biomass'!V61+'E-biomass'!V61</f>
        <v>2330888335509.3408</v>
      </c>
      <c r="W13" s="344">
        <f>'NonE-biomass'!W61+'E-biomass'!W61</f>
        <v>2377850243412.1357</v>
      </c>
      <c r="X13" s="344">
        <f>'NonE-biomass'!X61+'E-biomass'!X61</f>
        <v>2424646831043.0879</v>
      </c>
      <c r="Y13" s="344">
        <f>'NonE-biomass'!Y61+'E-biomass'!Y61</f>
        <v>2471066866972.439</v>
      </c>
      <c r="Z13" s="344">
        <f>'NonE-biomass'!Z61+'E-biomass'!Z61</f>
        <v>2516886227739.3071</v>
      </c>
      <c r="AA13" s="344">
        <f>'NonE-biomass'!AA61+'E-biomass'!AA61</f>
        <v>2561868354577.8115</v>
      </c>
      <c r="AB13" s="344">
        <f>'NonE-biomass'!AB61+'E-biomass'!AB61</f>
        <v>2605764910590.6533</v>
      </c>
      <c r="AC13" s="344">
        <f>'NonE-biomass'!AC61+'E-biomass'!AC61</f>
        <v>2648316651754.9253</v>
      </c>
      <c r="AD13" s="344">
        <f>'NonE-biomass'!AD61+'E-biomass'!AD61</f>
        <v>2689254523314.1055</v>
      </c>
      <c r="AE13" s="344">
        <f>'NonE-biomass'!AE61+'E-biomass'!AE61</f>
        <v>2728300990769.249</v>
      </c>
      <c r="AF13" s="344">
        <f>'NonE-biomass'!AF61+'E-biomass'!AF61</f>
        <v>2765171611814.6543</v>
      </c>
      <c r="AG13" s="344">
        <f>'NonE-biomass'!AG61+'E-biomass'!AG61</f>
        <v>2799576852160.7568</v>
      </c>
      <c r="AH13" s="344">
        <f>'NonE-biomass'!AH61+'E-biomass'!AH61</f>
        <v>2831224144257.2866</v>
      </c>
      <c r="AI13" s="344">
        <f>'NonE-biomass'!AI61+'E-biomass'!AI61</f>
        <v>2859820183495.4263</v>
      </c>
      <c r="AJ13" s="344">
        <f>'NonE-biomass'!AJ61+'E-biomass'!AJ61</f>
        <v>2885073451569.8901</v>
      </c>
      <c r="AK13" s="344">
        <f>'NonE-biomass'!AK61+'E-biomass'!AK61</f>
        <v>2906696951379.9517</v>
      </c>
      <c r="AL13" s="344">
        <f>'NonE-biomass'!AL61+'E-biomass'!AL61</f>
        <v>2924411132223.6196</v>
      </c>
      <c r="AM13" s="344">
        <f>'NonE-biomass'!AM61+'E-biomass'!AM61</f>
        <v>2937946978192.5107</v>
      </c>
      <c r="AN13" s="344">
        <f>'NonE-biomass'!AN61+'E-biomass'!AN61</f>
        <v>2947049226729.0195</v>
      </c>
      <c r="AO13" s="344">
        <f>'NonE-biomass'!AO61+'E-biomass'!AO61</f>
        <v>2951479678405.144</v>
      </c>
      <c r="AP13" s="344">
        <f>'NonE-biomass'!AP61+'E-biomass'!AP61</f>
        <v>2951020553283.4702</v>
      </c>
      <c r="AQ13" s="344">
        <f>'NonE-biomass'!AQ61+'E-biomass'!AQ61</f>
        <v>2930160819161.9326</v>
      </c>
    </row>
    <row r="14" spans="1:43" x14ac:dyDescent="0.2">
      <c r="A14" s="136" t="s">
        <v>136</v>
      </c>
      <c r="B14" s="344">
        <f>'NonE-biomass'!B62+'E-biomass'!B62</f>
        <v>24980296919826.566</v>
      </c>
      <c r="C14" s="344">
        <f>'NonE-biomass'!C62+'E-biomass'!C62</f>
        <v>23035473714495.773</v>
      </c>
      <c r="D14" s="344">
        <f>'NonE-biomass'!D62+'E-biomass'!D62</f>
        <v>22860170058513.5</v>
      </c>
      <c r="E14" s="344">
        <f>'NonE-biomass'!E62+'E-biomass'!E62</f>
        <v>20502889457193.168</v>
      </c>
      <c r="F14" s="344">
        <f>'NonE-biomass'!F62+'E-biomass'!F62</f>
        <v>21323713892657.441</v>
      </c>
      <c r="G14" s="344">
        <f>'NonE-biomass'!G62+'E-biomass'!G62</f>
        <v>22139379584282.645</v>
      </c>
      <c r="H14" s="344">
        <f>'NonE-biomass'!H62+'E-biomass'!H62</f>
        <v>22949892539582.789</v>
      </c>
      <c r="I14" s="344">
        <f>'NonE-biomass'!I62+'E-biomass'!I62</f>
        <v>23176548886280.781</v>
      </c>
      <c r="J14" s="344">
        <f>'NonE-biomass'!J62+'E-biomass'!J62</f>
        <v>23401645579614.164</v>
      </c>
      <c r="K14" s="344">
        <f>'NonE-biomass'!K62+'E-biomass'!K62</f>
        <v>23625184472022.152</v>
      </c>
      <c r="L14" s="344">
        <f>'NonE-biomass'!L62+'E-biomass'!L62</f>
        <v>23847167415943.938</v>
      </c>
      <c r="M14" s="344">
        <f>'NonE-biomass'!M62+'E-biomass'!M62</f>
        <v>24067596263818.746</v>
      </c>
      <c r="N14" s="344">
        <f>'NonE-biomass'!N62+'E-biomass'!N62</f>
        <v>23736514531955.594</v>
      </c>
      <c r="O14" s="344">
        <f>'NonE-biomass'!O62+'E-biomass'!O62</f>
        <v>23406813457713.602</v>
      </c>
      <c r="P14" s="344">
        <f>'NonE-biomass'!P62+'E-biomass'!P62</f>
        <v>23078491898937.484</v>
      </c>
      <c r="Q14" s="344">
        <f>'NonE-biomass'!Q62+'E-biomass'!Q62</f>
        <v>22751548713471.945</v>
      </c>
      <c r="R14" s="344">
        <f>'NonE-biomass'!R62+'E-biomass'!R62</f>
        <v>22425982759161.695</v>
      </c>
      <c r="S14" s="344">
        <f>'NonE-biomass'!S62+'E-biomass'!S62</f>
        <v>22029061347711.57</v>
      </c>
      <c r="T14" s="344">
        <f>'NonE-biomass'!T62+'E-biomass'!T62</f>
        <v>21632596894249.574</v>
      </c>
      <c r="U14" s="344">
        <f>'NonE-biomass'!U62+'E-biomass'!U62</f>
        <v>21236589222110.68</v>
      </c>
      <c r="V14" s="344">
        <f>'NonE-biomass'!V62+'E-biomass'!V62</f>
        <v>20841038154629.895</v>
      </c>
      <c r="W14" s="344">
        <f>'NonE-biomass'!W62+'E-biomass'!W62</f>
        <v>20445943515142.207</v>
      </c>
      <c r="X14" s="344">
        <f>'NonE-biomass'!X62+'E-biomass'!X62</f>
        <v>19909210537551.773</v>
      </c>
      <c r="Y14" s="344">
        <f>'NonE-biomass'!Y62+'E-biomass'!Y62</f>
        <v>19373102847045.918</v>
      </c>
      <c r="Z14" s="344">
        <f>'NonE-biomass'!Z62+'E-biomass'!Z62</f>
        <v>18837620200794.41</v>
      </c>
      <c r="AA14" s="344">
        <f>'NonE-biomass'!AA62+'E-biomass'!AA62</f>
        <v>18302762355967.035</v>
      </c>
      <c r="AB14" s="344">
        <f>'NonE-biomass'!AB62+'E-biomass'!AB62</f>
        <v>17768529069733.566</v>
      </c>
      <c r="AC14" s="344">
        <f>'NonE-biomass'!AC62+'E-biomass'!AC62</f>
        <v>17354090384840.092</v>
      </c>
      <c r="AD14" s="344">
        <f>'NonE-biomass'!AD62+'E-biomass'!AD62</f>
        <v>16940132285727.746</v>
      </c>
      <c r="AE14" s="344">
        <f>'NonE-biomass'!AE62+'E-biomass'!AE62</f>
        <v>16526654585970.221</v>
      </c>
      <c r="AF14" s="344">
        <f>'NonE-biomass'!AF62+'E-biomass'!AF62</f>
        <v>16113657099141.186</v>
      </c>
      <c r="AG14" s="344">
        <f>'NonE-biomass'!AG62+'E-biomass'!AG62</f>
        <v>15701139638814.32</v>
      </c>
      <c r="AH14" s="344">
        <f>'NonE-biomass'!AH62+'E-biomass'!AH62</f>
        <v>15449601586379.328</v>
      </c>
      <c r="AI14" s="344">
        <f>'NonE-biomass'!AI62+'E-biomass'!AI62</f>
        <v>15198351861270.207</v>
      </c>
      <c r="AJ14" s="344">
        <f>'NonE-biomass'!AJ62+'E-biomass'!AJ62</f>
        <v>14947390351993.393</v>
      </c>
      <c r="AK14" s="344">
        <f>'NonE-biomass'!AK62+'E-biomass'!AK62</f>
        <v>14696716947055.318</v>
      </c>
      <c r="AL14" s="344">
        <f>'NonE-biomass'!AL62+'E-biomass'!AL62</f>
        <v>14446331534962.422</v>
      </c>
      <c r="AM14" s="344">
        <f>'NonE-biomass'!AM62+'E-biomass'!AM62</f>
        <v>14317140941357.727</v>
      </c>
      <c r="AN14" s="344">
        <f>'NonE-biomass'!AN62+'E-biomass'!AN62</f>
        <v>14188092516631.236</v>
      </c>
      <c r="AO14" s="344">
        <f>'NonE-biomass'!AO62+'E-biomass'!AO62</f>
        <v>14059186206595.65</v>
      </c>
      <c r="AP14" s="344">
        <f>'NonE-biomass'!AP62+'E-biomass'!AP62</f>
        <v>13930421957063.674</v>
      </c>
      <c r="AQ14" s="344">
        <f>'NonE-biomass'!AQ62+'E-biomass'!AQ62</f>
        <v>13773327280734.193</v>
      </c>
    </row>
    <row r="15" spans="1:43" x14ac:dyDescent="0.2">
      <c r="A15" s="136" t="s">
        <v>137</v>
      </c>
      <c r="B15" s="344">
        <f>'NonE-biomass'!B63+'E-biomass'!B63</f>
        <v>28154159611550.422</v>
      </c>
      <c r="C15" s="344">
        <f>'NonE-biomass'!C63+'E-biomass'!C63</f>
        <v>13119927158358.488</v>
      </c>
      <c r="D15" s="344">
        <f>'NonE-biomass'!D63+'E-biomass'!D63</f>
        <v>12713818332386.262</v>
      </c>
      <c r="E15" s="344">
        <f>'NonE-biomass'!E63+'E-biomass'!E63</f>
        <v>12459969688910.117</v>
      </c>
      <c r="F15" s="344">
        <f>'NonE-biomass'!F63+'E-biomass'!F63</f>
        <v>13402645763840.158</v>
      </c>
      <c r="G15" s="344">
        <f>'NonE-biomass'!G63+'E-biomass'!G63</f>
        <v>14338755889723.275</v>
      </c>
      <c r="H15" s="344">
        <f>'NonE-biomass'!H63+'E-biomass'!H63</f>
        <v>15268304839272.746</v>
      </c>
      <c r="I15" s="344">
        <f>'NonE-biomass'!I63+'E-biomass'!I63</f>
        <v>15558910015693.074</v>
      </c>
      <c r="J15" s="344">
        <f>'NonE-biomass'!J63+'E-biomass'!J63</f>
        <v>15847422309417.818</v>
      </c>
      <c r="K15" s="344">
        <f>'NonE-biomass'!K63+'E-biomass'!K63</f>
        <v>16133843258424.803</v>
      </c>
      <c r="L15" s="344">
        <f>'NonE-biomass'!L63+'E-biomass'!L63</f>
        <v>16418174400691.855</v>
      </c>
      <c r="M15" s="344">
        <f>'NonE-biomass'!M63+'E-biomass'!M63</f>
        <v>16700417274196.795</v>
      </c>
      <c r="N15" s="344">
        <f>'NonE-biomass'!N63+'E-biomass'!N63</f>
        <v>16676881146589.717</v>
      </c>
      <c r="O15" s="344">
        <f>'NonE-biomass'!O63+'E-biomass'!O63</f>
        <v>16653226440958.814</v>
      </c>
      <c r="P15" s="344">
        <f>'NonE-biomass'!P63+'E-biomass'!P63</f>
        <v>16629453228414.59</v>
      </c>
      <c r="Q15" s="344">
        <f>'NonE-biomass'!Q63+'E-biomass'!Q63</f>
        <v>16605561580067.527</v>
      </c>
      <c r="R15" s="344">
        <f>'NonE-biomass'!R63+'E-biomass'!R63</f>
        <v>16581551567028.121</v>
      </c>
      <c r="S15" s="344">
        <f>'NonE-biomass'!S63+'E-biomass'!S63</f>
        <v>16383156369794.002</v>
      </c>
      <c r="T15" s="344">
        <f>'NonE-biomass'!T63+'E-biomass'!T63</f>
        <v>16184997923250.393</v>
      </c>
      <c r="U15" s="344">
        <f>'NonE-biomass'!U63+'E-biomass'!U63</f>
        <v>15987076165263.359</v>
      </c>
      <c r="V15" s="344">
        <f>'NonE-biomass'!V63+'E-biomass'!V63</f>
        <v>15789391033698.961</v>
      </c>
      <c r="W15" s="344">
        <f>'NonE-biomass'!W63+'E-biomass'!W63</f>
        <v>15591942466423.252</v>
      </c>
      <c r="X15" s="344">
        <f>'NonE-biomass'!X63+'E-biomass'!X63</f>
        <v>15230707398548.691</v>
      </c>
      <c r="Y15" s="344">
        <f>'NonE-biomass'!Y63+'E-biomass'!Y63</f>
        <v>14869914149288.689</v>
      </c>
      <c r="Z15" s="344">
        <f>'NonE-biomass'!Z63+'E-biomass'!Z63</f>
        <v>14509562602142.113</v>
      </c>
      <c r="AA15" s="344">
        <f>'NonE-biomass'!AA63+'E-biomass'!AA63</f>
        <v>14149652640607.816</v>
      </c>
      <c r="AB15" s="344">
        <f>'NonE-biomass'!AB63+'E-biomass'!AB63</f>
        <v>13790184148184.658</v>
      </c>
      <c r="AC15" s="344">
        <f>'NonE-biomass'!AC63+'E-biomass'!AC63</f>
        <v>13431157008371.504</v>
      </c>
      <c r="AD15" s="344">
        <f>'NonE-biomass'!AD63+'E-biomass'!AD63</f>
        <v>13072571104667.213</v>
      </c>
      <c r="AE15" s="344">
        <f>'NonE-biomass'!AE63+'E-biomass'!AE63</f>
        <v>12714426320570.645</v>
      </c>
      <c r="AF15" s="344">
        <f>'NonE-biomass'!AF63+'E-biomass'!AF63</f>
        <v>12356722539580.66</v>
      </c>
      <c r="AG15" s="344">
        <f>'NonE-biomass'!AG63+'E-biomass'!AG63</f>
        <v>11999459645196.121</v>
      </c>
      <c r="AH15" s="344">
        <f>'NonE-biomass'!AH63+'E-biomass'!AH63</f>
        <v>11689208070999.549</v>
      </c>
      <c r="AI15" s="344">
        <f>'NonE-biomass'!AI63+'E-biomass'!AI63</f>
        <v>11379338574364.494</v>
      </c>
      <c r="AJ15" s="344">
        <f>'NonE-biomass'!AJ63+'E-biomass'!AJ63</f>
        <v>11069851054323.307</v>
      </c>
      <c r="AK15" s="344">
        <f>'NonE-biomass'!AK63+'E-biomass'!AK63</f>
        <v>10760745409908.328</v>
      </c>
      <c r="AL15" s="344">
        <f>'NonE-biomass'!AL63+'E-biomass'!AL63</f>
        <v>10452021540151.906</v>
      </c>
      <c r="AM15" s="344">
        <f>'NonE-biomass'!AM63+'E-biomass'!AM63</f>
        <v>10128520114366.387</v>
      </c>
      <c r="AN15" s="344">
        <f>'NonE-biomass'!AN63+'E-biomass'!AN63</f>
        <v>9805419371670.7637</v>
      </c>
      <c r="AO15" s="344">
        <f>'NonE-biomass'!AO63+'E-biomass'!AO63</f>
        <v>9482719206025.1152</v>
      </c>
      <c r="AP15" s="344">
        <f>'NonE-biomass'!AP63+'E-biomass'!AP63</f>
        <v>9160419511389.5215</v>
      </c>
      <c r="AQ15" s="344">
        <f>'NonE-biomass'!AQ63+'E-biomass'!AQ63</f>
        <v>8815888003069.9414</v>
      </c>
    </row>
    <row r="16" spans="1:43" x14ac:dyDescent="0.2">
      <c r="A16" s="136" t="s">
        <v>138</v>
      </c>
      <c r="B16" s="344">
        <f>'NonE-biomass'!B64+'E-biomass'!B64</f>
        <v>1653515877856.135</v>
      </c>
      <c r="C16" s="344">
        <f>'NonE-biomass'!C64+'E-biomass'!C64</f>
        <v>1964243693829.0991</v>
      </c>
      <c r="D16" s="344">
        <f>'NonE-biomass'!D64+'E-biomass'!D64</f>
        <v>2024074233348.9419</v>
      </c>
      <c r="E16" s="344">
        <f>'NonE-biomass'!E64+'E-biomass'!E64</f>
        <v>2094849320142.3928</v>
      </c>
      <c r="F16" s="344">
        <f>'NonE-biomass'!F64+'E-biomass'!F64</f>
        <v>2251835884869.7061</v>
      </c>
      <c r="G16" s="344">
        <f>'NonE-biomass'!G64+'E-biomass'!G64</f>
        <v>2406111125609.0835</v>
      </c>
      <c r="H16" s="344">
        <f>'NonE-biomass'!H64+'E-biomass'!H64</f>
        <v>2557690028935.9429</v>
      </c>
      <c r="I16" s="344">
        <f>'NonE-biomass'!I64+'E-biomass'!I64</f>
        <v>2668996855096.7217</v>
      </c>
      <c r="J16" s="344">
        <f>'NonE-biomass'!J64+'E-biomass'!J64</f>
        <v>2778311195664.498</v>
      </c>
      <c r="K16" s="344">
        <f>'NonE-biomass'!K64+'E-biomass'!K64</f>
        <v>2885643738066.5957</v>
      </c>
      <c r="L16" s="344">
        <f>'NonE-biomass'!L64+'E-biomass'!L64</f>
        <v>2991005169730.334</v>
      </c>
      <c r="M16" s="344">
        <f>'NonE-biomass'!M64+'E-biomass'!M64</f>
        <v>3094406178083.0366</v>
      </c>
      <c r="N16" s="344">
        <f>'NonE-biomass'!N64+'E-biomass'!N64</f>
        <v>3143213775952.7861</v>
      </c>
      <c r="O16" s="344">
        <f>'NonE-biomass'!O64+'E-biomass'!O64</f>
        <v>3191219607304.2432</v>
      </c>
      <c r="P16" s="344">
        <f>'NonE-biomass'!P64+'E-biomass'!P64</f>
        <v>3238427395855.9902</v>
      </c>
      <c r="Q16" s="344">
        <f>'NonE-biomass'!Q64+'E-biomass'!Q64</f>
        <v>3284840865326.6157</v>
      </c>
      <c r="R16" s="344">
        <f>'NonE-biomass'!R64+'E-biomass'!R64</f>
        <v>3330463739434.7036</v>
      </c>
      <c r="S16" s="344">
        <f>'NonE-biomass'!S64+'E-biomass'!S64</f>
        <v>3341215570683.0654</v>
      </c>
      <c r="T16" s="344">
        <f>'NonE-biomass'!T64+'E-biomass'!T64</f>
        <v>3351872365782.7305</v>
      </c>
      <c r="U16" s="344">
        <f>'NonE-biomass'!U64+'E-biomass'!U64</f>
        <v>3362434246390.3906</v>
      </c>
      <c r="V16" s="344">
        <f>'NonE-biomass'!V64+'E-biomass'!V64</f>
        <v>3372901334162.7363</v>
      </c>
      <c r="W16" s="344">
        <f>'NonE-biomass'!W64+'E-biomass'!W64</f>
        <v>3383273750756.4575</v>
      </c>
      <c r="X16" s="344">
        <f>'NonE-biomass'!X64+'E-biomass'!X64</f>
        <v>3365911441081.4541</v>
      </c>
      <c r="Y16" s="344">
        <f>'NonE-biomass'!Y64+'E-biomass'!Y64</f>
        <v>3348600491355.8604</v>
      </c>
      <c r="Z16" s="344">
        <f>'NonE-biomass'!Z64+'E-biomass'!Z64</f>
        <v>3331340850296.8345</v>
      </c>
      <c r="AA16" s="344">
        <f>'NonE-biomass'!AA64+'E-biomass'!AA64</f>
        <v>3314132466621.5376</v>
      </c>
      <c r="AB16" s="344">
        <f>'NonE-biomass'!AB64+'E-biomass'!AB64</f>
        <v>3296975289047.1245</v>
      </c>
      <c r="AC16" s="344">
        <f>'NonE-biomass'!AC64+'E-biomass'!AC64</f>
        <v>3244257280558.4326</v>
      </c>
      <c r="AD16" s="344">
        <f>'NonE-biomass'!AD64+'E-biomass'!AD64</f>
        <v>3191779699288.1079</v>
      </c>
      <c r="AE16" s="344">
        <f>'NonE-biomass'!AE64+'E-biomass'!AE64</f>
        <v>3139542269730.9341</v>
      </c>
      <c r="AF16" s="344">
        <f>'NonE-biomass'!AF64+'E-biomass'!AF64</f>
        <v>3087544716381.6992</v>
      </c>
      <c r="AG16" s="344">
        <f>'NonE-biomass'!AG64+'E-biomass'!AG64</f>
        <v>3035786763735.189</v>
      </c>
      <c r="AH16" s="344">
        <f>'NonE-biomass'!AH64+'E-biomass'!AH64</f>
        <v>2957913568336.9429</v>
      </c>
      <c r="AI16" s="344">
        <f>'NonE-biomass'!AI64+'E-biomass'!AI64</f>
        <v>2880420854837.4346</v>
      </c>
      <c r="AJ16" s="344">
        <f>'NonE-biomass'!AJ64+'E-biomass'!AJ64</f>
        <v>2803308179564.6689</v>
      </c>
      <c r="AK16" s="344">
        <f>'NonE-biomass'!AK64+'E-biomass'!AK64</f>
        <v>2726575098846.6504</v>
      </c>
      <c r="AL16" s="344">
        <f>'NonE-biomass'!AL64+'E-biomass'!AL64</f>
        <v>2650221169011.3872</v>
      </c>
      <c r="AM16" s="344">
        <f>'NonE-biomass'!AM64+'E-biomass'!AM64</f>
        <v>2574135691780.6016</v>
      </c>
      <c r="AN16" s="344">
        <f>'NonE-biomass'!AN64+'E-biomass'!AN64</f>
        <v>2498429115442.3506</v>
      </c>
      <c r="AO16" s="344">
        <f>'NonE-biomass'!AO64+'E-biomass'!AO64</f>
        <v>2423100995370.0869</v>
      </c>
      <c r="AP16" s="344">
        <f>'NonE-biomass'!AP64+'E-biomass'!AP64</f>
        <v>2348150886937.269</v>
      </c>
      <c r="AQ16" s="344">
        <f>'NonE-biomass'!AQ64+'E-biomass'!AQ64</f>
        <v>2267381362555.5713</v>
      </c>
    </row>
    <row r="17" spans="1:43" x14ac:dyDescent="0.2">
      <c r="A17" s="136" t="s">
        <v>139</v>
      </c>
      <c r="B17" s="344">
        <f>'NonE-biomass'!B65+'E-biomass'!B65</f>
        <v>1353885483882.2034</v>
      </c>
      <c r="C17" s="344">
        <f>'NonE-biomass'!C65+'E-biomass'!C65</f>
        <v>1287300951887.9968</v>
      </c>
      <c r="D17" s="344">
        <f>'NonE-biomass'!D65+'E-biomass'!D65</f>
        <v>1543867269495.7993</v>
      </c>
      <c r="E17" s="344">
        <f>'NonE-biomass'!E65+'E-biomass'!E65</f>
        <v>1551031448125.4084</v>
      </c>
      <c r="F17" s="344">
        <f>'NonE-biomass'!F65+'E-biomass'!F65</f>
        <v>1560834707590.5762</v>
      </c>
      <c r="G17" s="344">
        <f>'NonE-biomass'!G65+'E-biomass'!G65</f>
        <v>1600255135683.99</v>
      </c>
      <c r="H17" s="344">
        <f>'NonE-biomass'!H65+'E-biomass'!H65</f>
        <v>1651283519916.2336</v>
      </c>
      <c r="I17" s="344">
        <f>'NonE-biomass'!I65+'E-biomass'!I65</f>
        <v>1698993787499.5012</v>
      </c>
      <c r="J17" s="344">
        <f>'NonE-biomass'!J65+'E-biomass'!J65</f>
        <v>1739086856901.1165</v>
      </c>
      <c r="K17" s="344">
        <f>'NonE-biomass'!K65+'E-biomass'!K65</f>
        <v>1771994046262.6624</v>
      </c>
      <c r="L17" s="344">
        <f>'NonE-biomass'!L65+'E-biomass'!L65</f>
        <v>1798319740167.8345</v>
      </c>
      <c r="M17" s="344">
        <f>'NonE-biomass'!M65+'E-biomass'!M65</f>
        <v>1818810261925.5554</v>
      </c>
      <c r="N17" s="344">
        <f>'NonE-biomass'!N65+'E-biomass'!N65</f>
        <v>1836328883139.4419</v>
      </c>
      <c r="O17" s="344">
        <f>'NonE-biomass'!O65+'E-biomass'!O65</f>
        <v>1849611160800.7017</v>
      </c>
      <c r="P17" s="344">
        <f>'NonE-biomass'!P65+'E-biomass'!P65</f>
        <v>1859402589219.8416</v>
      </c>
      <c r="Q17" s="344">
        <f>'NonE-biomass'!Q65+'E-biomass'!Q65</f>
        <v>1866489562235.6604</v>
      </c>
      <c r="R17" s="344">
        <f>'NonE-biomass'!R65+'E-biomass'!R65</f>
        <v>1871685852403.491</v>
      </c>
      <c r="S17" s="344">
        <f>'NonE-biomass'!S65+'E-biomass'!S65</f>
        <v>1882681342108.2158</v>
      </c>
      <c r="T17" s="344">
        <f>'NonE-biomass'!T65+'E-biomass'!T65</f>
        <v>1892725484831.5569</v>
      </c>
      <c r="U17" s="344">
        <f>'NonE-biomass'!U65+'E-biomass'!U65</f>
        <v>1901838007229.3728</v>
      </c>
      <c r="V17" s="344">
        <f>'NonE-biomass'!V65+'E-biomass'!V65</f>
        <v>1910040726346.302</v>
      </c>
      <c r="W17" s="344">
        <f>'NonE-biomass'!W65+'E-biomass'!W65</f>
        <v>1917357411637.3682</v>
      </c>
      <c r="X17" s="344">
        <f>'NonE-biomass'!X65+'E-biomass'!X65</f>
        <v>1923813645746.8059</v>
      </c>
      <c r="Y17" s="344">
        <f>'NonE-biomass'!Y65+'E-biomass'!Y65</f>
        <v>1929436684977.9441</v>
      </c>
      <c r="Z17" s="344">
        <f>'NonE-biomass'!Z65+'E-biomass'!Z65</f>
        <v>1934255320338.4365</v>
      </c>
      <c r="AA17" s="344">
        <f>'NonE-biomass'!AA65+'E-biomass'!AA65</f>
        <v>1938299739991.3733</v>
      </c>
      <c r="AB17" s="344">
        <f>'NonE-biomass'!AB65+'E-biomass'!AB65</f>
        <v>1941601393886.9282</v>
      </c>
      <c r="AC17" s="344">
        <f>'NonE-biomass'!AC65+'E-biomass'!AC65</f>
        <v>1944192861291.1309</v>
      </c>
      <c r="AD17" s="344">
        <f>'NonE-biomass'!AD65+'E-biomass'!AD65</f>
        <v>1946107721869.0017</v>
      </c>
      <c r="AE17" s="344">
        <f>'NonE-biomass'!AE65+'E-biomass'!AE65</f>
        <v>1947380430919.8474</v>
      </c>
      <c r="AF17" s="344">
        <f>'NonE-biomass'!AF65+'E-biomass'!AF65</f>
        <v>1948046199302.5432</v>
      </c>
      <c r="AG17" s="344">
        <f>'NonE-biomass'!AG65+'E-biomass'!AG65</f>
        <v>1948140878529.9526</v>
      </c>
      <c r="AH17" s="344">
        <f>'NonE-biomass'!AH65+'E-biomass'!AH65</f>
        <v>1947700851453.7437</v>
      </c>
      <c r="AI17" s="344">
        <f>'NonE-biomass'!AI65+'E-biomass'!AI65</f>
        <v>1946762928904.9622</v>
      </c>
      <c r="AJ17" s="344">
        <f>'NonE-biomass'!AJ65+'E-biomass'!AJ65</f>
        <v>1945364252601.6355</v>
      </c>
      <c r="AK17" s="344">
        <f>'NonE-biomass'!AK65+'E-biomass'!AK65</f>
        <v>1943542204583.4314</v>
      </c>
      <c r="AL17" s="344">
        <f>'NonE-biomass'!AL65+'E-biomass'!AL65</f>
        <v>1941334323384.5962</v>
      </c>
      <c r="AM17" s="344">
        <f>'NonE-biomass'!AM65+'E-biomass'!AM65</f>
        <v>1938778227111.0859</v>
      </c>
      <c r="AN17" s="344">
        <f>'NonE-biomass'!AN65+'E-biomass'!AN65</f>
        <v>1935911543545.2222</v>
      </c>
      <c r="AO17" s="344">
        <f>'NonE-biomass'!AO65+'E-biomass'!AO65</f>
        <v>1932771847362.7366</v>
      </c>
      <c r="AP17" s="344">
        <f>'NonE-biomass'!AP65+'E-biomass'!AP65</f>
        <v>1929396604511.8259</v>
      </c>
      <c r="AQ17" s="344">
        <f>'NonE-biomass'!AQ65+'E-biomass'!AQ65</f>
        <v>1915947107752.865</v>
      </c>
    </row>
    <row r="18" spans="1:43" x14ac:dyDescent="0.2">
      <c r="A18" s="136" t="s">
        <v>140</v>
      </c>
      <c r="B18" s="344">
        <f>'NonE-biomass'!B66+'E-biomass'!B66</f>
        <v>1034834601409.9631</v>
      </c>
      <c r="C18" s="344">
        <f>'NonE-biomass'!C66+'E-biomass'!C66</f>
        <v>1131937043901.5146</v>
      </c>
      <c r="D18" s="344">
        <f>'NonE-biomass'!D66+'E-biomass'!D66</f>
        <v>1331857898686.7197</v>
      </c>
      <c r="E18" s="344">
        <f>'NonE-biomass'!E66+'E-biomass'!E66</f>
        <v>1423742077450.1079</v>
      </c>
      <c r="F18" s="344">
        <f>'NonE-biomass'!F66+'E-biomass'!F66</f>
        <v>1438415535278.1401</v>
      </c>
      <c r="G18" s="344">
        <f>'NonE-biomass'!G66+'E-biomass'!G66</f>
        <v>1501726149093.0056</v>
      </c>
      <c r="H18" s="344">
        <f>'NonE-biomass'!H66+'E-biomass'!H66</f>
        <v>1581500731161.9419</v>
      </c>
      <c r="I18" s="344">
        <f>'NonE-biomass'!I66+'E-biomass'!I66</f>
        <v>1648436130445.4023</v>
      </c>
      <c r="J18" s="344">
        <f>'NonE-biomass'!J66+'E-biomass'!J66</f>
        <v>1697914507227.7727</v>
      </c>
      <c r="K18" s="344">
        <f>'NonE-biomass'!K66+'E-biomass'!K66</f>
        <v>1734776728731.9495</v>
      </c>
      <c r="L18" s="344">
        <f>'NonE-biomass'!L66+'E-biomass'!L66</f>
        <v>1764863421873.8293</v>
      </c>
      <c r="M18" s="344">
        <f>'NonE-biomass'!M66+'E-biomass'!M66</f>
        <v>1794664630126.9624</v>
      </c>
      <c r="N18" s="344">
        <f>'NonE-biomass'!N66+'E-biomass'!N66</f>
        <v>1836028261314.4358</v>
      </c>
      <c r="O18" s="344">
        <f>'NonE-biomass'!O66+'E-biomass'!O66</f>
        <v>1882998741585.5674</v>
      </c>
      <c r="P18" s="344">
        <f>'NonE-biomass'!P66+'E-biomass'!P66</f>
        <v>1934045744505.4983</v>
      </c>
      <c r="Q18" s="344">
        <f>'NonE-biomass'!Q66+'E-biomass'!Q66</f>
        <v>1987458084458.9666</v>
      </c>
      <c r="R18" s="344">
        <f>'NonE-biomass'!R66+'E-biomass'!R66</f>
        <v>2041312151224.374</v>
      </c>
      <c r="S18" s="344">
        <f>'NonE-biomass'!S66+'E-biomass'!S66</f>
        <v>2106850611894.3501</v>
      </c>
      <c r="T18" s="344">
        <f>'NonE-biomass'!T66+'E-biomass'!T66</f>
        <v>2171292940704.0645</v>
      </c>
      <c r="U18" s="344">
        <f>'NonE-biomass'!U66+'E-biomass'!U66</f>
        <v>2234386983329.5737</v>
      </c>
      <c r="V18" s="344">
        <f>'NonE-biomass'!V66+'E-biomass'!V66</f>
        <v>2295881081782.6943</v>
      </c>
      <c r="W18" s="344">
        <f>'NonE-biomass'!W66+'E-biomass'!W66</f>
        <v>2355525641353.9385</v>
      </c>
      <c r="X18" s="344">
        <f>'NonE-biomass'!X66+'E-biomass'!X66</f>
        <v>2413074700316.6475</v>
      </c>
      <c r="Y18" s="344">
        <f>'NonE-biomass'!Y66+'E-biomass'!Y66</f>
        <v>2468287488827.3408</v>
      </c>
      <c r="Z18" s="344">
        <f>'NonE-biomass'!Z66+'E-biomass'!Z66</f>
        <v>2520929963865.1382</v>
      </c>
      <c r="AA18" s="344">
        <f>'NonE-biomass'!AA66+'E-biomass'!AA66</f>
        <v>2570776307608.1265</v>
      </c>
      <c r="AB18" s="344">
        <f>'NonE-biomass'!AB66+'E-biomass'!AB66</f>
        <v>2617610377324.6973</v>
      </c>
      <c r="AC18" s="344">
        <f>'NonE-biomass'!AC66+'E-biomass'!AC66</f>
        <v>2661227095641.7339</v>
      </c>
      <c r="AD18" s="344">
        <f>'NonE-biomass'!AD66+'E-biomass'!AD66</f>
        <v>2701433770914.0186</v>
      </c>
      <c r="AE18" s="344">
        <f>'NonE-biomass'!AE66+'E-biomass'!AE66</f>
        <v>2738051338336.1592</v>
      </c>
      <c r="AF18" s="344">
        <f>'NonE-biomass'!AF66+'E-biomass'!AF66</f>
        <v>2770915513384.9028</v>
      </c>
      <c r="AG18" s="344">
        <f>'NonE-biomass'!AG66+'E-biomass'!AG66</f>
        <v>2799877850132.5483</v>
      </c>
      <c r="AH18" s="344">
        <f>'NonE-biomass'!AH66+'E-biomass'!AH66</f>
        <v>2824806697910.0767</v>
      </c>
      <c r="AI18" s="344">
        <f>'NonE-biomass'!AI66+'E-biomass'!AI66</f>
        <v>2845588050702.2241</v>
      </c>
      <c r="AJ18" s="344">
        <f>'NonE-biomass'!AJ66+'E-biomass'!AJ66</f>
        <v>2862126284511.4297</v>
      </c>
      <c r="AK18" s="344">
        <f>'NonE-biomass'!AK66+'E-biomass'!AK66</f>
        <v>2874344778720.9683</v>
      </c>
      <c r="AL18" s="344">
        <f>'NonE-biomass'!AL66+'E-biomass'!AL66</f>
        <v>2882186418213.522</v>
      </c>
      <c r="AM18" s="344">
        <f>'NonE-biomass'!AM66+'E-biomass'!AM66</f>
        <v>2885613973656.8569</v>
      </c>
      <c r="AN18" s="344">
        <f>'NonE-biomass'!AN66+'E-biomass'!AN66</f>
        <v>2884610357955.8687</v>
      </c>
      <c r="AO18" s="344">
        <f>'NonE-biomass'!AO66+'E-biomass'!AO66</f>
        <v>2879178757396.8579</v>
      </c>
      <c r="AP18" s="344">
        <f>'NonE-biomass'!AP66+'E-biomass'!AP66</f>
        <v>2869342636487.5176</v>
      </c>
      <c r="AQ18" s="344">
        <f>'NonE-biomass'!AQ66+'E-biomass'!AQ66</f>
        <v>2840503843549.6357</v>
      </c>
    </row>
    <row r="19" spans="1:43" x14ac:dyDescent="0.2">
      <c r="A19" s="136" t="s">
        <v>141</v>
      </c>
      <c r="B19" s="344">
        <f>'NonE-biomass'!B67+'E-biomass'!B67</f>
        <v>1717326054350.5825</v>
      </c>
      <c r="C19" s="344">
        <f>'NonE-biomass'!C67+'E-biomass'!C67</f>
        <v>1320593217885.0994</v>
      </c>
      <c r="D19" s="344">
        <f>'NonE-biomass'!D67+'E-biomass'!D67</f>
        <v>1585291158142.2048</v>
      </c>
      <c r="E19" s="344">
        <f>'NonE-biomass'!E67+'E-biomass'!E67</f>
        <v>1778646957487.9268</v>
      </c>
      <c r="F19" s="344">
        <f>'NonE-biomass'!F67+'E-biomass'!F67</f>
        <v>1811688157682.0647</v>
      </c>
      <c r="G19" s="344">
        <f>'NonE-biomass'!G67+'E-biomass'!G67</f>
        <v>1927028053270.9666</v>
      </c>
      <c r="H19" s="344">
        <f>'NonE-biomass'!H67+'E-biomass'!H67</f>
        <v>2078100077387.3953</v>
      </c>
      <c r="I19" s="344">
        <f>'NonE-biomass'!I67+'E-biomass'!I67</f>
        <v>2219272016162.6816</v>
      </c>
      <c r="J19" s="344">
        <f>'NonE-biomass'!J67+'E-biomass'!J67</f>
        <v>2339593436572.7817</v>
      </c>
      <c r="K19" s="344">
        <f>'NonE-biomass'!K67+'E-biomass'!K67</f>
        <v>2441758061060.7695</v>
      </c>
      <c r="L19" s="344">
        <f>'NonE-biomass'!L67+'E-biomass'!L67</f>
        <v>2530135786866.8184</v>
      </c>
      <c r="M19" s="344">
        <f>'NonE-biomass'!M67+'E-biomass'!M67</f>
        <v>2610421046634.397</v>
      </c>
      <c r="N19" s="344">
        <f>'NonE-biomass'!N67+'E-biomass'!N67</f>
        <v>2696300891492.5298</v>
      </c>
      <c r="O19" s="344">
        <f>'NonE-biomass'!O67+'E-biomass'!O67</f>
        <v>2780875286927.7432</v>
      </c>
      <c r="P19" s="344">
        <f>'NonE-biomass'!P67+'E-biomass'!P67</f>
        <v>2863617662017.1191</v>
      </c>
      <c r="Q19" s="344">
        <f>'NonE-biomass'!Q67+'E-biomass'!Q67</f>
        <v>2943973578562.1382</v>
      </c>
      <c r="R19" s="344">
        <f>'NonE-biomass'!R67+'E-biomass'!R67</f>
        <v>3021364543129.7163</v>
      </c>
      <c r="S19" s="344">
        <f>'NonE-biomass'!S67+'E-biomass'!S67</f>
        <v>3113241277863.7891</v>
      </c>
      <c r="T19" s="344">
        <f>'NonE-biomass'!T67+'E-biomass'!T67</f>
        <v>3202341861918.8535</v>
      </c>
      <c r="U19" s="344">
        <f>'NonE-biomass'!U67+'E-biomass'!U67</f>
        <v>3288359607713.0571</v>
      </c>
      <c r="V19" s="344">
        <f>'NonE-biomass'!V67+'E-biomass'!V67</f>
        <v>3371002351823.9185</v>
      </c>
      <c r="W19" s="344">
        <f>'NonE-biomass'!W67+'E-biomass'!W67</f>
        <v>3449994337702.3105</v>
      </c>
      <c r="X19" s="344">
        <f>'NonE-biomass'!X67+'E-biomass'!X67</f>
        <v>3525077931982.4844</v>
      </c>
      <c r="Y19" s="344">
        <f>'NonE-biomass'!Y67+'E-biomass'!Y67</f>
        <v>3596015159688.8198</v>
      </c>
      <c r="Z19" s="344">
        <f>'NonE-biomass'!Z67+'E-biomass'!Z67</f>
        <v>3662589046313.2773</v>
      </c>
      <c r="AA19" s="344">
        <f>'NonE-biomass'!AA67+'E-biomass'!AA67</f>
        <v>3724604757495.0366</v>
      </c>
      <c r="AB19" s="344">
        <f>'NonE-biomass'!AB67+'E-biomass'!AB67</f>
        <v>3781890529824.479</v>
      </c>
      <c r="AC19" s="344">
        <f>'NonE-biomass'!AC67+'E-biomass'!AC67</f>
        <v>3834298389072.4019</v>
      </c>
      <c r="AD19" s="344">
        <f>'NonE-biomass'!AD67+'E-biomass'!AD67</f>
        <v>3881704654865.1519</v>
      </c>
      <c r="AE19" s="344">
        <f>'NonE-biomass'!AE67+'E-biomass'!AE67</f>
        <v>3924010233447.3291</v>
      </c>
      <c r="AF19" s="344">
        <f>'NonE-biomass'!AF67+'E-biomass'!AF67</f>
        <v>3961140702657.0415</v>
      </c>
      <c r="AG19" s="344">
        <f>'NonE-biomass'!AG67+'E-biomass'!AG67</f>
        <v>3993046195552.373</v>
      </c>
      <c r="AH19" s="344">
        <f>'NonE-biomass'!AH67+'E-biomass'!AH67</f>
        <v>4019701091243.3179</v>
      </c>
      <c r="AI19" s="344">
        <f>'NonE-biomass'!AI67+'E-biomass'!AI67</f>
        <v>4041103523377.561</v>
      </c>
      <c r="AJ19" s="344">
        <f>'NonE-biomass'!AJ67+'E-biomass'!AJ67</f>
        <v>4057274718384.8843</v>
      </c>
      <c r="AK19" s="344">
        <f>'NonE-biomass'!AK67+'E-biomass'!AK67</f>
        <v>4068258176989.9175</v>
      </c>
      <c r="AL19" s="344">
        <f>'NonE-biomass'!AL67+'E-biomass'!AL67</f>
        <v>4074118713650.5454</v>
      </c>
      <c r="AM19" s="344">
        <f>'NonE-biomass'!AM67+'E-biomass'!AM67</f>
        <v>4074941369466.5098</v>
      </c>
      <c r="AN19" s="344">
        <f>'NonE-biomass'!AN67+'E-biomass'!AN67</f>
        <v>4070830214732.9717</v>
      </c>
      <c r="AO19" s="344">
        <f>'NonE-biomass'!AO67+'E-biomass'!AO67</f>
        <v>4061907057693.2974</v>
      </c>
      <c r="AP19" s="344">
        <f>'NonE-biomass'!AP67+'E-biomass'!AP67</f>
        <v>4048310076184.7524</v>
      </c>
      <c r="AQ19" s="344">
        <f>'NonE-biomass'!AQ67+'E-biomass'!AQ67</f>
        <v>4009524735508.4263</v>
      </c>
    </row>
    <row r="20" spans="1:43" x14ac:dyDescent="0.2">
      <c r="A20" s="136" t="s">
        <v>142</v>
      </c>
      <c r="B20" s="344">
        <f>'NonE-biomass'!B68+'E-biomass'!B68</f>
        <v>288532971974.89594</v>
      </c>
      <c r="C20" s="344">
        <f>'NonE-biomass'!C68+'E-biomass'!C68</f>
        <v>210851017981.65469</v>
      </c>
      <c r="D20" s="344">
        <f>'NonE-biomass'!D68+'E-biomass'!D68</f>
        <v>233256357500.01456</v>
      </c>
      <c r="E20" s="344">
        <f>'NonE-biomass'!E68+'E-biomass'!E68</f>
        <v>249088181666.05518</v>
      </c>
      <c r="F20" s="344">
        <f>'NonE-biomass'!F68+'E-biomass'!F68</f>
        <v>244634371039.22632</v>
      </c>
      <c r="G20" s="344">
        <f>'NonE-biomass'!G68+'E-biomass'!G68</f>
        <v>243898994042.52042</v>
      </c>
      <c r="H20" s="344">
        <f>'NonE-biomass'!H68+'E-biomass'!H68</f>
        <v>244897889107.59418</v>
      </c>
      <c r="I20" s="344">
        <f>'NonE-biomass'!I68+'E-biomass'!I68</f>
        <v>246108137020.64908</v>
      </c>
      <c r="J20" s="344">
        <f>'NonE-biomass'!J68+'E-biomass'!J68</f>
        <v>246939579479.55377</v>
      </c>
      <c r="K20" s="344">
        <f>'NonE-biomass'!K68+'E-biomass'!K68</f>
        <v>247211327827.99341</v>
      </c>
      <c r="L20" s="344">
        <f>'NonE-biomass'!L68+'E-biomass'!L68</f>
        <v>246744120406.09683</v>
      </c>
      <c r="M20" s="344">
        <f>'NonE-biomass'!M68+'E-biomass'!M68</f>
        <v>245364916491.33142</v>
      </c>
      <c r="N20" s="344">
        <f>'NonE-biomass'!N68+'E-biomass'!N68</f>
        <v>245180559323.75671</v>
      </c>
      <c r="O20" s="344">
        <f>'NonE-biomass'!O68+'E-biomass'!O68</f>
        <v>244076167382.20737</v>
      </c>
      <c r="P20" s="344">
        <f>'NonE-biomass'!P68+'E-biomass'!P68</f>
        <v>242126536231.72644</v>
      </c>
      <c r="Q20" s="344">
        <f>'NonE-biomass'!Q68+'E-biomass'!Q68</f>
        <v>239413392543.51807</v>
      </c>
      <c r="R20" s="344">
        <f>'NonE-biomass'!R68+'E-biomass'!R68</f>
        <v>236022998804.01425</v>
      </c>
      <c r="S20" s="344">
        <f>'NonE-biomass'!S68+'E-biomass'!S68</f>
        <v>235043440012.99857</v>
      </c>
      <c r="T20" s="344">
        <f>'NonE-biomass'!T68+'E-biomass'!T68</f>
        <v>233543055545.9111</v>
      </c>
      <c r="U20" s="344">
        <f>'NonE-biomass'!U68+'E-biomass'!U68</f>
        <v>231563596659.25876</v>
      </c>
      <c r="V20" s="344">
        <f>'NonE-biomass'!V68+'E-biomass'!V68</f>
        <v>229148769486.25476</v>
      </c>
      <c r="W20" s="344">
        <f>'NonE-biomass'!W68+'E-biomass'!W68</f>
        <v>226343490370.71753</v>
      </c>
      <c r="X20" s="344">
        <f>'NonE-biomass'!X68+'E-biomass'!X68</f>
        <v>223193197129.14996</v>
      </c>
      <c r="Y20" s="344">
        <f>'NonE-biomass'!Y68+'E-biomass'!Y68</f>
        <v>219743225137.54761</v>
      </c>
      <c r="Z20" s="344">
        <f>'NonE-biomass'!Z68+'E-biomass'!Z68</f>
        <v>216038254335.68954</v>
      </c>
      <c r="AA20" s="344">
        <f>'NonE-biomass'!AA68+'E-biomass'!AA68</f>
        <v>212121830647.42145</v>
      </c>
      <c r="AB20" s="344">
        <f>'NonE-biomass'!AB68+'E-biomass'!AB68</f>
        <v>208035962990.21616</v>
      </c>
      <c r="AC20" s="344">
        <f>'NonE-biomass'!AC68+'E-biomass'!AC68</f>
        <v>203820795030.452</v>
      </c>
      <c r="AD20" s="344">
        <f>'NonE-biomass'!AD68+'E-biomass'!AD68</f>
        <v>199514349153.21671</v>
      </c>
      <c r="AE20" s="344">
        <f>'NonE-biomass'!AE68+'E-biomass'!AE68</f>
        <v>195152338761.91406</v>
      </c>
      <c r="AF20" s="344">
        <f>'NonE-biomass'!AF68+'E-biomass'!AF68</f>
        <v>190768043994.94604</v>
      </c>
      <c r="AG20" s="344">
        <f>'NonE-biomass'!AG68+'E-biomass'!AG68</f>
        <v>186392245225.19644</v>
      </c>
      <c r="AH20" s="344">
        <f>'NonE-biomass'!AH68+'E-biomass'!AH68</f>
        <v>182053208266.16443</v>
      </c>
      <c r="AI20" s="344">
        <f>'NonE-biomass'!AI68+'E-biomass'!AI68</f>
        <v>177776715014.27927</v>
      </c>
      <c r="AJ20" s="344">
        <f>'NonE-biomass'!AJ68+'E-biomass'!AJ68</f>
        <v>173586133275.37137</v>
      </c>
      <c r="AK20" s="344">
        <f>'NonE-biomass'!AK68+'E-biomass'!AK68</f>
        <v>169502519718.62875</v>
      </c>
      <c r="AL20" s="344">
        <f>'NonE-biomass'!AL68+'E-biomass'!AL68</f>
        <v>165544750238.79044</v>
      </c>
      <c r="AM20" s="344">
        <f>'NonE-biomass'!AM68+'E-biomass'!AM68</f>
        <v>161729672453.69849</v>
      </c>
      <c r="AN20" s="344">
        <f>'NonE-biomass'!AN68+'E-biomass'!AN68</f>
        <v>158072275589.84183</v>
      </c>
      <c r="AO20" s="344">
        <f>'NonE-biomass'!AO68+'E-biomass'!AO68</f>
        <v>154585873586.67679</v>
      </c>
      <c r="AP20" s="344">
        <f>'NonE-biomass'!AP68+'E-biomass'!AP68</f>
        <v>151282297858.90552</v>
      </c>
      <c r="AQ20" s="344">
        <f>'NonE-biomass'!AQ68+'E-biomass'!AQ68</f>
        <v>147412239869.66544</v>
      </c>
    </row>
    <row r="21" spans="1:43" x14ac:dyDescent="0.2">
      <c r="A21" s="136" t="s">
        <v>143</v>
      </c>
      <c r="B21" s="344">
        <f>'NonE-biomass'!B69+'E-biomass'!B69</f>
        <v>835081005427.3429</v>
      </c>
      <c r="C21" s="344">
        <f>'NonE-biomass'!C69+'E-biomass'!C69</f>
        <v>643650475943.99854</v>
      </c>
      <c r="D21" s="344">
        <f>'NonE-biomass'!D69+'E-biomass'!D69</f>
        <v>661236236581.28345</v>
      </c>
      <c r="E21" s="344">
        <f>'NonE-biomass'!E69+'E-biomass'!E69</f>
        <v>677098417185.07422</v>
      </c>
      <c r="F21" s="344">
        <f>'NonE-biomass'!F69+'E-biomass'!F69</f>
        <v>728958281985.53247</v>
      </c>
      <c r="G21" s="344">
        <f>'NonE-biomass'!G69+'E-biomass'!G69</f>
        <v>779766483494.74768</v>
      </c>
      <c r="H21" s="344">
        <f>'NonE-biomass'!H69+'E-biomass'!H69</f>
        <v>829530092974.19507</v>
      </c>
      <c r="I21" s="344">
        <f>'NonE-biomass'!I69+'E-biomass'!I69</f>
        <v>846628314479.67102</v>
      </c>
      <c r="J21" s="344">
        <f>'NonE-biomass'!J69+'E-biomass'!J69</f>
        <v>863326018999.03418</v>
      </c>
      <c r="K21" s="344">
        <f>'NonE-biomass'!K69+'E-biomass'!K69</f>
        <v>879625725054.55237</v>
      </c>
      <c r="L21" s="344">
        <f>'NonE-biomass'!L69+'E-biomass'!L69</f>
        <v>895529951168.49158</v>
      </c>
      <c r="M21" s="344">
        <f>'NonE-biomass'!M69+'E-biomass'!M69</f>
        <v>911041215863.11975</v>
      </c>
      <c r="N21" s="344">
        <f>'NonE-biomass'!N69+'E-biomass'!N69</f>
        <v>916518416053.70862</v>
      </c>
      <c r="O21" s="344">
        <f>'NonE-biomass'!O69+'E-biomass'!O69</f>
        <v>921855803321.09644</v>
      </c>
      <c r="P21" s="344">
        <f>'NonE-biomass'!P69+'E-biomass'!P69</f>
        <v>927054137682.68591</v>
      </c>
      <c r="Q21" s="344">
        <f>'NonE-biomass'!Q69+'E-biomass'!Q69</f>
        <v>932114179155.88037</v>
      </c>
      <c r="R21" s="344">
        <f>'NonE-biomass'!R69+'E-biomass'!R69</f>
        <v>937036687758.08142</v>
      </c>
      <c r="S21" s="344">
        <f>'NonE-biomass'!S69+'E-biomass'!S69</f>
        <v>931275139792.20959</v>
      </c>
      <c r="T21" s="344">
        <f>'NonE-biomass'!T69+'E-biomass'!T69</f>
        <v>925534380246.63196</v>
      </c>
      <c r="U21" s="344">
        <f>'NonE-biomass'!U69+'E-biomass'!U69</f>
        <v>919814381451.45447</v>
      </c>
      <c r="V21" s="344">
        <f>'NonE-biomass'!V69+'E-biomass'!V69</f>
        <v>914115115736.78149</v>
      </c>
      <c r="W21" s="344">
        <f>'NonE-biomass'!W69+'E-biomass'!W69</f>
        <v>908436555432.71716</v>
      </c>
      <c r="X21" s="344">
        <f>'NonE-biomass'!X69+'E-biomass'!X69</f>
        <v>902778672869.36743</v>
      </c>
      <c r="Y21" s="344">
        <f>'NonE-biomass'!Y69+'E-biomass'!Y69</f>
        <v>897141440376.83643</v>
      </c>
      <c r="Z21" s="344">
        <f>'NonE-biomass'!Z69+'E-biomass'!Z69</f>
        <v>891524830285.22961</v>
      </c>
      <c r="AA21" s="344">
        <f>'NonE-biomass'!AA69+'E-biomass'!AA69</f>
        <v>885928814924.65186</v>
      </c>
      <c r="AB21" s="344">
        <f>'NonE-biomass'!AB69+'E-biomass'!AB69</f>
        <v>880353366625.20728</v>
      </c>
      <c r="AC21" s="344">
        <f>'NonE-biomass'!AC69+'E-biomass'!AC69</f>
        <v>874798457717.0011</v>
      </c>
      <c r="AD21" s="344">
        <f>'NonE-biomass'!AD69+'E-biomass'!AD69</f>
        <v>869264060530.13892</v>
      </c>
      <c r="AE21" s="344">
        <f>'NonE-biomass'!AE69+'E-biomass'!AE69</f>
        <v>863750147394.72498</v>
      </c>
      <c r="AF21" s="344">
        <f>'NonE-biomass'!AF69+'E-biomass'!AF69</f>
        <v>858256690640.86438</v>
      </c>
      <c r="AG21" s="344">
        <f>'NonE-biomass'!AG69+'E-biomass'!AG69</f>
        <v>852783662598.6615</v>
      </c>
      <c r="AH21" s="344">
        <f>'NonE-biomass'!AH69+'E-biomass'!AH69</f>
        <v>848950139487.89966</v>
      </c>
      <c r="AI21" s="344">
        <f>'NonE-biomass'!AI69+'E-biomass'!AI69</f>
        <v>845126508929.27771</v>
      </c>
      <c r="AJ21" s="344">
        <f>'NonE-biomass'!AJ69+'E-biomass'!AJ69</f>
        <v>841312759854.83752</v>
      </c>
      <c r="AK21" s="344">
        <f>'NonE-biomass'!AK69+'E-biomass'!AK69</f>
        <v>837508881196.62048</v>
      </c>
      <c r="AL21" s="344">
        <f>'NonE-biomass'!AL69+'E-biomass'!AL69</f>
        <v>833714861886.66895</v>
      </c>
      <c r="AM21" s="344">
        <f>'NonE-biomass'!AM69+'E-biomass'!AM69</f>
        <v>829399705130.30981</v>
      </c>
      <c r="AN21" s="344">
        <f>'NonE-biomass'!AN69+'E-biomass'!AN69</f>
        <v>825097860746.27869</v>
      </c>
      <c r="AO21" s="344">
        <f>'NonE-biomass'!AO69+'E-biomass'!AO69</f>
        <v>820809312132.63916</v>
      </c>
      <c r="AP21" s="344">
        <f>'NonE-biomass'!AP69+'E-biomass'!AP69</f>
        <v>816534042687.45447</v>
      </c>
      <c r="AQ21" s="344">
        <f>'NonE-biomass'!AQ69+'E-biomass'!AQ69</f>
        <v>809463231159.59875</v>
      </c>
    </row>
    <row r="22" spans="1:43" x14ac:dyDescent="0.2">
      <c r="A22" s="136" t="s">
        <v>144</v>
      </c>
      <c r="B22" s="344">
        <f>'NonE-biomass'!B70+'E-biomass'!B70</f>
        <v>83230664992.758438</v>
      </c>
      <c r="C22" s="344">
        <f>'NonE-biomass'!C70+'E-biomass'!C70</f>
        <v>66584531994.206749</v>
      </c>
      <c r="D22" s="344">
        <f>'NonE-biomass'!D70+'E-biomass'!D70</f>
        <v>74689419507.705261</v>
      </c>
      <c r="E22" s="344">
        <f>'NonE-biomass'!E70+'E-biomass'!E70</f>
        <v>77214012767.142395</v>
      </c>
      <c r="F22" s="344">
        <f>'NonE-biomass'!F70+'E-biomass'!F70</f>
        <v>77420321636.693665</v>
      </c>
      <c r="G22" s="344">
        <f>'NonE-biomass'!G70+'E-biomass'!G70</f>
        <v>78601498891.590363</v>
      </c>
      <c r="H22" s="344">
        <f>'NonE-biomass'!H70+'E-biomass'!H70</f>
        <v>80167959180.754303</v>
      </c>
      <c r="I22" s="344">
        <f>'NonE-biomass'!I70+'E-biomass'!I70</f>
        <v>81663647058.943314</v>
      </c>
      <c r="J22" s="344">
        <f>'NonE-biomass'!J70+'E-biomass'!J70</f>
        <v>82918319870.41864</v>
      </c>
      <c r="K22" s="344">
        <f>'NonE-biomass'!K70+'E-biomass'!K70</f>
        <v>83923867616.999023</v>
      </c>
      <c r="L22" s="344">
        <f>'NonE-biomass'!L70+'E-biomass'!L70</f>
        <v>84674619729.348221</v>
      </c>
      <c r="M22" s="344">
        <f>'NonE-biomass'!M70+'E-biomass'!M70</f>
        <v>85167378883.617767</v>
      </c>
      <c r="N22" s="344">
        <f>'NonE-biomass'!N70+'E-biomass'!N70</f>
        <v>85479284686.797485</v>
      </c>
      <c r="O22" s="344">
        <f>'NonE-biomass'!O70+'E-biomass'!O70</f>
        <v>85569759064.489075</v>
      </c>
      <c r="P22" s="344">
        <f>'NonE-biomass'!P70+'E-biomass'!P70</f>
        <v>85477046666.72052</v>
      </c>
      <c r="Q22" s="344">
        <f>'NonE-biomass'!Q70+'E-biomass'!Q70</f>
        <v>85240583326.181076</v>
      </c>
      <c r="R22" s="344">
        <f>'NonE-biomass'!R70+'E-biomass'!R70</f>
        <v>84900247987.764282</v>
      </c>
      <c r="S22" s="344">
        <f>'NonE-biomass'!S70+'E-biomass'!S70</f>
        <v>84781556411.536301</v>
      </c>
      <c r="T22" s="344">
        <f>'NonE-biomass'!T70+'E-biomass'!T70</f>
        <v>84603842162.524918</v>
      </c>
      <c r="U22" s="344">
        <f>'NonE-biomass'!U70+'E-biomass'!U70</f>
        <v>84372467689.682693</v>
      </c>
      <c r="V22" s="344">
        <f>'NonE-biomass'!V70+'E-biomass'!V70</f>
        <v>84092849463.028702</v>
      </c>
      <c r="W22" s="344">
        <f>'NonE-biomass'!W70+'E-biomass'!W70</f>
        <v>83770426575.235916</v>
      </c>
      <c r="X22" s="344">
        <f>'NonE-biomass'!X70+'E-biomass'!X70</f>
        <v>83410632572.018494</v>
      </c>
      <c r="Y22" s="344">
        <f>'NonE-biomass'!Y70+'E-biomass'!Y70</f>
        <v>83018870601.894028</v>
      </c>
      <c r="Z22" s="344">
        <f>'NonE-biomass'!Z70+'E-biomass'!Z70</f>
        <v>82600491930.645508</v>
      </c>
      <c r="AA22" s="344">
        <f>'NonE-biomass'!AA70+'E-biomass'!AA70</f>
        <v>82160777826.058792</v>
      </c>
      <c r="AB22" s="344">
        <f>'NonE-biomass'!AB70+'E-biomass'!AB70</f>
        <v>81704924784.466705</v>
      </c>
      <c r="AC22" s="344">
        <f>'NonE-biomass'!AC70+'E-biomass'!AC70</f>
        <v>81238033042.348633</v>
      </c>
      <c r="AD22" s="344">
        <f>'NonE-biomass'!AD70+'E-biomass'!AD70</f>
        <v>80765098293.718155</v>
      </c>
      <c r="AE22" s="344">
        <f>'NonE-biomass'!AE70+'E-biomass'!AE70</f>
        <v>80291006517.125656</v>
      </c>
      <c r="AF22" s="344">
        <f>'NonE-biomass'!AF70+'E-biomass'!AF70</f>
        <v>79820531804.672379</v>
      </c>
      <c r="AG22" s="344">
        <f>'NonE-biomass'!AG70+'E-biomass'!AG70</f>
        <v>79358337079.209396</v>
      </c>
      <c r="AH22" s="344">
        <f>'NonE-biomass'!AH70+'E-biomass'!AH70</f>
        <v>78908977584.654129</v>
      </c>
      <c r="AI22" s="344">
        <f>'NonE-biomass'!AI70+'E-biomass'!AI70</f>
        <v>78476907037.802261</v>
      </c>
      <c r="AJ22" s="344">
        <f>'NonE-biomass'!AJ70+'E-biomass'!AJ70</f>
        <v>78066486337.907288</v>
      </c>
      <c r="AK22" s="344">
        <f>'NonE-biomass'!AK70+'E-biomass'!AK70</f>
        <v>77681994742.366745</v>
      </c>
      <c r="AL22" s="344">
        <f>'NonE-biomass'!AL70+'E-biomass'!AL70</f>
        <v>77327643432.898483</v>
      </c>
      <c r="AM22" s="344">
        <f>'NonE-biomass'!AM70+'E-biomass'!AM70</f>
        <v>77007591416.431946</v>
      </c>
      <c r="AN22" s="344">
        <f>'NonE-biomass'!AN70+'E-biomass'!AN70</f>
        <v>76725963728.469681</v>
      </c>
      <c r="AO22" s="344">
        <f>'NonE-biomass'!AO70+'E-biomass'!AO70</f>
        <v>76486871933.834808</v>
      </c>
      <c r="AP22" s="344">
        <f>'NonE-biomass'!AP70+'E-biomass'!AP70</f>
        <v>76294436950.571167</v>
      </c>
      <c r="AQ22" s="344">
        <f>'NonE-biomass'!AQ70+'E-biomass'!AQ70</f>
        <v>75762063757.903854</v>
      </c>
    </row>
    <row r="23" spans="1:43" x14ac:dyDescent="0.2">
      <c r="A23" s="136" t="s">
        <v>145</v>
      </c>
      <c r="B23" s="344">
        <f>'NonE-biomass'!B71+'E-biomass'!B71</f>
        <v>1417695660376.6526</v>
      </c>
      <c r="C23" s="344">
        <f>'NonE-biomass'!C71+'E-biomass'!C71</f>
        <v>1403823882877.8589</v>
      </c>
      <c r="D23" s="344">
        <f>'NonE-biomass'!D71+'E-biomass'!D71</f>
        <v>1628916743654.9133</v>
      </c>
      <c r="E23" s="344">
        <f>'NonE-biomass'!E71+'E-biomass'!E71</f>
        <v>1620882075756.2998</v>
      </c>
      <c r="F23" s="344">
        <f>'NonE-biomass'!F71+'E-biomass'!F71</f>
        <v>1630013380821.6008</v>
      </c>
      <c r="G23" s="344">
        <f>'NonE-biomass'!G71+'E-biomass'!G71</f>
        <v>1671930953988.751</v>
      </c>
      <c r="H23" s="344">
        <f>'NonE-biomass'!H71+'E-biomass'!H71</f>
        <v>1726596895516.9099</v>
      </c>
      <c r="I23" s="344">
        <f>'NonE-biomass'!I71+'E-biomass'!I71</f>
        <v>1777298613897.3511</v>
      </c>
      <c r="J23" s="344">
        <f>'NonE-biomass'!J71+'E-biomass'!J71</f>
        <v>1819413331102.0442</v>
      </c>
      <c r="K23" s="344">
        <f>'NonE-biomass'!K71+'E-biomass'!K71</f>
        <v>1853527201092.2168</v>
      </c>
      <c r="L23" s="344">
        <f>'NonE-biomass'!L71+'E-biomass'!L71</f>
        <v>1880434764612.929</v>
      </c>
      <c r="M23" s="344">
        <f>'NonE-biomass'!M71+'E-biomass'!M71</f>
        <v>1901097496459.5205</v>
      </c>
      <c r="N23" s="344">
        <f>'NonE-biomass'!N71+'E-biomass'!N71</f>
        <v>1919563232184.55</v>
      </c>
      <c r="O23" s="344">
        <f>'NonE-biomass'!O71+'E-biomass'!O71</f>
        <v>1933672669205.2676</v>
      </c>
      <c r="P23" s="344">
        <f>'NonE-biomass'!P71+'E-biomass'!P71</f>
        <v>1944203750809.1211</v>
      </c>
      <c r="Q23" s="344">
        <f>'NonE-biomass'!Q71+'E-biomass'!Q71</f>
        <v>1951976808278.9956</v>
      </c>
      <c r="R23" s="344">
        <f>'NonE-biomass'!R71+'E-biomass'!R71</f>
        <v>1957840760344.158</v>
      </c>
      <c r="S23" s="344">
        <f>'NonE-biomass'!S71+'E-biomass'!S71</f>
        <v>1970825112802.5032</v>
      </c>
      <c r="T23" s="344">
        <f>'NonE-biomass'!T71+'E-biomass'!T71</f>
        <v>1982888255028.7305</v>
      </c>
      <c r="U23" s="344">
        <f>'NonE-biomass'!U71+'E-biomass'!U71</f>
        <v>1994034644021.2681</v>
      </c>
      <c r="V23" s="344">
        <f>'NonE-biomass'!V71+'E-biomass'!V71</f>
        <v>2004270524316.3101</v>
      </c>
      <c r="W23" s="344">
        <f>'NonE-biomass'!W71+'E-biomass'!W71</f>
        <v>2013603864089.2532</v>
      </c>
      <c r="X23" s="344">
        <f>'NonE-biomass'!X71+'E-biomass'!X71</f>
        <v>2022044287517.5217</v>
      </c>
      <c r="Y23" s="344">
        <f>'NonE-biomass'!Y71+'E-biomass'!Y71</f>
        <v>2029603003865.6382</v>
      </c>
      <c r="Z23" s="344">
        <f>'NonE-biomass'!Z71+'E-biomass'!Z71</f>
        <v>2036292733750.2935</v>
      </c>
      <c r="AA23" s="344">
        <f>'NonE-biomass'!AA71+'E-biomass'!AA71</f>
        <v>2042127633037.1768</v>
      </c>
      <c r="AB23" s="344">
        <f>'NonE-biomass'!AB71+'E-biomass'!AB71</f>
        <v>2047123214813.1533</v>
      </c>
      <c r="AC23" s="344">
        <f>'NonE-biomass'!AC71+'E-biomass'!AC71</f>
        <v>2051296269866.437</v>
      </c>
      <c r="AD23" s="344">
        <f>'NonE-biomass'!AD71+'E-biomass'!AD71</f>
        <v>2054664786094.9624</v>
      </c>
      <c r="AE23" s="344">
        <f>'NonE-biomass'!AE71+'E-biomass'!AE71</f>
        <v>2057247867248.3015</v>
      </c>
      <c r="AF23" s="344">
        <f>'NonE-biomass'!AF71+'E-biomass'!AF71</f>
        <v>2059065651392.311</v>
      </c>
      <c r="AG23" s="344">
        <f>'NonE-biomass'!AG71+'E-biomass'!AG71</f>
        <v>2060139229468.0823</v>
      </c>
      <c r="AH23" s="344">
        <f>'NonE-biomass'!AH71+'E-biomass'!AH71</f>
        <v>2060490564297.686</v>
      </c>
      <c r="AI23" s="344">
        <f>'NonE-biomass'!AI71+'E-biomass'!AI71</f>
        <v>2060142410369.4304</v>
      </c>
      <c r="AJ23" s="344">
        <f>'NonE-biomass'!AJ71+'E-biomass'!AJ71</f>
        <v>2059118234714.543</v>
      </c>
      <c r="AK23" s="344">
        <f>'NonE-biomass'!AK71+'E-biomass'!AK71</f>
        <v>2057442139165.905</v>
      </c>
      <c r="AL23" s="344">
        <f>'NonE-biomass'!AL71+'E-biomass'!AL71</f>
        <v>2055138784267.6929</v>
      </c>
      <c r="AM23" s="344">
        <f>'NonE-biomass'!AM71+'E-biomass'!AM71</f>
        <v>2052233315082.7913</v>
      </c>
      <c r="AN23" s="344">
        <f>'NonE-biomass'!AN71+'E-biomass'!AN71</f>
        <v>2048751289122.8379</v>
      </c>
      <c r="AO23" s="344">
        <f>'NonE-biomass'!AO71+'E-biomass'!AO71</f>
        <v>2044718606603.637</v>
      </c>
      <c r="AP23" s="344">
        <f>'NonE-biomass'!AP71+'E-biomass'!AP71</f>
        <v>2040161443207.2041</v>
      </c>
      <c r="AQ23" s="344">
        <f>'NonE-biomass'!AQ71+'E-biomass'!AQ71</f>
        <v>2024607576948.6033</v>
      </c>
    </row>
    <row r="24" spans="1:43" x14ac:dyDescent="0.2">
      <c r="A24" s="136" t="s">
        <v>146</v>
      </c>
      <c r="B24" s="344">
        <f>'NonE-biomass'!B72+'E-biomass'!B72</f>
        <v>0</v>
      </c>
      <c r="C24" s="344">
        <f>'NonE-biomass'!C72+'E-biomass'!C72</f>
        <v>0</v>
      </c>
      <c r="D24" s="344">
        <f>'NonE-biomass'!D72+'E-biomass'!D72</f>
        <v>0</v>
      </c>
      <c r="E24" s="344">
        <f>'NonE-biomass'!E72+'E-biomass'!E72</f>
        <v>0</v>
      </c>
      <c r="F24" s="344">
        <f>'NonE-biomass'!F72+'E-biomass'!F72</f>
        <v>0</v>
      </c>
      <c r="G24" s="344">
        <f>'NonE-biomass'!G72+'E-biomass'!G72</f>
        <v>0</v>
      </c>
      <c r="H24" s="344">
        <f>'NonE-biomass'!H72+'E-biomass'!H72</f>
        <v>0</v>
      </c>
      <c r="I24" s="344">
        <f>'NonE-biomass'!I72+'E-biomass'!I72</f>
        <v>0</v>
      </c>
      <c r="J24" s="344">
        <f>'NonE-biomass'!J72+'E-biomass'!J72</f>
        <v>0</v>
      </c>
      <c r="K24" s="344">
        <f>'NonE-biomass'!K72+'E-biomass'!K72</f>
        <v>0</v>
      </c>
      <c r="L24" s="344">
        <f>'NonE-biomass'!L72+'E-biomass'!L72</f>
        <v>0</v>
      </c>
      <c r="M24" s="344">
        <f>'NonE-biomass'!M72+'E-biomass'!M72</f>
        <v>0</v>
      </c>
      <c r="N24" s="344">
        <f>'NonE-biomass'!N72+'E-biomass'!N72</f>
        <v>0</v>
      </c>
      <c r="O24" s="344">
        <f>'NonE-biomass'!O72+'E-biomass'!O72</f>
        <v>0</v>
      </c>
      <c r="P24" s="344">
        <f>'NonE-biomass'!P72+'E-biomass'!P72</f>
        <v>0</v>
      </c>
      <c r="Q24" s="344">
        <f>'NonE-biomass'!Q72+'E-biomass'!Q72</f>
        <v>0</v>
      </c>
      <c r="R24" s="344">
        <f>'NonE-biomass'!R72+'E-biomass'!R72</f>
        <v>0</v>
      </c>
      <c r="S24" s="344">
        <f>'NonE-biomass'!S72+'E-biomass'!S72</f>
        <v>0</v>
      </c>
      <c r="T24" s="344">
        <f>'NonE-biomass'!T72+'E-biomass'!T72</f>
        <v>0</v>
      </c>
      <c r="U24" s="344">
        <f>'NonE-biomass'!U72+'E-biomass'!U72</f>
        <v>0</v>
      </c>
      <c r="V24" s="344">
        <f>'NonE-biomass'!V72+'E-biomass'!V72</f>
        <v>0</v>
      </c>
      <c r="W24" s="344">
        <f>'NonE-biomass'!W72+'E-biomass'!W72</f>
        <v>0</v>
      </c>
      <c r="X24" s="344">
        <f>'NonE-biomass'!X72+'E-biomass'!X72</f>
        <v>0</v>
      </c>
      <c r="Y24" s="344">
        <f>'NonE-biomass'!Y72+'E-biomass'!Y72</f>
        <v>0</v>
      </c>
      <c r="Z24" s="344">
        <f>'NonE-biomass'!Z72+'E-biomass'!Z72</f>
        <v>0</v>
      </c>
      <c r="AA24" s="344">
        <f>'NonE-biomass'!AA72+'E-biomass'!AA72</f>
        <v>0</v>
      </c>
      <c r="AB24" s="344">
        <f>'NonE-biomass'!AB72+'E-biomass'!AB72</f>
        <v>0</v>
      </c>
      <c r="AC24" s="344">
        <f>'NonE-biomass'!AC72+'E-biomass'!AC72</f>
        <v>0</v>
      </c>
      <c r="AD24" s="344">
        <f>'NonE-biomass'!AD72+'E-biomass'!AD72</f>
        <v>0</v>
      </c>
      <c r="AE24" s="344">
        <f>'NonE-biomass'!AE72+'E-biomass'!AE72</f>
        <v>0</v>
      </c>
      <c r="AF24" s="344">
        <f>'NonE-biomass'!AF72+'E-biomass'!AF72</f>
        <v>0</v>
      </c>
      <c r="AG24" s="344">
        <f>'NonE-biomass'!AG72+'E-biomass'!AG72</f>
        <v>0</v>
      </c>
      <c r="AH24" s="344">
        <f>'NonE-biomass'!AH72+'E-biomass'!AH72</f>
        <v>0</v>
      </c>
      <c r="AI24" s="344">
        <f>'NonE-biomass'!AI72+'E-biomass'!AI72</f>
        <v>0</v>
      </c>
      <c r="AJ24" s="344">
        <f>'NonE-biomass'!AJ72+'E-biomass'!AJ72</f>
        <v>0</v>
      </c>
      <c r="AK24" s="344">
        <f>'NonE-biomass'!AK72+'E-biomass'!AK72</f>
        <v>0</v>
      </c>
      <c r="AL24" s="344">
        <f>'NonE-biomass'!AL72+'E-biomass'!AL72</f>
        <v>0</v>
      </c>
      <c r="AM24" s="344">
        <f>'NonE-biomass'!AM72+'E-biomass'!AM72</f>
        <v>0</v>
      </c>
      <c r="AN24" s="344">
        <f>'NonE-biomass'!AN72+'E-biomass'!AN72</f>
        <v>0</v>
      </c>
      <c r="AO24" s="344">
        <f>'NonE-biomass'!AO72+'E-biomass'!AO72</f>
        <v>0</v>
      </c>
      <c r="AP24" s="344">
        <f>'NonE-biomass'!AP72+'E-biomass'!AP72</f>
        <v>0</v>
      </c>
      <c r="AQ24" s="344">
        <f>'NonE-biomass'!AQ72+'E-biomass'!AQ72</f>
        <v>0</v>
      </c>
    </row>
    <row r="25" spans="1:43" x14ac:dyDescent="0.2">
      <c r="A25" s="136" t="s">
        <v>147</v>
      </c>
      <c r="B25" s="344">
        <f>'NonE-biomass'!B73+'E-biomass'!B73</f>
        <v>1628546678358.3066</v>
      </c>
      <c r="C25" s="344">
        <f>'NonE-biomass'!C73+'E-biomass'!C73</f>
        <v>1664613299855.1687</v>
      </c>
      <c r="D25" s="344">
        <f>'NonE-biomass'!D73+'E-biomass'!D73</f>
        <v>2244464037218.1309</v>
      </c>
      <c r="E25" s="344">
        <f>'NonE-biomass'!E73+'E-biomass'!E73</f>
        <v>2780177860375.418</v>
      </c>
      <c r="F25" s="344">
        <f>'NonE-biomass'!F73+'E-biomass'!F73</f>
        <v>2876517346997.5454</v>
      </c>
      <c r="G25" s="344">
        <f>'NonE-biomass'!G73+'E-biomass'!G73</f>
        <v>3145276654160.0493</v>
      </c>
      <c r="H25" s="344">
        <f>'NonE-biomass'!H73+'E-biomass'!H73</f>
        <v>3507414776628.6001</v>
      </c>
      <c r="I25" s="344">
        <f>'NonE-biomass'!I73+'E-biomass'!I73</f>
        <v>3876887551287.1738</v>
      </c>
      <c r="J25" s="344">
        <f>'NonE-biomass'!J73+'E-biomass'!J73</f>
        <v>4229162518549.5498</v>
      </c>
      <c r="K25" s="344">
        <f>'NonE-biomass'!K73+'E-biomass'!K73</f>
        <v>4565594245874.4043</v>
      </c>
      <c r="L25" s="344">
        <f>'NonE-biomass'!L73+'E-biomass'!L73</f>
        <v>4891124201807.2441</v>
      </c>
      <c r="M25" s="344">
        <f>'NonE-biomass'!M73+'E-biomass'!M73</f>
        <v>5214169970432.2559</v>
      </c>
      <c r="N25" s="344">
        <f>'NonE-biomass'!N73+'E-biomass'!N73</f>
        <v>5547646057956.1064</v>
      </c>
      <c r="O25" s="344">
        <f>'NonE-biomass'!O73+'E-biomass'!O73</f>
        <v>5891222085910.9297</v>
      </c>
      <c r="P25" s="344">
        <f>'NonE-biomass'!P73+'E-biomass'!P73</f>
        <v>6245749506630.5967</v>
      </c>
      <c r="Q25" s="344">
        <f>'NonE-biomass'!Q73+'E-biomass'!Q73</f>
        <v>6612347593197.9688</v>
      </c>
      <c r="R25" s="344">
        <f>'NonE-biomass'!R73+'E-biomass'!R73</f>
        <v>6992430537495.0146</v>
      </c>
      <c r="S25" s="344">
        <f>'NonE-biomass'!S73+'E-biomass'!S73</f>
        <v>7410991589375.3887</v>
      </c>
      <c r="T25" s="344">
        <f>'NonE-biomass'!T73+'E-biomass'!T73</f>
        <v>7846746359430.2969</v>
      </c>
      <c r="U25" s="344">
        <f>'NonE-biomass'!U73+'E-biomass'!U73</f>
        <v>8298804927416.0762</v>
      </c>
      <c r="V25" s="344">
        <f>'NonE-biomass'!V73+'E-biomass'!V73</f>
        <v>8766003866519.1104</v>
      </c>
      <c r="W25" s="344">
        <f>'NonE-biomass'!W73+'E-biomass'!W73</f>
        <v>9246884490716.7832</v>
      </c>
      <c r="X25" s="344">
        <f>'NonE-biomass'!X73+'E-biomass'!X73</f>
        <v>9739673379987.3418</v>
      </c>
      <c r="Y25" s="344">
        <f>'NonE-biomass'!Y73+'E-biomass'!Y73</f>
        <v>10242266033886.627</v>
      </c>
      <c r="Z25" s="344">
        <f>'NonE-biomass'!Z73+'E-biomass'!Z73</f>
        <v>10752214566751.912</v>
      </c>
      <c r="AA25" s="344">
        <f>'NonE-biomass'!AA73+'E-biomass'!AA73</f>
        <v>11266720400846.578</v>
      </c>
      <c r="AB25" s="344">
        <f>'NonE-biomass'!AB73+'E-biomass'!AB73</f>
        <v>11782632931329.529</v>
      </c>
      <c r="AC25" s="344">
        <f>'NonE-biomass'!AC73+'E-biomass'!AC73</f>
        <v>12296455123153.385</v>
      </c>
      <c r="AD25" s="344">
        <f>'NonE-biomass'!AD73+'E-biomass'!AD73</f>
        <v>12804356949230.955</v>
      </c>
      <c r="AE25" s="344">
        <f>'NonE-biomass'!AE73+'E-biomass'!AE73</f>
        <v>13302197486401.107</v>
      </c>
      <c r="AF25" s="344">
        <f>'NonE-biomass'!AF73+'E-biomass'!AF73</f>
        <v>13785556346796.189</v>
      </c>
      <c r="AG25" s="344">
        <f>'NonE-biomass'!AG73+'E-biomass'!AG73</f>
        <v>14249774934496.873</v>
      </c>
      <c r="AH25" s="344">
        <f>'NonE-biomass'!AH73+'E-biomass'!AH73</f>
        <v>14690007780046.027</v>
      </c>
      <c r="AI25" s="344">
        <f>'NonE-biomass'!AI73+'E-biomass'!AI73</f>
        <v>15101283919958.217</v>
      </c>
      <c r="AJ25" s="344">
        <f>'NonE-biomass'!AJ73+'E-biomass'!AJ73</f>
        <v>15478577958940.363</v>
      </c>
      <c r="AK25" s="344">
        <f>'NonE-biomass'!AK73+'E-biomass'!AK73</f>
        <v>15816890086230.383</v>
      </c>
      <c r="AL25" s="344">
        <f>'NonE-biomass'!AL73+'E-biomass'!AL73</f>
        <v>16111333924483.25</v>
      </c>
      <c r="AM25" s="344">
        <f>'NonE-biomass'!AM73+'E-biomass'!AM73</f>
        <v>16357230683337.854</v>
      </c>
      <c r="AN25" s="344">
        <f>'NonE-biomass'!AN73+'E-biomass'!AN73</f>
        <v>16550207686467.766</v>
      </c>
      <c r="AO25" s="344">
        <f>'NonE-biomass'!AO73+'E-biomass'!AO73</f>
        <v>16686298959350.297</v>
      </c>
      <c r="AP25" s="344">
        <f>'NonE-biomass'!AP73+'E-biomass'!AP73</f>
        <v>16762045225829.191</v>
      </c>
      <c r="AQ25" s="344">
        <f>'NonE-biomass'!AQ73+'E-biomass'!AQ73</f>
        <v>16688566845954.164</v>
      </c>
    </row>
    <row r="26" spans="1:43" x14ac:dyDescent="0.2">
      <c r="A26" s="136" t="s">
        <v>148</v>
      </c>
      <c r="B26" s="344">
        <f>'NonE-biomass'!B74+'E-biomass'!B74</f>
        <v>8436815074765.9463</v>
      </c>
      <c r="C26" s="344">
        <f>'NonE-biomass'!C74+'E-biomass'!C74</f>
        <v>7920784951810.8447</v>
      </c>
      <c r="D26" s="344">
        <f>'NonE-biomass'!D74+'E-biomass'!D74</f>
        <v>8299927269454.1025</v>
      </c>
      <c r="E26" s="344">
        <f>'NonE-biomass'!E74+'E-biomass'!E74</f>
        <v>8368802891711.7754</v>
      </c>
      <c r="F26" s="344">
        <f>'NonE-biomass'!F74+'E-biomass'!F74</f>
        <v>8720105579008.5986</v>
      </c>
      <c r="G26" s="344">
        <f>'NonE-biomass'!G74+'E-biomass'!G74</f>
        <v>9083761156142.6309</v>
      </c>
      <c r="H26" s="344">
        <f>'NonE-biomass'!H74+'E-biomass'!H74</f>
        <v>9373959247347.4063</v>
      </c>
      <c r="I26" s="344">
        <f>'NonE-biomass'!I74+'E-biomass'!I74</f>
        <v>9780382855407.6387</v>
      </c>
      <c r="J26" s="344">
        <f>'NonE-biomass'!J74+'E-biomass'!J74</f>
        <v>10110909224218.096</v>
      </c>
      <c r="K26" s="344">
        <f>'NonE-biomass'!K74+'E-biomass'!K74</f>
        <v>10424301002127.109</v>
      </c>
      <c r="L26" s="344">
        <f>'NonE-biomass'!L74+'E-biomass'!L74</f>
        <v>10719292466166.012</v>
      </c>
      <c r="M26" s="344">
        <f>'NonE-biomass'!M74+'E-biomass'!M74</f>
        <v>11056583296845.23</v>
      </c>
      <c r="N26" s="344">
        <f>'NonE-biomass'!N74+'E-biomass'!N74</f>
        <v>11264840362983.225</v>
      </c>
      <c r="O26" s="344">
        <f>'NonE-biomass'!O74+'E-biomass'!O74</f>
        <v>11514718236448.928</v>
      </c>
      <c r="P26" s="344">
        <f>'NonE-biomass'!P74+'E-biomass'!P74</f>
        <v>11743913436190.164</v>
      </c>
      <c r="Q26" s="344">
        <f>'NonE-biomass'!Q74+'E-biomass'!Q74</f>
        <v>11952089396230.207</v>
      </c>
      <c r="R26" s="344">
        <f>'NonE-biomass'!R74+'E-biomass'!R74</f>
        <v>12114014901628.227</v>
      </c>
      <c r="S26" s="344">
        <f>'NonE-biomass'!S74+'E-biomass'!S74</f>
        <v>12372439665400.746</v>
      </c>
      <c r="T26" s="344">
        <f>'NonE-biomass'!T74+'E-biomass'!T74</f>
        <v>12587485714283.033</v>
      </c>
      <c r="U26" s="344">
        <f>'NonE-biomass'!U74+'E-biomass'!U74</f>
        <v>12784330326975.734</v>
      </c>
      <c r="V26" s="344">
        <f>'NonE-biomass'!V74+'E-biomass'!V74</f>
        <v>12963219485361.383</v>
      </c>
      <c r="W26" s="344">
        <f>'NonE-biomass'!W74+'E-biomass'!W74</f>
        <v>13124543710587.598</v>
      </c>
      <c r="X26" s="344">
        <f>'NonE-biomass'!X74+'E-biomass'!X74</f>
        <v>13268827626728.117</v>
      </c>
      <c r="Y26" s="344">
        <f>'NonE-biomass'!Y74+'E-biomass'!Y74</f>
        <v>13396718783455.059</v>
      </c>
      <c r="Z26" s="344">
        <f>'NonE-biomass'!Z74+'E-biomass'!Z74</f>
        <v>13508976008925.553</v>
      </c>
      <c r="AA26" s="344">
        <f>'NonE-biomass'!AA74+'E-biomass'!AA74</f>
        <v>13606457549654.527</v>
      </c>
      <c r="AB26" s="344">
        <f>'NonE-biomass'!AB74+'E-biomass'!AB74</f>
        <v>13690109235781.824</v>
      </c>
      <c r="AC26" s="344">
        <f>'NonE-biomass'!AC74+'E-biomass'!AC74</f>
        <v>13760952888871.602</v>
      </c>
      <c r="AD26" s="344">
        <f>'NonE-biomass'!AD74+'E-biomass'!AD74</f>
        <v>13820075166176.248</v>
      </c>
      <c r="AE26" s="344">
        <f>'NonE-biomass'!AE74+'E-biomass'!AE74</f>
        <v>13868617011079.326</v>
      </c>
      <c r="AF26" s="344">
        <f>'NonE-biomass'!AF74+'E-biomass'!AF74</f>
        <v>13907763855034.955</v>
      </c>
      <c r="AG26" s="344">
        <f>'NonE-biomass'!AG74+'E-biomass'!AG74</f>
        <v>13938736692490.299</v>
      </c>
      <c r="AH26" s="344">
        <f>'NonE-biomass'!AH74+'E-biomass'!AH74</f>
        <v>13962784127647.789</v>
      </c>
      <c r="AI26" s="344">
        <f>'NonE-biomass'!AI74+'E-biomass'!AI74</f>
        <v>13981175471038.344</v>
      </c>
      <c r="AJ26" s="344">
        <f>'NonE-biomass'!AJ74+'E-biomass'!AJ74</f>
        <v>13995194945160.75</v>
      </c>
      <c r="AK26" s="344">
        <f>'NonE-biomass'!AK74+'E-biomass'!AK74</f>
        <v>14006137042239.486</v>
      </c>
      <c r="AL26" s="344">
        <f>'NonE-biomass'!AL74+'E-biomass'!AL74</f>
        <v>14015303063714.01</v>
      </c>
      <c r="AM26" s="344">
        <f>'NonE-biomass'!AM74+'E-biomass'!AM74</f>
        <v>14023998860572.895</v>
      </c>
      <c r="AN26" s="344">
        <f>'NonE-biomass'!AN74+'E-biomass'!AN74</f>
        <v>14033533786205.342</v>
      </c>
      <c r="AO26" s="344">
        <f>'NonE-biomass'!AO74+'E-biomass'!AO74</f>
        <v>14045220869132.998</v>
      </c>
      <c r="AP26" s="344">
        <f>'NonE-biomass'!AP74+'E-biomass'!AP74</f>
        <v>14060378211842.822</v>
      </c>
      <c r="AQ26" s="344">
        <f>'NonE-biomass'!AQ74+'E-biomass'!AQ74</f>
        <v>13962982801993.289</v>
      </c>
    </row>
  </sheetData>
  <phoneticPr fontId="3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C10F-C48F-49B7-940C-B0A9C098CD84}">
  <sheetPr codeName="Sheet27"/>
  <dimension ref="A1:AQ26"/>
  <sheetViews>
    <sheetView topLeftCell="T1" workbookViewId="0">
      <selection activeCell="B2" sqref="B2:AQ26"/>
    </sheetView>
    <sheetView workbookViewId="1"/>
  </sheetViews>
  <sheetFormatPr defaultColWidth="9" defaultRowHeight="12.75" x14ac:dyDescent="0.2"/>
  <cols>
    <col min="1" max="1" width="45.125" style="136" bestFit="1" customWidth="1"/>
    <col min="2" max="16384" width="9" style="136"/>
  </cols>
  <sheetData>
    <row r="1" spans="1:43" x14ac:dyDescent="0.2">
      <c r="A1" s="136" t="s">
        <v>276</v>
      </c>
      <c r="B1" s="136">
        <v>2019</v>
      </c>
      <c r="C1" s="136">
        <v>2020</v>
      </c>
      <c r="D1" s="136">
        <v>2021</v>
      </c>
      <c r="E1" s="136">
        <v>2022</v>
      </c>
      <c r="F1" s="136">
        <v>2023</v>
      </c>
      <c r="G1" s="136">
        <v>2024</v>
      </c>
      <c r="H1" s="136">
        <v>2025</v>
      </c>
      <c r="I1" s="136">
        <v>2026</v>
      </c>
      <c r="J1" s="136">
        <v>2027</v>
      </c>
      <c r="K1" s="136">
        <v>2028</v>
      </c>
      <c r="L1" s="136">
        <v>2029</v>
      </c>
      <c r="M1" s="136">
        <v>2030</v>
      </c>
      <c r="N1" s="136">
        <v>2031</v>
      </c>
      <c r="O1" s="136">
        <v>2032</v>
      </c>
      <c r="P1" s="136">
        <v>2033</v>
      </c>
      <c r="Q1" s="136">
        <v>2034</v>
      </c>
      <c r="R1" s="136">
        <v>2035</v>
      </c>
      <c r="S1" s="136">
        <v>2036</v>
      </c>
      <c r="T1" s="136">
        <v>2037</v>
      </c>
      <c r="U1" s="136">
        <v>2038</v>
      </c>
      <c r="V1" s="136">
        <v>2039</v>
      </c>
      <c r="W1" s="136">
        <v>2040</v>
      </c>
      <c r="X1" s="136">
        <v>2041</v>
      </c>
      <c r="Y1" s="136">
        <v>2042</v>
      </c>
      <c r="Z1" s="136">
        <v>2043</v>
      </c>
      <c r="AA1" s="136">
        <v>2044</v>
      </c>
      <c r="AB1" s="136">
        <v>2045</v>
      </c>
      <c r="AC1" s="136">
        <v>2046</v>
      </c>
      <c r="AD1" s="136">
        <v>2047</v>
      </c>
      <c r="AE1" s="136">
        <v>2048</v>
      </c>
      <c r="AF1" s="136">
        <v>2049</v>
      </c>
      <c r="AG1" s="136">
        <v>2050</v>
      </c>
      <c r="AH1" s="136">
        <v>2051</v>
      </c>
      <c r="AI1" s="136">
        <v>2052</v>
      </c>
      <c r="AJ1" s="136">
        <v>2053</v>
      </c>
      <c r="AK1" s="136">
        <v>2054</v>
      </c>
      <c r="AL1" s="136">
        <v>2055</v>
      </c>
      <c r="AM1" s="136">
        <v>2056</v>
      </c>
      <c r="AN1" s="136">
        <v>2057</v>
      </c>
      <c r="AO1" s="136">
        <v>2058</v>
      </c>
      <c r="AP1" s="136">
        <v>2059</v>
      </c>
      <c r="AQ1" s="136">
        <v>2060</v>
      </c>
    </row>
    <row r="2" spans="1:43" x14ac:dyDescent="0.2">
      <c r="A2" s="136" t="s">
        <v>124</v>
      </c>
      <c r="B2" s="344">
        <v>0</v>
      </c>
      <c r="C2" s="344">
        <v>0</v>
      </c>
      <c r="D2" s="344">
        <v>0</v>
      </c>
      <c r="E2" s="344">
        <v>0</v>
      </c>
      <c r="F2" s="344">
        <v>0</v>
      </c>
      <c r="G2" s="344">
        <v>0</v>
      </c>
      <c r="H2" s="344">
        <v>0</v>
      </c>
      <c r="I2" s="344">
        <v>0</v>
      </c>
      <c r="J2" s="344">
        <v>0</v>
      </c>
      <c r="K2" s="344">
        <v>0</v>
      </c>
      <c r="L2" s="344">
        <v>0</v>
      </c>
      <c r="M2" s="344">
        <v>0</v>
      </c>
      <c r="N2" s="344">
        <v>0</v>
      </c>
      <c r="O2" s="344">
        <v>0</v>
      </c>
      <c r="P2" s="344">
        <v>0</v>
      </c>
      <c r="Q2" s="344">
        <v>0</v>
      </c>
      <c r="R2" s="344">
        <v>0</v>
      </c>
      <c r="S2" s="344">
        <v>0</v>
      </c>
      <c r="T2" s="344">
        <v>0</v>
      </c>
      <c r="U2" s="344">
        <v>0</v>
      </c>
      <c r="V2" s="344">
        <v>0</v>
      </c>
      <c r="W2" s="344">
        <v>0</v>
      </c>
      <c r="X2" s="344">
        <v>0</v>
      </c>
      <c r="Y2" s="344">
        <v>0</v>
      </c>
      <c r="Z2" s="344">
        <v>0</v>
      </c>
      <c r="AA2" s="344">
        <v>0</v>
      </c>
      <c r="AB2" s="344">
        <v>0</v>
      </c>
      <c r="AC2" s="344">
        <v>0</v>
      </c>
      <c r="AD2" s="344">
        <v>0</v>
      </c>
      <c r="AE2" s="344">
        <v>0</v>
      </c>
      <c r="AF2" s="344">
        <v>0</v>
      </c>
      <c r="AG2" s="344">
        <v>0</v>
      </c>
      <c r="AH2" s="344">
        <v>0</v>
      </c>
      <c r="AI2" s="344">
        <v>0</v>
      </c>
      <c r="AJ2" s="344">
        <v>0</v>
      </c>
      <c r="AK2" s="344">
        <v>0</v>
      </c>
      <c r="AL2" s="344">
        <v>0</v>
      </c>
      <c r="AM2" s="344">
        <v>0</v>
      </c>
      <c r="AN2" s="344">
        <v>0</v>
      </c>
      <c r="AO2" s="344">
        <v>0</v>
      </c>
      <c r="AP2" s="344">
        <v>0</v>
      </c>
      <c r="AQ2" s="344">
        <v>0</v>
      </c>
    </row>
    <row r="3" spans="1:43" x14ac:dyDescent="0.2">
      <c r="A3" s="136" t="s">
        <v>125</v>
      </c>
      <c r="B3" s="344">
        <v>0</v>
      </c>
      <c r="C3" s="344">
        <v>0</v>
      </c>
      <c r="D3" s="344">
        <v>0</v>
      </c>
      <c r="E3" s="344">
        <v>0</v>
      </c>
      <c r="F3" s="344">
        <v>0</v>
      </c>
      <c r="G3" s="344">
        <v>0</v>
      </c>
      <c r="H3" s="344">
        <v>0</v>
      </c>
      <c r="I3" s="344">
        <v>0</v>
      </c>
      <c r="J3" s="344">
        <v>0</v>
      </c>
      <c r="K3" s="344">
        <v>0</v>
      </c>
      <c r="L3" s="344">
        <v>0</v>
      </c>
      <c r="M3" s="344">
        <v>0</v>
      </c>
      <c r="N3" s="344">
        <v>0</v>
      </c>
      <c r="O3" s="344">
        <v>0</v>
      </c>
      <c r="P3" s="344">
        <v>0</v>
      </c>
      <c r="Q3" s="344">
        <v>0</v>
      </c>
      <c r="R3" s="344">
        <v>0</v>
      </c>
      <c r="S3" s="344">
        <v>0</v>
      </c>
      <c r="T3" s="344">
        <v>0</v>
      </c>
      <c r="U3" s="344">
        <v>0</v>
      </c>
      <c r="V3" s="344">
        <v>0</v>
      </c>
      <c r="W3" s="344">
        <v>0</v>
      </c>
      <c r="X3" s="344">
        <v>0</v>
      </c>
      <c r="Y3" s="344">
        <v>0</v>
      </c>
      <c r="Z3" s="344">
        <v>0</v>
      </c>
      <c r="AA3" s="344">
        <v>0</v>
      </c>
      <c r="AB3" s="344">
        <v>0</v>
      </c>
      <c r="AC3" s="344">
        <v>0</v>
      </c>
      <c r="AD3" s="344">
        <v>0</v>
      </c>
      <c r="AE3" s="344">
        <v>0</v>
      </c>
      <c r="AF3" s="344">
        <v>0</v>
      </c>
      <c r="AG3" s="344">
        <v>0</v>
      </c>
      <c r="AH3" s="344">
        <v>0</v>
      </c>
      <c r="AI3" s="344">
        <v>0</v>
      </c>
      <c r="AJ3" s="344">
        <v>0</v>
      </c>
      <c r="AK3" s="344">
        <v>0</v>
      </c>
      <c r="AL3" s="344">
        <v>0</v>
      </c>
      <c r="AM3" s="344">
        <v>0</v>
      </c>
      <c r="AN3" s="344">
        <v>0</v>
      </c>
      <c r="AO3" s="344">
        <v>0</v>
      </c>
      <c r="AP3" s="344">
        <v>0</v>
      </c>
      <c r="AQ3" s="344">
        <v>0</v>
      </c>
    </row>
    <row r="4" spans="1:43" x14ac:dyDescent="0.2">
      <c r="A4" s="136" t="s">
        <v>126</v>
      </c>
      <c r="B4" s="344">
        <v>0</v>
      </c>
      <c r="C4" s="344">
        <v>0</v>
      </c>
      <c r="D4" s="344">
        <v>0</v>
      </c>
      <c r="E4" s="344">
        <v>0</v>
      </c>
      <c r="F4" s="344">
        <v>0</v>
      </c>
      <c r="G4" s="344">
        <v>0</v>
      </c>
      <c r="H4" s="344">
        <v>0</v>
      </c>
      <c r="I4" s="344">
        <v>0</v>
      </c>
      <c r="J4" s="344">
        <v>0</v>
      </c>
      <c r="K4" s="344">
        <v>0</v>
      </c>
      <c r="L4" s="344">
        <v>0</v>
      </c>
      <c r="M4" s="344">
        <v>0</v>
      </c>
      <c r="N4" s="344">
        <v>0</v>
      </c>
      <c r="O4" s="344">
        <v>0</v>
      </c>
      <c r="P4" s="344">
        <v>0</v>
      </c>
      <c r="Q4" s="344">
        <v>0</v>
      </c>
      <c r="R4" s="344">
        <v>0</v>
      </c>
      <c r="S4" s="344">
        <v>0</v>
      </c>
      <c r="T4" s="344">
        <v>0</v>
      </c>
      <c r="U4" s="344">
        <v>0</v>
      </c>
      <c r="V4" s="344">
        <v>0</v>
      </c>
      <c r="W4" s="344">
        <v>0</v>
      </c>
      <c r="X4" s="344">
        <v>0</v>
      </c>
      <c r="Y4" s="344">
        <v>0</v>
      </c>
      <c r="Z4" s="344">
        <v>0</v>
      </c>
      <c r="AA4" s="344">
        <v>0</v>
      </c>
      <c r="AB4" s="344">
        <v>0</v>
      </c>
      <c r="AC4" s="344">
        <v>0</v>
      </c>
      <c r="AD4" s="344">
        <v>0</v>
      </c>
      <c r="AE4" s="344">
        <v>0</v>
      </c>
      <c r="AF4" s="344">
        <v>0</v>
      </c>
      <c r="AG4" s="344">
        <v>0</v>
      </c>
      <c r="AH4" s="344">
        <v>0</v>
      </c>
      <c r="AI4" s="344">
        <v>0</v>
      </c>
      <c r="AJ4" s="344">
        <v>0</v>
      </c>
      <c r="AK4" s="344">
        <v>0</v>
      </c>
      <c r="AL4" s="344">
        <v>0</v>
      </c>
      <c r="AM4" s="344">
        <v>0</v>
      </c>
      <c r="AN4" s="344">
        <v>0</v>
      </c>
      <c r="AO4" s="344">
        <v>0</v>
      </c>
      <c r="AP4" s="344">
        <v>0</v>
      </c>
      <c r="AQ4" s="344">
        <v>0</v>
      </c>
    </row>
    <row r="5" spans="1:43" x14ac:dyDescent="0.2">
      <c r="A5" s="136" t="s">
        <v>127</v>
      </c>
      <c r="B5" s="344">
        <v>0</v>
      </c>
      <c r="C5" s="344">
        <v>0</v>
      </c>
      <c r="D5" s="344">
        <v>0</v>
      </c>
      <c r="E5" s="344">
        <v>0</v>
      </c>
      <c r="F5" s="344">
        <v>0</v>
      </c>
      <c r="G5" s="344">
        <v>0</v>
      </c>
      <c r="H5" s="344">
        <v>0</v>
      </c>
      <c r="I5" s="344">
        <v>0</v>
      </c>
      <c r="J5" s="344">
        <v>0</v>
      </c>
      <c r="K5" s="344">
        <v>0</v>
      </c>
      <c r="L5" s="344">
        <v>0</v>
      </c>
      <c r="M5" s="344">
        <v>0</v>
      </c>
      <c r="N5" s="344">
        <v>0</v>
      </c>
      <c r="O5" s="344">
        <v>0</v>
      </c>
      <c r="P5" s="344">
        <v>0</v>
      </c>
      <c r="Q5" s="344">
        <v>0</v>
      </c>
      <c r="R5" s="344">
        <v>0</v>
      </c>
      <c r="S5" s="344">
        <v>0</v>
      </c>
      <c r="T5" s="344">
        <v>0</v>
      </c>
      <c r="U5" s="344">
        <v>0</v>
      </c>
      <c r="V5" s="344">
        <v>0</v>
      </c>
      <c r="W5" s="344">
        <v>0</v>
      </c>
      <c r="X5" s="344">
        <v>0</v>
      </c>
      <c r="Y5" s="344">
        <v>0</v>
      </c>
      <c r="Z5" s="344">
        <v>0</v>
      </c>
      <c r="AA5" s="344">
        <v>0</v>
      </c>
      <c r="AB5" s="344">
        <v>0</v>
      </c>
      <c r="AC5" s="344">
        <v>0</v>
      </c>
      <c r="AD5" s="344">
        <v>0</v>
      </c>
      <c r="AE5" s="344">
        <v>0</v>
      </c>
      <c r="AF5" s="344">
        <v>0</v>
      </c>
      <c r="AG5" s="344">
        <v>0</v>
      </c>
      <c r="AH5" s="344">
        <v>0</v>
      </c>
      <c r="AI5" s="344">
        <v>0</v>
      </c>
      <c r="AJ5" s="344">
        <v>0</v>
      </c>
      <c r="AK5" s="344">
        <v>0</v>
      </c>
      <c r="AL5" s="344">
        <v>0</v>
      </c>
      <c r="AM5" s="344">
        <v>0</v>
      </c>
      <c r="AN5" s="344">
        <v>0</v>
      </c>
      <c r="AO5" s="344">
        <v>0</v>
      </c>
      <c r="AP5" s="344">
        <v>0</v>
      </c>
      <c r="AQ5" s="344">
        <v>0</v>
      </c>
    </row>
    <row r="6" spans="1:43" x14ac:dyDescent="0.2">
      <c r="A6" s="136" t="s">
        <v>128</v>
      </c>
      <c r="B6" s="344">
        <v>0</v>
      </c>
      <c r="C6" s="344">
        <v>0</v>
      </c>
      <c r="D6" s="344">
        <v>0</v>
      </c>
      <c r="E6" s="344">
        <v>0</v>
      </c>
      <c r="F6" s="344">
        <v>0</v>
      </c>
      <c r="G6" s="344">
        <v>0</v>
      </c>
      <c r="H6" s="344">
        <v>0</v>
      </c>
      <c r="I6" s="344">
        <v>0</v>
      </c>
      <c r="J6" s="344">
        <v>0</v>
      </c>
      <c r="K6" s="344">
        <v>0</v>
      </c>
      <c r="L6" s="344">
        <v>0</v>
      </c>
      <c r="M6" s="344">
        <v>0</v>
      </c>
      <c r="N6" s="344">
        <v>0</v>
      </c>
      <c r="O6" s="344">
        <v>0</v>
      </c>
      <c r="P6" s="344">
        <v>0</v>
      </c>
      <c r="Q6" s="344">
        <v>0</v>
      </c>
      <c r="R6" s="344">
        <v>0</v>
      </c>
      <c r="S6" s="344">
        <v>0</v>
      </c>
      <c r="T6" s="344">
        <v>0</v>
      </c>
      <c r="U6" s="344">
        <v>0</v>
      </c>
      <c r="V6" s="344">
        <v>0</v>
      </c>
      <c r="W6" s="344">
        <v>0</v>
      </c>
      <c r="X6" s="344">
        <v>0</v>
      </c>
      <c r="Y6" s="344">
        <v>0</v>
      </c>
      <c r="Z6" s="344">
        <v>0</v>
      </c>
      <c r="AA6" s="344">
        <v>0</v>
      </c>
      <c r="AB6" s="344">
        <v>0</v>
      </c>
      <c r="AC6" s="344">
        <v>0</v>
      </c>
      <c r="AD6" s="344">
        <v>0</v>
      </c>
      <c r="AE6" s="344">
        <v>0</v>
      </c>
      <c r="AF6" s="344">
        <v>0</v>
      </c>
      <c r="AG6" s="344">
        <v>0</v>
      </c>
      <c r="AH6" s="344">
        <v>0</v>
      </c>
      <c r="AI6" s="344">
        <v>0</v>
      </c>
      <c r="AJ6" s="344">
        <v>0</v>
      </c>
      <c r="AK6" s="344">
        <v>0</v>
      </c>
      <c r="AL6" s="344">
        <v>0</v>
      </c>
      <c r="AM6" s="344">
        <v>0</v>
      </c>
      <c r="AN6" s="344">
        <v>0</v>
      </c>
      <c r="AO6" s="344">
        <v>0</v>
      </c>
      <c r="AP6" s="344">
        <v>0</v>
      </c>
      <c r="AQ6" s="344">
        <v>0</v>
      </c>
    </row>
    <row r="7" spans="1:43" x14ac:dyDescent="0.2">
      <c r="A7" s="136" t="s">
        <v>129</v>
      </c>
      <c r="B7" s="344">
        <v>0</v>
      </c>
      <c r="C7" s="344">
        <v>0</v>
      </c>
      <c r="D7" s="344">
        <v>0</v>
      </c>
      <c r="E7" s="344">
        <v>0</v>
      </c>
      <c r="F7" s="344">
        <v>0</v>
      </c>
      <c r="G7" s="344">
        <v>0</v>
      </c>
      <c r="H7" s="344">
        <v>0</v>
      </c>
      <c r="I7" s="344">
        <v>0</v>
      </c>
      <c r="J7" s="344">
        <v>0</v>
      </c>
      <c r="K7" s="344">
        <v>0</v>
      </c>
      <c r="L7" s="344">
        <v>0</v>
      </c>
      <c r="M7" s="344">
        <v>0</v>
      </c>
      <c r="N7" s="344">
        <v>0</v>
      </c>
      <c r="O7" s="344">
        <v>0</v>
      </c>
      <c r="P7" s="344">
        <v>0</v>
      </c>
      <c r="Q7" s="344">
        <v>0</v>
      </c>
      <c r="R7" s="344">
        <v>0</v>
      </c>
      <c r="S7" s="344">
        <v>0</v>
      </c>
      <c r="T7" s="344">
        <v>0</v>
      </c>
      <c r="U7" s="344">
        <v>0</v>
      </c>
      <c r="V7" s="344">
        <v>0</v>
      </c>
      <c r="W7" s="344">
        <v>0</v>
      </c>
      <c r="X7" s="344">
        <v>0</v>
      </c>
      <c r="Y7" s="344">
        <v>0</v>
      </c>
      <c r="Z7" s="344">
        <v>0</v>
      </c>
      <c r="AA7" s="344">
        <v>0</v>
      </c>
      <c r="AB7" s="344">
        <v>0</v>
      </c>
      <c r="AC7" s="344">
        <v>0</v>
      </c>
      <c r="AD7" s="344">
        <v>0</v>
      </c>
      <c r="AE7" s="344">
        <v>0</v>
      </c>
      <c r="AF7" s="344">
        <v>0</v>
      </c>
      <c r="AG7" s="344">
        <v>0</v>
      </c>
      <c r="AH7" s="344">
        <v>0</v>
      </c>
      <c r="AI7" s="344">
        <v>0</v>
      </c>
      <c r="AJ7" s="344">
        <v>0</v>
      </c>
      <c r="AK7" s="344">
        <v>0</v>
      </c>
      <c r="AL7" s="344">
        <v>0</v>
      </c>
      <c r="AM7" s="344">
        <v>0</v>
      </c>
      <c r="AN7" s="344">
        <v>0</v>
      </c>
      <c r="AO7" s="344">
        <v>0</v>
      </c>
      <c r="AP7" s="344">
        <v>0</v>
      </c>
      <c r="AQ7" s="344">
        <v>0</v>
      </c>
    </row>
    <row r="8" spans="1:43" x14ac:dyDescent="0.2">
      <c r="A8" s="136" t="s">
        <v>130</v>
      </c>
      <c r="B8" s="344">
        <v>0</v>
      </c>
      <c r="C8" s="344">
        <v>0</v>
      </c>
      <c r="D8" s="344">
        <v>0</v>
      </c>
      <c r="E8" s="344">
        <v>0</v>
      </c>
      <c r="F8" s="344">
        <v>0</v>
      </c>
      <c r="G8" s="344">
        <v>0</v>
      </c>
      <c r="H8" s="344">
        <v>0</v>
      </c>
      <c r="I8" s="344">
        <v>0</v>
      </c>
      <c r="J8" s="344">
        <v>0</v>
      </c>
      <c r="K8" s="344">
        <v>0</v>
      </c>
      <c r="L8" s="344">
        <v>0</v>
      </c>
      <c r="M8" s="344">
        <v>0</v>
      </c>
      <c r="N8" s="344">
        <v>0</v>
      </c>
      <c r="O8" s="344">
        <v>0</v>
      </c>
      <c r="P8" s="344">
        <v>0</v>
      </c>
      <c r="Q8" s="344">
        <v>0</v>
      </c>
      <c r="R8" s="344">
        <v>0</v>
      </c>
      <c r="S8" s="344">
        <v>0</v>
      </c>
      <c r="T8" s="344">
        <v>0</v>
      </c>
      <c r="U8" s="344">
        <v>0</v>
      </c>
      <c r="V8" s="344">
        <v>0</v>
      </c>
      <c r="W8" s="344">
        <v>0</v>
      </c>
      <c r="X8" s="344">
        <v>0</v>
      </c>
      <c r="Y8" s="344">
        <v>0</v>
      </c>
      <c r="Z8" s="344">
        <v>0</v>
      </c>
      <c r="AA8" s="344">
        <v>0</v>
      </c>
      <c r="AB8" s="344">
        <v>0</v>
      </c>
      <c r="AC8" s="344">
        <v>0</v>
      </c>
      <c r="AD8" s="344">
        <v>0</v>
      </c>
      <c r="AE8" s="344">
        <v>0</v>
      </c>
      <c r="AF8" s="344">
        <v>0</v>
      </c>
      <c r="AG8" s="344">
        <v>0</v>
      </c>
      <c r="AH8" s="344">
        <v>0</v>
      </c>
      <c r="AI8" s="344">
        <v>0</v>
      </c>
      <c r="AJ8" s="344">
        <v>0</v>
      </c>
      <c r="AK8" s="344">
        <v>0</v>
      </c>
      <c r="AL8" s="344">
        <v>0</v>
      </c>
      <c r="AM8" s="344">
        <v>0</v>
      </c>
      <c r="AN8" s="344">
        <v>0</v>
      </c>
      <c r="AO8" s="344">
        <v>0</v>
      </c>
      <c r="AP8" s="344">
        <v>0</v>
      </c>
      <c r="AQ8" s="344">
        <v>0</v>
      </c>
    </row>
    <row r="9" spans="1:43" x14ac:dyDescent="0.2">
      <c r="A9" s="136" t="s">
        <v>131</v>
      </c>
      <c r="B9" s="344">
        <v>0</v>
      </c>
      <c r="C9" s="344">
        <v>0</v>
      </c>
      <c r="D9" s="344">
        <v>0</v>
      </c>
      <c r="E9" s="344">
        <v>0</v>
      </c>
      <c r="F9" s="344">
        <v>0</v>
      </c>
      <c r="G9" s="344">
        <v>0</v>
      </c>
      <c r="H9" s="344">
        <v>0</v>
      </c>
      <c r="I9" s="344">
        <v>0</v>
      </c>
      <c r="J9" s="344">
        <v>0</v>
      </c>
      <c r="K9" s="344">
        <v>0</v>
      </c>
      <c r="L9" s="344">
        <v>0</v>
      </c>
      <c r="M9" s="344">
        <v>0</v>
      </c>
      <c r="N9" s="344">
        <v>0</v>
      </c>
      <c r="O9" s="344">
        <v>0</v>
      </c>
      <c r="P9" s="344">
        <v>0</v>
      </c>
      <c r="Q9" s="344">
        <v>0</v>
      </c>
      <c r="R9" s="344">
        <v>0</v>
      </c>
      <c r="S9" s="344">
        <v>0</v>
      </c>
      <c r="T9" s="344">
        <v>0</v>
      </c>
      <c r="U9" s="344">
        <v>0</v>
      </c>
      <c r="V9" s="344">
        <v>0</v>
      </c>
      <c r="W9" s="344">
        <v>0</v>
      </c>
      <c r="X9" s="344">
        <v>0</v>
      </c>
      <c r="Y9" s="344">
        <v>0</v>
      </c>
      <c r="Z9" s="344">
        <v>0</v>
      </c>
      <c r="AA9" s="344">
        <v>0</v>
      </c>
      <c r="AB9" s="344">
        <v>0</v>
      </c>
      <c r="AC9" s="344">
        <v>0</v>
      </c>
      <c r="AD9" s="344">
        <v>0</v>
      </c>
      <c r="AE9" s="344">
        <v>0</v>
      </c>
      <c r="AF9" s="344">
        <v>0</v>
      </c>
      <c r="AG9" s="344">
        <v>0</v>
      </c>
      <c r="AH9" s="344">
        <v>0</v>
      </c>
      <c r="AI9" s="344">
        <v>0</v>
      </c>
      <c r="AJ9" s="344">
        <v>0</v>
      </c>
      <c r="AK9" s="344">
        <v>0</v>
      </c>
      <c r="AL9" s="344">
        <v>0</v>
      </c>
      <c r="AM9" s="344">
        <v>0</v>
      </c>
      <c r="AN9" s="344">
        <v>0</v>
      </c>
      <c r="AO9" s="344">
        <v>0</v>
      </c>
      <c r="AP9" s="344">
        <v>0</v>
      </c>
      <c r="AQ9" s="344">
        <v>0</v>
      </c>
    </row>
    <row r="10" spans="1:43" x14ac:dyDescent="0.2">
      <c r="A10" s="136" t="s">
        <v>132</v>
      </c>
      <c r="B10" s="344">
        <v>0</v>
      </c>
      <c r="C10" s="344">
        <v>0</v>
      </c>
      <c r="D10" s="344">
        <v>0</v>
      </c>
      <c r="E10" s="344">
        <v>0</v>
      </c>
      <c r="F10" s="344">
        <v>0</v>
      </c>
      <c r="G10" s="344">
        <v>0</v>
      </c>
      <c r="H10" s="344">
        <v>0</v>
      </c>
      <c r="I10" s="344">
        <v>0</v>
      </c>
      <c r="J10" s="344">
        <v>0</v>
      </c>
      <c r="K10" s="344">
        <v>0</v>
      </c>
      <c r="L10" s="344">
        <v>0</v>
      </c>
      <c r="M10" s="344">
        <v>0</v>
      </c>
      <c r="N10" s="344">
        <v>0</v>
      </c>
      <c r="O10" s="344">
        <v>0</v>
      </c>
      <c r="P10" s="344">
        <v>0</v>
      </c>
      <c r="Q10" s="344">
        <v>0</v>
      </c>
      <c r="R10" s="344">
        <v>0</v>
      </c>
      <c r="S10" s="344">
        <v>0</v>
      </c>
      <c r="T10" s="344">
        <v>0</v>
      </c>
      <c r="U10" s="344">
        <v>0</v>
      </c>
      <c r="V10" s="344">
        <v>0</v>
      </c>
      <c r="W10" s="344">
        <v>0</v>
      </c>
      <c r="X10" s="344">
        <v>0</v>
      </c>
      <c r="Y10" s="344">
        <v>0</v>
      </c>
      <c r="Z10" s="344">
        <v>0</v>
      </c>
      <c r="AA10" s="344">
        <v>0</v>
      </c>
      <c r="AB10" s="344">
        <v>0</v>
      </c>
      <c r="AC10" s="344">
        <v>0</v>
      </c>
      <c r="AD10" s="344">
        <v>0</v>
      </c>
      <c r="AE10" s="344">
        <v>0</v>
      </c>
      <c r="AF10" s="344">
        <v>0</v>
      </c>
      <c r="AG10" s="344">
        <v>0</v>
      </c>
      <c r="AH10" s="344">
        <v>0</v>
      </c>
      <c r="AI10" s="344">
        <v>0</v>
      </c>
      <c r="AJ10" s="344">
        <v>0</v>
      </c>
      <c r="AK10" s="344">
        <v>0</v>
      </c>
      <c r="AL10" s="344">
        <v>0</v>
      </c>
      <c r="AM10" s="344">
        <v>0</v>
      </c>
      <c r="AN10" s="344">
        <v>0</v>
      </c>
      <c r="AO10" s="344">
        <v>0</v>
      </c>
      <c r="AP10" s="344">
        <v>0</v>
      </c>
      <c r="AQ10" s="344">
        <v>0</v>
      </c>
    </row>
    <row r="11" spans="1:43" x14ac:dyDescent="0.2">
      <c r="A11" s="136" t="s">
        <v>133</v>
      </c>
      <c r="B11" s="344">
        <v>0</v>
      </c>
      <c r="C11" s="344">
        <v>0</v>
      </c>
      <c r="D11" s="344">
        <v>0</v>
      </c>
      <c r="E11" s="344">
        <v>0</v>
      </c>
      <c r="F11" s="344">
        <v>0</v>
      </c>
      <c r="G11" s="344">
        <v>0</v>
      </c>
      <c r="H11" s="344">
        <v>0</v>
      </c>
      <c r="I11" s="344">
        <v>0</v>
      </c>
      <c r="J11" s="344">
        <v>0</v>
      </c>
      <c r="K11" s="344">
        <v>0</v>
      </c>
      <c r="L11" s="344">
        <v>0</v>
      </c>
      <c r="M11" s="344">
        <v>0</v>
      </c>
      <c r="N11" s="344">
        <v>0</v>
      </c>
      <c r="O11" s="344">
        <v>0</v>
      </c>
      <c r="P11" s="344">
        <v>0</v>
      </c>
      <c r="Q11" s="344">
        <v>0</v>
      </c>
      <c r="R11" s="344">
        <v>0</v>
      </c>
      <c r="S11" s="344">
        <v>0</v>
      </c>
      <c r="T11" s="344">
        <v>0</v>
      </c>
      <c r="U11" s="344">
        <v>0</v>
      </c>
      <c r="V11" s="344">
        <v>0</v>
      </c>
      <c r="W11" s="344">
        <v>0</v>
      </c>
      <c r="X11" s="344">
        <v>0</v>
      </c>
      <c r="Y11" s="344">
        <v>0</v>
      </c>
      <c r="Z11" s="344">
        <v>0</v>
      </c>
      <c r="AA11" s="344">
        <v>0</v>
      </c>
      <c r="AB11" s="344">
        <v>0</v>
      </c>
      <c r="AC11" s="344">
        <v>0</v>
      </c>
      <c r="AD11" s="344">
        <v>0</v>
      </c>
      <c r="AE11" s="344">
        <v>0</v>
      </c>
      <c r="AF11" s="344">
        <v>0</v>
      </c>
      <c r="AG11" s="344">
        <v>0</v>
      </c>
      <c r="AH11" s="344">
        <v>0</v>
      </c>
      <c r="AI11" s="344">
        <v>0</v>
      </c>
      <c r="AJ11" s="344">
        <v>0</v>
      </c>
      <c r="AK11" s="344">
        <v>0</v>
      </c>
      <c r="AL11" s="344">
        <v>0</v>
      </c>
      <c r="AM11" s="344">
        <v>0</v>
      </c>
      <c r="AN11" s="344">
        <v>0</v>
      </c>
      <c r="AO11" s="344">
        <v>0</v>
      </c>
      <c r="AP11" s="344">
        <v>0</v>
      </c>
      <c r="AQ11" s="344">
        <v>0</v>
      </c>
    </row>
    <row r="12" spans="1:43" x14ac:dyDescent="0.2">
      <c r="A12" s="136" t="s">
        <v>134</v>
      </c>
      <c r="B12" s="344">
        <v>0</v>
      </c>
      <c r="C12" s="344">
        <v>0</v>
      </c>
      <c r="D12" s="344">
        <v>0</v>
      </c>
      <c r="E12" s="344">
        <v>0</v>
      </c>
      <c r="F12" s="344">
        <v>0</v>
      </c>
      <c r="G12" s="344">
        <v>0</v>
      </c>
      <c r="H12" s="344">
        <v>0</v>
      </c>
      <c r="I12" s="344">
        <v>0</v>
      </c>
      <c r="J12" s="344">
        <v>0</v>
      </c>
      <c r="K12" s="344">
        <v>0</v>
      </c>
      <c r="L12" s="344">
        <v>0</v>
      </c>
      <c r="M12" s="344">
        <v>0</v>
      </c>
      <c r="N12" s="344">
        <v>0</v>
      </c>
      <c r="O12" s="344">
        <v>0</v>
      </c>
      <c r="P12" s="344">
        <v>0</v>
      </c>
      <c r="Q12" s="344">
        <v>0</v>
      </c>
      <c r="R12" s="344">
        <v>0</v>
      </c>
      <c r="S12" s="344">
        <v>0</v>
      </c>
      <c r="T12" s="344">
        <v>0</v>
      </c>
      <c r="U12" s="344">
        <v>0</v>
      </c>
      <c r="V12" s="344">
        <v>0</v>
      </c>
      <c r="W12" s="344">
        <v>0</v>
      </c>
      <c r="X12" s="344">
        <v>0</v>
      </c>
      <c r="Y12" s="344">
        <v>0</v>
      </c>
      <c r="Z12" s="344">
        <v>0</v>
      </c>
      <c r="AA12" s="344">
        <v>0</v>
      </c>
      <c r="AB12" s="344">
        <v>0</v>
      </c>
      <c r="AC12" s="344">
        <v>0</v>
      </c>
      <c r="AD12" s="344">
        <v>0</v>
      </c>
      <c r="AE12" s="344">
        <v>0</v>
      </c>
      <c r="AF12" s="344">
        <v>0</v>
      </c>
      <c r="AG12" s="344">
        <v>0</v>
      </c>
      <c r="AH12" s="344">
        <v>0</v>
      </c>
      <c r="AI12" s="344">
        <v>0</v>
      </c>
      <c r="AJ12" s="344">
        <v>0</v>
      </c>
      <c r="AK12" s="344">
        <v>0</v>
      </c>
      <c r="AL12" s="344">
        <v>0</v>
      </c>
      <c r="AM12" s="344">
        <v>0</v>
      </c>
      <c r="AN12" s="344">
        <v>0</v>
      </c>
      <c r="AO12" s="344">
        <v>0</v>
      </c>
      <c r="AP12" s="344">
        <v>0</v>
      </c>
      <c r="AQ12" s="344">
        <v>0</v>
      </c>
    </row>
    <row r="13" spans="1:43" x14ac:dyDescent="0.2">
      <c r="A13" s="136" t="s">
        <v>135</v>
      </c>
      <c r="B13" s="344">
        <v>0</v>
      </c>
      <c r="C13" s="344">
        <v>0</v>
      </c>
      <c r="D13" s="344">
        <v>0</v>
      </c>
      <c r="E13" s="344">
        <v>0</v>
      </c>
      <c r="F13" s="344">
        <v>0</v>
      </c>
      <c r="G13" s="344">
        <v>0</v>
      </c>
      <c r="H13" s="344">
        <v>0</v>
      </c>
      <c r="I13" s="344">
        <v>0</v>
      </c>
      <c r="J13" s="344">
        <v>0</v>
      </c>
      <c r="K13" s="344">
        <v>0</v>
      </c>
      <c r="L13" s="344">
        <v>0</v>
      </c>
      <c r="M13" s="344">
        <v>0</v>
      </c>
      <c r="N13" s="344">
        <v>0</v>
      </c>
      <c r="O13" s="344">
        <v>0</v>
      </c>
      <c r="P13" s="344">
        <v>0</v>
      </c>
      <c r="Q13" s="344">
        <v>0</v>
      </c>
      <c r="R13" s="344">
        <v>0</v>
      </c>
      <c r="S13" s="344">
        <v>0</v>
      </c>
      <c r="T13" s="344">
        <v>0</v>
      </c>
      <c r="U13" s="344">
        <v>0</v>
      </c>
      <c r="V13" s="344">
        <v>0</v>
      </c>
      <c r="W13" s="344">
        <v>0</v>
      </c>
      <c r="X13" s="344">
        <v>0</v>
      </c>
      <c r="Y13" s="344">
        <v>0</v>
      </c>
      <c r="Z13" s="344">
        <v>0</v>
      </c>
      <c r="AA13" s="344">
        <v>0</v>
      </c>
      <c r="AB13" s="344">
        <v>0</v>
      </c>
      <c r="AC13" s="344">
        <v>0</v>
      </c>
      <c r="AD13" s="344">
        <v>0</v>
      </c>
      <c r="AE13" s="344">
        <v>0</v>
      </c>
      <c r="AF13" s="344">
        <v>0</v>
      </c>
      <c r="AG13" s="344">
        <v>0</v>
      </c>
      <c r="AH13" s="344">
        <v>0</v>
      </c>
      <c r="AI13" s="344">
        <v>0</v>
      </c>
      <c r="AJ13" s="344">
        <v>0</v>
      </c>
      <c r="AK13" s="344">
        <v>0</v>
      </c>
      <c r="AL13" s="344">
        <v>0</v>
      </c>
      <c r="AM13" s="344">
        <v>0</v>
      </c>
      <c r="AN13" s="344">
        <v>0</v>
      </c>
      <c r="AO13" s="344">
        <v>0</v>
      </c>
      <c r="AP13" s="344">
        <v>0</v>
      </c>
      <c r="AQ13" s="344">
        <v>0</v>
      </c>
    </row>
    <row r="14" spans="1:43" x14ac:dyDescent="0.2">
      <c r="A14" s="136" t="s">
        <v>136</v>
      </c>
      <c r="B14" s="344">
        <v>0</v>
      </c>
      <c r="C14" s="344">
        <v>0</v>
      </c>
      <c r="D14" s="344">
        <v>0</v>
      </c>
      <c r="E14" s="344">
        <v>0</v>
      </c>
      <c r="F14" s="344">
        <v>0</v>
      </c>
      <c r="G14" s="344">
        <v>0</v>
      </c>
      <c r="H14" s="344">
        <v>0</v>
      </c>
      <c r="I14" s="344">
        <v>0</v>
      </c>
      <c r="J14" s="344">
        <v>0</v>
      </c>
      <c r="K14" s="344">
        <v>0</v>
      </c>
      <c r="L14" s="344">
        <v>0</v>
      </c>
      <c r="M14" s="344">
        <v>0</v>
      </c>
      <c r="N14" s="344">
        <v>0</v>
      </c>
      <c r="O14" s="344">
        <v>0</v>
      </c>
      <c r="P14" s="344">
        <v>0</v>
      </c>
      <c r="Q14" s="344">
        <v>0</v>
      </c>
      <c r="R14" s="344">
        <v>0</v>
      </c>
      <c r="S14" s="344">
        <v>0</v>
      </c>
      <c r="T14" s="344">
        <v>0</v>
      </c>
      <c r="U14" s="344">
        <v>0</v>
      </c>
      <c r="V14" s="344">
        <v>0</v>
      </c>
      <c r="W14" s="344">
        <v>0</v>
      </c>
      <c r="X14" s="344">
        <v>0</v>
      </c>
      <c r="Y14" s="344">
        <v>0</v>
      </c>
      <c r="Z14" s="344">
        <v>0</v>
      </c>
      <c r="AA14" s="344">
        <v>0</v>
      </c>
      <c r="AB14" s="344">
        <v>0</v>
      </c>
      <c r="AC14" s="344">
        <v>0</v>
      </c>
      <c r="AD14" s="344">
        <v>0</v>
      </c>
      <c r="AE14" s="344">
        <v>0</v>
      </c>
      <c r="AF14" s="344">
        <v>0</v>
      </c>
      <c r="AG14" s="344">
        <v>0</v>
      </c>
      <c r="AH14" s="344">
        <v>0</v>
      </c>
      <c r="AI14" s="344">
        <v>0</v>
      </c>
      <c r="AJ14" s="344">
        <v>0</v>
      </c>
      <c r="AK14" s="344">
        <v>0</v>
      </c>
      <c r="AL14" s="344">
        <v>0</v>
      </c>
      <c r="AM14" s="344">
        <v>0</v>
      </c>
      <c r="AN14" s="344">
        <v>0</v>
      </c>
      <c r="AO14" s="344">
        <v>0</v>
      </c>
      <c r="AP14" s="344">
        <v>0</v>
      </c>
      <c r="AQ14" s="344">
        <v>0</v>
      </c>
    </row>
    <row r="15" spans="1:43" x14ac:dyDescent="0.2">
      <c r="A15" s="136" t="s">
        <v>137</v>
      </c>
      <c r="B15" s="344">
        <v>0</v>
      </c>
      <c r="C15" s="344">
        <v>0</v>
      </c>
      <c r="D15" s="344">
        <v>0</v>
      </c>
      <c r="E15" s="344">
        <v>0</v>
      </c>
      <c r="F15" s="344">
        <v>0</v>
      </c>
      <c r="G15" s="344">
        <v>0</v>
      </c>
      <c r="H15" s="344">
        <v>0</v>
      </c>
      <c r="I15" s="344">
        <v>0</v>
      </c>
      <c r="J15" s="344">
        <v>0</v>
      </c>
      <c r="K15" s="344">
        <v>0</v>
      </c>
      <c r="L15" s="344">
        <v>0</v>
      </c>
      <c r="M15" s="344">
        <v>0</v>
      </c>
      <c r="N15" s="344">
        <v>0</v>
      </c>
      <c r="O15" s="344">
        <v>0</v>
      </c>
      <c r="P15" s="344">
        <v>0</v>
      </c>
      <c r="Q15" s="344">
        <v>0</v>
      </c>
      <c r="R15" s="344">
        <v>0</v>
      </c>
      <c r="S15" s="344">
        <v>0</v>
      </c>
      <c r="T15" s="344">
        <v>0</v>
      </c>
      <c r="U15" s="344">
        <v>0</v>
      </c>
      <c r="V15" s="344">
        <v>0</v>
      </c>
      <c r="W15" s="344">
        <v>0</v>
      </c>
      <c r="X15" s="344">
        <v>0</v>
      </c>
      <c r="Y15" s="344">
        <v>0</v>
      </c>
      <c r="Z15" s="344">
        <v>0</v>
      </c>
      <c r="AA15" s="344">
        <v>0</v>
      </c>
      <c r="AB15" s="344">
        <v>0</v>
      </c>
      <c r="AC15" s="344">
        <v>0</v>
      </c>
      <c r="AD15" s="344">
        <v>0</v>
      </c>
      <c r="AE15" s="344">
        <v>0</v>
      </c>
      <c r="AF15" s="344">
        <v>0</v>
      </c>
      <c r="AG15" s="344">
        <v>0</v>
      </c>
      <c r="AH15" s="344">
        <v>0</v>
      </c>
      <c r="AI15" s="344">
        <v>0</v>
      </c>
      <c r="AJ15" s="344">
        <v>0</v>
      </c>
      <c r="AK15" s="344">
        <v>0</v>
      </c>
      <c r="AL15" s="344">
        <v>0</v>
      </c>
      <c r="AM15" s="344">
        <v>0</v>
      </c>
      <c r="AN15" s="344">
        <v>0</v>
      </c>
      <c r="AO15" s="344">
        <v>0</v>
      </c>
      <c r="AP15" s="344">
        <v>0</v>
      </c>
      <c r="AQ15" s="344">
        <v>0</v>
      </c>
    </row>
    <row r="16" spans="1:43" x14ac:dyDescent="0.2">
      <c r="A16" s="136" t="s">
        <v>138</v>
      </c>
      <c r="B16" s="344">
        <v>0</v>
      </c>
      <c r="C16" s="344">
        <v>0</v>
      </c>
      <c r="D16" s="344">
        <v>0</v>
      </c>
      <c r="E16" s="344">
        <v>0</v>
      </c>
      <c r="F16" s="344">
        <v>0</v>
      </c>
      <c r="G16" s="344">
        <v>0</v>
      </c>
      <c r="H16" s="344">
        <v>0</v>
      </c>
      <c r="I16" s="344">
        <v>0</v>
      </c>
      <c r="J16" s="344">
        <v>0</v>
      </c>
      <c r="K16" s="344">
        <v>0</v>
      </c>
      <c r="L16" s="344">
        <v>0</v>
      </c>
      <c r="M16" s="344">
        <v>0</v>
      </c>
      <c r="N16" s="344">
        <v>0</v>
      </c>
      <c r="O16" s="344">
        <v>0</v>
      </c>
      <c r="P16" s="344">
        <v>0</v>
      </c>
      <c r="Q16" s="344">
        <v>0</v>
      </c>
      <c r="R16" s="344">
        <v>0</v>
      </c>
      <c r="S16" s="344">
        <v>0</v>
      </c>
      <c r="T16" s="344">
        <v>0</v>
      </c>
      <c r="U16" s="344">
        <v>0</v>
      </c>
      <c r="V16" s="344">
        <v>0</v>
      </c>
      <c r="W16" s="344">
        <v>0</v>
      </c>
      <c r="X16" s="344">
        <v>0</v>
      </c>
      <c r="Y16" s="344">
        <v>0</v>
      </c>
      <c r="Z16" s="344">
        <v>0</v>
      </c>
      <c r="AA16" s="344">
        <v>0</v>
      </c>
      <c r="AB16" s="344">
        <v>0</v>
      </c>
      <c r="AC16" s="344">
        <v>0</v>
      </c>
      <c r="AD16" s="344">
        <v>0</v>
      </c>
      <c r="AE16" s="344">
        <v>0</v>
      </c>
      <c r="AF16" s="344">
        <v>0</v>
      </c>
      <c r="AG16" s="344">
        <v>0</v>
      </c>
      <c r="AH16" s="344">
        <v>0</v>
      </c>
      <c r="AI16" s="344">
        <v>0</v>
      </c>
      <c r="AJ16" s="344">
        <v>0</v>
      </c>
      <c r="AK16" s="344">
        <v>0</v>
      </c>
      <c r="AL16" s="344">
        <v>0</v>
      </c>
      <c r="AM16" s="344">
        <v>0</v>
      </c>
      <c r="AN16" s="344">
        <v>0</v>
      </c>
      <c r="AO16" s="344">
        <v>0</v>
      </c>
      <c r="AP16" s="344">
        <v>0</v>
      </c>
      <c r="AQ16" s="344">
        <v>0</v>
      </c>
    </row>
    <row r="17" spans="1:43" x14ac:dyDescent="0.2">
      <c r="A17" s="136" t="s">
        <v>139</v>
      </c>
      <c r="B17" s="344">
        <v>0</v>
      </c>
      <c r="C17" s="344">
        <v>0</v>
      </c>
      <c r="D17" s="344">
        <v>0</v>
      </c>
      <c r="E17" s="344">
        <v>0</v>
      </c>
      <c r="F17" s="344">
        <v>0</v>
      </c>
      <c r="G17" s="344">
        <v>0</v>
      </c>
      <c r="H17" s="344">
        <v>0</v>
      </c>
      <c r="I17" s="344">
        <v>0</v>
      </c>
      <c r="J17" s="344">
        <v>0</v>
      </c>
      <c r="K17" s="344">
        <v>0</v>
      </c>
      <c r="L17" s="344">
        <v>0</v>
      </c>
      <c r="M17" s="344">
        <v>0</v>
      </c>
      <c r="N17" s="344">
        <v>0</v>
      </c>
      <c r="O17" s="344">
        <v>0</v>
      </c>
      <c r="P17" s="344">
        <v>0</v>
      </c>
      <c r="Q17" s="344">
        <v>0</v>
      </c>
      <c r="R17" s="344">
        <v>0</v>
      </c>
      <c r="S17" s="344">
        <v>0</v>
      </c>
      <c r="T17" s="344">
        <v>0</v>
      </c>
      <c r="U17" s="344">
        <v>0</v>
      </c>
      <c r="V17" s="344">
        <v>0</v>
      </c>
      <c r="W17" s="344">
        <v>0</v>
      </c>
      <c r="X17" s="344">
        <v>0</v>
      </c>
      <c r="Y17" s="344">
        <v>0</v>
      </c>
      <c r="Z17" s="344">
        <v>0</v>
      </c>
      <c r="AA17" s="344">
        <v>0</v>
      </c>
      <c r="AB17" s="344">
        <v>0</v>
      </c>
      <c r="AC17" s="344">
        <v>0</v>
      </c>
      <c r="AD17" s="344">
        <v>0</v>
      </c>
      <c r="AE17" s="344">
        <v>0</v>
      </c>
      <c r="AF17" s="344">
        <v>0</v>
      </c>
      <c r="AG17" s="344">
        <v>0</v>
      </c>
      <c r="AH17" s="344">
        <v>0</v>
      </c>
      <c r="AI17" s="344">
        <v>0</v>
      </c>
      <c r="AJ17" s="344">
        <v>0</v>
      </c>
      <c r="AK17" s="344">
        <v>0</v>
      </c>
      <c r="AL17" s="344">
        <v>0</v>
      </c>
      <c r="AM17" s="344">
        <v>0</v>
      </c>
      <c r="AN17" s="344">
        <v>0</v>
      </c>
      <c r="AO17" s="344">
        <v>0</v>
      </c>
      <c r="AP17" s="344">
        <v>0</v>
      </c>
      <c r="AQ17" s="344">
        <v>0</v>
      </c>
    </row>
    <row r="18" spans="1:43" x14ac:dyDescent="0.2">
      <c r="A18" s="136" t="s">
        <v>140</v>
      </c>
      <c r="B18" s="344">
        <v>0</v>
      </c>
      <c r="C18" s="344">
        <v>0</v>
      </c>
      <c r="D18" s="344">
        <v>0</v>
      </c>
      <c r="E18" s="344">
        <v>0</v>
      </c>
      <c r="F18" s="344">
        <v>0</v>
      </c>
      <c r="G18" s="344">
        <v>0</v>
      </c>
      <c r="H18" s="344">
        <v>0</v>
      </c>
      <c r="I18" s="344">
        <v>0</v>
      </c>
      <c r="J18" s="344">
        <v>0</v>
      </c>
      <c r="K18" s="344">
        <v>0</v>
      </c>
      <c r="L18" s="344">
        <v>0</v>
      </c>
      <c r="M18" s="344">
        <v>0</v>
      </c>
      <c r="N18" s="344">
        <v>0</v>
      </c>
      <c r="O18" s="344">
        <v>0</v>
      </c>
      <c r="P18" s="344">
        <v>0</v>
      </c>
      <c r="Q18" s="344">
        <v>0</v>
      </c>
      <c r="R18" s="344">
        <v>0</v>
      </c>
      <c r="S18" s="344">
        <v>0</v>
      </c>
      <c r="T18" s="344">
        <v>0</v>
      </c>
      <c r="U18" s="344">
        <v>0</v>
      </c>
      <c r="V18" s="344">
        <v>0</v>
      </c>
      <c r="W18" s="344">
        <v>0</v>
      </c>
      <c r="X18" s="344">
        <v>0</v>
      </c>
      <c r="Y18" s="344">
        <v>0</v>
      </c>
      <c r="Z18" s="344">
        <v>0</v>
      </c>
      <c r="AA18" s="344">
        <v>0</v>
      </c>
      <c r="AB18" s="344">
        <v>0</v>
      </c>
      <c r="AC18" s="344">
        <v>0</v>
      </c>
      <c r="AD18" s="344">
        <v>0</v>
      </c>
      <c r="AE18" s="344">
        <v>0</v>
      </c>
      <c r="AF18" s="344">
        <v>0</v>
      </c>
      <c r="AG18" s="344">
        <v>0</v>
      </c>
      <c r="AH18" s="344">
        <v>0</v>
      </c>
      <c r="AI18" s="344">
        <v>0</v>
      </c>
      <c r="AJ18" s="344">
        <v>0</v>
      </c>
      <c r="AK18" s="344">
        <v>0</v>
      </c>
      <c r="AL18" s="344">
        <v>0</v>
      </c>
      <c r="AM18" s="344">
        <v>0</v>
      </c>
      <c r="AN18" s="344">
        <v>0</v>
      </c>
      <c r="AO18" s="344">
        <v>0</v>
      </c>
      <c r="AP18" s="344">
        <v>0</v>
      </c>
      <c r="AQ18" s="344">
        <v>0</v>
      </c>
    </row>
    <row r="19" spans="1:43" x14ac:dyDescent="0.2">
      <c r="A19" s="136" t="s">
        <v>141</v>
      </c>
      <c r="B19" s="344">
        <v>0</v>
      </c>
      <c r="C19" s="344">
        <v>0</v>
      </c>
      <c r="D19" s="344">
        <v>0</v>
      </c>
      <c r="E19" s="344">
        <v>0</v>
      </c>
      <c r="F19" s="344">
        <v>0</v>
      </c>
      <c r="G19" s="344">
        <v>0</v>
      </c>
      <c r="H19" s="344">
        <v>0</v>
      </c>
      <c r="I19" s="344">
        <v>0</v>
      </c>
      <c r="J19" s="344">
        <v>0</v>
      </c>
      <c r="K19" s="344">
        <v>0</v>
      </c>
      <c r="L19" s="344">
        <v>0</v>
      </c>
      <c r="M19" s="344">
        <v>0</v>
      </c>
      <c r="N19" s="344">
        <v>0</v>
      </c>
      <c r="O19" s="344">
        <v>0</v>
      </c>
      <c r="P19" s="344">
        <v>0</v>
      </c>
      <c r="Q19" s="344">
        <v>0</v>
      </c>
      <c r="R19" s="344">
        <v>0</v>
      </c>
      <c r="S19" s="344">
        <v>0</v>
      </c>
      <c r="T19" s="344">
        <v>0</v>
      </c>
      <c r="U19" s="344">
        <v>0</v>
      </c>
      <c r="V19" s="344">
        <v>0</v>
      </c>
      <c r="W19" s="344">
        <v>0</v>
      </c>
      <c r="X19" s="344">
        <v>0</v>
      </c>
      <c r="Y19" s="344">
        <v>0</v>
      </c>
      <c r="Z19" s="344">
        <v>0</v>
      </c>
      <c r="AA19" s="344">
        <v>0</v>
      </c>
      <c r="AB19" s="344">
        <v>0</v>
      </c>
      <c r="AC19" s="344">
        <v>0</v>
      </c>
      <c r="AD19" s="344">
        <v>0</v>
      </c>
      <c r="AE19" s="344">
        <v>0</v>
      </c>
      <c r="AF19" s="344">
        <v>0</v>
      </c>
      <c r="AG19" s="344">
        <v>0</v>
      </c>
      <c r="AH19" s="344">
        <v>0</v>
      </c>
      <c r="AI19" s="344">
        <v>0</v>
      </c>
      <c r="AJ19" s="344">
        <v>0</v>
      </c>
      <c r="AK19" s="344">
        <v>0</v>
      </c>
      <c r="AL19" s="344">
        <v>0</v>
      </c>
      <c r="AM19" s="344">
        <v>0</v>
      </c>
      <c r="AN19" s="344">
        <v>0</v>
      </c>
      <c r="AO19" s="344">
        <v>0</v>
      </c>
      <c r="AP19" s="344">
        <v>0</v>
      </c>
      <c r="AQ19" s="344">
        <v>0</v>
      </c>
    </row>
    <row r="20" spans="1:43" x14ac:dyDescent="0.2">
      <c r="A20" s="136" t="s">
        <v>142</v>
      </c>
      <c r="B20" s="344">
        <v>0</v>
      </c>
      <c r="C20" s="344">
        <v>0</v>
      </c>
      <c r="D20" s="344">
        <v>0</v>
      </c>
      <c r="E20" s="344">
        <v>0</v>
      </c>
      <c r="F20" s="344">
        <v>0</v>
      </c>
      <c r="G20" s="344">
        <v>0</v>
      </c>
      <c r="H20" s="344">
        <v>0</v>
      </c>
      <c r="I20" s="344">
        <v>0</v>
      </c>
      <c r="J20" s="344">
        <v>0</v>
      </c>
      <c r="K20" s="344">
        <v>0</v>
      </c>
      <c r="L20" s="344">
        <v>0</v>
      </c>
      <c r="M20" s="344">
        <v>0</v>
      </c>
      <c r="N20" s="344">
        <v>0</v>
      </c>
      <c r="O20" s="344">
        <v>0</v>
      </c>
      <c r="P20" s="344">
        <v>0</v>
      </c>
      <c r="Q20" s="344">
        <v>0</v>
      </c>
      <c r="R20" s="344">
        <v>0</v>
      </c>
      <c r="S20" s="344">
        <v>0</v>
      </c>
      <c r="T20" s="344">
        <v>0</v>
      </c>
      <c r="U20" s="344">
        <v>0</v>
      </c>
      <c r="V20" s="344">
        <v>0</v>
      </c>
      <c r="W20" s="344">
        <v>0</v>
      </c>
      <c r="X20" s="344">
        <v>0</v>
      </c>
      <c r="Y20" s="344">
        <v>0</v>
      </c>
      <c r="Z20" s="344">
        <v>0</v>
      </c>
      <c r="AA20" s="344">
        <v>0</v>
      </c>
      <c r="AB20" s="344">
        <v>0</v>
      </c>
      <c r="AC20" s="344">
        <v>0</v>
      </c>
      <c r="AD20" s="344">
        <v>0</v>
      </c>
      <c r="AE20" s="344">
        <v>0</v>
      </c>
      <c r="AF20" s="344">
        <v>0</v>
      </c>
      <c r="AG20" s="344">
        <v>0</v>
      </c>
      <c r="AH20" s="344">
        <v>0</v>
      </c>
      <c r="AI20" s="344">
        <v>0</v>
      </c>
      <c r="AJ20" s="344">
        <v>0</v>
      </c>
      <c r="AK20" s="344">
        <v>0</v>
      </c>
      <c r="AL20" s="344">
        <v>0</v>
      </c>
      <c r="AM20" s="344">
        <v>0</v>
      </c>
      <c r="AN20" s="344">
        <v>0</v>
      </c>
      <c r="AO20" s="344">
        <v>0</v>
      </c>
      <c r="AP20" s="344">
        <v>0</v>
      </c>
      <c r="AQ20" s="344">
        <v>0</v>
      </c>
    </row>
    <row r="21" spans="1:43" x14ac:dyDescent="0.2">
      <c r="A21" s="136" t="s">
        <v>143</v>
      </c>
      <c r="B21" s="344">
        <v>0</v>
      </c>
      <c r="C21" s="344">
        <v>0</v>
      </c>
      <c r="D21" s="344">
        <v>0</v>
      </c>
      <c r="E21" s="344">
        <v>0</v>
      </c>
      <c r="F21" s="344">
        <v>0</v>
      </c>
      <c r="G21" s="344">
        <v>0</v>
      </c>
      <c r="H21" s="344">
        <v>0</v>
      </c>
      <c r="I21" s="344">
        <v>0</v>
      </c>
      <c r="J21" s="344">
        <v>0</v>
      </c>
      <c r="K21" s="344">
        <v>0</v>
      </c>
      <c r="L21" s="344">
        <v>0</v>
      </c>
      <c r="M21" s="344">
        <v>0</v>
      </c>
      <c r="N21" s="344">
        <v>0</v>
      </c>
      <c r="O21" s="344">
        <v>0</v>
      </c>
      <c r="P21" s="344">
        <v>0</v>
      </c>
      <c r="Q21" s="344">
        <v>0</v>
      </c>
      <c r="R21" s="344">
        <v>0</v>
      </c>
      <c r="S21" s="344">
        <v>0</v>
      </c>
      <c r="T21" s="344">
        <v>0</v>
      </c>
      <c r="U21" s="344">
        <v>0</v>
      </c>
      <c r="V21" s="344">
        <v>0</v>
      </c>
      <c r="W21" s="344">
        <v>0</v>
      </c>
      <c r="X21" s="344">
        <v>0</v>
      </c>
      <c r="Y21" s="344">
        <v>0</v>
      </c>
      <c r="Z21" s="344">
        <v>0</v>
      </c>
      <c r="AA21" s="344">
        <v>0</v>
      </c>
      <c r="AB21" s="344">
        <v>0</v>
      </c>
      <c r="AC21" s="344">
        <v>0</v>
      </c>
      <c r="AD21" s="344">
        <v>0</v>
      </c>
      <c r="AE21" s="344">
        <v>0</v>
      </c>
      <c r="AF21" s="344">
        <v>0</v>
      </c>
      <c r="AG21" s="344">
        <v>0</v>
      </c>
      <c r="AH21" s="344">
        <v>0</v>
      </c>
      <c r="AI21" s="344">
        <v>0</v>
      </c>
      <c r="AJ21" s="344">
        <v>0</v>
      </c>
      <c r="AK21" s="344">
        <v>0</v>
      </c>
      <c r="AL21" s="344">
        <v>0</v>
      </c>
      <c r="AM21" s="344">
        <v>0</v>
      </c>
      <c r="AN21" s="344">
        <v>0</v>
      </c>
      <c r="AO21" s="344">
        <v>0</v>
      </c>
      <c r="AP21" s="344">
        <v>0</v>
      </c>
      <c r="AQ21" s="344">
        <v>0</v>
      </c>
    </row>
    <row r="22" spans="1:43" x14ac:dyDescent="0.2">
      <c r="A22" s="136" t="s">
        <v>144</v>
      </c>
      <c r="B22" s="344">
        <v>0</v>
      </c>
      <c r="C22" s="344">
        <v>0</v>
      </c>
      <c r="D22" s="344">
        <v>0</v>
      </c>
      <c r="E22" s="344">
        <v>0</v>
      </c>
      <c r="F22" s="344">
        <v>0</v>
      </c>
      <c r="G22" s="344">
        <v>0</v>
      </c>
      <c r="H22" s="344">
        <v>0</v>
      </c>
      <c r="I22" s="344">
        <v>0</v>
      </c>
      <c r="J22" s="344">
        <v>0</v>
      </c>
      <c r="K22" s="344">
        <v>0</v>
      </c>
      <c r="L22" s="344">
        <v>0</v>
      </c>
      <c r="M22" s="344">
        <v>0</v>
      </c>
      <c r="N22" s="344">
        <v>0</v>
      </c>
      <c r="O22" s="344">
        <v>0</v>
      </c>
      <c r="P22" s="344">
        <v>0</v>
      </c>
      <c r="Q22" s="344">
        <v>0</v>
      </c>
      <c r="R22" s="344">
        <v>0</v>
      </c>
      <c r="S22" s="344">
        <v>0</v>
      </c>
      <c r="T22" s="344">
        <v>0</v>
      </c>
      <c r="U22" s="344">
        <v>0</v>
      </c>
      <c r="V22" s="344">
        <v>0</v>
      </c>
      <c r="W22" s="344">
        <v>0</v>
      </c>
      <c r="X22" s="344">
        <v>0</v>
      </c>
      <c r="Y22" s="344">
        <v>0</v>
      </c>
      <c r="Z22" s="344">
        <v>0</v>
      </c>
      <c r="AA22" s="344">
        <v>0</v>
      </c>
      <c r="AB22" s="344">
        <v>0</v>
      </c>
      <c r="AC22" s="344">
        <v>0</v>
      </c>
      <c r="AD22" s="344">
        <v>0</v>
      </c>
      <c r="AE22" s="344">
        <v>0</v>
      </c>
      <c r="AF22" s="344">
        <v>0</v>
      </c>
      <c r="AG22" s="344">
        <v>0</v>
      </c>
      <c r="AH22" s="344">
        <v>0</v>
      </c>
      <c r="AI22" s="344">
        <v>0</v>
      </c>
      <c r="AJ22" s="344">
        <v>0</v>
      </c>
      <c r="AK22" s="344">
        <v>0</v>
      </c>
      <c r="AL22" s="344">
        <v>0</v>
      </c>
      <c r="AM22" s="344">
        <v>0</v>
      </c>
      <c r="AN22" s="344">
        <v>0</v>
      </c>
      <c r="AO22" s="344">
        <v>0</v>
      </c>
      <c r="AP22" s="344">
        <v>0</v>
      </c>
      <c r="AQ22" s="344">
        <v>0</v>
      </c>
    </row>
    <row r="23" spans="1:43" x14ac:dyDescent="0.2">
      <c r="A23" s="136" t="s">
        <v>145</v>
      </c>
      <c r="B23" s="344">
        <v>0</v>
      </c>
      <c r="C23" s="344">
        <v>0</v>
      </c>
      <c r="D23" s="344">
        <v>0</v>
      </c>
      <c r="E23" s="344">
        <v>0</v>
      </c>
      <c r="F23" s="344">
        <v>0</v>
      </c>
      <c r="G23" s="344">
        <v>0</v>
      </c>
      <c r="H23" s="344">
        <v>0</v>
      </c>
      <c r="I23" s="344">
        <v>0</v>
      </c>
      <c r="J23" s="344">
        <v>0</v>
      </c>
      <c r="K23" s="344">
        <v>0</v>
      </c>
      <c r="L23" s="344">
        <v>0</v>
      </c>
      <c r="M23" s="344">
        <v>0</v>
      </c>
      <c r="N23" s="344">
        <v>0</v>
      </c>
      <c r="O23" s="344">
        <v>0</v>
      </c>
      <c r="P23" s="344">
        <v>0</v>
      </c>
      <c r="Q23" s="344">
        <v>0</v>
      </c>
      <c r="R23" s="344">
        <v>0</v>
      </c>
      <c r="S23" s="344">
        <v>0</v>
      </c>
      <c r="T23" s="344">
        <v>0</v>
      </c>
      <c r="U23" s="344">
        <v>0</v>
      </c>
      <c r="V23" s="344">
        <v>0</v>
      </c>
      <c r="W23" s="344">
        <v>0</v>
      </c>
      <c r="X23" s="344">
        <v>0</v>
      </c>
      <c r="Y23" s="344">
        <v>0</v>
      </c>
      <c r="Z23" s="344">
        <v>0</v>
      </c>
      <c r="AA23" s="344">
        <v>0</v>
      </c>
      <c r="AB23" s="344">
        <v>0</v>
      </c>
      <c r="AC23" s="344">
        <v>0</v>
      </c>
      <c r="AD23" s="344">
        <v>0</v>
      </c>
      <c r="AE23" s="344">
        <v>0</v>
      </c>
      <c r="AF23" s="344">
        <v>0</v>
      </c>
      <c r="AG23" s="344">
        <v>0</v>
      </c>
      <c r="AH23" s="344">
        <v>0</v>
      </c>
      <c r="AI23" s="344">
        <v>0</v>
      </c>
      <c r="AJ23" s="344">
        <v>0</v>
      </c>
      <c r="AK23" s="344">
        <v>0</v>
      </c>
      <c r="AL23" s="344">
        <v>0</v>
      </c>
      <c r="AM23" s="344">
        <v>0</v>
      </c>
      <c r="AN23" s="344">
        <v>0</v>
      </c>
      <c r="AO23" s="344">
        <v>0</v>
      </c>
      <c r="AP23" s="344">
        <v>0</v>
      </c>
      <c r="AQ23" s="344">
        <v>0</v>
      </c>
    </row>
    <row r="24" spans="1:43" x14ac:dyDescent="0.2">
      <c r="A24" s="136" t="s">
        <v>146</v>
      </c>
      <c r="B24" s="344">
        <v>0</v>
      </c>
      <c r="C24" s="344">
        <v>0</v>
      </c>
      <c r="D24" s="344">
        <v>0</v>
      </c>
      <c r="E24" s="344">
        <v>0</v>
      </c>
      <c r="F24" s="344">
        <v>0</v>
      </c>
      <c r="G24" s="344">
        <v>0</v>
      </c>
      <c r="H24" s="344">
        <v>0</v>
      </c>
      <c r="I24" s="344">
        <v>0</v>
      </c>
      <c r="J24" s="344">
        <v>0</v>
      </c>
      <c r="K24" s="344">
        <v>0</v>
      </c>
      <c r="L24" s="344">
        <v>0</v>
      </c>
      <c r="M24" s="344">
        <v>0</v>
      </c>
      <c r="N24" s="344">
        <v>0</v>
      </c>
      <c r="O24" s="344">
        <v>0</v>
      </c>
      <c r="P24" s="344">
        <v>0</v>
      </c>
      <c r="Q24" s="344">
        <v>0</v>
      </c>
      <c r="R24" s="344">
        <v>0</v>
      </c>
      <c r="S24" s="344">
        <v>0</v>
      </c>
      <c r="T24" s="344">
        <v>0</v>
      </c>
      <c r="U24" s="344">
        <v>0</v>
      </c>
      <c r="V24" s="344">
        <v>0</v>
      </c>
      <c r="W24" s="344">
        <v>0</v>
      </c>
      <c r="X24" s="344">
        <v>0</v>
      </c>
      <c r="Y24" s="344">
        <v>0</v>
      </c>
      <c r="Z24" s="344">
        <v>0</v>
      </c>
      <c r="AA24" s="344">
        <v>0</v>
      </c>
      <c r="AB24" s="344">
        <v>0</v>
      </c>
      <c r="AC24" s="344">
        <v>0</v>
      </c>
      <c r="AD24" s="344">
        <v>0</v>
      </c>
      <c r="AE24" s="344">
        <v>0</v>
      </c>
      <c r="AF24" s="344">
        <v>0</v>
      </c>
      <c r="AG24" s="344">
        <v>0</v>
      </c>
      <c r="AH24" s="344">
        <v>0</v>
      </c>
      <c r="AI24" s="344">
        <v>0</v>
      </c>
      <c r="AJ24" s="344">
        <v>0</v>
      </c>
      <c r="AK24" s="344">
        <v>0</v>
      </c>
      <c r="AL24" s="344">
        <v>0</v>
      </c>
      <c r="AM24" s="344">
        <v>0</v>
      </c>
      <c r="AN24" s="344">
        <v>0</v>
      </c>
      <c r="AO24" s="344">
        <v>0</v>
      </c>
      <c r="AP24" s="344">
        <v>0</v>
      </c>
      <c r="AQ24" s="344">
        <v>0</v>
      </c>
    </row>
    <row r="25" spans="1:43" x14ac:dyDescent="0.2">
      <c r="A25" s="136" t="s">
        <v>147</v>
      </c>
      <c r="B25" s="344">
        <v>0</v>
      </c>
      <c r="C25" s="344">
        <v>0</v>
      </c>
      <c r="D25" s="344">
        <v>0</v>
      </c>
      <c r="E25" s="344">
        <v>0</v>
      </c>
      <c r="F25" s="344">
        <v>0</v>
      </c>
      <c r="G25" s="344">
        <v>0</v>
      </c>
      <c r="H25" s="344">
        <v>0</v>
      </c>
      <c r="I25" s="344">
        <v>0</v>
      </c>
      <c r="J25" s="344">
        <v>0</v>
      </c>
      <c r="K25" s="344">
        <v>0</v>
      </c>
      <c r="L25" s="344">
        <v>0</v>
      </c>
      <c r="M25" s="344">
        <v>0</v>
      </c>
      <c r="N25" s="344">
        <v>0</v>
      </c>
      <c r="O25" s="344">
        <v>0</v>
      </c>
      <c r="P25" s="344">
        <v>0</v>
      </c>
      <c r="Q25" s="344">
        <v>0</v>
      </c>
      <c r="R25" s="344">
        <v>0</v>
      </c>
      <c r="S25" s="344">
        <v>0</v>
      </c>
      <c r="T25" s="344">
        <v>0</v>
      </c>
      <c r="U25" s="344">
        <v>0</v>
      </c>
      <c r="V25" s="344">
        <v>0</v>
      </c>
      <c r="W25" s="344">
        <v>0</v>
      </c>
      <c r="X25" s="344">
        <v>0</v>
      </c>
      <c r="Y25" s="344">
        <v>0</v>
      </c>
      <c r="Z25" s="344">
        <v>0</v>
      </c>
      <c r="AA25" s="344">
        <v>0</v>
      </c>
      <c r="AB25" s="344">
        <v>0</v>
      </c>
      <c r="AC25" s="344">
        <v>0</v>
      </c>
      <c r="AD25" s="344">
        <v>0</v>
      </c>
      <c r="AE25" s="344">
        <v>0</v>
      </c>
      <c r="AF25" s="344">
        <v>0</v>
      </c>
      <c r="AG25" s="344">
        <v>0</v>
      </c>
      <c r="AH25" s="344">
        <v>0</v>
      </c>
      <c r="AI25" s="344">
        <v>0</v>
      </c>
      <c r="AJ25" s="344">
        <v>0</v>
      </c>
      <c r="AK25" s="344">
        <v>0</v>
      </c>
      <c r="AL25" s="344">
        <v>0</v>
      </c>
      <c r="AM25" s="344">
        <v>0</v>
      </c>
      <c r="AN25" s="344">
        <v>0</v>
      </c>
      <c r="AO25" s="344">
        <v>0</v>
      </c>
      <c r="AP25" s="344">
        <v>0</v>
      </c>
      <c r="AQ25" s="344">
        <v>0</v>
      </c>
    </row>
    <row r="26" spans="1:43" x14ac:dyDescent="0.2">
      <c r="A26" s="136" t="s">
        <v>148</v>
      </c>
      <c r="B26" s="344">
        <v>0</v>
      </c>
      <c r="C26" s="344">
        <v>0</v>
      </c>
      <c r="D26" s="344">
        <v>0</v>
      </c>
      <c r="E26" s="344">
        <v>0</v>
      </c>
      <c r="F26" s="344">
        <v>0</v>
      </c>
      <c r="G26" s="344">
        <v>0</v>
      </c>
      <c r="H26" s="344">
        <v>0</v>
      </c>
      <c r="I26" s="344">
        <v>0</v>
      </c>
      <c r="J26" s="344">
        <v>0</v>
      </c>
      <c r="K26" s="344">
        <v>0</v>
      </c>
      <c r="L26" s="344">
        <v>0</v>
      </c>
      <c r="M26" s="344">
        <v>0</v>
      </c>
      <c r="N26" s="344">
        <v>0</v>
      </c>
      <c r="O26" s="344">
        <v>0</v>
      </c>
      <c r="P26" s="344">
        <v>0</v>
      </c>
      <c r="Q26" s="344">
        <v>0</v>
      </c>
      <c r="R26" s="344">
        <v>0</v>
      </c>
      <c r="S26" s="344">
        <v>0</v>
      </c>
      <c r="T26" s="344">
        <v>0</v>
      </c>
      <c r="U26" s="344">
        <v>0</v>
      </c>
      <c r="V26" s="344">
        <v>0</v>
      </c>
      <c r="W26" s="344">
        <v>0</v>
      </c>
      <c r="X26" s="344">
        <v>0</v>
      </c>
      <c r="Y26" s="344">
        <v>0</v>
      </c>
      <c r="Z26" s="344">
        <v>0</v>
      </c>
      <c r="AA26" s="344">
        <v>0</v>
      </c>
      <c r="AB26" s="344">
        <v>0</v>
      </c>
      <c r="AC26" s="344">
        <v>0</v>
      </c>
      <c r="AD26" s="344">
        <v>0</v>
      </c>
      <c r="AE26" s="344">
        <v>0</v>
      </c>
      <c r="AF26" s="344">
        <v>0</v>
      </c>
      <c r="AG26" s="344">
        <v>0</v>
      </c>
      <c r="AH26" s="344">
        <v>0</v>
      </c>
      <c r="AI26" s="344">
        <v>0</v>
      </c>
      <c r="AJ26" s="344">
        <v>0</v>
      </c>
      <c r="AK26" s="344">
        <v>0</v>
      </c>
      <c r="AL26" s="344">
        <v>0</v>
      </c>
      <c r="AM26" s="344">
        <v>0</v>
      </c>
      <c r="AN26" s="344">
        <v>0</v>
      </c>
      <c r="AO26" s="344">
        <v>0</v>
      </c>
      <c r="AP26" s="344">
        <v>0</v>
      </c>
      <c r="AQ26" s="344">
        <v>0</v>
      </c>
    </row>
  </sheetData>
  <phoneticPr fontId="3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A8C2-D6C0-4ECF-B272-6EE291B8F88A}">
  <sheetPr codeName="Sheet46">
    <tabColor theme="4" tint="-0.249977111117893"/>
  </sheetPr>
  <dimension ref="A1:AQ26"/>
  <sheetViews>
    <sheetView topLeftCell="T1" workbookViewId="0">
      <selection activeCell="AR1" sqref="AR1:AR1048576"/>
    </sheetView>
    <sheetView workbookViewId="1"/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f>IF('BIFUbC-coal'!B2&gt;0,'E-Coal'!B50/'BIFUbC-coal'!B2,1)</f>
        <v>1</v>
      </c>
      <c r="C2" s="313">
        <f>IF('BIFUbC-coal'!C2&gt;0,'E-Coal'!C50/'BIFUbC-coal'!C2,1)</f>
        <v>1</v>
      </c>
      <c r="D2" s="313">
        <f>IF('BIFUbC-coal'!D2&gt;0,'E-Coal'!D50/'BIFUbC-coal'!D2,1)</f>
        <v>1</v>
      </c>
      <c r="E2" s="313">
        <f>IF('BIFUbC-coal'!E2&gt;0,'E-Coal'!E50/'BIFUbC-coal'!E2,1)</f>
        <v>1</v>
      </c>
      <c r="F2" s="313">
        <f>IF('BIFUbC-coal'!F2&gt;0,'E-Coal'!F50/'BIFUbC-coal'!F2,1)</f>
        <v>1</v>
      </c>
      <c r="G2" s="313">
        <f>IF('BIFUbC-coal'!G2&gt;0,'E-Coal'!G50/'BIFUbC-coal'!G2,1)</f>
        <v>1</v>
      </c>
      <c r="H2" s="313">
        <f>IF('BIFUbC-coal'!H2&gt;0,'E-Coal'!H50/'BIFUbC-coal'!H2,1)</f>
        <v>1</v>
      </c>
      <c r="I2" s="313">
        <f>IF('BIFUbC-coal'!I2&gt;0,'E-Coal'!I50/'BIFUbC-coal'!I2,1)</f>
        <v>1</v>
      </c>
      <c r="J2" s="313">
        <f>IF('BIFUbC-coal'!J2&gt;0,'E-Coal'!J50/'BIFUbC-coal'!J2,1)</f>
        <v>1</v>
      </c>
      <c r="K2" s="313">
        <f>IF('BIFUbC-coal'!K2&gt;0,'E-Coal'!K50/'BIFUbC-coal'!K2,1)</f>
        <v>1</v>
      </c>
      <c r="L2" s="313">
        <f>IF('BIFUbC-coal'!L2&gt;0,'E-Coal'!L50/'BIFUbC-coal'!L2,1)</f>
        <v>1</v>
      </c>
      <c r="M2" s="313">
        <f>IF('BIFUbC-coal'!M2&gt;0,'E-Coal'!M50/'BIFUbC-coal'!M2,1)</f>
        <v>1</v>
      </c>
      <c r="N2" s="313">
        <f>IF('BIFUbC-coal'!N2&gt;0,'E-Coal'!N50/'BIFUbC-coal'!N2,1)</f>
        <v>1</v>
      </c>
      <c r="O2" s="313">
        <f>IF('BIFUbC-coal'!O2&gt;0,'E-Coal'!O50/'BIFUbC-coal'!O2,1)</f>
        <v>1</v>
      </c>
      <c r="P2" s="313">
        <f>IF('BIFUbC-coal'!P2&gt;0,'E-Coal'!P50/'BIFUbC-coal'!P2,1)</f>
        <v>1</v>
      </c>
      <c r="Q2" s="313">
        <f>IF('BIFUbC-coal'!Q2&gt;0,'E-Coal'!Q50/'BIFUbC-coal'!Q2,1)</f>
        <v>1</v>
      </c>
      <c r="R2" s="313">
        <f>IF('BIFUbC-coal'!R2&gt;0,'E-Coal'!R50/'BIFUbC-coal'!R2,1)</f>
        <v>1</v>
      </c>
      <c r="S2" s="313">
        <f>IF('BIFUbC-coal'!S2&gt;0,'E-Coal'!S50/'BIFUbC-coal'!S2,1)</f>
        <v>1</v>
      </c>
      <c r="T2" s="313">
        <f>IF('BIFUbC-coal'!T2&gt;0,'E-Coal'!T50/'BIFUbC-coal'!T2,1)</f>
        <v>1</v>
      </c>
      <c r="U2" s="313">
        <f>IF('BIFUbC-coal'!U2&gt;0,'E-Coal'!U50/'BIFUbC-coal'!U2,1)</f>
        <v>1</v>
      </c>
      <c r="V2" s="313">
        <f>IF('BIFUbC-coal'!V2&gt;0,'E-Coal'!V50/'BIFUbC-coal'!V2,1)</f>
        <v>1</v>
      </c>
      <c r="W2" s="313">
        <f>IF('BIFUbC-coal'!W2&gt;0,'E-Coal'!W50/'BIFUbC-coal'!W2,1)</f>
        <v>1</v>
      </c>
      <c r="X2" s="313">
        <f>IF('BIFUbC-coal'!X2&gt;0,'E-Coal'!X50/'BIFUbC-coal'!X2,1)</f>
        <v>1</v>
      </c>
      <c r="Y2" s="313">
        <f>IF('BIFUbC-coal'!Y2&gt;0,'E-Coal'!Y50/'BIFUbC-coal'!Y2,1)</f>
        <v>1</v>
      </c>
      <c r="Z2" s="313">
        <f>IF('BIFUbC-coal'!Z2&gt;0,'E-Coal'!Z50/'BIFUbC-coal'!Z2,1)</f>
        <v>1</v>
      </c>
      <c r="AA2" s="313">
        <f>IF('BIFUbC-coal'!AA2&gt;0,'E-Coal'!AA50/'BIFUbC-coal'!AA2,1)</f>
        <v>1</v>
      </c>
      <c r="AB2" s="313">
        <f>IF('BIFUbC-coal'!AB2&gt;0,'E-Coal'!AB50/'BIFUbC-coal'!AB2,1)</f>
        <v>1</v>
      </c>
      <c r="AC2" s="313">
        <f>IF('BIFUbC-coal'!AC2&gt;0,'E-Coal'!AC50/'BIFUbC-coal'!AC2,1)</f>
        <v>1</v>
      </c>
      <c r="AD2" s="313">
        <f>IF('BIFUbC-coal'!AD2&gt;0,'E-Coal'!AD50/'BIFUbC-coal'!AD2,1)</f>
        <v>1</v>
      </c>
      <c r="AE2" s="313">
        <f>IF('BIFUbC-coal'!AE2&gt;0,'E-Coal'!AE50/'BIFUbC-coal'!AE2,1)</f>
        <v>1</v>
      </c>
      <c r="AF2" s="313">
        <f>IF('BIFUbC-coal'!AF2&gt;0,'E-Coal'!AF50/'BIFUbC-coal'!AF2,1)</f>
        <v>1</v>
      </c>
      <c r="AG2" s="313">
        <f>IF('BIFUbC-coal'!AG2&gt;0,'E-Coal'!AG50/'BIFUbC-coal'!AG2,1)</f>
        <v>1</v>
      </c>
      <c r="AH2" s="313">
        <f>IF('BIFUbC-coal'!AH2&gt;0,'E-Coal'!AH50/'BIFUbC-coal'!AH2,1)</f>
        <v>1</v>
      </c>
      <c r="AI2" s="313">
        <f>IF('BIFUbC-coal'!AI2&gt;0,'E-Coal'!AI50/'BIFUbC-coal'!AI2,1)</f>
        <v>1</v>
      </c>
      <c r="AJ2" s="313">
        <f>IF('BIFUbC-coal'!AJ2&gt;0,'E-Coal'!AJ50/'BIFUbC-coal'!AJ2,1)</f>
        <v>1</v>
      </c>
      <c r="AK2" s="313">
        <f>IF('BIFUbC-coal'!AK2&gt;0,'E-Coal'!AK50/'BIFUbC-coal'!AK2,1)</f>
        <v>1</v>
      </c>
      <c r="AL2" s="313">
        <f>IF('BIFUbC-coal'!AL2&gt;0,'E-Coal'!AL50/'BIFUbC-coal'!AL2,1)</f>
        <v>1</v>
      </c>
      <c r="AM2" s="313">
        <f>IF('BIFUbC-coal'!AM2&gt;0,'E-Coal'!AM50/'BIFUbC-coal'!AM2,1)</f>
        <v>1</v>
      </c>
      <c r="AN2" s="313">
        <f>IF('BIFUbC-coal'!AN2&gt;0,'E-Coal'!AN50/'BIFUbC-coal'!AN2,1)</f>
        <v>1</v>
      </c>
      <c r="AO2" s="313">
        <f>IF('BIFUbC-coal'!AO2&gt;0,'E-Coal'!AO50/'BIFUbC-coal'!AO2,1)</f>
        <v>1</v>
      </c>
      <c r="AP2" s="313">
        <f>IF('BIFUbC-coal'!AP2&gt;0,'E-Coal'!AP50/'BIFUbC-coal'!AP2,1)</f>
        <v>1</v>
      </c>
      <c r="AQ2" s="313">
        <f>IF('BIFUbC-coal'!AQ2&gt;0,'E-Coal'!AQ50/'BIFUbC-coal'!AQ2,1)</f>
        <v>1</v>
      </c>
    </row>
    <row r="3" spans="1:43" x14ac:dyDescent="0.2">
      <c r="A3" s="313" t="s">
        <v>125</v>
      </c>
      <c r="B3" s="313">
        <f>IF('BIFUbC-coal'!B3&gt;0,'E-Coal'!B51/'BIFUbC-coal'!B3,1)</f>
        <v>2.4653097545448085E-2</v>
      </c>
      <c r="C3" s="313">
        <f>IF('BIFUbC-coal'!C3&gt;0,'E-Coal'!C51/'BIFUbC-coal'!C3,1)</f>
        <v>1.6031668602423384E-2</v>
      </c>
      <c r="D3" s="313">
        <f>IF('BIFUbC-coal'!D3&gt;0,'E-Coal'!D51/'BIFUbC-coal'!D3,1)</f>
        <v>1.5954359724897754E-2</v>
      </c>
      <c r="E3" s="313">
        <f>IF('BIFUbC-coal'!E3&gt;0,'E-Coal'!E51/'BIFUbC-coal'!E3,1)</f>
        <v>1.5877186979706658E-2</v>
      </c>
      <c r="F3" s="313">
        <f>IF('BIFUbC-coal'!F3&gt;0,'E-Coal'!F51/'BIFUbC-coal'!F3,1)</f>
        <v>1.5800150433767122E-2</v>
      </c>
      <c r="G3" s="313">
        <f>IF('BIFUbC-coal'!G3&gt;0,'E-Coal'!G51/'BIFUbC-coal'!G3,1)</f>
        <v>1.572325015389401E-2</v>
      </c>
      <c r="H3" s="313">
        <f>IF('BIFUbC-coal'!H3&gt;0,'E-Coal'!H51/'BIFUbC-coal'!H3,1)</f>
        <v>1.5646486206799887E-2</v>
      </c>
      <c r="I3" s="313">
        <f>IF('BIFUbC-coal'!I3&gt;0,'E-Coal'!I51/'BIFUbC-coal'!I3,1)</f>
        <v>1.557990224430341E-2</v>
      </c>
      <c r="J3" s="313">
        <f>IF('BIFUbC-coal'!J3&gt;0,'E-Coal'!J51/'BIFUbC-coal'!J3,1)</f>
        <v>1.5513431921044832E-2</v>
      </c>
      <c r="K3" s="313">
        <f>IF('BIFUbC-coal'!K3&gt;0,'E-Coal'!K51/'BIFUbC-coal'!K3,1)</f>
        <v>1.5447075284889601E-2</v>
      </c>
      <c r="L3" s="313">
        <f>IF('BIFUbC-coal'!L3&gt;0,'E-Coal'!L51/'BIFUbC-coal'!L3,1)</f>
        <v>1.5380832383631105E-2</v>
      </c>
      <c r="M3" s="313">
        <f>IF('BIFUbC-coal'!M3&gt;0,'E-Coal'!M51/'BIFUbC-coal'!M3,1)</f>
        <v>1.531470326499057E-2</v>
      </c>
      <c r="N3" s="313">
        <f>IF('BIFUbC-coal'!N3&gt;0,'E-Coal'!N51/'BIFUbC-coal'!N3,1)</f>
        <v>1.5261288024029282E-2</v>
      </c>
      <c r="O3" s="313">
        <f>IF('BIFUbC-coal'!O3&gt;0,'E-Coal'!O51/'BIFUbC-coal'!O3,1)</f>
        <v>1.5207941056610082E-2</v>
      </c>
      <c r="P3" s="313">
        <f>IF('BIFUbC-coal'!P3&gt;0,'E-Coal'!P51/'BIFUbC-coal'!P3,1)</f>
        <v>1.515466238586724E-2</v>
      </c>
      <c r="Q3" s="313">
        <f>IF('BIFUbC-coal'!Q3&gt;0,'E-Coal'!Q51/'BIFUbC-coal'!Q3,1)</f>
        <v>1.5101452034909217E-2</v>
      </c>
      <c r="R3" s="313">
        <f>IF('BIFUbC-coal'!R3&gt;0,'E-Coal'!R51/'BIFUbC-coal'!R3,1)</f>
        <v>1.504831002681865E-2</v>
      </c>
      <c r="S3" s="313">
        <f>IF('BIFUbC-coal'!S3&gt;0,'E-Coal'!S51/'BIFUbC-coal'!S3,1)</f>
        <v>1.5030341361503809E-2</v>
      </c>
      <c r="T3" s="313">
        <f>IF('BIFUbC-coal'!T3&gt;0,'E-Coal'!T51/'BIFUbC-coal'!T3,1)</f>
        <v>1.5012382831344023E-2</v>
      </c>
      <c r="U3" s="313">
        <f>IF('BIFUbC-coal'!U3&gt;0,'E-Coal'!U51/'BIFUbC-coal'!U3,1)</f>
        <v>1.4994434437483904E-2</v>
      </c>
      <c r="V3" s="313">
        <f>IF('BIFUbC-coal'!V3&gt;0,'E-Coal'!V51/'BIFUbC-coal'!V3,1)</f>
        <v>1.4976496181067474E-2</v>
      </c>
      <c r="W3" s="313">
        <f>IF('BIFUbC-coal'!W3&gt;0,'E-Coal'!W51/'BIFUbC-coal'!W3,1)</f>
        <v>1.4958568063238184E-2</v>
      </c>
      <c r="X3" s="313">
        <f>IF('BIFUbC-coal'!X3&gt;0,'E-Coal'!X51/'BIFUbC-coal'!X3,1)</f>
        <v>1.4940650085138894E-2</v>
      </c>
      <c r="Y3" s="313">
        <f>IF('BIFUbC-coal'!Y3&gt;0,'E-Coal'!Y51/'BIFUbC-coal'!Y3,1)</f>
        <v>1.492274224791188E-2</v>
      </c>
      <c r="Z3" s="313">
        <f>IF('BIFUbC-coal'!Z3&gt;0,'E-Coal'!Z51/'BIFUbC-coal'!Z3,1)</f>
        <v>1.4904844552698842E-2</v>
      </c>
      <c r="AA3" s="313">
        <f>IF('BIFUbC-coal'!AA3&gt;0,'E-Coal'!AA51/'BIFUbC-coal'!AA3,1)</f>
        <v>1.4886957000640888E-2</v>
      </c>
      <c r="AB3" s="313">
        <f>IF('BIFUbC-coal'!AB3&gt;0,'E-Coal'!AB51/'BIFUbC-coal'!AB3,1)</f>
        <v>1.4869079592878542E-2</v>
      </c>
      <c r="AC3" s="313">
        <f>IF('BIFUbC-coal'!AC3&gt;0,'E-Coal'!AC51/'BIFUbC-coal'!AC3,1)</f>
        <v>1.4851212330551753E-2</v>
      </c>
      <c r="AD3" s="313">
        <f>IF('BIFUbC-coal'!AD3&gt;0,'E-Coal'!AD51/'BIFUbC-coal'!AD3,1)</f>
        <v>1.4833355214799879E-2</v>
      </c>
      <c r="AE3" s="313">
        <f>IF('BIFUbC-coal'!AE3&gt;0,'E-Coal'!AE51/'BIFUbC-coal'!AE3,1)</f>
        <v>1.4815508246761692E-2</v>
      </c>
      <c r="AF3" s="313">
        <f>IF('BIFUbC-coal'!AF3&gt;0,'E-Coal'!AF51/'BIFUbC-coal'!AF3,1)</f>
        <v>1.4797671427575383E-2</v>
      </c>
      <c r="AG3" s="313">
        <f>IF('BIFUbC-coal'!AG3&gt;0,'E-Coal'!AG51/'BIFUbC-coal'!AG3,1)</f>
        <v>1.4779844758378553E-2</v>
      </c>
      <c r="AH3" s="313">
        <f>IF('BIFUbC-coal'!AH3&gt;0,'E-Coal'!AH51/'BIFUbC-coal'!AH3,1)</f>
        <v>1.4762028240308235E-2</v>
      </c>
      <c r="AI3" s="313">
        <f>IF('BIFUbC-coal'!AI3&gt;0,'E-Coal'!AI51/'BIFUbC-coal'!AI3,1)</f>
        <v>1.4744221874500849E-2</v>
      </c>
      <c r="AJ3" s="313">
        <f>IF('BIFUbC-coal'!AJ3&gt;0,'E-Coal'!AJ51/'BIFUbC-coal'!AJ3,1)</f>
        <v>1.472642566209225E-2</v>
      </c>
      <c r="AK3" s="313">
        <f>IF('BIFUbC-coal'!AK3&gt;0,'E-Coal'!AK51/'BIFUbC-coal'!AK3,1)</f>
        <v>1.4708639604217703E-2</v>
      </c>
      <c r="AL3" s="313">
        <f>IF('BIFUbC-coal'!AL3&gt;0,'E-Coal'!AL51/'BIFUbC-coal'!AL3,1)</f>
        <v>1.4690863702011886E-2</v>
      </c>
      <c r="AM3" s="313">
        <f>IF('BIFUbC-coal'!AM3&gt;0,'E-Coal'!AM51/'BIFUbC-coal'!AM3,1)</f>
        <v>1.4673097956608889E-2</v>
      </c>
      <c r="AN3" s="313">
        <f>IF('BIFUbC-coal'!AN3&gt;0,'E-Coal'!AN51/'BIFUbC-coal'!AN3,1)</f>
        <v>1.4655342369142215E-2</v>
      </c>
      <c r="AO3" s="313">
        <f>IF('BIFUbC-coal'!AO3&gt;0,'E-Coal'!AO51/'BIFUbC-coal'!AO3,1)</f>
        <v>1.4637596940744799E-2</v>
      </c>
      <c r="AP3" s="313">
        <f>IF('BIFUbC-coal'!AP3&gt;0,'E-Coal'!AP51/'BIFUbC-coal'!AP3,1)</f>
        <v>1.4619861672548959E-2</v>
      </c>
      <c r="AQ3" s="313">
        <f>IF('BIFUbC-coal'!AQ3&gt;0,'E-Coal'!AQ51/'BIFUbC-coal'!AQ3,1)</f>
        <v>1.4553358170967147E-2</v>
      </c>
    </row>
    <row r="4" spans="1:43" x14ac:dyDescent="0.2">
      <c r="A4" s="313" t="s">
        <v>126</v>
      </c>
      <c r="B4" s="313">
        <f>IF('BIFUbC-coal'!B4&gt;0,'E-Coal'!B52/'BIFUbC-coal'!B4,1)</f>
        <v>1</v>
      </c>
      <c r="C4" s="313">
        <f>IF('BIFUbC-coal'!C4&gt;0,'E-Coal'!C52/'BIFUbC-coal'!C4,1)</f>
        <v>1</v>
      </c>
      <c r="D4" s="313">
        <f>IF('BIFUbC-coal'!D4&gt;0,'E-Coal'!D52/'BIFUbC-coal'!D4,1)</f>
        <v>1</v>
      </c>
      <c r="E4" s="313">
        <f>IF('BIFUbC-coal'!E4&gt;0,'E-Coal'!E52/'BIFUbC-coal'!E4,1)</f>
        <v>1</v>
      </c>
      <c r="F4" s="313">
        <f>IF('BIFUbC-coal'!F4&gt;0,'E-Coal'!F52/'BIFUbC-coal'!F4,1)</f>
        <v>1</v>
      </c>
      <c r="G4" s="313">
        <f>IF('BIFUbC-coal'!G4&gt;0,'E-Coal'!G52/'BIFUbC-coal'!G4,1)</f>
        <v>1</v>
      </c>
      <c r="H4" s="313">
        <f>IF('BIFUbC-coal'!H4&gt;0,'E-Coal'!H52/'BIFUbC-coal'!H4,1)</f>
        <v>1</v>
      </c>
      <c r="I4" s="313">
        <f>IF('BIFUbC-coal'!I4&gt;0,'E-Coal'!I52/'BIFUbC-coal'!I4,1)</f>
        <v>1</v>
      </c>
      <c r="J4" s="313">
        <f>IF('BIFUbC-coal'!J4&gt;0,'E-Coal'!J52/'BIFUbC-coal'!J4,1)</f>
        <v>1</v>
      </c>
      <c r="K4" s="313">
        <f>IF('BIFUbC-coal'!K4&gt;0,'E-Coal'!K52/'BIFUbC-coal'!K4,1)</f>
        <v>1</v>
      </c>
      <c r="L4" s="313">
        <f>IF('BIFUbC-coal'!L4&gt;0,'E-Coal'!L52/'BIFUbC-coal'!L4,1)</f>
        <v>1</v>
      </c>
      <c r="M4" s="313">
        <f>IF('BIFUbC-coal'!M4&gt;0,'E-Coal'!M52/'BIFUbC-coal'!M4,1)</f>
        <v>1</v>
      </c>
      <c r="N4" s="313">
        <f>IF('BIFUbC-coal'!N4&gt;0,'E-Coal'!N52/'BIFUbC-coal'!N4,1)</f>
        <v>1</v>
      </c>
      <c r="O4" s="313">
        <f>IF('BIFUbC-coal'!O4&gt;0,'E-Coal'!O52/'BIFUbC-coal'!O4,1)</f>
        <v>1</v>
      </c>
      <c r="P4" s="313">
        <f>IF('BIFUbC-coal'!P4&gt;0,'E-Coal'!P52/'BIFUbC-coal'!P4,1)</f>
        <v>1</v>
      </c>
      <c r="Q4" s="313">
        <f>IF('BIFUbC-coal'!Q4&gt;0,'E-Coal'!Q52/'BIFUbC-coal'!Q4,1)</f>
        <v>1</v>
      </c>
      <c r="R4" s="313">
        <f>IF('BIFUbC-coal'!R4&gt;0,'E-Coal'!R52/'BIFUbC-coal'!R4,1)</f>
        <v>1</v>
      </c>
      <c r="S4" s="313">
        <f>IF('BIFUbC-coal'!S4&gt;0,'E-Coal'!S52/'BIFUbC-coal'!S4,1)</f>
        <v>1</v>
      </c>
      <c r="T4" s="313">
        <f>IF('BIFUbC-coal'!T4&gt;0,'E-Coal'!T52/'BIFUbC-coal'!T4,1)</f>
        <v>1</v>
      </c>
      <c r="U4" s="313">
        <f>IF('BIFUbC-coal'!U4&gt;0,'E-Coal'!U52/'BIFUbC-coal'!U4,1)</f>
        <v>1</v>
      </c>
      <c r="V4" s="313">
        <f>IF('BIFUbC-coal'!V4&gt;0,'E-Coal'!V52/'BIFUbC-coal'!V4,1)</f>
        <v>1</v>
      </c>
      <c r="W4" s="313">
        <f>IF('BIFUbC-coal'!W4&gt;0,'E-Coal'!W52/'BIFUbC-coal'!W4,1)</f>
        <v>1</v>
      </c>
      <c r="X4" s="313">
        <f>IF('BIFUbC-coal'!X4&gt;0,'E-Coal'!X52/'BIFUbC-coal'!X4,1)</f>
        <v>1</v>
      </c>
      <c r="Y4" s="313">
        <f>IF('BIFUbC-coal'!Y4&gt;0,'E-Coal'!Y52/'BIFUbC-coal'!Y4,1)</f>
        <v>1</v>
      </c>
      <c r="Z4" s="313">
        <f>IF('BIFUbC-coal'!Z4&gt;0,'E-Coal'!Z52/'BIFUbC-coal'!Z4,1)</f>
        <v>1</v>
      </c>
      <c r="AA4" s="313">
        <f>IF('BIFUbC-coal'!AA4&gt;0,'E-Coal'!AA52/'BIFUbC-coal'!AA4,1)</f>
        <v>1</v>
      </c>
      <c r="AB4" s="313">
        <f>IF('BIFUbC-coal'!AB4&gt;0,'E-Coal'!AB52/'BIFUbC-coal'!AB4,1)</f>
        <v>1</v>
      </c>
      <c r="AC4" s="313">
        <f>IF('BIFUbC-coal'!AC4&gt;0,'E-Coal'!AC52/'BIFUbC-coal'!AC4,1)</f>
        <v>1</v>
      </c>
      <c r="AD4" s="313">
        <f>IF('BIFUbC-coal'!AD4&gt;0,'E-Coal'!AD52/'BIFUbC-coal'!AD4,1)</f>
        <v>1</v>
      </c>
      <c r="AE4" s="313">
        <f>IF('BIFUbC-coal'!AE4&gt;0,'E-Coal'!AE52/'BIFUbC-coal'!AE4,1)</f>
        <v>1</v>
      </c>
      <c r="AF4" s="313">
        <f>IF('BIFUbC-coal'!AF4&gt;0,'E-Coal'!AF52/'BIFUbC-coal'!AF4,1)</f>
        <v>1</v>
      </c>
      <c r="AG4" s="313">
        <f>IF('BIFUbC-coal'!AG4&gt;0,'E-Coal'!AG52/'BIFUbC-coal'!AG4,1)</f>
        <v>1</v>
      </c>
      <c r="AH4" s="313">
        <f>IF('BIFUbC-coal'!AH4&gt;0,'E-Coal'!AH52/'BIFUbC-coal'!AH4,1)</f>
        <v>1</v>
      </c>
      <c r="AI4" s="313">
        <f>IF('BIFUbC-coal'!AI4&gt;0,'E-Coal'!AI52/'BIFUbC-coal'!AI4,1)</f>
        <v>1</v>
      </c>
      <c r="AJ4" s="313">
        <f>IF('BIFUbC-coal'!AJ4&gt;0,'E-Coal'!AJ52/'BIFUbC-coal'!AJ4,1)</f>
        <v>1</v>
      </c>
      <c r="AK4" s="313">
        <f>IF('BIFUbC-coal'!AK4&gt;0,'E-Coal'!AK52/'BIFUbC-coal'!AK4,1)</f>
        <v>1</v>
      </c>
      <c r="AL4" s="313">
        <f>IF('BIFUbC-coal'!AL4&gt;0,'E-Coal'!AL52/'BIFUbC-coal'!AL4,1)</f>
        <v>1</v>
      </c>
      <c r="AM4" s="313">
        <f>IF('BIFUbC-coal'!AM4&gt;0,'E-Coal'!AM52/'BIFUbC-coal'!AM4,1)</f>
        <v>1</v>
      </c>
      <c r="AN4" s="313">
        <f>IF('BIFUbC-coal'!AN4&gt;0,'E-Coal'!AN52/'BIFUbC-coal'!AN4,1)</f>
        <v>1</v>
      </c>
      <c r="AO4" s="313">
        <f>IF('BIFUbC-coal'!AO4&gt;0,'E-Coal'!AO52/'BIFUbC-coal'!AO4,1)</f>
        <v>1</v>
      </c>
      <c r="AP4" s="313">
        <f>IF('BIFUbC-coal'!AP4&gt;0,'E-Coal'!AP52/'BIFUbC-coal'!AP4,1)</f>
        <v>1</v>
      </c>
      <c r="AQ4" s="313">
        <f>IF('BIFUbC-coal'!AQ4&gt;0,'E-Coal'!AQ52/'BIFUbC-coal'!AQ4,1)</f>
        <v>1</v>
      </c>
    </row>
    <row r="5" spans="1:43" x14ac:dyDescent="0.2">
      <c r="A5" s="313" t="s">
        <v>127</v>
      </c>
      <c r="B5" s="313">
        <f>IF('BIFUbC-coal'!B5&gt;0,'E-Coal'!B53/'BIFUbC-coal'!B5,1)</f>
        <v>1</v>
      </c>
      <c r="C5" s="313">
        <f>IF('BIFUbC-coal'!C5&gt;0,'E-Coal'!C53/'BIFUbC-coal'!C5,1)</f>
        <v>1</v>
      </c>
      <c r="D5" s="313">
        <f>IF('BIFUbC-coal'!D5&gt;0,'E-Coal'!D53/'BIFUbC-coal'!D5,1)</f>
        <v>1</v>
      </c>
      <c r="E5" s="313">
        <f>IF('BIFUbC-coal'!E5&gt;0,'E-Coal'!E53/'BIFUbC-coal'!E5,1)</f>
        <v>1</v>
      </c>
      <c r="F5" s="313">
        <f>IF('BIFUbC-coal'!F5&gt;0,'E-Coal'!F53/'BIFUbC-coal'!F5,1)</f>
        <v>1</v>
      </c>
      <c r="G5" s="313">
        <f>IF('BIFUbC-coal'!G5&gt;0,'E-Coal'!G53/'BIFUbC-coal'!G5,1)</f>
        <v>1</v>
      </c>
      <c r="H5" s="313">
        <f>IF('BIFUbC-coal'!H5&gt;0,'E-Coal'!H53/'BIFUbC-coal'!H5,1)</f>
        <v>1</v>
      </c>
      <c r="I5" s="313">
        <f>IF('BIFUbC-coal'!I5&gt;0,'E-Coal'!I53/'BIFUbC-coal'!I5,1)</f>
        <v>1</v>
      </c>
      <c r="J5" s="313">
        <f>IF('BIFUbC-coal'!J5&gt;0,'E-Coal'!J53/'BIFUbC-coal'!J5,1)</f>
        <v>1</v>
      </c>
      <c r="K5" s="313">
        <f>IF('BIFUbC-coal'!K5&gt;0,'E-Coal'!K53/'BIFUbC-coal'!K5,1)</f>
        <v>1</v>
      </c>
      <c r="L5" s="313">
        <f>IF('BIFUbC-coal'!L5&gt;0,'E-Coal'!L53/'BIFUbC-coal'!L5,1)</f>
        <v>1</v>
      </c>
      <c r="M5" s="313">
        <f>IF('BIFUbC-coal'!M5&gt;0,'E-Coal'!M53/'BIFUbC-coal'!M5,1)</f>
        <v>1</v>
      </c>
      <c r="N5" s="313">
        <f>IF('BIFUbC-coal'!N5&gt;0,'E-Coal'!N53/'BIFUbC-coal'!N5,1)</f>
        <v>1</v>
      </c>
      <c r="O5" s="313">
        <f>IF('BIFUbC-coal'!O5&gt;0,'E-Coal'!O53/'BIFUbC-coal'!O5,1)</f>
        <v>1</v>
      </c>
      <c r="P5" s="313">
        <f>IF('BIFUbC-coal'!P5&gt;0,'E-Coal'!P53/'BIFUbC-coal'!P5,1)</f>
        <v>1</v>
      </c>
      <c r="Q5" s="313">
        <f>IF('BIFUbC-coal'!Q5&gt;0,'E-Coal'!Q53/'BIFUbC-coal'!Q5,1)</f>
        <v>1</v>
      </c>
      <c r="R5" s="313">
        <f>IF('BIFUbC-coal'!R5&gt;0,'E-Coal'!R53/'BIFUbC-coal'!R5,1)</f>
        <v>1</v>
      </c>
      <c r="S5" s="313">
        <f>IF('BIFUbC-coal'!S5&gt;0,'E-Coal'!S53/'BIFUbC-coal'!S5,1)</f>
        <v>1</v>
      </c>
      <c r="T5" s="313">
        <f>IF('BIFUbC-coal'!T5&gt;0,'E-Coal'!T53/'BIFUbC-coal'!T5,1)</f>
        <v>1</v>
      </c>
      <c r="U5" s="313">
        <f>IF('BIFUbC-coal'!U5&gt;0,'E-Coal'!U53/'BIFUbC-coal'!U5,1)</f>
        <v>1</v>
      </c>
      <c r="V5" s="313">
        <f>IF('BIFUbC-coal'!V5&gt;0,'E-Coal'!V53/'BIFUbC-coal'!V5,1)</f>
        <v>1</v>
      </c>
      <c r="W5" s="313">
        <f>IF('BIFUbC-coal'!W5&gt;0,'E-Coal'!W53/'BIFUbC-coal'!W5,1)</f>
        <v>1</v>
      </c>
      <c r="X5" s="313">
        <f>IF('BIFUbC-coal'!X5&gt;0,'E-Coal'!X53/'BIFUbC-coal'!X5,1)</f>
        <v>1</v>
      </c>
      <c r="Y5" s="313">
        <f>IF('BIFUbC-coal'!Y5&gt;0,'E-Coal'!Y53/'BIFUbC-coal'!Y5,1)</f>
        <v>1</v>
      </c>
      <c r="Z5" s="313">
        <f>IF('BIFUbC-coal'!Z5&gt;0,'E-Coal'!Z53/'BIFUbC-coal'!Z5,1)</f>
        <v>1</v>
      </c>
      <c r="AA5" s="313">
        <f>IF('BIFUbC-coal'!AA5&gt;0,'E-Coal'!AA53/'BIFUbC-coal'!AA5,1)</f>
        <v>1</v>
      </c>
      <c r="AB5" s="313">
        <f>IF('BIFUbC-coal'!AB5&gt;0,'E-Coal'!AB53/'BIFUbC-coal'!AB5,1)</f>
        <v>1</v>
      </c>
      <c r="AC5" s="313">
        <f>IF('BIFUbC-coal'!AC5&gt;0,'E-Coal'!AC53/'BIFUbC-coal'!AC5,1)</f>
        <v>1</v>
      </c>
      <c r="AD5" s="313">
        <f>IF('BIFUbC-coal'!AD5&gt;0,'E-Coal'!AD53/'BIFUbC-coal'!AD5,1)</f>
        <v>1</v>
      </c>
      <c r="AE5" s="313">
        <f>IF('BIFUbC-coal'!AE5&gt;0,'E-Coal'!AE53/'BIFUbC-coal'!AE5,1)</f>
        <v>1</v>
      </c>
      <c r="AF5" s="313">
        <f>IF('BIFUbC-coal'!AF5&gt;0,'E-Coal'!AF53/'BIFUbC-coal'!AF5,1)</f>
        <v>1</v>
      </c>
      <c r="AG5" s="313">
        <f>IF('BIFUbC-coal'!AG5&gt;0,'E-Coal'!AG53/'BIFUbC-coal'!AG5,1)</f>
        <v>1</v>
      </c>
      <c r="AH5" s="313">
        <f>IF('BIFUbC-coal'!AH5&gt;0,'E-Coal'!AH53/'BIFUbC-coal'!AH5,1)</f>
        <v>1</v>
      </c>
      <c r="AI5" s="313">
        <f>IF('BIFUbC-coal'!AI5&gt;0,'E-Coal'!AI53/'BIFUbC-coal'!AI5,1)</f>
        <v>1</v>
      </c>
      <c r="AJ5" s="313">
        <f>IF('BIFUbC-coal'!AJ5&gt;0,'E-Coal'!AJ53/'BIFUbC-coal'!AJ5,1)</f>
        <v>1</v>
      </c>
      <c r="AK5" s="313">
        <f>IF('BIFUbC-coal'!AK5&gt;0,'E-Coal'!AK53/'BIFUbC-coal'!AK5,1)</f>
        <v>1</v>
      </c>
      <c r="AL5" s="313">
        <f>IF('BIFUbC-coal'!AL5&gt;0,'E-Coal'!AL53/'BIFUbC-coal'!AL5,1)</f>
        <v>1</v>
      </c>
      <c r="AM5" s="313">
        <f>IF('BIFUbC-coal'!AM5&gt;0,'E-Coal'!AM53/'BIFUbC-coal'!AM5,1)</f>
        <v>1</v>
      </c>
      <c r="AN5" s="313">
        <f>IF('BIFUbC-coal'!AN5&gt;0,'E-Coal'!AN53/'BIFUbC-coal'!AN5,1)</f>
        <v>1</v>
      </c>
      <c r="AO5" s="313">
        <f>IF('BIFUbC-coal'!AO5&gt;0,'E-Coal'!AO53/'BIFUbC-coal'!AO5,1)</f>
        <v>1</v>
      </c>
      <c r="AP5" s="313">
        <f>IF('BIFUbC-coal'!AP5&gt;0,'E-Coal'!AP53/'BIFUbC-coal'!AP5,1)</f>
        <v>1</v>
      </c>
      <c r="AQ5" s="313">
        <f>IF('BIFUbC-coal'!AQ5&gt;0,'E-Coal'!AQ53/'BIFUbC-coal'!AQ5,1)</f>
        <v>1</v>
      </c>
    </row>
    <row r="6" spans="1:43" x14ac:dyDescent="0.2">
      <c r="A6" s="313" t="s">
        <v>128</v>
      </c>
      <c r="B6" s="313">
        <f>IF('BIFUbC-coal'!B6&gt;0,'E-Coal'!B54/'BIFUbC-coal'!B6,1)</f>
        <v>1</v>
      </c>
      <c r="C6" s="313">
        <f>IF('BIFUbC-coal'!C6&gt;0,'E-Coal'!C54/'BIFUbC-coal'!C6,1)</f>
        <v>1</v>
      </c>
      <c r="D6" s="313">
        <f>IF('BIFUbC-coal'!D6&gt;0,'E-Coal'!D54/'BIFUbC-coal'!D6,1)</f>
        <v>1</v>
      </c>
      <c r="E6" s="313">
        <f>IF('BIFUbC-coal'!E6&gt;0,'E-Coal'!E54/'BIFUbC-coal'!E6,1)</f>
        <v>1</v>
      </c>
      <c r="F6" s="313">
        <f>IF('BIFUbC-coal'!F6&gt;0,'E-Coal'!F54/'BIFUbC-coal'!F6,1)</f>
        <v>1</v>
      </c>
      <c r="G6" s="313">
        <f>IF('BIFUbC-coal'!G6&gt;0,'E-Coal'!G54/'BIFUbC-coal'!G6,1)</f>
        <v>1</v>
      </c>
      <c r="H6" s="313">
        <f>IF('BIFUbC-coal'!H6&gt;0,'E-Coal'!H54/'BIFUbC-coal'!H6,1)</f>
        <v>1</v>
      </c>
      <c r="I6" s="313">
        <f>IF('BIFUbC-coal'!I6&gt;0,'E-Coal'!I54/'BIFUbC-coal'!I6,1)</f>
        <v>1</v>
      </c>
      <c r="J6" s="313">
        <f>IF('BIFUbC-coal'!J6&gt;0,'E-Coal'!J54/'BIFUbC-coal'!J6,1)</f>
        <v>1</v>
      </c>
      <c r="K6" s="313">
        <f>IF('BIFUbC-coal'!K6&gt;0,'E-Coal'!K54/'BIFUbC-coal'!K6,1)</f>
        <v>1</v>
      </c>
      <c r="L6" s="313">
        <f>IF('BIFUbC-coal'!L6&gt;0,'E-Coal'!L54/'BIFUbC-coal'!L6,1)</f>
        <v>1</v>
      </c>
      <c r="M6" s="313">
        <f>IF('BIFUbC-coal'!M6&gt;0,'E-Coal'!M54/'BIFUbC-coal'!M6,1)</f>
        <v>1</v>
      </c>
      <c r="N6" s="313">
        <f>IF('BIFUbC-coal'!N6&gt;0,'E-Coal'!N54/'BIFUbC-coal'!N6,1)</f>
        <v>1</v>
      </c>
      <c r="O6" s="313">
        <f>IF('BIFUbC-coal'!O6&gt;0,'E-Coal'!O54/'BIFUbC-coal'!O6,1)</f>
        <v>1</v>
      </c>
      <c r="P6" s="313">
        <f>IF('BIFUbC-coal'!P6&gt;0,'E-Coal'!P54/'BIFUbC-coal'!P6,1)</f>
        <v>1</v>
      </c>
      <c r="Q6" s="313">
        <f>IF('BIFUbC-coal'!Q6&gt;0,'E-Coal'!Q54/'BIFUbC-coal'!Q6,1)</f>
        <v>1</v>
      </c>
      <c r="R6" s="313">
        <f>IF('BIFUbC-coal'!R6&gt;0,'E-Coal'!R54/'BIFUbC-coal'!R6,1)</f>
        <v>1</v>
      </c>
      <c r="S6" s="313">
        <f>IF('BIFUbC-coal'!S6&gt;0,'E-Coal'!S54/'BIFUbC-coal'!S6,1)</f>
        <v>1</v>
      </c>
      <c r="T6" s="313">
        <f>IF('BIFUbC-coal'!T6&gt;0,'E-Coal'!T54/'BIFUbC-coal'!T6,1)</f>
        <v>1</v>
      </c>
      <c r="U6" s="313">
        <f>IF('BIFUbC-coal'!U6&gt;0,'E-Coal'!U54/'BIFUbC-coal'!U6,1)</f>
        <v>1</v>
      </c>
      <c r="V6" s="313">
        <f>IF('BIFUbC-coal'!V6&gt;0,'E-Coal'!V54/'BIFUbC-coal'!V6,1)</f>
        <v>1</v>
      </c>
      <c r="W6" s="313">
        <f>IF('BIFUbC-coal'!W6&gt;0,'E-Coal'!W54/'BIFUbC-coal'!W6,1)</f>
        <v>1</v>
      </c>
      <c r="X6" s="313">
        <f>IF('BIFUbC-coal'!X6&gt;0,'E-Coal'!X54/'BIFUbC-coal'!X6,1)</f>
        <v>1</v>
      </c>
      <c r="Y6" s="313">
        <f>IF('BIFUbC-coal'!Y6&gt;0,'E-Coal'!Y54/'BIFUbC-coal'!Y6,1)</f>
        <v>1</v>
      </c>
      <c r="Z6" s="313">
        <f>IF('BIFUbC-coal'!Z6&gt;0,'E-Coal'!Z54/'BIFUbC-coal'!Z6,1)</f>
        <v>1</v>
      </c>
      <c r="AA6" s="313">
        <f>IF('BIFUbC-coal'!AA6&gt;0,'E-Coal'!AA54/'BIFUbC-coal'!AA6,1)</f>
        <v>1</v>
      </c>
      <c r="AB6" s="313">
        <f>IF('BIFUbC-coal'!AB6&gt;0,'E-Coal'!AB54/'BIFUbC-coal'!AB6,1)</f>
        <v>1</v>
      </c>
      <c r="AC6" s="313">
        <f>IF('BIFUbC-coal'!AC6&gt;0,'E-Coal'!AC54/'BIFUbC-coal'!AC6,1)</f>
        <v>1</v>
      </c>
      <c r="AD6" s="313">
        <f>IF('BIFUbC-coal'!AD6&gt;0,'E-Coal'!AD54/'BIFUbC-coal'!AD6,1)</f>
        <v>1</v>
      </c>
      <c r="AE6" s="313">
        <f>IF('BIFUbC-coal'!AE6&gt;0,'E-Coal'!AE54/'BIFUbC-coal'!AE6,1)</f>
        <v>1</v>
      </c>
      <c r="AF6" s="313">
        <f>IF('BIFUbC-coal'!AF6&gt;0,'E-Coal'!AF54/'BIFUbC-coal'!AF6,1)</f>
        <v>1</v>
      </c>
      <c r="AG6" s="313">
        <f>IF('BIFUbC-coal'!AG6&gt;0,'E-Coal'!AG54/'BIFUbC-coal'!AG6,1)</f>
        <v>1</v>
      </c>
      <c r="AH6" s="313">
        <f>IF('BIFUbC-coal'!AH6&gt;0,'E-Coal'!AH54/'BIFUbC-coal'!AH6,1)</f>
        <v>1</v>
      </c>
      <c r="AI6" s="313">
        <f>IF('BIFUbC-coal'!AI6&gt;0,'E-Coal'!AI54/'BIFUbC-coal'!AI6,1)</f>
        <v>1</v>
      </c>
      <c r="AJ6" s="313">
        <f>IF('BIFUbC-coal'!AJ6&gt;0,'E-Coal'!AJ54/'BIFUbC-coal'!AJ6,1)</f>
        <v>1</v>
      </c>
      <c r="AK6" s="313">
        <f>IF('BIFUbC-coal'!AK6&gt;0,'E-Coal'!AK54/'BIFUbC-coal'!AK6,1)</f>
        <v>1</v>
      </c>
      <c r="AL6" s="313">
        <f>IF('BIFUbC-coal'!AL6&gt;0,'E-Coal'!AL54/'BIFUbC-coal'!AL6,1)</f>
        <v>1</v>
      </c>
      <c r="AM6" s="313">
        <f>IF('BIFUbC-coal'!AM6&gt;0,'E-Coal'!AM54/'BIFUbC-coal'!AM6,1)</f>
        <v>1</v>
      </c>
      <c r="AN6" s="313">
        <f>IF('BIFUbC-coal'!AN6&gt;0,'E-Coal'!AN54/'BIFUbC-coal'!AN6,1)</f>
        <v>1</v>
      </c>
      <c r="AO6" s="313">
        <f>IF('BIFUbC-coal'!AO6&gt;0,'E-Coal'!AO54/'BIFUbC-coal'!AO6,1)</f>
        <v>1</v>
      </c>
      <c r="AP6" s="313">
        <f>IF('BIFUbC-coal'!AP6&gt;0,'E-Coal'!AP54/'BIFUbC-coal'!AP6,1)</f>
        <v>1</v>
      </c>
      <c r="AQ6" s="313">
        <f>IF('BIFUbC-coal'!AQ6&gt;0,'E-Coal'!AQ54/'BIFUbC-coal'!AQ6,1)</f>
        <v>1</v>
      </c>
    </row>
    <row r="7" spans="1:43" x14ac:dyDescent="0.2">
      <c r="A7" s="313" t="s">
        <v>129</v>
      </c>
      <c r="B7" s="313">
        <f>IF('BIFUbC-coal'!B7&gt;0,'E-Coal'!B55/'BIFUbC-coal'!B7,1)</f>
        <v>1</v>
      </c>
      <c r="C7" s="313">
        <f>IF('BIFUbC-coal'!C7&gt;0,'E-Coal'!C55/'BIFUbC-coal'!C7,1)</f>
        <v>1</v>
      </c>
      <c r="D7" s="313">
        <f>IF('BIFUbC-coal'!D7&gt;0,'E-Coal'!D55/'BIFUbC-coal'!D7,1)</f>
        <v>1</v>
      </c>
      <c r="E7" s="313">
        <f>IF('BIFUbC-coal'!E7&gt;0,'E-Coal'!E55/'BIFUbC-coal'!E7,1)</f>
        <v>1</v>
      </c>
      <c r="F7" s="313">
        <f>IF('BIFUbC-coal'!F7&gt;0,'E-Coal'!F55/'BIFUbC-coal'!F7,1)</f>
        <v>1</v>
      </c>
      <c r="G7" s="313">
        <f>IF('BIFUbC-coal'!G7&gt;0,'E-Coal'!G55/'BIFUbC-coal'!G7,1)</f>
        <v>1</v>
      </c>
      <c r="H7" s="313">
        <f>IF('BIFUbC-coal'!H7&gt;0,'E-Coal'!H55/'BIFUbC-coal'!H7,1)</f>
        <v>1</v>
      </c>
      <c r="I7" s="313">
        <f>IF('BIFUbC-coal'!I7&gt;0,'E-Coal'!I55/'BIFUbC-coal'!I7,1)</f>
        <v>1</v>
      </c>
      <c r="J7" s="313">
        <f>IF('BIFUbC-coal'!J7&gt;0,'E-Coal'!J55/'BIFUbC-coal'!J7,1)</f>
        <v>1</v>
      </c>
      <c r="K7" s="313">
        <f>IF('BIFUbC-coal'!K7&gt;0,'E-Coal'!K55/'BIFUbC-coal'!K7,1)</f>
        <v>1</v>
      </c>
      <c r="L7" s="313">
        <f>IF('BIFUbC-coal'!L7&gt;0,'E-Coal'!L55/'BIFUbC-coal'!L7,1)</f>
        <v>1</v>
      </c>
      <c r="M7" s="313">
        <f>IF('BIFUbC-coal'!M7&gt;0,'E-Coal'!M55/'BIFUbC-coal'!M7,1)</f>
        <v>1</v>
      </c>
      <c r="N7" s="313">
        <f>IF('BIFUbC-coal'!N7&gt;0,'E-Coal'!N55/'BIFUbC-coal'!N7,1)</f>
        <v>1</v>
      </c>
      <c r="O7" s="313">
        <f>IF('BIFUbC-coal'!O7&gt;0,'E-Coal'!O55/'BIFUbC-coal'!O7,1)</f>
        <v>1</v>
      </c>
      <c r="P7" s="313">
        <f>IF('BIFUbC-coal'!P7&gt;0,'E-Coal'!P55/'BIFUbC-coal'!P7,1)</f>
        <v>1</v>
      </c>
      <c r="Q7" s="313">
        <f>IF('BIFUbC-coal'!Q7&gt;0,'E-Coal'!Q55/'BIFUbC-coal'!Q7,1)</f>
        <v>1</v>
      </c>
      <c r="R7" s="313">
        <f>IF('BIFUbC-coal'!R7&gt;0,'E-Coal'!R55/'BIFUbC-coal'!R7,1)</f>
        <v>1</v>
      </c>
      <c r="S7" s="313">
        <f>IF('BIFUbC-coal'!S7&gt;0,'E-Coal'!S55/'BIFUbC-coal'!S7,1)</f>
        <v>1</v>
      </c>
      <c r="T7" s="313">
        <f>IF('BIFUbC-coal'!T7&gt;0,'E-Coal'!T55/'BIFUbC-coal'!T7,1)</f>
        <v>1</v>
      </c>
      <c r="U7" s="313">
        <f>IF('BIFUbC-coal'!U7&gt;0,'E-Coal'!U55/'BIFUbC-coal'!U7,1)</f>
        <v>1</v>
      </c>
      <c r="V7" s="313">
        <f>IF('BIFUbC-coal'!V7&gt;0,'E-Coal'!V55/'BIFUbC-coal'!V7,1)</f>
        <v>1</v>
      </c>
      <c r="W7" s="313">
        <f>IF('BIFUbC-coal'!W7&gt;0,'E-Coal'!W55/'BIFUbC-coal'!W7,1)</f>
        <v>1</v>
      </c>
      <c r="X7" s="313">
        <f>IF('BIFUbC-coal'!X7&gt;0,'E-Coal'!X55/'BIFUbC-coal'!X7,1)</f>
        <v>1</v>
      </c>
      <c r="Y7" s="313">
        <f>IF('BIFUbC-coal'!Y7&gt;0,'E-Coal'!Y55/'BIFUbC-coal'!Y7,1)</f>
        <v>1</v>
      </c>
      <c r="Z7" s="313">
        <f>IF('BIFUbC-coal'!Z7&gt;0,'E-Coal'!Z55/'BIFUbC-coal'!Z7,1)</f>
        <v>1</v>
      </c>
      <c r="AA7" s="313">
        <f>IF('BIFUbC-coal'!AA7&gt;0,'E-Coal'!AA55/'BIFUbC-coal'!AA7,1)</f>
        <v>1</v>
      </c>
      <c r="AB7" s="313">
        <f>IF('BIFUbC-coal'!AB7&gt;0,'E-Coal'!AB55/'BIFUbC-coal'!AB7,1)</f>
        <v>1</v>
      </c>
      <c r="AC7" s="313">
        <f>IF('BIFUbC-coal'!AC7&gt;0,'E-Coal'!AC55/'BIFUbC-coal'!AC7,1)</f>
        <v>1</v>
      </c>
      <c r="AD7" s="313">
        <f>IF('BIFUbC-coal'!AD7&gt;0,'E-Coal'!AD55/'BIFUbC-coal'!AD7,1)</f>
        <v>1</v>
      </c>
      <c r="AE7" s="313">
        <f>IF('BIFUbC-coal'!AE7&gt;0,'E-Coal'!AE55/'BIFUbC-coal'!AE7,1)</f>
        <v>1</v>
      </c>
      <c r="AF7" s="313">
        <f>IF('BIFUbC-coal'!AF7&gt;0,'E-Coal'!AF55/'BIFUbC-coal'!AF7,1)</f>
        <v>1</v>
      </c>
      <c r="AG7" s="313">
        <f>IF('BIFUbC-coal'!AG7&gt;0,'E-Coal'!AG55/'BIFUbC-coal'!AG7,1)</f>
        <v>1</v>
      </c>
      <c r="AH7" s="313">
        <f>IF('BIFUbC-coal'!AH7&gt;0,'E-Coal'!AH55/'BIFUbC-coal'!AH7,1)</f>
        <v>1</v>
      </c>
      <c r="AI7" s="313">
        <f>IF('BIFUbC-coal'!AI7&gt;0,'E-Coal'!AI55/'BIFUbC-coal'!AI7,1)</f>
        <v>1</v>
      </c>
      <c r="AJ7" s="313">
        <f>IF('BIFUbC-coal'!AJ7&gt;0,'E-Coal'!AJ55/'BIFUbC-coal'!AJ7,1)</f>
        <v>1</v>
      </c>
      <c r="AK7" s="313">
        <f>IF('BIFUbC-coal'!AK7&gt;0,'E-Coal'!AK55/'BIFUbC-coal'!AK7,1)</f>
        <v>1</v>
      </c>
      <c r="AL7" s="313">
        <f>IF('BIFUbC-coal'!AL7&gt;0,'E-Coal'!AL55/'BIFUbC-coal'!AL7,1)</f>
        <v>1</v>
      </c>
      <c r="AM7" s="313">
        <f>IF('BIFUbC-coal'!AM7&gt;0,'E-Coal'!AM55/'BIFUbC-coal'!AM7,1)</f>
        <v>1</v>
      </c>
      <c r="AN7" s="313">
        <f>IF('BIFUbC-coal'!AN7&gt;0,'E-Coal'!AN55/'BIFUbC-coal'!AN7,1)</f>
        <v>1</v>
      </c>
      <c r="AO7" s="313">
        <f>IF('BIFUbC-coal'!AO7&gt;0,'E-Coal'!AO55/'BIFUbC-coal'!AO7,1)</f>
        <v>1</v>
      </c>
      <c r="AP7" s="313">
        <f>IF('BIFUbC-coal'!AP7&gt;0,'E-Coal'!AP55/'BIFUbC-coal'!AP7,1)</f>
        <v>1</v>
      </c>
      <c r="AQ7" s="313">
        <f>IF('BIFUbC-coal'!AQ7&gt;0,'E-Coal'!AQ55/'BIFUbC-coal'!AQ7,1)</f>
        <v>1</v>
      </c>
    </row>
    <row r="8" spans="1:43" x14ac:dyDescent="0.2">
      <c r="A8" s="313" t="s">
        <v>130</v>
      </c>
      <c r="B8" s="313">
        <f>IF('BIFUbC-coal'!B8&gt;0,'E-Coal'!B56/'BIFUbC-coal'!B8,1)</f>
        <v>1</v>
      </c>
      <c r="C8" s="313">
        <f>IF('BIFUbC-coal'!C8&gt;0,'E-Coal'!C56/'BIFUbC-coal'!C8,1)</f>
        <v>1</v>
      </c>
      <c r="D8" s="313">
        <f>IF('BIFUbC-coal'!D8&gt;0,'E-Coal'!D56/'BIFUbC-coal'!D8,1)</f>
        <v>1</v>
      </c>
      <c r="E8" s="313">
        <f>IF('BIFUbC-coal'!E8&gt;0,'E-Coal'!E56/'BIFUbC-coal'!E8,1)</f>
        <v>1</v>
      </c>
      <c r="F8" s="313">
        <f>IF('BIFUbC-coal'!F8&gt;0,'E-Coal'!F56/'BIFUbC-coal'!F8,1)</f>
        <v>1</v>
      </c>
      <c r="G8" s="313">
        <f>IF('BIFUbC-coal'!G8&gt;0,'E-Coal'!G56/'BIFUbC-coal'!G8,1)</f>
        <v>1</v>
      </c>
      <c r="H8" s="313">
        <f>IF('BIFUbC-coal'!H8&gt;0,'E-Coal'!H56/'BIFUbC-coal'!H8,1)</f>
        <v>1</v>
      </c>
      <c r="I8" s="313">
        <f>IF('BIFUbC-coal'!I8&gt;0,'E-Coal'!I56/'BIFUbC-coal'!I8,1)</f>
        <v>1</v>
      </c>
      <c r="J8" s="313">
        <f>IF('BIFUbC-coal'!J8&gt;0,'E-Coal'!J56/'BIFUbC-coal'!J8,1)</f>
        <v>1</v>
      </c>
      <c r="K8" s="313">
        <f>IF('BIFUbC-coal'!K8&gt;0,'E-Coal'!K56/'BIFUbC-coal'!K8,1)</f>
        <v>1</v>
      </c>
      <c r="L8" s="313">
        <f>IF('BIFUbC-coal'!L8&gt;0,'E-Coal'!L56/'BIFUbC-coal'!L8,1)</f>
        <v>1</v>
      </c>
      <c r="M8" s="313">
        <f>IF('BIFUbC-coal'!M8&gt;0,'E-Coal'!M56/'BIFUbC-coal'!M8,1)</f>
        <v>1</v>
      </c>
      <c r="N8" s="313">
        <f>IF('BIFUbC-coal'!N8&gt;0,'E-Coal'!N56/'BIFUbC-coal'!N8,1)</f>
        <v>1</v>
      </c>
      <c r="O8" s="313">
        <f>IF('BIFUbC-coal'!O8&gt;0,'E-Coal'!O56/'BIFUbC-coal'!O8,1)</f>
        <v>1</v>
      </c>
      <c r="P8" s="313">
        <f>IF('BIFUbC-coal'!P8&gt;0,'E-Coal'!P56/'BIFUbC-coal'!P8,1)</f>
        <v>1</v>
      </c>
      <c r="Q8" s="313">
        <f>IF('BIFUbC-coal'!Q8&gt;0,'E-Coal'!Q56/'BIFUbC-coal'!Q8,1)</f>
        <v>1</v>
      </c>
      <c r="R8" s="313">
        <f>IF('BIFUbC-coal'!R8&gt;0,'E-Coal'!R56/'BIFUbC-coal'!R8,1)</f>
        <v>1</v>
      </c>
      <c r="S8" s="313">
        <f>IF('BIFUbC-coal'!S8&gt;0,'E-Coal'!S56/'BIFUbC-coal'!S8,1)</f>
        <v>1</v>
      </c>
      <c r="T8" s="313">
        <f>IF('BIFUbC-coal'!T8&gt;0,'E-Coal'!T56/'BIFUbC-coal'!T8,1)</f>
        <v>1</v>
      </c>
      <c r="U8" s="313">
        <f>IF('BIFUbC-coal'!U8&gt;0,'E-Coal'!U56/'BIFUbC-coal'!U8,1)</f>
        <v>1</v>
      </c>
      <c r="V8" s="313">
        <f>IF('BIFUbC-coal'!V8&gt;0,'E-Coal'!V56/'BIFUbC-coal'!V8,1)</f>
        <v>1</v>
      </c>
      <c r="W8" s="313">
        <f>IF('BIFUbC-coal'!W8&gt;0,'E-Coal'!W56/'BIFUbC-coal'!W8,1)</f>
        <v>1</v>
      </c>
      <c r="X8" s="313">
        <f>IF('BIFUbC-coal'!X8&gt;0,'E-Coal'!X56/'BIFUbC-coal'!X8,1)</f>
        <v>1</v>
      </c>
      <c r="Y8" s="313">
        <f>IF('BIFUbC-coal'!Y8&gt;0,'E-Coal'!Y56/'BIFUbC-coal'!Y8,1)</f>
        <v>1</v>
      </c>
      <c r="Z8" s="313">
        <f>IF('BIFUbC-coal'!Z8&gt;0,'E-Coal'!Z56/'BIFUbC-coal'!Z8,1)</f>
        <v>1</v>
      </c>
      <c r="AA8" s="313">
        <f>IF('BIFUbC-coal'!AA8&gt;0,'E-Coal'!AA56/'BIFUbC-coal'!AA8,1)</f>
        <v>1</v>
      </c>
      <c r="AB8" s="313">
        <f>IF('BIFUbC-coal'!AB8&gt;0,'E-Coal'!AB56/'BIFUbC-coal'!AB8,1)</f>
        <v>1</v>
      </c>
      <c r="AC8" s="313">
        <f>IF('BIFUbC-coal'!AC8&gt;0,'E-Coal'!AC56/'BIFUbC-coal'!AC8,1)</f>
        <v>1</v>
      </c>
      <c r="AD8" s="313">
        <f>IF('BIFUbC-coal'!AD8&gt;0,'E-Coal'!AD56/'BIFUbC-coal'!AD8,1)</f>
        <v>1</v>
      </c>
      <c r="AE8" s="313">
        <f>IF('BIFUbC-coal'!AE8&gt;0,'E-Coal'!AE56/'BIFUbC-coal'!AE8,1)</f>
        <v>1</v>
      </c>
      <c r="AF8" s="313">
        <f>IF('BIFUbC-coal'!AF8&gt;0,'E-Coal'!AF56/'BIFUbC-coal'!AF8,1)</f>
        <v>1</v>
      </c>
      <c r="AG8" s="313">
        <f>IF('BIFUbC-coal'!AG8&gt;0,'E-Coal'!AG56/'BIFUbC-coal'!AG8,1)</f>
        <v>1</v>
      </c>
      <c r="AH8" s="313">
        <f>IF('BIFUbC-coal'!AH8&gt;0,'E-Coal'!AH56/'BIFUbC-coal'!AH8,1)</f>
        <v>1</v>
      </c>
      <c r="AI8" s="313">
        <f>IF('BIFUbC-coal'!AI8&gt;0,'E-Coal'!AI56/'BIFUbC-coal'!AI8,1)</f>
        <v>1</v>
      </c>
      <c r="AJ8" s="313">
        <f>IF('BIFUbC-coal'!AJ8&gt;0,'E-Coal'!AJ56/'BIFUbC-coal'!AJ8,1)</f>
        <v>1</v>
      </c>
      <c r="AK8" s="313">
        <f>IF('BIFUbC-coal'!AK8&gt;0,'E-Coal'!AK56/'BIFUbC-coal'!AK8,1)</f>
        <v>1</v>
      </c>
      <c r="AL8" s="313">
        <f>IF('BIFUbC-coal'!AL8&gt;0,'E-Coal'!AL56/'BIFUbC-coal'!AL8,1)</f>
        <v>1</v>
      </c>
      <c r="AM8" s="313">
        <f>IF('BIFUbC-coal'!AM8&gt;0,'E-Coal'!AM56/'BIFUbC-coal'!AM8,1)</f>
        <v>1</v>
      </c>
      <c r="AN8" s="313">
        <f>IF('BIFUbC-coal'!AN8&gt;0,'E-Coal'!AN56/'BIFUbC-coal'!AN8,1)</f>
        <v>1</v>
      </c>
      <c r="AO8" s="313">
        <f>IF('BIFUbC-coal'!AO8&gt;0,'E-Coal'!AO56/'BIFUbC-coal'!AO8,1)</f>
        <v>1</v>
      </c>
      <c r="AP8" s="313">
        <f>IF('BIFUbC-coal'!AP8&gt;0,'E-Coal'!AP56/'BIFUbC-coal'!AP8,1)</f>
        <v>1</v>
      </c>
      <c r="AQ8" s="313">
        <f>IF('BIFUbC-coal'!AQ8&gt;0,'E-Coal'!AQ56/'BIFUbC-coal'!AQ8,1)</f>
        <v>1</v>
      </c>
    </row>
    <row r="9" spans="1:43" x14ac:dyDescent="0.2">
      <c r="A9" s="313" t="s">
        <v>131</v>
      </c>
      <c r="B9" s="313">
        <f>IF('BIFUbC-coal'!B9&gt;0,'E-Coal'!B57/'BIFUbC-coal'!B9,1)</f>
        <v>1</v>
      </c>
      <c r="C9" s="313">
        <f>IF('BIFUbC-coal'!C9&gt;0,'E-Coal'!C57/'BIFUbC-coal'!C9,1)</f>
        <v>1</v>
      </c>
      <c r="D9" s="313">
        <f>IF('BIFUbC-coal'!D9&gt;0,'E-Coal'!D57/'BIFUbC-coal'!D9,1)</f>
        <v>1</v>
      </c>
      <c r="E9" s="313">
        <f>IF('BIFUbC-coal'!E9&gt;0,'E-Coal'!E57/'BIFUbC-coal'!E9,1)</f>
        <v>1</v>
      </c>
      <c r="F9" s="313">
        <f>IF('BIFUbC-coal'!F9&gt;0,'E-Coal'!F57/'BIFUbC-coal'!F9,1)</f>
        <v>1</v>
      </c>
      <c r="G9" s="313">
        <f>IF('BIFUbC-coal'!G9&gt;0,'E-Coal'!G57/'BIFUbC-coal'!G9,1)</f>
        <v>1</v>
      </c>
      <c r="H9" s="313">
        <f>IF('BIFUbC-coal'!H9&gt;0,'E-Coal'!H57/'BIFUbC-coal'!H9,1)</f>
        <v>1</v>
      </c>
      <c r="I9" s="313">
        <f>IF('BIFUbC-coal'!I9&gt;0,'E-Coal'!I57/'BIFUbC-coal'!I9,1)</f>
        <v>1</v>
      </c>
      <c r="J9" s="313">
        <f>IF('BIFUbC-coal'!J9&gt;0,'E-Coal'!J57/'BIFUbC-coal'!J9,1)</f>
        <v>1</v>
      </c>
      <c r="K9" s="313">
        <f>IF('BIFUbC-coal'!K9&gt;0,'E-Coal'!K57/'BIFUbC-coal'!K9,1)</f>
        <v>1</v>
      </c>
      <c r="L9" s="313">
        <f>IF('BIFUbC-coal'!L9&gt;0,'E-Coal'!L57/'BIFUbC-coal'!L9,1)</f>
        <v>1</v>
      </c>
      <c r="M9" s="313">
        <f>IF('BIFUbC-coal'!M9&gt;0,'E-Coal'!M57/'BIFUbC-coal'!M9,1)</f>
        <v>1</v>
      </c>
      <c r="N9" s="313">
        <f>IF('BIFUbC-coal'!N9&gt;0,'E-Coal'!N57/'BIFUbC-coal'!N9,1)</f>
        <v>1</v>
      </c>
      <c r="O9" s="313">
        <f>IF('BIFUbC-coal'!O9&gt;0,'E-Coal'!O57/'BIFUbC-coal'!O9,1)</f>
        <v>1</v>
      </c>
      <c r="P9" s="313">
        <f>IF('BIFUbC-coal'!P9&gt;0,'E-Coal'!P57/'BIFUbC-coal'!P9,1)</f>
        <v>1</v>
      </c>
      <c r="Q9" s="313">
        <f>IF('BIFUbC-coal'!Q9&gt;0,'E-Coal'!Q57/'BIFUbC-coal'!Q9,1)</f>
        <v>1</v>
      </c>
      <c r="R9" s="313">
        <f>IF('BIFUbC-coal'!R9&gt;0,'E-Coal'!R57/'BIFUbC-coal'!R9,1)</f>
        <v>1</v>
      </c>
      <c r="S9" s="313">
        <f>IF('BIFUbC-coal'!S9&gt;0,'E-Coal'!S57/'BIFUbC-coal'!S9,1)</f>
        <v>1</v>
      </c>
      <c r="T9" s="313">
        <f>IF('BIFUbC-coal'!T9&gt;0,'E-Coal'!T57/'BIFUbC-coal'!T9,1)</f>
        <v>1</v>
      </c>
      <c r="U9" s="313">
        <f>IF('BIFUbC-coal'!U9&gt;0,'E-Coal'!U57/'BIFUbC-coal'!U9,1)</f>
        <v>1</v>
      </c>
      <c r="V9" s="313">
        <f>IF('BIFUbC-coal'!V9&gt;0,'E-Coal'!V57/'BIFUbC-coal'!V9,1)</f>
        <v>1</v>
      </c>
      <c r="W9" s="313">
        <f>IF('BIFUbC-coal'!W9&gt;0,'E-Coal'!W57/'BIFUbC-coal'!W9,1)</f>
        <v>1</v>
      </c>
      <c r="X9" s="313">
        <f>IF('BIFUbC-coal'!X9&gt;0,'E-Coal'!X57/'BIFUbC-coal'!X9,1)</f>
        <v>1</v>
      </c>
      <c r="Y9" s="313">
        <f>IF('BIFUbC-coal'!Y9&gt;0,'E-Coal'!Y57/'BIFUbC-coal'!Y9,1)</f>
        <v>1</v>
      </c>
      <c r="Z9" s="313">
        <f>IF('BIFUbC-coal'!Z9&gt;0,'E-Coal'!Z57/'BIFUbC-coal'!Z9,1)</f>
        <v>1</v>
      </c>
      <c r="AA9" s="313">
        <f>IF('BIFUbC-coal'!AA9&gt;0,'E-Coal'!AA57/'BIFUbC-coal'!AA9,1)</f>
        <v>1</v>
      </c>
      <c r="AB9" s="313">
        <f>IF('BIFUbC-coal'!AB9&gt;0,'E-Coal'!AB57/'BIFUbC-coal'!AB9,1)</f>
        <v>1</v>
      </c>
      <c r="AC9" s="313">
        <f>IF('BIFUbC-coal'!AC9&gt;0,'E-Coal'!AC57/'BIFUbC-coal'!AC9,1)</f>
        <v>1</v>
      </c>
      <c r="AD9" s="313">
        <f>IF('BIFUbC-coal'!AD9&gt;0,'E-Coal'!AD57/'BIFUbC-coal'!AD9,1)</f>
        <v>1</v>
      </c>
      <c r="AE9" s="313">
        <f>IF('BIFUbC-coal'!AE9&gt;0,'E-Coal'!AE57/'BIFUbC-coal'!AE9,1)</f>
        <v>1</v>
      </c>
      <c r="AF9" s="313">
        <f>IF('BIFUbC-coal'!AF9&gt;0,'E-Coal'!AF57/'BIFUbC-coal'!AF9,1)</f>
        <v>1</v>
      </c>
      <c r="AG9" s="313">
        <f>IF('BIFUbC-coal'!AG9&gt;0,'E-Coal'!AG57/'BIFUbC-coal'!AG9,1)</f>
        <v>1</v>
      </c>
      <c r="AH9" s="313">
        <f>IF('BIFUbC-coal'!AH9&gt;0,'E-Coal'!AH57/'BIFUbC-coal'!AH9,1)</f>
        <v>1</v>
      </c>
      <c r="AI9" s="313">
        <f>IF('BIFUbC-coal'!AI9&gt;0,'E-Coal'!AI57/'BIFUbC-coal'!AI9,1)</f>
        <v>1</v>
      </c>
      <c r="AJ9" s="313">
        <f>IF('BIFUbC-coal'!AJ9&gt;0,'E-Coal'!AJ57/'BIFUbC-coal'!AJ9,1)</f>
        <v>1</v>
      </c>
      <c r="AK9" s="313">
        <f>IF('BIFUbC-coal'!AK9&gt;0,'E-Coal'!AK57/'BIFUbC-coal'!AK9,1)</f>
        <v>1</v>
      </c>
      <c r="AL9" s="313">
        <f>IF('BIFUbC-coal'!AL9&gt;0,'E-Coal'!AL57/'BIFUbC-coal'!AL9,1)</f>
        <v>1</v>
      </c>
      <c r="AM9" s="313">
        <f>IF('BIFUbC-coal'!AM9&gt;0,'E-Coal'!AM57/'BIFUbC-coal'!AM9,1)</f>
        <v>1</v>
      </c>
      <c r="AN9" s="313">
        <f>IF('BIFUbC-coal'!AN9&gt;0,'E-Coal'!AN57/'BIFUbC-coal'!AN9,1)</f>
        <v>1</v>
      </c>
      <c r="AO9" s="313">
        <f>IF('BIFUbC-coal'!AO9&gt;0,'E-Coal'!AO57/'BIFUbC-coal'!AO9,1)</f>
        <v>1</v>
      </c>
      <c r="AP9" s="313">
        <f>IF('BIFUbC-coal'!AP9&gt;0,'E-Coal'!AP57/'BIFUbC-coal'!AP9,1)</f>
        <v>1</v>
      </c>
      <c r="AQ9" s="313">
        <f>IF('BIFUbC-coal'!AQ9&gt;0,'E-Coal'!AQ57/'BIFUbC-coal'!AQ9,1)</f>
        <v>1</v>
      </c>
    </row>
    <row r="10" spans="1:43" x14ac:dyDescent="0.2">
      <c r="A10" s="313" t="s">
        <v>132</v>
      </c>
      <c r="B10" s="313">
        <f>IF('BIFUbC-coal'!B10&gt;0,'E-Coal'!B58/'BIFUbC-coal'!B10,1)</f>
        <v>1.2629938388426392E-2</v>
      </c>
      <c r="C10" s="313">
        <f>IF('BIFUbC-coal'!C10&gt;0,'E-Coal'!C58/'BIFUbC-coal'!C10,1)</f>
        <v>9.8034780316738953E-3</v>
      </c>
      <c r="D10" s="313">
        <f>IF('BIFUbC-coal'!D10&gt;0,'E-Coal'!D58/'BIFUbC-coal'!D10,1)</f>
        <v>9.7650322114080663E-3</v>
      </c>
      <c r="E10" s="313">
        <f>IF('BIFUbC-coal'!E10&gt;0,'E-Coal'!E58/'BIFUbC-coal'!E10,1)</f>
        <v>9.7265933821783016E-3</v>
      </c>
      <c r="F10" s="313">
        <f>IF('BIFUbC-coal'!F10&gt;0,'E-Coal'!F58/'BIFUbC-coal'!F10,1)</f>
        <v>9.688161545960576E-3</v>
      </c>
      <c r="G10" s="313">
        <f>IF('BIFUbC-coal'!G10&gt;0,'E-Coal'!G58/'BIFUbC-coal'!G10,1)</f>
        <v>9.6497367047307433E-3</v>
      </c>
      <c r="H10" s="313">
        <f>IF('BIFUbC-coal'!H10&gt;0,'E-Coal'!H58/'BIFUbC-coal'!H10,1)</f>
        <v>9.6113188604645544E-3</v>
      </c>
      <c r="I10" s="313">
        <f>IF('BIFUbC-coal'!I10&gt;0,'E-Coal'!I58/'BIFUbC-coal'!I10,1)</f>
        <v>9.5794803664039588E-3</v>
      </c>
      <c r="J10" s="313">
        <f>IF('BIFUbC-coal'!J10&gt;0,'E-Coal'!J58/'BIFUbC-coal'!J10,1)</f>
        <v>9.5476480740146995E-3</v>
      </c>
      <c r="K10" s="313">
        <f>IF('BIFUbC-coal'!K10&gt;0,'E-Coal'!K58/'BIFUbC-coal'!K10,1)</f>
        <v>9.5158219846901218E-3</v>
      </c>
      <c r="L10" s="313">
        <f>IF('BIFUbC-coal'!L10&gt;0,'E-Coal'!L58/'BIFUbC-coal'!L10,1)</f>
        <v>9.484002099823436E-3</v>
      </c>
      <c r="M10" s="313">
        <f>IF('BIFUbC-coal'!M10&gt;0,'E-Coal'!M58/'BIFUbC-coal'!M10,1)</f>
        <v>9.4521884208077153E-3</v>
      </c>
      <c r="N10" s="313">
        <f>IF('BIFUbC-coal'!N10&gt;0,'E-Coal'!N58/'BIFUbC-coal'!N10,1)</f>
        <v>9.4253453039715631E-3</v>
      </c>
      <c r="O10" s="313">
        <f>IF('BIFUbC-coal'!O10&gt;0,'E-Coal'!O58/'BIFUbC-coal'!O10,1)</f>
        <v>9.3985057122328106E-3</v>
      </c>
      <c r="P10" s="313">
        <f>IF('BIFUbC-coal'!P10&gt;0,'E-Coal'!P58/'BIFUbC-coal'!P10,1)</f>
        <v>9.3716696462828077E-3</v>
      </c>
      <c r="Q10" s="313">
        <f>IF('BIFUbC-coal'!Q10&gt;0,'E-Coal'!Q58/'BIFUbC-coal'!Q10,1)</f>
        <v>9.3448371068128623E-3</v>
      </c>
      <c r="R10" s="313">
        <f>IF('BIFUbC-coal'!R10&gt;0,'E-Coal'!R58/'BIFUbC-coal'!R10,1)</f>
        <v>9.3180080945142567E-3</v>
      </c>
      <c r="S10" s="313">
        <f>IF('BIFUbC-coal'!S10&gt;0,'E-Coal'!S58/'BIFUbC-coal'!S10,1)</f>
        <v>9.3107400624974617E-3</v>
      </c>
      <c r="T10" s="313">
        <f>IF('BIFUbC-coal'!T10&gt;0,'E-Coal'!T58/'BIFUbC-coal'!T10,1)</f>
        <v>9.3034726492018278E-3</v>
      </c>
      <c r="U10" s="313">
        <f>IF('BIFUbC-coal'!U10&gt;0,'E-Coal'!U58/'BIFUbC-coal'!U10,1)</f>
        <v>9.2962058546569495E-3</v>
      </c>
      <c r="V10" s="313">
        <f>IF('BIFUbC-coal'!V10&gt;0,'E-Coal'!V58/'BIFUbC-coal'!V10,1)</f>
        <v>9.2889396788923967E-3</v>
      </c>
      <c r="W10" s="313">
        <f>IF('BIFUbC-coal'!W10&gt;0,'E-Coal'!W58/'BIFUbC-coal'!W10,1)</f>
        <v>9.2816741219377413E-3</v>
      </c>
      <c r="X10" s="313">
        <f>IF('BIFUbC-coal'!X10&gt;0,'E-Coal'!X58/'BIFUbC-coal'!X10,1)</f>
        <v>9.2744091838225656E-3</v>
      </c>
      <c r="Y10" s="313">
        <f>IF('BIFUbC-coal'!Y10&gt;0,'E-Coal'!Y58/'BIFUbC-coal'!Y10,1)</f>
        <v>9.2671448645764379E-3</v>
      </c>
      <c r="Z10" s="313">
        <f>IF('BIFUbC-coal'!Z10&gt;0,'E-Coal'!Z58/'BIFUbC-coal'!Z10,1)</f>
        <v>9.2598811642289267E-3</v>
      </c>
      <c r="AA10" s="313">
        <f>IF('BIFUbC-coal'!AA10&gt;0,'E-Coal'!AA58/'BIFUbC-coal'!AA10,1)</f>
        <v>9.2526180828096053E-3</v>
      </c>
      <c r="AB10" s="313">
        <f>IF('BIFUbC-coal'!AB10&gt;0,'E-Coal'!AB58/'BIFUbC-coal'!AB10,1)</f>
        <v>9.2453556203480353E-3</v>
      </c>
      <c r="AC10" s="313">
        <f>IF('BIFUbC-coal'!AC10&gt;0,'E-Coal'!AC58/'BIFUbC-coal'!AC10,1)</f>
        <v>9.2380937768737886E-3</v>
      </c>
      <c r="AD10" s="313">
        <f>IF('BIFUbC-coal'!AD10&gt;0,'E-Coal'!AD58/'BIFUbC-coal'!AD10,1)</f>
        <v>9.2308325524164195E-3</v>
      </c>
      <c r="AE10" s="313">
        <f>IF('BIFUbC-coal'!AE10&gt;0,'E-Coal'!AE58/'BIFUbC-coal'!AE10,1)</f>
        <v>9.2235719470054947E-3</v>
      </c>
      <c r="AF10" s="313">
        <f>IF('BIFUbC-coal'!AF10&gt;0,'E-Coal'!AF58/'BIFUbC-coal'!AF10,1)</f>
        <v>9.2163119606705705E-3</v>
      </c>
      <c r="AG10" s="313">
        <f>IF('BIFUbC-coal'!AG10&gt;0,'E-Coal'!AG58/'BIFUbC-coal'!AG10,1)</f>
        <v>9.2090525934412065E-3</v>
      </c>
      <c r="AH10" s="313">
        <f>IF('BIFUbC-coal'!AH10&gt;0,'E-Coal'!AH58/'BIFUbC-coal'!AH10,1)</f>
        <v>9.2017938453469554E-3</v>
      </c>
      <c r="AI10" s="313">
        <f>IF('BIFUbC-coal'!AI10&gt;0,'E-Coal'!AI58/'BIFUbC-coal'!AI10,1)</f>
        <v>9.1945357164173735E-3</v>
      </c>
      <c r="AJ10" s="313">
        <f>IF('BIFUbC-coal'!AJ10&gt;0,'E-Coal'!AJ58/'BIFUbC-coal'!AJ10,1)</f>
        <v>9.1872782066820102E-3</v>
      </c>
      <c r="AK10" s="313">
        <f>IF('BIFUbC-coal'!AK10&gt;0,'E-Coal'!AK58/'BIFUbC-coal'!AK10,1)</f>
        <v>9.1800213161704197E-3</v>
      </c>
      <c r="AL10" s="313">
        <f>IF('BIFUbC-coal'!AL10&gt;0,'E-Coal'!AL58/'BIFUbC-coal'!AL10,1)</f>
        <v>9.1727650449121446E-3</v>
      </c>
      <c r="AM10" s="313">
        <f>IF('BIFUbC-coal'!AM10&gt;0,'E-Coal'!AM58/'BIFUbC-coal'!AM10,1)</f>
        <v>9.165509392936734E-3</v>
      </c>
      <c r="AN10" s="313">
        <f>IF('BIFUbC-coal'!AN10&gt;0,'E-Coal'!AN58/'BIFUbC-coal'!AN10,1)</f>
        <v>9.1582543602737355E-3</v>
      </c>
      <c r="AO10" s="313">
        <f>IF('BIFUbC-coal'!AO10&gt;0,'E-Coal'!AO58/'BIFUbC-coal'!AO10,1)</f>
        <v>9.1509999469526863E-3</v>
      </c>
      <c r="AP10" s="313">
        <f>IF('BIFUbC-coal'!AP10&gt;0,'E-Coal'!AP58/'BIFUbC-coal'!AP10,1)</f>
        <v>9.1437461530031253E-3</v>
      </c>
      <c r="AQ10" s="313">
        <f>IF('BIFUbC-coal'!AQ10&gt;0,'E-Coal'!AQ58/'BIFUbC-coal'!AQ10,1)</f>
        <v>9.1044589952948944E-3</v>
      </c>
    </row>
    <row r="11" spans="1:43" x14ac:dyDescent="0.2">
      <c r="A11" s="313" t="s">
        <v>133</v>
      </c>
      <c r="B11" s="313">
        <f>IF('BIFUbC-coal'!B11&gt;0,'E-Coal'!B59/'BIFUbC-coal'!B11,1)</f>
        <v>0.65215954170254276</v>
      </c>
      <c r="C11" s="313">
        <f>IF('BIFUbC-coal'!C11&gt;0,'E-Coal'!C59/'BIFUbC-coal'!C11,1)</f>
        <v>0.63720542730665364</v>
      </c>
      <c r="D11" s="313">
        <f>IF('BIFUbC-coal'!D11&gt;0,'E-Coal'!D59/'BIFUbC-coal'!D11,1)</f>
        <v>0.63638660836000516</v>
      </c>
      <c r="E11" s="313">
        <f>IF('BIFUbC-coal'!E11&gt;0,'E-Coal'!E59/'BIFUbC-coal'!E11,1)</f>
        <v>0.63549064018577828</v>
      </c>
      <c r="F11" s="313">
        <f>IF('BIFUbC-coal'!F11&gt;0,'E-Coal'!F59/'BIFUbC-coal'!F11,1)</f>
        <v>0.63383122224902166</v>
      </c>
      <c r="G11" s="313">
        <f>IF('BIFUbC-coal'!G11&gt;0,'E-Coal'!G59/'BIFUbC-coal'!G11,1)</f>
        <v>0.63248330153685506</v>
      </c>
      <c r="H11" s="313">
        <f>IF('BIFUbC-coal'!H11&gt;0,'E-Coal'!H59/'BIFUbC-coal'!H11,1)</f>
        <v>0.63125161347905012</v>
      </c>
      <c r="I11" s="313">
        <f>IF('BIFUbC-coal'!I11&gt;0,'E-Coal'!I59/'BIFUbC-coal'!I11,1)</f>
        <v>0.63038500775600059</v>
      </c>
      <c r="J11" s="313">
        <f>IF('BIFUbC-coal'!J11&gt;0,'E-Coal'!J59/'BIFUbC-coal'!J11,1)</f>
        <v>0.62944340821186684</v>
      </c>
      <c r="K11" s="313">
        <f>IF('BIFUbC-coal'!K11&gt;0,'E-Coal'!K59/'BIFUbC-coal'!K11,1)</f>
        <v>0.62843305346022282</v>
      </c>
      <c r="L11" s="313">
        <f>IF('BIFUbC-coal'!L11&gt;0,'E-Coal'!L59/'BIFUbC-coal'!L11,1)</f>
        <v>0.62736216546640033</v>
      </c>
      <c r="M11" s="313">
        <f>IF('BIFUbC-coal'!M11&gt;0,'E-Coal'!M59/'BIFUbC-coal'!M11,1)</f>
        <v>0.626240270298004</v>
      </c>
      <c r="N11" s="313">
        <f>IF('BIFUbC-coal'!N11&gt;0,'E-Coal'!N59/'BIFUbC-coal'!N11,1)</f>
        <v>0.62536571377226668</v>
      </c>
      <c r="O11" s="313">
        <f>IF('BIFUbC-coal'!O11&gt;0,'E-Coal'!O59/'BIFUbC-coal'!O11,1)</f>
        <v>0.62445456392888121</v>
      </c>
      <c r="P11" s="313">
        <f>IF('BIFUbC-coal'!P11&gt;0,'E-Coal'!P59/'BIFUbC-coal'!P11,1)</f>
        <v>0.62351574448577418</v>
      </c>
      <c r="Q11" s="313">
        <f>IF('BIFUbC-coal'!Q11&gt;0,'E-Coal'!Q59/'BIFUbC-coal'!Q11,1)</f>
        <v>0.62255816883410564</v>
      </c>
      <c r="R11" s="313">
        <f>IF('BIFUbC-coal'!R11&gt;0,'E-Coal'!R59/'BIFUbC-coal'!R11,1)</f>
        <v>0.62159051264903853</v>
      </c>
      <c r="S11" s="313">
        <f>IF('BIFUbC-coal'!S11&gt;0,'E-Coal'!S59/'BIFUbC-coal'!S11,1)</f>
        <v>0.62126481805447686</v>
      </c>
      <c r="T11" s="313">
        <f>IF('BIFUbC-coal'!T11&gt;0,'E-Coal'!T59/'BIFUbC-coal'!T11,1)</f>
        <v>0.62093811226944606</v>
      </c>
      <c r="U11" s="313">
        <f>IF('BIFUbC-coal'!U11&gt;0,'E-Coal'!U59/'BIFUbC-coal'!U11,1)</f>
        <v>0.62061043154714512</v>
      </c>
      <c r="V11" s="313">
        <f>IF('BIFUbC-coal'!V11&gt;0,'E-Coal'!V59/'BIFUbC-coal'!V11,1)</f>
        <v>0.62028181201919086</v>
      </c>
      <c r="W11" s="313">
        <f>IF('BIFUbC-coal'!W11&gt;0,'E-Coal'!W59/'BIFUbC-coal'!W11,1)</f>
        <v>0.61995228965381632</v>
      </c>
      <c r="X11" s="313">
        <f>IF('BIFUbC-coal'!X11&gt;0,'E-Coal'!X59/'BIFUbC-coal'!X11,1)</f>
        <v>0.6196503074563422</v>
      </c>
      <c r="Y11" s="313">
        <f>IF('BIFUbC-coal'!Y11&gt;0,'E-Coal'!Y59/'BIFUbC-coal'!Y11,1)</f>
        <v>0.61934678546596078</v>
      </c>
      <c r="Z11" s="313">
        <f>IF('BIFUbC-coal'!Z11&gt;0,'E-Coal'!Z59/'BIFUbC-coal'!Z11,1)</f>
        <v>0.61904176058355331</v>
      </c>
      <c r="AA11" s="313">
        <f>IF('BIFUbC-coal'!AA11&gt;0,'E-Coal'!AA59/'BIFUbC-coal'!AA11,1)</f>
        <v>0.61873526996340511</v>
      </c>
      <c r="AB11" s="313">
        <f>IF('BIFUbC-coal'!AB11&gt;0,'E-Coal'!AB59/'BIFUbC-coal'!AB11,1)</f>
        <v>0.61842735096424339</v>
      </c>
      <c r="AC11" s="313">
        <f>IF('BIFUbC-coal'!AC11&gt;0,'E-Coal'!AC59/'BIFUbC-coal'!AC11,1)</f>
        <v>0.6181387455343117</v>
      </c>
      <c r="AD11" s="313">
        <f>IF('BIFUbC-coal'!AD11&gt;0,'E-Coal'!AD59/'BIFUbC-coal'!AD11,1)</f>
        <v>0.61784834654222143</v>
      </c>
      <c r="AE11" s="313">
        <f>IF('BIFUbC-coal'!AE11&gt;0,'E-Coal'!AE59/'BIFUbC-coal'!AE11,1)</f>
        <v>0.61755617991314316</v>
      </c>
      <c r="AF11" s="313">
        <f>IF('BIFUbC-coal'!AF11&gt;0,'E-Coal'!AF59/'BIFUbC-coal'!AF11,1)</f>
        <v>0.61726227213207896</v>
      </c>
      <c r="AG11" s="313">
        <f>IF('BIFUbC-coal'!AG11&gt;0,'E-Coal'!AG59/'BIFUbC-coal'!AG11,1)</f>
        <v>0.61696665020354102</v>
      </c>
      <c r="AH11" s="313">
        <f>IF('BIFUbC-coal'!AH11&gt;0,'E-Coal'!AH59/'BIFUbC-coal'!AH11,1)</f>
        <v>0.61669143132608739</v>
      </c>
      <c r="AI11" s="313">
        <f>IF('BIFUbC-coal'!AI11&gt;0,'E-Coal'!AI59/'BIFUbC-coal'!AI11,1)</f>
        <v>0.61641460537829118</v>
      </c>
      <c r="AJ11" s="313">
        <f>IF('BIFUbC-coal'!AJ11&gt;0,'E-Coal'!AJ59/'BIFUbC-coal'!AJ11,1)</f>
        <v>0.61613618839345086</v>
      </c>
      <c r="AK11" s="313">
        <f>IF('BIFUbC-coal'!AK11&gt;0,'E-Coal'!AK59/'BIFUbC-coal'!AK11,1)</f>
        <v>0.61585619698804062</v>
      </c>
      <c r="AL11" s="313">
        <f>IF('BIFUbC-coal'!AL11&gt;0,'E-Coal'!AL59/'BIFUbC-coal'!AL11,1)</f>
        <v>0.61557464833601683</v>
      </c>
      <c r="AM11" s="313">
        <f>IF('BIFUbC-coal'!AM11&gt;0,'E-Coal'!AM59/'BIFUbC-coal'!AM11,1)</f>
        <v>0.61529489893756839</v>
      </c>
      <c r="AN11" s="313">
        <f>IF('BIFUbC-coal'!AN11&gt;0,'E-Coal'!AN59/'BIFUbC-coal'!AN11,1)</f>
        <v>0.61501361641898589</v>
      </c>
      <c r="AO11" s="313">
        <f>IF('BIFUbC-coal'!AO11&gt;0,'E-Coal'!AO59/'BIFUbC-coal'!AO11,1)</f>
        <v>0.61473081699022902</v>
      </c>
      <c r="AP11" s="313">
        <f>IF('BIFUbC-coal'!AP11&gt;0,'E-Coal'!AP59/'BIFUbC-coal'!AP11,1)</f>
        <v>0.61444651732949584</v>
      </c>
      <c r="AQ11" s="313">
        <f>IF('BIFUbC-coal'!AQ11&gt;0,'E-Coal'!AQ59/'BIFUbC-coal'!AQ11,1)</f>
        <v>0.61299382640819033</v>
      </c>
    </row>
    <row r="12" spans="1:43" x14ac:dyDescent="0.2">
      <c r="A12" s="313" t="s">
        <v>134</v>
      </c>
      <c r="B12" s="313">
        <f>IF('BIFUbC-coal'!B12&gt;0,'E-Coal'!B60/'BIFUbC-coal'!B12,1)</f>
        <v>1</v>
      </c>
      <c r="C12" s="313">
        <f>IF('BIFUbC-coal'!C12&gt;0,'E-Coal'!C60/'BIFUbC-coal'!C12,1)</f>
        <v>1</v>
      </c>
      <c r="D12" s="313">
        <f>IF('BIFUbC-coal'!D12&gt;0,'E-Coal'!D60/'BIFUbC-coal'!D12,1)</f>
        <v>1</v>
      </c>
      <c r="E12" s="313">
        <f>IF('BIFUbC-coal'!E12&gt;0,'E-Coal'!E60/'BIFUbC-coal'!E12,1)</f>
        <v>1</v>
      </c>
      <c r="F12" s="313">
        <f>IF('BIFUbC-coal'!F12&gt;0,'E-Coal'!F60/'BIFUbC-coal'!F12,1)</f>
        <v>1</v>
      </c>
      <c r="G12" s="313">
        <f>IF('BIFUbC-coal'!G12&gt;0,'E-Coal'!G60/'BIFUbC-coal'!G12,1)</f>
        <v>1</v>
      </c>
      <c r="H12" s="313">
        <f>IF('BIFUbC-coal'!H12&gt;0,'E-Coal'!H60/'BIFUbC-coal'!H12,1)</f>
        <v>1</v>
      </c>
      <c r="I12" s="313">
        <f>IF('BIFUbC-coal'!I12&gt;0,'E-Coal'!I60/'BIFUbC-coal'!I12,1)</f>
        <v>1</v>
      </c>
      <c r="J12" s="313">
        <f>IF('BIFUbC-coal'!J12&gt;0,'E-Coal'!J60/'BIFUbC-coal'!J12,1)</f>
        <v>1</v>
      </c>
      <c r="K12" s="313">
        <f>IF('BIFUbC-coal'!K12&gt;0,'E-Coal'!K60/'BIFUbC-coal'!K12,1)</f>
        <v>1</v>
      </c>
      <c r="L12" s="313">
        <f>IF('BIFUbC-coal'!L12&gt;0,'E-Coal'!L60/'BIFUbC-coal'!L12,1)</f>
        <v>1</v>
      </c>
      <c r="M12" s="313">
        <f>IF('BIFUbC-coal'!M12&gt;0,'E-Coal'!M60/'BIFUbC-coal'!M12,1)</f>
        <v>1</v>
      </c>
      <c r="N12" s="313">
        <f>IF('BIFUbC-coal'!N12&gt;0,'E-Coal'!N60/'BIFUbC-coal'!N12,1)</f>
        <v>1</v>
      </c>
      <c r="O12" s="313">
        <f>IF('BIFUbC-coal'!O12&gt;0,'E-Coal'!O60/'BIFUbC-coal'!O12,1)</f>
        <v>1</v>
      </c>
      <c r="P12" s="313">
        <f>IF('BIFUbC-coal'!P12&gt;0,'E-Coal'!P60/'BIFUbC-coal'!P12,1)</f>
        <v>1</v>
      </c>
      <c r="Q12" s="313">
        <f>IF('BIFUbC-coal'!Q12&gt;0,'E-Coal'!Q60/'BIFUbC-coal'!Q12,1)</f>
        <v>1</v>
      </c>
      <c r="R12" s="313">
        <f>IF('BIFUbC-coal'!R12&gt;0,'E-Coal'!R60/'BIFUbC-coal'!R12,1)</f>
        <v>1</v>
      </c>
      <c r="S12" s="313">
        <f>IF('BIFUbC-coal'!S12&gt;0,'E-Coal'!S60/'BIFUbC-coal'!S12,1)</f>
        <v>1</v>
      </c>
      <c r="T12" s="313">
        <f>IF('BIFUbC-coal'!T12&gt;0,'E-Coal'!T60/'BIFUbC-coal'!T12,1)</f>
        <v>1</v>
      </c>
      <c r="U12" s="313">
        <f>IF('BIFUbC-coal'!U12&gt;0,'E-Coal'!U60/'BIFUbC-coal'!U12,1)</f>
        <v>1</v>
      </c>
      <c r="V12" s="313">
        <f>IF('BIFUbC-coal'!V12&gt;0,'E-Coal'!V60/'BIFUbC-coal'!V12,1)</f>
        <v>1</v>
      </c>
      <c r="W12" s="313">
        <f>IF('BIFUbC-coal'!W12&gt;0,'E-Coal'!W60/'BIFUbC-coal'!W12,1)</f>
        <v>1</v>
      </c>
      <c r="X12" s="313">
        <f>IF('BIFUbC-coal'!X12&gt;0,'E-Coal'!X60/'BIFUbC-coal'!X12,1)</f>
        <v>1</v>
      </c>
      <c r="Y12" s="313">
        <f>IF('BIFUbC-coal'!Y12&gt;0,'E-Coal'!Y60/'BIFUbC-coal'!Y12,1)</f>
        <v>1</v>
      </c>
      <c r="Z12" s="313">
        <f>IF('BIFUbC-coal'!Z12&gt;0,'E-Coal'!Z60/'BIFUbC-coal'!Z12,1)</f>
        <v>1</v>
      </c>
      <c r="AA12" s="313">
        <f>IF('BIFUbC-coal'!AA12&gt;0,'E-Coal'!AA60/'BIFUbC-coal'!AA12,1)</f>
        <v>1</v>
      </c>
      <c r="AB12" s="313">
        <f>IF('BIFUbC-coal'!AB12&gt;0,'E-Coal'!AB60/'BIFUbC-coal'!AB12,1)</f>
        <v>1</v>
      </c>
      <c r="AC12" s="313">
        <f>IF('BIFUbC-coal'!AC12&gt;0,'E-Coal'!AC60/'BIFUbC-coal'!AC12,1)</f>
        <v>1</v>
      </c>
      <c r="AD12" s="313">
        <f>IF('BIFUbC-coal'!AD12&gt;0,'E-Coal'!AD60/'BIFUbC-coal'!AD12,1)</f>
        <v>1</v>
      </c>
      <c r="AE12" s="313">
        <f>IF('BIFUbC-coal'!AE12&gt;0,'E-Coal'!AE60/'BIFUbC-coal'!AE12,1)</f>
        <v>1</v>
      </c>
      <c r="AF12" s="313">
        <f>IF('BIFUbC-coal'!AF12&gt;0,'E-Coal'!AF60/'BIFUbC-coal'!AF12,1)</f>
        <v>1</v>
      </c>
      <c r="AG12" s="313">
        <f>IF('BIFUbC-coal'!AG12&gt;0,'E-Coal'!AG60/'BIFUbC-coal'!AG12,1)</f>
        <v>1</v>
      </c>
      <c r="AH12" s="313">
        <f>IF('BIFUbC-coal'!AH12&gt;0,'E-Coal'!AH60/'BIFUbC-coal'!AH12,1)</f>
        <v>1</v>
      </c>
      <c r="AI12" s="313">
        <f>IF('BIFUbC-coal'!AI12&gt;0,'E-Coal'!AI60/'BIFUbC-coal'!AI12,1)</f>
        <v>1</v>
      </c>
      <c r="AJ12" s="313">
        <f>IF('BIFUbC-coal'!AJ12&gt;0,'E-Coal'!AJ60/'BIFUbC-coal'!AJ12,1)</f>
        <v>1</v>
      </c>
      <c r="AK12" s="313">
        <f>IF('BIFUbC-coal'!AK12&gt;0,'E-Coal'!AK60/'BIFUbC-coal'!AK12,1)</f>
        <v>1</v>
      </c>
      <c r="AL12" s="313">
        <f>IF('BIFUbC-coal'!AL12&gt;0,'E-Coal'!AL60/'BIFUbC-coal'!AL12,1)</f>
        <v>1</v>
      </c>
      <c r="AM12" s="313">
        <f>IF('BIFUbC-coal'!AM12&gt;0,'E-Coal'!AM60/'BIFUbC-coal'!AM12,1)</f>
        <v>1</v>
      </c>
      <c r="AN12" s="313">
        <f>IF('BIFUbC-coal'!AN12&gt;0,'E-Coal'!AN60/'BIFUbC-coal'!AN12,1)</f>
        <v>1</v>
      </c>
      <c r="AO12" s="313">
        <f>IF('BIFUbC-coal'!AO12&gt;0,'E-Coal'!AO60/'BIFUbC-coal'!AO12,1)</f>
        <v>1</v>
      </c>
      <c r="AP12" s="313">
        <f>IF('BIFUbC-coal'!AP12&gt;0,'E-Coal'!AP60/'BIFUbC-coal'!AP12,1)</f>
        <v>1</v>
      </c>
      <c r="AQ12" s="313">
        <f>IF('BIFUbC-coal'!AQ12&gt;0,'E-Coal'!AQ60/'BIFUbC-coal'!AQ12,1)</f>
        <v>1</v>
      </c>
    </row>
    <row r="13" spans="1:43" x14ac:dyDescent="0.2">
      <c r="A13" s="313" t="s">
        <v>135</v>
      </c>
      <c r="B13" s="313">
        <f>IF('BIFUbC-coal'!B13&gt;0,'E-Coal'!B61/'BIFUbC-coal'!B13,1)</f>
        <v>1</v>
      </c>
      <c r="C13" s="313">
        <f>IF('BIFUbC-coal'!C13&gt;0,'E-Coal'!C61/'BIFUbC-coal'!C13,1)</f>
        <v>1</v>
      </c>
      <c r="D13" s="313">
        <f>IF('BIFUbC-coal'!D13&gt;0,'E-Coal'!D61/'BIFUbC-coal'!D13,1)</f>
        <v>1</v>
      </c>
      <c r="E13" s="313">
        <f>IF('BIFUbC-coal'!E13&gt;0,'E-Coal'!E61/'BIFUbC-coal'!E13,1)</f>
        <v>1</v>
      </c>
      <c r="F13" s="313">
        <f>IF('BIFUbC-coal'!F13&gt;0,'E-Coal'!F61/'BIFUbC-coal'!F13,1)</f>
        <v>1</v>
      </c>
      <c r="G13" s="313">
        <f>IF('BIFUbC-coal'!G13&gt;0,'E-Coal'!G61/'BIFUbC-coal'!G13,1)</f>
        <v>1</v>
      </c>
      <c r="H13" s="313">
        <f>IF('BIFUbC-coal'!H13&gt;0,'E-Coal'!H61/'BIFUbC-coal'!H13,1)</f>
        <v>1</v>
      </c>
      <c r="I13" s="313">
        <f>IF('BIFUbC-coal'!I13&gt;0,'E-Coal'!I61/'BIFUbC-coal'!I13,1)</f>
        <v>1</v>
      </c>
      <c r="J13" s="313">
        <f>IF('BIFUbC-coal'!J13&gt;0,'E-Coal'!J61/'BIFUbC-coal'!J13,1)</f>
        <v>1</v>
      </c>
      <c r="K13" s="313">
        <f>IF('BIFUbC-coal'!K13&gt;0,'E-Coal'!K61/'BIFUbC-coal'!K13,1)</f>
        <v>1</v>
      </c>
      <c r="L13" s="313">
        <f>IF('BIFUbC-coal'!L13&gt;0,'E-Coal'!L61/'BIFUbC-coal'!L13,1)</f>
        <v>1</v>
      </c>
      <c r="M13" s="313">
        <f>IF('BIFUbC-coal'!M13&gt;0,'E-Coal'!M61/'BIFUbC-coal'!M13,1)</f>
        <v>1</v>
      </c>
      <c r="N13" s="313">
        <f>IF('BIFUbC-coal'!N13&gt;0,'E-Coal'!N61/'BIFUbC-coal'!N13,1)</f>
        <v>1</v>
      </c>
      <c r="O13" s="313">
        <f>IF('BIFUbC-coal'!O13&gt;0,'E-Coal'!O61/'BIFUbC-coal'!O13,1)</f>
        <v>1</v>
      </c>
      <c r="P13" s="313">
        <f>IF('BIFUbC-coal'!P13&gt;0,'E-Coal'!P61/'BIFUbC-coal'!P13,1)</f>
        <v>1</v>
      </c>
      <c r="Q13" s="313">
        <f>IF('BIFUbC-coal'!Q13&gt;0,'E-Coal'!Q61/'BIFUbC-coal'!Q13,1)</f>
        <v>1</v>
      </c>
      <c r="R13" s="313">
        <f>IF('BIFUbC-coal'!R13&gt;0,'E-Coal'!R61/'BIFUbC-coal'!R13,1)</f>
        <v>1</v>
      </c>
      <c r="S13" s="313">
        <f>IF('BIFUbC-coal'!S13&gt;0,'E-Coal'!S61/'BIFUbC-coal'!S13,1)</f>
        <v>1</v>
      </c>
      <c r="T13" s="313">
        <f>IF('BIFUbC-coal'!T13&gt;0,'E-Coal'!T61/'BIFUbC-coal'!T13,1)</f>
        <v>1</v>
      </c>
      <c r="U13" s="313">
        <f>IF('BIFUbC-coal'!U13&gt;0,'E-Coal'!U61/'BIFUbC-coal'!U13,1)</f>
        <v>1</v>
      </c>
      <c r="V13" s="313">
        <f>IF('BIFUbC-coal'!V13&gt;0,'E-Coal'!V61/'BIFUbC-coal'!V13,1)</f>
        <v>1</v>
      </c>
      <c r="W13" s="313">
        <f>IF('BIFUbC-coal'!W13&gt;0,'E-Coal'!W61/'BIFUbC-coal'!W13,1)</f>
        <v>1</v>
      </c>
      <c r="X13" s="313">
        <f>IF('BIFUbC-coal'!X13&gt;0,'E-Coal'!X61/'BIFUbC-coal'!X13,1)</f>
        <v>1</v>
      </c>
      <c r="Y13" s="313">
        <f>IF('BIFUbC-coal'!Y13&gt;0,'E-Coal'!Y61/'BIFUbC-coal'!Y13,1)</f>
        <v>1</v>
      </c>
      <c r="Z13" s="313">
        <f>IF('BIFUbC-coal'!Z13&gt;0,'E-Coal'!Z61/'BIFUbC-coal'!Z13,1)</f>
        <v>1</v>
      </c>
      <c r="AA13" s="313">
        <f>IF('BIFUbC-coal'!AA13&gt;0,'E-Coal'!AA61/'BIFUbC-coal'!AA13,1)</f>
        <v>1</v>
      </c>
      <c r="AB13" s="313">
        <f>IF('BIFUbC-coal'!AB13&gt;0,'E-Coal'!AB61/'BIFUbC-coal'!AB13,1)</f>
        <v>1</v>
      </c>
      <c r="AC13" s="313">
        <f>IF('BIFUbC-coal'!AC13&gt;0,'E-Coal'!AC61/'BIFUbC-coal'!AC13,1)</f>
        <v>1</v>
      </c>
      <c r="AD13" s="313">
        <f>IF('BIFUbC-coal'!AD13&gt;0,'E-Coal'!AD61/'BIFUbC-coal'!AD13,1)</f>
        <v>1</v>
      </c>
      <c r="AE13" s="313">
        <f>IF('BIFUbC-coal'!AE13&gt;0,'E-Coal'!AE61/'BIFUbC-coal'!AE13,1)</f>
        <v>1</v>
      </c>
      <c r="AF13" s="313">
        <f>IF('BIFUbC-coal'!AF13&gt;0,'E-Coal'!AF61/'BIFUbC-coal'!AF13,1)</f>
        <v>1</v>
      </c>
      <c r="AG13" s="313">
        <f>IF('BIFUbC-coal'!AG13&gt;0,'E-Coal'!AG61/'BIFUbC-coal'!AG13,1)</f>
        <v>1</v>
      </c>
      <c r="AH13" s="313">
        <f>IF('BIFUbC-coal'!AH13&gt;0,'E-Coal'!AH61/'BIFUbC-coal'!AH13,1)</f>
        <v>1</v>
      </c>
      <c r="AI13" s="313">
        <f>IF('BIFUbC-coal'!AI13&gt;0,'E-Coal'!AI61/'BIFUbC-coal'!AI13,1)</f>
        <v>1</v>
      </c>
      <c r="AJ13" s="313">
        <f>IF('BIFUbC-coal'!AJ13&gt;0,'E-Coal'!AJ61/'BIFUbC-coal'!AJ13,1)</f>
        <v>1</v>
      </c>
      <c r="AK13" s="313">
        <f>IF('BIFUbC-coal'!AK13&gt;0,'E-Coal'!AK61/'BIFUbC-coal'!AK13,1)</f>
        <v>1</v>
      </c>
      <c r="AL13" s="313">
        <f>IF('BIFUbC-coal'!AL13&gt;0,'E-Coal'!AL61/'BIFUbC-coal'!AL13,1)</f>
        <v>1</v>
      </c>
      <c r="AM13" s="313">
        <f>IF('BIFUbC-coal'!AM13&gt;0,'E-Coal'!AM61/'BIFUbC-coal'!AM13,1)</f>
        <v>1</v>
      </c>
      <c r="AN13" s="313">
        <f>IF('BIFUbC-coal'!AN13&gt;0,'E-Coal'!AN61/'BIFUbC-coal'!AN13,1)</f>
        <v>1</v>
      </c>
      <c r="AO13" s="313">
        <f>IF('BIFUbC-coal'!AO13&gt;0,'E-Coal'!AO61/'BIFUbC-coal'!AO13,1)</f>
        <v>1</v>
      </c>
      <c r="AP13" s="313">
        <f>IF('BIFUbC-coal'!AP13&gt;0,'E-Coal'!AP61/'BIFUbC-coal'!AP13,1)</f>
        <v>1</v>
      </c>
      <c r="AQ13" s="313">
        <f>IF('BIFUbC-coal'!AQ13&gt;0,'E-Coal'!AQ61/'BIFUbC-coal'!AQ13,1)</f>
        <v>1</v>
      </c>
    </row>
    <row r="14" spans="1:43" x14ac:dyDescent="0.2">
      <c r="A14" s="313" t="s">
        <v>136</v>
      </c>
      <c r="B14" s="313">
        <f>IF('BIFUbC-coal'!B14&gt;0,'E-Coal'!B62/'BIFUbC-coal'!B14,1)</f>
        <v>0.96751873241034658</v>
      </c>
      <c r="C14" s="313">
        <f>IF('BIFUbC-coal'!C14&gt;0,'E-Coal'!C62/'BIFUbC-coal'!C14,1)</f>
        <v>0.95519641832200242</v>
      </c>
      <c r="D14" s="313">
        <f>IF('BIFUbC-coal'!D14&gt;0,'E-Coal'!D62/'BIFUbC-coal'!D14,1)</f>
        <v>0.95504051878917962</v>
      </c>
      <c r="E14" s="313">
        <f>IF('BIFUbC-coal'!E14&gt;0,'E-Coal'!E62/'BIFUbC-coal'!E14,1)</f>
        <v>0.95488372525891096</v>
      </c>
      <c r="F14" s="313">
        <f>IF('BIFUbC-coal'!F14&gt;0,'E-Coal'!F62/'BIFUbC-coal'!F14,1)</f>
        <v>0.95472593704375375</v>
      </c>
      <c r="G14" s="313">
        <f>IF('BIFUbC-coal'!G14&gt;0,'E-Coal'!G62/'BIFUbC-coal'!G14,1)</f>
        <v>0.95456717412470282</v>
      </c>
      <c r="H14" s="313">
        <f>IF('BIFUbC-coal'!H14&gt;0,'E-Coal'!H62/'BIFUbC-coal'!H14,1)</f>
        <v>0.95440742641411069</v>
      </c>
      <c r="I14" s="313">
        <f>IF('BIFUbC-coal'!I14&gt;0,'E-Coal'!I62/'BIFUbC-coal'!I14,1)</f>
        <v>0.95425756033199849</v>
      </c>
      <c r="J14" s="313">
        <f>IF('BIFUbC-coal'!J14&gt;0,'E-Coal'!J62/'BIFUbC-coal'!J14,1)</f>
        <v>0.95410682467627916</v>
      </c>
      <c r="K14" s="313">
        <f>IF('BIFUbC-coal'!K14&gt;0,'E-Coal'!K62/'BIFUbC-coal'!K14,1)</f>
        <v>0.9539552118913267</v>
      </c>
      <c r="L14" s="313">
        <f>IF('BIFUbC-coal'!L14&gt;0,'E-Coal'!L62/'BIFUbC-coal'!L14,1)</f>
        <v>0.95380271433878117</v>
      </c>
      <c r="M14" s="313">
        <f>IF('BIFUbC-coal'!M14&gt;0,'E-Coal'!M62/'BIFUbC-coal'!M14,1)</f>
        <v>0.95364932429612737</v>
      </c>
      <c r="N14" s="313">
        <f>IF('BIFUbC-coal'!N14&gt;0,'E-Coal'!N62/'BIFUbC-coal'!N14,1)</f>
        <v>0.95351320283750551</v>
      </c>
      <c r="O14" s="313">
        <f>IF('BIFUbC-coal'!O14&gt;0,'E-Coal'!O62/'BIFUbC-coal'!O14,1)</f>
        <v>0.95337636601119957</v>
      </c>
      <c r="P14" s="313">
        <f>IF('BIFUbC-coal'!P14&gt;0,'E-Coal'!P62/'BIFUbC-coal'!P14,1)</f>
        <v>0.95323880855307697</v>
      </c>
      <c r="Q14" s="313">
        <f>IF('BIFUbC-coal'!Q14&gt;0,'E-Coal'!Q62/'BIFUbC-coal'!Q14,1)</f>
        <v>0.95310052516307853</v>
      </c>
      <c r="R14" s="313">
        <f>IF('BIFUbC-coal'!R14&gt;0,'E-Coal'!R62/'BIFUbC-coal'!R14,1)</f>
        <v>0.95296151050593814</v>
      </c>
      <c r="S14" s="313">
        <f>IF('BIFUbC-coal'!S14&gt;0,'E-Coal'!S62/'BIFUbC-coal'!S14,1)</f>
        <v>0.95292865113991831</v>
      </c>
      <c r="T14" s="313">
        <f>IF('BIFUbC-coal'!T14&gt;0,'E-Coal'!T62/'BIFUbC-coal'!T14,1)</f>
        <v>0.95289576206322546</v>
      </c>
      <c r="U14" s="313">
        <f>IF('BIFUbC-coal'!U14&gt;0,'E-Coal'!U62/'BIFUbC-coal'!U14,1)</f>
        <v>0.9528628436610288</v>
      </c>
      <c r="V14" s="313">
        <f>IF('BIFUbC-coal'!V14&gt;0,'E-Coal'!V62/'BIFUbC-coal'!V14,1)</f>
        <v>0.95282989635123616</v>
      </c>
      <c r="W14" s="313">
        <f>IF('BIFUbC-coal'!W14&gt;0,'E-Coal'!W62/'BIFUbC-coal'!W14,1)</f>
        <v>0.95279692058756948</v>
      </c>
      <c r="X14" s="313">
        <f>IF('BIFUbC-coal'!X14&gt;0,'E-Coal'!X62/'BIFUbC-coal'!X14,1)</f>
        <v>0.95276398233792503</v>
      </c>
      <c r="Y14" s="313">
        <f>IF('BIFUbC-coal'!Y14&gt;0,'E-Coal'!Y62/'BIFUbC-coal'!Y14,1)</f>
        <v>0.95273102721220648</v>
      </c>
      <c r="Z14" s="313">
        <f>IF('BIFUbC-coal'!Z14&gt;0,'E-Coal'!Z62/'BIFUbC-coal'!Z14,1)</f>
        <v>0.95269805694455389</v>
      </c>
      <c r="AA14" s="313">
        <f>IF('BIFUbC-coal'!AA14&gt;0,'E-Coal'!AA62/'BIFUbC-coal'!AA14,1)</f>
        <v>0.9526650734746438</v>
      </c>
      <c r="AB14" s="313">
        <f>IF('BIFUbC-coal'!AB14&gt;0,'E-Coal'!AB62/'BIFUbC-coal'!AB14,1)</f>
        <v>0.95263207897797864</v>
      </c>
      <c r="AC14" s="313">
        <f>IF('BIFUbC-coal'!AC14&gt;0,'E-Coal'!AC62/'BIFUbC-coal'!AC14,1)</f>
        <v>0.95259892854746819</v>
      </c>
      <c r="AD14" s="313">
        <f>IF('BIFUbC-coal'!AD14&gt;0,'E-Coal'!AD62/'BIFUbC-coal'!AD14,1)</f>
        <v>0.95256575094591522</v>
      </c>
      <c r="AE14" s="313">
        <f>IF('BIFUbC-coal'!AE14&gt;0,'E-Coal'!AE62/'BIFUbC-coal'!AE14,1)</f>
        <v>0.95253254693176281</v>
      </c>
      <c r="AF14" s="313">
        <f>IF('BIFUbC-coal'!AF14&gt;0,'E-Coal'!AF62/'BIFUbC-coal'!AF14,1)</f>
        <v>0.95249931734552074</v>
      </c>
      <c r="AG14" s="313">
        <f>IF('BIFUbC-coal'!AG14&gt;0,'E-Coal'!AG62/'BIFUbC-coal'!AG14,1)</f>
        <v>0.95246606312031279</v>
      </c>
      <c r="AH14" s="313">
        <f>IF('BIFUbC-coal'!AH14&gt;0,'E-Coal'!AH62/'BIFUbC-coal'!AH14,1)</f>
        <v>0.95243265839047109</v>
      </c>
      <c r="AI14" s="313">
        <f>IF('BIFUbC-coal'!AI14&gt;0,'E-Coal'!AI62/'BIFUbC-coal'!AI14,1)</f>
        <v>0.95239921622668799</v>
      </c>
      <c r="AJ14" s="313">
        <f>IF('BIFUbC-coal'!AJ14&gt;0,'E-Coal'!AJ62/'BIFUbC-coal'!AJ14,1)</f>
        <v>0.95236573661108914</v>
      </c>
      <c r="AK14" s="313">
        <f>IF('BIFUbC-coal'!AK14&gt;0,'E-Coal'!AK62/'BIFUbC-coal'!AK14,1)</f>
        <v>0.95233221952861269</v>
      </c>
      <c r="AL14" s="313">
        <f>IF('BIFUbC-coal'!AL14&gt;0,'E-Coal'!AL62/'BIFUbC-coal'!AL14,1)</f>
        <v>0.95229866496725524</v>
      </c>
      <c r="AM14" s="313">
        <f>IF('BIFUbC-coal'!AM14&gt;0,'E-Coal'!AM62/'BIFUbC-coal'!AM14,1)</f>
        <v>0.95226485997152488</v>
      </c>
      <c r="AN14" s="313">
        <f>IF('BIFUbC-coal'!AN14&gt;0,'E-Coal'!AN62/'BIFUbC-coal'!AN14,1)</f>
        <v>0.95223100218959122</v>
      </c>
      <c r="AO14" s="313">
        <f>IF('BIFUbC-coal'!AO14&gt;0,'E-Coal'!AO62/'BIFUbC-coal'!AO14,1)</f>
        <v>0.95219709115448314</v>
      </c>
      <c r="AP14" s="313">
        <f>IF('BIFUbC-coal'!AP14&gt;0,'E-Coal'!AP62/'BIFUbC-coal'!AP14,1)</f>
        <v>0.95216312638497314</v>
      </c>
      <c r="AQ14" s="313">
        <f>IF('BIFUbC-coal'!AQ14&gt;0,'E-Coal'!AQ62/'BIFUbC-coal'!AQ14,1)</f>
        <v>0.95201101557068046</v>
      </c>
    </row>
    <row r="15" spans="1:43" x14ac:dyDescent="0.2">
      <c r="A15" s="313" t="s">
        <v>137</v>
      </c>
      <c r="B15" s="313">
        <f>IF('BIFUbC-coal'!B15&gt;0,'E-Coal'!B63/'BIFUbC-coal'!B15,1)</f>
        <v>0.90013740693442812</v>
      </c>
      <c r="C15" s="313">
        <f>IF('BIFUbC-coal'!C15&gt;0,'E-Coal'!C63/'BIFUbC-coal'!C15,1)</f>
        <v>0.89122242350160885</v>
      </c>
      <c r="D15" s="313">
        <f>IF('BIFUbC-coal'!D15&gt;0,'E-Coal'!D63/'BIFUbC-coal'!D15,1)</f>
        <v>0.89089987956411787</v>
      </c>
      <c r="E15" s="313">
        <f>IF('BIFUbC-coal'!E15&gt;0,'E-Coal'!E63/'BIFUbC-coal'!E15,1)</f>
        <v>0.89057557413442157</v>
      </c>
      <c r="F15" s="313">
        <f>IF('BIFUbC-coal'!F15&gt;0,'E-Coal'!F63/'BIFUbC-coal'!F15,1)</f>
        <v>0.89024949285734567</v>
      </c>
      <c r="G15" s="313">
        <f>IF('BIFUbC-coal'!G15&gt;0,'E-Coal'!G63/'BIFUbC-coal'!G15,1)</f>
        <v>0.88992162122142948</v>
      </c>
      <c r="H15" s="313">
        <f>IF('BIFUbC-coal'!H15&gt;0,'E-Coal'!H63/'BIFUbC-coal'!H15,1)</f>
        <v>0.88959194455679369</v>
      </c>
      <c r="I15" s="313">
        <f>IF('BIFUbC-coal'!I15&gt;0,'E-Coal'!I63/'BIFUbC-coal'!I15,1)</f>
        <v>0.88928468420742413</v>
      </c>
      <c r="J15" s="313">
        <f>IF('BIFUbC-coal'!J15&gt;0,'E-Coal'!J63/'BIFUbC-coal'!J15,1)</f>
        <v>0.88897585896746834</v>
      </c>
      <c r="K15" s="313">
        <f>IF('BIFUbC-coal'!K15&gt;0,'E-Coal'!K63/'BIFUbC-coal'!K15,1)</f>
        <v>0.88866545696092381</v>
      </c>
      <c r="L15" s="313">
        <f>IF('BIFUbC-coal'!L15&gt;0,'E-Coal'!L63/'BIFUbC-coal'!L15,1)</f>
        <v>0.88835346619143007</v>
      </c>
      <c r="M15" s="313">
        <f>IF('BIFUbC-coal'!M15&gt;0,'E-Coal'!M63/'BIFUbC-coal'!M15,1)</f>
        <v>0.88803987454074107</v>
      </c>
      <c r="N15" s="313">
        <f>IF('BIFUbC-coal'!N15&gt;0,'E-Coal'!N63/'BIFUbC-coal'!N15,1)</f>
        <v>0.88775740931467317</v>
      </c>
      <c r="O15" s="313">
        <f>IF('BIFUbC-coal'!O15&gt;0,'E-Coal'!O63/'BIFUbC-coal'!O15,1)</f>
        <v>0.88747361499957822</v>
      </c>
      <c r="P15" s="313">
        <f>IF('BIFUbC-coal'!P15&gt;0,'E-Coal'!P63/'BIFUbC-coal'!P15,1)</f>
        <v>0.88718848224538571</v>
      </c>
      <c r="Q15" s="313">
        <f>IF('BIFUbC-coal'!Q15&gt;0,'E-Coal'!Q63/'BIFUbC-coal'!Q15,1)</f>
        <v>0.88690200161415578</v>
      </c>
      <c r="R15" s="313">
        <f>IF('BIFUbC-coal'!R15&gt;0,'E-Coal'!R63/'BIFUbC-coal'!R15,1)</f>
        <v>0.8866141635790451</v>
      </c>
      <c r="S15" s="313">
        <f>IF('BIFUbC-coal'!S15&gt;0,'E-Coal'!S63/'BIFUbC-coal'!S15,1)</f>
        <v>0.88655135996044709</v>
      </c>
      <c r="T15" s="313">
        <f>IF('BIFUbC-coal'!T15&gt;0,'E-Coal'!T63/'BIFUbC-coal'!T15,1)</f>
        <v>0.88648849782047057</v>
      </c>
      <c r="U15" s="313">
        <f>IF('BIFUbC-coal'!U15&gt;0,'E-Coal'!U63/'BIFUbC-coal'!U15,1)</f>
        <v>0.88642557708021674</v>
      </c>
      <c r="V15" s="313">
        <f>IF('BIFUbC-coal'!V15&gt;0,'E-Coal'!V63/'BIFUbC-coal'!V15,1)</f>
        <v>0.88636259766064551</v>
      </c>
      <c r="W15" s="313">
        <f>IF('BIFUbC-coal'!W15&gt;0,'E-Coal'!W63/'BIFUbC-coal'!W15,1)</f>
        <v>0.88629955948257622</v>
      </c>
      <c r="X15" s="313">
        <f>IF('BIFUbC-coal'!X15&gt;0,'E-Coal'!X63/'BIFUbC-coal'!X15,1)</f>
        <v>0.88623646246668675</v>
      </c>
      <c r="Y15" s="313">
        <f>IF('BIFUbC-coal'!Y15&gt;0,'E-Coal'!Y63/'BIFUbC-coal'!Y15,1)</f>
        <v>0.88617330653351334</v>
      </c>
      <c r="Z15" s="313">
        <f>IF('BIFUbC-coal'!Z15&gt;0,'E-Coal'!Z63/'BIFUbC-coal'!Z15,1)</f>
        <v>0.88611009160345033</v>
      </c>
      <c r="AA15" s="313">
        <f>IF('BIFUbC-coal'!AA15&gt;0,'E-Coal'!AA63/'BIFUbC-coal'!AA15,1)</f>
        <v>0.88604681759675008</v>
      </c>
      <c r="AB15" s="313">
        <f>IF('BIFUbC-coal'!AB15&gt;0,'E-Coal'!AB63/'BIFUbC-coal'!AB15,1)</f>
        <v>0.88598348443352193</v>
      </c>
      <c r="AC15" s="313">
        <f>IF('BIFUbC-coal'!AC15&gt;0,'E-Coal'!AC63/'BIFUbC-coal'!AC15,1)</f>
        <v>0.88592009203373279</v>
      </c>
      <c r="AD15" s="313">
        <f>IF('BIFUbC-coal'!AD15&gt;0,'E-Coal'!AD63/'BIFUbC-coal'!AD15,1)</f>
        <v>0.88585664031720623</v>
      </c>
      <c r="AE15" s="313">
        <f>IF('BIFUbC-coal'!AE15&gt;0,'E-Coal'!AE63/'BIFUbC-coal'!AE15,1)</f>
        <v>0.88579312920362208</v>
      </c>
      <c r="AF15" s="313">
        <f>IF('BIFUbC-coal'!AF15&gt;0,'E-Coal'!AF63/'BIFUbC-coal'!AF15,1)</f>
        <v>0.88572955861251668</v>
      </c>
      <c r="AG15" s="313">
        <f>IF('BIFUbC-coal'!AG15&gt;0,'E-Coal'!AG63/'BIFUbC-coal'!AG15,1)</f>
        <v>0.88566592846328207</v>
      </c>
      <c r="AH15" s="313">
        <f>IF('BIFUbC-coal'!AH15&gt;0,'E-Coal'!AH63/'BIFUbC-coal'!AH15,1)</f>
        <v>0.88560223867516574</v>
      </c>
      <c r="AI15" s="313">
        <f>IF('BIFUbC-coal'!AI15&gt;0,'E-Coal'!AI63/'BIFUbC-coal'!AI15,1)</f>
        <v>0.88553848916727051</v>
      </c>
      <c r="AJ15" s="313">
        <f>IF('BIFUbC-coal'!AJ15&gt;0,'E-Coal'!AJ63/'BIFUbC-coal'!AJ15,1)</f>
        <v>0.88547467985855421</v>
      </c>
      <c r="AK15" s="313">
        <f>IF('BIFUbC-coal'!AK15&gt;0,'E-Coal'!AK63/'BIFUbC-coal'!AK15,1)</f>
        <v>0.88541081066782901</v>
      </c>
      <c r="AL15" s="313">
        <f>IF('BIFUbC-coal'!AL15&gt;0,'E-Coal'!AL63/'BIFUbC-coal'!AL15,1)</f>
        <v>0.88534688151376106</v>
      </c>
      <c r="AM15" s="313">
        <f>IF('BIFUbC-coal'!AM15&gt;0,'E-Coal'!AM63/'BIFUbC-coal'!AM15,1)</f>
        <v>0.8852828923148709</v>
      </c>
      <c r="AN15" s="313">
        <f>IF('BIFUbC-coal'!AN15&gt;0,'E-Coal'!AN63/'BIFUbC-coal'!AN15,1)</f>
        <v>0.88521884298953268</v>
      </c>
      <c r="AO15" s="313">
        <f>IF('BIFUbC-coal'!AO15&gt;0,'E-Coal'!AO63/'BIFUbC-coal'!AO15,1)</f>
        <v>0.88515473345597318</v>
      </c>
      <c r="AP15" s="313">
        <f>IF('BIFUbC-coal'!AP15&gt;0,'E-Coal'!AP63/'BIFUbC-coal'!AP15,1)</f>
        <v>0.8850905636322729</v>
      </c>
      <c r="AQ15" s="313">
        <f>IF('BIFUbC-coal'!AQ15&gt;0,'E-Coal'!AQ63/'BIFUbC-coal'!AQ15,1)</f>
        <v>0.88476518543576743</v>
      </c>
    </row>
    <row r="16" spans="1:43" x14ac:dyDescent="0.2">
      <c r="A16" s="313" t="s">
        <v>138</v>
      </c>
      <c r="B16" s="313">
        <f>IF('BIFUbC-coal'!B16&gt;0,'E-Coal'!B64/'BIFUbC-coal'!B16,1)</f>
        <v>1</v>
      </c>
      <c r="C16" s="313">
        <f>IF('BIFUbC-coal'!C16&gt;0,'E-Coal'!C64/'BIFUbC-coal'!C16,1)</f>
        <v>1</v>
      </c>
      <c r="D16" s="313">
        <f>IF('BIFUbC-coal'!D16&gt;0,'E-Coal'!D64/'BIFUbC-coal'!D16,1)</f>
        <v>1</v>
      </c>
      <c r="E16" s="313">
        <f>IF('BIFUbC-coal'!E16&gt;0,'E-Coal'!E64/'BIFUbC-coal'!E16,1)</f>
        <v>1</v>
      </c>
      <c r="F16" s="313">
        <f>IF('BIFUbC-coal'!F16&gt;0,'E-Coal'!F64/'BIFUbC-coal'!F16,1)</f>
        <v>1</v>
      </c>
      <c r="G16" s="313">
        <f>IF('BIFUbC-coal'!G16&gt;0,'E-Coal'!G64/'BIFUbC-coal'!G16,1)</f>
        <v>1</v>
      </c>
      <c r="H16" s="313">
        <f>IF('BIFUbC-coal'!H16&gt;0,'E-Coal'!H64/'BIFUbC-coal'!H16,1)</f>
        <v>1</v>
      </c>
      <c r="I16" s="313">
        <f>IF('BIFUbC-coal'!I16&gt;0,'E-Coal'!I64/'BIFUbC-coal'!I16,1)</f>
        <v>1</v>
      </c>
      <c r="J16" s="313">
        <f>IF('BIFUbC-coal'!J16&gt;0,'E-Coal'!J64/'BIFUbC-coal'!J16,1)</f>
        <v>1</v>
      </c>
      <c r="K16" s="313">
        <f>IF('BIFUbC-coal'!K16&gt;0,'E-Coal'!K64/'BIFUbC-coal'!K16,1)</f>
        <v>1</v>
      </c>
      <c r="L16" s="313">
        <f>IF('BIFUbC-coal'!L16&gt;0,'E-Coal'!L64/'BIFUbC-coal'!L16,1)</f>
        <v>1</v>
      </c>
      <c r="M16" s="313">
        <f>IF('BIFUbC-coal'!M16&gt;0,'E-Coal'!M64/'BIFUbC-coal'!M16,1)</f>
        <v>1</v>
      </c>
      <c r="N16" s="313">
        <f>IF('BIFUbC-coal'!N16&gt;0,'E-Coal'!N64/'BIFUbC-coal'!N16,1)</f>
        <v>1</v>
      </c>
      <c r="O16" s="313">
        <f>IF('BIFUbC-coal'!O16&gt;0,'E-Coal'!O64/'BIFUbC-coal'!O16,1)</f>
        <v>1</v>
      </c>
      <c r="P16" s="313">
        <f>IF('BIFUbC-coal'!P16&gt;0,'E-Coal'!P64/'BIFUbC-coal'!P16,1)</f>
        <v>1</v>
      </c>
      <c r="Q16" s="313">
        <f>IF('BIFUbC-coal'!Q16&gt;0,'E-Coal'!Q64/'BIFUbC-coal'!Q16,1)</f>
        <v>1</v>
      </c>
      <c r="R16" s="313">
        <f>IF('BIFUbC-coal'!R16&gt;0,'E-Coal'!R64/'BIFUbC-coal'!R16,1)</f>
        <v>1</v>
      </c>
      <c r="S16" s="313">
        <f>IF('BIFUbC-coal'!S16&gt;0,'E-Coal'!S64/'BIFUbC-coal'!S16,1)</f>
        <v>1</v>
      </c>
      <c r="T16" s="313">
        <f>IF('BIFUbC-coal'!T16&gt;0,'E-Coal'!T64/'BIFUbC-coal'!T16,1)</f>
        <v>1</v>
      </c>
      <c r="U16" s="313">
        <f>IF('BIFUbC-coal'!U16&gt;0,'E-Coal'!U64/'BIFUbC-coal'!U16,1)</f>
        <v>1</v>
      </c>
      <c r="V16" s="313">
        <f>IF('BIFUbC-coal'!V16&gt;0,'E-Coal'!V64/'BIFUbC-coal'!V16,1)</f>
        <v>1</v>
      </c>
      <c r="W16" s="313">
        <f>IF('BIFUbC-coal'!W16&gt;0,'E-Coal'!W64/'BIFUbC-coal'!W16,1)</f>
        <v>1</v>
      </c>
      <c r="X16" s="313">
        <f>IF('BIFUbC-coal'!X16&gt;0,'E-Coal'!X64/'BIFUbC-coal'!X16,1)</f>
        <v>1</v>
      </c>
      <c r="Y16" s="313">
        <f>IF('BIFUbC-coal'!Y16&gt;0,'E-Coal'!Y64/'BIFUbC-coal'!Y16,1)</f>
        <v>1</v>
      </c>
      <c r="Z16" s="313">
        <f>IF('BIFUbC-coal'!Z16&gt;0,'E-Coal'!Z64/'BIFUbC-coal'!Z16,1)</f>
        <v>1</v>
      </c>
      <c r="AA16" s="313">
        <f>IF('BIFUbC-coal'!AA16&gt;0,'E-Coal'!AA64/'BIFUbC-coal'!AA16,1)</f>
        <v>1</v>
      </c>
      <c r="AB16" s="313">
        <f>IF('BIFUbC-coal'!AB16&gt;0,'E-Coal'!AB64/'BIFUbC-coal'!AB16,1)</f>
        <v>1</v>
      </c>
      <c r="AC16" s="313">
        <f>IF('BIFUbC-coal'!AC16&gt;0,'E-Coal'!AC64/'BIFUbC-coal'!AC16,1)</f>
        <v>1</v>
      </c>
      <c r="AD16" s="313">
        <f>IF('BIFUbC-coal'!AD16&gt;0,'E-Coal'!AD64/'BIFUbC-coal'!AD16,1)</f>
        <v>1</v>
      </c>
      <c r="AE16" s="313">
        <f>IF('BIFUbC-coal'!AE16&gt;0,'E-Coal'!AE64/'BIFUbC-coal'!AE16,1)</f>
        <v>1</v>
      </c>
      <c r="AF16" s="313">
        <f>IF('BIFUbC-coal'!AF16&gt;0,'E-Coal'!AF64/'BIFUbC-coal'!AF16,1)</f>
        <v>1</v>
      </c>
      <c r="AG16" s="313">
        <f>IF('BIFUbC-coal'!AG16&gt;0,'E-Coal'!AG64/'BIFUbC-coal'!AG16,1)</f>
        <v>1</v>
      </c>
      <c r="AH16" s="313">
        <f>IF('BIFUbC-coal'!AH16&gt;0,'E-Coal'!AH64/'BIFUbC-coal'!AH16,1)</f>
        <v>1</v>
      </c>
      <c r="AI16" s="313">
        <f>IF('BIFUbC-coal'!AI16&gt;0,'E-Coal'!AI64/'BIFUbC-coal'!AI16,1)</f>
        <v>1</v>
      </c>
      <c r="AJ16" s="313">
        <f>IF('BIFUbC-coal'!AJ16&gt;0,'E-Coal'!AJ64/'BIFUbC-coal'!AJ16,1)</f>
        <v>1</v>
      </c>
      <c r="AK16" s="313">
        <f>IF('BIFUbC-coal'!AK16&gt;0,'E-Coal'!AK64/'BIFUbC-coal'!AK16,1)</f>
        <v>1</v>
      </c>
      <c r="AL16" s="313">
        <f>IF('BIFUbC-coal'!AL16&gt;0,'E-Coal'!AL64/'BIFUbC-coal'!AL16,1)</f>
        <v>1</v>
      </c>
      <c r="AM16" s="313">
        <f>IF('BIFUbC-coal'!AM16&gt;0,'E-Coal'!AM64/'BIFUbC-coal'!AM16,1)</f>
        <v>1</v>
      </c>
      <c r="AN16" s="313">
        <f>IF('BIFUbC-coal'!AN16&gt;0,'E-Coal'!AN64/'BIFUbC-coal'!AN16,1)</f>
        <v>1</v>
      </c>
      <c r="AO16" s="313">
        <f>IF('BIFUbC-coal'!AO16&gt;0,'E-Coal'!AO64/'BIFUbC-coal'!AO16,1)</f>
        <v>1</v>
      </c>
      <c r="AP16" s="313">
        <f>IF('BIFUbC-coal'!AP16&gt;0,'E-Coal'!AP64/'BIFUbC-coal'!AP16,1)</f>
        <v>1</v>
      </c>
      <c r="AQ16" s="313">
        <f>IF('BIFUbC-coal'!AQ16&gt;0,'E-Coal'!AQ64/'BIFUbC-coal'!AQ16,1)</f>
        <v>1</v>
      </c>
    </row>
    <row r="17" spans="1:43" x14ac:dyDescent="0.2">
      <c r="A17" s="313" t="s">
        <v>139</v>
      </c>
      <c r="B17" s="313">
        <f>IF('BIFUbC-coal'!B17&gt;0,'E-Coal'!B65/'BIFUbC-coal'!B17,1)</f>
        <v>1</v>
      </c>
      <c r="C17" s="313">
        <f>IF('BIFUbC-coal'!C17&gt;0,'E-Coal'!C65/'BIFUbC-coal'!C17,1)</f>
        <v>1</v>
      </c>
      <c r="D17" s="313">
        <f>IF('BIFUbC-coal'!D17&gt;0,'E-Coal'!D65/'BIFUbC-coal'!D17,1)</f>
        <v>1</v>
      </c>
      <c r="E17" s="313">
        <f>IF('BIFUbC-coal'!E17&gt;0,'E-Coal'!E65/'BIFUbC-coal'!E17,1)</f>
        <v>1</v>
      </c>
      <c r="F17" s="313">
        <f>IF('BIFUbC-coal'!F17&gt;0,'E-Coal'!F65/'BIFUbC-coal'!F17,1)</f>
        <v>1</v>
      </c>
      <c r="G17" s="313">
        <f>IF('BIFUbC-coal'!G17&gt;0,'E-Coal'!G65/'BIFUbC-coal'!G17,1)</f>
        <v>1</v>
      </c>
      <c r="H17" s="313">
        <f>IF('BIFUbC-coal'!H17&gt;0,'E-Coal'!H65/'BIFUbC-coal'!H17,1)</f>
        <v>1</v>
      </c>
      <c r="I17" s="313">
        <f>IF('BIFUbC-coal'!I17&gt;0,'E-Coal'!I65/'BIFUbC-coal'!I17,1)</f>
        <v>1</v>
      </c>
      <c r="J17" s="313">
        <f>IF('BIFUbC-coal'!J17&gt;0,'E-Coal'!J65/'BIFUbC-coal'!J17,1)</f>
        <v>1</v>
      </c>
      <c r="K17" s="313">
        <f>IF('BIFUbC-coal'!K17&gt;0,'E-Coal'!K65/'BIFUbC-coal'!K17,1)</f>
        <v>1</v>
      </c>
      <c r="L17" s="313">
        <f>IF('BIFUbC-coal'!L17&gt;0,'E-Coal'!L65/'BIFUbC-coal'!L17,1)</f>
        <v>1</v>
      </c>
      <c r="M17" s="313">
        <f>IF('BIFUbC-coal'!M17&gt;0,'E-Coal'!M65/'BIFUbC-coal'!M17,1)</f>
        <v>1</v>
      </c>
      <c r="N17" s="313">
        <f>IF('BIFUbC-coal'!N17&gt;0,'E-Coal'!N65/'BIFUbC-coal'!N17,1)</f>
        <v>1</v>
      </c>
      <c r="O17" s="313">
        <f>IF('BIFUbC-coal'!O17&gt;0,'E-Coal'!O65/'BIFUbC-coal'!O17,1)</f>
        <v>1</v>
      </c>
      <c r="P17" s="313">
        <f>IF('BIFUbC-coal'!P17&gt;0,'E-Coal'!P65/'BIFUbC-coal'!P17,1)</f>
        <v>1</v>
      </c>
      <c r="Q17" s="313">
        <f>IF('BIFUbC-coal'!Q17&gt;0,'E-Coal'!Q65/'BIFUbC-coal'!Q17,1)</f>
        <v>1</v>
      </c>
      <c r="R17" s="313">
        <f>IF('BIFUbC-coal'!R17&gt;0,'E-Coal'!R65/'BIFUbC-coal'!R17,1)</f>
        <v>1</v>
      </c>
      <c r="S17" s="313">
        <f>IF('BIFUbC-coal'!S17&gt;0,'E-Coal'!S65/'BIFUbC-coal'!S17,1)</f>
        <v>1</v>
      </c>
      <c r="T17" s="313">
        <f>IF('BIFUbC-coal'!T17&gt;0,'E-Coal'!T65/'BIFUbC-coal'!T17,1)</f>
        <v>1</v>
      </c>
      <c r="U17" s="313">
        <f>IF('BIFUbC-coal'!U17&gt;0,'E-Coal'!U65/'BIFUbC-coal'!U17,1)</f>
        <v>1</v>
      </c>
      <c r="V17" s="313">
        <f>IF('BIFUbC-coal'!V17&gt;0,'E-Coal'!V65/'BIFUbC-coal'!V17,1)</f>
        <v>1</v>
      </c>
      <c r="W17" s="313">
        <f>IF('BIFUbC-coal'!W17&gt;0,'E-Coal'!W65/'BIFUbC-coal'!W17,1)</f>
        <v>1</v>
      </c>
      <c r="X17" s="313">
        <f>IF('BIFUbC-coal'!X17&gt;0,'E-Coal'!X65/'BIFUbC-coal'!X17,1)</f>
        <v>1</v>
      </c>
      <c r="Y17" s="313">
        <f>IF('BIFUbC-coal'!Y17&gt;0,'E-Coal'!Y65/'BIFUbC-coal'!Y17,1)</f>
        <v>1</v>
      </c>
      <c r="Z17" s="313">
        <f>IF('BIFUbC-coal'!Z17&gt;0,'E-Coal'!Z65/'BIFUbC-coal'!Z17,1)</f>
        <v>1</v>
      </c>
      <c r="AA17" s="313">
        <f>IF('BIFUbC-coal'!AA17&gt;0,'E-Coal'!AA65/'BIFUbC-coal'!AA17,1)</f>
        <v>1</v>
      </c>
      <c r="AB17" s="313">
        <f>IF('BIFUbC-coal'!AB17&gt;0,'E-Coal'!AB65/'BIFUbC-coal'!AB17,1)</f>
        <v>1</v>
      </c>
      <c r="AC17" s="313">
        <f>IF('BIFUbC-coal'!AC17&gt;0,'E-Coal'!AC65/'BIFUbC-coal'!AC17,1)</f>
        <v>1</v>
      </c>
      <c r="AD17" s="313">
        <f>IF('BIFUbC-coal'!AD17&gt;0,'E-Coal'!AD65/'BIFUbC-coal'!AD17,1)</f>
        <v>1</v>
      </c>
      <c r="AE17" s="313">
        <f>IF('BIFUbC-coal'!AE17&gt;0,'E-Coal'!AE65/'BIFUbC-coal'!AE17,1)</f>
        <v>1</v>
      </c>
      <c r="AF17" s="313">
        <f>IF('BIFUbC-coal'!AF17&gt;0,'E-Coal'!AF65/'BIFUbC-coal'!AF17,1)</f>
        <v>1</v>
      </c>
      <c r="AG17" s="313">
        <f>IF('BIFUbC-coal'!AG17&gt;0,'E-Coal'!AG65/'BIFUbC-coal'!AG17,1)</f>
        <v>1</v>
      </c>
      <c r="AH17" s="313">
        <f>IF('BIFUbC-coal'!AH17&gt;0,'E-Coal'!AH65/'BIFUbC-coal'!AH17,1)</f>
        <v>1</v>
      </c>
      <c r="AI17" s="313">
        <f>IF('BIFUbC-coal'!AI17&gt;0,'E-Coal'!AI65/'BIFUbC-coal'!AI17,1)</f>
        <v>1</v>
      </c>
      <c r="AJ17" s="313">
        <f>IF('BIFUbC-coal'!AJ17&gt;0,'E-Coal'!AJ65/'BIFUbC-coal'!AJ17,1)</f>
        <v>1</v>
      </c>
      <c r="AK17" s="313">
        <f>IF('BIFUbC-coal'!AK17&gt;0,'E-Coal'!AK65/'BIFUbC-coal'!AK17,1)</f>
        <v>1</v>
      </c>
      <c r="AL17" s="313">
        <f>IF('BIFUbC-coal'!AL17&gt;0,'E-Coal'!AL65/'BIFUbC-coal'!AL17,1)</f>
        <v>1</v>
      </c>
      <c r="AM17" s="313">
        <f>IF('BIFUbC-coal'!AM17&gt;0,'E-Coal'!AM65/'BIFUbC-coal'!AM17,1)</f>
        <v>1</v>
      </c>
      <c r="AN17" s="313">
        <f>IF('BIFUbC-coal'!AN17&gt;0,'E-Coal'!AN65/'BIFUbC-coal'!AN17,1)</f>
        <v>1</v>
      </c>
      <c r="AO17" s="313">
        <f>IF('BIFUbC-coal'!AO17&gt;0,'E-Coal'!AO65/'BIFUbC-coal'!AO17,1)</f>
        <v>1</v>
      </c>
      <c r="AP17" s="313">
        <f>IF('BIFUbC-coal'!AP17&gt;0,'E-Coal'!AP65/'BIFUbC-coal'!AP17,1)</f>
        <v>1</v>
      </c>
      <c r="AQ17" s="313">
        <f>IF('BIFUbC-coal'!AQ17&gt;0,'E-Coal'!AQ65/'BIFUbC-coal'!AQ17,1)</f>
        <v>1</v>
      </c>
    </row>
    <row r="18" spans="1:43" x14ac:dyDescent="0.2">
      <c r="A18" s="313" t="s">
        <v>140</v>
      </c>
      <c r="B18" s="313">
        <f>IF('BIFUbC-coal'!B18&gt;0,'E-Coal'!B66/'BIFUbC-coal'!B18,1)</f>
        <v>1</v>
      </c>
      <c r="C18" s="313">
        <f>IF('BIFUbC-coal'!C18&gt;0,'E-Coal'!C66/'BIFUbC-coal'!C18,1)</f>
        <v>1</v>
      </c>
      <c r="D18" s="313">
        <f>IF('BIFUbC-coal'!D18&gt;0,'E-Coal'!D66/'BIFUbC-coal'!D18,1)</f>
        <v>1</v>
      </c>
      <c r="E18" s="313">
        <f>IF('BIFUbC-coal'!E18&gt;0,'E-Coal'!E66/'BIFUbC-coal'!E18,1)</f>
        <v>1</v>
      </c>
      <c r="F18" s="313">
        <f>IF('BIFUbC-coal'!F18&gt;0,'E-Coal'!F66/'BIFUbC-coal'!F18,1)</f>
        <v>1</v>
      </c>
      <c r="G18" s="313">
        <f>IF('BIFUbC-coal'!G18&gt;0,'E-Coal'!G66/'BIFUbC-coal'!G18,1)</f>
        <v>1</v>
      </c>
      <c r="H18" s="313">
        <f>IF('BIFUbC-coal'!H18&gt;0,'E-Coal'!H66/'BIFUbC-coal'!H18,1)</f>
        <v>1</v>
      </c>
      <c r="I18" s="313">
        <f>IF('BIFUbC-coal'!I18&gt;0,'E-Coal'!I66/'BIFUbC-coal'!I18,1)</f>
        <v>1</v>
      </c>
      <c r="J18" s="313">
        <f>IF('BIFUbC-coal'!J18&gt;0,'E-Coal'!J66/'BIFUbC-coal'!J18,1)</f>
        <v>1</v>
      </c>
      <c r="K18" s="313">
        <f>IF('BIFUbC-coal'!K18&gt;0,'E-Coal'!K66/'BIFUbC-coal'!K18,1)</f>
        <v>1</v>
      </c>
      <c r="L18" s="313">
        <f>IF('BIFUbC-coal'!L18&gt;0,'E-Coal'!L66/'BIFUbC-coal'!L18,1)</f>
        <v>1</v>
      </c>
      <c r="M18" s="313">
        <f>IF('BIFUbC-coal'!M18&gt;0,'E-Coal'!M66/'BIFUbC-coal'!M18,1)</f>
        <v>1</v>
      </c>
      <c r="N18" s="313">
        <f>IF('BIFUbC-coal'!N18&gt;0,'E-Coal'!N66/'BIFUbC-coal'!N18,1)</f>
        <v>1</v>
      </c>
      <c r="O18" s="313">
        <f>IF('BIFUbC-coal'!O18&gt;0,'E-Coal'!O66/'BIFUbC-coal'!O18,1)</f>
        <v>1</v>
      </c>
      <c r="P18" s="313">
        <f>IF('BIFUbC-coal'!P18&gt;0,'E-Coal'!P66/'BIFUbC-coal'!P18,1)</f>
        <v>1</v>
      </c>
      <c r="Q18" s="313">
        <f>IF('BIFUbC-coal'!Q18&gt;0,'E-Coal'!Q66/'BIFUbC-coal'!Q18,1)</f>
        <v>1</v>
      </c>
      <c r="R18" s="313">
        <f>IF('BIFUbC-coal'!R18&gt;0,'E-Coal'!R66/'BIFUbC-coal'!R18,1)</f>
        <v>1</v>
      </c>
      <c r="S18" s="313">
        <f>IF('BIFUbC-coal'!S18&gt;0,'E-Coal'!S66/'BIFUbC-coal'!S18,1)</f>
        <v>1</v>
      </c>
      <c r="T18" s="313">
        <f>IF('BIFUbC-coal'!T18&gt;0,'E-Coal'!T66/'BIFUbC-coal'!T18,1)</f>
        <v>1</v>
      </c>
      <c r="U18" s="313">
        <f>IF('BIFUbC-coal'!U18&gt;0,'E-Coal'!U66/'BIFUbC-coal'!U18,1)</f>
        <v>1</v>
      </c>
      <c r="V18" s="313">
        <f>IF('BIFUbC-coal'!V18&gt;0,'E-Coal'!V66/'BIFUbC-coal'!V18,1)</f>
        <v>1</v>
      </c>
      <c r="W18" s="313">
        <f>IF('BIFUbC-coal'!W18&gt;0,'E-Coal'!W66/'BIFUbC-coal'!W18,1)</f>
        <v>1</v>
      </c>
      <c r="X18" s="313">
        <f>IF('BIFUbC-coal'!X18&gt;0,'E-Coal'!X66/'BIFUbC-coal'!X18,1)</f>
        <v>1</v>
      </c>
      <c r="Y18" s="313">
        <f>IF('BIFUbC-coal'!Y18&gt;0,'E-Coal'!Y66/'BIFUbC-coal'!Y18,1)</f>
        <v>1</v>
      </c>
      <c r="Z18" s="313">
        <f>IF('BIFUbC-coal'!Z18&gt;0,'E-Coal'!Z66/'BIFUbC-coal'!Z18,1)</f>
        <v>1</v>
      </c>
      <c r="AA18" s="313">
        <f>IF('BIFUbC-coal'!AA18&gt;0,'E-Coal'!AA66/'BIFUbC-coal'!AA18,1)</f>
        <v>1</v>
      </c>
      <c r="AB18" s="313">
        <f>IF('BIFUbC-coal'!AB18&gt;0,'E-Coal'!AB66/'BIFUbC-coal'!AB18,1)</f>
        <v>1</v>
      </c>
      <c r="AC18" s="313">
        <f>IF('BIFUbC-coal'!AC18&gt;0,'E-Coal'!AC66/'BIFUbC-coal'!AC18,1)</f>
        <v>1</v>
      </c>
      <c r="AD18" s="313">
        <f>IF('BIFUbC-coal'!AD18&gt;0,'E-Coal'!AD66/'BIFUbC-coal'!AD18,1)</f>
        <v>1</v>
      </c>
      <c r="AE18" s="313">
        <f>IF('BIFUbC-coal'!AE18&gt;0,'E-Coal'!AE66/'BIFUbC-coal'!AE18,1)</f>
        <v>1</v>
      </c>
      <c r="AF18" s="313">
        <f>IF('BIFUbC-coal'!AF18&gt;0,'E-Coal'!AF66/'BIFUbC-coal'!AF18,1)</f>
        <v>1</v>
      </c>
      <c r="AG18" s="313">
        <f>IF('BIFUbC-coal'!AG18&gt;0,'E-Coal'!AG66/'BIFUbC-coal'!AG18,1)</f>
        <v>1</v>
      </c>
      <c r="AH18" s="313">
        <f>IF('BIFUbC-coal'!AH18&gt;0,'E-Coal'!AH66/'BIFUbC-coal'!AH18,1)</f>
        <v>1</v>
      </c>
      <c r="AI18" s="313">
        <f>IF('BIFUbC-coal'!AI18&gt;0,'E-Coal'!AI66/'BIFUbC-coal'!AI18,1)</f>
        <v>1</v>
      </c>
      <c r="AJ18" s="313">
        <f>IF('BIFUbC-coal'!AJ18&gt;0,'E-Coal'!AJ66/'BIFUbC-coal'!AJ18,1)</f>
        <v>1</v>
      </c>
      <c r="AK18" s="313">
        <f>IF('BIFUbC-coal'!AK18&gt;0,'E-Coal'!AK66/'BIFUbC-coal'!AK18,1)</f>
        <v>1</v>
      </c>
      <c r="AL18" s="313">
        <f>IF('BIFUbC-coal'!AL18&gt;0,'E-Coal'!AL66/'BIFUbC-coal'!AL18,1)</f>
        <v>1</v>
      </c>
      <c r="AM18" s="313">
        <f>IF('BIFUbC-coal'!AM18&gt;0,'E-Coal'!AM66/'BIFUbC-coal'!AM18,1)</f>
        <v>1</v>
      </c>
      <c r="AN18" s="313">
        <f>IF('BIFUbC-coal'!AN18&gt;0,'E-Coal'!AN66/'BIFUbC-coal'!AN18,1)</f>
        <v>1</v>
      </c>
      <c r="AO18" s="313">
        <f>IF('BIFUbC-coal'!AO18&gt;0,'E-Coal'!AO66/'BIFUbC-coal'!AO18,1)</f>
        <v>1</v>
      </c>
      <c r="AP18" s="313">
        <f>IF('BIFUbC-coal'!AP18&gt;0,'E-Coal'!AP66/'BIFUbC-coal'!AP18,1)</f>
        <v>1</v>
      </c>
      <c r="AQ18" s="313">
        <f>IF('BIFUbC-coal'!AQ18&gt;0,'E-Coal'!AQ66/'BIFUbC-coal'!AQ18,1)</f>
        <v>1</v>
      </c>
    </row>
    <row r="19" spans="1:43" x14ac:dyDescent="0.2">
      <c r="A19" s="313" t="s">
        <v>141</v>
      </c>
      <c r="B19" s="313">
        <f>IF('BIFUbC-coal'!B19&gt;0,'E-Coal'!B67/'BIFUbC-coal'!B19,1)</f>
        <v>1</v>
      </c>
      <c r="C19" s="313">
        <f>IF('BIFUbC-coal'!C19&gt;0,'E-Coal'!C67/'BIFUbC-coal'!C19,1)</f>
        <v>1</v>
      </c>
      <c r="D19" s="313">
        <f>IF('BIFUbC-coal'!D19&gt;0,'E-Coal'!D67/'BIFUbC-coal'!D19,1)</f>
        <v>1</v>
      </c>
      <c r="E19" s="313">
        <f>IF('BIFUbC-coal'!E19&gt;0,'E-Coal'!E67/'BIFUbC-coal'!E19,1)</f>
        <v>1</v>
      </c>
      <c r="F19" s="313">
        <f>IF('BIFUbC-coal'!F19&gt;0,'E-Coal'!F67/'BIFUbC-coal'!F19,1)</f>
        <v>1</v>
      </c>
      <c r="G19" s="313">
        <f>IF('BIFUbC-coal'!G19&gt;0,'E-Coal'!G67/'BIFUbC-coal'!G19,1)</f>
        <v>1</v>
      </c>
      <c r="H19" s="313">
        <f>IF('BIFUbC-coal'!H19&gt;0,'E-Coal'!H67/'BIFUbC-coal'!H19,1)</f>
        <v>1</v>
      </c>
      <c r="I19" s="313">
        <f>IF('BIFUbC-coal'!I19&gt;0,'E-Coal'!I67/'BIFUbC-coal'!I19,1)</f>
        <v>1</v>
      </c>
      <c r="J19" s="313">
        <f>IF('BIFUbC-coal'!J19&gt;0,'E-Coal'!J67/'BIFUbC-coal'!J19,1)</f>
        <v>1</v>
      </c>
      <c r="K19" s="313">
        <f>IF('BIFUbC-coal'!K19&gt;0,'E-Coal'!K67/'BIFUbC-coal'!K19,1)</f>
        <v>1</v>
      </c>
      <c r="L19" s="313">
        <f>IF('BIFUbC-coal'!L19&gt;0,'E-Coal'!L67/'BIFUbC-coal'!L19,1)</f>
        <v>1</v>
      </c>
      <c r="M19" s="313">
        <f>IF('BIFUbC-coal'!M19&gt;0,'E-Coal'!M67/'BIFUbC-coal'!M19,1)</f>
        <v>1</v>
      </c>
      <c r="N19" s="313">
        <f>IF('BIFUbC-coal'!N19&gt;0,'E-Coal'!N67/'BIFUbC-coal'!N19,1)</f>
        <v>1</v>
      </c>
      <c r="O19" s="313">
        <f>IF('BIFUbC-coal'!O19&gt;0,'E-Coal'!O67/'BIFUbC-coal'!O19,1)</f>
        <v>1</v>
      </c>
      <c r="P19" s="313">
        <f>IF('BIFUbC-coal'!P19&gt;0,'E-Coal'!P67/'BIFUbC-coal'!P19,1)</f>
        <v>1</v>
      </c>
      <c r="Q19" s="313">
        <f>IF('BIFUbC-coal'!Q19&gt;0,'E-Coal'!Q67/'BIFUbC-coal'!Q19,1)</f>
        <v>1</v>
      </c>
      <c r="R19" s="313">
        <f>IF('BIFUbC-coal'!R19&gt;0,'E-Coal'!R67/'BIFUbC-coal'!R19,1)</f>
        <v>1</v>
      </c>
      <c r="S19" s="313">
        <f>IF('BIFUbC-coal'!S19&gt;0,'E-Coal'!S67/'BIFUbC-coal'!S19,1)</f>
        <v>1</v>
      </c>
      <c r="T19" s="313">
        <f>IF('BIFUbC-coal'!T19&gt;0,'E-Coal'!T67/'BIFUbC-coal'!T19,1)</f>
        <v>1</v>
      </c>
      <c r="U19" s="313">
        <f>IF('BIFUbC-coal'!U19&gt;0,'E-Coal'!U67/'BIFUbC-coal'!U19,1)</f>
        <v>1</v>
      </c>
      <c r="V19" s="313">
        <f>IF('BIFUbC-coal'!V19&gt;0,'E-Coal'!V67/'BIFUbC-coal'!V19,1)</f>
        <v>1</v>
      </c>
      <c r="W19" s="313">
        <f>IF('BIFUbC-coal'!W19&gt;0,'E-Coal'!W67/'BIFUbC-coal'!W19,1)</f>
        <v>1</v>
      </c>
      <c r="X19" s="313">
        <f>IF('BIFUbC-coal'!X19&gt;0,'E-Coal'!X67/'BIFUbC-coal'!X19,1)</f>
        <v>1</v>
      </c>
      <c r="Y19" s="313">
        <f>IF('BIFUbC-coal'!Y19&gt;0,'E-Coal'!Y67/'BIFUbC-coal'!Y19,1)</f>
        <v>1</v>
      </c>
      <c r="Z19" s="313">
        <f>IF('BIFUbC-coal'!Z19&gt;0,'E-Coal'!Z67/'BIFUbC-coal'!Z19,1)</f>
        <v>1</v>
      </c>
      <c r="AA19" s="313">
        <f>IF('BIFUbC-coal'!AA19&gt;0,'E-Coal'!AA67/'BIFUbC-coal'!AA19,1)</f>
        <v>1</v>
      </c>
      <c r="AB19" s="313">
        <f>IF('BIFUbC-coal'!AB19&gt;0,'E-Coal'!AB67/'BIFUbC-coal'!AB19,1)</f>
        <v>1</v>
      </c>
      <c r="AC19" s="313">
        <f>IF('BIFUbC-coal'!AC19&gt;0,'E-Coal'!AC67/'BIFUbC-coal'!AC19,1)</f>
        <v>1</v>
      </c>
      <c r="AD19" s="313">
        <f>IF('BIFUbC-coal'!AD19&gt;0,'E-Coal'!AD67/'BIFUbC-coal'!AD19,1)</f>
        <v>1</v>
      </c>
      <c r="AE19" s="313">
        <f>IF('BIFUbC-coal'!AE19&gt;0,'E-Coal'!AE67/'BIFUbC-coal'!AE19,1)</f>
        <v>1</v>
      </c>
      <c r="AF19" s="313">
        <f>IF('BIFUbC-coal'!AF19&gt;0,'E-Coal'!AF67/'BIFUbC-coal'!AF19,1)</f>
        <v>1</v>
      </c>
      <c r="AG19" s="313">
        <f>IF('BIFUbC-coal'!AG19&gt;0,'E-Coal'!AG67/'BIFUbC-coal'!AG19,1)</f>
        <v>1</v>
      </c>
      <c r="AH19" s="313">
        <f>IF('BIFUbC-coal'!AH19&gt;0,'E-Coal'!AH67/'BIFUbC-coal'!AH19,1)</f>
        <v>1</v>
      </c>
      <c r="AI19" s="313">
        <f>IF('BIFUbC-coal'!AI19&gt;0,'E-Coal'!AI67/'BIFUbC-coal'!AI19,1)</f>
        <v>1</v>
      </c>
      <c r="AJ19" s="313">
        <f>IF('BIFUbC-coal'!AJ19&gt;0,'E-Coal'!AJ67/'BIFUbC-coal'!AJ19,1)</f>
        <v>1</v>
      </c>
      <c r="AK19" s="313">
        <f>IF('BIFUbC-coal'!AK19&gt;0,'E-Coal'!AK67/'BIFUbC-coal'!AK19,1)</f>
        <v>1</v>
      </c>
      <c r="AL19" s="313">
        <f>IF('BIFUbC-coal'!AL19&gt;0,'E-Coal'!AL67/'BIFUbC-coal'!AL19,1)</f>
        <v>1</v>
      </c>
      <c r="AM19" s="313">
        <f>IF('BIFUbC-coal'!AM19&gt;0,'E-Coal'!AM67/'BIFUbC-coal'!AM19,1)</f>
        <v>1</v>
      </c>
      <c r="AN19" s="313">
        <f>IF('BIFUbC-coal'!AN19&gt;0,'E-Coal'!AN67/'BIFUbC-coal'!AN19,1)</f>
        <v>1</v>
      </c>
      <c r="AO19" s="313">
        <f>IF('BIFUbC-coal'!AO19&gt;0,'E-Coal'!AO67/'BIFUbC-coal'!AO19,1)</f>
        <v>1</v>
      </c>
      <c r="AP19" s="313">
        <f>IF('BIFUbC-coal'!AP19&gt;0,'E-Coal'!AP67/'BIFUbC-coal'!AP19,1)</f>
        <v>1</v>
      </c>
      <c r="AQ19" s="313">
        <f>IF('BIFUbC-coal'!AQ19&gt;0,'E-Coal'!AQ67/'BIFUbC-coal'!AQ19,1)</f>
        <v>1</v>
      </c>
    </row>
    <row r="20" spans="1:43" x14ac:dyDescent="0.2">
      <c r="A20" s="313" t="s">
        <v>142</v>
      </c>
      <c r="B20" s="313">
        <f>IF('BIFUbC-coal'!B20&gt;0,'E-Coal'!B68/'BIFUbC-coal'!B20,1)</f>
        <v>1</v>
      </c>
      <c r="C20" s="313">
        <f>IF('BIFUbC-coal'!C20&gt;0,'E-Coal'!C68/'BIFUbC-coal'!C20,1)</f>
        <v>1</v>
      </c>
      <c r="D20" s="313">
        <f>IF('BIFUbC-coal'!D20&gt;0,'E-Coal'!D68/'BIFUbC-coal'!D20,1)</f>
        <v>1</v>
      </c>
      <c r="E20" s="313">
        <f>IF('BIFUbC-coal'!E20&gt;0,'E-Coal'!E68/'BIFUbC-coal'!E20,1)</f>
        <v>1</v>
      </c>
      <c r="F20" s="313">
        <f>IF('BIFUbC-coal'!F20&gt;0,'E-Coal'!F68/'BIFUbC-coal'!F20,1)</f>
        <v>1</v>
      </c>
      <c r="G20" s="313">
        <f>IF('BIFUbC-coal'!G20&gt;0,'E-Coal'!G68/'BIFUbC-coal'!G20,1)</f>
        <v>1</v>
      </c>
      <c r="H20" s="313">
        <f>IF('BIFUbC-coal'!H20&gt;0,'E-Coal'!H68/'BIFUbC-coal'!H20,1)</f>
        <v>1</v>
      </c>
      <c r="I20" s="313">
        <f>IF('BIFUbC-coal'!I20&gt;0,'E-Coal'!I68/'BIFUbC-coal'!I20,1)</f>
        <v>1</v>
      </c>
      <c r="J20" s="313">
        <f>IF('BIFUbC-coal'!J20&gt;0,'E-Coal'!J68/'BIFUbC-coal'!J20,1)</f>
        <v>1</v>
      </c>
      <c r="K20" s="313">
        <f>IF('BIFUbC-coal'!K20&gt;0,'E-Coal'!K68/'BIFUbC-coal'!K20,1)</f>
        <v>1</v>
      </c>
      <c r="L20" s="313">
        <f>IF('BIFUbC-coal'!L20&gt;0,'E-Coal'!L68/'BIFUbC-coal'!L20,1)</f>
        <v>1</v>
      </c>
      <c r="M20" s="313">
        <f>IF('BIFUbC-coal'!M20&gt;0,'E-Coal'!M68/'BIFUbC-coal'!M20,1)</f>
        <v>1</v>
      </c>
      <c r="N20" s="313">
        <f>IF('BIFUbC-coal'!N20&gt;0,'E-Coal'!N68/'BIFUbC-coal'!N20,1)</f>
        <v>1</v>
      </c>
      <c r="O20" s="313">
        <f>IF('BIFUbC-coal'!O20&gt;0,'E-Coal'!O68/'BIFUbC-coal'!O20,1)</f>
        <v>1</v>
      </c>
      <c r="P20" s="313">
        <f>IF('BIFUbC-coal'!P20&gt;0,'E-Coal'!P68/'BIFUbC-coal'!P20,1)</f>
        <v>1</v>
      </c>
      <c r="Q20" s="313">
        <f>IF('BIFUbC-coal'!Q20&gt;0,'E-Coal'!Q68/'BIFUbC-coal'!Q20,1)</f>
        <v>1</v>
      </c>
      <c r="R20" s="313">
        <f>IF('BIFUbC-coal'!R20&gt;0,'E-Coal'!R68/'BIFUbC-coal'!R20,1)</f>
        <v>1</v>
      </c>
      <c r="S20" s="313">
        <f>IF('BIFUbC-coal'!S20&gt;0,'E-Coal'!S68/'BIFUbC-coal'!S20,1)</f>
        <v>1</v>
      </c>
      <c r="T20" s="313">
        <f>IF('BIFUbC-coal'!T20&gt;0,'E-Coal'!T68/'BIFUbC-coal'!T20,1)</f>
        <v>1</v>
      </c>
      <c r="U20" s="313">
        <f>IF('BIFUbC-coal'!U20&gt;0,'E-Coal'!U68/'BIFUbC-coal'!U20,1)</f>
        <v>1</v>
      </c>
      <c r="V20" s="313">
        <f>IF('BIFUbC-coal'!V20&gt;0,'E-Coal'!V68/'BIFUbC-coal'!V20,1)</f>
        <v>1</v>
      </c>
      <c r="W20" s="313">
        <f>IF('BIFUbC-coal'!W20&gt;0,'E-Coal'!W68/'BIFUbC-coal'!W20,1)</f>
        <v>1</v>
      </c>
      <c r="X20" s="313">
        <f>IF('BIFUbC-coal'!X20&gt;0,'E-Coal'!X68/'BIFUbC-coal'!X20,1)</f>
        <v>1</v>
      </c>
      <c r="Y20" s="313">
        <f>IF('BIFUbC-coal'!Y20&gt;0,'E-Coal'!Y68/'BIFUbC-coal'!Y20,1)</f>
        <v>1</v>
      </c>
      <c r="Z20" s="313">
        <f>IF('BIFUbC-coal'!Z20&gt;0,'E-Coal'!Z68/'BIFUbC-coal'!Z20,1)</f>
        <v>1</v>
      </c>
      <c r="AA20" s="313">
        <f>IF('BIFUbC-coal'!AA20&gt;0,'E-Coal'!AA68/'BIFUbC-coal'!AA20,1)</f>
        <v>1</v>
      </c>
      <c r="AB20" s="313">
        <f>IF('BIFUbC-coal'!AB20&gt;0,'E-Coal'!AB68/'BIFUbC-coal'!AB20,1)</f>
        <v>1</v>
      </c>
      <c r="AC20" s="313">
        <f>IF('BIFUbC-coal'!AC20&gt;0,'E-Coal'!AC68/'BIFUbC-coal'!AC20,1)</f>
        <v>1</v>
      </c>
      <c r="AD20" s="313">
        <f>IF('BIFUbC-coal'!AD20&gt;0,'E-Coal'!AD68/'BIFUbC-coal'!AD20,1)</f>
        <v>1</v>
      </c>
      <c r="AE20" s="313">
        <f>IF('BIFUbC-coal'!AE20&gt;0,'E-Coal'!AE68/'BIFUbC-coal'!AE20,1)</f>
        <v>1</v>
      </c>
      <c r="AF20" s="313">
        <f>IF('BIFUbC-coal'!AF20&gt;0,'E-Coal'!AF68/'BIFUbC-coal'!AF20,1)</f>
        <v>1</v>
      </c>
      <c r="AG20" s="313">
        <f>IF('BIFUbC-coal'!AG20&gt;0,'E-Coal'!AG68/'BIFUbC-coal'!AG20,1)</f>
        <v>1</v>
      </c>
      <c r="AH20" s="313">
        <f>IF('BIFUbC-coal'!AH20&gt;0,'E-Coal'!AH68/'BIFUbC-coal'!AH20,1)</f>
        <v>1</v>
      </c>
      <c r="AI20" s="313">
        <f>IF('BIFUbC-coal'!AI20&gt;0,'E-Coal'!AI68/'BIFUbC-coal'!AI20,1)</f>
        <v>1</v>
      </c>
      <c r="AJ20" s="313">
        <f>IF('BIFUbC-coal'!AJ20&gt;0,'E-Coal'!AJ68/'BIFUbC-coal'!AJ20,1)</f>
        <v>1</v>
      </c>
      <c r="AK20" s="313">
        <f>IF('BIFUbC-coal'!AK20&gt;0,'E-Coal'!AK68/'BIFUbC-coal'!AK20,1)</f>
        <v>1</v>
      </c>
      <c r="AL20" s="313">
        <f>IF('BIFUbC-coal'!AL20&gt;0,'E-Coal'!AL68/'BIFUbC-coal'!AL20,1)</f>
        <v>1</v>
      </c>
      <c r="AM20" s="313">
        <f>IF('BIFUbC-coal'!AM20&gt;0,'E-Coal'!AM68/'BIFUbC-coal'!AM20,1)</f>
        <v>1</v>
      </c>
      <c r="AN20" s="313">
        <f>IF('BIFUbC-coal'!AN20&gt;0,'E-Coal'!AN68/'BIFUbC-coal'!AN20,1)</f>
        <v>1</v>
      </c>
      <c r="AO20" s="313">
        <f>IF('BIFUbC-coal'!AO20&gt;0,'E-Coal'!AO68/'BIFUbC-coal'!AO20,1)</f>
        <v>1</v>
      </c>
      <c r="AP20" s="313">
        <f>IF('BIFUbC-coal'!AP20&gt;0,'E-Coal'!AP68/'BIFUbC-coal'!AP20,1)</f>
        <v>1</v>
      </c>
      <c r="AQ20" s="313">
        <f>IF('BIFUbC-coal'!AQ20&gt;0,'E-Coal'!AQ68/'BIFUbC-coal'!AQ20,1)</f>
        <v>1</v>
      </c>
    </row>
    <row r="21" spans="1:43" x14ac:dyDescent="0.2">
      <c r="A21" s="313" t="s">
        <v>143</v>
      </c>
      <c r="B21" s="313">
        <f>IF('BIFUbC-coal'!B21&gt;0,'E-Coal'!B69/'BIFUbC-coal'!B21,1)</f>
        <v>1</v>
      </c>
      <c r="C21" s="313">
        <f>IF('BIFUbC-coal'!C21&gt;0,'E-Coal'!C69/'BIFUbC-coal'!C21,1)</f>
        <v>1</v>
      </c>
      <c r="D21" s="313">
        <f>IF('BIFUbC-coal'!D21&gt;0,'E-Coal'!D69/'BIFUbC-coal'!D21,1)</f>
        <v>1</v>
      </c>
      <c r="E21" s="313">
        <f>IF('BIFUbC-coal'!E21&gt;0,'E-Coal'!E69/'BIFUbC-coal'!E21,1)</f>
        <v>1</v>
      </c>
      <c r="F21" s="313">
        <f>IF('BIFUbC-coal'!F21&gt;0,'E-Coal'!F69/'BIFUbC-coal'!F21,1)</f>
        <v>1</v>
      </c>
      <c r="G21" s="313">
        <f>IF('BIFUbC-coal'!G21&gt;0,'E-Coal'!G69/'BIFUbC-coal'!G21,1)</f>
        <v>1</v>
      </c>
      <c r="H21" s="313">
        <f>IF('BIFUbC-coal'!H21&gt;0,'E-Coal'!H69/'BIFUbC-coal'!H21,1)</f>
        <v>1</v>
      </c>
      <c r="I21" s="313">
        <f>IF('BIFUbC-coal'!I21&gt;0,'E-Coal'!I69/'BIFUbC-coal'!I21,1)</f>
        <v>1</v>
      </c>
      <c r="J21" s="313">
        <f>IF('BIFUbC-coal'!J21&gt;0,'E-Coal'!J69/'BIFUbC-coal'!J21,1)</f>
        <v>1</v>
      </c>
      <c r="K21" s="313">
        <f>IF('BIFUbC-coal'!K21&gt;0,'E-Coal'!K69/'BIFUbC-coal'!K21,1)</f>
        <v>1</v>
      </c>
      <c r="L21" s="313">
        <f>IF('BIFUbC-coal'!L21&gt;0,'E-Coal'!L69/'BIFUbC-coal'!L21,1)</f>
        <v>1</v>
      </c>
      <c r="M21" s="313">
        <f>IF('BIFUbC-coal'!M21&gt;0,'E-Coal'!M69/'BIFUbC-coal'!M21,1)</f>
        <v>1</v>
      </c>
      <c r="N21" s="313">
        <f>IF('BIFUbC-coal'!N21&gt;0,'E-Coal'!N69/'BIFUbC-coal'!N21,1)</f>
        <v>1</v>
      </c>
      <c r="O21" s="313">
        <f>IF('BIFUbC-coal'!O21&gt;0,'E-Coal'!O69/'BIFUbC-coal'!O21,1)</f>
        <v>1</v>
      </c>
      <c r="P21" s="313">
        <f>IF('BIFUbC-coal'!P21&gt;0,'E-Coal'!P69/'BIFUbC-coal'!P21,1)</f>
        <v>1</v>
      </c>
      <c r="Q21" s="313">
        <f>IF('BIFUbC-coal'!Q21&gt;0,'E-Coal'!Q69/'BIFUbC-coal'!Q21,1)</f>
        <v>1</v>
      </c>
      <c r="R21" s="313">
        <f>IF('BIFUbC-coal'!R21&gt;0,'E-Coal'!R69/'BIFUbC-coal'!R21,1)</f>
        <v>1</v>
      </c>
      <c r="S21" s="313">
        <f>IF('BIFUbC-coal'!S21&gt;0,'E-Coal'!S69/'BIFUbC-coal'!S21,1)</f>
        <v>1</v>
      </c>
      <c r="T21" s="313">
        <f>IF('BIFUbC-coal'!T21&gt;0,'E-Coal'!T69/'BIFUbC-coal'!T21,1)</f>
        <v>1</v>
      </c>
      <c r="U21" s="313">
        <f>IF('BIFUbC-coal'!U21&gt;0,'E-Coal'!U69/'BIFUbC-coal'!U21,1)</f>
        <v>1</v>
      </c>
      <c r="V21" s="313">
        <f>IF('BIFUbC-coal'!V21&gt;0,'E-Coal'!V69/'BIFUbC-coal'!V21,1)</f>
        <v>1</v>
      </c>
      <c r="W21" s="313">
        <f>IF('BIFUbC-coal'!W21&gt;0,'E-Coal'!W69/'BIFUbC-coal'!W21,1)</f>
        <v>1</v>
      </c>
      <c r="X21" s="313">
        <f>IF('BIFUbC-coal'!X21&gt;0,'E-Coal'!X69/'BIFUbC-coal'!X21,1)</f>
        <v>1</v>
      </c>
      <c r="Y21" s="313">
        <f>IF('BIFUbC-coal'!Y21&gt;0,'E-Coal'!Y69/'BIFUbC-coal'!Y21,1)</f>
        <v>1</v>
      </c>
      <c r="Z21" s="313">
        <f>IF('BIFUbC-coal'!Z21&gt;0,'E-Coal'!Z69/'BIFUbC-coal'!Z21,1)</f>
        <v>1</v>
      </c>
      <c r="AA21" s="313">
        <f>IF('BIFUbC-coal'!AA21&gt;0,'E-Coal'!AA69/'BIFUbC-coal'!AA21,1)</f>
        <v>1</v>
      </c>
      <c r="AB21" s="313">
        <f>IF('BIFUbC-coal'!AB21&gt;0,'E-Coal'!AB69/'BIFUbC-coal'!AB21,1)</f>
        <v>1</v>
      </c>
      <c r="AC21" s="313">
        <f>IF('BIFUbC-coal'!AC21&gt;0,'E-Coal'!AC69/'BIFUbC-coal'!AC21,1)</f>
        <v>1</v>
      </c>
      <c r="AD21" s="313">
        <f>IF('BIFUbC-coal'!AD21&gt;0,'E-Coal'!AD69/'BIFUbC-coal'!AD21,1)</f>
        <v>1</v>
      </c>
      <c r="AE21" s="313">
        <f>IF('BIFUbC-coal'!AE21&gt;0,'E-Coal'!AE69/'BIFUbC-coal'!AE21,1)</f>
        <v>1</v>
      </c>
      <c r="AF21" s="313">
        <f>IF('BIFUbC-coal'!AF21&gt;0,'E-Coal'!AF69/'BIFUbC-coal'!AF21,1)</f>
        <v>1</v>
      </c>
      <c r="AG21" s="313">
        <f>IF('BIFUbC-coal'!AG21&gt;0,'E-Coal'!AG69/'BIFUbC-coal'!AG21,1)</f>
        <v>1</v>
      </c>
      <c r="AH21" s="313">
        <f>IF('BIFUbC-coal'!AH21&gt;0,'E-Coal'!AH69/'BIFUbC-coal'!AH21,1)</f>
        <v>1</v>
      </c>
      <c r="AI21" s="313">
        <f>IF('BIFUbC-coal'!AI21&gt;0,'E-Coal'!AI69/'BIFUbC-coal'!AI21,1)</f>
        <v>1</v>
      </c>
      <c r="AJ21" s="313">
        <f>IF('BIFUbC-coal'!AJ21&gt;0,'E-Coal'!AJ69/'BIFUbC-coal'!AJ21,1)</f>
        <v>1</v>
      </c>
      <c r="AK21" s="313">
        <f>IF('BIFUbC-coal'!AK21&gt;0,'E-Coal'!AK69/'BIFUbC-coal'!AK21,1)</f>
        <v>1</v>
      </c>
      <c r="AL21" s="313">
        <f>IF('BIFUbC-coal'!AL21&gt;0,'E-Coal'!AL69/'BIFUbC-coal'!AL21,1)</f>
        <v>1</v>
      </c>
      <c r="AM21" s="313">
        <f>IF('BIFUbC-coal'!AM21&gt;0,'E-Coal'!AM69/'BIFUbC-coal'!AM21,1)</f>
        <v>1</v>
      </c>
      <c r="AN21" s="313">
        <f>IF('BIFUbC-coal'!AN21&gt;0,'E-Coal'!AN69/'BIFUbC-coal'!AN21,1)</f>
        <v>1</v>
      </c>
      <c r="AO21" s="313">
        <f>IF('BIFUbC-coal'!AO21&gt;0,'E-Coal'!AO69/'BIFUbC-coal'!AO21,1)</f>
        <v>1</v>
      </c>
      <c r="AP21" s="313">
        <f>IF('BIFUbC-coal'!AP21&gt;0,'E-Coal'!AP69/'BIFUbC-coal'!AP21,1)</f>
        <v>1</v>
      </c>
      <c r="AQ21" s="313">
        <f>IF('BIFUbC-coal'!AQ21&gt;0,'E-Coal'!AQ69/'BIFUbC-coal'!AQ21,1)</f>
        <v>1</v>
      </c>
    </row>
    <row r="22" spans="1:43" x14ac:dyDescent="0.2">
      <c r="A22" s="313" t="s">
        <v>144</v>
      </c>
      <c r="B22" s="313">
        <f>IF('BIFUbC-coal'!B22&gt;0,'E-Coal'!B70/'BIFUbC-coal'!B22,1)</f>
        <v>1</v>
      </c>
      <c r="C22" s="313">
        <f>IF('BIFUbC-coal'!C22&gt;0,'E-Coal'!C70/'BIFUbC-coal'!C22,1)</f>
        <v>1</v>
      </c>
      <c r="D22" s="313">
        <f>IF('BIFUbC-coal'!D22&gt;0,'E-Coal'!D70/'BIFUbC-coal'!D22,1)</f>
        <v>1</v>
      </c>
      <c r="E22" s="313">
        <f>IF('BIFUbC-coal'!E22&gt;0,'E-Coal'!E70/'BIFUbC-coal'!E22,1)</f>
        <v>1</v>
      </c>
      <c r="F22" s="313">
        <f>IF('BIFUbC-coal'!F22&gt;0,'E-Coal'!F70/'BIFUbC-coal'!F22,1)</f>
        <v>1</v>
      </c>
      <c r="G22" s="313">
        <f>IF('BIFUbC-coal'!G22&gt;0,'E-Coal'!G70/'BIFUbC-coal'!G22,1)</f>
        <v>1</v>
      </c>
      <c r="H22" s="313">
        <f>IF('BIFUbC-coal'!H22&gt;0,'E-Coal'!H70/'BIFUbC-coal'!H22,1)</f>
        <v>1</v>
      </c>
      <c r="I22" s="313">
        <f>IF('BIFUbC-coal'!I22&gt;0,'E-Coal'!I70/'BIFUbC-coal'!I22,1)</f>
        <v>1</v>
      </c>
      <c r="J22" s="313">
        <f>IF('BIFUbC-coal'!J22&gt;0,'E-Coal'!J70/'BIFUbC-coal'!J22,1)</f>
        <v>1</v>
      </c>
      <c r="K22" s="313">
        <f>IF('BIFUbC-coal'!K22&gt;0,'E-Coal'!K70/'BIFUbC-coal'!K22,1)</f>
        <v>1</v>
      </c>
      <c r="L22" s="313">
        <f>IF('BIFUbC-coal'!L22&gt;0,'E-Coal'!L70/'BIFUbC-coal'!L22,1)</f>
        <v>1</v>
      </c>
      <c r="M22" s="313">
        <f>IF('BIFUbC-coal'!M22&gt;0,'E-Coal'!M70/'BIFUbC-coal'!M22,1)</f>
        <v>1</v>
      </c>
      <c r="N22" s="313">
        <f>IF('BIFUbC-coal'!N22&gt;0,'E-Coal'!N70/'BIFUbC-coal'!N22,1)</f>
        <v>1</v>
      </c>
      <c r="O22" s="313">
        <f>IF('BIFUbC-coal'!O22&gt;0,'E-Coal'!O70/'BIFUbC-coal'!O22,1)</f>
        <v>1</v>
      </c>
      <c r="P22" s="313">
        <f>IF('BIFUbC-coal'!P22&gt;0,'E-Coal'!P70/'BIFUbC-coal'!P22,1)</f>
        <v>1</v>
      </c>
      <c r="Q22" s="313">
        <f>IF('BIFUbC-coal'!Q22&gt;0,'E-Coal'!Q70/'BIFUbC-coal'!Q22,1)</f>
        <v>1</v>
      </c>
      <c r="R22" s="313">
        <f>IF('BIFUbC-coal'!R22&gt;0,'E-Coal'!R70/'BIFUbC-coal'!R22,1)</f>
        <v>1</v>
      </c>
      <c r="S22" s="313">
        <f>IF('BIFUbC-coal'!S22&gt;0,'E-Coal'!S70/'BIFUbC-coal'!S22,1)</f>
        <v>1</v>
      </c>
      <c r="T22" s="313">
        <f>IF('BIFUbC-coal'!T22&gt;0,'E-Coal'!T70/'BIFUbC-coal'!T22,1)</f>
        <v>1</v>
      </c>
      <c r="U22" s="313">
        <f>IF('BIFUbC-coal'!U22&gt;0,'E-Coal'!U70/'BIFUbC-coal'!U22,1)</f>
        <v>1</v>
      </c>
      <c r="V22" s="313">
        <f>IF('BIFUbC-coal'!V22&gt;0,'E-Coal'!V70/'BIFUbC-coal'!V22,1)</f>
        <v>1</v>
      </c>
      <c r="W22" s="313">
        <f>IF('BIFUbC-coal'!W22&gt;0,'E-Coal'!W70/'BIFUbC-coal'!W22,1)</f>
        <v>1</v>
      </c>
      <c r="X22" s="313">
        <f>IF('BIFUbC-coal'!X22&gt;0,'E-Coal'!X70/'BIFUbC-coal'!X22,1)</f>
        <v>1</v>
      </c>
      <c r="Y22" s="313">
        <f>IF('BIFUbC-coal'!Y22&gt;0,'E-Coal'!Y70/'BIFUbC-coal'!Y22,1)</f>
        <v>1</v>
      </c>
      <c r="Z22" s="313">
        <f>IF('BIFUbC-coal'!Z22&gt;0,'E-Coal'!Z70/'BIFUbC-coal'!Z22,1)</f>
        <v>1</v>
      </c>
      <c r="AA22" s="313">
        <f>IF('BIFUbC-coal'!AA22&gt;0,'E-Coal'!AA70/'BIFUbC-coal'!AA22,1)</f>
        <v>1</v>
      </c>
      <c r="AB22" s="313">
        <f>IF('BIFUbC-coal'!AB22&gt;0,'E-Coal'!AB70/'BIFUbC-coal'!AB22,1)</f>
        <v>1</v>
      </c>
      <c r="AC22" s="313">
        <f>IF('BIFUbC-coal'!AC22&gt;0,'E-Coal'!AC70/'BIFUbC-coal'!AC22,1)</f>
        <v>1</v>
      </c>
      <c r="AD22" s="313">
        <f>IF('BIFUbC-coal'!AD22&gt;0,'E-Coal'!AD70/'BIFUbC-coal'!AD22,1)</f>
        <v>1</v>
      </c>
      <c r="AE22" s="313">
        <f>IF('BIFUbC-coal'!AE22&gt;0,'E-Coal'!AE70/'BIFUbC-coal'!AE22,1)</f>
        <v>1</v>
      </c>
      <c r="AF22" s="313">
        <f>IF('BIFUbC-coal'!AF22&gt;0,'E-Coal'!AF70/'BIFUbC-coal'!AF22,1)</f>
        <v>1</v>
      </c>
      <c r="AG22" s="313">
        <f>IF('BIFUbC-coal'!AG22&gt;0,'E-Coal'!AG70/'BIFUbC-coal'!AG22,1)</f>
        <v>1</v>
      </c>
      <c r="AH22" s="313">
        <f>IF('BIFUbC-coal'!AH22&gt;0,'E-Coal'!AH70/'BIFUbC-coal'!AH22,1)</f>
        <v>1</v>
      </c>
      <c r="AI22" s="313">
        <f>IF('BIFUbC-coal'!AI22&gt;0,'E-Coal'!AI70/'BIFUbC-coal'!AI22,1)</f>
        <v>1</v>
      </c>
      <c r="AJ22" s="313">
        <f>IF('BIFUbC-coal'!AJ22&gt;0,'E-Coal'!AJ70/'BIFUbC-coal'!AJ22,1)</f>
        <v>1</v>
      </c>
      <c r="AK22" s="313">
        <f>IF('BIFUbC-coal'!AK22&gt;0,'E-Coal'!AK70/'BIFUbC-coal'!AK22,1)</f>
        <v>1</v>
      </c>
      <c r="AL22" s="313">
        <f>IF('BIFUbC-coal'!AL22&gt;0,'E-Coal'!AL70/'BIFUbC-coal'!AL22,1)</f>
        <v>1</v>
      </c>
      <c r="AM22" s="313">
        <f>IF('BIFUbC-coal'!AM22&gt;0,'E-Coal'!AM70/'BIFUbC-coal'!AM22,1)</f>
        <v>1</v>
      </c>
      <c r="AN22" s="313">
        <f>IF('BIFUbC-coal'!AN22&gt;0,'E-Coal'!AN70/'BIFUbC-coal'!AN22,1)</f>
        <v>1</v>
      </c>
      <c r="AO22" s="313">
        <f>IF('BIFUbC-coal'!AO22&gt;0,'E-Coal'!AO70/'BIFUbC-coal'!AO22,1)</f>
        <v>1</v>
      </c>
      <c r="AP22" s="313">
        <f>IF('BIFUbC-coal'!AP22&gt;0,'E-Coal'!AP70/'BIFUbC-coal'!AP22,1)</f>
        <v>1</v>
      </c>
      <c r="AQ22" s="313">
        <f>IF('BIFUbC-coal'!AQ22&gt;0,'E-Coal'!AQ70/'BIFUbC-coal'!AQ22,1)</f>
        <v>1</v>
      </c>
    </row>
    <row r="23" spans="1:43" x14ac:dyDescent="0.2">
      <c r="A23" s="313" t="s">
        <v>145</v>
      </c>
      <c r="B23" s="313">
        <f>IF('BIFUbC-coal'!B23&gt;0,'E-Coal'!B71/'BIFUbC-coal'!B23,1)</f>
        <v>1</v>
      </c>
      <c r="C23" s="313">
        <f>IF('BIFUbC-coal'!C23&gt;0,'E-Coal'!C71/'BIFUbC-coal'!C23,1)</f>
        <v>1</v>
      </c>
      <c r="D23" s="313">
        <f>IF('BIFUbC-coal'!D23&gt;0,'E-Coal'!D71/'BIFUbC-coal'!D23,1)</f>
        <v>1</v>
      </c>
      <c r="E23" s="313">
        <f>IF('BIFUbC-coal'!E23&gt;0,'E-Coal'!E71/'BIFUbC-coal'!E23,1)</f>
        <v>1</v>
      </c>
      <c r="F23" s="313">
        <f>IF('BIFUbC-coal'!F23&gt;0,'E-Coal'!F71/'BIFUbC-coal'!F23,1)</f>
        <v>1</v>
      </c>
      <c r="G23" s="313">
        <f>IF('BIFUbC-coal'!G23&gt;0,'E-Coal'!G71/'BIFUbC-coal'!G23,1)</f>
        <v>1</v>
      </c>
      <c r="H23" s="313">
        <f>IF('BIFUbC-coal'!H23&gt;0,'E-Coal'!H71/'BIFUbC-coal'!H23,1)</f>
        <v>1</v>
      </c>
      <c r="I23" s="313">
        <f>IF('BIFUbC-coal'!I23&gt;0,'E-Coal'!I71/'BIFUbC-coal'!I23,1)</f>
        <v>1</v>
      </c>
      <c r="J23" s="313">
        <f>IF('BIFUbC-coal'!J23&gt;0,'E-Coal'!J71/'BIFUbC-coal'!J23,1)</f>
        <v>1</v>
      </c>
      <c r="K23" s="313">
        <f>IF('BIFUbC-coal'!K23&gt;0,'E-Coal'!K71/'BIFUbC-coal'!K23,1)</f>
        <v>1</v>
      </c>
      <c r="L23" s="313">
        <f>IF('BIFUbC-coal'!L23&gt;0,'E-Coal'!L71/'BIFUbC-coal'!L23,1)</f>
        <v>1</v>
      </c>
      <c r="M23" s="313">
        <f>IF('BIFUbC-coal'!M23&gt;0,'E-Coal'!M71/'BIFUbC-coal'!M23,1)</f>
        <v>1</v>
      </c>
      <c r="N23" s="313">
        <f>IF('BIFUbC-coal'!N23&gt;0,'E-Coal'!N71/'BIFUbC-coal'!N23,1)</f>
        <v>1</v>
      </c>
      <c r="O23" s="313">
        <f>IF('BIFUbC-coal'!O23&gt;0,'E-Coal'!O71/'BIFUbC-coal'!O23,1)</f>
        <v>1</v>
      </c>
      <c r="P23" s="313">
        <f>IF('BIFUbC-coal'!P23&gt;0,'E-Coal'!P71/'BIFUbC-coal'!P23,1)</f>
        <v>1</v>
      </c>
      <c r="Q23" s="313">
        <f>IF('BIFUbC-coal'!Q23&gt;0,'E-Coal'!Q71/'BIFUbC-coal'!Q23,1)</f>
        <v>1</v>
      </c>
      <c r="R23" s="313">
        <f>IF('BIFUbC-coal'!R23&gt;0,'E-Coal'!R71/'BIFUbC-coal'!R23,1)</f>
        <v>1</v>
      </c>
      <c r="S23" s="313">
        <f>IF('BIFUbC-coal'!S23&gt;0,'E-Coal'!S71/'BIFUbC-coal'!S23,1)</f>
        <v>1</v>
      </c>
      <c r="T23" s="313">
        <f>IF('BIFUbC-coal'!T23&gt;0,'E-Coal'!T71/'BIFUbC-coal'!T23,1)</f>
        <v>1</v>
      </c>
      <c r="U23" s="313">
        <f>IF('BIFUbC-coal'!U23&gt;0,'E-Coal'!U71/'BIFUbC-coal'!U23,1)</f>
        <v>1</v>
      </c>
      <c r="V23" s="313">
        <f>IF('BIFUbC-coal'!V23&gt;0,'E-Coal'!V71/'BIFUbC-coal'!V23,1)</f>
        <v>1</v>
      </c>
      <c r="W23" s="313">
        <f>IF('BIFUbC-coal'!W23&gt;0,'E-Coal'!W71/'BIFUbC-coal'!W23,1)</f>
        <v>1</v>
      </c>
      <c r="X23" s="313">
        <f>IF('BIFUbC-coal'!X23&gt;0,'E-Coal'!X71/'BIFUbC-coal'!X23,1)</f>
        <v>1</v>
      </c>
      <c r="Y23" s="313">
        <f>IF('BIFUbC-coal'!Y23&gt;0,'E-Coal'!Y71/'BIFUbC-coal'!Y23,1)</f>
        <v>1</v>
      </c>
      <c r="Z23" s="313">
        <f>IF('BIFUbC-coal'!Z23&gt;0,'E-Coal'!Z71/'BIFUbC-coal'!Z23,1)</f>
        <v>1</v>
      </c>
      <c r="AA23" s="313">
        <f>IF('BIFUbC-coal'!AA23&gt;0,'E-Coal'!AA71/'BIFUbC-coal'!AA23,1)</f>
        <v>1</v>
      </c>
      <c r="AB23" s="313">
        <f>IF('BIFUbC-coal'!AB23&gt;0,'E-Coal'!AB71/'BIFUbC-coal'!AB23,1)</f>
        <v>1</v>
      </c>
      <c r="AC23" s="313">
        <f>IF('BIFUbC-coal'!AC23&gt;0,'E-Coal'!AC71/'BIFUbC-coal'!AC23,1)</f>
        <v>1</v>
      </c>
      <c r="AD23" s="313">
        <f>IF('BIFUbC-coal'!AD23&gt;0,'E-Coal'!AD71/'BIFUbC-coal'!AD23,1)</f>
        <v>1</v>
      </c>
      <c r="AE23" s="313">
        <f>IF('BIFUbC-coal'!AE23&gt;0,'E-Coal'!AE71/'BIFUbC-coal'!AE23,1)</f>
        <v>1</v>
      </c>
      <c r="AF23" s="313">
        <f>IF('BIFUbC-coal'!AF23&gt;0,'E-Coal'!AF71/'BIFUbC-coal'!AF23,1)</f>
        <v>1</v>
      </c>
      <c r="AG23" s="313">
        <f>IF('BIFUbC-coal'!AG23&gt;0,'E-Coal'!AG71/'BIFUbC-coal'!AG23,1)</f>
        <v>1</v>
      </c>
      <c r="AH23" s="313">
        <f>IF('BIFUbC-coal'!AH23&gt;0,'E-Coal'!AH71/'BIFUbC-coal'!AH23,1)</f>
        <v>1</v>
      </c>
      <c r="AI23" s="313">
        <f>IF('BIFUbC-coal'!AI23&gt;0,'E-Coal'!AI71/'BIFUbC-coal'!AI23,1)</f>
        <v>1</v>
      </c>
      <c r="AJ23" s="313">
        <f>IF('BIFUbC-coal'!AJ23&gt;0,'E-Coal'!AJ71/'BIFUbC-coal'!AJ23,1)</f>
        <v>1</v>
      </c>
      <c r="AK23" s="313">
        <f>IF('BIFUbC-coal'!AK23&gt;0,'E-Coal'!AK71/'BIFUbC-coal'!AK23,1)</f>
        <v>1</v>
      </c>
      <c r="AL23" s="313">
        <f>IF('BIFUbC-coal'!AL23&gt;0,'E-Coal'!AL71/'BIFUbC-coal'!AL23,1)</f>
        <v>1</v>
      </c>
      <c r="AM23" s="313">
        <f>IF('BIFUbC-coal'!AM23&gt;0,'E-Coal'!AM71/'BIFUbC-coal'!AM23,1)</f>
        <v>1</v>
      </c>
      <c r="AN23" s="313">
        <f>IF('BIFUbC-coal'!AN23&gt;0,'E-Coal'!AN71/'BIFUbC-coal'!AN23,1)</f>
        <v>1</v>
      </c>
      <c r="AO23" s="313">
        <f>IF('BIFUbC-coal'!AO23&gt;0,'E-Coal'!AO71/'BIFUbC-coal'!AO23,1)</f>
        <v>1</v>
      </c>
      <c r="AP23" s="313">
        <f>IF('BIFUbC-coal'!AP23&gt;0,'E-Coal'!AP71/'BIFUbC-coal'!AP23,1)</f>
        <v>1</v>
      </c>
      <c r="AQ23" s="313">
        <f>IF('BIFUbC-coal'!AQ23&gt;0,'E-Coal'!AQ71/'BIFUbC-coal'!AQ23,1)</f>
        <v>1</v>
      </c>
    </row>
    <row r="24" spans="1:43" x14ac:dyDescent="0.2">
      <c r="A24" s="313" t="s">
        <v>146</v>
      </c>
      <c r="B24" s="313">
        <f>IF('BIFUbC-coal'!B24&gt;0,'E-Coal'!B72/'BIFUbC-coal'!B24,1)</f>
        <v>5.6632507380541229E-2</v>
      </c>
      <c r="C24" s="313">
        <f>IF('BIFUbC-coal'!C24&gt;0,'E-Coal'!C72/'BIFUbC-coal'!C24,1)</f>
        <v>5.409272735176935E-2</v>
      </c>
      <c r="D24" s="313">
        <f>IF('BIFUbC-coal'!D24&gt;0,'E-Coal'!D72/'BIFUbC-coal'!D24,1)</f>
        <v>5.3789837685502891E-2</v>
      </c>
      <c r="E24" s="313">
        <f>IF('BIFUbC-coal'!E24&gt;0,'E-Coal'!E72/'BIFUbC-coal'!E24,1)</f>
        <v>5.3487226536339E-2</v>
      </c>
      <c r="F24" s="313">
        <f>IF('BIFUbC-coal'!F24&gt;0,'E-Coal'!F72/'BIFUbC-coal'!F24,1)</f>
        <v>5.3184894624973764E-2</v>
      </c>
      <c r="G24" s="313">
        <f>IF('BIFUbC-coal'!G24&gt;0,'E-Coal'!G72/'BIFUbC-coal'!G24,1)</f>
        <v>5.2882842672188013E-2</v>
      </c>
      <c r="H24" s="313">
        <f>IF('BIFUbC-coal'!H24&gt;0,'E-Coal'!H72/'BIFUbC-coal'!H24,1)</f>
        <v>5.2581071398843986E-2</v>
      </c>
      <c r="I24" s="313">
        <f>IF('BIFUbC-coal'!I24&gt;0,'E-Coal'!I72/'BIFUbC-coal'!I24,1)</f>
        <v>5.2315386228295173E-2</v>
      </c>
      <c r="J24" s="313">
        <f>IF('BIFUbC-coal'!J24&gt;0,'E-Coal'!J72/'BIFUbC-coal'!J24,1)</f>
        <v>5.2049962755895608E-2</v>
      </c>
      <c r="K24" s="313">
        <f>IF('BIFUbC-coal'!K24&gt;0,'E-Coal'!K72/'BIFUbC-coal'!K24,1)</f>
        <v>5.1784801546717746E-2</v>
      </c>
      <c r="L24" s="313">
        <f>IF('BIFUbC-coal'!L24&gt;0,'E-Coal'!L72/'BIFUbC-coal'!L24,1)</f>
        <v>5.1519903165784788E-2</v>
      </c>
      <c r="M24" s="313">
        <f>IF('BIFUbC-coal'!M24&gt;0,'E-Coal'!M72/'BIFUbC-coal'!M24,1)</f>
        <v>5.1255268178068109E-2</v>
      </c>
      <c r="N24" s="313">
        <f>IF('BIFUbC-coal'!N24&gt;0,'E-Coal'!N72/'BIFUbC-coal'!N24,1)</f>
        <v>5.1028502302768897E-2</v>
      </c>
      <c r="O24" s="313">
        <f>IF('BIFUbC-coal'!O24&gt;0,'E-Coal'!O72/'BIFUbC-coal'!O24,1)</f>
        <v>5.0801886873889049E-2</v>
      </c>
      <c r="P24" s="313">
        <f>IF('BIFUbC-coal'!P24&gt;0,'E-Coal'!P72/'BIFUbC-coal'!P24,1)</f>
        <v>5.0575422184692624E-2</v>
      </c>
      <c r="Q24" s="313">
        <f>IF('BIFUbC-coal'!Q24&gt;0,'E-Coal'!Q72/'BIFUbC-coal'!Q24,1)</f>
        <v>5.0349108528477092E-2</v>
      </c>
      <c r="R24" s="313">
        <f>IF('BIFUbC-coal'!R24&gt;0,'E-Coal'!R72/'BIFUbC-coal'!R24,1)</f>
        <v>5.01229461985725E-2</v>
      </c>
      <c r="S24" s="313">
        <f>IF('BIFUbC-coal'!S24&gt;0,'E-Coal'!S72/'BIFUbC-coal'!S24,1)</f>
        <v>5.0057075129963137E-2</v>
      </c>
      <c r="T24" s="313">
        <f>IF('BIFUbC-coal'!T24&gt;0,'E-Coal'!T72/'BIFUbC-coal'!T24,1)</f>
        <v>4.9991231483221217E-2</v>
      </c>
      <c r="U24" s="313">
        <f>IF('BIFUbC-coal'!U24&gt;0,'E-Coal'!U72/'BIFUbC-coal'!U24,1)</f>
        <v>4.9925415271651181E-2</v>
      </c>
      <c r="V24" s="313">
        <f>IF('BIFUbC-coal'!V24&gt;0,'E-Coal'!V72/'BIFUbC-coal'!V24,1)</f>
        <v>4.9859626508554848E-2</v>
      </c>
      <c r="W24" s="313">
        <f>IF('BIFUbC-coal'!W24&gt;0,'E-Coal'!W72/'BIFUbC-coal'!W24,1)</f>
        <v>4.9793865207231315E-2</v>
      </c>
      <c r="X24" s="313">
        <f>IF('BIFUbC-coal'!X24&gt;0,'E-Coal'!X72/'BIFUbC-coal'!X24,1)</f>
        <v>4.9728131380977078E-2</v>
      </c>
      <c r="Y24" s="313">
        <f>IF('BIFUbC-coal'!Y24&gt;0,'E-Coal'!Y72/'BIFUbC-coal'!Y24,1)</f>
        <v>4.9662425043085962E-2</v>
      </c>
      <c r="Z24" s="313">
        <f>IF('BIFUbC-coal'!Z24&gt;0,'E-Coal'!Z72/'BIFUbC-coal'!Z24,1)</f>
        <v>4.9596746206849111E-2</v>
      </c>
      <c r="AA24" s="313">
        <f>IF('BIFUbC-coal'!AA24&gt;0,'E-Coal'!AA72/'BIFUbC-coal'!AA24,1)</f>
        <v>4.9531094885554981E-2</v>
      </c>
      <c r="AB24" s="313">
        <f>IF('BIFUbC-coal'!AB24&gt;0,'E-Coal'!AB72/'BIFUbC-coal'!AB24,1)</f>
        <v>4.9465471092489353E-2</v>
      </c>
      <c r="AC24" s="313">
        <f>IF('BIFUbC-coal'!AC24&gt;0,'E-Coal'!AC72/'BIFUbC-coal'!AC24,1)</f>
        <v>4.9399874840935346E-2</v>
      </c>
      <c r="AD24" s="313">
        <f>IF('BIFUbC-coal'!AD24&gt;0,'E-Coal'!AD72/'BIFUbC-coal'!AD24,1)</f>
        <v>4.9334306144173348E-2</v>
      </c>
      <c r="AE24" s="313">
        <f>IF('BIFUbC-coal'!AE24&gt;0,'E-Coal'!AE72/'BIFUbC-coal'!AE24,1)</f>
        <v>4.9268765015481046E-2</v>
      </c>
      <c r="AF24" s="313">
        <f>IF('BIFUbC-coal'!AF24&gt;0,'E-Coal'!AF72/'BIFUbC-coal'!AF24,1)</f>
        <v>4.9203251468133445E-2</v>
      </c>
      <c r="AG24" s="313">
        <f>IF('BIFUbC-coal'!AG24&gt;0,'E-Coal'!AG72/'BIFUbC-coal'!AG24,1)</f>
        <v>4.9137765515402797E-2</v>
      </c>
      <c r="AH24" s="313">
        <f>IF('BIFUbC-coal'!AH24&gt;0,'E-Coal'!AH72/'BIFUbC-coal'!AH24,1)</f>
        <v>4.9072307170558688E-2</v>
      </c>
      <c r="AI24" s="313">
        <f>IF('BIFUbC-coal'!AI24&gt;0,'E-Coal'!AI72/'BIFUbC-coal'!AI24,1)</f>
        <v>4.9006876446867909E-2</v>
      </c>
      <c r="AJ24" s="313">
        <f>IF('BIFUbC-coal'!AJ24&gt;0,'E-Coal'!AJ72/'BIFUbC-coal'!AJ24,1)</f>
        <v>4.8941473357594585E-2</v>
      </c>
      <c r="AK24" s="313">
        <f>IF('BIFUbC-coal'!AK24&gt;0,'E-Coal'!AK72/'BIFUbC-coal'!AK24,1)</f>
        <v>4.8876097916000068E-2</v>
      </c>
      <c r="AL24" s="313">
        <f>IF('BIFUbC-coal'!AL24&gt;0,'E-Coal'!AL72/'BIFUbC-coal'!AL24,1)</f>
        <v>4.8810750135342994E-2</v>
      </c>
      <c r="AM24" s="313">
        <f>IF('BIFUbC-coal'!AM24&gt;0,'E-Coal'!AM72/'BIFUbC-coal'!AM24,1)</f>
        <v>4.8745430028879211E-2</v>
      </c>
      <c r="AN24" s="313">
        <f>IF('BIFUbC-coal'!AN24&gt;0,'E-Coal'!AN72/'BIFUbC-coal'!AN24,1)</f>
        <v>4.8680137609861819E-2</v>
      </c>
      <c r="AO24" s="313">
        <f>IF('BIFUbC-coal'!AO24&gt;0,'E-Coal'!AO72/'BIFUbC-coal'!AO24,1)</f>
        <v>4.8614872891541171E-2</v>
      </c>
      <c r="AP24" s="313">
        <f>IF('BIFUbC-coal'!AP24&gt;0,'E-Coal'!AP72/'BIFUbC-coal'!AP24,1)</f>
        <v>4.854963588716487E-2</v>
      </c>
      <c r="AQ24" s="313">
        <f>IF('BIFUbC-coal'!AQ24&gt;0,'E-Coal'!AQ72/'BIFUbC-coal'!AQ24,1)</f>
        <v>4.8247784761615543E-2</v>
      </c>
    </row>
    <row r="25" spans="1:43" x14ac:dyDescent="0.2">
      <c r="A25" s="313" t="s">
        <v>147</v>
      </c>
      <c r="B25" s="313">
        <f>IF('BIFUbC-coal'!B25&gt;0,'E-Coal'!B73/'BIFUbC-coal'!B25,1)</f>
        <v>1</v>
      </c>
      <c r="C25" s="313">
        <f>IF('BIFUbC-coal'!C25&gt;0,'E-Coal'!C73/'BIFUbC-coal'!C25,1)</f>
        <v>1</v>
      </c>
      <c r="D25" s="313">
        <f>IF('BIFUbC-coal'!D25&gt;0,'E-Coal'!D73/'BIFUbC-coal'!D25,1)</f>
        <v>1</v>
      </c>
      <c r="E25" s="313">
        <f>IF('BIFUbC-coal'!E25&gt;0,'E-Coal'!E73/'BIFUbC-coal'!E25,1)</f>
        <v>1</v>
      </c>
      <c r="F25" s="313">
        <f>IF('BIFUbC-coal'!F25&gt;0,'E-Coal'!F73/'BIFUbC-coal'!F25,1)</f>
        <v>1</v>
      </c>
      <c r="G25" s="313">
        <f>IF('BIFUbC-coal'!G25&gt;0,'E-Coal'!G73/'BIFUbC-coal'!G25,1)</f>
        <v>1</v>
      </c>
      <c r="H25" s="313">
        <f>IF('BIFUbC-coal'!H25&gt;0,'E-Coal'!H73/'BIFUbC-coal'!H25,1)</f>
        <v>1</v>
      </c>
      <c r="I25" s="313">
        <f>IF('BIFUbC-coal'!I25&gt;0,'E-Coal'!I73/'BIFUbC-coal'!I25,1)</f>
        <v>1</v>
      </c>
      <c r="J25" s="313">
        <f>IF('BIFUbC-coal'!J25&gt;0,'E-Coal'!J73/'BIFUbC-coal'!J25,1)</f>
        <v>1</v>
      </c>
      <c r="K25" s="313">
        <f>IF('BIFUbC-coal'!K25&gt;0,'E-Coal'!K73/'BIFUbC-coal'!K25,1)</f>
        <v>1</v>
      </c>
      <c r="L25" s="313">
        <f>IF('BIFUbC-coal'!L25&gt;0,'E-Coal'!L73/'BIFUbC-coal'!L25,1)</f>
        <v>1</v>
      </c>
      <c r="M25" s="313">
        <f>IF('BIFUbC-coal'!M25&gt;0,'E-Coal'!M73/'BIFUbC-coal'!M25,1)</f>
        <v>1</v>
      </c>
      <c r="N25" s="313">
        <f>IF('BIFUbC-coal'!N25&gt;0,'E-Coal'!N73/'BIFUbC-coal'!N25,1)</f>
        <v>1</v>
      </c>
      <c r="O25" s="313">
        <f>IF('BIFUbC-coal'!O25&gt;0,'E-Coal'!O73/'BIFUbC-coal'!O25,1)</f>
        <v>1</v>
      </c>
      <c r="P25" s="313">
        <f>IF('BIFUbC-coal'!P25&gt;0,'E-Coal'!P73/'BIFUbC-coal'!P25,1)</f>
        <v>1</v>
      </c>
      <c r="Q25" s="313">
        <f>IF('BIFUbC-coal'!Q25&gt;0,'E-Coal'!Q73/'BIFUbC-coal'!Q25,1)</f>
        <v>1</v>
      </c>
      <c r="R25" s="313">
        <f>IF('BIFUbC-coal'!R25&gt;0,'E-Coal'!R73/'BIFUbC-coal'!R25,1)</f>
        <v>1</v>
      </c>
      <c r="S25" s="313">
        <f>IF('BIFUbC-coal'!S25&gt;0,'E-Coal'!S73/'BIFUbC-coal'!S25,1)</f>
        <v>1</v>
      </c>
      <c r="T25" s="313">
        <f>IF('BIFUbC-coal'!T25&gt;0,'E-Coal'!T73/'BIFUbC-coal'!T25,1)</f>
        <v>1</v>
      </c>
      <c r="U25" s="313">
        <f>IF('BIFUbC-coal'!U25&gt;0,'E-Coal'!U73/'BIFUbC-coal'!U25,1)</f>
        <v>1</v>
      </c>
      <c r="V25" s="313">
        <f>IF('BIFUbC-coal'!V25&gt;0,'E-Coal'!V73/'BIFUbC-coal'!V25,1)</f>
        <v>1</v>
      </c>
      <c r="W25" s="313">
        <f>IF('BIFUbC-coal'!W25&gt;0,'E-Coal'!W73/'BIFUbC-coal'!W25,1)</f>
        <v>1</v>
      </c>
      <c r="X25" s="313">
        <f>IF('BIFUbC-coal'!X25&gt;0,'E-Coal'!X73/'BIFUbC-coal'!X25,1)</f>
        <v>1</v>
      </c>
      <c r="Y25" s="313">
        <f>IF('BIFUbC-coal'!Y25&gt;0,'E-Coal'!Y73/'BIFUbC-coal'!Y25,1)</f>
        <v>1</v>
      </c>
      <c r="Z25" s="313">
        <f>IF('BIFUbC-coal'!Z25&gt;0,'E-Coal'!Z73/'BIFUbC-coal'!Z25,1)</f>
        <v>1</v>
      </c>
      <c r="AA25" s="313">
        <f>IF('BIFUbC-coal'!AA25&gt;0,'E-Coal'!AA73/'BIFUbC-coal'!AA25,1)</f>
        <v>1</v>
      </c>
      <c r="AB25" s="313">
        <f>IF('BIFUbC-coal'!AB25&gt;0,'E-Coal'!AB73/'BIFUbC-coal'!AB25,1)</f>
        <v>1</v>
      </c>
      <c r="AC25" s="313">
        <f>IF('BIFUbC-coal'!AC25&gt;0,'E-Coal'!AC73/'BIFUbC-coal'!AC25,1)</f>
        <v>1</v>
      </c>
      <c r="AD25" s="313">
        <f>IF('BIFUbC-coal'!AD25&gt;0,'E-Coal'!AD73/'BIFUbC-coal'!AD25,1)</f>
        <v>1</v>
      </c>
      <c r="AE25" s="313">
        <f>IF('BIFUbC-coal'!AE25&gt;0,'E-Coal'!AE73/'BIFUbC-coal'!AE25,1)</f>
        <v>1</v>
      </c>
      <c r="AF25" s="313">
        <f>IF('BIFUbC-coal'!AF25&gt;0,'E-Coal'!AF73/'BIFUbC-coal'!AF25,1)</f>
        <v>1</v>
      </c>
      <c r="AG25" s="313">
        <f>IF('BIFUbC-coal'!AG25&gt;0,'E-Coal'!AG73/'BIFUbC-coal'!AG25,1)</f>
        <v>1</v>
      </c>
      <c r="AH25" s="313">
        <f>IF('BIFUbC-coal'!AH25&gt;0,'E-Coal'!AH73/'BIFUbC-coal'!AH25,1)</f>
        <v>1</v>
      </c>
      <c r="AI25" s="313">
        <f>IF('BIFUbC-coal'!AI25&gt;0,'E-Coal'!AI73/'BIFUbC-coal'!AI25,1)</f>
        <v>1</v>
      </c>
      <c r="AJ25" s="313">
        <f>IF('BIFUbC-coal'!AJ25&gt;0,'E-Coal'!AJ73/'BIFUbC-coal'!AJ25,1)</f>
        <v>1</v>
      </c>
      <c r="AK25" s="313">
        <f>IF('BIFUbC-coal'!AK25&gt;0,'E-Coal'!AK73/'BIFUbC-coal'!AK25,1)</f>
        <v>1</v>
      </c>
      <c r="AL25" s="313">
        <f>IF('BIFUbC-coal'!AL25&gt;0,'E-Coal'!AL73/'BIFUbC-coal'!AL25,1)</f>
        <v>1</v>
      </c>
      <c r="AM25" s="313">
        <f>IF('BIFUbC-coal'!AM25&gt;0,'E-Coal'!AM73/'BIFUbC-coal'!AM25,1)</f>
        <v>1</v>
      </c>
      <c r="AN25" s="313">
        <f>IF('BIFUbC-coal'!AN25&gt;0,'E-Coal'!AN73/'BIFUbC-coal'!AN25,1)</f>
        <v>1</v>
      </c>
      <c r="AO25" s="313">
        <f>IF('BIFUbC-coal'!AO25&gt;0,'E-Coal'!AO73/'BIFUbC-coal'!AO25,1)</f>
        <v>1</v>
      </c>
      <c r="AP25" s="313">
        <f>IF('BIFUbC-coal'!AP25&gt;0,'E-Coal'!AP73/'BIFUbC-coal'!AP25,1)</f>
        <v>1</v>
      </c>
      <c r="AQ25" s="313">
        <f>IF('BIFUbC-coal'!AQ25&gt;0,'E-Coal'!AQ73/'BIFUbC-coal'!AQ25,1)</f>
        <v>1</v>
      </c>
    </row>
    <row r="26" spans="1:43" x14ac:dyDescent="0.2">
      <c r="A26" s="313" t="s">
        <v>148</v>
      </c>
      <c r="B26" s="313">
        <f>IF('BIFUbC-coal'!B26&gt;0,'E-Coal'!B74/'BIFUbC-coal'!B26,1)</f>
        <v>1</v>
      </c>
      <c r="C26" s="313">
        <f>IF('BIFUbC-coal'!C26&gt;0,'E-Coal'!C74/'BIFUbC-coal'!C26,1)</f>
        <v>1</v>
      </c>
      <c r="D26" s="313">
        <f>IF('BIFUbC-coal'!D26&gt;0,'E-Coal'!D74/'BIFUbC-coal'!D26,1)</f>
        <v>1</v>
      </c>
      <c r="E26" s="313">
        <f>IF('BIFUbC-coal'!E26&gt;0,'E-Coal'!E74/'BIFUbC-coal'!E26,1)</f>
        <v>1</v>
      </c>
      <c r="F26" s="313">
        <f>IF('BIFUbC-coal'!F26&gt;0,'E-Coal'!F74/'BIFUbC-coal'!F26,1)</f>
        <v>1</v>
      </c>
      <c r="G26" s="313">
        <f>IF('BIFUbC-coal'!G26&gt;0,'E-Coal'!G74/'BIFUbC-coal'!G26,1)</f>
        <v>1</v>
      </c>
      <c r="H26" s="313">
        <f>IF('BIFUbC-coal'!H26&gt;0,'E-Coal'!H74/'BIFUbC-coal'!H26,1)</f>
        <v>1</v>
      </c>
      <c r="I26" s="313">
        <f>IF('BIFUbC-coal'!I26&gt;0,'E-Coal'!I74/'BIFUbC-coal'!I26,1)</f>
        <v>1</v>
      </c>
      <c r="J26" s="313">
        <f>IF('BIFUbC-coal'!J26&gt;0,'E-Coal'!J74/'BIFUbC-coal'!J26,1)</f>
        <v>1</v>
      </c>
      <c r="K26" s="313">
        <f>IF('BIFUbC-coal'!K26&gt;0,'E-Coal'!K74/'BIFUbC-coal'!K26,1)</f>
        <v>1</v>
      </c>
      <c r="L26" s="313">
        <f>IF('BIFUbC-coal'!L26&gt;0,'E-Coal'!L74/'BIFUbC-coal'!L26,1)</f>
        <v>1</v>
      </c>
      <c r="M26" s="313">
        <f>IF('BIFUbC-coal'!M26&gt;0,'E-Coal'!M74/'BIFUbC-coal'!M26,1)</f>
        <v>1</v>
      </c>
      <c r="N26" s="313">
        <f>IF('BIFUbC-coal'!N26&gt;0,'E-Coal'!N74/'BIFUbC-coal'!N26,1)</f>
        <v>1</v>
      </c>
      <c r="O26" s="313">
        <f>IF('BIFUbC-coal'!O26&gt;0,'E-Coal'!O74/'BIFUbC-coal'!O26,1)</f>
        <v>1</v>
      </c>
      <c r="P26" s="313">
        <f>IF('BIFUbC-coal'!P26&gt;0,'E-Coal'!P74/'BIFUbC-coal'!P26,1)</f>
        <v>1</v>
      </c>
      <c r="Q26" s="313">
        <f>IF('BIFUbC-coal'!Q26&gt;0,'E-Coal'!Q74/'BIFUbC-coal'!Q26,1)</f>
        <v>1</v>
      </c>
      <c r="R26" s="313">
        <f>IF('BIFUbC-coal'!R26&gt;0,'E-Coal'!R74/'BIFUbC-coal'!R26,1)</f>
        <v>1</v>
      </c>
      <c r="S26" s="313">
        <f>IF('BIFUbC-coal'!S26&gt;0,'E-Coal'!S74/'BIFUbC-coal'!S26,1)</f>
        <v>1</v>
      </c>
      <c r="T26" s="313">
        <f>IF('BIFUbC-coal'!T26&gt;0,'E-Coal'!T74/'BIFUbC-coal'!T26,1)</f>
        <v>1</v>
      </c>
      <c r="U26" s="313">
        <f>IF('BIFUbC-coal'!U26&gt;0,'E-Coal'!U74/'BIFUbC-coal'!U26,1)</f>
        <v>1</v>
      </c>
      <c r="V26" s="313">
        <f>IF('BIFUbC-coal'!V26&gt;0,'E-Coal'!V74/'BIFUbC-coal'!V26,1)</f>
        <v>1</v>
      </c>
      <c r="W26" s="313">
        <f>IF('BIFUbC-coal'!W26&gt;0,'E-Coal'!W74/'BIFUbC-coal'!W26,1)</f>
        <v>1</v>
      </c>
      <c r="X26" s="313">
        <f>IF('BIFUbC-coal'!X26&gt;0,'E-Coal'!X74/'BIFUbC-coal'!X26,1)</f>
        <v>1</v>
      </c>
      <c r="Y26" s="313">
        <f>IF('BIFUbC-coal'!Y26&gt;0,'E-Coal'!Y74/'BIFUbC-coal'!Y26,1)</f>
        <v>1</v>
      </c>
      <c r="Z26" s="313">
        <f>IF('BIFUbC-coal'!Z26&gt;0,'E-Coal'!Z74/'BIFUbC-coal'!Z26,1)</f>
        <v>1</v>
      </c>
      <c r="AA26" s="313">
        <f>IF('BIFUbC-coal'!AA26&gt;0,'E-Coal'!AA74/'BIFUbC-coal'!AA26,1)</f>
        <v>1</v>
      </c>
      <c r="AB26" s="313">
        <f>IF('BIFUbC-coal'!AB26&gt;0,'E-Coal'!AB74/'BIFUbC-coal'!AB26,1)</f>
        <v>1</v>
      </c>
      <c r="AC26" s="313">
        <f>IF('BIFUbC-coal'!AC26&gt;0,'E-Coal'!AC74/'BIFUbC-coal'!AC26,1)</f>
        <v>1</v>
      </c>
      <c r="AD26" s="313">
        <f>IF('BIFUbC-coal'!AD26&gt;0,'E-Coal'!AD74/'BIFUbC-coal'!AD26,1)</f>
        <v>1</v>
      </c>
      <c r="AE26" s="313">
        <f>IF('BIFUbC-coal'!AE26&gt;0,'E-Coal'!AE74/'BIFUbC-coal'!AE26,1)</f>
        <v>1</v>
      </c>
      <c r="AF26" s="313">
        <f>IF('BIFUbC-coal'!AF26&gt;0,'E-Coal'!AF74/'BIFUbC-coal'!AF26,1)</f>
        <v>1</v>
      </c>
      <c r="AG26" s="313">
        <f>IF('BIFUbC-coal'!AG26&gt;0,'E-Coal'!AG74/'BIFUbC-coal'!AG26,1)</f>
        <v>1</v>
      </c>
      <c r="AH26" s="313">
        <f>IF('BIFUbC-coal'!AH26&gt;0,'E-Coal'!AH74/'BIFUbC-coal'!AH26,1)</f>
        <v>1</v>
      </c>
      <c r="AI26" s="313">
        <f>IF('BIFUbC-coal'!AI26&gt;0,'E-Coal'!AI74/'BIFUbC-coal'!AI26,1)</f>
        <v>1</v>
      </c>
      <c r="AJ26" s="313">
        <f>IF('BIFUbC-coal'!AJ26&gt;0,'E-Coal'!AJ74/'BIFUbC-coal'!AJ26,1)</f>
        <v>1</v>
      </c>
      <c r="AK26" s="313">
        <f>IF('BIFUbC-coal'!AK26&gt;0,'E-Coal'!AK74/'BIFUbC-coal'!AK26,1)</f>
        <v>1</v>
      </c>
      <c r="AL26" s="313">
        <f>IF('BIFUbC-coal'!AL26&gt;0,'E-Coal'!AL74/'BIFUbC-coal'!AL26,1)</f>
        <v>1</v>
      </c>
      <c r="AM26" s="313">
        <f>IF('BIFUbC-coal'!AM26&gt;0,'E-Coal'!AM74/'BIFUbC-coal'!AM26,1)</f>
        <v>1</v>
      </c>
      <c r="AN26" s="313">
        <f>IF('BIFUbC-coal'!AN26&gt;0,'E-Coal'!AN74/'BIFUbC-coal'!AN26,1)</f>
        <v>1</v>
      </c>
      <c r="AO26" s="313">
        <f>IF('BIFUbC-coal'!AO26&gt;0,'E-Coal'!AO74/'BIFUbC-coal'!AO26,1)</f>
        <v>1</v>
      </c>
      <c r="AP26" s="313">
        <f>IF('BIFUbC-coal'!AP26&gt;0,'E-Coal'!AP74/'BIFUbC-coal'!AP26,1)</f>
        <v>1</v>
      </c>
      <c r="AQ26" s="313">
        <f>IF('BIFUbC-coal'!AQ26&gt;0,'E-Coal'!AQ74/'BIFUbC-coal'!AQ26,1)</f>
        <v>1</v>
      </c>
    </row>
  </sheetData>
  <phoneticPr fontId="3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D7BF-9F85-41B9-9491-39235FD24CF0}">
  <sheetPr codeName="Sheet47">
    <tabColor theme="4" tint="-0.249977111117893"/>
  </sheetPr>
  <dimension ref="A1:AQ26"/>
  <sheetViews>
    <sheetView topLeftCell="T1" workbookViewId="0">
      <selection activeCell="B2" sqref="B2:AQ26"/>
    </sheetView>
    <sheetView workbookViewId="1"/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f>IF('BIFUbC-LPG-propane-or-butane'!B2&gt;0,'E-LPG propane or butane'!B50/'BIFUbC-LPG-propane-or-butane'!B2,1)</f>
        <v>1</v>
      </c>
      <c r="C2" s="313">
        <f>IF('BIFUbC-LPG-propane-or-butane'!C2&gt;0,'E-LPG propane or butane'!C50/'BIFUbC-LPG-propane-or-butane'!C2,1)</f>
        <v>1</v>
      </c>
      <c r="D2" s="313">
        <f>IF('BIFUbC-LPG-propane-or-butane'!D2&gt;0,'E-LPG propane or butane'!D50/'BIFUbC-LPG-propane-or-butane'!D2,1)</f>
        <v>1</v>
      </c>
      <c r="E2" s="313">
        <f>IF('BIFUbC-LPG-propane-or-butane'!E2&gt;0,'E-LPG propane or butane'!E50/'BIFUbC-LPG-propane-or-butane'!E2,1)</f>
        <v>1</v>
      </c>
      <c r="F2" s="313">
        <f>IF('BIFUbC-LPG-propane-or-butane'!F2&gt;0,'E-LPG propane or butane'!F50/'BIFUbC-LPG-propane-or-butane'!F2,1)</f>
        <v>1</v>
      </c>
      <c r="G2" s="313">
        <f>IF('BIFUbC-LPG-propane-or-butane'!G2&gt;0,'E-LPG propane or butane'!G50/'BIFUbC-LPG-propane-or-butane'!G2,1)</f>
        <v>1</v>
      </c>
      <c r="H2" s="313">
        <f>IF('BIFUbC-LPG-propane-or-butane'!H2&gt;0,'E-LPG propane or butane'!H50/'BIFUbC-LPG-propane-or-butane'!H2,1)</f>
        <v>1</v>
      </c>
      <c r="I2" s="313">
        <f>IF('BIFUbC-LPG-propane-or-butane'!I2&gt;0,'E-LPG propane or butane'!I50/'BIFUbC-LPG-propane-or-butane'!I2,1)</f>
        <v>1</v>
      </c>
      <c r="J2" s="313">
        <f>IF('BIFUbC-LPG-propane-or-butane'!J2&gt;0,'E-LPG propane or butane'!J50/'BIFUbC-LPG-propane-or-butane'!J2,1)</f>
        <v>1</v>
      </c>
      <c r="K2" s="313">
        <f>IF('BIFUbC-LPG-propane-or-butane'!K2&gt;0,'E-LPG propane or butane'!K50/'BIFUbC-LPG-propane-or-butane'!K2,1)</f>
        <v>1</v>
      </c>
      <c r="L2" s="313">
        <f>IF('BIFUbC-LPG-propane-or-butane'!L2&gt;0,'E-LPG propane or butane'!L50/'BIFUbC-LPG-propane-or-butane'!L2,1)</f>
        <v>1</v>
      </c>
      <c r="M2" s="313">
        <f>IF('BIFUbC-LPG-propane-or-butane'!M2&gt;0,'E-LPG propane or butane'!M50/'BIFUbC-LPG-propane-or-butane'!M2,1)</f>
        <v>1</v>
      </c>
      <c r="N2" s="313">
        <f>IF('BIFUbC-LPG-propane-or-butane'!N2&gt;0,'E-LPG propane or butane'!N50/'BIFUbC-LPG-propane-or-butane'!N2,1)</f>
        <v>1</v>
      </c>
      <c r="O2" s="313">
        <f>IF('BIFUbC-LPG-propane-or-butane'!O2&gt;0,'E-LPG propane or butane'!O50/'BIFUbC-LPG-propane-or-butane'!O2,1)</f>
        <v>1</v>
      </c>
      <c r="P2" s="313">
        <f>IF('BIFUbC-LPG-propane-or-butane'!P2&gt;0,'E-LPG propane or butane'!P50/'BIFUbC-LPG-propane-or-butane'!P2,1)</f>
        <v>1</v>
      </c>
      <c r="Q2" s="313">
        <f>IF('BIFUbC-LPG-propane-or-butane'!Q2&gt;0,'E-LPG propane or butane'!Q50/'BIFUbC-LPG-propane-or-butane'!Q2,1)</f>
        <v>1</v>
      </c>
      <c r="R2" s="313">
        <f>IF('BIFUbC-LPG-propane-or-butane'!R2&gt;0,'E-LPG propane or butane'!R50/'BIFUbC-LPG-propane-or-butane'!R2,1)</f>
        <v>1</v>
      </c>
      <c r="S2" s="313">
        <f>IF('BIFUbC-LPG-propane-or-butane'!S2&gt;0,'E-LPG propane or butane'!S50/'BIFUbC-LPG-propane-or-butane'!S2,1)</f>
        <v>1</v>
      </c>
      <c r="T2" s="313">
        <f>IF('BIFUbC-LPG-propane-or-butane'!T2&gt;0,'E-LPG propane or butane'!T50/'BIFUbC-LPG-propane-or-butane'!T2,1)</f>
        <v>1</v>
      </c>
      <c r="U2" s="313">
        <f>IF('BIFUbC-LPG-propane-or-butane'!U2&gt;0,'E-LPG propane or butane'!U50/'BIFUbC-LPG-propane-or-butane'!U2,1)</f>
        <v>1</v>
      </c>
      <c r="V2" s="313">
        <f>IF('BIFUbC-LPG-propane-or-butane'!V2&gt;0,'E-LPG propane or butane'!V50/'BIFUbC-LPG-propane-or-butane'!V2,1)</f>
        <v>1</v>
      </c>
      <c r="W2" s="313">
        <f>IF('BIFUbC-LPG-propane-or-butane'!W2&gt;0,'E-LPG propane or butane'!W50/'BIFUbC-LPG-propane-or-butane'!W2,1)</f>
        <v>1</v>
      </c>
      <c r="X2" s="313">
        <f>IF('BIFUbC-LPG-propane-or-butane'!X2&gt;0,'E-LPG propane or butane'!X50/'BIFUbC-LPG-propane-or-butane'!X2,1)</f>
        <v>1</v>
      </c>
      <c r="Y2" s="313">
        <f>IF('BIFUbC-LPG-propane-or-butane'!Y2&gt;0,'E-LPG propane or butane'!Y50/'BIFUbC-LPG-propane-or-butane'!Y2,1)</f>
        <v>1</v>
      </c>
      <c r="Z2" s="313">
        <f>IF('BIFUbC-LPG-propane-or-butane'!Z2&gt;0,'E-LPG propane or butane'!Z50/'BIFUbC-LPG-propane-or-butane'!Z2,1)</f>
        <v>1</v>
      </c>
      <c r="AA2" s="313">
        <f>IF('BIFUbC-LPG-propane-or-butane'!AA2&gt;0,'E-LPG propane or butane'!AA50/'BIFUbC-LPG-propane-or-butane'!AA2,1)</f>
        <v>1</v>
      </c>
      <c r="AB2" s="313">
        <f>IF('BIFUbC-LPG-propane-or-butane'!AB2&gt;0,'E-LPG propane or butane'!AB50/'BIFUbC-LPG-propane-or-butane'!AB2,1)</f>
        <v>1</v>
      </c>
      <c r="AC2" s="313">
        <f>IF('BIFUbC-LPG-propane-or-butane'!AC2&gt;0,'E-LPG propane or butane'!AC50/'BIFUbC-LPG-propane-or-butane'!AC2,1)</f>
        <v>1</v>
      </c>
      <c r="AD2" s="313">
        <f>IF('BIFUbC-LPG-propane-or-butane'!AD2&gt;0,'E-LPG propane or butane'!AD50/'BIFUbC-LPG-propane-or-butane'!AD2,1)</f>
        <v>1</v>
      </c>
      <c r="AE2" s="313">
        <f>IF('BIFUbC-LPG-propane-or-butane'!AE2&gt;0,'E-LPG propane or butane'!AE50/'BIFUbC-LPG-propane-or-butane'!AE2,1)</f>
        <v>1</v>
      </c>
      <c r="AF2" s="313">
        <f>IF('BIFUbC-LPG-propane-or-butane'!AF2&gt;0,'E-LPG propane or butane'!AF50/'BIFUbC-LPG-propane-or-butane'!AF2,1)</f>
        <v>1</v>
      </c>
      <c r="AG2" s="313">
        <f>IF('BIFUbC-LPG-propane-or-butane'!AG2&gt;0,'E-LPG propane or butane'!AG50/'BIFUbC-LPG-propane-or-butane'!AG2,1)</f>
        <v>1</v>
      </c>
      <c r="AH2" s="313">
        <f>IF('BIFUbC-LPG-propane-or-butane'!AH2&gt;0,'E-LPG propane or butane'!AH50/'BIFUbC-LPG-propane-or-butane'!AH2,1)</f>
        <v>1</v>
      </c>
      <c r="AI2" s="313">
        <f>IF('BIFUbC-LPG-propane-or-butane'!AI2&gt;0,'E-LPG propane or butane'!AI50/'BIFUbC-LPG-propane-or-butane'!AI2,1)</f>
        <v>1</v>
      </c>
      <c r="AJ2" s="313">
        <f>IF('BIFUbC-LPG-propane-or-butane'!AJ2&gt;0,'E-LPG propane or butane'!AJ50/'BIFUbC-LPG-propane-or-butane'!AJ2,1)</f>
        <v>1</v>
      </c>
      <c r="AK2" s="313">
        <f>IF('BIFUbC-LPG-propane-or-butane'!AK2&gt;0,'E-LPG propane or butane'!AK50/'BIFUbC-LPG-propane-or-butane'!AK2,1)</f>
        <v>1</v>
      </c>
      <c r="AL2" s="313">
        <f>IF('BIFUbC-LPG-propane-or-butane'!AL2&gt;0,'E-LPG propane or butane'!AL50/'BIFUbC-LPG-propane-or-butane'!AL2,1)</f>
        <v>1</v>
      </c>
      <c r="AM2" s="313">
        <f>IF('BIFUbC-LPG-propane-or-butane'!AM2&gt;0,'E-LPG propane or butane'!AM50/'BIFUbC-LPG-propane-or-butane'!AM2,1)</f>
        <v>1</v>
      </c>
      <c r="AN2" s="313">
        <f>IF('BIFUbC-LPG-propane-or-butane'!AN2&gt;0,'E-LPG propane or butane'!AN50/'BIFUbC-LPG-propane-or-butane'!AN2,1)</f>
        <v>1</v>
      </c>
      <c r="AO2" s="313">
        <f>IF('BIFUbC-LPG-propane-or-butane'!AO2&gt;0,'E-LPG propane or butane'!AO50/'BIFUbC-LPG-propane-or-butane'!AO2,1)</f>
        <v>1</v>
      </c>
      <c r="AP2" s="313">
        <f>IF('BIFUbC-LPG-propane-or-butane'!AP2&gt;0,'E-LPG propane or butane'!AP50/'BIFUbC-LPG-propane-or-butane'!AP2,1)</f>
        <v>1</v>
      </c>
      <c r="AQ2" s="313">
        <f>IF('BIFUbC-LPG-propane-or-butane'!AQ2&gt;0,'E-LPG propane or butane'!AQ50/'BIFUbC-LPG-propane-or-butane'!AQ2,1)</f>
        <v>1</v>
      </c>
    </row>
    <row r="3" spans="1:43" x14ac:dyDescent="0.2">
      <c r="A3" s="313" t="s">
        <v>125</v>
      </c>
      <c r="B3" s="313">
        <f>IF('BIFUbC-LPG-propane-or-butane'!B3&gt;0,'E-LPG propane or butane'!B51/'BIFUbC-LPG-propane-or-butane'!B3,1)</f>
        <v>1</v>
      </c>
      <c r="C3" s="313">
        <f>IF('BIFUbC-LPG-propane-or-butane'!C3&gt;0,'E-LPG propane or butane'!C51/'BIFUbC-LPG-propane-or-butane'!C3,1)</f>
        <v>1</v>
      </c>
      <c r="D3" s="313">
        <f>IF('BIFUbC-LPG-propane-or-butane'!D3&gt;0,'E-LPG propane or butane'!D51/'BIFUbC-LPG-propane-or-butane'!D3,1)</f>
        <v>1</v>
      </c>
      <c r="E3" s="313">
        <f>IF('BIFUbC-LPG-propane-or-butane'!E3&gt;0,'E-LPG propane or butane'!E51/'BIFUbC-LPG-propane-or-butane'!E3,1)</f>
        <v>1</v>
      </c>
      <c r="F3" s="313">
        <f>IF('BIFUbC-LPG-propane-or-butane'!F3&gt;0,'E-LPG propane or butane'!F51/'BIFUbC-LPG-propane-or-butane'!F3,1)</f>
        <v>1</v>
      </c>
      <c r="G3" s="313">
        <f>IF('BIFUbC-LPG-propane-or-butane'!G3&gt;0,'E-LPG propane or butane'!G51/'BIFUbC-LPG-propane-or-butane'!G3,1)</f>
        <v>1</v>
      </c>
      <c r="H3" s="313">
        <f>IF('BIFUbC-LPG-propane-or-butane'!H3&gt;0,'E-LPG propane or butane'!H51/'BIFUbC-LPG-propane-or-butane'!H3,1)</f>
        <v>1</v>
      </c>
      <c r="I3" s="313">
        <f>IF('BIFUbC-LPG-propane-or-butane'!I3&gt;0,'E-LPG propane or butane'!I51/'BIFUbC-LPG-propane-or-butane'!I3,1)</f>
        <v>1</v>
      </c>
      <c r="J3" s="313">
        <f>IF('BIFUbC-LPG-propane-or-butane'!J3&gt;0,'E-LPG propane or butane'!J51/'BIFUbC-LPG-propane-or-butane'!J3,1)</f>
        <v>1</v>
      </c>
      <c r="K3" s="313">
        <f>IF('BIFUbC-LPG-propane-or-butane'!K3&gt;0,'E-LPG propane or butane'!K51/'BIFUbC-LPG-propane-or-butane'!K3,1)</f>
        <v>1</v>
      </c>
      <c r="L3" s="313">
        <f>IF('BIFUbC-LPG-propane-or-butane'!L3&gt;0,'E-LPG propane or butane'!L51/'BIFUbC-LPG-propane-or-butane'!L3,1)</f>
        <v>1</v>
      </c>
      <c r="M3" s="313">
        <f>IF('BIFUbC-LPG-propane-or-butane'!M3&gt;0,'E-LPG propane or butane'!M51/'BIFUbC-LPG-propane-or-butane'!M3,1)</f>
        <v>1</v>
      </c>
      <c r="N3" s="313">
        <f>IF('BIFUbC-LPG-propane-or-butane'!N3&gt;0,'E-LPG propane or butane'!N51/'BIFUbC-LPG-propane-or-butane'!N3,1)</f>
        <v>1</v>
      </c>
      <c r="O3" s="313">
        <f>IF('BIFUbC-LPG-propane-or-butane'!O3&gt;0,'E-LPG propane or butane'!O51/'BIFUbC-LPG-propane-or-butane'!O3,1)</f>
        <v>1</v>
      </c>
      <c r="P3" s="313">
        <f>IF('BIFUbC-LPG-propane-or-butane'!P3&gt;0,'E-LPG propane or butane'!P51/'BIFUbC-LPG-propane-or-butane'!P3,1)</f>
        <v>1</v>
      </c>
      <c r="Q3" s="313">
        <f>IF('BIFUbC-LPG-propane-or-butane'!Q3&gt;0,'E-LPG propane or butane'!Q51/'BIFUbC-LPG-propane-or-butane'!Q3,1)</f>
        <v>1</v>
      </c>
      <c r="R3" s="313">
        <f>IF('BIFUbC-LPG-propane-or-butane'!R3&gt;0,'E-LPG propane or butane'!R51/'BIFUbC-LPG-propane-or-butane'!R3,1)</f>
        <v>1</v>
      </c>
      <c r="S3" s="313">
        <f>IF('BIFUbC-LPG-propane-or-butane'!S3&gt;0,'E-LPG propane or butane'!S51/'BIFUbC-LPG-propane-or-butane'!S3,1)</f>
        <v>1</v>
      </c>
      <c r="T3" s="313">
        <f>IF('BIFUbC-LPG-propane-or-butane'!T3&gt;0,'E-LPG propane or butane'!T51/'BIFUbC-LPG-propane-or-butane'!T3,1)</f>
        <v>1</v>
      </c>
      <c r="U3" s="313">
        <f>IF('BIFUbC-LPG-propane-or-butane'!U3&gt;0,'E-LPG propane or butane'!U51/'BIFUbC-LPG-propane-or-butane'!U3,1)</f>
        <v>1</v>
      </c>
      <c r="V3" s="313">
        <f>IF('BIFUbC-LPG-propane-or-butane'!V3&gt;0,'E-LPG propane or butane'!V51/'BIFUbC-LPG-propane-or-butane'!V3,1)</f>
        <v>1</v>
      </c>
      <c r="W3" s="313">
        <f>IF('BIFUbC-LPG-propane-or-butane'!W3&gt;0,'E-LPG propane or butane'!W51/'BIFUbC-LPG-propane-or-butane'!W3,1)</f>
        <v>1</v>
      </c>
      <c r="X3" s="313">
        <f>IF('BIFUbC-LPG-propane-or-butane'!X3&gt;0,'E-LPG propane or butane'!X51/'BIFUbC-LPG-propane-or-butane'!X3,1)</f>
        <v>1</v>
      </c>
      <c r="Y3" s="313">
        <f>IF('BIFUbC-LPG-propane-or-butane'!Y3&gt;0,'E-LPG propane or butane'!Y51/'BIFUbC-LPG-propane-or-butane'!Y3,1)</f>
        <v>1</v>
      </c>
      <c r="Z3" s="313">
        <f>IF('BIFUbC-LPG-propane-or-butane'!Z3&gt;0,'E-LPG propane or butane'!Z51/'BIFUbC-LPG-propane-or-butane'!Z3,1)</f>
        <v>1</v>
      </c>
      <c r="AA3" s="313">
        <f>IF('BIFUbC-LPG-propane-or-butane'!AA3&gt;0,'E-LPG propane or butane'!AA51/'BIFUbC-LPG-propane-or-butane'!AA3,1)</f>
        <v>1</v>
      </c>
      <c r="AB3" s="313">
        <f>IF('BIFUbC-LPG-propane-or-butane'!AB3&gt;0,'E-LPG propane or butane'!AB51/'BIFUbC-LPG-propane-or-butane'!AB3,1)</f>
        <v>1</v>
      </c>
      <c r="AC3" s="313">
        <f>IF('BIFUbC-LPG-propane-or-butane'!AC3&gt;0,'E-LPG propane or butane'!AC51/'BIFUbC-LPG-propane-or-butane'!AC3,1)</f>
        <v>1</v>
      </c>
      <c r="AD3" s="313">
        <f>IF('BIFUbC-LPG-propane-or-butane'!AD3&gt;0,'E-LPG propane or butane'!AD51/'BIFUbC-LPG-propane-or-butane'!AD3,1)</f>
        <v>1</v>
      </c>
      <c r="AE3" s="313">
        <f>IF('BIFUbC-LPG-propane-or-butane'!AE3&gt;0,'E-LPG propane or butane'!AE51/'BIFUbC-LPG-propane-or-butane'!AE3,1)</f>
        <v>1</v>
      </c>
      <c r="AF3" s="313">
        <f>IF('BIFUbC-LPG-propane-or-butane'!AF3&gt;0,'E-LPG propane or butane'!AF51/'BIFUbC-LPG-propane-or-butane'!AF3,1)</f>
        <v>1</v>
      </c>
      <c r="AG3" s="313">
        <f>IF('BIFUbC-LPG-propane-or-butane'!AG3&gt;0,'E-LPG propane or butane'!AG51/'BIFUbC-LPG-propane-or-butane'!AG3,1)</f>
        <v>1</v>
      </c>
      <c r="AH3" s="313">
        <f>IF('BIFUbC-LPG-propane-or-butane'!AH3&gt;0,'E-LPG propane or butane'!AH51/'BIFUbC-LPG-propane-or-butane'!AH3,1)</f>
        <v>1</v>
      </c>
      <c r="AI3" s="313">
        <f>IF('BIFUbC-LPG-propane-or-butane'!AI3&gt;0,'E-LPG propane or butane'!AI51/'BIFUbC-LPG-propane-or-butane'!AI3,1)</f>
        <v>1</v>
      </c>
      <c r="AJ3" s="313">
        <f>IF('BIFUbC-LPG-propane-or-butane'!AJ3&gt;0,'E-LPG propane or butane'!AJ51/'BIFUbC-LPG-propane-or-butane'!AJ3,1)</f>
        <v>1</v>
      </c>
      <c r="AK3" s="313">
        <f>IF('BIFUbC-LPG-propane-or-butane'!AK3&gt;0,'E-LPG propane or butane'!AK51/'BIFUbC-LPG-propane-or-butane'!AK3,1)</f>
        <v>1</v>
      </c>
      <c r="AL3" s="313">
        <f>IF('BIFUbC-LPG-propane-or-butane'!AL3&gt;0,'E-LPG propane or butane'!AL51/'BIFUbC-LPG-propane-or-butane'!AL3,1)</f>
        <v>1</v>
      </c>
      <c r="AM3" s="313">
        <f>IF('BIFUbC-LPG-propane-or-butane'!AM3&gt;0,'E-LPG propane or butane'!AM51/'BIFUbC-LPG-propane-or-butane'!AM3,1)</f>
        <v>1</v>
      </c>
      <c r="AN3" s="313">
        <f>IF('BIFUbC-LPG-propane-or-butane'!AN3&gt;0,'E-LPG propane or butane'!AN51/'BIFUbC-LPG-propane-or-butane'!AN3,1)</f>
        <v>1</v>
      </c>
      <c r="AO3" s="313">
        <f>IF('BIFUbC-LPG-propane-or-butane'!AO3&gt;0,'E-LPG propane or butane'!AO51/'BIFUbC-LPG-propane-or-butane'!AO3,1)</f>
        <v>1</v>
      </c>
      <c r="AP3" s="313">
        <f>IF('BIFUbC-LPG-propane-or-butane'!AP3&gt;0,'E-LPG propane or butane'!AP51/'BIFUbC-LPG-propane-or-butane'!AP3,1)</f>
        <v>1</v>
      </c>
      <c r="AQ3" s="313">
        <f>IF('BIFUbC-LPG-propane-or-butane'!AQ3&gt;0,'E-LPG propane or butane'!AQ51/'BIFUbC-LPG-propane-or-butane'!AQ3,1)</f>
        <v>1</v>
      </c>
    </row>
    <row r="4" spans="1:43" x14ac:dyDescent="0.2">
      <c r="A4" s="313" t="s">
        <v>126</v>
      </c>
      <c r="B4" s="313">
        <f>IF('BIFUbC-LPG-propane-or-butane'!B4&gt;0,'E-LPG propane or butane'!B52/'BIFUbC-LPG-propane-or-butane'!B4,1)</f>
        <v>1</v>
      </c>
      <c r="C4" s="313">
        <f>IF('BIFUbC-LPG-propane-or-butane'!C4&gt;0,'E-LPG propane or butane'!C52/'BIFUbC-LPG-propane-or-butane'!C4,1)</f>
        <v>1</v>
      </c>
      <c r="D4" s="313">
        <f>IF('BIFUbC-LPG-propane-or-butane'!D4&gt;0,'E-LPG propane or butane'!D52/'BIFUbC-LPG-propane-or-butane'!D4,1)</f>
        <v>1</v>
      </c>
      <c r="E4" s="313">
        <f>IF('BIFUbC-LPG-propane-or-butane'!E4&gt;0,'E-LPG propane or butane'!E52/'BIFUbC-LPG-propane-or-butane'!E4,1)</f>
        <v>1</v>
      </c>
      <c r="F4" s="313">
        <f>IF('BIFUbC-LPG-propane-or-butane'!F4&gt;0,'E-LPG propane or butane'!F52/'BIFUbC-LPG-propane-or-butane'!F4,1)</f>
        <v>1</v>
      </c>
      <c r="G4" s="313">
        <f>IF('BIFUbC-LPG-propane-or-butane'!G4&gt;0,'E-LPG propane or butane'!G52/'BIFUbC-LPG-propane-or-butane'!G4,1)</f>
        <v>1</v>
      </c>
      <c r="H4" s="313">
        <f>IF('BIFUbC-LPG-propane-or-butane'!H4&gt;0,'E-LPG propane or butane'!H52/'BIFUbC-LPG-propane-or-butane'!H4,1)</f>
        <v>1</v>
      </c>
      <c r="I4" s="313">
        <f>IF('BIFUbC-LPG-propane-or-butane'!I4&gt;0,'E-LPG propane or butane'!I52/'BIFUbC-LPG-propane-or-butane'!I4,1)</f>
        <v>1</v>
      </c>
      <c r="J4" s="313">
        <f>IF('BIFUbC-LPG-propane-or-butane'!J4&gt;0,'E-LPG propane or butane'!J52/'BIFUbC-LPG-propane-or-butane'!J4,1)</f>
        <v>1</v>
      </c>
      <c r="K4" s="313">
        <f>IF('BIFUbC-LPG-propane-or-butane'!K4&gt;0,'E-LPG propane or butane'!K52/'BIFUbC-LPG-propane-or-butane'!K4,1)</f>
        <v>1</v>
      </c>
      <c r="L4" s="313">
        <f>IF('BIFUbC-LPG-propane-or-butane'!L4&gt;0,'E-LPG propane or butane'!L52/'BIFUbC-LPG-propane-or-butane'!L4,1)</f>
        <v>1</v>
      </c>
      <c r="M4" s="313">
        <f>IF('BIFUbC-LPG-propane-or-butane'!M4&gt;0,'E-LPG propane or butane'!M52/'BIFUbC-LPG-propane-or-butane'!M4,1)</f>
        <v>1</v>
      </c>
      <c r="N4" s="313">
        <f>IF('BIFUbC-LPG-propane-or-butane'!N4&gt;0,'E-LPG propane or butane'!N52/'BIFUbC-LPG-propane-or-butane'!N4,1)</f>
        <v>1</v>
      </c>
      <c r="O4" s="313">
        <f>IF('BIFUbC-LPG-propane-or-butane'!O4&gt;0,'E-LPG propane or butane'!O52/'BIFUbC-LPG-propane-or-butane'!O4,1)</f>
        <v>1</v>
      </c>
      <c r="P4" s="313">
        <f>IF('BIFUbC-LPG-propane-or-butane'!P4&gt;0,'E-LPG propane or butane'!P52/'BIFUbC-LPG-propane-or-butane'!P4,1)</f>
        <v>1</v>
      </c>
      <c r="Q4" s="313">
        <f>IF('BIFUbC-LPG-propane-or-butane'!Q4&gt;0,'E-LPG propane or butane'!Q52/'BIFUbC-LPG-propane-or-butane'!Q4,1)</f>
        <v>1</v>
      </c>
      <c r="R4" s="313">
        <f>IF('BIFUbC-LPG-propane-or-butane'!R4&gt;0,'E-LPG propane or butane'!R52/'BIFUbC-LPG-propane-or-butane'!R4,1)</f>
        <v>1</v>
      </c>
      <c r="S4" s="313">
        <f>IF('BIFUbC-LPG-propane-or-butane'!S4&gt;0,'E-LPG propane or butane'!S52/'BIFUbC-LPG-propane-or-butane'!S4,1)</f>
        <v>1</v>
      </c>
      <c r="T4" s="313">
        <f>IF('BIFUbC-LPG-propane-or-butane'!T4&gt;0,'E-LPG propane or butane'!T52/'BIFUbC-LPG-propane-or-butane'!T4,1)</f>
        <v>1</v>
      </c>
      <c r="U4" s="313">
        <f>IF('BIFUbC-LPG-propane-or-butane'!U4&gt;0,'E-LPG propane or butane'!U52/'BIFUbC-LPG-propane-or-butane'!U4,1)</f>
        <v>1</v>
      </c>
      <c r="V4" s="313">
        <f>IF('BIFUbC-LPG-propane-or-butane'!V4&gt;0,'E-LPG propane or butane'!V52/'BIFUbC-LPG-propane-or-butane'!V4,1)</f>
        <v>1</v>
      </c>
      <c r="W4" s="313">
        <f>IF('BIFUbC-LPG-propane-or-butane'!W4&gt;0,'E-LPG propane or butane'!W52/'BIFUbC-LPG-propane-or-butane'!W4,1)</f>
        <v>1</v>
      </c>
      <c r="X4" s="313">
        <f>IF('BIFUbC-LPG-propane-or-butane'!X4&gt;0,'E-LPG propane or butane'!X52/'BIFUbC-LPG-propane-or-butane'!X4,1)</f>
        <v>1</v>
      </c>
      <c r="Y4" s="313">
        <f>IF('BIFUbC-LPG-propane-or-butane'!Y4&gt;0,'E-LPG propane or butane'!Y52/'BIFUbC-LPG-propane-or-butane'!Y4,1)</f>
        <v>1</v>
      </c>
      <c r="Z4" s="313">
        <f>IF('BIFUbC-LPG-propane-or-butane'!Z4&gt;0,'E-LPG propane or butane'!Z52/'BIFUbC-LPG-propane-or-butane'!Z4,1)</f>
        <v>1</v>
      </c>
      <c r="AA4" s="313">
        <f>IF('BIFUbC-LPG-propane-or-butane'!AA4&gt;0,'E-LPG propane or butane'!AA52/'BIFUbC-LPG-propane-or-butane'!AA4,1)</f>
        <v>1</v>
      </c>
      <c r="AB4" s="313">
        <f>IF('BIFUbC-LPG-propane-or-butane'!AB4&gt;0,'E-LPG propane or butane'!AB52/'BIFUbC-LPG-propane-or-butane'!AB4,1)</f>
        <v>1</v>
      </c>
      <c r="AC4" s="313">
        <f>IF('BIFUbC-LPG-propane-or-butane'!AC4&gt;0,'E-LPG propane or butane'!AC52/'BIFUbC-LPG-propane-or-butane'!AC4,1)</f>
        <v>1</v>
      </c>
      <c r="AD4" s="313">
        <f>IF('BIFUbC-LPG-propane-or-butane'!AD4&gt;0,'E-LPG propane or butane'!AD52/'BIFUbC-LPG-propane-or-butane'!AD4,1)</f>
        <v>1</v>
      </c>
      <c r="AE4" s="313">
        <f>IF('BIFUbC-LPG-propane-or-butane'!AE4&gt;0,'E-LPG propane or butane'!AE52/'BIFUbC-LPG-propane-or-butane'!AE4,1)</f>
        <v>1</v>
      </c>
      <c r="AF4" s="313">
        <f>IF('BIFUbC-LPG-propane-or-butane'!AF4&gt;0,'E-LPG propane or butane'!AF52/'BIFUbC-LPG-propane-or-butane'!AF4,1)</f>
        <v>1</v>
      </c>
      <c r="AG4" s="313">
        <f>IF('BIFUbC-LPG-propane-or-butane'!AG4&gt;0,'E-LPG propane or butane'!AG52/'BIFUbC-LPG-propane-or-butane'!AG4,1)</f>
        <v>1</v>
      </c>
      <c r="AH4" s="313">
        <f>IF('BIFUbC-LPG-propane-or-butane'!AH4&gt;0,'E-LPG propane or butane'!AH52/'BIFUbC-LPG-propane-or-butane'!AH4,1)</f>
        <v>1</v>
      </c>
      <c r="AI4" s="313">
        <f>IF('BIFUbC-LPG-propane-or-butane'!AI4&gt;0,'E-LPG propane or butane'!AI52/'BIFUbC-LPG-propane-or-butane'!AI4,1)</f>
        <v>1</v>
      </c>
      <c r="AJ4" s="313">
        <f>IF('BIFUbC-LPG-propane-or-butane'!AJ4&gt;0,'E-LPG propane or butane'!AJ52/'BIFUbC-LPG-propane-or-butane'!AJ4,1)</f>
        <v>1</v>
      </c>
      <c r="AK4" s="313">
        <f>IF('BIFUbC-LPG-propane-or-butane'!AK4&gt;0,'E-LPG propane or butane'!AK52/'BIFUbC-LPG-propane-or-butane'!AK4,1)</f>
        <v>1</v>
      </c>
      <c r="AL4" s="313">
        <f>IF('BIFUbC-LPG-propane-or-butane'!AL4&gt;0,'E-LPG propane or butane'!AL52/'BIFUbC-LPG-propane-or-butane'!AL4,1)</f>
        <v>1</v>
      </c>
      <c r="AM4" s="313">
        <f>IF('BIFUbC-LPG-propane-or-butane'!AM4&gt;0,'E-LPG propane or butane'!AM52/'BIFUbC-LPG-propane-or-butane'!AM4,1)</f>
        <v>1</v>
      </c>
      <c r="AN4" s="313">
        <f>IF('BIFUbC-LPG-propane-or-butane'!AN4&gt;0,'E-LPG propane or butane'!AN52/'BIFUbC-LPG-propane-or-butane'!AN4,1)</f>
        <v>1</v>
      </c>
      <c r="AO4" s="313">
        <f>IF('BIFUbC-LPG-propane-or-butane'!AO4&gt;0,'E-LPG propane or butane'!AO52/'BIFUbC-LPG-propane-or-butane'!AO4,1)</f>
        <v>1</v>
      </c>
      <c r="AP4" s="313">
        <f>IF('BIFUbC-LPG-propane-or-butane'!AP4&gt;0,'E-LPG propane or butane'!AP52/'BIFUbC-LPG-propane-or-butane'!AP4,1)</f>
        <v>1</v>
      </c>
      <c r="AQ4" s="313">
        <f>IF('BIFUbC-LPG-propane-or-butane'!AQ4&gt;0,'E-LPG propane or butane'!AQ52/'BIFUbC-LPG-propane-or-butane'!AQ4,1)</f>
        <v>1</v>
      </c>
    </row>
    <row r="5" spans="1:43" x14ac:dyDescent="0.2">
      <c r="A5" s="313" t="s">
        <v>127</v>
      </c>
      <c r="B5" s="313">
        <f>IF('BIFUbC-LPG-propane-or-butane'!B5&gt;0,'E-LPG propane or butane'!B53/'BIFUbC-LPG-propane-or-butane'!B5,1)</f>
        <v>1</v>
      </c>
      <c r="C5" s="313">
        <f>IF('BIFUbC-LPG-propane-or-butane'!C5&gt;0,'E-LPG propane or butane'!C53/'BIFUbC-LPG-propane-or-butane'!C5,1)</f>
        <v>1</v>
      </c>
      <c r="D5" s="313">
        <f>IF('BIFUbC-LPG-propane-or-butane'!D5&gt;0,'E-LPG propane or butane'!D53/'BIFUbC-LPG-propane-or-butane'!D5,1)</f>
        <v>1</v>
      </c>
      <c r="E5" s="313">
        <f>IF('BIFUbC-LPG-propane-or-butane'!E5&gt;0,'E-LPG propane or butane'!E53/'BIFUbC-LPG-propane-or-butane'!E5,1)</f>
        <v>1</v>
      </c>
      <c r="F5" s="313">
        <f>IF('BIFUbC-LPG-propane-or-butane'!F5&gt;0,'E-LPG propane or butane'!F53/'BIFUbC-LPG-propane-or-butane'!F5,1)</f>
        <v>1</v>
      </c>
      <c r="G5" s="313">
        <f>IF('BIFUbC-LPG-propane-or-butane'!G5&gt;0,'E-LPG propane or butane'!G53/'BIFUbC-LPG-propane-or-butane'!G5,1)</f>
        <v>1</v>
      </c>
      <c r="H5" s="313">
        <f>IF('BIFUbC-LPG-propane-or-butane'!H5&gt;0,'E-LPG propane or butane'!H53/'BIFUbC-LPG-propane-or-butane'!H5,1)</f>
        <v>1</v>
      </c>
      <c r="I5" s="313">
        <f>IF('BIFUbC-LPG-propane-or-butane'!I5&gt;0,'E-LPG propane or butane'!I53/'BIFUbC-LPG-propane-or-butane'!I5,1)</f>
        <v>1</v>
      </c>
      <c r="J5" s="313">
        <f>IF('BIFUbC-LPG-propane-or-butane'!J5&gt;0,'E-LPG propane or butane'!J53/'BIFUbC-LPG-propane-or-butane'!J5,1)</f>
        <v>1</v>
      </c>
      <c r="K5" s="313">
        <f>IF('BIFUbC-LPG-propane-or-butane'!K5&gt;0,'E-LPG propane or butane'!K53/'BIFUbC-LPG-propane-or-butane'!K5,1)</f>
        <v>1</v>
      </c>
      <c r="L5" s="313">
        <f>IF('BIFUbC-LPG-propane-or-butane'!L5&gt;0,'E-LPG propane or butane'!L53/'BIFUbC-LPG-propane-or-butane'!L5,1)</f>
        <v>1</v>
      </c>
      <c r="M5" s="313">
        <f>IF('BIFUbC-LPG-propane-or-butane'!M5&gt;0,'E-LPG propane or butane'!M53/'BIFUbC-LPG-propane-or-butane'!M5,1)</f>
        <v>1</v>
      </c>
      <c r="N5" s="313">
        <f>IF('BIFUbC-LPG-propane-or-butane'!N5&gt;0,'E-LPG propane or butane'!N53/'BIFUbC-LPG-propane-or-butane'!N5,1)</f>
        <v>1</v>
      </c>
      <c r="O5" s="313">
        <f>IF('BIFUbC-LPG-propane-or-butane'!O5&gt;0,'E-LPG propane or butane'!O53/'BIFUbC-LPG-propane-or-butane'!O5,1)</f>
        <v>1</v>
      </c>
      <c r="P5" s="313">
        <f>IF('BIFUbC-LPG-propane-or-butane'!P5&gt;0,'E-LPG propane or butane'!P53/'BIFUbC-LPG-propane-or-butane'!P5,1)</f>
        <v>1</v>
      </c>
      <c r="Q5" s="313">
        <f>IF('BIFUbC-LPG-propane-or-butane'!Q5&gt;0,'E-LPG propane or butane'!Q53/'BIFUbC-LPG-propane-or-butane'!Q5,1)</f>
        <v>1</v>
      </c>
      <c r="R5" s="313">
        <f>IF('BIFUbC-LPG-propane-or-butane'!R5&gt;0,'E-LPG propane or butane'!R53/'BIFUbC-LPG-propane-or-butane'!R5,1)</f>
        <v>1</v>
      </c>
      <c r="S5" s="313">
        <f>IF('BIFUbC-LPG-propane-or-butane'!S5&gt;0,'E-LPG propane or butane'!S53/'BIFUbC-LPG-propane-or-butane'!S5,1)</f>
        <v>1</v>
      </c>
      <c r="T5" s="313">
        <f>IF('BIFUbC-LPG-propane-or-butane'!T5&gt;0,'E-LPG propane or butane'!T53/'BIFUbC-LPG-propane-or-butane'!T5,1)</f>
        <v>1</v>
      </c>
      <c r="U5" s="313">
        <f>IF('BIFUbC-LPG-propane-or-butane'!U5&gt;0,'E-LPG propane or butane'!U53/'BIFUbC-LPG-propane-or-butane'!U5,1)</f>
        <v>1</v>
      </c>
      <c r="V5" s="313">
        <f>IF('BIFUbC-LPG-propane-or-butane'!V5&gt;0,'E-LPG propane or butane'!V53/'BIFUbC-LPG-propane-or-butane'!V5,1)</f>
        <v>1</v>
      </c>
      <c r="W5" s="313">
        <f>IF('BIFUbC-LPG-propane-or-butane'!W5&gt;0,'E-LPG propane or butane'!W53/'BIFUbC-LPG-propane-or-butane'!W5,1)</f>
        <v>1</v>
      </c>
      <c r="X5" s="313">
        <f>IF('BIFUbC-LPG-propane-or-butane'!X5&gt;0,'E-LPG propane or butane'!X53/'BIFUbC-LPG-propane-or-butane'!X5,1)</f>
        <v>1</v>
      </c>
      <c r="Y5" s="313">
        <f>IF('BIFUbC-LPG-propane-or-butane'!Y5&gt;0,'E-LPG propane or butane'!Y53/'BIFUbC-LPG-propane-or-butane'!Y5,1)</f>
        <v>1</v>
      </c>
      <c r="Z5" s="313">
        <f>IF('BIFUbC-LPG-propane-or-butane'!Z5&gt;0,'E-LPG propane or butane'!Z53/'BIFUbC-LPG-propane-or-butane'!Z5,1)</f>
        <v>1</v>
      </c>
      <c r="AA5" s="313">
        <f>IF('BIFUbC-LPG-propane-or-butane'!AA5&gt;0,'E-LPG propane or butane'!AA53/'BIFUbC-LPG-propane-or-butane'!AA5,1)</f>
        <v>1</v>
      </c>
      <c r="AB5" s="313">
        <f>IF('BIFUbC-LPG-propane-or-butane'!AB5&gt;0,'E-LPG propane or butane'!AB53/'BIFUbC-LPG-propane-or-butane'!AB5,1)</f>
        <v>1</v>
      </c>
      <c r="AC5" s="313">
        <f>IF('BIFUbC-LPG-propane-or-butane'!AC5&gt;0,'E-LPG propane or butane'!AC53/'BIFUbC-LPG-propane-or-butane'!AC5,1)</f>
        <v>1</v>
      </c>
      <c r="AD5" s="313">
        <f>IF('BIFUbC-LPG-propane-or-butane'!AD5&gt;0,'E-LPG propane or butane'!AD53/'BIFUbC-LPG-propane-or-butane'!AD5,1)</f>
        <v>1</v>
      </c>
      <c r="AE5" s="313">
        <f>IF('BIFUbC-LPG-propane-or-butane'!AE5&gt;0,'E-LPG propane or butane'!AE53/'BIFUbC-LPG-propane-or-butane'!AE5,1)</f>
        <v>1</v>
      </c>
      <c r="AF5" s="313">
        <f>IF('BIFUbC-LPG-propane-or-butane'!AF5&gt;0,'E-LPG propane or butane'!AF53/'BIFUbC-LPG-propane-or-butane'!AF5,1)</f>
        <v>1</v>
      </c>
      <c r="AG5" s="313">
        <f>IF('BIFUbC-LPG-propane-or-butane'!AG5&gt;0,'E-LPG propane or butane'!AG53/'BIFUbC-LPG-propane-or-butane'!AG5,1)</f>
        <v>1</v>
      </c>
      <c r="AH5" s="313">
        <f>IF('BIFUbC-LPG-propane-or-butane'!AH5&gt;0,'E-LPG propane or butane'!AH53/'BIFUbC-LPG-propane-or-butane'!AH5,1)</f>
        <v>1</v>
      </c>
      <c r="AI5" s="313">
        <f>IF('BIFUbC-LPG-propane-or-butane'!AI5&gt;0,'E-LPG propane or butane'!AI53/'BIFUbC-LPG-propane-or-butane'!AI5,1)</f>
        <v>1</v>
      </c>
      <c r="AJ5" s="313">
        <f>IF('BIFUbC-LPG-propane-or-butane'!AJ5&gt;0,'E-LPG propane or butane'!AJ53/'BIFUbC-LPG-propane-or-butane'!AJ5,1)</f>
        <v>1</v>
      </c>
      <c r="AK5" s="313">
        <f>IF('BIFUbC-LPG-propane-or-butane'!AK5&gt;0,'E-LPG propane or butane'!AK53/'BIFUbC-LPG-propane-or-butane'!AK5,1)</f>
        <v>1</v>
      </c>
      <c r="AL5" s="313">
        <f>IF('BIFUbC-LPG-propane-or-butane'!AL5&gt;0,'E-LPG propane or butane'!AL53/'BIFUbC-LPG-propane-or-butane'!AL5,1)</f>
        <v>1</v>
      </c>
      <c r="AM5" s="313">
        <f>IF('BIFUbC-LPG-propane-or-butane'!AM5&gt;0,'E-LPG propane or butane'!AM53/'BIFUbC-LPG-propane-or-butane'!AM5,1)</f>
        <v>1</v>
      </c>
      <c r="AN5" s="313">
        <f>IF('BIFUbC-LPG-propane-or-butane'!AN5&gt;0,'E-LPG propane or butane'!AN53/'BIFUbC-LPG-propane-or-butane'!AN5,1)</f>
        <v>1</v>
      </c>
      <c r="AO5" s="313">
        <f>IF('BIFUbC-LPG-propane-or-butane'!AO5&gt;0,'E-LPG propane or butane'!AO53/'BIFUbC-LPG-propane-or-butane'!AO5,1)</f>
        <v>1</v>
      </c>
      <c r="AP5" s="313">
        <f>IF('BIFUbC-LPG-propane-or-butane'!AP5&gt;0,'E-LPG propane or butane'!AP53/'BIFUbC-LPG-propane-or-butane'!AP5,1)</f>
        <v>1</v>
      </c>
      <c r="AQ5" s="313">
        <f>IF('BIFUbC-LPG-propane-or-butane'!AQ5&gt;0,'E-LPG propane or butane'!AQ53/'BIFUbC-LPG-propane-or-butane'!AQ5,1)</f>
        <v>1</v>
      </c>
    </row>
    <row r="6" spans="1:43" x14ac:dyDescent="0.2">
      <c r="A6" s="313" t="s">
        <v>128</v>
      </c>
      <c r="B6" s="313">
        <f>IF('BIFUbC-LPG-propane-or-butane'!B6&gt;0,'E-LPG propane or butane'!B54/'BIFUbC-LPG-propane-or-butane'!B6,1)</f>
        <v>1</v>
      </c>
      <c r="C6" s="313">
        <f>IF('BIFUbC-LPG-propane-or-butane'!C6&gt;0,'E-LPG propane or butane'!C54/'BIFUbC-LPG-propane-or-butane'!C6,1)</f>
        <v>1</v>
      </c>
      <c r="D6" s="313">
        <f>IF('BIFUbC-LPG-propane-or-butane'!D6&gt;0,'E-LPG propane or butane'!D54/'BIFUbC-LPG-propane-or-butane'!D6,1)</f>
        <v>1</v>
      </c>
      <c r="E6" s="313">
        <f>IF('BIFUbC-LPG-propane-or-butane'!E6&gt;0,'E-LPG propane or butane'!E54/'BIFUbC-LPG-propane-or-butane'!E6,1)</f>
        <v>1</v>
      </c>
      <c r="F6" s="313">
        <f>IF('BIFUbC-LPG-propane-or-butane'!F6&gt;0,'E-LPG propane or butane'!F54/'BIFUbC-LPG-propane-or-butane'!F6,1)</f>
        <v>1</v>
      </c>
      <c r="G6" s="313">
        <f>IF('BIFUbC-LPG-propane-or-butane'!G6&gt;0,'E-LPG propane or butane'!G54/'BIFUbC-LPG-propane-or-butane'!G6,1)</f>
        <v>1</v>
      </c>
      <c r="H6" s="313">
        <f>IF('BIFUbC-LPG-propane-or-butane'!H6&gt;0,'E-LPG propane or butane'!H54/'BIFUbC-LPG-propane-or-butane'!H6,1)</f>
        <v>1</v>
      </c>
      <c r="I6" s="313">
        <f>IF('BIFUbC-LPG-propane-or-butane'!I6&gt;0,'E-LPG propane or butane'!I54/'BIFUbC-LPG-propane-or-butane'!I6,1)</f>
        <v>1</v>
      </c>
      <c r="J6" s="313">
        <f>IF('BIFUbC-LPG-propane-or-butane'!J6&gt;0,'E-LPG propane or butane'!J54/'BIFUbC-LPG-propane-or-butane'!J6,1)</f>
        <v>1</v>
      </c>
      <c r="K6" s="313">
        <f>IF('BIFUbC-LPG-propane-or-butane'!K6&gt;0,'E-LPG propane or butane'!K54/'BIFUbC-LPG-propane-or-butane'!K6,1)</f>
        <v>1</v>
      </c>
      <c r="L6" s="313">
        <f>IF('BIFUbC-LPG-propane-or-butane'!L6&gt;0,'E-LPG propane or butane'!L54/'BIFUbC-LPG-propane-or-butane'!L6,1)</f>
        <v>1</v>
      </c>
      <c r="M6" s="313">
        <f>IF('BIFUbC-LPG-propane-or-butane'!M6&gt;0,'E-LPG propane or butane'!M54/'BIFUbC-LPG-propane-or-butane'!M6,1)</f>
        <v>1</v>
      </c>
      <c r="N6" s="313">
        <f>IF('BIFUbC-LPG-propane-or-butane'!N6&gt;0,'E-LPG propane or butane'!N54/'BIFUbC-LPG-propane-or-butane'!N6,1)</f>
        <v>1</v>
      </c>
      <c r="O6" s="313">
        <f>IF('BIFUbC-LPG-propane-or-butane'!O6&gt;0,'E-LPG propane or butane'!O54/'BIFUbC-LPG-propane-or-butane'!O6,1)</f>
        <v>1</v>
      </c>
      <c r="P6" s="313">
        <f>IF('BIFUbC-LPG-propane-or-butane'!P6&gt;0,'E-LPG propane or butane'!P54/'BIFUbC-LPG-propane-or-butane'!P6,1)</f>
        <v>1</v>
      </c>
      <c r="Q6" s="313">
        <f>IF('BIFUbC-LPG-propane-or-butane'!Q6&gt;0,'E-LPG propane or butane'!Q54/'BIFUbC-LPG-propane-or-butane'!Q6,1)</f>
        <v>1</v>
      </c>
      <c r="R6" s="313">
        <f>IF('BIFUbC-LPG-propane-or-butane'!R6&gt;0,'E-LPG propane or butane'!R54/'BIFUbC-LPG-propane-or-butane'!R6,1)</f>
        <v>1</v>
      </c>
      <c r="S6" s="313">
        <f>IF('BIFUbC-LPG-propane-or-butane'!S6&gt;0,'E-LPG propane or butane'!S54/'BIFUbC-LPG-propane-or-butane'!S6,1)</f>
        <v>1</v>
      </c>
      <c r="T6" s="313">
        <f>IF('BIFUbC-LPG-propane-or-butane'!T6&gt;0,'E-LPG propane or butane'!T54/'BIFUbC-LPG-propane-or-butane'!T6,1)</f>
        <v>1</v>
      </c>
      <c r="U6" s="313">
        <f>IF('BIFUbC-LPG-propane-or-butane'!U6&gt;0,'E-LPG propane or butane'!U54/'BIFUbC-LPG-propane-or-butane'!U6,1)</f>
        <v>1</v>
      </c>
      <c r="V6" s="313">
        <f>IF('BIFUbC-LPG-propane-or-butane'!V6&gt;0,'E-LPG propane or butane'!V54/'BIFUbC-LPG-propane-or-butane'!V6,1)</f>
        <v>1</v>
      </c>
      <c r="W6" s="313">
        <f>IF('BIFUbC-LPG-propane-or-butane'!W6&gt;0,'E-LPG propane or butane'!W54/'BIFUbC-LPG-propane-or-butane'!W6,1)</f>
        <v>1</v>
      </c>
      <c r="X6" s="313">
        <f>IF('BIFUbC-LPG-propane-or-butane'!X6&gt;0,'E-LPG propane or butane'!X54/'BIFUbC-LPG-propane-or-butane'!X6,1)</f>
        <v>1</v>
      </c>
      <c r="Y6" s="313">
        <f>IF('BIFUbC-LPG-propane-or-butane'!Y6&gt;0,'E-LPG propane or butane'!Y54/'BIFUbC-LPG-propane-or-butane'!Y6,1)</f>
        <v>1</v>
      </c>
      <c r="Z6" s="313">
        <f>IF('BIFUbC-LPG-propane-or-butane'!Z6&gt;0,'E-LPG propane or butane'!Z54/'BIFUbC-LPG-propane-or-butane'!Z6,1)</f>
        <v>1</v>
      </c>
      <c r="AA6" s="313">
        <f>IF('BIFUbC-LPG-propane-or-butane'!AA6&gt;0,'E-LPG propane or butane'!AA54/'BIFUbC-LPG-propane-or-butane'!AA6,1)</f>
        <v>1</v>
      </c>
      <c r="AB6" s="313">
        <f>IF('BIFUbC-LPG-propane-or-butane'!AB6&gt;0,'E-LPG propane or butane'!AB54/'BIFUbC-LPG-propane-or-butane'!AB6,1)</f>
        <v>1</v>
      </c>
      <c r="AC6" s="313">
        <f>IF('BIFUbC-LPG-propane-or-butane'!AC6&gt;0,'E-LPG propane or butane'!AC54/'BIFUbC-LPG-propane-or-butane'!AC6,1)</f>
        <v>1</v>
      </c>
      <c r="AD6" s="313">
        <f>IF('BIFUbC-LPG-propane-or-butane'!AD6&gt;0,'E-LPG propane or butane'!AD54/'BIFUbC-LPG-propane-or-butane'!AD6,1)</f>
        <v>1</v>
      </c>
      <c r="AE6" s="313">
        <f>IF('BIFUbC-LPG-propane-or-butane'!AE6&gt;0,'E-LPG propane or butane'!AE54/'BIFUbC-LPG-propane-or-butane'!AE6,1)</f>
        <v>1</v>
      </c>
      <c r="AF6" s="313">
        <f>IF('BIFUbC-LPG-propane-or-butane'!AF6&gt;0,'E-LPG propane or butane'!AF54/'BIFUbC-LPG-propane-or-butane'!AF6,1)</f>
        <v>1</v>
      </c>
      <c r="AG6" s="313">
        <f>IF('BIFUbC-LPG-propane-or-butane'!AG6&gt;0,'E-LPG propane or butane'!AG54/'BIFUbC-LPG-propane-or-butane'!AG6,1)</f>
        <v>1</v>
      </c>
      <c r="AH6" s="313">
        <f>IF('BIFUbC-LPG-propane-or-butane'!AH6&gt;0,'E-LPG propane or butane'!AH54/'BIFUbC-LPG-propane-or-butane'!AH6,1)</f>
        <v>1</v>
      </c>
      <c r="AI6" s="313">
        <f>IF('BIFUbC-LPG-propane-or-butane'!AI6&gt;0,'E-LPG propane or butane'!AI54/'BIFUbC-LPG-propane-or-butane'!AI6,1)</f>
        <v>1</v>
      </c>
      <c r="AJ6" s="313">
        <f>IF('BIFUbC-LPG-propane-or-butane'!AJ6&gt;0,'E-LPG propane or butane'!AJ54/'BIFUbC-LPG-propane-or-butane'!AJ6,1)</f>
        <v>1</v>
      </c>
      <c r="AK6" s="313">
        <f>IF('BIFUbC-LPG-propane-or-butane'!AK6&gt;0,'E-LPG propane or butane'!AK54/'BIFUbC-LPG-propane-or-butane'!AK6,1)</f>
        <v>1</v>
      </c>
      <c r="AL6" s="313">
        <f>IF('BIFUbC-LPG-propane-or-butane'!AL6&gt;0,'E-LPG propane or butane'!AL54/'BIFUbC-LPG-propane-or-butane'!AL6,1)</f>
        <v>1</v>
      </c>
      <c r="AM6" s="313">
        <f>IF('BIFUbC-LPG-propane-or-butane'!AM6&gt;0,'E-LPG propane or butane'!AM54/'BIFUbC-LPG-propane-or-butane'!AM6,1)</f>
        <v>1</v>
      </c>
      <c r="AN6" s="313">
        <f>IF('BIFUbC-LPG-propane-or-butane'!AN6&gt;0,'E-LPG propane or butane'!AN54/'BIFUbC-LPG-propane-or-butane'!AN6,1)</f>
        <v>1</v>
      </c>
      <c r="AO6" s="313">
        <f>IF('BIFUbC-LPG-propane-or-butane'!AO6&gt;0,'E-LPG propane or butane'!AO54/'BIFUbC-LPG-propane-or-butane'!AO6,1)</f>
        <v>1</v>
      </c>
      <c r="AP6" s="313">
        <f>IF('BIFUbC-LPG-propane-or-butane'!AP6&gt;0,'E-LPG propane or butane'!AP54/'BIFUbC-LPG-propane-or-butane'!AP6,1)</f>
        <v>1</v>
      </c>
      <c r="AQ6" s="313">
        <f>IF('BIFUbC-LPG-propane-or-butane'!AQ6&gt;0,'E-LPG propane or butane'!AQ54/'BIFUbC-LPG-propane-or-butane'!AQ6,1)</f>
        <v>1</v>
      </c>
    </row>
    <row r="7" spans="1:43" x14ac:dyDescent="0.2">
      <c r="A7" s="313" t="s">
        <v>129</v>
      </c>
      <c r="B7" s="313">
        <f>IF('BIFUbC-LPG-propane-or-butane'!B7&gt;0,'E-LPG propane or butane'!B55/'BIFUbC-LPG-propane-or-butane'!B7,1)</f>
        <v>1</v>
      </c>
      <c r="C7" s="313">
        <f>IF('BIFUbC-LPG-propane-or-butane'!C7&gt;0,'E-LPG propane or butane'!C55/'BIFUbC-LPG-propane-or-butane'!C7,1)</f>
        <v>1</v>
      </c>
      <c r="D7" s="313">
        <f>IF('BIFUbC-LPG-propane-or-butane'!D7&gt;0,'E-LPG propane or butane'!D55/'BIFUbC-LPG-propane-or-butane'!D7,1)</f>
        <v>1</v>
      </c>
      <c r="E7" s="313">
        <f>IF('BIFUbC-LPG-propane-or-butane'!E7&gt;0,'E-LPG propane or butane'!E55/'BIFUbC-LPG-propane-or-butane'!E7,1)</f>
        <v>1</v>
      </c>
      <c r="F7" s="313">
        <f>IF('BIFUbC-LPG-propane-or-butane'!F7&gt;0,'E-LPG propane or butane'!F55/'BIFUbC-LPG-propane-or-butane'!F7,1)</f>
        <v>1</v>
      </c>
      <c r="G7" s="313">
        <f>IF('BIFUbC-LPG-propane-or-butane'!G7&gt;0,'E-LPG propane or butane'!G55/'BIFUbC-LPG-propane-or-butane'!G7,1)</f>
        <v>1</v>
      </c>
      <c r="H7" s="313">
        <f>IF('BIFUbC-LPG-propane-or-butane'!H7&gt;0,'E-LPG propane or butane'!H55/'BIFUbC-LPG-propane-or-butane'!H7,1)</f>
        <v>1</v>
      </c>
      <c r="I7" s="313">
        <f>IF('BIFUbC-LPG-propane-or-butane'!I7&gt;0,'E-LPG propane or butane'!I55/'BIFUbC-LPG-propane-or-butane'!I7,1)</f>
        <v>1</v>
      </c>
      <c r="J7" s="313">
        <f>IF('BIFUbC-LPG-propane-or-butane'!J7&gt;0,'E-LPG propane or butane'!J55/'BIFUbC-LPG-propane-or-butane'!J7,1)</f>
        <v>1</v>
      </c>
      <c r="K7" s="313">
        <f>IF('BIFUbC-LPG-propane-or-butane'!K7&gt;0,'E-LPG propane or butane'!K55/'BIFUbC-LPG-propane-or-butane'!K7,1)</f>
        <v>1</v>
      </c>
      <c r="L7" s="313">
        <f>IF('BIFUbC-LPG-propane-or-butane'!L7&gt;0,'E-LPG propane or butane'!L55/'BIFUbC-LPG-propane-or-butane'!L7,1)</f>
        <v>1</v>
      </c>
      <c r="M7" s="313">
        <f>IF('BIFUbC-LPG-propane-or-butane'!M7&gt;0,'E-LPG propane or butane'!M55/'BIFUbC-LPG-propane-or-butane'!M7,1)</f>
        <v>1</v>
      </c>
      <c r="N7" s="313">
        <f>IF('BIFUbC-LPG-propane-or-butane'!N7&gt;0,'E-LPG propane or butane'!N55/'BIFUbC-LPG-propane-or-butane'!N7,1)</f>
        <v>1</v>
      </c>
      <c r="O7" s="313">
        <f>IF('BIFUbC-LPG-propane-or-butane'!O7&gt;0,'E-LPG propane or butane'!O55/'BIFUbC-LPG-propane-or-butane'!O7,1)</f>
        <v>1</v>
      </c>
      <c r="P7" s="313">
        <f>IF('BIFUbC-LPG-propane-or-butane'!P7&gt;0,'E-LPG propane or butane'!P55/'BIFUbC-LPG-propane-or-butane'!P7,1)</f>
        <v>1</v>
      </c>
      <c r="Q7" s="313">
        <f>IF('BIFUbC-LPG-propane-or-butane'!Q7&gt;0,'E-LPG propane or butane'!Q55/'BIFUbC-LPG-propane-or-butane'!Q7,1)</f>
        <v>1</v>
      </c>
      <c r="R7" s="313">
        <f>IF('BIFUbC-LPG-propane-or-butane'!R7&gt;0,'E-LPG propane or butane'!R55/'BIFUbC-LPG-propane-or-butane'!R7,1)</f>
        <v>1</v>
      </c>
      <c r="S7" s="313">
        <f>IF('BIFUbC-LPG-propane-or-butane'!S7&gt;0,'E-LPG propane or butane'!S55/'BIFUbC-LPG-propane-or-butane'!S7,1)</f>
        <v>1</v>
      </c>
      <c r="T7" s="313">
        <f>IF('BIFUbC-LPG-propane-or-butane'!T7&gt;0,'E-LPG propane or butane'!T55/'BIFUbC-LPG-propane-or-butane'!T7,1)</f>
        <v>1</v>
      </c>
      <c r="U7" s="313">
        <f>IF('BIFUbC-LPG-propane-or-butane'!U7&gt;0,'E-LPG propane or butane'!U55/'BIFUbC-LPG-propane-or-butane'!U7,1)</f>
        <v>1</v>
      </c>
      <c r="V7" s="313">
        <f>IF('BIFUbC-LPG-propane-or-butane'!V7&gt;0,'E-LPG propane or butane'!V55/'BIFUbC-LPG-propane-or-butane'!V7,1)</f>
        <v>1</v>
      </c>
      <c r="W7" s="313">
        <f>IF('BIFUbC-LPG-propane-or-butane'!W7&gt;0,'E-LPG propane or butane'!W55/'BIFUbC-LPG-propane-or-butane'!W7,1)</f>
        <v>1</v>
      </c>
      <c r="X7" s="313">
        <f>IF('BIFUbC-LPG-propane-or-butane'!X7&gt;0,'E-LPG propane or butane'!X55/'BIFUbC-LPG-propane-or-butane'!X7,1)</f>
        <v>1</v>
      </c>
      <c r="Y7" s="313">
        <f>IF('BIFUbC-LPG-propane-or-butane'!Y7&gt;0,'E-LPG propane or butane'!Y55/'BIFUbC-LPG-propane-or-butane'!Y7,1)</f>
        <v>1</v>
      </c>
      <c r="Z7" s="313">
        <f>IF('BIFUbC-LPG-propane-or-butane'!Z7&gt;0,'E-LPG propane or butane'!Z55/'BIFUbC-LPG-propane-or-butane'!Z7,1)</f>
        <v>1</v>
      </c>
      <c r="AA7" s="313">
        <f>IF('BIFUbC-LPG-propane-or-butane'!AA7&gt;0,'E-LPG propane or butane'!AA55/'BIFUbC-LPG-propane-or-butane'!AA7,1)</f>
        <v>1</v>
      </c>
      <c r="AB7" s="313">
        <f>IF('BIFUbC-LPG-propane-or-butane'!AB7&gt;0,'E-LPG propane or butane'!AB55/'BIFUbC-LPG-propane-or-butane'!AB7,1)</f>
        <v>1</v>
      </c>
      <c r="AC7" s="313">
        <f>IF('BIFUbC-LPG-propane-or-butane'!AC7&gt;0,'E-LPG propane or butane'!AC55/'BIFUbC-LPG-propane-or-butane'!AC7,1)</f>
        <v>1</v>
      </c>
      <c r="AD7" s="313">
        <f>IF('BIFUbC-LPG-propane-or-butane'!AD7&gt;0,'E-LPG propane or butane'!AD55/'BIFUbC-LPG-propane-or-butane'!AD7,1)</f>
        <v>1</v>
      </c>
      <c r="AE7" s="313">
        <f>IF('BIFUbC-LPG-propane-or-butane'!AE7&gt;0,'E-LPG propane or butane'!AE55/'BIFUbC-LPG-propane-or-butane'!AE7,1)</f>
        <v>1</v>
      </c>
      <c r="AF7" s="313">
        <f>IF('BIFUbC-LPG-propane-or-butane'!AF7&gt;0,'E-LPG propane or butane'!AF55/'BIFUbC-LPG-propane-or-butane'!AF7,1)</f>
        <v>1</v>
      </c>
      <c r="AG7" s="313">
        <f>IF('BIFUbC-LPG-propane-or-butane'!AG7&gt;0,'E-LPG propane or butane'!AG55/'BIFUbC-LPG-propane-or-butane'!AG7,1)</f>
        <v>1</v>
      </c>
      <c r="AH7" s="313">
        <f>IF('BIFUbC-LPG-propane-or-butane'!AH7&gt;0,'E-LPG propane or butane'!AH55/'BIFUbC-LPG-propane-or-butane'!AH7,1)</f>
        <v>1</v>
      </c>
      <c r="AI7" s="313">
        <f>IF('BIFUbC-LPG-propane-or-butane'!AI7&gt;0,'E-LPG propane or butane'!AI55/'BIFUbC-LPG-propane-or-butane'!AI7,1)</f>
        <v>1</v>
      </c>
      <c r="AJ7" s="313">
        <f>IF('BIFUbC-LPG-propane-or-butane'!AJ7&gt;0,'E-LPG propane or butane'!AJ55/'BIFUbC-LPG-propane-or-butane'!AJ7,1)</f>
        <v>1</v>
      </c>
      <c r="AK7" s="313">
        <f>IF('BIFUbC-LPG-propane-or-butane'!AK7&gt;0,'E-LPG propane or butane'!AK55/'BIFUbC-LPG-propane-or-butane'!AK7,1)</f>
        <v>1</v>
      </c>
      <c r="AL7" s="313">
        <f>IF('BIFUbC-LPG-propane-or-butane'!AL7&gt;0,'E-LPG propane or butane'!AL55/'BIFUbC-LPG-propane-or-butane'!AL7,1)</f>
        <v>1</v>
      </c>
      <c r="AM7" s="313">
        <f>IF('BIFUbC-LPG-propane-or-butane'!AM7&gt;0,'E-LPG propane or butane'!AM55/'BIFUbC-LPG-propane-or-butane'!AM7,1)</f>
        <v>1</v>
      </c>
      <c r="AN7" s="313">
        <f>IF('BIFUbC-LPG-propane-or-butane'!AN7&gt;0,'E-LPG propane or butane'!AN55/'BIFUbC-LPG-propane-or-butane'!AN7,1)</f>
        <v>1</v>
      </c>
      <c r="AO7" s="313">
        <f>IF('BIFUbC-LPG-propane-or-butane'!AO7&gt;0,'E-LPG propane or butane'!AO55/'BIFUbC-LPG-propane-or-butane'!AO7,1)</f>
        <v>1</v>
      </c>
      <c r="AP7" s="313">
        <f>IF('BIFUbC-LPG-propane-or-butane'!AP7&gt;0,'E-LPG propane or butane'!AP55/'BIFUbC-LPG-propane-or-butane'!AP7,1)</f>
        <v>1</v>
      </c>
      <c r="AQ7" s="313">
        <f>IF('BIFUbC-LPG-propane-or-butane'!AQ7&gt;0,'E-LPG propane or butane'!AQ55/'BIFUbC-LPG-propane-or-butane'!AQ7,1)</f>
        <v>1</v>
      </c>
    </row>
    <row r="8" spans="1:43" x14ac:dyDescent="0.2">
      <c r="A8" s="313" t="s">
        <v>130</v>
      </c>
      <c r="B8" s="313">
        <f>IF('BIFUbC-LPG-propane-or-butane'!B8&gt;0,'E-LPG propane or butane'!B56/'BIFUbC-LPG-propane-or-butane'!B8,1)</f>
        <v>1</v>
      </c>
      <c r="C8" s="313">
        <f>IF('BIFUbC-LPG-propane-or-butane'!C8&gt;0,'E-LPG propane or butane'!C56/'BIFUbC-LPG-propane-or-butane'!C8,1)</f>
        <v>1</v>
      </c>
      <c r="D8" s="313">
        <f>IF('BIFUbC-LPG-propane-or-butane'!D8&gt;0,'E-LPG propane or butane'!D56/'BIFUbC-LPG-propane-or-butane'!D8,1)</f>
        <v>1</v>
      </c>
      <c r="E8" s="313">
        <f>IF('BIFUbC-LPG-propane-or-butane'!E8&gt;0,'E-LPG propane or butane'!E56/'BIFUbC-LPG-propane-or-butane'!E8,1)</f>
        <v>1</v>
      </c>
      <c r="F8" s="313">
        <f>IF('BIFUbC-LPG-propane-or-butane'!F8&gt;0,'E-LPG propane or butane'!F56/'BIFUbC-LPG-propane-or-butane'!F8,1)</f>
        <v>1</v>
      </c>
      <c r="G8" s="313">
        <f>IF('BIFUbC-LPG-propane-or-butane'!G8&gt;0,'E-LPG propane or butane'!G56/'BIFUbC-LPG-propane-or-butane'!G8,1)</f>
        <v>1</v>
      </c>
      <c r="H8" s="313">
        <f>IF('BIFUbC-LPG-propane-or-butane'!H8&gt;0,'E-LPG propane or butane'!H56/'BIFUbC-LPG-propane-or-butane'!H8,1)</f>
        <v>1</v>
      </c>
      <c r="I8" s="313">
        <f>IF('BIFUbC-LPG-propane-or-butane'!I8&gt;0,'E-LPG propane or butane'!I56/'BIFUbC-LPG-propane-or-butane'!I8,1)</f>
        <v>1</v>
      </c>
      <c r="J8" s="313">
        <f>IF('BIFUbC-LPG-propane-or-butane'!J8&gt;0,'E-LPG propane or butane'!J56/'BIFUbC-LPG-propane-or-butane'!J8,1)</f>
        <v>1</v>
      </c>
      <c r="K8" s="313">
        <f>IF('BIFUbC-LPG-propane-or-butane'!K8&gt;0,'E-LPG propane or butane'!K56/'BIFUbC-LPG-propane-or-butane'!K8,1)</f>
        <v>1</v>
      </c>
      <c r="L8" s="313">
        <f>IF('BIFUbC-LPG-propane-or-butane'!L8&gt;0,'E-LPG propane or butane'!L56/'BIFUbC-LPG-propane-or-butane'!L8,1)</f>
        <v>1</v>
      </c>
      <c r="M8" s="313">
        <f>IF('BIFUbC-LPG-propane-or-butane'!M8&gt;0,'E-LPG propane or butane'!M56/'BIFUbC-LPG-propane-or-butane'!M8,1)</f>
        <v>1</v>
      </c>
      <c r="N8" s="313">
        <f>IF('BIFUbC-LPG-propane-or-butane'!N8&gt;0,'E-LPG propane or butane'!N56/'BIFUbC-LPG-propane-or-butane'!N8,1)</f>
        <v>1</v>
      </c>
      <c r="O8" s="313">
        <f>IF('BIFUbC-LPG-propane-or-butane'!O8&gt;0,'E-LPG propane or butane'!O56/'BIFUbC-LPG-propane-or-butane'!O8,1)</f>
        <v>1</v>
      </c>
      <c r="P8" s="313">
        <f>IF('BIFUbC-LPG-propane-or-butane'!P8&gt;0,'E-LPG propane or butane'!P56/'BIFUbC-LPG-propane-or-butane'!P8,1)</f>
        <v>1</v>
      </c>
      <c r="Q8" s="313">
        <f>IF('BIFUbC-LPG-propane-or-butane'!Q8&gt;0,'E-LPG propane or butane'!Q56/'BIFUbC-LPG-propane-or-butane'!Q8,1)</f>
        <v>1</v>
      </c>
      <c r="R8" s="313">
        <f>IF('BIFUbC-LPG-propane-or-butane'!R8&gt;0,'E-LPG propane or butane'!R56/'BIFUbC-LPG-propane-or-butane'!R8,1)</f>
        <v>1</v>
      </c>
      <c r="S8" s="313">
        <f>IF('BIFUbC-LPG-propane-or-butane'!S8&gt;0,'E-LPG propane or butane'!S56/'BIFUbC-LPG-propane-or-butane'!S8,1)</f>
        <v>1</v>
      </c>
      <c r="T8" s="313">
        <f>IF('BIFUbC-LPG-propane-or-butane'!T8&gt;0,'E-LPG propane or butane'!T56/'BIFUbC-LPG-propane-or-butane'!T8,1)</f>
        <v>1</v>
      </c>
      <c r="U8" s="313">
        <f>IF('BIFUbC-LPG-propane-or-butane'!U8&gt;0,'E-LPG propane or butane'!U56/'BIFUbC-LPG-propane-or-butane'!U8,1)</f>
        <v>1</v>
      </c>
      <c r="V8" s="313">
        <f>IF('BIFUbC-LPG-propane-or-butane'!V8&gt;0,'E-LPG propane or butane'!V56/'BIFUbC-LPG-propane-or-butane'!V8,1)</f>
        <v>1</v>
      </c>
      <c r="W8" s="313">
        <f>IF('BIFUbC-LPG-propane-or-butane'!W8&gt;0,'E-LPG propane or butane'!W56/'BIFUbC-LPG-propane-or-butane'!W8,1)</f>
        <v>1</v>
      </c>
      <c r="X8" s="313">
        <f>IF('BIFUbC-LPG-propane-or-butane'!X8&gt;0,'E-LPG propane or butane'!X56/'BIFUbC-LPG-propane-or-butane'!X8,1)</f>
        <v>1</v>
      </c>
      <c r="Y8" s="313">
        <f>IF('BIFUbC-LPG-propane-or-butane'!Y8&gt;0,'E-LPG propane or butane'!Y56/'BIFUbC-LPG-propane-or-butane'!Y8,1)</f>
        <v>1</v>
      </c>
      <c r="Z8" s="313">
        <f>IF('BIFUbC-LPG-propane-or-butane'!Z8&gt;0,'E-LPG propane or butane'!Z56/'BIFUbC-LPG-propane-or-butane'!Z8,1)</f>
        <v>1</v>
      </c>
      <c r="AA8" s="313">
        <f>IF('BIFUbC-LPG-propane-or-butane'!AA8&gt;0,'E-LPG propane or butane'!AA56/'BIFUbC-LPG-propane-or-butane'!AA8,1)</f>
        <v>1</v>
      </c>
      <c r="AB8" s="313">
        <f>IF('BIFUbC-LPG-propane-or-butane'!AB8&gt;0,'E-LPG propane or butane'!AB56/'BIFUbC-LPG-propane-or-butane'!AB8,1)</f>
        <v>1</v>
      </c>
      <c r="AC8" s="313">
        <f>IF('BIFUbC-LPG-propane-or-butane'!AC8&gt;0,'E-LPG propane or butane'!AC56/'BIFUbC-LPG-propane-or-butane'!AC8,1)</f>
        <v>1</v>
      </c>
      <c r="AD8" s="313">
        <f>IF('BIFUbC-LPG-propane-or-butane'!AD8&gt;0,'E-LPG propane or butane'!AD56/'BIFUbC-LPG-propane-or-butane'!AD8,1)</f>
        <v>1</v>
      </c>
      <c r="AE8" s="313">
        <f>IF('BIFUbC-LPG-propane-or-butane'!AE8&gt;0,'E-LPG propane or butane'!AE56/'BIFUbC-LPG-propane-or-butane'!AE8,1)</f>
        <v>1</v>
      </c>
      <c r="AF8" s="313">
        <f>IF('BIFUbC-LPG-propane-or-butane'!AF8&gt;0,'E-LPG propane or butane'!AF56/'BIFUbC-LPG-propane-or-butane'!AF8,1)</f>
        <v>1</v>
      </c>
      <c r="AG8" s="313">
        <f>IF('BIFUbC-LPG-propane-or-butane'!AG8&gt;0,'E-LPG propane or butane'!AG56/'BIFUbC-LPG-propane-or-butane'!AG8,1)</f>
        <v>1</v>
      </c>
      <c r="AH8" s="313">
        <f>IF('BIFUbC-LPG-propane-or-butane'!AH8&gt;0,'E-LPG propane or butane'!AH56/'BIFUbC-LPG-propane-or-butane'!AH8,1)</f>
        <v>1</v>
      </c>
      <c r="AI8" s="313">
        <f>IF('BIFUbC-LPG-propane-or-butane'!AI8&gt;0,'E-LPG propane or butane'!AI56/'BIFUbC-LPG-propane-or-butane'!AI8,1)</f>
        <v>1</v>
      </c>
      <c r="AJ8" s="313">
        <f>IF('BIFUbC-LPG-propane-or-butane'!AJ8&gt;0,'E-LPG propane or butane'!AJ56/'BIFUbC-LPG-propane-or-butane'!AJ8,1)</f>
        <v>1</v>
      </c>
      <c r="AK8" s="313">
        <f>IF('BIFUbC-LPG-propane-or-butane'!AK8&gt;0,'E-LPG propane or butane'!AK56/'BIFUbC-LPG-propane-or-butane'!AK8,1)</f>
        <v>1</v>
      </c>
      <c r="AL8" s="313">
        <f>IF('BIFUbC-LPG-propane-or-butane'!AL8&gt;0,'E-LPG propane or butane'!AL56/'BIFUbC-LPG-propane-or-butane'!AL8,1)</f>
        <v>1</v>
      </c>
      <c r="AM8" s="313">
        <f>IF('BIFUbC-LPG-propane-or-butane'!AM8&gt;0,'E-LPG propane or butane'!AM56/'BIFUbC-LPG-propane-or-butane'!AM8,1)</f>
        <v>1</v>
      </c>
      <c r="AN8" s="313">
        <f>IF('BIFUbC-LPG-propane-or-butane'!AN8&gt;0,'E-LPG propane or butane'!AN56/'BIFUbC-LPG-propane-or-butane'!AN8,1)</f>
        <v>1</v>
      </c>
      <c r="AO8" s="313">
        <f>IF('BIFUbC-LPG-propane-or-butane'!AO8&gt;0,'E-LPG propane or butane'!AO56/'BIFUbC-LPG-propane-or-butane'!AO8,1)</f>
        <v>1</v>
      </c>
      <c r="AP8" s="313">
        <f>IF('BIFUbC-LPG-propane-or-butane'!AP8&gt;0,'E-LPG propane or butane'!AP56/'BIFUbC-LPG-propane-or-butane'!AP8,1)</f>
        <v>1</v>
      </c>
      <c r="AQ8" s="313">
        <f>IF('BIFUbC-LPG-propane-or-butane'!AQ8&gt;0,'E-LPG propane or butane'!AQ56/'BIFUbC-LPG-propane-or-butane'!AQ8,1)</f>
        <v>1</v>
      </c>
    </row>
    <row r="9" spans="1:43" x14ac:dyDescent="0.2">
      <c r="A9" s="313" t="s">
        <v>131</v>
      </c>
      <c r="B9" s="313">
        <f>IF('BIFUbC-LPG-propane-or-butane'!B9&gt;0,'E-LPG propane or butane'!B57/'BIFUbC-LPG-propane-or-butane'!B9,1)</f>
        <v>1</v>
      </c>
      <c r="C9" s="313">
        <f>IF('BIFUbC-LPG-propane-or-butane'!C9&gt;0,'E-LPG propane or butane'!C57/'BIFUbC-LPG-propane-or-butane'!C9,1)</f>
        <v>1</v>
      </c>
      <c r="D9" s="313">
        <f>IF('BIFUbC-LPG-propane-or-butane'!D9&gt;0,'E-LPG propane or butane'!D57/'BIFUbC-LPG-propane-or-butane'!D9,1)</f>
        <v>1</v>
      </c>
      <c r="E9" s="313">
        <f>IF('BIFUbC-LPG-propane-or-butane'!E9&gt;0,'E-LPG propane or butane'!E57/'BIFUbC-LPG-propane-or-butane'!E9,1)</f>
        <v>1</v>
      </c>
      <c r="F9" s="313">
        <f>IF('BIFUbC-LPG-propane-or-butane'!F9&gt;0,'E-LPG propane or butane'!F57/'BIFUbC-LPG-propane-or-butane'!F9,1)</f>
        <v>1</v>
      </c>
      <c r="G9" s="313">
        <f>IF('BIFUbC-LPG-propane-or-butane'!G9&gt;0,'E-LPG propane or butane'!G57/'BIFUbC-LPG-propane-or-butane'!G9,1)</f>
        <v>1</v>
      </c>
      <c r="H9" s="313">
        <f>IF('BIFUbC-LPG-propane-or-butane'!H9&gt;0,'E-LPG propane or butane'!H57/'BIFUbC-LPG-propane-or-butane'!H9,1)</f>
        <v>1</v>
      </c>
      <c r="I9" s="313">
        <f>IF('BIFUbC-LPG-propane-or-butane'!I9&gt;0,'E-LPG propane or butane'!I57/'BIFUbC-LPG-propane-or-butane'!I9,1)</f>
        <v>1</v>
      </c>
      <c r="J9" s="313">
        <f>IF('BIFUbC-LPG-propane-or-butane'!J9&gt;0,'E-LPG propane or butane'!J57/'BIFUbC-LPG-propane-or-butane'!J9,1)</f>
        <v>1</v>
      </c>
      <c r="K9" s="313">
        <f>IF('BIFUbC-LPG-propane-or-butane'!K9&gt;0,'E-LPG propane or butane'!K57/'BIFUbC-LPG-propane-or-butane'!K9,1)</f>
        <v>1</v>
      </c>
      <c r="L9" s="313">
        <f>IF('BIFUbC-LPG-propane-or-butane'!L9&gt;0,'E-LPG propane or butane'!L57/'BIFUbC-LPG-propane-or-butane'!L9,1)</f>
        <v>1</v>
      </c>
      <c r="M9" s="313">
        <f>IF('BIFUbC-LPG-propane-or-butane'!M9&gt;0,'E-LPG propane or butane'!M57/'BIFUbC-LPG-propane-or-butane'!M9,1)</f>
        <v>1</v>
      </c>
      <c r="N9" s="313">
        <f>IF('BIFUbC-LPG-propane-or-butane'!N9&gt;0,'E-LPG propane or butane'!N57/'BIFUbC-LPG-propane-or-butane'!N9,1)</f>
        <v>1</v>
      </c>
      <c r="O9" s="313">
        <f>IF('BIFUbC-LPG-propane-or-butane'!O9&gt;0,'E-LPG propane or butane'!O57/'BIFUbC-LPG-propane-or-butane'!O9,1)</f>
        <v>1</v>
      </c>
      <c r="P9" s="313">
        <f>IF('BIFUbC-LPG-propane-or-butane'!P9&gt;0,'E-LPG propane or butane'!P57/'BIFUbC-LPG-propane-or-butane'!P9,1)</f>
        <v>1</v>
      </c>
      <c r="Q9" s="313">
        <f>IF('BIFUbC-LPG-propane-or-butane'!Q9&gt;0,'E-LPG propane or butane'!Q57/'BIFUbC-LPG-propane-or-butane'!Q9,1)</f>
        <v>1</v>
      </c>
      <c r="R9" s="313">
        <f>IF('BIFUbC-LPG-propane-or-butane'!R9&gt;0,'E-LPG propane or butane'!R57/'BIFUbC-LPG-propane-or-butane'!R9,1)</f>
        <v>1</v>
      </c>
      <c r="S9" s="313">
        <f>IF('BIFUbC-LPG-propane-or-butane'!S9&gt;0,'E-LPG propane or butane'!S57/'BIFUbC-LPG-propane-or-butane'!S9,1)</f>
        <v>1</v>
      </c>
      <c r="T9" s="313">
        <f>IF('BIFUbC-LPG-propane-or-butane'!T9&gt;0,'E-LPG propane or butane'!T57/'BIFUbC-LPG-propane-or-butane'!T9,1)</f>
        <v>1</v>
      </c>
      <c r="U9" s="313">
        <f>IF('BIFUbC-LPG-propane-or-butane'!U9&gt;0,'E-LPG propane or butane'!U57/'BIFUbC-LPG-propane-or-butane'!U9,1)</f>
        <v>1</v>
      </c>
      <c r="V9" s="313">
        <f>IF('BIFUbC-LPG-propane-or-butane'!V9&gt;0,'E-LPG propane or butane'!V57/'BIFUbC-LPG-propane-or-butane'!V9,1)</f>
        <v>1</v>
      </c>
      <c r="W9" s="313">
        <f>IF('BIFUbC-LPG-propane-or-butane'!W9&gt;0,'E-LPG propane or butane'!W57/'BIFUbC-LPG-propane-or-butane'!W9,1)</f>
        <v>1</v>
      </c>
      <c r="X9" s="313">
        <f>IF('BIFUbC-LPG-propane-or-butane'!X9&gt;0,'E-LPG propane or butane'!X57/'BIFUbC-LPG-propane-or-butane'!X9,1)</f>
        <v>1</v>
      </c>
      <c r="Y9" s="313">
        <f>IF('BIFUbC-LPG-propane-or-butane'!Y9&gt;0,'E-LPG propane or butane'!Y57/'BIFUbC-LPG-propane-or-butane'!Y9,1)</f>
        <v>1</v>
      </c>
      <c r="Z9" s="313">
        <f>IF('BIFUbC-LPG-propane-or-butane'!Z9&gt;0,'E-LPG propane or butane'!Z57/'BIFUbC-LPG-propane-or-butane'!Z9,1)</f>
        <v>1</v>
      </c>
      <c r="AA9" s="313">
        <f>IF('BIFUbC-LPG-propane-or-butane'!AA9&gt;0,'E-LPG propane or butane'!AA57/'BIFUbC-LPG-propane-or-butane'!AA9,1)</f>
        <v>1</v>
      </c>
      <c r="AB9" s="313">
        <f>IF('BIFUbC-LPG-propane-or-butane'!AB9&gt;0,'E-LPG propane or butane'!AB57/'BIFUbC-LPG-propane-or-butane'!AB9,1)</f>
        <v>1</v>
      </c>
      <c r="AC9" s="313">
        <f>IF('BIFUbC-LPG-propane-or-butane'!AC9&gt;0,'E-LPG propane or butane'!AC57/'BIFUbC-LPG-propane-or-butane'!AC9,1)</f>
        <v>1</v>
      </c>
      <c r="AD9" s="313">
        <f>IF('BIFUbC-LPG-propane-or-butane'!AD9&gt;0,'E-LPG propane or butane'!AD57/'BIFUbC-LPG-propane-or-butane'!AD9,1)</f>
        <v>1</v>
      </c>
      <c r="AE9" s="313">
        <f>IF('BIFUbC-LPG-propane-or-butane'!AE9&gt;0,'E-LPG propane or butane'!AE57/'BIFUbC-LPG-propane-or-butane'!AE9,1)</f>
        <v>1</v>
      </c>
      <c r="AF9" s="313">
        <f>IF('BIFUbC-LPG-propane-or-butane'!AF9&gt;0,'E-LPG propane or butane'!AF57/'BIFUbC-LPG-propane-or-butane'!AF9,1)</f>
        <v>1</v>
      </c>
      <c r="AG9" s="313">
        <f>IF('BIFUbC-LPG-propane-or-butane'!AG9&gt;0,'E-LPG propane or butane'!AG57/'BIFUbC-LPG-propane-or-butane'!AG9,1)</f>
        <v>1</v>
      </c>
      <c r="AH9" s="313">
        <f>IF('BIFUbC-LPG-propane-or-butane'!AH9&gt;0,'E-LPG propane or butane'!AH57/'BIFUbC-LPG-propane-or-butane'!AH9,1)</f>
        <v>1</v>
      </c>
      <c r="AI9" s="313">
        <f>IF('BIFUbC-LPG-propane-or-butane'!AI9&gt;0,'E-LPG propane or butane'!AI57/'BIFUbC-LPG-propane-or-butane'!AI9,1)</f>
        <v>1</v>
      </c>
      <c r="AJ9" s="313">
        <f>IF('BIFUbC-LPG-propane-or-butane'!AJ9&gt;0,'E-LPG propane or butane'!AJ57/'BIFUbC-LPG-propane-or-butane'!AJ9,1)</f>
        <v>1</v>
      </c>
      <c r="AK9" s="313">
        <f>IF('BIFUbC-LPG-propane-or-butane'!AK9&gt;0,'E-LPG propane or butane'!AK57/'BIFUbC-LPG-propane-or-butane'!AK9,1)</f>
        <v>1</v>
      </c>
      <c r="AL9" s="313">
        <f>IF('BIFUbC-LPG-propane-or-butane'!AL9&gt;0,'E-LPG propane or butane'!AL57/'BIFUbC-LPG-propane-or-butane'!AL9,1)</f>
        <v>1</v>
      </c>
      <c r="AM9" s="313">
        <f>IF('BIFUbC-LPG-propane-or-butane'!AM9&gt;0,'E-LPG propane or butane'!AM57/'BIFUbC-LPG-propane-or-butane'!AM9,1)</f>
        <v>1</v>
      </c>
      <c r="AN9" s="313">
        <f>IF('BIFUbC-LPG-propane-or-butane'!AN9&gt;0,'E-LPG propane or butane'!AN57/'BIFUbC-LPG-propane-or-butane'!AN9,1)</f>
        <v>1</v>
      </c>
      <c r="AO9" s="313">
        <f>IF('BIFUbC-LPG-propane-or-butane'!AO9&gt;0,'E-LPG propane or butane'!AO57/'BIFUbC-LPG-propane-or-butane'!AO9,1)</f>
        <v>1</v>
      </c>
      <c r="AP9" s="313">
        <f>IF('BIFUbC-LPG-propane-or-butane'!AP9&gt;0,'E-LPG propane or butane'!AP57/'BIFUbC-LPG-propane-or-butane'!AP9,1)</f>
        <v>1</v>
      </c>
      <c r="AQ9" s="313">
        <f>IF('BIFUbC-LPG-propane-or-butane'!AQ9&gt;0,'E-LPG propane or butane'!AQ57/'BIFUbC-LPG-propane-or-butane'!AQ9,1)</f>
        <v>1</v>
      </c>
    </row>
    <row r="10" spans="1:43" x14ac:dyDescent="0.2">
      <c r="A10" s="313" t="s">
        <v>132</v>
      </c>
      <c r="B10" s="313">
        <f>IF('BIFUbC-LPG-propane-or-butane'!B10&gt;0,'E-LPG propane or butane'!B58/'BIFUbC-LPG-propane-or-butane'!B10,1)</f>
        <v>0.47275086335520622</v>
      </c>
      <c r="C10" s="313">
        <f>IF('BIFUbC-LPG-propane-or-butane'!C10&gt;0,'E-LPG propane or butane'!C58/'BIFUbC-LPG-propane-or-butane'!C10,1)</f>
        <v>0.43891647876460987</v>
      </c>
      <c r="D10" s="313">
        <f>IF('BIFUbC-LPG-propane-or-butane'!D10&gt;0,'E-LPG propane or butane'!D58/'BIFUbC-LPG-propane-or-butane'!D10,1)</f>
        <v>0.4379394762914835</v>
      </c>
      <c r="E10" s="313">
        <f>IF('BIFUbC-LPG-propane-or-butane'!E10&gt;0,'E-LPG propane or butane'!E58/'BIFUbC-LPG-propane-or-butane'!E10,1)</f>
        <v>0.43695932024510825</v>
      </c>
      <c r="F10" s="313">
        <f>IF('BIFUbC-LPG-propane-or-butane'!F10&gt;0,'E-LPG propane or butane'!F58/'BIFUbC-LPG-propane-or-butane'!F10,1)</f>
        <v>0.4359759954316369</v>
      </c>
      <c r="G10" s="313">
        <f>IF('BIFUbC-LPG-propane-or-butane'!G10&gt;0,'E-LPG propane or butane'!G58/'BIFUbC-LPG-propane-or-butane'!G10,1)</f>
        <v>0.43498948655951614</v>
      </c>
      <c r="H10" s="313">
        <f>IF('BIFUbC-LPG-propane-or-butane'!H10&gt;0,'E-LPG propane or butane'!H58/'BIFUbC-LPG-propane-or-butane'!H10,1)</f>
        <v>0.43399977823870073</v>
      </c>
      <c r="I10" s="313">
        <f>IF('BIFUbC-LPG-propane-or-butane'!I10&gt;0,'E-LPG propane or butane'!I58/'BIFUbC-LPG-propane-or-butane'!I10,1)</f>
        <v>0.43317699226296685</v>
      </c>
      <c r="J10" s="313">
        <f>IF('BIFUbC-LPG-propane-or-butane'!J10&gt;0,'E-LPG propane or butane'!J58/'BIFUbC-LPG-propane-or-butane'!J10,1)</f>
        <v>0.43235202474213758</v>
      </c>
      <c r="K10" s="313">
        <f>IF('BIFUbC-LPG-propane-or-butane'!K10&gt;0,'E-LPG propane or butane'!K58/'BIFUbC-LPG-propane-or-butane'!K10,1)</f>
        <v>0.43152486707185167</v>
      </c>
      <c r="L10" s="313">
        <f>IF('BIFUbC-LPG-propane-or-butane'!L10&gt;0,'E-LPG propane or butane'!L58/'BIFUbC-LPG-propane-or-butane'!L10,1)</f>
        <v>0.43069551060248679</v>
      </c>
      <c r="M10" s="313">
        <f>IF('BIFUbC-LPG-propane-or-butane'!M10&gt;0,'E-LPG propane or butane'!M58/'BIFUbC-LPG-propane-or-butane'!M10,1)</f>
        <v>0.42986394663886124</v>
      </c>
      <c r="N10" s="313">
        <f>IF('BIFUbC-LPG-propane-or-butane'!N10&gt;0,'E-LPG propane or butane'!N58/'BIFUbC-LPG-propane-or-butane'!N10,1)</f>
        <v>0.42916045582307666</v>
      </c>
      <c r="O10" s="313">
        <f>IF('BIFUbC-LPG-propane-or-butane'!O10&gt;0,'E-LPG propane or butane'!O58/'BIFUbC-LPG-propane-or-butane'!O10,1)</f>
        <v>0.42845535777462274</v>
      </c>
      <c r="P10" s="313">
        <f>IF('BIFUbC-LPG-propane-or-butane'!P10&gt;0,'E-LPG propane or butane'!P58/'BIFUbC-LPG-propane-or-butane'!P10,1)</f>
        <v>0.42774864701578147</v>
      </c>
      <c r="Q10" s="313">
        <f>IF('BIFUbC-LPG-propane-or-butane'!Q10&gt;0,'E-LPG propane or butane'!Q58/'BIFUbC-LPG-propane-or-butane'!Q10,1)</f>
        <v>0.42704031804392872</v>
      </c>
      <c r="R10" s="313">
        <f>IF('BIFUbC-LPG-propane-or-butane'!R10&gt;0,'E-LPG propane or butane'!R58/'BIFUbC-LPG-propane-or-butane'!R10,1)</f>
        <v>0.42633036533139396</v>
      </c>
      <c r="S10" s="313">
        <f>IF('BIFUbC-LPG-propane-or-butane'!S10&gt;0,'E-LPG propane or butane'!S58/'BIFUbC-LPG-propane-or-butane'!S10,1)</f>
        <v>0.42613774140854344</v>
      </c>
      <c r="T10" s="313">
        <f>IF('BIFUbC-LPG-propane-or-butane'!T10&gt;0,'E-LPG propane or butane'!T58/'BIFUbC-LPG-propane-or-butane'!T10,1)</f>
        <v>0.42594500732885415</v>
      </c>
      <c r="U10" s="313">
        <f>IF('BIFUbC-LPG-propane-or-butane'!U10&gt;0,'E-LPG propane or butane'!U58/'BIFUbC-LPG-propane-or-butane'!U10,1)</f>
        <v>0.42575216300068797</v>
      </c>
      <c r="V10" s="313">
        <f>IF('BIFUbC-LPG-propane-or-butane'!V10&gt;0,'E-LPG propane or butane'!V58/'BIFUbC-LPG-propane-or-butane'!V10,1)</f>
        <v>0.42555920833230532</v>
      </c>
      <c r="W10" s="313">
        <f>IF('BIFUbC-LPG-propane-or-butane'!W10&gt;0,'E-LPG propane or butane'!W58/'BIFUbC-LPG-propane-or-butane'!W10,1)</f>
        <v>0.42536614323186533</v>
      </c>
      <c r="X10" s="313">
        <f>IF('BIFUbC-LPG-propane-or-butane'!X10&gt;0,'E-LPG propane or butane'!X58/'BIFUbC-LPG-propane-or-butane'!X10,1)</f>
        <v>0.4251729676074264</v>
      </c>
      <c r="Y10" s="313">
        <f>IF('BIFUbC-LPG-propane-or-butane'!Y10&gt;0,'E-LPG propane or butane'!Y58/'BIFUbC-LPG-propane-or-butane'!Y10,1)</f>
        <v>0.42497968136694525</v>
      </c>
      <c r="Z10" s="313">
        <f>IF('BIFUbC-LPG-propane-or-butane'!Z10&gt;0,'E-LPG propane or butane'!Z58/'BIFUbC-LPG-propane-or-butane'!Z10,1)</f>
        <v>0.42478628441827676</v>
      </c>
      <c r="AA10" s="313">
        <f>IF('BIFUbC-LPG-propane-or-butane'!AA10&gt;0,'E-LPG propane or butane'!AA58/'BIFUbC-LPG-propane-or-butane'!AA10,1)</f>
        <v>0.42459277666917467</v>
      </c>
      <c r="AB10" s="313">
        <f>IF('BIFUbC-LPG-propane-or-butane'!AB10&gt;0,'E-LPG propane or butane'!AB58/'BIFUbC-LPG-propane-or-butane'!AB10,1)</f>
        <v>0.42439915802729045</v>
      </c>
      <c r="AC10" s="313">
        <f>IF('BIFUbC-LPG-propane-or-butane'!AC10&gt;0,'E-LPG propane or butane'!AC58/'BIFUbC-LPG-propane-or-butane'!AC10,1)</f>
        <v>0.42420542840017378</v>
      </c>
      <c r="AD10" s="313">
        <f>IF('BIFUbC-LPG-propane-or-butane'!AD10&gt;0,'E-LPG propane or butane'!AD58/'BIFUbC-LPG-propane-or-butane'!AD10,1)</f>
        <v>0.42401158769527236</v>
      </c>
      <c r="AE10" s="313">
        <f>IF('BIFUbC-LPG-propane-or-butane'!AE10&gt;0,'E-LPG propane or butane'!AE58/'BIFUbC-LPG-propane-or-butane'!AE10,1)</f>
        <v>0.42381763581993126</v>
      </c>
      <c r="AF10" s="313">
        <f>IF('BIFUbC-LPG-propane-or-butane'!AF10&gt;0,'E-LPG propane or butane'!AF58/'BIFUbC-LPG-propane-or-butane'!AF10,1)</f>
        <v>0.42362357268139339</v>
      </c>
      <c r="AG10" s="313">
        <f>IF('BIFUbC-LPG-propane-or-butane'!AG10&gt;0,'E-LPG propane or butane'!AG58/'BIFUbC-LPG-propane-or-butane'!AG10,1)</f>
        <v>0.42342939818679931</v>
      </c>
      <c r="AH10" s="313">
        <f>IF('BIFUbC-LPG-propane-or-butane'!AH10&gt;0,'E-LPG propane or butane'!AH58/'BIFUbC-LPG-propane-or-butane'!AH10,1)</f>
        <v>0.4232351122431865</v>
      </c>
      <c r="AI10" s="313">
        <f>IF('BIFUbC-LPG-propane-or-butane'!AI10&gt;0,'E-LPG propane or butane'!AI58/'BIFUbC-LPG-propane-or-butane'!AI10,1)</f>
        <v>0.42304071475748972</v>
      </c>
      <c r="AJ10" s="313">
        <f>IF('BIFUbC-LPG-propane-or-butane'!AJ10&gt;0,'E-LPG propane or butane'!AJ58/'BIFUbC-LPG-propane-or-butane'!AJ10,1)</f>
        <v>0.42284620563654096</v>
      </c>
      <c r="AK10" s="313">
        <f>IF('BIFUbC-LPG-propane-or-butane'!AK10&gt;0,'E-LPG propane or butane'!AK58/'BIFUbC-LPG-propane-or-butane'!AK10,1)</f>
        <v>0.42265158478706927</v>
      </c>
      <c r="AL10" s="313">
        <f>IF('BIFUbC-LPG-propane-or-butane'!AL10&gt;0,'E-LPG propane or butane'!AL58/'BIFUbC-LPG-propane-or-butane'!AL10,1)</f>
        <v>0.42245685211569967</v>
      </c>
      <c r="AM10" s="313">
        <f>IF('BIFUbC-LPG-propane-or-butane'!AM10&gt;0,'E-LPG propane or butane'!AM58/'BIFUbC-LPG-propane-or-butane'!AM10,1)</f>
        <v>0.42226200752895471</v>
      </c>
      <c r="AN10" s="313">
        <f>IF('BIFUbC-LPG-propane-or-butane'!AN10&gt;0,'E-LPG propane or butane'!AN58/'BIFUbC-LPG-propane-or-butane'!AN10,1)</f>
        <v>0.42206705093325281</v>
      </c>
      <c r="AO10" s="313">
        <f>IF('BIFUbC-LPG-propane-or-butane'!AO10&gt;0,'E-LPG propane or butane'!AO58/'BIFUbC-LPG-propane-or-butane'!AO10,1)</f>
        <v>0.42187198223490907</v>
      </c>
      <c r="AP10" s="313">
        <f>IF('BIFUbC-LPG-propane-or-butane'!AP10&gt;0,'E-LPG propane or butane'!AP58/'BIFUbC-LPG-propane-or-butane'!AP10,1)</f>
        <v>0.4216768013401343</v>
      </c>
      <c r="AQ10" s="313">
        <f>IF('BIFUbC-LPG-propane-or-butane'!AQ10&gt;0,'E-LPG propane or butane'!AQ58/'BIFUbC-LPG-propane-or-butane'!AQ10,1)</f>
        <v>0.42061744101991771</v>
      </c>
    </row>
    <row r="11" spans="1:43" x14ac:dyDescent="0.2">
      <c r="A11" s="313" t="s">
        <v>133</v>
      </c>
      <c r="B11" s="313">
        <f>IF('BIFUbC-LPG-propane-or-butane'!B11&gt;0,'E-LPG propane or butane'!B59/'BIFUbC-LPG-propane-or-butane'!B11,1)</f>
        <v>0.24583002156317496</v>
      </c>
      <c r="C11" s="313">
        <f>IF('BIFUbC-LPG-propane-or-butane'!C11&gt;0,'E-LPG propane or butane'!C59/'BIFUbC-LPG-propane-or-butane'!C11,1)</f>
        <v>0.16078373857172285</v>
      </c>
      <c r="D11" s="313">
        <f>IF('BIFUbC-LPG-propane-or-butane'!D11&gt;0,'E-LPG propane or butane'!D59/'BIFUbC-LPG-propane-or-butane'!D11,1)</f>
        <v>0.16011626791646114</v>
      </c>
      <c r="E11" s="313">
        <f>IF('BIFUbC-LPG-propane-or-butane'!E11&gt;0,'E-LPG propane or butane'!E59/'BIFUbC-LPG-propane-or-butane'!E11,1)</f>
        <v>0.15944583660778514</v>
      </c>
      <c r="F11" s="313">
        <f>IF('BIFUbC-LPG-propane-or-butane'!F11&gt;0,'E-LPG propane or butane'!F59/'BIFUbC-LPG-propane-or-butane'!F11,1)</f>
        <v>0.15877672948224592</v>
      </c>
      <c r="G11" s="313">
        <f>IF('BIFUbC-LPG-propane-or-butane'!G11&gt;0,'E-LPG propane or butane'!G59/'BIFUbC-LPG-propane-or-butane'!G11,1)</f>
        <v>0.15810909844157781</v>
      </c>
      <c r="H11" s="313">
        <f>IF('BIFUbC-LPG-propane-or-butane'!H11&gt;0,'E-LPG propane or butane'!H59/'BIFUbC-LPG-propane-or-butane'!H11,1)</f>
        <v>0.15744216920589857</v>
      </c>
      <c r="I11" s="313">
        <f>IF('BIFUbC-LPG-propane-or-butane'!I11&gt;0,'E-LPG propane or butane'!I59/'BIFUbC-LPG-propane-or-butane'!I11,1)</f>
        <v>0.15685877312414237</v>
      </c>
      <c r="J11" s="313">
        <f>IF('BIFUbC-LPG-propane-or-butane'!J11&gt;0,'E-LPG propane or butane'!J59/'BIFUbC-LPG-propane-or-butane'!J11,1)</f>
        <v>0.15627532671710975</v>
      </c>
      <c r="K11" s="313">
        <f>IF('BIFUbC-LPG-propane-or-butane'!K11&gt;0,'E-LPG propane or butane'!K59/'BIFUbC-LPG-propane-or-butane'!K11,1)</f>
        <v>0.15569179452221055</v>
      </c>
      <c r="L11" s="313">
        <f>IF('BIFUbC-LPG-propane-or-butane'!L11&gt;0,'E-LPG propane or butane'!L59/'BIFUbC-LPG-propane-or-butane'!L11,1)</f>
        <v>0.15510815257737046</v>
      </c>
      <c r="M11" s="313">
        <f>IF('BIFUbC-LPG-propane-or-butane'!M11&gt;0,'E-LPG propane or butane'!M59/'BIFUbC-LPG-propane-or-butane'!M11,1)</f>
        <v>0.15452438556035214</v>
      </c>
      <c r="N11" s="313">
        <f>IF('BIFUbC-LPG-propane-or-butane'!N11&gt;0,'E-LPG propane or butane'!N59/'BIFUbC-LPG-propane-or-butane'!N11,1)</f>
        <v>0.15404835139384179</v>
      </c>
      <c r="O11" s="313">
        <f>IF('BIFUbC-LPG-propane-or-butane'!O11&gt;0,'E-LPG propane or butane'!O59/'BIFUbC-LPG-propane-or-butane'!O11,1)</f>
        <v>0.15357208170779682</v>
      </c>
      <c r="P11" s="313">
        <f>IF('BIFUbC-LPG-propane-or-butane'!P11&gt;0,'E-LPG propane or butane'!P59/'BIFUbC-LPG-propane-or-butane'!P11,1)</f>
        <v>0.15309559150573432</v>
      </c>
      <c r="Q11" s="313">
        <f>IF('BIFUbC-LPG-propane-or-butane'!Q11&gt;0,'E-LPG propane or butane'!Q59/'BIFUbC-LPG-propane-or-butane'!Q11,1)</f>
        <v>0.15261889594528991</v>
      </c>
      <c r="R11" s="313">
        <f>IF('BIFUbC-LPG-propane-or-butane'!R11&gt;0,'E-LPG propane or butane'!R59/'BIFUbC-LPG-propane-or-butane'!R11,1)</f>
        <v>0.1521420097328732</v>
      </c>
      <c r="S11" s="313">
        <f>IF('BIFUbC-LPG-propane-or-butane'!S11&gt;0,'E-LPG propane or butane'!S59/'BIFUbC-LPG-propane-or-butane'!S11,1)</f>
        <v>0.15198442699386686</v>
      </c>
      <c r="T11" s="313">
        <f>IF('BIFUbC-LPG-propane-or-butane'!T11&gt;0,'E-LPG propane or butane'!T59/'BIFUbC-LPG-propane-or-butane'!T11,1)</f>
        <v>0.15182684718977896</v>
      </c>
      <c r="U11" s="313">
        <f>IF('BIFUbC-LPG-propane-or-butane'!U11&gt;0,'E-LPG propane or butane'!U59/'BIFUbC-LPG-propane-or-butane'!U11,1)</f>
        <v>0.1516692698329733</v>
      </c>
      <c r="V11" s="313">
        <f>IF('BIFUbC-LPG-propane-or-butane'!V11&gt;0,'E-LPG propane or butane'!V59/'BIFUbC-LPG-propane-or-butane'!V11,1)</f>
        <v>0.15151169445444301</v>
      </c>
      <c r="W11" s="313">
        <f>IF('BIFUbC-LPG-propane-or-butane'!W11&gt;0,'E-LPG propane or butane'!W59/'BIFUbC-LPG-propane-or-butane'!W11,1)</f>
        <v>0.15135412060292458</v>
      </c>
      <c r="X11" s="313">
        <f>IF('BIFUbC-LPG-propane-or-butane'!X11&gt;0,'E-LPG propane or butane'!X59/'BIFUbC-LPG-propane-or-butane'!X11,1)</f>
        <v>0.15119538831578783</v>
      </c>
      <c r="Y11" s="313">
        <f>IF('BIFUbC-LPG-propane-or-butane'!Y11&gt;0,'E-LPG propane or butane'!Y59/'BIFUbC-LPG-propane-or-butane'!Y11,1)</f>
        <v>0.15103657862593289</v>
      </c>
      <c r="Z11" s="313">
        <f>IF('BIFUbC-LPG-propane-or-butane'!Z11&gt;0,'E-LPG propane or butane'!Z59/'BIFUbC-LPG-propane-or-butane'!Z11,1)</f>
        <v>0.15087769219674696</v>
      </c>
      <c r="AA11" s="313">
        <f>IF('BIFUbC-LPG-propane-or-butane'!AA11&gt;0,'E-LPG propane or butane'!AA59/'BIFUbC-LPG-propane-or-butane'!AA11,1)</f>
        <v>0.15071872968378336</v>
      </c>
      <c r="AB11" s="313">
        <f>IF('BIFUbC-LPG-propane-or-butane'!AB11&gt;0,'E-LPG propane or butane'!AB59/'BIFUbC-LPG-propane-or-butane'!AB11,1)</f>
        <v>0.15055969173478359</v>
      </c>
      <c r="AC11" s="313">
        <f>IF('BIFUbC-LPG-propane-or-butane'!AC11&gt;0,'E-LPG propane or butane'!AC59/'BIFUbC-LPG-propane-or-butane'!AC11,1)</f>
        <v>0.15039779965388092</v>
      </c>
      <c r="AD11" s="313">
        <f>IF('BIFUbC-LPG-propane-or-butane'!AD11&gt;0,'E-LPG propane or butane'!AD59/'BIFUbC-LPG-propane-or-butane'!AD11,1)</f>
        <v>0.15023565007167941</v>
      </c>
      <c r="AE11" s="313">
        <f>IF('BIFUbC-LPG-propane-or-butane'!AE11&gt;0,'E-LPG propane or butane'!AE59/'BIFUbC-LPG-propane-or-butane'!AE11,1)</f>
        <v>0.15007324282009676</v>
      </c>
      <c r="AF11" s="313">
        <f>IF('BIFUbC-LPG-propane-or-butane'!AF11&gt;0,'E-LPG propane or butane'!AF59/'BIFUbC-LPG-propane-or-butane'!AF11,1)</f>
        <v>0.14991057773162439</v>
      </c>
      <c r="AG11" s="313">
        <f>IF('BIFUbC-LPG-propane-or-butane'!AG11&gt;0,'E-LPG propane or butane'!AG59/'BIFUbC-LPG-propane-or-butane'!AG11,1)</f>
        <v>0.14974765463921916</v>
      </c>
      <c r="AH11" s="313">
        <f>IF('BIFUbC-LPG-propane-or-butane'!AH11&gt;0,'E-LPG propane or butane'!AH59/'BIFUbC-LPG-propane-or-butane'!AH11,1)</f>
        <v>0.14958359175450076</v>
      </c>
      <c r="AI11" s="313">
        <f>IF('BIFUbC-LPG-propane-or-butane'!AI11&gt;0,'E-LPG propane or butane'!AI59/'BIFUbC-LPG-propane-or-butane'!AI11,1)</f>
        <v>0.14941918297700582</v>
      </c>
      <c r="AJ11" s="313">
        <f>IF('BIFUbC-LPG-propane-or-butane'!AJ11&gt;0,'E-LPG propane or butane'!AJ59/'BIFUbC-LPG-propane-or-butane'!AJ11,1)</f>
        <v>0.14925442470355538</v>
      </c>
      <c r="AK11" s="313">
        <f>IF('BIFUbC-LPG-propane-or-butane'!AK11&gt;0,'E-LPG propane or butane'!AK59/'BIFUbC-LPG-propane-or-butane'!AK11,1)</f>
        <v>0.14908931327876093</v>
      </c>
      <c r="AL11" s="313">
        <f>IF('BIFUbC-LPG-propane-or-butane'!AL11&gt;0,'E-LPG propane or butane'!AL59/'BIFUbC-LPG-propane-or-butane'!AL11,1)</f>
        <v>0.14892384499397499</v>
      </c>
      <c r="AM11" s="313">
        <f>IF('BIFUbC-LPG-propane-or-butane'!AM11&gt;0,'E-LPG propane or butane'!AM59/'BIFUbC-LPG-propane-or-butane'!AM11,1)</f>
        <v>0.14875735328625078</v>
      </c>
      <c r="AN11" s="313">
        <f>IF('BIFUbC-LPG-propane-or-butane'!AN11&gt;0,'E-LPG propane or butane'!AN59/'BIFUbC-LPG-propane-or-butane'!AN11,1)</f>
        <v>0.14859045124499287</v>
      </c>
      <c r="AO11" s="313">
        <f>IF('BIFUbC-LPG-propane-or-butane'!AO11&gt;0,'E-LPG propane or butane'!AO59/'BIFUbC-LPG-propane-or-butane'!AO11,1)</f>
        <v>0.14842313370534521</v>
      </c>
      <c r="AP11" s="313">
        <f>IF('BIFUbC-LPG-propane-or-butane'!AP11&gt;0,'E-LPG propane or butane'!AP59/'BIFUbC-LPG-propane-or-butane'!AP11,1)</f>
        <v>0.14825539541201443</v>
      </c>
      <c r="AQ11" s="313">
        <f>IF('BIFUbC-LPG-propane-or-butane'!AQ11&gt;0,'E-LPG propane or butane'!AQ59/'BIFUbC-LPG-propane-or-butane'!AQ11,1)</f>
        <v>0.14746827995648842</v>
      </c>
    </row>
    <row r="12" spans="1:43" x14ac:dyDescent="0.2">
      <c r="A12" s="313" t="s">
        <v>134</v>
      </c>
      <c r="B12" s="313">
        <f>IF('BIFUbC-LPG-propane-or-butane'!B12&gt;0,'E-LPG propane or butane'!B60/'BIFUbC-LPG-propane-or-butane'!B12,1)</f>
        <v>1</v>
      </c>
      <c r="C12" s="313">
        <f>IF('BIFUbC-LPG-propane-or-butane'!C12&gt;0,'E-LPG propane or butane'!C60/'BIFUbC-LPG-propane-or-butane'!C12,1)</f>
        <v>1</v>
      </c>
      <c r="D12" s="313">
        <f>IF('BIFUbC-LPG-propane-or-butane'!D12&gt;0,'E-LPG propane or butane'!D60/'BIFUbC-LPG-propane-or-butane'!D12,1)</f>
        <v>1</v>
      </c>
      <c r="E12" s="313">
        <f>IF('BIFUbC-LPG-propane-or-butane'!E12&gt;0,'E-LPG propane or butane'!E60/'BIFUbC-LPG-propane-or-butane'!E12,1)</f>
        <v>1</v>
      </c>
      <c r="F12" s="313">
        <f>IF('BIFUbC-LPG-propane-or-butane'!F12&gt;0,'E-LPG propane or butane'!F60/'BIFUbC-LPG-propane-or-butane'!F12,1)</f>
        <v>1</v>
      </c>
      <c r="G12" s="313">
        <f>IF('BIFUbC-LPG-propane-or-butane'!G12&gt;0,'E-LPG propane or butane'!G60/'BIFUbC-LPG-propane-or-butane'!G12,1)</f>
        <v>1</v>
      </c>
      <c r="H12" s="313">
        <f>IF('BIFUbC-LPG-propane-or-butane'!H12&gt;0,'E-LPG propane or butane'!H60/'BIFUbC-LPG-propane-or-butane'!H12,1)</f>
        <v>1</v>
      </c>
      <c r="I12" s="313">
        <f>IF('BIFUbC-LPG-propane-or-butane'!I12&gt;0,'E-LPG propane or butane'!I60/'BIFUbC-LPG-propane-or-butane'!I12,1)</f>
        <v>1</v>
      </c>
      <c r="J12" s="313">
        <f>IF('BIFUbC-LPG-propane-or-butane'!J12&gt;0,'E-LPG propane or butane'!J60/'BIFUbC-LPG-propane-or-butane'!J12,1)</f>
        <v>1</v>
      </c>
      <c r="K12" s="313">
        <f>IF('BIFUbC-LPG-propane-or-butane'!K12&gt;0,'E-LPG propane or butane'!K60/'BIFUbC-LPG-propane-or-butane'!K12,1)</f>
        <v>1</v>
      </c>
      <c r="L12" s="313">
        <f>IF('BIFUbC-LPG-propane-or-butane'!L12&gt;0,'E-LPG propane or butane'!L60/'BIFUbC-LPG-propane-or-butane'!L12,1)</f>
        <v>1</v>
      </c>
      <c r="M12" s="313">
        <f>IF('BIFUbC-LPG-propane-or-butane'!M12&gt;0,'E-LPG propane or butane'!M60/'BIFUbC-LPG-propane-or-butane'!M12,1)</f>
        <v>1</v>
      </c>
      <c r="N12" s="313">
        <f>IF('BIFUbC-LPG-propane-or-butane'!N12&gt;0,'E-LPG propane or butane'!N60/'BIFUbC-LPG-propane-or-butane'!N12,1)</f>
        <v>1</v>
      </c>
      <c r="O12" s="313">
        <f>IF('BIFUbC-LPG-propane-or-butane'!O12&gt;0,'E-LPG propane or butane'!O60/'BIFUbC-LPG-propane-or-butane'!O12,1)</f>
        <v>1</v>
      </c>
      <c r="P12" s="313">
        <f>IF('BIFUbC-LPG-propane-or-butane'!P12&gt;0,'E-LPG propane or butane'!P60/'BIFUbC-LPG-propane-or-butane'!P12,1)</f>
        <v>1</v>
      </c>
      <c r="Q12" s="313">
        <f>IF('BIFUbC-LPG-propane-or-butane'!Q12&gt;0,'E-LPG propane or butane'!Q60/'BIFUbC-LPG-propane-or-butane'!Q12,1)</f>
        <v>1</v>
      </c>
      <c r="R12" s="313">
        <f>IF('BIFUbC-LPG-propane-or-butane'!R12&gt;0,'E-LPG propane or butane'!R60/'BIFUbC-LPG-propane-or-butane'!R12,1)</f>
        <v>1</v>
      </c>
      <c r="S12" s="313">
        <f>IF('BIFUbC-LPG-propane-or-butane'!S12&gt;0,'E-LPG propane or butane'!S60/'BIFUbC-LPG-propane-or-butane'!S12,1)</f>
        <v>1</v>
      </c>
      <c r="T12" s="313">
        <f>IF('BIFUbC-LPG-propane-or-butane'!T12&gt;0,'E-LPG propane or butane'!T60/'BIFUbC-LPG-propane-or-butane'!T12,1)</f>
        <v>1</v>
      </c>
      <c r="U12" s="313">
        <f>IF('BIFUbC-LPG-propane-or-butane'!U12&gt;0,'E-LPG propane or butane'!U60/'BIFUbC-LPG-propane-or-butane'!U12,1)</f>
        <v>1</v>
      </c>
      <c r="V12" s="313">
        <f>IF('BIFUbC-LPG-propane-or-butane'!V12&gt;0,'E-LPG propane or butane'!V60/'BIFUbC-LPG-propane-or-butane'!V12,1)</f>
        <v>1</v>
      </c>
      <c r="W12" s="313">
        <f>IF('BIFUbC-LPG-propane-or-butane'!W12&gt;0,'E-LPG propane or butane'!W60/'BIFUbC-LPG-propane-or-butane'!W12,1)</f>
        <v>1</v>
      </c>
      <c r="X12" s="313">
        <f>IF('BIFUbC-LPG-propane-or-butane'!X12&gt;0,'E-LPG propane or butane'!X60/'BIFUbC-LPG-propane-or-butane'!X12,1)</f>
        <v>1</v>
      </c>
      <c r="Y12" s="313">
        <f>IF('BIFUbC-LPG-propane-or-butane'!Y12&gt;0,'E-LPG propane or butane'!Y60/'BIFUbC-LPG-propane-or-butane'!Y12,1)</f>
        <v>1</v>
      </c>
      <c r="Z12" s="313">
        <f>IF('BIFUbC-LPG-propane-or-butane'!Z12&gt;0,'E-LPG propane or butane'!Z60/'BIFUbC-LPG-propane-or-butane'!Z12,1)</f>
        <v>1</v>
      </c>
      <c r="AA12" s="313">
        <f>IF('BIFUbC-LPG-propane-or-butane'!AA12&gt;0,'E-LPG propane or butane'!AA60/'BIFUbC-LPG-propane-or-butane'!AA12,1)</f>
        <v>1</v>
      </c>
      <c r="AB12" s="313">
        <f>IF('BIFUbC-LPG-propane-or-butane'!AB12&gt;0,'E-LPG propane or butane'!AB60/'BIFUbC-LPG-propane-or-butane'!AB12,1)</f>
        <v>1</v>
      </c>
      <c r="AC12" s="313">
        <f>IF('BIFUbC-LPG-propane-or-butane'!AC12&gt;0,'E-LPG propane or butane'!AC60/'BIFUbC-LPG-propane-or-butane'!AC12,1)</f>
        <v>1</v>
      </c>
      <c r="AD12" s="313">
        <f>IF('BIFUbC-LPG-propane-or-butane'!AD12&gt;0,'E-LPG propane or butane'!AD60/'BIFUbC-LPG-propane-or-butane'!AD12,1)</f>
        <v>1</v>
      </c>
      <c r="AE12" s="313">
        <f>IF('BIFUbC-LPG-propane-or-butane'!AE12&gt;0,'E-LPG propane or butane'!AE60/'BIFUbC-LPG-propane-or-butane'!AE12,1)</f>
        <v>1</v>
      </c>
      <c r="AF12" s="313">
        <f>IF('BIFUbC-LPG-propane-or-butane'!AF12&gt;0,'E-LPG propane or butane'!AF60/'BIFUbC-LPG-propane-or-butane'!AF12,1)</f>
        <v>1</v>
      </c>
      <c r="AG12" s="313">
        <f>IF('BIFUbC-LPG-propane-or-butane'!AG12&gt;0,'E-LPG propane or butane'!AG60/'BIFUbC-LPG-propane-or-butane'!AG12,1)</f>
        <v>1</v>
      </c>
      <c r="AH12" s="313">
        <f>IF('BIFUbC-LPG-propane-or-butane'!AH12&gt;0,'E-LPG propane or butane'!AH60/'BIFUbC-LPG-propane-or-butane'!AH12,1)</f>
        <v>1</v>
      </c>
      <c r="AI12" s="313">
        <f>IF('BIFUbC-LPG-propane-or-butane'!AI12&gt;0,'E-LPG propane or butane'!AI60/'BIFUbC-LPG-propane-or-butane'!AI12,1)</f>
        <v>1</v>
      </c>
      <c r="AJ12" s="313">
        <f>IF('BIFUbC-LPG-propane-or-butane'!AJ12&gt;0,'E-LPG propane or butane'!AJ60/'BIFUbC-LPG-propane-or-butane'!AJ12,1)</f>
        <v>1</v>
      </c>
      <c r="AK12" s="313">
        <f>IF('BIFUbC-LPG-propane-or-butane'!AK12&gt;0,'E-LPG propane or butane'!AK60/'BIFUbC-LPG-propane-or-butane'!AK12,1)</f>
        <v>1</v>
      </c>
      <c r="AL12" s="313">
        <f>IF('BIFUbC-LPG-propane-or-butane'!AL12&gt;0,'E-LPG propane or butane'!AL60/'BIFUbC-LPG-propane-or-butane'!AL12,1)</f>
        <v>1</v>
      </c>
      <c r="AM12" s="313">
        <f>IF('BIFUbC-LPG-propane-or-butane'!AM12&gt;0,'E-LPG propane or butane'!AM60/'BIFUbC-LPG-propane-or-butane'!AM12,1)</f>
        <v>1</v>
      </c>
      <c r="AN12" s="313">
        <f>IF('BIFUbC-LPG-propane-or-butane'!AN12&gt;0,'E-LPG propane or butane'!AN60/'BIFUbC-LPG-propane-or-butane'!AN12,1)</f>
        <v>1</v>
      </c>
      <c r="AO12" s="313">
        <f>IF('BIFUbC-LPG-propane-or-butane'!AO12&gt;0,'E-LPG propane or butane'!AO60/'BIFUbC-LPG-propane-or-butane'!AO12,1)</f>
        <v>1</v>
      </c>
      <c r="AP12" s="313">
        <f>IF('BIFUbC-LPG-propane-or-butane'!AP12&gt;0,'E-LPG propane or butane'!AP60/'BIFUbC-LPG-propane-or-butane'!AP12,1)</f>
        <v>1</v>
      </c>
      <c r="AQ12" s="313">
        <f>IF('BIFUbC-LPG-propane-or-butane'!AQ12&gt;0,'E-LPG propane or butane'!AQ60/'BIFUbC-LPG-propane-or-butane'!AQ12,1)</f>
        <v>1</v>
      </c>
    </row>
    <row r="13" spans="1:43" x14ac:dyDescent="0.2">
      <c r="A13" s="313" t="s">
        <v>135</v>
      </c>
      <c r="B13" s="313">
        <f>IF('BIFUbC-LPG-propane-or-butane'!B13&gt;0,'E-LPG propane or butane'!B61/'BIFUbC-LPG-propane-or-butane'!B13,1)</f>
        <v>0.85648341267959205</v>
      </c>
      <c r="C13" s="313">
        <f>IF('BIFUbC-LPG-propane-or-butane'!C13&gt;0,'E-LPG propane or butane'!C61/'BIFUbC-LPG-propane-or-butane'!C13,1)</f>
        <v>0.74526367137090554</v>
      </c>
      <c r="D13" s="313">
        <f>IF('BIFUbC-LPG-propane-or-butane'!D13&gt;0,'E-LPG propane or butane'!D61/'BIFUbC-LPG-propane-or-butane'!D13,1)</f>
        <v>0.74357345867371305</v>
      </c>
      <c r="E13" s="313">
        <f>IF('BIFUbC-LPG-propane-or-butane'!E13&gt;0,'E-LPG propane or butane'!E61/'BIFUbC-LPG-propane-or-butane'!E13,1)</f>
        <v>0.74186804675205531</v>
      </c>
      <c r="F13" s="313">
        <f>IF('BIFUbC-LPG-propane-or-butane'!F13&gt;0,'E-LPG propane or butane'!F61/'BIFUbC-LPG-propane-or-butane'!F13,1)</f>
        <v>0.74014727757701604</v>
      </c>
      <c r="G13" s="313">
        <f>IF('BIFUbC-LPG-propane-or-butane'!G13&gt;0,'E-LPG propane or butane'!G61/'BIFUbC-LPG-propane-or-butane'!G13,1)</f>
        <v>0.73841099153819834</v>
      </c>
      <c r="H13" s="313">
        <f>IF('BIFUbC-LPG-propane-or-butane'!H13&gt;0,'E-LPG propane or butane'!H61/'BIFUbC-LPG-propane-or-butane'!H13,1)</f>
        <v>0.73665902743685807</v>
      </c>
      <c r="I13" s="313">
        <f>IF('BIFUbC-LPG-propane-or-butane'!I13&gt;0,'E-LPG propane or butane'!I61/'BIFUbC-LPG-propane-or-butane'!I13,1)</f>
        <v>0.73502784255827536</v>
      </c>
      <c r="J13" s="313">
        <f>IF('BIFUbC-LPG-propane-or-butane'!J13&gt;0,'E-LPG propane or butane'!J61/'BIFUbC-LPG-propane-or-butane'!J13,1)</f>
        <v>0.73338314685917061</v>
      </c>
      <c r="K13" s="313">
        <f>IF('BIFUbC-LPG-propane-or-butane'!K13&gt;0,'E-LPG propane or butane'!K61/'BIFUbC-LPG-propane-or-butane'!K13,1)</f>
        <v>0.73172481423588698</v>
      </c>
      <c r="L13" s="313">
        <f>IF('BIFUbC-LPG-propane-or-butane'!L13&gt;0,'E-LPG propane or butane'!L61/'BIFUbC-LPG-propane-or-butane'!L13,1)</f>
        <v>0.73005271754122658</v>
      </c>
      <c r="M13" s="313">
        <f>IF('BIFUbC-LPG-propane-or-butane'!M13&gt;0,'E-LPG propane or butane'!M61/'BIFUbC-LPG-propane-or-butane'!M13,1)</f>
        <v>0.72836672858474039</v>
      </c>
      <c r="N13" s="313">
        <f>IF('BIFUbC-LPG-propane-or-butane'!N13&gt;0,'E-LPG propane or butane'!N61/'BIFUbC-LPG-propane-or-butane'!N13,1)</f>
        <v>0.72700110654927075</v>
      </c>
      <c r="O13" s="313">
        <f>IF('BIFUbC-LPG-propane-or-butane'!O13&gt;0,'E-LPG propane or butane'!O61/'BIFUbC-LPG-propane-or-butane'!O13,1)</f>
        <v>0.72562622586421788</v>
      </c>
      <c r="P13" s="313">
        <f>IF('BIFUbC-LPG-propane-or-butane'!P13&gt;0,'E-LPG propane or butane'!P61/'BIFUbC-LPG-propane-or-butane'!P13,1)</f>
        <v>0.72424201455993054</v>
      </c>
      <c r="Q13" s="313">
        <f>IF('BIFUbC-LPG-propane-or-butane'!Q13&gt;0,'E-LPG propane or butane'!Q61/'BIFUbC-LPG-propane-or-butane'!Q13,1)</f>
        <v>0.72284840014077656</v>
      </c>
      <c r="R13" s="313">
        <f>IF('BIFUbC-LPG-propane-or-butane'!R13&gt;0,'E-LPG propane or butane'!R61/'BIFUbC-LPG-propane-or-butane'!R13,1)</f>
        <v>0.72144530958392283</v>
      </c>
      <c r="S13" s="313">
        <f>IF('BIFUbC-LPG-propane-or-butane'!S13&gt;0,'E-LPG propane or butane'!S61/'BIFUbC-LPG-propane-or-butane'!S13,1)</f>
        <v>0.72090901005039032</v>
      </c>
      <c r="T13" s="313">
        <f>IF('BIFUbC-LPG-propane-or-butane'!T13&gt;0,'E-LPG propane or butane'!T61/'BIFUbC-LPG-propane-or-butane'!T13,1)</f>
        <v>0.72037130653776726</v>
      </c>
      <c r="U13" s="313">
        <f>IF('BIFUbC-LPG-propane-or-butane'!U13&gt;0,'E-LPG propane or butane'!U61/'BIFUbC-LPG-propane-or-butane'!U13,1)</f>
        <v>0.71983219475961802</v>
      </c>
      <c r="V13" s="313">
        <f>IF('BIFUbC-LPG-propane-or-butane'!V13&gt;0,'E-LPG propane or butane'!V61/'BIFUbC-LPG-propane-or-butane'!V13,1)</f>
        <v>0.71929167041654052</v>
      </c>
      <c r="W13" s="313">
        <f>IF('BIFUbC-LPG-propane-or-butane'!W13&gt;0,'E-LPG propane or butane'!W61/'BIFUbC-LPG-propane-or-butane'!W13,1)</f>
        <v>0.71874972919614355</v>
      </c>
      <c r="X13" s="313">
        <f>IF('BIFUbC-LPG-propane-or-butane'!X13&gt;0,'E-LPG propane or butane'!X61/'BIFUbC-LPG-propane-or-butane'!X13,1)</f>
        <v>0.71820636677302507</v>
      </c>
      <c r="Y13" s="313">
        <f>IF('BIFUbC-LPG-propane-or-butane'!Y13&gt;0,'E-LPG propane or butane'!Y61/'BIFUbC-LPG-propane-or-butane'!Y13,1)</f>
        <v>0.71766157880874892</v>
      </c>
      <c r="Z13" s="313">
        <f>IF('BIFUbC-LPG-propane-or-butane'!Z13&gt;0,'E-LPG propane or butane'!Z61/'BIFUbC-LPG-propane-or-butane'!Z13,1)</f>
        <v>0.71711536095182349</v>
      </c>
      <c r="AA13" s="313">
        <f>IF('BIFUbC-LPG-propane-or-butane'!AA13&gt;0,'E-LPG propane or butane'!AA61/'BIFUbC-LPG-propane-or-butane'!AA13,1)</f>
        <v>0.71656770883768006</v>
      </c>
      <c r="AB13" s="313">
        <f>IF('BIFUbC-LPG-propane-or-butane'!AB13&gt;0,'E-LPG propane or butane'!AB61/'BIFUbC-LPG-propane-or-butane'!AB13,1)</f>
        <v>0.71601861808865075</v>
      </c>
      <c r="AC13" s="313">
        <f>IF('BIFUbC-LPG-propane-or-butane'!AC13&gt;0,'E-LPG propane or butane'!AC61/'BIFUbC-LPG-propane-or-butane'!AC13,1)</f>
        <v>0.71546808431394737</v>
      </c>
      <c r="AD13" s="313">
        <f>IF('BIFUbC-LPG-propane-or-butane'!AD13&gt;0,'E-LPG propane or butane'!AD61/'BIFUbC-LPG-propane-or-butane'!AD13,1)</f>
        <v>0.71491610310964038</v>
      </c>
      <c r="AE13" s="313">
        <f>IF('BIFUbC-LPG-propane-or-butane'!AE13&gt;0,'E-LPG propane or butane'!AE61/'BIFUbC-LPG-propane-or-butane'!AE13,1)</f>
        <v>0.7143626700586384</v>
      </c>
      <c r="AF13" s="313">
        <f>IF('BIFUbC-LPG-propane-or-butane'!AF13&gt;0,'E-LPG propane or butane'!AF61/'BIFUbC-LPG-propane-or-butane'!AF13,1)</f>
        <v>0.71380778073066642</v>
      </c>
      <c r="AG13" s="313">
        <f>IF('BIFUbC-LPG-propane-or-butane'!AG13&gt;0,'E-LPG propane or butane'!AG61/'BIFUbC-LPG-propane-or-butane'!AG13,1)</f>
        <v>0.71325143068224672</v>
      </c>
      <c r="AH13" s="313">
        <f>IF('BIFUbC-LPG-propane-or-butane'!AH13&gt;0,'E-LPG propane or butane'!AH61/'BIFUbC-LPG-propane-or-butane'!AH13,1)</f>
        <v>0.71269361545667764</v>
      </c>
      <c r="AI13" s="313">
        <f>IF('BIFUbC-LPG-propane-or-butane'!AI13&gt;0,'E-LPG propane or butane'!AI61/'BIFUbC-LPG-propane-or-butane'!AI13,1)</f>
        <v>0.71213433058401454</v>
      </c>
      <c r="AJ13" s="313">
        <f>IF('BIFUbC-LPG-propane-or-butane'!AJ13&gt;0,'E-LPG propane or butane'!AJ61/'BIFUbC-LPG-propane-or-butane'!AJ13,1)</f>
        <v>0.7115735715810495</v>
      </c>
      <c r="AK13" s="313">
        <f>IF('BIFUbC-LPG-propane-or-butane'!AK13&gt;0,'E-LPG propane or butane'!AK61/'BIFUbC-LPG-propane-or-butane'!AK13,1)</f>
        <v>0.71101133395129212</v>
      </c>
      <c r="AL13" s="313">
        <f>IF('BIFUbC-LPG-propane-or-butane'!AL13&gt;0,'E-LPG propane or butane'!AL61/'BIFUbC-LPG-propane-or-butane'!AL13,1)</f>
        <v>0.71044761318495042</v>
      </c>
      <c r="AM13" s="313">
        <f>IF('BIFUbC-LPG-propane-or-butane'!AM13&gt;0,'E-LPG propane or butane'!AM61/'BIFUbC-LPG-propane-or-butane'!AM13,1)</f>
        <v>0.70988240475891218</v>
      </c>
      <c r="AN13" s="313">
        <f>IF('BIFUbC-LPG-propane-or-butane'!AN13&gt;0,'E-LPG propane or butane'!AN61/'BIFUbC-LPG-propane-or-butane'!AN13,1)</f>
        <v>0.70931570413672607</v>
      </c>
      <c r="AO13" s="313">
        <f>IF('BIFUbC-LPG-propane-or-butane'!AO13&gt;0,'E-LPG propane or butane'!AO61/'BIFUbC-LPG-propane-or-butane'!AO13,1)</f>
        <v>0.70874750676858345</v>
      </c>
      <c r="AP13" s="313">
        <f>IF('BIFUbC-LPG-propane-or-butane'!AP13&gt;0,'E-LPG propane or butane'!AP61/'BIFUbC-LPG-propane-or-butane'!AP13,1)</f>
        <v>0.70817780809129993</v>
      </c>
      <c r="AQ13" s="313">
        <f>IF('BIFUbC-LPG-propane-or-butane'!AQ13&gt;0,'E-LPG propane or butane'!AQ61/'BIFUbC-LPG-propane-or-butane'!AQ13,1)</f>
        <v>0.70652671455966787</v>
      </c>
    </row>
    <row r="14" spans="1:43" x14ac:dyDescent="0.2">
      <c r="A14" s="313" t="s">
        <v>136</v>
      </c>
      <c r="B14" s="313">
        <f>IF('BIFUbC-LPG-propane-or-butane'!B14&gt;0,'E-LPG propane or butane'!B62/'BIFUbC-LPG-propane-or-butane'!B14,1)</f>
        <v>1</v>
      </c>
      <c r="C14" s="313">
        <f>IF('BIFUbC-LPG-propane-or-butane'!C14&gt;0,'E-LPG propane or butane'!C62/'BIFUbC-LPG-propane-or-butane'!C14,1)</f>
        <v>1</v>
      </c>
      <c r="D14" s="313">
        <f>IF('BIFUbC-LPG-propane-or-butane'!D14&gt;0,'E-LPG propane or butane'!D62/'BIFUbC-LPG-propane-or-butane'!D14,1)</f>
        <v>1</v>
      </c>
      <c r="E14" s="313">
        <f>IF('BIFUbC-LPG-propane-or-butane'!E14&gt;0,'E-LPG propane or butane'!E62/'BIFUbC-LPG-propane-or-butane'!E14,1)</f>
        <v>1</v>
      </c>
      <c r="F14" s="313">
        <f>IF('BIFUbC-LPG-propane-or-butane'!F14&gt;0,'E-LPG propane or butane'!F62/'BIFUbC-LPG-propane-or-butane'!F14,1)</f>
        <v>1</v>
      </c>
      <c r="G14" s="313">
        <f>IF('BIFUbC-LPG-propane-or-butane'!G14&gt;0,'E-LPG propane or butane'!G62/'BIFUbC-LPG-propane-or-butane'!G14,1)</f>
        <v>1</v>
      </c>
      <c r="H14" s="313">
        <f>IF('BIFUbC-LPG-propane-or-butane'!H14&gt;0,'E-LPG propane or butane'!H62/'BIFUbC-LPG-propane-or-butane'!H14,1)</f>
        <v>1</v>
      </c>
      <c r="I14" s="313">
        <f>IF('BIFUbC-LPG-propane-or-butane'!I14&gt;0,'E-LPG propane or butane'!I62/'BIFUbC-LPG-propane-or-butane'!I14,1)</f>
        <v>1</v>
      </c>
      <c r="J14" s="313">
        <f>IF('BIFUbC-LPG-propane-or-butane'!J14&gt;0,'E-LPG propane or butane'!J62/'BIFUbC-LPG-propane-or-butane'!J14,1)</f>
        <v>1</v>
      </c>
      <c r="K14" s="313">
        <f>IF('BIFUbC-LPG-propane-or-butane'!K14&gt;0,'E-LPG propane or butane'!K62/'BIFUbC-LPG-propane-or-butane'!K14,1)</f>
        <v>1</v>
      </c>
      <c r="L14" s="313">
        <f>IF('BIFUbC-LPG-propane-or-butane'!L14&gt;0,'E-LPG propane or butane'!L62/'BIFUbC-LPG-propane-or-butane'!L14,1)</f>
        <v>1</v>
      </c>
      <c r="M14" s="313">
        <f>IF('BIFUbC-LPG-propane-or-butane'!M14&gt;0,'E-LPG propane or butane'!M62/'BIFUbC-LPG-propane-or-butane'!M14,1)</f>
        <v>1</v>
      </c>
      <c r="N14" s="313">
        <f>IF('BIFUbC-LPG-propane-or-butane'!N14&gt;0,'E-LPG propane or butane'!N62/'BIFUbC-LPG-propane-or-butane'!N14,1)</f>
        <v>1</v>
      </c>
      <c r="O14" s="313">
        <f>IF('BIFUbC-LPG-propane-or-butane'!O14&gt;0,'E-LPG propane or butane'!O62/'BIFUbC-LPG-propane-or-butane'!O14,1)</f>
        <v>1</v>
      </c>
      <c r="P14" s="313">
        <f>IF('BIFUbC-LPG-propane-or-butane'!P14&gt;0,'E-LPG propane or butane'!P62/'BIFUbC-LPG-propane-or-butane'!P14,1)</f>
        <v>1</v>
      </c>
      <c r="Q14" s="313">
        <f>IF('BIFUbC-LPG-propane-or-butane'!Q14&gt;0,'E-LPG propane or butane'!Q62/'BIFUbC-LPG-propane-or-butane'!Q14,1)</f>
        <v>1</v>
      </c>
      <c r="R14" s="313">
        <f>IF('BIFUbC-LPG-propane-or-butane'!R14&gt;0,'E-LPG propane or butane'!R62/'BIFUbC-LPG-propane-or-butane'!R14,1)</f>
        <v>1</v>
      </c>
      <c r="S14" s="313">
        <f>IF('BIFUbC-LPG-propane-or-butane'!S14&gt;0,'E-LPG propane or butane'!S62/'BIFUbC-LPG-propane-or-butane'!S14,1)</f>
        <v>1</v>
      </c>
      <c r="T14" s="313">
        <f>IF('BIFUbC-LPG-propane-or-butane'!T14&gt;0,'E-LPG propane or butane'!T62/'BIFUbC-LPG-propane-or-butane'!T14,1)</f>
        <v>1</v>
      </c>
      <c r="U14" s="313">
        <f>IF('BIFUbC-LPG-propane-or-butane'!U14&gt;0,'E-LPG propane or butane'!U62/'BIFUbC-LPG-propane-or-butane'!U14,1)</f>
        <v>1</v>
      </c>
      <c r="V14" s="313">
        <f>IF('BIFUbC-LPG-propane-or-butane'!V14&gt;0,'E-LPG propane or butane'!V62/'BIFUbC-LPG-propane-or-butane'!V14,1)</f>
        <v>1</v>
      </c>
      <c r="W14" s="313">
        <f>IF('BIFUbC-LPG-propane-or-butane'!W14&gt;0,'E-LPG propane or butane'!W62/'BIFUbC-LPG-propane-or-butane'!W14,1)</f>
        <v>1</v>
      </c>
      <c r="X14" s="313">
        <f>IF('BIFUbC-LPG-propane-or-butane'!X14&gt;0,'E-LPG propane or butane'!X62/'BIFUbC-LPG-propane-or-butane'!X14,1)</f>
        <v>1</v>
      </c>
      <c r="Y14" s="313">
        <f>IF('BIFUbC-LPG-propane-or-butane'!Y14&gt;0,'E-LPG propane or butane'!Y62/'BIFUbC-LPG-propane-or-butane'!Y14,1)</f>
        <v>1</v>
      </c>
      <c r="Z14" s="313">
        <f>IF('BIFUbC-LPG-propane-or-butane'!Z14&gt;0,'E-LPG propane or butane'!Z62/'BIFUbC-LPG-propane-or-butane'!Z14,1)</f>
        <v>1</v>
      </c>
      <c r="AA14" s="313">
        <f>IF('BIFUbC-LPG-propane-or-butane'!AA14&gt;0,'E-LPG propane or butane'!AA62/'BIFUbC-LPG-propane-or-butane'!AA14,1)</f>
        <v>1</v>
      </c>
      <c r="AB14" s="313">
        <f>IF('BIFUbC-LPG-propane-or-butane'!AB14&gt;0,'E-LPG propane or butane'!AB62/'BIFUbC-LPG-propane-or-butane'!AB14,1)</f>
        <v>1</v>
      </c>
      <c r="AC14" s="313">
        <f>IF('BIFUbC-LPG-propane-or-butane'!AC14&gt;0,'E-LPG propane or butane'!AC62/'BIFUbC-LPG-propane-or-butane'!AC14,1)</f>
        <v>1</v>
      </c>
      <c r="AD14" s="313">
        <f>IF('BIFUbC-LPG-propane-or-butane'!AD14&gt;0,'E-LPG propane or butane'!AD62/'BIFUbC-LPG-propane-or-butane'!AD14,1)</f>
        <v>1</v>
      </c>
      <c r="AE14" s="313">
        <f>IF('BIFUbC-LPG-propane-or-butane'!AE14&gt;0,'E-LPG propane or butane'!AE62/'BIFUbC-LPG-propane-or-butane'!AE14,1)</f>
        <v>1</v>
      </c>
      <c r="AF14" s="313">
        <f>IF('BIFUbC-LPG-propane-or-butane'!AF14&gt;0,'E-LPG propane or butane'!AF62/'BIFUbC-LPG-propane-or-butane'!AF14,1)</f>
        <v>1</v>
      </c>
      <c r="AG14" s="313">
        <f>IF('BIFUbC-LPG-propane-or-butane'!AG14&gt;0,'E-LPG propane or butane'!AG62/'BIFUbC-LPG-propane-or-butane'!AG14,1)</f>
        <v>1</v>
      </c>
      <c r="AH14" s="313">
        <f>IF('BIFUbC-LPG-propane-or-butane'!AH14&gt;0,'E-LPG propane or butane'!AH62/'BIFUbC-LPG-propane-or-butane'!AH14,1)</f>
        <v>1</v>
      </c>
      <c r="AI14" s="313">
        <f>IF('BIFUbC-LPG-propane-or-butane'!AI14&gt;0,'E-LPG propane or butane'!AI62/'BIFUbC-LPG-propane-or-butane'!AI14,1)</f>
        <v>1</v>
      </c>
      <c r="AJ14" s="313">
        <f>IF('BIFUbC-LPG-propane-or-butane'!AJ14&gt;0,'E-LPG propane or butane'!AJ62/'BIFUbC-LPG-propane-or-butane'!AJ14,1)</f>
        <v>1</v>
      </c>
      <c r="AK14" s="313">
        <f>IF('BIFUbC-LPG-propane-or-butane'!AK14&gt;0,'E-LPG propane or butane'!AK62/'BIFUbC-LPG-propane-or-butane'!AK14,1)</f>
        <v>1</v>
      </c>
      <c r="AL14" s="313">
        <f>IF('BIFUbC-LPG-propane-or-butane'!AL14&gt;0,'E-LPG propane or butane'!AL62/'BIFUbC-LPG-propane-or-butane'!AL14,1)</f>
        <v>1</v>
      </c>
      <c r="AM14" s="313">
        <f>IF('BIFUbC-LPG-propane-or-butane'!AM14&gt;0,'E-LPG propane or butane'!AM62/'BIFUbC-LPG-propane-or-butane'!AM14,1)</f>
        <v>1</v>
      </c>
      <c r="AN14" s="313">
        <f>IF('BIFUbC-LPG-propane-or-butane'!AN14&gt;0,'E-LPG propane or butane'!AN62/'BIFUbC-LPG-propane-or-butane'!AN14,1)</f>
        <v>1</v>
      </c>
      <c r="AO14" s="313">
        <f>IF('BIFUbC-LPG-propane-or-butane'!AO14&gt;0,'E-LPG propane or butane'!AO62/'BIFUbC-LPG-propane-or-butane'!AO14,1)</f>
        <v>1</v>
      </c>
      <c r="AP14" s="313">
        <f>IF('BIFUbC-LPG-propane-or-butane'!AP14&gt;0,'E-LPG propane or butane'!AP62/'BIFUbC-LPG-propane-or-butane'!AP14,1)</f>
        <v>1</v>
      </c>
      <c r="AQ14" s="313">
        <f>IF('BIFUbC-LPG-propane-or-butane'!AQ14&gt;0,'E-LPG propane or butane'!AQ62/'BIFUbC-LPG-propane-or-butane'!AQ14,1)</f>
        <v>1</v>
      </c>
    </row>
    <row r="15" spans="1:43" x14ac:dyDescent="0.2">
      <c r="A15" s="313" t="s">
        <v>137</v>
      </c>
      <c r="B15" s="313">
        <f>IF('BIFUbC-LPG-propane-or-butane'!B15&gt;0,'E-LPG propane or butane'!B63/'BIFUbC-LPG-propane-or-butane'!B15,1)</f>
        <v>1</v>
      </c>
      <c r="C15" s="313">
        <f>IF('BIFUbC-LPG-propane-or-butane'!C15&gt;0,'E-LPG propane or butane'!C63/'BIFUbC-LPG-propane-or-butane'!C15,1)</f>
        <v>1</v>
      </c>
      <c r="D15" s="313">
        <f>IF('BIFUbC-LPG-propane-or-butane'!D15&gt;0,'E-LPG propane or butane'!D63/'BIFUbC-LPG-propane-or-butane'!D15,1)</f>
        <v>1</v>
      </c>
      <c r="E15" s="313">
        <f>IF('BIFUbC-LPG-propane-or-butane'!E15&gt;0,'E-LPG propane or butane'!E63/'BIFUbC-LPG-propane-or-butane'!E15,1)</f>
        <v>1</v>
      </c>
      <c r="F15" s="313">
        <f>IF('BIFUbC-LPG-propane-or-butane'!F15&gt;0,'E-LPG propane or butane'!F63/'BIFUbC-LPG-propane-or-butane'!F15,1)</f>
        <v>1</v>
      </c>
      <c r="G15" s="313">
        <f>IF('BIFUbC-LPG-propane-or-butane'!G15&gt;0,'E-LPG propane or butane'!G63/'BIFUbC-LPG-propane-or-butane'!G15,1)</f>
        <v>1</v>
      </c>
      <c r="H15" s="313">
        <f>IF('BIFUbC-LPG-propane-or-butane'!H15&gt;0,'E-LPG propane or butane'!H63/'BIFUbC-LPG-propane-or-butane'!H15,1)</f>
        <v>1</v>
      </c>
      <c r="I15" s="313">
        <f>IF('BIFUbC-LPG-propane-or-butane'!I15&gt;0,'E-LPG propane or butane'!I63/'BIFUbC-LPG-propane-or-butane'!I15,1)</f>
        <v>1</v>
      </c>
      <c r="J15" s="313">
        <f>IF('BIFUbC-LPG-propane-or-butane'!J15&gt;0,'E-LPG propane or butane'!J63/'BIFUbC-LPG-propane-or-butane'!J15,1)</f>
        <v>1</v>
      </c>
      <c r="K15" s="313">
        <f>IF('BIFUbC-LPG-propane-or-butane'!K15&gt;0,'E-LPG propane or butane'!K63/'BIFUbC-LPG-propane-or-butane'!K15,1)</f>
        <v>1</v>
      </c>
      <c r="L15" s="313">
        <f>IF('BIFUbC-LPG-propane-or-butane'!L15&gt;0,'E-LPG propane or butane'!L63/'BIFUbC-LPG-propane-or-butane'!L15,1)</f>
        <v>1</v>
      </c>
      <c r="M15" s="313">
        <f>IF('BIFUbC-LPG-propane-or-butane'!M15&gt;0,'E-LPG propane or butane'!M63/'BIFUbC-LPG-propane-or-butane'!M15,1)</f>
        <v>1</v>
      </c>
      <c r="N15" s="313">
        <f>IF('BIFUbC-LPG-propane-or-butane'!N15&gt;0,'E-LPG propane or butane'!N63/'BIFUbC-LPG-propane-or-butane'!N15,1)</f>
        <v>1</v>
      </c>
      <c r="O15" s="313">
        <f>IF('BIFUbC-LPG-propane-or-butane'!O15&gt;0,'E-LPG propane or butane'!O63/'BIFUbC-LPG-propane-or-butane'!O15,1)</f>
        <v>1</v>
      </c>
      <c r="P15" s="313">
        <f>IF('BIFUbC-LPG-propane-or-butane'!P15&gt;0,'E-LPG propane or butane'!P63/'BIFUbC-LPG-propane-or-butane'!P15,1)</f>
        <v>1</v>
      </c>
      <c r="Q15" s="313">
        <f>IF('BIFUbC-LPG-propane-or-butane'!Q15&gt;0,'E-LPG propane or butane'!Q63/'BIFUbC-LPG-propane-or-butane'!Q15,1)</f>
        <v>1</v>
      </c>
      <c r="R15" s="313">
        <f>IF('BIFUbC-LPG-propane-or-butane'!R15&gt;0,'E-LPG propane or butane'!R63/'BIFUbC-LPG-propane-or-butane'!R15,1)</f>
        <v>1</v>
      </c>
      <c r="S15" s="313">
        <f>IF('BIFUbC-LPG-propane-or-butane'!S15&gt;0,'E-LPG propane or butane'!S63/'BIFUbC-LPG-propane-or-butane'!S15,1)</f>
        <v>1</v>
      </c>
      <c r="T15" s="313">
        <f>IF('BIFUbC-LPG-propane-or-butane'!T15&gt;0,'E-LPG propane or butane'!T63/'BIFUbC-LPG-propane-or-butane'!T15,1)</f>
        <v>1</v>
      </c>
      <c r="U15" s="313">
        <f>IF('BIFUbC-LPG-propane-or-butane'!U15&gt;0,'E-LPG propane or butane'!U63/'BIFUbC-LPG-propane-or-butane'!U15,1)</f>
        <v>1</v>
      </c>
      <c r="V15" s="313">
        <f>IF('BIFUbC-LPG-propane-or-butane'!V15&gt;0,'E-LPG propane or butane'!V63/'BIFUbC-LPG-propane-or-butane'!V15,1)</f>
        <v>1</v>
      </c>
      <c r="W15" s="313">
        <f>IF('BIFUbC-LPG-propane-or-butane'!W15&gt;0,'E-LPG propane or butane'!W63/'BIFUbC-LPG-propane-or-butane'!W15,1)</f>
        <v>1</v>
      </c>
      <c r="X15" s="313">
        <f>IF('BIFUbC-LPG-propane-or-butane'!X15&gt;0,'E-LPG propane or butane'!X63/'BIFUbC-LPG-propane-or-butane'!X15,1)</f>
        <v>1</v>
      </c>
      <c r="Y15" s="313">
        <f>IF('BIFUbC-LPG-propane-or-butane'!Y15&gt;0,'E-LPG propane or butane'!Y63/'BIFUbC-LPG-propane-or-butane'!Y15,1)</f>
        <v>1</v>
      </c>
      <c r="Z15" s="313">
        <f>IF('BIFUbC-LPG-propane-or-butane'!Z15&gt;0,'E-LPG propane or butane'!Z63/'BIFUbC-LPG-propane-or-butane'!Z15,1)</f>
        <v>1</v>
      </c>
      <c r="AA15" s="313">
        <f>IF('BIFUbC-LPG-propane-or-butane'!AA15&gt;0,'E-LPG propane or butane'!AA63/'BIFUbC-LPG-propane-or-butane'!AA15,1)</f>
        <v>1</v>
      </c>
      <c r="AB15" s="313">
        <f>IF('BIFUbC-LPG-propane-or-butane'!AB15&gt;0,'E-LPG propane or butane'!AB63/'BIFUbC-LPG-propane-or-butane'!AB15,1)</f>
        <v>1</v>
      </c>
      <c r="AC15" s="313">
        <f>IF('BIFUbC-LPG-propane-or-butane'!AC15&gt;0,'E-LPG propane or butane'!AC63/'BIFUbC-LPG-propane-or-butane'!AC15,1)</f>
        <v>1</v>
      </c>
      <c r="AD15" s="313">
        <f>IF('BIFUbC-LPG-propane-or-butane'!AD15&gt;0,'E-LPG propane or butane'!AD63/'BIFUbC-LPG-propane-or-butane'!AD15,1)</f>
        <v>1</v>
      </c>
      <c r="AE15" s="313">
        <f>IF('BIFUbC-LPG-propane-or-butane'!AE15&gt;0,'E-LPG propane or butane'!AE63/'BIFUbC-LPG-propane-or-butane'!AE15,1)</f>
        <v>1</v>
      </c>
      <c r="AF15" s="313">
        <f>IF('BIFUbC-LPG-propane-or-butane'!AF15&gt;0,'E-LPG propane or butane'!AF63/'BIFUbC-LPG-propane-or-butane'!AF15,1)</f>
        <v>1</v>
      </c>
      <c r="AG15" s="313">
        <f>IF('BIFUbC-LPG-propane-or-butane'!AG15&gt;0,'E-LPG propane or butane'!AG63/'BIFUbC-LPG-propane-or-butane'!AG15,1)</f>
        <v>1</v>
      </c>
      <c r="AH15" s="313">
        <f>IF('BIFUbC-LPG-propane-or-butane'!AH15&gt;0,'E-LPG propane or butane'!AH63/'BIFUbC-LPG-propane-or-butane'!AH15,1)</f>
        <v>1</v>
      </c>
      <c r="AI15" s="313">
        <f>IF('BIFUbC-LPG-propane-or-butane'!AI15&gt;0,'E-LPG propane or butane'!AI63/'BIFUbC-LPG-propane-or-butane'!AI15,1)</f>
        <v>1</v>
      </c>
      <c r="AJ15" s="313">
        <f>IF('BIFUbC-LPG-propane-or-butane'!AJ15&gt;0,'E-LPG propane or butane'!AJ63/'BIFUbC-LPG-propane-or-butane'!AJ15,1)</f>
        <v>1</v>
      </c>
      <c r="AK15" s="313">
        <f>IF('BIFUbC-LPG-propane-or-butane'!AK15&gt;0,'E-LPG propane or butane'!AK63/'BIFUbC-LPG-propane-or-butane'!AK15,1)</f>
        <v>1</v>
      </c>
      <c r="AL15" s="313">
        <f>IF('BIFUbC-LPG-propane-or-butane'!AL15&gt;0,'E-LPG propane or butane'!AL63/'BIFUbC-LPG-propane-or-butane'!AL15,1)</f>
        <v>1</v>
      </c>
      <c r="AM15" s="313">
        <f>IF('BIFUbC-LPG-propane-or-butane'!AM15&gt;0,'E-LPG propane or butane'!AM63/'BIFUbC-LPG-propane-or-butane'!AM15,1)</f>
        <v>1</v>
      </c>
      <c r="AN15" s="313">
        <f>IF('BIFUbC-LPG-propane-or-butane'!AN15&gt;0,'E-LPG propane or butane'!AN63/'BIFUbC-LPG-propane-or-butane'!AN15,1)</f>
        <v>1</v>
      </c>
      <c r="AO15" s="313">
        <f>IF('BIFUbC-LPG-propane-or-butane'!AO15&gt;0,'E-LPG propane or butane'!AO63/'BIFUbC-LPG-propane-or-butane'!AO15,1)</f>
        <v>1</v>
      </c>
      <c r="AP15" s="313">
        <f>IF('BIFUbC-LPG-propane-or-butane'!AP15&gt;0,'E-LPG propane or butane'!AP63/'BIFUbC-LPG-propane-or-butane'!AP15,1)</f>
        <v>1</v>
      </c>
      <c r="AQ15" s="313">
        <f>IF('BIFUbC-LPG-propane-or-butane'!AQ15&gt;0,'E-LPG propane or butane'!AQ63/'BIFUbC-LPG-propane-or-butane'!AQ15,1)</f>
        <v>1</v>
      </c>
    </row>
    <row r="16" spans="1:43" x14ac:dyDescent="0.2">
      <c r="A16" s="313" t="s">
        <v>138</v>
      </c>
      <c r="B16" s="313">
        <f>IF('BIFUbC-LPG-propane-or-butane'!B16&gt;0,'E-LPG propane or butane'!B64/'BIFUbC-LPG-propane-or-butane'!B16,1)</f>
        <v>1</v>
      </c>
      <c r="C16" s="313">
        <f>IF('BIFUbC-LPG-propane-or-butane'!C16&gt;0,'E-LPG propane or butane'!C64/'BIFUbC-LPG-propane-or-butane'!C16,1)</f>
        <v>1</v>
      </c>
      <c r="D16" s="313">
        <f>IF('BIFUbC-LPG-propane-or-butane'!D16&gt;0,'E-LPG propane or butane'!D64/'BIFUbC-LPG-propane-or-butane'!D16,1)</f>
        <v>1</v>
      </c>
      <c r="E16" s="313">
        <f>IF('BIFUbC-LPG-propane-or-butane'!E16&gt;0,'E-LPG propane or butane'!E64/'BIFUbC-LPG-propane-or-butane'!E16,1)</f>
        <v>1</v>
      </c>
      <c r="F16" s="313">
        <f>IF('BIFUbC-LPG-propane-or-butane'!F16&gt;0,'E-LPG propane or butane'!F64/'BIFUbC-LPG-propane-or-butane'!F16,1)</f>
        <v>1</v>
      </c>
      <c r="G16" s="313">
        <f>IF('BIFUbC-LPG-propane-or-butane'!G16&gt;0,'E-LPG propane or butane'!G64/'BIFUbC-LPG-propane-or-butane'!G16,1)</f>
        <v>1</v>
      </c>
      <c r="H16" s="313">
        <f>IF('BIFUbC-LPG-propane-or-butane'!H16&gt;0,'E-LPG propane or butane'!H64/'BIFUbC-LPG-propane-or-butane'!H16,1)</f>
        <v>1</v>
      </c>
      <c r="I16" s="313">
        <f>IF('BIFUbC-LPG-propane-or-butane'!I16&gt;0,'E-LPG propane or butane'!I64/'BIFUbC-LPG-propane-or-butane'!I16,1)</f>
        <v>1</v>
      </c>
      <c r="J16" s="313">
        <f>IF('BIFUbC-LPG-propane-or-butane'!J16&gt;0,'E-LPG propane or butane'!J64/'BIFUbC-LPG-propane-or-butane'!J16,1)</f>
        <v>1</v>
      </c>
      <c r="K16" s="313">
        <f>IF('BIFUbC-LPG-propane-or-butane'!K16&gt;0,'E-LPG propane or butane'!K64/'BIFUbC-LPG-propane-or-butane'!K16,1)</f>
        <v>1</v>
      </c>
      <c r="L16" s="313">
        <f>IF('BIFUbC-LPG-propane-or-butane'!L16&gt;0,'E-LPG propane or butane'!L64/'BIFUbC-LPG-propane-or-butane'!L16,1)</f>
        <v>1</v>
      </c>
      <c r="M16" s="313">
        <f>IF('BIFUbC-LPG-propane-or-butane'!M16&gt;0,'E-LPG propane or butane'!M64/'BIFUbC-LPG-propane-or-butane'!M16,1)</f>
        <v>1</v>
      </c>
      <c r="N16" s="313">
        <f>IF('BIFUbC-LPG-propane-or-butane'!N16&gt;0,'E-LPG propane or butane'!N64/'BIFUbC-LPG-propane-or-butane'!N16,1)</f>
        <v>1</v>
      </c>
      <c r="O16" s="313">
        <f>IF('BIFUbC-LPG-propane-or-butane'!O16&gt;0,'E-LPG propane or butane'!O64/'BIFUbC-LPG-propane-or-butane'!O16,1)</f>
        <v>1</v>
      </c>
      <c r="P16" s="313">
        <f>IF('BIFUbC-LPG-propane-or-butane'!P16&gt;0,'E-LPG propane or butane'!P64/'BIFUbC-LPG-propane-or-butane'!P16,1)</f>
        <v>1</v>
      </c>
      <c r="Q16" s="313">
        <f>IF('BIFUbC-LPG-propane-or-butane'!Q16&gt;0,'E-LPG propane or butane'!Q64/'BIFUbC-LPG-propane-or-butane'!Q16,1)</f>
        <v>1</v>
      </c>
      <c r="R16" s="313">
        <f>IF('BIFUbC-LPG-propane-or-butane'!R16&gt;0,'E-LPG propane or butane'!R64/'BIFUbC-LPG-propane-or-butane'!R16,1)</f>
        <v>1</v>
      </c>
      <c r="S16" s="313">
        <f>IF('BIFUbC-LPG-propane-or-butane'!S16&gt;0,'E-LPG propane or butane'!S64/'BIFUbC-LPG-propane-or-butane'!S16,1)</f>
        <v>1</v>
      </c>
      <c r="T16" s="313">
        <f>IF('BIFUbC-LPG-propane-or-butane'!T16&gt;0,'E-LPG propane or butane'!T64/'BIFUbC-LPG-propane-or-butane'!T16,1)</f>
        <v>1</v>
      </c>
      <c r="U16" s="313">
        <f>IF('BIFUbC-LPG-propane-or-butane'!U16&gt;0,'E-LPG propane or butane'!U64/'BIFUbC-LPG-propane-or-butane'!U16,1)</f>
        <v>1</v>
      </c>
      <c r="V16" s="313">
        <f>IF('BIFUbC-LPG-propane-or-butane'!V16&gt;0,'E-LPG propane or butane'!V64/'BIFUbC-LPG-propane-or-butane'!V16,1)</f>
        <v>1</v>
      </c>
      <c r="W16" s="313">
        <f>IF('BIFUbC-LPG-propane-or-butane'!W16&gt;0,'E-LPG propane or butane'!W64/'BIFUbC-LPG-propane-or-butane'!W16,1)</f>
        <v>1</v>
      </c>
      <c r="X16" s="313">
        <f>IF('BIFUbC-LPG-propane-or-butane'!X16&gt;0,'E-LPG propane or butane'!X64/'BIFUbC-LPG-propane-or-butane'!X16,1)</f>
        <v>1</v>
      </c>
      <c r="Y16" s="313">
        <f>IF('BIFUbC-LPG-propane-or-butane'!Y16&gt;0,'E-LPG propane or butane'!Y64/'BIFUbC-LPG-propane-or-butane'!Y16,1)</f>
        <v>1</v>
      </c>
      <c r="Z16" s="313">
        <f>IF('BIFUbC-LPG-propane-or-butane'!Z16&gt;0,'E-LPG propane or butane'!Z64/'BIFUbC-LPG-propane-or-butane'!Z16,1)</f>
        <v>1</v>
      </c>
      <c r="AA16" s="313">
        <f>IF('BIFUbC-LPG-propane-or-butane'!AA16&gt;0,'E-LPG propane or butane'!AA64/'BIFUbC-LPG-propane-or-butane'!AA16,1)</f>
        <v>1</v>
      </c>
      <c r="AB16" s="313">
        <f>IF('BIFUbC-LPG-propane-or-butane'!AB16&gt;0,'E-LPG propane or butane'!AB64/'BIFUbC-LPG-propane-or-butane'!AB16,1)</f>
        <v>1</v>
      </c>
      <c r="AC16" s="313">
        <f>IF('BIFUbC-LPG-propane-or-butane'!AC16&gt;0,'E-LPG propane or butane'!AC64/'BIFUbC-LPG-propane-or-butane'!AC16,1)</f>
        <v>1</v>
      </c>
      <c r="AD16" s="313">
        <f>IF('BIFUbC-LPG-propane-or-butane'!AD16&gt;0,'E-LPG propane or butane'!AD64/'BIFUbC-LPG-propane-or-butane'!AD16,1)</f>
        <v>1</v>
      </c>
      <c r="AE16" s="313">
        <f>IF('BIFUbC-LPG-propane-or-butane'!AE16&gt;0,'E-LPG propane or butane'!AE64/'BIFUbC-LPG-propane-or-butane'!AE16,1)</f>
        <v>1</v>
      </c>
      <c r="AF16" s="313">
        <f>IF('BIFUbC-LPG-propane-or-butane'!AF16&gt;0,'E-LPG propane or butane'!AF64/'BIFUbC-LPG-propane-or-butane'!AF16,1)</f>
        <v>1</v>
      </c>
      <c r="AG16" s="313">
        <f>IF('BIFUbC-LPG-propane-or-butane'!AG16&gt;0,'E-LPG propane or butane'!AG64/'BIFUbC-LPG-propane-or-butane'!AG16,1)</f>
        <v>1</v>
      </c>
      <c r="AH16" s="313">
        <f>IF('BIFUbC-LPG-propane-or-butane'!AH16&gt;0,'E-LPG propane or butane'!AH64/'BIFUbC-LPG-propane-or-butane'!AH16,1)</f>
        <v>1</v>
      </c>
      <c r="AI16" s="313">
        <f>IF('BIFUbC-LPG-propane-or-butane'!AI16&gt;0,'E-LPG propane or butane'!AI64/'BIFUbC-LPG-propane-or-butane'!AI16,1)</f>
        <v>1</v>
      </c>
      <c r="AJ16" s="313">
        <f>IF('BIFUbC-LPG-propane-or-butane'!AJ16&gt;0,'E-LPG propane or butane'!AJ64/'BIFUbC-LPG-propane-or-butane'!AJ16,1)</f>
        <v>1</v>
      </c>
      <c r="AK16" s="313">
        <f>IF('BIFUbC-LPG-propane-or-butane'!AK16&gt;0,'E-LPG propane or butane'!AK64/'BIFUbC-LPG-propane-or-butane'!AK16,1)</f>
        <v>1</v>
      </c>
      <c r="AL16" s="313">
        <f>IF('BIFUbC-LPG-propane-or-butane'!AL16&gt;0,'E-LPG propane or butane'!AL64/'BIFUbC-LPG-propane-or-butane'!AL16,1)</f>
        <v>1</v>
      </c>
      <c r="AM16" s="313">
        <f>IF('BIFUbC-LPG-propane-or-butane'!AM16&gt;0,'E-LPG propane or butane'!AM64/'BIFUbC-LPG-propane-or-butane'!AM16,1)</f>
        <v>1</v>
      </c>
      <c r="AN16" s="313">
        <f>IF('BIFUbC-LPG-propane-or-butane'!AN16&gt;0,'E-LPG propane or butane'!AN64/'BIFUbC-LPG-propane-or-butane'!AN16,1)</f>
        <v>1</v>
      </c>
      <c r="AO16" s="313">
        <f>IF('BIFUbC-LPG-propane-or-butane'!AO16&gt;0,'E-LPG propane or butane'!AO64/'BIFUbC-LPG-propane-or-butane'!AO16,1)</f>
        <v>1</v>
      </c>
      <c r="AP16" s="313">
        <f>IF('BIFUbC-LPG-propane-or-butane'!AP16&gt;0,'E-LPG propane or butane'!AP64/'BIFUbC-LPG-propane-or-butane'!AP16,1)</f>
        <v>1</v>
      </c>
      <c r="AQ16" s="313">
        <f>IF('BIFUbC-LPG-propane-or-butane'!AQ16&gt;0,'E-LPG propane or butane'!AQ64/'BIFUbC-LPG-propane-or-butane'!AQ16,1)</f>
        <v>1</v>
      </c>
    </row>
    <row r="17" spans="1:43" x14ac:dyDescent="0.2">
      <c r="A17" s="313" t="s">
        <v>139</v>
      </c>
      <c r="B17" s="313">
        <f>IF('BIFUbC-LPG-propane-or-butane'!B17&gt;0,'E-LPG propane or butane'!B65/'BIFUbC-LPG-propane-or-butane'!B17,1)</f>
        <v>1</v>
      </c>
      <c r="C17" s="313">
        <f>IF('BIFUbC-LPG-propane-or-butane'!C17&gt;0,'E-LPG propane or butane'!C65/'BIFUbC-LPG-propane-or-butane'!C17,1)</f>
        <v>1</v>
      </c>
      <c r="D17" s="313">
        <f>IF('BIFUbC-LPG-propane-or-butane'!D17&gt;0,'E-LPG propane or butane'!D65/'BIFUbC-LPG-propane-or-butane'!D17,1)</f>
        <v>1</v>
      </c>
      <c r="E17" s="313">
        <f>IF('BIFUbC-LPG-propane-or-butane'!E17&gt;0,'E-LPG propane or butane'!E65/'BIFUbC-LPG-propane-or-butane'!E17,1)</f>
        <v>1</v>
      </c>
      <c r="F17" s="313">
        <f>IF('BIFUbC-LPG-propane-or-butane'!F17&gt;0,'E-LPG propane or butane'!F65/'BIFUbC-LPG-propane-or-butane'!F17,1)</f>
        <v>1</v>
      </c>
      <c r="G17" s="313">
        <f>IF('BIFUbC-LPG-propane-or-butane'!G17&gt;0,'E-LPG propane or butane'!G65/'BIFUbC-LPG-propane-or-butane'!G17,1)</f>
        <v>1</v>
      </c>
      <c r="H17" s="313">
        <f>IF('BIFUbC-LPG-propane-or-butane'!H17&gt;0,'E-LPG propane or butane'!H65/'BIFUbC-LPG-propane-or-butane'!H17,1)</f>
        <v>1</v>
      </c>
      <c r="I17" s="313">
        <f>IF('BIFUbC-LPG-propane-or-butane'!I17&gt;0,'E-LPG propane or butane'!I65/'BIFUbC-LPG-propane-or-butane'!I17,1)</f>
        <v>1</v>
      </c>
      <c r="J17" s="313">
        <f>IF('BIFUbC-LPG-propane-or-butane'!J17&gt;0,'E-LPG propane or butane'!J65/'BIFUbC-LPG-propane-or-butane'!J17,1)</f>
        <v>1</v>
      </c>
      <c r="K17" s="313">
        <f>IF('BIFUbC-LPG-propane-or-butane'!K17&gt;0,'E-LPG propane or butane'!K65/'BIFUbC-LPG-propane-or-butane'!K17,1)</f>
        <v>1</v>
      </c>
      <c r="L17" s="313">
        <f>IF('BIFUbC-LPG-propane-or-butane'!L17&gt;0,'E-LPG propane or butane'!L65/'BIFUbC-LPG-propane-or-butane'!L17,1)</f>
        <v>1</v>
      </c>
      <c r="M17" s="313">
        <f>IF('BIFUbC-LPG-propane-or-butane'!M17&gt;0,'E-LPG propane or butane'!M65/'BIFUbC-LPG-propane-or-butane'!M17,1)</f>
        <v>1</v>
      </c>
      <c r="N17" s="313">
        <f>IF('BIFUbC-LPG-propane-or-butane'!N17&gt;0,'E-LPG propane or butane'!N65/'BIFUbC-LPG-propane-or-butane'!N17,1)</f>
        <v>1</v>
      </c>
      <c r="O17" s="313">
        <f>IF('BIFUbC-LPG-propane-or-butane'!O17&gt;0,'E-LPG propane or butane'!O65/'BIFUbC-LPG-propane-or-butane'!O17,1)</f>
        <v>1</v>
      </c>
      <c r="P17" s="313">
        <f>IF('BIFUbC-LPG-propane-or-butane'!P17&gt;0,'E-LPG propane or butane'!P65/'BIFUbC-LPG-propane-or-butane'!P17,1)</f>
        <v>1</v>
      </c>
      <c r="Q17" s="313">
        <f>IF('BIFUbC-LPG-propane-or-butane'!Q17&gt;0,'E-LPG propane or butane'!Q65/'BIFUbC-LPG-propane-or-butane'!Q17,1)</f>
        <v>1</v>
      </c>
      <c r="R17" s="313">
        <f>IF('BIFUbC-LPG-propane-or-butane'!R17&gt;0,'E-LPG propane or butane'!R65/'BIFUbC-LPG-propane-or-butane'!R17,1)</f>
        <v>1</v>
      </c>
      <c r="S17" s="313">
        <f>IF('BIFUbC-LPG-propane-or-butane'!S17&gt;0,'E-LPG propane or butane'!S65/'BIFUbC-LPG-propane-or-butane'!S17,1)</f>
        <v>1</v>
      </c>
      <c r="T17" s="313">
        <f>IF('BIFUbC-LPG-propane-or-butane'!T17&gt;0,'E-LPG propane or butane'!T65/'BIFUbC-LPG-propane-or-butane'!T17,1)</f>
        <v>1</v>
      </c>
      <c r="U17" s="313">
        <f>IF('BIFUbC-LPG-propane-or-butane'!U17&gt;0,'E-LPG propane or butane'!U65/'BIFUbC-LPG-propane-or-butane'!U17,1)</f>
        <v>1</v>
      </c>
      <c r="V17" s="313">
        <f>IF('BIFUbC-LPG-propane-or-butane'!V17&gt;0,'E-LPG propane or butane'!V65/'BIFUbC-LPG-propane-or-butane'!V17,1)</f>
        <v>1</v>
      </c>
      <c r="W17" s="313">
        <f>IF('BIFUbC-LPG-propane-or-butane'!W17&gt;0,'E-LPG propane or butane'!W65/'BIFUbC-LPG-propane-or-butane'!W17,1)</f>
        <v>1</v>
      </c>
      <c r="X17" s="313">
        <f>IF('BIFUbC-LPG-propane-or-butane'!X17&gt;0,'E-LPG propane or butane'!X65/'BIFUbC-LPG-propane-or-butane'!X17,1)</f>
        <v>1</v>
      </c>
      <c r="Y17" s="313">
        <f>IF('BIFUbC-LPG-propane-or-butane'!Y17&gt;0,'E-LPG propane or butane'!Y65/'BIFUbC-LPG-propane-or-butane'!Y17,1)</f>
        <v>1</v>
      </c>
      <c r="Z17" s="313">
        <f>IF('BIFUbC-LPG-propane-or-butane'!Z17&gt;0,'E-LPG propane or butane'!Z65/'BIFUbC-LPG-propane-or-butane'!Z17,1)</f>
        <v>1</v>
      </c>
      <c r="AA17" s="313">
        <f>IF('BIFUbC-LPG-propane-or-butane'!AA17&gt;0,'E-LPG propane or butane'!AA65/'BIFUbC-LPG-propane-or-butane'!AA17,1)</f>
        <v>1</v>
      </c>
      <c r="AB17" s="313">
        <f>IF('BIFUbC-LPG-propane-or-butane'!AB17&gt;0,'E-LPG propane or butane'!AB65/'BIFUbC-LPG-propane-or-butane'!AB17,1)</f>
        <v>1</v>
      </c>
      <c r="AC17" s="313">
        <f>IF('BIFUbC-LPG-propane-or-butane'!AC17&gt;0,'E-LPG propane or butane'!AC65/'BIFUbC-LPG-propane-or-butane'!AC17,1)</f>
        <v>1</v>
      </c>
      <c r="AD17" s="313">
        <f>IF('BIFUbC-LPG-propane-or-butane'!AD17&gt;0,'E-LPG propane or butane'!AD65/'BIFUbC-LPG-propane-or-butane'!AD17,1)</f>
        <v>1</v>
      </c>
      <c r="AE17" s="313">
        <f>IF('BIFUbC-LPG-propane-or-butane'!AE17&gt;0,'E-LPG propane or butane'!AE65/'BIFUbC-LPG-propane-or-butane'!AE17,1)</f>
        <v>1</v>
      </c>
      <c r="AF17" s="313">
        <f>IF('BIFUbC-LPG-propane-or-butane'!AF17&gt;0,'E-LPG propane or butane'!AF65/'BIFUbC-LPG-propane-or-butane'!AF17,1)</f>
        <v>1</v>
      </c>
      <c r="AG17" s="313">
        <f>IF('BIFUbC-LPG-propane-or-butane'!AG17&gt;0,'E-LPG propane or butane'!AG65/'BIFUbC-LPG-propane-or-butane'!AG17,1)</f>
        <v>1</v>
      </c>
      <c r="AH17" s="313">
        <f>IF('BIFUbC-LPG-propane-or-butane'!AH17&gt;0,'E-LPG propane or butane'!AH65/'BIFUbC-LPG-propane-or-butane'!AH17,1)</f>
        <v>1</v>
      </c>
      <c r="AI17" s="313">
        <f>IF('BIFUbC-LPG-propane-or-butane'!AI17&gt;0,'E-LPG propane or butane'!AI65/'BIFUbC-LPG-propane-or-butane'!AI17,1)</f>
        <v>1</v>
      </c>
      <c r="AJ17" s="313">
        <f>IF('BIFUbC-LPG-propane-or-butane'!AJ17&gt;0,'E-LPG propane or butane'!AJ65/'BIFUbC-LPG-propane-or-butane'!AJ17,1)</f>
        <v>1</v>
      </c>
      <c r="AK17" s="313">
        <f>IF('BIFUbC-LPG-propane-or-butane'!AK17&gt;0,'E-LPG propane or butane'!AK65/'BIFUbC-LPG-propane-or-butane'!AK17,1)</f>
        <v>1</v>
      </c>
      <c r="AL17" s="313">
        <f>IF('BIFUbC-LPG-propane-or-butane'!AL17&gt;0,'E-LPG propane or butane'!AL65/'BIFUbC-LPG-propane-or-butane'!AL17,1)</f>
        <v>1</v>
      </c>
      <c r="AM17" s="313">
        <f>IF('BIFUbC-LPG-propane-or-butane'!AM17&gt;0,'E-LPG propane or butane'!AM65/'BIFUbC-LPG-propane-or-butane'!AM17,1)</f>
        <v>1</v>
      </c>
      <c r="AN17" s="313">
        <f>IF('BIFUbC-LPG-propane-or-butane'!AN17&gt;0,'E-LPG propane or butane'!AN65/'BIFUbC-LPG-propane-or-butane'!AN17,1)</f>
        <v>1</v>
      </c>
      <c r="AO17" s="313">
        <f>IF('BIFUbC-LPG-propane-or-butane'!AO17&gt;0,'E-LPG propane or butane'!AO65/'BIFUbC-LPG-propane-or-butane'!AO17,1)</f>
        <v>1</v>
      </c>
      <c r="AP17" s="313">
        <f>IF('BIFUbC-LPG-propane-or-butane'!AP17&gt;0,'E-LPG propane or butane'!AP65/'BIFUbC-LPG-propane-or-butane'!AP17,1)</f>
        <v>1</v>
      </c>
      <c r="AQ17" s="313">
        <f>IF('BIFUbC-LPG-propane-or-butane'!AQ17&gt;0,'E-LPG propane or butane'!AQ65/'BIFUbC-LPG-propane-or-butane'!AQ17,1)</f>
        <v>1</v>
      </c>
    </row>
    <row r="18" spans="1:43" x14ac:dyDescent="0.2">
      <c r="A18" s="313" t="s">
        <v>140</v>
      </c>
      <c r="B18" s="313">
        <f>IF('BIFUbC-LPG-propane-or-butane'!B18&gt;0,'E-LPG propane or butane'!B66/'BIFUbC-LPG-propane-or-butane'!B18,1)</f>
        <v>1</v>
      </c>
      <c r="C18" s="313">
        <f>IF('BIFUbC-LPG-propane-or-butane'!C18&gt;0,'E-LPG propane or butane'!C66/'BIFUbC-LPG-propane-or-butane'!C18,1)</f>
        <v>1</v>
      </c>
      <c r="D18" s="313">
        <f>IF('BIFUbC-LPG-propane-or-butane'!D18&gt;0,'E-LPG propane or butane'!D66/'BIFUbC-LPG-propane-or-butane'!D18,1)</f>
        <v>1</v>
      </c>
      <c r="E18" s="313">
        <f>IF('BIFUbC-LPG-propane-or-butane'!E18&gt;0,'E-LPG propane or butane'!E66/'BIFUbC-LPG-propane-or-butane'!E18,1)</f>
        <v>1</v>
      </c>
      <c r="F18" s="313">
        <f>IF('BIFUbC-LPG-propane-or-butane'!F18&gt;0,'E-LPG propane or butane'!F66/'BIFUbC-LPG-propane-or-butane'!F18,1)</f>
        <v>1</v>
      </c>
      <c r="G18" s="313">
        <f>IF('BIFUbC-LPG-propane-or-butane'!G18&gt;0,'E-LPG propane or butane'!G66/'BIFUbC-LPG-propane-or-butane'!G18,1)</f>
        <v>1</v>
      </c>
      <c r="H18" s="313">
        <f>IF('BIFUbC-LPG-propane-or-butane'!H18&gt;0,'E-LPG propane or butane'!H66/'BIFUbC-LPG-propane-or-butane'!H18,1)</f>
        <v>1</v>
      </c>
      <c r="I18" s="313">
        <f>IF('BIFUbC-LPG-propane-or-butane'!I18&gt;0,'E-LPG propane or butane'!I66/'BIFUbC-LPG-propane-or-butane'!I18,1)</f>
        <v>1</v>
      </c>
      <c r="J18" s="313">
        <f>IF('BIFUbC-LPG-propane-or-butane'!J18&gt;0,'E-LPG propane or butane'!J66/'BIFUbC-LPG-propane-or-butane'!J18,1)</f>
        <v>1</v>
      </c>
      <c r="K18" s="313">
        <f>IF('BIFUbC-LPG-propane-or-butane'!K18&gt;0,'E-LPG propane or butane'!K66/'BIFUbC-LPG-propane-or-butane'!K18,1)</f>
        <v>1</v>
      </c>
      <c r="L18" s="313">
        <f>IF('BIFUbC-LPG-propane-or-butane'!L18&gt;0,'E-LPG propane or butane'!L66/'BIFUbC-LPG-propane-or-butane'!L18,1)</f>
        <v>1</v>
      </c>
      <c r="M18" s="313">
        <f>IF('BIFUbC-LPG-propane-or-butane'!M18&gt;0,'E-LPG propane or butane'!M66/'BIFUbC-LPG-propane-or-butane'!M18,1)</f>
        <v>1</v>
      </c>
      <c r="N18" s="313">
        <f>IF('BIFUbC-LPG-propane-or-butane'!N18&gt;0,'E-LPG propane or butane'!N66/'BIFUbC-LPG-propane-or-butane'!N18,1)</f>
        <v>1</v>
      </c>
      <c r="O18" s="313">
        <f>IF('BIFUbC-LPG-propane-or-butane'!O18&gt;0,'E-LPG propane or butane'!O66/'BIFUbC-LPG-propane-or-butane'!O18,1)</f>
        <v>1</v>
      </c>
      <c r="P18" s="313">
        <f>IF('BIFUbC-LPG-propane-or-butane'!P18&gt;0,'E-LPG propane or butane'!P66/'BIFUbC-LPG-propane-or-butane'!P18,1)</f>
        <v>1</v>
      </c>
      <c r="Q18" s="313">
        <f>IF('BIFUbC-LPG-propane-or-butane'!Q18&gt;0,'E-LPG propane or butane'!Q66/'BIFUbC-LPG-propane-or-butane'!Q18,1)</f>
        <v>1</v>
      </c>
      <c r="R18" s="313">
        <f>IF('BIFUbC-LPG-propane-or-butane'!R18&gt;0,'E-LPG propane or butane'!R66/'BIFUbC-LPG-propane-or-butane'!R18,1)</f>
        <v>1</v>
      </c>
      <c r="S18" s="313">
        <f>IF('BIFUbC-LPG-propane-or-butane'!S18&gt;0,'E-LPG propane or butane'!S66/'BIFUbC-LPG-propane-or-butane'!S18,1)</f>
        <v>1</v>
      </c>
      <c r="T18" s="313">
        <f>IF('BIFUbC-LPG-propane-or-butane'!T18&gt;0,'E-LPG propane or butane'!T66/'BIFUbC-LPG-propane-or-butane'!T18,1)</f>
        <v>1</v>
      </c>
      <c r="U18" s="313">
        <f>IF('BIFUbC-LPG-propane-or-butane'!U18&gt;0,'E-LPG propane or butane'!U66/'BIFUbC-LPG-propane-or-butane'!U18,1)</f>
        <v>1</v>
      </c>
      <c r="V18" s="313">
        <f>IF('BIFUbC-LPG-propane-or-butane'!V18&gt;0,'E-LPG propane or butane'!V66/'BIFUbC-LPG-propane-or-butane'!V18,1)</f>
        <v>1</v>
      </c>
      <c r="W18" s="313">
        <f>IF('BIFUbC-LPG-propane-or-butane'!W18&gt;0,'E-LPG propane or butane'!W66/'BIFUbC-LPG-propane-or-butane'!W18,1)</f>
        <v>1</v>
      </c>
      <c r="X18" s="313">
        <f>IF('BIFUbC-LPG-propane-or-butane'!X18&gt;0,'E-LPG propane or butane'!X66/'BIFUbC-LPG-propane-or-butane'!X18,1)</f>
        <v>1</v>
      </c>
      <c r="Y18" s="313">
        <f>IF('BIFUbC-LPG-propane-or-butane'!Y18&gt;0,'E-LPG propane or butane'!Y66/'BIFUbC-LPG-propane-or-butane'!Y18,1)</f>
        <v>1</v>
      </c>
      <c r="Z18" s="313">
        <f>IF('BIFUbC-LPG-propane-or-butane'!Z18&gt;0,'E-LPG propane or butane'!Z66/'BIFUbC-LPG-propane-or-butane'!Z18,1)</f>
        <v>1</v>
      </c>
      <c r="AA18" s="313">
        <f>IF('BIFUbC-LPG-propane-or-butane'!AA18&gt;0,'E-LPG propane or butane'!AA66/'BIFUbC-LPG-propane-or-butane'!AA18,1)</f>
        <v>1</v>
      </c>
      <c r="AB18" s="313">
        <f>IF('BIFUbC-LPG-propane-or-butane'!AB18&gt;0,'E-LPG propane or butane'!AB66/'BIFUbC-LPG-propane-or-butane'!AB18,1)</f>
        <v>1</v>
      </c>
      <c r="AC18" s="313">
        <f>IF('BIFUbC-LPG-propane-or-butane'!AC18&gt;0,'E-LPG propane or butane'!AC66/'BIFUbC-LPG-propane-or-butane'!AC18,1)</f>
        <v>1</v>
      </c>
      <c r="AD18" s="313">
        <f>IF('BIFUbC-LPG-propane-or-butane'!AD18&gt;0,'E-LPG propane or butane'!AD66/'BIFUbC-LPG-propane-or-butane'!AD18,1)</f>
        <v>1</v>
      </c>
      <c r="AE18" s="313">
        <f>IF('BIFUbC-LPG-propane-or-butane'!AE18&gt;0,'E-LPG propane or butane'!AE66/'BIFUbC-LPG-propane-or-butane'!AE18,1)</f>
        <v>1</v>
      </c>
      <c r="AF18" s="313">
        <f>IF('BIFUbC-LPG-propane-or-butane'!AF18&gt;0,'E-LPG propane or butane'!AF66/'BIFUbC-LPG-propane-or-butane'!AF18,1)</f>
        <v>1</v>
      </c>
      <c r="AG18" s="313">
        <f>IF('BIFUbC-LPG-propane-or-butane'!AG18&gt;0,'E-LPG propane or butane'!AG66/'BIFUbC-LPG-propane-or-butane'!AG18,1)</f>
        <v>1</v>
      </c>
      <c r="AH18" s="313">
        <f>IF('BIFUbC-LPG-propane-or-butane'!AH18&gt;0,'E-LPG propane or butane'!AH66/'BIFUbC-LPG-propane-or-butane'!AH18,1)</f>
        <v>1</v>
      </c>
      <c r="AI18" s="313">
        <f>IF('BIFUbC-LPG-propane-or-butane'!AI18&gt;0,'E-LPG propane or butane'!AI66/'BIFUbC-LPG-propane-or-butane'!AI18,1)</f>
        <v>1</v>
      </c>
      <c r="AJ18" s="313">
        <f>IF('BIFUbC-LPG-propane-or-butane'!AJ18&gt;0,'E-LPG propane or butane'!AJ66/'BIFUbC-LPG-propane-or-butane'!AJ18,1)</f>
        <v>1</v>
      </c>
      <c r="AK18" s="313">
        <f>IF('BIFUbC-LPG-propane-or-butane'!AK18&gt;0,'E-LPG propane or butane'!AK66/'BIFUbC-LPG-propane-or-butane'!AK18,1)</f>
        <v>1</v>
      </c>
      <c r="AL18" s="313">
        <f>IF('BIFUbC-LPG-propane-or-butane'!AL18&gt;0,'E-LPG propane or butane'!AL66/'BIFUbC-LPG-propane-or-butane'!AL18,1)</f>
        <v>1</v>
      </c>
      <c r="AM18" s="313">
        <f>IF('BIFUbC-LPG-propane-or-butane'!AM18&gt;0,'E-LPG propane or butane'!AM66/'BIFUbC-LPG-propane-or-butane'!AM18,1)</f>
        <v>1</v>
      </c>
      <c r="AN18" s="313">
        <f>IF('BIFUbC-LPG-propane-or-butane'!AN18&gt;0,'E-LPG propane or butane'!AN66/'BIFUbC-LPG-propane-or-butane'!AN18,1)</f>
        <v>1</v>
      </c>
      <c r="AO18" s="313">
        <f>IF('BIFUbC-LPG-propane-or-butane'!AO18&gt;0,'E-LPG propane or butane'!AO66/'BIFUbC-LPG-propane-or-butane'!AO18,1)</f>
        <v>1</v>
      </c>
      <c r="AP18" s="313">
        <f>IF('BIFUbC-LPG-propane-or-butane'!AP18&gt;0,'E-LPG propane or butane'!AP66/'BIFUbC-LPG-propane-or-butane'!AP18,1)</f>
        <v>1</v>
      </c>
      <c r="AQ18" s="313">
        <f>IF('BIFUbC-LPG-propane-or-butane'!AQ18&gt;0,'E-LPG propane or butane'!AQ66/'BIFUbC-LPG-propane-or-butane'!AQ18,1)</f>
        <v>1</v>
      </c>
    </row>
    <row r="19" spans="1:43" x14ac:dyDescent="0.2">
      <c r="A19" s="313" t="s">
        <v>141</v>
      </c>
      <c r="B19" s="313">
        <f>IF('BIFUbC-LPG-propane-or-butane'!B19&gt;0,'E-LPG propane or butane'!B67/'BIFUbC-LPG-propane-or-butane'!B19,1)</f>
        <v>1</v>
      </c>
      <c r="C19" s="313">
        <f>IF('BIFUbC-LPG-propane-or-butane'!C19&gt;0,'E-LPG propane or butane'!C67/'BIFUbC-LPG-propane-or-butane'!C19,1)</f>
        <v>1</v>
      </c>
      <c r="D19" s="313">
        <f>IF('BIFUbC-LPG-propane-or-butane'!D19&gt;0,'E-LPG propane or butane'!D67/'BIFUbC-LPG-propane-or-butane'!D19,1)</f>
        <v>1</v>
      </c>
      <c r="E19" s="313">
        <f>IF('BIFUbC-LPG-propane-or-butane'!E19&gt;0,'E-LPG propane or butane'!E67/'BIFUbC-LPG-propane-or-butane'!E19,1)</f>
        <v>1</v>
      </c>
      <c r="F19" s="313">
        <f>IF('BIFUbC-LPG-propane-or-butane'!F19&gt;0,'E-LPG propane or butane'!F67/'BIFUbC-LPG-propane-or-butane'!F19,1)</f>
        <v>1</v>
      </c>
      <c r="G19" s="313">
        <f>IF('BIFUbC-LPG-propane-or-butane'!G19&gt;0,'E-LPG propane or butane'!G67/'BIFUbC-LPG-propane-or-butane'!G19,1)</f>
        <v>1</v>
      </c>
      <c r="H19" s="313">
        <f>IF('BIFUbC-LPG-propane-or-butane'!H19&gt;0,'E-LPG propane or butane'!H67/'BIFUbC-LPG-propane-or-butane'!H19,1)</f>
        <v>1</v>
      </c>
      <c r="I19" s="313">
        <f>IF('BIFUbC-LPG-propane-or-butane'!I19&gt;0,'E-LPG propane or butane'!I67/'BIFUbC-LPG-propane-or-butane'!I19,1)</f>
        <v>1</v>
      </c>
      <c r="J19" s="313">
        <f>IF('BIFUbC-LPG-propane-or-butane'!J19&gt;0,'E-LPG propane or butane'!J67/'BIFUbC-LPG-propane-or-butane'!J19,1)</f>
        <v>1</v>
      </c>
      <c r="K19" s="313">
        <f>IF('BIFUbC-LPG-propane-or-butane'!K19&gt;0,'E-LPG propane or butane'!K67/'BIFUbC-LPG-propane-or-butane'!K19,1)</f>
        <v>1</v>
      </c>
      <c r="L19" s="313">
        <f>IF('BIFUbC-LPG-propane-or-butane'!L19&gt;0,'E-LPG propane or butane'!L67/'BIFUbC-LPG-propane-or-butane'!L19,1)</f>
        <v>1</v>
      </c>
      <c r="M19" s="313">
        <f>IF('BIFUbC-LPG-propane-or-butane'!M19&gt;0,'E-LPG propane or butane'!M67/'BIFUbC-LPG-propane-or-butane'!M19,1)</f>
        <v>1</v>
      </c>
      <c r="N19" s="313">
        <f>IF('BIFUbC-LPG-propane-or-butane'!N19&gt;0,'E-LPG propane or butane'!N67/'BIFUbC-LPG-propane-or-butane'!N19,1)</f>
        <v>1</v>
      </c>
      <c r="O19" s="313">
        <f>IF('BIFUbC-LPG-propane-or-butane'!O19&gt;0,'E-LPG propane or butane'!O67/'BIFUbC-LPG-propane-or-butane'!O19,1)</f>
        <v>1</v>
      </c>
      <c r="P19" s="313">
        <f>IF('BIFUbC-LPG-propane-or-butane'!P19&gt;0,'E-LPG propane or butane'!P67/'BIFUbC-LPG-propane-or-butane'!P19,1)</f>
        <v>1</v>
      </c>
      <c r="Q19" s="313">
        <f>IF('BIFUbC-LPG-propane-or-butane'!Q19&gt;0,'E-LPG propane or butane'!Q67/'BIFUbC-LPG-propane-or-butane'!Q19,1)</f>
        <v>1</v>
      </c>
      <c r="R19" s="313">
        <f>IF('BIFUbC-LPG-propane-or-butane'!R19&gt;0,'E-LPG propane or butane'!R67/'BIFUbC-LPG-propane-or-butane'!R19,1)</f>
        <v>1</v>
      </c>
      <c r="S19" s="313">
        <f>IF('BIFUbC-LPG-propane-or-butane'!S19&gt;0,'E-LPG propane or butane'!S67/'BIFUbC-LPG-propane-or-butane'!S19,1)</f>
        <v>1</v>
      </c>
      <c r="T19" s="313">
        <f>IF('BIFUbC-LPG-propane-or-butane'!T19&gt;0,'E-LPG propane or butane'!T67/'BIFUbC-LPG-propane-or-butane'!T19,1)</f>
        <v>1</v>
      </c>
      <c r="U19" s="313">
        <f>IF('BIFUbC-LPG-propane-or-butane'!U19&gt;0,'E-LPG propane or butane'!U67/'BIFUbC-LPG-propane-or-butane'!U19,1)</f>
        <v>1</v>
      </c>
      <c r="V19" s="313">
        <f>IF('BIFUbC-LPG-propane-or-butane'!V19&gt;0,'E-LPG propane or butane'!V67/'BIFUbC-LPG-propane-or-butane'!V19,1)</f>
        <v>1</v>
      </c>
      <c r="W19" s="313">
        <f>IF('BIFUbC-LPG-propane-or-butane'!W19&gt;0,'E-LPG propane or butane'!W67/'BIFUbC-LPG-propane-or-butane'!W19,1)</f>
        <v>1</v>
      </c>
      <c r="X19" s="313">
        <f>IF('BIFUbC-LPG-propane-or-butane'!X19&gt;0,'E-LPG propane or butane'!X67/'BIFUbC-LPG-propane-or-butane'!X19,1)</f>
        <v>1</v>
      </c>
      <c r="Y19" s="313">
        <f>IF('BIFUbC-LPG-propane-or-butane'!Y19&gt;0,'E-LPG propane or butane'!Y67/'BIFUbC-LPG-propane-or-butane'!Y19,1)</f>
        <v>1</v>
      </c>
      <c r="Z19" s="313">
        <f>IF('BIFUbC-LPG-propane-or-butane'!Z19&gt;0,'E-LPG propane or butane'!Z67/'BIFUbC-LPG-propane-or-butane'!Z19,1)</f>
        <v>1</v>
      </c>
      <c r="AA19" s="313">
        <f>IF('BIFUbC-LPG-propane-or-butane'!AA19&gt;0,'E-LPG propane or butane'!AA67/'BIFUbC-LPG-propane-or-butane'!AA19,1)</f>
        <v>1</v>
      </c>
      <c r="AB19" s="313">
        <f>IF('BIFUbC-LPG-propane-or-butane'!AB19&gt;0,'E-LPG propane or butane'!AB67/'BIFUbC-LPG-propane-or-butane'!AB19,1)</f>
        <v>1</v>
      </c>
      <c r="AC19" s="313">
        <f>IF('BIFUbC-LPG-propane-or-butane'!AC19&gt;0,'E-LPG propane or butane'!AC67/'BIFUbC-LPG-propane-or-butane'!AC19,1)</f>
        <v>1</v>
      </c>
      <c r="AD19" s="313">
        <f>IF('BIFUbC-LPG-propane-or-butane'!AD19&gt;0,'E-LPG propane or butane'!AD67/'BIFUbC-LPG-propane-or-butane'!AD19,1)</f>
        <v>1</v>
      </c>
      <c r="AE19" s="313">
        <f>IF('BIFUbC-LPG-propane-or-butane'!AE19&gt;0,'E-LPG propane or butane'!AE67/'BIFUbC-LPG-propane-or-butane'!AE19,1)</f>
        <v>1</v>
      </c>
      <c r="AF19" s="313">
        <f>IF('BIFUbC-LPG-propane-or-butane'!AF19&gt;0,'E-LPG propane or butane'!AF67/'BIFUbC-LPG-propane-or-butane'!AF19,1)</f>
        <v>1</v>
      </c>
      <c r="AG19" s="313">
        <f>IF('BIFUbC-LPG-propane-or-butane'!AG19&gt;0,'E-LPG propane or butane'!AG67/'BIFUbC-LPG-propane-or-butane'!AG19,1)</f>
        <v>1</v>
      </c>
      <c r="AH19" s="313">
        <f>IF('BIFUbC-LPG-propane-or-butane'!AH19&gt;0,'E-LPG propane or butane'!AH67/'BIFUbC-LPG-propane-or-butane'!AH19,1)</f>
        <v>1</v>
      </c>
      <c r="AI19" s="313">
        <f>IF('BIFUbC-LPG-propane-or-butane'!AI19&gt;0,'E-LPG propane or butane'!AI67/'BIFUbC-LPG-propane-or-butane'!AI19,1)</f>
        <v>1</v>
      </c>
      <c r="AJ19" s="313">
        <f>IF('BIFUbC-LPG-propane-or-butane'!AJ19&gt;0,'E-LPG propane or butane'!AJ67/'BIFUbC-LPG-propane-or-butane'!AJ19,1)</f>
        <v>1</v>
      </c>
      <c r="AK19" s="313">
        <f>IF('BIFUbC-LPG-propane-or-butane'!AK19&gt;0,'E-LPG propane or butane'!AK67/'BIFUbC-LPG-propane-or-butane'!AK19,1)</f>
        <v>1</v>
      </c>
      <c r="AL19" s="313">
        <f>IF('BIFUbC-LPG-propane-or-butane'!AL19&gt;0,'E-LPG propane or butane'!AL67/'BIFUbC-LPG-propane-or-butane'!AL19,1)</f>
        <v>1</v>
      </c>
      <c r="AM19" s="313">
        <f>IF('BIFUbC-LPG-propane-or-butane'!AM19&gt;0,'E-LPG propane or butane'!AM67/'BIFUbC-LPG-propane-or-butane'!AM19,1)</f>
        <v>1</v>
      </c>
      <c r="AN19" s="313">
        <f>IF('BIFUbC-LPG-propane-or-butane'!AN19&gt;0,'E-LPG propane or butane'!AN67/'BIFUbC-LPG-propane-or-butane'!AN19,1)</f>
        <v>1</v>
      </c>
      <c r="AO19" s="313">
        <f>IF('BIFUbC-LPG-propane-or-butane'!AO19&gt;0,'E-LPG propane or butane'!AO67/'BIFUbC-LPG-propane-or-butane'!AO19,1)</f>
        <v>1</v>
      </c>
      <c r="AP19" s="313">
        <f>IF('BIFUbC-LPG-propane-or-butane'!AP19&gt;0,'E-LPG propane or butane'!AP67/'BIFUbC-LPG-propane-or-butane'!AP19,1)</f>
        <v>1</v>
      </c>
      <c r="AQ19" s="313">
        <f>IF('BIFUbC-LPG-propane-or-butane'!AQ19&gt;0,'E-LPG propane or butane'!AQ67/'BIFUbC-LPG-propane-or-butane'!AQ19,1)</f>
        <v>1</v>
      </c>
    </row>
    <row r="20" spans="1:43" x14ac:dyDescent="0.2">
      <c r="A20" s="313" t="s">
        <v>142</v>
      </c>
      <c r="B20" s="313">
        <f>IF('BIFUbC-LPG-propane-or-butane'!B20&gt;0,'E-LPG propane or butane'!B68/'BIFUbC-LPG-propane-or-butane'!B20,1)</f>
        <v>1</v>
      </c>
      <c r="C20" s="313">
        <f>IF('BIFUbC-LPG-propane-or-butane'!C20&gt;0,'E-LPG propane or butane'!C68/'BIFUbC-LPG-propane-or-butane'!C20,1)</f>
        <v>1</v>
      </c>
      <c r="D20" s="313">
        <f>IF('BIFUbC-LPG-propane-or-butane'!D20&gt;0,'E-LPG propane or butane'!D68/'BIFUbC-LPG-propane-or-butane'!D20,1)</f>
        <v>1</v>
      </c>
      <c r="E20" s="313">
        <f>IF('BIFUbC-LPG-propane-or-butane'!E20&gt;0,'E-LPG propane or butane'!E68/'BIFUbC-LPG-propane-or-butane'!E20,1)</f>
        <v>1</v>
      </c>
      <c r="F20" s="313">
        <f>IF('BIFUbC-LPG-propane-or-butane'!F20&gt;0,'E-LPG propane or butane'!F68/'BIFUbC-LPG-propane-or-butane'!F20,1)</f>
        <v>1</v>
      </c>
      <c r="G20" s="313">
        <f>IF('BIFUbC-LPG-propane-or-butane'!G20&gt;0,'E-LPG propane or butane'!G68/'BIFUbC-LPG-propane-or-butane'!G20,1)</f>
        <v>1</v>
      </c>
      <c r="H20" s="313">
        <f>IF('BIFUbC-LPG-propane-or-butane'!H20&gt;0,'E-LPG propane or butane'!H68/'BIFUbC-LPG-propane-or-butane'!H20,1)</f>
        <v>1</v>
      </c>
      <c r="I20" s="313">
        <f>IF('BIFUbC-LPG-propane-or-butane'!I20&gt;0,'E-LPG propane or butane'!I68/'BIFUbC-LPG-propane-or-butane'!I20,1)</f>
        <v>1</v>
      </c>
      <c r="J20" s="313">
        <f>IF('BIFUbC-LPG-propane-or-butane'!J20&gt;0,'E-LPG propane or butane'!J68/'BIFUbC-LPG-propane-or-butane'!J20,1)</f>
        <v>1</v>
      </c>
      <c r="K20" s="313">
        <f>IF('BIFUbC-LPG-propane-or-butane'!K20&gt;0,'E-LPG propane or butane'!K68/'BIFUbC-LPG-propane-or-butane'!K20,1)</f>
        <v>1</v>
      </c>
      <c r="L20" s="313">
        <f>IF('BIFUbC-LPG-propane-or-butane'!L20&gt;0,'E-LPG propane or butane'!L68/'BIFUbC-LPG-propane-or-butane'!L20,1)</f>
        <v>1</v>
      </c>
      <c r="M20" s="313">
        <f>IF('BIFUbC-LPG-propane-or-butane'!M20&gt;0,'E-LPG propane or butane'!M68/'BIFUbC-LPG-propane-or-butane'!M20,1)</f>
        <v>1</v>
      </c>
      <c r="N20" s="313">
        <f>IF('BIFUbC-LPG-propane-or-butane'!N20&gt;0,'E-LPG propane or butane'!N68/'BIFUbC-LPG-propane-or-butane'!N20,1)</f>
        <v>1</v>
      </c>
      <c r="O20" s="313">
        <f>IF('BIFUbC-LPG-propane-or-butane'!O20&gt;0,'E-LPG propane or butane'!O68/'BIFUbC-LPG-propane-or-butane'!O20,1)</f>
        <v>1</v>
      </c>
      <c r="P20" s="313">
        <f>IF('BIFUbC-LPG-propane-or-butane'!P20&gt;0,'E-LPG propane or butane'!P68/'BIFUbC-LPG-propane-or-butane'!P20,1)</f>
        <v>1</v>
      </c>
      <c r="Q20" s="313">
        <f>IF('BIFUbC-LPG-propane-or-butane'!Q20&gt;0,'E-LPG propane or butane'!Q68/'BIFUbC-LPG-propane-or-butane'!Q20,1)</f>
        <v>1</v>
      </c>
      <c r="R20" s="313">
        <f>IF('BIFUbC-LPG-propane-or-butane'!R20&gt;0,'E-LPG propane or butane'!R68/'BIFUbC-LPG-propane-or-butane'!R20,1)</f>
        <v>1</v>
      </c>
      <c r="S20" s="313">
        <f>IF('BIFUbC-LPG-propane-or-butane'!S20&gt;0,'E-LPG propane or butane'!S68/'BIFUbC-LPG-propane-or-butane'!S20,1)</f>
        <v>1</v>
      </c>
      <c r="T20" s="313">
        <f>IF('BIFUbC-LPG-propane-or-butane'!T20&gt;0,'E-LPG propane or butane'!T68/'BIFUbC-LPG-propane-or-butane'!T20,1)</f>
        <v>1</v>
      </c>
      <c r="U20" s="313">
        <f>IF('BIFUbC-LPG-propane-or-butane'!U20&gt;0,'E-LPG propane or butane'!U68/'BIFUbC-LPG-propane-or-butane'!U20,1)</f>
        <v>1</v>
      </c>
      <c r="V20" s="313">
        <f>IF('BIFUbC-LPG-propane-or-butane'!V20&gt;0,'E-LPG propane or butane'!V68/'BIFUbC-LPG-propane-or-butane'!V20,1)</f>
        <v>1</v>
      </c>
      <c r="W20" s="313">
        <f>IF('BIFUbC-LPG-propane-or-butane'!W20&gt;0,'E-LPG propane or butane'!W68/'BIFUbC-LPG-propane-or-butane'!W20,1)</f>
        <v>1</v>
      </c>
      <c r="X20" s="313">
        <f>IF('BIFUbC-LPG-propane-or-butane'!X20&gt;0,'E-LPG propane or butane'!X68/'BIFUbC-LPG-propane-or-butane'!X20,1)</f>
        <v>1</v>
      </c>
      <c r="Y20" s="313">
        <f>IF('BIFUbC-LPG-propane-or-butane'!Y20&gt;0,'E-LPG propane or butane'!Y68/'BIFUbC-LPG-propane-or-butane'!Y20,1)</f>
        <v>1</v>
      </c>
      <c r="Z20" s="313">
        <f>IF('BIFUbC-LPG-propane-or-butane'!Z20&gt;0,'E-LPG propane or butane'!Z68/'BIFUbC-LPG-propane-or-butane'!Z20,1)</f>
        <v>1</v>
      </c>
      <c r="AA20" s="313">
        <f>IF('BIFUbC-LPG-propane-or-butane'!AA20&gt;0,'E-LPG propane or butane'!AA68/'BIFUbC-LPG-propane-or-butane'!AA20,1)</f>
        <v>1</v>
      </c>
      <c r="AB20" s="313">
        <f>IF('BIFUbC-LPG-propane-or-butane'!AB20&gt;0,'E-LPG propane or butane'!AB68/'BIFUbC-LPG-propane-or-butane'!AB20,1)</f>
        <v>1</v>
      </c>
      <c r="AC20" s="313">
        <f>IF('BIFUbC-LPG-propane-or-butane'!AC20&gt;0,'E-LPG propane or butane'!AC68/'BIFUbC-LPG-propane-or-butane'!AC20,1)</f>
        <v>1</v>
      </c>
      <c r="AD20" s="313">
        <f>IF('BIFUbC-LPG-propane-or-butane'!AD20&gt;0,'E-LPG propane or butane'!AD68/'BIFUbC-LPG-propane-or-butane'!AD20,1)</f>
        <v>1</v>
      </c>
      <c r="AE20" s="313">
        <f>IF('BIFUbC-LPG-propane-or-butane'!AE20&gt;0,'E-LPG propane or butane'!AE68/'BIFUbC-LPG-propane-or-butane'!AE20,1)</f>
        <v>1</v>
      </c>
      <c r="AF20" s="313">
        <f>IF('BIFUbC-LPG-propane-or-butane'!AF20&gt;0,'E-LPG propane or butane'!AF68/'BIFUbC-LPG-propane-or-butane'!AF20,1)</f>
        <v>1</v>
      </c>
      <c r="AG20" s="313">
        <f>IF('BIFUbC-LPG-propane-or-butane'!AG20&gt;0,'E-LPG propane or butane'!AG68/'BIFUbC-LPG-propane-or-butane'!AG20,1)</f>
        <v>1</v>
      </c>
      <c r="AH20" s="313">
        <f>IF('BIFUbC-LPG-propane-or-butane'!AH20&gt;0,'E-LPG propane or butane'!AH68/'BIFUbC-LPG-propane-or-butane'!AH20,1)</f>
        <v>1</v>
      </c>
      <c r="AI20" s="313">
        <f>IF('BIFUbC-LPG-propane-or-butane'!AI20&gt;0,'E-LPG propane or butane'!AI68/'BIFUbC-LPG-propane-or-butane'!AI20,1)</f>
        <v>1</v>
      </c>
      <c r="AJ20" s="313">
        <f>IF('BIFUbC-LPG-propane-or-butane'!AJ20&gt;0,'E-LPG propane or butane'!AJ68/'BIFUbC-LPG-propane-or-butane'!AJ20,1)</f>
        <v>1</v>
      </c>
      <c r="AK20" s="313">
        <f>IF('BIFUbC-LPG-propane-or-butane'!AK20&gt;0,'E-LPG propane or butane'!AK68/'BIFUbC-LPG-propane-or-butane'!AK20,1)</f>
        <v>1</v>
      </c>
      <c r="AL20" s="313">
        <f>IF('BIFUbC-LPG-propane-or-butane'!AL20&gt;0,'E-LPG propane or butane'!AL68/'BIFUbC-LPG-propane-or-butane'!AL20,1)</f>
        <v>1</v>
      </c>
      <c r="AM20" s="313">
        <f>IF('BIFUbC-LPG-propane-or-butane'!AM20&gt;0,'E-LPG propane or butane'!AM68/'BIFUbC-LPG-propane-or-butane'!AM20,1)</f>
        <v>1</v>
      </c>
      <c r="AN20" s="313">
        <f>IF('BIFUbC-LPG-propane-or-butane'!AN20&gt;0,'E-LPG propane or butane'!AN68/'BIFUbC-LPG-propane-or-butane'!AN20,1)</f>
        <v>1</v>
      </c>
      <c r="AO20" s="313">
        <f>IF('BIFUbC-LPG-propane-or-butane'!AO20&gt;0,'E-LPG propane or butane'!AO68/'BIFUbC-LPG-propane-or-butane'!AO20,1)</f>
        <v>1</v>
      </c>
      <c r="AP20" s="313">
        <f>IF('BIFUbC-LPG-propane-or-butane'!AP20&gt;0,'E-LPG propane or butane'!AP68/'BIFUbC-LPG-propane-or-butane'!AP20,1)</f>
        <v>1</v>
      </c>
      <c r="AQ20" s="313">
        <f>IF('BIFUbC-LPG-propane-or-butane'!AQ20&gt;0,'E-LPG propane or butane'!AQ68/'BIFUbC-LPG-propane-or-butane'!AQ20,1)</f>
        <v>1</v>
      </c>
    </row>
    <row r="21" spans="1:43" x14ac:dyDescent="0.2">
      <c r="A21" s="313" t="s">
        <v>143</v>
      </c>
      <c r="B21" s="313">
        <f>IF('BIFUbC-LPG-propane-or-butane'!B21&gt;0,'E-LPG propane or butane'!B69/'BIFUbC-LPG-propane-or-butane'!B21,1)</f>
        <v>0.27318500347939773</v>
      </c>
      <c r="C21" s="313">
        <f>IF('BIFUbC-LPG-propane-or-butane'!C21&gt;0,'E-LPG propane or butane'!C69/'BIFUbC-LPG-propane-or-butane'!C21,1)</f>
        <v>0.25950813309564619</v>
      </c>
      <c r="D21" s="313">
        <f>IF('BIFUbC-LPG-propane-or-butane'!D21&gt;0,'E-LPG propane or butane'!D69/'BIFUbC-LPG-propane-or-butane'!D21,1)</f>
        <v>0.25774621089913902</v>
      </c>
      <c r="E21" s="313">
        <f>IF('BIFUbC-LPG-propane-or-butane'!E21&gt;0,'E-LPG propane or butane'!E69/'BIFUbC-LPG-propane-or-butane'!E21,1)</f>
        <v>0.25598353764184312</v>
      </c>
      <c r="F21" s="313">
        <f>IF('BIFUbC-LPG-propane-or-butane'!F21&gt;0,'E-LPG propane or butane'!F69/'BIFUbC-LPG-propane-or-butane'!F21,1)</f>
        <v>0.25422016248550844</v>
      </c>
      <c r="G21" s="313">
        <f>IF('BIFUbC-LPG-propane-or-butane'!G21&gt;0,'E-LPG propane or butane'!G69/'BIFUbC-LPG-propane-or-butane'!G21,1)</f>
        <v>0.25245613510359893</v>
      </c>
      <c r="H21" s="313">
        <f>IF('BIFUbC-LPG-propane-or-butane'!H21&gt;0,'E-LPG propane or butane'!H69/'BIFUbC-LPG-propane-or-butane'!H21,1)</f>
        <v>0.25069150568223814</v>
      </c>
      <c r="I21" s="313">
        <f>IF('BIFUbC-LPG-propane-or-butane'!I21&gt;0,'E-LPG propane or butane'!I69/'BIFUbC-LPG-propane-or-butane'!I21,1)</f>
        <v>0.24904270071244408</v>
      </c>
      <c r="J21" s="313">
        <f>IF('BIFUbC-LPG-propane-or-butane'!J21&gt;0,'E-LPG propane or butane'!J69/'BIFUbC-LPG-propane-or-butane'!J21,1)</f>
        <v>0.24739309625971709</v>
      </c>
      <c r="K21" s="313">
        <f>IF('BIFUbC-LPG-propane-or-butane'!K21&gt;0,'E-LPG propane or butane'!K69/'BIFUbC-LPG-propane-or-butane'!K21,1)</f>
        <v>0.24574272969849068</v>
      </c>
      <c r="L21" s="313">
        <f>IF('BIFUbC-LPG-propane-or-butane'!L21&gt;0,'E-LPG propane or butane'!L69/'BIFUbC-LPG-propane-or-butane'!L21,1)</f>
        <v>0.24409163877188883</v>
      </c>
      <c r="M21" s="313">
        <f>IF('BIFUbC-LPG-propane-or-butane'!M21&gt;0,'E-LPG propane or butane'!M69/'BIFUbC-LPG-propane-or-butane'!M21,1)</f>
        <v>0.24243986159251893</v>
      </c>
      <c r="N21" s="313">
        <f>IF('BIFUbC-LPG-propane-or-butane'!N21&gt;0,'E-LPG propane or butane'!N69/'BIFUbC-LPG-propane-or-butane'!N21,1)</f>
        <v>0.24118826266403362</v>
      </c>
      <c r="O21" s="313">
        <f>IF('BIFUbC-LPG-propane-or-butane'!O21&gt;0,'E-LPG propane or butane'!O69/'BIFUbC-LPG-propane-or-butane'!O21,1)</f>
        <v>0.2399365055729023</v>
      </c>
      <c r="P21" s="313">
        <f>IF('BIFUbC-LPG-propane-or-butane'!P21&gt;0,'E-LPG propane or butane'!P69/'BIFUbC-LPG-propane-or-butane'!P21,1)</f>
        <v>0.23868460925292265</v>
      </c>
      <c r="Q21" s="313">
        <f>IF('BIFUbC-LPG-propane-or-butane'!Q21&gt;0,'E-LPG propane or butane'!Q69/'BIFUbC-LPG-propane-or-butane'!Q21,1)</f>
        <v>0.23743259276743311</v>
      </c>
      <c r="R21" s="313">
        <f>IF('BIFUbC-LPG-propane-or-butane'!R21&gt;0,'E-LPG propane or butane'!R69/'BIFUbC-LPG-propane-or-butane'!R21,1)</f>
        <v>0.23618047530937886</v>
      </c>
      <c r="S21" s="313">
        <f>IF('BIFUbC-LPG-propane-or-butane'!S21&gt;0,'E-LPG propane or butane'!S69/'BIFUbC-LPG-propane-or-butane'!S21,1)</f>
        <v>0.23561579359476353</v>
      </c>
      <c r="T21" s="313">
        <f>IF('BIFUbC-LPG-propane-or-butane'!T21&gt;0,'E-LPG propane or butane'!T69/'BIFUbC-LPG-propane-or-butane'!T21,1)</f>
        <v>0.23505086404786535</v>
      </c>
      <c r="U21" s="313">
        <f>IF('BIFUbC-LPG-propane-or-butane'!U21&gt;0,'E-LPG propane or butane'!U69/'BIFUbC-LPG-propane-or-butane'!U21,1)</f>
        <v>0.23448568742185003</v>
      </c>
      <c r="V21" s="313">
        <f>IF('BIFUbC-LPG-propane-or-butane'!V21&gt;0,'E-LPG propane or butane'!V69/'BIFUbC-LPG-propane-or-butane'!V21,1)</f>
        <v>0.23392026447325215</v>
      </c>
      <c r="W21" s="313">
        <f>IF('BIFUbC-LPG-propane-or-butane'!W21&gt;0,'E-LPG propane or butane'!W69/'BIFUbC-LPG-propane-or-butane'!W21,1)</f>
        <v>0.23335459596198244</v>
      </c>
      <c r="X21" s="313">
        <f>IF('BIFUbC-LPG-propane-or-butane'!X21&gt;0,'E-LPG propane or butane'!X69/'BIFUbC-LPG-propane-or-butane'!X21,1)</f>
        <v>0.23278868265133446</v>
      </c>
      <c r="Y21" s="313">
        <f>IF('BIFUbC-LPG-propane-or-butane'!Y21&gt;0,'E-LPG propane or butane'!Y69/'BIFUbC-LPG-propane-or-butane'!Y21,1)</f>
        <v>0.2322225253079907</v>
      </c>
      <c r="Z21" s="313">
        <f>IF('BIFUbC-LPG-propane-or-butane'!Z21&gt;0,'E-LPG propane or butane'!Z69/'BIFUbC-LPG-propane-or-butane'!Z21,1)</f>
        <v>0.23165612470202979</v>
      </c>
      <c r="AA21" s="313">
        <f>IF('BIFUbC-LPG-propane-or-butane'!AA21&gt;0,'E-LPG propane or butane'!AA69/'BIFUbC-LPG-propane-or-butane'!AA21,1)</f>
        <v>0.23108948160693257</v>
      </c>
      <c r="AB21" s="313">
        <f>IF('BIFUbC-LPG-propane-or-butane'!AB21&gt;0,'E-LPG propane or butane'!AB69/'BIFUbC-LPG-propane-or-butane'!AB21,1)</f>
        <v>0.23052259679958903</v>
      </c>
      <c r="AC21" s="313">
        <f>IF('BIFUbC-LPG-propane-or-butane'!AC21&gt;0,'E-LPG propane or butane'!AC69/'BIFUbC-LPG-propane-or-butane'!AC21,1)</f>
        <v>0.22995547106030478</v>
      </c>
      <c r="AD21" s="313">
        <f>IF('BIFUbC-LPG-propane-or-butane'!AD21&gt;0,'E-LPG propane or butane'!AD69/'BIFUbC-LPG-propane-or-butane'!AD21,1)</f>
        <v>0.22938810517280775</v>
      </c>
      <c r="AE21" s="313">
        <f>IF('BIFUbC-LPG-propane-or-butane'!AE21&gt;0,'E-LPG propane or butane'!AE69/'BIFUbC-LPG-propane-or-butane'!AE21,1)</f>
        <v>0.22882049992425427</v>
      </c>
      <c r="AF21" s="313">
        <f>IF('BIFUbC-LPG-propane-or-butane'!AF21&gt;0,'E-LPG propane or butane'!AF69/'BIFUbC-LPG-propane-or-butane'!AF21,1)</f>
        <v>0.22825265610523651</v>
      </c>
      <c r="AG21" s="313">
        <f>IF('BIFUbC-LPG-propane-or-butane'!AG21&gt;0,'E-LPG propane or butane'!AG69/'BIFUbC-LPG-propane-or-butane'!AG21,1)</f>
        <v>0.22768457450978788</v>
      </c>
      <c r="AH21" s="313">
        <f>IF('BIFUbC-LPG-propane-or-butane'!AH21&gt;0,'E-LPG propane or butane'!AH69/'BIFUbC-LPG-propane-or-butane'!AH21,1)</f>
        <v>0.22711625593539053</v>
      </c>
      <c r="AI21" s="313">
        <f>IF('BIFUbC-LPG-propane-or-butane'!AI21&gt;0,'E-LPG propane or butane'!AI69/'BIFUbC-LPG-propane-or-butane'!AI21,1)</f>
        <v>0.22654770118298154</v>
      </c>
      <c r="AJ21" s="313">
        <f>IF('BIFUbC-LPG-propane-or-butane'!AJ21&gt;0,'E-LPG propane or butane'!AJ69/'BIFUbC-LPG-propane-or-butane'!AJ21,1)</f>
        <v>0.22597891105695914</v>
      </c>
      <c r="AK21" s="313">
        <f>IF('BIFUbC-LPG-propane-or-butane'!AK21&gt;0,'E-LPG propane or butane'!AK69/'BIFUbC-LPG-propane-or-butane'!AK21,1)</f>
        <v>0.22540988636518952</v>
      </c>
      <c r="AL21" s="313">
        <f>IF('BIFUbC-LPG-propane-or-butane'!AL21&gt;0,'E-LPG propane or butane'!AL69/'BIFUbC-LPG-propane-or-butane'!AL21,1)</f>
        <v>0.22484062791901324</v>
      </c>
      <c r="AM21" s="313">
        <f>IF('BIFUbC-LPG-propane-or-butane'!AM21&gt;0,'E-LPG propane or butane'!AM69/'BIFUbC-LPG-propane-or-butane'!AM21,1)</f>
        <v>0.22427113653325195</v>
      </c>
      <c r="AN21" s="313">
        <f>IF('BIFUbC-LPG-propane-or-butane'!AN21&gt;0,'E-LPG propane or butane'!AN69/'BIFUbC-LPG-propane-or-butane'!AN21,1)</f>
        <v>0.22370141302621405</v>
      </c>
      <c r="AO21" s="313">
        <f>IF('BIFUbC-LPG-propane-or-butane'!AO21&gt;0,'E-LPG propane or butane'!AO69/'BIFUbC-LPG-propane-or-butane'!AO21,1)</f>
        <v>0.22313145821970196</v>
      </c>
      <c r="AP21" s="313">
        <f>IF('BIFUbC-LPG-propane-or-butane'!AP21&gt;0,'E-LPG propane or butane'!AP69/'BIFUbC-LPG-propane-or-butane'!AP21,1)</f>
        <v>0.22256127293901842</v>
      </c>
      <c r="AQ21" s="313">
        <f>IF('BIFUbC-LPG-propane-or-butane'!AQ21&gt;0,'E-LPG propane or butane'!AQ69/'BIFUbC-LPG-propane-or-butane'!AQ21,1)</f>
        <v>0.22139317167158384</v>
      </c>
    </row>
    <row r="22" spans="1:43" x14ac:dyDescent="0.2">
      <c r="A22" s="313" t="s">
        <v>144</v>
      </c>
      <c r="B22" s="313">
        <f>IF('BIFUbC-LPG-propane-or-butane'!B22&gt;0,'E-LPG propane or butane'!B70/'BIFUbC-LPG-propane-or-butane'!B22,1)</f>
        <v>0.94145217638807377</v>
      </c>
      <c r="C22" s="313">
        <f>IF('BIFUbC-LPG-propane-or-butane'!C22&gt;0,'E-LPG propane or butane'!C70/'BIFUbC-LPG-propane-or-butane'!C22,1)</f>
        <v>0.88922564743075483</v>
      </c>
      <c r="D22" s="313">
        <f>IF('BIFUbC-LPG-propane-or-butane'!D22&gt;0,'E-LPG propane or butane'!D70/'BIFUbC-LPG-propane-or-butane'!D22,1)</f>
        <v>0.88861786712384461</v>
      </c>
      <c r="E22" s="313">
        <f>IF('BIFUbC-LPG-propane-or-butane'!E22&gt;0,'E-LPG propane or butane'!E70/'BIFUbC-LPG-propane-or-butane'!E22,1)</f>
        <v>0.88800452728695678</v>
      </c>
      <c r="F22" s="313">
        <f>IF('BIFUbC-LPG-propane-or-butane'!F22&gt;0,'E-LPG propane or butane'!F70/'BIFUbC-LPG-propane-or-butane'!F22,1)</f>
        <v>0.88738555451197576</v>
      </c>
      <c r="G22" s="313">
        <f>IF('BIFUbC-LPG-propane-or-butane'!G22&gt;0,'E-LPG propane or butane'!G70/'BIFUbC-LPG-propane-or-butane'!G22,1)</f>
        <v>0.88676087410728843</v>
      </c>
      <c r="H22" s="313">
        <f>IF('BIFUbC-LPG-propane-or-butane'!H22&gt;0,'E-LPG propane or butane'!H70/'BIFUbC-LPG-propane-or-butane'!H22,1)</f>
        <v>0.88613041006969684</v>
      </c>
      <c r="I22" s="313">
        <f>IF('BIFUbC-LPG-propane-or-butane'!I22&gt;0,'E-LPG propane or butane'!I70/'BIFUbC-LPG-propane-or-butane'!I22,1)</f>
        <v>0.88556712808232196</v>
      </c>
      <c r="J22" s="313">
        <f>IF('BIFUbC-LPG-propane-or-butane'!J22&gt;0,'E-LPG propane or butane'!J70/'BIFUbC-LPG-propane-or-butane'!J22,1)</f>
        <v>0.88499929326411997</v>
      </c>
      <c r="K22" s="313">
        <f>IF('BIFUbC-LPG-propane-or-butane'!K22&gt;0,'E-LPG propane or butane'!K70/'BIFUbC-LPG-propane-or-butane'!K22,1)</f>
        <v>0.88442685309840829</v>
      </c>
      <c r="L22" s="313">
        <f>IF('BIFUbC-LPG-propane-or-butane'!L22&gt;0,'E-LPG propane or butane'!L70/'BIFUbC-LPG-propane-or-butane'!L22,1)</f>
        <v>0.88384975427091317</v>
      </c>
      <c r="M22" s="313">
        <f>IF('BIFUbC-LPG-propane-or-butane'!M22&gt;0,'E-LPG propane or butane'!M70/'BIFUbC-LPG-propane-or-butane'!M22,1)</f>
        <v>0.88326794265465014</v>
      </c>
      <c r="N22" s="313">
        <f>IF('BIFUbC-LPG-propane-or-butane'!N22&gt;0,'E-LPG propane or butane'!N70/'BIFUbC-LPG-propane-or-butane'!N22,1)</f>
        <v>0.882768624776611</v>
      </c>
      <c r="O22" s="313">
        <f>IF('BIFUbC-LPG-propane-or-butane'!O22&gt;0,'E-LPG propane or butane'!O70/'BIFUbC-LPG-propane-or-butane'!O22,1)</f>
        <v>0.88226570714996055</v>
      </c>
      <c r="P22" s="313">
        <f>IF('BIFUbC-LPG-propane-or-butane'!P22&gt;0,'E-LPG propane or butane'!P70/'BIFUbC-LPG-propane-or-butane'!P22,1)</f>
        <v>0.88175915213037448</v>
      </c>
      <c r="Q22" s="313">
        <f>IF('BIFUbC-LPG-propane-or-butane'!Q22&gt;0,'E-LPG propane or butane'!Q70/'BIFUbC-LPG-propane-or-butane'!Q22,1)</f>
        <v>0.88124892155147783</v>
      </c>
      <c r="R22" s="313">
        <f>IF('BIFUbC-LPG-propane-or-butane'!R22&gt;0,'E-LPG propane or butane'!R70/'BIFUbC-LPG-propane-or-butane'!R22,1)</f>
        <v>0.88073497671578371</v>
      </c>
      <c r="S22" s="313">
        <f>IF('BIFUbC-LPG-propane-or-butane'!S22&gt;0,'E-LPG propane or butane'!S70/'BIFUbC-LPG-propane-or-butane'!S22,1)</f>
        <v>0.88057975406370648</v>
      </c>
      <c r="T22" s="313">
        <f>IF('BIFUbC-LPG-propane-or-butane'!T22&gt;0,'E-LPG propane or butane'!T70/'BIFUbC-LPG-propane-or-butane'!T22,1)</f>
        <v>0.88042422721937397</v>
      </c>
      <c r="U22" s="313">
        <f>IF('BIFUbC-LPG-propane-or-butane'!U22&gt;0,'E-LPG propane or butane'!U70/'BIFUbC-LPG-propane-or-butane'!U22,1)</f>
        <v>0.88026839538492108</v>
      </c>
      <c r="V22" s="313">
        <f>IF('BIFUbC-LPG-propane-or-butane'!V22&gt;0,'E-LPG propane or butane'!V70/'BIFUbC-LPG-propane-or-butane'!V22,1)</f>
        <v>0.88011225775985669</v>
      </c>
      <c r="W22" s="313">
        <f>IF('BIFUbC-LPG-propane-or-butane'!W22&gt;0,'E-LPG propane or butane'!W70/'BIFUbC-LPG-propane-or-butane'!W22,1)</f>
        <v>0.87995581354105323</v>
      </c>
      <c r="X22" s="313">
        <f>IF('BIFUbC-LPG-propane-or-butane'!X22&gt;0,'E-LPG propane or butane'!X70/'BIFUbC-LPG-propane-or-butane'!X22,1)</f>
        <v>0.87979906192273727</v>
      </c>
      <c r="Y22" s="313">
        <f>IF('BIFUbC-LPG-propane-or-butane'!Y22&gt;0,'E-LPG propane or butane'!Y70/'BIFUbC-LPG-propane-or-butane'!Y22,1)</f>
        <v>0.87964200209647758</v>
      </c>
      <c r="Z22" s="313">
        <f>IF('BIFUbC-LPG-propane-or-butane'!Z22&gt;0,'E-LPG propane or butane'!Z70/'BIFUbC-LPG-propane-or-butane'!Z22,1)</f>
        <v>0.87948463325117543</v>
      </c>
      <c r="AA22" s="313">
        <f>IF('BIFUbC-LPG-propane-or-butane'!AA22&gt;0,'E-LPG propane or butane'!AA70/'BIFUbC-LPG-propane-or-butane'!AA22,1)</f>
        <v>0.87932695457305399</v>
      </c>
      <c r="AB22" s="313">
        <f>IF('BIFUbC-LPG-propane-or-butane'!AB22&gt;0,'E-LPG propane or butane'!AB70/'BIFUbC-LPG-propane-or-butane'!AB22,1)</f>
        <v>0.87916896524564714</v>
      </c>
      <c r="AC22" s="313">
        <f>IF('BIFUbC-LPG-propane-or-butane'!AC22&gt;0,'E-LPG propane or butane'!AC70/'BIFUbC-LPG-propane-or-butane'!AC22,1)</f>
        <v>0.87901066444978959</v>
      </c>
      <c r="AD22" s="313">
        <f>IF('BIFUbC-LPG-propane-or-butane'!AD22&gt;0,'E-LPG propane or butane'!AD70/'BIFUbC-LPG-propane-or-butane'!AD22,1)</f>
        <v>0.878852051363605</v>
      </c>
      <c r="AE22" s="313">
        <f>IF('BIFUbC-LPG-propane-or-butane'!AE22&gt;0,'E-LPG propane or butane'!AE70/'BIFUbC-LPG-propane-or-butane'!AE22,1)</f>
        <v>0.87869312516249654</v>
      </c>
      <c r="AF22" s="313">
        <f>IF('BIFUbC-LPG-propane-or-butane'!AF22&gt;0,'E-LPG propane or butane'!AF70/'BIFUbC-LPG-propane-or-butane'!AF22,1)</f>
        <v>0.87853388501913465</v>
      </c>
      <c r="AG22" s="313">
        <f>IF('BIFUbC-LPG-propane-or-butane'!AG22&gt;0,'E-LPG propane or butane'!AG70/'BIFUbC-LPG-propane-or-butane'!AG22,1)</f>
        <v>0.87837433010344745</v>
      </c>
      <c r="AH22" s="313">
        <f>IF('BIFUbC-LPG-propane-or-butane'!AH22&gt;0,'E-LPG propane or butane'!AH70/'BIFUbC-LPG-propane-or-butane'!AH22,1)</f>
        <v>0.87821445958260869</v>
      </c>
      <c r="AI22" s="313">
        <f>IF('BIFUbC-LPG-propane-or-butane'!AI22&gt;0,'E-LPG propane or butane'!AI70/'BIFUbC-LPG-propane-or-butane'!AI22,1)</f>
        <v>0.87805427262102764</v>
      </c>
      <c r="AJ22" s="313">
        <f>IF('BIFUbC-LPG-propane-or-butane'!AJ22&gt;0,'E-LPG propane or butane'!AJ70/'BIFUbC-LPG-propane-or-butane'!AJ22,1)</f>
        <v>0.87789376838033695</v>
      </c>
      <c r="AK22" s="313">
        <f>IF('BIFUbC-LPG-propane-or-butane'!AK22&gt;0,'E-LPG propane or butane'!AK70/'BIFUbC-LPG-propane-or-butane'!AK22,1)</f>
        <v>0.87773294601938279</v>
      </c>
      <c r="AL22" s="313">
        <f>IF('BIFUbC-LPG-propane-or-butane'!AL22&gt;0,'E-LPG propane or butane'!AL70/'BIFUbC-LPG-propane-or-butane'!AL22,1)</f>
        <v>0.87757180469421292</v>
      </c>
      <c r="AM22" s="313">
        <f>IF('BIFUbC-LPG-propane-or-butane'!AM22&gt;0,'E-LPG propane or butane'!AM70/'BIFUbC-LPG-propane-or-butane'!AM22,1)</f>
        <v>0.87741034355806535</v>
      </c>
      <c r="AN22" s="313">
        <f>IF('BIFUbC-LPG-propane-or-butane'!AN22&gt;0,'E-LPG propane or butane'!AN70/'BIFUbC-LPG-propane-or-butane'!AN22,1)</f>
        <v>0.87724856176135801</v>
      </c>
      <c r="AO22" s="313">
        <f>IF('BIFUbC-LPG-propane-or-butane'!AO22&gt;0,'E-LPG propane or butane'!AO70/'BIFUbC-LPG-propane-or-butane'!AO22,1)</f>
        <v>0.8770864584516761</v>
      </c>
      <c r="AP22" s="313">
        <f>IF('BIFUbC-LPG-propane-or-butane'!AP22&gt;0,'E-LPG propane or butane'!AP70/'BIFUbC-LPG-propane-or-butane'!AP22,1)</f>
        <v>0.87692403277376185</v>
      </c>
      <c r="AQ22" s="313">
        <f>IF('BIFUbC-LPG-propane-or-butane'!AQ22&gt;0,'E-LPG propane or butane'!AQ70/'BIFUbC-LPG-propane-or-butane'!AQ22,1)</f>
        <v>0.87620435424740906</v>
      </c>
    </row>
    <row r="23" spans="1:43" x14ac:dyDescent="0.2">
      <c r="A23" s="313" t="s">
        <v>145</v>
      </c>
      <c r="B23" s="313">
        <f>IF('BIFUbC-LPG-propane-or-butane'!B23&gt;0,'E-LPG propane or butane'!B71/'BIFUbC-LPG-propane-or-butane'!B23,1)</f>
        <v>0.60508950272809658</v>
      </c>
      <c r="C23" s="313">
        <f>IF('BIFUbC-LPG-propane-or-butane'!C23&gt;0,'E-LPG propane or butane'!C71/'BIFUbC-LPG-propane-or-butane'!C23,1)</f>
        <v>0.73161947271332639</v>
      </c>
      <c r="D23" s="313">
        <f>IF('BIFUbC-LPG-propane-or-butane'!D23&gt;0,'E-LPG propane or butane'!D71/'BIFUbC-LPG-propane-or-butane'!D23,1)</f>
        <v>0.72993891285357204</v>
      </c>
      <c r="E23" s="313">
        <f>IF('BIFUbC-LPG-propane-or-butane'!E23&gt;0,'E-LPG propane or butane'!E71/'BIFUbC-LPG-propane-or-butane'!E23,1)</f>
        <v>0.7282441996063086</v>
      </c>
      <c r="F23" s="313">
        <f>IF('BIFUbC-LPG-propane-or-butane'!F23&gt;0,'E-LPG propane or butane'!F71/'BIFUbC-LPG-propane-or-butane'!F23,1)</f>
        <v>0.72653519711632686</v>
      </c>
      <c r="G23" s="313">
        <f>IF('BIFUbC-LPG-propane-or-butane'!G23&gt;0,'E-LPG propane or butane'!G71/'BIFUbC-LPG-propane-or-butane'!G23,1)</f>
        <v>0.72481176832690908</v>
      </c>
      <c r="H23" s="313">
        <f>IF('BIFUbC-LPG-propane-or-butane'!H23&gt;0,'E-LPG propane or butane'!H71/'BIFUbC-LPG-propane-or-butane'!H23,1)</f>
        <v>0.72307377497767966</v>
      </c>
      <c r="I23" s="313">
        <f>IF('BIFUbC-LPG-propane-or-butane'!I23&gt;0,'E-LPG propane or butane'!I71/'BIFUbC-LPG-propane-or-butane'!I23,1)</f>
        <v>0.72146169462967724</v>
      </c>
      <c r="J23" s="313">
        <f>IF('BIFUbC-LPG-propane-or-butane'!J23&gt;0,'E-LPG propane or butane'!J71/'BIFUbC-LPG-propane-or-butane'!J23,1)</f>
        <v>0.71983720664574147</v>
      </c>
      <c r="K23" s="313">
        <f>IF('BIFUbC-LPG-propane-or-butane'!K23&gt;0,'E-LPG propane or butane'!K71/'BIFUbC-LPG-propane-or-butane'!K23,1)</f>
        <v>0.7182002058884781</v>
      </c>
      <c r="L23" s="313">
        <f>IF('BIFUbC-LPG-propane-or-butane'!L23&gt;0,'E-LPG propane or butane'!L71/'BIFUbC-LPG-propane-or-butane'!L23,1)</f>
        <v>0.71655058649832759</v>
      </c>
      <c r="M23" s="313">
        <f>IF('BIFUbC-LPG-propane-or-butane'!M23&gt;0,'E-LPG propane or butane'!M71/'BIFUbC-LPG-propane-or-butane'!M23,1)</f>
        <v>0.71488824189710121</v>
      </c>
      <c r="N23" s="313">
        <f>IF('BIFUbC-LPG-propane-or-butane'!N23&gt;0,'E-LPG propane or butane'!N71/'BIFUbC-LPG-propane-or-butane'!N23,1)</f>
        <v>0.71353631162613584</v>
      </c>
      <c r="O23" s="313">
        <f>IF('BIFUbC-LPG-propane-or-butane'!O23&gt;0,'E-LPG propane or butane'!O71/'BIFUbC-LPG-propane-or-butane'!O23,1)</f>
        <v>0.71217579240922213</v>
      </c>
      <c r="P23" s="313">
        <f>IF('BIFUbC-LPG-propane-or-butane'!P23&gt;0,'E-LPG propane or butane'!P71/'BIFUbC-LPG-propane-or-butane'!P23,1)</f>
        <v>0.71080662245740789</v>
      </c>
      <c r="Q23" s="313">
        <f>IF('BIFUbC-LPG-propane-or-butane'!Q23&gt;0,'E-LPG propane or butane'!Q71/'BIFUbC-LPG-propane-or-butane'!Q23,1)</f>
        <v>0.70942873958014951</v>
      </c>
      <c r="R23" s="313">
        <f>IF('BIFUbC-LPG-propane-or-butane'!R23&gt;0,'E-LPG propane or butane'!R71/'BIFUbC-LPG-propane-or-butane'!R23,1)</f>
        <v>0.70804208118507939</v>
      </c>
      <c r="S23" s="313">
        <f>IF('BIFUbC-LPG-propane-or-butane'!S23&gt;0,'E-LPG propane or butane'!S71/'BIFUbC-LPG-propane-or-butane'!S23,1)</f>
        <v>0.70752133164700504</v>
      </c>
      <c r="T23" s="313">
        <f>IF('BIFUbC-LPG-propane-or-butane'!T23&gt;0,'E-LPG propane or butane'!T71/'BIFUbC-LPG-propane-or-butane'!T23,1)</f>
        <v>0.70699934833550637</v>
      </c>
      <c r="U23" s="313">
        <f>IF('BIFUbC-LPG-propane-or-butane'!U23&gt;0,'E-LPG propane or butane'!U71/'BIFUbC-LPG-propane-or-butane'!U23,1)</f>
        <v>0.7064761279912114</v>
      </c>
      <c r="V23" s="313">
        <f>IF('BIFUbC-LPG-propane-or-butane'!V23&gt;0,'E-LPG propane or butane'!V71/'BIFUbC-LPG-propane-or-butane'!V23,1)</f>
        <v>0.70595166734735548</v>
      </c>
      <c r="W23" s="313">
        <f>IF('BIFUbC-LPG-propane-or-butane'!W23&gt;0,'E-LPG propane or butane'!W71/'BIFUbC-LPG-propane-or-butane'!W23,1)</f>
        <v>0.70542596312978689</v>
      </c>
      <c r="X23" s="313">
        <f>IF('BIFUbC-LPG-propane-or-butane'!X23&gt;0,'E-LPG propane or butane'!X71/'BIFUbC-LPG-propane-or-butane'!X23,1)</f>
        <v>0.70489901205696992</v>
      </c>
      <c r="Y23" s="313">
        <f>IF('BIFUbC-LPG-propane-or-butane'!Y23&gt;0,'E-LPG propane or butane'!Y71/'BIFUbC-LPG-propane-or-butane'!Y23,1)</f>
        <v>0.70437081083998987</v>
      </c>
      <c r="Z23" s="313">
        <f>IF('BIFUbC-LPG-propane-or-butane'!Z23&gt;0,'E-LPG propane or butane'!Z71/'BIFUbC-LPG-propane-or-butane'!Z23,1)</f>
        <v>0.70384135618255839</v>
      </c>
      <c r="AA23" s="313">
        <f>IF('BIFUbC-LPG-propane-or-butane'!AA23&gt;0,'E-LPG propane or butane'!AA71/'BIFUbC-LPG-propane-or-butane'!AA23,1)</f>
        <v>0.70331064478101835</v>
      </c>
      <c r="AB23" s="313">
        <f>IF('BIFUbC-LPG-propane-or-butane'!AB23&gt;0,'E-LPG propane or butane'!AB71/'BIFUbC-LPG-propane-or-butane'!AB23,1)</f>
        <v>0.70277867332434918</v>
      </c>
      <c r="AC23" s="313">
        <f>IF('BIFUbC-LPG-propane-or-butane'!AC23&gt;0,'E-LPG propane or butane'!AC71/'BIFUbC-LPG-propane-or-butane'!AC23,1)</f>
        <v>0.70224543849417309</v>
      </c>
      <c r="AD23" s="313">
        <f>IF('BIFUbC-LPG-propane-or-butane'!AD23&gt;0,'E-LPG propane or butane'!AD71/'BIFUbC-LPG-propane-or-butane'!AD23,1)</f>
        <v>0.70171093696476039</v>
      </c>
      <c r="AE23" s="313">
        <f>IF('BIFUbC-LPG-propane-or-butane'!AE23&gt;0,'E-LPG propane or butane'!AE71/'BIFUbC-LPG-propane-or-butane'!AE23,1)</f>
        <v>0.7011751654030377</v>
      </c>
      <c r="AF23" s="313">
        <f>IF('BIFUbC-LPG-propane-or-butane'!AF23&gt;0,'E-LPG propane or butane'!AF71/'BIFUbC-LPG-propane-or-butane'!AF23,1)</f>
        <v>0.70063812046859231</v>
      </c>
      <c r="AG23" s="313">
        <f>IF('BIFUbC-LPG-propane-or-butane'!AG23&gt;0,'E-LPG propane or butane'!AG71/'BIFUbC-LPG-propane-or-butane'!AG23,1)</f>
        <v>0.70009979881368123</v>
      </c>
      <c r="AH23" s="313">
        <f>IF('BIFUbC-LPG-propane-or-butane'!AH23&gt;0,'E-LPG propane or butane'!AH71/'BIFUbC-LPG-propane-or-butane'!AH23,1)</f>
        <v>0.69956019708323725</v>
      </c>
      <c r="AI23" s="313">
        <f>IF('BIFUbC-LPG-propane-or-butane'!AI23&gt;0,'E-LPG propane or butane'!AI71/'BIFUbC-LPG-propane-or-butane'!AI23,1)</f>
        <v>0.69901931191487732</v>
      </c>
      <c r="AJ23" s="313">
        <f>IF('BIFUbC-LPG-propane-or-butane'!AJ23&gt;0,'E-LPG propane or butane'!AJ71/'BIFUbC-LPG-propane-or-butane'!AJ23,1)</f>
        <v>0.69847713993891059</v>
      </c>
      <c r="AK23" s="313">
        <f>IF('BIFUbC-LPG-propane-or-butane'!AK23&gt;0,'E-LPG propane or butane'!AK71/'BIFUbC-LPG-propane-or-butane'!AK23,1)</f>
        <v>0.69793367777834636</v>
      </c>
      <c r="AL23" s="313">
        <f>IF('BIFUbC-LPG-propane-or-butane'!AL23&gt;0,'E-LPG propane or butane'!AL71/'BIFUbC-LPG-propane-or-butane'!AL23,1)</f>
        <v>0.69738892204890279</v>
      </c>
      <c r="AM23" s="313">
        <f>IF('BIFUbC-LPG-propane-or-butane'!AM23&gt;0,'E-LPG propane or butane'!AM71/'BIFUbC-LPG-propane-or-butane'!AM23,1)</f>
        <v>0.69684286935901596</v>
      </c>
      <c r="AN23" s="313">
        <f>IF('BIFUbC-LPG-propane-or-butane'!AN23&gt;0,'E-LPG propane or butane'!AN71/'BIFUbC-LPG-propane-or-butane'!AN23,1)</f>
        <v>0.69629551630985009</v>
      </c>
      <c r="AO23" s="313">
        <f>IF('BIFUbC-LPG-propane-or-butane'!AO23&gt;0,'E-LPG propane or butane'!AO71/'BIFUbC-LPG-propane-or-butane'!AO23,1)</f>
        <v>0.69574685949530557</v>
      </c>
      <c r="AP23" s="313">
        <f>IF('BIFUbC-LPG-propane-or-butane'!AP23&gt;0,'E-LPG propane or butane'!AP71/'BIFUbC-LPG-propane-or-butane'!AP23,1)</f>
        <v>0.69519689550203034</v>
      </c>
      <c r="AQ23" s="313">
        <f>IF('BIFUbC-LPG-propane-or-butane'!AQ23&gt;0,'E-LPG propane or butane'!AQ71/'BIFUbC-LPG-propane-or-butane'!AQ23,1)</f>
        <v>0.69354744676233337</v>
      </c>
    </row>
    <row r="24" spans="1:43" x14ac:dyDescent="0.2">
      <c r="A24" s="313" t="s">
        <v>146</v>
      </c>
      <c r="B24" s="313">
        <f>IF('BIFUbC-LPG-propane-or-butane'!B24&gt;0,'E-LPG propane or butane'!B72/'BIFUbC-LPG-propane-or-butane'!B24,1)</f>
        <v>0.59087910371965269</v>
      </c>
      <c r="C24" s="313">
        <f>IF('BIFUbC-LPG-propane-or-butane'!C24&gt;0,'E-LPG propane or butane'!C72/'BIFUbC-LPG-propane-or-butane'!C24,1)</f>
        <v>3.9813104042882644E-2</v>
      </c>
      <c r="D24" s="313">
        <f>IF('BIFUbC-LPG-propane-or-butane'!D24&gt;0,'E-LPG propane or butane'!D72/'BIFUbC-LPG-propane-or-butane'!D24,1)</f>
        <v>3.9586826154670289E-2</v>
      </c>
      <c r="E24" s="313">
        <f>IF('BIFUbC-LPG-propane-or-butane'!E24&gt;0,'E-LPG propane or butane'!E72/'BIFUbC-LPG-propane-or-butane'!E24,1)</f>
        <v>3.9360794532079184E-2</v>
      </c>
      <c r="F24" s="313">
        <f>IF('BIFUbC-LPG-propane-or-butane'!F24&gt;0,'E-LPG propane or butane'!F72/'BIFUbC-LPG-propane-or-butane'!F24,1)</f>
        <v>3.9135009598216253E-2</v>
      </c>
      <c r="G24" s="313">
        <f>IF('BIFUbC-LPG-propane-or-butane'!G24&gt;0,'E-LPG propane or butane'!G72/'BIFUbC-LPG-propane-or-butane'!G24,1)</f>
        <v>3.8909471776042537E-2</v>
      </c>
      <c r="H24" s="313">
        <f>IF('BIFUbC-LPG-propane-or-butane'!H24&gt;0,'E-LPG propane or butane'!H72/'BIFUbC-LPG-propane-or-butane'!H24,1)</f>
        <v>3.8684181488371494E-2</v>
      </c>
      <c r="I24" s="313">
        <f>IF('BIFUbC-LPG-propane-or-butane'!I24&gt;0,'E-LPG propane or butane'!I72/'BIFUbC-LPG-propane-or-butane'!I24,1)</f>
        <v>3.8485863029027741E-2</v>
      </c>
      <c r="J24" s="313">
        <f>IF('BIFUbC-LPG-propane-or-butane'!J24&gt;0,'E-LPG propane or butane'!J72/'BIFUbC-LPG-propane-or-butane'!J24,1)</f>
        <v>3.8287769261537957E-2</v>
      </c>
      <c r="K24" s="313">
        <f>IF('BIFUbC-LPG-propane-or-butane'!K24&gt;0,'E-LPG propane or butane'!K72/'BIFUbC-LPG-propane-or-butane'!K24,1)</f>
        <v>3.8089900514264724E-2</v>
      </c>
      <c r="L24" s="313">
        <f>IF('BIFUbC-LPG-propane-or-butane'!L24&gt;0,'E-LPG propane or butane'!L72/'BIFUbC-LPG-propane-or-butane'!L24,1)</f>
        <v>3.789225711541061E-2</v>
      </c>
      <c r="M24" s="313">
        <f>IF('BIFUbC-LPG-propane-or-butane'!M24&gt;0,'E-LPG propane or butane'!M72/'BIFUbC-LPG-propane-or-butane'!M24,1)</f>
        <v>3.7694839393016967E-2</v>
      </c>
      <c r="N24" s="313">
        <f>IF('BIFUbC-LPG-propane-or-butane'!N24&gt;0,'E-LPG propane or butane'!N72/'BIFUbC-LPG-propane-or-butane'!N24,1)</f>
        <v>3.7525695211418457E-2</v>
      </c>
      <c r="O24" s="313">
        <f>IF('BIFUbC-LPG-propane-or-butane'!O24&gt;0,'E-LPG propane or butane'!O72/'BIFUbC-LPG-propane-or-butane'!O24,1)</f>
        <v>3.7356684615443156E-2</v>
      </c>
      <c r="P24" s="313">
        <f>IF('BIFUbC-LPG-propane-or-butane'!P24&gt;0,'E-LPG propane or butane'!P72/'BIFUbC-LPG-propane-or-butane'!P24,1)</f>
        <v>3.7187807777178776E-2</v>
      </c>
      <c r="Q24" s="313">
        <f>IF('BIFUbC-LPG-propane-or-butane'!Q24&gt;0,'E-LPG propane or butane'!Q72/'BIFUbC-LPG-propane-or-butane'!Q24,1)</f>
        <v>3.7019064868672902E-2</v>
      </c>
      <c r="R24" s="313">
        <f>IF('BIFUbC-LPG-propane-or-butane'!R24&gt;0,'E-LPG propane or butane'!R72/'BIFUbC-LPG-propane-or-butane'!R24,1)</f>
        <v>3.6850456061932574E-2</v>
      </c>
      <c r="S24" s="313">
        <f>IF('BIFUbC-LPG-propane-or-butane'!S24&gt;0,'E-LPG propane or butane'!S72/'BIFUbC-LPG-propane-or-butane'!S24,1)</f>
        <v>3.6801351783089534E-2</v>
      </c>
      <c r="T24" s="313">
        <f>IF('BIFUbC-LPG-propane-or-butane'!T24&gt;0,'E-LPG propane or butane'!T72/'BIFUbC-LPG-propane-or-butane'!T24,1)</f>
        <v>3.6752269748374651E-2</v>
      </c>
      <c r="U24" s="313">
        <f>IF('BIFUbC-LPG-propane-or-butane'!U24&gt;0,'E-LPG propane or butane'!U72/'BIFUbC-LPG-propane-or-butane'!U24,1)</f>
        <v>3.6703209965354595E-2</v>
      </c>
      <c r="V24" s="313">
        <f>IF('BIFUbC-LPG-propane-or-butane'!V24&gt;0,'E-LPG propane or butane'!V72/'BIFUbC-LPG-propane-or-butane'!V24,1)</f>
        <v>3.665417244159376E-2</v>
      </c>
      <c r="W24" s="313">
        <f>IF('BIFUbC-LPG-propane-or-butane'!W24&gt;0,'E-LPG propane or butane'!W72/'BIFUbC-LPG-propane-or-butane'!W24,1)</f>
        <v>3.6605157184654305E-2</v>
      </c>
      <c r="X24" s="313">
        <f>IF('BIFUbC-LPG-propane-or-butane'!X24&gt;0,'E-LPG propane or butane'!X72/'BIFUbC-LPG-propane-or-butane'!X24,1)</f>
        <v>3.6556164202096182E-2</v>
      </c>
      <c r="Y24" s="313">
        <f>IF('BIFUbC-LPG-propane-or-butane'!Y24&gt;0,'E-LPG propane or butane'!Y72/'BIFUbC-LPG-propane-or-butane'!Y24,1)</f>
        <v>3.6507193501477068E-2</v>
      </c>
      <c r="Z24" s="313">
        <f>IF('BIFUbC-LPG-propane-or-butane'!Z24&gt;0,'E-LPG propane or butane'!Z72/'BIFUbC-LPG-propane-or-butane'!Z24,1)</f>
        <v>3.6458245090352406E-2</v>
      </c>
      <c r="AA24" s="313">
        <f>IF('BIFUbC-LPG-propane-or-butane'!AA24&gt;0,'E-LPG propane or butane'!AA72/'BIFUbC-LPG-propane-or-butane'!AA24,1)</f>
        <v>3.6409318976275383E-2</v>
      </c>
      <c r="AB24" s="313">
        <f>IF('BIFUbC-LPG-propane-or-butane'!AB24&gt;0,'E-LPG propane or butane'!AB72/'BIFUbC-LPG-propane-or-butane'!AB24,1)</f>
        <v>3.6360415166796944E-2</v>
      </c>
      <c r="AC24" s="313">
        <f>IF('BIFUbC-LPG-propane-or-butane'!AC24&gt;0,'E-LPG propane or butane'!AC72/'BIFUbC-LPG-propane-or-butane'!AC24,1)</f>
        <v>3.6311533669465788E-2</v>
      </c>
      <c r="AD24" s="313">
        <f>IF('BIFUbC-LPG-propane-or-butane'!AD24&gt;0,'E-LPG propane or butane'!AD72/'BIFUbC-LPG-propane-or-butane'!AD24,1)</f>
        <v>3.6262674491828316E-2</v>
      </c>
      <c r="AE24" s="313">
        <f>IF('BIFUbC-LPG-propane-or-butane'!AE24&gt;0,'E-LPG propane or butane'!AE72/'BIFUbC-LPG-propane-or-butane'!AE24,1)</f>
        <v>3.6213837641428735E-2</v>
      </c>
      <c r="AF24" s="313">
        <f>IF('BIFUbC-LPG-propane-or-butane'!AF24&gt;0,'E-LPG propane or butane'!AF72/'BIFUbC-LPG-propane-or-butane'!AF24,1)</f>
        <v>3.616502312580893E-2</v>
      </c>
      <c r="AG24" s="313">
        <f>IF('BIFUbC-LPG-propane-or-butane'!AG24&gt;0,'E-LPG propane or butane'!AG72/'BIFUbC-LPG-propane-or-butane'!AG24,1)</f>
        <v>3.6116230952508536E-2</v>
      </c>
      <c r="AH24" s="313">
        <f>IF('BIFUbC-LPG-propane-or-butane'!AH24&gt;0,'E-LPG propane or butane'!AH72/'BIFUbC-LPG-propane-or-butane'!AH24,1)</f>
        <v>3.6067461129064941E-2</v>
      </c>
      <c r="AI24" s="313">
        <f>IF('BIFUbC-LPG-propane-or-butane'!AI24&gt;0,'E-LPG propane or butane'!AI72/'BIFUbC-LPG-propane-or-butane'!AI24,1)</f>
        <v>3.6018713663013228E-2</v>
      </c>
      <c r="AJ24" s="313">
        <f>IF('BIFUbC-LPG-propane-or-butane'!AJ24&gt;0,'E-LPG propane or butane'!AJ72/'BIFUbC-LPG-propane-or-butane'!AJ24,1)</f>
        <v>3.5969988561886233E-2</v>
      </c>
      <c r="AK24" s="313">
        <f>IF('BIFUbC-LPG-propane-or-butane'!AK24&gt;0,'E-LPG propane or butane'!AK72/'BIFUbC-LPG-propane-or-butane'!AK24,1)</f>
        <v>3.5921285833214529E-2</v>
      </c>
      <c r="AL24" s="313">
        <f>IF('BIFUbC-LPG-propane-or-butane'!AL24&gt;0,'E-LPG propane or butane'!AL72/'BIFUbC-LPG-propane-or-butane'!AL24,1)</f>
        <v>3.5872605484526379E-2</v>
      </c>
      <c r="AM24" s="313">
        <f>IF('BIFUbC-LPG-propane-or-butane'!AM24&gt;0,'E-LPG propane or butane'!AM72/'BIFUbC-LPG-propane-or-butane'!AM24,1)</f>
        <v>3.5823947523347763E-2</v>
      </c>
      <c r="AN24" s="313">
        <f>IF('BIFUbC-LPG-propane-or-butane'!AN24&gt;0,'E-LPG propane or butane'!AN72/'BIFUbC-LPG-propane-or-butane'!AN24,1)</f>
        <v>3.5775311957202405E-2</v>
      </c>
      <c r="AO24" s="313">
        <f>IF('BIFUbC-LPG-propane-or-butane'!AO24&gt;0,'E-LPG propane or butane'!AO72/'BIFUbC-LPG-propane-or-butane'!AO24,1)</f>
        <v>3.5726698793611726E-2</v>
      </c>
      <c r="AP24" s="313">
        <f>IF('BIFUbC-LPG-propane-or-butane'!AP24&gt;0,'E-LPG propane or butane'!AP72/'BIFUbC-LPG-propane-or-butane'!AP24,1)</f>
        <v>3.5678108040094837E-2</v>
      </c>
      <c r="AQ24" s="313">
        <f>IF('BIFUbC-LPG-propane-or-butane'!AQ24&gt;0,'E-LPG propane or butane'!AQ72/'BIFUbC-LPG-propane-or-butane'!AQ24,1)</f>
        <v>3.5453301986869148E-2</v>
      </c>
    </row>
    <row r="25" spans="1:43" x14ac:dyDescent="0.2">
      <c r="A25" s="313" t="s">
        <v>147</v>
      </c>
      <c r="B25" s="313">
        <f>IF('BIFUbC-LPG-propane-or-butane'!B25&gt;0,'E-LPG propane or butane'!B73/'BIFUbC-LPG-propane-or-butane'!B25,1)</f>
        <v>1</v>
      </c>
      <c r="C25" s="313">
        <f>IF('BIFUbC-LPG-propane-or-butane'!C25&gt;0,'E-LPG propane or butane'!C73/'BIFUbC-LPG-propane-or-butane'!C25,1)</f>
        <v>1</v>
      </c>
      <c r="D25" s="313">
        <f>IF('BIFUbC-LPG-propane-or-butane'!D25&gt;0,'E-LPG propane or butane'!D73/'BIFUbC-LPG-propane-or-butane'!D25,1)</f>
        <v>1</v>
      </c>
      <c r="E25" s="313">
        <f>IF('BIFUbC-LPG-propane-or-butane'!E25&gt;0,'E-LPG propane or butane'!E73/'BIFUbC-LPG-propane-or-butane'!E25,1)</f>
        <v>1</v>
      </c>
      <c r="F25" s="313">
        <f>IF('BIFUbC-LPG-propane-or-butane'!F25&gt;0,'E-LPG propane or butane'!F73/'BIFUbC-LPG-propane-or-butane'!F25,1)</f>
        <v>1</v>
      </c>
      <c r="G25" s="313">
        <f>IF('BIFUbC-LPG-propane-or-butane'!G25&gt;0,'E-LPG propane or butane'!G73/'BIFUbC-LPG-propane-or-butane'!G25,1)</f>
        <v>1</v>
      </c>
      <c r="H25" s="313">
        <f>IF('BIFUbC-LPG-propane-or-butane'!H25&gt;0,'E-LPG propane or butane'!H73/'BIFUbC-LPG-propane-or-butane'!H25,1)</f>
        <v>1</v>
      </c>
      <c r="I25" s="313">
        <f>IF('BIFUbC-LPG-propane-or-butane'!I25&gt;0,'E-LPG propane or butane'!I73/'BIFUbC-LPG-propane-or-butane'!I25,1)</f>
        <v>1</v>
      </c>
      <c r="J25" s="313">
        <f>IF('BIFUbC-LPG-propane-or-butane'!J25&gt;0,'E-LPG propane or butane'!J73/'BIFUbC-LPG-propane-or-butane'!J25,1)</f>
        <v>1</v>
      </c>
      <c r="K25" s="313">
        <f>IF('BIFUbC-LPG-propane-or-butane'!K25&gt;0,'E-LPG propane or butane'!K73/'BIFUbC-LPG-propane-or-butane'!K25,1)</f>
        <v>1</v>
      </c>
      <c r="L25" s="313">
        <f>IF('BIFUbC-LPG-propane-or-butane'!L25&gt;0,'E-LPG propane or butane'!L73/'BIFUbC-LPG-propane-or-butane'!L25,1)</f>
        <v>1</v>
      </c>
      <c r="M25" s="313">
        <f>IF('BIFUbC-LPG-propane-or-butane'!M25&gt;0,'E-LPG propane or butane'!M73/'BIFUbC-LPG-propane-or-butane'!M25,1)</f>
        <v>1</v>
      </c>
      <c r="N25" s="313">
        <f>IF('BIFUbC-LPG-propane-or-butane'!N25&gt;0,'E-LPG propane or butane'!N73/'BIFUbC-LPG-propane-or-butane'!N25,1)</f>
        <v>1</v>
      </c>
      <c r="O25" s="313">
        <f>IF('BIFUbC-LPG-propane-or-butane'!O25&gt;0,'E-LPG propane or butane'!O73/'BIFUbC-LPG-propane-or-butane'!O25,1)</f>
        <v>1</v>
      </c>
      <c r="P25" s="313">
        <f>IF('BIFUbC-LPG-propane-or-butane'!P25&gt;0,'E-LPG propane or butane'!P73/'BIFUbC-LPG-propane-or-butane'!P25,1)</f>
        <v>1</v>
      </c>
      <c r="Q25" s="313">
        <f>IF('BIFUbC-LPG-propane-or-butane'!Q25&gt;0,'E-LPG propane or butane'!Q73/'BIFUbC-LPG-propane-or-butane'!Q25,1)</f>
        <v>1</v>
      </c>
      <c r="R25" s="313">
        <f>IF('BIFUbC-LPG-propane-or-butane'!R25&gt;0,'E-LPG propane or butane'!R73/'BIFUbC-LPG-propane-or-butane'!R25,1)</f>
        <v>1</v>
      </c>
      <c r="S25" s="313">
        <f>IF('BIFUbC-LPG-propane-or-butane'!S25&gt;0,'E-LPG propane or butane'!S73/'BIFUbC-LPG-propane-or-butane'!S25,1)</f>
        <v>1</v>
      </c>
      <c r="T25" s="313">
        <f>IF('BIFUbC-LPG-propane-or-butane'!T25&gt;0,'E-LPG propane or butane'!T73/'BIFUbC-LPG-propane-or-butane'!T25,1)</f>
        <v>1</v>
      </c>
      <c r="U25" s="313">
        <f>IF('BIFUbC-LPG-propane-or-butane'!U25&gt;0,'E-LPG propane or butane'!U73/'BIFUbC-LPG-propane-or-butane'!U25,1)</f>
        <v>1</v>
      </c>
      <c r="V25" s="313">
        <f>IF('BIFUbC-LPG-propane-or-butane'!V25&gt;0,'E-LPG propane or butane'!V73/'BIFUbC-LPG-propane-or-butane'!V25,1)</f>
        <v>1</v>
      </c>
      <c r="W25" s="313">
        <f>IF('BIFUbC-LPG-propane-or-butane'!W25&gt;0,'E-LPG propane or butane'!W73/'BIFUbC-LPG-propane-or-butane'!W25,1)</f>
        <v>1</v>
      </c>
      <c r="X25" s="313">
        <f>IF('BIFUbC-LPG-propane-or-butane'!X25&gt;0,'E-LPG propane or butane'!X73/'BIFUbC-LPG-propane-or-butane'!X25,1)</f>
        <v>1</v>
      </c>
      <c r="Y25" s="313">
        <f>IF('BIFUbC-LPG-propane-or-butane'!Y25&gt;0,'E-LPG propane or butane'!Y73/'BIFUbC-LPG-propane-or-butane'!Y25,1)</f>
        <v>1</v>
      </c>
      <c r="Z25" s="313">
        <f>IF('BIFUbC-LPG-propane-or-butane'!Z25&gt;0,'E-LPG propane or butane'!Z73/'BIFUbC-LPG-propane-or-butane'!Z25,1)</f>
        <v>1</v>
      </c>
      <c r="AA25" s="313">
        <f>IF('BIFUbC-LPG-propane-or-butane'!AA25&gt;0,'E-LPG propane or butane'!AA73/'BIFUbC-LPG-propane-or-butane'!AA25,1)</f>
        <v>1</v>
      </c>
      <c r="AB25" s="313">
        <f>IF('BIFUbC-LPG-propane-or-butane'!AB25&gt;0,'E-LPG propane or butane'!AB73/'BIFUbC-LPG-propane-or-butane'!AB25,1)</f>
        <v>1</v>
      </c>
      <c r="AC25" s="313">
        <f>IF('BIFUbC-LPG-propane-or-butane'!AC25&gt;0,'E-LPG propane or butane'!AC73/'BIFUbC-LPG-propane-or-butane'!AC25,1)</f>
        <v>1</v>
      </c>
      <c r="AD25" s="313">
        <f>IF('BIFUbC-LPG-propane-or-butane'!AD25&gt;0,'E-LPG propane or butane'!AD73/'BIFUbC-LPG-propane-or-butane'!AD25,1)</f>
        <v>1</v>
      </c>
      <c r="AE25" s="313">
        <f>IF('BIFUbC-LPG-propane-or-butane'!AE25&gt;0,'E-LPG propane or butane'!AE73/'BIFUbC-LPG-propane-or-butane'!AE25,1)</f>
        <v>1</v>
      </c>
      <c r="AF25" s="313">
        <f>IF('BIFUbC-LPG-propane-or-butane'!AF25&gt;0,'E-LPG propane or butane'!AF73/'BIFUbC-LPG-propane-or-butane'!AF25,1)</f>
        <v>1</v>
      </c>
      <c r="AG25" s="313">
        <f>IF('BIFUbC-LPG-propane-or-butane'!AG25&gt;0,'E-LPG propane or butane'!AG73/'BIFUbC-LPG-propane-or-butane'!AG25,1)</f>
        <v>1</v>
      </c>
      <c r="AH25" s="313">
        <f>IF('BIFUbC-LPG-propane-or-butane'!AH25&gt;0,'E-LPG propane or butane'!AH73/'BIFUbC-LPG-propane-or-butane'!AH25,1)</f>
        <v>1</v>
      </c>
      <c r="AI25" s="313">
        <f>IF('BIFUbC-LPG-propane-or-butane'!AI25&gt;0,'E-LPG propane or butane'!AI73/'BIFUbC-LPG-propane-or-butane'!AI25,1)</f>
        <v>1</v>
      </c>
      <c r="AJ25" s="313">
        <f>IF('BIFUbC-LPG-propane-or-butane'!AJ25&gt;0,'E-LPG propane or butane'!AJ73/'BIFUbC-LPG-propane-or-butane'!AJ25,1)</f>
        <v>1</v>
      </c>
      <c r="AK25" s="313">
        <f>IF('BIFUbC-LPG-propane-or-butane'!AK25&gt;0,'E-LPG propane or butane'!AK73/'BIFUbC-LPG-propane-or-butane'!AK25,1)</f>
        <v>1</v>
      </c>
      <c r="AL25" s="313">
        <f>IF('BIFUbC-LPG-propane-or-butane'!AL25&gt;0,'E-LPG propane or butane'!AL73/'BIFUbC-LPG-propane-or-butane'!AL25,1)</f>
        <v>1</v>
      </c>
      <c r="AM25" s="313">
        <f>IF('BIFUbC-LPG-propane-or-butane'!AM25&gt;0,'E-LPG propane or butane'!AM73/'BIFUbC-LPG-propane-or-butane'!AM25,1)</f>
        <v>1</v>
      </c>
      <c r="AN25" s="313">
        <f>IF('BIFUbC-LPG-propane-or-butane'!AN25&gt;0,'E-LPG propane or butane'!AN73/'BIFUbC-LPG-propane-or-butane'!AN25,1)</f>
        <v>1</v>
      </c>
      <c r="AO25" s="313">
        <f>IF('BIFUbC-LPG-propane-or-butane'!AO25&gt;0,'E-LPG propane or butane'!AO73/'BIFUbC-LPG-propane-or-butane'!AO25,1)</f>
        <v>1</v>
      </c>
      <c r="AP25" s="313">
        <f>IF('BIFUbC-LPG-propane-or-butane'!AP25&gt;0,'E-LPG propane or butane'!AP73/'BIFUbC-LPG-propane-or-butane'!AP25,1)</f>
        <v>1</v>
      </c>
      <c r="AQ25" s="313">
        <f>IF('BIFUbC-LPG-propane-or-butane'!AQ25&gt;0,'E-LPG propane or butane'!AQ73/'BIFUbC-LPG-propane-or-butane'!AQ25,1)</f>
        <v>1</v>
      </c>
    </row>
    <row r="26" spans="1:43" x14ac:dyDescent="0.2">
      <c r="A26" s="313" t="s">
        <v>148</v>
      </c>
      <c r="B26" s="313">
        <f>IF('BIFUbC-LPG-propane-or-butane'!B26&gt;0,'E-LPG propane or butane'!B74/'BIFUbC-LPG-propane-or-butane'!B26,1)</f>
        <v>1</v>
      </c>
      <c r="C26" s="313">
        <f>IF('BIFUbC-LPG-propane-or-butane'!C26&gt;0,'E-LPG propane or butane'!C74/'BIFUbC-LPG-propane-or-butane'!C26,1)</f>
        <v>1</v>
      </c>
      <c r="D26" s="313">
        <f>IF('BIFUbC-LPG-propane-or-butane'!D26&gt;0,'E-LPG propane or butane'!D74/'BIFUbC-LPG-propane-or-butane'!D26,1)</f>
        <v>1</v>
      </c>
      <c r="E26" s="313">
        <f>IF('BIFUbC-LPG-propane-or-butane'!E26&gt;0,'E-LPG propane or butane'!E74/'BIFUbC-LPG-propane-or-butane'!E26,1)</f>
        <v>1</v>
      </c>
      <c r="F26" s="313">
        <f>IF('BIFUbC-LPG-propane-or-butane'!F26&gt;0,'E-LPG propane or butane'!F74/'BIFUbC-LPG-propane-or-butane'!F26,1)</f>
        <v>1</v>
      </c>
      <c r="G26" s="313">
        <f>IF('BIFUbC-LPG-propane-or-butane'!G26&gt;0,'E-LPG propane or butane'!G74/'BIFUbC-LPG-propane-or-butane'!G26,1)</f>
        <v>1</v>
      </c>
      <c r="H26" s="313">
        <f>IF('BIFUbC-LPG-propane-or-butane'!H26&gt;0,'E-LPG propane or butane'!H74/'BIFUbC-LPG-propane-or-butane'!H26,1)</f>
        <v>1</v>
      </c>
      <c r="I26" s="313">
        <f>IF('BIFUbC-LPG-propane-or-butane'!I26&gt;0,'E-LPG propane or butane'!I74/'BIFUbC-LPG-propane-or-butane'!I26,1)</f>
        <v>1</v>
      </c>
      <c r="J26" s="313">
        <f>IF('BIFUbC-LPG-propane-or-butane'!J26&gt;0,'E-LPG propane or butane'!J74/'BIFUbC-LPG-propane-or-butane'!J26,1)</f>
        <v>1</v>
      </c>
      <c r="K26" s="313">
        <f>IF('BIFUbC-LPG-propane-or-butane'!K26&gt;0,'E-LPG propane or butane'!K74/'BIFUbC-LPG-propane-or-butane'!K26,1)</f>
        <v>1</v>
      </c>
      <c r="L26" s="313">
        <f>IF('BIFUbC-LPG-propane-or-butane'!L26&gt;0,'E-LPG propane or butane'!L74/'BIFUbC-LPG-propane-or-butane'!L26,1)</f>
        <v>1</v>
      </c>
      <c r="M26" s="313">
        <f>IF('BIFUbC-LPG-propane-or-butane'!M26&gt;0,'E-LPG propane or butane'!M74/'BIFUbC-LPG-propane-or-butane'!M26,1)</f>
        <v>1</v>
      </c>
      <c r="N26" s="313">
        <f>IF('BIFUbC-LPG-propane-or-butane'!N26&gt;0,'E-LPG propane or butane'!N74/'BIFUbC-LPG-propane-or-butane'!N26,1)</f>
        <v>1</v>
      </c>
      <c r="O26" s="313">
        <f>IF('BIFUbC-LPG-propane-or-butane'!O26&gt;0,'E-LPG propane or butane'!O74/'BIFUbC-LPG-propane-or-butane'!O26,1)</f>
        <v>1</v>
      </c>
      <c r="P26" s="313">
        <f>IF('BIFUbC-LPG-propane-or-butane'!P26&gt;0,'E-LPG propane or butane'!P74/'BIFUbC-LPG-propane-or-butane'!P26,1)</f>
        <v>1</v>
      </c>
      <c r="Q26" s="313">
        <f>IF('BIFUbC-LPG-propane-or-butane'!Q26&gt;0,'E-LPG propane or butane'!Q74/'BIFUbC-LPG-propane-or-butane'!Q26,1)</f>
        <v>1</v>
      </c>
      <c r="R26" s="313">
        <f>IF('BIFUbC-LPG-propane-or-butane'!R26&gt;0,'E-LPG propane or butane'!R74/'BIFUbC-LPG-propane-or-butane'!R26,1)</f>
        <v>1</v>
      </c>
      <c r="S26" s="313">
        <f>IF('BIFUbC-LPG-propane-or-butane'!S26&gt;0,'E-LPG propane or butane'!S74/'BIFUbC-LPG-propane-or-butane'!S26,1)</f>
        <v>1</v>
      </c>
      <c r="T26" s="313">
        <f>IF('BIFUbC-LPG-propane-or-butane'!T26&gt;0,'E-LPG propane or butane'!T74/'BIFUbC-LPG-propane-or-butane'!T26,1)</f>
        <v>1</v>
      </c>
      <c r="U26" s="313">
        <f>IF('BIFUbC-LPG-propane-or-butane'!U26&gt;0,'E-LPG propane or butane'!U74/'BIFUbC-LPG-propane-or-butane'!U26,1)</f>
        <v>1</v>
      </c>
      <c r="V26" s="313">
        <f>IF('BIFUbC-LPG-propane-or-butane'!V26&gt;0,'E-LPG propane or butane'!V74/'BIFUbC-LPG-propane-or-butane'!V26,1)</f>
        <v>1</v>
      </c>
      <c r="W26" s="313">
        <f>IF('BIFUbC-LPG-propane-or-butane'!W26&gt;0,'E-LPG propane or butane'!W74/'BIFUbC-LPG-propane-or-butane'!W26,1)</f>
        <v>1</v>
      </c>
      <c r="X26" s="313">
        <f>IF('BIFUbC-LPG-propane-or-butane'!X26&gt;0,'E-LPG propane or butane'!X74/'BIFUbC-LPG-propane-or-butane'!X26,1)</f>
        <v>1</v>
      </c>
      <c r="Y26" s="313">
        <f>IF('BIFUbC-LPG-propane-or-butane'!Y26&gt;0,'E-LPG propane or butane'!Y74/'BIFUbC-LPG-propane-or-butane'!Y26,1)</f>
        <v>1</v>
      </c>
      <c r="Z26" s="313">
        <f>IF('BIFUbC-LPG-propane-or-butane'!Z26&gt;0,'E-LPG propane or butane'!Z74/'BIFUbC-LPG-propane-or-butane'!Z26,1)</f>
        <v>1</v>
      </c>
      <c r="AA26" s="313">
        <f>IF('BIFUbC-LPG-propane-or-butane'!AA26&gt;0,'E-LPG propane or butane'!AA74/'BIFUbC-LPG-propane-or-butane'!AA26,1)</f>
        <v>1</v>
      </c>
      <c r="AB26" s="313">
        <f>IF('BIFUbC-LPG-propane-or-butane'!AB26&gt;0,'E-LPG propane or butane'!AB74/'BIFUbC-LPG-propane-or-butane'!AB26,1)</f>
        <v>1</v>
      </c>
      <c r="AC26" s="313">
        <f>IF('BIFUbC-LPG-propane-or-butane'!AC26&gt;0,'E-LPG propane or butane'!AC74/'BIFUbC-LPG-propane-or-butane'!AC26,1)</f>
        <v>1</v>
      </c>
      <c r="AD26" s="313">
        <f>IF('BIFUbC-LPG-propane-or-butane'!AD26&gt;0,'E-LPG propane or butane'!AD74/'BIFUbC-LPG-propane-or-butane'!AD26,1)</f>
        <v>1</v>
      </c>
      <c r="AE26" s="313">
        <f>IF('BIFUbC-LPG-propane-or-butane'!AE26&gt;0,'E-LPG propane or butane'!AE74/'BIFUbC-LPG-propane-or-butane'!AE26,1)</f>
        <v>1</v>
      </c>
      <c r="AF26" s="313">
        <f>IF('BIFUbC-LPG-propane-or-butane'!AF26&gt;0,'E-LPG propane or butane'!AF74/'BIFUbC-LPG-propane-or-butane'!AF26,1)</f>
        <v>1</v>
      </c>
      <c r="AG26" s="313">
        <f>IF('BIFUbC-LPG-propane-or-butane'!AG26&gt;0,'E-LPG propane or butane'!AG74/'BIFUbC-LPG-propane-or-butane'!AG26,1)</f>
        <v>1</v>
      </c>
      <c r="AH26" s="313">
        <f>IF('BIFUbC-LPG-propane-or-butane'!AH26&gt;0,'E-LPG propane or butane'!AH74/'BIFUbC-LPG-propane-or-butane'!AH26,1)</f>
        <v>1</v>
      </c>
      <c r="AI26" s="313">
        <f>IF('BIFUbC-LPG-propane-or-butane'!AI26&gt;0,'E-LPG propane or butane'!AI74/'BIFUbC-LPG-propane-or-butane'!AI26,1)</f>
        <v>1</v>
      </c>
      <c r="AJ26" s="313">
        <f>IF('BIFUbC-LPG-propane-or-butane'!AJ26&gt;0,'E-LPG propane or butane'!AJ74/'BIFUbC-LPG-propane-or-butane'!AJ26,1)</f>
        <v>1</v>
      </c>
      <c r="AK26" s="313">
        <f>IF('BIFUbC-LPG-propane-or-butane'!AK26&gt;0,'E-LPG propane or butane'!AK74/'BIFUbC-LPG-propane-or-butane'!AK26,1)</f>
        <v>1</v>
      </c>
      <c r="AL26" s="313">
        <f>IF('BIFUbC-LPG-propane-or-butane'!AL26&gt;0,'E-LPG propane or butane'!AL74/'BIFUbC-LPG-propane-or-butane'!AL26,1)</f>
        <v>1</v>
      </c>
      <c r="AM26" s="313">
        <f>IF('BIFUbC-LPG-propane-or-butane'!AM26&gt;0,'E-LPG propane or butane'!AM74/'BIFUbC-LPG-propane-or-butane'!AM26,1)</f>
        <v>1</v>
      </c>
      <c r="AN26" s="313">
        <f>IF('BIFUbC-LPG-propane-or-butane'!AN26&gt;0,'E-LPG propane or butane'!AN74/'BIFUbC-LPG-propane-or-butane'!AN26,1)</f>
        <v>1</v>
      </c>
      <c r="AO26" s="313">
        <f>IF('BIFUbC-LPG-propane-or-butane'!AO26&gt;0,'E-LPG propane or butane'!AO74/'BIFUbC-LPG-propane-or-butane'!AO26,1)</f>
        <v>1</v>
      </c>
      <c r="AP26" s="313">
        <f>IF('BIFUbC-LPG-propane-or-butane'!AP26&gt;0,'E-LPG propane or butane'!AP74/'BIFUbC-LPG-propane-or-butane'!AP26,1)</f>
        <v>1</v>
      </c>
      <c r="AQ26" s="313">
        <f>IF('BIFUbC-LPG-propane-or-butane'!AQ26&gt;0,'E-LPG propane or butane'!AQ74/'BIFUbC-LPG-propane-or-butane'!AQ26,1)</f>
        <v>1</v>
      </c>
    </row>
  </sheetData>
  <phoneticPr fontId="3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1CA1-23E0-47CC-8083-33E86743E810}">
  <sheetPr codeName="Sheet48">
    <tabColor theme="4" tint="-0.249977111117893"/>
  </sheetPr>
  <dimension ref="A1:AQ26"/>
  <sheetViews>
    <sheetView topLeftCell="T1" workbookViewId="0">
      <selection activeCell="B2" sqref="B2:AQ26"/>
    </sheetView>
    <sheetView workbookViewId="1"/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f>IF('BIFUbC-petroleum-diesel'!B2&gt;0,'E-petroleum diesel'!B50/'BIFUbC-petroleum-diesel'!B2,1)</f>
        <v>1</v>
      </c>
      <c r="C2" s="313">
        <f>IF('BIFUbC-petroleum-diesel'!C2&gt;0,'E-petroleum diesel'!C50/'BIFUbC-petroleum-diesel'!C2,1)</f>
        <v>1</v>
      </c>
      <c r="D2" s="313">
        <f>IF('BIFUbC-petroleum-diesel'!D2&gt;0,'E-petroleum diesel'!D50/'BIFUbC-petroleum-diesel'!D2,1)</f>
        <v>1</v>
      </c>
      <c r="E2" s="313">
        <f>IF('BIFUbC-petroleum-diesel'!E2&gt;0,'E-petroleum diesel'!E50/'BIFUbC-petroleum-diesel'!E2,1)</f>
        <v>1</v>
      </c>
      <c r="F2" s="313">
        <f>IF('BIFUbC-petroleum-diesel'!F2&gt;0,'E-petroleum diesel'!F50/'BIFUbC-petroleum-diesel'!F2,1)</f>
        <v>1</v>
      </c>
      <c r="G2" s="313">
        <f>IF('BIFUbC-petroleum-diesel'!G2&gt;0,'E-petroleum diesel'!G50/'BIFUbC-petroleum-diesel'!G2,1)</f>
        <v>1</v>
      </c>
      <c r="H2" s="313">
        <f>IF('BIFUbC-petroleum-diesel'!H2&gt;0,'E-petroleum diesel'!H50/'BIFUbC-petroleum-diesel'!H2,1)</f>
        <v>1</v>
      </c>
      <c r="I2" s="313">
        <f>IF('BIFUbC-petroleum-diesel'!I2&gt;0,'E-petroleum diesel'!I50/'BIFUbC-petroleum-diesel'!I2,1)</f>
        <v>1</v>
      </c>
      <c r="J2" s="313">
        <f>IF('BIFUbC-petroleum-diesel'!J2&gt;0,'E-petroleum diesel'!J50/'BIFUbC-petroleum-diesel'!J2,1)</f>
        <v>1</v>
      </c>
      <c r="K2" s="313">
        <f>IF('BIFUbC-petroleum-diesel'!K2&gt;0,'E-petroleum diesel'!K50/'BIFUbC-petroleum-diesel'!K2,1)</f>
        <v>1</v>
      </c>
      <c r="L2" s="313">
        <f>IF('BIFUbC-petroleum-diesel'!L2&gt;0,'E-petroleum diesel'!L50/'BIFUbC-petroleum-diesel'!L2,1)</f>
        <v>1</v>
      </c>
      <c r="M2" s="313">
        <f>IF('BIFUbC-petroleum-diesel'!M2&gt;0,'E-petroleum diesel'!M50/'BIFUbC-petroleum-diesel'!M2,1)</f>
        <v>1</v>
      </c>
      <c r="N2" s="313">
        <f>IF('BIFUbC-petroleum-diesel'!N2&gt;0,'E-petroleum diesel'!N50/'BIFUbC-petroleum-diesel'!N2,1)</f>
        <v>1</v>
      </c>
      <c r="O2" s="313">
        <f>IF('BIFUbC-petroleum-diesel'!O2&gt;0,'E-petroleum diesel'!O50/'BIFUbC-petroleum-diesel'!O2,1)</f>
        <v>1</v>
      </c>
      <c r="P2" s="313">
        <f>IF('BIFUbC-petroleum-diesel'!P2&gt;0,'E-petroleum diesel'!P50/'BIFUbC-petroleum-diesel'!P2,1)</f>
        <v>1</v>
      </c>
      <c r="Q2" s="313">
        <f>IF('BIFUbC-petroleum-diesel'!Q2&gt;0,'E-petroleum diesel'!Q50/'BIFUbC-petroleum-diesel'!Q2,1)</f>
        <v>1</v>
      </c>
      <c r="R2" s="313">
        <f>IF('BIFUbC-petroleum-diesel'!R2&gt;0,'E-petroleum diesel'!R50/'BIFUbC-petroleum-diesel'!R2,1)</f>
        <v>1</v>
      </c>
      <c r="S2" s="313">
        <f>IF('BIFUbC-petroleum-diesel'!S2&gt;0,'E-petroleum diesel'!S50/'BIFUbC-petroleum-diesel'!S2,1)</f>
        <v>1</v>
      </c>
      <c r="T2" s="313">
        <f>IF('BIFUbC-petroleum-diesel'!T2&gt;0,'E-petroleum diesel'!T50/'BIFUbC-petroleum-diesel'!T2,1)</f>
        <v>1</v>
      </c>
      <c r="U2" s="313">
        <f>IF('BIFUbC-petroleum-diesel'!U2&gt;0,'E-petroleum diesel'!U50/'BIFUbC-petroleum-diesel'!U2,1)</f>
        <v>1</v>
      </c>
      <c r="V2" s="313">
        <f>IF('BIFUbC-petroleum-diesel'!V2&gt;0,'E-petroleum diesel'!V50/'BIFUbC-petroleum-diesel'!V2,1)</f>
        <v>1</v>
      </c>
      <c r="W2" s="313">
        <f>IF('BIFUbC-petroleum-diesel'!W2&gt;0,'E-petroleum diesel'!W50/'BIFUbC-petroleum-diesel'!W2,1)</f>
        <v>1</v>
      </c>
      <c r="X2" s="313">
        <f>IF('BIFUbC-petroleum-diesel'!X2&gt;0,'E-petroleum diesel'!X50/'BIFUbC-petroleum-diesel'!X2,1)</f>
        <v>1</v>
      </c>
      <c r="Y2" s="313">
        <f>IF('BIFUbC-petroleum-diesel'!Y2&gt;0,'E-petroleum diesel'!Y50/'BIFUbC-petroleum-diesel'!Y2,1)</f>
        <v>1</v>
      </c>
      <c r="Z2" s="313">
        <f>IF('BIFUbC-petroleum-diesel'!Z2&gt;0,'E-petroleum diesel'!Z50/'BIFUbC-petroleum-diesel'!Z2,1)</f>
        <v>1</v>
      </c>
      <c r="AA2" s="313">
        <f>IF('BIFUbC-petroleum-diesel'!AA2&gt;0,'E-petroleum diesel'!AA50/'BIFUbC-petroleum-diesel'!AA2,1)</f>
        <v>1</v>
      </c>
      <c r="AB2" s="313">
        <f>IF('BIFUbC-petroleum-diesel'!AB2&gt;0,'E-petroleum diesel'!AB50/'BIFUbC-petroleum-diesel'!AB2,1)</f>
        <v>1</v>
      </c>
      <c r="AC2" s="313">
        <f>IF('BIFUbC-petroleum-diesel'!AC2&gt;0,'E-petroleum diesel'!AC50/'BIFUbC-petroleum-diesel'!AC2,1)</f>
        <v>1</v>
      </c>
      <c r="AD2" s="313">
        <f>IF('BIFUbC-petroleum-diesel'!AD2&gt;0,'E-petroleum diesel'!AD50/'BIFUbC-petroleum-diesel'!AD2,1)</f>
        <v>1</v>
      </c>
      <c r="AE2" s="313">
        <f>IF('BIFUbC-petroleum-diesel'!AE2&gt;0,'E-petroleum diesel'!AE50/'BIFUbC-petroleum-diesel'!AE2,1)</f>
        <v>1</v>
      </c>
      <c r="AF2" s="313">
        <f>IF('BIFUbC-petroleum-diesel'!AF2&gt;0,'E-petroleum diesel'!AF50/'BIFUbC-petroleum-diesel'!AF2,1)</f>
        <v>1</v>
      </c>
      <c r="AG2" s="313">
        <f>IF('BIFUbC-petroleum-diesel'!AG2&gt;0,'E-petroleum diesel'!AG50/'BIFUbC-petroleum-diesel'!AG2,1)</f>
        <v>1</v>
      </c>
      <c r="AH2" s="313">
        <f>IF('BIFUbC-petroleum-diesel'!AH2&gt;0,'E-petroleum diesel'!AH50/'BIFUbC-petroleum-diesel'!AH2,1)</f>
        <v>1</v>
      </c>
      <c r="AI2" s="313">
        <f>IF('BIFUbC-petroleum-diesel'!AI2&gt;0,'E-petroleum diesel'!AI50/'BIFUbC-petroleum-diesel'!AI2,1)</f>
        <v>1</v>
      </c>
      <c r="AJ2" s="313">
        <f>IF('BIFUbC-petroleum-diesel'!AJ2&gt;0,'E-petroleum diesel'!AJ50/'BIFUbC-petroleum-diesel'!AJ2,1)</f>
        <v>1</v>
      </c>
      <c r="AK2" s="313">
        <f>IF('BIFUbC-petroleum-diesel'!AK2&gt;0,'E-petroleum diesel'!AK50/'BIFUbC-petroleum-diesel'!AK2,1)</f>
        <v>1</v>
      </c>
      <c r="AL2" s="313">
        <f>IF('BIFUbC-petroleum-diesel'!AL2&gt;0,'E-petroleum diesel'!AL50/'BIFUbC-petroleum-diesel'!AL2,1)</f>
        <v>1</v>
      </c>
      <c r="AM2" s="313">
        <f>IF('BIFUbC-petroleum-diesel'!AM2&gt;0,'E-petroleum diesel'!AM50/'BIFUbC-petroleum-diesel'!AM2,1)</f>
        <v>1</v>
      </c>
      <c r="AN2" s="313">
        <f>IF('BIFUbC-petroleum-diesel'!AN2&gt;0,'E-petroleum diesel'!AN50/'BIFUbC-petroleum-diesel'!AN2,1)</f>
        <v>1</v>
      </c>
      <c r="AO2" s="313">
        <f>IF('BIFUbC-petroleum-diesel'!AO2&gt;0,'E-petroleum diesel'!AO50/'BIFUbC-petroleum-diesel'!AO2,1)</f>
        <v>1</v>
      </c>
      <c r="AP2" s="313">
        <f>IF('BIFUbC-petroleum-diesel'!AP2&gt;0,'E-petroleum diesel'!AP50/'BIFUbC-petroleum-diesel'!AP2,1)</f>
        <v>1</v>
      </c>
      <c r="AQ2" s="313">
        <f>IF('BIFUbC-petroleum-diesel'!AQ2&gt;0,'E-petroleum diesel'!AQ50/'BIFUbC-petroleum-diesel'!AQ2,1)</f>
        <v>1</v>
      </c>
    </row>
    <row r="3" spans="1:43" x14ac:dyDescent="0.2">
      <c r="A3" s="313" t="s">
        <v>125</v>
      </c>
      <c r="B3" s="313">
        <f>IF('BIFUbC-petroleum-diesel'!B3&gt;0,'E-petroleum diesel'!B51/'BIFUbC-petroleum-diesel'!B3,1)</f>
        <v>1</v>
      </c>
      <c r="C3" s="313">
        <f>IF('BIFUbC-petroleum-diesel'!C3&gt;0,'E-petroleum diesel'!C51/'BIFUbC-petroleum-diesel'!C3,1)</f>
        <v>1</v>
      </c>
      <c r="D3" s="313">
        <f>IF('BIFUbC-petroleum-diesel'!D3&gt;0,'E-petroleum diesel'!D51/'BIFUbC-petroleum-diesel'!D3,1)</f>
        <v>1</v>
      </c>
      <c r="E3" s="313">
        <f>IF('BIFUbC-petroleum-diesel'!E3&gt;0,'E-petroleum diesel'!E51/'BIFUbC-petroleum-diesel'!E3,1)</f>
        <v>1</v>
      </c>
      <c r="F3" s="313">
        <f>IF('BIFUbC-petroleum-diesel'!F3&gt;0,'E-petroleum diesel'!F51/'BIFUbC-petroleum-diesel'!F3,1)</f>
        <v>1</v>
      </c>
      <c r="G3" s="313">
        <f>IF('BIFUbC-petroleum-diesel'!G3&gt;0,'E-petroleum diesel'!G51/'BIFUbC-petroleum-diesel'!G3,1)</f>
        <v>1</v>
      </c>
      <c r="H3" s="313">
        <f>IF('BIFUbC-petroleum-diesel'!H3&gt;0,'E-petroleum diesel'!H51/'BIFUbC-petroleum-diesel'!H3,1)</f>
        <v>1</v>
      </c>
      <c r="I3" s="313">
        <f>IF('BIFUbC-petroleum-diesel'!I3&gt;0,'E-petroleum diesel'!I51/'BIFUbC-petroleum-diesel'!I3,1)</f>
        <v>1</v>
      </c>
      <c r="J3" s="313">
        <f>IF('BIFUbC-petroleum-diesel'!J3&gt;0,'E-petroleum diesel'!J51/'BIFUbC-petroleum-diesel'!J3,1)</f>
        <v>1</v>
      </c>
      <c r="K3" s="313">
        <f>IF('BIFUbC-petroleum-diesel'!K3&gt;0,'E-petroleum diesel'!K51/'BIFUbC-petroleum-diesel'!K3,1)</f>
        <v>1</v>
      </c>
      <c r="L3" s="313">
        <f>IF('BIFUbC-petroleum-diesel'!L3&gt;0,'E-petroleum diesel'!L51/'BIFUbC-petroleum-diesel'!L3,1)</f>
        <v>1</v>
      </c>
      <c r="M3" s="313">
        <f>IF('BIFUbC-petroleum-diesel'!M3&gt;0,'E-petroleum diesel'!M51/'BIFUbC-petroleum-diesel'!M3,1)</f>
        <v>1</v>
      </c>
      <c r="N3" s="313">
        <f>IF('BIFUbC-petroleum-diesel'!N3&gt;0,'E-petroleum diesel'!N51/'BIFUbC-petroleum-diesel'!N3,1)</f>
        <v>1</v>
      </c>
      <c r="O3" s="313">
        <f>IF('BIFUbC-petroleum-diesel'!O3&gt;0,'E-petroleum diesel'!O51/'BIFUbC-petroleum-diesel'!O3,1)</f>
        <v>1</v>
      </c>
      <c r="P3" s="313">
        <f>IF('BIFUbC-petroleum-diesel'!P3&gt;0,'E-petroleum diesel'!P51/'BIFUbC-petroleum-diesel'!P3,1)</f>
        <v>1</v>
      </c>
      <c r="Q3" s="313">
        <f>IF('BIFUbC-petroleum-diesel'!Q3&gt;0,'E-petroleum diesel'!Q51/'BIFUbC-petroleum-diesel'!Q3,1)</f>
        <v>1</v>
      </c>
      <c r="R3" s="313">
        <f>IF('BIFUbC-petroleum-diesel'!R3&gt;0,'E-petroleum diesel'!R51/'BIFUbC-petroleum-diesel'!R3,1)</f>
        <v>1</v>
      </c>
      <c r="S3" s="313">
        <f>IF('BIFUbC-petroleum-diesel'!S3&gt;0,'E-petroleum diesel'!S51/'BIFUbC-petroleum-diesel'!S3,1)</f>
        <v>1</v>
      </c>
      <c r="T3" s="313">
        <f>IF('BIFUbC-petroleum-diesel'!T3&gt;0,'E-petroleum diesel'!T51/'BIFUbC-petroleum-diesel'!T3,1)</f>
        <v>1</v>
      </c>
      <c r="U3" s="313">
        <f>IF('BIFUbC-petroleum-diesel'!U3&gt;0,'E-petroleum diesel'!U51/'BIFUbC-petroleum-diesel'!U3,1)</f>
        <v>1</v>
      </c>
      <c r="V3" s="313">
        <f>IF('BIFUbC-petroleum-diesel'!V3&gt;0,'E-petroleum diesel'!V51/'BIFUbC-petroleum-diesel'!V3,1)</f>
        <v>1</v>
      </c>
      <c r="W3" s="313">
        <f>IF('BIFUbC-petroleum-diesel'!W3&gt;0,'E-petroleum diesel'!W51/'BIFUbC-petroleum-diesel'!W3,1)</f>
        <v>1</v>
      </c>
      <c r="X3" s="313">
        <f>IF('BIFUbC-petroleum-diesel'!X3&gt;0,'E-petroleum diesel'!X51/'BIFUbC-petroleum-diesel'!X3,1)</f>
        <v>1</v>
      </c>
      <c r="Y3" s="313">
        <f>IF('BIFUbC-petroleum-diesel'!Y3&gt;0,'E-petroleum diesel'!Y51/'BIFUbC-petroleum-diesel'!Y3,1)</f>
        <v>1</v>
      </c>
      <c r="Z3" s="313">
        <f>IF('BIFUbC-petroleum-diesel'!Z3&gt;0,'E-petroleum diesel'!Z51/'BIFUbC-petroleum-diesel'!Z3,1)</f>
        <v>1</v>
      </c>
      <c r="AA3" s="313">
        <f>IF('BIFUbC-petroleum-diesel'!AA3&gt;0,'E-petroleum diesel'!AA51/'BIFUbC-petroleum-diesel'!AA3,1)</f>
        <v>1</v>
      </c>
      <c r="AB3" s="313">
        <f>IF('BIFUbC-petroleum-diesel'!AB3&gt;0,'E-petroleum diesel'!AB51/'BIFUbC-petroleum-diesel'!AB3,1)</f>
        <v>1</v>
      </c>
      <c r="AC3" s="313">
        <f>IF('BIFUbC-petroleum-diesel'!AC3&gt;0,'E-petroleum diesel'!AC51/'BIFUbC-petroleum-diesel'!AC3,1)</f>
        <v>1</v>
      </c>
      <c r="AD3" s="313">
        <f>IF('BIFUbC-petroleum-diesel'!AD3&gt;0,'E-petroleum diesel'!AD51/'BIFUbC-petroleum-diesel'!AD3,1)</f>
        <v>1</v>
      </c>
      <c r="AE3" s="313">
        <f>IF('BIFUbC-petroleum-diesel'!AE3&gt;0,'E-petroleum diesel'!AE51/'BIFUbC-petroleum-diesel'!AE3,1)</f>
        <v>1</v>
      </c>
      <c r="AF3" s="313">
        <f>IF('BIFUbC-petroleum-diesel'!AF3&gt;0,'E-petroleum diesel'!AF51/'BIFUbC-petroleum-diesel'!AF3,1)</f>
        <v>1</v>
      </c>
      <c r="AG3" s="313">
        <f>IF('BIFUbC-petroleum-diesel'!AG3&gt;0,'E-petroleum diesel'!AG51/'BIFUbC-petroleum-diesel'!AG3,1)</f>
        <v>1</v>
      </c>
      <c r="AH3" s="313">
        <f>IF('BIFUbC-petroleum-diesel'!AH3&gt;0,'E-petroleum diesel'!AH51/'BIFUbC-petroleum-diesel'!AH3,1)</f>
        <v>1</v>
      </c>
      <c r="AI3" s="313">
        <f>IF('BIFUbC-petroleum-diesel'!AI3&gt;0,'E-petroleum diesel'!AI51/'BIFUbC-petroleum-diesel'!AI3,1)</f>
        <v>1</v>
      </c>
      <c r="AJ3" s="313">
        <f>IF('BIFUbC-petroleum-diesel'!AJ3&gt;0,'E-petroleum diesel'!AJ51/'BIFUbC-petroleum-diesel'!AJ3,1)</f>
        <v>1</v>
      </c>
      <c r="AK3" s="313">
        <f>IF('BIFUbC-petroleum-diesel'!AK3&gt;0,'E-petroleum diesel'!AK51/'BIFUbC-petroleum-diesel'!AK3,1)</f>
        <v>1</v>
      </c>
      <c r="AL3" s="313">
        <f>IF('BIFUbC-petroleum-diesel'!AL3&gt;0,'E-petroleum diesel'!AL51/'BIFUbC-petroleum-diesel'!AL3,1)</f>
        <v>1</v>
      </c>
      <c r="AM3" s="313">
        <f>IF('BIFUbC-petroleum-diesel'!AM3&gt;0,'E-petroleum diesel'!AM51/'BIFUbC-petroleum-diesel'!AM3,1)</f>
        <v>1</v>
      </c>
      <c r="AN3" s="313">
        <f>IF('BIFUbC-petroleum-diesel'!AN3&gt;0,'E-petroleum diesel'!AN51/'BIFUbC-petroleum-diesel'!AN3,1)</f>
        <v>1</v>
      </c>
      <c r="AO3" s="313">
        <f>IF('BIFUbC-petroleum-diesel'!AO3&gt;0,'E-petroleum diesel'!AO51/'BIFUbC-petroleum-diesel'!AO3,1)</f>
        <v>1</v>
      </c>
      <c r="AP3" s="313">
        <f>IF('BIFUbC-petroleum-diesel'!AP3&gt;0,'E-petroleum diesel'!AP51/'BIFUbC-petroleum-diesel'!AP3,1)</f>
        <v>1</v>
      </c>
      <c r="AQ3" s="313">
        <f>IF('BIFUbC-petroleum-diesel'!AQ3&gt;0,'E-petroleum diesel'!AQ51/'BIFUbC-petroleum-diesel'!AQ3,1)</f>
        <v>1</v>
      </c>
    </row>
    <row r="4" spans="1:43" x14ac:dyDescent="0.2">
      <c r="A4" s="313" t="s">
        <v>126</v>
      </c>
      <c r="B4" s="313">
        <f>IF('BIFUbC-petroleum-diesel'!B4&gt;0,'E-petroleum diesel'!B52/'BIFUbC-petroleum-diesel'!B4,1)</f>
        <v>1</v>
      </c>
      <c r="C4" s="313">
        <f>IF('BIFUbC-petroleum-diesel'!C4&gt;0,'E-petroleum diesel'!C52/'BIFUbC-petroleum-diesel'!C4,1)</f>
        <v>1</v>
      </c>
      <c r="D4" s="313">
        <f>IF('BIFUbC-petroleum-diesel'!D4&gt;0,'E-petroleum diesel'!D52/'BIFUbC-petroleum-diesel'!D4,1)</f>
        <v>1</v>
      </c>
      <c r="E4" s="313">
        <f>IF('BIFUbC-petroleum-diesel'!E4&gt;0,'E-petroleum diesel'!E52/'BIFUbC-petroleum-diesel'!E4,1)</f>
        <v>1</v>
      </c>
      <c r="F4" s="313">
        <f>IF('BIFUbC-petroleum-diesel'!F4&gt;0,'E-petroleum diesel'!F52/'BIFUbC-petroleum-diesel'!F4,1)</f>
        <v>1</v>
      </c>
      <c r="G4" s="313">
        <f>IF('BIFUbC-petroleum-diesel'!G4&gt;0,'E-petroleum diesel'!G52/'BIFUbC-petroleum-diesel'!G4,1)</f>
        <v>1</v>
      </c>
      <c r="H4" s="313">
        <f>IF('BIFUbC-petroleum-diesel'!H4&gt;0,'E-petroleum diesel'!H52/'BIFUbC-petroleum-diesel'!H4,1)</f>
        <v>1</v>
      </c>
      <c r="I4" s="313">
        <f>IF('BIFUbC-petroleum-diesel'!I4&gt;0,'E-petroleum diesel'!I52/'BIFUbC-petroleum-diesel'!I4,1)</f>
        <v>1</v>
      </c>
      <c r="J4" s="313">
        <f>IF('BIFUbC-petroleum-diesel'!J4&gt;0,'E-petroleum diesel'!J52/'BIFUbC-petroleum-diesel'!J4,1)</f>
        <v>1</v>
      </c>
      <c r="K4" s="313">
        <f>IF('BIFUbC-petroleum-diesel'!K4&gt;0,'E-petroleum diesel'!K52/'BIFUbC-petroleum-diesel'!K4,1)</f>
        <v>1</v>
      </c>
      <c r="L4" s="313">
        <f>IF('BIFUbC-petroleum-diesel'!L4&gt;0,'E-petroleum diesel'!L52/'BIFUbC-petroleum-diesel'!L4,1)</f>
        <v>1</v>
      </c>
      <c r="M4" s="313">
        <f>IF('BIFUbC-petroleum-diesel'!M4&gt;0,'E-petroleum diesel'!M52/'BIFUbC-petroleum-diesel'!M4,1)</f>
        <v>1</v>
      </c>
      <c r="N4" s="313">
        <f>IF('BIFUbC-petroleum-diesel'!N4&gt;0,'E-petroleum diesel'!N52/'BIFUbC-petroleum-diesel'!N4,1)</f>
        <v>1</v>
      </c>
      <c r="O4" s="313">
        <f>IF('BIFUbC-petroleum-diesel'!O4&gt;0,'E-petroleum diesel'!O52/'BIFUbC-petroleum-diesel'!O4,1)</f>
        <v>1</v>
      </c>
      <c r="P4" s="313">
        <f>IF('BIFUbC-petroleum-diesel'!P4&gt;0,'E-petroleum diesel'!P52/'BIFUbC-petroleum-diesel'!P4,1)</f>
        <v>1</v>
      </c>
      <c r="Q4" s="313">
        <f>IF('BIFUbC-petroleum-diesel'!Q4&gt;0,'E-petroleum diesel'!Q52/'BIFUbC-petroleum-diesel'!Q4,1)</f>
        <v>1</v>
      </c>
      <c r="R4" s="313">
        <f>IF('BIFUbC-petroleum-diesel'!R4&gt;0,'E-petroleum diesel'!R52/'BIFUbC-petroleum-diesel'!R4,1)</f>
        <v>1</v>
      </c>
      <c r="S4" s="313">
        <f>IF('BIFUbC-petroleum-diesel'!S4&gt;0,'E-petroleum diesel'!S52/'BIFUbC-petroleum-diesel'!S4,1)</f>
        <v>1</v>
      </c>
      <c r="T4" s="313">
        <f>IF('BIFUbC-petroleum-diesel'!T4&gt;0,'E-petroleum diesel'!T52/'BIFUbC-petroleum-diesel'!T4,1)</f>
        <v>1</v>
      </c>
      <c r="U4" s="313">
        <f>IF('BIFUbC-petroleum-diesel'!U4&gt;0,'E-petroleum diesel'!U52/'BIFUbC-petroleum-diesel'!U4,1)</f>
        <v>1</v>
      </c>
      <c r="V4" s="313">
        <f>IF('BIFUbC-petroleum-diesel'!V4&gt;0,'E-petroleum diesel'!V52/'BIFUbC-petroleum-diesel'!V4,1)</f>
        <v>1</v>
      </c>
      <c r="W4" s="313">
        <f>IF('BIFUbC-petroleum-diesel'!W4&gt;0,'E-petroleum diesel'!W52/'BIFUbC-petroleum-diesel'!W4,1)</f>
        <v>1</v>
      </c>
      <c r="X4" s="313">
        <f>IF('BIFUbC-petroleum-diesel'!X4&gt;0,'E-petroleum diesel'!X52/'BIFUbC-petroleum-diesel'!X4,1)</f>
        <v>1</v>
      </c>
      <c r="Y4" s="313">
        <f>IF('BIFUbC-petroleum-diesel'!Y4&gt;0,'E-petroleum diesel'!Y52/'BIFUbC-petroleum-diesel'!Y4,1)</f>
        <v>1</v>
      </c>
      <c r="Z4" s="313">
        <f>IF('BIFUbC-petroleum-diesel'!Z4&gt;0,'E-petroleum diesel'!Z52/'BIFUbC-petroleum-diesel'!Z4,1)</f>
        <v>1</v>
      </c>
      <c r="AA4" s="313">
        <f>IF('BIFUbC-petroleum-diesel'!AA4&gt;0,'E-petroleum diesel'!AA52/'BIFUbC-petroleum-diesel'!AA4,1)</f>
        <v>1</v>
      </c>
      <c r="AB4" s="313">
        <f>IF('BIFUbC-petroleum-diesel'!AB4&gt;0,'E-petroleum diesel'!AB52/'BIFUbC-petroleum-diesel'!AB4,1)</f>
        <v>1</v>
      </c>
      <c r="AC4" s="313">
        <f>IF('BIFUbC-petroleum-diesel'!AC4&gt;0,'E-petroleum diesel'!AC52/'BIFUbC-petroleum-diesel'!AC4,1)</f>
        <v>1</v>
      </c>
      <c r="AD4" s="313">
        <f>IF('BIFUbC-petroleum-diesel'!AD4&gt;0,'E-petroleum diesel'!AD52/'BIFUbC-petroleum-diesel'!AD4,1)</f>
        <v>1</v>
      </c>
      <c r="AE4" s="313">
        <f>IF('BIFUbC-petroleum-diesel'!AE4&gt;0,'E-petroleum diesel'!AE52/'BIFUbC-petroleum-diesel'!AE4,1)</f>
        <v>1</v>
      </c>
      <c r="AF4" s="313">
        <f>IF('BIFUbC-petroleum-diesel'!AF4&gt;0,'E-petroleum diesel'!AF52/'BIFUbC-petroleum-diesel'!AF4,1)</f>
        <v>1</v>
      </c>
      <c r="AG4" s="313">
        <f>IF('BIFUbC-petroleum-diesel'!AG4&gt;0,'E-petroleum diesel'!AG52/'BIFUbC-petroleum-diesel'!AG4,1)</f>
        <v>1</v>
      </c>
      <c r="AH4" s="313">
        <f>IF('BIFUbC-petroleum-diesel'!AH4&gt;0,'E-petroleum diesel'!AH52/'BIFUbC-petroleum-diesel'!AH4,1)</f>
        <v>1</v>
      </c>
      <c r="AI4" s="313">
        <f>IF('BIFUbC-petroleum-diesel'!AI4&gt;0,'E-petroleum diesel'!AI52/'BIFUbC-petroleum-diesel'!AI4,1)</f>
        <v>1</v>
      </c>
      <c r="AJ4" s="313">
        <f>IF('BIFUbC-petroleum-diesel'!AJ4&gt;0,'E-petroleum diesel'!AJ52/'BIFUbC-petroleum-diesel'!AJ4,1)</f>
        <v>1</v>
      </c>
      <c r="AK4" s="313">
        <f>IF('BIFUbC-petroleum-diesel'!AK4&gt;0,'E-petroleum diesel'!AK52/'BIFUbC-petroleum-diesel'!AK4,1)</f>
        <v>1</v>
      </c>
      <c r="AL4" s="313">
        <f>IF('BIFUbC-petroleum-diesel'!AL4&gt;0,'E-petroleum diesel'!AL52/'BIFUbC-petroleum-diesel'!AL4,1)</f>
        <v>1</v>
      </c>
      <c r="AM4" s="313">
        <f>IF('BIFUbC-petroleum-diesel'!AM4&gt;0,'E-petroleum diesel'!AM52/'BIFUbC-petroleum-diesel'!AM4,1)</f>
        <v>1</v>
      </c>
      <c r="AN4" s="313">
        <f>IF('BIFUbC-petroleum-diesel'!AN4&gt;0,'E-petroleum diesel'!AN52/'BIFUbC-petroleum-diesel'!AN4,1)</f>
        <v>1</v>
      </c>
      <c r="AO4" s="313">
        <f>IF('BIFUbC-petroleum-diesel'!AO4&gt;0,'E-petroleum diesel'!AO52/'BIFUbC-petroleum-diesel'!AO4,1)</f>
        <v>1</v>
      </c>
      <c r="AP4" s="313">
        <f>IF('BIFUbC-petroleum-diesel'!AP4&gt;0,'E-petroleum diesel'!AP52/'BIFUbC-petroleum-diesel'!AP4,1)</f>
        <v>1</v>
      </c>
      <c r="AQ4" s="313">
        <f>IF('BIFUbC-petroleum-diesel'!AQ4&gt;0,'E-petroleum diesel'!AQ52/'BIFUbC-petroleum-diesel'!AQ4,1)</f>
        <v>1</v>
      </c>
    </row>
    <row r="5" spans="1:43" x14ac:dyDescent="0.2">
      <c r="A5" s="313" t="s">
        <v>127</v>
      </c>
      <c r="B5" s="313">
        <f>IF('BIFUbC-petroleum-diesel'!B5&gt;0,'E-petroleum diesel'!B53/'BIFUbC-petroleum-diesel'!B5,1)</f>
        <v>1</v>
      </c>
      <c r="C5" s="313">
        <f>IF('BIFUbC-petroleum-diesel'!C5&gt;0,'E-petroleum diesel'!C53/'BIFUbC-petroleum-diesel'!C5,1)</f>
        <v>1</v>
      </c>
      <c r="D5" s="313">
        <f>IF('BIFUbC-petroleum-diesel'!D5&gt;0,'E-petroleum diesel'!D53/'BIFUbC-petroleum-diesel'!D5,1)</f>
        <v>1</v>
      </c>
      <c r="E5" s="313">
        <f>IF('BIFUbC-petroleum-diesel'!E5&gt;0,'E-petroleum diesel'!E53/'BIFUbC-petroleum-diesel'!E5,1)</f>
        <v>1</v>
      </c>
      <c r="F5" s="313">
        <f>IF('BIFUbC-petroleum-diesel'!F5&gt;0,'E-petroleum diesel'!F53/'BIFUbC-petroleum-diesel'!F5,1)</f>
        <v>1</v>
      </c>
      <c r="G5" s="313">
        <f>IF('BIFUbC-petroleum-diesel'!G5&gt;0,'E-petroleum diesel'!G53/'BIFUbC-petroleum-diesel'!G5,1)</f>
        <v>1</v>
      </c>
      <c r="H5" s="313">
        <f>IF('BIFUbC-petroleum-diesel'!H5&gt;0,'E-petroleum diesel'!H53/'BIFUbC-petroleum-diesel'!H5,1)</f>
        <v>1</v>
      </c>
      <c r="I5" s="313">
        <f>IF('BIFUbC-petroleum-diesel'!I5&gt;0,'E-petroleum diesel'!I53/'BIFUbC-petroleum-diesel'!I5,1)</f>
        <v>1</v>
      </c>
      <c r="J5" s="313">
        <f>IF('BIFUbC-petroleum-diesel'!J5&gt;0,'E-petroleum diesel'!J53/'BIFUbC-petroleum-diesel'!J5,1)</f>
        <v>1</v>
      </c>
      <c r="K5" s="313">
        <f>IF('BIFUbC-petroleum-diesel'!K5&gt;0,'E-petroleum diesel'!K53/'BIFUbC-petroleum-diesel'!K5,1)</f>
        <v>1</v>
      </c>
      <c r="L5" s="313">
        <f>IF('BIFUbC-petroleum-diesel'!L5&gt;0,'E-petroleum diesel'!L53/'BIFUbC-petroleum-diesel'!L5,1)</f>
        <v>1</v>
      </c>
      <c r="M5" s="313">
        <f>IF('BIFUbC-petroleum-diesel'!M5&gt;0,'E-petroleum diesel'!M53/'BIFUbC-petroleum-diesel'!M5,1)</f>
        <v>1</v>
      </c>
      <c r="N5" s="313">
        <f>IF('BIFUbC-petroleum-diesel'!N5&gt;0,'E-petroleum diesel'!N53/'BIFUbC-petroleum-diesel'!N5,1)</f>
        <v>1</v>
      </c>
      <c r="O5" s="313">
        <f>IF('BIFUbC-petroleum-diesel'!O5&gt;0,'E-petroleum diesel'!O53/'BIFUbC-petroleum-diesel'!O5,1)</f>
        <v>1</v>
      </c>
      <c r="P5" s="313">
        <f>IF('BIFUbC-petroleum-diesel'!P5&gt;0,'E-petroleum diesel'!P53/'BIFUbC-petroleum-diesel'!P5,1)</f>
        <v>1</v>
      </c>
      <c r="Q5" s="313">
        <f>IF('BIFUbC-petroleum-diesel'!Q5&gt;0,'E-petroleum diesel'!Q53/'BIFUbC-petroleum-diesel'!Q5,1)</f>
        <v>1</v>
      </c>
      <c r="R5" s="313">
        <f>IF('BIFUbC-petroleum-diesel'!R5&gt;0,'E-petroleum diesel'!R53/'BIFUbC-petroleum-diesel'!R5,1)</f>
        <v>1</v>
      </c>
      <c r="S5" s="313">
        <f>IF('BIFUbC-petroleum-diesel'!S5&gt;0,'E-petroleum diesel'!S53/'BIFUbC-petroleum-diesel'!S5,1)</f>
        <v>1</v>
      </c>
      <c r="T5" s="313">
        <f>IF('BIFUbC-petroleum-diesel'!T5&gt;0,'E-petroleum diesel'!T53/'BIFUbC-petroleum-diesel'!T5,1)</f>
        <v>1</v>
      </c>
      <c r="U5" s="313">
        <f>IF('BIFUbC-petroleum-diesel'!U5&gt;0,'E-petroleum diesel'!U53/'BIFUbC-petroleum-diesel'!U5,1)</f>
        <v>1</v>
      </c>
      <c r="V5" s="313">
        <f>IF('BIFUbC-petroleum-diesel'!V5&gt;0,'E-petroleum diesel'!V53/'BIFUbC-petroleum-diesel'!V5,1)</f>
        <v>1</v>
      </c>
      <c r="W5" s="313">
        <f>IF('BIFUbC-petroleum-diesel'!W5&gt;0,'E-petroleum diesel'!W53/'BIFUbC-petroleum-diesel'!W5,1)</f>
        <v>1</v>
      </c>
      <c r="X5" s="313">
        <f>IF('BIFUbC-petroleum-diesel'!X5&gt;0,'E-petroleum diesel'!X53/'BIFUbC-petroleum-diesel'!X5,1)</f>
        <v>1</v>
      </c>
      <c r="Y5" s="313">
        <f>IF('BIFUbC-petroleum-diesel'!Y5&gt;0,'E-petroleum diesel'!Y53/'BIFUbC-petroleum-diesel'!Y5,1)</f>
        <v>1</v>
      </c>
      <c r="Z5" s="313">
        <f>IF('BIFUbC-petroleum-diesel'!Z5&gt;0,'E-petroleum diesel'!Z53/'BIFUbC-petroleum-diesel'!Z5,1)</f>
        <v>1</v>
      </c>
      <c r="AA5" s="313">
        <f>IF('BIFUbC-petroleum-diesel'!AA5&gt;0,'E-petroleum diesel'!AA53/'BIFUbC-petroleum-diesel'!AA5,1)</f>
        <v>1</v>
      </c>
      <c r="AB5" s="313">
        <f>IF('BIFUbC-petroleum-diesel'!AB5&gt;0,'E-petroleum diesel'!AB53/'BIFUbC-petroleum-diesel'!AB5,1)</f>
        <v>1</v>
      </c>
      <c r="AC5" s="313">
        <f>IF('BIFUbC-petroleum-diesel'!AC5&gt;0,'E-petroleum diesel'!AC53/'BIFUbC-petroleum-diesel'!AC5,1)</f>
        <v>1</v>
      </c>
      <c r="AD5" s="313">
        <f>IF('BIFUbC-petroleum-diesel'!AD5&gt;0,'E-petroleum diesel'!AD53/'BIFUbC-petroleum-diesel'!AD5,1)</f>
        <v>1</v>
      </c>
      <c r="AE5" s="313">
        <f>IF('BIFUbC-petroleum-diesel'!AE5&gt;0,'E-petroleum diesel'!AE53/'BIFUbC-petroleum-diesel'!AE5,1)</f>
        <v>1</v>
      </c>
      <c r="AF5" s="313">
        <f>IF('BIFUbC-petroleum-diesel'!AF5&gt;0,'E-petroleum diesel'!AF53/'BIFUbC-petroleum-diesel'!AF5,1)</f>
        <v>1</v>
      </c>
      <c r="AG5" s="313">
        <f>IF('BIFUbC-petroleum-diesel'!AG5&gt;0,'E-petroleum diesel'!AG53/'BIFUbC-petroleum-diesel'!AG5,1)</f>
        <v>1</v>
      </c>
      <c r="AH5" s="313">
        <f>IF('BIFUbC-petroleum-diesel'!AH5&gt;0,'E-petroleum diesel'!AH53/'BIFUbC-petroleum-diesel'!AH5,1)</f>
        <v>1</v>
      </c>
      <c r="AI5" s="313">
        <f>IF('BIFUbC-petroleum-diesel'!AI5&gt;0,'E-petroleum diesel'!AI53/'BIFUbC-petroleum-diesel'!AI5,1)</f>
        <v>1</v>
      </c>
      <c r="AJ5" s="313">
        <f>IF('BIFUbC-petroleum-diesel'!AJ5&gt;0,'E-petroleum diesel'!AJ53/'BIFUbC-petroleum-diesel'!AJ5,1)</f>
        <v>1</v>
      </c>
      <c r="AK5" s="313">
        <f>IF('BIFUbC-petroleum-diesel'!AK5&gt;0,'E-petroleum diesel'!AK53/'BIFUbC-petroleum-diesel'!AK5,1)</f>
        <v>1</v>
      </c>
      <c r="AL5" s="313">
        <f>IF('BIFUbC-petroleum-diesel'!AL5&gt;0,'E-petroleum diesel'!AL53/'BIFUbC-petroleum-diesel'!AL5,1)</f>
        <v>1</v>
      </c>
      <c r="AM5" s="313">
        <f>IF('BIFUbC-petroleum-diesel'!AM5&gt;0,'E-petroleum diesel'!AM53/'BIFUbC-petroleum-diesel'!AM5,1)</f>
        <v>1</v>
      </c>
      <c r="AN5" s="313">
        <f>IF('BIFUbC-petroleum-diesel'!AN5&gt;0,'E-petroleum diesel'!AN53/'BIFUbC-petroleum-diesel'!AN5,1)</f>
        <v>1</v>
      </c>
      <c r="AO5" s="313">
        <f>IF('BIFUbC-petroleum-diesel'!AO5&gt;0,'E-petroleum diesel'!AO53/'BIFUbC-petroleum-diesel'!AO5,1)</f>
        <v>1</v>
      </c>
      <c r="AP5" s="313">
        <f>IF('BIFUbC-petroleum-diesel'!AP5&gt;0,'E-petroleum diesel'!AP53/'BIFUbC-petroleum-diesel'!AP5,1)</f>
        <v>1</v>
      </c>
      <c r="AQ5" s="313">
        <f>IF('BIFUbC-petroleum-diesel'!AQ5&gt;0,'E-petroleum diesel'!AQ53/'BIFUbC-petroleum-diesel'!AQ5,1)</f>
        <v>1</v>
      </c>
    </row>
    <row r="6" spans="1:43" x14ac:dyDescent="0.2">
      <c r="A6" s="313" t="s">
        <v>128</v>
      </c>
      <c r="B6" s="313">
        <f>IF('BIFUbC-petroleum-diesel'!B6&gt;0,'E-petroleum diesel'!B54/'BIFUbC-petroleum-diesel'!B6,1)</f>
        <v>1</v>
      </c>
      <c r="C6" s="313">
        <f>IF('BIFUbC-petroleum-diesel'!C6&gt;0,'E-petroleum diesel'!C54/'BIFUbC-petroleum-diesel'!C6,1)</f>
        <v>1</v>
      </c>
      <c r="D6" s="313">
        <f>IF('BIFUbC-petroleum-diesel'!D6&gt;0,'E-petroleum diesel'!D54/'BIFUbC-petroleum-diesel'!D6,1)</f>
        <v>1</v>
      </c>
      <c r="E6" s="313">
        <f>IF('BIFUbC-petroleum-diesel'!E6&gt;0,'E-petroleum diesel'!E54/'BIFUbC-petroleum-diesel'!E6,1)</f>
        <v>1</v>
      </c>
      <c r="F6" s="313">
        <f>IF('BIFUbC-petroleum-diesel'!F6&gt;0,'E-petroleum diesel'!F54/'BIFUbC-petroleum-diesel'!F6,1)</f>
        <v>1</v>
      </c>
      <c r="G6" s="313">
        <f>IF('BIFUbC-petroleum-diesel'!G6&gt;0,'E-petroleum diesel'!G54/'BIFUbC-petroleum-diesel'!G6,1)</f>
        <v>1</v>
      </c>
      <c r="H6" s="313">
        <f>IF('BIFUbC-petroleum-diesel'!H6&gt;0,'E-petroleum diesel'!H54/'BIFUbC-petroleum-diesel'!H6,1)</f>
        <v>1</v>
      </c>
      <c r="I6" s="313">
        <f>IF('BIFUbC-petroleum-diesel'!I6&gt;0,'E-petroleum diesel'!I54/'BIFUbC-petroleum-diesel'!I6,1)</f>
        <v>1</v>
      </c>
      <c r="J6" s="313">
        <f>IF('BIFUbC-petroleum-diesel'!J6&gt;0,'E-petroleum diesel'!J54/'BIFUbC-petroleum-diesel'!J6,1)</f>
        <v>1</v>
      </c>
      <c r="K6" s="313">
        <f>IF('BIFUbC-petroleum-diesel'!K6&gt;0,'E-petroleum diesel'!K54/'BIFUbC-petroleum-diesel'!K6,1)</f>
        <v>1</v>
      </c>
      <c r="L6" s="313">
        <f>IF('BIFUbC-petroleum-diesel'!L6&gt;0,'E-petroleum diesel'!L54/'BIFUbC-petroleum-diesel'!L6,1)</f>
        <v>1</v>
      </c>
      <c r="M6" s="313">
        <f>IF('BIFUbC-petroleum-diesel'!M6&gt;0,'E-petroleum diesel'!M54/'BIFUbC-petroleum-diesel'!M6,1)</f>
        <v>1</v>
      </c>
      <c r="N6" s="313">
        <f>IF('BIFUbC-petroleum-diesel'!N6&gt;0,'E-petroleum diesel'!N54/'BIFUbC-petroleum-diesel'!N6,1)</f>
        <v>1</v>
      </c>
      <c r="O6" s="313">
        <f>IF('BIFUbC-petroleum-diesel'!O6&gt;0,'E-petroleum diesel'!O54/'BIFUbC-petroleum-diesel'!O6,1)</f>
        <v>1</v>
      </c>
      <c r="P6" s="313">
        <f>IF('BIFUbC-petroleum-diesel'!P6&gt;0,'E-petroleum diesel'!P54/'BIFUbC-petroleum-diesel'!P6,1)</f>
        <v>1</v>
      </c>
      <c r="Q6" s="313">
        <f>IF('BIFUbC-petroleum-diesel'!Q6&gt;0,'E-petroleum diesel'!Q54/'BIFUbC-petroleum-diesel'!Q6,1)</f>
        <v>1</v>
      </c>
      <c r="R6" s="313">
        <f>IF('BIFUbC-petroleum-diesel'!R6&gt;0,'E-petroleum diesel'!R54/'BIFUbC-petroleum-diesel'!R6,1)</f>
        <v>1</v>
      </c>
      <c r="S6" s="313">
        <f>IF('BIFUbC-petroleum-diesel'!S6&gt;0,'E-petroleum diesel'!S54/'BIFUbC-petroleum-diesel'!S6,1)</f>
        <v>1</v>
      </c>
      <c r="T6" s="313">
        <f>IF('BIFUbC-petroleum-diesel'!T6&gt;0,'E-petroleum diesel'!T54/'BIFUbC-petroleum-diesel'!T6,1)</f>
        <v>1</v>
      </c>
      <c r="U6" s="313">
        <f>IF('BIFUbC-petroleum-diesel'!U6&gt;0,'E-petroleum diesel'!U54/'BIFUbC-petroleum-diesel'!U6,1)</f>
        <v>1</v>
      </c>
      <c r="V6" s="313">
        <f>IF('BIFUbC-petroleum-diesel'!V6&gt;0,'E-petroleum diesel'!V54/'BIFUbC-petroleum-diesel'!V6,1)</f>
        <v>1</v>
      </c>
      <c r="W6" s="313">
        <f>IF('BIFUbC-petroleum-diesel'!W6&gt;0,'E-petroleum diesel'!W54/'BIFUbC-petroleum-diesel'!W6,1)</f>
        <v>1</v>
      </c>
      <c r="X6" s="313">
        <f>IF('BIFUbC-petroleum-diesel'!X6&gt;0,'E-petroleum diesel'!X54/'BIFUbC-petroleum-diesel'!X6,1)</f>
        <v>1</v>
      </c>
      <c r="Y6" s="313">
        <f>IF('BIFUbC-petroleum-diesel'!Y6&gt;0,'E-petroleum diesel'!Y54/'BIFUbC-petroleum-diesel'!Y6,1)</f>
        <v>1</v>
      </c>
      <c r="Z6" s="313">
        <f>IF('BIFUbC-petroleum-diesel'!Z6&gt;0,'E-petroleum diesel'!Z54/'BIFUbC-petroleum-diesel'!Z6,1)</f>
        <v>1</v>
      </c>
      <c r="AA6" s="313">
        <f>IF('BIFUbC-petroleum-diesel'!AA6&gt;0,'E-petroleum diesel'!AA54/'BIFUbC-petroleum-diesel'!AA6,1)</f>
        <v>1</v>
      </c>
      <c r="AB6" s="313">
        <f>IF('BIFUbC-petroleum-diesel'!AB6&gt;0,'E-petroleum diesel'!AB54/'BIFUbC-petroleum-diesel'!AB6,1)</f>
        <v>1</v>
      </c>
      <c r="AC6" s="313">
        <f>IF('BIFUbC-petroleum-diesel'!AC6&gt;0,'E-petroleum diesel'!AC54/'BIFUbC-petroleum-diesel'!AC6,1)</f>
        <v>1</v>
      </c>
      <c r="AD6" s="313">
        <f>IF('BIFUbC-petroleum-diesel'!AD6&gt;0,'E-petroleum diesel'!AD54/'BIFUbC-petroleum-diesel'!AD6,1)</f>
        <v>1</v>
      </c>
      <c r="AE6" s="313">
        <f>IF('BIFUbC-petroleum-diesel'!AE6&gt;0,'E-petroleum diesel'!AE54/'BIFUbC-petroleum-diesel'!AE6,1)</f>
        <v>1</v>
      </c>
      <c r="AF6" s="313">
        <f>IF('BIFUbC-petroleum-diesel'!AF6&gt;0,'E-petroleum diesel'!AF54/'BIFUbC-petroleum-diesel'!AF6,1)</f>
        <v>1</v>
      </c>
      <c r="AG6" s="313">
        <f>IF('BIFUbC-petroleum-diesel'!AG6&gt;0,'E-petroleum diesel'!AG54/'BIFUbC-petroleum-diesel'!AG6,1)</f>
        <v>1</v>
      </c>
      <c r="AH6" s="313">
        <f>IF('BIFUbC-petroleum-diesel'!AH6&gt;0,'E-petroleum diesel'!AH54/'BIFUbC-petroleum-diesel'!AH6,1)</f>
        <v>1</v>
      </c>
      <c r="AI6" s="313">
        <f>IF('BIFUbC-petroleum-diesel'!AI6&gt;0,'E-petroleum diesel'!AI54/'BIFUbC-petroleum-diesel'!AI6,1)</f>
        <v>1</v>
      </c>
      <c r="AJ6" s="313">
        <f>IF('BIFUbC-petroleum-diesel'!AJ6&gt;0,'E-petroleum diesel'!AJ54/'BIFUbC-petroleum-diesel'!AJ6,1)</f>
        <v>1</v>
      </c>
      <c r="AK6" s="313">
        <f>IF('BIFUbC-petroleum-diesel'!AK6&gt;0,'E-petroleum diesel'!AK54/'BIFUbC-petroleum-diesel'!AK6,1)</f>
        <v>1</v>
      </c>
      <c r="AL6" s="313">
        <f>IF('BIFUbC-petroleum-diesel'!AL6&gt;0,'E-petroleum diesel'!AL54/'BIFUbC-petroleum-diesel'!AL6,1)</f>
        <v>1</v>
      </c>
      <c r="AM6" s="313">
        <f>IF('BIFUbC-petroleum-diesel'!AM6&gt;0,'E-petroleum diesel'!AM54/'BIFUbC-petroleum-diesel'!AM6,1)</f>
        <v>1</v>
      </c>
      <c r="AN6" s="313">
        <f>IF('BIFUbC-petroleum-diesel'!AN6&gt;0,'E-petroleum diesel'!AN54/'BIFUbC-petroleum-diesel'!AN6,1)</f>
        <v>1</v>
      </c>
      <c r="AO6" s="313">
        <f>IF('BIFUbC-petroleum-diesel'!AO6&gt;0,'E-petroleum diesel'!AO54/'BIFUbC-petroleum-diesel'!AO6,1)</f>
        <v>1</v>
      </c>
      <c r="AP6" s="313">
        <f>IF('BIFUbC-petroleum-diesel'!AP6&gt;0,'E-petroleum diesel'!AP54/'BIFUbC-petroleum-diesel'!AP6,1)</f>
        <v>1</v>
      </c>
      <c r="AQ6" s="313">
        <f>IF('BIFUbC-petroleum-diesel'!AQ6&gt;0,'E-petroleum diesel'!AQ54/'BIFUbC-petroleum-diesel'!AQ6,1)</f>
        <v>1</v>
      </c>
    </row>
    <row r="7" spans="1:43" x14ac:dyDescent="0.2">
      <c r="A7" s="313" t="s">
        <v>129</v>
      </c>
      <c r="B7" s="313">
        <f>IF('BIFUbC-petroleum-diesel'!B7&gt;0,'E-petroleum diesel'!B55/'BIFUbC-petroleum-diesel'!B7,1)</f>
        <v>1</v>
      </c>
      <c r="C7" s="313">
        <f>IF('BIFUbC-petroleum-diesel'!C7&gt;0,'E-petroleum diesel'!C55/'BIFUbC-petroleum-diesel'!C7,1)</f>
        <v>1</v>
      </c>
      <c r="D7" s="313">
        <f>IF('BIFUbC-petroleum-diesel'!D7&gt;0,'E-petroleum diesel'!D55/'BIFUbC-petroleum-diesel'!D7,1)</f>
        <v>1</v>
      </c>
      <c r="E7" s="313">
        <f>IF('BIFUbC-petroleum-diesel'!E7&gt;0,'E-petroleum diesel'!E55/'BIFUbC-petroleum-diesel'!E7,1)</f>
        <v>1</v>
      </c>
      <c r="F7" s="313">
        <f>IF('BIFUbC-petroleum-diesel'!F7&gt;0,'E-petroleum diesel'!F55/'BIFUbC-petroleum-diesel'!F7,1)</f>
        <v>1</v>
      </c>
      <c r="G7" s="313">
        <f>IF('BIFUbC-petroleum-diesel'!G7&gt;0,'E-petroleum diesel'!G55/'BIFUbC-petroleum-diesel'!G7,1)</f>
        <v>1</v>
      </c>
      <c r="H7" s="313">
        <f>IF('BIFUbC-petroleum-diesel'!H7&gt;0,'E-petroleum diesel'!H55/'BIFUbC-petroleum-diesel'!H7,1)</f>
        <v>1</v>
      </c>
      <c r="I7" s="313">
        <f>IF('BIFUbC-petroleum-diesel'!I7&gt;0,'E-petroleum diesel'!I55/'BIFUbC-petroleum-diesel'!I7,1)</f>
        <v>1</v>
      </c>
      <c r="J7" s="313">
        <f>IF('BIFUbC-petroleum-diesel'!J7&gt;0,'E-petroleum diesel'!J55/'BIFUbC-petroleum-diesel'!J7,1)</f>
        <v>1</v>
      </c>
      <c r="K7" s="313">
        <f>IF('BIFUbC-petroleum-diesel'!K7&gt;0,'E-petroleum diesel'!K55/'BIFUbC-petroleum-diesel'!K7,1)</f>
        <v>1</v>
      </c>
      <c r="L7" s="313">
        <f>IF('BIFUbC-petroleum-diesel'!L7&gt;0,'E-petroleum diesel'!L55/'BIFUbC-petroleum-diesel'!L7,1)</f>
        <v>1</v>
      </c>
      <c r="M7" s="313">
        <f>IF('BIFUbC-petroleum-diesel'!M7&gt;0,'E-petroleum diesel'!M55/'BIFUbC-petroleum-diesel'!M7,1)</f>
        <v>1</v>
      </c>
      <c r="N7" s="313">
        <f>IF('BIFUbC-petroleum-diesel'!N7&gt;0,'E-petroleum diesel'!N55/'BIFUbC-petroleum-diesel'!N7,1)</f>
        <v>1</v>
      </c>
      <c r="O7" s="313">
        <f>IF('BIFUbC-petroleum-diesel'!O7&gt;0,'E-petroleum diesel'!O55/'BIFUbC-petroleum-diesel'!O7,1)</f>
        <v>1</v>
      </c>
      <c r="P7" s="313">
        <f>IF('BIFUbC-petroleum-diesel'!P7&gt;0,'E-petroleum diesel'!P55/'BIFUbC-petroleum-diesel'!P7,1)</f>
        <v>1</v>
      </c>
      <c r="Q7" s="313">
        <f>IF('BIFUbC-petroleum-diesel'!Q7&gt;0,'E-petroleum diesel'!Q55/'BIFUbC-petroleum-diesel'!Q7,1)</f>
        <v>1</v>
      </c>
      <c r="R7" s="313">
        <f>IF('BIFUbC-petroleum-diesel'!R7&gt;0,'E-petroleum diesel'!R55/'BIFUbC-petroleum-diesel'!R7,1)</f>
        <v>1</v>
      </c>
      <c r="S7" s="313">
        <f>IF('BIFUbC-petroleum-diesel'!S7&gt;0,'E-petroleum diesel'!S55/'BIFUbC-petroleum-diesel'!S7,1)</f>
        <v>1</v>
      </c>
      <c r="T7" s="313">
        <f>IF('BIFUbC-petroleum-diesel'!T7&gt;0,'E-petroleum diesel'!T55/'BIFUbC-petroleum-diesel'!T7,1)</f>
        <v>1</v>
      </c>
      <c r="U7" s="313">
        <f>IF('BIFUbC-petroleum-diesel'!U7&gt;0,'E-petroleum diesel'!U55/'BIFUbC-petroleum-diesel'!U7,1)</f>
        <v>1</v>
      </c>
      <c r="V7" s="313">
        <f>IF('BIFUbC-petroleum-diesel'!V7&gt;0,'E-petroleum diesel'!V55/'BIFUbC-petroleum-diesel'!V7,1)</f>
        <v>1</v>
      </c>
      <c r="W7" s="313">
        <f>IF('BIFUbC-petroleum-diesel'!W7&gt;0,'E-petroleum diesel'!W55/'BIFUbC-petroleum-diesel'!W7,1)</f>
        <v>1</v>
      </c>
      <c r="X7" s="313">
        <f>IF('BIFUbC-petroleum-diesel'!X7&gt;0,'E-petroleum diesel'!X55/'BIFUbC-petroleum-diesel'!X7,1)</f>
        <v>1</v>
      </c>
      <c r="Y7" s="313">
        <f>IF('BIFUbC-petroleum-diesel'!Y7&gt;0,'E-petroleum diesel'!Y55/'BIFUbC-petroleum-diesel'!Y7,1)</f>
        <v>1</v>
      </c>
      <c r="Z7" s="313">
        <f>IF('BIFUbC-petroleum-diesel'!Z7&gt;0,'E-petroleum diesel'!Z55/'BIFUbC-petroleum-diesel'!Z7,1)</f>
        <v>1</v>
      </c>
      <c r="AA7" s="313">
        <f>IF('BIFUbC-petroleum-diesel'!AA7&gt;0,'E-petroleum diesel'!AA55/'BIFUbC-petroleum-diesel'!AA7,1)</f>
        <v>1</v>
      </c>
      <c r="AB7" s="313">
        <f>IF('BIFUbC-petroleum-diesel'!AB7&gt;0,'E-petroleum diesel'!AB55/'BIFUbC-petroleum-diesel'!AB7,1)</f>
        <v>1</v>
      </c>
      <c r="AC7" s="313">
        <f>IF('BIFUbC-petroleum-diesel'!AC7&gt;0,'E-petroleum diesel'!AC55/'BIFUbC-petroleum-diesel'!AC7,1)</f>
        <v>1</v>
      </c>
      <c r="AD7" s="313">
        <f>IF('BIFUbC-petroleum-diesel'!AD7&gt;0,'E-petroleum diesel'!AD55/'BIFUbC-petroleum-diesel'!AD7,1)</f>
        <v>1</v>
      </c>
      <c r="AE7" s="313">
        <f>IF('BIFUbC-petroleum-diesel'!AE7&gt;0,'E-petroleum diesel'!AE55/'BIFUbC-petroleum-diesel'!AE7,1)</f>
        <v>1</v>
      </c>
      <c r="AF7" s="313">
        <f>IF('BIFUbC-petroleum-diesel'!AF7&gt;0,'E-petroleum diesel'!AF55/'BIFUbC-petroleum-diesel'!AF7,1)</f>
        <v>1</v>
      </c>
      <c r="AG7" s="313">
        <f>IF('BIFUbC-petroleum-diesel'!AG7&gt;0,'E-petroleum diesel'!AG55/'BIFUbC-petroleum-diesel'!AG7,1)</f>
        <v>1</v>
      </c>
      <c r="AH7" s="313">
        <f>IF('BIFUbC-petroleum-diesel'!AH7&gt;0,'E-petroleum diesel'!AH55/'BIFUbC-petroleum-diesel'!AH7,1)</f>
        <v>1</v>
      </c>
      <c r="AI7" s="313">
        <f>IF('BIFUbC-petroleum-diesel'!AI7&gt;0,'E-petroleum diesel'!AI55/'BIFUbC-petroleum-diesel'!AI7,1)</f>
        <v>1</v>
      </c>
      <c r="AJ7" s="313">
        <f>IF('BIFUbC-petroleum-diesel'!AJ7&gt;0,'E-petroleum diesel'!AJ55/'BIFUbC-petroleum-diesel'!AJ7,1)</f>
        <v>1</v>
      </c>
      <c r="AK7" s="313">
        <f>IF('BIFUbC-petroleum-diesel'!AK7&gt;0,'E-petroleum diesel'!AK55/'BIFUbC-petroleum-diesel'!AK7,1)</f>
        <v>1</v>
      </c>
      <c r="AL7" s="313">
        <f>IF('BIFUbC-petroleum-diesel'!AL7&gt;0,'E-petroleum diesel'!AL55/'BIFUbC-petroleum-diesel'!AL7,1)</f>
        <v>1</v>
      </c>
      <c r="AM7" s="313">
        <f>IF('BIFUbC-petroleum-diesel'!AM7&gt;0,'E-petroleum diesel'!AM55/'BIFUbC-petroleum-diesel'!AM7,1)</f>
        <v>1</v>
      </c>
      <c r="AN7" s="313">
        <f>IF('BIFUbC-petroleum-diesel'!AN7&gt;0,'E-petroleum diesel'!AN55/'BIFUbC-petroleum-diesel'!AN7,1)</f>
        <v>1</v>
      </c>
      <c r="AO7" s="313">
        <f>IF('BIFUbC-petroleum-diesel'!AO7&gt;0,'E-petroleum diesel'!AO55/'BIFUbC-petroleum-diesel'!AO7,1)</f>
        <v>1</v>
      </c>
      <c r="AP7" s="313">
        <f>IF('BIFUbC-petroleum-diesel'!AP7&gt;0,'E-petroleum diesel'!AP55/'BIFUbC-petroleum-diesel'!AP7,1)</f>
        <v>1</v>
      </c>
      <c r="AQ7" s="313">
        <f>IF('BIFUbC-petroleum-diesel'!AQ7&gt;0,'E-petroleum diesel'!AQ55/'BIFUbC-petroleum-diesel'!AQ7,1)</f>
        <v>1</v>
      </c>
    </row>
    <row r="8" spans="1:43" x14ac:dyDescent="0.2">
      <c r="A8" s="313" t="s">
        <v>130</v>
      </c>
      <c r="B8" s="313">
        <f>IF('BIFUbC-petroleum-diesel'!B8&gt;0,'E-petroleum diesel'!B56/'BIFUbC-petroleum-diesel'!B8,1)</f>
        <v>1</v>
      </c>
      <c r="C8" s="313">
        <f>IF('BIFUbC-petroleum-diesel'!C8&gt;0,'E-petroleum diesel'!C56/'BIFUbC-petroleum-diesel'!C8,1)</f>
        <v>1</v>
      </c>
      <c r="D8" s="313">
        <f>IF('BIFUbC-petroleum-diesel'!D8&gt;0,'E-petroleum diesel'!D56/'BIFUbC-petroleum-diesel'!D8,1)</f>
        <v>1</v>
      </c>
      <c r="E8" s="313">
        <f>IF('BIFUbC-petroleum-diesel'!E8&gt;0,'E-petroleum diesel'!E56/'BIFUbC-petroleum-diesel'!E8,1)</f>
        <v>1</v>
      </c>
      <c r="F8" s="313">
        <f>IF('BIFUbC-petroleum-diesel'!F8&gt;0,'E-petroleum diesel'!F56/'BIFUbC-petroleum-diesel'!F8,1)</f>
        <v>1</v>
      </c>
      <c r="G8" s="313">
        <f>IF('BIFUbC-petroleum-diesel'!G8&gt;0,'E-petroleum diesel'!G56/'BIFUbC-petroleum-diesel'!G8,1)</f>
        <v>1</v>
      </c>
      <c r="H8" s="313">
        <f>IF('BIFUbC-petroleum-diesel'!H8&gt;0,'E-petroleum diesel'!H56/'BIFUbC-petroleum-diesel'!H8,1)</f>
        <v>1</v>
      </c>
      <c r="I8" s="313">
        <f>IF('BIFUbC-petroleum-diesel'!I8&gt;0,'E-petroleum diesel'!I56/'BIFUbC-petroleum-diesel'!I8,1)</f>
        <v>1</v>
      </c>
      <c r="J8" s="313">
        <f>IF('BIFUbC-petroleum-diesel'!J8&gt;0,'E-petroleum diesel'!J56/'BIFUbC-petroleum-diesel'!J8,1)</f>
        <v>1</v>
      </c>
      <c r="K8" s="313">
        <f>IF('BIFUbC-petroleum-diesel'!K8&gt;0,'E-petroleum diesel'!K56/'BIFUbC-petroleum-diesel'!K8,1)</f>
        <v>1</v>
      </c>
      <c r="L8" s="313">
        <f>IF('BIFUbC-petroleum-diesel'!L8&gt;0,'E-petroleum diesel'!L56/'BIFUbC-petroleum-diesel'!L8,1)</f>
        <v>1</v>
      </c>
      <c r="M8" s="313">
        <f>IF('BIFUbC-petroleum-diesel'!M8&gt;0,'E-petroleum diesel'!M56/'BIFUbC-petroleum-diesel'!M8,1)</f>
        <v>1</v>
      </c>
      <c r="N8" s="313">
        <f>IF('BIFUbC-petroleum-diesel'!N8&gt;0,'E-petroleum diesel'!N56/'BIFUbC-petroleum-diesel'!N8,1)</f>
        <v>1</v>
      </c>
      <c r="O8" s="313">
        <f>IF('BIFUbC-petroleum-diesel'!O8&gt;0,'E-petroleum diesel'!O56/'BIFUbC-petroleum-diesel'!O8,1)</f>
        <v>1</v>
      </c>
      <c r="P8" s="313">
        <f>IF('BIFUbC-petroleum-diesel'!P8&gt;0,'E-petroleum diesel'!P56/'BIFUbC-petroleum-diesel'!P8,1)</f>
        <v>1</v>
      </c>
      <c r="Q8" s="313">
        <f>IF('BIFUbC-petroleum-diesel'!Q8&gt;0,'E-petroleum diesel'!Q56/'BIFUbC-petroleum-diesel'!Q8,1)</f>
        <v>1</v>
      </c>
      <c r="R8" s="313">
        <f>IF('BIFUbC-petroleum-diesel'!R8&gt;0,'E-petroleum diesel'!R56/'BIFUbC-petroleum-diesel'!R8,1)</f>
        <v>1</v>
      </c>
      <c r="S8" s="313">
        <f>IF('BIFUbC-petroleum-diesel'!S8&gt;0,'E-petroleum diesel'!S56/'BIFUbC-petroleum-diesel'!S8,1)</f>
        <v>1</v>
      </c>
      <c r="T8" s="313">
        <f>IF('BIFUbC-petroleum-diesel'!T8&gt;0,'E-petroleum diesel'!T56/'BIFUbC-petroleum-diesel'!T8,1)</f>
        <v>1</v>
      </c>
      <c r="U8" s="313">
        <f>IF('BIFUbC-petroleum-diesel'!U8&gt;0,'E-petroleum diesel'!U56/'BIFUbC-petroleum-diesel'!U8,1)</f>
        <v>1</v>
      </c>
      <c r="V8" s="313">
        <f>IF('BIFUbC-petroleum-diesel'!V8&gt;0,'E-petroleum diesel'!V56/'BIFUbC-petroleum-diesel'!V8,1)</f>
        <v>1</v>
      </c>
      <c r="W8" s="313">
        <f>IF('BIFUbC-petroleum-diesel'!W8&gt;0,'E-petroleum diesel'!W56/'BIFUbC-petroleum-diesel'!W8,1)</f>
        <v>1</v>
      </c>
      <c r="X8" s="313">
        <f>IF('BIFUbC-petroleum-diesel'!X8&gt;0,'E-petroleum diesel'!X56/'BIFUbC-petroleum-diesel'!X8,1)</f>
        <v>1</v>
      </c>
      <c r="Y8" s="313">
        <f>IF('BIFUbC-petroleum-diesel'!Y8&gt;0,'E-petroleum diesel'!Y56/'BIFUbC-petroleum-diesel'!Y8,1)</f>
        <v>1</v>
      </c>
      <c r="Z8" s="313">
        <f>IF('BIFUbC-petroleum-diesel'!Z8&gt;0,'E-petroleum diesel'!Z56/'BIFUbC-petroleum-diesel'!Z8,1)</f>
        <v>1</v>
      </c>
      <c r="AA8" s="313">
        <f>IF('BIFUbC-petroleum-diesel'!AA8&gt;0,'E-petroleum diesel'!AA56/'BIFUbC-petroleum-diesel'!AA8,1)</f>
        <v>1</v>
      </c>
      <c r="AB8" s="313">
        <f>IF('BIFUbC-petroleum-diesel'!AB8&gt;0,'E-petroleum diesel'!AB56/'BIFUbC-petroleum-diesel'!AB8,1)</f>
        <v>1</v>
      </c>
      <c r="AC8" s="313">
        <f>IF('BIFUbC-petroleum-diesel'!AC8&gt;0,'E-petroleum diesel'!AC56/'BIFUbC-petroleum-diesel'!AC8,1)</f>
        <v>1</v>
      </c>
      <c r="AD8" s="313">
        <f>IF('BIFUbC-petroleum-diesel'!AD8&gt;0,'E-petroleum diesel'!AD56/'BIFUbC-petroleum-diesel'!AD8,1)</f>
        <v>1</v>
      </c>
      <c r="AE8" s="313">
        <f>IF('BIFUbC-petroleum-diesel'!AE8&gt;0,'E-petroleum diesel'!AE56/'BIFUbC-petroleum-diesel'!AE8,1)</f>
        <v>1</v>
      </c>
      <c r="AF8" s="313">
        <f>IF('BIFUbC-petroleum-diesel'!AF8&gt;0,'E-petroleum diesel'!AF56/'BIFUbC-petroleum-diesel'!AF8,1)</f>
        <v>1</v>
      </c>
      <c r="AG8" s="313">
        <f>IF('BIFUbC-petroleum-diesel'!AG8&gt;0,'E-petroleum diesel'!AG56/'BIFUbC-petroleum-diesel'!AG8,1)</f>
        <v>1</v>
      </c>
      <c r="AH8" s="313">
        <f>IF('BIFUbC-petroleum-diesel'!AH8&gt;0,'E-petroleum diesel'!AH56/'BIFUbC-petroleum-diesel'!AH8,1)</f>
        <v>1</v>
      </c>
      <c r="AI8" s="313">
        <f>IF('BIFUbC-petroleum-diesel'!AI8&gt;0,'E-petroleum diesel'!AI56/'BIFUbC-petroleum-diesel'!AI8,1)</f>
        <v>1</v>
      </c>
      <c r="AJ8" s="313">
        <f>IF('BIFUbC-petroleum-diesel'!AJ8&gt;0,'E-petroleum diesel'!AJ56/'BIFUbC-petroleum-diesel'!AJ8,1)</f>
        <v>1</v>
      </c>
      <c r="AK8" s="313">
        <f>IF('BIFUbC-petroleum-diesel'!AK8&gt;0,'E-petroleum diesel'!AK56/'BIFUbC-petroleum-diesel'!AK8,1)</f>
        <v>1</v>
      </c>
      <c r="AL8" s="313">
        <f>IF('BIFUbC-petroleum-diesel'!AL8&gt;0,'E-petroleum diesel'!AL56/'BIFUbC-petroleum-diesel'!AL8,1)</f>
        <v>1</v>
      </c>
      <c r="AM8" s="313">
        <f>IF('BIFUbC-petroleum-diesel'!AM8&gt;0,'E-petroleum diesel'!AM56/'BIFUbC-petroleum-diesel'!AM8,1)</f>
        <v>1</v>
      </c>
      <c r="AN8" s="313">
        <f>IF('BIFUbC-petroleum-diesel'!AN8&gt;0,'E-petroleum diesel'!AN56/'BIFUbC-petroleum-diesel'!AN8,1)</f>
        <v>1</v>
      </c>
      <c r="AO8" s="313">
        <f>IF('BIFUbC-petroleum-diesel'!AO8&gt;0,'E-petroleum diesel'!AO56/'BIFUbC-petroleum-diesel'!AO8,1)</f>
        <v>1</v>
      </c>
      <c r="AP8" s="313">
        <f>IF('BIFUbC-petroleum-diesel'!AP8&gt;0,'E-petroleum diesel'!AP56/'BIFUbC-petroleum-diesel'!AP8,1)</f>
        <v>1</v>
      </c>
      <c r="AQ8" s="313">
        <f>IF('BIFUbC-petroleum-diesel'!AQ8&gt;0,'E-petroleum diesel'!AQ56/'BIFUbC-petroleum-diesel'!AQ8,1)</f>
        <v>1</v>
      </c>
    </row>
    <row r="9" spans="1:43" x14ac:dyDescent="0.2">
      <c r="A9" s="313" t="s">
        <v>131</v>
      </c>
      <c r="B9" s="313">
        <f>IF('BIFUbC-petroleum-diesel'!B9&gt;0,'E-petroleum diesel'!B57/'BIFUbC-petroleum-diesel'!B9,1)</f>
        <v>1</v>
      </c>
      <c r="C9" s="313">
        <f>IF('BIFUbC-petroleum-diesel'!C9&gt;0,'E-petroleum diesel'!C57/'BIFUbC-petroleum-diesel'!C9,1)</f>
        <v>1</v>
      </c>
      <c r="D9" s="313">
        <f>IF('BIFUbC-petroleum-diesel'!D9&gt;0,'E-petroleum diesel'!D57/'BIFUbC-petroleum-diesel'!D9,1)</f>
        <v>1</v>
      </c>
      <c r="E9" s="313">
        <f>IF('BIFUbC-petroleum-diesel'!E9&gt;0,'E-petroleum diesel'!E57/'BIFUbC-petroleum-diesel'!E9,1)</f>
        <v>1</v>
      </c>
      <c r="F9" s="313">
        <f>IF('BIFUbC-petroleum-diesel'!F9&gt;0,'E-petroleum diesel'!F57/'BIFUbC-petroleum-diesel'!F9,1)</f>
        <v>1</v>
      </c>
      <c r="G9" s="313">
        <f>IF('BIFUbC-petroleum-diesel'!G9&gt;0,'E-petroleum diesel'!G57/'BIFUbC-petroleum-diesel'!G9,1)</f>
        <v>1</v>
      </c>
      <c r="H9" s="313">
        <f>IF('BIFUbC-petroleum-diesel'!H9&gt;0,'E-petroleum diesel'!H57/'BIFUbC-petroleum-diesel'!H9,1)</f>
        <v>1</v>
      </c>
      <c r="I9" s="313">
        <f>IF('BIFUbC-petroleum-diesel'!I9&gt;0,'E-petroleum diesel'!I57/'BIFUbC-petroleum-diesel'!I9,1)</f>
        <v>1</v>
      </c>
      <c r="J9" s="313">
        <f>IF('BIFUbC-petroleum-diesel'!J9&gt;0,'E-petroleum diesel'!J57/'BIFUbC-petroleum-diesel'!J9,1)</f>
        <v>1</v>
      </c>
      <c r="K9" s="313">
        <f>IF('BIFUbC-petroleum-diesel'!K9&gt;0,'E-petroleum diesel'!K57/'BIFUbC-petroleum-diesel'!K9,1)</f>
        <v>1</v>
      </c>
      <c r="L9" s="313">
        <f>IF('BIFUbC-petroleum-diesel'!L9&gt;0,'E-petroleum diesel'!L57/'BIFUbC-petroleum-diesel'!L9,1)</f>
        <v>1</v>
      </c>
      <c r="M9" s="313">
        <f>IF('BIFUbC-petroleum-diesel'!M9&gt;0,'E-petroleum diesel'!M57/'BIFUbC-petroleum-diesel'!M9,1)</f>
        <v>1</v>
      </c>
      <c r="N9" s="313">
        <f>IF('BIFUbC-petroleum-diesel'!N9&gt;0,'E-petroleum diesel'!N57/'BIFUbC-petroleum-diesel'!N9,1)</f>
        <v>1</v>
      </c>
      <c r="O9" s="313">
        <f>IF('BIFUbC-petroleum-diesel'!O9&gt;0,'E-petroleum diesel'!O57/'BIFUbC-petroleum-diesel'!O9,1)</f>
        <v>1</v>
      </c>
      <c r="P9" s="313">
        <f>IF('BIFUbC-petroleum-diesel'!P9&gt;0,'E-petroleum diesel'!P57/'BIFUbC-petroleum-diesel'!P9,1)</f>
        <v>1</v>
      </c>
      <c r="Q9" s="313">
        <f>IF('BIFUbC-petroleum-diesel'!Q9&gt;0,'E-petroleum diesel'!Q57/'BIFUbC-petroleum-diesel'!Q9,1)</f>
        <v>1</v>
      </c>
      <c r="R9" s="313">
        <f>IF('BIFUbC-petroleum-diesel'!R9&gt;0,'E-petroleum diesel'!R57/'BIFUbC-petroleum-diesel'!R9,1)</f>
        <v>1</v>
      </c>
      <c r="S9" s="313">
        <f>IF('BIFUbC-petroleum-diesel'!S9&gt;0,'E-petroleum diesel'!S57/'BIFUbC-petroleum-diesel'!S9,1)</f>
        <v>1</v>
      </c>
      <c r="T9" s="313">
        <f>IF('BIFUbC-petroleum-diesel'!T9&gt;0,'E-petroleum diesel'!T57/'BIFUbC-petroleum-diesel'!T9,1)</f>
        <v>1</v>
      </c>
      <c r="U9" s="313">
        <f>IF('BIFUbC-petroleum-diesel'!U9&gt;0,'E-petroleum diesel'!U57/'BIFUbC-petroleum-diesel'!U9,1)</f>
        <v>1</v>
      </c>
      <c r="V9" s="313">
        <f>IF('BIFUbC-petroleum-diesel'!V9&gt;0,'E-petroleum diesel'!V57/'BIFUbC-petroleum-diesel'!V9,1)</f>
        <v>1</v>
      </c>
      <c r="W9" s="313">
        <f>IF('BIFUbC-petroleum-diesel'!W9&gt;0,'E-petroleum diesel'!W57/'BIFUbC-petroleum-diesel'!W9,1)</f>
        <v>1</v>
      </c>
      <c r="X9" s="313">
        <f>IF('BIFUbC-petroleum-diesel'!X9&gt;0,'E-petroleum diesel'!X57/'BIFUbC-petroleum-diesel'!X9,1)</f>
        <v>1</v>
      </c>
      <c r="Y9" s="313">
        <f>IF('BIFUbC-petroleum-diesel'!Y9&gt;0,'E-petroleum diesel'!Y57/'BIFUbC-petroleum-diesel'!Y9,1)</f>
        <v>1</v>
      </c>
      <c r="Z9" s="313">
        <f>IF('BIFUbC-petroleum-diesel'!Z9&gt;0,'E-petroleum diesel'!Z57/'BIFUbC-petroleum-diesel'!Z9,1)</f>
        <v>1</v>
      </c>
      <c r="AA9" s="313">
        <f>IF('BIFUbC-petroleum-diesel'!AA9&gt;0,'E-petroleum diesel'!AA57/'BIFUbC-petroleum-diesel'!AA9,1)</f>
        <v>1</v>
      </c>
      <c r="AB9" s="313">
        <f>IF('BIFUbC-petroleum-diesel'!AB9&gt;0,'E-petroleum diesel'!AB57/'BIFUbC-petroleum-diesel'!AB9,1)</f>
        <v>1</v>
      </c>
      <c r="AC9" s="313">
        <f>IF('BIFUbC-petroleum-diesel'!AC9&gt;0,'E-petroleum diesel'!AC57/'BIFUbC-petroleum-diesel'!AC9,1)</f>
        <v>1</v>
      </c>
      <c r="AD9" s="313">
        <f>IF('BIFUbC-petroleum-diesel'!AD9&gt;0,'E-petroleum diesel'!AD57/'BIFUbC-petroleum-diesel'!AD9,1)</f>
        <v>1</v>
      </c>
      <c r="AE9" s="313">
        <f>IF('BIFUbC-petroleum-diesel'!AE9&gt;0,'E-petroleum diesel'!AE57/'BIFUbC-petroleum-diesel'!AE9,1)</f>
        <v>1</v>
      </c>
      <c r="AF9" s="313">
        <f>IF('BIFUbC-petroleum-diesel'!AF9&gt;0,'E-petroleum diesel'!AF57/'BIFUbC-petroleum-diesel'!AF9,1)</f>
        <v>1</v>
      </c>
      <c r="AG9" s="313">
        <f>IF('BIFUbC-petroleum-diesel'!AG9&gt;0,'E-petroleum diesel'!AG57/'BIFUbC-petroleum-diesel'!AG9,1)</f>
        <v>1</v>
      </c>
      <c r="AH9" s="313">
        <f>IF('BIFUbC-petroleum-diesel'!AH9&gt;0,'E-petroleum diesel'!AH57/'BIFUbC-petroleum-diesel'!AH9,1)</f>
        <v>1</v>
      </c>
      <c r="AI9" s="313">
        <f>IF('BIFUbC-petroleum-diesel'!AI9&gt;0,'E-petroleum diesel'!AI57/'BIFUbC-petroleum-diesel'!AI9,1)</f>
        <v>1</v>
      </c>
      <c r="AJ9" s="313">
        <f>IF('BIFUbC-petroleum-diesel'!AJ9&gt;0,'E-petroleum diesel'!AJ57/'BIFUbC-petroleum-diesel'!AJ9,1)</f>
        <v>1</v>
      </c>
      <c r="AK9" s="313">
        <f>IF('BIFUbC-petroleum-diesel'!AK9&gt;0,'E-petroleum diesel'!AK57/'BIFUbC-petroleum-diesel'!AK9,1)</f>
        <v>1</v>
      </c>
      <c r="AL9" s="313">
        <f>IF('BIFUbC-petroleum-diesel'!AL9&gt;0,'E-petroleum diesel'!AL57/'BIFUbC-petroleum-diesel'!AL9,1)</f>
        <v>1</v>
      </c>
      <c r="AM9" s="313">
        <f>IF('BIFUbC-petroleum-diesel'!AM9&gt;0,'E-petroleum diesel'!AM57/'BIFUbC-petroleum-diesel'!AM9,1)</f>
        <v>1</v>
      </c>
      <c r="AN9" s="313">
        <f>IF('BIFUbC-petroleum-diesel'!AN9&gt;0,'E-petroleum diesel'!AN57/'BIFUbC-petroleum-diesel'!AN9,1)</f>
        <v>1</v>
      </c>
      <c r="AO9" s="313">
        <f>IF('BIFUbC-petroleum-diesel'!AO9&gt;0,'E-petroleum diesel'!AO57/'BIFUbC-petroleum-diesel'!AO9,1)</f>
        <v>1</v>
      </c>
      <c r="AP9" s="313">
        <f>IF('BIFUbC-petroleum-diesel'!AP9&gt;0,'E-petroleum diesel'!AP57/'BIFUbC-petroleum-diesel'!AP9,1)</f>
        <v>1</v>
      </c>
      <c r="AQ9" s="313">
        <f>IF('BIFUbC-petroleum-diesel'!AQ9&gt;0,'E-petroleum diesel'!AQ57/'BIFUbC-petroleum-diesel'!AQ9,1)</f>
        <v>1</v>
      </c>
    </row>
    <row r="10" spans="1:43" x14ac:dyDescent="0.2">
      <c r="A10" s="313" t="s">
        <v>132</v>
      </c>
      <c r="B10" s="313">
        <f>IF('BIFUbC-petroleum-diesel'!B10&gt;0,'E-petroleum diesel'!B58/'BIFUbC-petroleum-diesel'!B10,1)</f>
        <v>0.18413137401862714</v>
      </c>
      <c r="C10" s="313">
        <f>IF('BIFUbC-petroleum-diesel'!C10&gt;0,'E-petroleum diesel'!C58/'BIFUbC-petroleum-diesel'!C10,1)</f>
        <v>0.10470990256784181</v>
      </c>
      <c r="D10" s="313">
        <f>IF('BIFUbC-petroleum-diesel'!D10&gt;0,'E-petroleum diesel'!D58/'BIFUbC-petroleum-diesel'!D10,1)</f>
        <v>0.10433848506808614</v>
      </c>
      <c r="E10" s="313">
        <f>IF('BIFUbC-petroleum-diesel'!E10&gt;0,'E-petroleum diesel'!E58/'BIFUbC-petroleum-diesel'!E10,1)</f>
        <v>0.10396685576059847</v>
      </c>
      <c r="F10" s="313">
        <f>IF('BIFUbC-petroleum-diesel'!F10&gt;0,'E-petroleum diesel'!F58/'BIFUbC-petroleum-diesel'!F10,1)</f>
        <v>0.10359501450172669</v>
      </c>
      <c r="G10" s="313">
        <f>IF('BIFUbC-petroleum-diesel'!G10&gt;0,'E-petroleum diesel'!G58/'BIFUbC-petroleum-diesel'!G10,1)</f>
        <v>0.10322296114771708</v>
      </c>
      <c r="H10" s="313">
        <f>IF('BIFUbC-petroleum-diesel'!H10&gt;0,'E-petroleum diesel'!H58/'BIFUbC-petroleum-diesel'!H10,1)</f>
        <v>0.10285069555471443</v>
      </c>
      <c r="I10" s="313">
        <f>IF('BIFUbC-petroleum-diesel'!I10&gt;0,'E-petroleum diesel'!I58/'BIFUbC-petroleum-diesel'!I10,1)</f>
        <v>0.10254197092163354</v>
      </c>
      <c r="J10" s="313">
        <f>IF('BIFUbC-petroleum-diesel'!J10&gt;0,'E-petroleum diesel'!J58/'BIFUbC-petroleum-diesel'!J10,1)</f>
        <v>0.10223311380040301</v>
      </c>
      <c r="K10" s="313">
        <f>IF('BIFUbC-petroleum-diesel'!K10&gt;0,'E-petroleum diesel'!K58/'BIFUbC-petroleum-diesel'!K10,1)</f>
        <v>0.10192412413684683</v>
      </c>
      <c r="L10" s="313">
        <f>IF('BIFUbC-petroleum-diesel'!L10&gt;0,'E-petroleum diesel'!L58/'BIFUbC-petroleum-diesel'!L10,1)</f>
        <v>0.10161500187678546</v>
      </c>
      <c r="M10" s="313">
        <f>IF('BIFUbC-petroleum-diesel'!M10&gt;0,'E-petroleum diesel'!M58/'BIFUbC-petroleum-diesel'!M10,1)</f>
        <v>0.10130574696603552</v>
      </c>
      <c r="N10" s="313">
        <f>IF('BIFUbC-petroleum-diesel'!N10&gt;0,'E-petroleum diesel'!N58/'BIFUbC-petroleum-diesel'!N10,1)</f>
        <v>0.10104465977883582</v>
      </c>
      <c r="O10" s="313">
        <f>IF('BIFUbC-petroleum-diesel'!O10&gt;0,'E-petroleum diesel'!O58/'BIFUbC-petroleum-diesel'!O10,1)</f>
        <v>0.10078346932206839</v>
      </c>
      <c r="P10" s="313">
        <f>IF('BIFUbC-petroleum-diesel'!P10&gt;0,'E-petroleum diesel'!P58/'BIFUbC-petroleum-diesel'!P10,1)</f>
        <v>0.1005221755479463</v>
      </c>
      <c r="Q10" s="313">
        <f>IF('BIFUbC-petroleum-diesel'!Q10&gt;0,'E-petroleum diesel'!Q58/'BIFUbC-petroleum-diesel'!Q10,1)</f>
        <v>0.10026077840866036</v>
      </c>
      <c r="R10" s="313">
        <f>IF('BIFUbC-petroleum-diesel'!R10&gt;0,'E-petroleum diesel'!R58/'BIFUbC-petroleum-diesel'!R10,1)</f>
        <v>9.9999277856379409E-2</v>
      </c>
      <c r="S10" s="313">
        <f>IF('BIFUbC-petroleum-diesel'!S10&gt;0,'E-petroleum diesel'!S58/'BIFUbC-petroleum-diesel'!S10,1)</f>
        <v>9.9928413114496142E-2</v>
      </c>
      <c r="T10" s="313">
        <f>IF('BIFUbC-petroleum-diesel'!T10&gt;0,'E-petroleum diesel'!T58/'BIFUbC-petroleum-diesel'!T10,1)</f>
        <v>9.985754428612055E-2</v>
      </c>
      <c r="U10" s="313">
        <f>IF('BIFUbC-petroleum-diesel'!U10&gt;0,'E-petroleum diesel'!U58/'BIFUbC-petroleum-diesel'!U10,1)</f>
        <v>9.978667137195836E-2</v>
      </c>
      <c r="V10" s="313">
        <f>IF('BIFUbC-petroleum-diesel'!V10&gt;0,'E-petroleum diesel'!V58/'BIFUbC-petroleum-diesel'!V10,1)</f>
        <v>9.9715794372715494E-2</v>
      </c>
      <c r="W10" s="313">
        <f>IF('BIFUbC-petroleum-diesel'!W10&gt;0,'E-petroleum diesel'!W58/'BIFUbC-petroleum-diesel'!W10,1)</f>
        <v>9.9644913289098386E-2</v>
      </c>
      <c r="X10" s="313">
        <f>IF('BIFUbC-petroleum-diesel'!X10&gt;0,'E-petroleum diesel'!X58/'BIFUbC-petroleum-diesel'!X10,1)</f>
        <v>9.957402812181386E-2</v>
      </c>
      <c r="Y10" s="313">
        <f>IF('BIFUbC-petroleum-diesel'!Y10&gt;0,'E-petroleum diesel'!Y58/'BIFUbC-petroleum-diesel'!Y10,1)</f>
        <v>9.9503138871569238E-2</v>
      </c>
      <c r="Z10" s="313">
        <f>IF('BIFUbC-petroleum-diesel'!Z10&gt;0,'E-petroleum diesel'!Z58/'BIFUbC-petroleum-diesel'!Z10,1)</f>
        <v>9.9432245539072123E-2</v>
      </c>
      <c r="AA10" s="313">
        <f>IF('BIFUbC-petroleum-diesel'!AA10&gt;0,'E-petroleum diesel'!AA58/'BIFUbC-petroleum-diesel'!AA10,1)</f>
        <v>9.9361348125030655E-2</v>
      </c>
      <c r="AB10" s="313">
        <f>IF('BIFUbC-petroleum-diesel'!AB10&gt;0,'E-petroleum diesel'!AB58/'BIFUbC-petroleum-diesel'!AB10,1)</f>
        <v>9.9290446630153295E-2</v>
      </c>
      <c r="AC10" s="313">
        <f>IF('BIFUbC-petroleum-diesel'!AC10&gt;0,'E-petroleum diesel'!AC58/'BIFUbC-petroleum-diesel'!AC10,1)</f>
        <v>9.9219541055148963E-2</v>
      </c>
      <c r="AD10" s="313">
        <f>IF('BIFUbC-petroleum-diesel'!AD10&gt;0,'E-petroleum diesel'!AD58/'BIFUbC-petroleum-diesel'!AD10,1)</f>
        <v>9.9148631400727036E-2</v>
      </c>
      <c r="AE10" s="313">
        <f>IF('BIFUbC-petroleum-diesel'!AE10&gt;0,'E-petroleum diesel'!AE58/'BIFUbC-petroleum-diesel'!AE10,1)</f>
        <v>9.9077717667597223E-2</v>
      </c>
      <c r="AF10" s="313">
        <f>IF('BIFUbC-petroleum-diesel'!AF10&gt;0,'E-petroleum diesel'!AF58/'BIFUbC-petroleum-diesel'!AF10,1)</f>
        <v>9.9006799856469693E-2</v>
      </c>
      <c r="AG10" s="313">
        <f>IF('BIFUbC-petroleum-diesel'!AG10&gt;0,'E-petroleum diesel'!AG58/'BIFUbC-petroleum-diesel'!AG10,1)</f>
        <v>9.8935877968055072E-2</v>
      </c>
      <c r="AH10" s="313">
        <f>IF('BIFUbC-petroleum-diesel'!AH10&gt;0,'E-petroleum diesel'!AH58/'BIFUbC-petroleum-diesel'!AH10,1)</f>
        <v>9.8864952003064277E-2</v>
      </c>
      <c r="AI10" s="313">
        <f>IF('BIFUbC-petroleum-diesel'!AI10&gt;0,'E-petroleum diesel'!AI58/'BIFUbC-petroleum-diesel'!AI10,1)</f>
        <v>9.8794021962208795E-2</v>
      </c>
      <c r="AJ10" s="313">
        <f>IF('BIFUbC-petroleum-diesel'!AJ10&gt;0,'E-petroleum diesel'!AJ58/'BIFUbC-petroleum-diesel'!AJ10,1)</f>
        <v>9.8723087846200375E-2</v>
      </c>
      <c r="AK10" s="313">
        <f>IF('BIFUbC-petroleum-diesel'!AK10&gt;0,'E-petroleum diesel'!AK58/'BIFUbC-petroleum-diesel'!AK10,1)</f>
        <v>9.8652149655751378E-2</v>
      </c>
      <c r="AL10" s="313">
        <f>IF('BIFUbC-petroleum-diesel'!AL10&gt;0,'E-petroleum diesel'!AL58/'BIFUbC-petroleum-diesel'!AL10,1)</f>
        <v>9.8581207391574374E-2</v>
      </c>
      <c r="AM10" s="313">
        <f>IF('BIFUbC-petroleum-diesel'!AM10&gt;0,'E-petroleum diesel'!AM58/'BIFUbC-petroleum-diesel'!AM10,1)</f>
        <v>9.8510261054382486E-2</v>
      </c>
      <c r="AN10" s="313">
        <f>IF('BIFUbC-petroleum-diesel'!AN10&gt;0,'E-petroleum diesel'!AN58/'BIFUbC-petroleum-diesel'!AN10,1)</f>
        <v>9.8439310644889172E-2</v>
      </c>
      <c r="AO10" s="313">
        <f>IF('BIFUbC-petroleum-diesel'!AO10&gt;0,'E-petroleum diesel'!AO58/'BIFUbC-petroleum-diesel'!AO10,1)</f>
        <v>9.8368356163808443E-2</v>
      </c>
      <c r="AP10" s="313">
        <f>IF('BIFUbC-petroleum-diesel'!AP10&gt;0,'E-petroleum diesel'!AP58/'BIFUbC-petroleum-diesel'!AP10,1)</f>
        <v>9.8297397611854506E-2</v>
      </c>
      <c r="AQ10" s="313">
        <f>IF('BIFUbC-petroleum-diesel'!AQ10&gt;0,'E-petroleum diesel'!AQ58/'BIFUbC-petroleum-diesel'!AQ10,1)</f>
        <v>9.7912904055464933E-2</v>
      </c>
    </row>
    <row r="11" spans="1:43" x14ac:dyDescent="0.2">
      <c r="A11" s="313" t="s">
        <v>133</v>
      </c>
      <c r="B11" s="313">
        <f>IF('BIFUbC-petroleum-diesel'!B11&gt;0,'E-petroleum diesel'!B59/'BIFUbC-petroleum-diesel'!B11,1)</f>
        <v>0.5967833032581038</v>
      </c>
      <c r="C11" s="313">
        <f>IF('BIFUbC-petroleum-diesel'!C11&gt;0,'E-petroleum diesel'!C59/'BIFUbC-petroleum-diesel'!C11,1)</f>
        <v>0.60489088840644056</v>
      </c>
      <c r="D11" s="313">
        <f>IF('BIFUbC-petroleum-diesel'!D11&gt;0,'E-petroleum diesel'!D59/'BIFUbC-petroleum-diesel'!D11,1)</f>
        <v>0.60376177190553482</v>
      </c>
      <c r="E11" s="313">
        <f>IF('BIFUbC-petroleum-diesel'!E11&gt;0,'E-petroleum diesel'!E59/'BIFUbC-petroleum-diesel'!E11,1)</f>
        <v>0.60261082655175413</v>
      </c>
      <c r="F11" s="313">
        <f>IF('BIFUbC-petroleum-diesel'!F11&gt;0,'E-petroleum diesel'!F59/'BIFUbC-petroleum-diesel'!F11,1)</f>
        <v>0.60132745965673773</v>
      </c>
      <c r="G11" s="313">
        <f>IF('BIFUbC-petroleum-diesel'!G11&gt;0,'E-petroleum diesel'!G59/'BIFUbC-petroleum-diesel'!G11,1)</f>
        <v>0.60009505413225561</v>
      </c>
      <c r="H11" s="313">
        <f>IF('BIFUbC-petroleum-diesel'!H11&gt;0,'E-petroleum diesel'!H59/'BIFUbC-petroleum-diesel'!H11,1)</f>
        <v>0.59887908798843514</v>
      </c>
      <c r="I11" s="313">
        <f>IF('BIFUbC-petroleum-diesel'!I11&gt;0,'E-petroleum diesel'!I59/'BIFUbC-petroleum-diesel'!I11,1)</f>
        <v>0.59784759640428486</v>
      </c>
      <c r="J11" s="313">
        <f>IF('BIFUbC-petroleum-diesel'!J11&gt;0,'E-petroleum diesel'!J59/'BIFUbC-petroleum-diesel'!J11,1)</f>
        <v>0.59679989578614412</v>
      </c>
      <c r="K11" s="313">
        <f>IF('BIFUbC-petroleum-diesel'!K11&gt;0,'E-petroleum diesel'!K59/'BIFUbC-petroleum-diesel'!K11,1)</f>
        <v>0.59573696654361052</v>
      </c>
      <c r="L11" s="313">
        <f>IF('BIFUbC-petroleum-diesel'!L11&gt;0,'E-petroleum diesel'!L59/'BIFUbC-petroleum-diesel'!L11,1)</f>
        <v>0.59466015206929557</v>
      </c>
      <c r="M11" s="313">
        <f>IF('BIFUbC-petroleum-diesel'!M11&gt;0,'E-petroleum diesel'!M59/'BIFUbC-petroleum-diesel'!M11,1)</f>
        <v>0.59357103519969989</v>
      </c>
      <c r="N11" s="313">
        <f>IF('BIFUbC-petroleum-diesel'!N11&gt;0,'E-petroleum diesel'!N59/'BIFUbC-petroleum-diesel'!N11,1)</f>
        <v>0.59268717773555057</v>
      </c>
      <c r="O11" s="313">
        <f>IF('BIFUbC-petroleum-diesel'!O11&gt;0,'E-petroleum diesel'!O59/'BIFUbC-petroleum-diesel'!O11,1)</f>
        <v>0.59179442719633069</v>
      </c>
      <c r="P11" s="313">
        <f>IF('BIFUbC-petroleum-diesel'!P11&gt;0,'E-petroleum diesel'!P59/'BIFUbC-petroleum-diesel'!P11,1)</f>
        <v>0.59089431216422972</v>
      </c>
      <c r="Q11" s="313">
        <f>IF('BIFUbC-petroleum-diesel'!Q11&gt;0,'E-petroleum diesel'!Q59/'BIFUbC-petroleum-diesel'!Q11,1)</f>
        <v>0.58998835807437588</v>
      </c>
      <c r="R11" s="313">
        <f>IF('BIFUbC-petroleum-diesel'!R11&gt;0,'E-petroleum diesel'!R59/'BIFUbC-petroleum-diesel'!R11,1)</f>
        <v>0.5890780464654104</v>
      </c>
      <c r="S11" s="313">
        <f>IF('BIFUbC-petroleum-diesel'!S11&gt;0,'E-petroleum diesel'!S59/'BIFUbC-petroleum-diesel'!S11,1)</f>
        <v>0.58877571804346662</v>
      </c>
      <c r="T11" s="313">
        <f>IF('BIFUbC-petroleum-diesel'!T11&gt;0,'E-petroleum diesel'!T59/'BIFUbC-petroleum-diesel'!T11,1)</f>
        <v>0.58847296501388247</v>
      </c>
      <c r="U11" s="313">
        <f>IF('BIFUbC-petroleum-diesel'!U11&gt;0,'E-petroleum diesel'!U59/'BIFUbC-petroleum-diesel'!U11,1)</f>
        <v>0.58816979242785106</v>
      </c>
      <c r="V11" s="313">
        <f>IF('BIFUbC-petroleum-diesel'!V11&gt;0,'E-petroleum diesel'!V59/'BIFUbC-petroleum-diesel'!V11,1)</f>
        <v>0.58786620533562883</v>
      </c>
      <c r="W11" s="313">
        <f>IF('BIFUbC-petroleum-diesel'!W11&gt;0,'E-petroleum diesel'!W59/'BIFUbC-petroleum-diesel'!W11,1)</f>
        <v>0.58756220877808274</v>
      </c>
      <c r="X11" s="313">
        <f>IF('BIFUbC-petroleum-diesel'!X11&gt;0,'E-petroleum diesel'!X59/'BIFUbC-petroleum-diesel'!X11,1)</f>
        <v>0.58726077611194816</v>
      </c>
      <c r="Y11" s="313">
        <f>IF('BIFUbC-petroleum-diesel'!Y11&gt;0,'E-petroleum diesel'!Y59/'BIFUbC-petroleum-diesel'!Y11,1)</f>
        <v>0.58695869509030307</v>
      </c>
      <c r="Z11" s="313">
        <f>IF('BIFUbC-petroleum-diesel'!Z11&gt;0,'E-petroleum diesel'!Z59/'BIFUbC-petroleum-diesel'!Z11,1)</f>
        <v>0.58665597225078769</v>
      </c>
      <c r="AA11" s="313">
        <f>IF('BIFUbC-petroleum-diesel'!AA11&gt;0,'E-petroleum diesel'!AA59/'BIFUbC-petroleum-diesel'!AA11,1)</f>
        <v>0.58635261416260698</v>
      </c>
      <c r="AB11" s="313">
        <f>IF('BIFUbC-petroleum-diesel'!AB11&gt;0,'E-petroleum diesel'!AB59/'BIFUbC-petroleum-diesel'!AB11,1)</f>
        <v>0.58604862741792474</v>
      </c>
      <c r="AC11" s="313">
        <f>IF('BIFUbC-petroleum-diesel'!AC11&gt;0,'E-petroleum diesel'!AC59/'BIFUbC-petroleum-diesel'!AC11,1)</f>
        <v>0.58574310295311416</v>
      </c>
      <c r="AD11" s="313">
        <f>IF('BIFUbC-petroleum-diesel'!AD11&gt;0,'E-petroleum diesel'!AD59/'BIFUbC-petroleum-diesel'!AD11,1)</f>
        <v>0.58543658705672685</v>
      </c>
      <c r="AE11" s="313">
        <f>IF('BIFUbC-petroleum-diesel'!AE11&gt;0,'E-petroleum diesel'!AE59/'BIFUbC-petroleum-diesel'!AE11,1)</f>
        <v>0.58512908206349801</v>
      </c>
      <c r="AF11" s="313">
        <f>IF('BIFUbC-petroleum-diesel'!AF11&gt;0,'E-petroleum diesel'!AF59/'BIFUbC-petroleum-diesel'!AF11,1)</f>
        <v>0.58482059039630285</v>
      </c>
      <c r="AG11" s="313">
        <f>IF('BIFUbC-petroleum-diesel'!AG11&gt;0,'E-petroleum diesel'!AG59/'BIFUbC-petroleum-diesel'!AG11,1)</f>
        <v>0.5845111145588946</v>
      </c>
      <c r="AH11" s="313">
        <f>IF('BIFUbC-petroleum-diesel'!AH11&gt;0,'E-petroleum diesel'!AH59/'BIFUbC-petroleum-diesel'!AH11,1)</f>
        <v>0.58420297892593853</v>
      </c>
      <c r="AI11" s="313">
        <f>IF('BIFUbC-petroleum-diesel'!AI11&gt;0,'E-petroleum diesel'!AI59/'BIFUbC-petroleum-diesel'!AI11,1)</f>
        <v>0.58389372999811506</v>
      </c>
      <c r="AJ11" s="313">
        <f>IF('BIFUbC-petroleum-diesel'!AJ11&gt;0,'E-petroleum diesel'!AJ59/'BIFUbC-petroleum-diesel'!AJ11,1)</f>
        <v>0.5835833623842952</v>
      </c>
      <c r="AK11" s="313">
        <f>IF('BIFUbC-petroleum-diesel'!AK11&gt;0,'E-petroleum diesel'!AK59/'BIFUbC-petroleum-diesel'!AK11,1)</f>
        <v>0.583271870673162</v>
      </c>
      <c r="AL11" s="313">
        <f>IF('BIFUbC-petroleum-diesel'!AL11&gt;0,'E-petroleum diesel'!AL59/'BIFUbC-petroleum-diesel'!AL11,1)</f>
        <v>0.58295924942631594</v>
      </c>
      <c r="AM11" s="313">
        <f>IF('BIFUbC-petroleum-diesel'!AM11&gt;0,'E-petroleum diesel'!AM59/'BIFUbC-petroleum-diesel'!AM11,1)</f>
        <v>0.58264499329369335</v>
      </c>
      <c r="AN11" s="313">
        <f>IF('BIFUbC-petroleum-diesel'!AN11&gt;0,'E-petroleum diesel'!AN59/'BIFUbC-petroleum-diesel'!AN11,1)</f>
        <v>0.58232951858581261</v>
      </c>
      <c r="AO11" s="313">
        <f>IF('BIFUbC-petroleum-diesel'!AO11&gt;0,'E-petroleum diesel'!AO59/'BIFUbC-petroleum-diesel'!AO11,1)</f>
        <v>0.58201281697921481</v>
      </c>
      <c r="AP11" s="313">
        <f>IF('BIFUbC-petroleum-diesel'!AP11&gt;0,'E-petroleum diesel'!AP59/'BIFUbC-petroleum-diesel'!AP11,1)</f>
        <v>0.58169488003335501</v>
      </c>
      <c r="AQ11" s="313">
        <f>IF('BIFUbC-petroleum-diesel'!AQ11&gt;0,'E-petroleum diesel'!AQ59/'BIFUbC-petroleum-diesel'!AQ11,1)</f>
        <v>0.58017882225327422</v>
      </c>
    </row>
    <row r="12" spans="1:43" x14ac:dyDescent="0.2">
      <c r="A12" s="313" t="s">
        <v>134</v>
      </c>
      <c r="B12" s="313">
        <f>IF('BIFUbC-petroleum-diesel'!B12&gt;0,'E-petroleum diesel'!B60/'BIFUbC-petroleum-diesel'!B12,1)</f>
        <v>0.95775103357835945</v>
      </c>
      <c r="C12" s="313">
        <f>IF('BIFUbC-petroleum-diesel'!C12&gt;0,'E-petroleum diesel'!C60/'BIFUbC-petroleum-diesel'!C12,1)</f>
        <v>0.92817822827056917</v>
      </c>
      <c r="D12" s="313">
        <f>IF('BIFUbC-petroleum-diesel'!D12&gt;0,'E-petroleum diesel'!D60/'BIFUbC-petroleum-diesel'!D12,1)</f>
        <v>0.92739270468120805</v>
      </c>
      <c r="E12" s="313">
        <f>IF('BIFUbC-petroleum-diesel'!E12&gt;0,'E-petroleum diesel'!E60/'BIFUbC-petroleum-diesel'!E12,1)</f>
        <v>0.92659445549178032</v>
      </c>
      <c r="F12" s="313">
        <f>IF('BIFUbC-petroleum-diesel'!F12&gt;0,'E-petroleum diesel'!F60/'BIFUbC-petroleum-diesel'!F12,1)</f>
        <v>0.92578320961761884</v>
      </c>
      <c r="G12" s="313">
        <f>IF('BIFUbC-petroleum-diesel'!G12&gt;0,'E-petroleum diesel'!G60/'BIFUbC-petroleum-diesel'!G12,1)</f>
        <v>0.92495868886864241</v>
      </c>
      <c r="H12" s="313">
        <f>IF('BIFUbC-petroleum-diesel'!H12&gt;0,'E-petroleum diesel'!H60/'BIFUbC-petroleum-diesel'!H12,1)</f>
        <v>0.92412060772997084</v>
      </c>
      <c r="I12" s="313">
        <f>IF('BIFUbC-petroleum-diesel'!I12&gt;0,'E-petroleum diesel'!I60/'BIFUbC-petroleum-diesel'!I12,1)</f>
        <v>0.92331569742409758</v>
      </c>
      <c r="J12" s="313">
        <f>IF('BIFUbC-petroleum-diesel'!J12&gt;0,'E-petroleum diesel'!J60/'BIFUbC-petroleum-diesel'!J12,1)</f>
        <v>0.92249801655464181</v>
      </c>
      <c r="K12" s="313">
        <f>IF('BIFUbC-petroleum-diesel'!K12&gt;0,'E-petroleum diesel'!K60/'BIFUbC-petroleum-diesel'!K12,1)</f>
        <v>0.92166729582834084</v>
      </c>
      <c r="L12" s="313">
        <f>IF('BIFUbC-petroleum-diesel'!L12&gt;0,'E-petroleum diesel'!L60/'BIFUbC-petroleum-diesel'!L12,1)</f>
        <v>0.92082325887923</v>
      </c>
      <c r="M12" s="313">
        <f>IF('BIFUbC-petroleum-diesel'!M12&gt;0,'E-petroleum diesel'!M60/'BIFUbC-petroleum-diesel'!M12,1)</f>
        <v>0.91996562204665422</v>
      </c>
      <c r="N12" s="313">
        <f>IF('BIFUbC-petroleum-diesel'!N12&gt;0,'E-petroleum diesel'!N60/'BIFUbC-petroleum-diesel'!N12,1)</f>
        <v>0.9192897630441148</v>
      </c>
      <c r="O12" s="313">
        <f>IF('BIFUbC-petroleum-diesel'!O12&gt;0,'E-petroleum diesel'!O60/'BIFUbC-petroleum-diesel'!O12,1)</f>
        <v>0.91860550440140398</v>
      </c>
      <c r="P12" s="313">
        <f>IF('BIFUbC-petroleum-diesel'!P12&gt;0,'E-petroleum diesel'!P60/'BIFUbC-petroleum-diesel'!P12,1)</f>
        <v>0.91791270982217266</v>
      </c>
      <c r="Q12" s="313">
        <f>IF('BIFUbC-petroleum-diesel'!Q12&gt;0,'E-petroleum diesel'!Q60/'BIFUbC-petroleum-diesel'!Q12,1)</f>
        <v>0.91721124031124979</v>
      </c>
      <c r="R12" s="313">
        <f>IF('BIFUbC-petroleum-diesel'!R12&gt;0,'E-petroleum diesel'!R60/'BIFUbC-petroleum-diesel'!R12,1)</f>
        <v>0.91650095411233212</v>
      </c>
      <c r="S12" s="313">
        <f>IF('BIFUbC-petroleum-diesel'!S12&gt;0,'E-petroleum diesel'!S60/'BIFUbC-petroleum-diesel'!S12,1)</f>
        <v>0.91619226537691167</v>
      </c>
      <c r="T12" s="313">
        <f>IF('BIFUbC-petroleum-diesel'!T12&gt;0,'E-petroleum diesel'!T60/'BIFUbC-petroleum-diesel'!T12,1)</f>
        <v>0.91588175439571728</v>
      </c>
      <c r="U12" s="313">
        <f>IF('BIFUbC-petroleum-diesel'!U12&gt;0,'E-petroleum diesel'!U60/'BIFUbC-petroleum-diesel'!U12,1)</f>
        <v>0.9155694060477787</v>
      </c>
      <c r="V12" s="313">
        <f>IF('BIFUbC-petroleum-diesel'!V12&gt;0,'E-petroleum diesel'!V60/'BIFUbC-petroleum-diesel'!V12,1)</f>
        <v>0.91525520504840274</v>
      </c>
      <c r="W12" s="313">
        <f>IF('BIFUbC-petroleum-diesel'!W12&gt;0,'E-petroleum diesel'!W60/'BIFUbC-petroleum-diesel'!W12,1)</f>
        <v>0.91493913594697229</v>
      </c>
      <c r="X12" s="313">
        <f>IF('BIFUbC-petroleum-diesel'!X12&gt;0,'E-petroleum diesel'!X60/'BIFUbC-petroleum-diesel'!X12,1)</f>
        <v>0.91462118312470941</v>
      </c>
      <c r="Y12" s="313">
        <f>IF('BIFUbC-petroleum-diesel'!Y12&gt;0,'E-petroleum diesel'!Y60/'BIFUbC-petroleum-diesel'!Y12,1)</f>
        <v>0.91430133079240206</v>
      </c>
      <c r="Z12" s="313">
        <f>IF('BIFUbC-petroleum-diesel'!Z12&gt;0,'E-petroleum diesel'!Z60/'BIFUbC-petroleum-diesel'!Z12,1)</f>
        <v>0.91397956298809424</v>
      </c>
      <c r="AA12" s="313">
        <f>IF('BIFUbC-petroleum-diesel'!AA12&gt;0,'E-petroleum diesel'!AA60/'BIFUbC-petroleum-diesel'!AA12,1)</f>
        <v>0.91365586357473949</v>
      </c>
      <c r="AB12" s="313">
        <f>IF('BIFUbC-petroleum-diesel'!AB12&gt;0,'E-petroleum diesel'!AB60/'BIFUbC-petroleum-diesel'!AB12,1)</f>
        <v>0.91333021623781396</v>
      </c>
      <c r="AC12" s="313">
        <f>IF('BIFUbC-petroleum-diesel'!AC12&gt;0,'E-petroleum diesel'!AC60/'BIFUbC-petroleum-diesel'!AC12,1)</f>
        <v>0.91300260448289294</v>
      </c>
      <c r="AD12" s="313">
        <f>IF('BIFUbC-petroleum-diesel'!AD12&gt;0,'E-petroleum diesel'!AD60/'BIFUbC-petroleum-diesel'!AD12,1)</f>
        <v>0.91267301163318615</v>
      </c>
      <c r="AE12" s="313">
        <f>IF('BIFUbC-petroleum-diesel'!AE12&gt;0,'E-petroleum diesel'!AE60/'BIFUbC-petroleum-diesel'!AE12,1)</f>
        <v>0.91234142082703273</v>
      </c>
      <c r="AF12" s="313">
        <f>IF('BIFUbC-petroleum-diesel'!AF12&gt;0,'E-petroleum diesel'!AF60/'BIFUbC-petroleum-diesel'!AF12,1)</f>
        <v>0.91200781501535588</v>
      </c>
      <c r="AG12" s="313">
        <f>IF('BIFUbC-petroleum-diesel'!AG12&gt;0,'E-petroleum diesel'!AG60/'BIFUbC-petroleum-diesel'!AG12,1)</f>
        <v>0.9116721769590741</v>
      </c>
      <c r="AH12" s="313">
        <f>IF('BIFUbC-petroleum-diesel'!AH12&gt;0,'E-petroleum diesel'!AH60/'BIFUbC-petroleum-diesel'!AH12,1)</f>
        <v>0.9113344892264712</v>
      </c>
      <c r="AI12" s="313">
        <f>IF('BIFUbC-petroleum-diesel'!AI12&gt;0,'E-petroleum diesel'!AI60/'BIFUbC-petroleum-diesel'!AI12,1)</f>
        <v>0.91099473419052013</v>
      </c>
      <c r="AJ12" s="313">
        <f>IF('BIFUbC-petroleum-diesel'!AJ12&gt;0,'E-petroleum diesel'!AJ60/'BIFUbC-petroleum-diesel'!AJ12,1)</f>
        <v>0.91065289402616545</v>
      </c>
      <c r="AK12" s="313">
        <f>IF('BIFUbC-petroleum-diesel'!AK12&gt;0,'E-petroleum diesel'!AK60/'BIFUbC-petroleum-diesel'!AK12,1)</f>
        <v>0.91030895070755813</v>
      </c>
      <c r="AL12" s="313">
        <f>IF('BIFUbC-petroleum-diesel'!AL12&gt;0,'E-petroleum diesel'!AL60/'BIFUbC-petroleum-diesel'!AL12,1)</f>
        <v>0.90996288600524433</v>
      </c>
      <c r="AM12" s="313">
        <f>IF('BIFUbC-petroleum-diesel'!AM12&gt;0,'E-petroleum diesel'!AM60/'BIFUbC-petroleum-diesel'!AM12,1)</f>
        <v>0.90961468148330815</v>
      </c>
      <c r="AN12" s="313">
        <f>IF('BIFUbC-petroleum-diesel'!AN12&gt;0,'E-petroleum diesel'!AN60/'BIFUbC-petroleum-diesel'!AN12,1)</f>
        <v>0.90926431849646472</v>
      </c>
      <c r="AO12" s="313">
        <f>IF('BIFUbC-petroleum-diesel'!AO12&gt;0,'E-petroleum diesel'!AO60/'BIFUbC-petroleum-diesel'!AO12,1)</f>
        <v>0.90891177818710578</v>
      </c>
      <c r="AP12" s="313">
        <f>IF('BIFUbC-petroleum-diesel'!AP12&gt;0,'E-petroleum diesel'!AP60/'BIFUbC-petroleum-diesel'!AP12,1)</f>
        <v>0.90855704148229333</v>
      </c>
      <c r="AQ12" s="313">
        <f>IF('BIFUbC-petroleum-diesel'!AQ12&gt;0,'E-petroleum diesel'!AQ60/'BIFUbC-petroleum-diesel'!AQ12,1)</f>
        <v>0.90776916562265397</v>
      </c>
    </row>
    <row r="13" spans="1:43" x14ac:dyDescent="0.2">
      <c r="A13" s="313" t="s">
        <v>135</v>
      </c>
      <c r="B13" s="313">
        <f>IF('BIFUbC-petroleum-diesel'!B13&gt;0,'E-petroleum diesel'!B61/'BIFUbC-petroleum-diesel'!B13,1)</f>
        <v>0.99357173296378087</v>
      </c>
      <c r="C13" s="313">
        <f>IF('BIFUbC-petroleum-diesel'!C13&gt;0,'E-petroleum diesel'!C61/'BIFUbC-petroleum-diesel'!C13,1)</f>
        <v>0.98739391188860459</v>
      </c>
      <c r="D13" s="313">
        <f>IF('BIFUbC-petroleum-diesel'!D13&gt;0,'E-petroleum diesel'!D61/'BIFUbC-petroleum-diesel'!D13,1)</f>
        <v>0.98728285422613382</v>
      </c>
      <c r="E13" s="313">
        <f>IF('BIFUbC-petroleum-diesel'!E13&gt;0,'E-petroleum diesel'!E61/'BIFUbC-petroleum-diesel'!E13,1)</f>
        <v>0.9871703104743107</v>
      </c>
      <c r="F13" s="313">
        <f>IF('BIFUbC-petroleum-diesel'!F13&gt;0,'E-petroleum diesel'!F61/'BIFUbC-petroleum-diesel'!F13,1)</f>
        <v>0.98705625378660411</v>
      </c>
      <c r="G13" s="313">
        <f>IF('BIFUbC-petroleum-diesel'!G13&gt;0,'E-petroleum diesel'!G61/'BIFUbC-petroleum-diesel'!G13,1)</f>
        <v>0.98694065670273423</v>
      </c>
      <c r="H13" s="313">
        <f>IF('BIFUbC-petroleum-diesel'!H13&gt;0,'E-petroleum diesel'!H61/'BIFUbC-petroleum-diesel'!H13,1)</f>
        <v>0.98682349113163048</v>
      </c>
      <c r="I13" s="313">
        <f>IF('BIFUbC-petroleum-diesel'!I13&gt;0,'E-petroleum diesel'!I61/'BIFUbC-petroleum-diesel'!I13,1)</f>
        <v>0.98671392594630947</v>
      </c>
      <c r="J13" s="313">
        <f>IF('BIFUbC-petroleum-diesel'!J13&gt;0,'E-petroleum diesel'!J61/'BIFUbC-petroleum-diesel'!J13,1)</f>
        <v>0.98660298458695794</v>
      </c>
      <c r="K13" s="313">
        <f>IF('BIFUbC-petroleum-diesel'!K13&gt;0,'E-petroleum diesel'!K61/'BIFUbC-petroleum-diesel'!K13,1)</f>
        <v>0.9864906438442328</v>
      </c>
      <c r="L13" s="313">
        <f>IF('BIFUbC-petroleum-diesel'!L13&gt;0,'E-petroleum diesel'!L61/'BIFUbC-petroleum-diesel'!L13,1)</f>
        <v>0.98637688001604751</v>
      </c>
      <c r="M13" s="313">
        <f>IF('BIFUbC-petroleum-diesel'!M13&gt;0,'E-petroleum diesel'!M61/'BIFUbC-petroleum-diesel'!M13,1)</f>
        <v>0.98626166889492939</v>
      </c>
      <c r="N13" s="313">
        <f>IF('BIFUbC-petroleum-diesel'!N13&gt;0,'E-petroleum diesel'!N61/'BIFUbC-petroleum-diesel'!N13,1)</f>
        <v>0.9861679780069067</v>
      </c>
      <c r="O13" s="313">
        <f>IF('BIFUbC-petroleum-diesel'!O13&gt;0,'E-petroleum diesel'!O61/'BIFUbC-petroleum-diesel'!O13,1)</f>
        <v>0.98607331375008545</v>
      </c>
      <c r="P13" s="313">
        <f>IF('BIFUbC-petroleum-diesel'!P13&gt;0,'E-petroleum diesel'!P61/'BIFUbC-petroleum-diesel'!P13,1)</f>
        <v>0.98597766243473328</v>
      </c>
      <c r="Q13" s="313">
        <f>IF('BIFUbC-petroleum-diesel'!Q13&gt;0,'E-petroleum diesel'!Q61/'BIFUbC-petroleum-diesel'!Q13,1)</f>
        <v>0.98588101012686746</v>
      </c>
      <c r="R13" s="313">
        <f>IF('BIFUbC-petroleum-diesel'!R13&gt;0,'E-petroleum diesel'!R61/'BIFUbC-petroleum-diesel'!R13,1)</f>
        <v>0.98578334264295242</v>
      </c>
      <c r="S13" s="313">
        <f>IF('BIFUbC-petroleum-diesel'!S13&gt;0,'E-petroleum diesel'!S61/'BIFUbC-petroleum-diesel'!S13,1)</f>
        <v>0.98574591616383034</v>
      </c>
      <c r="T13" s="313">
        <f>IF('BIFUbC-petroleum-diesel'!T13&gt;0,'E-petroleum diesel'!T61/'BIFUbC-petroleum-diesel'!T13,1)</f>
        <v>0.98570833861993146</v>
      </c>
      <c r="U13" s="313">
        <f>IF('BIFUbC-petroleum-diesel'!U13&gt;0,'E-petroleum diesel'!U61/'BIFUbC-petroleum-diesel'!U13,1)</f>
        <v>0.98567060918121341</v>
      </c>
      <c r="V13" s="313">
        <f>IF('BIFUbC-petroleum-diesel'!V13&gt;0,'E-petroleum diesel'!V61/'BIFUbC-petroleum-diesel'!V13,1)</f>
        <v>0.98563272701182125</v>
      </c>
      <c r="W13" s="313">
        <f>IF('BIFUbC-petroleum-diesel'!W13&gt;0,'E-petroleum diesel'!W61/'BIFUbC-petroleum-diesel'!W13,1)</f>
        <v>0.98559469127003874</v>
      </c>
      <c r="X13" s="313">
        <f>IF('BIFUbC-petroleum-diesel'!X13&gt;0,'E-petroleum diesel'!X61/'BIFUbC-petroleum-diesel'!X13,1)</f>
        <v>0.98555650110823745</v>
      </c>
      <c r="Y13" s="313">
        <f>IF('BIFUbC-petroleum-diesel'!Y13&gt;0,'E-petroleum diesel'!Y61/'BIFUbC-petroleum-diesel'!Y13,1)</f>
        <v>0.98551815567282641</v>
      </c>
      <c r="Z13" s="313">
        <f>IF('BIFUbC-petroleum-diesel'!Z13&gt;0,'E-petroleum diesel'!Z61/'BIFUbC-petroleum-diesel'!Z13,1)</f>
        <v>0.98547965410420046</v>
      </c>
      <c r="AA13" s="313">
        <f>IF('BIFUbC-petroleum-diesel'!AA13&gt;0,'E-petroleum diesel'!AA61/'BIFUbC-petroleum-diesel'!AA13,1)</f>
        <v>0.98544099553668918</v>
      </c>
      <c r="AB13" s="313">
        <f>IF('BIFUbC-petroleum-diesel'!AB13&gt;0,'E-petroleum diesel'!AB61/'BIFUbC-petroleum-diesel'!AB13,1)</f>
        <v>0.98540217909850403</v>
      </c>
      <c r="AC13" s="313">
        <f>IF('BIFUbC-petroleum-diesel'!AC13&gt;0,'E-petroleum diesel'!AC61/'BIFUbC-petroleum-diesel'!AC13,1)</f>
        <v>0.98536320391168575</v>
      </c>
      <c r="AD13" s="313">
        <f>IF('BIFUbC-petroleum-diesel'!AD13&gt;0,'E-petroleum diesel'!AD61/'BIFUbC-petroleum-diesel'!AD13,1)</f>
        <v>0.98532406909205095</v>
      </c>
      <c r="AE13" s="313">
        <f>IF('BIFUbC-petroleum-diesel'!AE13&gt;0,'E-petroleum diesel'!AE61/'BIFUbC-petroleum-diesel'!AE13,1)</f>
        <v>0.98528477374913814</v>
      </c>
      <c r="AF13" s="313">
        <f>IF('BIFUbC-petroleum-diesel'!AF13&gt;0,'E-petroleum diesel'!AF61/'BIFUbC-petroleum-diesel'!AF13,1)</f>
        <v>0.98524531698615336</v>
      </c>
      <c r="AG13" s="313">
        <f>IF('BIFUbC-petroleum-diesel'!AG13&gt;0,'E-petroleum diesel'!AG61/'BIFUbC-petroleum-diesel'!AG13,1)</f>
        <v>0.98520569789991552</v>
      </c>
      <c r="AH13" s="313">
        <f>IF('BIFUbC-petroleum-diesel'!AH13&gt;0,'E-petroleum diesel'!AH61/'BIFUbC-petroleum-diesel'!AH13,1)</f>
        <v>0.98516591558079991</v>
      </c>
      <c r="AI13" s="313">
        <f>IF('BIFUbC-petroleum-diesel'!AI13&gt;0,'E-petroleum diesel'!AI61/'BIFUbC-petroleum-diesel'!AI13,1)</f>
        <v>0.98512596911268258</v>
      </c>
      <c r="AJ13" s="313">
        <f>IF('BIFUbC-petroleum-diesel'!AJ13&gt;0,'E-petroleum diesel'!AJ61/'BIFUbC-petroleum-diesel'!AJ13,1)</f>
        <v>0.98508585757288425</v>
      </c>
      <c r="AK13" s="313">
        <f>IF('BIFUbC-petroleum-diesel'!AK13&gt;0,'E-petroleum diesel'!AK61/'BIFUbC-petroleum-diesel'!AK13,1)</f>
        <v>0.98504558003211173</v>
      </c>
      <c r="AL13" s="313">
        <f>IF('BIFUbC-petroleum-diesel'!AL13&gt;0,'E-petroleum diesel'!AL61/'BIFUbC-petroleum-diesel'!AL13,1)</f>
        <v>0.9850051355544005</v>
      </c>
      <c r="AM13" s="313">
        <f>IF('BIFUbC-petroleum-diesel'!AM13&gt;0,'E-petroleum diesel'!AM61/'BIFUbC-petroleum-diesel'!AM13,1)</f>
        <v>0.98496452319705663</v>
      </c>
      <c r="AN13" s="313">
        <f>IF('BIFUbC-petroleum-diesel'!AN13&gt;0,'E-petroleum diesel'!AN61/'BIFUbC-petroleum-diesel'!AN13,1)</f>
        <v>0.98492374201059718</v>
      </c>
      <c r="AO13" s="313">
        <f>IF('BIFUbC-petroleum-diesel'!AO13&gt;0,'E-petroleum diesel'!AO61/'BIFUbC-petroleum-diesel'!AO13,1)</f>
        <v>0.98488279103869047</v>
      </c>
      <c r="AP13" s="313">
        <f>IF('BIFUbC-petroleum-diesel'!AP13&gt;0,'E-petroleum diesel'!AP61/'BIFUbC-petroleum-diesel'!AP13,1)</f>
        <v>0.9848416693180958</v>
      </c>
      <c r="AQ13" s="313">
        <f>IF('BIFUbC-petroleum-diesel'!AQ13&gt;0,'E-petroleum diesel'!AQ61/'BIFUbC-petroleum-diesel'!AQ13,1)</f>
        <v>0.98472213575897449</v>
      </c>
    </row>
    <row r="14" spans="1:43" x14ac:dyDescent="0.2">
      <c r="A14" s="313" t="s">
        <v>136</v>
      </c>
      <c r="B14" s="313">
        <f>IF('BIFUbC-petroleum-diesel'!B14&gt;0,'E-petroleum diesel'!B62/'BIFUbC-petroleum-diesel'!B14,1)</f>
        <v>0.97943461954924116</v>
      </c>
      <c r="C14" s="313">
        <f>IF('BIFUbC-petroleum-diesel'!C14&gt;0,'E-petroleum diesel'!C62/'BIFUbC-petroleum-diesel'!C14,1)</f>
        <v>0.98110188223308403</v>
      </c>
      <c r="D14" s="313">
        <f>IF('BIFUbC-petroleum-diesel'!D14&gt;0,'E-petroleum diesel'!D62/'BIFUbC-petroleum-diesel'!D14,1)</f>
        <v>0.98103433414815888</v>
      </c>
      <c r="E14" s="313">
        <f>IF('BIFUbC-petroleum-diesel'!E14&gt;0,'E-petroleum diesel'!E62/'BIFUbC-petroleum-diesel'!E14,1)</f>
        <v>0.98096638585115326</v>
      </c>
      <c r="F14" s="313">
        <f>IF('BIFUbC-petroleum-diesel'!F14&gt;0,'E-petroleum diesel'!F62/'BIFUbC-petroleum-diesel'!F14,1)</f>
        <v>0.98089799347118745</v>
      </c>
      <c r="G14" s="313">
        <f>IF('BIFUbC-petroleum-diesel'!G14&gt;0,'E-petroleum diesel'!G62/'BIFUbC-petroleum-diesel'!G14,1)</f>
        <v>0.98082916542052023</v>
      </c>
      <c r="H14" s="313">
        <f>IF('BIFUbC-petroleum-diesel'!H14&gt;0,'E-petroleum diesel'!H62/'BIFUbC-petroleum-diesel'!H14,1)</f>
        <v>0.98075989707706168</v>
      </c>
      <c r="I14" s="313">
        <f>IF('BIFUbC-petroleum-diesel'!I14&gt;0,'E-petroleum diesel'!I62/'BIFUbC-petroleum-diesel'!I14,1)</f>
        <v>0.98069490132923309</v>
      </c>
      <c r="J14" s="313">
        <f>IF('BIFUbC-petroleum-diesel'!J14&gt;0,'E-petroleum diesel'!J62/'BIFUbC-petroleum-diesel'!J14,1)</f>
        <v>0.98062951655099051</v>
      </c>
      <c r="K14" s="313">
        <f>IF('BIFUbC-petroleum-diesel'!K14&gt;0,'E-petroleum diesel'!K62/'BIFUbC-petroleum-diesel'!K14,1)</f>
        <v>0.98056373925412332</v>
      </c>
      <c r="L14" s="313">
        <f>IF('BIFUbC-petroleum-diesel'!L14&gt;0,'E-petroleum diesel'!L62/'BIFUbC-petroleum-diesel'!L14,1)</f>
        <v>0.98049756591078574</v>
      </c>
      <c r="M14" s="313">
        <f>IF('BIFUbC-petroleum-diesel'!M14&gt;0,'E-petroleum diesel'!M62/'BIFUbC-petroleum-diesel'!M14,1)</f>
        <v>0.98043099295280955</v>
      </c>
      <c r="N14" s="313">
        <f>IF('BIFUbC-petroleum-diesel'!N14&gt;0,'E-petroleum diesel'!N62/'BIFUbC-petroleum-diesel'!N14,1)</f>
        <v>0.98037190438551081</v>
      </c>
      <c r="O14" s="313">
        <f>IF('BIFUbC-petroleum-diesel'!O14&gt;0,'E-petroleum diesel'!O62/'BIFUbC-petroleum-diesel'!O14,1)</f>
        <v>0.98031249546115184</v>
      </c>
      <c r="P14" s="313">
        <f>IF('BIFUbC-petroleum-diesel'!P14&gt;0,'E-petroleum diesel'!P62/'BIFUbC-petroleum-diesel'!P14,1)</f>
        <v>0.98025276373672299</v>
      </c>
      <c r="Q14" s="313">
        <f>IF('BIFUbC-petroleum-diesel'!Q14&gt;0,'E-petroleum diesel'!Q62/'BIFUbC-petroleum-diesel'!Q14,1)</f>
        <v>0.98019270675119186</v>
      </c>
      <c r="R14" s="313">
        <f>IF('BIFUbC-petroleum-diesel'!R14&gt;0,'E-petroleum diesel'!R62/'BIFUbC-petroleum-diesel'!R14,1)</f>
        <v>0.98013232202578016</v>
      </c>
      <c r="S14" s="313">
        <f>IF('BIFUbC-petroleum-diesel'!S14&gt;0,'E-petroleum diesel'!S62/'BIFUbC-petroleum-diesel'!S14,1)</f>
        <v>0.98011804719639539</v>
      </c>
      <c r="T14" s="313">
        <f>IF('BIFUbC-petroleum-diesel'!T14&gt;0,'E-petroleum diesel'!T62/'BIFUbC-petroleum-diesel'!T14,1)</f>
        <v>0.98010375889061274</v>
      </c>
      <c r="U14" s="313">
        <f>IF('BIFUbC-petroleum-diesel'!U14&gt;0,'E-petroleum diesel'!U62/'BIFUbC-petroleum-diesel'!U14,1)</f>
        <v>0.98008945727419716</v>
      </c>
      <c r="V14" s="313">
        <f>IF('BIFUbC-petroleum-diesel'!V14&gt;0,'E-petroleum diesel'!V62/'BIFUbC-petroleum-diesel'!V14,1)</f>
        <v>0.98007514252716244</v>
      </c>
      <c r="W14" s="313">
        <f>IF('BIFUbC-petroleum-diesel'!W14&gt;0,'E-petroleum diesel'!W62/'BIFUbC-petroleum-diesel'!W14,1)</f>
        <v>0.98006081484511165</v>
      </c>
      <c r="X14" s="313">
        <f>IF('BIFUbC-petroleum-diesel'!X14&gt;0,'E-petroleum diesel'!X62/'BIFUbC-petroleum-diesel'!X14,1)</f>
        <v>0.9800465028907227</v>
      </c>
      <c r="Y14" s="313">
        <f>IF('BIFUbC-petroleum-diesel'!Y14&gt;0,'E-petroleum diesel'!Y62/'BIFUbC-petroleum-diesel'!Y14,1)</f>
        <v>0.98003218303153117</v>
      </c>
      <c r="Z14" s="313">
        <f>IF('BIFUbC-petroleum-diesel'!Z14&gt;0,'E-petroleum diesel'!Z62/'BIFUbC-petroleum-diesel'!Z14,1)</f>
        <v>0.98001785602019831</v>
      </c>
      <c r="AA14" s="313">
        <f>IF('BIFUbC-petroleum-diesel'!AA14&gt;0,'E-petroleum diesel'!AA62/'BIFUbC-petroleum-diesel'!AA14,1)</f>
        <v>0.98000352269882451</v>
      </c>
      <c r="AB14" s="313">
        <f>IF('BIFUbC-petroleum-diesel'!AB14&gt;0,'E-petroleum diesel'!AB62/'BIFUbC-petroleum-diesel'!AB14,1)</f>
        <v>0.97998918401213186</v>
      </c>
      <c r="AC14" s="313">
        <f>IF('BIFUbC-petroleum-diesel'!AC14&gt;0,'E-petroleum diesel'!AC62/'BIFUbC-petroleum-diesel'!AC14,1)</f>
        <v>0.97997477698227264</v>
      </c>
      <c r="AD14" s="313">
        <f>IF('BIFUbC-petroleum-diesel'!AD14&gt;0,'E-petroleum diesel'!AD62/'BIFUbC-petroleum-diesel'!AD14,1)</f>
        <v>0.97996035756416289</v>
      </c>
      <c r="AE14" s="313">
        <f>IF('BIFUbC-petroleum-diesel'!AE14&gt;0,'E-petroleum diesel'!AE62/'BIFUbC-petroleum-diesel'!AE14,1)</f>
        <v>0.97994592608599107</v>
      </c>
      <c r="AF14" s="313">
        <f>IF('BIFUbC-petroleum-diesel'!AF14&gt;0,'E-petroleum diesel'!AF62/'BIFUbC-petroleum-diesel'!AF14,1)</f>
        <v>0.9799314829116692</v>
      </c>
      <c r="AG14" s="313">
        <f>IF('BIFUbC-petroleum-diesel'!AG14&gt;0,'E-petroleum diesel'!AG62/'BIFUbC-petroleum-diesel'!AG14,1)</f>
        <v>0.97991702844542317</v>
      </c>
      <c r="AH14" s="313">
        <f>IF('BIFUbC-petroleum-diesel'!AH14&gt;0,'E-petroleum diesel'!AH62/'BIFUbC-petroleum-diesel'!AH14,1)</f>
        <v>0.97990250797313649</v>
      </c>
      <c r="AI14" s="313">
        <f>IF('BIFUbC-petroleum-diesel'!AI14&gt;0,'E-petroleum diesel'!AI62/'BIFUbC-petroleum-diesel'!AI14,1)</f>
        <v>0.9798879706397372</v>
      </c>
      <c r="AJ14" s="313">
        <f>IF('BIFUbC-petroleum-diesel'!AJ14&gt;0,'E-petroleum diesel'!AJ62/'BIFUbC-petroleum-diesel'!AJ14,1)</f>
        <v>0.9798734164354389</v>
      </c>
      <c r="AK14" s="313">
        <f>IF('BIFUbC-petroleum-diesel'!AK14&gt;0,'E-petroleum diesel'!AK62/'BIFUbC-petroleum-diesel'!AK14,1)</f>
        <v>0.97985884535167456</v>
      </c>
      <c r="AL14" s="313">
        <f>IF('BIFUbC-petroleum-diesel'!AL14&gt;0,'E-petroleum diesel'!AL62/'BIFUbC-petroleum-diesel'!AL14,1)</f>
        <v>0.97984425738120307</v>
      </c>
      <c r="AM14" s="313">
        <f>IF('BIFUbC-petroleum-diesel'!AM14&gt;0,'E-petroleum diesel'!AM62/'BIFUbC-petroleum-diesel'!AM14,1)</f>
        <v>0.97982955993313858</v>
      </c>
      <c r="AN14" s="313">
        <f>IF('BIFUbC-petroleum-diesel'!AN14&gt;0,'E-petroleum diesel'!AN62/'BIFUbC-petroleum-diesel'!AN14,1)</f>
        <v>0.97981483893114008</v>
      </c>
      <c r="AO14" s="313">
        <f>IF('BIFUbC-petroleum-diesel'!AO14&gt;0,'E-petroleum diesel'!AO62/'BIFUbC-petroleum-diesel'!AO14,1)</f>
        <v>0.9798000941692967</v>
      </c>
      <c r="AP14" s="313">
        <f>IF('BIFUbC-petroleum-diesel'!AP14&gt;0,'E-petroleum diesel'!AP62/'BIFUbC-petroleum-diesel'!AP14,1)</f>
        <v>0.97978532543545971</v>
      </c>
      <c r="AQ14" s="313">
        <f>IF('BIFUbC-petroleum-diesel'!AQ14&gt;0,'E-petroleum diesel'!AQ62/'BIFUbC-petroleum-diesel'!AQ14,1)</f>
        <v>0.97971917637320605</v>
      </c>
    </row>
    <row r="15" spans="1:43" x14ac:dyDescent="0.2">
      <c r="A15" s="313" t="s">
        <v>137</v>
      </c>
      <c r="B15" s="313">
        <f>IF('BIFUbC-petroleum-diesel'!B15&gt;0,'E-petroleum diesel'!B63/'BIFUbC-petroleum-diesel'!B15,1)</f>
        <v>0.66841521468685516</v>
      </c>
      <c r="C15" s="313">
        <f>IF('BIFUbC-petroleum-diesel'!C15&gt;0,'E-petroleum diesel'!C63/'BIFUbC-petroleum-diesel'!C15,1)</f>
        <v>0.67770733478004264</v>
      </c>
      <c r="D15" s="313">
        <f>IF('BIFUbC-petroleum-diesel'!D15&gt;0,'E-petroleum diesel'!D63/'BIFUbC-petroleum-diesel'!D15,1)</f>
        <v>0.67698114923142172</v>
      </c>
      <c r="E15" s="313">
        <f>IF('BIFUbC-petroleum-diesel'!E15&gt;0,'E-petroleum diesel'!E63/'BIFUbC-petroleum-diesel'!E15,1)</f>
        <v>0.67625203652971655</v>
      </c>
      <c r="F15" s="313">
        <f>IF('BIFUbC-petroleum-diesel'!F15&gt;0,'E-petroleum diesel'!F63/'BIFUbC-petroleum-diesel'!F15,1)</f>
        <v>0.67551997919707996</v>
      </c>
      <c r="G15" s="313">
        <f>IF('BIFUbC-petroleum-diesel'!G15&gt;0,'E-petroleum diesel'!G63/'BIFUbC-petroleum-diesel'!G15,1)</f>
        <v>0.67478495961651974</v>
      </c>
      <c r="H15" s="313">
        <f>IF('BIFUbC-petroleum-diesel'!H15&gt;0,'E-petroleum diesel'!H63/'BIFUbC-petroleum-diesel'!H15,1)</f>
        <v>0.67404696003051223</v>
      </c>
      <c r="I15" s="313">
        <f>IF('BIFUbC-petroleum-diesel'!I15&gt;0,'E-petroleum diesel'!I63/'BIFUbC-petroleum-diesel'!I15,1)</f>
        <v>0.67336010139663327</v>
      </c>
      <c r="J15" s="313">
        <f>IF('BIFUbC-petroleum-diesel'!J15&gt;0,'E-petroleum diesel'!J63/'BIFUbC-petroleum-diesel'!J15,1)</f>
        <v>0.67267067668639657</v>
      </c>
      <c r="K15" s="313">
        <f>IF('BIFUbC-petroleum-diesel'!K15&gt;0,'E-petroleum diesel'!K63/'BIFUbC-petroleum-diesel'!K15,1)</f>
        <v>0.67197867173693671</v>
      </c>
      <c r="L15" s="313">
        <f>IF('BIFUbC-petroleum-diesel'!L15&gt;0,'E-petroleum diesel'!L63/'BIFUbC-petroleum-diesel'!L15,1)</f>
        <v>0.67128407228123999</v>
      </c>
      <c r="M15" s="313">
        <f>IF('BIFUbC-petroleum-diesel'!M15&gt;0,'E-petroleum diesel'!M63/'BIFUbC-petroleum-diesel'!M15,1)</f>
        <v>0.67058686394718592</v>
      </c>
      <c r="N15" s="313">
        <f>IF('BIFUbC-petroleum-diesel'!N15&gt;0,'E-petroleum diesel'!N63/'BIFUbC-petroleum-diesel'!N15,1)</f>
        <v>0.66995967718086158</v>
      </c>
      <c r="O15" s="313">
        <f>IF('BIFUbC-petroleum-diesel'!O15&gt;0,'E-petroleum diesel'!O63/'BIFUbC-petroleum-diesel'!O15,1)</f>
        <v>0.66933031874152848</v>
      </c>
      <c r="P15" s="313">
        <f>IF('BIFUbC-petroleum-diesel'!P15&gt;0,'E-petroleum diesel'!P63/'BIFUbC-petroleum-diesel'!P15,1)</f>
        <v>0.66869877744702255</v>
      </c>
      <c r="Q15" s="313">
        <f>IF('BIFUbC-petroleum-diesel'!Q15&gt;0,'E-petroleum diesel'!Q63/'BIFUbC-petroleum-diesel'!Q15,1)</f>
        <v>0.66806504203836736</v>
      </c>
      <c r="R15" s="313">
        <f>IF('BIFUbC-petroleum-diesel'!R15&gt;0,'E-petroleum diesel'!R63/'BIFUbC-petroleum-diesel'!R15,1)</f>
        <v>0.66742910117911358</v>
      </c>
      <c r="S15" s="313">
        <f>IF('BIFUbC-petroleum-diesel'!S15&gt;0,'E-petroleum diesel'!S63/'BIFUbC-petroleum-diesel'!S15,1)</f>
        <v>0.6672904507834726</v>
      </c>
      <c r="T15" s="313">
        <f>IF('BIFUbC-petroleum-diesel'!T15&gt;0,'E-petroleum diesel'!T63/'BIFUbC-petroleum-diesel'!T15,1)</f>
        <v>0.66715170920504019</v>
      </c>
      <c r="U15" s="313">
        <f>IF('BIFUbC-petroleum-diesel'!U15&gt;0,'E-petroleum diesel'!U63/'BIFUbC-petroleum-diesel'!U15,1)</f>
        <v>0.66701287636031426</v>
      </c>
      <c r="V15" s="313">
        <f>IF('BIFUbC-petroleum-diesel'!V15&gt;0,'E-petroleum diesel'!V63/'BIFUbC-petroleum-diesel'!V15,1)</f>
        <v>0.66687395216569412</v>
      </c>
      <c r="W15" s="313">
        <f>IF('BIFUbC-petroleum-diesel'!W15&gt;0,'E-petroleum diesel'!W63/'BIFUbC-petroleum-diesel'!W15,1)</f>
        <v>0.66673493653747928</v>
      </c>
      <c r="X15" s="313">
        <f>IF('BIFUbC-petroleum-diesel'!X15&gt;0,'E-petroleum diesel'!X63/'BIFUbC-petroleum-diesel'!X15,1)</f>
        <v>0.66659582939187001</v>
      </c>
      <c r="Y15" s="313">
        <f>IF('BIFUbC-petroleum-diesel'!Y15&gt;0,'E-petroleum diesel'!Y63/'BIFUbC-petroleum-diesel'!Y15,1)</f>
        <v>0.66645663064496719</v>
      </c>
      <c r="Z15" s="313">
        <f>IF('BIFUbC-petroleum-diesel'!Z15&gt;0,'E-petroleum diesel'!Z63/'BIFUbC-petroleum-diesel'!Z15,1)</f>
        <v>0.66631734021277167</v>
      </c>
      <c r="AA15" s="313">
        <f>IF('BIFUbC-petroleum-diesel'!AA15&gt;0,'E-petroleum diesel'!AA63/'BIFUbC-petroleum-diesel'!AA15,1)</f>
        <v>0.66617795801118507</v>
      </c>
      <c r="AB15" s="313">
        <f>IF('BIFUbC-petroleum-diesel'!AB15&gt;0,'E-petroleum diesel'!AB63/'BIFUbC-petroleum-diesel'!AB15,1)</f>
        <v>0.66603848395600862</v>
      </c>
      <c r="AC15" s="313">
        <f>IF('BIFUbC-petroleum-diesel'!AC15&gt;0,'E-petroleum diesel'!AC63/'BIFUbC-petroleum-diesel'!AC15,1)</f>
        <v>0.66589891796294343</v>
      </c>
      <c r="AD15" s="313">
        <f>IF('BIFUbC-petroleum-diesel'!AD15&gt;0,'E-petroleum diesel'!AD63/'BIFUbC-petroleum-diesel'!AD15,1)</f>
        <v>0.66575925994759044</v>
      </c>
      <c r="AE15" s="313">
        <f>IF('BIFUbC-petroleum-diesel'!AE15&gt;0,'E-petroleum diesel'!AE63/'BIFUbC-petroleum-diesel'!AE15,1)</f>
        <v>0.66561950982545037</v>
      </c>
      <c r="AF15" s="313">
        <f>IF('BIFUbC-petroleum-diesel'!AF15&gt;0,'E-petroleum diesel'!AF63/'BIFUbC-petroleum-diesel'!AF15,1)</f>
        <v>0.66547966751192311</v>
      </c>
      <c r="AG15" s="313">
        <f>IF('BIFUbC-petroleum-diesel'!AG15&gt;0,'E-petroleum diesel'!AG63/'BIFUbC-petroleum-diesel'!AG15,1)</f>
        <v>0.66533973292230797</v>
      </c>
      <c r="AH15" s="313">
        <f>IF('BIFUbC-petroleum-diesel'!AH15&gt;0,'E-petroleum diesel'!AH63/'BIFUbC-petroleum-diesel'!AH15,1)</f>
        <v>0.66519970597180345</v>
      </c>
      <c r="AI15" s="313">
        <f>IF('BIFUbC-petroleum-diesel'!AI15&gt;0,'E-petroleum diesel'!AI63/'BIFUbC-petroleum-diesel'!AI15,1)</f>
        <v>0.66505958657550679</v>
      </c>
      <c r="AJ15" s="313">
        <f>IF('BIFUbC-petroleum-diesel'!AJ15&gt;0,'E-petroleum diesel'!AJ63/'BIFUbC-petroleum-diesel'!AJ15,1)</f>
        <v>0.66491937464841444</v>
      </c>
      <c r="AK15" s="313">
        <f>IF('BIFUbC-petroleum-diesel'!AK15&gt;0,'E-petroleum diesel'!AK63/'BIFUbC-petroleum-diesel'!AK15,1)</f>
        <v>0.66477907010542148</v>
      </c>
      <c r="AL15" s="313">
        <f>IF('BIFUbC-petroleum-diesel'!AL15&gt;0,'E-petroleum diesel'!AL63/'BIFUbC-petroleum-diesel'!AL15,1)</f>
        <v>0.66463867286132117</v>
      </c>
      <c r="AM15" s="313">
        <f>IF('BIFUbC-petroleum-diesel'!AM15&gt;0,'E-petroleum diesel'!AM63/'BIFUbC-petroleum-diesel'!AM15,1)</f>
        <v>0.66449818283080575</v>
      </c>
      <c r="AN15" s="313">
        <f>IF('BIFUbC-petroleum-diesel'!AN15&gt;0,'E-petroleum diesel'!AN63/'BIFUbC-petroleum-diesel'!AN15,1)</f>
        <v>0.66435759992846533</v>
      </c>
      <c r="AO15" s="313">
        <f>IF('BIFUbC-petroleum-diesel'!AO15&gt;0,'E-petroleum diesel'!AO63/'BIFUbC-petroleum-diesel'!AO15,1)</f>
        <v>0.66421692406878829</v>
      </c>
      <c r="AP15" s="313">
        <f>IF('BIFUbC-petroleum-diesel'!AP15&gt;0,'E-petroleum diesel'!AP63/'BIFUbC-petroleum-diesel'!AP15,1)</f>
        <v>0.66407615516616081</v>
      </c>
      <c r="AQ15" s="313">
        <f>IF('BIFUbC-petroleum-diesel'!AQ15&gt;0,'E-petroleum diesel'!AQ63/'BIFUbC-petroleum-diesel'!AQ15,1)</f>
        <v>0.66336297904901553</v>
      </c>
    </row>
    <row r="16" spans="1:43" x14ac:dyDescent="0.2">
      <c r="A16" s="313" t="s">
        <v>138</v>
      </c>
      <c r="B16" s="313">
        <f>IF('BIFUbC-petroleum-diesel'!B16&gt;0,'E-petroleum diesel'!B64/'BIFUbC-petroleum-diesel'!B16,1)</f>
        <v>1</v>
      </c>
      <c r="C16" s="313">
        <f>IF('BIFUbC-petroleum-diesel'!C16&gt;0,'E-petroleum diesel'!C64/'BIFUbC-petroleum-diesel'!C16,1)</f>
        <v>1</v>
      </c>
      <c r="D16" s="313">
        <f>IF('BIFUbC-petroleum-diesel'!D16&gt;0,'E-petroleum diesel'!D64/'BIFUbC-petroleum-diesel'!D16,1)</f>
        <v>1</v>
      </c>
      <c r="E16" s="313">
        <f>IF('BIFUbC-petroleum-diesel'!E16&gt;0,'E-petroleum diesel'!E64/'BIFUbC-petroleum-diesel'!E16,1)</f>
        <v>1</v>
      </c>
      <c r="F16" s="313">
        <f>IF('BIFUbC-petroleum-diesel'!F16&gt;0,'E-petroleum diesel'!F64/'BIFUbC-petroleum-diesel'!F16,1)</f>
        <v>1</v>
      </c>
      <c r="G16" s="313">
        <f>IF('BIFUbC-petroleum-diesel'!G16&gt;0,'E-petroleum diesel'!G64/'BIFUbC-petroleum-diesel'!G16,1)</f>
        <v>1</v>
      </c>
      <c r="H16" s="313">
        <f>IF('BIFUbC-petroleum-diesel'!H16&gt;0,'E-petroleum diesel'!H64/'BIFUbC-petroleum-diesel'!H16,1)</f>
        <v>1</v>
      </c>
      <c r="I16" s="313">
        <f>IF('BIFUbC-petroleum-diesel'!I16&gt;0,'E-petroleum diesel'!I64/'BIFUbC-petroleum-diesel'!I16,1)</f>
        <v>1</v>
      </c>
      <c r="J16" s="313">
        <f>IF('BIFUbC-petroleum-diesel'!J16&gt;0,'E-petroleum diesel'!J64/'BIFUbC-petroleum-diesel'!J16,1)</f>
        <v>1</v>
      </c>
      <c r="K16" s="313">
        <f>IF('BIFUbC-petroleum-diesel'!K16&gt;0,'E-petroleum diesel'!K64/'BIFUbC-petroleum-diesel'!K16,1)</f>
        <v>1</v>
      </c>
      <c r="L16" s="313">
        <f>IF('BIFUbC-petroleum-diesel'!L16&gt;0,'E-petroleum diesel'!L64/'BIFUbC-petroleum-diesel'!L16,1)</f>
        <v>1</v>
      </c>
      <c r="M16" s="313">
        <f>IF('BIFUbC-petroleum-diesel'!M16&gt;0,'E-petroleum diesel'!M64/'BIFUbC-petroleum-diesel'!M16,1)</f>
        <v>1</v>
      </c>
      <c r="N16" s="313">
        <f>IF('BIFUbC-petroleum-diesel'!N16&gt;0,'E-petroleum diesel'!N64/'BIFUbC-petroleum-diesel'!N16,1)</f>
        <v>1</v>
      </c>
      <c r="O16" s="313">
        <f>IF('BIFUbC-petroleum-diesel'!O16&gt;0,'E-petroleum diesel'!O64/'BIFUbC-petroleum-diesel'!O16,1)</f>
        <v>1</v>
      </c>
      <c r="P16" s="313">
        <f>IF('BIFUbC-petroleum-diesel'!P16&gt;0,'E-petroleum diesel'!P64/'BIFUbC-petroleum-diesel'!P16,1)</f>
        <v>1</v>
      </c>
      <c r="Q16" s="313">
        <f>IF('BIFUbC-petroleum-diesel'!Q16&gt;0,'E-petroleum diesel'!Q64/'BIFUbC-petroleum-diesel'!Q16,1)</f>
        <v>1</v>
      </c>
      <c r="R16" s="313">
        <f>IF('BIFUbC-petroleum-diesel'!R16&gt;0,'E-petroleum diesel'!R64/'BIFUbC-petroleum-diesel'!R16,1)</f>
        <v>1</v>
      </c>
      <c r="S16" s="313">
        <f>IF('BIFUbC-petroleum-diesel'!S16&gt;0,'E-petroleum diesel'!S64/'BIFUbC-petroleum-diesel'!S16,1)</f>
        <v>1</v>
      </c>
      <c r="T16" s="313">
        <f>IF('BIFUbC-petroleum-diesel'!T16&gt;0,'E-petroleum diesel'!T64/'BIFUbC-petroleum-diesel'!T16,1)</f>
        <v>1</v>
      </c>
      <c r="U16" s="313">
        <f>IF('BIFUbC-petroleum-diesel'!U16&gt;0,'E-petroleum diesel'!U64/'BIFUbC-petroleum-diesel'!U16,1)</f>
        <v>1</v>
      </c>
      <c r="V16" s="313">
        <f>IF('BIFUbC-petroleum-diesel'!V16&gt;0,'E-petroleum diesel'!V64/'BIFUbC-petroleum-diesel'!V16,1)</f>
        <v>1</v>
      </c>
      <c r="W16" s="313">
        <f>IF('BIFUbC-petroleum-diesel'!W16&gt;0,'E-petroleum diesel'!W64/'BIFUbC-petroleum-diesel'!W16,1)</f>
        <v>1</v>
      </c>
      <c r="X16" s="313">
        <f>IF('BIFUbC-petroleum-diesel'!X16&gt;0,'E-petroleum diesel'!X64/'BIFUbC-petroleum-diesel'!X16,1)</f>
        <v>1</v>
      </c>
      <c r="Y16" s="313">
        <f>IF('BIFUbC-petroleum-diesel'!Y16&gt;0,'E-petroleum diesel'!Y64/'BIFUbC-petroleum-diesel'!Y16,1)</f>
        <v>1</v>
      </c>
      <c r="Z16" s="313">
        <f>IF('BIFUbC-petroleum-diesel'!Z16&gt;0,'E-petroleum diesel'!Z64/'BIFUbC-petroleum-diesel'!Z16,1)</f>
        <v>1</v>
      </c>
      <c r="AA16" s="313">
        <f>IF('BIFUbC-petroleum-diesel'!AA16&gt;0,'E-petroleum diesel'!AA64/'BIFUbC-petroleum-diesel'!AA16,1)</f>
        <v>1</v>
      </c>
      <c r="AB16" s="313">
        <f>IF('BIFUbC-petroleum-diesel'!AB16&gt;0,'E-petroleum diesel'!AB64/'BIFUbC-petroleum-diesel'!AB16,1)</f>
        <v>1</v>
      </c>
      <c r="AC16" s="313">
        <f>IF('BIFUbC-petroleum-diesel'!AC16&gt;0,'E-petroleum diesel'!AC64/'BIFUbC-petroleum-diesel'!AC16,1)</f>
        <v>1</v>
      </c>
      <c r="AD16" s="313">
        <f>IF('BIFUbC-petroleum-diesel'!AD16&gt;0,'E-petroleum diesel'!AD64/'BIFUbC-petroleum-diesel'!AD16,1)</f>
        <v>1</v>
      </c>
      <c r="AE16" s="313">
        <f>IF('BIFUbC-petroleum-diesel'!AE16&gt;0,'E-petroleum diesel'!AE64/'BIFUbC-petroleum-diesel'!AE16,1)</f>
        <v>1</v>
      </c>
      <c r="AF16" s="313">
        <f>IF('BIFUbC-petroleum-diesel'!AF16&gt;0,'E-petroleum diesel'!AF64/'BIFUbC-petroleum-diesel'!AF16,1)</f>
        <v>1</v>
      </c>
      <c r="AG16" s="313">
        <f>IF('BIFUbC-petroleum-diesel'!AG16&gt;0,'E-petroleum diesel'!AG64/'BIFUbC-petroleum-diesel'!AG16,1)</f>
        <v>1</v>
      </c>
      <c r="AH16" s="313">
        <f>IF('BIFUbC-petroleum-diesel'!AH16&gt;0,'E-petroleum diesel'!AH64/'BIFUbC-petroleum-diesel'!AH16,1)</f>
        <v>1</v>
      </c>
      <c r="AI16" s="313">
        <f>IF('BIFUbC-petroleum-diesel'!AI16&gt;0,'E-petroleum diesel'!AI64/'BIFUbC-petroleum-diesel'!AI16,1)</f>
        <v>1</v>
      </c>
      <c r="AJ16" s="313">
        <f>IF('BIFUbC-petroleum-diesel'!AJ16&gt;0,'E-petroleum diesel'!AJ64/'BIFUbC-petroleum-diesel'!AJ16,1)</f>
        <v>1</v>
      </c>
      <c r="AK16" s="313">
        <f>IF('BIFUbC-petroleum-diesel'!AK16&gt;0,'E-petroleum diesel'!AK64/'BIFUbC-petroleum-diesel'!AK16,1)</f>
        <v>1</v>
      </c>
      <c r="AL16" s="313">
        <f>IF('BIFUbC-petroleum-diesel'!AL16&gt;0,'E-petroleum diesel'!AL64/'BIFUbC-petroleum-diesel'!AL16,1)</f>
        <v>1</v>
      </c>
      <c r="AM16" s="313">
        <f>IF('BIFUbC-petroleum-diesel'!AM16&gt;0,'E-petroleum diesel'!AM64/'BIFUbC-petroleum-diesel'!AM16,1)</f>
        <v>1</v>
      </c>
      <c r="AN16" s="313">
        <f>IF('BIFUbC-petroleum-diesel'!AN16&gt;0,'E-petroleum diesel'!AN64/'BIFUbC-petroleum-diesel'!AN16,1)</f>
        <v>1</v>
      </c>
      <c r="AO16" s="313">
        <f>IF('BIFUbC-petroleum-diesel'!AO16&gt;0,'E-petroleum diesel'!AO64/'BIFUbC-petroleum-diesel'!AO16,1)</f>
        <v>1</v>
      </c>
      <c r="AP16" s="313">
        <f>IF('BIFUbC-petroleum-diesel'!AP16&gt;0,'E-petroleum diesel'!AP64/'BIFUbC-petroleum-diesel'!AP16,1)</f>
        <v>1</v>
      </c>
      <c r="AQ16" s="313">
        <f>IF('BIFUbC-petroleum-diesel'!AQ16&gt;0,'E-petroleum diesel'!AQ64/'BIFUbC-petroleum-diesel'!AQ16,1)</f>
        <v>1</v>
      </c>
    </row>
    <row r="17" spans="1:43" x14ac:dyDescent="0.2">
      <c r="A17" s="313" t="s">
        <v>139</v>
      </c>
      <c r="B17" s="313">
        <f>IF('BIFUbC-petroleum-diesel'!B17&gt;0,'E-petroleum diesel'!B65/'BIFUbC-petroleum-diesel'!B17,1)</f>
        <v>1</v>
      </c>
      <c r="C17" s="313">
        <f>IF('BIFUbC-petroleum-diesel'!C17&gt;0,'E-petroleum diesel'!C65/'BIFUbC-petroleum-diesel'!C17,1)</f>
        <v>1</v>
      </c>
      <c r="D17" s="313">
        <f>IF('BIFUbC-petroleum-diesel'!D17&gt;0,'E-petroleum diesel'!D65/'BIFUbC-petroleum-diesel'!D17,1)</f>
        <v>1</v>
      </c>
      <c r="E17" s="313">
        <f>IF('BIFUbC-petroleum-diesel'!E17&gt;0,'E-petroleum diesel'!E65/'BIFUbC-petroleum-diesel'!E17,1)</f>
        <v>1</v>
      </c>
      <c r="F17" s="313">
        <f>IF('BIFUbC-petroleum-diesel'!F17&gt;0,'E-petroleum diesel'!F65/'BIFUbC-petroleum-diesel'!F17,1)</f>
        <v>1</v>
      </c>
      <c r="G17" s="313">
        <f>IF('BIFUbC-petroleum-diesel'!G17&gt;0,'E-petroleum diesel'!G65/'BIFUbC-petroleum-diesel'!G17,1)</f>
        <v>1</v>
      </c>
      <c r="H17" s="313">
        <f>IF('BIFUbC-petroleum-diesel'!H17&gt;0,'E-petroleum diesel'!H65/'BIFUbC-petroleum-diesel'!H17,1)</f>
        <v>1</v>
      </c>
      <c r="I17" s="313">
        <f>IF('BIFUbC-petroleum-diesel'!I17&gt;0,'E-petroleum diesel'!I65/'BIFUbC-petroleum-diesel'!I17,1)</f>
        <v>1</v>
      </c>
      <c r="J17" s="313">
        <f>IF('BIFUbC-petroleum-diesel'!J17&gt;0,'E-petroleum diesel'!J65/'BIFUbC-petroleum-diesel'!J17,1)</f>
        <v>1</v>
      </c>
      <c r="K17" s="313">
        <f>IF('BIFUbC-petroleum-diesel'!K17&gt;0,'E-petroleum diesel'!K65/'BIFUbC-petroleum-diesel'!K17,1)</f>
        <v>1</v>
      </c>
      <c r="L17" s="313">
        <f>IF('BIFUbC-petroleum-diesel'!L17&gt;0,'E-petroleum diesel'!L65/'BIFUbC-petroleum-diesel'!L17,1)</f>
        <v>1</v>
      </c>
      <c r="M17" s="313">
        <f>IF('BIFUbC-petroleum-diesel'!M17&gt;0,'E-petroleum diesel'!M65/'BIFUbC-petroleum-diesel'!M17,1)</f>
        <v>1</v>
      </c>
      <c r="N17" s="313">
        <f>IF('BIFUbC-petroleum-diesel'!N17&gt;0,'E-petroleum diesel'!N65/'BIFUbC-petroleum-diesel'!N17,1)</f>
        <v>1</v>
      </c>
      <c r="O17" s="313">
        <f>IF('BIFUbC-petroleum-diesel'!O17&gt;0,'E-petroleum diesel'!O65/'BIFUbC-petroleum-diesel'!O17,1)</f>
        <v>1</v>
      </c>
      <c r="P17" s="313">
        <f>IF('BIFUbC-petroleum-diesel'!P17&gt;0,'E-petroleum diesel'!P65/'BIFUbC-petroleum-diesel'!P17,1)</f>
        <v>1</v>
      </c>
      <c r="Q17" s="313">
        <f>IF('BIFUbC-petroleum-diesel'!Q17&gt;0,'E-petroleum diesel'!Q65/'BIFUbC-petroleum-diesel'!Q17,1)</f>
        <v>1</v>
      </c>
      <c r="R17" s="313">
        <f>IF('BIFUbC-petroleum-diesel'!R17&gt;0,'E-petroleum diesel'!R65/'BIFUbC-petroleum-diesel'!R17,1)</f>
        <v>1</v>
      </c>
      <c r="S17" s="313">
        <f>IF('BIFUbC-petroleum-diesel'!S17&gt;0,'E-petroleum diesel'!S65/'BIFUbC-petroleum-diesel'!S17,1)</f>
        <v>1</v>
      </c>
      <c r="T17" s="313">
        <f>IF('BIFUbC-petroleum-diesel'!T17&gt;0,'E-petroleum diesel'!T65/'BIFUbC-petroleum-diesel'!T17,1)</f>
        <v>1</v>
      </c>
      <c r="U17" s="313">
        <f>IF('BIFUbC-petroleum-diesel'!U17&gt;0,'E-petroleum diesel'!U65/'BIFUbC-petroleum-diesel'!U17,1)</f>
        <v>1</v>
      </c>
      <c r="V17" s="313">
        <f>IF('BIFUbC-petroleum-diesel'!V17&gt;0,'E-petroleum diesel'!V65/'BIFUbC-petroleum-diesel'!V17,1)</f>
        <v>1</v>
      </c>
      <c r="W17" s="313">
        <f>IF('BIFUbC-petroleum-diesel'!W17&gt;0,'E-petroleum diesel'!W65/'BIFUbC-petroleum-diesel'!W17,1)</f>
        <v>1</v>
      </c>
      <c r="X17" s="313">
        <f>IF('BIFUbC-petroleum-diesel'!X17&gt;0,'E-petroleum diesel'!X65/'BIFUbC-petroleum-diesel'!X17,1)</f>
        <v>1</v>
      </c>
      <c r="Y17" s="313">
        <f>IF('BIFUbC-petroleum-diesel'!Y17&gt;0,'E-petroleum diesel'!Y65/'BIFUbC-petroleum-diesel'!Y17,1)</f>
        <v>1</v>
      </c>
      <c r="Z17" s="313">
        <f>IF('BIFUbC-petroleum-diesel'!Z17&gt;0,'E-petroleum diesel'!Z65/'BIFUbC-petroleum-diesel'!Z17,1)</f>
        <v>1</v>
      </c>
      <c r="AA17" s="313">
        <f>IF('BIFUbC-petroleum-diesel'!AA17&gt;0,'E-petroleum diesel'!AA65/'BIFUbC-petroleum-diesel'!AA17,1)</f>
        <v>1</v>
      </c>
      <c r="AB17" s="313">
        <f>IF('BIFUbC-petroleum-diesel'!AB17&gt;0,'E-petroleum diesel'!AB65/'BIFUbC-petroleum-diesel'!AB17,1)</f>
        <v>1</v>
      </c>
      <c r="AC17" s="313">
        <f>IF('BIFUbC-petroleum-diesel'!AC17&gt;0,'E-petroleum diesel'!AC65/'BIFUbC-petroleum-diesel'!AC17,1)</f>
        <v>1</v>
      </c>
      <c r="AD17" s="313">
        <f>IF('BIFUbC-petroleum-diesel'!AD17&gt;0,'E-petroleum diesel'!AD65/'BIFUbC-petroleum-diesel'!AD17,1)</f>
        <v>1</v>
      </c>
      <c r="AE17" s="313">
        <f>IF('BIFUbC-petroleum-diesel'!AE17&gt;0,'E-petroleum diesel'!AE65/'BIFUbC-petroleum-diesel'!AE17,1)</f>
        <v>1</v>
      </c>
      <c r="AF17" s="313">
        <f>IF('BIFUbC-petroleum-diesel'!AF17&gt;0,'E-petroleum diesel'!AF65/'BIFUbC-petroleum-diesel'!AF17,1)</f>
        <v>1</v>
      </c>
      <c r="AG17" s="313">
        <f>IF('BIFUbC-petroleum-diesel'!AG17&gt;0,'E-petroleum diesel'!AG65/'BIFUbC-petroleum-diesel'!AG17,1)</f>
        <v>1</v>
      </c>
      <c r="AH17" s="313">
        <f>IF('BIFUbC-petroleum-diesel'!AH17&gt;0,'E-petroleum diesel'!AH65/'BIFUbC-petroleum-diesel'!AH17,1)</f>
        <v>1</v>
      </c>
      <c r="AI17" s="313">
        <f>IF('BIFUbC-petroleum-diesel'!AI17&gt;0,'E-petroleum diesel'!AI65/'BIFUbC-petroleum-diesel'!AI17,1)</f>
        <v>1</v>
      </c>
      <c r="AJ17" s="313">
        <f>IF('BIFUbC-petroleum-diesel'!AJ17&gt;0,'E-petroleum diesel'!AJ65/'BIFUbC-petroleum-diesel'!AJ17,1)</f>
        <v>1</v>
      </c>
      <c r="AK17" s="313">
        <f>IF('BIFUbC-petroleum-diesel'!AK17&gt;0,'E-petroleum diesel'!AK65/'BIFUbC-petroleum-diesel'!AK17,1)</f>
        <v>1</v>
      </c>
      <c r="AL17" s="313">
        <f>IF('BIFUbC-petroleum-diesel'!AL17&gt;0,'E-petroleum diesel'!AL65/'BIFUbC-petroleum-diesel'!AL17,1)</f>
        <v>1</v>
      </c>
      <c r="AM17" s="313">
        <f>IF('BIFUbC-petroleum-diesel'!AM17&gt;0,'E-petroleum diesel'!AM65/'BIFUbC-petroleum-diesel'!AM17,1)</f>
        <v>1</v>
      </c>
      <c r="AN17" s="313">
        <f>IF('BIFUbC-petroleum-diesel'!AN17&gt;0,'E-petroleum diesel'!AN65/'BIFUbC-petroleum-diesel'!AN17,1)</f>
        <v>1</v>
      </c>
      <c r="AO17" s="313">
        <f>IF('BIFUbC-petroleum-diesel'!AO17&gt;0,'E-petroleum diesel'!AO65/'BIFUbC-petroleum-diesel'!AO17,1)</f>
        <v>1</v>
      </c>
      <c r="AP17" s="313">
        <f>IF('BIFUbC-petroleum-diesel'!AP17&gt;0,'E-petroleum diesel'!AP65/'BIFUbC-petroleum-diesel'!AP17,1)</f>
        <v>1</v>
      </c>
      <c r="AQ17" s="313">
        <f>IF('BIFUbC-petroleum-diesel'!AQ17&gt;0,'E-petroleum diesel'!AQ65/'BIFUbC-petroleum-diesel'!AQ17,1)</f>
        <v>1</v>
      </c>
    </row>
    <row r="18" spans="1:43" x14ac:dyDescent="0.2">
      <c r="A18" s="313" t="s">
        <v>140</v>
      </c>
      <c r="B18" s="313">
        <f>IF('BIFUbC-petroleum-diesel'!B18&gt;0,'E-petroleum diesel'!B66/'BIFUbC-petroleum-diesel'!B18,1)</f>
        <v>1</v>
      </c>
      <c r="C18" s="313">
        <f>IF('BIFUbC-petroleum-diesel'!C18&gt;0,'E-petroleum diesel'!C66/'BIFUbC-petroleum-diesel'!C18,1)</f>
        <v>1</v>
      </c>
      <c r="D18" s="313">
        <f>IF('BIFUbC-petroleum-diesel'!D18&gt;0,'E-petroleum diesel'!D66/'BIFUbC-petroleum-diesel'!D18,1)</f>
        <v>1</v>
      </c>
      <c r="E18" s="313">
        <f>IF('BIFUbC-petroleum-diesel'!E18&gt;0,'E-petroleum diesel'!E66/'BIFUbC-petroleum-diesel'!E18,1)</f>
        <v>1</v>
      </c>
      <c r="F18" s="313">
        <f>IF('BIFUbC-petroleum-diesel'!F18&gt;0,'E-petroleum diesel'!F66/'BIFUbC-petroleum-diesel'!F18,1)</f>
        <v>1</v>
      </c>
      <c r="G18" s="313">
        <f>IF('BIFUbC-petroleum-diesel'!G18&gt;0,'E-petroleum diesel'!G66/'BIFUbC-petroleum-diesel'!G18,1)</f>
        <v>1</v>
      </c>
      <c r="H18" s="313">
        <f>IF('BIFUbC-petroleum-diesel'!H18&gt;0,'E-petroleum diesel'!H66/'BIFUbC-petroleum-diesel'!H18,1)</f>
        <v>1</v>
      </c>
      <c r="I18" s="313">
        <f>IF('BIFUbC-petroleum-diesel'!I18&gt;0,'E-petroleum diesel'!I66/'BIFUbC-petroleum-diesel'!I18,1)</f>
        <v>1</v>
      </c>
      <c r="J18" s="313">
        <f>IF('BIFUbC-petroleum-diesel'!J18&gt;0,'E-petroleum diesel'!J66/'BIFUbC-petroleum-diesel'!J18,1)</f>
        <v>1</v>
      </c>
      <c r="K18" s="313">
        <f>IF('BIFUbC-petroleum-diesel'!K18&gt;0,'E-petroleum diesel'!K66/'BIFUbC-petroleum-diesel'!K18,1)</f>
        <v>1</v>
      </c>
      <c r="L18" s="313">
        <f>IF('BIFUbC-petroleum-diesel'!L18&gt;0,'E-petroleum diesel'!L66/'BIFUbC-petroleum-diesel'!L18,1)</f>
        <v>1</v>
      </c>
      <c r="M18" s="313">
        <f>IF('BIFUbC-petroleum-diesel'!M18&gt;0,'E-petroleum diesel'!M66/'BIFUbC-petroleum-diesel'!M18,1)</f>
        <v>1</v>
      </c>
      <c r="N18" s="313">
        <f>IF('BIFUbC-petroleum-diesel'!N18&gt;0,'E-petroleum diesel'!N66/'BIFUbC-petroleum-diesel'!N18,1)</f>
        <v>1</v>
      </c>
      <c r="O18" s="313">
        <f>IF('BIFUbC-petroleum-diesel'!O18&gt;0,'E-petroleum diesel'!O66/'BIFUbC-petroleum-diesel'!O18,1)</f>
        <v>1</v>
      </c>
      <c r="P18" s="313">
        <f>IF('BIFUbC-petroleum-diesel'!P18&gt;0,'E-petroleum diesel'!P66/'BIFUbC-petroleum-diesel'!P18,1)</f>
        <v>1</v>
      </c>
      <c r="Q18" s="313">
        <f>IF('BIFUbC-petroleum-diesel'!Q18&gt;0,'E-petroleum diesel'!Q66/'BIFUbC-petroleum-diesel'!Q18,1)</f>
        <v>1</v>
      </c>
      <c r="R18" s="313">
        <f>IF('BIFUbC-petroleum-diesel'!R18&gt;0,'E-petroleum diesel'!R66/'BIFUbC-petroleum-diesel'!R18,1)</f>
        <v>1</v>
      </c>
      <c r="S18" s="313">
        <f>IF('BIFUbC-petroleum-diesel'!S18&gt;0,'E-petroleum diesel'!S66/'BIFUbC-petroleum-diesel'!S18,1)</f>
        <v>1</v>
      </c>
      <c r="T18" s="313">
        <f>IF('BIFUbC-petroleum-diesel'!T18&gt;0,'E-petroleum diesel'!T66/'BIFUbC-petroleum-diesel'!T18,1)</f>
        <v>1</v>
      </c>
      <c r="U18" s="313">
        <f>IF('BIFUbC-petroleum-diesel'!U18&gt;0,'E-petroleum diesel'!U66/'BIFUbC-petroleum-diesel'!U18,1)</f>
        <v>1</v>
      </c>
      <c r="V18" s="313">
        <f>IF('BIFUbC-petroleum-diesel'!V18&gt;0,'E-petroleum diesel'!V66/'BIFUbC-petroleum-diesel'!V18,1)</f>
        <v>1</v>
      </c>
      <c r="W18" s="313">
        <f>IF('BIFUbC-petroleum-diesel'!W18&gt;0,'E-petroleum diesel'!W66/'BIFUbC-petroleum-diesel'!W18,1)</f>
        <v>1</v>
      </c>
      <c r="X18" s="313">
        <f>IF('BIFUbC-petroleum-diesel'!X18&gt;0,'E-petroleum diesel'!X66/'BIFUbC-petroleum-diesel'!X18,1)</f>
        <v>1</v>
      </c>
      <c r="Y18" s="313">
        <f>IF('BIFUbC-petroleum-diesel'!Y18&gt;0,'E-petroleum diesel'!Y66/'BIFUbC-petroleum-diesel'!Y18,1)</f>
        <v>1</v>
      </c>
      <c r="Z18" s="313">
        <f>IF('BIFUbC-petroleum-diesel'!Z18&gt;0,'E-petroleum diesel'!Z66/'BIFUbC-petroleum-diesel'!Z18,1)</f>
        <v>1</v>
      </c>
      <c r="AA18" s="313">
        <f>IF('BIFUbC-petroleum-diesel'!AA18&gt;0,'E-petroleum diesel'!AA66/'BIFUbC-petroleum-diesel'!AA18,1)</f>
        <v>1</v>
      </c>
      <c r="AB18" s="313">
        <f>IF('BIFUbC-petroleum-diesel'!AB18&gt;0,'E-petroleum diesel'!AB66/'BIFUbC-petroleum-diesel'!AB18,1)</f>
        <v>1</v>
      </c>
      <c r="AC18" s="313">
        <f>IF('BIFUbC-petroleum-diesel'!AC18&gt;0,'E-petroleum diesel'!AC66/'BIFUbC-petroleum-diesel'!AC18,1)</f>
        <v>1</v>
      </c>
      <c r="AD18" s="313">
        <f>IF('BIFUbC-petroleum-diesel'!AD18&gt;0,'E-petroleum diesel'!AD66/'BIFUbC-petroleum-diesel'!AD18,1)</f>
        <v>1</v>
      </c>
      <c r="AE18" s="313">
        <f>IF('BIFUbC-petroleum-diesel'!AE18&gt;0,'E-petroleum diesel'!AE66/'BIFUbC-petroleum-diesel'!AE18,1)</f>
        <v>1</v>
      </c>
      <c r="AF18" s="313">
        <f>IF('BIFUbC-petroleum-diesel'!AF18&gt;0,'E-petroleum diesel'!AF66/'BIFUbC-petroleum-diesel'!AF18,1)</f>
        <v>1</v>
      </c>
      <c r="AG18" s="313">
        <f>IF('BIFUbC-petroleum-diesel'!AG18&gt;0,'E-petroleum diesel'!AG66/'BIFUbC-petroleum-diesel'!AG18,1)</f>
        <v>1</v>
      </c>
      <c r="AH18" s="313">
        <f>IF('BIFUbC-petroleum-diesel'!AH18&gt;0,'E-petroleum diesel'!AH66/'BIFUbC-petroleum-diesel'!AH18,1)</f>
        <v>1</v>
      </c>
      <c r="AI18" s="313">
        <f>IF('BIFUbC-petroleum-diesel'!AI18&gt;0,'E-petroleum diesel'!AI66/'BIFUbC-petroleum-diesel'!AI18,1)</f>
        <v>1</v>
      </c>
      <c r="AJ18" s="313">
        <f>IF('BIFUbC-petroleum-diesel'!AJ18&gt;0,'E-petroleum diesel'!AJ66/'BIFUbC-petroleum-diesel'!AJ18,1)</f>
        <v>1</v>
      </c>
      <c r="AK18" s="313">
        <f>IF('BIFUbC-petroleum-diesel'!AK18&gt;0,'E-petroleum diesel'!AK66/'BIFUbC-petroleum-diesel'!AK18,1)</f>
        <v>1</v>
      </c>
      <c r="AL18" s="313">
        <f>IF('BIFUbC-petroleum-diesel'!AL18&gt;0,'E-petroleum diesel'!AL66/'BIFUbC-petroleum-diesel'!AL18,1)</f>
        <v>1</v>
      </c>
      <c r="AM18" s="313">
        <f>IF('BIFUbC-petroleum-diesel'!AM18&gt;0,'E-petroleum diesel'!AM66/'BIFUbC-petroleum-diesel'!AM18,1)</f>
        <v>1</v>
      </c>
      <c r="AN18" s="313">
        <f>IF('BIFUbC-petroleum-diesel'!AN18&gt;0,'E-petroleum diesel'!AN66/'BIFUbC-petroleum-diesel'!AN18,1)</f>
        <v>1</v>
      </c>
      <c r="AO18" s="313">
        <f>IF('BIFUbC-petroleum-diesel'!AO18&gt;0,'E-petroleum diesel'!AO66/'BIFUbC-petroleum-diesel'!AO18,1)</f>
        <v>1</v>
      </c>
      <c r="AP18" s="313">
        <f>IF('BIFUbC-petroleum-diesel'!AP18&gt;0,'E-petroleum diesel'!AP66/'BIFUbC-petroleum-diesel'!AP18,1)</f>
        <v>1</v>
      </c>
      <c r="AQ18" s="313">
        <f>IF('BIFUbC-petroleum-diesel'!AQ18&gt;0,'E-petroleum diesel'!AQ66/'BIFUbC-petroleum-diesel'!AQ18,1)</f>
        <v>1</v>
      </c>
    </row>
    <row r="19" spans="1:43" x14ac:dyDescent="0.2">
      <c r="A19" s="313" t="s">
        <v>141</v>
      </c>
      <c r="B19" s="313">
        <f>IF('BIFUbC-petroleum-diesel'!B19&gt;0,'E-petroleum diesel'!B67/'BIFUbC-petroleum-diesel'!B19,1)</f>
        <v>1</v>
      </c>
      <c r="C19" s="313">
        <f>IF('BIFUbC-petroleum-diesel'!C19&gt;0,'E-petroleum diesel'!C67/'BIFUbC-petroleum-diesel'!C19,1)</f>
        <v>1</v>
      </c>
      <c r="D19" s="313">
        <f>IF('BIFUbC-petroleum-diesel'!D19&gt;0,'E-petroleum diesel'!D67/'BIFUbC-petroleum-diesel'!D19,1)</f>
        <v>1</v>
      </c>
      <c r="E19" s="313">
        <f>IF('BIFUbC-petroleum-diesel'!E19&gt;0,'E-petroleum diesel'!E67/'BIFUbC-petroleum-diesel'!E19,1)</f>
        <v>1</v>
      </c>
      <c r="F19" s="313">
        <f>IF('BIFUbC-petroleum-diesel'!F19&gt;0,'E-petroleum diesel'!F67/'BIFUbC-petroleum-diesel'!F19,1)</f>
        <v>1</v>
      </c>
      <c r="G19" s="313">
        <f>IF('BIFUbC-petroleum-diesel'!G19&gt;0,'E-petroleum diesel'!G67/'BIFUbC-petroleum-diesel'!G19,1)</f>
        <v>1</v>
      </c>
      <c r="H19" s="313">
        <f>IF('BIFUbC-petroleum-diesel'!H19&gt;0,'E-petroleum diesel'!H67/'BIFUbC-petroleum-diesel'!H19,1)</f>
        <v>1</v>
      </c>
      <c r="I19" s="313">
        <f>IF('BIFUbC-petroleum-diesel'!I19&gt;0,'E-petroleum diesel'!I67/'BIFUbC-petroleum-diesel'!I19,1)</f>
        <v>1</v>
      </c>
      <c r="J19" s="313">
        <f>IF('BIFUbC-petroleum-diesel'!J19&gt;0,'E-petroleum diesel'!J67/'BIFUbC-petroleum-diesel'!J19,1)</f>
        <v>1</v>
      </c>
      <c r="K19" s="313">
        <f>IF('BIFUbC-petroleum-diesel'!K19&gt;0,'E-petroleum diesel'!K67/'BIFUbC-petroleum-diesel'!K19,1)</f>
        <v>1</v>
      </c>
      <c r="L19" s="313">
        <f>IF('BIFUbC-petroleum-diesel'!L19&gt;0,'E-petroleum diesel'!L67/'BIFUbC-petroleum-diesel'!L19,1)</f>
        <v>1</v>
      </c>
      <c r="M19" s="313">
        <f>IF('BIFUbC-petroleum-diesel'!M19&gt;0,'E-petroleum diesel'!M67/'BIFUbC-petroleum-diesel'!M19,1)</f>
        <v>1</v>
      </c>
      <c r="N19" s="313">
        <f>IF('BIFUbC-petroleum-diesel'!N19&gt;0,'E-petroleum diesel'!N67/'BIFUbC-petroleum-diesel'!N19,1)</f>
        <v>1</v>
      </c>
      <c r="O19" s="313">
        <f>IF('BIFUbC-petroleum-diesel'!O19&gt;0,'E-petroleum diesel'!O67/'BIFUbC-petroleum-diesel'!O19,1)</f>
        <v>1</v>
      </c>
      <c r="P19" s="313">
        <f>IF('BIFUbC-petroleum-diesel'!P19&gt;0,'E-petroleum diesel'!P67/'BIFUbC-petroleum-diesel'!P19,1)</f>
        <v>1</v>
      </c>
      <c r="Q19" s="313">
        <f>IF('BIFUbC-petroleum-diesel'!Q19&gt;0,'E-petroleum diesel'!Q67/'BIFUbC-petroleum-diesel'!Q19,1)</f>
        <v>1</v>
      </c>
      <c r="R19" s="313">
        <f>IF('BIFUbC-petroleum-diesel'!R19&gt;0,'E-petroleum diesel'!R67/'BIFUbC-petroleum-diesel'!R19,1)</f>
        <v>1</v>
      </c>
      <c r="S19" s="313">
        <f>IF('BIFUbC-petroleum-diesel'!S19&gt;0,'E-petroleum diesel'!S67/'BIFUbC-petroleum-diesel'!S19,1)</f>
        <v>1</v>
      </c>
      <c r="T19" s="313">
        <f>IF('BIFUbC-petroleum-diesel'!T19&gt;0,'E-petroleum diesel'!T67/'BIFUbC-petroleum-diesel'!T19,1)</f>
        <v>1</v>
      </c>
      <c r="U19" s="313">
        <f>IF('BIFUbC-petroleum-diesel'!U19&gt;0,'E-petroleum diesel'!U67/'BIFUbC-petroleum-diesel'!U19,1)</f>
        <v>1</v>
      </c>
      <c r="V19" s="313">
        <f>IF('BIFUbC-petroleum-diesel'!V19&gt;0,'E-petroleum diesel'!V67/'BIFUbC-petroleum-diesel'!V19,1)</f>
        <v>1</v>
      </c>
      <c r="W19" s="313">
        <f>IF('BIFUbC-petroleum-diesel'!W19&gt;0,'E-petroleum diesel'!W67/'BIFUbC-petroleum-diesel'!W19,1)</f>
        <v>1</v>
      </c>
      <c r="X19" s="313">
        <f>IF('BIFUbC-petroleum-diesel'!X19&gt;0,'E-petroleum diesel'!X67/'BIFUbC-petroleum-diesel'!X19,1)</f>
        <v>1</v>
      </c>
      <c r="Y19" s="313">
        <f>IF('BIFUbC-petroleum-diesel'!Y19&gt;0,'E-petroleum diesel'!Y67/'BIFUbC-petroleum-diesel'!Y19,1)</f>
        <v>1</v>
      </c>
      <c r="Z19" s="313">
        <f>IF('BIFUbC-petroleum-diesel'!Z19&gt;0,'E-petroleum diesel'!Z67/'BIFUbC-petroleum-diesel'!Z19,1)</f>
        <v>1</v>
      </c>
      <c r="AA19" s="313">
        <f>IF('BIFUbC-petroleum-diesel'!AA19&gt;0,'E-petroleum diesel'!AA67/'BIFUbC-petroleum-diesel'!AA19,1)</f>
        <v>1</v>
      </c>
      <c r="AB19" s="313">
        <f>IF('BIFUbC-petroleum-diesel'!AB19&gt;0,'E-petroleum diesel'!AB67/'BIFUbC-petroleum-diesel'!AB19,1)</f>
        <v>1</v>
      </c>
      <c r="AC19" s="313">
        <f>IF('BIFUbC-petroleum-diesel'!AC19&gt;0,'E-petroleum diesel'!AC67/'BIFUbC-petroleum-diesel'!AC19,1)</f>
        <v>1</v>
      </c>
      <c r="AD19" s="313">
        <f>IF('BIFUbC-petroleum-diesel'!AD19&gt;0,'E-petroleum diesel'!AD67/'BIFUbC-petroleum-diesel'!AD19,1)</f>
        <v>1</v>
      </c>
      <c r="AE19" s="313">
        <f>IF('BIFUbC-petroleum-diesel'!AE19&gt;0,'E-petroleum diesel'!AE67/'BIFUbC-petroleum-diesel'!AE19,1)</f>
        <v>1</v>
      </c>
      <c r="AF19" s="313">
        <f>IF('BIFUbC-petroleum-diesel'!AF19&gt;0,'E-petroleum diesel'!AF67/'BIFUbC-petroleum-diesel'!AF19,1)</f>
        <v>1</v>
      </c>
      <c r="AG19" s="313">
        <f>IF('BIFUbC-petroleum-diesel'!AG19&gt;0,'E-petroleum diesel'!AG67/'BIFUbC-petroleum-diesel'!AG19,1)</f>
        <v>1</v>
      </c>
      <c r="AH19" s="313">
        <f>IF('BIFUbC-petroleum-diesel'!AH19&gt;0,'E-petroleum diesel'!AH67/'BIFUbC-petroleum-diesel'!AH19,1)</f>
        <v>1</v>
      </c>
      <c r="AI19" s="313">
        <f>IF('BIFUbC-petroleum-diesel'!AI19&gt;0,'E-petroleum diesel'!AI67/'BIFUbC-petroleum-diesel'!AI19,1)</f>
        <v>1</v>
      </c>
      <c r="AJ19" s="313">
        <f>IF('BIFUbC-petroleum-diesel'!AJ19&gt;0,'E-petroleum diesel'!AJ67/'BIFUbC-petroleum-diesel'!AJ19,1)</f>
        <v>1</v>
      </c>
      <c r="AK19" s="313">
        <f>IF('BIFUbC-petroleum-diesel'!AK19&gt;0,'E-petroleum diesel'!AK67/'BIFUbC-petroleum-diesel'!AK19,1)</f>
        <v>1</v>
      </c>
      <c r="AL19" s="313">
        <f>IF('BIFUbC-petroleum-diesel'!AL19&gt;0,'E-petroleum diesel'!AL67/'BIFUbC-petroleum-diesel'!AL19,1)</f>
        <v>1</v>
      </c>
      <c r="AM19" s="313">
        <f>IF('BIFUbC-petroleum-diesel'!AM19&gt;0,'E-petroleum diesel'!AM67/'BIFUbC-petroleum-diesel'!AM19,1)</f>
        <v>1</v>
      </c>
      <c r="AN19" s="313">
        <f>IF('BIFUbC-petroleum-diesel'!AN19&gt;0,'E-petroleum diesel'!AN67/'BIFUbC-petroleum-diesel'!AN19,1)</f>
        <v>1</v>
      </c>
      <c r="AO19" s="313">
        <f>IF('BIFUbC-petroleum-diesel'!AO19&gt;0,'E-petroleum diesel'!AO67/'BIFUbC-petroleum-diesel'!AO19,1)</f>
        <v>1</v>
      </c>
      <c r="AP19" s="313">
        <f>IF('BIFUbC-petroleum-diesel'!AP19&gt;0,'E-petroleum diesel'!AP67/'BIFUbC-petroleum-diesel'!AP19,1)</f>
        <v>1</v>
      </c>
      <c r="AQ19" s="313">
        <f>IF('BIFUbC-petroleum-diesel'!AQ19&gt;0,'E-petroleum diesel'!AQ67/'BIFUbC-petroleum-diesel'!AQ19,1)</f>
        <v>1</v>
      </c>
    </row>
    <row r="20" spans="1:43" x14ac:dyDescent="0.2">
      <c r="A20" s="313" t="s">
        <v>142</v>
      </c>
      <c r="B20" s="313">
        <f>IF('BIFUbC-petroleum-diesel'!B20&gt;0,'E-petroleum diesel'!B68/'BIFUbC-petroleum-diesel'!B20,1)</f>
        <v>1</v>
      </c>
      <c r="C20" s="313">
        <f>IF('BIFUbC-petroleum-diesel'!C20&gt;0,'E-petroleum diesel'!C68/'BIFUbC-petroleum-diesel'!C20,1)</f>
        <v>1</v>
      </c>
      <c r="D20" s="313">
        <f>IF('BIFUbC-petroleum-diesel'!D20&gt;0,'E-petroleum diesel'!D68/'BIFUbC-petroleum-diesel'!D20,1)</f>
        <v>1</v>
      </c>
      <c r="E20" s="313">
        <f>IF('BIFUbC-petroleum-diesel'!E20&gt;0,'E-petroleum diesel'!E68/'BIFUbC-petroleum-diesel'!E20,1)</f>
        <v>1</v>
      </c>
      <c r="F20" s="313">
        <f>IF('BIFUbC-petroleum-diesel'!F20&gt;0,'E-petroleum diesel'!F68/'BIFUbC-petroleum-diesel'!F20,1)</f>
        <v>1</v>
      </c>
      <c r="G20" s="313">
        <f>IF('BIFUbC-petroleum-diesel'!G20&gt;0,'E-petroleum diesel'!G68/'BIFUbC-petroleum-diesel'!G20,1)</f>
        <v>1</v>
      </c>
      <c r="H20" s="313">
        <f>IF('BIFUbC-petroleum-diesel'!H20&gt;0,'E-petroleum diesel'!H68/'BIFUbC-petroleum-diesel'!H20,1)</f>
        <v>1</v>
      </c>
      <c r="I20" s="313">
        <f>IF('BIFUbC-petroleum-diesel'!I20&gt;0,'E-petroleum diesel'!I68/'BIFUbC-petroleum-diesel'!I20,1)</f>
        <v>1</v>
      </c>
      <c r="J20" s="313">
        <f>IF('BIFUbC-petroleum-diesel'!J20&gt;0,'E-petroleum diesel'!J68/'BIFUbC-petroleum-diesel'!J20,1)</f>
        <v>1</v>
      </c>
      <c r="K20" s="313">
        <f>IF('BIFUbC-petroleum-diesel'!K20&gt;0,'E-petroleum diesel'!K68/'BIFUbC-petroleum-diesel'!K20,1)</f>
        <v>1</v>
      </c>
      <c r="L20" s="313">
        <f>IF('BIFUbC-petroleum-diesel'!L20&gt;0,'E-petroleum diesel'!L68/'BIFUbC-petroleum-diesel'!L20,1)</f>
        <v>1</v>
      </c>
      <c r="M20" s="313">
        <f>IF('BIFUbC-petroleum-diesel'!M20&gt;0,'E-petroleum diesel'!M68/'BIFUbC-petroleum-diesel'!M20,1)</f>
        <v>1</v>
      </c>
      <c r="N20" s="313">
        <f>IF('BIFUbC-petroleum-diesel'!N20&gt;0,'E-petroleum diesel'!N68/'BIFUbC-petroleum-diesel'!N20,1)</f>
        <v>1</v>
      </c>
      <c r="O20" s="313">
        <f>IF('BIFUbC-petroleum-diesel'!O20&gt;0,'E-petroleum diesel'!O68/'BIFUbC-petroleum-diesel'!O20,1)</f>
        <v>1</v>
      </c>
      <c r="P20" s="313">
        <f>IF('BIFUbC-petroleum-diesel'!P20&gt;0,'E-petroleum diesel'!P68/'BIFUbC-petroleum-diesel'!P20,1)</f>
        <v>1</v>
      </c>
      <c r="Q20" s="313">
        <f>IF('BIFUbC-petroleum-diesel'!Q20&gt;0,'E-petroleum diesel'!Q68/'BIFUbC-petroleum-diesel'!Q20,1)</f>
        <v>1</v>
      </c>
      <c r="R20" s="313">
        <f>IF('BIFUbC-petroleum-diesel'!R20&gt;0,'E-petroleum diesel'!R68/'BIFUbC-petroleum-diesel'!R20,1)</f>
        <v>1</v>
      </c>
      <c r="S20" s="313">
        <f>IF('BIFUbC-petroleum-diesel'!S20&gt;0,'E-petroleum diesel'!S68/'BIFUbC-petroleum-diesel'!S20,1)</f>
        <v>1</v>
      </c>
      <c r="T20" s="313">
        <f>IF('BIFUbC-petroleum-diesel'!T20&gt;0,'E-petroleum diesel'!T68/'BIFUbC-petroleum-diesel'!T20,1)</f>
        <v>1</v>
      </c>
      <c r="U20" s="313">
        <f>IF('BIFUbC-petroleum-diesel'!U20&gt;0,'E-petroleum diesel'!U68/'BIFUbC-petroleum-diesel'!U20,1)</f>
        <v>1</v>
      </c>
      <c r="V20" s="313">
        <f>IF('BIFUbC-petroleum-diesel'!V20&gt;0,'E-petroleum diesel'!V68/'BIFUbC-petroleum-diesel'!V20,1)</f>
        <v>1</v>
      </c>
      <c r="W20" s="313">
        <f>IF('BIFUbC-petroleum-diesel'!W20&gt;0,'E-petroleum diesel'!W68/'BIFUbC-petroleum-diesel'!W20,1)</f>
        <v>1</v>
      </c>
      <c r="X20" s="313">
        <f>IF('BIFUbC-petroleum-diesel'!X20&gt;0,'E-petroleum diesel'!X68/'BIFUbC-petroleum-diesel'!X20,1)</f>
        <v>1</v>
      </c>
      <c r="Y20" s="313">
        <f>IF('BIFUbC-petroleum-diesel'!Y20&gt;0,'E-petroleum diesel'!Y68/'BIFUbC-petroleum-diesel'!Y20,1)</f>
        <v>1</v>
      </c>
      <c r="Z20" s="313">
        <f>IF('BIFUbC-petroleum-diesel'!Z20&gt;0,'E-petroleum diesel'!Z68/'BIFUbC-petroleum-diesel'!Z20,1)</f>
        <v>1</v>
      </c>
      <c r="AA20" s="313">
        <f>IF('BIFUbC-petroleum-diesel'!AA20&gt;0,'E-petroleum diesel'!AA68/'BIFUbC-petroleum-diesel'!AA20,1)</f>
        <v>1</v>
      </c>
      <c r="AB20" s="313">
        <f>IF('BIFUbC-petroleum-diesel'!AB20&gt;0,'E-petroleum diesel'!AB68/'BIFUbC-petroleum-diesel'!AB20,1)</f>
        <v>1</v>
      </c>
      <c r="AC20" s="313">
        <f>IF('BIFUbC-petroleum-diesel'!AC20&gt;0,'E-petroleum diesel'!AC68/'BIFUbC-petroleum-diesel'!AC20,1)</f>
        <v>1</v>
      </c>
      <c r="AD20" s="313">
        <f>IF('BIFUbC-petroleum-diesel'!AD20&gt;0,'E-petroleum diesel'!AD68/'BIFUbC-petroleum-diesel'!AD20,1)</f>
        <v>1</v>
      </c>
      <c r="AE20" s="313">
        <f>IF('BIFUbC-petroleum-diesel'!AE20&gt;0,'E-petroleum diesel'!AE68/'BIFUbC-petroleum-diesel'!AE20,1)</f>
        <v>1</v>
      </c>
      <c r="AF20" s="313">
        <f>IF('BIFUbC-petroleum-diesel'!AF20&gt;0,'E-petroleum diesel'!AF68/'BIFUbC-petroleum-diesel'!AF20,1)</f>
        <v>1</v>
      </c>
      <c r="AG20" s="313">
        <f>IF('BIFUbC-petroleum-diesel'!AG20&gt;0,'E-petroleum diesel'!AG68/'BIFUbC-petroleum-diesel'!AG20,1)</f>
        <v>1</v>
      </c>
      <c r="AH20" s="313">
        <f>IF('BIFUbC-petroleum-diesel'!AH20&gt;0,'E-petroleum diesel'!AH68/'BIFUbC-petroleum-diesel'!AH20,1)</f>
        <v>1</v>
      </c>
      <c r="AI20" s="313">
        <f>IF('BIFUbC-petroleum-diesel'!AI20&gt;0,'E-petroleum diesel'!AI68/'BIFUbC-petroleum-diesel'!AI20,1)</f>
        <v>1</v>
      </c>
      <c r="AJ20" s="313">
        <f>IF('BIFUbC-petroleum-diesel'!AJ20&gt;0,'E-petroleum diesel'!AJ68/'BIFUbC-petroleum-diesel'!AJ20,1)</f>
        <v>1</v>
      </c>
      <c r="AK20" s="313">
        <f>IF('BIFUbC-petroleum-diesel'!AK20&gt;0,'E-petroleum diesel'!AK68/'BIFUbC-petroleum-diesel'!AK20,1)</f>
        <v>1</v>
      </c>
      <c r="AL20" s="313">
        <f>IF('BIFUbC-petroleum-diesel'!AL20&gt;0,'E-petroleum diesel'!AL68/'BIFUbC-petroleum-diesel'!AL20,1)</f>
        <v>1</v>
      </c>
      <c r="AM20" s="313">
        <f>IF('BIFUbC-petroleum-diesel'!AM20&gt;0,'E-petroleum diesel'!AM68/'BIFUbC-petroleum-diesel'!AM20,1)</f>
        <v>1</v>
      </c>
      <c r="AN20" s="313">
        <f>IF('BIFUbC-petroleum-diesel'!AN20&gt;0,'E-petroleum diesel'!AN68/'BIFUbC-petroleum-diesel'!AN20,1)</f>
        <v>1</v>
      </c>
      <c r="AO20" s="313">
        <f>IF('BIFUbC-petroleum-diesel'!AO20&gt;0,'E-petroleum diesel'!AO68/'BIFUbC-petroleum-diesel'!AO20,1)</f>
        <v>1</v>
      </c>
      <c r="AP20" s="313">
        <f>IF('BIFUbC-petroleum-diesel'!AP20&gt;0,'E-petroleum diesel'!AP68/'BIFUbC-petroleum-diesel'!AP20,1)</f>
        <v>1</v>
      </c>
      <c r="AQ20" s="313">
        <f>IF('BIFUbC-petroleum-diesel'!AQ20&gt;0,'E-petroleum diesel'!AQ68/'BIFUbC-petroleum-diesel'!AQ20,1)</f>
        <v>1</v>
      </c>
    </row>
    <row r="21" spans="1:43" x14ac:dyDescent="0.2">
      <c r="A21" s="313" t="s">
        <v>143</v>
      </c>
      <c r="B21" s="313">
        <f>IF('BIFUbC-petroleum-diesel'!B21&gt;0,'E-petroleum diesel'!B69/'BIFUbC-petroleum-diesel'!B21,1)</f>
        <v>1</v>
      </c>
      <c r="C21" s="313">
        <f>IF('BIFUbC-petroleum-diesel'!C21&gt;0,'E-petroleum diesel'!C69/'BIFUbC-petroleum-diesel'!C21,1)</f>
        <v>1</v>
      </c>
      <c r="D21" s="313">
        <f>IF('BIFUbC-petroleum-diesel'!D21&gt;0,'E-petroleum diesel'!D69/'BIFUbC-petroleum-diesel'!D21,1)</f>
        <v>1</v>
      </c>
      <c r="E21" s="313">
        <f>IF('BIFUbC-petroleum-diesel'!E21&gt;0,'E-petroleum diesel'!E69/'BIFUbC-petroleum-diesel'!E21,1)</f>
        <v>1</v>
      </c>
      <c r="F21" s="313">
        <f>IF('BIFUbC-petroleum-diesel'!F21&gt;0,'E-petroleum diesel'!F69/'BIFUbC-petroleum-diesel'!F21,1)</f>
        <v>1</v>
      </c>
      <c r="G21" s="313">
        <f>IF('BIFUbC-petroleum-diesel'!G21&gt;0,'E-petroleum diesel'!G69/'BIFUbC-petroleum-diesel'!G21,1)</f>
        <v>1</v>
      </c>
      <c r="H21" s="313">
        <f>IF('BIFUbC-petroleum-diesel'!H21&gt;0,'E-petroleum diesel'!H69/'BIFUbC-petroleum-diesel'!H21,1)</f>
        <v>1</v>
      </c>
      <c r="I21" s="313">
        <f>IF('BIFUbC-petroleum-diesel'!I21&gt;0,'E-petroleum diesel'!I69/'BIFUbC-petroleum-diesel'!I21,1)</f>
        <v>1</v>
      </c>
      <c r="J21" s="313">
        <f>IF('BIFUbC-petroleum-diesel'!J21&gt;0,'E-petroleum diesel'!J69/'BIFUbC-petroleum-diesel'!J21,1)</f>
        <v>1</v>
      </c>
      <c r="K21" s="313">
        <f>IF('BIFUbC-petroleum-diesel'!K21&gt;0,'E-petroleum diesel'!K69/'BIFUbC-petroleum-diesel'!K21,1)</f>
        <v>1</v>
      </c>
      <c r="L21" s="313">
        <f>IF('BIFUbC-petroleum-diesel'!L21&gt;0,'E-petroleum diesel'!L69/'BIFUbC-petroleum-diesel'!L21,1)</f>
        <v>1</v>
      </c>
      <c r="M21" s="313">
        <f>IF('BIFUbC-petroleum-diesel'!M21&gt;0,'E-petroleum diesel'!M69/'BIFUbC-petroleum-diesel'!M21,1)</f>
        <v>1</v>
      </c>
      <c r="N21" s="313">
        <f>IF('BIFUbC-petroleum-diesel'!N21&gt;0,'E-petroleum diesel'!N69/'BIFUbC-petroleum-diesel'!N21,1)</f>
        <v>1</v>
      </c>
      <c r="O21" s="313">
        <f>IF('BIFUbC-petroleum-diesel'!O21&gt;0,'E-petroleum diesel'!O69/'BIFUbC-petroleum-diesel'!O21,1)</f>
        <v>1</v>
      </c>
      <c r="P21" s="313">
        <f>IF('BIFUbC-petroleum-diesel'!P21&gt;0,'E-petroleum diesel'!P69/'BIFUbC-petroleum-diesel'!P21,1)</f>
        <v>1</v>
      </c>
      <c r="Q21" s="313">
        <f>IF('BIFUbC-petroleum-diesel'!Q21&gt;0,'E-petroleum diesel'!Q69/'BIFUbC-petroleum-diesel'!Q21,1)</f>
        <v>1</v>
      </c>
      <c r="R21" s="313">
        <f>IF('BIFUbC-petroleum-diesel'!R21&gt;0,'E-petroleum diesel'!R69/'BIFUbC-petroleum-diesel'!R21,1)</f>
        <v>1</v>
      </c>
      <c r="S21" s="313">
        <f>IF('BIFUbC-petroleum-diesel'!S21&gt;0,'E-petroleum diesel'!S69/'BIFUbC-petroleum-diesel'!S21,1)</f>
        <v>1</v>
      </c>
      <c r="T21" s="313">
        <f>IF('BIFUbC-petroleum-diesel'!T21&gt;0,'E-petroleum diesel'!T69/'BIFUbC-petroleum-diesel'!T21,1)</f>
        <v>1</v>
      </c>
      <c r="U21" s="313">
        <f>IF('BIFUbC-petroleum-diesel'!U21&gt;0,'E-petroleum diesel'!U69/'BIFUbC-petroleum-diesel'!U21,1)</f>
        <v>1</v>
      </c>
      <c r="V21" s="313">
        <f>IF('BIFUbC-petroleum-diesel'!V21&gt;0,'E-petroleum diesel'!V69/'BIFUbC-petroleum-diesel'!V21,1)</f>
        <v>1</v>
      </c>
      <c r="W21" s="313">
        <f>IF('BIFUbC-petroleum-diesel'!W21&gt;0,'E-petroleum diesel'!W69/'BIFUbC-petroleum-diesel'!W21,1)</f>
        <v>1</v>
      </c>
      <c r="X21" s="313">
        <f>IF('BIFUbC-petroleum-diesel'!X21&gt;0,'E-petroleum diesel'!X69/'BIFUbC-petroleum-diesel'!X21,1)</f>
        <v>1</v>
      </c>
      <c r="Y21" s="313">
        <f>IF('BIFUbC-petroleum-diesel'!Y21&gt;0,'E-petroleum diesel'!Y69/'BIFUbC-petroleum-diesel'!Y21,1)</f>
        <v>1</v>
      </c>
      <c r="Z21" s="313">
        <f>IF('BIFUbC-petroleum-diesel'!Z21&gt;0,'E-petroleum diesel'!Z69/'BIFUbC-petroleum-diesel'!Z21,1)</f>
        <v>1</v>
      </c>
      <c r="AA21" s="313">
        <f>IF('BIFUbC-petroleum-diesel'!AA21&gt;0,'E-petroleum diesel'!AA69/'BIFUbC-petroleum-diesel'!AA21,1)</f>
        <v>1</v>
      </c>
      <c r="AB21" s="313">
        <f>IF('BIFUbC-petroleum-diesel'!AB21&gt;0,'E-petroleum diesel'!AB69/'BIFUbC-petroleum-diesel'!AB21,1)</f>
        <v>1</v>
      </c>
      <c r="AC21" s="313">
        <f>IF('BIFUbC-petroleum-diesel'!AC21&gt;0,'E-petroleum diesel'!AC69/'BIFUbC-petroleum-diesel'!AC21,1)</f>
        <v>1</v>
      </c>
      <c r="AD21" s="313">
        <f>IF('BIFUbC-petroleum-diesel'!AD21&gt;0,'E-petroleum diesel'!AD69/'BIFUbC-petroleum-diesel'!AD21,1)</f>
        <v>1</v>
      </c>
      <c r="AE21" s="313">
        <f>IF('BIFUbC-petroleum-diesel'!AE21&gt;0,'E-petroleum diesel'!AE69/'BIFUbC-petroleum-diesel'!AE21,1)</f>
        <v>1</v>
      </c>
      <c r="AF21" s="313">
        <f>IF('BIFUbC-petroleum-diesel'!AF21&gt;0,'E-petroleum diesel'!AF69/'BIFUbC-petroleum-diesel'!AF21,1)</f>
        <v>1</v>
      </c>
      <c r="AG21" s="313">
        <f>IF('BIFUbC-petroleum-diesel'!AG21&gt;0,'E-petroleum diesel'!AG69/'BIFUbC-petroleum-diesel'!AG21,1)</f>
        <v>1</v>
      </c>
      <c r="AH21" s="313">
        <f>IF('BIFUbC-petroleum-diesel'!AH21&gt;0,'E-petroleum diesel'!AH69/'BIFUbC-petroleum-diesel'!AH21,1)</f>
        <v>1</v>
      </c>
      <c r="AI21" s="313">
        <f>IF('BIFUbC-petroleum-diesel'!AI21&gt;0,'E-petroleum diesel'!AI69/'BIFUbC-petroleum-diesel'!AI21,1)</f>
        <v>1</v>
      </c>
      <c r="AJ21" s="313">
        <f>IF('BIFUbC-petroleum-diesel'!AJ21&gt;0,'E-petroleum diesel'!AJ69/'BIFUbC-petroleum-diesel'!AJ21,1)</f>
        <v>1</v>
      </c>
      <c r="AK21" s="313">
        <f>IF('BIFUbC-petroleum-diesel'!AK21&gt;0,'E-petroleum diesel'!AK69/'BIFUbC-petroleum-diesel'!AK21,1)</f>
        <v>1</v>
      </c>
      <c r="AL21" s="313">
        <f>IF('BIFUbC-petroleum-diesel'!AL21&gt;0,'E-petroleum diesel'!AL69/'BIFUbC-petroleum-diesel'!AL21,1)</f>
        <v>1</v>
      </c>
      <c r="AM21" s="313">
        <f>IF('BIFUbC-petroleum-diesel'!AM21&gt;0,'E-petroleum diesel'!AM69/'BIFUbC-petroleum-diesel'!AM21,1)</f>
        <v>1</v>
      </c>
      <c r="AN21" s="313">
        <f>IF('BIFUbC-petroleum-diesel'!AN21&gt;0,'E-petroleum diesel'!AN69/'BIFUbC-petroleum-diesel'!AN21,1)</f>
        <v>1</v>
      </c>
      <c r="AO21" s="313">
        <f>IF('BIFUbC-petroleum-diesel'!AO21&gt;0,'E-petroleum diesel'!AO69/'BIFUbC-petroleum-diesel'!AO21,1)</f>
        <v>1</v>
      </c>
      <c r="AP21" s="313">
        <f>IF('BIFUbC-petroleum-diesel'!AP21&gt;0,'E-petroleum diesel'!AP69/'BIFUbC-petroleum-diesel'!AP21,1)</f>
        <v>1</v>
      </c>
      <c r="AQ21" s="313">
        <f>IF('BIFUbC-petroleum-diesel'!AQ21&gt;0,'E-petroleum diesel'!AQ69/'BIFUbC-petroleum-diesel'!AQ21,1)</f>
        <v>1</v>
      </c>
    </row>
    <row r="22" spans="1:43" x14ac:dyDescent="0.2">
      <c r="A22" s="313" t="s">
        <v>144</v>
      </c>
      <c r="B22" s="313">
        <f>IF('BIFUbC-petroleum-diesel'!B22&gt;0,'E-petroleum diesel'!B70/'BIFUbC-petroleum-diesel'!B22,1)</f>
        <v>1</v>
      </c>
      <c r="C22" s="313">
        <f>IF('BIFUbC-petroleum-diesel'!C22&gt;0,'E-petroleum diesel'!C70/'BIFUbC-petroleum-diesel'!C22,1)</f>
        <v>1</v>
      </c>
      <c r="D22" s="313">
        <f>IF('BIFUbC-petroleum-diesel'!D22&gt;0,'E-petroleum diesel'!D70/'BIFUbC-petroleum-diesel'!D22,1)</f>
        <v>1</v>
      </c>
      <c r="E22" s="313">
        <f>IF('BIFUbC-petroleum-diesel'!E22&gt;0,'E-petroleum diesel'!E70/'BIFUbC-petroleum-diesel'!E22,1)</f>
        <v>1</v>
      </c>
      <c r="F22" s="313">
        <f>IF('BIFUbC-petroleum-diesel'!F22&gt;0,'E-petroleum diesel'!F70/'BIFUbC-petroleum-diesel'!F22,1)</f>
        <v>1</v>
      </c>
      <c r="G22" s="313">
        <f>IF('BIFUbC-petroleum-diesel'!G22&gt;0,'E-petroleum diesel'!G70/'BIFUbC-petroleum-diesel'!G22,1)</f>
        <v>1</v>
      </c>
      <c r="H22" s="313">
        <f>IF('BIFUbC-petroleum-diesel'!H22&gt;0,'E-petroleum diesel'!H70/'BIFUbC-petroleum-diesel'!H22,1)</f>
        <v>1</v>
      </c>
      <c r="I22" s="313">
        <f>IF('BIFUbC-petroleum-diesel'!I22&gt;0,'E-petroleum diesel'!I70/'BIFUbC-petroleum-diesel'!I22,1)</f>
        <v>1</v>
      </c>
      <c r="J22" s="313">
        <f>IF('BIFUbC-petroleum-diesel'!J22&gt;0,'E-petroleum diesel'!J70/'BIFUbC-petroleum-diesel'!J22,1)</f>
        <v>1</v>
      </c>
      <c r="K22" s="313">
        <f>IF('BIFUbC-petroleum-diesel'!K22&gt;0,'E-petroleum diesel'!K70/'BIFUbC-petroleum-diesel'!K22,1)</f>
        <v>1</v>
      </c>
      <c r="L22" s="313">
        <f>IF('BIFUbC-petroleum-diesel'!L22&gt;0,'E-petroleum diesel'!L70/'BIFUbC-petroleum-diesel'!L22,1)</f>
        <v>1</v>
      </c>
      <c r="M22" s="313">
        <f>IF('BIFUbC-petroleum-diesel'!M22&gt;0,'E-petroleum diesel'!M70/'BIFUbC-petroleum-diesel'!M22,1)</f>
        <v>1</v>
      </c>
      <c r="N22" s="313">
        <f>IF('BIFUbC-petroleum-diesel'!N22&gt;0,'E-petroleum diesel'!N70/'BIFUbC-petroleum-diesel'!N22,1)</f>
        <v>1</v>
      </c>
      <c r="O22" s="313">
        <f>IF('BIFUbC-petroleum-diesel'!O22&gt;0,'E-petroleum diesel'!O70/'BIFUbC-petroleum-diesel'!O22,1)</f>
        <v>1</v>
      </c>
      <c r="P22" s="313">
        <f>IF('BIFUbC-petroleum-diesel'!P22&gt;0,'E-petroleum diesel'!P70/'BIFUbC-petroleum-diesel'!P22,1)</f>
        <v>1</v>
      </c>
      <c r="Q22" s="313">
        <f>IF('BIFUbC-petroleum-diesel'!Q22&gt;0,'E-petroleum diesel'!Q70/'BIFUbC-petroleum-diesel'!Q22,1)</f>
        <v>1</v>
      </c>
      <c r="R22" s="313">
        <f>IF('BIFUbC-petroleum-diesel'!R22&gt;0,'E-petroleum diesel'!R70/'BIFUbC-petroleum-diesel'!R22,1)</f>
        <v>1</v>
      </c>
      <c r="S22" s="313">
        <f>IF('BIFUbC-petroleum-diesel'!S22&gt;0,'E-petroleum diesel'!S70/'BIFUbC-petroleum-diesel'!S22,1)</f>
        <v>1</v>
      </c>
      <c r="T22" s="313">
        <f>IF('BIFUbC-petroleum-diesel'!T22&gt;0,'E-petroleum diesel'!T70/'BIFUbC-petroleum-diesel'!T22,1)</f>
        <v>1</v>
      </c>
      <c r="U22" s="313">
        <f>IF('BIFUbC-petroleum-diesel'!U22&gt;0,'E-petroleum diesel'!U70/'BIFUbC-petroleum-diesel'!U22,1)</f>
        <v>1</v>
      </c>
      <c r="V22" s="313">
        <f>IF('BIFUbC-petroleum-diesel'!V22&gt;0,'E-petroleum diesel'!V70/'BIFUbC-petroleum-diesel'!V22,1)</f>
        <v>1</v>
      </c>
      <c r="W22" s="313">
        <f>IF('BIFUbC-petroleum-diesel'!W22&gt;0,'E-petroleum diesel'!W70/'BIFUbC-petroleum-diesel'!W22,1)</f>
        <v>1</v>
      </c>
      <c r="X22" s="313">
        <f>IF('BIFUbC-petroleum-diesel'!X22&gt;0,'E-petroleum diesel'!X70/'BIFUbC-petroleum-diesel'!X22,1)</f>
        <v>1</v>
      </c>
      <c r="Y22" s="313">
        <f>IF('BIFUbC-petroleum-diesel'!Y22&gt;0,'E-petroleum diesel'!Y70/'BIFUbC-petroleum-diesel'!Y22,1)</f>
        <v>1</v>
      </c>
      <c r="Z22" s="313">
        <f>IF('BIFUbC-petroleum-diesel'!Z22&gt;0,'E-petroleum diesel'!Z70/'BIFUbC-petroleum-diesel'!Z22,1)</f>
        <v>1</v>
      </c>
      <c r="AA22" s="313">
        <f>IF('BIFUbC-petroleum-diesel'!AA22&gt;0,'E-petroleum diesel'!AA70/'BIFUbC-petroleum-diesel'!AA22,1)</f>
        <v>1</v>
      </c>
      <c r="AB22" s="313">
        <f>IF('BIFUbC-petroleum-diesel'!AB22&gt;0,'E-petroleum diesel'!AB70/'BIFUbC-petroleum-diesel'!AB22,1)</f>
        <v>1</v>
      </c>
      <c r="AC22" s="313">
        <f>IF('BIFUbC-petroleum-diesel'!AC22&gt;0,'E-petroleum diesel'!AC70/'BIFUbC-petroleum-diesel'!AC22,1)</f>
        <v>1</v>
      </c>
      <c r="AD22" s="313">
        <f>IF('BIFUbC-petroleum-diesel'!AD22&gt;0,'E-petroleum diesel'!AD70/'BIFUbC-petroleum-diesel'!AD22,1)</f>
        <v>1</v>
      </c>
      <c r="AE22" s="313">
        <f>IF('BIFUbC-petroleum-diesel'!AE22&gt;0,'E-petroleum diesel'!AE70/'BIFUbC-petroleum-diesel'!AE22,1)</f>
        <v>1</v>
      </c>
      <c r="AF22" s="313">
        <f>IF('BIFUbC-petroleum-diesel'!AF22&gt;0,'E-petroleum diesel'!AF70/'BIFUbC-petroleum-diesel'!AF22,1)</f>
        <v>1</v>
      </c>
      <c r="AG22" s="313">
        <f>IF('BIFUbC-petroleum-diesel'!AG22&gt;0,'E-petroleum diesel'!AG70/'BIFUbC-petroleum-diesel'!AG22,1)</f>
        <v>1</v>
      </c>
      <c r="AH22" s="313">
        <f>IF('BIFUbC-petroleum-diesel'!AH22&gt;0,'E-petroleum diesel'!AH70/'BIFUbC-petroleum-diesel'!AH22,1)</f>
        <v>1</v>
      </c>
      <c r="AI22" s="313">
        <f>IF('BIFUbC-petroleum-diesel'!AI22&gt;0,'E-petroleum diesel'!AI70/'BIFUbC-petroleum-diesel'!AI22,1)</f>
        <v>1</v>
      </c>
      <c r="AJ22" s="313">
        <f>IF('BIFUbC-petroleum-diesel'!AJ22&gt;0,'E-petroleum diesel'!AJ70/'BIFUbC-petroleum-diesel'!AJ22,1)</f>
        <v>1</v>
      </c>
      <c r="AK22" s="313">
        <f>IF('BIFUbC-petroleum-diesel'!AK22&gt;0,'E-petroleum diesel'!AK70/'BIFUbC-petroleum-diesel'!AK22,1)</f>
        <v>1</v>
      </c>
      <c r="AL22" s="313">
        <f>IF('BIFUbC-petroleum-diesel'!AL22&gt;0,'E-petroleum diesel'!AL70/'BIFUbC-petroleum-diesel'!AL22,1)</f>
        <v>1</v>
      </c>
      <c r="AM22" s="313">
        <f>IF('BIFUbC-petroleum-diesel'!AM22&gt;0,'E-petroleum diesel'!AM70/'BIFUbC-petroleum-diesel'!AM22,1)</f>
        <v>1</v>
      </c>
      <c r="AN22" s="313">
        <f>IF('BIFUbC-petroleum-diesel'!AN22&gt;0,'E-petroleum diesel'!AN70/'BIFUbC-petroleum-diesel'!AN22,1)</f>
        <v>1</v>
      </c>
      <c r="AO22" s="313">
        <f>IF('BIFUbC-petroleum-diesel'!AO22&gt;0,'E-petroleum diesel'!AO70/'BIFUbC-petroleum-diesel'!AO22,1)</f>
        <v>1</v>
      </c>
      <c r="AP22" s="313">
        <f>IF('BIFUbC-petroleum-diesel'!AP22&gt;0,'E-petroleum diesel'!AP70/'BIFUbC-petroleum-diesel'!AP22,1)</f>
        <v>1</v>
      </c>
      <c r="AQ22" s="313">
        <f>IF('BIFUbC-petroleum-diesel'!AQ22&gt;0,'E-petroleum diesel'!AQ70/'BIFUbC-petroleum-diesel'!AQ22,1)</f>
        <v>1</v>
      </c>
    </row>
    <row r="23" spans="1:43" x14ac:dyDescent="0.2">
      <c r="A23" s="313" t="s">
        <v>145</v>
      </c>
      <c r="B23" s="313">
        <f>IF('BIFUbC-petroleum-diesel'!B23&gt;0,'E-petroleum diesel'!B71/'BIFUbC-petroleum-diesel'!B23,1)</f>
        <v>0.99024615072804967</v>
      </c>
      <c r="C23" s="313">
        <f>IF('BIFUbC-petroleum-diesel'!C23&gt;0,'E-petroleum diesel'!C71/'BIFUbC-petroleum-diesel'!C23,1)</f>
        <v>0.97988008723458309</v>
      </c>
      <c r="D23" s="313">
        <f>IF('BIFUbC-petroleum-diesel'!D23&gt;0,'E-petroleum diesel'!D71/'BIFUbC-petroleum-diesel'!D23,1)</f>
        <v>0.97971098842880511</v>
      </c>
      <c r="E23" s="313">
        <f>IF('BIFUbC-petroleum-diesel'!E23&gt;0,'E-petroleum diesel'!E71/'BIFUbC-petroleum-diesel'!E23,1)</f>
        <v>0.97953973466468003</v>
      </c>
      <c r="F23" s="313">
        <f>IF('BIFUbC-petroleum-diesel'!F23&gt;0,'E-petroleum diesel'!F71/'BIFUbC-petroleum-diesel'!F23,1)</f>
        <v>0.97936628892899213</v>
      </c>
      <c r="G23" s="313">
        <f>IF('BIFUbC-petroleum-diesel'!G23&gt;0,'E-petroleum diesel'!G71/'BIFUbC-petroleum-diesel'!G23,1)</f>
        <v>0.97919061340530822</v>
      </c>
      <c r="H23" s="313">
        <f>IF('BIFUbC-petroleum-diesel'!H23&gt;0,'E-petroleum diesel'!H71/'BIFUbC-petroleum-diesel'!H23,1)</f>
        <v>0.97901266945283849</v>
      </c>
      <c r="I23" s="313">
        <f>IF('BIFUbC-petroleum-diesel'!I23&gt;0,'E-petroleum diesel'!I71/'BIFUbC-petroleum-diesel'!I23,1)</f>
        <v>0.97884690885783665</v>
      </c>
      <c r="J23" s="313">
        <f>IF('BIFUbC-petroleum-diesel'!J23&gt;0,'E-petroleum diesel'!J71/'BIFUbC-petroleum-diesel'!J23,1)</f>
        <v>0.97867917857736819</v>
      </c>
      <c r="K23" s="313">
        <f>IF('BIFUbC-petroleum-diesel'!K23&gt;0,'E-petroleum diesel'!K71/'BIFUbC-petroleum-diesel'!K23,1)</f>
        <v>0.97850944731087697</v>
      </c>
      <c r="L23" s="313">
        <f>IF('BIFUbC-petroleum-diesel'!L23&gt;0,'E-petroleum diesel'!L71/'BIFUbC-petroleum-diesel'!L23,1)</f>
        <v>0.97833768313418945</v>
      </c>
      <c r="M23" s="313">
        <f>IF('BIFUbC-petroleum-diesel'!M23&gt;0,'E-petroleum diesel'!M71/'BIFUbC-petroleum-diesel'!M23,1)</f>
        <v>0.97816385348456059</v>
      </c>
      <c r="N23" s="313">
        <f>IF('BIFUbC-petroleum-diesel'!N23&gt;0,'E-petroleum diesel'!N71/'BIFUbC-petroleum-diesel'!N23,1)</f>
        <v>0.97802193215249189</v>
      </c>
      <c r="O23" s="313">
        <f>IF('BIFUbC-petroleum-diesel'!O23&gt;0,'E-petroleum diesel'!O71/'BIFUbC-petroleum-diesel'!O23,1)</f>
        <v>0.97787860702112372</v>
      </c>
      <c r="P23" s="313">
        <f>IF('BIFUbC-petroleum-diesel'!P23&gt;0,'E-petroleum diesel'!P71/'BIFUbC-petroleum-diesel'!P23,1)</f>
        <v>0.97773385931083856</v>
      </c>
      <c r="Q23" s="313">
        <f>IF('BIFUbC-petroleum-diesel'!Q23&gt;0,'E-petroleum diesel'!Q71/'BIFUbC-petroleum-diesel'!Q23,1)</f>
        <v>0.97758766992359736</v>
      </c>
      <c r="R23" s="313">
        <f>IF('BIFUbC-petroleum-diesel'!R23&gt;0,'E-petroleum diesel'!R71/'BIFUbC-petroleum-diesel'!R23,1)</f>
        <v>0.97744001943637504</v>
      </c>
      <c r="S23" s="313">
        <f>IF('BIFUbC-petroleum-diesel'!S23&gt;0,'E-petroleum diesel'!S71/'BIFUbC-petroleum-diesel'!S23,1)</f>
        <v>0.97738443243657702</v>
      </c>
      <c r="T23" s="313">
        <f>IF('BIFUbC-petroleum-diesel'!T23&gt;0,'E-petroleum diesel'!T71/'BIFUbC-petroleum-diesel'!T23,1)</f>
        <v>0.97732863791934921</v>
      </c>
      <c r="U23" s="313">
        <f>IF('BIFUbC-petroleum-diesel'!U23&gt;0,'E-petroleum diesel'!U71/'BIFUbC-petroleum-diesel'!U23,1)</f>
        <v>0.97727263484154436</v>
      </c>
      <c r="V23" s="313">
        <f>IF('BIFUbC-petroleum-diesel'!V23&gt;0,'E-petroleum diesel'!V71/'BIFUbC-petroleum-diesel'!V23,1)</f>
        <v>0.9772164221533971</v>
      </c>
      <c r="W23" s="313">
        <f>IF('BIFUbC-petroleum-diesel'!W23&gt;0,'E-petroleum diesel'!W71/'BIFUbC-petroleum-diesel'!W23,1)</f>
        <v>0.97715999879847393</v>
      </c>
      <c r="X23" s="313">
        <f>IF('BIFUbC-petroleum-diesel'!X23&gt;0,'E-petroleum diesel'!X71/'BIFUbC-petroleum-diesel'!X23,1)</f>
        <v>0.97710336371362161</v>
      </c>
      <c r="Y23" s="313">
        <f>IF('BIFUbC-petroleum-diesel'!Y23&gt;0,'E-petroleum diesel'!Y71/'BIFUbC-petroleum-diesel'!Y23,1)</f>
        <v>0.97704651582891511</v>
      </c>
      <c r="Z23" s="313">
        <f>IF('BIFUbC-petroleum-diesel'!Z23&gt;0,'E-petroleum diesel'!Z71/'BIFUbC-petroleum-diesel'!Z23,1)</f>
        <v>0.97698945406760584</v>
      </c>
      <c r="AA23" s="313">
        <f>IF('BIFUbC-petroleum-diesel'!AA23&gt;0,'E-petroleum diesel'!AA71/'BIFUbC-petroleum-diesel'!AA23,1)</f>
        <v>0.97693217734606907</v>
      </c>
      <c r="AB23" s="313">
        <f>IF('BIFUbC-petroleum-diesel'!AB23&gt;0,'E-petroleum diesel'!AB71/'BIFUbC-petroleum-diesel'!AB23,1)</f>
        <v>0.97687468457374982</v>
      </c>
      <c r="AC23" s="313">
        <f>IF('BIFUbC-petroleum-diesel'!AC23&gt;0,'E-petroleum diesel'!AC71/'BIFUbC-petroleum-diesel'!AC23,1)</f>
        <v>0.97681697465311002</v>
      </c>
      <c r="AD23" s="313">
        <f>IF('BIFUbC-petroleum-diesel'!AD23&gt;0,'E-petroleum diesel'!AD71/'BIFUbC-petroleum-diesel'!AD23,1)</f>
        <v>0.97675904647957446</v>
      </c>
      <c r="AE23" s="313">
        <f>IF('BIFUbC-petroleum-diesel'!AE23&gt;0,'E-petroleum diesel'!AE71/'BIFUbC-petroleum-diesel'!AE23,1)</f>
        <v>0.97670089894147516</v>
      </c>
      <c r="AF23" s="313">
        <f>IF('BIFUbC-petroleum-diesel'!AF23&gt;0,'E-petroleum diesel'!AF71/'BIFUbC-petroleum-diesel'!AF23,1)</f>
        <v>0.97664253091999742</v>
      </c>
      <c r="AG23" s="313">
        <f>IF('BIFUbC-petroleum-diesel'!AG23&gt;0,'E-petroleum diesel'!AG71/'BIFUbC-petroleum-diesel'!AG23,1)</f>
        <v>0.97658394128912329</v>
      </c>
      <c r="AH23" s="313">
        <f>IF('BIFUbC-petroleum-diesel'!AH23&gt;0,'E-petroleum diesel'!AH71/'BIFUbC-petroleum-diesel'!AH23,1)</f>
        <v>0.97652512891557552</v>
      </c>
      <c r="AI23" s="313">
        <f>IF('BIFUbC-petroleum-diesel'!AI23&gt;0,'E-petroleum diesel'!AI71/'BIFUbC-petroleum-diesel'!AI23,1)</f>
        <v>0.97646609265876139</v>
      </c>
      <c r="AJ23" s="313">
        <f>IF('BIFUbC-petroleum-diesel'!AJ23&gt;0,'E-petroleum diesel'!AJ71/'BIFUbC-petroleum-diesel'!AJ23,1)</f>
        <v>0.97640683137071493</v>
      </c>
      <c r="AK23" s="313">
        <f>IF('BIFUbC-petroleum-diesel'!AK23&gt;0,'E-petroleum diesel'!AK71/'BIFUbC-petroleum-diesel'!AK23,1)</f>
        <v>0.97634734389603917</v>
      </c>
      <c r="AL23" s="313">
        <f>IF('BIFUbC-petroleum-diesel'!AL23&gt;0,'E-petroleum diesel'!AL71/'BIFUbC-petroleum-diesel'!AL23,1)</f>
        <v>0.97628762907184852</v>
      </c>
      <c r="AM23" s="313">
        <f>IF('BIFUbC-petroleum-diesel'!AM23&gt;0,'E-petroleum diesel'!AM71/'BIFUbC-petroleum-diesel'!AM23,1)</f>
        <v>0.97622768572770913</v>
      </c>
      <c r="AN23" s="313">
        <f>IF('BIFUbC-petroleum-diesel'!AN23&gt;0,'E-petroleum diesel'!AN71/'BIFUbC-petroleum-diesel'!AN23,1)</f>
        <v>0.97616751268558022</v>
      </c>
      <c r="AO23" s="313">
        <f>IF('BIFUbC-petroleum-diesel'!AO23&gt;0,'E-petroleum diesel'!AO71/'BIFUbC-petroleum-diesel'!AO23,1)</f>
        <v>0.97610710875975348</v>
      </c>
      <c r="AP23" s="313">
        <f>IF('BIFUbC-petroleum-diesel'!AP23&gt;0,'E-petroleum diesel'!AP71/'BIFUbC-petroleum-diesel'!AP23,1)</f>
        <v>0.97604647275679368</v>
      </c>
      <c r="AQ23" s="313">
        <f>IF('BIFUbC-petroleum-diesel'!AQ23&gt;0,'E-petroleum diesel'!AQ71/'BIFUbC-petroleum-diesel'!AQ23,1)</f>
        <v>0.97586408231823252</v>
      </c>
    </row>
    <row r="24" spans="1:43" x14ac:dyDescent="0.2">
      <c r="A24" s="313" t="s">
        <v>146</v>
      </c>
      <c r="B24" s="313">
        <f>IF('BIFUbC-petroleum-diesel'!B24&gt;0,'E-petroleum diesel'!B72/'BIFUbC-petroleum-diesel'!B24,1)</f>
        <v>1</v>
      </c>
      <c r="C24" s="313">
        <f>IF('BIFUbC-petroleum-diesel'!C24&gt;0,'E-petroleum diesel'!C72/'BIFUbC-petroleum-diesel'!C24,1)</f>
        <v>0.36910840841133841</v>
      </c>
      <c r="D24" s="313">
        <f>IF('BIFUbC-petroleum-diesel'!D24&gt;0,'E-petroleum diesel'!D72/'BIFUbC-petroleum-diesel'!D24,1)</f>
        <v>0.36772733643296168</v>
      </c>
      <c r="E24" s="313">
        <f>IF('BIFUbC-petroleum-diesel'!E24&gt;0,'E-petroleum diesel'!E72/'BIFUbC-petroleum-diesel'!E24,1)</f>
        <v>0.36634237144209736</v>
      </c>
      <c r="F24" s="313">
        <f>IF('BIFUbC-petroleum-diesel'!F24&gt;0,'E-petroleum diesel'!F72/'BIFUbC-petroleum-diesel'!F24,1)</f>
        <v>0.3649535020391112</v>
      </c>
      <c r="G24" s="313">
        <f>IF('BIFUbC-petroleum-diesel'!G24&gt;0,'E-petroleum diesel'!G72/'BIFUbC-petroleum-diesel'!G24,1)</f>
        <v>0.36356071680458579</v>
      </c>
      <c r="H24" s="313">
        <f>IF('BIFUbC-petroleum-diesel'!H24&gt;0,'E-petroleum diesel'!H72/'BIFUbC-petroleum-diesel'!H24,1)</f>
        <v>0.36216400429949602</v>
      </c>
      <c r="I24" s="313">
        <f>IF('BIFUbC-petroleum-diesel'!I24&gt;0,'E-petroleum diesel'!I72/'BIFUbC-petroleum-diesel'!I24,1)</f>
        <v>0.36092996841292002</v>
      </c>
      <c r="J24" s="313">
        <f>IF('BIFUbC-petroleum-diesel'!J24&gt;0,'E-petroleum diesel'!J72/'BIFUbC-petroleum-diesel'!J24,1)</f>
        <v>0.35969306555967917</v>
      </c>
      <c r="K24" s="313">
        <f>IF('BIFUbC-petroleum-diesel'!K24&gt;0,'E-petroleum diesel'!K72/'BIFUbC-petroleum-diesel'!K24,1)</f>
        <v>0.35845329019349587</v>
      </c>
      <c r="L24" s="313">
        <f>IF('BIFUbC-petroleum-diesel'!L24&gt;0,'E-petroleum diesel'!L72/'BIFUbC-petroleum-diesel'!L24,1)</f>
        <v>0.35721063677682929</v>
      </c>
      <c r="M24" s="313">
        <f>IF('BIFUbC-petroleum-diesel'!M24&gt;0,'E-petroleum diesel'!M72/'BIFUbC-petroleum-diesel'!M24,1)</f>
        <v>0.35596509978112678</v>
      </c>
      <c r="N24" s="313">
        <f>IF('BIFUbC-petroleum-diesel'!N24&gt;0,'E-petroleum diesel'!N72/'BIFUbC-petroleum-diesel'!N24,1)</f>
        <v>0.35489450731807354</v>
      </c>
      <c r="O24" s="313">
        <f>IF('BIFUbC-petroleum-diesel'!O24&gt;0,'E-petroleum diesel'!O72/'BIFUbC-petroleum-diesel'!O24,1)</f>
        <v>0.3538215770014434</v>
      </c>
      <c r="P24" s="313">
        <f>IF('BIFUbC-petroleum-diesel'!P24&gt;0,'E-petroleum diesel'!P72/'BIFUbC-petroleum-diesel'!P24,1)</f>
        <v>0.35274630327119083</v>
      </c>
      <c r="Q24" s="313">
        <f>IF('BIFUbC-petroleum-diesel'!Q24&gt;0,'E-petroleum diesel'!Q72/'BIFUbC-petroleum-diesel'!Q24,1)</f>
        <v>0.35166868055697564</v>
      </c>
      <c r="R24" s="313">
        <f>IF('BIFUbC-petroleum-diesel'!R24&gt;0,'E-petroleum diesel'!R72/'BIFUbC-petroleum-diesel'!R24,1)</f>
        <v>0.35058870327818303</v>
      </c>
      <c r="S24" s="313">
        <f>IF('BIFUbC-petroleum-diesel'!S24&gt;0,'E-petroleum diesel'!S72/'BIFUbC-petroleum-diesel'!S24,1)</f>
        <v>0.35027357378209617</v>
      </c>
      <c r="T24" s="313">
        <f>IF('BIFUbC-petroleum-diesel'!T24&gt;0,'E-petroleum diesel'!T72/'BIFUbC-petroleum-diesel'!T24,1)</f>
        <v>0.34995831341684347</v>
      </c>
      <c r="U24" s="313">
        <f>IF('BIFUbC-petroleum-diesel'!U24&gt;0,'E-petroleum diesel'!U72/'BIFUbC-petroleum-diesel'!U24,1)</f>
        <v>0.34964292224673948</v>
      </c>
      <c r="V24" s="313">
        <f>IF('BIFUbC-petroleum-diesel'!V24&gt;0,'E-petroleum diesel'!V72/'BIFUbC-petroleum-diesel'!V24,1)</f>
        <v>0.34932740033643522</v>
      </c>
      <c r="W24" s="313">
        <f>IF('BIFUbC-petroleum-diesel'!W24&gt;0,'E-petroleum diesel'!W72/'BIFUbC-petroleum-diesel'!W24,1)</f>
        <v>0.34901174775091892</v>
      </c>
      <c r="X24" s="313">
        <f>IF('BIFUbC-petroleum-diesel'!X24&gt;0,'E-petroleum diesel'!X72/'BIFUbC-petroleum-diesel'!X24,1)</f>
        <v>0.34869596455551671</v>
      </c>
      <c r="Y24" s="313">
        <f>IF('BIFUbC-petroleum-diesel'!Y24&gt;0,'E-petroleum diesel'!Y72/'BIFUbC-petroleum-diesel'!Y24,1)</f>
        <v>0.34838005081589318</v>
      </c>
      <c r="Z24" s="313">
        <f>IF('BIFUbC-petroleum-diesel'!Z24&gt;0,'E-petroleum diesel'!Z72/'BIFUbC-petroleum-diesel'!Z24,1)</f>
        <v>0.34806400659805181</v>
      </c>
      <c r="AA24" s="313">
        <f>IF('BIFUbC-petroleum-diesel'!AA24&gt;0,'E-petroleum diesel'!AA72/'BIFUbC-petroleum-diesel'!AA24,1)</f>
        <v>0.34774783196833614</v>
      </c>
      <c r="AB24" s="313">
        <f>IF('BIFUbC-petroleum-diesel'!AB24&gt;0,'E-petroleum diesel'!AB72/'BIFUbC-petroleum-diesel'!AB24,1)</f>
        <v>0.34743152699343011</v>
      </c>
      <c r="AC24" s="313">
        <f>IF('BIFUbC-petroleum-diesel'!AC24&gt;0,'E-petroleum diesel'!AC72/'BIFUbC-petroleum-diesel'!AC24,1)</f>
        <v>0.34711509174035854</v>
      </c>
      <c r="AD24" s="313">
        <f>IF('BIFUbC-petroleum-diesel'!AD24&gt;0,'E-petroleum diesel'!AD72/'BIFUbC-petroleum-diesel'!AD24,1)</f>
        <v>0.346798526276488</v>
      </c>
      <c r="AE24" s="313">
        <f>IF('BIFUbC-petroleum-diesel'!AE24&gt;0,'E-petroleum diesel'!AE72/'BIFUbC-petroleum-diesel'!AE24,1)</f>
        <v>0.34648183066952748</v>
      </c>
      <c r="AF24" s="313">
        <f>IF('BIFUbC-petroleum-diesel'!AF24&gt;0,'E-petroleum diesel'!AF72/'BIFUbC-petroleum-diesel'!AF24,1)</f>
        <v>0.346165004987529</v>
      </c>
      <c r="AG24" s="313">
        <f>IF('BIFUbC-petroleum-diesel'!AG24&gt;0,'E-petroleum diesel'!AG72/'BIFUbC-petroleum-diesel'!AG24,1)</f>
        <v>0.34584804929888785</v>
      </c>
      <c r="AH24" s="313">
        <f>IF('BIFUbC-petroleum-diesel'!AH24&gt;0,'E-petroleum diesel'!AH72/'BIFUbC-petroleum-diesel'!AH24,1)</f>
        <v>0.34553096367234426</v>
      </c>
      <c r="AI24" s="313">
        <f>IF('BIFUbC-petroleum-diesel'!AI24&gt;0,'E-petroleum diesel'!AI72/'BIFUbC-petroleum-diesel'!AI24,1)</f>
        <v>0.34521374817698275</v>
      </c>
      <c r="AJ24" s="313">
        <f>IF('BIFUbC-petroleum-diesel'!AJ24&gt;0,'E-petroleum diesel'!AJ72/'BIFUbC-petroleum-diesel'!AJ24,1)</f>
        <v>0.34489640288223389</v>
      </c>
      <c r="AK24" s="313">
        <f>IF('BIFUbC-petroleum-diesel'!AK24&gt;0,'E-petroleum diesel'!AK72/'BIFUbC-petroleum-diesel'!AK24,1)</f>
        <v>0.34457892785787425</v>
      </c>
      <c r="AL24" s="313">
        <f>IF('BIFUbC-petroleum-diesel'!AL24&gt;0,'E-petroleum diesel'!AL72/'BIFUbC-petroleum-diesel'!AL24,1)</f>
        <v>0.34426132317402741</v>
      </c>
      <c r="AM24" s="313">
        <f>IF('BIFUbC-petroleum-diesel'!AM24&gt;0,'E-petroleum diesel'!AM72/'BIFUbC-petroleum-diesel'!AM24,1)</f>
        <v>0.34394358890116439</v>
      </c>
      <c r="AN24" s="313">
        <f>IF('BIFUbC-petroleum-diesel'!AN24&gt;0,'E-petroleum diesel'!AN72/'BIFUbC-petroleum-diesel'!AN24,1)</f>
        <v>0.34362572511010447</v>
      </c>
      <c r="AO24" s="313">
        <f>IF('BIFUbC-petroleum-diesel'!AO24&gt;0,'E-petroleum diesel'!AO72/'BIFUbC-petroleum-diesel'!AO24,1)</f>
        <v>0.3433077318720158</v>
      </c>
      <c r="AP24" s="313">
        <f>IF('BIFUbC-petroleum-diesel'!AP24&gt;0,'E-petroleum diesel'!AP72/'BIFUbC-petroleum-diesel'!AP24,1)</f>
        <v>0.34298960925841587</v>
      </c>
      <c r="AQ24" s="313">
        <f>IF('BIFUbC-petroleum-diesel'!AQ24&gt;0,'E-petroleum diesel'!AQ72/'BIFUbC-petroleum-diesel'!AQ24,1)</f>
        <v>0.34151420749343836</v>
      </c>
    </row>
    <row r="25" spans="1:43" x14ac:dyDescent="0.2">
      <c r="A25" s="313" t="s">
        <v>147</v>
      </c>
      <c r="B25" s="313">
        <f>IF('BIFUbC-petroleum-diesel'!B25&gt;0,'E-petroleum diesel'!B73/'BIFUbC-petroleum-diesel'!B25,1)</f>
        <v>1</v>
      </c>
      <c r="C25" s="313">
        <f>IF('BIFUbC-petroleum-diesel'!C25&gt;0,'E-petroleum diesel'!C73/'BIFUbC-petroleum-diesel'!C25,1)</f>
        <v>1</v>
      </c>
      <c r="D25" s="313">
        <f>IF('BIFUbC-petroleum-diesel'!D25&gt;0,'E-petroleum diesel'!D73/'BIFUbC-petroleum-diesel'!D25,1)</f>
        <v>1</v>
      </c>
      <c r="E25" s="313">
        <f>IF('BIFUbC-petroleum-diesel'!E25&gt;0,'E-petroleum diesel'!E73/'BIFUbC-petroleum-diesel'!E25,1)</f>
        <v>1</v>
      </c>
      <c r="F25" s="313">
        <f>IF('BIFUbC-petroleum-diesel'!F25&gt;0,'E-petroleum diesel'!F73/'BIFUbC-petroleum-diesel'!F25,1)</f>
        <v>1</v>
      </c>
      <c r="G25" s="313">
        <f>IF('BIFUbC-petroleum-diesel'!G25&gt;0,'E-petroleum diesel'!G73/'BIFUbC-petroleum-diesel'!G25,1)</f>
        <v>1</v>
      </c>
      <c r="H25" s="313">
        <f>IF('BIFUbC-petroleum-diesel'!H25&gt;0,'E-petroleum diesel'!H73/'BIFUbC-petroleum-diesel'!H25,1)</f>
        <v>1</v>
      </c>
      <c r="I25" s="313">
        <f>IF('BIFUbC-petroleum-diesel'!I25&gt;0,'E-petroleum diesel'!I73/'BIFUbC-petroleum-diesel'!I25,1)</f>
        <v>1</v>
      </c>
      <c r="J25" s="313">
        <f>IF('BIFUbC-petroleum-diesel'!J25&gt;0,'E-petroleum diesel'!J73/'BIFUbC-petroleum-diesel'!J25,1)</f>
        <v>1</v>
      </c>
      <c r="K25" s="313">
        <f>IF('BIFUbC-petroleum-diesel'!K25&gt;0,'E-petroleum diesel'!K73/'BIFUbC-petroleum-diesel'!K25,1)</f>
        <v>1</v>
      </c>
      <c r="L25" s="313">
        <f>IF('BIFUbC-petroleum-diesel'!L25&gt;0,'E-petroleum diesel'!L73/'BIFUbC-petroleum-diesel'!L25,1)</f>
        <v>1</v>
      </c>
      <c r="M25" s="313">
        <f>IF('BIFUbC-petroleum-diesel'!M25&gt;0,'E-petroleum diesel'!M73/'BIFUbC-petroleum-diesel'!M25,1)</f>
        <v>1</v>
      </c>
      <c r="N25" s="313">
        <f>IF('BIFUbC-petroleum-diesel'!N25&gt;0,'E-petroleum diesel'!N73/'BIFUbC-petroleum-diesel'!N25,1)</f>
        <v>1</v>
      </c>
      <c r="O25" s="313">
        <f>IF('BIFUbC-petroleum-diesel'!O25&gt;0,'E-petroleum diesel'!O73/'BIFUbC-petroleum-diesel'!O25,1)</f>
        <v>1</v>
      </c>
      <c r="P25" s="313">
        <f>IF('BIFUbC-petroleum-diesel'!P25&gt;0,'E-petroleum diesel'!P73/'BIFUbC-petroleum-diesel'!P25,1)</f>
        <v>1</v>
      </c>
      <c r="Q25" s="313">
        <f>IF('BIFUbC-petroleum-diesel'!Q25&gt;0,'E-petroleum diesel'!Q73/'BIFUbC-petroleum-diesel'!Q25,1)</f>
        <v>1</v>
      </c>
      <c r="R25" s="313">
        <f>IF('BIFUbC-petroleum-diesel'!R25&gt;0,'E-petroleum diesel'!R73/'BIFUbC-petroleum-diesel'!R25,1)</f>
        <v>1</v>
      </c>
      <c r="S25" s="313">
        <f>IF('BIFUbC-petroleum-diesel'!S25&gt;0,'E-petroleum diesel'!S73/'BIFUbC-petroleum-diesel'!S25,1)</f>
        <v>1</v>
      </c>
      <c r="T25" s="313">
        <f>IF('BIFUbC-petroleum-diesel'!T25&gt;0,'E-petroleum diesel'!T73/'BIFUbC-petroleum-diesel'!T25,1)</f>
        <v>1</v>
      </c>
      <c r="U25" s="313">
        <f>IF('BIFUbC-petroleum-diesel'!U25&gt;0,'E-petroleum diesel'!U73/'BIFUbC-petroleum-diesel'!U25,1)</f>
        <v>1</v>
      </c>
      <c r="V25" s="313">
        <f>IF('BIFUbC-petroleum-diesel'!V25&gt;0,'E-petroleum diesel'!V73/'BIFUbC-petroleum-diesel'!V25,1)</f>
        <v>1</v>
      </c>
      <c r="W25" s="313">
        <f>IF('BIFUbC-petroleum-diesel'!W25&gt;0,'E-petroleum diesel'!W73/'BIFUbC-petroleum-diesel'!W25,1)</f>
        <v>1</v>
      </c>
      <c r="X25" s="313">
        <f>IF('BIFUbC-petroleum-diesel'!X25&gt;0,'E-petroleum diesel'!X73/'BIFUbC-petroleum-diesel'!X25,1)</f>
        <v>1</v>
      </c>
      <c r="Y25" s="313">
        <f>IF('BIFUbC-petroleum-diesel'!Y25&gt;0,'E-petroleum diesel'!Y73/'BIFUbC-petroleum-diesel'!Y25,1)</f>
        <v>1</v>
      </c>
      <c r="Z25" s="313">
        <f>IF('BIFUbC-petroleum-diesel'!Z25&gt;0,'E-petroleum diesel'!Z73/'BIFUbC-petroleum-diesel'!Z25,1)</f>
        <v>1</v>
      </c>
      <c r="AA25" s="313">
        <f>IF('BIFUbC-petroleum-diesel'!AA25&gt;0,'E-petroleum diesel'!AA73/'BIFUbC-petroleum-diesel'!AA25,1)</f>
        <v>1</v>
      </c>
      <c r="AB25" s="313">
        <f>IF('BIFUbC-petroleum-diesel'!AB25&gt;0,'E-petroleum diesel'!AB73/'BIFUbC-petroleum-diesel'!AB25,1)</f>
        <v>1</v>
      </c>
      <c r="AC25" s="313">
        <f>IF('BIFUbC-petroleum-diesel'!AC25&gt;0,'E-petroleum diesel'!AC73/'BIFUbC-petroleum-diesel'!AC25,1)</f>
        <v>1</v>
      </c>
      <c r="AD25" s="313">
        <f>IF('BIFUbC-petroleum-diesel'!AD25&gt;0,'E-petroleum diesel'!AD73/'BIFUbC-petroleum-diesel'!AD25,1)</f>
        <v>1</v>
      </c>
      <c r="AE25" s="313">
        <f>IF('BIFUbC-petroleum-diesel'!AE25&gt;0,'E-petroleum diesel'!AE73/'BIFUbC-petroleum-diesel'!AE25,1)</f>
        <v>1</v>
      </c>
      <c r="AF25" s="313">
        <f>IF('BIFUbC-petroleum-diesel'!AF25&gt;0,'E-petroleum diesel'!AF73/'BIFUbC-petroleum-diesel'!AF25,1)</f>
        <v>1</v>
      </c>
      <c r="AG25" s="313">
        <f>IF('BIFUbC-petroleum-diesel'!AG25&gt;0,'E-petroleum diesel'!AG73/'BIFUbC-petroleum-diesel'!AG25,1)</f>
        <v>1</v>
      </c>
      <c r="AH25" s="313">
        <f>IF('BIFUbC-petroleum-diesel'!AH25&gt;0,'E-petroleum diesel'!AH73/'BIFUbC-petroleum-diesel'!AH25,1)</f>
        <v>1</v>
      </c>
      <c r="AI25" s="313">
        <f>IF('BIFUbC-petroleum-diesel'!AI25&gt;0,'E-petroleum diesel'!AI73/'BIFUbC-petroleum-diesel'!AI25,1)</f>
        <v>1</v>
      </c>
      <c r="AJ25" s="313">
        <f>IF('BIFUbC-petroleum-diesel'!AJ25&gt;0,'E-petroleum diesel'!AJ73/'BIFUbC-petroleum-diesel'!AJ25,1)</f>
        <v>1</v>
      </c>
      <c r="AK25" s="313">
        <f>IF('BIFUbC-petroleum-diesel'!AK25&gt;0,'E-petroleum diesel'!AK73/'BIFUbC-petroleum-diesel'!AK25,1)</f>
        <v>1</v>
      </c>
      <c r="AL25" s="313">
        <f>IF('BIFUbC-petroleum-diesel'!AL25&gt;0,'E-petroleum diesel'!AL73/'BIFUbC-petroleum-diesel'!AL25,1)</f>
        <v>1</v>
      </c>
      <c r="AM25" s="313">
        <f>IF('BIFUbC-petroleum-diesel'!AM25&gt;0,'E-petroleum diesel'!AM73/'BIFUbC-petroleum-diesel'!AM25,1)</f>
        <v>1</v>
      </c>
      <c r="AN25" s="313">
        <f>IF('BIFUbC-petroleum-diesel'!AN25&gt;0,'E-petroleum diesel'!AN73/'BIFUbC-petroleum-diesel'!AN25,1)</f>
        <v>1</v>
      </c>
      <c r="AO25" s="313">
        <f>IF('BIFUbC-petroleum-diesel'!AO25&gt;0,'E-petroleum diesel'!AO73/'BIFUbC-petroleum-diesel'!AO25,1)</f>
        <v>1</v>
      </c>
      <c r="AP25" s="313">
        <f>IF('BIFUbC-petroleum-diesel'!AP25&gt;0,'E-petroleum diesel'!AP73/'BIFUbC-petroleum-diesel'!AP25,1)</f>
        <v>1</v>
      </c>
      <c r="AQ25" s="313">
        <f>IF('BIFUbC-petroleum-diesel'!AQ25&gt;0,'E-petroleum diesel'!AQ73/'BIFUbC-petroleum-diesel'!AQ25,1)</f>
        <v>1</v>
      </c>
    </row>
    <row r="26" spans="1:43" x14ac:dyDescent="0.2">
      <c r="A26" s="313" t="s">
        <v>148</v>
      </c>
      <c r="B26" s="313">
        <f>IF('BIFUbC-petroleum-diesel'!B26&gt;0,'E-petroleum diesel'!B74/'BIFUbC-petroleum-diesel'!B26,1)</f>
        <v>1</v>
      </c>
      <c r="C26" s="313">
        <f>IF('BIFUbC-petroleum-diesel'!C26&gt;0,'E-petroleum diesel'!C74/'BIFUbC-petroleum-diesel'!C26,1)</f>
        <v>1</v>
      </c>
      <c r="D26" s="313">
        <f>IF('BIFUbC-petroleum-diesel'!D26&gt;0,'E-petroleum diesel'!D74/'BIFUbC-petroleum-diesel'!D26,1)</f>
        <v>1</v>
      </c>
      <c r="E26" s="313">
        <f>IF('BIFUbC-petroleum-diesel'!E26&gt;0,'E-petroleum diesel'!E74/'BIFUbC-petroleum-diesel'!E26,1)</f>
        <v>1</v>
      </c>
      <c r="F26" s="313">
        <f>IF('BIFUbC-petroleum-diesel'!F26&gt;0,'E-petroleum diesel'!F74/'BIFUbC-petroleum-diesel'!F26,1)</f>
        <v>1</v>
      </c>
      <c r="G26" s="313">
        <f>IF('BIFUbC-petroleum-diesel'!G26&gt;0,'E-petroleum diesel'!G74/'BIFUbC-petroleum-diesel'!G26,1)</f>
        <v>1</v>
      </c>
      <c r="H26" s="313">
        <f>IF('BIFUbC-petroleum-diesel'!H26&gt;0,'E-petroleum diesel'!H74/'BIFUbC-petroleum-diesel'!H26,1)</f>
        <v>1</v>
      </c>
      <c r="I26" s="313">
        <f>IF('BIFUbC-petroleum-diesel'!I26&gt;0,'E-petroleum diesel'!I74/'BIFUbC-petroleum-diesel'!I26,1)</f>
        <v>1</v>
      </c>
      <c r="J26" s="313">
        <f>IF('BIFUbC-petroleum-diesel'!J26&gt;0,'E-petroleum diesel'!J74/'BIFUbC-petroleum-diesel'!J26,1)</f>
        <v>1</v>
      </c>
      <c r="K26" s="313">
        <f>IF('BIFUbC-petroleum-diesel'!K26&gt;0,'E-petroleum diesel'!K74/'BIFUbC-petroleum-diesel'!K26,1)</f>
        <v>1</v>
      </c>
      <c r="L26" s="313">
        <f>IF('BIFUbC-petroleum-diesel'!L26&gt;0,'E-petroleum diesel'!L74/'BIFUbC-petroleum-diesel'!L26,1)</f>
        <v>1</v>
      </c>
      <c r="M26" s="313">
        <f>IF('BIFUbC-petroleum-diesel'!M26&gt;0,'E-petroleum diesel'!M74/'BIFUbC-petroleum-diesel'!M26,1)</f>
        <v>1</v>
      </c>
      <c r="N26" s="313">
        <f>IF('BIFUbC-petroleum-diesel'!N26&gt;0,'E-petroleum diesel'!N74/'BIFUbC-petroleum-diesel'!N26,1)</f>
        <v>1</v>
      </c>
      <c r="O26" s="313">
        <f>IF('BIFUbC-petroleum-diesel'!O26&gt;0,'E-petroleum diesel'!O74/'BIFUbC-petroleum-diesel'!O26,1)</f>
        <v>1</v>
      </c>
      <c r="P26" s="313">
        <f>IF('BIFUbC-petroleum-diesel'!P26&gt;0,'E-petroleum diesel'!P74/'BIFUbC-petroleum-diesel'!P26,1)</f>
        <v>1</v>
      </c>
      <c r="Q26" s="313">
        <f>IF('BIFUbC-petroleum-diesel'!Q26&gt;0,'E-petroleum diesel'!Q74/'BIFUbC-petroleum-diesel'!Q26,1)</f>
        <v>1</v>
      </c>
      <c r="R26" s="313">
        <f>IF('BIFUbC-petroleum-diesel'!R26&gt;0,'E-petroleum diesel'!R74/'BIFUbC-petroleum-diesel'!R26,1)</f>
        <v>1</v>
      </c>
      <c r="S26" s="313">
        <f>IF('BIFUbC-petroleum-diesel'!S26&gt;0,'E-petroleum diesel'!S74/'BIFUbC-petroleum-diesel'!S26,1)</f>
        <v>1</v>
      </c>
      <c r="T26" s="313">
        <f>IF('BIFUbC-petroleum-diesel'!T26&gt;0,'E-petroleum diesel'!T74/'BIFUbC-petroleum-diesel'!T26,1)</f>
        <v>1</v>
      </c>
      <c r="U26" s="313">
        <f>IF('BIFUbC-petroleum-diesel'!U26&gt;0,'E-petroleum diesel'!U74/'BIFUbC-petroleum-diesel'!U26,1)</f>
        <v>1</v>
      </c>
      <c r="V26" s="313">
        <f>IF('BIFUbC-petroleum-diesel'!V26&gt;0,'E-petroleum diesel'!V74/'BIFUbC-petroleum-diesel'!V26,1)</f>
        <v>1</v>
      </c>
      <c r="W26" s="313">
        <f>IF('BIFUbC-petroleum-diesel'!W26&gt;0,'E-petroleum diesel'!W74/'BIFUbC-petroleum-diesel'!W26,1)</f>
        <v>1</v>
      </c>
      <c r="X26" s="313">
        <f>IF('BIFUbC-petroleum-diesel'!X26&gt;0,'E-petroleum diesel'!X74/'BIFUbC-petroleum-diesel'!X26,1)</f>
        <v>1</v>
      </c>
      <c r="Y26" s="313">
        <f>IF('BIFUbC-petroleum-diesel'!Y26&gt;0,'E-petroleum diesel'!Y74/'BIFUbC-petroleum-diesel'!Y26,1)</f>
        <v>1</v>
      </c>
      <c r="Z26" s="313">
        <f>IF('BIFUbC-petroleum-diesel'!Z26&gt;0,'E-petroleum diesel'!Z74/'BIFUbC-petroleum-diesel'!Z26,1)</f>
        <v>1</v>
      </c>
      <c r="AA26" s="313">
        <f>IF('BIFUbC-petroleum-diesel'!AA26&gt;0,'E-petroleum diesel'!AA74/'BIFUbC-petroleum-diesel'!AA26,1)</f>
        <v>1</v>
      </c>
      <c r="AB26" s="313">
        <f>IF('BIFUbC-petroleum-diesel'!AB26&gt;0,'E-petroleum diesel'!AB74/'BIFUbC-petroleum-diesel'!AB26,1)</f>
        <v>1</v>
      </c>
      <c r="AC26" s="313">
        <f>IF('BIFUbC-petroleum-diesel'!AC26&gt;0,'E-petroleum diesel'!AC74/'BIFUbC-petroleum-diesel'!AC26,1)</f>
        <v>1</v>
      </c>
      <c r="AD26" s="313">
        <f>IF('BIFUbC-petroleum-diesel'!AD26&gt;0,'E-petroleum diesel'!AD74/'BIFUbC-petroleum-diesel'!AD26,1)</f>
        <v>1</v>
      </c>
      <c r="AE26" s="313">
        <f>IF('BIFUbC-petroleum-diesel'!AE26&gt;0,'E-petroleum diesel'!AE74/'BIFUbC-petroleum-diesel'!AE26,1)</f>
        <v>1</v>
      </c>
      <c r="AF26" s="313">
        <f>IF('BIFUbC-petroleum-diesel'!AF26&gt;0,'E-petroleum diesel'!AF74/'BIFUbC-petroleum-diesel'!AF26,1)</f>
        <v>1</v>
      </c>
      <c r="AG26" s="313">
        <f>IF('BIFUbC-petroleum-diesel'!AG26&gt;0,'E-petroleum diesel'!AG74/'BIFUbC-petroleum-diesel'!AG26,1)</f>
        <v>1</v>
      </c>
      <c r="AH26" s="313">
        <f>IF('BIFUbC-petroleum-diesel'!AH26&gt;0,'E-petroleum diesel'!AH74/'BIFUbC-petroleum-diesel'!AH26,1)</f>
        <v>1</v>
      </c>
      <c r="AI26" s="313">
        <f>IF('BIFUbC-petroleum-diesel'!AI26&gt;0,'E-petroleum diesel'!AI74/'BIFUbC-petroleum-diesel'!AI26,1)</f>
        <v>1</v>
      </c>
      <c r="AJ26" s="313">
        <f>IF('BIFUbC-petroleum-diesel'!AJ26&gt;0,'E-petroleum diesel'!AJ74/'BIFUbC-petroleum-diesel'!AJ26,1)</f>
        <v>1</v>
      </c>
      <c r="AK26" s="313">
        <f>IF('BIFUbC-petroleum-diesel'!AK26&gt;0,'E-petroleum diesel'!AK74/'BIFUbC-petroleum-diesel'!AK26,1)</f>
        <v>1</v>
      </c>
      <c r="AL26" s="313">
        <f>IF('BIFUbC-petroleum-diesel'!AL26&gt;0,'E-petroleum diesel'!AL74/'BIFUbC-petroleum-diesel'!AL26,1)</f>
        <v>1</v>
      </c>
      <c r="AM26" s="313">
        <f>IF('BIFUbC-petroleum-diesel'!AM26&gt;0,'E-petroleum diesel'!AM74/'BIFUbC-petroleum-diesel'!AM26,1)</f>
        <v>1</v>
      </c>
      <c r="AN26" s="313">
        <f>IF('BIFUbC-petroleum-diesel'!AN26&gt;0,'E-petroleum diesel'!AN74/'BIFUbC-petroleum-diesel'!AN26,1)</f>
        <v>1</v>
      </c>
      <c r="AO26" s="313">
        <f>IF('BIFUbC-petroleum-diesel'!AO26&gt;0,'E-petroleum diesel'!AO74/'BIFUbC-petroleum-diesel'!AO26,1)</f>
        <v>1</v>
      </c>
      <c r="AP26" s="313">
        <f>IF('BIFUbC-petroleum-diesel'!AP26&gt;0,'E-petroleum diesel'!AP74/'BIFUbC-petroleum-diesel'!AP26,1)</f>
        <v>1</v>
      </c>
      <c r="AQ26" s="313">
        <f>IF('BIFUbC-petroleum-diesel'!AQ26&gt;0,'E-petroleum diesel'!AQ74/'BIFUbC-petroleum-diesel'!AQ26,1)</f>
        <v>1</v>
      </c>
    </row>
  </sheetData>
  <phoneticPr fontId="3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D789-7F97-4890-8A4E-A48C4D704380}">
  <sheetPr codeName="Sheet49">
    <tabColor theme="4" tint="-0.249977111117893"/>
  </sheetPr>
  <dimension ref="A1:AQ26"/>
  <sheetViews>
    <sheetView topLeftCell="T1" workbookViewId="0">
      <selection activeCell="B2" sqref="B2:AQ26"/>
    </sheetView>
    <sheetView workbookViewId="1"/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f>IF('BIFUbC-crude-oil'!B2&gt;0,'E-crude oil'!B50/'BIFUbC-crude-oil'!B2,1)</f>
        <v>1</v>
      </c>
      <c r="C2" s="313">
        <f>IF('BIFUbC-crude-oil'!C2&gt;0,'E-crude oil'!C50/'BIFUbC-crude-oil'!C2,1)</f>
        <v>1</v>
      </c>
      <c r="D2" s="313">
        <f>IF('BIFUbC-crude-oil'!D2&gt;0,'E-crude oil'!D50/'BIFUbC-crude-oil'!D2,1)</f>
        <v>1</v>
      </c>
      <c r="E2" s="313">
        <f>IF('BIFUbC-crude-oil'!E2&gt;0,'E-crude oil'!E50/'BIFUbC-crude-oil'!E2,1)</f>
        <v>1</v>
      </c>
      <c r="F2" s="313">
        <f>IF('BIFUbC-crude-oil'!F2&gt;0,'E-crude oil'!F50/'BIFUbC-crude-oil'!F2,1)</f>
        <v>1</v>
      </c>
      <c r="G2" s="313">
        <f>IF('BIFUbC-crude-oil'!G2&gt;0,'E-crude oil'!G50/'BIFUbC-crude-oil'!G2,1)</f>
        <v>1</v>
      </c>
      <c r="H2" s="313">
        <f>IF('BIFUbC-crude-oil'!H2&gt;0,'E-crude oil'!H50/'BIFUbC-crude-oil'!H2,1)</f>
        <v>1</v>
      </c>
      <c r="I2" s="313">
        <f>IF('BIFUbC-crude-oil'!I2&gt;0,'E-crude oil'!I50/'BIFUbC-crude-oil'!I2,1)</f>
        <v>1</v>
      </c>
      <c r="J2" s="313">
        <f>IF('BIFUbC-crude-oil'!J2&gt;0,'E-crude oil'!J50/'BIFUbC-crude-oil'!J2,1)</f>
        <v>1</v>
      </c>
      <c r="K2" s="313">
        <f>IF('BIFUbC-crude-oil'!K2&gt;0,'E-crude oil'!K50/'BIFUbC-crude-oil'!K2,1)</f>
        <v>1</v>
      </c>
      <c r="L2" s="313">
        <f>IF('BIFUbC-crude-oil'!L2&gt;0,'E-crude oil'!L50/'BIFUbC-crude-oil'!L2,1)</f>
        <v>1</v>
      </c>
      <c r="M2" s="313">
        <f>IF('BIFUbC-crude-oil'!M2&gt;0,'E-crude oil'!M50/'BIFUbC-crude-oil'!M2,1)</f>
        <v>1</v>
      </c>
      <c r="N2" s="313">
        <f>IF('BIFUbC-crude-oil'!N2&gt;0,'E-crude oil'!N50/'BIFUbC-crude-oil'!N2,1)</f>
        <v>1</v>
      </c>
      <c r="O2" s="313">
        <f>IF('BIFUbC-crude-oil'!O2&gt;0,'E-crude oil'!O50/'BIFUbC-crude-oil'!O2,1)</f>
        <v>1</v>
      </c>
      <c r="P2" s="313">
        <f>IF('BIFUbC-crude-oil'!P2&gt;0,'E-crude oil'!P50/'BIFUbC-crude-oil'!P2,1)</f>
        <v>1</v>
      </c>
      <c r="Q2" s="313">
        <f>IF('BIFUbC-crude-oil'!Q2&gt;0,'E-crude oil'!Q50/'BIFUbC-crude-oil'!Q2,1)</f>
        <v>1</v>
      </c>
      <c r="R2" s="313">
        <f>IF('BIFUbC-crude-oil'!R2&gt;0,'E-crude oil'!R50/'BIFUbC-crude-oil'!R2,1)</f>
        <v>1</v>
      </c>
      <c r="S2" s="313">
        <f>IF('BIFUbC-crude-oil'!S2&gt;0,'E-crude oil'!S50/'BIFUbC-crude-oil'!S2,1)</f>
        <v>1</v>
      </c>
      <c r="T2" s="313">
        <f>IF('BIFUbC-crude-oil'!T2&gt;0,'E-crude oil'!T50/'BIFUbC-crude-oil'!T2,1)</f>
        <v>1</v>
      </c>
      <c r="U2" s="313">
        <f>IF('BIFUbC-crude-oil'!U2&gt;0,'E-crude oil'!U50/'BIFUbC-crude-oil'!U2,1)</f>
        <v>1</v>
      </c>
      <c r="V2" s="313">
        <f>IF('BIFUbC-crude-oil'!V2&gt;0,'E-crude oil'!V50/'BIFUbC-crude-oil'!V2,1)</f>
        <v>1</v>
      </c>
      <c r="W2" s="313">
        <f>IF('BIFUbC-crude-oil'!W2&gt;0,'E-crude oil'!W50/'BIFUbC-crude-oil'!W2,1)</f>
        <v>1</v>
      </c>
      <c r="X2" s="313">
        <f>IF('BIFUbC-crude-oil'!X2&gt;0,'E-crude oil'!X50/'BIFUbC-crude-oil'!X2,1)</f>
        <v>1</v>
      </c>
      <c r="Y2" s="313">
        <f>IF('BIFUbC-crude-oil'!Y2&gt;0,'E-crude oil'!Y50/'BIFUbC-crude-oil'!Y2,1)</f>
        <v>1</v>
      </c>
      <c r="Z2" s="313">
        <f>IF('BIFUbC-crude-oil'!Z2&gt;0,'E-crude oil'!Z50/'BIFUbC-crude-oil'!Z2,1)</f>
        <v>1</v>
      </c>
      <c r="AA2" s="313">
        <f>IF('BIFUbC-crude-oil'!AA2&gt;0,'E-crude oil'!AA50/'BIFUbC-crude-oil'!AA2,1)</f>
        <v>1</v>
      </c>
      <c r="AB2" s="313">
        <f>IF('BIFUbC-crude-oil'!AB2&gt;0,'E-crude oil'!AB50/'BIFUbC-crude-oil'!AB2,1)</f>
        <v>1</v>
      </c>
      <c r="AC2" s="313">
        <f>IF('BIFUbC-crude-oil'!AC2&gt;0,'E-crude oil'!AC50/'BIFUbC-crude-oil'!AC2,1)</f>
        <v>1</v>
      </c>
      <c r="AD2" s="313">
        <f>IF('BIFUbC-crude-oil'!AD2&gt;0,'E-crude oil'!AD50/'BIFUbC-crude-oil'!AD2,1)</f>
        <v>1</v>
      </c>
      <c r="AE2" s="313">
        <f>IF('BIFUbC-crude-oil'!AE2&gt;0,'E-crude oil'!AE50/'BIFUbC-crude-oil'!AE2,1)</f>
        <v>1</v>
      </c>
      <c r="AF2" s="313">
        <f>IF('BIFUbC-crude-oil'!AF2&gt;0,'E-crude oil'!AF50/'BIFUbC-crude-oil'!AF2,1)</f>
        <v>1</v>
      </c>
      <c r="AG2" s="313">
        <f>IF('BIFUbC-crude-oil'!AG2&gt;0,'E-crude oil'!AG50/'BIFUbC-crude-oil'!AG2,1)</f>
        <v>1</v>
      </c>
      <c r="AH2" s="313">
        <f>IF('BIFUbC-crude-oil'!AH2&gt;0,'E-crude oil'!AH50/'BIFUbC-crude-oil'!AH2,1)</f>
        <v>1</v>
      </c>
      <c r="AI2" s="313">
        <f>IF('BIFUbC-crude-oil'!AI2&gt;0,'E-crude oil'!AI50/'BIFUbC-crude-oil'!AI2,1)</f>
        <v>1</v>
      </c>
      <c r="AJ2" s="313">
        <f>IF('BIFUbC-crude-oil'!AJ2&gt;0,'E-crude oil'!AJ50/'BIFUbC-crude-oil'!AJ2,1)</f>
        <v>1</v>
      </c>
      <c r="AK2" s="313">
        <f>IF('BIFUbC-crude-oil'!AK2&gt;0,'E-crude oil'!AK50/'BIFUbC-crude-oil'!AK2,1)</f>
        <v>1</v>
      </c>
      <c r="AL2" s="313">
        <f>IF('BIFUbC-crude-oil'!AL2&gt;0,'E-crude oil'!AL50/'BIFUbC-crude-oil'!AL2,1)</f>
        <v>1</v>
      </c>
      <c r="AM2" s="313">
        <f>IF('BIFUbC-crude-oil'!AM2&gt;0,'E-crude oil'!AM50/'BIFUbC-crude-oil'!AM2,1)</f>
        <v>1</v>
      </c>
      <c r="AN2" s="313">
        <f>IF('BIFUbC-crude-oil'!AN2&gt;0,'E-crude oil'!AN50/'BIFUbC-crude-oil'!AN2,1)</f>
        <v>1</v>
      </c>
      <c r="AO2" s="313">
        <f>IF('BIFUbC-crude-oil'!AO2&gt;0,'E-crude oil'!AO50/'BIFUbC-crude-oil'!AO2,1)</f>
        <v>1</v>
      </c>
      <c r="AP2" s="313">
        <f>IF('BIFUbC-crude-oil'!AP2&gt;0,'E-crude oil'!AP50/'BIFUbC-crude-oil'!AP2,1)</f>
        <v>1</v>
      </c>
      <c r="AQ2" s="313">
        <f>IF('BIFUbC-crude-oil'!AQ2&gt;0,'E-crude oil'!AQ50/'BIFUbC-crude-oil'!AQ2,1)</f>
        <v>1</v>
      </c>
    </row>
    <row r="3" spans="1:43" x14ac:dyDescent="0.2">
      <c r="A3" s="313" t="s">
        <v>125</v>
      </c>
      <c r="B3" s="313">
        <f>IF('BIFUbC-crude-oil'!B3&gt;0,'E-crude oil'!B51/'BIFUbC-crude-oil'!B3,1)</f>
        <v>1</v>
      </c>
      <c r="C3" s="313">
        <f>IF('BIFUbC-crude-oil'!C3&gt;0,'E-crude oil'!C51/'BIFUbC-crude-oil'!C3,1)</f>
        <v>1</v>
      </c>
      <c r="D3" s="313">
        <f>IF('BIFUbC-crude-oil'!D3&gt;0,'E-crude oil'!D51/'BIFUbC-crude-oil'!D3,1)</f>
        <v>1</v>
      </c>
      <c r="E3" s="313">
        <f>IF('BIFUbC-crude-oil'!E3&gt;0,'E-crude oil'!E51/'BIFUbC-crude-oil'!E3,1)</f>
        <v>1</v>
      </c>
      <c r="F3" s="313">
        <f>IF('BIFUbC-crude-oil'!F3&gt;0,'E-crude oil'!F51/'BIFUbC-crude-oil'!F3,1)</f>
        <v>1</v>
      </c>
      <c r="G3" s="313">
        <f>IF('BIFUbC-crude-oil'!G3&gt;0,'E-crude oil'!G51/'BIFUbC-crude-oil'!G3,1)</f>
        <v>1</v>
      </c>
      <c r="H3" s="313">
        <f>IF('BIFUbC-crude-oil'!H3&gt;0,'E-crude oil'!H51/'BIFUbC-crude-oil'!H3,1)</f>
        <v>1</v>
      </c>
      <c r="I3" s="313">
        <f>IF('BIFUbC-crude-oil'!I3&gt;0,'E-crude oil'!I51/'BIFUbC-crude-oil'!I3,1)</f>
        <v>1</v>
      </c>
      <c r="J3" s="313">
        <f>IF('BIFUbC-crude-oil'!J3&gt;0,'E-crude oil'!J51/'BIFUbC-crude-oil'!J3,1)</f>
        <v>1</v>
      </c>
      <c r="K3" s="313">
        <f>IF('BIFUbC-crude-oil'!K3&gt;0,'E-crude oil'!K51/'BIFUbC-crude-oil'!K3,1)</f>
        <v>1</v>
      </c>
      <c r="L3" s="313">
        <f>IF('BIFUbC-crude-oil'!L3&gt;0,'E-crude oil'!L51/'BIFUbC-crude-oil'!L3,1)</f>
        <v>1</v>
      </c>
      <c r="M3" s="313">
        <f>IF('BIFUbC-crude-oil'!M3&gt;0,'E-crude oil'!M51/'BIFUbC-crude-oil'!M3,1)</f>
        <v>1</v>
      </c>
      <c r="N3" s="313">
        <f>IF('BIFUbC-crude-oil'!N3&gt;0,'E-crude oil'!N51/'BIFUbC-crude-oil'!N3,1)</f>
        <v>1</v>
      </c>
      <c r="O3" s="313">
        <f>IF('BIFUbC-crude-oil'!O3&gt;0,'E-crude oil'!O51/'BIFUbC-crude-oil'!O3,1)</f>
        <v>1</v>
      </c>
      <c r="P3" s="313">
        <f>IF('BIFUbC-crude-oil'!P3&gt;0,'E-crude oil'!P51/'BIFUbC-crude-oil'!P3,1)</f>
        <v>1</v>
      </c>
      <c r="Q3" s="313">
        <f>IF('BIFUbC-crude-oil'!Q3&gt;0,'E-crude oil'!Q51/'BIFUbC-crude-oil'!Q3,1)</f>
        <v>1</v>
      </c>
      <c r="R3" s="313">
        <f>IF('BIFUbC-crude-oil'!R3&gt;0,'E-crude oil'!R51/'BIFUbC-crude-oil'!R3,1)</f>
        <v>1</v>
      </c>
      <c r="S3" s="313">
        <f>IF('BIFUbC-crude-oil'!S3&gt;0,'E-crude oil'!S51/'BIFUbC-crude-oil'!S3,1)</f>
        <v>1</v>
      </c>
      <c r="T3" s="313">
        <f>IF('BIFUbC-crude-oil'!T3&gt;0,'E-crude oil'!T51/'BIFUbC-crude-oil'!T3,1)</f>
        <v>1</v>
      </c>
      <c r="U3" s="313">
        <f>IF('BIFUbC-crude-oil'!U3&gt;0,'E-crude oil'!U51/'BIFUbC-crude-oil'!U3,1)</f>
        <v>1</v>
      </c>
      <c r="V3" s="313">
        <f>IF('BIFUbC-crude-oil'!V3&gt;0,'E-crude oil'!V51/'BIFUbC-crude-oil'!V3,1)</f>
        <v>1</v>
      </c>
      <c r="W3" s="313">
        <f>IF('BIFUbC-crude-oil'!W3&gt;0,'E-crude oil'!W51/'BIFUbC-crude-oil'!W3,1)</f>
        <v>1</v>
      </c>
      <c r="X3" s="313">
        <f>IF('BIFUbC-crude-oil'!X3&gt;0,'E-crude oil'!X51/'BIFUbC-crude-oil'!X3,1)</f>
        <v>1</v>
      </c>
      <c r="Y3" s="313">
        <f>IF('BIFUbC-crude-oil'!Y3&gt;0,'E-crude oil'!Y51/'BIFUbC-crude-oil'!Y3,1)</f>
        <v>1</v>
      </c>
      <c r="Z3" s="313">
        <f>IF('BIFUbC-crude-oil'!Z3&gt;0,'E-crude oil'!Z51/'BIFUbC-crude-oil'!Z3,1)</f>
        <v>1</v>
      </c>
      <c r="AA3" s="313">
        <f>IF('BIFUbC-crude-oil'!AA3&gt;0,'E-crude oil'!AA51/'BIFUbC-crude-oil'!AA3,1)</f>
        <v>1</v>
      </c>
      <c r="AB3" s="313">
        <f>IF('BIFUbC-crude-oil'!AB3&gt;0,'E-crude oil'!AB51/'BIFUbC-crude-oil'!AB3,1)</f>
        <v>1</v>
      </c>
      <c r="AC3" s="313">
        <f>IF('BIFUbC-crude-oil'!AC3&gt;0,'E-crude oil'!AC51/'BIFUbC-crude-oil'!AC3,1)</f>
        <v>1</v>
      </c>
      <c r="AD3" s="313">
        <f>IF('BIFUbC-crude-oil'!AD3&gt;0,'E-crude oil'!AD51/'BIFUbC-crude-oil'!AD3,1)</f>
        <v>1</v>
      </c>
      <c r="AE3" s="313">
        <f>IF('BIFUbC-crude-oil'!AE3&gt;0,'E-crude oil'!AE51/'BIFUbC-crude-oil'!AE3,1)</f>
        <v>1</v>
      </c>
      <c r="AF3" s="313">
        <f>IF('BIFUbC-crude-oil'!AF3&gt;0,'E-crude oil'!AF51/'BIFUbC-crude-oil'!AF3,1)</f>
        <v>1</v>
      </c>
      <c r="AG3" s="313">
        <f>IF('BIFUbC-crude-oil'!AG3&gt;0,'E-crude oil'!AG51/'BIFUbC-crude-oil'!AG3,1)</f>
        <v>1</v>
      </c>
      <c r="AH3" s="313">
        <f>IF('BIFUbC-crude-oil'!AH3&gt;0,'E-crude oil'!AH51/'BIFUbC-crude-oil'!AH3,1)</f>
        <v>1</v>
      </c>
      <c r="AI3" s="313">
        <f>IF('BIFUbC-crude-oil'!AI3&gt;0,'E-crude oil'!AI51/'BIFUbC-crude-oil'!AI3,1)</f>
        <v>1</v>
      </c>
      <c r="AJ3" s="313">
        <f>IF('BIFUbC-crude-oil'!AJ3&gt;0,'E-crude oil'!AJ51/'BIFUbC-crude-oil'!AJ3,1)</f>
        <v>1</v>
      </c>
      <c r="AK3" s="313">
        <f>IF('BIFUbC-crude-oil'!AK3&gt;0,'E-crude oil'!AK51/'BIFUbC-crude-oil'!AK3,1)</f>
        <v>1</v>
      </c>
      <c r="AL3" s="313">
        <f>IF('BIFUbC-crude-oil'!AL3&gt;0,'E-crude oil'!AL51/'BIFUbC-crude-oil'!AL3,1)</f>
        <v>1</v>
      </c>
      <c r="AM3" s="313">
        <f>IF('BIFUbC-crude-oil'!AM3&gt;0,'E-crude oil'!AM51/'BIFUbC-crude-oil'!AM3,1)</f>
        <v>1</v>
      </c>
      <c r="AN3" s="313">
        <f>IF('BIFUbC-crude-oil'!AN3&gt;0,'E-crude oil'!AN51/'BIFUbC-crude-oil'!AN3,1)</f>
        <v>1</v>
      </c>
      <c r="AO3" s="313">
        <f>IF('BIFUbC-crude-oil'!AO3&gt;0,'E-crude oil'!AO51/'BIFUbC-crude-oil'!AO3,1)</f>
        <v>1</v>
      </c>
      <c r="AP3" s="313">
        <f>IF('BIFUbC-crude-oil'!AP3&gt;0,'E-crude oil'!AP51/'BIFUbC-crude-oil'!AP3,1)</f>
        <v>1</v>
      </c>
      <c r="AQ3" s="313">
        <f>IF('BIFUbC-crude-oil'!AQ3&gt;0,'E-crude oil'!AQ51/'BIFUbC-crude-oil'!AQ3,1)</f>
        <v>1</v>
      </c>
    </row>
    <row r="4" spans="1:43" x14ac:dyDescent="0.2">
      <c r="A4" s="313" t="s">
        <v>126</v>
      </c>
      <c r="B4" s="313">
        <f>IF('BIFUbC-crude-oil'!B4&gt;0,'E-crude oil'!B52/'BIFUbC-crude-oil'!B4,1)</f>
        <v>1</v>
      </c>
      <c r="C4" s="313">
        <f>IF('BIFUbC-crude-oil'!C4&gt;0,'E-crude oil'!C52/'BIFUbC-crude-oil'!C4,1)</f>
        <v>1</v>
      </c>
      <c r="D4" s="313">
        <f>IF('BIFUbC-crude-oil'!D4&gt;0,'E-crude oil'!D52/'BIFUbC-crude-oil'!D4,1)</f>
        <v>1</v>
      </c>
      <c r="E4" s="313">
        <f>IF('BIFUbC-crude-oil'!E4&gt;0,'E-crude oil'!E52/'BIFUbC-crude-oil'!E4,1)</f>
        <v>1</v>
      </c>
      <c r="F4" s="313">
        <f>IF('BIFUbC-crude-oil'!F4&gt;0,'E-crude oil'!F52/'BIFUbC-crude-oil'!F4,1)</f>
        <v>1</v>
      </c>
      <c r="G4" s="313">
        <f>IF('BIFUbC-crude-oil'!G4&gt;0,'E-crude oil'!G52/'BIFUbC-crude-oil'!G4,1)</f>
        <v>1</v>
      </c>
      <c r="H4" s="313">
        <f>IF('BIFUbC-crude-oil'!H4&gt;0,'E-crude oil'!H52/'BIFUbC-crude-oil'!H4,1)</f>
        <v>1</v>
      </c>
      <c r="I4" s="313">
        <f>IF('BIFUbC-crude-oil'!I4&gt;0,'E-crude oil'!I52/'BIFUbC-crude-oil'!I4,1)</f>
        <v>1</v>
      </c>
      <c r="J4" s="313">
        <f>IF('BIFUbC-crude-oil'!J4&gt;0,'E-crude oil'!J52/'BIFUbC-crude-oil'!J4,1)</f>
        <v>1</v>
      </c>
      <c r="K4" s="313">
        <f>IF('BIFUbC-crude-oil'!K4&gt;0,'E-crude oil'!K52/'BIFUbC-crude-oil'!K4,1)</f>
        <v>1</v>
      </c>
      <c r="L4" s="313">
        <f>IF('BIFUbC-crude-oil'!L4&gt;0,'E-crude oil'!L52/'BIFUbC-crude-oil'!L4,1)</f>
        <v>1</v>
      </c>
      <c r="M4" s="313">
        <f>IF('BIFUbC-crude-oil'!M4&gt;0,'E-crude oil'!M52/'BIFUbC-crude-oil'!M4,1)</f>
        <v>1</v>
      </c>
      <c r="N4" s="313">
        <f>IF('BIFUbC-crude-oil'!N4&gt;0,'E-crude oil'!N52/'BIFUbC-crude-oil'!N4,1)</f>
        <v>1</v>
      </c>
      <c r="O4" s="313">
        <f>IF('BIFUbC-crude-oil'!O4&gt;0,'E-crude oil'!O52/'BIFUbC-crude-oil'!O4,1)</f>
        <v>1</v>
      </c>
      <c r="P4" s="313">
        <f>IF('BIFUbC-crude-oil'!P4&gt;0,'E-crude oil'!P52/'BIFUbC-crude-oil'!P4,1)</f>
        <v>1</v>
      </c>
      <c r="Q4" s="313">
        <f>IF('BIFUbC-crude-oil'!Q4&gt;0,'E-crude oil'!Q52/'BIFUbC-crude-oil'!Q4,1)</f>
        <v>1</v>
      </c>
      <c r="R4" s="313">
        <f>IF('BIFUbC-crude-oil'!R4&gt;0,'E-crude oil'!R52/'BIFUbC-crude-oil'!R4,1)</f>
        <v>1</v>
      </c>
      <c r="S4" s="313">
        <f>IF('BIFUbC-crude-oil'!S4&gt;0,'E-crude oil'!S52/'BIFUbC-crude-oil'!S4,1)</f>
        <v>1</v>
      </c>
      <c r="T4" s="313">
        <f>IF('BIFUbC-crude-oil'!T4&gt;0,'E-crude oil'!T52/'BIFUbC-crude-oil'!T4,1)</f>
        <v>1</v>
      </c>
      <c r="U4" s="313">
        <f>IF('BIFUbC-crude-oil'!U4&gt;0,'E-crude oil'!U52/'BIFUbC-crude-oil'!U4,1)</f>
        <v>1</v>
      </c>
      <c r="V4" s="313">
        <f>IF('BIFUbC-crude-oil'!V4&gt;0,'E-crude oil'!V52/'BIFUbC-crude-oil'!V4,1)</f>
        <v>1</v>
      </c>
      <c r="W4" s="313">
        <f>IF('BIFUbC-crude-oil'!W4&gt;0,'E-crude oil'!W52/'BIFUbC-crude-oil'!W4,1)</f>
        <v>1</v>
      </c>
      <c r="X4" s="313">
        <f>IF('BIFUbC-crude-oil'!X4&gt;0,'E-crude oil'!X52/'BIFUbC-crude-oil'!X4,1)</f>
        <v>1</v>
      </c>
      <c r="Y4" s="313">
        <f>IF('BIFUbC-crude-oil'!Y4&gt;0,'E-crude oil'!Y52/'BIFUbC-crude-oil'!Y4,1)</f>
        <v>1</v>
      </c>
      <c r="Z4" s="313">
        <f>IF('BIFUbC-crude-oil'!Z4&gt;0,'E-crude oil'!Z52/'BIFUbC-crude-oil'!Z4,1)</f>
        <v>1</v>
      </c>
      <c r="AA4" s="313">
        <f>IF('BIFUbC-crude-oil'!AA4&gt;0,'E-crude oil'!AA52/'BIFUbC-crude-oil'!AA4,1)</f>
        <v>1</v>
      </c>
      <c r="AB4" s="313">
        <f>IF('BIFUbC-crude-oil'!AB4&gt;0,'E-crude oil'!AB52/'BIFUbC-crude-oil'!AB4,1)</f>
        <v>1</v>
      </c>
      <c r="AC4" s="313">
        <f>IF('BIFUbC-crude-oil'!AC4&gt;0,'E-crude oil'!AC52/'BIFUbC-crude-oil'!AC4,1)</f>
        <v>1</v>
      </c>
      <c r="AD4" s="313">
        <f>IF('BIFUbC-crude-oil'!AD4&gt;0,'E-crude oil'!AD52/'BIFUbC-crude-oil'!AD4,1)</f>
        <v>1</v>
      </c>
      <c r="AE4" s="313">
        <f>IF('BIFUbC-crude-oil'!AE4&gt;0,'E-crude oil'!AE52/'BIFUbC-crude-oil'!AE4,1)</f>
        <v>1</v>
      </c>
      <c r="AF4" s="313">
        <f>IF('BIFUbC-crude-oil'!AF4&gt;0,'E-crude oil'!AF52/'BIFUbC-crude-oil'!AF4,1)</f>
        <v>1</v>
      </c>
      <c r="AG4" s="313">
        <f>IF('BIFUbC-crude-oil'!AG4&gt;0,'E-crude oil'!AG52/'BIFUbC-crude-oil'!AG4,1)</f>
        <v>1</v>
      </c>
      <c r="AH4" s="313">
        <f>IF('BIFUbC-crude-oil'!AH4&gt;0,'E-crude oil'!AH52/'BIFUbC-crude-oil'!AH4,1)</f>
        <v>1</v>
      </c>
      <c r="AI4" s="313">
        <f>IF('BIFUbC-crude-oil'!AI4&gt;0,'E-crude oil'!AI52/'BIFUbC-crude-oil'!AI4,1)</f>
        <v>1</v>
      </c>
      <c r="AJ4" s="313">
        <f>IF('BIFUbC-crude-oil'!AJ4&gt;0,'E-crude oil'!AJ52/'BIFUbC-crude-oil'!AJ4,1)</f>
        <v>1</v>
      </c>
      <c r="AK4" s="313">
        <f>IF('BIFUbC-crude-oil'!AK4&gt;0,'E-crude oil'!AK52/'BIFUbC-crude-oil'!AK4,1)</f>
        <v>1</v>
      </c>
      <c r="AL4" s="313">
        <f>IF('BIFUbC-crude-oil'!AL4&gt;0,'E-crude oil'!AL52/'BIFUbC-crude-oil'!AL4,1)</f>
        <v>1</v>
      </c>
      <c r="AM4" s="313">
        <f>IF('BIFUbC-crude-oil'!AM4&gt;0,'E-crude oil'!AM52/'BIFUbC-crude-oil'!AM4,1)</f>
        <v>1</v>
      </c>
      <c r="AN4" s="313">
        <f>IF('BIFUbC-crude-oil'!AN4&gt;0,'E-crude oil'!AN52/'BIFUbC-crude-oil'!AN4,1)</f>
        <v>1</v>
      </c>
      <c r="AO4" s="313">
        <f>IF('BIFUbC-crude-oil'!AO4&gt;0,'E-crude oil'!AO52/'BIFUbC-crude-oil'!AO4,1)</f>
        <v>1</v>
      </c>
      <c r="AP4" s="313">
        <f>IF('BIFUbC-crude-oil'!AP4&gt;0,'E-crude oil'!AP52/'BIFUbC-crude-oil'!AP4,1)</f>
        <v>1</v>
      </c>
      <c r="AQ4" s="313">
        <f>IF('BIFUbC-crude-oil'!AQ4&gt;0,'E-crude oil'!AQ52/'BIFUbC-crude-oil'!AQ4,1)</f>
        <v>1</v>
      </c>
    </row>
    <row r="5" spans="1:43" x14ac:dyDescent="0.2">
      <c r="A5" s="313" t="s">
        <v>127</v>
      </c>
      <c r="B5" s="313">
        <f>IF('BIFUbC-crude-oil'!B5&gt;0,'E-crude oil'!B53/'BIFUbC-crude-oil'!B5,1)</f>
        <v>1</v>
      </c>
      <c r="C5" s="313">
        <f>IF('BIFUbC-crude-oil'!C5&gt;0,'E-crude oil'!C53/'BIFUbC-crude-oil'!C5,1)</f>
        <v>1</v>
      </c>
      <c r="D5" s="313">
        <f>IF('BIFUbC-crude-oil'!D5&gt;0,'E-crude oil'!D53/'BIFUbC-crude-oil'!D5,1)</f>
        <v>1</v>
      </c>
      <c r="E5" s="313">
        <f>IF('BIFUbC-crude-oil'!E5&gt;0,'E-crude oil'!E53/'BIFUbC-crude-oil'!E5,1)</f>
        <v>1</v>
      </c>
      <c r="F5" s="313">
        <f>IF('BIFUbC-crude-oil'!F5&gt;0,'E-crude oil'!F53/'BIFUbC-crude-oil'!F5,1)</f>
        <v>1</v>
      </c>
      <c r="G5" s="313">
        <f>IF('BIFUbC-crude-oil'!G5&gt;0,'E-crude oil'!G53/'BIFUbC-crude-oil'!G5,1)</f>
        <v>1</v>
      </c>
      <c r="H5" s="313">
        <f>IF('BIFUbC-crude-oil'!H5&gt;0,'E-crude oil'!H53/'BIFUbC-crude-oil'!H5,1)</f>
        <v>1</v>
      </c>
      <c r="I5" s="313">
        <f>IF('BIFUbC-crude-oil'!I5&gt;0,'E-crude oil'!I53/'BIFUbC-crude-oil'!I5,1)</f>
        <v>1</v>
      </c>
      <c r="J5" s="313">
        <f>IF('BIFUbC-crude-oil'!J5&gt;0,'E-crude oil'!J53/'BIFUbC-crude-oil'!J5,1)</f>
        <v>1</v>
      </c>
      <c r="K5" s="313">
        <f>IF('BIFUbC-crude-oil'!K5&gt;0,'E-crude oil'!K53/'BIFUbC-crude-oil'!K5,1)</f>
        <v>1</v>
      </c>
      <c r="L5" s="313">
        <f>IF('BIFUbC-crude-oil'!L5&gt;0,'E-crude oil'!L53/'BIFUbC-crude-oil'!L5,1)</f>
        <v>1</v>
      </c>
      <c r="M5" s="313">
        <f>IF('BIFUbC-crude-oil'!M5&gt;0,'E-crude oil'!M53/'BIFUbC-crude-oil'!M5,1)</f>
        <v>1</v>
      </c>
      <c r="N5" s="313">
        <f>IF('BIFUbC-crude-oil'!N5&gt;0,'E-crude oil'!N53/'BIFUbC-crude-oil'!N5,1)</f>
        <v>1</v>
      </c>
      <c r="O5" s="313">
        <f>IF('BIFUbC-crude-oil'!O5&gt;0,'E-crude oil'!O53/'BIFUbC-crude-oil'!O5,1)</f>
        <v>1</v>
      </c>
      <c r="P5" s="313">
        <f>IF('BIFUbC-crude-oil'!P5&gt;0,'E-crude oil'!P53/'BIFUbC-crude-oil'!P5,1)</f>
        <v>1</v>
      </c>
      <c r="Q5" s="313">
        <f>IF('BIFUbC-crude-oil'!Q5&gt;0,'E-crude oil'!Q53/'BIFUbC-crude-oil'!Q5,1)</f>
        <v>1</v>
      </c>
      <c r="R5" s="313">
        <f>IF('BIFUbC-crude-oil'!R5&gt;0,'E-crude oil'!R53/'BIFUbC-crude-oil'!R5,1)</f>
        <v>1</v>
      </c>
      <c r="S5" s="313">
        <f>IF('BIFUbC-crude-oil'!S5&gt;0,'E-crude oil'!S53/'BIFUbC-crude-oil'!S5,1)</f>
        <v>1</v>
      </c>
      <c r="T5" s="313">
        <f>IF('BIFUbC-crude-oil'!T5&gt;0,'E-crude oil'!T53/'BIFUbC-crude-oil'!T5,1)</f>
        <v>1</v>
      </c>
      <c r="U5" s="313">
        <f>IF('BIFUbC-crude-oil'!U5&gt;0,'E-crude oil'!U53/'BIFUbC-crude-oil'!U5,1)</f>
        <v>1</v>
      </c>
      <c r="V5" s="313">
        <f>IF('BIFUbC-crude-oil'!V5&gt;0,'E-crude oil'!V53/'BIFUbC-crude-oil'!V5,1)</f>
        <v>1</v>
      </c>
      <c r="W5" s="313">
        <f>IF('BIFUbC-crude-oil'!W5&gt;0,'E-crude oil'!W53/'BIFUbC-crude-oil'!W5,1)</f>
        <v>1</v>
      </c>
      <c r="X5" s="313">
        <f>IF('BIFUbC-crude-oil'!X5&gt;0,'E-crude oil'!X53/'BIFUbC-crude-oil'!X5,1)</f>
        <v>1</v>
      </c>
      <c r="Y5" s="313">
        <f>IF('BIFUbC-crude-oil'!Y5&gt;0,'E-crude oil'!Y53/'BIFUbC-crude-oil'!Y5,1)</f>
        <v>1</v>
      </c>
      <c r="Z5" s="313">
        <f>IF('BIFUbC-crude-oil'!Z5&gt;0,'E-crude oil'!Z53/'BIFUbC-crude-oil'!Z5,1)</f>
        <v>1</v>
      </c>
      <c r="AA5" s="313">
        <f>IF('BIFUbC-crude-oil'!AA5&gt;0,'E-crude oil'!AA53/'BIFUbC-crude-oil'!AA5,1)</f>
        <v>1</v>
      </c>
      <c r="AB5" s="313">
        <f>IF('BIFUbC-crude-oil'!AB5&gt;0,'E-crude oil'!AB53/'BIFUbC-crude-oil'!AB5,1)</f>
        <v>1</v>
      </c>
      <c r="AC5" s="313">
        <f>IF('BIFUbC-crude-oil'!AC5&gt;0,'E-crude oil'!AC53/'BIFUbC-crude-oil'!AC5,1)</f>
        <v>1</v>
      </c>
      <c r="AD5" s="313">
        <f>IF('BIFUbC-crude-oil'!AD5&gt;0,'E-crude oil'!AD53/'BIFUbC-crude-oil'!AD5,1)</f>
        <v>1</v>
      </c>
      <c r="AE5" s="313">
        <f>IF('BIFUbC-crude-oil'!AE5&gt;0,'E-crude oil'!AE53/'BIFUbC-crude-oil'!AE5,1)</f>
        <v>1</v>
      </c>
      <c r="AF5" s="313">
        <f>IF('BIFUbC-crude-oil'!AF5&gt;0,'E-crude oil'!AF53/'BIFUbC-crude-oil'!AF5,1)</f>
        <v>1</v>
      </c>
      <c r="AG5" s="313">
        <f>IF('BIFUbC-crude-oil'!AG5&gt;0,'E-crude oil'!AG53/'BIFUbC-crude-oil'!AG5,1)</f>
        <v>1</v>
      </c>
      <c r="AH5" s="313">
        <f>IF('BIFUbC-crude-oil'!AH5&gt;0,'E-crude oil'!AH53/'BIFUbC-crude-oil'!AH5,1)</f>
        <v>1</v>
      </c>
      <c r="AI5" s="313">
        <f>IF('BIFUbC-crude-oil'!AI5&gt;0,'E-crude oil'!AI53/'BIFUbC-crude-oil'!AI5,1)</f>
        <v>1</v>
      </c>
      <c r="AJ5" s="313">
        <f>IF('BIFUbC-crude-oil'!AJ5&gt;0,'E-crude oil'!AJ53/'BIFUbC-crude-oil'!AJ5,1)</f>
        <v>1</v>
      </c>
      <c r="AK5" s="313">
        <f>IF('BIFUbC-crude-oil'!AK5&gt;0,'E-crude oil'!AK53/'BIFUbC-crude-oil'!AK5,1)</f>
        <v>1</v>
      </c>
      <c r="AL5" s="313">
        <f>IF('BIFUbC-crude-oil'!AL5&gt;0,'E-crude oil'!AL53/'BIFUbC-crude-oil'!AL5,1)</f>
        <v>1</v>
      </c>
      <c r="AM5" s="313">
        <f>IF('BIFUbC-crude-oil'!AM5&gt;0,'E-crude oil'!AM53/'BIFUbC-crude-oil'!AM5,1)</f>
        <v>1</v>
      </c>
      <c r="AN5" s="313">
        <f>IF('BIFUbC-crude-oil'!AN5&gt;0,'E-crude oil'!AN53/'BIFUbC-crude-oil'!AN5,1)</f>
        <v>1</v>
      </c>
      <c r="AO5" s="313">
        <f>IF('BIFUbC-crude-oil'!AO5&gt;0,'E-crude oil'!AO53/'BIFUbC-crude-oil'!AO5,1)</f>
        <v>1</v>
      </c>
      <c r="AP5" s="313">
        <f>IF('BIFUbC-crude-oil'!AP5&gt;0,'E-crude oil'!AP53/'BIFUbC-crude-oil'!AP5,1)</f>
        <v>1</v>
      </c>
      <c r="AQ5" s="313">
        <f>IF('BIFUbC-crude-oil'!AQ5&gt;0,'E-crude oil'!AQ53/'BIFUbC-crude-oil'!AQ5,1)</f>
        <v>1</v>
      </c>
    </row>
    <row r="6" spans="1:43" x14ac:dyDescent="0.2">
      <c r="A6" s="313" t="s">
        <v>128</v>
      </c>
      <c r="B6" s="313">
        <f>IF('BIFUbC-crude-oil'!B6&gt;0,'E-crude oil'!B54/'BIFUbC-crude-oil'!B6,1)</f>
        <v>1</v>
      </c>
      <c r="C6" s="313">
        <f>IF('BIFUbC-crude-oil'!C6&gt;0,'E-crude oil'!C54/'BIFUbC-crude-oil'!C6,1)</f>
        <v>1</v>
      </c>
      <c r="D6" s="313">
        <f>IF('BIFUbC-crude-oil'!D6&gt;0,'E-crude oil'!D54/'BIFUbC-crude-oil'!D6,1)</f>
        <v>1</v>
      </c>
      <c r="E6" s="313">
        <f>IF('BIFUbC-crude-oil'!E6&gt;0,'E-crude oil'!E54/'BIFUbC-crude-oil'!E6,1)</f>
        <v>1</v>
      </c>
      <c r="F6" s="313">
        <f>IF('BIFUbC-crude-oil'!F6&gt;0,'E-crude oil'!F54/'BIFUbC-crude-oil'!F6,1)</f>
        <v>1</v>
      </c>
      <c r="G6" s="313">
        <f>IF('BIFUbC-crude-oil'!G6&gt;0,'E-crude oil'!G54/'BIFUbC-crude-oil'!G6,1)</f>
        <v>1</v>
      </c>
      <c r="H6" s="313">
        <f>IF('BIFUbC-crude-oil'!H6&gt;0,'E-crude oil'!H54/'BIFUbC-crude-oil'!H6,1)</f>
        <v>1</v>
      </c>
      <c r="I6" s="313">
        <f>IF('BIFUbC-crude-oil'!I6&gt;0,'E-crude oil'!I54/'BIFUbC-crude-oil'!I6,1)</f>
        <v>1</v>
      </c>
      <c r="J6" s="313">
        <f>IF('BIFUbC-crude-oil'!J6&gt;0,'E-crude oil'!J54/'BIFUbC-crude-oil'!J6,1)</f>
        <v>1</v>
      </c>
      <c r="K6" s="313">
        <f>IF('BIFUbC-crude-oil'!K6&gt;0,'E-crude oil'!K54/'BIFUbC-crude-oil'!K6,1)</f>
        <v>1</v>
      </c>
      <c r="L6" s="313">
        <f>IF('BIFUbC-crude-oil'!L6&gt;0,'E-crude oil'!L54/'BIFUbC-crude-oil'!L6,1)</f>
        <v>1</v>
      </c>
      <c r="M6" s="313">
        <f>IF('BIFUbC-crude-oil'!M6&gt;0,'E-crude oil'!M54/'BIFUbC-crude-oil'!M6,1)</f>
        <v>1</v>
      </c>
      <c r="N6" s="313">
        <f>IF('BIFUbC-crude-oil'!N6&gt;0,'E-crude oil'!N54/'BIFUbC-crude-oil'!N6,1)</f>
        <v>1</v>
      </c>
      <c r="O6" s="313">
        <f>IF('BIFUbC-crude-oil'!O6&gt;0,'E-crude oil'!O54/'BIFUbC-crude-oil'!O6,1)</f>
        <v>1</v>
      </c>
      <c r="P6" s="313">
        <f>IF('BIFUbC-crude-oil'!P6&gt;0,'E-crude oil'!P54/'BIFUbC-crude-oil'!P6,1)</f>
        <v>1</v>
      </c>
      <c r="Q6" s="313">
        <f>IF('BIFUbC-crude-oil'!Q6&gt;0,'E-crude oil'!Q54/'BIFUbC-crude-oil'!Q6,1)</f>
        <v>1</v>
      </c>
      <c r="R6" s="313">
        <f>IF('BIFUbC-crude-oil'!R6&gt;0,'E-crude oil'!R54/'BIFUbC-crude-oil'!R6,1)</f>
        <v>1</v>
      </c>
      <c r="S6" s="313">
        <f>IF('BIFUbC-crude-oil'!S6&gt;0,'E-crude oil'!S54/'BIFUbC-crude-oil'!S6,1)</f>
        <v>1</v>
      </c>
      <c r="T6" s="313">
        <f>IF('BIFUbC-crude-oil'!T6&gt;0,'E-crude oil'!T54/'BIFUbC-crude-oil'!T6,1)</f>
        <v>1</v>
      </c>
      <c r="U6" s="313">
        <f>IF('BIFUbC-crude-oil'!U6&gt;0,'E-crude oil'!U54/'BIFUbC-crude-oil'!U6,1)</f>
        <v>1</v>
      </c>
      <c r="V6" s="313">
        <f>IF('BIFUbC-crude-oil'!V6&gt;0,'E-crude oil'!V54/'BIFUbC-crude-oil'!V6,1)</f>
        <v>1</v>
      </c>
      <c r="W6" s="313">
        <f>IF('BIFUbC-crude-oil'!W6&gt;0,'E-crude oil'!W54/'BIFUbC-crude-oil'!W6,1)</f>
        <v>1</v>
      </c>
      <c r="X6" s="313">
        <f>IF('BIFUbC-crude-oil'!X6&gt;0,'E-crude oil'!X54/'BIFUbC-crude-oil'!X6,1)</f>
        <v>1</v>
      </c>
      <c r="Y6" s="313">
        <f>IF('BIFUbC-crude-oil'!Y6&gt;0,'E-crude oil'!Y54/'BIFUbC-crude-oil'!Y6,1)</f>
        <v>1</v>
      </c>
      <c r="Z6" s="313">
        <f>IF('BIFUbC-crude-oil'!Z6&gt;0,'E-crude oil'!Z54/'BIFUbC-crude-oil'!Z6,1)</f>
        <v>1</v>
      </c>
      <c r="AA6" s="313">
        <f>IF('BIFUbC-crude-oil'!AA6&gt;0,'E-crude oil'!AA54/'BIFUbC-crude-oil'!AA6,1)</f>
        <v>1</v>
      </c>
      <c r="AB6" s="313">
        <f>IF('BIFUbC-crude-oil'!AB6&gt;0,'E-crude oil'!AB54/'BIFUbC-crude-oil'!AB6,1)</f>
        <v>1</v>
      </c>
      <c r="AC6" s="313">
        <f>IF('BIFUbC-crude-oil'!AC6&gt;0,'E-crude oil'!AC54/'BIFUbC-crude-oil'!AC6,1)</f>
        <v>1</v>
      </c>
      <c r="AD6" s="313">
        <f>IF('BIFUbC-crude-oil'!AD6&gt;0,'E-crude oil'!AD54/'BIFUbC-crude-oil'!AD6,1)</f>
        <v>1</v>
      </c>
      <c r="AE6" s="313">
        <f>IF('BIFUbC-crude-oil'!AE6&gt;0,'E-crude oil'!AE54/'BIFUbC-crude-oil'!AE6,1)</f>
        <v>1</v>
      </c>
      <c r="AF6" s="313">
        <f>IF('BIFUbC-crude-oil'!AF6&gt;0,'E-crude oil'!AF54/'BIFUbC-crude-oil'!AF6,1)</f>
        <v>1</v>
      </c>
      <c r="AG6" s="313">
        <f>IF('BIFUbC-crude-oil'!AG6&gt;0,'E-crude oil'!AG54/'BIFUbC-crude-oil'!AG6,1)</f>
        <v>1</v>
      </c>
      <c r="AH6" s="313">
        <f>IF('BIFUbC-crude-oil'!AH6&gt;0,'E-crude oil'!AH54/'BIFUbC-crude-oil'!AH6,1)</f>
        <v>1</v>
      </c>
      <c r="AI6" s="313">
        <f>IF('BIFUbC-crude-oil'!AI6&gt;0,'E-crude oil'!AI54/'BIFUbC-crude-oil'!AI6,1)</f>
        <v>1</v>
      </c>
      <c r="AJ6" s="313">
        <f>IF('BIFUbC-crude-oil'!AJ6&gt;0,'E-crude oil'!AJ54/'BIFUbC-crude-oil'!AJ6,1)</f>
        <v>1</v>
      </c>
      <c r="AK6" s="313">
        <f>IF('BIFUbC-crude-oil'!AK6&gt;0,'E-crude oil'!AK54/'BIFUbC-crude-oil'!AK6,1)</f>
        <v>1</v>
      </c>
      <c r="AL6" s="313">
        <f>IF('BIFUbC-crude-oil'!AL6&gt;0,'E-crude oil'!AL54/'BIFUbC-crude-oil'!AL6,1)</f>
        <v>1</v>
      </c>
      <c r="AM6" s="313">
        <f>IF('BIFUbC-crude-oil'!AM6&gt;0,'E-crude oil'!AM54/'BIFUbC-crude-oil'!AM6,1)</f>
        <v>1</v>
      </c>
      <c r="AN6" s="313">
        <f>IF('BIFUbC-crude-oil'!AN6&gt;0,'E-crude oil'!AN54/'BIFUbC-crude-oil'!AN6,1)</f>
        <v>1</v>
      </c>
      <c r="AO6" s="313">
        <f>IF('BIFUbC-crude-oil'!AO6&gt;0,'E-crude oil'!AO54/'BIFUbC-crude-oil'!AO6,1)</f>
        <v>1</v>
      </c>
      <c r="AP6" s="313">
        <f>IF('BIFUbC-crude-oil'!AP6&gt;0,'E-crude oil'!AP54/'BIFUbC-crude-oil'!AP6,1)</f>
        <v>1</v>
      </c>
      <c r="AQ6" s="313">
        <f>IF('BIFUbC-crude-oil'!AQ6&gt;0,'E-crude oil'!AQ54/'BIFUbC-crude-oil'!AQ6,1)</f>
        <v>1</v>
      </c>
    </row>
    <row r="7" spans="1:43" x14ac:dyDescent="0.2">
      <c r="A7" s="313" t="s">
        <v>129</v>
      </c>
      <c r="B7" s="313">
        <f>IF('BIFUbC-crude-oil'!B7&gt;0,'E-crude oil'!B55/'BIFUbC-crude-oil'!B7,1)</f>
        <v>1</v>
      </c>
      <c r="C7" s="313">
        <f>IF('BIFUbC-crude-oil'!C7&gt;0,'E-crude oil'!C55/'BIFUbC-crude-oil'!C7,1)</f>
        <v>1</v>
      </c>
      <c r="D7" s="313">
        <f>IF('BIFUbC-crude-oil'!D7&gt;0,'E-crude oil'!D55/'BIFUbC-crude-oil'!D7,1)</f>
        <v>1</v>
      </c>
      <c r="E7" s="313">
        <f>IF('BIFUbC-crude-oil'!E7&gt;0,'E-crude oil'!E55/'BIFUbC-crude-oil'!E7,1)</f>
        <v>1</v>
      </c>
      <c r="F7" s="313">
        <f>IF('BIFUbC-crude-oil'!F7&gt;0,'E-crude oil'!F55/'BIFUbC-crude-oil'!F7,1)</f>
        <v>1</v>
      </c>
      <c r="G7" s="313">
        <f>IF('BIFUbC-crude-oil'!G7&gt;0,'E-crude oil'!G55/'BIFUbC-crude-oil'!G7,1)</f>
        <v>1</v>
      </c>
      <c r="H7" s="313">
        <f>IF('BIFUbC-crude-oil'!H7&gt;0,'E-crude oil'!H55/'BIFUbC-crude-oil'!H7,1)</f>
        <v>1</v>
      </c>
      <c r="I7" s="313">
        <f>IF('BIFUbC-crude-oil'!I7&gt;0,'E-crude oil'!I55/'BIFUbC-crude-oil'!I7,1)</f>
        <v>1</v>
      </c>
      <c r="J7" s="313">
        <f>IF('BIFUbC-crude-oil'!J7&gt;0,'E-crude oil'!J55/'BIFUbC-crude-oil'!J7,1)</f>
        <v>1</v>
      </c>
      <c r="K7" s="313">
        <f>IF('BIFUbC-crude-oil'!K7&gt;0,'E-crude oil'!K55/'BIFUbC-crude-oil'!K7,1)</f>
        <v>1</v>
      </c>
      <c r="L7" s="313">
        <f>IF('BIFUbC-crude-oil'!L7&gt;0,'E-crude oil'!L55/'BIFUbC-crude-oil'!L7,1)</f>
        <v>1</v>
      </c>
      <c r="M7" s="313">
        <f>IF('BIFUbC-crude-oil'!M7&gt;0,'E-crude oil'!M55/'BIFUbC-crude-oil'!M7,1)</f>
        <v>1</v>
      </c>
      <c r="N7" s="313">
        <f>IF('BIFUbC-crude-oil'!N7&gt;0,'E-crude oil'!N55/'BIFUbC-crude-oil'!N7,1)</f>
        <v>1</v>
      </c>
      <c r="O7" s="313">
        <f>IF('BIFUbC-crude-oil'!O7&gt;0,'E-crude oil'!O55/'BIFUbC-crude-oil'!O7,1)</f>
        <v>1</v>
      </c>
      <c r="P7" s="313">
        <f>IF('BIFUbC-crude-oil'!P7&gt;0,'E-crude oil'!P55/'BIFUbC-crude-oil'!P7,1)</f>
        <v>1</v>
      </c>
      <c r="Q7" s="313">
        <f>IF('BIFUbC-crude-oil'!Q7&gt;0,'E-crude oil'!Q55/'BIFUbC-crude-oil'!Q7,1)</f>
        <v>1</v>
      </c>
      <c r="R7" s="313">
        <f>IF('BIFUbC-crude-oil'!R7&gt;0,'E-crude oil'!R55/'BIFUbC-crude-oil'!R7,1)</f>
        <v>1</v>
      </c>
      <c r="S7" s="313">
        <f>IF('BIFUbC-crude-oil'!S7&gt;0,'E-crude oil'!S55/'BIFUbC-crude-oil'!S7,1)</f>
        <v>1</v>
      </c>
      <c r="T7" s="313">
        <f>IF('BIFUbC-crude-oil'!T7&gt;0,'E-crude oil'!T55/'BIFUbC-crude-oil'!T7,1)</f>
        <v>1</v>
      </c>
      <c r="U7" s="313">
        <f>IF('BIFUbC-crude-oil'!U7&gt;0,'E-crude oil'!U55/'BIFUbC-crude-oil'!U7,1)</f>
        <v>1</v>
      </c>
      <c r="V7" s="313">
        <f>IF('BIFUbC-crude-oil'!V7&gt;0,'E-crude oil'!V55/'BIFUbC-crude-oil'!V7,1)</f>
        <v>1</v>
      </c>
      <c r="W7" s="313">
        <f>IF('BIFUbC-crude-oil'!W7&gt;0,'E-crude oil'!W55/'BIFUbC-crude-oil'!W7,1)</f>
        <v>1</v>
      </c>
      <c r="X7" s="313">
        <f>IF('BIFUbC-crude-oil'!X7&gt;0,'E-crude oil'!X55/'BIFUbC-crude-oil'!X7,1)</f>
        <v>1</v>
      </c>
      <c r="Y7" s="313">
        <f>IF('BIFUbC-crude-oil'!Y7&gt;0,'E-crude oil'!Y55/'BIFUbC-crude-oil'!Y7,1)</f>
        <v>1</v>
      </c>
      <c r="Z7" s="313">
        <f>IF('BIFUbC-crude-oil'!Z7&gt;0,'E-crude oil'!Z55/'BIFUbC-crude-oil'!Z7,1)</f>
        <v>1</v>
      </c>
      <c r="AA7" s="313">
        <f>IF('BIFUbC-crude-oil'!AA7&gt;0,'E-crude oil'!AA55/'BIFUbC-crude-oil'!AA7,1)</f>
        <v>1</v>
      </c>
      <c r="AB7" s="313">
        <f>IF('BIFUbC-crude-oil'!AB7&gt;0,'E-crude oil'!AB55/'BIFUbC-crude-oil'!AB7,1)</f>
        <v>1</v>
      </c>
      <c r="AC7" s="313">
        <f>IF('BIFUbC-crude-oil'!AC7&gt;0,'E-crude oil'!AC55/'BIFUbC-crude-oil'!AC7,1)</f>
        <v>1</v>
      </c>
      <c r="AD7" s="313">
        <f>IF('BIFUbC-crude-oil'!AD7&gt;0,'E-crude oil'!AD55/'BIFUbC-crude-oil'!AD7,1)</f>
        <v>1</v>
      </c>
      <c r="AE7" s="313">
        <f>IF('BIFUbC-crude-oil'!AE7&gt;0,'E-crude oil'!AE55/'BIFUbC-crude-oil'!AE7,1)</f>
        <v>1</v>
      </c>
      <c r="AF7" s="313">
        <f>IF('BIFUbC-crude-oil'!AF7&gt;0,'E-crude oil'!AF55/'BIFUbC-crude-oil'!AF7,1)</f>
        <v>1</v>
      </c>
      <c r="AG7" s="313">
        <f>IF('BIFUbC-crude-oil'!AG7&gt;0,'E-crude oil'!AG55/'BIFUbC-crude-oil'!AG7,1)</f>
        <v>1</v>
      </c>
      <c r="AH7" s="313">
        <f>IF('BIFUbC-crude-oil'!AH7&gt;0,'E-crude oil'!AH55/'BIFUbC-crude-oil'!AH7,1)</f>
        <v>1</v>
      </c>
      <c r="AI7" s="313">
        <f>IF('BIFUbC-crude-oil'!AI7&gt;0,'E-crude oil'!AI55/'BIFUbC-crude-oil'!AI7,1)</f>
        <v>1</v>
      </c>
      <c r="AJ7" s="313">
        <f>IF('BIFUbC-crude-oil'!AJ7&gt;0,'E-crude oil'!AJ55/'BIFUbC-crude-oil'!AJ7,1)</f>
        <v>1</v>
      </c>
      <c r="AK7" s="313">
        <f>IF('BIFUbC-crude-oil'!AK7&gt;0,'E-crude oil'!AK55/'BIFUbC-crude-oil'!AK7,1)</f>
        <v>1</v>
      </c>
      <c r="AL7" s="313">
        <f>IF('BIFUbC-crude-oil'!AL7&gt;0,'E-crude oil'!AL55/'BIFUbC-crude-oil'!AL7,1)</f>
        <v>1</v>
      </c>
      <c r="AM7" s="313">
        <f>IF('BIFUbC-crude-oil'!AM7&gt;0,'E-crude oil'!AM55/'BIFUbC-crude-oil'!AM7,1)</f>
        <v>1</v>
      </c>
      <c r="AN7" s="313">
        <f>IF('BIFUbC-crude-oil'!AN7&gt;0,'E-crude oil'!AN55/'BIFUbC-crude-oil'!AN7,1)</f>
        <v>1</v>
      </c>
      <c r="AO7" s="313">
        <f>IF('BIFUbC-crude-oil'!AO7&gt;0,'E-crude oil'!AO55/'BIFUbC-crude-oil'!AO7,1)</f>
        <v>1</v>
      </c>
      <c r="AP7" s="313">
        <f>IF('BIFUbC-crude-oil'!AP7&gt;0,'E-crude oil'!AP55/'BIFUbC-crude-oil'!AP7,1)</f>
        <v>1</v>
      </c>
      <c r="AQ7" s="313">
        <f>IF('BIFUbC-crude-oil'!AQ7&gt;0,'E-crude oil'!AQ55/'BIFUbC-crude-oil'!AQ7,1)</f>
        <v>1</v>
      </c>
    </row>
    <row r="8" spans="1:43" x14ac:dyDescent="0.2">
      <c r="A8" s="313" t="s">
        <v>130</v>
      </c>
      <c r="B8" s="313">
        <f>IF('BIFUbC-crude-oil'!B8&gt;0,'E-crude oil'!B56/'BIFUbC-crude-oil'!B8,1)</f>
        <v>1</v>
      </c>
      <c r="C8" s="313">
        <f>IF('BIFUbC-crude-oil'!C8&gt;0,'E-crude oil'!C56/'BIFUbC-crude-oil'!C8,1)</f>
        <v>1</v>
      </c>
      <c r="D8" s="313">
        <f>IF('BIFUbC-crude-oil'!D8&gt;0,'E-crude oil'!D56/'BIFUbC-crude-oil'!D8,1)</f>
        <v>1</v>
      </c>
      <c r="E8" s="313">
        <f>IF('BIFUbC-crude-oil'!E8&gt;0,'E-crude oil'!E56/'BIFUbC-crude-oil'!E8,1)</f>
        <v>1</v>
      </c>
      <c r="F8" s="313">
        <f>IF('BIFUbC-crude-oil'!F8&gt;0,'E-crude oil'!F56/'BIFUbC-crude-oil'!F8,1)</f>
        <v>1</v>
      </c>
      <c r="G8" s="313">
        <f>IF('BIFUbC-crude-oil'!G8&gt;0,'E-crude oil'!G56/'BIFUbC-crude-oil'!G8,1)</f>
        <v>1</v>
      </c>
      <c r="H8" s="313">
        <f>IF('BIFUbC-crude-oil'!H8&gt;0,'E-crude oil'!H56/'BIFUbC-crude-oil'!H8,1)</f>
        <v>1</v>
      </c>
      <c r="I8" s="313">
        <f>IF('BIFUbC-crude-oil'!I8&gt;0,'E-crude oil'!I56/'BIFUbC-crude-oil'!I8,1)</f>
        <v>1</v>
      </c>
      <c r="J8" s="313">
        <f>IF('BIFUbC-crude-oil'!J8&gt;0,'E-crude oil'!J56/'BIFUbC-crude-oil'!J8,1)</f>
        <v>1</v>
      </c>
      <c r="K8" s="313">
        <f>IF('BIFUbC-crude-oil'!K8&gt;0,'E-crude oil'!K56/'BIFUbC-crude-oil'!K8,1)</f>
        <v>1</v>
      </c>
      <c r="L8" s="313">
        <f>IF('BIFUbC-crude-oil'!L8&gt;0,'E-crude oil'!L56/'BIFUbC-crude-oil'!L8,1)</f>
        <v>1</v>
      </c>
      <c r="M8" s="313">
        <f>IF('BIFUbC-crude-oil'!M8&gt;0,'E-crude oil'!M56/'BIFUbC-crude-oil'!M8,1)</f>
        <v>1</v>
      </c>
      <c r="N8" s="313">
        <f>IF('BIFUbC-crude-oil'!N8&gt;0,'E-crude oil'!N56/'BIFUbC-crude-oil'!N8,1)</f>
        <v>1</v>
      </c>
      <c r="O8" s="313">
        <f>IF('BIFUbC-crude-oil'!O8&gt;0,'E-crude oil'!O56/'BIFUbC-crude-oil'!O8,1)</f>
        <v>1</v>
      </c>
      <c r="P8" s="313">
        <f>IF('BIFUbC-crude-oil'!P8&gt;0,'E-crude oil'!P56/'BIFUbC-crude-oil'!P8,1)</f>
        <v>1</v>
      </c>
      <c r="Q8" s="313">
        <f>IF('BIFUbC-crude-oil'!Q8&gt;0,'E-crude oil'!Q56/'BIFUbC-crude-oil'!Q8,1)</f>
        <v>1</v>
      </c>
      <c r="R8" s="313">
        <f>IF('BIFUbC-crude-oil'!R8&gt;0,'E-crude oil'!R56/'BIFUbC-crude-oil'!R8,1)</f>
        <v>1</v>
      </c>
      <c r="S8" s="313">
        <f>IF('BIFUbC-crude-oil'!S8&gt;0,'E-crude oil'!S56/'BIFUbC-crude-oil'!S8,1)</f>
        <v>1</v>
      </c>
      <c r="T8" s="313">
        <f>IF('BIFUbC-crude-oil'!T8&gt;0,'E-crude oil'!T56/'BIFUbC-crude-oil'!T8,1)</f>
        <v>1</v>
      </c>
      <c r="U8" s="313">
        <f>IF('BIFUbC-crude-oil'!U8&gt;0,'E-crude oil'!U56/'BIFUbC-crude-oil'!U8,1)</f>
        <v>1</v>
      </c>
      <c r="V8" s="313">
        <f>IF('BIFUbC-crude-oil'!V8&gt;0,'E-crude oil'!V56/'BIFUbC-crude-oil'!V8,1)</f>
        <v>1</v>
      </c>
      <c r="W8" s="313">
        <f>IF('BIFUbC-crude-oil'!W8&gt;0,'E-crude oil'!W56/'BIFUbC-crude-oil'!W8,1)</f>
        <v>1</v>
      </c>
      <c r="X8" s="313">
        <f>IF('BIFUbC-crude-oil'!X8&gt;0,'E-crude oil'!X56/'BIFUbC-crude-oil'!X8,1)</f>
        <v>1</v>
      </c>
      <c r="Y8" s="313">
        <f>IF('BIFUbC-crude-oil'!Y8&gt;0,'E-crude oil'!Y56/'BIFUbC-crude-oil'!Y8,1)</f>
        <v>1</v>
      </c>
      <c r="Z8" s="313">
        <f>IF('BIFUbC-crude-oil'!Z8&gt;0,'E-crude oil'!Z56/'BIFUbC-crude-oil'!Z8,1)</f>
        <v>1</v>
      </c>
      <c r="AA8" s="313">
        <f>IF('BIFUbC-crude-oil'!AA8&gt;0,'E-crude oil'!AA56/'BIFUbC-crude-oil'!AA8,1)</f>
        <v>1</v>
      </c>
      <c r="AB8" s="313">
        <f>IF('BIFUbC-crude-oil'!AB8&gt;0,'E-crude oil'!AB56/'BIFUbC-crude-oil'!AB8,1)</f>
        <v>1</v>
      </c>
      <c r="AC8" s="313">
        <f>IF('BIFUbC-crude-oil'!AC8&gt;0,'E-crude oil'!AC56/'BIFUbC-crude-oil'!AC8,1)</f>
        <v>1</v>
      </c>
      <c r="AD8" s="313">
        <f>IF('BIFUbC-crude-oil'!AD8&gt;0,'E-crude oil'!AD56/'BIFUbC-crude-oil'!AD8,1)</f>
        <v>1</v>
      </c>
      <c r="AE8" s="313">
        <f>IF('BIFUbC-crude-oil'!AE8&gt;0,'E-crude oil'!AE56/'BIFUbC-crude-oil'!AE8,1)</f>
        <v>1</v>
      </c>
      <c r="AF8" s="313">
        <f>IF('BIFUbC-crude-oil'!AF8&gt;0,'E-crude oil'!AF56/'BIFUbC-crude-oil'!AF8,1)</f>
        <v>1</v>
      </c>
      <c r="AG8" s="313">
        <f>IF('BIFUbC-crude-oil'!AG8&gt;0,'E-crude oil'!AG56/'BIFUbC-crude-oil'!AG8,1)</f>
        <v>1</v>
      </c>
      <c r="AH8" s="313">
        <f>IF('BIFUbC-crude-oil'!AH8&gt;0,'E-crude oil'!AH56/'BIFUbC-crude-oil'!AH8,1)</f>
        <v>1</v>
      </c>
      <c r="AI8" s="313">
        <f>IF('BIFUbC-crude-oil'!AI8&gt;0,'E-crude oil'!AI56/'BIFUbC-crude-oil'!AI8,1)</f>
        <v>1</v>
      </c>
      <c r="AJ8" s="313">
        <f>IF('BIFUbC-crude-oil'!AJ8&gt;0,'E-crude oil'!AJ56/'BIFUbC-crude-oil'!AJ8,1)</f>
        <v>1</v>
      </c>
      <c r="AK8" s="313">
        <f>IF('BIFUbC-crude-oil'!AK8&gt;0,'E-crude oil'!AK56/'BIFUbC-crude-oil'!AK8,1)</f>
        <v>1</v>
      </c>
      <c r="AL8" s="313">
        <f>IF('BIFUbC-crude-oil'!AL8&gt;0,'E-crude oil'!AL56/'BIFUbC-crude-oil'!AL8,1)</f>
        <v>1</v>
      </c>
      <c r="AM8" s="313">
        <f>IF('BIFUbC-crude-oil'!AM8&gt;0,'E-crude oil'!AM56/'BIFUbC-crude-oil'!AM8,1)</f>
        <v>1</v>
      </c>
      <c r="AN8" s="313">
        <f>IF('BIFUbC-crude-oil'!AN8&gt;0,'E-crude oil'!AN56/'BIFUbC-crude-oil'!AN8,1)</f>
        <v>1</v>
      </c>
      <c r="AO8" s="313">
        <f>IF('BIFUbC-crude-oil'!AO8&gt;0,'E-crude oil'!AO56/'BIFUbC-crude-oil'!AO8,1)</f>
        <v>1</v>
      </c>
      <c r="AP8" s="313">
        <f>IF('BIFUbC-crude-oil'!AP8&gt;0,'E-crude oil'!AP56/'BIFUbC-crude-oil'!AP8,1)</f>
        <v>1</v>
      </c>
      <c r="AQ8" s="313">
        <f>IF('BIFUbC-crude-oil'!AQ8&gt;0,'E-crude oil'!AQ56/'BIFUbC-crude-oil'!AQ8,1)</f>
        <v>1</v>
      </c>
    </row>
    <row r="9" spans="1:43" x14ac:dyDescent="0.2">
      <c r="A9" s="313" t="s">
        <v>131</v>
      </c>
      <c r="B9" s="313">
        <f>IF('BIFUbC-crude-oil'!B9&gt;0,'E-crude oil'!B57/'BIFUbC-crude-oil'!B9,1)</f>
        <v>1</v>
      </c>
      <c r="C9" s="313">
        <f>IF('BIFUbC-crude-oil'!C9&gt;0,'E-crude oil'!C57/'BIFUbC-crude-oil'!C9,1)</f>
        <v>1</v>
      </c>
      <c r="D9" s="313">
        <f>IF('BIFUbC-crude-oil'!D9&gt;0,'E-crude oil'!D57/'BIFUbC-crude-oil'!D9,1)</f>
        <v>1</v>
      </c>
      <c r="E9" s="313">
        <f>IF('BIFUbC-crude-oil'!E9&gt;0,'E-crude oil'!E57/'BIFUbC-crude-oil'!E9,1)</f>
        <v>1</v>
      </c>
      <c r="F9" s="313">
        <f>IF('BIFUbC-crude-oil'!F9&gt;0,'E-crude oil'!F57/'BIFUbC-crude-oil'!F9,1)</f>
        <v>1</v>
      </c>
      <c r="G9" s="313">
        <f>IF('BIFUbC-crude-oil'!G9&gt;0,'E-crude oil'!G57/'BIFUbC-crude-oil'!G9,1)</f>
        <v>1</v>
      </c>
      <c r="H9" s="313">
        <f>IF('BIFUbC-crude-oil'!H9&gt;0,'E-crude oil'!H57/'BIFUbC-crude-oil'!H9,1)</f>
        <v>1</v>
      </c>
      <c r="I9" s="313">
        <f>IF('BIFUbC-crude-oil'!I9&gt;0,'E-crude oil'!I57/'BIFUbC-crude-oil'!I9,1)</f>
        <v>1</v>
      </c>
      <c r="J9" s="313">
        <f>IF('BIFUbC-crude-oil'!J9&gt;0,'E-crude oil'!J57/'BIFUbC-crude-oil'!J9,1)</f>
        <v>1</v>
      </c>
      <c r="K9" s="313">
        <f>IF('BIFUbC-crude-oil'!K9&gt;0,'E-crude oil'!K57/'BIFUbC-crude-oil'!K9,1)</f>
        <v>1</v>
      </c>
      <c r="L9" s="313">
        <f>IF('BIFUbC-crude-oil'!L9&gt;0,'E-crude oil'!L57/'BIFUbC-crude-oil'!L9,1)</f>
        <v>1</v>
      </c>
      <c r="M9" s="313">
        <f>IF('BIFUbC-crude-oil'!M9&gt;0,'E-crude oil'!M57/'BIFUbC-crude-oil'!M9,1)</f>
        <v>1</v>
      </c>
      <c r="N9" s="313">
        <f>IF('BIFUbC-crude-oil'!N9&gt;0,'E-crude oil'!N57/'BIFUbC-crude-oil'!N9,1)</f>
        <v>1</v>
      </c>
      <c r="O9" s="313">
        <f>IF('BIFUbC-crude-oil'!O9&gt;0,'E-crude oil'!O57/'BIFUbC-crude-oil'!O9,1)</f>
        <v>1</v>
      </c>
      <c r="P9" s="313">
        <f>IF('BIFUbC-crude-oil'!P9&gt;0,'E-crude oil'!P57/'BIFUbC-crude-oil'!P9,1)</f>
        <v>1</v>
      </c>
      <c r="Q9" s="313">
        <f>IF('BIFUbC-crude-oil'!Q9&gt;0,'E-crude oil'!Q57/'BIFUbC-crude-oil'!Q9,1)</f>
        <v>1</v>
      </c>
      <c r="R9" s="313">
        <f>IF('BIFUbC-crude-oil'!R9&gt;0,'E-crude oil'!R57/'BIFUbC-crude-oil'!R9,1)</f>
        <v>1</v>
      </c>
      <c r="S9" s="313">
        <f>IF('BIFUbC-crude-oil'!S9&gt;0,'E-crude oil'!S57/'BIFUbC-crude-oil'!S9,1)</f>
        <v>1</v>
      </c>
      <c r="T9" s="313">
        <f>IF('BIFUbC-crude-oil'!T9&gt;0,'E-crude oil'!T57/'BIFUbC-crude-oil'!T9,1)</f>
        <v>1</v>
      </c>
      <c r="U9" s="313">
        <f>IF('BIFUbC-crude-oil'!U9&gt;0,'E-crude oil'!U57/'BIFUbC-crude-oil'!U9,1)</f>
        <v>1</v>
      </c>
      <c r="V9" s="313">
        <f>IF('BIFUbC-crude-oil'!V9&gt;0,'E-crude oil'!V57/'BIFUbC-crude-oil'!V9,1)</f>
        <v>1</v>
      </c>
      <c r="W9" s="313">
        <f>IF('BIFUbC-crude-oil'!W9&gt;0,'E-crude oil'!W57/'BIFUbC-crude-oil'!W9,1)</f>
        <v>1</v>
      </c>
      <c r="X9" s="313">
        <f>IF('BIFUbC-crude-oil'!X9&gt;0,'E-crude oil'!X57/'BIFUbC-crude-oil'!X9,1)</f>
        <v>1</v>
      </c>
      <c r="Y9" s="313">
        <f>IF('BIFUbC-crude-oil'!Y9&gt;0,'E-crude oil'!Y57/'BIFUbC-crude-oil'!Y9,1)</f>
        <v>1</v>
      </c>
      <c r="Z9" s="313">
        <f>IF('BIFUbC-crude-oil'!Z9&gt;0,'E-crude oil'!Z57/'BIFUbC-crude-oil'!Z9,1)</f>
        <v>1</v>
      </c>
      <c r="AA9" s="313">
        <f>IF('BIFUbC-crude-oil'!AA9&gt;0,'E-crude oil'!AA57/'BIFUbC-crude-oil'!AA9,1)</f>
        <v>1</v>
      </c>
      <c r="AB9" s="313">
        <f>IF('BIFUbC-crude-oil'!AB9&gt;0,'E-crude oil'!AB57/'BIFUbC-crude-oil'!AB9,1)</f>
        <v>1</v>
      </c>
      <c r="AC9" s="313">
        <f>IF('BIFUbC-crude-oil'!AC9&gt;0,'E-crude oil'!AC57/'BIFUbC-crude-oil'!AC9,1)</f>
        <v>1</v>
      </c>
      <c r="AD9" s="313">
        <f>IF('BIFUbC-crude-oil'!AD9&gt;0,'E-crude oil'!AD57/'BIFUbC-crude-oil'!AD9,1)</f>
        <v>1</v>
      </c>
      <c r="AE9" s="313">
        <f>IF('BIFUbC-crude-oil'!AE9&gt;0,'E-crude oil'!AE57/'BIFUbC-crude-oil'!AE9,1)</f>
        <v>1</v>
      </c>
      <c r="AF9" s="313">
        <f>IF('BIFUbC-crude-oil'!AF9&gt;0,'E-crude oil'!AF57/'BIFUbC-crude-oil'!AF9,1)</f>
        <v>1</v>
      </c>
      <c r="AG9" s="313">
        <f>IF('BIFUbC-crude-oil'!AG9&gt;0,'E-crude oil'!AG57/'BIFUbC-crude-oil'!AG9,1)</f>
        <v>1</v>
      </c>
      <c r="AH9" s="313">
        <f>IF('BIFUbC-crude-oil'!AH9&gt;0,'E-crude oil'!AH57/'BIFUbC-crude-oil'!AH9,1)</f>
        <v>1</v>
      </c>
      <c r="AI9" s="313">
        <f>IF('BIFUbC-crude-oil'!AI9&gt;0,'E-crude oil'!AI57/'BIFUbC-crude-oil'!AI9,1)</f>
        <v>1</v>
      </c>
      <c r="AJ9" s="313">
        <f>IF('BIFUbC-crude-oil'!AJ9&gt;0,'E-crude oil'!AJ57/'BIFUbC-crude-oil'!AJ9,1)</f>
        <v>1</v>
      </c>
      <c r="AK9" s="313">
        <f>IF('BIFUbC-crude-oil'!AK9&gt;0,'E-crude oil'!AK57/'BIFUbC-crude-oil'!AK9,1)</f>
        <v>1</v>
      </c>
      <c r="AL9" s="313">
        <f>IF('BIFUbC-crude-oil'!AL9&gt;0,'E-crude oil'!AL57/'BIFUbC-crude-oil'!AL9,1)</f>
        <v>1</v>
      </c>
      <c r="AM9" s="313">
        <f>IF('BIFUbC-crude-oil'!AM9&gt;0,'E-crude oil'!AM57/'BIFUbC-crude-oil'!AM9,1)</f>
        <v>1</v>
      </c>
      <c r="AN9" s="313">
        <f>IF('BIFUbC-crude-oil'!AN9&gt;0,'E-crude oil'!AN57/'BIFUbC-crude-oil'!AN9,1)</f>
        <v>1</v>
      </c>
      <c r="AO9" s="313">
        <f>IF('BIFUbC-crude-oil'!AO9&gt;0,'E-crude oil'!AO57/'BIFUbC-crude-oil'!AO9,1)</f>
        <v>1</v>
      </c>
      <c r="AP9" s="313">
        <f>IF('BIFUbC-crude-oil'!AP9&gt;0,'E-crude oil'!AP57/'BIFUbC-crude-oil'!AP9,1)</f>
        <v>1</v>
      </c>
      <c r="AQ9" s="313">
        <f>IF('BIFUbC-crude-oil'!AQ9&gt;0,'E-crude oil'!AQ57/'BIFUbC-crude-oil'!AQ9,1)</f>
        <v>1</v>
      </c>
    </row>
    <row r="10" spans="1:43" x14ac:dyDescent="0.2">
      <c r="A10" s="313" t="s">
        <v>132</v>
      </c>
      <c r="B10" s="313">
        <f>IF('BIFUbC-crude-oil'!B10&gt;0,'E-crude oil'!B58/'BIFUbC-crude-oil'!B10,1)</f>
        <v>8.3572474587694195E-4</v>
      </c>
      <c r="C10" s="313">
        <f>IF('BIFUbC-crude-oil'!C10&gt;0,'E-crude oil'!C58/'BIFUbC-crude-oil'!C10,1)</f>
        <v>7.5641125493621701E-4</v>
      </c>
      <c r="D10" s="313">
        <f>IF('BIFUbC-crude-oil'!D10&gt;0,'E-crude oil'!D58/'BIFUbC-crude-oil'!D10,1)</f>
        <v>7.5341787842354326E-4</v>
      </c>
      <c r="E10" s="313">
        <f>IF('BIFUbC-crude-oil'!E10&gt;0,'E-crude oil'!E58/'BIFUbC-crude-oil'!E10,1)</f>
        <v>7.5042526066590844E-4</v>
      </c>
      <c r="F10" s="313">
        <f>IF('BIFUbC-crude-oil'!F10&gt;0,'E-crude oil'!F58/'BIFUbC-crude-oil'!F10,1)</f>
        <v>7.474334016771085E-4</v>
      </c>
      <c r="G10" s="313">
        <f>IF('BIFUbC-crude-oil'!G10&gt;0,'E-crude oil'!G58/'BIFUbC-crude-oil'!G10,1)</f>
        <v>7.4444230147093469E-4</v>
      </c>
      <c r="H10" s="313">
        <f>IF('BIFUbC-crude-oil'!H10&gt;0,'E-crude oil'!H58/'BIFUbC-crude-oil'!H10,1)</f>
        <v>7.4145196006117646E-4</v>
      </c>
      <c r="I10" s="313">
        <f>IF('BIFUbC-crude-oil'!I10&gt;0,'E-crude oil'!I58/'BIFUbC-crude-oil'!I10,1)</f>
        <v>7.3897389976500998E-4</v>
      </c>
      <c r="J10" s="313">
        <f>IF('BIFUbC-crude-oil'!J10&gt;0,'E-crude oil'!J58/'BIFUbC-crude-oil'!J10,1)</f>
        <v>7.3649646914265268E-4</v>
      </c>
      <c r="K10" s="313">
        <f>IF('BIFUbC-crude-oil'!K10&gt;0,'E-crude oil'!K58/'BIFUbC-crude-oil'!K10,1)</f>
        <v>7.3401966820356239E-4</v>
      </c>
      <c r="L10" s="313">
        <f>IF('BIFUbC-crude-oil'!L10&gt;0,'E-crude oil'!L58/'BIFUbC-crude-oil'!L10,1)</f>
        <v>7.3154349695719607E-4</v>
      </c>
      <c r="M10" s="313">
        <f>IF('BIFUbC-crude-oil'!M10&gt;0,'E-crude oil'!M58/'BIFUbC-crude-oil'!M10,1)</f>
        <v>7.2906795541300611E-4</v>
      </c>
      <c r="N10" s="313">
        <f>IF('BIFUbC-crude-oil'!N10&gt;0,'E-crude oil'!N58/'BIFUbC-crude-oil'!N10,1)</f>
        <v>7.2697930607868789E-4</v>
      </c>
      <c r="O10" s="313">
        <f>IF('BIFUbC-crude-oil'!O10&gt;0,'E-crude oil'!O58/'BIFUbC-crude-oil'!O10,1)</f>
        <v>7.2489103547483658E-4</v>
      </c>
      <c r="P10" s="313">
        <f>IF('BIFUbC-crude-oil'!P10&gt;0,'E-crude oil'!P58/'BIFUbC-crude-oil'!P10,1)</f>
        <v>7.2280314360625574E-4</v>
      </c>
      <c r="Q10" s="313">
        <f>IF('BIFUbC-crude-oil'!Q10&gt;0,'E-crude oil'!Q58/'BIFUbC-crude-oil'!Q10,1)</f>
        <v>7.2071563047774827E-4</v>
      </c>
      <c r="R10" s="313">
        <f>IF('BIFUbC-crude-oil'!R10&gt;0,'E-crude oil'!R58/'BIFUbC-crude-oil'!R10,1)</f>
        <v>7.1862849609411611E-4</v>
      </c>
      <c r="S10" s="313">
        <f>IF('BIFUbC-crude-oil'!S10&gt;0,'E-crude oil'!S58/'BIFUbC-crude-oil'!S10,1)</f>
        <v>7.1806310525795222E-4</v>
      </c>
      <c r="T10" s="313">
        <f>IF('BIFUbC-crude-oil'!T10&gt;0,'E-crude oil'!T58/'BIFUbC-crude-oil'!T10,1)</f>
        <v>7.1749777020799145E-4</v>
      </c>
      <c r="U10" s="313">
        <f>IF('BIFUbC-crude-oil'!U10&gt;0,'E-crude oil'!U58/'BIFUbC-crude-oil'!U10,1)</f>
        <v>7.169324909444254E-4</v>
      </c>
      <c r="V10" s="313">
        <f>IF('BIFUbC-crude-oil'!V10&gt;0,'E-crude oil'!V58/'BIFUbC-crude-oil'!V10,1)</f>
        <v>7.1636726746744357E-4</v>
      </c>
      <c r="W10" s="313">
        <f>IF('BIFUbC-crude-oil'!W10&gt;0,'E-crude oil'!W58/'BIFUbC-crude-oil'!W10,1)</f>
        <v>7.1580209977723647E-4</v>
      </c>
      <c r="X10" s="313">
        <f>IF('BIFUbC-crude-oil'!X10&gt;0,'E-crude oil'!X58/'BIFUbC-crude-oil'!X10,1)</f>
        <v>7.1523698787399469E-4</v>
      </c>
      <c r="Y10" s="313">
        <f>IF('BIFUbC-crude-oil'!Y10&gt;0,'E-crude oil'!Y58/'BIFUbC-crude-oil'!Y10,1)</f>
        <v>7.1467193175790884E-4</v>
      </c>
      <c r="Z10" s="313">
        <f>IF('BIFUbC-crude-oil'!Z10&gt;0,'E-crude oil'!Z58/'BIFUbC-crude-oil'!Z10,1)</f>
        <v>7.1410693142916865E-4</v>
      </c>
      <c r="AA10" s="313">
        <f>IF('BIFUbC-crude-oil'!AA10&gt;0,'E-crude oil'!AA58/'BIFUbC-crude-oil'!AA10,1)</f>
        <v>7.1354198688796506E-4</v>
      </c>
      <c r="AB10" s="313">
        <f>IF('BIFUbC-crude-oil'!AB10&gt;0,'E-crude oil'!AB58/'BIFUbC-crude-oil'!AB10,1)</f>
        <v>7.12977098134488E-4</v>
      </c>
      <c r="AC10" s="313">
        <f>IF('BIFUbC-crude-oil'!AC10&gt;0,'E-crude oil'!AC58/'BIFUbC-crude-oil'!AC10,1)</f>
        <v>7.1241226516892799E-4</v>
      </c>
      <c r="AD10" s="313">
        <f>IF('BIFUbC-crude-oil'!AD10&gt;0,'E-crude oil'!AD58/'BIFUbC-crude-oil'!AD10,1)</f>
        <v>7.1184748799147529E-4</v>
      </c>
      <c r="AE10" s="313">
        <f>IF('BIFUbC-crude-oil'!AE10&gt;0,'E-crude oil'!AE58/'BIFUbC-crude-oil'!AE10,1)</f>
        <v>7.1128276660232007E-4</v>
      </c>
      <c r="AF10" s="313">
        <f>IF('BIFUbC-crude-oil'!AF10&gt;0,'E-crude oil'!AF58/'BIFUbC-crude-oil'!AF10,1)</f>
        <v>7.1071810100165251E-4</v>
      </c>
      <c r="AG10" s="313">
        <f>IF('BIFUbC-crude-oil'!AG10&gt;0,'E-crude oil'!AG58/'BIFUbC-crude-oil'!AG10,1)</f>
        <v>7.1015349118966331E-4</v>
      </c>
      <c r="AH10" s="313">
        <f>IF('BIFUbC-crude-oil'!AH10&gt;0,'E-crude oil'!AH58/'BIFUbC-crude-oil'!AH10,1)</f>
        <v>7.09588937166542E-4</v>
      </c>
      <c r="AI10" s="313">
        <f>IF('BIFUbC-crude-oil'!AI10&gt;0,'E-crude oil'!AI58/'BIFUbC-crude-oil'!AI10,1)</f>
        <v>7.0902443893247906E-4</v>
      </c>
      <c r="AJ10" s="313">
        <f>IF('BIFUbC-crude-oil'!AJ10&gt;0,'E-crude oil'!AJ58/'BIFUbC-crude-oil'!AJ10,1)</f>
        <v>7.0845999648766467E-4</v>
      </c>
      <c r="AK10" s="313">
        <f>IF('BIFUbC-crude-oil'!AK10&gt;0,'E-crude oil'!AK58/'BIFUbC-crude-oil'!AK10,1)</f>
        <v>7.0789560983228921E-4</v>
      </c>
      <c r="AL10" s="313">
        <f>IF('BIFUbC-crude-oil'!AL10&gt;0,'E-crude oil'!AL58/'BIFUbC-crude-oil'!AL10,1)</f>
        <v>7.0733127896654253E-4</v>
      </c>
      <c r="AM10" s="313">
        <f>IF('BIFUbC-crude-oil'!AM10&gt;0,'E-crude oil'!AM58/'BIFUbC-crude-oil'!AM10,1)</f>
        <v>7.0676700389061468E-4</v>
      </c>
      <c r="AN10" s="313">
        <f>IF('BIFUbC-crude-oil'!AN10&gt;0,'E-crude oil'!AN58/'BIFUbC-crude-oil'!AN10,1)</f>
        <v>7.0620278460469606E-4</v>
      </c>
      <c r="AO10" s="313">
        <f>IF('BIFUbC-crude-oil'!AO10&gt;0,'E-crude oil'!AO58/'BIFUbC-crude-oil'!AO10,1)</f>
        <v>7.0563862110897672E-4</v>
      </c>
      <c r="AP10" s="313">
        <f>IF('BIFUbC-crude-oil'!AP10&gt;0,'E-crude oil'!AP58/'BIFUbC-crude-oil'!AP10,1)</f>
        <v>7.0507451340364629E-4</v>
      </c>
      <c r="AQ10" s="313">
        <f>IF('BIFUbC-crude-oil'!AQ10&gt;0,'E-crude oil'!AQ58/'BIFUbC-crude-oil'!AQ10,1)</f>
        <v>7.0201939109463629E-4</v>
      </c>
    </row>
    <row r="11" spans="1:43" x14ac:dyDescent="0.2">
      <c r="A11" s="313" t="s">
        <v>133</v>
      </c>
      <c r="B11" s="313">
        <f>IF('BIFUbC-crude-oil'!B11&gt;0,'E-crude oil'!B59/'BIFUbC-crude-oil'!B11,1)</f>
        <v>1</v>
      </c>
      <c r="C11" s="313">
        <f>IF('BIFUbC-crude-oil'!C11&gt;0,'E-crude oil'!C59/'BIFUbC-crude-oil'!C11,1)</f>
        <v>1</v>
      </c>
      <c r="D11" s="313">
        <f>IF('BIFUbC-crude-oil'!D11&gt;0,'E-crude oil'!D59/'BIFUbC-crude-oil'!D11,1)</f>
        <v>1</v>
      </c>
      <c r="E11" s="313">
        <f>IF('BIFUbC-crude-oil'!E11&gt;0,'E-crude oil'!E59/'BIFUbC-crude-oil'!E11,1)</f>
        <v>1</v>
      </c>
      <c r="F11" s="313">
        <f>IF('BIFUbC-crude-oil'!F11&gt;0,'E-crude oil'!F59/'BIFUbC-crude-oil'!F11,1)</f>
        <v>1</v>
      </c>
      <c r="G11" s="313">
        <f>IF('BIFUbC-crude-oil'!G11&gt;0,'E-crude oil'!G59/'BIFUbC-crude-oil'!G11,1)</f>
        <v>1</v>
      </c>
      <c r="H11" s="313">
        <f>IF('BIFUbC-crude-oil'!H11&gt;0,'E-crude oil'!H59/'BIFUbC-crude-oil'!H11,1)</f>
        <v>1</v>
      </c>
      <c r="I11" s="313">
        <f>IF('BIFUbC-crude-oil'!I11&gt;0,'E-crude oil'!I59/'BIFUbC-crude-oil'!I11,1)</f>
        <v>1</v>
      </c>
      <c r="J11" s="313">
        <f>IF('BIFUbC-crude-oil'!J11&gt;0,'E-crude oil'!J59/'BIFUbC-crude-oil'!J11,1)</f>
        <v>1</v>
      </c>
      <c r="K11" s="313">
        <f>IF('BIFUbC-crude-oil'!K11&gt;0,'E-crude oil'!K59/'BIFUbC-crude-oil'!K11,1)</f>
        <v>1</v>
      </c>
      <c r="L11" s="313">
        <f>IF('BIFUbC-crude-oil'!L11&gt;0,'E-crude oil'!L59/'BIFUbC-crude-oil'!L11,1)</f>
        <v>1</v>
      </c>
      <c r="M11" s="313">
        <f>IF('BIFUbC-crude-oil'!M11&gt;0,'E-crude oil'!M59/'BIFUbC-crude-oil'!M11,1)</f>
        <v>1</v>
      </c>
      <c r="N11" s="313">
        <f>IF('BIFUbC-crude-oil'!N11&gt;0,'E-crude oil'!N59/'BIFUbC-crude-oil'!N11,1)</f>
        <v>1</v>
      </c>
      <c r="O11" s="313">
        <f>IF('BIFUbC-crude-oil'!O11&gt;0,'E-crude oil'!O59/'BIFUbC-crude-oil'!O11,1)</f>
        <v>1</v>
      </c>
      <c r="P11" s="313">
        <f>IF('BIFUbC-crude-oil'!P11&gt;0,'E-crude oil'!P59/'BIFUbC-crude-oil'!P11,1)</f>
        <v>1</v>
      </c>
      <c r="Q11" s="313">
        <f>IF('BIFUbC-crude-oil'!Q11&gt;0,'E-crude oil'!Q59/'BIFUbC-crude-oil'!Q11,1)</f>
        <v>1</v>
      </c>
      <c r="R11" s="313">
        <f>IF('BIFUbC-crude-oil'!R11&gt;0,'E-crude oil'!R59/'BIFUbC-crude-oil'!R11,1)</f>
        <v>1</v>
      </c>
      <c r="S11" s="313">
        <f>IF('BIFUbC-crude-oil'!S11&gt;0,'E-crude oil'!S59/'BIFUbC-crude-oil'!S11,1)</f>
        <v>1</v>
      </c>
      <c r="T11" s="313">
        <f>IF('BIFUbC-crude-oil'!T11&gt;0,'E-crude oil'!T59/'BIFUbC-crude-oil'!T11,1)</f>
        <v>1</v>
      </c>
      <c r="U11" s="313">
        <f>IF('BIFUbC-crude-oil'!U11&gt;0,'E-crude oil'!U59/'BIFUbC-crude-oil'!U11,1)</f>
        <v>1</v>
      </c>
      <c r="V11" s="313">
        <f>IF('BIFUbC-crude-oil'!V11&gt;0,'E-crude oil'!V59/'BIFUbC-crude-oil'!V11,1)</f>
        <v>1</v>
      </c>
      <c r="W11" s="313">
        <f>IF('BIFUbC-crude-oil'!W11&gt;0,'E-crude oil'!W59/'BIFUbC-crude-oil'!W11,1)</f>
        <v>1</v>
      </c>
      <c r="X11" s="313">
        <f>IF('BIFUbC-crude-oil'!X11&gt;0,'E-crude oil'!X59/'BIFUbC-crude-oil'!X11,1)</f>
        <v>1</v>
      </c>
      <c r="Y11" s="313">
        <f>IF('BIFUbC-crude-oil'!Y11&gt;0,'E-crude oil'!Y59/'BIFUbC-crude-oil'!Y11,1)</f>
        <v>1</v>
      </c>
      <c r="Z11" s="313">
        <f>IF('BIFUbC-crude-oil'!Z11&gt;0,'E-crude oil'!Z59/'BIFUbC-crude-oil'!Z11,1)</f>
        <v>1</v>
      </c>
      <c r="AA11" s="313">
        <f>IF('BIFUbC-crude-oil'!AA11&gt;0,'E-crude oil'!AA59/'BIFUbC-crude-oil'!AA11,1)</f>
        <v>1</v>
      </c>
      <c r="AB11" s="313">
        <f>IF('BIFUbC-crude-oil'!AB11&gt;0,'E-crude oil'!AB59/'BIFUbC-crude-oil'!AB11,1)</f>
        <v>1</v>
      </c>
      <c r="AC11" s="313">
        <f>IF('BIFUbC-crude-oil'!AC11&gt;0,'E-crude oil'!AC59/'BIFUbC-crude-oil'!AC11,1)</f>
        <v>1</v>
      </c>
      <c r="AD11" s="313">
        <f>IF('BIFUbC-crude-oil'!AD11&gt;0,'E-crude oil'!AD59/'BIFUbC-crude-oil'!AD11,1)</f>
        <v>1</v>
      </c>
      <c r="AE11" s="313">
        <f>IF('BIFUbC-crude-oil'!AE11&gt;0,'E-crude oil'!AE59/'BIFUbC-crude-oil'!AE11,1)</f>
        <v>1</v>
      </c>
      <c r="AF11" s="313">
        <f>IF('BIFUbC-crude-oil'!AF11&gt;0,'E-crude oil'!AF59/'BIFUbC-crude-oil'!AF11,1)</f>
        <v>1</v>
      </c>
      <c r="AG11" s="313">
        <f>IF('BIFUbC-crude-oil'!AG11&gt;0,'E-crude oil'!AG59/'BIFUbC-crude-oil'!AG11,1)</f>
        <v>1</v>
      </c>
      <c r="AH11" s="313">
        <f>IF('BIFUbC-crude-oil'!AH11&gt;0,'E-crude oil'!AH59/'BIFUbC-crude-oil'!AH11,1)</f>
        <v>1</v>
      </c>
      <c r="AI11" s="313">
        <f>IF('BIFUbC-crude-oil'!AI11&gt;0,'E-crude oil'!AI59/'BIFUbC-crude-oil'!AI11,1)</f>
        <v>1</v>
      </c>
      <c r="AJ11" s="313">
        <f>IF('BIFUbC-crude-oil'!AJ11&gt;0,'E-crude oil'!AJ59/'BIFUbC-crude-oil'!AJ11,1)</f>
        <v>1</v>
      </c>
      <c r="AK11" s="313">
        <f>IF('BIFUbC-crude-oil'!AK11&gt;0,'E-crude oil'!AK59/'BIFUbC-crude-oil'!AK11,1)</f>
        <v>1</v>
      </c>
      <c r="AL11" s="313">
        <f>IF('BIFUbC-crude-oil'!AL11&gt;0,'E-crude oil'!AL59/'BIFUbC-crude-oil'!AL11,1)</f>
        <v>1</v>
      </c>
      <c r="AM11" s="313">
        <f>IF('BIFUbC-crude-oil'!AM11&gt;0,'E-crude oil'!AM59/'BIFUbC-crude-oil'!AM11,1)</f>
        <v>1</v>
      </c>
      <c r="AN11" s="313">
        <f>IF('BIFUbC-crude-oil'!AN11&gt;0,'E-crude oil'!AN59/'BIFUbC-crude-oil'!AN11,1)</f>
        <v>1</v>
      </c>
      <c r="AO11" s="313">
        <f>IF('BIFUbC-crude-oil'!AO11&gt;0,'E-crude oil'!AO59/'BIFUbC-crude-oil'!AO11,1)</f>
        <v>1</v>
      </c>
      <c r="AP11" s="313">
        <f>IF('BIFUbC-crude-oil'!AP11&gt;0,'E-crude oil'!AP59/'BIFUbC-crude-oil'!AP11,1)</f>
        <v>1</v>
      </c>
      <c r="AQ11" s="313">
        <f>IF('BIFUbC-crude-oil'!AQ11&gt;0,'E-crude oil'!AQ59/'BIFUbC-crude-oil'!AQ11,1)</f>
        <v>1</v>
      </c>
    </row>
    <row r="12" spans="1:43" x14ac:dyDescent="0.2">
      <c r="A12" s="313" t="s">
        <v>134</v>
      </c>
      <c r="B12" s="313">
        <f>IF('BIFUbC-crude-oil'!B12&gt;0,'E-crude oil'!B60/'BIFUbC-crude-oil'!B12,1)</f>
        <v>1</v>
      </c>
      <c r="C12" s="313">
        <f>IF('BIFUbC-crude-oil'!C12&gt;0,'E-crude oil'!C60/'BIFUbC-crude-oil'!C12,1)</f>
        <v>1</v>
      </c>
      <c r="D12" s="313">
        <f>IF('BIFUbC-crude-oil'!D12&gt;0,'E-crude oil'!D60/'BIFUbC-crude-oil'!D12,1)</f>
        <v>1</v>
      </c>
      <c r="E12" s="313">
        <f>IF('BIFUbC-crude-oil'!E12&gt;0,'E-crude oil'!E60/'BIFUbC-crude-oil'!E12,1)</f>
        <v>1</v>
      </c>
      <c r="F12" s="313">
        <f>IF('BIFUbC-crude-oil'!F12&gt;0,'E-crude oil'!F60/'BIFUbC-crude-oil'!F12,1)</f>
        <v>1</v>
      </c>
      <c r="G12" s="313">
        <f>IF('BIFUbC-crude-oil'!G12&gt;0,'E-crude oil'!G60/'BIFUbC-crude-oil'!G12,1)</f>
        <v>1</v>
      </c>
      <c r="H12" s="313">
        <f>IF('BIFUbC-crude-oil'!H12&gt;0,'E-crude oil'!H60/'BIFUbC-crude-oil'!H12,1)</f>
        <v>1</v>
      </c>
      <c r="I12" s="313">
        <f>IF('BIFUbC-crude-oil'!I12&gt;0,'E-crude oil'!I60/'BIFUbC-crude-oil'!I12,1)</f>
        <v>1</v>
      </c>
      <c r="J12" s="313">
        <f>IF('BIFUbC-crude-oil'!J12&gt;0,'E-crude oil'!J60/'BIFUbC-crude-oil'!J12,1)</f>
        <v>1</v>
      </c>
      <c r="K12" s="313">
        <f>IF('BIFUbC-crude-oil'!K12&gt;0,'E-crude oil'!K60/'BIFUbC-crude-oil'!K12,1)</f>
        <v>1</v>
      </c>
      <c r="L12" s="313">
        <f>IF('BIFUbC-crude-oil'!L12&gt;0,'E-crude oil'!L60/'BIFUbC-crude-oil'!L12,1)</f>
        <v>1</v>
      </c>
      <c r="M12" s="313">
        <f>IF('BIFUbC-crude-oil'!M12&gt;0,'E-crude oil'!M60/'BIFUbC-crude-oil'!M12,1)</f>
        <v>1</v>
      </c>
      <c r="N12" s="313">
        <f>IF('BIFUbC-crude-oil'!N12&gt;0,'E-crude oil'!N60/'BIFUbC-crude-oil'!N12,1)</f>
        <v>1</v>
      </c>
      <c r="O12" s="313">
        <f>IF('BIFUbC-crude-oil'!O12&gt;0,'E-crude oil'!O60/'BIFUbC-crude-oil'!O12,1)</f>
        <v>1</v>
      </c>
      <c r="P12" s="313">
        <f>IF('BIFUbC-crude-oil'!P12&gt;0,'E-crude oil'!P60/'BIFUbC-crude-oil'!P12,1)</f>
        <v>1</v>
      </c>
      <c r="Q12" s="313">
        <f>IF('BIFUbC-crude-oil'!Q12&gt;0,'E-crude oil'!Q60/'BIFUbC-crude-oil'!Q12,1)</f>
        <v>1</v>
      </c>
      <c r="R12" s="313">
        <f>IF('BIFUbC-crude-oil'!R12&gt;0,'E-crude oil'!R60/'BIFUbC-crude-oil'!R12,1)</f>
        <v>1</v>
      </c>
      <c r="S12" s="313">
        <f>IF('BIFUbC-crude-oil'!S12&gt;0,'E-crude oil'!S60/'BIFUbC-crude-oil'!S12,1)</f>
        <v>1</v>
      </c>
      <c r="T12" s="313">
        <f>IF('BIFUbC-crude-oil'!T12&gt;0,'E-crude oil'!T60/'BIFUbC-crude-oil'!T12,1)</f>
        <v>1</v>
      </c>
      <c r="U12" s="313">
        <f>IF('BIFUbC-crude-oil'!U12&gt;0,'E-crude oil'!U60/'BIFUbC-crude-oil'!U12,1)</f>
        <v>1</v>
      </c>
      <c r="V12" s="313">
        <f>IF('BIFUbC-crude-oil'!V12&gt;0,'E-crude oil'!V60/'BIFUbC-crude-oil'!V12,1)</f>
        <v>1</v>
      </c>
      <c r="W12" s="313">
        <f>IF('BIFUbC-crude-oil'!W12&gt;0,'E-crude oil'!W60/'BIFUbC-crude-oil'!W12,1)</f>
        <v>1</v>
      </c>
      <c r="X12" s="313">
        <f>IF('BIFUbC-crude-oil'!X12&gt;0,'E-crude oil'!X60/'BIFUbC-crude-oil'!X12,1)</f>
        <v>1</v>
      </c>
      <c r="Y12" s="313">
        <f>IF('BIFUbC-crude-oil'!Y12&gt;0,'E-crude oil'!Y60/'BIFUbC-crude-oil'!Y12,1)</f>
        <v>1</v>
      </c>
      <c r="Z12" s="313">
        <f>IF('BIFUbC-crude-oil'!Z12&gt;0,'E-crude oil'!Z60/'BIFUbC-crude-oil'!Z12,1)</f>
        <v>1</v>
      </c>
      <c r="AA12" s="313">
        <f>IF('BIFUbC-crude-oil'!AA12&gt;0,'E-crude oil'!AA60/'BIFUbC-crude-oil'!AA12,1)</f>
        <v>1</v>
      </c>
      <c r="AB12" s="313">
        <f>IF('BIFUbC-crude-oil'!AB12&gt;0,'E-crude oil'!AB60/'BIFUbC-crude-oil'!AB12,1)</f>
        <v>1</v>
      </c>
      <c r="AC12" s="313">
        <f>IF('BIFUbC-crude-oil'!AC12&gt;0,'E-crude oil'!AC60/'BIFUbC-crude-oil'!AC12,1)</f>
        <v>1</v>
      </c>
      <c r="AD12" s="313">
        <f>IF('BIFUbC-crude-oil'!AD12&gt;0,'E-crude oil'!AD60/'BIFUbC-crude-oil'!AD12,1)</f>
        <v>1</v>
      </c>
      <c r="AE12" s="313">
        <f>IF('BIFUbC-crude-oil'!AE12&gt;0,'E-crude oil'!AE60/'BIFUbC-crude-oil'!AE12,1)</f>
        <v>1</v>
      </c>
      <c r="AF12" s="313">
        <f>IF('BIFUbC-crude-oil'!AF12&gt;0,'E-crude oil'!AF60/'BIFUbC-crude-oil'!AF12,1)</f>
        <v>1</v>
      </c>
      <c r="AG12" s="313">
        <f>IF('BIFUbC-crude-oil'!AG12&gt;0,'E-crude oil'!AG60/'BIFUbC-crude-oil'!AG12,1)</f>
        <v>1</v>
      </c>
      <c r="AH12" s="313">
        <f>IF('BIFUbC-crude-oil'!AH12&gt;0,'E-crude oil'!AH60/'BIFUbC-crude-oil'!AH12,1)</f>
        <v>1</v>
      </c>
      <c r="AI12" s="313">
        <f>IF('BIFUbC-crude-oil'!AI12&gt;0,'E-crude oil'!AI60/'BIFUbC-crude-oil'!AI12,1)</f>
        <v>1</v>
      </c>
      <c r="AJ12" s="313">
        <f>IF('BIFUbC-crude-oil'!AJ12&gt;0,'E-crude oil'!AJ60/'BIFUbC-crude-oil'!AJ12,1)</f>
        <v>1</v>
      </c>
      <c r="AK12" s="313">
        <f>IF('BIFUbC-crude-oil'!AK12&gt;0,'E-crude oil'!AK60/'BIFUbC-crude-oil'!AK12,1)</f>
        <v>1</v>
      </c>
      <c r="AL12" s="313">
        <f>IF('BIFUbC-crude-oil'!AL12&gt;0,'E-crude oil'!AL60/'BIFUbC-crude-oil'!AL12,1)</f>
        <v>1</v>
      </c>
      <c r="AM12" s="313">
        <f>IF('BIFUbC-crude-oil'!AM12&gt;0,'E-crude oil'!AM60/'BIFUbC-crude-oil'!AM12,1)</f>
        <v>1</v>
      </c>
      <c r="AN12" s="313">
        <f>IF('BIFUbC-crude-oil'!AN12&gt;0,'E-crude oil'!AN60/'BIFUbC-crude-oil'!AN12,1)</f>
        <v>1</v>
      </c>
      <c r="AO12" s="313">
        <f>IF('BIFUbC-crude-oil'!AO12&gt;0,'E-crude oil'!AO60/'BIFUbC-crude-oil'!AO12,1)</f>
        <v>1</v>
      </c>
      <c r="AP12" s="313">
        <f>IF('BIFUbC-crude-oil'!AP12&gt;0,'E-crude oil'!AP60/'BIFUbC-crude-oil'!AP12,1)</f>
        <v>1</v>
      </c>
      <c r="AQ12" s="313">
        <f>IF('BIFUbC-crude-oil'!AQ12&gt;0,'E-crude oil'!AQ60/'BIFUbC-crude-oil'!AQ12,1)</f>
        <v>1</v>
      </c>
    </row>
    <row r="13" spans="1:43" x14ac:dyDescent="0.2">
      <c r="A13" s="313" t="s">
        <v>135</v>
      </c>
      <c r="B13" s="313">
        <f>IF('BIFUbC-crude-oil'!B13&gt;0,'E-crude oil'!B61/'BIFUbC-crude-oil'!B13,1)</f>
        <v>1</v>
      </c>
      <c r="C13" s="313">
        <f>IF('BIFUbC-crude-oil'!C13&gt;0,'E-crude oil'!C61/'BIFUbC-crude-oil'!C13,1)</f>
        <v>1</v>
      </c>
      <c r="D13" s="313">
        <f>IF('BIFUbC-crude-oil'!D13&gt;0,'E-crude oil'!D61/'BIFUbC-crude-oil'!D13,1)</f>
        <v>1</v>
      </c>
      <c r="E13" s="313">
        <f>IF('BIFUbC-crude-oil'!E13&gt;0,'E-crude oil'!E61/'BIFUbC-crude-oil'!E13,1)</f>
        <v>1</v>
      </c>
      <c r="F13" s="313">
        <f>IF('BIFUbC-crude-oil'!F13&gt;0,'E-crude oil'!F61/'BIFUbC-crude-oil'!F13,1)</f>
        <v>1</v>
      </c>
      <c r="G13" s="313">
        <f>IF('BIFUbC-crude-oil'!G13&gt;0,'E-crude oil'!G61/'BIFUbC-crude-oil'!G13,1)</f>
        <v>1</v>
      </c>
      <c r="H13" s="313">
        <f>IF('BIFUbC-crude-oil'!H13&gt;0,'E-crude oil'!H61/'BIFUbC-crude-oil'!H13,1)</f>
        <v>1</v>
      </c>
      <c r="I13" s="313">
        <f>IF('BIFUbC-crude-oil'!I13&gt;0,'E-crude oil'!I61/'BIFUbC-crude-oil'!I13,1)</f>
        <v>1</v>
      </c>
      <c r="J13" s="313">
        <f>IF('BIFUbC-crude-oil'!J13&gt;0,'E-crude oil'!J61/'BIFUbC-crude-oil'!J13,1)</f>
        <v>1</v>
      </c>
      <c r="K13" s="313">
        <f>IF('BIFUbC-crude-oil'!K13&gt;0,'E-crude oil'!K61/'BIFUbC-crude-oil'!K13,1)</f>
        <v>1</v>
      </c>
      <c r="L13" s="313">
        <f>IF('BIFUbC-crude-oil'!L13&gt;0,'E-crude oil'!L61/'BIFUbC-crude-oil'!L13,1)</f>
        <v>1</v>
      </c>
      <c r="M13" s="313">
        <f>IF('BIFUbC-crude-oil'!M13&gt;0,'E-crude oil'!M61/'BIFUbC-crude-oil'!M13,1)</f>
        <v>1</v>
      </c>
      <c r="N13" s="313">
        <f>IF('BIFUbC-crude-oil'!N13&gt;0,'E-crude oil'!N61/'BIFUbC-crude-oil'!N13,1)</f>
        <v>1</v>
      </c>
      <c r="O13" s="313">
        <f>IF('BIFUbC-crude-oil'!O13&gt;0,'E-crude oil'!O61/'BIFUbC-crude-oil'!O13,1)</f>
        <v>1</v>
      </c>
      <c r="P13" s="313">
        <f>IF('BIFUbC-crude-oil'!P13&gt;0,'E-crude oil'!P61/'BIFUbC-crude-oil'!P13,1)</f>
        <v>1</v>
      </c>
      <c r="Q13" s="313">
        <f>IF('BIFUbC-crude-oil'!Q13&gt;0,'E-crude oil'!Q61/'BIFUbC-crude-oil'!Q13,1)</f>
        <v>1</v>
      </c>
      <c r="R13" s="313">
        <f>IF('BIFUbC-crude-oil'!R13&gt;0,'E-crude oil'!R61/'BIFUbC-crude-oil'!R13,1)</f>
        <v>1</v>
      </c>
      <c r="S13" s="313">
        <f>IF('BIFUbC-crude-oil'!S13&gt;0,'E-crude oil'!S61/'BIFUbC-crude-oil'!S13,1)</f>
        <v>1</v>
      </c>
      <c r="T13" s="313">
        <f>IF('BIFUbC-crude-oil'!T13&gt;0,'E-crude oil'!T61/'BIFUbC-crude-oil'!T13,1)</f>
        <v>1</v>
      </c>
      <c r="U13" s="313">
        <f>IF('BIFUbC-crude-oil'!U13&gt;0,'E-crude oil'!U61/'BIFUbC-crude-oil'!U13,1)</f>
        <v>1</v>
      </c>
      <c r="V13" s="313">
        <f>IF('BIFUbC-crude-oil'!V13&gt;0,'E-crude oil'!V61/'BIFUbC-crude-oil'!V13,1)</f>
        <v>1</v>
      </c>
      <c r="W13" s="313">
        <f>IF('BIFUbC-crude-oil'!W13&gt;0,'E-crude oil'!W61/'BIFUbC-crude-oil'!W13,1)</f>
        <v>1</v>
      </c>
      <c r="X13" s="313">
        <f>IF('BIFUbC-crude-oil'!X13&gt;0,'E-crude oil'!X61/'BIFUbC-crude-oil'!X13,1)</f>
        <v>1</v>
      </c>
      <c r="Y13" s="313">
        <f>IF('BIFUbC-crude-oil'!Y13&gt;0,'E-crude oil'!Y61/'BIFUbC-crude-oil'!Y13,1)</f>
        <v>1</v>
      </c>
      <c r="Z13" s="313">
        <f>IF('BIFUbC-crude-oil'!Z13&gt;0,'E-crude oil'!Z61/'BIFUbC-crude-oil'!Z13,1)</f>
        <v>1</v>
      </c>
      <c r="AA13" s="313">
        <f>IF('BIFUbC-crude-oil'!AA13&gt;0,'E-crude oil'!AA61/'BIFUbC-crude-oil'!AA13,1)</f>
        <v>1</v>
      </c>
      <c r="AB13" s="313">
        <f>IF('BIFUbC-crude-oil'!AB13&gt;0,'E-crude oil'!AB61/'BIFUbC-crude-oil'!AB13,1)</f>
        <v>1</v>
      </c>
      <c r="AC13" s="313">
        <f>IF('BIFUbC-crude-oil'!AC13&gt;0,'E-crude oil'!AC61/'BIFUbC-crude-oil'!AC13,1)</f>
        <v>1</v>
      </c>
      <c r="AD13" s="313">
        <f>IF('BIFUbC-crude-oil'!AD13&gt;0,'E-crude oil'!AD61/'BIFUbC-crude-oil'!AD13,1)</f>
        <v>1</v>
      </c>
      <c r="AE13" s="313">
        <f>IF('BIFUbC-crude-oil'!AE13&gt;0,'E-crude oil'!AE61/'BIFUbC-crude-oil'!AE13,1)</f>
        <v>1</v>
      </c>
      <c r="AF13" s="313">
        <f>IF('BIFUbC-crude-oil'!AF13&gt;0,'E-crude oil'!AF61/'BIFUbC-crude-oil'!AF13,1)</f>
        <v>1</v>
      </c>
      <c r="AG13" s="313">
        <f>IF('BIFUbC-crude-oil'!AG13&gt;0,'E-crude oil'!AG61/'BIFUbC-crude-oil'!AG13,1)</f>
        <v>1</v>
      </c>
      <c r="AH13" s="313">
        <f>IF('BIFUbC-crude-oil'!AH13&gt;0,'E-crude oil'!AH61/'BIFUbC-crude-oil'!AH13,1)</f>
        <v>1</v>
      </c>
      <c r="AI13" s="313">
        <f>IF('BIFUbC-crude-oil'!AI13&gt;0,'E-crude oil'!AI61/'BIFUbC-crude-oil'!AI13,1)</f>
        <v>1</v>
      </c>
      <c r="AJ13" s="313">
        <f>IF('BIFUbC-crude-oil'!AJ13&gt;0,'E-crude oil'!AJ61/'BIFUbC-crude-oil'!AJ13,1)</f>
        <v>1</v>
      </c>
      <c r="AK13" s="313">
        <f>IF('BIFUbC-crude-oil'!AK13&gt;0,'E-crude oil'!AK61/'BIFUbC-crude-oil'!AK13,1)</f>
        <v>1</v>
      </c>
      <c r="AL13" s="313">
        <f>IF('BIFUbC-crude-oil'!AL13&gt;0,'E-crude oil'!AL61/'BIFUbC-crude-oil'!AL13,1)</f>
        <v>1</v>
      </c>
      <c r="AM13" s="313">
        <f>IF('BIFUbC-crude-oil'!AM13&gt;0,'E-crude oil'!AM61/'BIFUbC-crude-oil'!AM13,1)</f>
        <v>1</v>
      </c>
      <c r="AN13" s="313">
        <f>IF('BIFUbC-crude-oil'!AN13&gt;0,'E-crude oil'!AN61/'BIFUbC-crude-oil'!AN13,1)</f>
        <v>1</v>
      </c>
      <c r="AO13" s="313">
        <f>IF('BIFUbC-crude-oil'!AO13&gt;0,'E-crude oil'!AO61/'BIFUbC-crude-oil'!AO13,1)</f>
        <v>1</v>
      </c>
      <c r="AP13" s="313">
        <f>IF('BIFUbC-crude-oil'!AP13&gt;0,'E-crude oil'!AP61/'BIFUbC-crude-oil'!AP13,1)</f>
        <v>1</v>
      </c>
      <c r="AQ13" s="313">
        <f>IF('BIFUbC-crude-oil'!AQ13&gt;0,'E-crude oil'!AQ61/'BIFUbC-crude-oil'!AQ13,1)</f>
        <v>1</v>
      </c>
    </row>
    <row r="14" spans="1:43" x14ac:dyDescent="0.2">
      <c r="A14" s="313" t="s">
        <v>136</v>
      </c>
      <c r="B14" s="313">
        <f>IF('BIFUbC-crude-oil'!B14&gt;0,'E-crude oil'!B62/'BIFUbC-crude-oil'!B14,1)</f>
        <v>1</v>
      </c>
      <c r="C14" s="313">
        <f>IF('BIFUbC-crude-oil'!C14&gt;0,'E-crude oil'!C62/'BIFUbC-crude-oil'!C14,1)</f>
        <v>1</v>
      </c>
      <c r="D14" s="313">
        <f>IF('BIFUbC-crude-oil'!D14&gt;0,'E-crude oil'!D62/'BIFUbC-crude-oil'!D14,1)</f>
        <v>1</v>
      </c>
      <c r="E14" s="313">
        <f>IF('BIFUbC-crude-oil'!E14&gt;0,'E-crude oil'!E62/'BIFUbC-crude-oil'!E14,1)</f>
        <v>1</v>
      </c>
      <c r="F14" s="313">
        <f>IF('BIFUbC-crude-oil'!F14&gt;0,'E-crude oil'!F62/'BIFUbC-crude-oil'!F14,1)</f>
        <v>1</v>
      </c>
      <c r="G14" s="313">
        <f>IF('BIFUbC-crude-oil'!G14&gt;0,'E-crude oil'!G62/'BIFUbC-crude-oil'!G14,1)</f>
        <v>1</v>
      </c>
      <c r="H14" s="313">
        <f>IF('BIFUbC-crude-oil'!H14&gt;0,'E-crude oil'!H62/'BIFUbC-crude-oil'!H14,1)</f>
        <v>1</v>
      </c>
      <c r="I14" s="313">
        <f>IF('BIFUbC-crude-oil'!I14&gt;0,'E-crude oil'!I62/'BIFUbC-crude-oil'!I14,1)</f>
        <v>1</v>
      </c>
      <c r="J14" s="313">
        <f>IF('BIFUbC-crude-oil'!J14&gt;0,'E-crude oil'!J62/'BIFUbC-crude-oil'!J14,1)</f>
        <v>1</v>
      </c>
      <c r="K14" s="313">
        <f>IF('BIFUbC-crude-oil'!K14&gt;0,'E-crude oil'!K62/'BIFUbC-crude-oil'!K14,1)</f>
        <v>1</v>
      </c>
      <c r="L14" s="313">
        <f>IF('BIFUbC-crude-oil'!L14&gt;0,'E-crude oil'!L62/'BIFUbC-crude-oil'!L14,1)</f>
        <v>1</v>
      </c>
      <c r="M14" s="313">
        <f>IF('BIFUbC-crude-oil'!M14&gt;0,'E-crude oil'!M62/'BIFUbC-crude-oil'!M14,1)</f>
        <v>1</v>
      </c>
      <c r="N14" s="313">
        <f>IF('BIFUbC-crude-oil'!N14&gt;0,'E-crude oil'!N62/'BIFUbC-crude-oil'!N14,1)</f>
        <v>1</v>
      </c>
      <c r="O14" s="313">
        <f>IF('BIFUbC-crude-oil'!O14&gt;0,'E-crude oil'!O62/'BIFUbC-crude-oil'!O14,1)</f>
        <v>1</v>
      </c>
      <c r="P14" s="313">
        <f>IF('BIFUbC-crude-oil'!P14&gt;0,'E-crude oil'!P62/'BIFUbC-crude-oil'!P14,1)</f>
        <v>1</v>
      </c>
      <c r="Q14" s="313">
        <f>IF('BIFUbC-crude-oil'!Q14&gt;0,'E-crude oil'!Q62/'BIFUbC-crude-oil'!Q14,1)</f>
        <v>1</v>
      </c>
      <c r="R14" s="313">
        <f>IF('BIFUbC-crude-oil'!R14&gt;0,'E-crude oil'!R62/'BIFUbC-crude-oil'!R14,1)</f>
        <v>1</v>
      </c>
      <c r="S14" s="313">
        <f>IF('BIFUbC-crude-oil'!S14&gt;0,'E-crude oil'!S62/'BIFUbC-crude-oil'!S14,1)</f>
        <v>1</v>
      </c>
      <c r="T14" s="313">
        <f>IF('BIFUbC-crude-oil'!T14&gt;0,'E-crude oil'!T62/'BIFUbC-crude-oil'!T14,1)</f>
        <v>1</v>
      </c>
      <c r="U14" s="313">
        <f>IF('BIFUbC-crude-oil'!U14&gt;0,'E-crude oil'!U62/'BIFUbC-crude-oil'!U14,1)</f>
        <v>1</v>
      </c>
      <c r="V14" s="313">
        <f>IF('BIFUbC-crude-oil'!V14&gt;0,'E-crude oil'!V62/'BIFUbC-crude-oil'!V14,1)</f>
        <v>1</v>
      </c>
      <c r="W14" s="313">
        <f>IF('BIFUbC-crude-oil'!W14&gt;0,'E-crude oil'!W62/'BIFUbC-crude-oil'!W14,1)</f>
        <v>1</v>
      </c>
      <c r="X14" s="313">
        <f>IF('BIFUbC-crude-oil'!X14&gt;0,'E-crude oil'!X62/'BIFUbC-crude-oil'!X14,1)</f>
        <v>1</v>
      </c>
      <c r="Y14" s="313">
        <f>IF('BIFUbC-crude-oil'!Y14&gt;0,'E-crude oil'!Y62/'BIFUbC-crude-oil'!Y14,1)</f>
        <v>1</v>
      </c>
      <c r="Z14" s="313">
        <f>IF('BIFUbC-crude-oil'!Z14&gt;0,'E-crude oil'!Z62/'BIFUbC-crude-oil'!Z14,1)</f>
        <v>1</v>
      </c>
      <c r="AA14" s="313">
        <f>IF('BIFUbC-crude-oil'!AA14&gt;0,'E-crude oil'!AA62/'BIFUbC-crude-oil'!AA14,1)</f>
        <v>1</v>
      </c>
      <c r="AB14" s="313">
        <f>IF('BIFUbC-crude-oil'!AB14&gt;0,'E-crude oil'!AB62/'BIFUbC-crude-oil'!AB14,1)</f>
        <v>1</v>
      </c>
      <c r="AC14" s="313">
        <f>IF('BIFUbC-crude-oil'!AC14&gt;0,'E-crude oil'!AC62/'BIFUbC-crude-oil'!AC14,1)</f>
        <v>1</v>
      </c>
      <c r="AD14" s="313">
        <f>IF('BIFUbC-crude-oil'!AD14&gt;0,'E-crude oil'!AD62/'BIFUbC-crude-oil'!AD14,1)</f>
        <v>1</v>
      </c>
      <c r="AE14" s="313">
        <f>IF('BIFUbC-crude-oil'!AE14&gt;0,'E-crude oil'!AE62/'BIFUbC-crude-oil'!AE14,1)</f>
        <v>1</v>
      </c>
      <c r="AF14" s="313">
        <f>IF('BIFUbC-crude-oil'!AF14&gt;0,'E-crude oil'!AF62/'BIFUbC-crude-oil'!AF14,1)</f>
        <v>1</v>
      </c>
      <c r="AG14" s="313">
        <f>IF('BIFUbC-crude-oil'!AG14&gt;0,'E-crude oil'!AG62/'BIFUbC-crude-oil'!AG14,1)</f>
        <v>1</v>
      </c>
      <c r="AH14" s="313">
        <f>IF('BIFUbC-crude-oil'!AH14&gt;0,'E-crude oil'!AH62/'BIFUbC-crude-oil'!AH14,1)</f>
        <v>1</v>
      </c>
      <c r="AI14" s="313">
        <f>IF('BIFUbC-crude-oil'!AI14&gt;0,'E-crude oil'!AI62/'BIFUbC-crude-oil'!AI14,1)</f>
        <v>1</v>
      </c>
      <c r="AJ14" s="313">
        <f>IF('BIFUbC-crude-oil'!AJ14&gt;0,'E-crude oil'!AJ62/'BIFUbC-crude-oil'!AJ14,1)</f>
        <v>1</v>
      </c>
      <c r="AK14" s="313">
        <f>IF('BIFUbC-crude-oil'!AK14&gt;0,'E-crude oil'!AK62/'BIFUbC-crude-oil'!AK14,1)</f>
        <v>1</v>
      </c>
      <c r="AL14" s="313">
        <f>IF('BIFUbC-crude-oil'!AL14&gt;0,'E-crude oil'!AL62/'BIFUbC-crude-oil'!AL14,1)</f>
        <v>1</v>
      </c>
      <c r="AM14" s="313">
        <f>IF('BIFUbC-crude-oil'!AM14&gt;0,'E-crude oil'!AM62/'BIFUbC-crude-oil'!AM14,1)</f>
        <v>1</v>
      </c>
      <c r="AN14" s="313">
        <f>IF('BIFUbC-crude-oil'!AN14&gt;0,'E-crude oil'!AN62/'BIFUbC-crude-oil'!AN14,1)</f>
        <v>1</v>
      </c>
      <c r="AO14" s="313">
        <f>IF('BIFUbC-crude-oil'!AO14&gt;0,'E-crude oil'!AO62/'BIFUbC-crude-oil'!AO14,1)</f>
        <v>1</v>
      </c>
      <c r="AP14" s="313">
        <f>IF('BIFUbC-crude-oil'!AP14&gt;0,'E-crude oil'!AP62/'BIFUbC-crude-oil'!AP14,1)</f>
        <v>1</v>
      </c>
      <c r="AQ14" s="313">
        <f>IF('BIFUbC-crude-oil'!AQ14&gt;0,'E-crude oil'!AQ62/'BIFUbC-crude-oil'!AQ14,1)</f>
        <v>1</v>
      </c>
    </row>
    <row r="15" spans="1:43" x14ac:dyDescent="0.2">
      <c r="A15" s="313" t="s">
        <v>137</v>
      </c>
      <c r="B15" s="313">
        <f>IF('BIFUbC-crude-oil'!B15&gt;0,'E-crude oil'!B63/'BIFUbC-crude-oil'!B15,1)</f>
        <v>1</v>
      </c>
      <c r="C15" s="313">
        <f>IF('BIFUbC-crude-oil'!C15&gt;0,'E-crude oil'!C63/'BIFUbC-crude-oil'!C15,1)</f>
        <v>1</v>
      </c>
      <c r="D15" s="313">
        <f>IF('BIFUbC-crude-oil'!D15&gt;0,'E-crude oil'!D63/'BIFUbC-crude-oil'!D15,1)</f>
        <v>1</v>
      </c>
      <c r="E15" s="313">
        <f>IF('BIFUbC-crude-oil'!E15&gt;0,'E-crude oil'!E63/'BIFUbC-crude-oil'!E15,1)</f>
        <v>1</v>
      </c>
      <c r="F15" s="313">
        <f>IF('BIFUbC-crude-oil'!F15&gt;0,'E-crude oil'!F63/'BIFUbC-crude-oil'!F15,1)</f>
        <v>1</v>
      </c>
      <c r="G15" s="313">
        <f>IF('BIFUbC-crude-oil'!G15&gt;0,'E-crude oil'!G63/'BIFUbC-crude-oil'!G15,1)</f>
        <v>1</v>
      </c>
      <c r="H15" s="313">
        <f>IF('BIFUbC-crude-oil'!H15&gt;0,'E-crude oil'!H63/'BIFUbC-crude-oil'!H15,1)</f>
        <v>1</v>
      </c>
      <c r="I15" s="313">
        <f>IF('BIFUbC-crude-oil'!I15&gt;0,'E-crude oil'!I63/'BIFUbC-crude-oil'!I15,1)</f>
        <v>1</v>
      </c>
      <c r="J15" s="313">
        <f>IF('BIFUbC-crude-oil'!J15&gt;0,'E-crude oil'!J63/'BIFUbC-crude-oil'!J15,1)</f>
        <v>1</v>
      </c>
      <c r="K15" s="313">
        <f>IF('BIFUbC-crude-oil'!K15&gt;0,'E-crude oil'!K63/'BIFUbC-crude-oil'!K15,1)</f>
        <v>1</v>
      </c>
      <c r="L15" s="313">
        <f>IF('BIFUbC-crude-oil'!L15&gt;0,'E-crude oil'!L63/'BIFUbC-crude-oil'!L15,1)</f>
        <v>1</v>
      </c>
      <c r="M15" s="313">
        <f>IF('BIFUbC-crude-oil'!M15&gt;0,'E-crude oil'!M63/'BIFUbC-crude-oil'!M15,1)</f>
        <v>1</v>
      </c>
      <c r="N15" s="313">
        <f>IF('BIFUbC-crude-oil'!N15&gt;0,'E-crude oil'!N63/'BIFUbC-crude-oil'!N15,1)</f>
        <v>1</v>
      </c>
      <c r="O15" s="313">
        <f>IF('BIFUbC-crude-oil'!O15&gt;0,'E-crude oil'!O63/'BIFUbC-crude-oil'!O15,1)</f>
        <v>1</v>
      </c>
      <c r="P15" s="313">
        <f>IF('BIFUbC-crude-oil'!P15&gt;0,'E-crude oil'!P63/'BIFUbC-crude-oil'!P15,1)</f>
        <v>1</v>
      </c>
      <c r="Q15" s="313">
        <f>IF('BIFUbC-crude-oil'!Q15&gt;0,'E-crude oil'!Q63/'BIFUbC-crude-oil'!Q15,1)</f>
        <v>1</v>
      </c>
      <c r="R15" s="313">
        <f>IF('BIFUbC-crude-oil'!R15&gt;0,'E-crude oil'!R63/'BIFUbC-crude-oil'!R15,1)</f>
        <v>1</v>
      </c>
      <c r="S15" s="313">
        <f>IF('BIFUbC-crude-oil'!S15&gt;0,'E-crude oil'!S63/'BIFUbC-crude-oil'!S15,1)</f>
        <v>1</v>
      </c>
      <c r="T15" s="313">
        <f>IF('BIFUbC-crude-oil'!T15&gt;0,'E-crude oil'!T63/'BIFUbC-crude-oil'!T15,1)</f>
        <v>1</v>
      </c>
      <c r="U15" s="313">
        <f>IF('BIFUbC-crude-oil'!U15&gt;0,'E-crude oil'!U63/'BIFUbC-crude-oil'!U15,1)</f>
        <v>1</v>
      </c>
      <c r="V15" s="313">
        <f>IF('BIFUbC-crude-oil'!V15&gt;0,'E-crude oil'!V63/'BIFUbC-crude-oil'!V15,1)</f>
        <v>1</v>
      </c>
      <c r="W15" s="313">
        <f>IF('BIFUbC-crude-oil'!W15&gt;0,'E-crude oil'!W63/'BIFUbC-crude-oil'!W15,1)</f>
        <v>1</v>
      </c>
      <c r="X15" s="313">
        <f>IF('BIFUbC-crude-oil'!X15&gt;0,'E-crude oil'!X63/'BIFUbC-crude-oil'!X15,1)</f>
        <v>1</v>
      </c>
      <c r="Y15" s="313">
        <f>IF('BIFUbC-crude-oil'!Y15&gt;0,'E-crude oil'!Y63/'BIFUbC-crude-oil'!Y15,1)</f>
        <v>1</v>
      </c>
      <c r="Z15" s="313">
        <f>IF('BIFUbC-crude-oil'!Z15&gt;0,'E-crude oil'!Z63/'BIFUbC-crude-oil'!Z15,1)</f>
        <v>1</v>
      </c>
      <c r="AA15" s="313">
        <f>IF('BIFUbC-crude-oil'!AA15&gt;0,'E-crude oil'!AA63/'BIFUbC-crude-oil'!AA15,1)</f>
        <v>1</v>
      </c>
      <c r="AB15" s="313">
        <f>IF('BIFUbC-crude-oil'!AB15&gt;0,'E-crude oil'!AB63/'BIFUbC-crude-oil'!AB15,1)</f>
        <v>1</v>
      </c>
      <c r="AC15" s="313">
        <f>IF('BIFUbC-crude-oil'!AC15&gt;0,'E-crude oil'!AC63/'BIFUbC-crude-oil'!AC15,1)</f>
        <v>1</v>
      </c>
      <c r="AD15" s="313">
        <f>IF('BIFUbC-crude-oil'!AD15&gt;0,'E-crude oil'!AD63/'BIFUbC-crude-oil'!AD15,1)</f>
        <v>1</v>
      </c>
      <c r="AE15" s="313">
        <f>IF('BIFUbC-crude-oil'!AE15&gt;0,'E-crude oil'!AE63/'BIFUbC-crude-oil'!AE15,1)</f>
        <v>1</v>
      </c>
      <c r="AF15" s="313">
        <f>IF('BIFUbC-crude-oil'!AF15&gt;0,'E-crude oil'!AF63/'BIFUbC-crude-oil'!AF15,1)</f>
        <v>1</v>
      </c>
      <c r="AG15" s="313">
        <f>IF('BIFUbC-crude-oil'!AG15&gt;0,'E-crude oil'!AG63/'BIFUbC-crude-oil'!AG15,1)</f>
        <v>1</v>
      </c>
      <c r="AH15" s="313">
        <f>IF('BIFUbC-crude-oil'!AH15&gt;0,'E-crude oil'!AH63/'BIFUbC-crude-oil'!AH15,1)</f>
        <v>1</v>
      </c>
      <c r="AI15" s="313">
        <f>IF('BIFUbC-crude-oil'!AI15&gt;0,'E-crude oil'!AI63/'BIFUbC-crude-oil'!AI15,1)</f>
        <v>1</v>
      </c>
      <c r="AJ15" s="313">
        <f>IF('BIFUbC-crude-oil'!AJ15&gt;0,'E-crude oil'!AJ63/'BIFUbC-crude-oil'!AJ15,1)</f>
        <v>1</v>
      </c>
      <c r="AK15" s="313">
        <f>IF('BIFUbC-crude-oil'!AK15&gt;0,'E-crude oil'!AK63/'BIFUbC-crude-oil'!AK15,1)</f>
        <v>1</v>
      </c>
      <c r="AL15" s="313">
        <f>IF('BIFUbC-crude-oil'!AL15&gt;0,'E-crude oil'!AL63/'BIFUbC-crude-oil'!AL15,1)</f>
        <v>1</v>
      </c>
      <c r="AM15" s="313">
        <f>IF('BIFUbC-crude-oil'!AM15&gt;0,'E-crude oil'!AM63/'BIFUbC-crude-oil'!AM15,1)</f>
        <v>1</v>
      </c>
      <c r="AN15" s="313">
        <f>IF('BIFUbC-crude-oil'!AN15&gt;0,'E-crude oil'!AN63/'BIFUbC-crude-oil'!AN15,1)</f>
        <v>1</v>
      </c>
      <c r="AO15" s="313">
        <f>IF('BIFUbC-crude-oil'!AO15&gt;0,'E-crude oil'!AO63/'BIFUbC-crude-oil'!AO15,1)</f>
        <v>1</v>
      </c>
      <c r="AP15" s="313">
        <f>IF('BIFUbC-crude-oil'!AP15&gt;0,'E-crude oil'!AP63/'BIFUbC-crude-oil'!AP15,1)</f>
        <v>1</v>
      </c>
      <c r="AQ15" s="313">
        <f>IF('BIFUbC-crude-oil'!AQ15&gt;0,'E-crude oil'!AQ63/'BIFUbC-crude-oil'!AQ15,1)</f>
        <v>1</v>
      </c>
    </row>
    <row r="16" spans="1:43" x14ac:dyDescent="0.2">
      <c r="A16" s="313" t="s">
        <v>138</v>
      </c>
      <c r="B16" s="313">
        <f>IF('BIFUbC-crude-oil'!B16&gt;0,'E-crude oil'!B64/'BIFUbC-crude-oil'!B16,1)</f>
        <v>1</v>
      </c>
      <c r="C16" s="313">
        <f>IF('BIFUbC-crude-oil'!C16&gt;0,'E-crude oil'!C64/'BIFUbC-crude-oil'!C16,1)</f>
        <v>1</v>
      </c>
      <c r="D16" s="313">
        <f>IF('BIFUbC-crude-oil'!D16&gt;0,'E-crude oil'!D64/'BIFUbC-crude-oil'!D16,1)</f>
        <v>1</v>
      </c>
      <c r="E16" s="313">
        <f>IF('BIFUbC-crude-oil'!E16&gt;0,'E-crude oil'!E64/'BIFUbC-crude-oil'!E16,1)</f>
        <v>1</v>
      </c>
      <c r="F16" s="313">
        <f>IF('BIFUbC-crude-oil'!F16&gt;0,'E-crude oil'!F64/'BIFUbC-crude-oil'!F16,1)</f>
        <v>1</v>
      </c>
      <c r="G16" s="313">
        <f>IF('BIFUbC-crude-oil'!G16&gt;0,'E-crude oil'!G64/'BIFUbC-crude-oil'!G16,1)</f>
        <v>1</v>
      </c>
      <c r="H16" s="313">
        <f>IF('BIFUbC-crude-oil'!H16&gt;0,'E-crude oil'!H64/'BIFUbC-crude-oil'!H16,1)</f>
        <v>1</v>
      </c>
      <c r="I16" s="313">
        <f>IF('BIFUbC-crude-oil'!I16&gt;0,'E-crude oil'!I64/'BIFUbC-crude-oil'!I16,1)</f>
        <v>1</v>
      </c>
      <c r="J16" s="313">
        <f>IF('BIFUbC-crude-oil'!J16&gt;0,'E-crude oil'!J64/'BIFUbC-crude-oil'!J16,1)</f>
        <v>1</v>
      </c>
      <c r="K16" s="313">
        <f>IF('BIFUbC-crude-oil'!K16&gt;0,'E-crude oil'!K64/'BIFUbC-crude-oil'!K16,1)</f>
        <v>1</v>
      </c>
      <c r="L16" s="313">
        <f>IF('BIFUbC-crude-oil'!L16&gt;0,'E-crude oil'!L64/'BIFUbC-crude-oil'!L16,1)</f>
        <v>1</v>
      </c>
      <c r="M16" s="313">
        <f>IF('BIFUbC-crude-oil'!M16&gt;0,'E-crude oil'!M64/'BIFUbC-crude-oil'!M16,1)</f>
        <v>1</v>
      </c>
      <c r="N16" s="313">
        <f>IF('BIFUbC-crude-oil'!N16&gt;0,'E-crude oil'!N64/'BIFUbC-crude-oil'!N16,1)</f>
        <v>1</v>
      </c>
      <c r="O16" s="313">
        <f>IF('BIFUbC-crude-oil'!O16&gt;0,'E-crude oil'!O64/'BIFUbC-crude-oil'!O16,1)</f>
        <v>1</v>
      </c>
      <c r="P16" s="313">
        <f>IF('BIFUbC-crude-oil'!P16&gt;0,'E-crude oil'!P64/'BIFUbC-crude-oil'!P16,1)</f>
        <v>1</v>
      </c>
      <c r="Q16" s="313">
        <f>IF('BIFUbC-crude-oil'!Q16&gt;0,'E-crude oil'!Q64/'BIFUbC-crude-oil'!Q16,1)</f>
        <v>1</v>
      </c>
      <c r="R16" s="313">
        <f>IF('BIFUbC-crude-oil'!R16&gt;0,'E-crude oil'!R64/'BIFUbC-crude-oil'!R16,1)</f>
        <v>1</v>
      </c>
      <c r="S16" s="313">
        <f>IF('BIFUbC-crude-oil'!S16&gt;0,'E-crude oil'!S64/'BIFUbC-crude-oil'!S16,1)</f>
        <v>1</v>
      </c>
      <c r="T16" s="313">
        <f>IF('BIFUbC-crude-oil'!T16&gt;0,'E-crude oil'!T64/'BIFUbC-crude-oil'!T16,1)</f>
        <v>1</v>
      </c>
      <c r="U16" s="313">
        <f>IF('BIFUbC-crude-oil'!U16&gt;0,'E-crude oil'!U64/'BIFUbC-crude-oil'!U16,1)</f>
        <v>1</v>
      </c>
      <c r="V16" s="313">
        <f>IF('BIFUbC-crude-oil'!V16&gt;0,'E-crude oil'!V64/'BIFUbC-crude-oil'!V16,1)</f>
        <v>1</v>
      </c>
      <c r="W16" s="313">
        <f>IF('BIFUbC-crude-oil'!W16&gt;0,'E-crude oil'!W64/'BIFUbC-crude-oil'!W16,1)</f>
        <v>1</v>
      </c>
      <c r="X16" s="313">
        <f>IF('BIFUbC-crude-oil'!X16&gt;0,'E-crude oil'!X64/'BIFUbC-crude-oil'!X16,1)</f>
        <v>1</v>
      </c>
      <c r="Y16" s="313">
        <f>IF('BIFUbC-crude-oil'!Y16&gt;0,'E-crude oil'!Y64/'BIFUbC-crude-oil'!Y16,1)</f>
        <v>1</v>
      </c>
      <c r="Z16" s="313">
        <f>IF('BIFUbC-crude-oil'!Z16&gt;0,'E-crude oil'!Z64/'BIFUbC-crude-oil'!Z16,1)</f>
        <v>1</v>
      </c>
      <c r="AA16" s="313">
        <f>IF('BIFUbC-crude-oil'!AA16&gt;0,'E-crude oil'!AA64/'BIFUbC-crude-oil'!AA16,1)</f>
        <v>1</v>
      </c>
      <c r="AB16" s="313">
        <f>IF('BIFUbC-crude-oil'!AB16&gt;0,'E-crude oil'!AB64/'BIFUbC-crude-oil'!AB16,1)</f>
        <v>1</v>
      </c>
      <c r="AC16" s="313">
        <f>IF('BIFUbC-crude-oil'!AC16&gt;0,'E-crude oil'!AC64/'BIFUbC-crude-oil'!AC16,1)</f>
        <v>1</v>
      </c>
      <c r="AD16" s="313">
        <f>IF('BIFUbC-crude-oil'!AD16&gt;0,'E-crude oil'!AD64/'BIFUbC-crude-oil'!AD16,1)</f>
        <v>1</v>
      </c>
      <c r="AE16" s="313">
        <f>IF('BIFUbC-crude-oil'!AE16&gt;0,'E-crude oil'!AE64/'BIFUbC-crude-oil'!AE16,1)</f>
        <v>1</v>
      </c>
      <c r="AF16" s="313">
        <f>IF('BIFUbC-crude-oil'!AF16&gt;0,'E-crude oil'!AF64/'BIFUbC-crude-oil'!AF16,1)</f>
        <v>1</v>
      </c>
      <c r="AG16" s="313">
        <f>IF('BIFUbC-crude-oil'!AG16&gt;0,'E-crude oil'!AG64/'BIFUbC-crude-oil'!AG16,1)</f>
        <v>1</v>
      </c>
      <c r="AH16" s="313">
        <f>IF('BIFUbC-crude-oil'!AH16&gt;0,'E-crude oil'!AH64/'BIFUbC-crude-oil'!AH16,1)</f>
        <v>1</v>
      </c>
      <c r="AI16" s="313">
        <f>IF('BIFUbC-crude-oil'!AI16&gt;0,'E-crude oil'!AI64/'BIFUbC-crude-oil'!AI16,1)</f>
        <v>1</v>
      </c>
      <c r="AJ16" s="313">
        <f>IF('BIFUbC-crude-oil'!AJ16&gt;0,'E-crude oil'!AJ64/'BIFUbC-crude-oil'!AJ16,1)</f>
        <v>1</v>
      </c>
      <c r="AK16" s="313">
        <f>IF('BIFUbC-crude-oil'!AK16&gt;0,'E-crude oil'!AK64/'BIFUbC-crude-oil'!AK16,1)</f>
        <v>1</v>
      </c>
      <c r="AL16" s="313">
        <f>IF('BIFUbC-crude-oil'!AL16&gt;0,'E-crude oil'!AL64/'BIFUbC-crude-oil'!AL16,1)</f>
        <v>1</v>
      </c>
      <c r="AM16" s="313">
        <f>IF('BIFUbC-crude-oil'!AM16&gt;0,'E-crude oil'!AM64/'BIFUbC-crude-oil'!AM16,1)</f>
        <v>1</v>
      </c>
      <c r="AN16" s="313">
        <f>IF('BIFUbC-crude-oil'!AN16&gt;0,'E-crude oil'!AN64/'BIFUbC-crude-oil'!AN16,1)</f>
        <v>1</v>
      </c>
      <c r="AO16" s="313">
        <f>IF('BIFUbC-crude-oil'!AO16&gt;0,'E-crude oil'!AO64/'BIFUbC-crude-oil'!AO16,1)</f>
        <v>1</v>
      </c>
      <c r="AP16" s="313">
        <f>IF('BIFUbC-crude-oil'!AP16&gt;0,'E-crude oil'!AP64/'BIFUbC-crude-oil'!AP16,1)</f>
        <v>1</v>
      </c>
      <c r="AQ16" s="313">
        <f>IF('BIFUbC-crude-oil'!AQ16&gt;0,'E-crude oil'!AQ64/'BIFUbC-crude-oil'!AQ16,1)</f>
        <v>1</v>
      </c>
    </row>
    <row r="17" spans="1:43" x14ac:dyDescent="0.2">
      <c r="A17" s="313" t="s">
        <v>139</v>
      </c>
      <c r="B17" s="313">
        <f>IF('BIFUbC-crude-oil'!B17&gt;0,'E-crude oil'!B65/'BIFUbC-crude-oil'!B17,1)</f>
        <v>1</v>
      </c>
      <c r="C17" s="313">
        <f>IF('BIFUbC-crude-oil'!C17&gt;0,'E-crude oil'!C65/'BIFUbC-crude-oil'!C17,1)</f>
        <v>1</v>
      </c>
      <c r="D17" s="313">
        <f>IF('BIFUbC-crude-oil'!D17&gt;0,'E-crude oil'!D65/'BIFUbC-crude-oil'!D17,1)</f>
        <v>1</v>
      </c>
      <c r="E17" s="313">
        <f>IF('BIFUbC-crude-oil'!E17&gt;0,'E-crude oil'!E65/'BIFUbC-crude-oil'!E17,1)</f>
        <v>1</v>
      </c>
      <c r="F17" s="313">
        <f>IF('BIFUbC-crude-oil'!F17&gt;0,'E-crude oil'!F65/'BIFUbC-crude-oil'!F17,1)</f>
        <v>1</v>
      </c>
      <c r="G17" s="313">
        <f>IF('BIFUbC-crude-oil'!G17&gt;0,'E-crude oil'!G65/'BIFUbC-crude-oil'!G17,1)</f>
        <v>1</v>
      </c>
      <c r="H17" s="313">
        <f>IF('BIFUbC-crude-oil'!H17&gt;0,'E-crude oil'!H65/'BIFUbC-crude-oil'!H17,1)</f>
        <v>1</v>
      </c>
      <c r="I17" s="313">
        <f>IF('BIFUbC-crude-oil'!I17&gt;0,'E-crude oil'!I65/'BIFUbC-crude-oil'!I17,1)</f>
        <v>1</v>
      </c>
      <c r="J17" s="313">
        <f>IF('BIFUbC-crude-oil'!J17&gt;0,'E-crude oil'!J65/'BIFUbC-crude-oil'!J17,1)</f>
        <v>1</v>
      </c>
      <c r="K17" s="313">
        <f>IF('BIFUbC-crude-oil'!K17&gt;0,'E-crude oil'!K65/'BIFUbC-crude-oil'!K17,1)</f>
        <v>1</v>
      </c>
      <c r="L17" s="313">
        <f>IF('BIFUbC-crude-oil'!L17&gt;0,'E-crude oil'!L65/'BIFUbC-crude-oil'!L17,1)</f>
        <v>1</v>
      </c>
      <c r="M17" s="313">
        <f>IF('BIFUbC-crude-oil'!M17&gt;0,'E-crude oil'!M65/'BIFUbC-crude-oil'!M17,1)</f>
        <v>1</v>
      </c>
      <c r="N17" s="313">
        <f>IF('BIFUbC-crude-oil'!N17&gt;0,'E-crude oil'!N65/'BIFUbC-crude-oil'!N17,1)</f>
        <v>1</v>
      </c>
      <c r="O17" s="313">
        <f>IF('BIFUbC-crude-oil'!O17&gt;0,'E-crude oil'!O65/'BIFUbC-crude-oil'!O17,1)</f>
        <v>1</v>
      </c>
      <c r="P17" s="313">
        <f>IF('BIFUbC-crude-oil'!P17&gt;0,'E-crude oil'!P65/'BIFUbC-crude-oil'!P17,1)</f>
        <v>1</v>
      </c>
      <c r="Q17" s="313">
        <f>IF('BIFUbC-crude-oil'!Q17&gt;0,'E-crude oil'!Q65/'BIFUbC-crude-oil'!Q17,1)</f>
        <v>1</v>
      </c>
      <c r="R17" s="313">
        <f>IF('BIFUbC-crude-oil'!R17&gt;0,'E-crude oil'!R65/'BIFUbC-crude-oil'!R17,1)</f>
        <v>1</v>
      </c>
      <c r="S17" s="313">
        <f>IF('BIFUbC-crude-oil'!S17&gt;0,'E-crude oil'!S65/'BIFUbC-crude-oil'!S17,1)</f>
        <v>1</v>
      </c>
      <c r="T17" s="313">
        <f>IF('BIFUbC-crude-oil'!T17&gt;0,'E-crude oil'!T65/'BIFUbC-crude-oil'!T17,1)</f>
        <v>1</v>
      </c>
      <c r="U17" s="313">
        <f>IF('BIFUbC-crude-oil'!U17&gt;0,'E-crude oil'!U65/'BIFUbC-crude-oil'!U17,1)</f>
        <v>1</v>
      </c>
      <c r="V17" s="313">
        <f>IF('BIFUbC-crude-oil'!V17&gt;0,'E-crude oil'!V65/'BIFUbC-crude-oil'!V17,1)</f>
        <v>1</v>
      </c>
      <c r="W17" s="313">
        <f>IF('BIFUbC-crude-oil'!W17&gt;0,'E-crude oil'!W65/'BIFUbC-crude-oil'!W17,1)</f>
        <v>1</v>
      </c>
      <c r="X17" s="313">
        <f>IF('BIFUbC-crude-oil'!X17&gt;0,'E-crude oil'!X65/'BIFUbC-crude-oil'!X17,1)</f>
        <v>1</v>
      </c>
      <c r="Y17" s="313">
        <f>IF('BIFUbC-crude-oil'!Y17&gt;0,'E-crude oil'!Y65/'BIFUbC-crude-oil'!Y17,1)</f>
        <v>1</v>
      </c>
      <c r="Z17" s="313">
        <f>IF('BIFUbC-crude-oil'!Z17&gt;0,'E-crude oil'!Z65/'BIFUbC-crude-oil'!Z17,1)</f>
        <v>1</v>
      </c>
      <c r="AA17" s="313">
        <f>IF('BIFUbC-crude-oil'!AA17&gt;0,'E-crude oil'!AA65/'BIFUbC-crude-oil'!AA17,1)</f>
        <v>1</v>
      </c>
      <c r="AB17" s="313">
        <f>IF('BIFUbC-crude-oil'!AB17&gt;0,'E-crude oil'!AB65/'BIFUbC-crude-oil'!AB17,1)</f>
        <v>1</v>
      </c>
      <c r="AC17" s="313">
        <f>IF('BIFUbC-crude-oil'!AC17&gt;0,'E-crude oil'!AC65/'BIFUbC-crude-oil'!AC17,1)</f>
        <v>1</v>
      </c>
      <c r="AD17" s="313">
        <f>IF('BIFUbC-crude-oil'!AD17&gt;0,'E-crude oil'!AD65/'BIFUbC-crude-oil'!AD17,1)</f>
        <v>1</v>
      </c>
      <c r="AE17" s="313">
        <f>IF('BIFUbC-crude-oil'!AE17&gt;0,'E-crude oil'!AE65/'BIFUbC-crude-oil'!AE17,1)</f>
        <v>1</v>
      </c>
      <c r="AF17" s="313">
        <f>IF('BIFUbC-crude-oil'!AF17&gt;0,'E-crude oil'!AF65/'BIFUbC-crude-oil'!AF17,1)</f>
        <v>1</v>
      </c>
      <c r="AG17" s="313">
        <f>IF('BIFUbC-crude-oil'!AG17&gt;0,'E-crude oil'!AG65/'BIFUbC-crude-oil'!AG17,1)</f>
        <v>1</v>
      </c>
      <c r="AH17" s="313">
        <f>IF('BIFUbC-crude-oil'!AH17&gt;0,'E-crude oil'!AH65/'BIFUbC-crude-oil'!AH17,1)</f>
        <v>1</v>
      </c>
      <c r="AI17" s="313">
        <f>IF('BIFUbC-crude-oil'!AI17&gt;0,'E-crude oil'!AI65/'BIFUbC-crude-oil'!AI17,1)</f>
        <v>1</v>
      </c>
      <c r="AJ17" s="313">
        <f>IF('BIFUbC-crude-oil'!AJ17&gt;0,'E-crude oil'!AJ65/'BIFUbC-crude-oil'!AJ17,1)</f>
        <v>1</v>
      </c>
      <c r="AK17" s="313">
        <f>IF('BIFUbC-crude-oil'!AK17&gt;0,'E-crude oil'!AK65/'BIFUbC-crude-oil'!AK17,1)</f>
        <v>1</v>
      </c>
      <c r="AL17" s="313">
        <f>IF('BIFUbC-crude-oil'!AL17&gt;0,'E-crude oil'!AL65/'BIFUbC-crude-oil'!AL17,1)</f>
        <v>1</v>
      </c>
      <c r="AM17" s="313">
        <f>IF('BIFUbC-crude-oil'!AM17&gt;0,'E-crude oil'!AM65/'BIFUbC-crude-oil'!AM17,1)</f>
        <v>1</v>
      </c>
      <c r="AN17" s="313">
        <f>IF('BIFUbC-crude-oil'!AN17&gt;0,'E-crude oil'!AN65/'BIFUbC-crude-oil'!AN17,1)</f>
        <v>1</v>
      </c>
      <c r="AO17" s="313">
        <f>IF('BIFUbC-crude-oil'!AO17&gt;0,'E-crude oil'!AO65/'BIFUbC-crude-oil'!AO17,1)</f>
        <v>1</v>
      </c>
      <c r="AP17" s="313">
        <f>IF('BIFUbC-crude-oil'!AP17&gt;0,'E-crude oil'!AP65/'BIFUbC-crude-oil'!AP17,1)</f>
        <v>1</v>
      </c>
      <c r="AQ17" s="313">
        <f>IF('BIFUbC-crude-oil'!AQ17&gt;0,'E-crude oil'!AQ65/'BIFUbC-crude-oil'!AQ17,1)</f>
        <v>1</v>
      </c>
    </row>
    <row r="18" spans="1:43" x14ac:dyDescent="0.2">
      <c r="A18" s="313" t="s">
        <v>140</v>
      </c>
      <c r="B18" s="313">
        <f>IF('BIFUbC-crude-oil'!B18&gt;0,'E-crude oil'!B66/'BIFUbC-crude-oil'!B18,1)</f>
        <v>1</v>
      </c>
      <c r="C18" s="313">
        <f>IF('BIFUbC-crude-oil'!C18&gt;0,'E-crude oil'!C66/'BIFUbC-crude-oil'!C18,1)</f>
        <v>1</v>
      </c>
      <c r="D18" s="313">
        <f>IF('BIFUbC-crude-oil'!D18&gt;0,'E-crude oil'!D66/'BIFUbC-crude-oil'!D18,1)</f>
        <v>1</v>
      </c>
      <c r="E18" s="313">
        <f>IF('BIFUbC-crude-oil'!E18&gt;0,'E-crude oil'!E66/'BIFUbC-crude-oil'!E18,1)</f>
        <v>1</v>
      </c>
      <c r="F18" s="313">
        <f>IF('BIFUbC-crude-oil'!F18&gt;0,'E-crude oil'!F66/'BIFUbC-crude-oil'!F18,1)</f>
        <v>1</v>
      </c>
      <c r="G18" s="313">
        <f>IF('BIFUbC-crude-oil'!G18&gt;0,'E-crude oil'!G66/'BIFUbC-crude-oil'!G18,1)</f>
        <v>1</v>
      </c>
      <c r="H18" s="313">
        <f>IF('BIFUbC-crude-oil'!H18&gt;0,'E-crude oil'!H66/'BIFUbC-crude-oil'!H18,1)</f>
        <v>1</v>
      </c>
      <c r="I18" s="313">
        <f>IF('BIFUbC-crude-oil'!I18&gt;0,'E-crude oil'!I66/'BIFUbC-crude-oil'!I18,1)</f>
        <v>1</v>
      </c>
      <c r="J18" s="313">
        <f>IF('BIFUbC-crude-oil'!J18&gt;0,'E-crude oil'!J66/'BIFUbC-crude-oil'!J18,1)</f>
        <v>1</v>
      </c>
      <c r="K18" s="313">
        <f>IF('BIFUbC-crude-oil'!K18&gt;0,'E-crude oil'!K66/'BIFUbC-crude-oil'!K18,1)</f>
        <v>1</v>
      </c>
      <c r="L18" s="313">
        <f>IF('BIFUbC-crude-oil'!L18&gt;0,'E-crude oil'!L66/'BIFUbC-crude-oil'!L18,1)</f>
        <v>1</v>
      </c>
      <c r="M18" s="313">
        <f>IF('BIFUbC-crude-oil'!M18&gt;0,'E-crude oil'!M66/'BIFUbC-crude-oil'!M18,1)</f>
        <v>1</v>
      </c>
      <c r="N18" s="313">
        <f>IF('BIFUbC-crude-oil'!N18&gt;0,'E-crude oil'!N66/'BIFUbC-crude-oil'!N18,1)</f>
        <v>1</v>
      </c>
      <c r="O18" s="313">
        <f>IF('BIFUbC-crude-oil'!O18&gt;0,'E-crude oil'!O66/'BIFUbC-crude-oil'!O18,1)</f>
        <v>1</v>
      </c>
      <c r="P18" s="313">
        <f>IF('BIFUbC-crude-oil'!P18&gt;0,'E-crude oil'!P66/'BIFUbC-crude-oil'!P18,1)</f>
        <v>1</v>
      </c>
      <c r="Q18" s="313">
        <f>IF('BIFUbC-crude-oil'!Q18&gt;0,'E-crude oil'!Q66/'BIFUbC-crude-oil'!Q18,1)</f>
        <v>1</v>
      </c>
      <c r="R18" s="313">
        <f>IF('BIFUbC-crude-oil'!R18&gt;0,'E-crude oil'!R66/'BIFUbC-crude-oil'!R18,1)</f>
        <v>1</v>
      </c>
      <c r="S18" s="313">
        <f>IF('BIFUbC-crude-oil'!S18&gt;0,'E-crude oil'!S66/'BIFUbC-crude-oil'!S18,1)</f>
        <v>1</v>
      </c>
      <c r="T18" s="313">
        <f>IF('BIFUbC-crude-oil'!T18&gt;0,'E-crude oil'!T66/'BIFUbC-crude-oil'!T18,1)</f>
        <v>1</v>
      </c>
      <c r="U18" s="313">
        <f>IF('BIFUbC-crude-oil'!U18&gt;0,'E-crude oil'!U66/'BIFUbC-crude-oil'!U18,1)</f>
        <v>1</v>
      </c>
      <c r="V18" s="313">
        <f>IF('BIFUbC-crude-oil'!V18&gt;0,'E-crude oil'!V66/'BIFUbC-crude-oil'!V18,1)</f>
        <v>1</v>
      </c>
      <c r="W18" s="313">
        <f>IF('BIFUbC-crude-oil'!W18&gt;0,'E-crude oil'!W66/'BIFUbC-crude-oil'!W18,1)</f>
        <v>1</v>
      </c>
      <c r="X18" s="313">
        <f>IF('BIFUbC-crude-oil'!X18&gt;0,'E-crude oil'!X66/'BIFUbC-crude-oil'!X18,1)</f>
        <v>1</v>
      </c>
      <c r="Y18" s="313">
        <f>IF('BIFUbC-crude-oil'!Y18&gt;0,'E-crude oil'!Y66/'BIFUbC-crude-oil'!Y18,1)</f>
        <v>1</v>
      </c>
      <c r="Z18" s="313">
        <f>IF('BIFUbC-crude-oil'!Z18&gt;0,'E-crude oil'!Z66/'BIFUbC-crude-oil'!Z18,1)</f>
        <v>1</v>
      </c>
      <c r="AA18" s="313">
        <f>IF('BIFUbC-crude-oil'!AA18&gt;0,'E-crude oil'!AA66/'BIFUbC-crude-oil'!AA18,1)</f>
        <v>1</v>
      </c>
      <c r="AB18" s="313">
        <f>IF('BIFUbC-crude-oil'!AB18&gt;0,'E-crude oil'!AB66/'BIFUbC-crude-oil'!AB18,1)</f>
        <v>1</v>
      </c>
      <c r="AC18" s="313">
        <f>IF('BIFUbC-crude-oil'!AC18&gt;0,'E-crude oil'!AC66/'BIFUbC-crude-oil'!AC18,1)</f>
        <v>1</v>
      </c>
      <c r="AD18" s="313">
        <f>IF('BIFUbC-crude-oil'!AD18&gt;0,'E-crude oil'!AD66/'BIFUbC-crude-oil'!AD18,1)</f>
        <v>1</v>
      </c>
      <c r="AE18" s="313">
        <f>IF('BIFUbC-crude-oil'!AE18&gt;0,'E-crude oil'!AE66/'BIFUbC-crude-oil'!AE18,1)</f>
        <v>1</v>
      </c>
      <c r="AF18" s="313">
        <f>IF('BIFUbC-crude-oil'!AF18&gt;0,'E-crude oil'!AF66/'BIFUbC-crude-oil'!AF18,1)</f>
        <v>1</v>
      </c>
      <c r="AG18" s="313">
        <f>IF('BIFUbC-crude-oil'!AG18&gt;0,'E-crude oil'!AG66/'BIFUbC-crude-oil'!AG18,1)</f>
        <v>1</v>
      </c>
      <c r="AH18" s="313">
        <f>IF('BIFUbC-crude-oil'!AH18&gt;0,'E-crude oil'!AH66/'BIFUbC-crude-oil'!AH18,1)</f>
        <v>1</v>
      </c>
      <c r="AI18" s="313">
        <f>IF('BIFUbC-crude-oil'!AI18&gt;0,'E-crude oil'!AI66/'BIFUbC-crude-oil'!AI18,1)</f>
        <v>1</v>
      </c>
      <c r="AJ18" s="313">
        <f>IF('BIFUbC-crude-oil'!AJ18&gt;0,'E-crude oil'!AJ66/'BIFUbC-crude-oil'!AJ18,1)</f>
        <v>1</v>
      </c>
      <c r="AK18" s="313">
        <f>IF('BIFUbC-crude-oil'!AK18&gt;0,'E-crude oil'!AK66/'BIFUbC-crude-oil'!AK18,1)</f>
        <v>1</v>
      </c>
      <c r="AL18" s="313">
        <f>IF('BIFUbC-crude-oil'!AL18&gt;0,'E-crude oil'!AL66/'BIFUbC-crude-oil'!AL18,1)</f>
        <v>1</v>
      </c>
      <c r="AM18" s="313">
        <f>IF('BIFUbC-crude-oil'!AM18&gt;0,'E-crude oil'!AM66/'BIFUbC-crude-oil'!AM18,1)</f>
        <v>1</v>
      </c>
      <c r="AN18" s="313">
        <f>IF('BIFUbC-crude-oil'!AN18&gt;0,'E-crude oil'!AN66/'BIFUbC-crude-oil'!AN18,1)</f>
        <v>1</v>
      </c>
      <c r="AO18" s="313">
        <f>IF('BIFUbC-crude-oil'!AO18&gt;0,'E-crude oil'!AO66/'BIFUbC-crude-oil'!AO18,1)</f>
        <v>1</v>
      </c>
      <c r="AP18" s="313">
        <f>IF('BIFUbC-crude-oil'!AP18&gt;0,'E-crude oil'!AP66/'BIFUbC-crude-oil'!AP18,1)</f>
        <v>1</v>
      </c>
      <c r="AQ18" s="313">
        <f>IF('BIFUbC-crude-oil'!AQ18&gt;0,'E-crude oil'!AQ66/'BIFUbC-crude-oil'!AQ18,1)</f>
        <v>1</v>
      </c>
    </row>
    <row r="19" spans="1:43" x14ac:dyDescent="0.2">
      <c r="A19" s="313" t="s">
        <v>141</v>
      </c>
      <c r="B19" s="313">
        <f>IF('BIFUbC-crude-oil'!B19&gt;0,'E-crude oil'!B67/'BIFUbC-crude-oil'!B19,1)</f>
        <v>1</v>
      </c>
      <c r="C19" s="313">
        <f>IF('BIFUbC-crude-oil'!C19&gt;0,'E-crude oil'!C67/'BIFUbC-crude-oil'!C19,1)</f>
        <v>1</v>
      </c>
      <c r="D19" s="313">
        <f>IF('BIFUbC-crude-oil'!D19&gt;0,'E-crude oil'!D67/'BIFUbC-crude-oil'!D19,1)</f>
        <v>1</v>
      </c>
      <c r="E19" s="313">
        <f>IF('BIFUbC-crude-oil'!E19&gt;0,'E-crude oil'!E67/'BIFUbC-crude-oil'!E19,1)</f>
        <v>1</v>
      </c>
      <c r="F19" s="313">
        <f>IF('BIFUbC-crude-oil'!F19&gt;0,'E-crude oil'!F67/'BIFUbC-crude-oil'!F19,1)</f>
        <v>1</v>
      </c>
      <c r="G19" s="313">
        <f>IF('BIFUbC-crude-oil'!G19&gt;0,'E-crude oil'!G67/'BIFUbC-crude-oil'!G19,1)</f>
        <v>1</v>
      </c>
      <c r="H19" s="313">
        <f>IF('BIFUbC-crude-oil'!H19&gt;0,'E-crude oil'!H67/'BIFUbC-crude-oil'!H19,1)</f>
        <v>1</v>
      </c>
      <c r="I19" s="313">
        <f>IF('BIFUbC-crude-oil'!I19&gt;0,'E-crude oil'!I67/'BIFUbC-crude-oil'!I19,1)</f>
        <v>1</v>
      </c>
      <c r="J19" s="313">
        <f>IF('BIFUbC-crude-oil'!J19&gt;0,'E-crude oil'!J67/'BIFUbC-crude-oil'!J19,1)</f>
        <v>1</v>
      </c>
      <c r="K19" s="313">
        <f>IF('BIFUbC-crude-oil'!K19&gt;0,'E-crude oil'!K67/'BIFUbC-crude-oil'!K19,1)</f>
        <v>1</v>
      </c>
      <c r="L19" s="313">
        <f>IF('BIFUbC-crude-oil'!L19&gt;0,'E-crude oil'!L67/'BIFUbC-crude-oil'!L19,1)</f>
        <v>1</v>
      </c>
      <c r="M19" s="313">
        <f>IF('BIFUbC-crude-oil'!M19&gt;0,'E-crude oil'!M67/'BIFUbC-crude-oil'!M19,1)</f>
        <v>1</v>
      </c>
      <c r="N19" s="313">
        <f>IF('BIFUbC-crude-oil'!N19&gt;0,'E-crude oil'!N67/'BIFUbC-crude-oil'!N19,1)</f>
        <v>1</v>
      </c>
      <c r="O19" s="313">
        <f>IF('BIFUbC-crude-oil'!O19&gt;0,'E-crude oil'!O67/'BIFUbC-crude-oil'!O19,1)</f>
        <v>1</v>
      </c>
      <c r="P19" s="313">
        <f>IF('BIFUbC-crude-oil'!P19&gt;0,'E-crude oil'!P67/'BIFUbC-crude-oil'!P19,1)</f>
        <v>1</v>
      </c>
      <c r="Q19" s="313">
        <f>IF('BIFUbC-crude-oil'!Q19&gt;0,'E-crude oil'!Q67/'BIFUbC-crude-oil'!Q19,1)</f>
        <v>1</v>
      </c>
      <c r="R19" s="313">
        <f>IF('BIFUbC-crude-oil'!R19&gt;0,'E-crude oil'!R67/'BIFUbC-crude-oil'!R19,1)</f>
        <v>1</v>
      </c>
      <c r="S19" s="313">
        <f>IF('BIFUbC-crude-oil'!S19&gt;0,'E-crude oil'!S67/'BIFUbC-crude-oil'!S19,1)</f>
        <v>1</v>
      </c>
      <c r="T19" s="313">
        <f>IF('BIFUbC-crude-oil'!T19&gt;0,'E-crude oil'!T67/'BIFUbC-crude-oil'!T19,1)</f>
        <v>1</v>
      </c>
      <c r="U19" s="313">
        <f>IF('BIFUbC-crude-oil'!U19&gt;0,'E-crude oil'!U67/'BIFUbC-crude-oil'!U19,1)</f>
        <v>1</v>
      </c>
      <c r="V19" s="313">
        <f>IF('BIFUbC-crude-oil'!V19&gt;0,'E-crude oil'!V67/'BIFUbC-crude-oil'!V19,1)</f>
        <v>1</v>
      </c>
      <c r="W19" s="313">
        <f>IF('BIFUbC-crude-oil'!W19&gt;0,'E-crude oil'!W67/'BIFUbC-crude-oil'!W19,1)</f>
        <v>1</v>
      </c>
      <c r="X19" s="313">
        <f>IF('BIFUbC-crude-oil'!X19&gt;0,'E-crude oil'!X67/'BIFUbC-crude-oil'!X19,1)</f>
        <v>1</v>
      </c>
      <c r="Y19" s="313">
        <f>IF('BIFUbC-crude-oil'!Y19&gt;0,'E-crude oil'!Y67/'BIFUbC-crude-oil'!Y19,1)</f>
        <v>1</v>
      </c>
      <c r="Z19" s="313">
        <f>IF('BIFUbC-crude-oil'!Z19&gt;0,'E-crude oil'!Z67/'BIFUbC-crude-oil'!Z19,1)</f>
        <v>1</v>
      </c>
      <c r="AA19" s="313">
        <f>IF('BIFUbC-crude-oil'!AA19&gt;0,'E-crude oil'!AA67/'BIFUbC-crude-oil'!AA19,1)</f>
        <v>1</v>
      </c>
      <c r="AB19" s="313">
        <f>IF('BIFUbC-crude-oil'!AB19&gt;0,'E-crude oil'!AB67/'BIFUbC-crude-oil'!AB19,1)</f>
        <v>1</v>
      </c>
      <c r="AC19" s="313">
        <f>IF('BIFUbC-crude-oil'!AC19&gt;0,'E-crude oil'!AC67/'BIFUbC-crude-oil'!AC19,1)</f>
        <v>1</v>
      </c>
      <c r="AD19" s="313">
        <f>IF('BIFUbC-crude-oil'!AD19&gt;0,'E-crude oil'!AD67/'BIFUbC-crude-oil'!AD19,1)</f>
        <v>1</v>
      </c>
      <c r="AE19" s="313">
        <f>IF('BIFUbC-crude-oil'!AE19&gt;0,'E-crude oil'!AE67/'BIFUbC-crude-oil'!AE19,1)</f>
        <v>1</v>
      </c>
      <c r="AF19" s="313">
        <f>IF('BIFUbC-crude-oil'!AF19&gt;0,'E-crude oil'!AF67/'BIFUbC-crude-oil'!AF19,1)</f>
        <v>1</v>
      </c>
      <c r="AG19" s="313">
        <f>IF('BIFUbC-crude-oil'!AG19&gt;0,'E-crude oil'!AG67/'BIFUbC-crude-oil'!AG19,1)</f>
        <v>1</v>
      </c>
      <c r="AH19" s="313">
        <f>IF('BIFUbC-crude-oil'!AH19&gt;0,'E-crude oil'!AH67/'BIFUbC-crude-oil'!AH19,1)</f>
        <v>1</v>
      </c>
      <c r="AI19" s="313">
        <f>IF('BIFUbC-crude-oil'!AI19&gt;0,'E-crude oil'!AI67/'BIFUbC-crude-oil'!AI19,1)</f>
        <v>1</v>
      </c>
      <c r="AJ19" s="313">
        <f>IF('BIFUbC-crude-oil'!AJ19&gt;0,'E-crude oil'!AJ67/'BIFUbC-crude-oil'!AJ19,1)</f>
        <v>1</v>
      </c>
      <c r="AK19" s="313">
        <f>IF('BIFUbC-crude-oil'!AK19&gt;0,'E-crude oil'!AK67/'BIFUbC-crude-oil'!AK19,1)</f>
        <v>1</v>
      </c>
      <c r="AL19" s="313">
        <f>IF('BIFUbC-crude-oil'!AL19&gt;0,'E-crude oil'!AL67/'BIFUbC-crude-oil'!AL19,1)</f>
        <v>1</v>
      </c>
      <c r="AM19" s="313">
        <f>IF('BIFUbC-crude-oil'!AM19&gt;0,'E-crude oil'!AM67/'BIFUbC-crude-oil'!AM19,1)</f>
        <v>1</v>
      </c>
      <c r="AN19" s="313">
        <f>IF('BIFUbC-crude-oil'!AN19&gt;0,'E-crude oil'!AN67/'BIFUbC-crude-oil'!AN19,1)</f>
        <v>1</v>
      </c>
      <c r="AO19" s="313">
        <f>IF('BIFUbC-crude-oil'!AO19&gt;0,'E-crude oil'!AO67/'BIFUbC-crude-oil'!AO19,1)</f>
        <v>1</v>
      </c>
      <c r="AP19" s="313">
        <f>IF('BIFUbC-crude-oil'!AP19&gt;0,'E-crude oil'!AP67/'BIFUbC-crude-oil'!AP19,1)</f>
        <v>1</v>
      </c>
      <c r="AQ19" s="313">
        <f>IF('BIFUbC-crude-oil'!AQ19&gt;0,'E-crude oil'!AQ67/'BIFUbC-crude-oil'!AQ19,1)</f>
        <v>1</v>
      </c>
    </row>
    <row r="20" spans="1:43" x14ac:dyDescent="0.2">
      <c r="A20" s="313" t="s">
        <v>142</v>
      </c>
      <c r="B20" s="313">
        <f>IF('BIFUbC-crude-oil'!B20&gt;0,'E-crude oil'!B68/'BIFUbC-crude-oil'!B20,1)</f>
        <v>1</v>
      </c>
      <c r="C20" s="313">
        <f>IF('BIFUbC-crude-oil'!C20&gt;0,'E-crude oil'!C68/'BIFUbC-crude-oil'!C20,1)</f>
        <v>1</v>
      </c>
      <c r="D20" s="313">
        <f>IF('BIFUbC-crude-oil'!D20&gt;0,'E-crude oil'!D68/'BIFUbC-crude-oil'!D20,1)</f>
        <v>1</v>
      </c>
      <c r="E20" s="313">
        <f>IF('BIFUbC-crude-oil'!E20&gt;0,'E-crude oil'!E68/'BIFUbC-crude-oil'!E20,1)</f>
        <v>1</v>
      </c>
      <c r="F20" s="313">
        <f>IF('BIFUbC-crude-oil'!F20&gt;0,'E-crude oil'!F68/'BIFUbC-crude-oil'!F20,1)</f>
        <v>1</v>
      </c>
      <c r="G20" s="313">
        <f>IF('BIFUbC-crude-oil'!G20&gt;0,'E-crude oil'!G68/'BIFUbC-crude-oil'!G20,1)</f>
        <v>1</v>
      </c>
      <c r="H20" s="313">
        <f>IF('BIFUbC-crude-oil'!H20&gt;0,'E-crude oil'!H68/'BIFUbC-crude-oil'!H20,1)</f>
        <v>1</v>
      </c>
      <c r="I20" s="313">
        <f>IF('BIFUbC-crude-oil'!I20&gt;0,'E-crude oil'!I68/'BIFUbC-crude-oil'!I20,1)</f>
        <v>1</v>
      </c>
      <c r="J20" s="313">
        <f>IF('BIFUbC-crude-oil'!J20&gt;0,'E-crude oil'!J68/'BIFUbC-crude-oil'!J20,1)</f>
        <v>1</v>
      </c>
      <c r="K20" s="313">
        <f>IF('BIFUbC-crude-oil'!K20&gt;0,'E-crude oil'!K68/'BIFUbC-crude-oil'!K20,1)</f>
        <v>1</v>
      </c>
      <c r="L20" s="313">
        <f>IF('BIFUbC-crude-oil'!L20&gt;0,'E-crude oil'!L68/'BIFUbC-crude-oil'!L20,1)</f>
        <v>1</v>
      </c>
      <c r="M20" s="313">
        <f>IF('BIFUbC-crude-oil'!M20&gt;0,'E-crude oil'!M68/'BIFUbC-crude-oil'!M20,1)</f>
        <v>1</v>
      </c>
      <c r="N20" s="313">
        <f>IF('BIFUbC-crude-oil'!N20&gt;0,'E-crude oil'!N68/'BIFUbC-crude-oil'!N20,1)</f>
        <v>1</v>
      </c>
      <c r="O20" s="313">
        <f>IF('BIFUbC-crude-oil'!O20&gt;0,'E-crude oil'!O68/'BIFUbC-crude-oil'!O20,1)</f>
        <v>1</v>
      </c>
      <c r="P20" s="313">
        <f>IF('BIFUbC-crude-oil'!P20&gt;0,'E-crude oil'!P68/'BIFUbC-crude-oil'!P20,1)</f>
        <v>1</v>
      </c>
      <c r="Q20" s="313">
        <f>IF('BIFUbC-crude-oil'!Q20&gt;0,'E-crude oil'!Q68/'BIFUbC-crude-oil'!Q20,1)</f>
        <v>1</v>
      </c>
      <c r="R20" s="313">
        <f>IF('BIFUbC-crude-oil'!R20&gt;0,'E-crude oil'!R68/'BIFUbC-crude-oil'!R20,1)</f>
        <v>1</v>
      </c>
      <c r="S20" s="313">
        <f>IF('BIFUbC-crude-oil'!S20&gt;0,'E-crude oil'!S68/'BIFUbC-crude-oil'!S20,1)</f>
        <v>1</v>
      </c>
      <c r="T20" s="313">
        <f>IF('BIFUbC-crude-oil'!T20&gt;0,'E-crude oil'!T68/'BIFUbC-crude-oil'!T20,1)</f>
        <v>1</v>
      </c>
      <c r="U20" s="313">
        <f>IF('BIFUbC-crude-oil'!U20&gt;0,'E-crude oil'!U68/'BIFUbC-crude-oil'!U20,1)</f>
        <v>1</v>
      </c>
      <c r="V20" s="313">
        <f>IF('BIFUbC-crude-oil'!V20&gt;0,'E-crude oil'!V68/'BIFUbC-crude-oil'!V20,1)</f>
        <v>1</v>
      </c>
      <c r="W20" s="313">
        <f>IF('BIFUbC-crude-oil'!W20&gt;0,'E-crude oil'!W68/'BIFUbC-crude-oil'!W20,1)</f>
        <v>1</v>
      </c>
      <c r="X20" s="313">
        <f>IF('BIFUbC-crude-oil'!X20&gt;0,'E-crude oil'!X68/'BIFUbC-crude-oil'!X20,1)</f>
        <v>1</v>
      </c>
      <c r="Y20" s="313">
        <f>IF('BIFUbC-crude-oil'!Y20&gt;0,'E-crude oil'!Y68/'BIFUbC-crude-oil'!Y20,1)</f>
        <v>1</v>
      </c>
      <c r="Z20" s="313">
        <f>IF('BIFUbC-crude-oil'!Z20&gt;0,'E-crude oil'!Z68/'BIFUbC-crude-oil'!Z20,1)</f>
        <v>1</v>
      </c>
      <c r="AA20" s="313">
        <f>IF('BIFUbC-crude-oil'!AA20&gt;0,'E-crude oil'!AA68/'BIFUbC-crude-oil'!AA20,1)</f>
        <v>1</v>
      </c>
      <c r="AB20" s="313">
        <f>IF('BIFUbC-crude-oil'!AB20&gt;0,'E-crude oil'!AB68/'BIFUbC-crude-oil'!AB20,1)</f>
        <v>1</v>
      </c>
      <c r="AC20" s="313">
        <f>IF('BIFUbC-crude-oil'!AC20&gt;0,'E-crude oil'!AC68/'BIFUbC-crude-oil'!AC20,1)</f>
        <v>1</v>
      </c>
      <c r="AD20" s="313">
        <f>IF('BIFUbC-crude-oil'!AD20&gt;0,'E-crude oil'!AD68/'BIFUbC-crude-oil'!AD20,1)</f>
        <v>1</v>
      </c>
      <c r="AE20" s="313">
        <f>IF('BIFUbC-crude-oil'!AE20&gt;0,'E-crude oil'!AE68/'BIFUbC-crude-oil'!AE20,1)</f>
        <v>1</v>
      </c>
      <c r="AF20" s="313">
        <f>IF('BIFUbC-crude-oil'!AF20&gt;0,'E-crude oil'!AF68/'BIFUbC-crude-oil'!AF20,1)</f>
        <v>1</v>
      </c>
      <c r="AG20" s="313">
        <f>IF('BIFUbC-crude-oil'!AG20&gt;0,'E-crude oil'!AG68/'BIFUbC-crude-oil'!AG20,1)</f>
        <v>1</v>
      </c>
      <c r="AH20" s="313">
        <f>IF('BIFUbC-crude-oil'!AH20&gt;0,'E-crude oil'!AH68/'BIFUbC-crude-oil'!AH20,1)</f>
        <v>1</v>
      </c>
      <c r="AI20" s="313">
        <f>IF('BIFUbC-crude-oil'!AI20&gt;0,'E-crude oil'!AI68/'BIFUbC-crude-oil'!AI20,1)</f>
        <v>1</v>
      </c>
      <c r="AJ20" s="313">
        <f>IF('BIFUbC-crude-oil'!AJ20&gt;0,'E-crude oil'!AJ68/'BIFUbC-crude-oil'!AJ20,1)</f>
        <v>1</v>
      </c>
      <c r="AK20" s="313">
        <f>IF('BIFUbC-crude-oil'!AK20&gt;0,'E-crude oil'!AK68/'BIFUbC-crude-oil'!AK20,1)</f>
        <v>1</v>
      </c>
      <c r="AL20" s="313">
        <f>IF('BIFUbC-crude-oil'!AL20&gt;0,'E-crude oil'!AL68/'BIFUbC-crude-oil'!AL20,1)</f>
        <v>1</v>
      </c>
      <c r="AM20" s="313">
        <f>IF('BIFUbC-crude-oil'!AM20&gt;0,'E-crude oil'!AM68/'BIFUbC-crude-oil'!AM20,1)</f>
        <v>1</v>
      </c>
      <c r="AN20" s="313">
        <f>IF('BIFUbC-crude-oil'!AN20&gt;0,'E-crude oil'!AN68/'BIFUbC-crude-oil'!AN20,1)</f>
        <v>1</v>
      </c>
      <c r="AO20" s="313">
        <f>IF('BIFUbC-crude-oil'!AO20&gt;0,'E-crude oil'!AO68/'BIFUbC-crude-oil'!AO20,1)</f>
        <v>1</v>
      </c>
      <c r="AP20" s="313">
        <f>IF('BIFUbC-crude-oil'!AP20&gt;0,'E-crude oil'!AP68/'BIFUbC-crude-oil'!AP20,1)</f>
        <v>1</v>
      </c>
      <c r="AQ20" s="313">
        <f>IF('BIFUbC-crude-oil'!AQ20&gt;0,'E-crude oil'!AQ68/'BIFUbC-crude-oil'!AQ20,1)</f>
        <v>1</v>
      </c>
    </row>
    <row r="21" spans="1:43" x14ac:dyDescent="0.2">
      <c r="A21" s="313" t="s">
        <v>143</v>
      </c>
      <c r="B21" s="313">
        <f>IF('BIFUbC-crude-oil'!B21&gt;0,'E-crude oil'!B69/'BIFUbC-crude-oil'!B21,1)</f>
        <v>1</v>
      </c>
      <c r="C21" s="313">
        <f>IF('BIFUbC-crude-oil'!C21&gt;0,'E-crude oil'!C69/'BIFUbC-crude-oil'!C21,1)</f>
        <v>1</v>
      </c>
      <c r="D21" s="313">
        <f>IF('BIFUbC-crude-oil'!D21&gt;0,'E-crude oil'!D69/'BIFUbC-crude-oil'!D21,1)</f>
        <v>1</v>
      </c>
      <c r="E21" s="313">
        <f>IF('BIFUbC-crude-oil'!E21&gt;0,'E-crude oil'!E69/'BIFUbC-crude-oil'!E21,1)</f>
        <v>1</v>
      </c>
      <c r="F21" s="313">
        <f>IF('BIFUbC-crude-oil'!F21&gt;0,'E-crude oil'!F69/'BIFUbC-crude-oil'!F21,1)</f>
        <v>1</v>
      </c>
      <c r="G21" s="313">
        <f>IF('BIFUbC-crude-oil'!G21&gt;0,'E-crude oil'!G69/'BIFUbC-crude-oil'!G21,1)</f>
        <v>1</v>
      </c>
      <c r="H21" s="313">
        <f>IF('BIFUbC-crude-oil'!H21&gt;0,'E-crude oil'!H69/'BIFUbC-crude-oil'!H21,1)</f>
        <v>1</v>
      </c>
      <c r="I21" s="313">
        <f>IF('BIFUbC-crude-oil'!I21&gt;0,'E-crude oil'!I69/'BIFUbC-crude-oil'!I21,1)</f>
        <v>1</v>
      </c>
      <c r="J21" s="313">
        <f>IF('BIFUbC-crude-oil'!J21&gt;0,'E-crude oil'!J69/'BIFUbC-crude-oil'!J21,1)</f>
        <v>1</v>
      </c>
      <c r="K21" s="313">
        <f>IF('BIFUbC-crude-oil'!K21&gt;0,'E-crude oil'!K69/'BIFUbC-crude-oil'!K21,1)</f>
        <v>1</v>
      </c>
      <c r="L21" s="313">
        <f>IF('BIFUbC-crude-oil'!L21&gt;0,'E-crude oil'!L69/'BIFUbC-crude-oil'!L21,1)</f>
        <v>1</v>
      </c>
      <c r="M21" s="313">
        <f>IF('BIFUbC-crude-oil'!M21&gt;0,'E-crude oil'!M69/'BIFUbC-crude-oil'!M21,1)</f>
        <v>1</v>
      </c>
      <c r="N21" s="313">
        <f>IF('BIFUbC-crude-oil'!N21&gt;0,'E-crude oil'!N69/'BIFUbC-crude-oil'!N21,1)</f>
        <v>1</v>
      </c>
      <c r="O21" s="313">
        <f>IF('BIFUbC-crude-oil'!O21&gt;0,'E-crude oil'!O69/'BIFUbC-crude-oil'!O21,1)</f>
        <v>1</v>
      </c>
      <c r="P21" s="313">
        <f>IF('BIFUbC-crude-oil'!P21&gt;0,'E-crude oil'!P69/'BIFUbC-crude-oil'!P21,1)</f>
        <v>1</v>
      </c>
      <c r="Q21" s="313">
        <f>IF('BIFUbC-crude-oil'!Q21&gt;0,'E-crude oil'!Q69/'BIFUbC-crude-oil'!Q21,1)</f>
        <v>1</v>
      </c>
      <c r="R21" s="313">
        <f>IF('BIFUbC-crude-oil'!R21&gt;0,'E-crude oil'!R69/'BIFUbC-crude-oil'!R21,1)</f>
        <v>1</v>
      </c>
      <c r="S21" s="313">
        <f>IF('BIFUbC-crude-oil'!S21&gt;0,'E-crude oil'!S69/'BIFUbC-crude-oil'!S21,1)</f>
        <v>1</v>
      </c>
      <c r="T21" s="313">
        <f>IF('BIFUbC-crude-oil'!T21&gt;0,'E-crude oil'!T69/'BIFUbC-crude-oil'!T21,1)</f>
        <v>1</v>
      </c>
      <c r="U21" s="313">
        <f>IF('BIFUbC-crude-oil'!U21&gt;0,'E-crude oil'!U69/'BIFUbC-crude-oil'!U21,1)</f>
        <v>1</v>
      </c>
      <c r="V21" s="313">
        <f>IF('BIFUbC-crude-oil'!V21&gt;0,'E-crude oil'!V69/'BIFUbC-crude-oil'!V21,1)</f>
        <v>1</v>
      </c>
      <c r="W21" s="313">
        <f>IF('BIFUbC-crude-oil'!W21&gt;0,'E-crude oil'!W69/'BIFUbC-crude-oil'!W21,1)</f>
        <v>1</v>
      </c>
      <c r="X21" s="313">
        <f>IF('BIFUbC-crude-oil'!X21&gt;0,'E-crude oil'!X69/'BIFUbC-crude-oil'!X21,1)</f>
        <v>1</v>
      </c>
      <c r="Y21" s="313">
        <f>IF('BIFUbC-crude-oil'!Y21&gt;0,'E-crude oil'!Y69/'BIFUbC-crude-oil'!Y21,1)</f>
        <v>1</v>
      </c>
      <c r="Z21" s="313">
        <f>IF('BIFUbC-crude-oil'!Z21&gt;0,'E-crude oil'!Z69/'BIFUbC-crude-oil'!Z21,1)</f>
        <v>1</v>
      </c>
      <c r="AA21" s="313">
        <f>IF('BIFUbC-crude-oil'!AA21&gt;0,'E-crude oil'!AA69/'BIFUbC-crude-oil'!AA21,1)</f>
        <v>1</v>
      </c>
      <c r="AB21" s="313">
        <f>IF('BIFUbC-crude-oil'!AB21&gt;0,'E-crude oil'!AB69/'BIFUbC-crude-oil'!AB21,1)</f>
        <v>1</v>
      </c>
      <c r="AC21" s="313">
        <f>IF('BIFUbC-crude-oil'!AC21&gt;0,'E-crude oil'!AC69/'BIFUbC-crude-oil'!AC21,1)</f>
        <v>1</v>
      </c>
      <c r="AD21" s="313">
        <f>IF('BIFUbC-crude-oil'!AD21&gt;0,'E-crude oil'!AD69/'BIFUbC-crude-oil'!AD21,1)</f>
        <v>1</v>
      </c>
      <c r="AE21" s="313">
        <f>IF('BIFUbC-crude-oil'!AE21&gt;0,'E-crude oil'!AE69/'BIFUbC-crude-oil'!AE21,1)</f>
        <v>1</v>
      </c>
      <c r="AF21" s="313">
        <f>IF('BIFUbC-crude-oil'!AF21&gt;0,'E-crude oil'!AF69/'BIFUbC-crude-oil'!AF21,1)</f>
        <v>1</v>
      </c>
      <c r="AG21" s="313">
        <f>IF('BIFUbC-crude-oil'!AG21&gt;0,'E-crude oil'!AG69/'BIFUbC-crude-oil'!AG21,1)</f>
        <v>1</v>
      </c>
      <c r="AH21" s="313">
        <f>IF('BIFUbC-crude-oil'!AH21&gt;0,'E-crude oil'!AH69/'BIFUbC-crude-oil'!AH21,1)</f>
        <v>1</v>
      </c>
      <c r="AI21" s="313">
        <f>IF('BIFUbC-crude-oil'!AI21&gt;0,'E-crude oil'!AI69/'BIFUbC-crude-oil'!AI21,1)</f>
        <v>1</v>
      </c>
      <c r="AJ21" s="313">
        <f>IF('BIFUbC-crude-oil'!AJ21&gt;0,'E-crude oil'!AJ69/'BIFUbC-crude-oil'!AJ21,1)</f>
        <v>1</v>
      </c>
      <c r="AK21" s="313">
        <f>IF('BIFUbC-crude-oil'!AK21&gt;0,'E-crude oil'!AK69/'BIFUbC-crude-oil'!AK21,1)</f>
        <v>1</v>
      </c>
      <c r="AL21" s="313">
        <f>IF('BIFUbC-crude-oil'!AL21&gt;0,'E-crude oil'!AL69/'BIFUbC-crude-oil'!AL21,1)</f>
        <v>1</v>
      </c>
      <c r="AM21" s="313">
        <f>IF('BIFUbC-crude-oil'!AM21&gt;0,'E-crude oil'!AM69/'BIFUbC-crude-oil'!AM21,1)</f>
        <v>1</v>
      </c>
      <c r="AN21" s="313">
        <f>IF('BIFUbC-crude-oil'!AN21&gt;0,'E-crude oil'!AN69/'BIFUbC-crude-oil'!AN21,1)</f>
        <v>1</v>
      </c>
      <c r="AO21" s="313">
        <f>IF('BIFUbC-crude-oil'!AO21&gt;0,'E-crude oil'!AO69/'BIFUbC-crude-oil'!AO21,1)</f>
        <v>1</v>
      </c>
      <c r="AP21" s="313">
        <f>IF('BIFUbC-crude-oil'!AP21&gt;0,'E-crude oil'!AP69/'BIFUbC-crude-oil'!AP21,1)</f>
        <v>1</v>
      </c>
      <c r="AQ21" s="313">
        <f>IF('BIFUbC-crude-oil'!AQ21&gt;0,'E-crude oil'!AQ69/'BIFUbC-crude-oil'!AQ21,1)</f>
        <v>1</v>
      </c>
    </row>
    <row r="22" spans="1:43" x14ac:dyDescent="0.2">
      <c r="A22" s="313" t="s">
        <v>144</v>
      </c>
      <c r="B22" s="313">
        <f>IF('BIFUbC-crude-oil'!B22&gt;0,'E-crude oil'!B70/'BIFUbC-crude-oil'!B22,1)</f>
        <v>1</v>
      </c>
      <c r="C22" s="313">
        <f>IF('BIFUbC-crude-oil'!C22&gt;0,'E-crude oil'!C70/'BIFUbC-crude-oil'!C22,1)</f>
        <v>1</v>
      </c>
      <c r="D22" s="313">
        <f>IF('BIFUbC-crude-oil'!D22&gt;0,'E-crude oil'!D70/'BIFUbC-crude-oil'!D22,1)</f>
        <v>1</v>
      </c>
      <c r="E22" s="313">
        <f>IF('BIFUbC-crude-oil'!E22&gt;0,'E-crude oil'!E70/'BIFUbC-crude-oil'!E22,1)</f>
        <v>1</v>
      </c>
      <c r="F22" s="313">
        <f>IF('BIFUbC-crude-oil'!F22&gt;0,'E-crude oil'!F70/'BIFUbC-crude-oil'!F22,1)</f>
        <v>1</v>
      </c>
      <c r="G22" s="313">
        <f>IF('BIFUbC-crude-oil'!G22&gt;0,'E-crude oil'!G70/'BIFUbC-crude-oil'!G22,1)</f>
        <v>1</v>
      </c>
      <c r="H22" s="313">
        <f>IF('BIFUbC-crude-oil'!H22&gt;0,'E-crude oil'!H70/'BIFUbC-crude-oil'!H22,1)</f>
        <v>1</v>
      </c>
      <c r="I22" s="313">
        <f>IF('BIFUbC-crude-oil'!I22&gt;0,'E-crude oil'!I70/'BIFUbC-crude-oil'!I22,1)</f>
        <v>1</v>
      </c>
      <c r="J22" s="313">
        <f>IF('BIFUbC-crude-oil'!J22&gt;0,'E-crude oil'!J70/'BIFUbC-crude-oil'!J22,1)</f>
        <v>1</v>
      </c>
      <c r="K22" s="313">
        <f>IF('BIFUbC-crude-oil'!K22&gt;0,'E-crude oil'!K70/'BIFUbC-crude-oil'!K22,1)</f>
        <v>1</v>
      </c>
      <c r="L22" s="313">
        <f>IF('BIFUbC-crude-oil'!L22&gt;0,'E-crude oil'!L70/'BIFUbC-crude-oil'!L22,1)</f>
        <v>1</v>
      </c>
      <c r="M22" s="313">
        <f>IF('BIFUbC-crude-oil'!M22&gt;0,'E-crude oil'!M70/'BIFUbC-crude-oil'!M22,1)</f>
        <v>1</v>
      </c>
      <c r="N22" s="313">
        <f>IF('BIFUbC-crude-oil'!N22&gt;0,'E-crude oil'!N70/'BIFUbC-crude-oil'!N22,1)</f>
        <v>1</v>
      </c>
      <c r="O22" s="313">
        <f>IF('BIFUbC-crude-oil'!O22&gt;0,'E-crude oil'!O70/'BIFUbC-crude-oil'!O22,1)</f>
        <v>1</v>
      </c>
      <c r="P22" s="313">
        <f>IF('BIFUbC-crude-oil'!P22&gt;0,'E-crude oil'!P70/'BIFUbC-crude-oil'!P22,1)</f>
        <v>1</v>
      </c>
      <c r="Q22" s="313">
        <f>IF('BIFUbC-crude-oil'!Q22&gt;0,'E-crude oil'!Q70/'BIFUbC-crude-oil'!Q22,1)</f>
        <v>1</v>
      </c>
      <c r="R22" s="313">
        <f>IF('BIFUbC-crude-oil'!R22&gt;0,'E-crude oil'!R70/'BIFUbC-crude-oil'!R22,1)</f>
        <v>1</v>
      </c>
      <c r="S22" s="313">
        <f>IF('BIFUbC-crude-oil'!S22&gt;0,'E-crude oil'!S70/'BIFUbC-crude-oil'!S22,1)</f>
        <v>1</v>
      </c>
      <c r="T22" s="313">
        <f>IF('BIFUbC-crude-oil'!T22&gt;0,'E-crude oil'!T70/'BIFUbC-crude-oil'!T22,1)</f>
        <v>1</v>
      </c>
      <c r="U22" s="313">
        <f>IF('BIFUbC-crude-oil'!U22&gt;0,'E-crude oil'!U70/'BIFUbC-crude-oil'!U22,1)</f>
        <v>1</v>
      </c>
      <c r="V22" s="313">
        <f>IF('BIFUbC-crude-oil'!V22&gt;0,'E-crude oil'!V70/'BIFUbC-crude-oil'!V22,1)</f>
        <v>1</v>
      </c>
      <c r="W22" s="313">
        <f>IF('BIFUbC-crude-oil'!W22&gt;0,'E-crude oil'!W70/'BIFUbC-crude-oil'!W22,1)</f>
        <v>1</v>
      </c>
      <c r="X22" s="313">
        <f>IF('BIFUbC-crude-oil'!X22&gt;0,'E-crude oil'!X70/'BIFUbC-crude-oil'!X22,1)</f>
        <v>1</v>
      </c>
      <c r="Y22" s="313">
        <f>IF('BIFUbC-crude-oil'!Y22&gt;0,'E-crude oil'!Y70/'BIFUbC-crude-oil'!Y22,1)</f>
        <v>1</v>
      </c>
      <c r="Z22" s="313">
        <f>IF('BIFUbC-crude-oil'!Z22&gt;0,'E-crude oil'!Z70/'BIFUbC-crude-oil'!Z22,1)</f>
        <v>1</v>
      </c>
      <c r="AA22" s="313">
        <f>IF('BIFUbC-crude-oil'!AA22&gt;0,'E-crude oil'!AA70/'BIFUbC-crude-oil'!AA22,1)</f>
        <v>1</v>
      </c>
      <c r="AB22" s="313">
        <f>IF('BIFUbC-crude-oil'!AB22&gt;0,'E-crude oil'!AB70/'BIFUbC-crude-oil'!AB22,1)</f>
        <v>1</v>
      </c>
      <c r="AC22" s="313">
        <f>IF('BIFUbC-crude-oil'!AC22&gt;0,'E-crude oil'!AC70/'BIFUbC-crude-oil'!AC22,1)</f>
        <v>1</v>
      </c>
      <c r="AD22" s="313">
        <f>IF('BIFUbC-crude-oil'!AD22&gt;0,'E-crude oil'!AD70/'BIFUbC-crude-oil'!AD22,1)</f>
        <v>1</v>
      </c>
      <c r="AE22" s="313">
        <f>IF('BIFUbC-crude-oil'!AE22&gt;0,'E-crude oil'!AE70/'BIFUbC-crude-oil'!AE22,1)</f>
        <v>1</v>
      </c>
      <c r="AF22" s="313">
        <f>IF('BIFUbC-crude-oil'!AF22&gt;0,'E-crude oil'!AF70/'BIFUbC-crude-oil'!AF22,1)</f>
        <v>1</v>
      </c>
      <c r="AG22" s="313">
        <f>IF('BIFUbC-crude-oil'!AG22&gt;0,'E-crude oil'!AG70/'BIFUbC-crude-oil'!AG22,1)</f>
        <v>1</v>
      </c>
      <c r="AH22" s="313">
        <f>IF('BIFUbC-crude-oil'!AH22&gt;0,'E-crude oil'!AH70/'BIFUbC-crude-oil'!AH22,1)</f>
        <v>1</v>
      </c>
      <c r="AI22" s="313">
        <f>IF('BIFUbC-crude-oil'!AI22&gt;0,'E-crude oil'!AI70/'BIFUbC-crude-oil'!AI22,1)</f>
        <v>1</v>
      </c>
      <c r="AJ22" s="313">
        <f>IF('BIFUbC-crude-oil'!AJ22&gt;0,'E-crude oil'!AJ70/'BIFUbC-crude-oil'!AJ22,1)</f>
        <v>1</v>
      </c>
      <c r="AK22" s="313">
        <f>IF('BIFUbC-crude-oil'!AK22&gt;0,'E-crude oil'!AK70/'BIFUbC-crude-oil'!AK22,1)</f>
        <v>1</v>
      </c>
      <c r="AL22" s="313">
        <f>IF('BIFUbC-crude-oil'!AL22&gt;0,'E-crude oil'!AL70/'BIFUbC-crude-oil'!AL22,1)</f>
        <v>1</v>
      </c>
      <c r="AM22" s="313">
        <f>IF('BIFUbC-crude-oil'!AM22&gt;0,'E-crude oil'!AM70/'BIFUbC-crude-oil'!AM22,1)</f>
        <v>1</v>
      </c>
      <c r="AN22" s="313">
        <f>IF('BIFUbC-crude-oil'!AN22&gt;0,'E-crude oil'!AN70/'BIFUbC-crude-oil'!AN22,1)</f>
        <v>1</v>
      </c>
      <c r="AO22" s="313">
        <f>IF('BIFUbC-crude-oil'!AO22&gt;0,'E-crude oil'!AO70/'BIFUbC-crude-oil'!AO22,1)</f>
        <v>1</v>
      </c>
      <c r="AP22" s="313">
        <f>IF('BIFUbC-crude-oil'!AP22&gt;0,'E-crude oil'!AP70/'BIFUbC-crude-oil'!AP22,1)</f>
        <v>1</v>
      </c>
      <c r="AQ22" s="313">
        <f>IF('BIFUbC-crude-oil'!AQ22&gt;0,'E-crude oil'!AQ70/'BIFUbC-crude-oil'!AQ22,1)</f>
        <v>1</v>
      </c>
    </row>
    <row r="23" spans="1:43" x14ac:dyDescent="0.2">
      <c r="A23" s="313" t="s">
        <v>145</v>
      </c>
      <c r="B23" s="313">
        <f>IF('BIFUbC-crude-oil'!B23&gt;0,'E-crude oil'!B71/'BIFUbC-crude-oil'!B23,1)</f>
        <v>1</v>
      </c>
      <c r="C23" s="313">
        <f>IF('BIFUbC-crude-oil'!C23&gt;0,'E-crude oil'!C71/'BIFUbC-crude-oil'!C23,1)</f>
        <v>1</v>
      </c>
      <c r="D23" s="313">
        <f>IF('BIFUbC-crude-oil'!D23&gt;0,'E-crude oil'!D71/'BIFUbC-crude-oil'!D23,1)</f>
        <v>1</v>
      </c>
      <c r="E23" s="313">
        <f>IF('BIFUbC-crude-oil'!E23&gt;0,'E-crude oil'!E71/'BIFUbC-crude-oil'!E23,1)</f>
        <v>1</v>
      </c>
      <c r="F23" s="313">
        <f>IF('BIFUbC-crude-oil'!F23&gt;0,'E-crude oil'!F71/'BIFUbC-crude-oil'!F23,1)</f>
        <v>1</v>
      </c>
      <c r="G23" s="313">
        <f>IF('BIFUbC-crude-oil'!G23&gt;0,'E-crude oil'!G71/'BIFUbC-crude-oil'!G23,1)</f>
        <v>1</v>
      </c>
      <c r="H23" s="313">
        <f>IF('BIFUbC-crude-oil'!H23&gt;0,'E-crude oil'!H71/'BIFUbC-crude-oil'!H23,1)</f>
        <v>1</v>
      </c>
      <c r="I23" s="313">
        <f>IF('BIFUbC-crude-oil'!I23&gt;0,'E-crude oil'!I71/'BIFUbC-crude-oil'!I23,1)</f>
        <v>1</v>
      </c>
      <c r="J23" s="313">
        <f>IF('BIFUbC-crude-oil'!J23&gt;0,'E-crude oil'!J71/'BIFUbC-crude-oil'!J23,1)</f>
        <v>1</v>
      </c>
      <c r="K23" s="313">
        <f>IF('BIFUbC-crude-oil'!K23&gt;0,'E-crude oil'!K71/'BIFUbC-crude-oil'!K23,1)</f>
        <v>1</v>
      </c>
      <c r="L23" s="313">
        <f>IF('BIFUbC-crude-oil'!L23&gt;0,'E-crude oil'!L71/'BIFUbC-crude-oil'!L23,1)</f>
        <v>1</v>
      </c>
      <c r="M23" s="313">
        <f>IF('BIFUbC-crude-oil'!M23&gt;0,'E-crude oil'!M71/'BIFUbC-crude-oil'!M23,1)</f>
        <v>1</v>
      </c>
      <c r="N23" s="313">
        <f>IF('BIFUbC-crude-oil'!N23&gt;0,'E-crude oil'!N71/'BIFUbC-crude-oil'!N23,1)</f>
        <v>1</v>
      </c>
      <c r="O23" s="313">
        <f>IF('BIFUbC-crude-oil'!O23&gt;0,'E-crude oil'!O71/'BIFUbC-crude-oil'!O23,1)</f>
        <v>1</v>
      </c>
      <c r="P23" s="313">
        <f>IF('BIFUbC-crude-oil'!P23&gt;0,'E-crude oil'!P71/'BIFUbC-crude-oil'!P23,1)</f>
        <v>1</v>
      </c>
      <c r="Q23" s="313">
        <f>IF('BIFUbC-crude-oil'!Q23&gt;0,'E-crude oil'!Q71/'BIFUbC-crude-oil'!Q23,1)</f>
        <v>1</v>
      </c>
      <c r="R23" s="313">
        <f>IF('BIFUbC-crude-oil'!R23&gt;0,'E-crude oil'!R71/'BIFUbC-crude-oil'!R23,1)</f>
        <v>1</v>
      </c>
      <c r="S23" s="313">
        <f>IF('BIFUbC-crude-oil'!S23&gt;0,'E-crude oil'!S71/'BIFUbC-crude-oil'!S23,1)</f>
        <v>1</v>
      </c>
      <c r="T23" s="313">
        <f>IF('BIFUbC-crude-oil'!T23&gt;0,'E-crude oil'!T71/'BIFUbC-crude-oil'!T23,1)</f>
        <v>1</v>
      </c>
      <c r="U23" s="313">
        <f>IF('BIFUbC-crude-oil'!U23&gt;0,'E-crude oil'!U71/'BIFUbC-crude-oil'!U23,1)</f>
        <v>1</v>
      </c>
      <c r="V23" s="313">
        <f>IF('BIFUbC-crude-oil'!V23&gt;0,'E-crude oil'!V71/'BIFUbC-crude-oil'!V23,1)</f>
        <v>1</v>
      </c>
      <c r="W23" s="313">
        <f>IF('BIFUbC-crude-oil'!W23&gt;0,'E-crude oil'!W71/'BIFUbC-crude-oil'!W23,1)</f>
        <v>1</v>
      </c>
      <c r="X23" s="313">
        <f>IF('BIFUbC-crude-oil'!X23&gt;0,'E-crude oil'!X71/'BIFUbC-crude-oil'!X23,1)</f>
        <v>1</v>
      </c>
      <c r="Y23" s="313">
        <f>IF('BIFUbC-crude-oil'!Y23&gt;0,'E-crude oil'!Y71/'BIFUbC-crude-oil'!Y23,1)</f>
        <v>1</v>
      </c>
      <c r="Z23" s="313">
        <f>IF('BIFUbC-crude-oil'!Z23&gt;0,'E-crude oil'!Z71/'BIFUbC-crude-oil'!Z23,1)</f>
        <v>1</v>
      </c>
      <c r="AA23" s="313">
        <f>IF('BIFUbC-crude-oil'!AA23&gt;0,'E-crude oil'!AA71/'BIFUbC-crude-oil'!AA23,1)</f>
        <v>1</v>
      </c>
      <c r="AB23" s="313">
        <f>IF('BIFUbC-crude-oil'!AB23&gt;0,'E-crude oil'!AB71/'BIFUbC-crude-oil'!AB23,1)</f>
        <v>1</v>
      </c>
      <c r="AC23" s="313">
        <f>IF('BIFUbC-crude-oil'!AC23&gt;0,'E-crude oil'!AC71/'BIFUbC-crude-oil'!AC23,1)</f>
        <v>1</v>
      </c>
      <c r="AD23" s="313">
        <f>IF('BIFUbC-crude-oil'!AD23&gt;0,'E-crude oil'!AD71/'BIFUbC-crude-oil'!AD23,1)</f>
        <v>1</v>
      </c>
      <c r="AE23" s="313">
        <f>IF('BIFUbC-crude-oil'!AE23&gt;0,'E-crude oil'!AE71/'BIFUbC-crude-oil'!AE23,1)</f>
        <v>1</v>
      </c>
      <c r="AF23" s="313">
        <f>IF('BIFUbC-crude-oil'!AF23&gt;0,'E-crude oil'!AF71/'BIFUbC-crude-oil'!AF23,1)</f>
        <v>1</v>
      </c>
      <c r="AG23" s="313">
        <f>IF('BIFUbC-crude-oil'!AG23&gt;0,'E-crude oil'!AG71/'BIFUbC-crude-oil'!AG23,1)</f>
        <v>1</v>
      </c>
      <c r="AH23" s="313">
        <f>IF('BIFUbC-crude-oil'!AH23&gt;0,'E-crude oil'!AH71/'BIFUbC-crude-oil'!AH23,1)</f>
        <v>1</v>
      </c>
      <c r="AI23" s="313">
        <f>IF('BIFUbC-crude-oil'!AI23&gt;0,'E-crude oil'!AI71/'BIFUbC-crude-oil'!AI23,1)</f>
        <v>1</v>
      </c>
      <c r="AJ23" s="313">
        <f>IF('BIFUbC-crude-oil'!AJ23&gt;0,'E-crude oil'!AJ71/'BIFUbC-crude-oil'!AJ23,1)</f>
        <v>1</v>
      </c>
      <c r="AK23" s="313">
        <f>IF('BIFUbC-crude-oil'!AK23&gt;0,'E-crude oil'!AK71/'BIFUbC-crude-oil'!AK23,1)</f>
        <v>1</v>
      </c>
      <c r="AL23" s="313">
        <f>IF('BIFUbC-crude-oil'!AL23&gt;0,'E-crude oil'!AL71/'BIFUbC-crude-oil'!AL23,1)</f>
        <v>1</v>
      </c>
      <c r="AM23" s="313">
        <f>IF('BIFUbC-crude-oil'!AM23&gt;0,'E-crude oil'!AM71/'BIFUbC-crude-oil'!AM23,1)</f>
        <v>1</v>
      </c>
      <c r="AN23" s="313">
        <f>IF('BIFUbC-crude-oil'!AN23&gt;0,'E-crude oil'!AN71/'BIFUbC-crude-oil'!AN23,1)</f>
        <v>1</v>
      </c>
      <c r="AO23" s="313">
        <f>IF('BIFUbC-crude-oil'!AO23&gt;0,'E-crude oil'!AO71/'BIFUbC-crude-oil'!AO23,1)</f>
        <v>1</v>
      </c>
      <c r="AP23" s="313">
        <f>IF('BIFUbC-crude-oil'!AP23&gt;0,'E-crude oil'!AP71/'BIFUbC-crude-oil'!AP23,1)</f>
        <v>1</v>
      </c>
      <c r="AQ23" s="313">
        <f>IF('BIFUbC-crude-oil'!AQ23&gt;0,'E-crude oil'!AQ71/'BIFUbC-crude-oil'!AQ23,1)</f>
        <v>1</v>
      </c>
    </row>
    <row r="24" spans="1:43" x14ac:dyDescent="0.2">
      <c r="A24" s="313" t="s">
        <v>146</v>
      </c>
      <c r="B24" s="313">
        <f>IF('BIFUbC-crude-oil'!B24&gt;0,'E-crude oil'!B72/'BIFUbC-crude-oil'!B24,1)</f>
        <v>1</v>
      </c>
      <c r="C24" s="313">
        <f>IF('BIFUbC-crude-oil'!C24&gt;0,'E-crude oil'!C72/'BIFUbC-crude-oil'!C24,1)</f>
        <v>1</v>
      </c>
      <c r="D24" s="313">
        <f>IF('BIFUbC-crude-oil'!D24&gt;0,'E-crude oil'!D72/'BIFUbC-crude-oil'!D24,1)</f>
        <v>1</v>
      </c>
      <c r="E24" s="313">
        <f>IF('BIFUbC-crude-oil'!E24&gt;0,'E-crude oil'!E72/'BIFUbC-crude-oil'!E24,1)</f>
        <v>1</v>
      </c>
      <c r="F24" s="313">
        <f>IF('BIFUbC-crude-oil'!F24&gt;0,'E-crude oil'!F72/'BIFUbC-crude-oil'!F24,1)</f>
        <v>1</v>
      </c>
      <c r="G24" s="313">
        <f>IF('BIFUbC-crude-oil'!G24&gt;0,'E-crude oil'!G72/'BIFUbC-crude-oil'!G24,1)</f>
        <v>1</v>
      </c>
      <c r="H24" s="313">
        <f>IF('BIFUbC-crude-oil'!H24&gt;0,'E-crude oil'!H72/'BIFUbC-crude-oil'!H24,1)</f>
        <v>1</v>
      </c>
      <c r="I24" s="313">
        <f>IF('BIFUbC-crude-oil'!I24&gt;0,'E-crude oil'!I72/'BIFUbC-crude-oil'!I24,1)</f>
        <v>1</v>
      </c>
      <c r="J24" s="313">
        <f>IF('BIFUbC-crude-oil'!J24&gt;0,'E-crude oil'!J72/'BIFUbC-crude-oil'!J24,1)</f>
        <v>1</v>
      </c>
      <c r="K24" s="313">
        <f>IF('BIFUbC-crude-oil'!K24&gt;0,'E-crude oil'!K72/'BIFUbC-crude-oil'!K24,1)</f>
        <v>1</v>
      </c>
      <c r="L24" s="313">
        <f>IF('BIFUbC-crude-oil'!L24&gt;0,'E-crude oil'!L72/'BIFUbC-crude-oil'!L24,1)</f>
        <v>1</v>
      </c>
      <c r="M24" s="313">
        <f>IF('BIFUbC-crude-oil'!M24&gt;0,'E-crude oil'!M72/'BIFUbC-crude-oil'!M24,1)</f>
        <v>1</v>
      </c>
      <c r="N24" s="313">
        <f>IF('BIFUbC-crude-oil'!N24&gt;0,'E-crude oil'!N72/'BIFUbC-crude-oil'!N24,1)</f>
        <v>1</v>
      </c>
      <c r="O24" s="313">
        <f>IF('BIFUbC-crude-oil'!O24&gt;0,'E-crude oil'!O72/'BIFUbC-crude-oil'!O24,1)</f>
        <v>1</v>
      </c>
      <c r="P24" s="313">
        <f>IF('BIFUbC-crude-oil'!P24&gt;0,'E-crude oil'!P72/'BIFUbC-crude-oil'!P24,1)</f>
        <v>1</v>
      </c>
      <c r="Q24" s="313">
        <f>IF('BIFUbC-crude-oil'!Q24&gt;0,'E-crude oil'!Q72/'BIFUbC-crude-oil'!Q24,1)</f>
        <v>1</v>
      </c>
      <c r="R24" s="313">
        <f>IF('BIFUbC-crude-oil'!R24&gt;0,'E-crude oil'!R72/'BIFUbC-crude-oil'!R24,1)</f>
        <v>1</v>
      </c>
      <c r="S24" s="313">
        <f>IF('BIFUbC-crude-oil'!S24&gt;0,'E-crude oil'!S72/'BIFUbC-crude-oil'!S24,1)</f>
        <v>1</v>
      </c>
      <c r="T24" s="313">
        <f>IF('BIFUbC-crude-oil'!T24&gt;0,'E-crude oil'!T72/'BIFUbC-crude-oil'!T24,1)</f>
        <v>1</v>
      </c>
      <c r="U24" s="313">
        <f>IF('BIFUbC-crude-oil'!U24&gt;0,'E-crude oil'!U72/'BIFUbC-crude-oil'!U24,1)</f>
        <v>1</v>
      </c>
      <c r="V24" s="313">
        <f>IF('BIFUbC-crude-oil'!V24&gt;0,'E-crude oil'!V72/'BIFUbC-crude-oil'!V24,1)</f>
        <v>1</v>
      </c>
      <c r="W24" s="313">
        <f>IF('BIFUbC-crude-oil'!W24&gt;0,'E-crude oil'!W72/'BIFUbC-crude-oil'!W24,1)</f>
        <v>1</v>
      </c>
      <c r="X24" s="313">
        <f>IF('BIFUbC-crude-oil'!X24&gt;0,'E-crude oil'!X72/'BIFUbC-crude-oil'!X24,1)</f>
        <v>1</v>
      </c>
      <c r="Y24" s="313">
        <f>IF('BIFUbC-crude-oil'!Y24&gt;0,'E-crude oil'!Y72/'BIFUbC-crude-oil'!Y24,1)</f>
        <v>1</v>
      </c>
      <c r="Z24" s="313">
        <f>IF('BIFUbC-crude-oil'!Z24&gt;0,'E-crude oil'!Z72/'BIFUbC-crude-oil'!Z24,1)</f>
        <v>1</v>
      </c>
      <c r="AA24" s="313">
        <f>IF('BIFUbC-crude-oil'!AA24&gt;0,'E-crude oil'!AA72/'BIFUbC-crude-oil'!AA24,1)</f>
        <v>1</v>
      </c>
      <c r="AB24" s="313">
        <f>IF('BIFUbC-crude-oil'!AB24&gt;0,'E-crude oil'!AB72/'BIFUbC-crude-oil'!AB24,1)</f>
        <v>1</v>
      </c>
      <c r="AC24" s="313">
        <f>IF('BIFUbC-crude-oil'!AC24&gt;0,'E-crude oil'!AC72/'BIFUbC-crude-oil'!AC24,1)</f>
        <v>1</v>
      </c>
      <c r="AD24" s="313">
        <f>IF('BIFUbC-crude-oil'!AD24&gt;0,'E-crude oil'!AD72/'BIFUbC-crude-oil'!AD24,1)</f>
        <v>1</v>
      </c>
      <c r="AE24" s="313">
        <f>IF('BIFUbC-crude-oil'!AE24&gt;0,'E-crude oil'!AE72/'BIFUbC-crude-oil'!AE24,1)</f>
        <v>1</v>
      </c>
      <c r="AF24" s="313">
        <f>IF('BIFUbC-crude-oil'!AF24&gt;0,'E-crude oil'!AF72/'BIFUbC-crude-oil'!AF24,1)</f>
        <v>1</v>
      </c>
      <c r="AG24" s="313">
        <f>IF('BIFUbC-crude-oil'!AG24&gt;0,'E-crude oil'!AG72/'BIFUbC-crude-oil'!AG24,1)</f>
        <v>1</v>
      </c>
      <c r="AH24" s="313">
        <f>IF('BIFUbC-crude-oil'!AH24&gt;0,'E-crude oil'!AH72/'BIFUbC-crude-oil'!AH24,1)</f>
        <v>1</v>
      </c>
      <c r="AI24" s="313">
        <f>IF('BIFUbC-crude-oil'!AI24&gt;0,'E-crude oil'!AI72/'BIFUbC-crude-oil'!AI24,1)</f>
        <v>1</v>
      </c>
      <c r="AJ24" s="313">
        <f>IF('BIFUbC-crude-oil'!AJ24&gt;0,'E-crude oil'!AJ72/'BIFUbC-crude-oil'!AJ24,1)</f>
        <v>1</v>
      </c>
      <c r="AK24" s="313">
        <f>IF('BIFUbC-crude-oil'!AK24&gt;0,'E-crude oil'!AK72/'BIFUbC-crude-oil'!AK24,1)</f>
        <v>1</v>
      </c>
      <c r="AL24" s="313">
        <f>IF('BIFUbC-crude-oil'!AL24&gt;0,'E-crude oil'!AL72/'BIFUbC-crude-oil'!AL24,1)</f>
        <v>1</v>
      </c>
      <c r="AM24" s="313">
        <f>IF('BIFUbC-crude-oil'!AM24&gt;0,'E-crude oil'!AM72/'BIFUbC-crude-oil'!AM24,1)</f>
        <v>1</v>
      </c>
      <c r="AN24" s="313">
        <f>IF('BIFUbC-crude-oil'!AN24&gt;0,'E-crude oil'!AN72/'BIFUbC-crude-oil'!AN24,1)</f>
        <v>1</v>
      </c>
      <c r="AO24" s="313">
        <f>IF('BIFUbC-crude-oil'!AO24&gt;0,'E-crude oil'!AO72/'BIFUbC-crude-oil'!AO24,1)</f>
        <v>1</v>
      </c>
      <c r="AP24" s="313">
        <f>IF('BIFUbC-crude-oil'!AP24&gt;0,'E-crude oil'!AP72/'BIFUbC-crude-oil'!AP24,1)</f>
        <v>1</v>
      </c>
      <c r="AQ24" s="313">
        <f>IF('BIFUbC-crude-oil'!AQ24&gt;0,'E-crude oil'!AQ72/'BIFUbC-crude-oil'!AQ24,1)</f>
        <v>1</v>
      </c>
    </row>
    <row r="25" spans="1:43" x14ac:dyDescent="0.2">
      <c r="A25" s="313" t="s">
        <v>147</v>
      </c>
      <c r="B25" s="313">
        <f>IF('BIFUbC-crude-oil'!B25&gt;0,'E-crude oil'!B73/'BIFUbC-crude-oil'!B25,1)</f>
        <v>1</v>
      </c>
      <c r="C25" s="313">
        <f>IF('BIFUbC-crude-oil'!C25&gt;0,'E-crude oil'!C73/'BIFUbC-crude-oil'!C25,1)</f>
        <v>1</v>
      </c>
      <c r="D25" s="313">
        <f>IF('BIFUbC-crude-oil'!D25&gt;0,'E-crude oil'!D73/'BIFUbC-crude-oil'!D25,1)</f>
        <v>1</v>
      </c>
      <c r="E25" s="313">
        <f>IF('BIFUbC-crude-oil'!E25&gt;0,'E-crude oil'!E73/'BIFUbC-crude-oil'!E25,1)</f>
        <v>1</v>
      </c>
      <c r="F25" s="313">
        <f>IF('BIFUbC-crude-oil'!F25&gt;0,'E-crude oil'!F73/'BIFUbC-crude-oil'!F25,1)</f>
        <v>1</v>
      </c>
      <c r="G25" s="313">
        <f>IF('BIFUbC-crude-oil'!G25&gt;0,'E-crude oil'!G73/'BIFUbC-crude-oil'!G25,1)</f>
        <v>1</v>
      </c>
      <c r="H25" s="313">
        <f>IF('BIFUbC-crude-oil'!H25&gt;0,'E-crude oil'!H73/'BIFUbC-crude-oil'!H25,1)</f>
        <v>1</v>
      </c>
      <c r="I25" s="313">
        <f>IF('BIFUbC-crude-oil'!I25&gt;0,'E-crude oil'!I73/'BIFUbC-crude-oil'!I25,1)</f>
        <v>1</v>
      </c>
      <c r="J25" s="313">
        <f>IF('BIFUbC-crude-oil'!J25&gt;0,'E-crude oil'!J73/'BIFUbC-crude-oil'!J25,1)</f>
        <v>1</v>
      </c>
      <c r="K25" s="313">
        <f>IF('BIFUbC-crude-oil'!K25&gt;0,'E-crude oil'!K73/'BIFUbC-crude-oil'!K25,1)</f>
        <v>1</v>
      </c>
      <c r="L25" s="313">
        <f>IF('BIFUbC-crude-oil'!L25&gt;0,'E-crude oil'!L73/'BIFUbC-crude-oil'!L25,1)</f>
        <v>1</v>
      </c>
      <c r="M25" s="313">
        <f>IF('BIFUbC-crude-oil'!M25&gt;0,'E-crude oil'!M73/'BIFUbC-crude-oil'!M25,1)</f>
        <v>1</v>
      </c>
      <c r="N25" s="313">
        <f>IF('BIFUbC-crude-oil'!N25&gt;0,'E-crude oil'!N73/'BIFUbC-crude-oil'!N25,1)</f>
        <v>1</v>
      </c>
      <c r="O25" s="313">
        <f>IF('BIFUbC-crude-oil'!O25&gt;0,'E-crude oil'!O73/'BIFUbC-crude-oil'!O25,1)</f>
        <v>1</v>
      </c>
      <c r="P25" s="313">
        <f>IF('BIFUbC-crude-oil'!P25&gt;0,'E-crude oil'!P73/'BIFUbC-crude-oil'!P25,1)</f>
        <v>1</v>
      </c>
      <c r="Q25" s="313">
        <f>IF('BIFUbC-crude-oil'!Q25&gt;0,'E-crude oil'!Q73/'BIFUbC-crude-oil'!Q25,1)</f>
        <v>1</v>
      </c>
      <c r="R25" s="313">
        <f>IF('BIFUbC-crude-oil'!R25&gt;0,'E-crude oil'!R73/'BIFUbC-crude-oil'!R25,1)</f>
        <v>1</v>
      </c>
      <c r="S25" s="313">
        <f>IF('BIFUbC-crude-oil'!S25&gt;0,'E-crude oil'!S73/'BIFUbC-crude-oil'!S25,1)</f>
        <v>1</v>
      </c>
      <c r="T25" s="313">
        <f>IF('BIFUbC-crude-oil'!T25&gt;0,'E-crude oil'!T73/'BIFUbC-crude-oil'!T25,1)</f>
        <v>1</v>
      </c>
      <c r="U25" s="313">
        <f>IF('BIFUbC-crude-oil'!U25&gt;0,'E-crude oil'!U73/'BIFUbC-crude-oil'!U25,1)</f>
        <v>1</v>
      </c>
      <c r="V25" s="313">
        <f>IF('BIFUbC-crude-oil'!V25&gt;0,'E-crude oil'!V73/'BIFUbC-crude-oil'!V25,1)</f>
        <v>1</v>
      </c>
      <c r="W25" s="313">
        <f>IF('BIFUbC-crude-oil'!W25&gt;0,'E-crude oil'!W73/'BIFUbC-crude-oil'!W25,1)</f>
        <v>1</v>
      </c>
      <c r="X25" s="313">
        <f>IF('BIFUbC-crude-oil'!X25&gt;0,'E-crude oil'!X73/'BIFUbC-crude-oil'!X25,1)</f>
        <v>1</v>
      </c>
      <c r="Y25" s="313">
        <f>IF('BIFUbC-crude-oil'!Y25&gt;0,'E-crude oil'!Y73/'BIFUbC-crude-oil'!Y25,1)</f>
        <v>1</v>
      </c>
      <c r="Z25" s="313">
        <f>IF('BIFUbC-crude-oil'!Z25&gt;0,'E-crude oil'!Z73/'BIFUbC-crude-oil'!Z25,1)</f>
        <v>1</v>
      </c>
      <c r="AA25" s="313">
        <f>IF('BIFUbC-crude-oil'!AA25&gt;0,'E-crude oil'!AA73/'BIFUbC-crude-oil'!AA25,1)</f>
        <v>1</v>
      </c>
      <c r="AB25" s="313">
        <f>IF('BIFUbC-crude-oil'!AB25&gt;0,'E-crude oil'!AB73/'BIFUbC-crude-oil'!AB25,1)</f>
        <v>1</v>
      </c>
      <c r="AC25" s="313">
        <f>IF('BIFUbC-crude-oil'!AC25&gt;0,'E-crude oil'!AC73/'BIFUbC-crude-oil'!AC25,1)</f>
        <v>1</v>
      </c>
      <c r="AD25" s="313">
        <f>IF('BIFUbC-crude-oil'!AD25&gt;0,'E-crude oil'!AD73/'BIFUbC-crude-oil'!AD25,1)</f>
        <v>1</v>
      </c>
      <c r="AE25" s="313">
        <f>IF('BIFUbC-crude-oil'!AE25&gt;0,'E-crude oil'!AE73/'BIFUbC-crude-oil'!AE25,1)</f>
        <v>1</v>
      </c>
      <c r="AF25" s="313">
        <f>IF('BIFUbC-crude-oil'!AF25&gt;0,'E-crude oil'!AF73/'BIFUbC-crude-oil'!AF25,1)</f>
        <v>1</v>
      </c>
      <c r="AG25" s="313">
        <f>IF('BIFUbC-crude-oil'!AG25&gt;0,'E-crude oil'!AG73/'BIFUbC-crude-oil'!AG25,1)</f>
        <v>1</v>
      </c>
      <c r="AH25" s="313">
        <f>IF('BIFUbC-crude-oil'!AH25&gt;0,'E-crude oil'!AH73/'BIFUbC-crude-oil'!AH25,1)</f>
        <v>1</v>
      </c>
      <c r="AI25" s="313">
        <f>IF('BIFUbC-crude-oil'!AI25&gt;0,'E-crude oil'!AI73/'BIFUbC-crude-oil'!AI25,1)</f>
        <v>1</v>
      </c>
      <c r="AJ25" s="313">
        <f>IF('BIFUbC-crude-oil'!AJ25&gt;0,'E-crude oil'!AJ73/'BIFUbC-crude-oil'!AJ25,1)</f>
        <v>1</v>
      </c>
      <c r="AK25" s="313">
        <f>IF('BIFUbC-crude-oil'!AK25&gt;0,'E-crude oil'!AK73/'BIFUbC-crude-oil'!AK25,1)</f>
        <v>1</v>
      </c>
      <c r="AL25" s="313">
        <f>IF('BIFUbC-crude-oil'!AL25&gt;0,'E-crude oil'!AL73/'BIFUbC-crude-oil'!AL25,1)</f>
        <v>1</v>
      </c>
      <c r="AM25" s="313">
        <f>IF('BIFUbC-crude-oil'!AM25&gt;0,'E-crude oil'!AM73/'BIFUbC-crude-oil'!AM25,1)</f>
        <v>1</v>
      </c>
      <c r="AN25" s="313">
        <f>IF('BIFUbC-crude-oil'!AN25&gt;0,'E-crude oil'!AN73/'BIFUbC-crude-oil'!AN25,1)</f>
        <v>1</v>
      </c>
      <c r="AO25" s="313">
        <f>IF('BIFUbC-crude-oil'!AO25&gt;0,'E-crude oil'!AO73/'BIFUbC-crude-oil'!AO25,1)</f>
        <v>1</v>
      </c>
      <c r="AP25" s="313">
        <f>IF('BIFUbC-crude-oil'!AP25&gt;0,'E-crude oil'!AP73/'BIFUbC-crude-oil'!AP25,1)</f>
        <v>1</v>
      </c>
      <c r="AQ25" s="313">
        <f>IF('BIFUbC-crude-oil'!AQ25&gt;0,'E-crude oil'!AQ73/'BIFUbC-crude-oil'!AQ25,1)</f>
        <v>1</v>
      </c>
    </row>
    <row r="26" spans="1:43" x14ac:dyDescent="0.2">
      <c r="A26" s="313" t="s">
        <v>148</v>
      </c>
      <c r="B26" s="313">
        <f>IF('BIFUbC-crude-oil'!B26&gt;0,'E-crude oil'!B74/'BIFUbC-crude-oil'!B26,1)</f>
        <v>1</v>
      </c>
      <c r="C26" s="313">
        <f>IF('BIFUbC-crude-oil'!C26&gt;0,'E-crude oil'!C74/'BIFUbC-crude-oil'!C26,1)</f>
        <v>1</v>
      </c>
      <c r="D26" s="313">
        <f>IF('BIFUbC-crude-oil'!D26&gt;0,'E-crude oil'!D74/'BIFUbC-crude-oil'!D26,1)</f>
        <v>1</v>
      </c>
      <c r="E26" s="313">
        <f>IF('BIFUbC-crude-oil'!E26&gt;0,'E-crude oil'!E74/'BIFUbC-crude-oil'!E26,1)</f>
        <v>1</v>
      </c>
      <c r="F26" s="313">
        <f>IF('BIFUbC-crude-oil'!F26&gt;0,'E-crude oil'!F74/'BIFUbC-crude-oil'!F26,1)</f>
        <v>1</v>
      </c>
      <c r="G26" s="313">
        <f>IF('BIFUbC-crude-oil'!G26&gt;0,'E-crude oil'!G74/'BIFUbC-crude-oil'!G26,1)</f>
        <v>1</v>
      </c>
      <c r="H26" s="313">
        <f>IF('BIFUbC-crude-oil'!H26&gt;0,'E-crude oil'!H74/'BIFUbC-crude-oil'!H26,1)</f>
        <v>1</v>
      </c>
      <c r="I26" s="313">
        <f>IF('BIFUbC-crude-oil'!I26&gt;0,'E-crude oil'!I74/'BIFUbC-crude-oil'!I26,1)</f>
        <v>1</v>
      </c>
      <c r="J26" s="313">
        <f>IF('BIFUbC-crude-oil'!J26&gt;0,'E-crude oil'!J74/'BIFUbC-crude-oil'!J26,1)</f>
        <v>1</v>
      </c>
      <c r="K26" s="313">
        <f>IF('BIFUbC-crude-oil'!K26&gt;0,'E-crude oil'!K74/'BIFUbC-crude-oil'!K26,1)</f>
        <v>1</v>
      </c>
      <c r="L26" s="313">
        <f>IF('BIFUbC-crude-oil'!L26&gt;0,'E-crude oil'!L74/'BIFUbC-crude-oil'!L26,1)</f>
        <v>1</v>
      </c>
      <c r="M26" s="313">
        <f>IF('BIFUbC-crude-oil'!M26&gt;0,'E-crude oil'!M74/'BIFUbC-crude-oil'!M26,1)</f>
        <v>1</v>
      </c>
      <c r="N26" s="313">
        <f>IF('BIFUbC-crude-oil'!N26&gt;0,'E-crude oil'!N74/'BIFUbC-crude-oil'!N26,1)</f>
        <v>1</v>
      </c>
      <c r="O26" s="313">
        <f>IF('BIFUbC-crude-oil'!O26&gt;0,'E-crude oil'!O74/'BIFUbC-crude-oil'!O26,1)</f>
        <v>1</v>
      </c>
      <c r="P26" s="313">
        <f>IF('BIFUbC-crude-oil'!P26&gt;0,'E-crude oil'!P74/'BIFUbC-crude-oil'!P26,1)</f>
        <v>1</v>
      </c>
      <c r="Q26" s="313">
        <f>IF('BIFUbC-crude-oil'!Q26&gt;0,'E-crude oil'!Q74/'BIFUbC-crude-oil'!Q26,1)</f>
        <v>1</v>
      </c>
      <c r="R26" s="313">
        <f>IF('BIFUbC-crude-oil'!R26&gt;0,'E-crude oil'!R74/'BIFUbC-crude-oil'!R26,1)</f>
        <v>1</v>
      </c>
      <c r="S26" s="313">
        <f>IF('BIFUbC-crude-oil'!S26&gt;0,'E-crude oil'!S74/'BIFUbC-crude-oil'!S26,1)</f>
        <v>1</v>
      </c>
      <c r="T26" s="313">
        <f>IF('BIFUbC-crude-oil'!T26&gt;0,'E-crude oil'!T74/'BIFUbC-crude-oil'!T26,1)</f>
        <v>1</v>
      </c>
      <c r="U26" s="313">
        <f>IF('BIFUbC-crude-oil'!U26&gt;0,'E-crude oil'!U74/'BIFUbC-crude-oil'!U26,1)</f>
        <v>1</v>
      </c>
      <c r="V26" s="313">
        <f>IF('BIFUbC-crude-oil'!V26&gt;0,'E-crude oil'!V74/'BIFUbC-crude-oil'!V26,1)</f>
        <v>1</v>
      </c>
      <c r="W26" s="313">
        <f>IF('BIFUbC-crude-oil'!W26&gt;0,'E-crude oil'!W74/'BIFUbC-crude-oil'!W26,1)</f>
        <v>1</v>
      </c>
      <c r="X26" s="313">
        <f>IF('BIFUbC-crude-oil'!X26&gt;0,'E-crude oil'!X74/'BIFUbC-crude-oil'!X26,1)</f>
        <v>1</v>
      </c>
      <c r="Y26" s="313">
        <f>IF('BIFUbC-crude-oil'!Y26&gt;0,'E-crude oil'!Y74/'BIFUbC-crude-oil'!Y26,1)</f>
        <v>1</v>
      </c>
      <c r="Z26" s="313">
        <f>IF('BIFUbC-crude-oil'!Z26&gt;0,'E-crude oil'!Z74/'BIFUbC-crude-oil'!Z26,1)</f>
        <v>1</v>
      </c>
      <c r="AA26" s="313">
        <f>IF('BIFUbC-crude-oil'!AA26&gt;0,'E-crude oil'!AA74/'BIFUbC-crude-oil'!AA26,1)</f>
        <v>1</v>
      </c>
      <c r="AB26" s="313">
        <f>IF('BIFUbC-crude-oil'!AB26&gt;0,'E-crude oil'!AB74/'BIFUbC-crude-oil'!AB26,1)</f>
        <v>1</v>
      </c>
      <c r="AC26" s="313">
        <f>IF('BIFUbC-crude-oil'!AC26&gt;0,'E-crude oil'!AC74/'BIFUbC-crude-oil'!AC26,1)</f>
        <v>1</v>
      </c>
      <c r="AD26" s="313">
        <f>IF('BIFUbC-crude-oil'!AD26&gt;0,'E-crude oil'!AD74/'BIFUbC-crude-oil'!AD26,1)</f>
        <v>1</v>
      </c>
      <c r="AE26" s="313">
        <f>IF('BIFUbC-crude-oil'!AE26&gt;0,'E-crude oil'!AE74/'BIFUbC-crude-oil'!AE26,1)</f>
        <v>1</v>
      </c>
      <c r="AF26" s="313">
        <f>IF('BIFUbC-crude-oil'!AF26&gt;0,'E-crude oil'!AF74/'BIFUbC-crude-oil'!AF26,1)</f>
        <v>1</v>
      </c>
      <c r="AG26" s="313">
        <f>IF('BIFUbC-crude-oil'!AG26&gt;0,'E-crude oil'!AG74/'BIFUbC-crude-oil'!AG26,1)</f>
        <v>1</v>
      </c>
      <c r="AH26" s="313">
        <f>IF('BIFUbC-crude-oil'!AH26&gt;0,'E-crude oil'!AH74/'BIFUbC-crude-oil'!AH26,1)</f>
        <v>1</v>
      </c>
      <c r="AI26" s="313">
        <f>IF('BIFUbC-crude-oil'!AI26&gt;0,'E-crude oil'!AI74/'BIFUbC-crude-oil'!AI26,1)</f>
        <v>1</v>
      </c>
      <c r="AJ26" s="313">
        <f>IF('BIFUbC-crude-oil'!AJ26&gt;0,'E-crude oil'!AJ74/'BIFUbC-crude-oil'!AJ26,1)</f>
        <v>1</v>
      </c>
      <c r="AK26" s="313">
        <f>IF('BIFUbC-crude-oil'!AK26&gt;0,'E-crude oil'!AK74/'BIFUbC-crude-oil'!AK26,1)</f>
        <v>1</v>
      </c>
      <c r="AL26" s="313">
        <f>IF('BIFUbC-crude-oil'!AL26&gt;0,'E-crude oil'!AL74/'BIFUbC-crude-oil'!AL26,1)</f>
        <v>1</v>
      </c>
      <c r="AM26" s="313">
        <f>IF('BIFUbC-crude-oil'!AM26&gt;0,'E-crude oil'!AM74/'BIFUbC-crude-oil'!AM26,1)</f>
        <v>1</v>
      </c>
      <c r="AN26" s="313">
        <f>IF('BIFUbC-crude-oil'!AN26&gt;0,'E-crude oil'!AN74/'BIFUbC-crude-oil'!AN26,1)</f>
        <v>1</v>
      </c>
      <c r="AO26" s="313">
        <f>IF('BIFUbC-crude-oil'!AO26&gt;0,'E-crude oil'!AO74/'BIFUbC-crude-oil'!AO26,1)</f>
        <v>1</v>
      </c>
      <c r="AP26" s="313">
        <f>IF('BIFUbC-crude-oil'!AP26&gt;0,'E-crude oil'!AP74/'BIFUbC-crude-oil'!AP26,1)</f>
        <v>1</v>
      </c>
      <c r="AQ26" s="313">
        <f>IF('BIFUbC-crude-oil'!AQ26&gt;0,'E-crude oil'!AQ74/'BIFUbC-crude-oil'!AQ26,1)</f>
        <v>1</v>
      </c>
    </row>
  </sheetData>
  <phoneticPr fontId="3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416C5-758E-41D2-AFBB-58F6AC7EAA5B}">
  <sheetPr codeName="Sheet50">
    <tabColor theme="4" tint="-0.249977111117893"/>
  </sheetPr>
  <dimension ref="A1:AQ26"/>
  <sheetViews>
    <sheetView topLeftCell="S1" workbookViewId="0">
      <selection activeCell="B2" sqref="B2:AQ26"/>
    </sheetView>
    <sheetView workbookViewId="1"/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f>IF('BIFUbC-heavy-or-residual-oil'!B2&gt;0,'E-heavy fuel oil'!B50/'BIFUbC-heavy-or-residual-oil'!B2,1)</f>
        <v>1</v>
      </c>
      <c r="C2" s="313">
        <f>IF('BIFUbC-heavy-or-residual-oil'!C2&gt;0,'E-heavy fuel oil'!C50/'BIFUbC-heavy-or-residual-oil'!C2,1)</f>
        <v>1</v>
      </c>
      <c r="D2" s="313">
        <f>IF('BIFUbC-heavy-or-residual-oil'!D2&gt;0,'E-heavy fuel oil'!D50/'BIFUbC-heavy-or-residual-oil'!D2,1)</f>
        <v>1</v>
      </c>
      <c r="E2" s="313">
        <f>IF('BIFUbC-heavy-or-residual-oil'!E2&gt;0,'E-heavy fuel oil'!E50/'BIFUbC-heavy-or-residual-oil'!E2,1)</f>
        <v>1</v>
      </c>
      <c r="F2" s="313">
        <f>IF('BIFUbC-heavy-or-residual-oil'!F2&gt;0,'E-heavy fuel oil'!F50/'BIFUbC-heavy-or-residual-oil'!F2,1)</f>
        <v>1</v>
      </c>
      <c r="G2" s="313">
        <f>IF('BIFUbC-heavy-or-residual-oil'!G2&gt;0,'E-heavy fuel oil'!G50/'BIFUbC-heavy-or-residual-oil'!G2,1)</f>
        <v>1</v>
      </c>
      <c r="H2" s="313">
        <f>IF('BIFUbC-heavy-or-residual-oil'!H2&gt;0,'E-heavy fuel oil'!H50/'BIFUbC-heavy-or-residual-oil'!H2,1)</f>
        <v>1</v>
      </c>
      <c r="I2" s="313">
        <f>IF('BIFUbC-heavy-or-residual-oil'!I2&gt;0,'E-heavy fuel oil'!I50/'BIFUbC-heavy-or-residual-oil'!I2,1)</f>
        <v>1</v>
      </c>
      <c r="J2" s="313">
        <f>IF('BIFUbC-heavy-or-residual-oil'!J2&gt;0,'E-heavy fuel oil'!J50/'BIFUbC-heavy-or-residual-oil'!J2,1)</f>
        <v>1</v>
      </c>
      <c r="K2" s="313">
        <f>IF('BIFUbC-heavy-or-residual-oil'!K2&gt;0,'E-heavy fuel oil'!K50/'BIFUbC-heavy-or-residual-oil'!K2,1)</f>
        <v>1</v>
      </c>
      <c r="L2" s="313">
        <f>IF('BIFUbC-heavy-or-residual-oil'!L2&gt;0,'E-heavy fuel oil'!L50/'BIFUbC-heavy-or-residual-oil'!L2,1)</f>
        <v>1</v>
      </c>
      <c r="M2" s="313">
        <f>IF('BIFUbC-heavy-or-residual-oil'!M2&gt;0,'E-heavy fuel oil'!M50/'BIFUbC-heavy-or-residual-oil'!M2,1)</f>
        <v>1</v>
      </c>
      <c r="N2" s="313">
        <f>IF('BIFUbC-heavy-or-residual-oil'!N2&gt;0,'E-heavy fuel oil'!N50/'BIFUbC-heavy-or-residual-oil'!N2,1)</f>
        <v>1</v>
      </c>
      <c r="O2" s="313">
        <f>IF('BIFUbC-heavy-or-residual-oil'!O2&gt;0,'E-heavy fuel oil'!O50/'BIFUbC-heavy-or-residual-oil'!O2,1)</f>
        <v>1</v>
      </c>
      <c r="P2" s="313">
        <f>IF('BIFUbC-heavy-or-residual-oil'!P2&gt;0,'E-heavy fuel oil'!P50/'BIFUbC-heavy-or-residual-oil'!P2,1)</f>
        <v>1</v>
      </c>
      <c r="Q2" s="313">
        <f>IF('BIFUbC-heavy-or-residual-oil'!Q2&gt;0,'E-heavy fuel oil'!Q50/'BIFUbC-heavy-or-residual-oil'!Q2,1)</f>
        <v>1</v>
      </c>
      <c r="R2" s="313">
        <f>IF('BIFUbC-heavy-or-residual-oil'!R2&gt;0,'E-heavy fuel oil'!R50/'BIFUbC-heavy-or-residual-oil'!R2,1)</f>
        <v>1</v>
      </c>
      <c r="S2" s="313">
        <f>IF('BIFUbC-heavy-or-residual-oil'!S2&gt;0,'E-heavy fuel oil'!S50/'BIFUbC-heavy-or-residual-oil'!S2,1)</f>
        <v>1</v>
      </c>
      <c r="T2" s="313">
        <f>IF('BIFUbC-heavy-or-residual-oil'!T2&gt;0,'E-heavy fuel oil'!T50/'BIFUbC-heavy-or-residual-oil'!T2,1)</f>
        <v>1</v>
      </c>
      <c r="U2" s="313">
        <f>IF('BIFUbC-heavy-or-residual-oil'!U2&gt;0,'E-heavy fuel oil'!U50/'BIFUbC-heavy-or-residual-oil'!U2,1)</f>
        <v>1</v>
      </c>
      <c r="V2" s="313">
        <f>IF('BIFUbC-heavy-or-residual-oil'!V2&gt;0,'E-heavy fuel oil'!V50/'BIFUbC-heavy-or-residual-oil'!V2,1)</f>
        <v>1</v>
      </c>
      <c r="W2" s="313">
        <f>IF('BIFUbC-heavy-or-residual-oil'!W2&gt;0,'E-heavy fuel oil'!W50/'BIFUbC-heavy-or-residual-oil'!W2,1)</f>
        <v>1</v>
      </c>
      <c r="X2" s="313">
        <f>IF('BIFUbC-heavy-or-residual-oil'!X2&gt;0,'E-heavy fuel oil'!X50/'BIFUbC-heavy-or-residual-oil'!X2,1)</f>
        <v>1</v>
      </c>
      <c r="Y2" s="313">
        <f>IF('BIFUbC-heavy-or-residual-oil'!Y2&gt;0,'E-heavy fuel oil'!Y50/'BIFUbC-heavy-or-residual-oil'!Y2,1)</f>
        <v>1</v>
      </c>
      <c r="Z2" s="313">
        <f>IF('BIFUbC-heavy-or-residual-oil'!Z2&gt;0,'E-heavy fuel oil'!Z50/'BIFUbC-heavy-or-residual-oil'!Z2,1)</f>
        <v>1</v>
      </c>
      <c r="AA2" s="313">
        <f>IF('BIFUbC-heavy-or-residual-oil'!AA2&gt;0,'E-heavy fuel oil'!AA50/'BIFUbC-heavy-or-residual-oil'!AA2,1)</f>
        <v>1</v>
      </c>
      <c r="AB2" s="313">
        <f>IF('BIFUbC-heavy-or-residual-oil'!AB2&gt;0,'E-heavy fuel oil'!AB50/'BIFUbC-heavy-or-residual-oil'!AB2,1)</f>
        <v>1</v>
      </c>
      <c r="AC2" s="313">
        <f>IF('BIFUbC-heavy-or-residual-oil'!AC2&gt;0,'E-heavy fuel oil'!AC50/'BIFUbC-heavy-or-residual-oil'!AC2,1)</f>
        <v>1</v>
      </c>
      <c r="AD2" s="313">
        <f>IF('BIFUbC-heavy-or-residual-oil'!AD2&gt;0,'E-heavy fuel oil'!AD50/'BIFUbC-heavy-or-residual-oil'!AD2,1)</f>
        <v>1</v>
      </c>
      <c r="AE2" s="313">
        <f>IF('BIFUbC-heavy-or-residual-oil'!AE2&gt;0,'E-heavy fuel oil'!AE50/'BIFUbC-heavy-or-residual-oil'!AE2,1)</f>
        <v>1</v>
      </c>
      <c r="AF2" s="313">
        <f>IF('BIFUbC-heavy-or-residual-oil'!AF2&gt;0,'E-heavy fuel oil'!AF50/'BIFUbC-heavy-or-residual-oil'!AF2,1)</f>
        <v>1</v>
      </c>
      <c r="AG2" s="313">
        <f>IF('BIFUbC-heavy-or-residual-oil'!AG2&gt;0,'E-heavy fuel oil'!AG50/'BIFUbC-heavy-or-residual-oil'!AG2,1)</f>
        <v>1</v>
      </c>
      <c r="AH2" s="313">
        <f>IF('BIFUbC-heavy-or-residual-oil'!AH2&gt;0,'E-heavy fuel oil'!AH50/'BIFUbC-heavy-or-residual-oil'!AH2,1)</f>
        <v>1</v>
      </c>
      <c r="AI2" s="313">
        <f>IF('BIFUbC-heavy-or-residual-oil'!AI2&gt;0,'E-heavy fuel oil'!AI50/'BIFUbC-heavy-or-residual-oil'!AI2,1)</f>
        <v>1</v>
      </c>
      <c r="AJ2" s="313">
        <f>IF('BIFUbC-heavy-or-residual-oil'!AJ2&gt;0,'E-heavy fuel oil'!AJ50/'BIFUbC-heavy-or-residual-oil'!AJ2,1)</f>
        <v>1</v>
      </c>
      <c r="AK2" s="313">
        <f>IF('BIFUbC-heavy-or-residual-oil'!AK2&gt;0,'E-heavy fuel oil'!AK50/'BIFUbC-heavy-or-residual-oil'!AK2,1)</f>
        <v>1</v>
      </c>
      <c r="AL2" s="313">
        <f>IF('BIFUbC-heavy-or-residual-oil'!AL2&gt;0,'E-heavy fuel oil'!AL50/'BIFUbC-heavy-or-residual-oil'!AL2,1)</f>
        <v>1</v>
      </c>
      <c r="AM2" s="313">
        <f>IF('BIFUbC-heavy-or-residual-oil'!AM2&gt;0,'E-heavy fuel oil'!AM50/'BIFUbC-heavy-or-residual-oil'!AM2,1)</f>
        <v>1</v>
      </c>
      <c r="AN2" s="313">
        <f>IF('BIFUbC-heavy-or-residual-oil'!AN2&gt;0,'E-heavy fuel oil'!AN50/'BIFUbC-heavy-or-residual-oil'!AN2,1)</f>
        <v>1</v>
      </c>
      <c r="AO2" s="313">
        <f>IF('BIFUbC-heavy-or-residual-oil'!AO2&gt;0,'E-heavy fuel oil'!AO50/'BIFUbC-heavy-or-residual-oil'!AO2,1)</f>
        <v>1</v>
      </c>
      <c r="AP2" s="313">
        <f>IF('BIFUbC-heavy-or-residual-oil'!AP2&gt;0,'E-heavy fuel oil'!AP50/'BIFUbC-heavy-or-residual-oil'!AP2,1)</f>
        <v>1</v>
      </c>
      <c r="AQ2" s="313">
        <f>IF('BIFUbC-heavy-or-residual-oil'!AQ2&gt;0,'E-heavy fuel oil'!AQ50/'BIFUbC-heavy-or-residual-oil'!AQ2,1)</f>
        <v>1</v>
      </c>
    </row>
    <row r="3" spans="1:43" x14ac:dyDescent="0.2">
      <c r="A3" s="313" t="s">
        <v>125</v>
      </c>
      <c r="B3" s="313">
        <f>IF('BIFUbC-heavy-or-residual-oil'!B3&gt;0,'E-heavy fuel oil'!B51/'BIFUbC-heavy-or-residual-oil'!B3,1)</f>
        <v>1</v>
      </c>
      <c r="C3" s="313">
        <f>IF('BIFUbC-heavy-or-residual-oil'!C3&gt;0,'E-heavy fuel oil'!C51/'BIFUbC-heavy-or-residual-oil'!C3,1)</f>
        <v>1</v>
      </c>
      <c r="D3" s="313">
        <f>IF('BIFUbC-heavy-or-residual-oil'!D3&gt;0,'E-heavy fuel oil'!D51/'BIFUbC-heavy-or-residual-oil'!D3,1)</f>
        <v>1</v>
      </c>
      <c r="E3" s="313">
        <f>IF('BIFUbC-heavy-or-residual-oil'!E3&gt;0,'E-heavy fuel oil'!E51/'BIFUbC-heavy-or-residual-oil'!E3,1)</f>
        <v>1</v>
      </c>
      <c r="F3" s="313">
        <f>IF('BIFUbC-heavy-or-residual-oil'!F3&gt;0,'E-heavy fuel oil'!F51/'BIFUbC-heavy-or-residual-oil'!F3,1)</f>
        <v>1</v>
      </c>
      <c r="G3" s="313">
        <f>IF('BIFUbC-heavy-or-residual-oil'!G3&gt;0,'E-heavy fuel oil'!G51/'BIFUbC-heavy-or-residual-oil'!G3,1)</f>
        <v>1</v>
      </c>
      <c r="H3" s="313">
        <f>IF('BIFUbC-heavy-or-residual-oil'!H3&gt;0,'E-heavy fuel oil'!H51/'BIFUbC-heavy-or-residual-oil'!H3,1)</f>
        <v>1</v>
      </c>
      <c r="I3" s="313">
        <f>IF('BIFUbC-heavy-or-residual-oil'!I3&gt;0,'E-heavy fuel oil'!I51/'BIFUbC-heavy-or-residual-oil'!I3,1)</f>
        <v>1</v>
      </c>
      <c r="J3" s="313">
        <f>IF('BIFUbC-heavy-or-residual-oil'!J3&gt;0,'E-heavy fuel oil'!J51/'BIFUbC-heavy-or-residual-oil'!J3,1)</f>
        <v>1</v>
      </c>
      <c r="K3" s="313">
        <f>IF('BIFUbC-heavy-or-residual-oil'!K3&gt;0,'E-heavy fuel oil'!K51/'BIFUbC-heavy-or-residual-oil'!K3,1)</f>
        <v>1</v>
      </c>
      <c r="L3" s="313">
        <f>IF('BIFUbC-heavy-or-residual-oil'!L3&gt;0,'E-heavy fuel oil'!L51/'BIFUbC-heavy-or-residual-oil'!L3,1)</f>
        <v>1</v>
      </c>
      <c r="M3" s="313">
        <f>IF('BIFUbC-heavy-or-residual-oil'!M3&gt;0,'E-heavy fuel oil'!M51/'BIFUbC-heavy-or-residual-oil'!M3,1)</f>
        <v>1</v>
      </c>
      <c r="N3" s="313">
        <f>IF('BIFUbC-heavy-or-residual-oil'!N3&gt;0,'E-heavy fuel oil'!N51/'BIFUbC-heavy-or-residual-oil'!N3,1)</f>
        <v>1</v>
      </c>
      <c r="O3" s="313">
        <f>IF('BIFUbC-heavy-or-residual-oil'!O3&gt;0,'E-heavy fuel oil'!O51/'BIFUbC-heavy-or-residual-oil'!O3,1)</f>
        <v>1</v>
      </c>
      <c r="P3" s="313">
        <f>IF('BIFUbC-heavy-or-residual-oil'!P3&gt;0,'E-heavy fuel oil'!P51/'BIFUbC-heavy-or-residual-oil'!P3,1)</f>
        <v>1</v>
      </c>
      <c r="Q3" s="313">
        <f>IF('BIFUbC-heavy-or-residual-oil'!Q3&gt;0,'E-heavy fuel oil'!Q51/'BIFUbC-heavy-or-residual-oil'!Q3,1)</f>
        <v>1</v>
      </c>
      <c r="R3" s="313">
        <f>IF('BIFUbC-heavy-or-residual-oil'!R3&gt;0,'E-heavy fuel oil'!R51/'BIFUbC-heavy-or-residual-oil'!R3,1)</f>
        <v>1</v>
      </c>
      <c r="S3" s="313">
        <f>IF('BIFUbC-heavy-or-residual-oil'!S3&gt;0,'E-heavy fuel oil'!S51/'BIFUbC-heavy-or-residual-oil'!S3,1)</f>
        <v>1</v>
      </c>
      <c r="T3" s="313">
        <f>IF('BIFUbC-heavy-or-residual-oil'!T3&gt;0,'E-heavy fuel oil'!T51/'BIFUbC-heavy-or-residual-oil'!T3,1)</f>
        <v>1</v>
      </c>
      <c r="U3" s="313">
        <f>IF('BIFUbC-heavy-or-residual-oil'!U3&gt;0,'E-heavy fuel oil'!U51/'BIFUbC-heavy-or-residual-oil'!U3,1)</f>
        <v>1</v>
      </c>
      <c r="V3" s="313">
        <f>IF('BIFUbC-heavy-or-residual-oil'!V3&gt;0,'E-heavy fuel oil'!V51/'BIFUbC-heavy-or-residual-oil'!V3,1)</f>
        <v>1</v>
      </c>
      <c r="W3" s="313">
        <f>IF('BIFUbC-heavy-or-residual-oil'!W3&gt;0,'E-heavy fuel oil'!W51/'BIFUbC-heavy-or-residual-oil'!W3,1)</f>
        <v>1</v>
      </c>
      <c r="X3" s="313">
        <f>IF('BIFUbC-heavy-or-residual-oil'!X3&gt;0,'E-heavy fuel oil'!X51/'BIFUbC-heavy-or-residual-oil'!X3,1)</f>
        <v>1</v>
      </c>
      <c r="Y3" s="313">
        <f>IF('BIFUbC-heavy-or-residual-oil'!Y3&gt;0,'E-heavy fuel oil'!Y51/'BIFUbC-heavy-or-residual-oil'!Y3,1)</f>
        <v>1</v>
      </c>
      <c r="Z3" s="313">
        <f>IF('BIFUbC-heavy-or-residual-oil'!Z3&gt;0,'E-heavy fuel oil'!Z51/'BIFUbC-heavy-or-residual-oil'!Z3,1)</f>
        <v>1</v>
      </c>
      <c r="AA3" s="313">
        <f>IF('BIFUbC-heavy-or-residual-oil'!AA3&gt;0,'E-heavy fuel oil'!AA51/'BIFUbC-heavy-or-residual-oil'!AA3,1)</f>
        <v>1</v>
      </c>
      <c r="AB3" s="313">
        <f>IF('BIFUbC-heavy-or-residual-oil'!AB3&gt;0,'E-heavy fuel oil'!AB51/'BIFUbC-heavy-or-residual-oil'!AB3,1)</f>
        <v>1</v>
      </c>
      <c r="AC3" s="313">
        <f>IF('BIFUbC-heavy-or-residual-oil'!AC3&gt;0,'E-heavy fuel oil'!AC51/'BIFUbC-heavy-or-residual-oil'!AC3,1)</f>
        <v>1</v>
      </c>
      <c r="AD3" s="313">
        <f>IF('BIFUbC-heavy-or-residual-oil'!AD3&gt;0,'E-heavy fuel oil'!AD51/'BIFUbC-heavy-or-residual-oil'!AD3,1)</f>
        <v>1</v>
      </c>
      <c r="AE3" s="313">
        <f>IF('BIFUbC-heavy-or-residual-oil'!AE3&gt;0,'E-heavy fuel oil'!AE51/'BIFUbC-heavy-or-residual-oil'!AE3,1)</f>
        <v>1</v>
      </c>
      <c r="AF3" s="313">
        <f>IF('BIFUbC-heavy-or-residual-oil'!AF3&gt;0,'E-heavy fuel oil'!AF51/'BIFUbC-heavy-or-residual-oil'!AF3,1)</f>
        <v>1</v>
      </c>
      <c r="AG3" s="313">
        <f>IF('BIFUbC-heavy-or-residual-oil'!AG3&gt;0,'E-heavy fuel oil'!AG51/'BIFUbC-heavy-or-residual-oil'!AG3,1)</f>
        <v>1</v>
      </c>
      <c r="AH3" s="313">
        <f>IF('BIFUbC-heavy-or-residual-oil'!AH3&gt;0,'E-heavy fuel oil'!AH51/'BIFUbC-heavy-or-residual-oil'!AH3,1)</f>
        <v>1</v>
      </c>
      <c r="AI3" s="313">
        <f>IF('BIFUbC-heavy-or-residual-oil'!AI3&gt;0,'E-heavy fuel oil'!AI51/'BIFUbC-heavy-or-residual-oil'!AI3,1)</f>
        <v>1</v>
      </c>
      <c r="AJ3" s="313">
        <f>IF('BIFUbC-heavy-or-residual-oil'!AJ3&gt;0,'E-heavy fuel oil'!AJ51/'BIFUbC-heavy-or-residual-oil'!AJ3,1)</f>
        <v>1</v>
      </c>
      <c r="AK3" s="313">
        <f>IF('BIFUbC-heavy-or-residual-oil'!AK3&gt;0,'E-heavy fuel oil'!AK51/'BIFUbC-heavy-or-residual-oil'!AK3,1)</f>
        <v>1</v>
      </c>
      <c r="AL3" s="313">
        <f>IF('BIFUbC-heavy-or-residual-oil'!AL3&gt;0,'E-heavy fuel oil'!AL51/'BIFUbC-heavy-or-residual-oil'!AL3,1)</f>
        <v>1</v>
      </c>
      <c r="AM3" s="313">
        <f>IF('BIFUbC-heavy-or-residual-oil'!AM3&gt;0,'E-heavy fuel oil'!AM51/'BIFUbC-heavy-or-residual-oil'!AM3,1)</f>
        <v>1</v>
      </c>
      <c r="AN3" s="313">
        <f>IF('BIFUbC-heavy-or-residual-oil'!AN3&gt;0,'E-heavy fuel oil'!AN51/'BIFUbC-heavy-or-residual-oil'!AN3,1)</f>
        <v>1</v>
      </c>
      <c r="AO3" s="313">
        <f>IF('BIFUbC-heavy-or-residual-oil'!AO3&gt;0,'E-heavy fuel oil'!AO51/'BIFUbC-heavy-or-residual-oil'!AO3,1)</f>
        <v>1</v>
      </c>
      <c r="AP3" s="313">
        <f>IF('BIFUbC-heavy-or-residual-oil'!AP3&gt;0,'E-heavy fuel oil'!AP51/'BIFUbC-heavy-or-residual-oil'!AP3,1)</f>
        <v>1</v>
      </c>
      <c r="AQ3" s="313">
        <f>IF('BIFUbC-heavy-or-residual-oil'!AQ3&gt;0,'E-heavy fuel oil'!AQ51/'BIFUbC-heavy-or-residual-oil'!AQ3,1)</f>
        <v>1</v>
      </c>
    </row>
    <row r="4" spans="1:43" x14ac:dyDescent="0.2">
      <c r="A4" s="313" t="s">
        <v>126</v>
      </c>
      <c r="B4" s="313">
        <f>IF('BIFUbC-heavy-or-residual-oil'!B4&gt;0,'E-heavy fuel oil'!B52/'BIFUbC-heavy-or-residual-oil'!B4,1)</f>
        <v>1</v>
      </c>
      <c r="C4" s="313">
        <f>IF('BIFUbC-heavy-or-residual-oil'!C4&gt;0,'E-heavy fuel oil'!C52/'BIFUbC-heavy-or-residual-oil'!C4,1)</f>
        <v>1</v>
      </c>
      <c r="D4" s="313">
        <f>IF('BIFUbC-heavy-or-residual-oil'!D4&gt;0,'E-heavy fuel oil'!D52/'BIFUbC-heavy-or-residual-oil'!D4,1)</f>
        <v>1</v>
      </c>
      <c r="E4" s="313">
        <f>IF('BIFUbC-heavy-or-residual-oil'!E4&gt;0,'E-heavy fuel oil'!E52/'BIFUbC-heavy-or-residual-oil'!E4,1)</f>
        <v>1</v>
      </c>
      <c r="F4" s="313">
        <f>IF('BIFUbC-heavy-or-residual-oil'!F4&gt;0,'E-heavy fuel oil'!F52/'BIFUbC-heavy-or-residual-oil'!F4,1)</f>
        <v>1</v>
      </c>
      <c r="G4" s="313">
        <f>IF('BIFUbC-heavy-or-residual-oil'!G4&gt;0,'E-heavy fuel oil'!G52/'BIFUbC-heavy-or-residual-oil'!G4,1)</f>
        <v>1</v>
      </c>
      <c r="H4" s="313">
        <f>IF('BIFUbC-heavy-or-residual-oil'!H4&gt;0,'E-heavy fuel oil'!H52/'BIFUbC-heavy-or-residual-oil'!H4,1)</f>
        <v>1</v>
      </c>
      <c r="I4" s="313">
        <f>IF('BIFUbC-heavy-or-residual-oil'!I4&gt;0,'E-heavy fuel oil'!I52/'BIFUbC-heavy-or-residual-oil'!I4,1)</f>
        <v>1</v>
      </c>
      <c r="J4" s="313">
        <f>IF('BIFUbC-heavy-or-residual-oil'!J4&gt;0,'E-heavy fuel oil'!J52/'BIFUbC-heavy-or-residual-oil'!J4,1)</f>
        <v>1</v>
      </c>
      <c r="K4" s="313">
        <f>IF('BIFUbC-heavy-or-residual-oil'!K4&gt;0,'E-heavy fuel oil'!K52/'BIFUbC-heavy-or-residual-oil'!K4,1)</f>
        <v>1</v>
      </c>
      <c r="L4" s="313">
        <f>IF('BIFUbC-heavy-or-residual-oil'!L4&gt;0,'E-heavy fuel oil'!L52/'BIFUbC-heavy-or-residual-oil'!L4,1)</f>
        <v>1</v>
      </c>
      <c r="M4" s="313">
        <f>IF('BIFUbC-heavy-or-residual-oil'!M4&gt;0,'E-heavy fuel oil'!M52/'BIFUbC-heavy-or-residual-oil'!M4,1)</f>
        <v>1</v>
      </c>
      <c r="N4" s="313">
        <f>IF('BIFUbC-heavy-or-residual-oil'!N4&gt;0,'E-heavy fuel oil'!N52/'BIFUbC-heavy-or-residual-oil'!N4,1)</f>
        <v>1</v>
      </c>
      <c r="O4" s="313">
        <f>IF('BIFUbC-heavy-or-residual-oil'!O4&gt;0,'E-heavy fuel oil'!O52/'BIFUbC-heavy-or-residual-oil'!O4,1)</f>
        <v>1</v>
      </c>
      <c r="P4" s="313">
        <f>IF('BIFUbC-heavy-or-residual-oil'!P4&gt;0,'E-heavy fuel oil'!P52/'BIFUbC-heavy-or-residual-oil'!P4,1)</f>
        <v>1</v>
      </c>
      <c r="Q4" s="313">
        <f>IF('BIFUbC-heavy-or-residual-oil'!Q4&gt;0,'E-heavy fuel oil'!Q52/'BIFUbC-heavy-or-residual-oil'!Q4,1)</f>
        <v>1</v>
      </c>
      <c r="R4" s="313">
        <f>IF('BIFUbC-heavy-or-residual-oil'!R4&gt;0,'E-heavy fuel oil'!R52/'BIFUbC-heavy-or-residual-oil'!R4,1)</f>
        <v>1</v>
      </c>
      <c r="S4" s="313">
        <f>IF('BIFUbC-heavy-or-residual-oil'!S4&gt;0,'E-heavy fuel oil'!S52/'BIFUbC-heavy-or-residual-oil'!S4,1)</f>
        <v>1</v>
      </c>
      <c r="T4" s="313">
        <f>IF('BIFUbC-heavy-or-residual-oil'!T4&gt;0,'E-heavy fuel oil'!T52/'BIFUbC-heavy-or-residual-oil'!T4,1)</f>
        <v>1</v>
      </c>
      <c r="U4" s="313">
        <f>IF('BIFUbC-heavy-or-residual-oil'!U4&gt;0,'E-heavy fuel oil'!U52/'BIFUbC-heavy-or-residual-oil'!U4,1)</f>
        <v>1</v>
      </c>
      <c r="V4" s="313">
        <f>IF('BIFUbC-heavy-or-residual-oil'!V4&gt;0,'E-heavy fuel oil'!V52/'BIFUbC-heavy-or-residual-oil'!V4,1)</f>
        <v>1</v>
      </c>
      <c r="W4" s="313">
        <f>IF('BIFUbC-heavy-or-residual-oil'!W4&gt;0,'E-heavy fuel oil'!W52/'BIFUbC-heavy-or-residual-oil'!W4,1)</f>
        <v>1</v>
      </c>
      <c r="X4" s="313">
        <f>IF('BIFUbC-heavy-or-residual-oil'!X4&gt;0,'E-heavy fuel oil'!X52/'BIFUbC-heavy-or-residual-oil'!X4,1)</f>
        <v>1</v>
      </c>
      <c r="Y4" s="313">
        <f>IF('BIFUbC-heavy-or-residual-oil'!Y4&gt;0,'E-heavy fuel oil'!Y52/'BIFUbC-heavy-or-residual-oil'!Y4,1)</f>
        <v>1</v>
      </c>
      <c r="Z4" s="313">
        <f>IF('BIFUbC-heavy-or-residual-oil'!Z4&gt;0,'E-heavy fuel oil'!Z52/'BIFUbC-heavy-or-residual-oil'!Z4,1)</f>
        <v>1</v>
      </c>
      <c r="AA4" s="313">
        <f>IF('BIFUbC-heavy-or-residual-oil'!AA4&gt;0,'E-heavy fuel oil'!AA52/'BIFUbC-heavy-or-residual-oil'!AA4,1)</f>
        <v>1</v>
      </c>
      <c r="AB4" s="313">
        <f>IF('BIFUbC-heavy-or-residual-oil'!AB4&gt;0,'E-heavy fuel oil'!AB52/'BIFUbC-heavy-or-residual-oil'!AB4,1)</f>
        <v>1</v>
      </c>
      <c r="AC4" s="313">
        <f>IF('BIFUbC-heavy-or-residual-oil'!AC4&gt;0,'E-heavy fuel oil'!AC52/'BIFUbC-heavy-or-residual-oil'!AC4,1)</f>
        <v>1</v>
      </c>
      <c r="AD4" s="313">
        <f>IF('BIFUbC-heavy-or-residual-oil'!AD4&gt;0,'E-heavy fuel oil'!AD52/'BIFUbC-heavy-or-residual-oil'!AD4,1)</f>
        <v>1</v>
      </c>
      <c r="AE4" s="313">
        <f>IF('BIFUbC-heavy-or-residual-oil'!AE4&gt;0,'E-heavy fuel oil'!AE52/'BIFUbC-heavy-or-residual-oil'!AE4,1)</f>
        <v>1</v>
      </c>
      <c r="AF4" s="313">
        <f>IF('BIFUbC-heavy-or-residual-oil'!AF4&gt;0,'E-heavy fuel oil'!AF52/'BIFUbC-heavy-or-residual-oil'!AF4,1)</f>
        <v>1</v>
      </c>
      <c r="AG4" s="313">
        <f>IF('BIFUbC-heavy-or-residual-oil'!AG4&gt;0,'E-heavy fuel oil'!AG52/'BIFUbC-heavy-or-residual-oil'!AG4,1)</f>
        <v>1</v>
      </c>
      <c r="AH4" s="313">
        <f>IF('BIFUbC-heavy-or-residual-oil'!AH4&gt;0,'E-heavy fuel oil'!AH52/'BIFUbC-heavy-or-residual-oil'!AH4,1)</f>
        <v>1</v>
      </c>
      <c r="AI4" s="313">
        <f>IF('BIFUbC-heavy-or-residual-oil'!AI4&gt;0,'E-heavy fuel oil'!AI52/'BIFUbC-heavy-or-residual-oil'!AI4,1)</f>
        <v>1</v>
      </c>
      <c r="AJ4" s="313">
        <f>IF('BIFUbC-heavy-or-residual-oil'!AJ4&gt;0,'E-heavy fuel oil'!AJ52/'BIFUbC-heavy-or-residual-oil'!AJ4,1)</f>
        <v>1</v>
      </c>
      <c r="AK4" s="313">
        <f>IF('BIFUbC-heavy-or-residual-oil'!AK4&gt;0,'E-heavy fuel oil'!AK52/'BIFUbC-heavy-or-residual-oil'!AK4,1)</f>
        <v>1</v>
      </c>
      <c r="AL4" s="313">
        <f>IF('BIFUbC-heavy-or-residual-oil'!AL4&gt;0,'E-heavy fuel oil'!AL52/'BIFUbC-heavy-or-residual-oil'!AL4,1)</f>
        <v>1</v>
      </c>
      <c r="AM4" s="313">
        <f>IF('BIFUbC-heavy-or-residual-oil'!AM4&gt;0,'E-heavy fuel oil'!AM52/'BIFUbC-heavy-or-residual-oil'!AM4,1)</f>
        <v>1</v>
      </c>
      <c r="AN4" s="313">
        <f>IF('BIFUbC-heavy-or-residual-oil'!AN4&gt;0,'E-heavy fuel oil'!AN52/'BIFUbC-heavy-or-residual-oil'!AN4,1)</f>
        <v>1</v>
      </c>
      <c r="AO4" s="313">
        <f>IF('BIFUbC-heavy-or-residual-oil'!AO4&gt;0,'E-heavy fuel oil'!AO52/'BIFUbC-heavy-or-residual-oil'!AO4,1)</f>
        <v>1</v>
      </c>
      <c r="AP4" s="313">
        <f>IF('BIFUbC-heavy-or-residual-oil'!AP4&gt;0,'E-heavy fuel oil'!AP52/'BIFUbC-heavy-or-residual-oil'!AP4,1)</f>
        <v>1</v>
      </c>
      <c r="AQ4" s="313">
        <f>IF('BIFUbC-heavy-or-residual-oil'!AQ4&gt;0,'E-heavy fuel oil'!AQ52/'BIFUbC-heavy-or-residual-oil'!AQ4,1)</f>
        <v>1</v>
      </c>
    </row>
    <row r="5" spans="1:43" x14ac:dyDescent="0.2">
      <c r="A5" s="313" t="s">
        <v>127</v>
      </c>
      <c r="B5" s="313">
        <f>IF('BIFUbC-heavy-or-residual-oil'!B5&gt;0,'E-heavy fuel oil'!B53/'BIFUbC-heavy-or-residual-oil'!B5,1)</f>
        <v>1</v>
      </c>
      <c r="C5" s="313">
        <f>IF('BIFUbC-heavy-or-residual-oil'!C5&gt;0,'E-heavy fuel oil'!C53/'BIFUbC-heavy-or-residual-oil'!C5,1)</f>
        <v>1</v>
      </c>
      <c r="D5" s="313">
        <f>IF('BIFUbC-heavy-or-residual-oil'!D5&gt;0,'E-heavy fuel oil'!D53/'BIFUbC-heavy-or-residual-oil'!D5,1)</f>
        <v>1</v>
      </c>
      <c r="E5" s="313">
        <f>IF('BIFUbC-heavy-or-residual-oil'!E5&gt;0,'E-heavy fuel oil'!E53/'BIFUbC-heavy-or-residual-oil'!E5,1)</f>
        <v>1</v>
      </c>
      <c r="F5" s="313">
        <f>IF('BIFUbC-heavy-or-residual-oil'!F5&gt;0,'E-heavy fuel oil'!F53/'BIFUbC-heavy-or-residual-oil'!F5,1)</f>
        <v>1</v>
      </c>
      <c r="G5" s="313">
        <f>IF('BIFUbC-heavy-or-residual-oil'!G5&gt;0,'E-heavy fuel oil'!G53/'BIFUbC-heavy-or-residual-oil'!G5,1)</f>
        <v>1</v>
      </c>
      <c r="H5" s="313">
        <f>IF('BIFUbC-heavy-or-residual-oil'!H5&gt;0,'E-heavy fuel oil'!H53/'BIFUbC-heavy-or-residual-oil'!H5,1)</f>
        <v>1</v>
      </c>
      <c r="I5" s="313">
        <f>IF('BIFUbC-heavy-or-residual-oil'!I5&gt;0,'E-heavy fuel oil'!I53/'BIFUbC-heavy-or-residual-oil'!I5,1)</f>
        <v>1</v>
      </c>
      <c r="J5" s="313">
        <f>IF('BIFUbC-heavy-or-residual-oil'!J5&gt;0,'E-heavy fuel oil'!J53/'BIFUbC-heavy-or-residual-oil'!J5,1)</f>
        <v>1</v>
      </c>
      <c r="K5" s="313">
        <f>IF('BIFUbC-heavy-or-residual-oil'!K5&gt;0,'E-heavy fuel oil'!K53/'BIFUbC-heavy-or-residual-oil'!K5,1)</f>
        <v>1</v>
      </c>
      <c r="L5" s="313">
        <f>IF('BIFUbC-heavy-or-residual-oil'!L5&gt;0,'E-heavy fuel oil'!L53/'BIFUbC-heavy-or-residual-oil'!L5,1)</f>
        <v>1</v>
      </c>
      <c r="M5" s="313">
        <f>IF('BIFUbC-heavy-or-residual-oil'!M5&gt;0,'E-heavy fuel oil'!M53/'BIFUbC-heavy-or-residual-oil'!M5,1)</f>
        <v>1</v>
      </c>
      <c r="N5" s="313">
        <f>IF('BIFUbC-heavy-or-residual-oil'!N5&gt;0,'E-heavy fuel oil'!N53/'BIFUbC-heavy-or-residual-oil'!N5,1)</f>
        <v>1</v>
      </c>
      <c r="O5" s="313">
        <f>IF('BIFUbC-heavy-or-residual-oil'!O5&gt;0,'E-heavy fuel oil'!O53/'BIFUbC-heavy-or-residual-oil'!O5,1)</f>
        <v>1</v>
      </c>
      <c r="P5" s="313">
        <f>IF('BIFUbC-heavy-or-residual-oil'!P5&gt;0,'E-heavy fuel oil'!P53/'BIFUbC-heavy-or-residual-oil'!P5,1)</f>
        <v>1</v>
      </c>
      <c r="Q5" s="313">
        <f>IF('BIFUbC-heavy-or-residual-oil'!Q5&gt;0,'E-heavy fuel oil'!Q53/'BIFUbC-heavy-or-residual-oil'!Q5,1)</f>
        <v>1</v>
      </c>
      <c r="R5" s="313">
        <f>IF('BIFUbC-heavy-or-residual-oil'!R5&gt;0,'E-heavy fuel oil'!R53/'BIFUbC-heavy-or-residual-oil'!R5,1)</f>
        <v>1</v>
      </c>
      <c r="S5" s="313">
        <f>IF('BIFUbC-heavy-or-residual-oil'!S5&gt;0,'E-heavy fuel oil'!S53/'BIFUbC-heavy-or-residual-oil'!S5,1)</f>
        <v>1</v>
      </c>
      <c r="T5" s="313">
        <f>IF('BIFUbC-heavy-or-residual-oil'!T5&gt;0,'E-heavy fuel oil'!T53/'BIFUbC-heavy-or-residual-oil'!T5,1)</f>
        <v>1</v>
      </c>
      <c r="U5" s="313">
        <f>IF('BIFUbC-heavy-or-residual-oil'!U5&gt;0,'E-heavy fuel oil'!U53/'BIFUbC-heavy-or-residual-oil'!U5,1)</f>
        <v>1</v>
      </c>
      <c r="V5" s="313">
        <f>IF('BIFUbC-heavy-or-residual-oil'!V5&gt;0,'E-heavy fuel oil'!V53/'BIFUbC-heavy-or-residual-oil'!V5,1)</f>
        <v>1</v>
      </c>
      <c r="W5" s="313">
        <f>IF('BIFUbC-heavy-or-residual-oil'!W5&gt;0,'E-heavy fuel oil'!W53/'BIFUbC-heavy-or-residual-oil'!W5,1)</f>
        <v>1</v>
      </c>
      <c r="X5" s="313">
        <f>IF('BIFUbC-heavy-or-residual-oil'!X5&gt;0,'E-heavy fuel oil'!X53/'BIFUbC-heavy-or-residual-oil'!X5,1)</f>
        <v>1</v>
      </c>
      <c r="Y5" s="313">
        <f>IF('BIFUbC-heavy-or-residual-oil'!Y5&gt;0,'E-heavy fuel oil'!Y53/'BIFUbC-heavy-or-residual-oil'!Y5,1)</f>
        <v>1</v>
      </c>
      <c r="Z5" s="313">
        <f>IF('BIFUbC-heavy-or-residual-oil'!Z5&gt;0,'E-heavy fuel oil'!Z53/'BIFUbC-heavy-or-residual-oil'!Z5,1)</f>
        <v>1</v>
      </c>
      <c r="AA5" s="313">
        <f>IF('BIFUbC-heavy-or-residual-oil'!AA5&gt;0,'E-heavy fuel oil'!AA53/'BIFUbC-heavy-or-residual-oil'!AA5,1)</f>
        <v>1</v>
      </c>
      <c r="AB5" s="313">
        <f>IF('BIFUbC-heavy-or-residual-oil'!AB5&gt;0,'E-heavy fuel oil'!AB53/'BIFUbC-heavy-or-residual-oil'!AB5,1)</f>
        <v>1</v>
      </c>
      <c r="AC5" s="313">
        <f>IF('BIFUbC-heavy-or-residual-oil'!AC5&gt;0,'E-heavy fuel oil'!AC53/'BIFUbC-heavy-or-residual-oil'!AC5,1)</f>
        <v>1</v>
      </c>
      <c r="AD5" s="313">
        <f>IF('BIFUbC-heavy-or-residual-oil'!AD5&gt;0,'E-heavy fuel oil'!AD53/'BIFUbC-heavy-or-residual-oil'!AD5,1)</f>
        <v>1</v>
      </c>
      <c r="AE5" s="313">
        <f>IF('BIFUbC-heavy-or-residual-oil'!AE5&gt;0,'E-heavy fuel oil'!AE53/'BIFUbC-heavy-or-residual-oil'!AE5,1)</f>
        <v>1</v>
      </c>
      <c r="AF5" s="313">
        <f>IF('BIFUbC-heavy-or-residual-oil'!AF5&gt;0,'E-heavy fuel oil'!AF53/'BIFUbC-heavy-or-residual-oil'!AF5,1)</f>
        <v>1</v>
      </c>
      <c r="AG5" s="313">
        <f>IF('BIFUbC-heavy-or-residual-oil'!AG5&gt;0,'E-heavy fuel oil'!AG53/'BIFUbC-heavy-or-residual-oil'!AG5,1)</f>
        <v>1</v>
      </c>
      <c r="AH5" s="313">
        <f>IF('BIFUbC-heavy-or-residual-oil'!AH5&gt;0,'E-heavy fuel oil'!AH53/'BIFUbC-heavy-or-residual-oil'!AH5,1)</f>
        <v>1</v>
      </c>
      <c r="AI5" s="313">
        <f>IF('BIFUbC-heavy-or-residual-oil'!AI5&gt;0,'E-heavy fuel oil'!AI53/'BIFUbC-heavy-or-residual-oil'!AI5,1)</f>
        <v>1</v>
      </c>
      <c r="AJ5" s="313">
        <f>IF('BIFUbC-heavy-or-residual-oil'!AJ5&gt;0,'E-heavy fuel oil'!AJ53/'BIFUbC-heavy-or-residual-oil'!AJ5,1)</f>
        <v>1</v>
      </c>
      <c r="AK5" s="313">
        <f>IF('BIFUbC-heavy-or-residual-oil'!AK5&gt;0,'E-heavy fuel oil'!AK53/'BIFUbC-heavy-or-residual-oil'!AK5,1)</f>
        <v>1</v>
      </c>
      <c r="AL5" s="313">
        <f>IF('BIFUbC-heavy-or-residual-oil'!AL5&gt;0,'E-heavy fuel oil'!AL53/'BIFUbC-heavy-or-residual-oil'!AL5,1)</f>
        <v>1</v>
      </c>
      <c r="AM5" s="313">
        <f>IF('BIFUbC-heavy-or-residual-oil'!AM5&gt;0,'E-heavy fuel oil'!AM53/'BIFUbC-heavy-or-residual-oil'!AM5,1)</f>
        <v>1</v>
      </c>
      <c r="AN5" s="313">
        <f>IF('BIFUbC-heavy-or-residual-oil'!AN5&gt;0,'E-heavy fuel oil'!AN53/'BIFUbC-heavy-or-residual-oil'!AN5,1)</f>
        <v>1</v>
      </c>
      <c r="AO5" s="313">
        <f>IF('BIFUbC-heavy-or-residual-oil'!AO5&gt;0,'E-heavy fuel oil'!AO53/'BIFUbC-heavy-or-residual-oil'!AO5,1)</f>
        <v>1</v>
      </c>
      <c r="AP5" s="313">
        <f>IF('BIFUbC-heavy-or-residual-oil'!AP5&gt;0,'E-heavy fuel oil'!AP53/'BIFUbC-heavy-or-residual-oil'!AP5,1)</f>
        <v>1</v>
      </c>
      <c r="AQ5" s="313">
        <f>IF('BIFUbC-heavy-or-residual-oil'!AQ5&gt;0,'E-heavy fuel oil'!AQ53/'BIFUbC-heavy-or-residual-oil'!AQ5,1)</f>
        <v>1</v>
      </c>
    </row>
    <row r="6" spans="1:43" x14ac:dyDescent="0.2">
      <c r="A6" s="313" t="s">
        <v>128</v>
      </c>
      <c r="B6" s="313">
        <f>IF('BIFUbC-heavy-or-residual-oil'!B6&gt;0,'E-heavy fuel oil'!B54/'BIFUbC-heavy-or-residual-oil'!B6,1)</f>
        <v>0.93017857638950563</v>
      </c>
      <c r="C6" s="313">
        <f>IF('BIFUbC-heavy-or-residual-oil'!C6&gt;0,'E-heavy fuel oil'!C54/'BIFUbC-heavy-or-residual-oil'!C6,1)</f>
        <v>1</v>
      </c>
      <c r="D6" s="313">
        <f>IF('BIFUbC-heavy-or-residual-oil'!D6&gt;0,'E-heavy fuel oil'!D54/'BIFUbC-heavy-or-residual-oil'!D6,1)</f>
        <v>1</v>
      </c>
      <c r="E6" s="313">
        <f>IF('BIFUbC-heavy-or-residual-oil'!E6&gt;0,'E-heavy fuel oil'!E54/'BIFUbC-heavy-or-residual-oil'!E6,1)</f>
        <v>1</v>
      </c>
      <c r="F6" s="313">
        <f>IF('BIFUbC-heavy-or-residual-oil'!F6&gt;0,'E-heavy fuel oil'!F54/'BIFUbC-heavy-or-residual-oil'!F6,1)</f>
        <v>1</v>
      </c>
      <c r="G6" s="313">
        <f>IF('BIFUbC-heavy-or-residual-oil'!G6&gt;0,'E-heavy fuel oil'!G54/'BIFUbC-heavy-or-residual-oil'!G6,1)</f>
        <v>1</v>
      </c>
      <c r="H6" s="313">
        <f>IF('BIFUbC-heavy-or-residual-oil'!H6&gt;0,'E-heavy fuel oil'!H54/'BIFUbC-heavy-or-residual-oil'!H6,1)</f>
        <v>1</v>
      </c>
      <c r="I6" s="313">
        <f>IF('BIFUbC-heavy-or-residual-oil'!I6&gt;0,'E-heavy fuel oil'!I54/'BIFUbC-heavy-or-residual-oil'!I6,1)</f>
        <v>1</v>
      </c>
      <c r="J6" s="313">
        <f>IF('BIFUbC-heavy-or-residual-oil'!J6&gt;0,'E-heavy fuel oil'!J54/'BIFUbC-heavy-or-residual-oil'!J6,1)</f>
        <v>1</v>
      </c>
      <c r="K6" s="313">
        <f>IF('BIFUbC-heavy-or-residual-oil'!K6&gt;0,'E-heavy fuel oil'!K54/'BIFUbC-heavy-or-residual-oil'!K6,1)</f>
        <v>1</v>
      </c>
      <c r="L6" s="313">
        <f>IF('BIFUbC-heavy-or-residual-oil'!L6&gt;0,'E-heavy fuel oil'!L54/'BIFUbC-heavy-or-residual-oil'!L6,1)</f>
        <v>1</v>
      </c>
      <c r="M6" s="313">
        <f>IF('BIFUbC-heavy-or-residual-oil'!M6&gt;0,'E-heavy fuel oil'!M54/'BIFUbC-heavy-or-residual-oil'!M6,1)</f>
        <v>1</v>
      </c>
      <c r="N6" s="313">
        <f>IF('BIFUbC-heavy-or-residual-oil'!N6&gt;0,'E-heavy fuel oil'!N54/'BIFUbC-heavy-or-residual-oil'!N6,1)</f>
        <v>1</v>
      </c>
      <c r="O6" s="313">
        <f>IF('BIFUbC-heavy-or-residual-oil'!O6&gt;0,'E-heavy fuel oil'!O54/'BIFUbC-heavy-or-residual-oil'!O6,1)</f>
        <v>1</v>
      </c>
      <c r="P6" s="313">
        <f>IF('BIFUbC-heavy-or-residual-oil'!P6&gt;0,'E-heavy fuel oil'!P54/'BIFUbC-heavy-or-residual-oil'!P6,1)</f>
        <v>1</v>
      </c>
      <c r="Q6" s="313">
        <f>IF('BIFUbC-heavy-or-residual-oil'!Q6&gt;0,'E-heavy fuel oil'!Q54/'BIFUbC-heavy-or-residual-oil'!Q6,1)</f>
        <v>1</v>
      </c>
      <c r="R6" s="313">
        <f>IF('BIFUbC-heavy-or-residual-oil'!R6&gt;0,'E-heavy fuel oil'!R54/'BIFUbC-heavy-or-residual-oil'!R6,1)</f>
        <v>1</v>
      </c>
      <c r="S6" s="313">
        <f>IF('BIFUbC-heavy-or-residual-oil'!S6&gt;0,'E-heavy fuel oil'!S54/'BIFUbC-heavy-or-residual-oil'!S6,1)</f>
        <v>1</v>
      </c>
      <c r="T6" s="313">
        <f>IF('BIFUbC-heavy-or-residual-oil'!T6&gt;0,'E-heavy fuel oil'!T54/'BIFUbC-heavy-or-residual-oil'!T6,1)</f>
        <v>1</v>
      </c>
      <c r="U6" s="313">
        <f>IF('BIFUbC-heavy-or-residual-oil'!U6&gt;0,'E-heavy fuel oil'!U54/'BIFUbC-heavy-or-residual-oil'!U6,1)</f>
        <v>1</v>
      </c>
      <c r="V6" s="313">
        <f>IF('BIFUbC-heavy-or-residual-oil'!V6&gt;0,'E-heavy fuel oil'!V54/'BIFUbC-heavy-or-residual-oil'!V6,1)</f>
        <v>1</v>
      </c>
      <c r="W6" s="313">
        <f>IF('BIFUbC-heavy-or-residual-oil'!W6&gt;0,'E-heavy fuel oil'!W54/'BIFUbC-heavy-or-residual-oil'!W6,1)</f>
        <v>1</v>
      </c>
      <c r="X6" s="313">
        <f>IF('BIFUbC-heavy-or-residual-oil'!X6&gt;0,'E-heavy fuel oil'!X54/'BIFUbC-heavy-or-residual-oil'!X6,1)</f>
        <v>1</v>
      </c>
      <c r="Y6" s="313">
        <f>IF('BIFUbC-heavy-or-residual-oil'!Y6&gt;0,'E-heavy fuel oil'!Y54/'BIFUbC-heavy-or-residual-oil'!Y6,1)</f>
        <v>1</v>
      </c>
      <c r="Z6" s="313">
        <f>IF('BIFUbC-heavy-or-residual-oil'!Z6&gt;0,'E-heavy fuel oil'!Z54/'BIFUbC-heavy-or-residual-oil'!Z6,1)</f>
        <v>1</v>
      </c>
      <c r="AA6" s="313">
        <f>IF('BIFUbC-heavy-or-residual-oil'!AA6&gt;0,'E-heavy fuel oil'!AA54/'BIFUbC-heavy-or-residual-oil'!AA6,1)</f>
        <v>1</v>
      </c>
      <c r="AB6" s="313">
        <f>IF('BIFUbC-heavy-or-residual-oil'!AB6&gt;0,'E-heavy fuel oil'!AB54/'BIFUbC-heavy-or-residual-oil'!AB6,1)</f>
        <v>1</v>
      </c>
      <c r="AC6" s="313">
        <f>IF('BIFUbC-heavy-or-residual-oil'!AC6&gt;0,'E-heavy fuel oil'!AC54/'BIFUbC-heavy-or-residual-oil'!AC6,1)</f>
        <v>1</v>
      </c>
      <c r="AD6" s="313">
        <f>IF('BIFUbC-heavy-or-residual-oil'!AD6&gt;0,'E-heavy fuel oil'!AD54/'BIFUbC-heavy-or-residual-oil'!AD6,1)</f>
        <v>1</v>
      </c>
      <c r="AE6" s="313">
        <f>IF('BIFUbC-heavy-or-residual-oil'!AE6&gt;0,'E-heavy fuel oil'!AE54/'BIFUbC-heavy-or-residual-oil'!AE6,1)</f>
        <v>1</v>
      </c>
      <c r="AF6" s="313">
        <f>IF('BIFUbC-heavy-or-residual-oil'!AF6&gt;0,'E-heavy fuel oil'!AF54/'BIFUbC-heavy-or-residual-oil'!AF6,1)</f>
        <v>1</v>
      </c>
      <c r="AG6" s="313">
        <f>IF('BIFUbC-heavy-or-residual-oil'!AG6&gt;0,'E-heavy fuel oil'!AG54/'BIFUbC-heavy-or-residual-oil'!AG6,1)</f>
        <v>1</v>
      </c>
      <c r="AH6" s="313">
        <f>IF('BIFUbC-heavy-or-residual-oil'!AH6&gt;0,'E-heavy fuel oil'!AH54/'BIFUbC-heavy-or-residual-oil'!AH6,1)</f>
        <v>1</v>
      </c>
      <c r="AI6" s="313">
        <f>IF('BIFUbC-heavy-or-residual-oil'!AI6&gt;0,'E-heavy fuel oil'!AI54/'BIFUbC-heavy-or-residual-oil'!AI6,1)</f>
        <v>1</v>
      </c>
      <c r="AJ6" s="313">
        <f>IF('BIFUbC-heavy-or-residual-oil'!AJ6&gt;0,'E-heavy fuel oil'!AJ54/'BIFUbC-heavy-or-residual-oil'!AJ6,1)</f>
        <v>1</v>
      </c>
      <c r="AK6" s="313">
        <f>IF('BIFUbC-heavy-or-residual-oil'!AK6&gt;0,'E-heavy fuel oil'!AK54/'BIFUbC-heavy-or-residual-oil'!AK6,1)</f>
        <v>1</v>
      </c>
      <c r="AL6" s="313">
        <f>IF('BIFUbC-heavy-or-residual-oil'!AL6&gt;0,'E-heavy fuel oil'!AL54/'BIFUbC-heavy-or-residual-oil'!AL6,1)</f>
        <v>1</v>
      </c>
      <c r="AM6" s="313">
        <f>IF('BIFUbC-heavy-or-residual-oil'!AM6&gt;0,'E-heavy fuel oil'!AM54/'BIFUbC-heavy-or-residual-oil'!AM6,1)</f>
        <v>1</v>
      </c>
      <c r="AN6" s="313">
        <f>IF('BIFUbC-heavy-or-residual-oil'!AN6&gt;0,'E-heavy fuel oil'!AN54/'BIFUbC-heavy-or-residual-oil'!AN6,1)</f>
        <v>1</v>
      </c>
      <c r="AO6" s="313">
        <f>IF('BIFUbC-heavy-or-residual-oil'!AO6&gt;0,'E-heavy fuel oil'!AO54/'BIFUbC-heavy-or-residual-oil'!AO6,1)</f>
        <v>1</v>
      </c>
      <c r="AP6" s="313">
        <f>IF('BIFUbC-heavy-or-residual-oil'!AP6&gt;0,'E-heavy fuel oil'!AP54/'BIFUbC-heavy-or-residual-oil'!AP6,1)</f>
        <v>1</v>
      </c>
      <c r="AQ6" s="313">
        <f>IF('BIFUbC-heavy-or-residual-oil'!AQ6&gt;0,'E-heavy fuel oil'!AQ54/'BIFUbC-heavy-or-residual-oil'!AQ6,1)</f>
        <v>1</v>
      </c>
    </row>
    <row r="7" spans="1:43" x14ac:dyDescent="0.2">
      <c r="A7" s="313" t="s">
        <v>129</v>
      </c>
      <c r="B7" s="313">
        <f>IF('BIFUbC-heavy-or-residual-oil'!B7&gt;0,'E-heavy fuel oil'!B55/'BIFUbC-heavy-or-residual-oil'!B7,1)</f>
        <v>1</v>
      </c>
      <c r="C7" s="313">
        <f>IF('BIFUbC-heavy-or-residual-oil'!C7&gt;0,'E-heavy fuel oil'!C55/'BIFUbC-heavy-or-residual-oil'!C7,1)</f>
        <v>1</v>
      </c>
      <c r="D7" s="313">
        <f>IF('BIFUbC-heavy-or-residual-oil'!D7&gt;0,'E-heavy fuel oil'!D55/'BIFUbC-heavy-or-residual-oil'!D7,1)</f>
        <v>1</v>
      </c>
      <c r="E7" s="313">
        <f>IF('BIFUbC-heavy-or-residual-oil'!E7&gt;0,'E-heavy fuel oil'!E55/'BIFUbC-heavy-or-residual-oil'!E7,1)</f>
        <v>1</v>
      </c>
      <c r="F7" s="313">
        <f>IF('BIFUbC-heavy-or-residual-oil'!F7&gt;0,'E-heavy fuel oil'!F55/'BIFUbC-heavy-or-residual-oil'!F7,1)</f>
        <v>1</v>
      </c>
      <c r="G7" s="313">
        <f>IF('BIFUbC-heavy-or-residual-oil'!G7&gt;0,'E-heavy fuel oil'!G55/'BIFUbC-heavy-or-residual-oil'!G7,1)</f>
        <v>1</v>
      </c>
      <c r="H7" s="313">
        <f>IF('BIFUbC-heavy-or-residual-oil'!H7&gt;0,'E-heavy fuel oil'!H55/'BIFUbC-heavy-or-residual-oil'!H7,1)</f>
        <v>1</v>
      </c>
      <c r="I7" s="313">
        <f>IF('BIFUbC-heavy-or-residual-oil'!I7&gt;0,'E-heavy fuel oil'!I55/'BIFUbC-heavy-or-residual-oil'!I7,1)</f>
        <v>1</v>
      </c>
      <c r="J7" s="313">
        <f>IF('BIFUbC-heavy-or-residual-oil'!J7&gt;0,'E-heavy fuel oil'!J55/'BIFUbC-heavy-or-residual-oil'!J7,1)</f>
        <v>1</v>
      </c>
      <c r="K7" s="313">
        <f>IF('BIFUbC-heavy-or-residual-oil'!K7&gt;0,'E-heavy fuel oil'!K55/'BIFUbC-heavy-or-residual-oil'!K7,1)</f>
        <v>1</v>
      </c>
      <c r="L7" s="313">
        <f>IF('BIFUbC-heavy-or-residual-oil'!L7&gt;0,'E-heavy fuel oil'!L55/'BIFUbC-heavy-or-residual-oil'!L7,1)</f>
        <v>1</v>
      </c>
      <c r="M7" s="313">
        <f>IF('BIFUbC-heavy-or-residual-oil'!M7&gt;0,'E-heavy fuel oil'!M55/'BIFUbC-heavy-or-residual-oil'!M7,1)</f>
        <v>1</v>
      </c>
      <c r="N7" s="313">
        <f>IF('BIFUbC-heavy-or-residual-oil'!N7&gt;0,'E-heavy fuel oil'!N55/'BIFUbC-heavy-or-residual-oil'!N7,1)</f>
        <v>1</v>
      </c>
      <c r="O7" s="313">
        <f>IF('BIFUbC-heavy-or-residual-oil'!O7&gt;0,'E-heavy fuel oil'!O55/'BIFUbC-heavy-or-residual-oil'!O7,1)</f>
        <v>1</v>
      </c>
      <c r="P7" s="313">
        <f>IF('BIFUbC-heavy-or-residual-oil'!P7&gt;0,'E-heavy fuel oil'!P55/'BIFUbC-heavy-or-residual-oil'!P7,1)</f>
        <v>1</v>
      </c>
      <c r="Q7" s="313">
        <f>IF('BIFUbC-heavy-or-residual-oil'!Q7&gt;0,'E-heavy fuel oil'!Q55/'BIFUbC-heavy-or-residual-oil'!Q7,1)</f>
        <v>1</v>
      </c>
      <c r="R7" s="313">
        <f>IF('BIFUbC-heavy-or-residual-oil'!R7&gt;0,'E-heavy fuel oil'!R55/'BIFUbC-heavy-or-residual-oil'!R7,1)</f>
        <v>1</v>
      </c>
      <c r="S7" s="313">
        <f>IF('BIFUbC-heavy-or-residual-oil'!S7&gt;0,'E-heavy fuel oil'!S55/'BIFUbC-heavy-or-residual-oil'!S7,1)</f>
        <v>1</v>
      </c>
      <c r="T7" s="313">
        <f>IF('BIFUbC-heavy-or-residual-oil'!T7&gt;0,'E-heavy fuel oil'!T55/'BIFUbC-heavy-or-residual-oil'!T7,1)</f>
        <v>1</v>
      </c>
      <c r="U7" s="313">
        <f>IF('BIFUbC-heavy-or-residual-oil'!U7&gt;0,'E-heavy fuel oil'!U55/'BIFUbC-heavy-or-residual-oil'!U7,1)</f>
        <v>1</v>
      </c>
      <c r="V7" s="313">
        <f>IF('BIFUbC-heavy-or-residual-oil'!V7&gt;0,'E-heavy fuel oil'!V55/'BIFUbC-heavy-or-residual-oil'!V7,1)</f>
        <v>1</v>
      </c>
      <c r="W7" s="313">
        <f>IF('BIFUbC-heavy-or-residual-oil'!W7&gt;0,'E-heavy fuel oil'!W55/'BIFUbC-heavy-or-residual-oil'!W7,1)</f>
        <v>1</v>
      </c>
      <c r="X7" s="313">
        <f>IF('BIFUbC-heavy-or-residual-oil'!X7&gt;0,'E-heavy fuel oil'!X55/'BIFUbC-heavy-or-residual-oil'!X7,1)</f>
        <v>1</v>
      </c>
      <c r="Y7" s="313">
        <f>IF('BIFUbC-heavy-or-residual-oil'!Y7&gt;0,'E-heavy fuel oil'!Y55/'BIFUbC-heavy-or-residual-oil'!Y7,1)</f>
        <v>1</v>
      </c>
      <c r="Z7" s="313">
        <f>IF('BIFUbC-heavy-or-residual-oil'!Z7&gt;0,'E-heavy fuel oil'!Z55/'BIFUbC-heavy-or-residual-oil'!Z7,1)</f>
        <v>1</v>
      </c>
      <c r="AA7" s="313">
        <f>IF('BIFUbC-heavy-or-residual-oil'!AA7&gt;0,'E-heavy fuel oil'!AA55/'BIFUbC-heavy-or-residual-oil'!AA7,1)</f>
        <v>1</v>
      </c>
      <c r="AB7" s="313">
        <f>IF('BIFUbC-heavy-or-residual-oil'!AB7&gt;0,'E-heavy fuel oil'!AB55/'BIFUbC-heavy-or-residual-oil'!AB7,1)</f>
        <v>1</v>
      </c>
      <c r="AC7" s="313">
        <f>IF('BIFUbC-heavy-or-residual-oil'!AC7&gt;0,'E-heavy fuel oil'!AC55/'BIFUbC-heavy-or-residual-oil'!AC7,1)</f>
        <v>1</v>
      </c>
      <c r="AD7" s="313">
        <f>IF('BIFUbC-heavy-or-residual-oil'!AD7&gt;0,'E-heavy fuel oil'!AD55/'BIFUbC-heavy-or-residual-oil'!AD7,1)</f>
        <v>1</v>
      </c>
      <c r="AE7" s="313">
        <f>IF('BIFUbC-heavy-or-residual-oil'!AE7&gt;0,'E-heavy fuel oil'!AE55/'BIFUbC-heavy-or-residual-oil'!AE7,1)</f>
        <v>1</v>
      </c>
      <c r="AF7" s="313">
        <f>IF('BIFUbC-heavy-or-residual-oil'!AF7&gt;0,'E-heavy fuel oil'!AF55/'BIFUbC-heavy-or-residual-oil'!AF7,1)</f>
        <v>1</v>
      </c>
      <c r="AG7" s="313">
        <f>IF('BIFUbC-heavy-or-residual-oil'!AG7&gt;0,'E-heavy fuel oil'!AG55/'BIFUbC-heavy-or-residual-oil'!AG7,1)</f>
        <v>1</v>
      </c>
      <c r="AH7" s="313">
        <f>IF('BIFUbC-heavy-or-residual-oil'!AH7&gt;0,'E-heavy fuel oil'!AH55/'BIFUbC-heavy-or-residual-oil'!AH7,1)</f>
        <v>1</v>
      </c>
      <c r="AI7" s="313">
        <f>IF('BIFUbC-heavy-or-residual-oil'!AI7&gt;0,'E-heavy fuel oil'!AI55/'BIFUbC-heavy-or-residual-oil'!AI7,1)</f>
        <v>1</v>
      </c>
      <c r="AJ7" s="313">
        <f>IF('BIFUbC-heavy-or-residual-oil'!AJ7&gt;0,'E-heavy fuel oil'!AJ55/'BIFUbC-heavy-or-residual-oil'!AJ7,1)</f>
        <v>1</v>
      </c>
      <c r="AK7" s="313">
        <f>IF('BIFUbC-heavy-or-residual-oil'!AK7&gt;0,'E-heavy fuel oil'!AK55/'BIFUbC-heavy-or-residual-oil'!AK7,1)</f>
        <v>1</v>
      </c>
      <c r="AL7" s="313">
        <f>IF('BIFUbC-heavy-or-residual-oil'!AL7&gt;0,'E-heavy fuel oil'!AL55/'BIFUbC-heavy-or-residual-oil'!AL7,1)</f>
        <v>1</v>
      </c>
      <c r="AM7" s="313">
        <f>IF('BIFUbC-heavy-or-residual-oil'!AM7&gt;0,'E-heavy fuel oil'!AM55/'BIFUbC-heavy-or-residual-oil'!AM7,1)</f>
        <v>1</v>
      </c>
      <c r="AN7" s="313">
        <f>IF('BIFUbC-heavy-or-residual-oil'!AN7&gt;0,'E-heavy fuel oil'!AN55/'BIFUbC-heavy-or-residual-oil'!AN7,1)</f>
        <v>1</v>
      </c>
      <c r="AO7" s="313">
        <f>IF('BIFUbC-heavy-or-residual-oil'!AO7&gt;0,'E-heavy fuel oil'!AO55/'BIFUbC-heavy-or-residual-oil'!AO7,1)</f>
        <v>1</v>
      </c>
      <c r="AP7" s="313">
        <f>IF('BIFUbC-heavy-or-residual-oil'!AP7&gt;0,'E-heavy fuel oil'!AP55/'BIFUbC-heavy-or-residual-oil'!AP7,1)</f>
        <v>1</v>
      </c>
      <c r="AQ7" s="313">
        <f>IF('BIFUbC-heavy-or-residual-oil'!AQ7&gt;0,'E-heavy fuel oil'!AQ55/'BIFUbC-heavy-or-residual-oil'!AQ7,1)</f>
        <v>1</v>
      </c>
    </row>
    <row r="8" spans="1:43" x14ac:dyDescent="0.2">
      <c r="A8" s="313" t="s">
        <v>130</v>
      </c>
      <c r="B8" s="313">
        <f>IF('BIFUbC-heavy-or-residual-oil'!B8&gt;0,'E-heavy fuel oil'!B56/'BIFUbC-heavy-or-residual-oil'!B8,1)</f>
        <v>0.18507314591362389</v>
      </c>
      <c r="C8" s="313">
        <f>IF('BIFUbC-heavy-or-residual-oil'!C8&gt;0,'E-heavy fuel oil'!C56/'BIFUbC-heavy-or-residual-oil'!C8,1)</f>
        <v>0.10956185473941098</v>
      </c>
      <c r="D8" s="313">
        <f>IF('BIFUbC-heavy-or-residual-oil'!D8&gt;0,'E-heavy fuel oil'!D56/'BIFUbC-heavy-or-residual-oil'!D8,1)</f>
        <v>0.10901453589048543</v>
      </c>
      <c r="E8" s="313">
        <f>IF('BIFUbC-heavy-or-residual-oil'!E8&gt;0,'E-heavy fuel oil'!E56/'BIFUbC-heavy-or-residual-oil'!E8,1)</f>
        <v>0.10615329268488523</v>
      </c>
      <c r="F8" s="313">
        <f>IF('BIFUbC-heavy-or-residual-oil'!F8&gt;0,'E-heavy fuel oil'!F56/'BIFUbC-heavy-or-residual-oil'!F8,1)</f>
        <v>0.10513585455208378</v>
      </c>
      <c r="G8" s="313">
        <f>IF('BIFUbC-heavy-or-residual-oil'!G8&gt;0,'E-heavy fuel oil'!G56/'BIFUbC-heavy-or-residual-oil'!G8,1)</f>
        <v>0.10410139426060112</v>
      </c>
      <c r="H8" s="313">
        <f>IF('BIFUbC-heavy-or-residual-oil'!H8&gt;0,'E-heavy fuel oil'!H56/'BIFUbC-heavy-or-residual-oil'!H8,1)</f>
        <v>0.1030649378589016</v>
      </c>
      <c r="I8" s="313">
        <f>IF('BIFUbC-heavy-or-residual-oil'!I8&gt;0,'E-heavy fuel oil'!I56/'BIFUbC-heavy-or-residual-oil'!I8,1)</f>
        <v>0.10210047827329254</v>
      </c>
      <c r="J8" s="313">
        <f>IF('BIFUbC-heavy-or-residual-oil'!J8&gt;0,'E-heavy fuel oil'!J56/'BIFUbC-heavy-or-residual-oil'!J8,1)</f>
        <v>0.1011458459219696</v>
      </c>
      <c r="K8" s="313">
        <f>IF('BIFUbC-heavy-or-residual-oil'!K8&gt;0,'E-heavy fuel oil'!K56/'BIFUbC-heavy-or-residual-oil'!K8,1)</f>
        <v>0.10019910453993824</v>
      </c>
      <c r="L8" s="313">
        <f>IF('BIFUbC-heavy-or-residual-oil'!L8&gt;0,'E-heavy fuel oil'!L56/'BIFUbC-heavy-or-residual-oil'!L8,1)</f>
        <v>9.925841108017297E-2</v>
      </c>
      <c r="M8" s="313">
        <f>IF('BIFUbC-heavy-or-residual-oil'!M8&gt;0,'E-heavy fuel oil'!M56/'BIFUbC-heavy-or-residual-oil'!M8,1)</f>
        <v>9.8322012556210481E-2</v>
      </c>
      <c r="N8" s="313">
        <f>IF('BIFUbC-heavy-or-residual-oil'!N8&gt;0,'E-heavy fuel oil'!N56/'BIFUbC-heavy-or-residual-oil'!N8,1)</f>
        <v>9.7583180805933312E-2</v>
      </c>
      <c r="O8" s="313">
        <f>IF('BIFUbC-heavy-or-residual-oil'!O8&gt;0,'E-heavy fuel oil'!O56/'BIFUbC-heavy-or-residual-oil'!O8,1)</f>
        <v>9.6845912565989137E-2</v>
      </c>
      <c r="P8" s="313">
        <f>IF('BIFUbC-heavy-or-residual-oil'!P8&gt;0,'E-heavy fuel oil'!P56/'BIFUbC-heavy-or-residual-oil'!P8,1)</f>
        <v>9.6110265544498447E-2</v>
      </c>
      <c r="Q8" s="313">
        <f>IF('BIFUbC-heavy-or-residual-oil'!Q8&gt;0,'E-heavy fuel oil'!Q56/'BIFUbC-heavy-or-residual-oil'!Q8,1)</f>
        <v>9.5376296085221635E-2</v>
      </c>
      <c r="R8" s="313">
        <f>IF('BIFUbC-heavy-or-residual-oil'!R8&gt;0,'E-heavy fuel oil'!R56/'BIFUbC-heavy-or-residual-oil'!R8,1)</f>
        <v>9.4644059168241881E-2</v>
      </c>
      <c r="S8" s="313">
        <f>IF('BIFUbC-heavy-or-residual-oil'!S8&gt;0,'E-heavy fuel oil'!S56/'BIFUbC-heavy-or-residual-oil'!S8,1)</f>
        <v>9.4330925637424692E-2</v>
      </c>
      <c r="T8" s="313">
        <f>IF('BIFUbC-heavy-or-residual-oil'!T8&gt;0,'E-heavy fuel oil'!T56/'BIFUbC-heavy-or-residual-oil'!T8,1)</f>
        <v>9.4017888847275771E-2</v>
      </c>
      <c r="U8" s="313">
        <f>IF('BIFUbC-heavy-or-residual-oil'!U8&gt;0,'E-heavy fuel oil'!U56/'BIFUbC-heavy-or-residual-oil'!U8,1)</f>
        <v>9.3705053322459264E-2</v>
      </c>
      <c r="V8" s="313">
        <f>IF('BIFUbC-heavy-or-residual-oil'!V8&gt;0,'E-heavy fuel oil'!V56/'BIFUbC-heavy-or-residual-oil'!V8,1)</f>
        <v>9.3392521426811329E-2</v>
      </c>
      <c r="W8" s="313">
        <f>IF('BIFUbC-heavy-or-residual-oil'!W8&gt;0,'E-heavy fuel oil'!W56/'BIFUbC-heavy-or-residual-oil'!W8,1)</f>
        <v>9.3080393365291961E-2</v>
      </c>
      <c r="X8" s="313">
        <f>IF('BIFUbC-heavy-or-residual-oil'!X8&gt;0,'E-heavy fuel oil'!X56/'BIFUbC-heavy-or-residual-oil'!X8,1)</f>
        <v>9.2768767190109708E-2</v>
      </c>
      <c r="Y8" s="313">
        <f>IF('BIFUbC-heavy-or-residual-oil'!Y8&gt;0,'E-heavy fuel oil'!Y56/'BIFUbC-heavy-or-residual-oil'!Y8,1)</f>
        <v>9.2457738810877113E-2</v>
      </c>
      <c r="Z8" s="313">
        <f>IF('BIFUbC-heavy-or-residual-oil'!Z8&gt;0,'E-heavy fuel oil'!Z56/'BIFUbC-heavy-or-residual-oil'!Z8,1)</f>
        <v>9.2147402008652346E-2</v>
      </c>
      <c r="AA8" s="313">
        <f>IF('BIFUbC-heavy-or-residual-oil'!AA8&gt;0,'E-heavy fuel oil'!AA56/'BIFUbC-heavy-or-residual-oil'!AA8,1)</f>
        <v>9.1837848453726376E-2</v>
      </c>
      <c r="AB8" s="313">
        <f>IF('BIFUbC-heavy-or-residual-oil'!AB8&gt;0,'E-heavy fuel oil'!AB56/'BIFUbC-heavy-or-residual-oil'!AB8,1)</f>
        <v>9.1529167727014041E-2</v>
      </c>
      <c r="AC8" s="313">
        <f>IF('BIFUbC-heavy-or-residual-oil'!AC8&gt;0,'E-heavy fuel oil'!AC56/'BIFUbC-heavy-or-residual-oil'!AC8,1)</f>
        <v>9.1221447344909598E-2</v>
      </c>
      <c r="AD8" s="313">
        <f>IF('BIFUbC-heavy-or-residual-oil'!AD8&gt;0,'E-heavy fuel oil'!AD56/'BIFUbC-heavy-or-residual-oil'!AD8,1)</f>
        <v>9.091477278747194E-2</v>
      </c>
      <c r="AE8" s="313">
        <f>IF('BIFUbC-heavy-or-residual-oil'!AE8&gt;0,'E-heavy fuel oil'!AE56/'BIFUbC-heavy-or-residual-oil'!AE8,1)</f>
        <v>9.0609227529800898E-2</v>
      </c>
      <c r="AF8" s="313">
        <f>IF('BIFUbC-heavy-or-residual-oil'!AF8&gt;0,'E-heavy fuel oil'!AF56/'BIFUbC-heavy-or-residual-oil'!AF8,1)</f>
        <v>9.0304893076477669E-2</v>
      </c>
      <c r="AG8" s="313">
        <f>IF('BIFUbC-heavy-or-residual-oil'!AG8&gt;0,'E-heavy fuel oil'!AG56/'BIFUbC-heavy-or-residual-oil'!AG8,1)</f>
        <v>9.0001848998936027E-2</v>
      </c>
      <c r="AH8" s="313">
        <f>IF('BIFUbC-heavy-or-residual-oil'!AH8&gt;0,'E-heavy fuel oil'!AH56/'BIFUbC-heavy-or-residual-oil'!AH8,1)</f>
        <v>8.9700172975642478E-2</v>
      </c>
      <c r="AI8" s="313">
        <f>IF('BIFUbC-heavy-or-residual-oil'!AI8&gt;0,'E-heavy fuel oil'!AI56/'BIFUbC-heavy-or-residual-oil'!AI8,1)</f>
        <v>8.9399940834961125E-2</v>
      </c>
      <c r="AJ8" s="313">
        <f>IF('BIFUbC-heavy-or-residual-oil'!AJ8&gt;0,'E-heavy fuel oil'!AJ56/'BIFUbC-heavy-or-residual-oil'!AJ8,1)</f>
        <v>8.9101226600587474E-2</v>
      </c>
      <c r="AK8" s="313">
        <f>IF('BIFUbC-heavy-or-residual-oil'!AK8&gt;0,'E-heavy fuel oil'!AK56/'BIFUbC-heavy-or-residual-oil'!AK8,1)</f>
        <v>8.8804102539435575E-2</v>
      </c>
      <c r="AL8" s="313">
        <f>IF('BIFUbC-heavy-or-residual-oil'!AL8&gt;0,'E-heavy fuel oil'!AL56/'BIFUbC-heavy-or-residual-oil'!AL8,1)</f>
        <v>8.8508639211871243E-2</v>
      </c>
      <c r="AM8" s="313">
        <f>IF('BIFUbC-heavy-or-residual-oil'!AM8&gt;0,'E-heavy fuel oil'!AM56/'BIFUbC-heavy-or-residual-oil'!AM8,1)</f>
        <v>8.8214905524185233E-2</v>
      </c>
      <c r="AN8" s="313">
        <f>IF('BIFUbC-heavy-or-residual-oil'!AN8&gt;0,'E-heavy fuel oil'!AN56/'BIFUbC-heavy-or-residual-oil'!AN8,1)</f>
        <v>8.792296878320742E-2</v>
      </c>
      <c r="AO8" s="313">
        <f>IF('BIFUbC-heavy-or-residual-oil'!AO8&gt;0,'E-heavy fuel oil'!AO56/'BIFUbC-heavy-or-residual-oil'!AO8,1)</f>
        <v>8.7632894752967025E-2</v>
      </c>
      <c r="AP8" s="313">
        <f>IF('BIFUbC-heavy-or-residual-oil'!AP8&gt;0,'E-heavy fuel oil'!AP56/'BIFUbC-heavy-or-residual-oil'!AP8,1)</f>
        <v>8.7344747713309898E-2</v>
      </c>
      <c r="AQ8" s="313">
        <f>IF('BIFUbC-heavy-or-residual-oil'!AQ8&gt;0,'E-heavy fuel oil'!AQ56/'BIFUbC-heavy-or-residual-oil'!AQ8,1)</f>
        <v>8.6647487897445655E-2</v>
      </c>
    </row>
    <row r="9" spans="1:43" x14ac:dyDescent="0.2">
      <c r="A9" s="313" t="s">
        <v>131</v>
      </c>
      <c r="B9" s="313">
        <f>IF('BIFUbC-heavy-or-residual-oil'!B9&gt;0,'E-heavy fuel oil'!B57/'BIFUbC-heavy-or-residual-oil'!B9,1)</f>
        <v>0.97393621944372677</v>
      </c>
      <c r="C9" s="313">
        <f>IF('BIFUbC-heavy-or-residual-oil'!C9&gt;0,'E-heavy fuel oil'!C57/'BIFUbC-heavy-or-residual-oil'!C9,1)</f>
        <v>0.96238337931855877</v>
      </c>
      <c r="D9" s="313">
        <f>IF('BIFUbC-heavy-or-residual-oil'!D9&gt;0,'E-heavy fuel oil'!D57/'BIFUbC-heavy-or-residual-oil'!D9,1)</f>
        <v>0.96114508540900967</v>
      </c>
      <c r="E9" s="313">
        <f>IF('BIFUbC-heavy-or-residual-oil'!E9&gt;0,'E-heavy fuel oil'!E57/'BIFUbC-heavy-or-residual-oil'!E9,1)</f>
        <v>0.96112122166944502</v>
      </c>
      <c r="F9" s="313">
        <f>IF('BIFUbC-heavy-or-residual-oil'!F9&gt;0,'E-heavy fuel oil'!F57/'BIFUbC-heavy-or-residual-oil'!F9,1)</f>
        <v>0.9613081442600655</v>
      </c>
      <c r="G9" s="313">
        <f>IF('BIFUbC-heavy-or-residual-oil'!G9&gt;0,'E-heavy fuel oil'!G57/'BIFUbC-heavy-or-residual-oil'!G9,1)</f>
        <v>0.96135628595830891</v>
      </c>
      <c r="H9" s="313">
        <f>IF('BIFUbC-heavy-or-residual-oil'!H9&gt;0,'E-heavy fuel oil'!H57/'BIFUbC-heavy-or-residual-oil'!H9,1)</f>
        <v>0.9613190070182065</v>
      </c>
      <c r="I9" s="313">
        <f>IF('BIFUbC-heavy-or-residual-oil'!I9&gt;0,'E-heavy fuel oil'!I57/'BIFUbC-heavy-or-residual-oil'!I9,1)</f>
        <v>0.96106169373919781</v>
      </c>
      <c r="J9" s="313">
        <f>IF('BIFUbC-heavy-or-residual-oil'!J9&gt;0,'E-heavy fuel oil'!J57/'BIFUbC-heavy-or-residual-oil'!J9,1)</f>
        <v>0.96079877507359945</v>
      </c>
      <c r="K9" s="313">
        <f>IF('BIFUbC-heavy-or-residual-oil'!K9&gt;0,'E-heavy fuel oil'!K57/'BIFUbC-heavy-or-residual-oil'!K9,1)</f>
        <v>0.96053852333650624</v>
      </c>
      <c r="L9" s="313">
        <f>IF('BIFUbC-heavy-or-residual-oil'!L9&gt;0,'E-heavy fuel oil'!L57/'BIFUbC-heavy-or-residual-oil'!L9,1)</f>
        <v>0.96028925840995916</v>
      </c>
      <c r="M9" s="313">
        <f>IF('BIFUbC-heavy-or-residual-oil'!M9&gt;0,'E-heavy fuel oil'!M57/'BIFUbC-heavy-or-residual-oil'!M9,1)</f>
        <v>0.96005939377518668</v>
      </c>
      <c r="N9" s="313">
        <f>IF('BIFUbC-heavy-or-residual-oil'!N9&gt;0,'E-heavy fuel oil'!N57/'BIFUbC-heavy-or-residual-oil'!N9,1)</f>
        <v>0.95978521122228733</v>
      </c>
      <c r="O9" s="313">
        <f>IF('BIFUbC-heavy-or-residual-oil'!O9&gt;0,'E-heavy fuel oil'!O57/'BIFUbC-heavy-or-residual-oil'!O9,1)</f>
        <v>0.95954005827513478</v>
      </c>
      <c r="P9" s="313">
        <f>IF('BIFUbC-heavy-or-residual-oil'!P9&gt;0,'E-heavy fuel oil'!P57/'BIFUbC-heavy-or-residual-oil'!P9,1)</f>
        <v>0.95932135837952592</v>
      </c>
      <c r="Q9" s="313">
        <f>IF('BIFUbC-heavy-or-residual-oil'!Q9&gt;0,'E-heavy fuel oil'!Q57/'BIFUbC-heavy-or-residual-oil'!Q9,1)</f>
        <v>0.95912665473852432</v>
      </c>
      <c r="R9" s="313">
        <f>IF('BIFUbC-heavy-or-residual-oil'!R9&gt;0,'E-heavy fuel oil'!R57/'BIFUbC-heavy-or-residual-oil'!R9,1)</f>
        <v>0.95895357376482226</v>
      </c>
      <c r="S9" s="313">
        <f>IF('BIFUbC-heavy-or-residual-oil'!S9&gt;0,'E-heavy fuel oil'!S57/'BIFUbC-heavy-or-residual-oil'!S9,1)</f>
        <v>0.95887463736328782</v>
      </c>
      <c r="T9" s="313">
        <f>IF('BIFUbC-heavy-or-residual-oil'!T9&gt;0,'E-heavy fuel oil'!T57/'BIFUbC-heavy-or-residual-oil'!T9,1)</f>
        <v>0.95881538148865031</v>
      </c>
      <c r="U9" s="313">
        <f>IF('BIFUbC-heavy-or-residual-oil'!U9&gt;0,'E-heavy fuel oil'!U57/'BIFUbC-heavy-or-residual-oil'!U9,1)</f>
        <v>0.95877440821413495</v>
      </c>
      <c r="V9" s="313">
        <f>IF('BIFUbC-heavy-or-residual-oil'!V9&gt;0,'E-heavy fuel oil'!V57/'BIFUbC-heavy-or-residual-oil'!V9,1)</f>
        <v>0.95875036932429525</v>
      </c>
      <c r="W9" s="313">
        <f>IF('BIFUbC-heavy-or-residual-oil'!W9&gt;0,'E-heavy fuel oil'!W57/'BIFUbC-heavy-or-residual-oil'!W9,1)</f>
        <v>0.95874195175513877</v>
      </c>
      <c r="X9" s="313">
        <f>IF('BIFUbC-heavy-or-residual-oil'!X9&gt;0,'E-heavy fuel oil'!X57/'BIFUbC-heavy-or-residual-oil'!X9,1)</f>
        <v>0.95864885533454591</v>
      </c>
      <c r="Y9" s="313">
        <f>IF('BIFUbC-heavy-or-residual-oil'!Y9&gt;0,'E-heavy fuel oil'!Y57/'BIFUbC-heavy-or-residual-oil'!Y9,1)</f>
        <v>0.95856827311696158</v>
      </c>
      <c r="Z9" s="313">
        <f>IF('BIFUbC-heavy-or-residual-oil'!Z9&gt;0,'E-heavy fuel oil'!Z57/'BIFUbC-heavy-or-residual-oil'!Z9,1)</f>
        <v>0.95849872786023327</v>
      </c>
      <c r="AA9" s="313">
        <f>IF('BIFUbC-heavy-or-residual-oil'!AA9&gt;0,'E-heavy fuel oil'!AA57/'BIFUbC-heavy-or-residual-oil'!AA9,1)</f>
        <v>0.95843876232278502</v>
      </c>
      <c r="AB9" s="313">
        <f>IF('BIFUbC-heavy-or-residual-oil'!AB9&gt;0,'E-heavy fuel oil'!AB57/'BIFUbC-heavy-or-residual-oil'!AB9,1)</f>
        <v>0.95838693062410729</v>
      </c>
      <c r="AC9" s="313">
        <f>IF('BIFUbC-heavy-or-residual-oil'!AC9&gt;0,'E-heavy fuel oil'!AC57/'BIFUbC-heavy-or-residual-oil'!AC9,1)</f>
        <v>0.95826999106814126</v>
      </c>
      <c r="AD9" s="313">
        <f>IF('BIFUbC-heavy-or-residual-oil'!AD9&gt;0,'E-heavy fuel oil'!AD57/'BIFUbC-heavy-or-residual-oil'!AD9,1)</f>
        <v>0.95815695682300162</v>
      </c>
      <c r="AE9" s="313">
        <f>IF('BIFUbC-heavy-or-residual-oil'!AE9&gt;0,'E-heavy fuel oil'!AE57/'BIFUbC-heavy-or-residual-oil'!AE9,1)</f>
        <v>0.95804629779941652</v>
      </c>
      <c r="AF9" s="313">
        <f>IF('BIFUbC-heavy-or-residual-oil'!AF9&gt;0,'E-heavy fuel oil'!AF57/'BIFUbC-heavy-or-residual-oil'!AF9,1)</f>
        <v>0.95793649415840687</v>
      </c>
      <c r="AG9" s="313">
        <f>IF('BIFUbC-heavy-or-residual-oil'!AG9&gt;0,'E-heavy fuel oil'!AG57/'BIFUbC-heavy-or-residual-oil'!AG9,1)</f>
        <v>0.95782603485682472</v>
      </c>
      <c r="AH9" s="313">
        <f>IF('BIFUbC-heavy-or-residual-oil'!AH9&gt;0,'E-heavy fuel oil'!AH57/'BIFUbC-heavy-or-residual-oil'!AH9,1)</f>
        <v>0.95770253262584182</v>
      </c>
      <c r="AI9" s="313">
        <f>IF('BIFUbC-heavy-or-residual-oil'!AI9&gt;0,'E-heavy fuel oil'!AI57/'BIFUbC-heavy-or-residual-oil'!AI9,1)</f>
        <v>0.95757511722755173</v>
      </c>
      <c r="AJ9" s="313">
        <f>IF('BIFUbC-heavy-or-residual-oil'!AJ9&gt;0,'E-heavy fuel oil'!AJ57/'BIFUbC-heavy-or-residual-oil'!AJ9,1)</f>
        <v>0.95744230739487945</v>
      </c>
      <c r="AK9" s="313">
        <f>IF('BIFUbC-heavy-or-residual-oil'!AK9&gt;0,'E-heavy fuel oil'!AK57/'BIFUbC-heavy-or-residual-oil'!AK9,1)</f>
        <v>0.95730264211574434</v>
      </c>
      <c r="AL9" s="313">
        <f>IF('BIFUbC-heavy-or-residual-oil'!AL9&gt;0,'E-heavy fuel oil'!AL57/'BIFUbC-heavy-or-residual-oil'!AL9,1)</f>
        <v>0.95715468625508582</v>
      </c>
      <c r="AM9" s="313">
        <f>IF('BIFUbC-heavy-or-residual-oil'!AM9&gt;0,'E-heavy fuel oil'!AM57/'BIFUbC-heavy-or-residual-oil'!AM9,1)</f>
        <v>0.95697391989451608</v>
      </c>
      <c r="AN9" s="313">
        <f>IF('BIFUbC-heavy-or-residual-oil'!AN9&gt;0,'E-heavy fuel oil'!AN57/'BIFUbC-heavy-or-residual-oil'!AN9,1)</f>
        <v>0.95678157190014979</v>
      </c>
      <c r="AO9" s="313">
        <f>IF('BIFUbC-heavy-or-residual-oil'!AO9&gt;0,'E-heavy fuel oil'!AO57/'BIFUbC-heavy-or-residual-oil'!AO9,1)</f>
        <v>0.95657636402601109</v>
      </c>
      <c r="AP9" s="313">
        <f>IF('BIFUbC-heavy-or-residual-oil'!AP9&gt;0,'E-heavy fuel oil'!AP57/'BIFUbC-heavy-or-residual-oil'!AP9,1)</f>
        <v>0.95635709257455193</v>
      </c>
      <c r="AQ9" s="313">
        <f>IF('BIFUbC-heavy-or-residual-oil'!AQ9&gt;0,'E-heavy fuel oil'!AQ57/'BIFUbC-heavy-or-residual-oil'!AQ9,1)</f>
        <v>0.9559062800805187</v>
      </c>
    </row>
    <row r="10" spans="1:43" x14ac:dyDescent="0.2">
      <c r="A10" s="313" t="s">
        <v>132</v>
      </c>
      <c r="B10" s="313">
        <f>IF('BIFUbC-heavy-or-residual-oil'!B10&gt;0,'E-heavy fuel oil'!B58/'BIFUbC-heavy-or-residual-oil'!B10,1)</f>
        <v>0.19768194896887781</v>
      </c>
      <c r="C10" s="313">
        <f>IF('BIFUbC-heavy-or-residual-oil'!C10&gt;0,'E-heavy fuel oil'!C58/'BIFUbC-heavy-or-residual-oil'!C10,1)</f>
        <v>0.16760867511218103</v>
      </c>
      <c r="D10" s="313">
        <f>IF('BIFUbC-heavy-or-residual-oil'!D10&gt;0,'E-heavy fuel oil'!D58/'BIFUbC-heavy-or-residual-oil'!D10,1)</f>
        <v>0.16705577954856216</v>
      </c>
      <c r="E10" s="313">
        <f>IF('BIFUbC-heavy-or-residual-oil'!E10&gt;0,'E-heavy fuel oil'!E58/'BIFUbC-heavy-or-residual-oil'!E10,1)</f>
        <v>0.16650229274634357</v>
      </c>
      <c r="F10" s="313">
        <f>IF('BIFUbC-heavy-or-residual-oil'!F10&gt;0,'E-heavy fuel oil'!F58/'BIFUbC-heavy-or-residual-oil'!F10,1)</f>
        <v>0.16594821381266947</v>
      </c>
      <c r="G10" s="313">
        <f>IF('BIFUbC-heavy-or-residual-oil'!G10&gt;0,'E-heavy fuel oil'!G58/'BIFUbC-heavy-or-residual-oil'!G10,1)</f>
        <v>0.16539354185292124</v>
      </c>
      <c r="H10" s="313">
        <f>IF('BIFUbC-heavy-or-residual-oil'!H10&gt;0,'E-heavy fuel oil'!H58/'BIFUbC-heavy-or-residual-oil'!H10,1)</f>
        <v>0.16483827597071377</v>
      </c>
      <c r="I10" s="313">
        <f>IF('BIFUbC-heavy-or-residual-oil'!I10&gt;0,'E-heavy fuel oil'!I58/'BIFUbC-heavy-or-residual-oil'!I10,1)</f>
        <v>0.16437757614060081</v>
      </c>
      <c r="J10" s="313">
        <f>IF('BIFUbC-heavy-or-residual-oil'!J10&gt;0,'E-heavy fuel oil'!J58/'BIFUbC-heavy-or-residual-oil'!J10,1)</f>
        <v>0.16391648730408798</v>
      </c>
      <c r="K10" s="313">
        <f>IF('BIFUbC-heavy-or-residual-oil'!K10&gt;0,'E-heavy fuel oil'!K58/'BIFUbC-heavy-or-residual-oil'!K10,1)</f>
        <v>0.16345500901476143</v>
      </c>
      <c r="L10" s="313">
        <f>IF('BIFUbC-heavy-or-residual-oil'!L10&gt;0,'E-heavy fuel oil'!L58/'BIFUbC-heavy-or-residual-oil'!L10,1)</f>
        <v>0.16299314082555555</v>
      </c>
      <c r="M10" s="313">
        <f>IF('BIFUbC-heavy-or-residual-oil'!M10&gt;0,'E-heavy fuel oil'!M58/'BIFUbC-heavy-or-residual-oil'!M10,1)</f>
        <v>0.16253088228875159</v>
      </c>
      <c r="N10" s="313">
        <f>IF('BIFUbC-heavy-or-residual-oil'!N10&gt;0,'E-heavy fuel oil'!N58/'BIFUbC-heavy-or-residual-oil'!N10,1)</f>
        <v>0.16214047270970591</v>
      </c>
      <c r="O10" s="313">
        <f>IF('BIFUbC-heavy-or-residual-oil'!O10&gt;0,'E-heavy fuel oil'!O58/'BIFUbC-heavy-or-residual-oil'!O10,1)</f>
        <v>0.16174977148538935</v>
      </c>
      <c r="P10" s="313">
        <f>IF('BIFUbC-heavy-or-residual-oil'!P10&gt;0,'E-heavy fuel oil'!P58/'BIFUbC-heavy-or-residual-oil'!P10,1)</f>
        <v>0.16135877830907869</v>
      </c>
      <c r="Q10" s="313">
        <f>IF('BIFUbC-heavy-or-residual-oil'!Q10&gt;0,'E-heavy fuel oil'!Q58/'BIFUbC-heavy-or-residual-oil'!Q10,1)</f>
        <v>0.16096749287362982</v>
      </c>
      <c r="R10" s="313">
        <f>IF('BIFUbC-heavy-or-residual-oil'!R10&gt;0,'E-heavy fuel oil'!R58/'BIFUbC-heavy-or-residual-oil'!R10,1)</f>
        <v>0.16057591487147704</v>
      </c>
      <c r="S10" s="313">
        <f>IF('BIFUbC-heavy-or-residual-oil'!S10&gt;0,'E-heavy fuel oil'!S58/'BIFUbC-heavy-or-residual-oil'!S10,1)</f>
        <v>0.16046977634982679</v>
      </c>
      <c r="T10" s="313">
        <f>IF('BIFUbC-heavy-or-residual-oil'!T10&gt;0,'E-heavy fuel oil'!T58/'BIFUbC-heavy-or-residual-oil'!T10,1)</f>
        <v>0.16036362158065642</v>
      </c>
      <c r="U10" s="313">
        <f>IF('BIFUbC-heavy-or-residual-oil'!U10&gt;0,'E-heavy fuel oil'!U58/'BIFUbC-heavy-or-residual-oil'!U10,1)</f>
        <v>0.16025745056182186</v>
      </c>
      <c r="V10" s="313">
        <f>IF('BIFUbC-heavy-or-residual-oil'!V10&gt;0,'E-heavy fuel oil'!V58/'BIFUbC-heavy-or-residual-oil'!V10,1)</f>
        <v>0.16015126329117876</v>
      </c>
      <c r="W10" s="313">
        <f>IF('BIFUbC-heavy-or-residual-oil'!W10&gt;0,'E-heavy fuel oil'!W58/'BIFUbC-heavy-or-residual-oil'!W10,1)</f>
        <v>0.16004505976658293</v>
      </c>
      <c r="X10" s="313">
        <f>IF('BIFUbC-heavy-or-residual-oil'!X10&gt;0,'E-heavy fuel oil'!X58/'BIFUbC-heavy-or-residual-oil'!X10,1)</f>
        <v>0.15993883998589056</v>
      </c>
      <c r="Y10" s="313">
        <f>IF('BIFUbC-heavy-or-residual-oil'!Y10&gt;0,'E-heavy fuel oil'!Y58/'BIFUbC-heavy-or-residual-oil'!Y10,1)</f>
        <v>0.15983260394695786</v>
      </c>
      <c r="Z10" s="313">
        <f>IF('BIFUbC-heavy-or-residual-oil'!Z10&gt;0,'E-heavy fuel oil'!Z58/'BIFUbC-heavy-or-residual-oil'!Z10,1)</f>
        <v>0.15972635164764118</v>
      </c>
      <c r="AA10" s="313">
        <f>IF('BIFUbC-heavy-or-residual-oil'!AA10&gt;0,'E-heavy fuel oil'!AA58/'BIFUbC-heavy-or-residual-oil'!AA10,1)</f>
        <v>0.15962008308579706</v>
      </c>
      <c r="AB10" s="313">
        <f>IF('BIFUbC-heavy-or-residual-oil'!AB10&gt;0,'E-heavy fuel oil'!AB58/'BIFUbC-heavy-or-residual-oil'!AB10,1)</f>
        <v>0.15951379825928208</v>
      </c>
      <c r="AC10" s="313">
        <f>IF('BIFUbC-heavy-or-residual-oil'!AC10&gt;0,'E-heavy fuel oil'!AC58/'BIFUbC-heavy-or-residual-oil'!AC10,1)</f>
        <v>0.15940749716595309</v>
      </c>
      <c r="AD10" s="313">
        <f>IF('BIFUbC-heavy-or-residual-oil'!AD10&gt;0,'E-heavy fuel oil'!AD58/'BIFUbC-heavy-or-residual-oil'!AD10,1)</f>
        <v>0.15930117980366709</v>
      </c>
      <c r="AE10" s="313">
        <f>IF('BIFUbC-heavy-or-residual-oil'!AE10&gt;0,'E-heavy fuel oil'!AE58/'BIFUbC-heavy-or-residual-oil'!AE10,1)</f>
        <v>0.15919484617028118</v>
      </c>
      <c r="AF10" s="313">
        <f>IF('BIFUbC-heavy-or-residual-oil'!AF10&gt;0,'E-heavy fuel oil'!AF58/'BIFUbC-heavy-or-residual-oil'!AF10,1)</f>
        <v>0.15908849626365254</v>
      </c>
      <c r="AG10" s="313">
        <f>IF('BIFUbC-heavy-or-residual-oil'!AG10&gt;0,'E-heavy fuel oil'!AG58/'BIFUbC-heavy-or-residual-oil'!AG10,1)</f>
        <v>0.15898213008163864</v>
      </c>
      <c r="AH10" s="313">
        <f>IF('BIFUbC-heavy-or-residual-oil'!AH10&gt;0,'E-heavy fuel oil'!AH58/'BIFUbC-heavy-or-residual-oil'!AH10,1)</f>
        <v>0.15887574762209702</v>
      </c>
      <c r="AI10" s="313">
        <f>IF('BIFUbC-heavy-or-residual-oil'!AI10&gt;0,'E-heavy fuel oil'!AI58/'BIFUbC-heavy-or-residual-oil'!AI10,1)</f>
        <v>0.15876934888288541</v>
      </c>
      <c r="AJ10" s="313">
        <f>IF('BIFUbC-heavy-or-residual-oil'!AJ10&gt;0,'E-heavy fuel oil'!AJ58/'BIFUbC-heavy-or-residual-oil'!AJ10,1)</f>
        <v>0.15866293386186159</v>
      </c>
      <c r="AK10" s="313">
        <f>IF('BIFUbC-heavy-or-residual-oil'!AK10&gt;0,'E-heavy fuel oil'!AK58/'BIFUbC-heavy-or-residual-oil'!AK10,1)</f>
        <v>0.15855650255688364</v>
      </c>
      <c r="AL10" s="313">
        <f>IF('BIFUbC-heavy-or-residual-oil'!AL10&gt;0,'E-heavy fuel oil'!AL58/'BIFUbC-heavy-or-residual-oil'!AL10,1)</f>
        <v>0.15845005496580972</v>
      </c>
      <c r="AM10" s="313">
        <f>IF('BIFUbC-heavy-or-residual-oil'!AM10&gt;0,'E-heavy fuel oil'!AM58/'BIFUbC-heavy-or-residual-oil'!AM10,1)</f>
        <v>0.15834359108649812</v>
      </c>
      <c r="AN10" s="313">
        <f>IF('BIFUbC-heavy-or-residual-oil'!AN10&gt;0,'E-heavy fuel oil'!AN58/'BIFUbC-heavy-or-residual-oil'!AN10,1)</f>
        <v>0.15823711091680734</v>
      </c>
      <c r="AO10" s="313">
        <f>IF('BIFUbC-heavy-or-residual-oil'!AO10&gt;0,'E-heavy fuel oil'!AO58/'BIFUbC-heavy-or-residual-oil'!AO10,1)</f>
        <v>0.158130614454596</v>
      </c>
      <c r="AP10" s="313">
        <f>IF('BIFUbC-heavy-or-residual-oil'!AP10&gt;0,'E-heavy fuel oil'!AP58/'BIFUbC-heavy-or-residual-oil'!AP10,1)</f>
        <v>0.1580241016977228</v>
      </c>
      <c r="AQ10" s="313">
        <f>IF('BIFUbC-heavy-or-residual-oil'!AQ10&gt;0,'E-heavy fuel oil'!AQ58/'BIFUbC-heavy-or-residual-oil'!AQ10,1)</f>
        <v>0.15744677817996028</v>
      </c>
    </row>
    <row r="11" spans="1:43" x14ac:dyDescent="0.2">
      <c r="A11" s="313" t="s">
        <v>133</v>
      </c>
      <c r="B11" s="313">
        <f>IF('BIFUbC-heavy-or-residual-oil'!B11&gt;0,'E-heavy fuel oil'!B59/'BIFUbC-heavy-or-residual-oil'!B11,1)</f>
        <v>0.50728311949395444</v>
      </c>
      <c r="C11" s="313">
        <f>IF('BIFUbC-heavy-or-residual-oil'!C11&gt;0,'E-heavy fuel oil'!C59/'BIFUbC-heavy-or-residual-oil'!C11,1)</f>
        <v>0.42587368398165881</v>
      </c>
      <c r="D11" s="313">
        <f>IF('BIFUbC-heavy-or-residual-oil'!D11&gt;0,'E-heavy fuel oil'!D59/'BIFUbC-heavy-or-residual-oil'!D11,1)</f>
        <v>0.42467037096008831</v>
      </c>
      <c r="E11" s="313">
        <f>IF('BIFUbC-heavy-or-residual-oil'!E11&gt;0,'E-heavy fuel oil'!E59/'BIFUbC-heavy-or-residual-oil'!E11,1)</f>
        <v>0.42345687988333819</v>
      </c>
      <c r="F11" s="313">
        <f>IF('BIFUbC-heavy-or-residual-oil'!F11&gt;0,'E-heavy fuel oil'!F59/'BIFUbC-heavy-or-residual-oil'!F11,1)</f>
        <v>0.42222456805000325</v>
      </c>
      <c r="G11" s="313">
        <f>IF('BIFUbC-heavy-or-residual-oil'!G11&gt;0,'E-heavy fuel oil'!G59/'BIFUbC-heavy-or-residual-oil'!G11,1)</f>
        <v>0.42099921444741523</v>
      </c>
      <c r="H11" s="313">
        <f>IF('BIFUbC-heavy-or-residual-oil'!H11&gt;0,'E-heavy fuel oil'!H59/'BIFUbC-heavy-or-residual-oil'!H11,1)</f>
        <v>0.41977477907341382</v>
      </c>
      <c r="I11" s="313">
        <f>IF('BIFUbC-heavy-or-residual-oil'!I11&gt;0,'E-heavy fuel oil'!I59/'BIFUbC-heavy-or-residual-oil'!I11,1)</f>
        <v>0.41870611400963081</v>
      </c>
      <c r="J11" s="313">
        <f>IF('BIFUbC-heavy-or-residual-oil'!J11&gt;0,'E-heavy fuel oil'!J59/'BIFUbC-heavy-or-residual-oil'!J11,1)</f>
        <v>0.41763321000803777</v>
      </c>
      <c r="K11" s="313">
        <f>IF('BIFUbC-heavy-or-residual-oil'!K11&gt;0,'E-heavy fuel oil'!K59/'BIFUbC-heavy-or-residual-oil'!K11,1)</f>
        <v>0.4165561472447597</v>
      </c>
      <c r="L11" s="313">
        <f>IF('BIFUbC-heavy-or-residual-oil'!L11&gt;0,'E-heavy fuel oil'!L59/'BIFUbC-heavy-or-residual-oil'!L11,1)</f>
        <v>0.41547507307489168</v>
      </c>
      <c r="M11" s="313">
        <f>IF('BIFUbC-heavy-or-residual-oil'!M11&gt;0,'E-heavy fuel oil'!M59/'BIFUbC-heavy-or-residual-oil'!M11,1)</f>
        <v>0.41439018020084534</v>
      </c>
      <c r="N11" s="313">
        <f>IF('BIFUbC-heavy-or-residual-oil'!N11&gt;0,'E-heavy fuel oil'!N59/'BIFUbC-heavy-or-residual-oil'!N11,1)</f>
        <v>0.41350465668760178</v>
      </c>
      <c r="O11" s="313">
        <f>IF('BIFUbC-heavy-or-residual-oil'!O11&gt;0,'E-heavy fuel oil'!O59/'BIFUbC-heavy-or-residual-oil'!O11,1)</f>
        <v>0.41261624512596723</v>
      </c>
      <c r="P11" s="313">
        <f>IF('BIFUbC-heavy-or-residual-oil'!P11&gt;0,'E-heavy fuel oil'!P59/'BIFUbC-heavy-or-residual-oil'!P11,1)</f>
        <v>0.41172517704892808</v>
      </c>
      <c r="Q11" s="313">
        <f>IF('BIFUbC-heavy-or-residual-oil'!Q11&gt;0,'E-heavy fuel oil'!Q59/'BIFUbC-heavy-or-residual-oil'!Q11,1)</f>
        <v>0.41083168286226446</v>
      </c>
      <c r="R11" s="313">
        <f>IF('BIFUbC-heavy-or-residual-oil'!R11&gt;0,'E-heavy fuel oil'!R59/'BIFUbC-heavy-or-residual-oil'!R11,1)</f>
        <v>0.40993598527859854</v>
      </c>
      <c r="S11" s="313">
        <f>IF('BIFUbC-heavy-or-residual-oil'!S11&gt;0,'E-heavy fuel oil'!S59/'BIFUbC-heavy-or-residual-oil'!S11,1)</f>
        <v>0.40963951581067815</v>
      </c>
      <c r="T11" s="313">
        <f>IF('BIFUbC-heavy-or-residual-oil'!T11&gt;0,'E-heavy fuel oil'!T59/'BIFUbC-heavy-or-residual-oil'!T11,1)</f>
        <v>0.40934285083108085</v>
      </c>
      <c r="U11" s="313">
        <f>IF('BIFUbC-heavy-or-residual-oil'!U11&gt;0,'E-heavy fuel oil'!U59/'BIFUbC-heavy-or-residual-oil'!U11,1)</f>
        <v>0.40904599015961912</v>
      </c>
      <c r="V11" s="313">
        <f>IF('BIFUbC-heavy-or-residual-oil'!V11&gt;0,'E-heavy fuel oil'!V59/'BIFUbC-heavy-or-residual-oil'!V11,1)</f>
        <v>0.4087489336427711</v>
      </c>
      <c r="W11" s="313">
        <f>IF('BIFUbC-heavy-or-residual-oil'!W11&gt;0,'E-heavy fuel oil'!W59/'BIFUbC-heavy-or-residual-oil'!W11,1)</f>
        <v>0.40845168115117736</v>
      </c>
      <c r="X11" s="313">
        <f>IF('BIFUbC-heavy-or-residual-oil'!X11&gt;0,'E-heavy fuel oil'!X59/'BIFUbC-heavy-or-residual-oil'!X11,1)</f>
        <v>0.40815275151596592</v>
      </c>
      <c r="Y11" s="313">
        <f>IF('BIFUbC-heavy-or-residual-oil'!Y11&gt;0,'E-heavy fuel oil'!Y59/'BIFUbC-heavy-or-residual-oil'!Y11,1)</f>
        <v>0.40785346211638474</v>
      </c>
      <c r="Z11" s="313">
        <f>IF('BIFUbC-heavy-or-residual-oil'!Z11&gt;0,'E-heavy fuel oil'!Z59/'BIFUbC-heavy-or-residual-oil'!Z11,1)</f>
        <v>0.40755381462972806</v>
      </c>
      <c r="AA11" s="313">
        <f>IF('BIFUbC-heavy-or-residual-oil'!AA11&gt;0,'E-heavy fuel oil'!AA59/'BIFUbC-heavy-or-residual-oil'!AA11,1)</f>
        <v>0.40725381072532246</v>
      </c>
      <c r="AB11" s="313">
        <f>IF('BIFUbC-heavy-or-residual-oil'!AB11&gt;0,'E-heavy fuel oil'!AB59/'BIFUbC-heavy-or-residual-oil'!AB11,1)</f>
        <v>0.40695345206334105</v>
      </c>
      <c r="AC11" s="313">
        <f>IF('BIFUbC-heavy-or-residual-oil'!AC11&gt;0,'E-heavy fuel oil'!AC59/'BIFUbC-heavy-or-residual-oil'!AC11,1)</f>
        <v>0.40664808396015872</v>
      </c>
      <c r="AD11" s="313">
        <f>IF('BIFUbC-heavy-or-residual-oil'!AD11&gt;0,'E-heavy fuel oil'!AD59/'BIFUbC-heavy-or-residual-oil'!AD11,1)</f>
        <v>0.40634200850972851</v>
      </c>
      <c r="AE11" s="313">
        <f>IF('BIFUbC-heavy-or-residual-oil'!AE11&gt;0,'E-heavy fuel oil'!AE59/'BIFUbC-heavy-or-residual-oil'!AE11,1)</f>
        <v>0.40603522493608907</v>
      </c>
      <c r="AF11" s="313">
        <f>IF('BIFUbC-heavy-or-residual-oil'!AF11&gt;0,'E-heavy fuel oil'!AF59/'BIFUbC-heavy-or-residual-oil'!AF11,1)</f>
        <v>0.40572773247213739</v>
      </c>
      <c r="AG11" s="313">
        <f>IF('BIFUbC-heavy-or-residual-oil'!AG11&gt;0,'E-heavy fuel oil'!AG59/'BIFUbC-heavy-or-residual-oil'!AG11,1)</f>
        <v>0.40541953035842165</v>
      </c>
      <c r="AH11" s="313">
        <f>IF('BIFUbC-heavy-or-residual-oil'!AH11&gt;0,'E-heavy fuel oil'!AH59/'BIFUbC-heavy-or-residual-oil'!AH11,1)</f>
        <v>0.4051094898633657</v>
      </c>
      <c r="AI11" s="313">
        <f>IF('BIFUbC-heavy-or-residual-oil'!AI11&gt;0,'E-heavy fuel oil'!AI59/'BIFUbC-heavy-or-residual-oil'!AI11,1)</f>
        <v>0.40479857452545709</v>
      </c>
      <c r="AJ11" s="313">
        <f>IF('BIFUbC-heavy-or-residual-oil'!AJ11&gt;0,'E-heavy fuel oil'!AJ59/'BIFUbC-heavy-or-residual-oil'!AJ11,1)</f>
        <v>0.40448677660748067</v>
      </c>
      <c r="AK11" s="313">
        <f>IF('BIFUbC-heavy-or-residual-oil'!AK11&gt;0,'E-heavy fuel oil'!AK59/'BIFUbC-heavy-or-residual-oil'!AK11,1)</f>
        <v>0.40417408826526169</v>
      </c>
      <c r="AL11" s="313">
        <f>IF('BIFUbC-heavy-or-residual-oil'!AL11&gt;0,'E-heavy fuel oil'!AL59/'BIFUbC-heavy-or-residual-oil'!AL11,1)</f>
        <v>0.40386050154460112</v>
      </c>
      <c r="AM11" s="313">
        <f>IF('BIFUbC-heavy-or-residual-oil'!AM11&gt;0,'E-heavy fuel oil'!AM59/'BIFUbC-heavy-or-residual-oil'!AM11,1)</f>
        <v>0.40354485293387987</v>
      </c>
      <c r="AN11" s="313">
        <f>IF('BIFUbC-heavy-or-residual-oil'!AN11&gt;0,'E-heavy fuel oil'!AN59/'BIFUbC-heavy-or-residual-oil'!AN11,1)</f>
        <v>0.40322820238361967</v>
      </c>
      <c r="AO11" s="313">
        <f>IF('BIFUbC-heavy-or-residual-oil'!AO11&gt;0,'E-heavy fuel oil'!AO59/'BIFUbC-heavy-or-residual-oil'!AO11,1)</f>
        <v>0.40291053895340367</v>
      </c>
      <c r="AP11" s="313">
        <f>IF('BIFUbC-heavy-or-residual-oil'!AP11&gt;0,'E-heavy fuel oil'!AP59/'BIFUbC-heavy-or-residual-oil'!AP11,1)</f>
        <v>0.40259185151172217</v>
      </c>
      <c r="AQ11" s="313">
        <f>IF('BIFUbC-heavy-or-residual-oil'!AQ11&gt;0,'E-heavy fuel oil'!AQ59/'BIFUbC-heavy-or-residual-oil'!AQ11,1)</f>
        <v>0.40109093086913777</v>
      </c>
    </row>
    <row r="12" spans="1:43" x14ac:dyDescent="0.2">
      <c r="A12" s="313" t="s">
        <v>134</v>
      </c>
      <c r="B12" s="313">
        <f>IF('BIFUbC-heavy-or-residual-oil'!B12&gt;0,'E-heavy fuel oil'!B60/'BIFUbC-heavy-or-residual-oil'!B12,1)</f>
        <v>1</v>
      </c>
      <c r="C12" s="313">
        <f>IF('BIFUbC-heavy-or-residual-oil'!C12&gt;0,'E-heavy fuel oil'!C60/'BIFUbC-heavy-or-residual-oil'!C12,1)</f>
        <v>1</v>
      </c>
      <c r="D12" s="313">
        <f>IF('BIFUbC-heavy-or-residual-oil'!D12&gt;0,'E-heavy fuel oil'!D60/'BIFUbC-heavy-or-residual-oil'!D12,1)</f>
        <v>1</v>
      </c>
      <c r="E12" s="313">
        <f>IF('BIFUbC-heavy-or-residual-oil'!E12&gt;0,'E-heavy fuel oil'!E60/'BIFUbC-heavy-or-residual-oil'!E12,1)</f>
        <v>1</v>
      </c>
      <c r="F12" s="313">
        <f>IF('BIFUbC-heavy-or-residual-oil'!F12&gt;0,'E-heavy fuel oil'!F60/'BIFUbC-heavy-or-residual-oil'!F12,1)</f>
        <v>1</v>
      </c>
      <c r="G12" s="313">
        <f>IF('BIFUbC-heavy-or-residual-oil'!G12&gt;0,'E-heavy fuel oil'!G60/'BIFUbC-heavy-or-residual-oil'!G12,1)</f>
        <v>1</v>
      </c>
      <c r="H12" s="313">
        <f>IF('BIFUbC-heavy-or-residual-oil'!H12&gt;0,'E-heavy fuel oil'!H60/'BIFUbC-heavy-or-residual-oil'!H12,1)</f>
        <v>1</v>
      </c>
      <c r="I12" s="313">
        <f>IF('BIFUbC-heavy-or-residual-oil'!I12&gt;0,'E-heavy fuel oil'!I60/'BIFUbC-heavy-or-residual-oil'!I12,1)</f>
        <v>1</v>
      </c>
      <c r="J12" s="313">
        <f>IF('BIFUbC-heavy-or-residual-oil'!J12&gt;0,'E-heavy fuel oil'!J60/'BIFUbC-heavy-or-residual-oil'!J12,1)</f>
        <v>1</v>
      </c>
      <c r="K12" s="313">
        <f>IF('BIFUbC-heavy-or-residual-oil'!K12&gt;0,'E-heavy fuel oil'!K60/'BIFUbC-heavy-or-residual-oil'!K12,1)</f>
        <v>1</v>
      </c>
      <c r="L12" s="313">
        <f>IF('BIFUbC-heavy-or-residual-oil'!L12&gt;0,'E-heavy fuel oil'!L60/'BIFUbC-heavy-or-residual-oil'!L12,1)</f>
        <v>1</v>
      </c>
      <c r="M12" s="313">
        <f>IF('BIFUbC-heavy-or-residual-oil'!M12&gt;0,'E-heavy fuel oil'!M60/'BIFUbC-heavy-or-residual-oil'!M12,1)</f>
        <v>1</v>
      </c>
      <c r="N12" s="313">
        <f>IF('BIFUbC-heavy-or-residual-oil'!N12&gt;0,'E-heavy fuel oil'!N60/'BIFUbC-heavy-or-residual-oil'!N12,1)</f>
        <v>1</v>
      </c>
      <c r="O12" s="313">
        <f>IF('BIFUbC-heavy-or-residual-oil'!O12&gt;0,'E-heavy fuel oil'!O60/'BIFUbC-heavy-or-residual-oil'!O12,1)</f>
        <v>1</v>
      </c>
      <c r="P12" s="313">
        <f>IF('BIFUbC-heavy-or-residual-oil'!P12&gt;0,'E-heavy fuel oil'!P60/'BIFUbC-heavy-or-residual-oil'!P12,1)</f>
        <v>1</v>
      </c>
      <c r="Q12" s="313">
        <f>IF('BIFUbC-heavy-or-residual-oil'!Q12&gt;0,'E-heavy fuel oil'!Q60/'BIFUbC-heavy-or-residual-oil'!Q12,1)</f>
        <v>1</v>
      </c>
      <c r="R12" s="313">
        <f>IF('BIFUbC-heavy-or-residual-oil'!R12&gt;0,'E-heavy fuel oil'!R60/'BIFUbC-heavy-or-residual-oil'!R12,1)</f>
        <v>1</v>
      </c>
      <c r="S12" s="313">
        <f>IF('BIFUbC-heavy-or-residual-oil'!S12&gt;0,'E-heavy fuel oil'!S60/'BIFUbC-heavy-or-residual-oil'!S12,1)</f>
        <v>1</v>
      </c>
      <c r="T12" s="313">
        <f>IF('BIFUbC-heavy-or-residual-oil'!T12&gt;0,'E-heavy fuel oil'!T60/'BIFUbC-heavy-or-residual-oil'!T12,1)</f>
        <v>1</v>
      </c>
      <c r="U12" s="313">
        <f>IF('BIFUbC-heavy-or-residual-oil'!U12&gt;0,'E-heavy fuel oil'!U60/'BIFUbC-heavy-or-residual-oil'!U12,1)</f>
        <v>1</v>
      </c>
      <c r="V12" s="313">
        <f>IF('BIFUbC-heavy-or-residual-oil'!V12&gt;0,'E-heavy fuel oil'!V60/'BIFUbC-heavy-or-residual-oil'!V12,1)</f>
        <v>1</v>
      </c>
      <c r="W12" s="313">
        <f>IF('BIFUbC-heavy-or-residual-oil'!W12&gt;0,'E-heavy fuel oil'!W60/'BIFUbC-heavy-or-residual-oil'!W12,1)</f>
        <v>1</v>
      </c>
      <c r="X12" s="313">
        <f>IF('BIFUbC-heavy-or-residual-oil'!X12&gt;0,'E-heavy fuel oil'!X60/'BIFUbC-heavy-or-residual-oil'!X12,1)</f>
        <v>1</v>
      </c>
      <c r="Y12" s="313">
        <f>IF('BIFUbC-heavy-or-residual-oil'!Y12&gt;0,'E-heavy fuel oil'!Y60/'BIFUbC-heavy-or-residual-oil'!Y12,1)</f>
        <v>1</v>
      </c>
      <c r="Z12" s="313">
        <f>IF('BIFUbC-heavy-or-residual-oil'!Z12&gt;0,'E-heavy fuel oil'!Z60/'BIFUbC-heavy-or-residual-oil'!Z12,1)</f>
        <v>1</v>
      </c>
      <c r="AA12" s="313">
        <f>IF('BIFUbC-heavy-or-residual-oil'!AA12&gt;0,'E-heavy fuel oil'!AA60/'BIFUbC-heavy-or-residual-oil'!AA12,1)</f>
        <v>1</v>
      </c>
      <c r="AB12" s="313">
        <f>IF('BIFUbC-heavy-or-residual-oil'!AB12&gt;0,'E-heavy fuel oil'!AB60/'BIFUbC-heavy-or-residual-oil'!AB12,1)</f>
        <v>1</v>
      </c>
      <c r="AC12" s="313">
        <f>IF('BIFUbC-heavy-or-residual-oil'!AC12&gt;0,'E-heavy fuel oil'!AC60/'BIFUbC-heavy-or-residual-oil'!AC12,1)</f>
        <v>1</v>
      </c>
      <c r="AD12" s="313">
        <f>IF('BIFUbC-heavy-or-residual-oil'!AD12&gt;0,'E-heavy fuel oil'!AD60/'BIFUbC-heavy-or-residual-oil'!AD12,1)</f>
        <v>1</v>
      </c>
      <c r="AE12" s="313">
        <f>IF('BIFUbC-heavy-or-residual-oil'!AE12&gt;0,'E-heavy fuel oil'!AE60/'BIFUbC-heavy-or-residual-oil'!AE12,1)</f>
        <v>1</v>
      </c>
      <c r="AF12" s="313">
        <f>IF('BIFUbC-heavy-or-residual-oil'!AF12&gt;0,'E-heavy fuel oil'!AF60/'BIFUbC-heavy-or-residual-oil'!AF12,1)</f>
        <v>1</v>
      </c>
      <c r="AG12" s="313">
        <f>IF('BIFUbC-heavy-or-residual-oil'!AG12&gt;0,'E-heavy fuel oil'!AG60/'BIFUbC-heavy-or-residual-oil'!AG12,1)</f>
        <v>1</v>
      </c>
      <c r="AH12" s="313">
        <f>IF('BIFUbC-heavy-or-residual-oil'!AH12&gt;0,'E-heavy fuel oil'!AH60/'BIFUbC-heavy-or-residual-oil'!AH12,1)</f>
        <v>1</v>
      </c>
      <c r="AI12" s="313">
        <f>IF('BIFUbC-heavy-or-residual-oil'!AI12&gt;0,'E-heavy fuel oil'!AI60/'BIFUbC-heavy-or-residual-oil'!AI12,1)</f>
        <v>1</v>
      </c>
      <c r="AJ12" s="313">
        <f>IF('BIFUbC-heavy-or-residual-oil'!AJ12&gt;0,'E-heavy fuel oil'!AJ60/'BIFUbC-heavy-or-residual-oil'!AJ12,1)</f>
        <v>1</v>
      </c>
      <c r="AK12" s="313">
        <f>IF('BIFUbC-heavy-or-residual-oil'!AK12&gt;0,'E-heavy fuel oil'!AK60/'BIFUbC-heavy-or-residual-oil'!AK12,1)</f>
        <v>1</v>
      </c>
      <c r="AL12" s="313">
        <f>IF('BIFUbC-heavy-or-residual-oil'!AL12&gt;0,'E-heavy fuel oil'!AL60/'BIFUbC-heavy-or-residual-oil'!AL12,1)</f>
        <v>1</v>
      </c>
      <c r="AM12" s="313">
        <f>IF('BIFUbC-heavy-or-residual-oil'!AM12&gt;0,'E-heavy fuel oil'!AM60/'BIFUbC-heavy-or-residual-oil'!AM12,1)</f>
        <v>1</v>
      </c>
      <c r="AN12" s="313">
        <f>IF('BIFUbC-heavy-or-residual-oil'!AN12&gt;0,'E-heavy fuel oil'!AN60/'BIFUbC-heavy-or-residual-oil'!AN12,1)</f>
        <v>1</v>
      </c>
      <c r="AO12" s="313">
        <f>IF('BIFUbC-heavy-or-residual-oil'!AO12&gt;0,'E-heavy fuel oil'!AO60/'BIFUbC-heavy-or-residual-oil'!AO12,1)</f>
        <v>1</v>
      </c>
      <c r="AP12" s="313">
        <f>IF('BIFUbC-heavy-or-residual-oil'!AP12&gt;0,'E-heavy fuel oil'!AP60/'BIFUbC-heavy-or-residual-oil'!AP12,1)</f>
        <v>1</v>
      </c>
      <c r="AQ12" s="313">
        <f>IF('BIFUbC-heavy-or-residual-oil'!AQ12&gt;0,'E-heavy fuel oil'!AQ60/'BIFUbC-heavy-or-residual-oil'!AQ12,1)</f>
        <v>1</v>
      </c>
    </row>
    <row r="13" spans="1:43" x14ac:dyDescent="0.2">
      <c r="A13" s="313" t="s">
        <v>135</v>
      </c>
      <c r="B13" s="313">
        <f>IF('BIFUbC-heavy-or-residual-oil'!B13&gt;0,'E-heavy fuel oil'!B61/'BIFUbC-heavy-or-residual-oil'!B13,1)</f>
        <v>1</v>
      </c>
      <c r="C13" s="313">
        <f>IF('BIFUbC-heavy-or-residual-oil'!C13&gt;0,'E-heavy fuel oil'!C61/'BIFUbC-heavy-or-residual-oil'!C13,1)</f>
        <v>1</v>
      </c>
      <c r="D13" s="313">
        <f>IF('BIFUbC-heavy-or-residual-oil'!D13&gt;0,'E-heavy fuel oil'!D61/'BIFUbC-heavy-or-residual-oil'!D13,1)</f>
        <v>1</v>
      </c>
      <c r="E13" s="313">
        <f>IF('BIFUbC-heavy-or-residual-oil'!E13&gt;0,'E-heavy fuel oil'!E61/'BIFUbC-heavy-or-residual-oil'!E13,1)</f>
        <v>1</v>
      </c>
      <c r="F13" s="313">
        <f>IF('BIFUbC-heavy-or-residual-oil'!F13&gt;0,'E-heavy fuel oil'!F61/'BIFUbC-heavy-or-residual-oil'!F13,1)</f>
        <v>1</v>
      </c>
      <c r="G13" s="313">
        <f>IF('BIFUbC-heavy-or-residual-oil'!G13&gt;0,'E-heavy fuel oil'!G61/'BIFUbC-heavy-or-residual-oil'!G13,1)</f>
        <v>1</v>
      </c>
      <c r="H13" s="313">
        <f>IF('BIFUbC-heavy-or-residual-oil'!H13&gt;0,'E-heavy fuel oil'!H61/'BIFUbC-heavy-or-residual-oil'!H13,1)</f>
        <v>1</v>
      </c>
      <c r="I13" s="313">
        <f>IF('BIFUbC-heavy-or-residual-oil'!I13&gt;0,'E-heavy fuel oil'!I61/'BIFUbC-heavy-or-residual-oil'!I13,1)</f>
        <v>1</v>
      </c>
      <c r="J13" s="313">
        <f>IF('BIFUbC-heavy-or-residual-oil'!J13&gt;0,'E-heavy fuel oil'!J61/'BIFUbC-heavy-or-residual-oil'!J13,1)</f>
        <v>1</v>
      </c>
      <c r="K13" s="313">
        <f>IF('BIFUbC-heavy-or-residual-oil'!K13&gt;0,'E-heavy fuel oil'!K61/'BIFUbC-heavy-or-residual-oil'!K13,1)</f>
        <v>1</v>
      </c>
      <c r="L13" s="313">
        <f>IF('BIFUbC-heavy-or-residual-oil'!L13&gt;0,'E-heavy fuel oil'!L61/'BIFUbC-heavy-or-residual-oil'!L13,1)</f>
        <v>1</v>
      </c>
      <c r="M13" s="313">
        <f>IF('BIFUbC-heavy-or-residual-oil'!M13&gt;0,'E-heavy fuel oil'!M61/'BIFUbC-heavy-or-residual-oil'!M13,1)</f>
        <v>1</v>
      </c>
      <c r="N13" s="313">
        <f>IF('BIFUbC-heavy-or-residual-oil'!N13&gt;0,'E-heavy fuel oil'!N61/'BIFUbC-heavy-or-residual-oil'!N13,1)</f>
        <v>1</v>
      </c>
      <c r="O13" s="313">
        <f>IF('BIFUbC-heavy-or-residual-oil'!O13&gt;0,'E-heavy fuel oil'!O61/'BIFUbC-heavy-or-residual-oil'!O13,1)</f>
        <v>1</v>
      </c>
      <c r="P13" s="313">
        <f>IF('BIFUbC-heavy-or-residual-oil'!P13&gt;0,'E-heavy fuel oil'!P61/'BIFUbC-heavy-or-residual-oil'!P13,1)</f>
        <v>1</v>
      </c>
      <c r="Q13" s="313">
        <f>IF('BIFUbC-heavy-or-residual-oil'!Q13&gt;0,'E-heavy fuel oil'!Q61/'BIFUbC-heavy-or-residual-oil'!Q13,1)</f>
        <v>1</v>
      </c>
      <c r="R13" s="313">
        <f>IF('BIFUbC-heavy-or-residual-oil'!R13&gt;0,'E-heavy fuel oil'!R61/'BIFUbC-heavy-or-residual-oil'!R13,1)</f>
        <v>1</v>
      </c>
      <c r="S13" s="313">
        <f>IF('BIFUbC-heavy-or-residual-oil'!S13&gt;0,'E-heavy fuel oil'!S61/'BIFUbC-heavy-or-residual-oil'!S13,1)</f>
        <v>1</v>
      </c>
      <c r="T13" s="313">
        <f>IF('BIFUbC-heavy-or-residual-oil'!T13&gt;0,'E-heavy fuel oil'!T61/'BIFUbC-heavy-or-residual-oil'!T13,1)</f>
        <v>1</v>
      </c>
      <c r="U13" s="313">
        <f>IF('BIFUbC-heavy-or-residual-oil'!U13&gt;0,'E-heavy fuel oil'!U61/'BIFUbC-heavy-or-residual-oil'!U13,1)</f>
        <v>1</v>
      </c>
      <c r="V13" s="313">
        <f>IF('BIFUbC-heavy-or-residual-oil'!V13&gt;0,'E-heavy fuel oil'!V61/'BIFUbC-heavy-or-residual-oil'!V13,1)</f>
        <v>1</v>
      </c>
      <c r="W13" s="313">
        <f>IF('BIFUbC-heavy-or-residual-oil'!W13&gt;0,'E-heavy fuel oil'!W61/'BIFUbC-heavy-or-residual-oil'!W13,1)</f>
        <v>1</v>
      </c>
      <c r="X13" s="313">
        <f>IF('BIFUbC-heavy-or-residual-oil'!X13&gt;0,'E-heavy fuel oil'!X61/'BIFUbC-heavy-or-residual-oil'!X13,1)</f>
        <v>1</v>
      </c>
      <c r="Y13" s="313">
        <f>IF('BIFUbC-heavy-or-residual-oil'!Y13&gt;0,'E-heavy fuel oil'!Y61/'BIFUbC-heavy-or-residual-oil'!Y13,1)</f>
        <v>1</v>
      </c>
      <c r="Z13" s="313">
        <f>IF('BIFUbC-heavy-or-residual-oil'!Z13&gt;0,'E-heavy fuel oil'!Z61/'BIFUbC-heavy-or-residual-oil'!Z13,1)</f>
        <v>1</v>
      </c>
      <c r="AA13" s="313">
        <f>IF('BIFUbC-heavy-or-residual-oil'!AA13&gt;0,'E-heavy fuel oil'!AA61/'BIFUbC-heavy-or-residual-oil'!AA13,1)</f>
        <v>1</v>
      </c>
      <c r="AB13" s="313">
        <f>IF('BIFUbC-heavy-or-residual-oil'!AB13&gt;0,'E-heavy fuel oil'!AB61/'BIFUbC-heavy-or-residual-oil'!AB13,1)</f>
        <v>1</v>
      </c>
      <c r="AC13" s="313">
        <f>IF('BIFUbC-heavy-or-residual-oil'!AC13&gt;0,'E-heavy fuel oil'!AC61/'BIFUbC-heavy-or-residual-oil'!AC13,1)</f>
        <v>1</v>
      </c>
      <c r="AD13" s="313">
        <f>IF('BIFUbC-heavy-or-residual-oil'!AD13&gt;0,'E-heavy fuel oil'!AD61/'BIFUbC-heavy-or-residual-oil'!AD13,1)</f>
        <v>1</v>
      </c>
      <c r="AE13" s="313">
        <f>IF('BIFUbC-heavy-or-residual-oil'!AE13&gt;0,'E-heavy fuel oil'!AE61/'BIFUbC-heavy-or-residual-oil'!AE13,1)</f>
        <v>1</v>
      </c>
      <c r="AF13" s="313">
        <f>IF('BIFUbC-heavy-or-residual-oil'!AF13&gt;0,'E-heavy fuel oil'!AF61/'BIFUbC-heavy-or-residual-oil'!AF13,1)</f>
        <v>1</v>
      </c>
      <c r="AG13" s="313">
        <f>IF('BIFUbC-heavy-or-residual-oil'!AG13&gt;0,'E-heavy fuel oil'!AG61/'BIFUbC-heavy-or-residual-oil'!AG13,1)</f>
        <v>1</v>
      </c>
      <c r="AH13" s="313">
        <f>IF('BIFUbC-heavy-or-residual-oil'!AH13&gt;0,'E-heavy fuel oil'!AH61/'BIFUbC-heavy-or-residual-oil'!AH13,1)</f>
        <v>1</v>
      </c>
      <c r="AI13" s="313">
        <f>IF('BIFUbC-heavy-or-residual-oil'!AI13&gt;0,'E-heavy fuel oil'!AI61/'BIFUbC-heavy-or-residual-oil'!AI13,1)</f>
        <v>1</v>
      </c>
      <c r="AJ13" s="313">
        <f>IF('BIFUbC-heavy-or-residual-oil'!AJ13&gt;0,'E-heavy fuel oil'!AJ61/'BIFUbC-heavy-or-residual-oil'!AJ13,1)</f>
        <v>1</v>
      </c>
      <c r="AK13" s="313">
        <f>IF('BIFUbC-heavy-or-residual-oil'!AK13&gt;0,'E-heavy fuel oil'!AK61/'BIFUbC-heavy-or-residual-oil'!AK13,1)</f>
        <v>1</v>
      </c>
      <c r="AL13" s="313">
        <f>IF('BIFUbC-heavy-or-residual-oil'!AL13&gt;0,'E-heavy fuel oil'!AL61/'BIFUbC-heavy-or-residual-oil'!AL13,1)</f>
        <v>1</v>
      </c>
      <c r="AM13" s="313">
        <f>IF('BIFUbC-heavy-or-residual-oil'!AM13&gt;0,'E-heavy fuel oil'!AM61/'BIFUbC-heavy-or-residual-oil'!AM13,1)</f>
        <v>1</v>
      </c>
      <c r="AN13" s="313">
        <f>IF('BIFUbC-heavy-or-residual-oil'!AN13&gt;0,'E-heavy fuel oil'!AN61/'BIFUbC-heavy-or-residual-oil'!AN13,1)</f>
        <v>1</v>
      </c>
      <c r="AO13" s="313">
        <f>IF('BIFUbC-heavy-or-residual-oil'!AO13&gt;0,'E-heavy fuel oil'!AO61/'BIFUbC-heavy-or-residual-oil'!AO13,1)</f>
        <v>1</v>
      </c>
      <c r="AP13" s="313">
        <f>IF('BIFUbC-heavy-or-residual-oil'!AP13&gt;0,'E-heavy fuel oil'!AP61/'BIFUbC-heavy-or-residual-oil'!AP13,1)</f>
        <v>1</v>
      </c>
      <c r="AQ13" s="313">
        <f>IF('BIFUbC-heavy-or-residual-oil'!AQ13&gt;0,'E-heavy fuel oil'!AQ61/'BIFUbC-heavy-or-residual-oil'!AQ13,1)</f>
        <v>1</v>
      </c>
    </row>
    <row r="14" spans="1:43" x14ac:dyDescent="0.2">
      <c r="A14" s="313" t="s">
        <v>136</v>
      </c>
      <c r="B14" s="313">
        <f>IF('BIFUbC-heavy-or-residual-oil'!B14&gt;0,'E-heavy fuel oil'!B62/'BIFUbC-heavy-or-residual-oil'!B14,1)</f>
        <v>0.20188068615903837</v>
      </c>
      <c r="C14" s="313">
        <f>IF('BIFUbC-heavy-or-residual-oil'!C14&gt;0,'E-heavy fuel oil'!C62/'BIFUbC-heavy-or-residual-oil'!C14,1)</f>
        <v>0.16138153408709874</v>
      </c>
      <c r="D14" s="313">
        <f>IF('BIFUbC-heavy-or-residual-oil'!D14&gt;0,'E-heavy fuel oil'!D62/'BIFUbC-heavy-or-residual-oil'!D14,1)</f>
        <v>0.16088994344987698</v>
      </c>
      <c r="E14" s="313">
        <f>IF('BIFUbC-heavy-or-residual-oil'!E14&gt;0,'E-heavy fuel oil'!E62/'BIFUbC-heavy-or-residual-oil'!E14,1)</f>
        <v>0.16039838487915478</v>
      </c>
      <c r="F14" s="313">
        <f>IF('BIFUbC-heavy-or-residual-oil'!F14&gt;0,'E-heavy fuel oil'!F62/'BIFUbC-heavy-or-residual-oil'!F14,1)</f>
        <v>0.15990656941375392</v>
      </c>
      <c r="G14" s="313">
        <f>IF('BIFUbC-heavy-or-residual-oil'!G14&gt;0,'E-heavy fuel oil'!G62/'BIFUbC-heavy-or-residual-oil'!G14,1)</f>
        <v>0.15941458792908694</v>
      </c>
      <c r="H14" s="313">
        <f>IF('BIFUbC-heavy-or-residual-oil'!H14&gt;0,'E-heavy fuel oil'!H62/'BIFUbC-heavy-or-residual-oil'!H14,1)</f>
        <v>0.15892243718289487</v>
      </c>
      <c r="I14" s="313">
        <f>IF('BIFUbC-heavy-or-residual-oil'!I14&gt;0,'E-heavy fuel oil'!I62/'BIFUbC-heavy-or-residual-oil'!I14,1)</f>
        <v>0.15846333592928719</v>
      </c>
      <c r="J14" s="313">
        <f>IF('BIFUbC-heavy-or-residual-oil'!J14&gt;0,'E-heavy fuel oil'!J62/'BIFUbC-heavy-or-residual-oil'!J14,1)</f>
        <v>0.15800409450870528</v>
      </c>
      <c r="K14" s="313">
        <f>IF('BIFUbC-heavy-or-residual-oil'!K14&gt;0,'E-heavy fuel oil'!K62/'BIFUbC-heavy-or-residual-oil'!K14,1)</f>
        <v>0.15754471296190409</v>
      </c>
      <c r="L14" s="313">
        <f>IF('BIFUbC-heavy-or-residual-oil'!L14&gt;0,'E-heavy fuel oil'!L62/'BIFUbC-heavy-or-residual-oil'!L14,1)</f>
        <v>0.15708519134490637</v>
      </c>
      <c r="M14" s="313">
        <f>IF('BIFUbC-heavy-or-residual-oil'!M14&gt;0,'E-heavy fuel oil'!M62/'BIFUbC-heavy-or-residual-oil'!M14,1)</f>
        <v>0.15662552972815985</v>
      </c>
      <c r="N14" s="313">
        <f>IF('BIFUbC-heavy-or-residual-oil'!N14&gt;0,'E-heavy fuel oil'!N62/'BIFUbC-heavy-or-residual-oil'!N14,1)</f>
        <v>0.15621974081529236</v>
      </c>
      <c r="O14" s="313">
        <f>IF('BIFUbC-heavy-or-residual-oil'!O14&gt;0,'E-heavy fuel oil'!O62/'BIFUbC-heavy-or-residual-oil'!O14,1)</f>
        <v>0.1558138172038184</v>
      </c>
      <c r="P14" s="313">
        <f>IF('BIFUbC-heavy-or-residual-oil'!P14&gt;0,'E-heavy fuel oil'!P62/'BIFUbC-heavy-or-residual-oil'!P14,1)</f>
        <v>0.15540775997506837</v>
      </c>
      <c r="Q14" s="313">
        <f>IF('BIFUbC-heavy-or-residual-oil'!Q14&gt;0,'E-heavy fuel oil'!Q62/'BIFUbC-heavy-or-residual-oil'!Q14,1)</f>
        <v>0.15500157025745898</v>
      </c>
      <c r="R14" s="313">
        <f>IF('BIFUbC-heavy-or-residual-oil'!R14&gt;0,'E-heavy fuel oil'!R62/'BIFUbC-heavy-or-residual-oil'!R14,1)</f>
        <v>0.15459524922929077</v>
      </c>
      <c r="S14" s="313">
        <f>IF('BIFUbC-heavy-or-residual-oil'!S14&gt;0,'E-heavy fuel oil'!S62/'BIFUbC-heavy-or-residual-oil'!S14,1)</f>
        <v>0.15449949958061188</v>
      </c>
      <c r="T14" s="313">
        <f>IF('BIFUbC-heavy-or-residual-oil'!T14&gt;0,'E-heavy fuel oil'!T62/'BIFUbC-heavy-or-residual-oil'!T14,1)</f>
        <v>0.15440377545081035</v>
      </c>
      <c r="U14" s="313">
        <f>IF('BIFUbC-heavy-or-residual-oil'!U14&gt;0,'E-heavy fuel oil'!U62/'BIFUbC-heavy-or-residual-oil'!U14,1)</f>
        <v>0.15430807806588753</v>
      </c>
      <c r="V14" s="313">
        <f>IF('BIFUbC-heavy-or-residual-oil'!V14&gt;0,'E-heavy fuel oil'!V62/'BIFUbC-heavy-or-residual-oil'!V14,1)</f>
        <v>0.15421240874128056</v>
      </c>
      <c r="W14" s="313">
        <f>IF('BIFUbC-heavy-or-residual-oil'!W14&gt;0,'E-heavy fuel oil'!W62/'BIFUbC-heavy-or-residual-oil'!W14,1)</f>
        <v>0.15411676889023485</v>
      </c>
      <c r="X14" s="313">
        <f>IF('BIFUbC-heavy-or-residual-oil'!X14&gt;0,'E-heavy fuel oil'!X62/'BIFUbC-heavy-or-residual-oil'!X14,1)</f>
        <v>0.15402134959731029</v>
      </c>
      <c r="Y14" s="313">
        <f>IF('BIFUbC-heavy-or-residual-oil'!Y14&gt;0,'E-heavy fuel oil'!Y62/'BIFUbC-heavy-or-residual-oil'!Y14,1)</f>
        <v>0.15392599299799181</v>
      </c>
      <c r="Z14" s="313">
        <f>IF('BIFUbC-heavy-or-residual-oil'!Z14&gt;0,'E-heavy fuel oil'!Z62/'BIFUbC-heavy-or-residual-oil'!Z14,1)</f>
        <v>0.15383070407697449</v>
      </c>
      <c r="AA14" s="313">
        <f>IF('BIFUbC-heavy-or-residual-oil'!AA14&gt;0,'E-heavy fuel oil'!AA62/'BIFUbC-heavy-or-residual-oil'!AA14,1)</f>
        <v>0.15373548838847675</v>
      </c>
      <c r="AB14" s="313">
        <f>IF('BIFUbC-heavy-or-residual-oil'!AB14&gt;0,'E-heavy fuel oil'!AB62/'BIFUbC-heavy-or-residual-oil'!AB14,1)</f>
        <v>0.15364035214013683</v>
      </c>
      <c r="AC14" s="313">
        <f>IF('BIFUbC-heavy-or-residual-oil'!AC14&gt;0,'E-heavy fuel oil'!AC62/'BIFUbC-heavy-or-residual-oil'!AC14,1)</f>
        <v>0.15354487815658135</v>
      </c>
      <c r="AD14" s="313">
        <f>IF('BIFUbC-heavy-or-residual-oil'!AD14&gt;0,'E-heavy fuel oil'!AD62/'BIFUbC-heavy-or-residual-oil'!AD14,1)</f>
        <v>0.15344943800829239</v>
      </c>
      <c r="AE14" s="313">
        <f>IF('BIFUbC-heavy-or-residual-oil'!AE14&gt;0,'E-heavy fuel oil'!AE62/'BIFUbC-heavy-or-residual-oil'!AE14,1)</f>
        <v>0.15335403395118385</v>
      </c>
      <c r="AF14" s="313">
        <f>IF('BIFUbC-heavy-or-residual-oil'!AF14&gt;0,'E-heavy fuel oil'!AF62/'BIFUbC-heavy-or-residual-oil'!AF14,1)</f>
        <v>0.15325866846604835</v>
      </c>
      <c r="AG14" s="313">
        <f>IF('BIFUbC-heavy-or-residual-oil'!AG14&gt;0,'E-heavy fuel oil'!AG62/'BIFUbC-heavy-or-residual-oil'!AG14,1)</f>
        <v>0.15316334428741951</v>
      </c>
      <c r="AH14" s="313">
        <f>IF('BIFUbC-heavy-or-residual-oil'!AH14&gt;0,'E-heavy fuel oil'!AH62/'BIFUbC-heavy-or-residual-oil'!AH14,1)</f>
        <v>0.15306770130536024</v>
      </c>
      <c r="AI14" s="313">
        <f>IF('BIFUbC-heavy-or-residual-oil'!AI14&gt;0,'E-heavy fuel oil'!AI62/'BIFUbC-heavy-or-residual-oil'!AI14,1)</f>
        <v>0.152972064010931</v>
      </c>
      <c r="AJ14" s="313">
        <f>IF('BIFUbC-heavy-or-residual-oil'!AJ14&gt;0,'E-heavy fuel oil'!AJ62/'BIFUbC-heavy-or-residual-oil'!AJ14,1)</f>
        <v>0.15287643253232838</v>
      </c>
      <c r="AK14" s="313">
        <f>IF('BIFUbC-heavy-or-residual-oil'!AK14&gt;0,'E-heavy fuel oil'!AK62/'BIFUbC-heavy-or-residual-oil'!AK14,1)</f>
        <v>0.1527808070055636</v>
      </c>
      <c r="AL14" s="313">
        <f>IF('BIFUbC-heavy-or-residual-oil'!AL14&gt;0,'E-heavy fuel oil'!AL62/'BIFUbC-heavy-or-residual-oil'!AL14,1)</f>
        <v>0.15268518757511576</v>
      </c>
      <c r="AM14" s="313">
        <f>IF('BIFUbC-heavy-or-residual-oil'!AM14&gt;0,'E-heavy fuel oil'!AM62/'BIFUbC-heavy-or-residual-oil'!AM14,1)</f>
        <v>0.15258896864374377</v>
      </c>
      <c r="AN14" s="313">
        <f>IF('BIFUbC-heavy-or-residual-oil'!AN14&gt;0,'E-heavy fuel oil'!AN62/'BIFUbC-heavy-or-residual-oil'!AN14,1)</f>
        <v>0.15249271411032256</v>
      </c>
      <c r="AO14" s="313">
        <f>IF('BIFUbC-heavy-or-residual-oil'!AO14&gt;0,'E-heavy fuel oil'!AO62/'BIFUbC-heavy-or-residual-oil'!AO14,1)</f>
        <v>0.15239642298104189</v>
      </c>
      <c r="AP14" s="313">
        <f>IF('BIFUbC-heavy-or-residual-oil'!AP14&gt;0,'E-heavy fuel oil'!AP62/'BIFUbC-heavy-or-residual-oil'!AP14,1)</f>
        <v>0.15230009422740992</v>
      </c>
      <c r="AQ14" s="313">
        <f>IF('BIFUbC-heavy-or-residual-oil'!AQ14&gt;0,'E-heavy fuel oil'!AQ62/'BIFUbC-heavy-or-residual-oil'!AQ14,1)</f>
        <v>0.15187009297268114</v>
      </c>
    </row>
    <row r="15" spans="1:43" x14ac:dyDescent="0.2">
      <c r="A15" s="313" t="s">
        <v>137</v>
      </c>
      <c r="B15" s="313">
        <f>IF('BIFUbC-heavy-or-residual-oil'!B15&gt;0,'E-heavy fuel oil'!B63/'BIFUbC-heavy-or-residual-oil'!B15,1)</f>
        <v>1</v>
      </c>
      <c r="C15" s="313">
        <f>IF('BIFUbC-heavy-or-residual-oil'!C15&gt;0,'E-heavy fuel oil'!C63/'BIFUbC-heavy-or-residual-oil'!C15,1)</f>
        <v>1</v>
      </c>
      <c r="D15" s="313">
        <f>IF('BIFUbC-heavy-or-residual-oil'!D15&gt;0,'E-heavy fuel oil'!D63/'BIFUbC-heavy-or-residual-oil'!D15,1)</f>
        <v>1</v>
      </c>
      <c r="E15" s="313">
        <f>IF('BIFUbC-heavy-or-residual-oil'!E15&gt;0,'E-heavy fuel oil'!E63/'BIFUbC-heavy-or-residual-oil'!E15,1)</f>
        <v>1</v>
      </c>
      <c r="F15" s="313">
        <f>IF('BIFUbC-heavy-or-residual-oil'!F15&gt;0,'E-heavy fuel oil'!F63/'BIFUbC-heavy-or-residual-oil'!F15,1)</f>
        <v>1</v>
      </c>
      <c r="G15" s="313">
        <f>IF('BIFUbC-heavy-or-residual-oil'!G15&gt;0,'E-heavy fuel oil'!G63/'BIFUbC-heavy-or-residual-oil'!G15,1)</f>
        <v>1</v>
      </c>
      <c r="H15" s="313">
        <f>IF('BIFUbC-heavy-or-residual-oil'!H15&gt;0,'E-heavy fuel oil'!H63/'BIFUbC-heavy-or-residual-oil'!H15,1)</f>
        <v>1</v>
      </c>
      <c r="I15" s="313">
        <f>IF('BIFUbC-heavy-or-residual-oil'!I15&gt;0,'E-heavy fuel oil'!I63/'BIFUbC-heavy-or-residual-oil'!I15,1)</f>
        <v>1</v>
      </c>
      <c r="J15" s="313">
        <f>IF('BIFUbC-heavy-or-residual-oil'!J15&gt;0,'E-heavy fuel oil'!J63/'BIFUbC-heavy-or-residual-oil'!J15,1)</f>
        <v>1</v>
      </c>
      <c r="K15" s="313">
        <f>IF('BIFUbC-heavy-or-residual-oil'!K15&gt;0,'E-heavy fuel oil'!K63/'BIFUbC-heavy-or-residual-oil'!K15,1)</f>
        <v>1</v>
      </c>
      <c r="L15" s="313">
        <f>IF('BIFUbC-heavy-or-residual-oil'!L15&gt;0,'E-heavy fuel oil'!L63/'BIFUbC-heavy-or-residual-oil'!L15,1)</f>
        <v>1</v>
      </c>
      <c r="M15" s="313">
        <f>IF('BIFUbC-heavy-or-residual-oil'!M15&gt;0,'E-heavy fuel oil'!M63/'BIFUbC-heavy-or-residual-oil'!M15,1)</f>
        <v>1</v>
      </c>
      <c r="N15" s="313">
        <f>IF('BIFUbC-heavy-or-residual-oil'!N15&gt;0,'E-heavy fuel oil'!N63/'BIFUbC-heavy-or-residual-oil'!N15,1)</f>
        <v>1</v>
      </c>
      <c r="O15" s="313">
        <f>IF('BIFUbC-heavy-or-residual-oil'!O15&gt;0,'E-heavy fuel oil'!O63/'BIFUbC-heavy-or-residual-oil'!O15,1)</f>
        <v>1</v>
      </c>
      <c r="P15" s="313">
        <f>IF('BIFUbC-heavy-or-residual-oil'!P15&gt;0,'E-heavy fuel oil'!P63/'BIFUbC-heavy-or-residual-oil'!P15,1)</f>
        <v>1</v>
      </c>
      <c r="Q15" s="313">
        <f>IF('BIFUbC-heavy-or-residual-oil'!Q15&gt;0,'E-heavy fuel oil'!Q63/'BIFUbC-heavy-or-residual-oil'!Q15,1)</f>
        <v>1</v>
      </c>
      <c r="R15" s="313">
        <f>IF('BIFUbC-heavy-or-residual-oil'!R15&gt;0,'E-heavy fuel oil'!R63/'BIFUbC-heavy-or-residual-oil'!R15,1)</f>
        <v>1</v>
      </c>
      <c r="S15" s="313">
        <f>IF('BIFUbC-heavy-or-residual-oil'!S15&gt;0,'E-heavy fuel oil'!S63/'BIFUbC-heavy-or-residual-oil'!S15,1)</f>
        <v>1</v>
      </c>
      <c r="T15" s="313">
        <f>IF('BIFUbC-heavy-or-residual-oil'!T15&gt;0,'E-heavy fuel oil'!T63/'BIFUbC-heavy-or-residual-oil'!T15,1)</f>
        <v>1</v>
      </c>
      <c r="U15" s="313">
        <f>IF('BIFUbC-heavy-or-residual-oil'!U15&gt;0,'E-heavy fuel oil'!U63/'BIFUbC-heavy-or-residual-oil'!U15,1)</f>
        <v>1</v>
      </c>
      <c r="V15" s="313">
        <f>IF('BIFUbC-heavy-or-residual-oil'!V15&gt;0,'E-heavy fuel oil'!V63/'BIFUbC-heavy-or-residual-oil'!V15,1)</f>
        <v>1</v>
      </c>
      <c r="W15" s="313">
        <f>IF('BIFUbC-heavy-or-residual-oil'!W15&gt;0,'E-heavy fuel oil'!W63/'BIFUbC-heavy-or-residual-oil'!W15,1)</f>
        <v>1</v>
      </c>
      <c r="X15" s="313">
        <f>IF('BIFUbC-heavy-or-residual-oil'!X15&gt;0,'E-heavy fuel oil'!X63/'BIFUbC-heavy-or-residual-oil'!X15,1)</f>
        <v>1</v>
      </c>
      <c r="Y15" s="313">
        <f>IF('BIFUbC-heavy-or-residual-oil'!Y15&gt;0,'E-heavy fuel oil'!Y63/'BIFUbC-heavy-or-residual-oil'!Y15,1)</f>
        <v>1</v>
      </c>
      <c r="Z15" s="313">
        <f>IF('BIFUbC-heavy-or-residual-oil'!Z15&gt;0,'E-heavy fuel oil'!Z63/'BIFUbC-heavy-or-residual-oil'!Z15,1)</f>
        <v>1</v>
      </c>
      <c r="AA15" s="313">
        <f>IF('BIFUbC-heavy-or-residual-oil'!AA15&gt;0,'E-heavy fuel oil'!AA63/'BIFUbC-heavy-or-residual-oil'!AA15,1)</f>
        <v>1</v>
      </c>
      <c r="AB15" s="313">
        <f>IF('BIFUbC-heavy-or-residual-oil'!AB15&gt;0,'E-heavy fuel oil'!AB63/'BIFUbC-heavy-or-residual-oil'!AB15,1)</f>
        <v>1</v>
      </c>
      <c r="AC15" s="313">
        <f>IF('BIFUbC-heavy-or-residual-oil'!AC15&gt;0,'E-heavy fuel oil'!AC63/'BIFUbC-heavy-or-residual-oil'!AC15,1)</f>
        <v>1</v>
      </c>
      <c r="AD15" s="313">
        <f>IF('BIFUbC-heavy-or-residual-oil'!AD15&gt;0,'E-heavy fuel oil'!AD63/'BIFUbC-heavy-or-residual-oil'!AD15,1)</f>
        <v>1</v>
      </c>
      <c r="AE15" s="313">
        <f>IF('BIFUbC-heavy-or-residual-oil'!AE15&gt;0,'E-heavy fuel oil'!AE63/'BIFUbC-heavy-or-residual-oil'!AE15,1)</f>
        <v>1</v>
      </c>
      <c r="AF15" s="313">
        <f>IF('BIFUbC-heavy-or-residual-oil'!AF15&gt;0,'E-heavy fuel oil'!AF63/'BIFUbC-heavy-or-residual-oil'!AF15,1)</f>
        <v>1</v>
      </c>
      <c r="AG15" s="313">
        <f>IF('BIFUbC-heavy-or-residual-oil'!AG15&gt;0,'E-heavy fuel oil'!AG63/'BIFUbC-heavy-or-residual-oil'!AG15,1)</f>
        <v>1</v>
      </c>
      <c r="AH15" s="313">
        <f>IF('BIFUbC-heavy-or-residual-oil'!AH15&gt;0,'E-heavy fuel oil'!AH63/'BIFUbC-heavy-or-residual-oil'!AH15,1)</f>
        <v>1</v>
      </c>
      <c r="AI15" s="313">
        <f>IF('BIFUbC-heavy-or-residual-oil'!AI15&gt;0,'E-heavy fuel oil'!AI63/'BIFUbC-heavy-or-residual-oil'!AI15,1)</f>
        <v>1</v>
      </c>
      <c r="AJ15" s="313">
        <f>IF('BIFUbC-heavy-or-residual-oil'!AJ15&gt;0,'E-heavy fuel oil'!AJ63/'BIFUbC-heavy-or-residual-oil'!AJ15,1)</f>
        <v>1</v>
      </c>
      <c r="AK15" s="313">
        <f>IF('BIFUbC-heavy-or-residual-oil'!AK15&gt;0,'E-heavy fuel oil'!AK63/'BIFUbC-heavy-or-residual-oil'!AK15,1)</f>
        <v>1</v>
      </c>
      <c r="AL15" s="313">
        <f>IF('BIFUbC-heavy-or-residual-oil'!AL15&gt;0,'E-heavy fuel oil'!AL63/'BIFUbC-heavy-or-residual-oil'!AL15,1)</f>
        <v>1</v>
      </c>
      <c r="AM15" s="313">
        <f>IF('BIFUbC-heavy-or-residual-oil'!AM15&gt;0,'E-heavy fuel oil'!AM63/'BIFUbC-heavy-or-residual-oil'!AM15,1)</f>
        <v>1</v>
      </c>
      <c r="AN15" s="313">
        <f>IF('BIFUbC-heavy-or-residual-oil'!AN15&gt;0,'E-heavy fuel oil'!AN63/'BIFUbC-heavy-or-residual-oil'!AN15,1)</f>
        <v>1</v>
      </c>
      <c r="AO15" s="313">
        <f>IF('BIFUbC-heavy-or-residual-oil'!AO15&gt;0,'E-heavy fuel oil'!AO63/'BIFUbC-heavy-or-residual-oil'!AO15,1)</f>
        <v>1</v>
      </c>
      <c r="AP15" s="313">
        <f>IF('BIFUbC-heavy-or-residual-oil'!AP15&gt;0,'E-heavy fuel oil'!AP63/'BIFUbC-heavy-or-residual-oil'!AP15,1)</f>
        <v>1</v>
      </c>
      <c r="AQ15" s="313">
        <f>IF('BIFUbC-heavy-or-residual-oil'!AQ15&gt;0,'E-heavy fuel oil'!AQ63/'BIFUbC-heavy-or-residual-oil'!AQ15,1)</f>
        <v>1</v>
      </c>
    </row>
    <row r="16" spans="1:43" x14ac:dyDescent="0.2">
      <c r="A16" s="313" t="s">
        <v>138</v>
      </c>
      <c r="B16" s="313">
        <f>IF('BIFUbC-heavy-or-residual-oil'!B16&gt;0,'E-heavy fuel oil'!B64/'BIFUbC-heavy-or-residual-oil'!B16,1)</f>
        <v>0.26317782762142949</v>
      </c>
      <c r="C16" s="313">
        <f>IF('BIFUbC-heavy-or-residual-oil'!C16&gt;0,'E-heavy fuel oil'!C64/'BIFUbC-heavy-or-residual-oil'!C16,1)</f>
        <v>0.25224826945185563</v>
      </c>
      <c r="D16" s="313">
        <f>IF('BIFUbC-heavy-or-residual-oil'!D16&gt;0,'E-heavy fuel oil'!D64/'BIFUbC-heavy-or-residual-oil'!D16,1)</f>
        <v>0.25076198363258889</v>
      </c>
      <c r="E16" s="313">
        <f>IF('BIFUbC-heavy-or-residual-oil'!E16&gt;0,'E-heavy fuel oil'!E64/'BIFUbC-heavy-or-residual-oil'!E16,1)</f>
        <v>0.24927497028099124</v>
      </c>
      <c r="F16" s="313">
        <f>IF('BIFUbC-heavy-or-residual-oil'!F16&gt;0,'E-heavy fuel oil'!F64/'BIFUbC-heavy-or-residual-oil'!F16,1)</f>
        <v>0.24778691196433952</v>
      </c>
      <c r="G16" s="313">
        <f>IF('BIFUbC-heavy-or-residual-oil'!G16&gt;0,'E-heavy fuel oil'!G64/'BIFUbC-heavy-or-residual-oil'!G16,1)</f>
        <v>0.24629805554241677</v>
      </c>
      <c r="H16" s="313">
        <f>IF('BIFUbC-heavy-or-residual-oil'!H16&gt;0,'E-heavy fuel oil'!H64/'BIFUbC-heavy-or-residual-oil'!H16,1)</f>
        <v>0.24480848129054769</v>
      </c>
      <c r="I16" s="313">
        <f>IF('BIFUbC-heavy-or-residual-oil'!I16&gt;0,'E-heavy fuel oil'!I64/'BIFUbC-heavy-or-residual-oil'!I16,1)</f>
        <v>0.24336077192333949</v>
      </c>
      <c r="J16" s="313">
        <f>IF('BIFUbC-heavy-or-residual-oil'!J16&gt;0,'E-heavy fuel oil'!J64/'BIFUbC-heavy-or-residual-oil'!J16,1)</f>
        <v>0.24191251975727091</v>
      </c>
      <c r="K16" s="313">
        <f>IF('BIFUbC-heavy-or-residual-oil'!K16&gt;0,'E-heavy fuel oil'!K64/'BIFUbC-heavy-or-residual-oil'!K16,1)</f>
        <v>0.24046375007271295</v>
      </c>
      <c r="L16" s="313">
        <f>IF('BIFUbC-heavy-or-residual-oil'!L16&gt;0,'E-heavy fuel oil'!L64/'BIFUbC-heavy-or-residual-oil'!L16,1)</f>
        <v>0.23901448843257717</v>
      </c>
      <c r="M16" s="313">
        <f>IF('BIFUbC-heavy-or-residual-oil'!M16&gt;0,'E-heavy fuel oil'!M64/'BIFUbC-heavy-or-residual-oil'!M16,1)</f>
        <v>0.23756476066932983</v>
      </c>
      <c r="N16" s="313">
        <f>IF('BIFUbC-heavy-or-residual-oil'!N16&gt;0,'E-heavy fuel oil'!N64/'BIFUbC-heavy-or-residual-oil'!N16,1)</f>
        <v>0.23642797042846717</v>
      </c>
      <c r="O16" s="313">
        <f>IF('BIFUbC-heavy-or-residual-oil'!O16&gt;0,'E-heavy fuel oil'!O64/'BIFUbC-heavy-or-residual-oil'!O16,1)</f>
        <v>0.23529107894274406</v>
      </c>
      <c r="P16" s="313">
        <f>IF('BIFUbC-heavy-or-residual-oil'!P16&gt;0,'E-heavy fuel oil'!P64/'BIFUbC-heavy-or-residual-oil'!P16,1)</f>
        <v>0.23415410057996464</v>
      </c>
      <c r="Q16" s="313">
        <f>IF('BIFUbC-heavy-or-residual-oil'!Q16&gt;0,'E-heavy fuel oil'!Q64/'BIFUbC-heavy-or-residual-oil'!Q16,1)</f>
        <v>0.23301704978765472</v>
      </c>
      <c r="R16" s="313">
        <f>IF('BIFUbC-heavy-or-residual-oil'!R16&gt;0,'E-heavy fuel oil'!R64/'BIFUbC-heavy-or-residual-oil'!R16,1)</f>
        <v>0.23187994109385282</v>
      </c>
      <c r="S16" s="313">
        <f>IF('BIFUbC-heavy-or-residual-oil'!S16&gt;0,'E-heavy fuel oil'!S64/'BIFUbC-heavy-or-residual-oil'!S16,1)</f>
        <v>0.23141446915554537</v>
      </c>
      <c r="T16" s="313">
        <f>IF('BIFUbC-heavy-or-residual-oil'!T16&gt;0,'E-heavy fuel oil'!T64/'BIFUbC-heavy-or-residual-oil'!T16,1)</f>
        <v>0.23094879465089008</v>
      </c>
      <c r="U16" s="313">
        <f>IF('BIFUbC-heavy-or-residual-oil'!U16&gt;0,'E-heavy fuel oil'!U64/'BIFUbC-heavy-or-residual-oil'!U16,1)</f>
        <v>0.23048291803107637</v>
      </c>
      <c r="V16" s="313">
        <f>IF('BIFUbC-heavy-or-residual-oil'!V16&gt;0,'E-heavy fuel oil'!V64/'BIFUbC-heavy-or-residual-oil'!V16,1)</f>
        <v>0.2300168397456448</v>
      </c>
      <c r="W16" s="313">
        <f>IF('BIFUbC-heavy-or-residual-oil'!W16&gt;0,'E-heavy fuel oil'!W64/'BIFUbC-heavy-or-residual-oil'!W16,1)</f>
        <v>0.22955056024257467</v>
      </c>
      <c r="X16" s="313">
        <f>IF('BIFUbC-heavy-or-residual-oil'!X16&gt;0,'E-heavy fuel oil'!X64/'BIFUbC-heavy-or-residual-oil'!X16,1)</f>
        <v>0.22908394947627583</v>
      </c>
      <c r="Y16" s="313">
        <f>IF('BIFUbC-heavy-or-residual-oil'!Y16&gt;0,'E-heavy fuel oil'!Y64/'BIFUbC-heavy-or-residual-oil'!Y16,1)</f>
        <v>0.22861712740689491</v>
      </c>
      <c r="Z16" s="313">
        <f>IF('BIFUbC-heavy-or-residual-oil'!Z16&gt;0,'E-heavy fuel oil'!Z64/'BIFUbC-heavy-or-residual-oil'!Z16,1)</f>
        <v>0.22815009426481889</v>
      </c>
      <c r="AA16" s="313">
        <f>IF('BIFUbC-heavy-or-residual-oil'!AA16&gt;0,'E-heavy fuel oil'!AA64/'BIFUbC-heavy-or-residual-oil'!AA16,1)</f>
        <v>0.22768285028121174</v>
      </c>
      <c r="AB16" s="313">
        <f>IF('BIFUbC-heavy-or-residual-oil'!AB16&gt;0,'E-heavy fuel oil'!AB64/'BIFUbC-heavy-or-residual-oil'!AB16,1)</f>
        <v>0.22721539568801033</v>
      </c>
      <c r="AC16" s="313">
        <f>IF('BIFUbC-heavy-or-residual-oil'!AC16&gt;0,'E-heavy fuel oil'!AC64/'BIFUbC-heavy-or-residual-oil'!AC16,1)</f>
        <v>0.22674726090529673</v>
      </c>
      <c r="AD16" s="313">
        <f>IF('BIFUbC-heavy-or-residual-oil'!AD16&gt;0,'E-heavy fuel oil'!AD64/'BIFUbC-heavy-or-residual-oil'!AD16,1)</f>
        <v>0.22627887035532263</v>
      </c>
      <c r="AE16" s="313">
        <f>IF('BIFUbC-heavy-or-residual-oil'!AE16&gt;0,'E-heavy fuel oil'!AE64/'BIFUbC-heavy-or-residual-oil'!AE16,1)</f>
        <v>0.22581022183172877</v>
      </c>
      <c r="AF16" s="313">
        <f>IF('BIFUbC-heavy-or-residual-oil'!AF16&gt;0,'E-heavy fuel oil'!AF64/'BIFUbC-heavy-or-residual-oil'!AF16,1)</f>
        <v>0.22534131298737595</v>
      </c>
      <c r="AG16" s="313">
        <f>IF('BIFUbC-heavy-or-residual-oil'!AG16&gt;0,'E-heavy fuel oil'!AG64/'BIFUbC-heavy-or-residual-oil'!AG16,1)</f>
        <v>0.22487214132417382</v>
      </c>
      <c r="AH16" s="313">
        <f>IF('BIFUbC-heavy-or-residual-oil'!AH16&gt;0,'E-heavy fuel oil'!AH64/'BIFUbC-heavy-or-residual-oil'!AH16,1)</f>
        <v>0.22440222428574141</v>
      </c>
      <c r="AI16" s="313">
        <f>IF('BIFUbC-heavy-or-residual-oil'!AI16&gt;0,'E-heavy fuel oil'!AI64/'BIFUbC-heavy-or-residual-oil'!AI16,1)</f>
        <v>0.22393197319242447</v>
      </c>
      <c r="AJ16" s="313">
        <f>IF('BIFUbC-heavy-or-residual-oil'!AJ16&gt;0,'E-heavy fuel oil'!AJ64/'BIFUbC-heavy-or-residual-oil'!AJ16,1)</f>
        <v>0.22346137793449675</v>
      </c>
      <c r="AK16" s="313">
        <f>IF('BIFUbC-heavy-or-residual-oil'!AK16&gt;0,'E-heavy fuel oil'!AK64/'BIFUbC-heavy-or-residual-oil'!AK16,1)</f>
        <v>0.22299042734581742</v>
      </c>
      <c r="AL16" s="313">
        <f>IF('BIFUbC-heavy-or-residual-oil'!AL16&gt;0,'E-heavy fuel oil'!AL64/'BIFUbC-heavy-or-residual-oil'!AL16,1)</f>
        <v>0.22251910906623312</v>
      </c>
      <c r="AM16" s="313">
        <f>IF('BIFUbC-heavy-or-residual-oil'!AM16&gt;0,'E-heavy fuel oil'!AM64/'BIFUbC-heavy-or-residual-oil'!AM16,1)</f>
        <v>0.22204746600278374</v>
      </c>
      <c r="AN16" s="313">
        <f>IF('BIFUbC-heavy-or-residual-oil'!AN16&gt;0,'E-heavy fuel oil'!AN64/'BIFUbC-heavy-or-residual-oil'!AN16,1)</f>
        <v>0.22157543163868457</v>
      </c>
      <c r="AO16" s="313">
        <f>IF('BIFUbC-heavy-or-residual-oil'!AO16&gt;0,'E-heavy fuel oil'!AO64/'BIFUbC-heavy-or-residual-oil'!AO16,1)</f>
        <v>0.22110298937995129</v>
      </c>
      <c r="AP16" s="313">
        <f>IF('BIFUbC-heavy-or-residual-oil'!AP16&gt;0,'E-heavy fuel oil'!AP64/'BIFUbC-heavy-or-residual-oil'!AP16,1)</f>
        <v>0.22063012066502255</v>
      </c>
      <c r="AQ16" s="313">
        <f>IF('BIFUbC-heavy-or-residual-oil'!AQ16&gt;0,'E-heavy fuel oil'!AQ64/'BIFUbC-heavy-or-residual-oil'!AQ16,1)</f>
        <v>0.21968856256442229</v>
      </c>
    </row>
    <row r="17" spans="1:43" x14ac:dyDescent="0.2">
      <c r="A17" s="313" t="s">
        <v>139</v>
      </c>
      <c r="B17" s="313">
        <f>IF('BIFUbC-heavy-or-residual-oil'!B17&gt;0,'E-heavy fuel oil'!B65/'BIFUbC-heavy-or-residual-oil'!B17,1)</f>
        <v>1</v>
      </c>
      <c r="C17" s="313">
        <f>IF('BIFUbC-heavy-or-residual-oil'!C17&gt;0,'E-heavy fuel oil'!C65/'BIFUbC-heavy-or-residual-oil'!C17,1)</f>
        <v>1</v>
      </c>
      <c r="D17" s="313">
        <f>IF('BIFUbC-heavy-or-residual-oil'!D17&gt;0,'E-heavy fuel oil'!D65/'BIFUbC-heavy-or-residual-oil'!D17,1)</f>
        <v>1</v>
      </c>
      <c r="E17" s="313">
        <f>IF('BIFUbC-heavy-or-residual-oil'!E17&gt;0,'E-heavy fuel oil'!E65/'BIFUbC-heavy-or-residual-oil'!E17,1)</f>
        <v>1</v>
      </c>
      <c r="F17" s="313">
        <f>IF('BIFUbC-heavy-or-residual-oil'!F17&gt;0,'E-heavy fuel oil'!F65/'BIFUbC-heavy-or-residual-oil'!F17,1)</f>
        <v>1</v>
      </c>
      <c r="G17" s="313">
        <f>IF('BIFUbC-heavy-or-residual-oil'!G17&gt;0,'E-heavy fuel oil'!G65/'BIFUbC-heavy-or-residual-oil'!G17,1)</f>
        <v>1</v>
      </c>
      <c r="H17" s="313">
        <f>IF('BIFUbC-heavy-or-residual-oil'!H17&gt;0,'E-heavy fuel oil'!H65/'BIFUbC-heavy-or-residual-oil'!H17,1)</f>
        <v>1</v>
      </c>
      <c r="I17" s="313">
        <f>IF('BIFUbC-heavy-or-residual-oil'!I17&gt;0,'E-heavy fuel oil'!I65/'BIFUbC-heavy-or-residual-oil'!I17,1)</f>
        <v>1</v>
      </c>
      <c r="J17" s="313">
        <f>IF('BIFUbC-heavy-or-residual-oil'!J17&gt;0,'E-heavy fuel oil'!J65/'BIFUbC-heavy-or-residual-oil'!J17,1)</f>
        <v>1</v>
      </c>
      <c r="K17" s="313">
        <f>IF('BIFUbC-heavy-or-residual-oil'!K17&gt;0,'E-heavy fuel oil'!K65/'BIFUbC-heavy-or-residual-oil'!K17,1)</f>
        <v>1</v>
      </c>
      <c r="L17" s="313">
        <f>IF('BIFUbC-heavy-or-residual-oil'!L17&gt;0,'E-heavy fuel oil'!L65/'BIFUbC-heavy-or-residual-oil'!L17,1)</f>
        <v>1</v>
      </c>
      <c r="M17" s="313">
        <f>IF('BIFUbC-heavy-or-residual-oil'!M17&gt;0,'E-heavy fuel oil'!M65/'BIFUbC-heavy-or-residual-oil'!M17,1)</f>
        <v>1</v>
      </c>
      <c r="N17" s="313">
        <f>IF('BIFUbC-heavy-or-residual-oil'!N17&gt;0,'E-heavy fuel oil'!N65/'BIFUbC-heavy-or-residual-oil'!N17,1)</f>
        <v>1</v>
      </c>
      <c r="O17" s="313">
        <f>IF('BIFUbC-heavy-or-residual-oil'!O17&gt;0,'E-heavy fuel oil'!O65/'BIFUbC-heavy-or-residual-oil'!O17,1)</f>
        <v>1</v>
      </c>
      <c r="P17" s="313">
        <f>IF('BIFUbC-heavy-or-residual-oil'!P17&gt;0,'E-heavy fuel oil'!P65/'BIFUbC-heavy-or-residual-oil'!P17,1)</f>
        <v>1</v>
      </c>
      <c r="Q17" s="313">
        <f>IF('BIFUbC-heavy-or-residual-oil'!Q17&gt;0,'E-heavy fuel oil'!Q65/'BIFUbC-heavy-or-residual-oil'!Q17,1)</f>
        <v>1</v>
      </c>
      <c r="R17" s="313">
        <f>IF('BIFUbC-heavy-or-residual-oil'!R17&gt;0,'E-heavy fuel oil'!R65/'BIFUbC-heavy-or-residual-oil'!R17,1)</f>
        <v>1</v>
      </c>
      <c r="S17" s="313">
        <f>IF('BIFUbC-heavy-or-residual-oil'!S17&gt;0,'E-heavy fuel oil'!S65/'BIFUbC-heavy-or-residual-oil'!S17,1)</f>
        <v>1</v>
      </c>
      <c r="T17" s="313">
        <f>IF('BIFUbC-heavy-or-residual-oil'!T17&gt;0,'E-heavy fuel oil'!T65/'BIFUbC-heavy-or-residual-oil'!T17,1)</f>
        <v>1</v>
      </c>
      <c r="U17" s="313">
        <f>IF('BIFUbC-heavy-or-residual-oil'!U17&gt;0,'E-heavy fuel oil'!U65/'BIFUbC-heavy-or-residual-oil'!U17,1)</f>
        <v>1</v>
      </c>
      <c r="V17" s="313">
        <f>IF('BIFUbC-heavy-or-residual-oil'!V17&gt;0,'E-heavy fuel oil'!V65/'BIFUbC-heavy-or-residual-oil'!V17,1)</f>
        <v>1</v>
      </c>
      <c r="W17" s="313">
        <f>IF('BIFUbC-heavy-or-residual-oil'!W17&gt;0,'E-heavy fuel oil'!W65/'BIFUbC-heavy-or-residual-oil'!W17,1)</f>
        <v>1</v>
      </c>
      <c r="X17" s="313">
        <f>IF('BIFUbC-heavy-or-residual-oil'!X17&gt;0,'E-heavy fuel oil'!X65/'BIFUbC-heavy-or-residual-oil'!X17,1)</f>
        <v>1</v>
      </c>
      <c r="Y17" s="313">
        <f>IF('BIFUbC-heavy-or-residual-oil'!Y17&gt;0,'E-heavy fuel oil'!Y65/'BIFUbC-heavy-or-residual-oil'!Y17,1)</f>
        <v>1</v>
      </c>
      <c r="Z17" s="313">
        <f>IF('BIFUbC-heavy-or-residual-oil'!Z17&gt;0,'E-heavy fuel oil'!Z65/'BIFUbC-heavy-or-residual-oil'!Z17,1)</f>
        <v>1</v>
      </c>
      <c r="AA17" s="313">
        <f>IF('BIFUbC-heavy-or-residual-oil'!AA17&gt;0,'E-heavy fuel oil'!AA65/'BIFUbC-heavy-or-residual-oil'!AA17,1)</f>
        <v>1</v>
      </c>
      <c r="AB17" s="313">
        <f>IF('BIFUbC-heavy-or-residual-oil'!AB17&gt;0,'E-heavy fuel oil'!AB65/'BIFUbC-heavy-or-residual-oil'!AB17,1)</f>
        <v>1</v>
      </c>
      <c r="AC17" s="313">
        <f>IF('BIFUbC-heavy-or-residual-oil'!AC17&gt;0,'E-heavy fuel oil'!AC65/'BIFUbC-heavy-or-residual-oil'!AC17,1)</f>
        <v>1</v>
      </c>
      <c r="AD17" s="313">
        <f>IF('BIFUbC-heavy-or-residual-oil'!AD17&gt;0,'E-heavy fuel oil'!AD65/'BIFUbC-heavy-or-residual-oil'!AD17,1)</f>
        <v>1</v>
      </c>
      <c r="AE17" s="313">
        <f>IF('BIFUbC-heavy-or-residual-oil'!AE17&gt;0,'E-heavy fuel oil'!AE65/'BIFUbC-heavy-or-residual-oil'!AE17,1)</f>
        <v>1</v>
      </c>
      <c r="AF17" s="313">
        <f>IF('BIFUbC-heavy-or-residual-oil'!AF17&gt;0,'E-heavy fuel oil'!AF65/'BIFUbC-heavy-or-residual-oil'!AF17,1)</f>
        <v>1</v>
      </c>
      <c r="AG17" s="313">
        <f>IF('BIFUbC-heavy-or-residual-oil'!AG17&gt;0,'E-heavy fuel oil'!AG65/'BIFUbC-heavy-or-residual-oil'!AG17,1)</f>
        <v>1</v>
      </c>
      <c r="AH17" s="313">
        <f>IF('BIFUbC-heavy-or-residual-oil'!AH17&gt;0,'E-heavy fuel oil'!AH65/'BIFUbC-heavy-or-residual-oil'!AH17,1)</f>
        <v>1</v>
      </c>
      <c r="AI17" s="313">
        <f>IF('BIFUbC-heavy-or-residual-oil'!AI17&gt;0,'E-heavy fuel oil'!AI65/'BIFUbC-heavy-or-residual-oil'!AI17,1)</f>
        <v>1</v>
      </c>
      <c r="AJ17" s="313">
        <f>IF('BIFUbC-heavy-or-residual-oil'!AJ17&gt;0,'E-heavy fuel oil'!AJ65/'BIFUbC-heavy-or-residual-oil'!AJ17,1)</f>
        <v>1</v>
      </c>
      <c r="AK17" s="313">
        <f>IF('BIFUbC-heavy-or-residual-oil'!AK17&gt;0,'E-heavy fuel oil'!AK65/'BIFUbC-heavy-or-residual-oil'!AK17,1)</f>
        <v>1</v>
      </c>
      <c r="AL17" s="313">
        <f>IF('BIFUbC-heavy-or-residual-oil'!AL17&gt;0,'E-heavy fuel oil'!AL65/'BIFUbC-heavy-or-residual-oil'!AL17,1)</f>
        <v>1</v>
      </c>
      <c r="AM17" s="313">
        <f>IF('BIFUbC-heavy-or-residual-oil'!AM17&gt;0,'E-heavy fuel oil'!AM65/'BIFUbC-heavy-or-residual-oil'!AM17,1)</f>
        <v>1</v>
      </c>
      <c r="AN17" s="313">
        <f>IF('BIFUbC-heavy-or-residual-oil'!AN17&gt;0,'E-heavy fuel oil'!AN65/'BIFUbC-heavy-or-residual-oil'!AN17,1)</f>
        <v>1</v>
      </c>
      <c r="AO17" s="313">
        <f>IF('BIFUbC-heavy-or-residual-oil'!AO17&gt;0,'E-heavy fuel oil'!AO65/'BIFUbC-heavy-or-residual-oil'!AO17,1)</f>
        <v>1</v>
      </c>
      <c r="AP17" s="313">
        <f>IF('BIFUbC-heavy-or-residual-oil'!AP17&gt;0,'E-heavy fuel oil'!AP65/'BIFUbC-heavy-or-residual-oil'!AP17,1)</f>
        <v>1</v>
      </c>
      <c r="AQ17" s="313">
        <f>IF('BIFUbC-heavy-or-residual-oil'!AQ17&gt;0,'E-heavy fuel oil'!AQ65/'BIFUbC-heavy-or-residual-oil'!AQ17,1)</f>
        <v>1</v>
      </c>
    </row>
    <row r="18" spans="1:43" x14ac:dyDescent="0.2">
      <c r="A18" s="313" t="s">
        <v>140</v>
      </c>
      <c r="B18" s="313">
        <f>IF('BIFUbC-heavy-or-residual-oil'!B18&gt;0,'E-heavy fuel oil'!B66/'BIFUbC-heavy-or-residual-oil'!B18,1)</f>
        <v>1</v>
      </c>
      <c r="C18" s="313">
        <f>IF('BIFUbC-heavy-or-residual-oil'!C18&gt;0,'E-heavy fuel oil'!C66/'BIFUbC-heavy-or-residual-oil'!C18,1)</f>
        <v>1</v>
      </c>
      <c r="D18" s="313">
        <f>IF('BIFUbC-heavy-or-residual-oil'!D18&gt;0,'E-heavy fuel oil'!D66/'BIFUbC-heavy-or-residual-oil'!D18,1)</f>
        <v>1</v>
      </c>
      <c r="E18" s="313">
        <f>IF('BIFUbC-heavy-or-residual-oil'!E18&gt;0,'E-heavy fuel oil'!E66/'BIFUbC-heavy-or-residual-oil'!E18,1)</f>
        <v>1</v>
      </c>
      <c r="F18" s="313">
        <f>IF('BIFUbC-heavy-or-residual-oil'!F18&gt;0,'E-heavy fuel oil'!F66/'BIFUbC-heavy-or-residual-oil'!F18,1)</f>
        <v>1</v>
      </c>
      <c r="G18" s="313">
        <f>IF('BIFUbC-heavy-or-residual-oil'!G18&gt;0,'E-heavy fuel oil'!G66/'BIFUbC-heavy-or-residual-oil'!G18,1)</f>
        <v>1</v>
      </c>
      <c r="H18" s="313">
        <f>IF('BIFUbC-heavy-or-residual-oil'!H18&gt;0,'E-heavy fuel oil'!H66/'BIFUbC-heavy-or-residual-oil'!H18,1)</f>
        <v>1</v>
      </c>
      <c r="I18" s="313">
        <f>IF('BIFUbC-heavy-or-residual-oil'!I18&gt;0,'E-heavy fuel oil'!I66/'BIFUbC-heavy-or-residual-oil'!I18,1)</f>
        <v>1</v>
      </c>
      <c r="J18" s="313">
        <f>IF('BIFUbC-heavy-or-residual-oil'!J18&gt;0,'E-heavy fuel oil'!J66/'BIFUbC-heavy-or-residual-oil'!J18,1)</f>
        <v>1</v>
      </c>
      <c r="K18" s="313">
        <f>IF('BIFUbC-heavy-or-residual-oil'!K18&gt;0,'E-heavy fuel oil'!K66/'BIFUbC-heavy-or-residual-oil'!K18,1)</f>
        <v>1</v>
      </c>
      <c r="L18" s="313">
        <f>IF('BIFUbC-heavy-or-residual-oil'!L18&gt;0,'E-heavy fuel oil'!L66/'BIFUbC-heavy-or-residual-oil'!L18,1)</f>
        <v>1</v>
      </c>
      <c r="M18" s="313">
        <f>IF('BIFUbC-heavy-or-residual-oil'!M18&gt;0,'E-heavy fuel oil'!M66/'BIFUbC-heavy-or-residual-oil'!M18,1)</f>
        <v>1</v>
      </c>
      <c r="N18" s="313">
        <f>IF('BIFUbC-heavy-or-residual-oil'!N18&gt;0,'E-heavy fuel oil'!N66/'BIFUbC-heavy-or-residual-oil'!N18,1)</f>
        <v>1</v>
      </c>
      <c r="O18" s="313">
        <f>IF('BIFUbC-heavy-or-residual-oil'!O18&gt;0,'E-heavy fuel oil'!O66/'BIFUbC-heavy-or-residual-oil'!O18,1)</f>
        <v>1</v>
      </c>
      <c r="P18" s="313">
        <f>IF('BIFUbC-heavy-or-residual-oil'!P18&gt;0,'E-heavy fuel oil'!P66/'BIFUbC-heavy-or-residual-oil'!P18,1)</f>
        <v>1</v>
      </c>
      <c r="Q18" s="313">
        <f>IF('BIFUbC-heavy-or-residual-oil'!Q18&gt;0,'E-heavy fuel oil'!Q66/'BIFUbC-heavy-or-residual-oil'!Q18,1)</f>
        <v>1</v>
      </c>
      <c r="R18" s="313">
        <f>IF('BIFUbC-heavy-or-residual-oil'!R18&gt;0,'E-heavy fuel oil'!R66/'BIFUbC-heavy-or-residual-oil'!R18,1)</f>
        <v>1</v>
      </c>
      <c r="S18" s="313">
        <f>IF('BIFUbC-heavy-or-residual-oil'!S18&gt;0,'E-heavy fuel oil'!S66/'BIFUbC-heavy-or-residual-oil'!S18,1)</f>
        <v>1</v>
      </c>
      <c r="T18" s="313">
        <f>IF('BIFUbC-heavy-or-residual-oil'!T18&gt;0,'E-heavy fuel oil'!T66/'BIFUbC-heavy-or-residual-oil'!T18,1)</f>
        <v>1</v>
      </c>
      <c r="U18" s="313">
        <f>IF('BIFUbC-heavy-or-residual-oil'!U18&gt;0,'E-heavy fuel oil'!U66/'BIFUbC-heavy-or-residual-oil'!U18,1)</f>
        <v>1</v>
      </c>
      <c r="V18" s="313">
        <f>IF('BIFUbC-heavy-or-residual-oil'!V18&gt;0,'E-heavy fuel oil'!V66/'BIFUbC-heavy-or-residual-oil'!V18,1)</f>
        <v>1</v>
      </c>
      <c r="W18" s="313">
        <f>IF('BIFUbC-heavy-or-residual-oil'!W18&gt;0,'E-heavy fuel oil'!W66/'BIFUbC-heavy-or-residual-oil'!W18,1)</f>
        <v>1</v>
      </c>
      <c r="X18" s="313">
        <f>IF('BIFUbC-heavy-or-residual-oil'!X18&gt;0,'E-heavy fuel oil'!X66/'BIFUbC-heavy-or-residual-oil'!X18,1)</f>
        <v>1</v>
      </c>
      <c r="Y18" s="313">
        <f>IF('BIFUbC-heavy-or-residual-oil'!Y18&gt;0,'E-heavy fuel oil'!Y66/'BIFUbC-heavy-or-residual-oil'!Y18,1)</f>
        <v>1</v>
      </c>
      <c r="Z18" s="313">
        <f>IF('BIFUbC-heavy-or-residual-oil'!Z18&gt;0,'E-heavy fuel oil'!Z66/'BIFUbC-heavy-or-residual-oil'!Z18,1)</f>
        <v>1</v>
      </c>
      <c r="AA18" s="313">
        <f>IF('BIFUbC-heavy-or-residual-oil'!AA18&gt;0,'E-heavy fuel oil'!AA66/'BIFUbC-heavy-or-residual-oil'!AA18,1)</f>
        <v>1</v>
      </c>
      <c r="AB18" s="313">
        <f>IF('BIFUbC-heavy-or-residual-oil'!AB18&gt;0,'E-heavy fuel oil'!AB66/'BIFUbC-heavy-or-residual-oil'!AB18,1)</f>
        <v>1</v>
      </c>
      <c r="AC18" s="313">
        <f>IF('BIFUbC-heavy-or-residual-oil'!AC18&gt;0,'E-heavy fuel oil'!AC66/'BIFUbC-heavy-or-residual-oil'!AC18,1)</f>
        <v>1</v>
      </c>
      <c r="AD18" s="313">
        <f>IF('BIFUbC-heavy-or-residual-oil'!AD18&gt;0,'E-heavy fuel oil'!AD66/'BIFUbC-heavy-or-residual-oil'!AD18,1)</f>
        <v>1</v>
      </c>
      <c r="AE18" s="313">
        <f>IF('BIFUbC-heavy-or-residual-oil'!AE18&gt;0,'E-heavy fuel oil'!AE66/'BIFUbC-heavy-or-residual-oil'!AE18,1)</f>
        <v>1</v>
      </c>
      <c r="AF18" s="313">
        <f>IF('BIFUbC-heavy-or-residual-oil'!AF18&gt;0,'E-heavy fuel oil'!AF66/'BIFUbC-heavy-or-residual-oil'!AF18,1)</f>
        <v>1</v>
      </c>
      <c r="AG18" s="313">
        <f>IF('BIFUbC-heavy-or-residual-oil'!AG18&gt;0,'E-heavy fuel oil'!AG66/'BIFUbC-heavy-or-residual-oil'!AG18,1)</f>
        <v>1</v>
      </c>
      <c r="AH18" s="313">
        <f>IF('BIFUbC-heavy-or-residual-oil'!AH18&gt;0,'E-heavy fuel oil'!AH66/'BIFUbC-heavy-or-residual-oil'!AH18,1)</f>
        <v>1</v>
      </c>
      <c r="AI18" s="313">
        <f>IF('BIFUbC-heavy-or-residual-oil'!AI18&gt;0,'E-heavy fuel oil'!AI66/'BIFUbC-heavy-or-residual-oil'!AI18,1)</f>
        <v>1</v>
      </c>
      <c r="AJ18" s="313">
        <f>IF('BIFUbC-heavy-or-residual-oil'!AJ18&gt;0,'E-heavy fuel oil'!AJ66/'BIFUbC-heavy-or-residual-oil'!AJ18,1)</f>
        <v>1</v>
      </c>
      <c r="AK18" s="313">
        <f>IF('BIFUbC-heavy-or-residual-oil'!AK18&gt;0,'E-heavy fuel oil'!AK66/'BIFUbC-heavy-or-residual-oil'!AK18,1)</f>
        <v>1</v>
      </c>
      <c r="AL18" s="313">
        <f>IF('BIFUbC-heavy-or-residual-oil'!AL18&gt;0,'E-heavy fuel oil'!AL66/'BIFUbC-heavy-or-residual-oil'!AL18,1)</f>
        <v>1</v>
      </c>
      <c r="AM18" s="313">
        <f>IF('BIFUbC-heavy-or-residual-oil'!AM18&gt;0,'E-heavy fuel oil'!AM66/'BIFUbC-heavy-or-residual-oil'!AM18,1)</f>
        <v>1</v>
      </c>
      <c r="AN18" s="313">
        <f>IF('BIFUbC-heavy-or-residual-oil'!AN18&gt;0,'E-heavy fuel oil'!AN66/'BIFUbC-heavy-or-residual-oil'!AN18,1)</f>
        <v>1</v>
      </c>
      <c r="AO18" s="313">
        <f>IF('BIFUbC-heavy-or-residual-oil'!AO18&gt;0,'E-heavy fuel oil'!AO66/'BIFUbC-heavy-or-residual-oil'!AO18,1)</f>
        <v>1</v>
      </c>
      <c r="AP18" s="313">
        <f>IF('BIFUbC-heavy-or-residual-oil'!AP18&gt;0,'E-heavy fuel oil'!AP66/'BIFUbC-heavy-or-residual-oil'!AP18,1)</f>
        <v>1</v>
      </c>
      <c r="AQ18" s="313">
        <f>IF('BIFUbC-heavy-or-residual-oil'!AQ18&gt;0,'E-heavy fuel oil'!AQ66/'BIFUbC-heavy-or-residual-oil'!AQ18,1)</f>
        <v>1</v>
      </c>
    </row>
    <row r="19" spans="1:43" x14ac:dyDescent="0.2">
      <c r="A19" s="313" t="s">
        <v>141</v>
      </c>
      <c r="B19" s="313">
        <f>IF('BIFUbC-heavy-or-residual-oil'!B19&gt;0,'E-heavy fuel oil'!B67/'BIFUbC-heavy-or-residual-oil'!B19,1)</f>
        <v>1</v>
      </c>
      <c r="C19" s="313">
        <f>IF('BIFUbC-heavy-or-residual-oil'!C19&gt;0,'E-heavy fuel oil'!C67/'BIFUbC-heavy-or-residual-oil'!C19,1)</f>
        <v>1</v>
      </c>
      <c r="D19" s="313">
        <f>IF('BIFUbC-heavy-or-residual-oil'!D19&gt;0,'E-heavy fuel oil'!D67/'BIFUbC-heavy-or-residual-oil'!D19,1)</f>
        <v>1</v>
      </c>
      <c r="E19" s="313">
        <f>IF('BIFUbC-heavy-or-residual-oil'!E19&gt;0,'E-heavy fuel oil'!E67/'BIFUbC-heavy-or-residual-oil'!E19,1)</f>
        <v>1</v>
      </c>
      <c r="F19" s="313">
        <f>IF('BIFUbC-heavy-or-residual-oil'!F19&gt;0,'E-heavy fuel oil'!F67/'BIFUbC-heavy-or-residual-oil'!F19,1)</f>
        <v>1</v>
      </c>
      <c r="G19" s="313">
        <f>IF('BIFUbC-heavy-or-residual-oil'!G19&gt;0,'E-heavy fuel oil'!G67/'BIFUbC-heavy-or-residual-oil'!G19,1)</f>
        <v>1</v>
      </c>
      <c r="H19" s="313">
        <f>IF('BIFUbC-heavy-or-residual-oil'!H19&gt;0,'E-heavy fuel oil'!H67/'BIFUbC-heavy-or-residual-oil'!H19,1)</f>
        <v>1</v>
      </c>
      <c r="I19" s="313">
        <f>IF('BIFUbC-heavy-or-residual-oil'!I19&gt;0,'E-heavy fuel oil'!I67/'BIFUbC-heavy-or-residual-oil'!I19,1)</f>
        <v>1</v>
      </c>
      <c r="J19" s="313">
        <f>IF('BIFUbC-heavy-or-residual-oil'!J19&gt;0,'E-heavy fuel oil'!J67/'BIFUbC-heavy-or-residual-oil'!J19,1)</f>
        <v>1</v>
      </c>
      <c r="K19" s="313">
        <f>IF('BIFUbC-heavy-or-residual-oil'!K19&gt;0,'E-heavy fuel oil'!K67/'BIFUbC-heavy-or-residual-oil'!K19,1)</f>
        <v>1</v>
      </c>
      <c r="L19" s="313">
        <f>IF('BIFUbC-heavy-or-residual-oil'!L19&gt;0,'E-heavy fuel oil'!L67/'BIFUbC-heavy-or-residual-oil'!L19,1)</f>
        <v>1</v>
      </c>
      <c r="M19" s="313">
        <f>IF('BIFUbC-heavy-or-residual-oil'!M19&gt;0,'E-heavy fuel oil'!M67/'BIFUbC-heavy-or-residual-oil'!M19,1)</f>
        <v>1</v>
      </c>
      <c r="N19" s="313">
        <f>IF('BIFUbC-heavy-or-residual-oil'!N19&gt;0,'E-heavy fuel oil'!N67/'BIFUbC-heavy-or-residual-oil'!N19,1)</f>
        <v>1</v>
      </c>
      <c r="O19" s="313">
        <f>IF('BIFUbC-heavy-or-residual-oil'!O19&gt;0,'E-heavy fuel oil'!O67/'BIFUbC-heavy-or-residual-oil'!O19,1)</f>
        <v>1</v>
      </c>
      <c r="P19" s="313">
        <f>IF('BIFUbC-heavy-or-residual-oil'!P19&gt;0,'E-heavy fuel oil'!P67/'BIFUbC-heavy-or-residual-oil'!P19,1)</f>
        <v>1</v>
      </c>
      <c r="Q19" s="313">
        <f>IF('BIFUbC-heavy-or-residual-oil'!Q19&gt;0,'E-heavy fuel oil'!Q67/'BIFUbC-heavy-or-residual-oil'!Q19,1)</f>
        <v>1</v>
      </c>
      <c r="R19" s="313">
        <f>IF('BIFUbC-heavy-or-residual-oil'!R19&gt;0,'E-heavy fuel oil'!R67/'BIFUbC-heavy-or-residual-oil'!R19,1)</f>
        <v>1</v>
      </c>
      <c r="S19" s="313">
        <f>IF('BIFUbC-heavy-or-residual-oil'!S19&gt;0,'E-heavy fuel oil'!S67/'BIFUbC-heavy-or-residual-oil'!S19,1)</f>
        <v>1</v>
      </c>
      <c r="T19" s="313">
        <f>IF('BIFUbC-heavy-or-residual-oil'!T19&gt;0,'E-heavy fuel oil'!T67/'BIFUbC-heavy-or-residual-oil'!T19,1)</f>
        <v>1</v>
      </c>
      <c r="U19" s="313">
        <f>IF('BIFUbC-heavy-or-residual-oil'!U19&gt;0,'E-heavy fuel oil'!U67/'BIFUbC-heavy-or-residual-oil'!U19,1)</f>
        <v>1</v>
      </c>
      <c r="V19" s="313">
        <f>IF('BIFUbC-heavy-or-residual-oil'!V19&gt;0,'E-heavy fuel oil'!V67/'BIFUbC-heavy-or-residual-oil'!V19,1)</f>
        <v>1</v>
      </c>
      <c r="W19" s="313">
        <f>IF('BIFUbC-heavy-or-residual-oil'!W19&gt;0,'E-heavy fuel oil'!W67/'BIFUbC-heavy-or-residual-oil'!W19,1)</f>
        <v>1</v>
      </c>
      <c r="X19" s="313">
        <f>IF('BIFUbC-heavy-or-residual-oil'!X19&gt;0,'E-heavy fuel oil'!X67/'BIFUbC-heavy-or-residual-oil'!X19,1)</f>
        <v>1</v>
      </c>
      <c r="Y19" s="313">
        <f>IF('BIFUbC-heavy-or-residual-oil'!Y19&gt;0,'E-heavy fuel oil'!Y67/'BIFUbC-heavy-or-residual-oil'!Y19,1)</f>
        <v>1</v>
      </c>
      <c r="Z19" s="313">
        <f>IF('BIFUbC-heavy-or-residual-oil'!Z19&gt;0,'E-heavy fuel oil'!Z67/'BIFUbC-heavy-or-residual-oil'!Z19,1)</f>
        <v>1</v>
      </c>
      <c r="AA19" s="313">
        <f>IF('BIFUbC-heavy-or-residual-oil'!AA19&gt;0,'E-heavy fuel oil'!AA67/'BIFUbC-heavy-or-residual-oil'!AA19,1)</f>
        <v>1</v>
      </c>
      <c r="AB19" s="313">
        <f>IF('BIFUbC-heavy-or-residual-oil'!AB19&gt;0,'E-heavy fuel oil'!AB67/'BIFUbC-heavy-or-residual-oil'!AB19,1)</f>
        <v>1</v>
      </c>
      <c r="AC19" s="313">
        <f>IF('BIFUbC-heavy-or-residual-oil'!AC19&gt;0,'E-heavy fuel oil'!AC67/'BIFUbC-heavy-or-residual-oil'!AC19,1)</f>
        <v>1</v>
      </c>
      <c r="AD19" s="313">
        <f>IF('BIFUbC-heavy-or-residual-oil'!AD19&gt;0,'E-heavy fuel oil'!AD67/'BIFUbC-heavy-or-residual-oil'!AD19,1)</f>
        <v>1</v>
      </c>
      <c r="AE19" s="313">
        <f>IF('BIFUbC-heavy-or-residual-oil'!AE19&gt;0,'E-heavy fuel oil'!AE67/'BIFUbC-heavy-or-residual-oil'!AE19,1)</f>
        <v>1</v>
      </c>
      <c r="AF19" s="313">
        <f>IF('BIFUbC-heavy-or-residual-oil'!AF19&gt;0,'E-heavy fuel oil'!AF67/'BIFUbC-heavy-or-residual-oil'!AF19,1)</f>
        <v>1</v>
      </c>
      <c r="AG19" s="313">
        <f>IF('BIFUbC-heavy-or-residual-oil'!AG19&gt;0,'E-heavy fuel oil'!AG67/'BIFUbC-heavy-or-residual-oil'!AG19,1)</f>
        <v>1</v>
      </c>
      <c r="AH19" s="313">
        <f>IF('BIFUbC-heavy-or-residual-oil'!AH19&gt;0,'E-heavy fuel oil'!AH67/'BIFUbC-heavy-or-residual-oil'!AH19,1)</f>
        <v>1</v>
      </c>
      <c r="AI19" s="313">
        <f>IF('BIFUbC-heavy-or-residual-oil'!AI19&gt;0,'E-heavy fuel oil'!AI67/'BIFUbC-heavy-or-residual-oil'!AI19,1)</f>
        <v>1</v>
      </c>
      <c r="AJ19" s="313">
        <f>IF('BIFUbC-heavy-or-residual-oil'!AJ19&gt;0,'E-heavy fuel oil'!AJ67/'BIFUbC-heavy-or-residual-oil'!AJ19,1)</f>
        <v>1</v>
      </c>
      <c r="AK19" s="313">
        <f>IF('BIFUbC-heavy-or-residual-oil'!AK19&gt;0,'E-heavy fuel oil'!AK67/'BIFUbC-heavy-or-residual-oil'!AK19,1)</f>
        <v>1</v>
      </c>
      <c r="AL19" s="313">
        <f>IF('BIFUbC-heavy-or-residual-oil'!AL19&gt;0,'E-heavy fuel oil'!AL67/'BIFUbC-heavy-or-residual-oil'!AL19,1)</f>
        <v>1</v>
      </c>
      <c r="AM19" s="313">
        <f>IF('BIFUbC-heavy-or-residual-oil'!AM19&gt;0,'E-heavy fuel oil'!AM67/'BIFUbC-heavy-or-residual-oil'!AM19,1)</f>
        <v>1</v>
      </c>
      <c r="AN19" s="313">
        <f>IF('BIFUbC-heavy-or-residual-oil'!AN19&gt;0,'E-heavy fuel oil'!AN67/'BIFUbC-heavy-or-residual-oil'!AN19,1)</f>
        <v>1</v>
      </c>
      <c r="AO19" s="313">
        <f>IF('BIFUbC-heavy-or-residual-oil'!AO19&gt;0,'E-heavy fuel oil'!AO67/'BIFUbC-heavy-or-residual-oil'!AO19,1)</f>
        <v>1</v>
      </c>
      <c r="AP19" s="313">
        <f>IF('BIFUbC-heavy-or-residual-oil'!AP19&gt;0,'E-heavy fuel oil'!AP67/'BIFUbC-heavy-or-residual-oil'!AP19,1)</f>
        <v>1</v>
      </c>
      <c r="AQ19" s="313">
        <f>IF('BIFUbC-heavy-or-residual-oil'!AQ19&gt;0,'E-heavy fuel oil'!AQ67/'BIFUbC-heavy-or-residual-oil'!AQ19,1)</f>
        <v>1</v>
      </c>
    </row>
    <row r="20" spans="1:43" x14ac:dyDescent="0.2">
      <c r="A20" s="313" t="s">
        <v>142</v>
      </c>
      <c r="B20" s="313">
        <f>IF('BIFUbC-heavy-or-residual-oil'!B20&gt;0,'E-heavy fuel oil'!B68/'BIFUbC-heavy-or-residual-oil'!B20,1)</f>
        <v>1</v>
      </c>
      <c r="C20" s="313">
        <f>IF('BIFUbC-heavy-or-residual-oil'!C20&gt;0,'E-heavy fuel oil'!C68/'BIFUbC-heavy-or-residual-oil'!C20,1)</f>
        <v>1</v>
      </c>
      <c r="D20" s="313">
        <f>IF('BIFUbC-heavy-or-residual-oil'!D20&gt;0,'E-heavy fuel oil'!D68/'BIFUbC-heavy-or-residual-oil'!D20,1)</f>
        <v>1</v>
      </c>
      <c r="E20" s="313">
        <f>IF('BIFUbC-heavy-or-residual-oil'!E20&gt;0,'E-heavy fuel oil'!E68/'BIFUbC-heavy-or-residual-oil'!E20,1)</f>
        <v>1</v>
      </c>
      <c r="F20" s="313">
        <f>IF('BIFUbC-heavy-or-residual-oil'!F20&gt;0,'E-heavy fuel oil'!F68/'BIFUbC-heavy-or-residual-oil'!F20,1)</f>
        <v>1</v>
      </c>
      <c r="G20" s="313">
        <f>IF('BIFUbC-heavy-or-residual-oil'!G20&gt;0,'E-heavy fuel oil'!G68/'BIFUbC-heavy-or-residual-oil'!G20,1)</f>
        <v>1</v>
      </c>
      <c r="H20" s="313">
        <f>IF('BIFUbC-heavy-or-residual-oil'!H20&gt;0,'E-heavy fuel oil'!H68/'BIFUbC-heavy-or-residual-oil'!H20,1)</f>
        <v>1</v>
      </c>
      <c r="I20" s="313">
        <f>IF('BIFUbC-heavy-or-residual-oil'!I20&gt;0,'E-heavy fuel oil'!I68/'BIFUbC-heavy-or-residual-oil'!I20,1)</f>
        <v>1</v>
      </c>
      <c r="J20" s="313">
        <f>IF('BIFUbC-heavy-or-residual-oil'!J20&gt;0,'E-heavy fuel oil'!J68/'BIFUbC-heavy-or-residual-oil'!J20,1)</f>
        <v>1</v>
      </c>
      <c r="K20" s="313">
        <f>IF('BIFUbC-heavy-or-residual-oil'!K20&gt;0,'E-heavy fuel oil'!K68/'BIFUbC-heavy-or-residual-oil'!K20,1)</f>
        <v>1</v>
      </c>
      <c r="L20" s="313">
        <f>IF('BIFUbC-heavy-or-residual-oil'!L20&gt;0,'E-heavy fuel oil'!L68/'BIFUbC-heavy-or-residual-oil'!L20,1)</f>
        <v>1</v>
      </c>
      <c r="M20" s="313">
        <f>IF('BIFUbC-heavy-or-residual-oil'!M20&gt;0,'E-heavy fuel oil'!M68/'BIFUbC-heavy-or-residual-oil'!M20,1)</f>
        <v>1</v>
      </c>
      <c r="N20" s="313">
        <f>IF('BIFUbC-heavy-or-residual-oil'!N20&gt;0,'E-heavy fuel oil'!N68/'BIFUbC-heavy-or-residual-oil'!N20,1)</f>
        <v>1</v>
      </c>
      <c r="O20" s="313">
        <f>IF('BIFUbC-heavy-or-residual-oil'!O20&gt;0,'E-heavy fuel oil'!O68/'BIFUbC-heavy-or-residual-oil'!O20,1)</f>
        <v>1</v>
      </c>
      <c r="P20" s="313">
        <f>IF('BIFUbC-heavy-or-residual-oil'!P20&gt;0,'E-heavy fuel oil'!P68/'BIFUbC-heavy-or-residual-oil'!P20,1)</f>
        <v>1</v>
      </c>
      <c r="Q20" s="313">
        <f>IF('BIFUbC-heavy-or-residual-oil'!Q20&gt;0,'E-heavy fuel oil'!Q68/'BIFUbC-heavy-or-residual-oil'!Q20,1)</f>
        <v>1</v>
      </c>
      <c r="R20" s="313">
        <f>IF('BIFUbC-heavy-or-residual-oil'!R20&gt;0,'E-heavy fuel oil'!R68/'BIFUbC-heavy-or-residual-oil'!R20,1)</f>
        <v>1</v>
      </c>
      <c r="S20" s="313">
        <f>IF('BIFUbC-heavy-or-residual-oil'!S20&gt;0,'E-heavy fuel oil'!S68/'BIFUbC-heavy-or-residual-oil'!S20,1)</f>
        <v>1</v>
      </c>
      <c r="T20" s="313">
        <f>IF('BIFUbC-heavy-or-residual-oil'!T20&gt;0,'E-heavy fuel oil'!T68/'BIFUbC-heavy-or-residual-oil'!T20,1)</f>
        <v>1</v>
      </c>
      <c r="U20" s="313">
        <f>IF('BIFUbC-heavy-or-residual-oil'!U20&gt;0,'E-heavy fuel oil'!U68/'BIFUbC-heavy-or-residual-oil'!U20,1)</f>
        <v>1</v>
      </c>
      <c r="V20" s="313">
        <f>IF('BIFUbC-heavy-or-residual-oil'!V20&gt;0,'E-heavy fuel oil'!V68/'BIFUbC-heavy-or-residual-oil'!V20,1)</f>
        <v>1</v>
      </c>
      <c r="W20" s="313">
        <f>IF('BIFUbC-heavy-or-residual-oil'!W20&gt;0,'E-heavy fuel oil'!W68/'BIFUbC-heavy-or-residual-oil'!W20,1)</f>
        <v>1</v>
      </c>
      <c r="X20" s="313">
        <f>IF('BIFUbC-heavy-or-residual-oil'!X20&gt;0,'E-heavy fuel oil'!X68/'BIFUbC-heavy-or-residual-oil'!X20,1)</f>
        <v>1</v>
      </c>
      <c r="Y20" s="313">
        <f>IF('BIFUbC-heavy-or-residual-oil'!Y20&gt;0,'E-heavy fuel oil'!Y68/'BIFUbC-heavy-or-residual-oil'!Y20,1)</f>
        <v>1</v>
      </c>
      <c r="Z20" s="313">
        <f>IF('BIFUbC-heavy-or-residual-oil'!Z20&gt;0,'E-heavy fuel oil'!Z68/'BIFUbC-heavy-or-residual-oil'!Z20,1)</f>
        <v>1</v>
      </c>
      <c r="AA20" s="313">
        <f>IF('BIFUbC-heavy-or-residual-oil'!AA20&gt;0,'E-heavy fuel oil'!AA68/'BIFUbC-heavy-or-residual-oil'!AA20,1)</f>
        <v>1</v>
      </c>
      <c r="AB20" s="313">
        <f>IF('BIFUbC-heavy-or-residual-oil'!AB20&gt;0,'E-heavy fuel oil'!AB68/'BIFUbC-heavy-or-residual-oil'!AB20,1)</f>
        <v>1</v>
      </c>
      <c r="AC20" s="313">
        <f>IF('BIFUbC-heavy-or-residual-oil'!AC20&gt;0,'E-heavy fuel oil'!AC68/'BIFUbC-heavy-or-residual-oil'!AC20,1)</f>
        <v>1</v>
      </c>
      <c r="AD20" s="313">
        <f>IF('BIFUbC-heavy-or-residual-oil'!AD20&gt;0,'E-heavy fuel oil'!AD68/'BIFUbC-heavy-or-residual-oil'!AD20,1)</f>
        <v>1</v>
      </c>
      <c r="AE20" s="313">
        <f>IF('BIFUbC-heavy-or-residual-oil'!AE20&gt;0,'E-heavy fuel oil'!AE68/'BIFUbC-heavy-or-residual-oil'!AE20,1)</f>
        <v>1</v>
      </c>
      <c r="AF20" s="313">
        <f>IF('BIFUbC-heavy-or-residual-oil'!AF20&gt;0,'E-heavy fuel oil'!AF68/'BIFUbC-heavy-or-residual-oil'!AF20,1)</f>
        <v>1</v>
      </c>
      <c r="AG20" s="313">
        <f>IF('BIFUbC-heavy-or-residual-oil'!AG20&gt;0,'E-heavy fuel oil'!AG68/'BIFUbC-heavy-or-residual-oil'!AG20,1)</f>
        <v>1</v>
      </c>
      <c r="AH20" s="313">
        <f>IF('BIFUbC-heavy-or-residual-oil'!AH20&gt;0,'E-heavy fuel oil'!AH68/'BIFUbC-heavy-or-residual-oil'!AH20,1)</f>
        <v>1</v>
      </c>
      <c r="AI20" s="313">
        <f>IF('BIFUbC-heavy-or-residual-oil'!AI20&gt;0,'E-heavy fuel oil'!AI68/'BIFUbC-heavy-or-residual-oil'!AI20,1)</f>
        <v>1</v>
      </c>
      <c r="AJ20" s="313">
        <f>IF('BIFUbC-heavy-or-residual-oil'!AJ20&gt;0,'E-heavy fuel oil'!AJ68/'BIFUbC-heavy-or-residual-oil'!AJ20,1)</f>
        <v>1</v>
      </c>
      <c r="AK20" s="313">
        <f>IF('BIFUbC-heavy-or-residual-oil'!AK20&gt;0,'E-heavy fuel oil'!AK68/'BIFUbC-heavy-or-residual-oil'!AK20,1)</f>
        <v>1</v>
      </c>
      <c r="AL20" s="313">
        <f>IF('BIFUbC-heavy-or-residual-oil'!AL20&gt;0,'E-heavy fuel oil'!AL68/'BIFUbC-heavy-or-residual-oil'!AL20,1)</f>
        <v>1</v>
      </c>
      <c r="AM20" s="313">
        <f>IF('BIFUbC-heavy-or-residual-oil'!AM20&gt;0,'E-heavy fuel oil'!AM68/'BIFUbC-heavy-or-residual-oil'!AM20,1)</f>
        <v>1</v>
      </c>
      <c r="AN20" s="313">
        <f>IF('BIFUbC-heavy-or-residual-oil'!AN20&gt;0,'E-heavy fuel oil'!AN68/'BIFUbC-heavy-or-residual-oil'!AN20,1)</f>
        <v>1</v>
      </c>
      <c r="AO20" s="313">
        <f>IF('BIFUbC-heavy-or-residual-oil'!AO20&gt;0,'E-heavy fuel oil'!AO68/'BIFUbC-heavy-or-residual-oil'!AO20,1)</f>
        <v>1</v>
      </c>
      <c r="AP20" s="313">
        <f>IF('BIFUbC-heavy-or-residual-oil'!AP20&gt;0,'E-heavy fuel oil'!AP68/'BIFUbC-heavy-or-residual-oil'!AP20,1)</f>
        <v>1</v>
      </c>
      <c r="AQ20" s="313">
        <f>IF('BIFUbC-heavy-or-residual-oil'!AQ20&gt;0,'E-heavy fuel oil'!AQ68/'BIFUbC-heavy-or-residual-oil'!AQ20,1)</f>
        <v>1</v>
      </c>
    </row>
    <row r="21" spans="1:43" x14ac:dyDescent="0.2">
      <c r="A21" s="313" t="s">
        <v>143</v>
      </c>
      <c r="B21" s="313">
        <f>IF('BIFUbC-heavy-or-residual-oil'!B21&gt;0,'E-heavy fuel oil'!B69/'BIFUbC-heavy-or-residual-oil'!B21,1)</f>
        <v>1</v>
      </c>
      <c r="C21" s="313">
        <f>IF('BIFUbC-heavy-or-residual-oil'!C21&gt;0,'E-heavy fuel oil'!C69/'BIFUbC-heavy-or-residual-oil'!C21,1)</f>
        <v>1</v>
      </c>
      <c r="D21" s="313">
        <f>IF('BIFUbC-heavy-or-residual-oil'!D21&gt;0,'E-heavy fuel oil'!D69/'BIFUbC-heavy-or-residual-oil'!D21,1)</f>
        <v>1</v>
      </c>
      <c r="E21" s="313">
        <f>IF('BIFUbC-heavy-or-residual-oil'!E21&gt;0,'E-heavy fuel oil'!E69/'BIFUbC-heavy-or-residual-oil'!E21,1)</f>
        <v>1</v>
      </c>
      <c r="F21" s="313">
        <f>IF('BIFUbC-heavy-or-residual-oil'!F21&gt;0,'E-heavy fuel oil'!F69/'BIFUbC-heavy-or-residual-oil'!F21,1)</f>
        <v>1</v>
      </c>
      <c r="G21" s="313">
        <f>IF('BIFUbC-heavy-or-residual-oil'!G21&gt;0,'E-heavy fuel oil'!G69/'BIFUbC-heavy-or-residual-oil'!G21,1)</f>
        <v>1</v>
      </c>
      <c r="H21" s="313">
        <f>IF('BIFUbC-heavy-or-residual-oil'!H21&gt;0,'E-heavy fuel oil'!H69/'BIFUbC-heavy-or-residual-oil'!H21,1)</f>
        <v>1</v>
      </c>
      <c r="I21" s="313">
        <f>IF('BIFUbC-heavy-or-residual-oil'!I21&gt;0,'E-heavy fuel oil'!I69/'BIFUbC-heavy-or-residual-oil'!I21,1)</f>
        <v>1</v>
      </c>
      <c r="J21" s="313">
        <f>IF('BIFUbC-heavy-or-residual-oil'!J21&gt;0,'E-heavy fuel oil'!J69/'BIFUbC-heavy-or-residual-oil'!J21,1)</f>
        <v>1</v>
      </c>
      <c r="K21" s="313">
        <f>IF('BIFUbC-heavy-or-residual-oil'!K21&gt;0,'E-heavy fuel oil'!K69/'BIFUbC-heavy-or-residual-oil'!K21,1)</f>
        <v>1</v>
      </c>
      <c r="L21" s="313">
        <f>IF('BIFUbC-heavy-or-residual-oil'!L21&gt;0,'E-heavy fuel oil'!L69/'BIFUbC-heavy-or-residual-oil'!L21,1)</f>
        <v>1</v>
      </c>
      <c r="M21" s="313">
        <f>IF('BIFUbC-heavy-or-residual-oil'!M21&gt;0,'E-heavy fuel oil'!M69/'BIFUbC-heavy-or-residual-oil'!M21,1)</f>
        <v>1</v>
      </c>
      <c r="N21" s="313">
        <f>IF('BIFUbC-heavy-or-residual-oil'!N21&gt;0,'E-heavy fuel oil'!N69/'BIFUbC-heavy-or-residual-oil'!N21,1)</f>
        <v>1</v>
      </c>
      <c r="O21" s="313">
        <f>IF('BIFUbC-heavy-or-residual-oil'!O21&gt;0,'E-heavy fuel oil'!O69/'BIFUbC-heavy-or-residual-oil'!O21,1)</f>
        <v>1</v>
      </c>
      <c r="P21" s="313">
        <f>IF('BIFUbC-heavy-or-residual-oil'!P21&gt;0,'E-heavy fuel oil'!P69/'BIFUbC-heavy-or-residual-oil'!P21,1)</f>
        <v>1</v>
      </c>
      <c r="Q21" s="313">
        <f>IF('BIFUbC-heavy-or-residual-oil'!Q21&gt;0,'E-heavy fuel oil'!Q69/'BIFUbC-heavy-or-residual-oil'!Q21,1)</f>
        <v>1</v>
      </c>
      <c r="R21" s="313">
        <f>IF('BIFUbC-heavy-or-residual-oil'!R21&gt;0,'E-heavy fuel oil'!R69/'BIFUbC-heavy-or-residual-oil'!R21,1)</f>
        <v>1</v>
      </c>
      <c r="S21" s="313">
        <f>IF('BIFUbC-heavy-or-residual-oil'!S21&gt;0,'E-heavy fuel oil'!S69/'BIFUbC-heavy-or-residual-oil'!S21,1)</f>
        <v>1</v>
      </c>
      <c r="T21" s="313">
        <f>IF('BIFUbC-heavy-or-residual-oil'!T21&gt;0,'E-heavy fuel oil'!T69/'BIFUbC-heavy-or-residual-oil'!T21,1)</f>
        <v>1</v>
      </c>
      <c r="U21" s="313">
        <f>IF('BIFUbC-heavy-or-residual-oil'!U21&gt;0,'E-heavy fuel oil'!U69/'BIFUbC-heavy-or-residual-oil'!U21,1)</f>
        <v>1</v>
      </c>
      <c r="V21" s="313">
        <f>IF('BIFUbC-heavy-or-residual-oil'!V21&gt;0,'E-heavy fuel oil'!V69/'BIFUbC-heavy-or-residual-oil'!V21,1)</f>
        <v>1</v>
      </c>
      <c r="W21" s="313">
        <f>IF('BIFUbC-heavy-or-residual-oil'!W21&gt;0,'E-heavy fuel oil'!W69/'BIFUbC-heavy-or-residual-oil'!W21,1)</f>
        <v>1</v>
      </c>
      <c r="X21" s="313">
        <f>IF('BIFUbC-heavy-or-residual-oil'!X21&gt;0,'E-heavy fuel oil'!X69/'BIFUbC-heavy-or-residual-oil'!X21,1)</f>
        <v>1</v>
      </c>
      <c r="Y21" s="313">
        <f>IF('BIFUbC-heavy-or-residual-oil'!Y21&gt;0,'E-heavy fuel oil'!Y69/'BIFUbC-heavy-or-residual-oil'!Y21,1)</f>
        <v>1</v>
      </c>
      <c r="Z21" s="313">
        <f>IF('BIFUbC-heavy-or-residual-oil'!Z21&gt;0,'E-heavy fuel oil'!Z69/'BIFUbC-heavy-or-residual-oil'!Z21,1)</f>
        <v>1</v>
      </c>
      <c r="AA21" s="313">
        <f>IF('BIFUbC-heavy-or-residual-oil'!AA21&gt;0,'E-heavy fuel oil'!AA69/'BIFUbC-heavy-or-residual-oil'!AA21,1)</f>
        <v>1</v>
      </c>
      <c r="AB21" s="313">
        <f>IF('BIFUbC-heavy-or-residual-oil'!AB21&gt;0,'E-heavy fuel oil'!AB69/'BIFUbC-heavy-or-residual-oil'!AB21,1)</f>
        <v>1</v>
      </c>
      <c r="AC21" s="313">
        <f>IF('BIFUbC-heavy-or-residual-oil'!AC21&gt;0,'E-heavy fuel oil'!AC69/'BIFUbC-heavy-or-residual-oil'!AC21,1)</f>
        <v>1</v>
      </c>
      <c r="AD21" s="313">
        <f>IF('BIFUbC-heavy-or-residual-oil'!AD21&gt;0,'E-heavy fuel oil'!AD69/'BIFUbC-heavy-or-residual-oil'!AD21,1)</f>
        <v>1</v>
      </c>
      <c r="AE21" s="313">
        <f>IF('BIFUbC-heavy-or-residual-oil'!AE21&gt;0,'E-heavy fuel oil'!AE69/'BIFUbC-heavy-or-residual-oil'!AE21,1)</f>
        <v>1</v>
      </c>
      <c r="AF21" s="313">
        <f>IF('BIFUbC-heavy-or-residual-oil'!AF21&gt;0,'E-heavy fuel oil'!AF69/'BIFUbC-heavy-or-residual-oil'!AF21,1)</f>
        <v>1</v>
      </c>
      <c r="AG21" s="313">
        <f>IF('BIFUbC-heavy-or-residual-oil'!AG21&gt;0,'E-heavy fuel oil'!AG69/'BIFUbC-heavy-or-residual-oil'!AG21,1)</f>
        <v>1</v>
      </c>
      <c r="AH21" s="313">
        <f>IF('BIFUbC-heavy-or-residual-oil'!AH21&gt;0,'E-heavy fuel oil'!AH69/'BIFUbC-heavy-or-residual-oil'!AH21,1)</f>
        <v>1</v>
      </c>
      <c r="AI21" s="313">
        <f>IF('BIFUbC-heavy-or-residual-oil'!AI21&gt;0,'E-heavy fuel oil'!AI69/'BIFUbC-heavy-or-residual-oil'!AI21,1)</f>
        <v>1</v>
      </c>
      <c r="AJ21" s="313">
        <f>IF('BIFUbC-heavy-or-residual-oil'!AJ21&gt;0,'E-heavy fuel oil'!AJ69/'BIFUbC-heavy-or-residual-oil'!AJ21,1)</f>
        <v>1</v>
      </c>
      <c r="AK21" s="313">
        <f>IF('BIFUbC-heavy-or-residual-oil'!AK21&gt;0,'E-heavy fuel oil'!AK69/'BIFUbC-heavy-or-residual-oil'!AK21,1)</f>
        <v>1</v>
      </c>
      <c r="AL21" s="313">
        <f>IF('BIFUbC-heavy-or-residual-oil'!AL21&gt;0,'E-heavy fuel oil'!AL69/'BIFUbC-heavy-or-residual-oil'!AL21,1)</f>
        <v>1</v>
      </c>
      <c r="AM21" s="313">
        <f>IF('BIFUbC-heavy-or-residual-oil'!AM21&gt;0,'E-heavy fuel oil'!AM69/'BIFUbC-heavy-or-residual-oil'!AM21,1)</f>
        <v>1</v>
      </c>
      <c r="AN21" s="313">
        <f>IF('BIFUbC-heavy-or-residual-oil'!AN21&gt;0,'E-heavy fuel oil'!AN69/'BIFUbC-heavy-or-residual-oil'!AN21,1)</f>
        <v>1</v>
      </c>
      <c r="AO21" s="313">
        <f>IF('BIFUbC-heavy-or-residual-oil'!AO21&gt;0,'E-heavy fuel oil'!AO69/'BIFUbC-heavy-or-residual-oil'!AO21,1)</f>
        <v>1</v>
      </c>
      <c r="AP21" s="313">
        <f>IF('BIFUbC-heavy-or-residual-oil'!AP21&gt;0,'E-heavy fuel oil'!AP69/'BIFUbC-heavy-or-residual-oil'!AP21,1)</f>
        <v>1</v>
      </c>
      <c r="AQ21" s="313">
        <f>IF('BIFUbC-heavy-or-residual-oil'!AQ21&gt;0,'E-heavy fuel oil'!AQ69/'BIFUbC-heavy-or-residual-oil'!AQ21,1)</f>
        <v>1</v>
      </c>
    </row>
    <row r="22" spans="1:43" x14ac:dyDescent="0.2">
      <c r="A22" s="313" t="s">
        <v>144</v>
      </c>
      <c r="B22" s="313">
        <f>IF('BIFUbC-heavy-or-residual-oil'!B22&gt;0,'E-heavy fuel oil'!B70/'BIFUbC-heavy-or-residual-oil'!B22,1)</f>
        <v>1</v>
      </c>
      <c r="C22" s="313">
        <f>IF('BIFUbC-heavy-or-residual-oil'!C22&gt;0,'E-heavy fuel oil'!C70/'BIFUbC-heavy-or-residual-oil'!C22,1)</f>
        <v>1</v>
      </c>
      <c r="D22" s="313">
        <f>IF('BIFUbC-heavy-or-residual-oil'!D22&gt;0,'E-heavy fuel oil'!D70/'BIFUbC-heavy-or-residual-oil'!D22,1)</f>
        <v>1</v>
      </c>
      <c r="E22" s="313">
        <f>IF('BIFUbC-heavy-or-residual-oil'!E22&gt;0,'E-heavy fuel oil'!E70/'BIFUbC-heavy-or-residual-oil'!E22,1)</f>
        <v>1</v>
      </c>
      <c r="F22" s="313">
        <f>IF('BIFUbC-heavy-or-residual-oil'!F22&gt;0,'E-heavy fuel oil'!F70/'BIFUbC-heavy-or-residual-oil'!F22,1)</f>
        <v>1</v>
      </c>
      <c r="G22" s="313">
        <f>IF('BIFUbC-heavy-or-residual-oil'!G22&gt;0,'E-heavy fuel oil'!G70/'BIFUbC-heavy-or-residual-oil'!G22,1)</f>
        <v>1</v>
      </c>
      <c r="H22" s="313">
        <f>IF('BIFUbC-heavy-or-residual-oil'!H22&gt;0,'E-heavy fuel oil'!H70/'BIFUbC-heavy-or-residual-oil'!H22,1)</f>
        <v>1</v>
      </c>
      <c r="I22" s="313">
        <f>IF('BIFUbC-heavy-or-residual-oil'!I22&gt;0,'E-heavy fuel oil'!I70/'BIFUbC-heavy-or-residual-oil'!I22,1)</f>
        <v>1</v>
      </c>
      <c r="J22" s="313">
        <f>IF('BIFUbC-heavy-or-residual-oil'!J22&gt;0,'E-heavy fuel oil'!J70/'BIFUbC-heavy-or-residual-oil'!J22,1)</f>
        <v>1</v>
      </c>
      <c r="K22" s="313">
        <f>IF('BIFUbC-heavy-or-residual-oil'!K22&gt;0,'E-heavy fuel oil'!K70/'BIFUbC-heavy-or-residual-oil'!K22,1)</f>
        <v>1</v>
      </c>
      <c r="L22" s="313">
        <f>IF('BIFUbC-heavy-or-residual-oil'!L22&gt;0,'E-heavy fuel oil'!L70/'BIFUbC-heavy-or-residual-oil'!L22,1)</f>
        <v>1</v>
      </c>
      <c r="M22" s="313">
        <f>IF('BIFUbC-heavy-or-residual-oil'!M22&gt;0,'E-heavy fuel oil'!M70/'BIFUbC-heavy-or-residual-oil'!M22,1)</f>
        <v>1</v>
      </c>
      <c r="N22" s="313">
        <f>IF('BIFUbC-heavy-or-residual-oil'!N22&gt;0,'E-heavy fuel oil'!N70/'BIFUbC-heavy-or-residual-oil'!N22,1)</f>
        <v>1</v>
      </c>
      <c r="O22" s="313">
        <f>IF('BIFUbC-heavy-or-residual-oil'!O22&gt;0,'E-heavy fuel oil'!O70/'BIFUbC-heavy-or-residual-oil'!O22,1)</f>
        <v>1</v>
      </c>
      <c r="P22" s="313">
        <f>IF('BIFUbC-heavy-or-residual-oil'!P22&gt;0,'E-heavy fuel oil'!P70/'BIFUbC-heavy-or-residual-oil'!P22,1)</f>
        <v>1</v>
      </c>
      <c r="Q22" s="313">
        <f>IF('BIFUbC-heavy-or-residual-oil'!Q22&gt;0,'E-heavy fuel oil'!Q70/'BIFUbC-heavy-or-residual-oil'!Q22,1)</f>
        <v>1</v>
      </c>
      <c r="R22" s="313">
        <f>IF('BIFUbC-heavy-or-residual-oil'!R22&gt;0,'E-heavy fuel oil'!R70/'BIFUbC-heavy-or-residual-oil'!R22,1)</f>
        <v>1</v>
      </c>
      <c r="S22" s="313">
        <f>IF('BIFUbC-heavy-or-residual-oil'!S22&gt;0,'E-heavy fuel oil'!S70/'BIFUbC-heavy-or-residual-oil'!S22,1)</f>
        <v>1</v>
      </c>
      <c r="T22" s="313">
        <f>IF('BIFUbC-heavy-or-residual-oil'!T22&gt;0,'E-heavy fuel oil'!T70/'BIFUbC-heavy-or-residual-oil'!T22,1)</f>
        <v>1</v>
      </c>
      <c r="U22" s="313">
        <f>IF('BIFUbC-heavy-or-residual-oil'!U22&gt;0,'E-heavy fuel oil'!U70/'BIFUbC-heavy-or-residual-oil'!U22,1)</f>
        <v>1</v>
      </c>
      <c r="V22" s="313">
        <f>IF('BIFUbC-heavy-or-residual-oil'!V22&gt;0,'E-heavy fuel oil'!V70/'BIFUbC-heavy-or-residual-oil'!V22,1)</f>
        <v>1</v>
      </c>
      <c r="W22" s="313">
        <f>IF('BIFUbC-heavy-or-residual-oil'!W22&gt;0,'E-heavy fuel oil'!W70/'BIFUbC-heavy-or-residual-oil'!W22,1)</f>
        <v>1</v>
      </c>
      <c r="X22" s="313">
        <f>IF('BIFUbC-heavy-or-residual-oil'!X22&gt;0,'E-heavy fuel oil'!X70/'BIFUbC-heavy-or-residual-oil'!X22,1)</f>
        <v>1</v>
      </c>
      <c r="Y22" s="313">
        <f>IF('BIFUbC-heavy-or-residual-oil'!Y22&gt;0,'E-heavy fuel oil'!Y70/'BIFUbC-heavy-or-residual-oil'!Y22,1)</f>
        <v>1</v>
      </c>
      <c r="Z22" s="313">
        <f>IF('BIFUbC-heavy-or-residual-oil'!Z22&gt;0,'E-heavy fuel oil'!Z70/'BIFUbC-heavy-or-residual-oil'!Z22,1)</f>
        <v>1</v>
      </c>
      <c r="AA22" s="313">
        <f>IF('BIFUbC-heavy-or-residual-oil'!AA22&gt;0,'E-heavy fuel oil'!AA70/'BIFUbC-heavy-or-residual-oil'!AA22,1)</f>
        <v>1</v>
      </c>
      <c r="AB22" s="313">
        <f>IF('BIFUbC-heavy-or-residual-oil'!AB22&gt;0,'E-heavy fuel oil'!AB70/'BIFUbC-heavy-or-residual-oil'!AB22,1)</f>
        <v>1</v>
      </c>
      <c r="AC22" s="313">
        <f>IF('BIFUbC-heavy-or-residual-oil'!AC22&gt;0,'E-heavy fuel oil'!AC70/'BIFUbC-heavy-or-residual-oil'!AC22,1)</f>
        <v>1</v>
      </c>
      <c r="AD22" s="313">
        <f>IF('BIFUbC-heavy-or-residual-oil'!AD22&gt;0,'E-heavy fuel oil'!AD70/'BIFUbC-heavy-or-residual-oil'!AD22,1)</f>
        <v>1</v>
      </c>
      <c r="AE22" s="313">
        <f>IF('BIFUbC-heavy-or-residual-oil'!AE22&gt;0,'E-heavy fuel oil'!AE70/'BIFUbC-heavy-or-residual-oil'!AE22,1)</f>
        <v>1</v>
      </c>
      <c r="AF22" s="313">
        <f>IF('BIFUbC-heavy-or-residual-oil'!AF22&gt;0,'E-heavy fuel oil'!AF70/'BIFUbC-heavy-or-residual-oil'!AF22,1)</f>
        <v>1</v>
      </c>
      <c r="AG22" s="313">
        <f>IF('BIFUbC-heavy-or-residual-oil'!AG22&gt;0,'E-heavy fuel oil'!AG70/'BIFUbC-heavy-or-residual-oil'!AG22,1)</f>
        <v>1</v>
      </c>
      <c r="AH22" s="313">
        <f>IF('BIFUbC-heavy-or-residual-oil'!AH22&gt;0,'E-heavy fuel oil'!AH70/'BIFUbC-heavy-or-residual-oil'!AH22,1)</f>
        <v>1</v>
      </c>
      <c r="AI22" s="313">
        <f>IF('BIFUbC-heavy-or-residual-oil'!AI22&gt;0,'E-heavy fuel oil'!AI70/'BIFUbC-heavy-or-residual-oil'!AI22,1)</f>
        <v>1</v>
      </c>
      <c r="AJ22" s="313">
        <f>IF('BIFUbC-heavy-or-residual-oil'!AJ22&gt;0,'E-heavy fuel oil'!AJ70/'BIFUbC-heavy-or-residual-oil'!AJ22,1)</f>
        <v>1</v>
      </c>
      <c r="AK22" s="313">
        <f>IF('BIFUbC-heavy-or-residual-oil'!AK22&gt;0,'E-heavy fuel oil'!AK70/'BIFUbC-heavy-or-residual-oil'!AK22,1)</f>
        <v>1</v>
      </c>
      <c r="AL22" s="313">
        <f>IF('BIFUbC-heavy-or-residual-oil'!AL22&gt;0,'E-heavy fuel oil'!AL70/'BIFUbC-heavy-or-residual-oil'!AL22,1)</f>
        <v>1</v>
      </c>
      <c r="AM22" s="313">
        <f>IF('BIFUbC-heavy-or-residual-oil'!AM22&gt;0,'E-heavy fuel oil'!AM70/'BIFUbC-heavy-or-residual-oil'!AM22,1)</f>
        <v>1</v>
      </c>
      <c r="AN22" s="313">
        <f>IF('BIFUbC-heavy-or-residual-oil'!AN22&gt;0,'E-heavy fuel oil'!AN70/'BIFUbC-heavy-or-residual-oil'!AN22,1)</f>
        <v>1</v>
      </c>
      <c r="AO22" s="313">
        <f>IF('BIFUbC-heavy-or-residual-oil'!AO22&gt;0,'E-heavy fuel oil'!AO70/'BIFUbC-heavy-or-residual-oil'!AO22,1)</f>
        <v>1</v>
      </c>
      <c r="AP22" s="313">
        <f>IF('BIFUbC-heavy-or-residual-oil'!AP22&gt;0,'E-heavy fuel oil'!AP70/'BIFUbC-heavy-or-residual-oil'!AP22,1)</f>
        <v>1</v>
      </c>
      <c r="AQ22" s="313">
        <f>IF('BIFUbC-heavy-or-residual-oil'!AQ22&gt;0,'E-heavy fuel oil'!AQ70/'BIFUbC-heavy-or-residual-oil'!AQ22,1)</f>
        <v>1</v>
      </c>
    </row>
    <row r="23" spans="1:43" x14ac:dyDescent="0.2">
      <c r="A23" s="313" t="s">
        <v>145</v>
      </c>
      <c r="B23" s="313">
        <f>IF('BIFUbC-heavy-or-residual-oil'!B23&gt;0,'E-heavy fuel oil'!B71/'BIFUbC-heavy-or-residual-oil'!B23,1)</f>
        <v>1</v>
      </c>
      <c r="C23" s="313">
        <f>IF('BIFUbC-heavy-or-residual-oil'!C23&gt;0,'E-heavy fuel oil'!C71/'BIFUbC-heavy-or-residual-oil'!C23,1)</f>
        <v>1</v>
      </c>
      <c r="D23" s="313">
        <f>IF('BIFUbC-heavy-or-residual-oil'!D23&gt;0,'E-heavy fuel oil'!D71/'BIFUbC-heavy-or-residual-oil'!D23,1)</f>
        <v>1</v>
      </c>
      <c r="E23" s="313">
        <f>IF('BIFUbC-heavy-or-residual-oil'!E23&gt;0,'E-heavy fuel oil'!E71/'BIFUbC-heavy-or-residual-oil'!E23,1)</f>
        <v>1</v>
      </c>
      <c r="F23" s="313">
        <f>IF('BIFUbC-heavy-or-residual-oil'!F23&gt;0,'E-heavy fuel oil'!F71/'BIFUbC-heavy-or-residual-oil'!F23,1)</f>
        <v>1</v>
      </c>
      <c r="G23" s="313">
        <f>IF('BIFUbC-heavy-or-residual-oil'!G23&gt;0,'E-heavy fuel oil'!G71/'BIFUbC-heavy-or-residual-oil'!G23,1)</f>
        <v>1</v>
      </c>
      <c r="H23" s="313">
        <f>IF('BIFUbC-heavy-or-residual-oil'!H23&gt;0,'E-heavy fuel oil'!H71/'BIFUbC-heavy-or-residual-oil'!H23,1)</f>
        <v>1</v>
      </c>
      <c r="I23" s="313">
        <f>IF('BIFUbC-heavy-or-residual-oil'!I23&gt;0,'E-heavy fuel oil'!I71/'BIFUbC-heavy-or-residual-oil'!I23,1)</f>
        <v>1</v>
      </c>
      <c r="J23" s="313">
        <f>IF('BIFUbC-heavy-or-residual-oil'!J23&gt;0,'E-heavy fuel oil'!J71/'BIFUbC-heavy-or-residual-oil'!J23,1)</f>
        <v>1</v>
      </c>
      <c r="K23" s="313">
        <f>IF('BIFUbC-heavy-or-residual-oil'!K23&gt;0,'E-heavy fuel oil'!K71/'BIFUbC-heavy-or-residual-oil'!K23,1)</f>
        <v>1</v>
      </c>
      <c r="L23" s="313">
        <f>IF('BIFUbC-heavy-or-residual-oil'!L23&gt;0,'E-heavy fuel oil'!L71/'BIFUbC-heavy-or-residual-oil'!L23,1)</f>
        <v>1</v>
      </c>
      <c r="M23" s="313">
        <f>IF('BIFUbC-heavy-or-residual-oil'!M23&gt;0,'E-heavy fuel oil'!M71/'BIFUbC-heavy-or-residual-oil'!M23,1)</f>
        <v>1</v>
      </c>
      <c r="N23" s="313">
        <f>IF('BIFUbC-heavy-or-residual-oil'!N23&gt;0,'E-heavy fuel oil'!N71/'BIFUbC-heavy-or-residual-oil'!N23,1)</f>
        <v>1</v>
      </c>
      <c r="O23" s="313">
        <f>IF('BIFUbC-heavy-or-residual-oil'!O23&gt;0,'E-heavy fuel oil'!O71/'BIFUbC-heavy-or-residual-oil'!O23,1)</f>
        <v>1</v>
      </c>
      <c r="P23" s="313">
        <f>IF('BIFUbC-heavy-or-residual-oil'!P23&gt;0,'E-heavy fuel oil'!P71/'BIFUbC-heavy-or-residual-oil'!P23,1)</f>
        <v>1</v>
      </c>
      <c r="Q23" s="313">
        <f>IF('BIFUbC-heavy-or-residual-oil'!Q23&gt;0,'E-heavy fuel oil'!Q71/'BIFUbC-heavy-or-residual-oil'!Q23,1)</f>
        <v>1</v>
      </c>
      <c r="R23" s="313">
        <f>IF('BIFUbC-heavy-or-residual-oil'!R23&gt;0,'E-heavy fuel oil'!R71/'BIFUbC-heavy-or-residual-oil'!R23,1)</f>
        <v>1</v>
      </c>
      <c r="S23" s="313">
        <f>IF('BIFUbC-heavy-or-residual-oil'!S23&gt;0,'E-heavy fuel oil'!S71/'BIFUbC-heavy-or-residual-oil'!S23,1)</f>
        <v>1</v>
      </c>
      <c r="T23" s="313">
        <f>IF('BIFUbC-heavy-or-residual-oil'!T23&gt;0,'E-heavy fuel oil'!T71/'BIFUbC-heavy-or-residual-oil'!T23,1)</f>
        <v>1</v>
      </c>
      <c r="U23" s="313">
        <f>IF('BIFUbC-heavy-or-residual-oil'!U23&gt;0,'E-heavy fuel oil'!U71/'BIFUbC-heavy-or-residual-oil'!U23,1)</f>
        <v>1</v>
      </c>
      <c r="V23" s="313">
        <f>IF('BIFUbC-heavy-or-residual-oil'!V23&gt;0,'E-heavy fuel oil'!V71/'BIFUbC-heavy-or-residual-oil'!V23,1)</f>
        <v>1</v>
      </c>
      <c r="W23" s="313">
        <f>IF('BIFUbC-heavy-or-residual-oil'!W23&gt;0,'E-heavy fuel oil'!W71/'BIFUbC-heavy-or-residual-oil'!W23,1)</f>
        <v>1</v>
      </c>
      <c r="X23" s="313">
        <f>IF('BIFUbC-heavy-or-residual-oil'!X23&gt;0,'E-heavy fuel oil'!X71/'BIFUbC-heavy-or-residual-oil'!X23,1)</f>
        <v>1</v>
      </c>
      <c r="Y23" s="313">
        <f>IF('BIFUbC-heavy-or-residual-oil'!Y23&gt;0,'E-heavy fuel oil'!Y71/'BIFUbC-heavy-or-residual-oil'!Y23,1)</f>
        <v>1</v>
      </c>
      <c r="Z23" s="313">
        <f>IF('BIFUbC-heavy-or-residual-oil'!Z23&gt;0,'E-heavy fuel oil'!Z71/'BIFUbC-heavy-or-residual-oil'!Z23,1)</f>
        <v>1</v>
      </c>
      <c r="AA23" s="313">
        <f>IF('BIFUbC-heavy-or-residual-oil'!AA23&gt;0,'E-heavy fuel oil'!AA71/'BIFUbC-heavy-or-residual-oil'!AA23,1)</f>
        <v>1</v>
      </c>
      <c r="AB23" s="313">
        <f>IF('BIFUbC-heavy-or-residual-oil'!AB23&gt;0,'E-heavy fuel oil'!AB71/'BIFUbC-heavy-or-residual-oil'!AB23,1)</f>
        <v>1</v>
      </c>
      <c r="AC23" s="313">
        <f>IF('BIFUbC-heavy-or-residual-oil'!AC23&gt;0,'E-heavy fuel oil'!AC71/'BIFUbC-heavy-or-residual-oil'!AC23,1)</f>
        <v>1</v>
      </c>
      <c r="AD23" s="313">
        <f>IF('BIFUbC-heavy-or-residual-oil'!AD23&gt;0,'E-heavy fuel oil'!AD71/'BIFUbC-heavy-or-residual-oil'!AD23,1)</f>
        <v>1</v>
      </c>
      <c r="AE23" s="313">
        <f>IF('BIFUbC-heavy-or-residual-oil'!AE23&gt;0,'E-heavy fuel oil'!AE71/'BIFUbC-heavy-or-residual-oil'!AE23,1)</f>
        <v>1</v>
      </c>
      <c r="AF23" s="313">
        <f>IF('BIFUbC-heavy-or-residual-oil'!AF23&gt;0,'E-heavy fuel oil'!AF71/'BIFUbC-heavy-or-residual-oil'!AF23,1)</f>
        <v>1</v>
      </c>
      <c r="AG23" s="313">
        <f>IF('BIFUbC-heavy-or-residual-oil'!AG23&gt;0,'E-heavy fuel oil'!AG71/'BIFUbC-heavy-or-residual-oil'!AG23,1)</f>
        <v>1</v>
      </c>
      <c r="AH23" s="313">
        <f>IF('BIFUbC-heavy-or-residual-oil'!AH23&gt;0,'E-heavy fuel oil'!AH71/'BIFUbC-heavy-or-residual-oil'!AH23,1)</f>
        <v>1</v>
      </c>
      <c r="AI23" s="313">
        <f>IF('BIFUbC-heavy-or-residual-oil'!AI23&gt;0,'E-heavy fuel oil'!AI71/'BIFUbC-heavy-or-residual-oil'!AI23,1)</f>
        <v>1</v>
      </c>
      <c r="AJ23" s="313">
        <f>IF('BIFUbC-heavy-or-residual-oil'!AJ23&gt;0,'E-heavy fuel oil'!AJ71/'BIFUbC-heavy-or-residual-oil'!AJ23,1)</f>
        <v>1</v>
      </c>
      <c r="AK23" s="313">
        <f>IF('BIFUbC-heavy-or-residual-oil'!AK23&gt;0,'E-heavy fuel oil'!AK71/'BIFUbC-heavy-or-residual-oil'!AK23,1)</f>
        <v>1</v>
      </c>
      <c r="AL23" s="313">
        <f>IF('BIFUbC-heavy-or-residual-oil'!AL23&gt;0,'E-heavy fuel oil'!AL71/'BIFUbC-heavy-or-residual-oil'!AL23,1)</f>
        <v>1</v>
      </c>
      <c r="AM23" s="313">
        <f>IF('BIFUbC-heavy-or-residual-oil'!AM23&gt;0,'E-heavy fuel oil'!AM71/'BIFUbC-heavy-or-residual-oil'!AM23,1)</f>
        <v>1</v>
      </c>
      <c r="AN23" s="313">
        <f>IF('BIFUbC-heavy-or-residual-oil'!AN23&gt;0,'E-heavy fuel oil'!AN71/'BIFUbC-heavy-or-residual-oil'!AN23,1)</f>
        <v>1</v>
      </c>
      <c r="AO23" s="313">
        <f>IF('BIFUbC-heavy-or-residual-oil'!AO23&gt;0,'E-heavy fuel oil'!AO71/'BIFUbC-heavy-or-residual-oil'!AO23,1)</f>
        <v>1</v>
      </c>
      <c r="AP23" s="313">
        <f>IF('BIFUbC-heavy-or-residual-oil'!AP23&gt;0,'E-heavy fuel oil'!AP71/'BIFUbC-heavy-or-residual-oil'!AP23,1)</f>
        <v>1</v>
      </c>
      <c r="AQ23" s="313">
        <f>IF('BIFUbC-heavy-or-residual-oil'!AQ23&gt;0,'E-heavy fuel oil'!AQ71/'BIFUbC-heavy-or-residual-oil'!AQ23,1)</f>
        <v>1</v>
      </c>
    </row>
    <row r="24" spans="1:43" x14ac:dyDescent="0.2">
      <c r="A24" s="313" t="s">
        <v>146</v>
      </c>
      <c r="B24" s="313">
        <f>IF('BIFUbC-heavy-or-residual-oil'!B24&gt;0,'E-heavy fuel oil'!B72/'BIFUbC-heavy-or-residual-oil'!B24,1)</f>
        <v>1</v>
      </c>
      <c r="C24" s="313">
        <f>IF('BIFUbC-heavy-or-residual-oil'!C24&gt;0,'E-heavy fuel oil'!C72/'BIFUbC-heavy-or-residual-oil'!C24,1)</f>
        <v>1.3848358447422617E-3</v>
      </c>
      <c r="D24" s="313">
        <f>IF('BIFUbC-heavy-or-residual-oil'!D24&gt;0,'E-heavy fuel oil'!D72/'BIFUbC-heavy-or-residual-oil'!D24,1)</f>
        <v>1.3766519886979657E-3</v>
      </c>
      <c r="E24" s="313">
        <f>IF('BIFUbC-heavy-or-residual-oil'!E24&gt;0,'E-heavy fuel oil'!E72/'BIFUbC-heavy-or-residual-oil'!E24,1)</f>
        <v>1.3684807546986691E-3</v>
      </c>
      <c r="F24" s="313">
        <f>IF('BIFUbC-heavy-or-residual-oil'!F24&gt;0,'E-heavy fuel oil'!F72/'BIFUbC-heavy-or-residual-oil'!F24,1)</f>
        <v>1.360322143367347E-3</v>
      </c>
      <c r="G24" s="313">
        <f>IF('BIFUbC-heavy-or-residual-oil'!G24&gt;0,'E-heavy fuel oil'!G72/'BIFUbC-heavy-or-residual-oil'!G24,1)</f>
        <v>1.3521761553260269E-3</v>
      </c>
      <c r="H24" s="313">
        <f>IF('BIFUbC-heavy-or-residual-oil'!H24&gt;0,'E-heavy fuel oil'!H72/'BIFUbC-heavy-or-residual-oil'!H24,1)</f>
        <v>1.3440427911957887E-3</v>
      </c>
      <c r="I24" s="313">
        <f>IF('BIFUbC-heavy-or-residual-oil'!I24&gt;0,'E-heavy fuel oil'!I72/'BIFUbC-heavy-or-residual-oil'!I24,1)</f>
        <v>1.3368862008387753E-3</v>
      </c>
      <c r="J24" s="313">
        <f>IF('BIFUbC-heavy-or-residual-oil'!J24&gt;0,'E-heavy fuel oil'!J72/'BIFUbC-heavy-or-residual-oil'!J24,1)</f>
        <v>1.3297405630201943E-3</v>
      </c>
      <c r="K24" s="313">
        <f>IF('BIFUbC-heavy-or-residual-oil'!K24&gt;0,'E-heavy fuel oil'!K72/'BIFUbC-heavy-or-residual-oil'!K24,1)</f>
        <v>1.3226058782124543E-3</v>
      </c>
      <c r="L24" s="313">
        <f>IF('BIFUbC-heavy-or-residual-oil'!L24&gt;0,'E-heavy fuel oil'!L72/'BIFUbC-heavy-or-residual-oil'!L24,1)</f>
        <v>1.3154821468872513E-3</v>
      </c>
      <c r="M24" s="313">
        <f>IF('BIFUbC-heavy-or-residual-oil'!M24&gt;0,'E-heavy fuel oil'!M72/'BIFUbC-heavy-or-residual-oil'!M24,1)</f>
        <v>1.3083693695155663E-3</v>
      </c>
      <c r="N24" s="313">
        <f>IF('BIFUbC-heavy-or-residual-oil'!N24&gt;0,'E-heavy fuel oil'!N72/'BIFUbC-heavy-or-residual-oil'!N24,1)</f>
        <v>1.3022775020039901E-3</v>
      </c>
      <c r="O24" s="313">
        <f>IF('BIFUbC-heavy-or-residual-oil'!O24&gt;0,'E-heavy fuel oil'!O72/'BIFUbC-heavy-or-residual-oil'!O24,1)</f>
        <v>1.2961925097417033E-3</v>
      </c>
      <c r="P24" s="313">
        <f>IF('BIFUbC-heavy-or-residual-oil'!P24&gt;0,'E-heavy fuel oil'!P72/'BIFUbC-heavy-or-residual-oil'!P24,1)</f>
        <v>1.2901143929814069E-3</v>
      </c>
      <c r="Q24" s="313">
        <f>IF('BIFUbC-heavy-or-residual-oil'!Q24&gt;0,'E-heavy fuel oil'!Q72/'BIFUbC-heavy-or-residual-oil'!Q24,1)</f>
        <v>1.2840431519755221E-3</v>
      </c>
      <c r="R24" s="313">
        <f>IF('BIFUbC-heavy-or-residual-oil'!R24&gt;0,'E-heavy fuel oil'!R72/'BIFUbC-heavy-or-residual-oil'!R24,1)</f>
        <v>1.2779787869761892E-3</v>
      </c>
      <c r="S24" s="313">
        <f>IF('BIFUbC-heavy-or-residual-oil'!S24&gt;0,'E-heavy fuel oil'!S72/'BIFUbC-heavy-or-residual-oil'!S24,1)</f>
        <v>1.2762130352291163E-3</v>
      </c>
      <c r="T24" s="313">
        <f>IF('BIFUbC-heavy-or-residual-oil'!T24&gt;0,'E-heavy fuel oil'!T72/'BIFUbC-heavy-or-residual-oil'!T24,1)</f>
        <v>1.2744482570311447E-3</v>
      </c>
      <c r="U24" s="313">
        <f>IF('BIFUbC-heavy-or-residual-oil'!U24&gt;0,'E-heavy fuel oil'!U72/'BIFUbC-heavy-or-residual-oil'!U24,1)</f>
        <v>1.2726844523926293E-3</v>
      </c>
      <c r="V24" s="313">
        <f>IF('BIFUbC-heavy-or-residual-oil'!V24&gt;0,'E-heavy fuel oil'!V72/'BIFUbC-heavy-or-residual-oil'!V24,1)</f>
        <v>1.2709216213239196E-3</v>
      </c>
      <c r="W24" s="313">
        <f>IF('BIFUbC-heavy-or-residual-oil'!W24&gt;0,'E-heavy fuel oil'!W72/'BIFUbC-heavy-or-residual-oil'!W24,1)</f>
        <v>1.2691597638353582E-3</v>
      </c>
      <c r="X24" s="313">
        <f>IF('BIFUbC-heavy-or-residual-oil'!X24&gt;0,'E-heavy fuel oil'!X72/'BIFUbC-heavy-or-residual-oil'!X24,1)</f>
        <v>1.2673988799372842E-3</v>
      </c>
      <c r="Y24" s="313">
        <f>IF('BIFUbC-heavy-or-residual-oil'!Y24&gt;0,'E-heavy fuel oil'!Y72/'BIFUbC-heavy-or-residual-oil'!Y24,1)</f>
        <v>1.2656389696400288E-3</v>
      </c>
      <c r="Z24" s="313">
        <f>IF('BIFUbC-heavy-or-residual-oil'!Z24&gt;0,'E-heavy fuel oil'!Z72/'BIFUbC-heavy-or-residual-oil'!Z24,1)</f>
        <v>1.2638800329539189E-3</v>
      </c>
      <c r="AA24" s="313">
        <f>IF('BIFUbC-heavy-or-residual-oil'!AA24&gt;0,'E-heavy fuel oil'!AA72/'BIFUbC-heavy-or-residual-oil'!AA24,1)</f>
        <v>1.2621220698892754E-3</v>
      </c>
      <c r="AB24" s="313">
        <f>IF('BIFUbC-heavy-or-residual-oil'!AB24&gt;0,'E-heavy fuel oil'!AB72/'BIFUbC-heavy-or-residual-oil'!AB24,1)</f>
        <v>1.2603650804564137E-3</v>
      </c>
      <c r="AC24" s="313">
        <f>IF('BIFUbC-heavy-or-residual-oil'!AC24&gt;0,'E-heavy fuel oil'!AC72/'BIFUbC-heavy-or-residual-oil'!AC24,1)</f>
        <v>1.2586090646656437E-3</v>
      </c>
      <c r="AD24" s="313">
        <f>IF('BIFUbC-heavy-or-residual-oil'!AD24&gt;0,'E-heavy fuel oil'!AD72/'BIFUbC-heavy-or-residual-oil'!AD24,1)</f>
        <v>1.2568540225272689E-3</v>
      </c>
      <c r="AE24" s="313">
        <f>IF('BIFUbC-heavy-or-residual-oil'!AE24&gt;0,'E-heavy fuel oil'!AE72/'BIFUbC-heavy-or-residual-oil'!AE24,1)</f>
        <v>1.2550999540515877E-3</v>
      </c>
      <c r="AF24" s="313">
        <f>IF('BIFUbC-heavy-or-residual-oil'!AF24&gt;0,'E-heavy fuel oil'!AF72/'BIFUbC-heavy-or-residual-oil'!AF24,1)</f>
        <v>1.2533468592488932E-3</v>
      </c>
      <c r="AG24" s="313">
        <f>IF('BIFUbC-heavy-or-residual-oil'!AG24&gt;0,'E-heavy fuel oil'!AG72/'BIFUbC-heavy-or-residual-oil'!AG24,1)</f>
        <v>1.2515947381294714E-3</v>
      </c>
      <c r="AH24" s="313">
        <f>IF('BIFUbC-heavy-or-residual-oil'!AH24&gt;0,'E-heavy fuel oil'!AH72/'BIFUbC-heavy-or-residual-oil'!AH24,1)</f>
        <v>1.2498435907036048E-3</v>
      </c>
      <c r="AI24" s="313">
        <f>IF('BIFUbC-heavy-or-residual-oil'!AI24&gt;0,'E-heavy fuel oil'!AI72/'BIFUbC-heavy-or-residual-oil'!AI24,1)</f>
        <v>1.2480934169815674E-3</v>
      </c>
      <c r="AJ24" s="313">
        <f>IF('BIFUbC-heavy-or-residual-oil'!AJ24&gt;0,'E-heavy fuel oil'!AJ72/'BIFUbC-heavy-or-residual-oil'!AJ24,1)</f>
        <v>1.2463442169736306E-3</v>
      </c>
      <c r="AK24" s="313">
        <f>IF('BIFUbC-heavy-or-residual-oil'!AK24&gt;0,'E-heavy fuel oil'!AK72/'BIFUbC-heavy-or-residual-oil'!AK24,1)</f>
        <v>1.2445959906900582E-3</v>
      </c>
      <c r="AL24" s="313">
        <f>IF('BIFUbC-heavy-or-residual-oil'!AL24&gt;0,'E-heavy fuel oil'!AL72/'BIFUbC-heavy-or-residual-oil'!AL24,1)</f>
        <v>1.242848738141109E-3</v>
      </c>
      <c r="AM24" s="313">
        <f>IF('BIFUbC-heavy-or-residual-oil'!AM24&gt;0,'E-heavy fuel oil'!AM72/'BIFUbC-heavy-or-residual-oil'!AM24,1)</f>
        <v>1.2411024593370361E-3</v>
      </c>
      <c r="AN24" s="313">
        <f>IF('BIFUbC-heavy-or-residual-oil'!AN24&gt;0,'E-heavy fuel oil'!AN72/'BIFUbC-heavy-or-residual-oil'!AN24,1)</f>
        <v>1.2393571542880866E-3</v>
      </c>
      <c r="AO24" s="313">
        <f>IF('BIFUbC-heavy-or-residual-oil'!AO24&gt;0,'E-heavy fuel oil'!AO72/'BIFUbC-heavy-or-residual-oil'!AO24,1)</f>
        <v>1.2376128230045026E-3</v>
      </c>
      <c r="AP24" s="313">
        <f>IF('BIFUbC-heavy-or-residual-oil'!AP24&gt;0,'E-heavy fuel oil'!AP72/'BIFUbC-heavy-or-residual-oil'!AP24,1)</f>
        <v>1.2358694654965197E-3</v>
      </c>
      <c r="AQ24" s="313">
        <f>IF('BIFUbC-heavy-or-residual-oil'!AQ24&gt;0,'E-heavy fuel oil'!AQ72/'BIFUbC-heavy-or-residual-oil'!AQ24,1)</f>
        <v>1.2278059955531152E-3</v>
      </c>
    </row>
    <row r="25" spans="1:43" x14ac:dyDescent="0.2">
      <c r="A25" s="313" t="s">
        <v>147</v>
      </c>
      <c r="B25" s="313">
        <f>IF('BIFUbC-heavy-or-residual-oil'!B25&gt;0,'E-heavy fuel oil'!B73/'BIFUbC-heavy-or-residual-oil'!B25,1)</f>
        <v>1</v>
      </c>
      <c r="C25" s="313">
        <f>IF('BIFUbC-heavy-or-residual-oil'!C25&gt;0,'E-heavy fuel oil'!C73/'BIFUbC-heavy-or-residual-oil'!C25,1)</f>
        <v>1</v>
      </c>
      <c r="D25" s="313">
        <f>IF('BIFUbC-heavy-or-residual-oil'!D25&gt;0,'E-heavy fuel oil'!D73/'BIFUbC-heavy-or-residual-oil'!D25,1)</f>
        <v>1</v>
      </c>
      <c r="E25" s="313">
        <f>IF('BIFUbC-heavy-or-residual-oil'!E25&gt;0,'E-heavy fuel oil'!E73/'BIFUbC-heavy-or-residual-oil'!E25,1)</f>
        <v>1</v>
      </c>
      <c r="F25" s="313">
        <f>IF('BIFUbC-heavy-or-residual-oil'!F25&gt;0,'E-heavy fuel oil'!F73/'BIFUbC-heavy-or-residual-oil'!F25,1)</f>
        <v>1</v>
      </c>
      <c r="G25" s="313">
        <f>IF('BIFUbC-heavy-or-residual-oil'!G25&gt;0,'E-heavy fuel oil'!G73/'BIFUbC-heavy-or-residual-oil'!G25,1)</f>
        <v>1</v>
      </c>
      <c r="H25" s="313">
        <f>IF('BIFUbC-heavy-or-residual-oil'!H25&gt;0,'E-heavy fuel oil'!H73/'BIFUbC-heavy-or-residual-oil'!H25,1)</f>
        <v>1</v>
      </c>
      <c r="I25" s="313">
        <f>IF('BIFUbC-heavy-or-residual-oil'!I25&gt;0,'E-heavy fuel oil'!I73/'BIFUbC-heavy-or-residual-oil'!I25,1)</f>
        <v>1</v>
      </c>
      <c r="J25" s="313">
        <f>IF('BIFUbC-heavy-or-residual-oil'!J25&gt;0,'E-heavy fuel oil'!J73/'BIFUbC-heavy-or-residual-oil'!J25,1)</f>
        <v>1</v>
      </c>
      <c r="K25" s="313">
        <f>IF('BIFUbC-heavy-or-residual-oil'!K25&gt;0,'E-heavy fuel oil'!K73/'BIFUbC-heavy-or-residual-oil'!K25,1)</f>
        <v>1</v>
      </c>
      <c r="L25" s="313">
        <f>IF('BIFUbC-heavy-or-residual-oil'!L25&gt;0,'E-heavy fuel oil'!L73/'BIFUbC-heavy-or-residual-oil'!L25,1)</f>
        <v>1</v>
      </c>
      <c r="M25" s="313">
        <f>IF('BIFUbC-heavy-or-residual-oil'!M25&gt;0,'E-heavy fuel oil'!M73/'BIFUbC-heavy-or-residual-oil'!M25,1)</f>
        <v>1</v>
      </c>
      <c r="N25" s="313">
        <f>IF('BIFUbC-heavy-or-residual-oil'!N25&gt;0,'E-heavy fuel oil'!N73/'BIFUbC-heavy-or-residual-oil'!N25,1)</f>
        <v>1</v>
      </c>
      <c r="O25" s="313">
        <f>IF('BIFUbC-heavy-or-residual-oil'!O25&gt;0,'E-heavy fuel oil'!O73/'BIFUbC-heavy-or-residual-oil'!O25,1)</f>
        <v>1</v>
      </c>
      <c r="P25" s="313">
        <f>IF('BIFUbC-heavy-or-residual-oil'!P25&gt;0,'E-heavy fuel oil'!P73/'BIFUbC-heavy-or-residual-oil'!P25,1)</f>
        <v>1</v>
      </c>
      <c r="Q25" s="313">
        <f>IF('BIFUbC-heavy-or-residual-oil'!Q25&gt;0,'E-heavy fuel oil'!Q73/'BIFUbC-heavy-or-residual-oil'!Q25,1)</f>
        <v>1</v>
      </c>
      <c r="R25" s="313">
        <f>IF('BIFUbC-heavy-or-residual-oil'!R25&gt;0,'E-heavy fuel oil'!R73/'BIFUbC-heavy-or-residual-oil'!R25,1)</f>
        <v>1</v>
      </c>
      <c r="S25" s="313">
        <f>IF('BIFUbC-heavy-or-residual-oil'!S25&gt;0,'E-heavy fuel oil'!S73/'BIFUbC-heavy-or-residual-oil'!S25,1)</f>
        <v>1</v>
      </c>
      <c r="T25" s="313">
        <f>IF('BIFUbC-heavy-or-residual-oil'!T25&gt;0,'E-heavy fuel oil'!T73/'BIFUbC-heavy-or-residual-oil'!T25,1)</f>
        <v>1</v>
      </c>
      <c r="U25" s="313">
        <f>IF('BIFUbC-heavy-or-residual-oil'!U25&gt;0,'E-heavy fuel oil'!U73/'BIFUbC-heavy-or-residual-oil'!U25,1)</f>
        <v>1</v>
      </c>
      <c r="V25" s="313">
        <f>IF('BIFUbC-heavy-or-residual-oil'!V25&gt;0,'E-heavy fuel oil'!V73/'BIFUbC-heavy-or-residual-oil'!V25,1)</f>
        <v>1</v>
      </c>
      <c r="W25" s="313">
        <f>IF('BIFUbC-heavy-or-residual-oil'!W25&gt;0,'E-heavy fuel oil'!W73/'BIFUbC-heavy-or-residual-oil'!W25,1)</f>
        <v>1</v>
      </c>
      <c r="X25" s="313">
        <f>IF('BIFUbC-heavy-or-residual-oil'!X25&gt;0,'E-heavy fuel oil'!X73/'BIFUbC-heavy-or-residual-oil'!X25,1)</f>
        <v>1</v>
      </c>
      <c r="Y25" s="313">
        <f>IF('BIFUbC-heavy-or-residual-oil'!Y25&gt;0,'E-heavy fuel oil'!Y73/'BIFUbC-heavy-or-residual-oil'!Y25,1)</f>
        <v>1</v>
      </c>
      <c r="Z25" s="313">
        <f>IF('BIFUbC-heavy-or-residual-oil'!Z25&gt;0,'E-heavy fuel oil'!Z73/'BIFUbC-heavy-or-residual-oil'!Z25,1)</f>
        <v>1</v>
      </c>
      <c r="AA25" s="313">
        <f>IF('BIFUbC-heavy-or-residual-oil'!AA25&gt;0,'E-heavy fuel oil'!AA73/'BIFUbC-heavy-or-residual-oil'!AA25,1)</f>
        <v>1</v>
      </c>
      <c r="AB25" s="313">
        <f>IF('BIFUbC-heavy-or-residual-oil'!AB25&gt;0,'E-heavy fuel oil'!AB73/'BIFUbC-heavy-or-residual-oil'!AB25,1)</f>
        <v>1</v>
      </c>
      <c r="AC25" s="313">
        <f>IF('BIFUbC-heavy-or-residual-oil'!AC25&gt;0,'E-heavy fuel oil'!AC73/'BIFUbC-heavy-or-residual-oil'!AC25,1)</f>
        <v>1</v>
      </c>
      <c r="AD25" s="313">
        <f>IF('BIFUbC-heavy-or-residual-oil'!AD25&gt;0,'E-heavy fuel oil'!AD73/'BIFUbC-heavy-or-residual-oil'!AD25,1)</f>
        <v>1</v>
      </c>
      <c r="AE25" s="313">
        <f>IF('BIFUbC-heavy-or-residual-oil'!AE25&gt;0,'E-heavy fuel oil'!AE73/'BIFUbC-heavy-or-residual-oil'!AE25,1)</f>
        <v>1</v>
      </c>
      <c r="AF25" s="313">
        <f>IF('BIFUbC-heavy-or-residual-oil'!AF25&gt;0,'E-heavy fuel oil'!AF73/'BIFUbC-heavy-or-residual-oil'!AF25,1)</f>
        <v>1</v>
      </c>
      <c r="AG25" s="313">
        <f>IF('BIFUbC-heavy-or-residual-oil'!AG25&gt;0,'E-heavy fuel oil'!AG73/'BIFUbC-heavy-or-residual-oil'!AG25,1)</f>
        <v>1</v>
      </c>
      <c r="AH25" s="313">
        <f>IF('BIFUbC-heavy-or-residual-oil'!AH25&gt;0,'E-heavy fuel oil'!AH73/'BIFUbC-heavy-or-residual-oil'!AH25,1)</f>
        <v>1</v>
      </c>
      <c r="AI25" s="313">
        <f>IF('BIFUbC-heavy-or-residual-oil'!AI25&gt;0,'E-heavy fuel oil'!AI73/'BIFUbC-heavy-or-residual-oil'!AI25,1)</f>
        <v>1</v>
      </c>
      <c r="AJ25" s="313">
        <f>IF('BIFUbC-heavy-or-residual-oil'!AJ25&gt;0,'E-heavy fuel oil'!AJ73/'BIFUbC-heavy-or-residual-oil'!AJ25,1)</f>
        <v>1</v>
      </c>
      <c r="AK25" s="313">
        <f>IF('BIFUbC-heavy-or-residual-oil'!AK25&gt;0,'E-heavy fuel oil'!AK73/'BIFUbC-heavy-or-residual-oil'!AK25,1)</f>
        <v>1</v>
      </c>
      <c r="AL25" s="313">
        <f>IF('BIFUbC-heavy-or-residual-oil'!AL25&gt;0,'E-heavy fuel oil'!AL73/'BIFUbC-heavy-or-residual-oil'!AL25,1)</f>
        <v>1</v>
      </c>
      <c r="AM25" s="313">
        <f>IF('BIFUbC-heavy-or-residual-oil'!AM25&gt;0,'E-heavy fuel oil'!AM73/'BIFUbC-heavy-or-residual-oil'!AM25,1)</f>
        <v>1</v>
      </c>
      <c r="AN25" s="313">
        <f>IF('BIFUbC-heavy-or-residual-oil'!AN25&gt;0,'E-heavy fuel oil'!AN73/'BIFUbC-heavy-or-residual-oil'!AN25,1)</f>
        <v>1</v>
      </c>
      <c r="AO25" s="313">
        <f>IF('BIFUbC-heavy-or-residual-oil'!AO25&gt;0,'E-heavy fuel oil'!AO73/'BIFUbC-heavy-or-residual-oil'!AO25,1)</f>
        <v>1</v>
      </c>
      <c r="AP25" s="313">
        <f>IF('BIFUbC-heavy-or-residual-oil'!AP25&gt;0,'E-heavy fuel oil'!AP73/'BIFUbC-heavy-or-residual-oil'!AP25,1)</f>
        <v>1</v>
      </c>
      <c r="AQ25" s="313">
        <f>IF('BIFUbC-heavy-or-residual-oil'!AQ25&gt;0,'E-heavy fuel oil'!AQ73/'BIFUbC-heavy-or-residual-oil'!AQ25,1)</f>
        <v>1</v>
      </c>
    </row>
    <row r="26" spans="1:43" x14ac:dyDescent="0.2">
      <c r="A26" s="313" t="s">
        <v>148</v>
      </c>
      <c r="B26" s="313">
        <f>IF('BIFUbC-heavy-or-residual-oil'!B26&gt;0,'E-heavy fuel oil'!B74/'BIFUbC-heavy-or-residual-oil'!B26,1)</f>
        <v>4.232359913577969E-2</v>
      </c>
      <c r="C26" s="313">
        <f>IF('BIFUbC-heavy-or-residual-oil'!C26&gt;0,'E-heavy fuel oil'!C74/'BIFUbC-heavy-or-residual-oil'!C26,1)</f>
        <v>4.2674647434748539E-2</v>
      </c>
      <c r="D26" s="313">
        <f>IF('BIFUbC-heavy-or-residual-oil'!D26&gt;0,'E-heavy fuel oil'!D74/'BIFUbC-heavy-or-residual-oil'!D26,1)</f>
        <v>4.2299890887072318E-2</v>
      </c>
      <c r="E26" s="313">
        <f>IF('BIFUbC-heavy-or-residual-oil'!E26&gt;0,'E-heavy fuel oil'!E74/'BIFUbC-heavy-or-residual-oil'!E26,1)</f>
        <v>4.1925118301975449E-2</v>
      </c>
      <c r="F26" s="313">
        <f>IF('BIFUbC-heavy-or-residual-oil'!F26&gt;0,'E-heavy fuel oil'!F74/'BIFUbC-heavy-or-residual-oil'!F26,1)</f>
        <v>4.1550329986382001E-2</v>
      </c>
      <c r="G26" s="313">
        <f>IF('BIFUbC-heavy-or-residual-oil'!G26&gt;0,'E-heavy fuel oil'!G74/'BIFUbC-heavy-or-residual-oil'!G26,1)</f>
        <v>4.1175526247723977E-2</v>
      </c>
      <c r="H26" s="313">
        <f>IF('BIFUbC-heavy-or-residual-oil'!H26&gt;0,'E-heavy fuel oil'!H74/'BIFUbC-heavy-or-residual-oil'!H26,1)</f>
        <v>4.0800707393941468E-2</v>
      </c>
      <c r="I26" s="313">
        <f>IF('BIFUbC-heavy-or-residual-oil'!I26&gt;0,'E-heavy fuel oil'!I74/'BIFUbC-heavy-or-residual-oil'!I26,1)</f>
        <v>4.0468765289139841E-2</v>
      </c>
      <c r="J26" s="313">
        <f>IF('BIFUbC-heavy-or-residual-oil'!J26&gt;0,'E-heavy fuel oil'!J74/'BIFUbC-heavy-or-residual-oil'!J26,1)</f>
        <v>4.0136834719998654E-2</v>
      </c>
      <c r="K26" s="313">
        <f>IF('BIFUbC-heavy-or-residual-oil'!K26&gt;0,'E-heavy fuel oil'!K74/'BIFUbC-heavy-or-residual-oil'!K26,1)</f>
        <v>3.9804915948974569E-2</v>
      </c>
      <c r="L26" s="313">
        <f>IF('BIFUbC-heavy-or-residual-oil'!L26&gt;0,'E-heavy fuel oil'!L74/'BIFUbC-heavy-or-residual-oil'!L26,1)</f>
        <v>3.9473009238869691E-2</v>
      </c>
      <c r="M26" s="313">
        <f>IF('BIFUbC-heavy-or-residual-oil'!M26&gt;0,'E-heavy fuel oil'!M74/'BIFUbC-heavy-or-residual-oil'!M26,1)</f>
        <v>3.9141114852831588E-2</v>
      </c>
      <c r="N26" s="313">
        <f>IF('BIFUbC-heavy-or-residual-oil'!N26&gt;0,'E-heavy fuel oil'!N74/'BIFUbC-heavy-or-residual-oil'!N26,1)</f>
        <v>3.88584813747938E-2</v>
      </c>
      <c r="O26" s="313">
        <f>IF('BIFUbC-heavy-or-residual-oil'!O26&gt;0,'E-heavy fuel oil'!O74/'BIFUbC-heavy-or-residual-oil'!O26,1)</f>
        <v>3.8575833786137062E-2</v>
      </c>
      <c r="P26" s="313">
        <f>IF('BIFUbC-heavy-or-residual-oil'!P26&gt;0,'E-heavy fuel oil'!P74/'BIFUbC-heavy-or-residual-oil'!P26,1)</f>
        <v>3.829317220869214E-2</v>
      </c>
      <c r="Q26" s="313">
        <f>IF('BIFUbC-heavy-or-residual-oil'!Q26&gt;0,'E-heavy fuel oil'!Q74/'BIFUbC-heavy-or-residual-oil'!Q26,1)</f>
        <v>3.8010496764446407E-2</v>
      </c>
      <c r="R26" s="313">
        <f>IF('BIFUbC-heavy-or-residual-oil'!R26&gt;0,'E-heavy fuel oil'!R74/'BIFUbC-heavy-or-residual-oil'!R26,1)</f>
        <v>3.7727807575543976E-2</v>
      </c>
      <c r="S26" s="313">
        <f>IF('BIFUbC-heavy-or-residual-oil'!S26&gt;0,'E-heavy fuel oil'!S74/'BIFUbC-heavy-or-residual-oil'!S26,1)</f>
        <v>3.7642653494124566E-2</v>
      </c>
      <c r="T26" s="313">
        <f>IF('BIFUbC-heavy-or-residual-oil'!T26&gt;0,'E-heavy fuel oil'!T74/'BIFUbC-heavy-or-residual-oil'!T26,1)</f>
        <v>3.7557505844343586E-2</v>
      </c>
      <c r="U26" s="313">
        <f>IF('BIFUbC-heavy-or-residual-oil'!U26&gt;0,'E-heavy fuel oil'!U74/'BIFUbC-heavy-or-residual-oil'!U26,1)</f>
        <v>3.747236463361623E-2</v>
      </c>
      <c r="V26" s="313">
        <f>IF('BIFUbC-heavy-or-residual-oil'!V26&gt;0,'E-heavy fuel oil'!V74/'BIFUbC-heavy-or-residual-oil'!V26,1)</f>
        <v>3.7387229869359537E-2</v>
      </c>
      <c r="W26" s="313">
        <f>IF('BIFUbC-heavy-or-residual-oil'!W26&gt;0,'E-heavy fuel oil'!W74/'BIFUbC-heavy-or-residual-oil'!W26,1)</f>
        <v>3.7302101558992239E-2</v>
      </c>
      <c r="X26" s="313">
        <f>IF('BIFUbC-heavy-or-residual-oil'!X26&gt;0,'E-heavy fuel oil'!X74/'BIFUbC-heavy-or-residual-oil'!X26,1)</f>
        <v>3.7216979709934886E-2</v>
      </c>
      <c r="Y26" s="313">
        <f>IF('BIFUbC-heavy-or-residual-oil'!Y26&gt;0,'E-heavy fuel oil'!Y74/'BIFUbC-heavy-or-residual-oil'!Y26,1)</f>
        <v>3.7131864329609708E-2</v>
      </c>
      <c r="Z26" s="313">
        <f>IF('BIFUbC-heavy-or-residual-oil'!Z26&gt;0,'E-heavy fuel oil'!Z74/'BIFUbC-heavy-or-residual-oil'!Z26,1)</f>
        <v>3.7046755425440794E-2</v>
      </c>
      <c r="AA26" s="313">
        <f>IF('BIFUbC-heavy-or-residual-oil'!AA26&gt;0,'E-heavy fuel oil'!AA74/'BIFUbC-heavy-or-residual-oil'!AA26,1)</f>
        <v>3.6961653004853885E-2</v>
      </c>
      <c r="AB26" s="313">
        <f>IF('BIFUbC-heavy-or-residual-oil'!AB26&gt;0,'E-heavy fuel oil'!AB74/'BIFUbC-heavy-or-residual-oil'!AB26,1)</f>
        <v>3.687655707527656E-2</v>
      </c>
      <c r="AC26" s="313">
        <f>IF('BIFUbC-heavy-or-residual-oil'!AC26&gt;0,'E-heavy fuel oil'!AC74/'BIFUbC-heavy-or-residual-oil'!AC26,1)</f>
        <v>3.6791467644138098E-2</v>
      </c>
      <c r="AD26" s="313">
        <f>IF('BIFUbC-heavy-or-residual-oil'!AD26&gt;0,'E-heavy fuel oil'!AD74/'BIFUbC-heavy-or-residual-oil'!AD26,1)</f>
        <v>3.6706384718869563E-2</v>
      </c>
      <c r="AE26" s="313">
        <f>IF('BIFUbC-heavy-or-residual-oil'!AE26&gt;0,'E-heavy fuel oil'!AE74/'BIFUbC-heavy-or-residual-oil'!AE26,1)</f>
        <v>3.6621308306903806E-2</v>
      </c>
      <c r="AF26" s="313">
        <f>IF('BIFUbC-heavy-or-residual-oil'!AF26&gt;0,'E-heavy fuel oil'!AF74/'BIFUbC-heavy-or-residual-oil'!AF26,1)</f>
        <v>3.6536238415675326E-2</v>
      </c>
      <c r="AG26" s="313">
        <f>IF('BIFUbC-heavy-or-residual-oil'!AG26&gt;0,'E-heavy fuel oil'!AG74/'BIFUbC-heavy-or-residual-oil'!AG26,1)</f>
        <v>3.6451175052620445E-2</v>
      </c>
      <c r="AH26" s="313">
        <f>IF('BIFUbC-heavy-or-residual-oil'!AH26&gt;0,'E-heavy fuel oil'!AH74/'BIFUbC-heavy-or-residual-oil'!AH26,1)</f>
        <v>3.6366118225177262E-2</v>
      </c>
      <c r="AI26" s="313">
        <f>IF('BIFUbC-heavy-or-residual-oil'!AI26&gt;0,'E-heavy fuel oil'!AI74/'BIFUbC-heavy-or-residual-oil'!AI26,1)</f>
        <v>3.628106794078554E-2</v>
      </c>
      <c r="AJ26" s="313">
        <f>IF('BIFUbC-heavy-or-residual-oil'!AJ26&gt;0,'E-heavy fuel oil'!AJ74/'BIFUbC-heavy-or-residual-oil'!AJ26,1)</f>
        <v>3.619602420688689E-2</v>
      </c>
      <c r="AK26" s="313">
        <f>IF('BIFUbC-heavy-or-residual-oil'!AK26&gt;0,'E-heavy fuel oil'!AK74/'BIFUbC-heavy-or-residual-oil'!AK26,1)</f>
        <v>3.6110987030924607E-2</v>
      </c>
      <c r="AL26" s="313">
        <f>IF('BIFUbC-heavy-or-residual-oil'!AL26&gt;0,'E-heavy fuel oil'!AL74/'BIFUbC-heavy-or-residual-oil'!AL26,1)</f>
        <v>3.6025956420343702E-2</v>
      </c>
      <c r="AM26" s="313">
        <f>IF('BIFUbC-heavy-or-residual-oil'!AM26&gt;0,'E-heavy fuel oil'!AM74/'BIFUbC-heavy-or-residual-oil'!AM26,1)</f>
        <v>3.5940932382591044E-2</v>
      </c>
      <c r="AN26" s="313">
        <f>IF('BIFUbC-heavy-or-residual-oil'!AN26&gt;0,'E-heavy fuel oil'!AN74/'BIFUbC-heavy-or-residual-oil'!AN26,1)</f>
        <v>3.5855914925115154E-2</v>
      </c>
      <c r="AO26" s="313">
        <f>IF('BIFUbC-heavy-or-residual-oil'!AO26&gt;0,'E-heavy fuel oil'!AO74/'BIFUbC-heavy-or-residual-oil'!AO26,1)</f>
        <v>3.5770904055366301E-2</v>
      </c>
      <c r="AP26" s="313">
        <f>IF('BIFUbC-heavy-or-residual-oil'!AP26&gt;0,'E-heavy fuel oil'!AP74/'BIFUbC-heavy-or-residual-oil'!AP26,1)</f>
        <v>3.5685899780796546E-2</v>
      </c>
      <c r="AQ26" s="313">
        <f>IF('BIFUbC-heavy-or-residual-oil'!AQ26&gt;0,'E-heavy fuel oil'!AQ74/'BIFUbC-heavy-or-residual-oil'!AQ26,1)</f>
        <v>3.5313525802229739E-2</v>
      </c>
    </row>
  </sheetData>
  <phoneticPr fontId="3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F153C-B7C2-403C-A70C-32F180F5C060}">
  <sheetPr codeName="Sheet51">
    <tabColor theme="4" tint="-0.249977111117893"/>
  </sheetPr>
  <dimension ref="A1:AQ26"/>
  <sheetViews>
    <sheetView topLeftCell="T1" workbookViewId="0">
      <selection activeCell="B2" sqref="B2:AQ26"/>
    </sheetView>
    <sheetView workbookViewId="1"/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f>IF('BIFUbC-natural-gas'!B2&gt;0,'E-natural gas'!B50/'BIFUbC-natural-gas'!B2,1)</f>
        <v>1</v>
      </c>
      <c r="C2" s="313">
        <f>IF('BIFUbC-natural-gas'!C2&gt;0,'E-natural gas'!C50/'BIFUbC-natural-gas'!C2,1)</f>
        <v>1</v>
      </c>
      <c r="D2" s="313">
        <f>IF('BIFUbC-natural-gas'!D2&gt;0,'E-natural gas'!D50/'BIFUbC-natural-gas'!D2,1)</f>
        <v>1</v>
      </c>
      <c r="E2" s="313">
        <f>IF('BIFUbC-natural-gas'!E2&gt;0,'E-natural gas'!E50/'BIFUbC-natural-gas'!E2,1)</f>
        <v>1</v>
      </c>
      <c r="F2" s="313">
        <f>IF('BIFUbC-natural-gas'!F2&gt;0,'E-natural gas'!F50/'BIFUbC-natural-gas'!F2,1)</f>
        <v>1</v>
      </c>
      <c r="G2" s="313">
        <f>IF('BIFUbC-natural-gas'!G2&gt;0,'E-natural gas'!G50/'BIFUbC-natural-gas'!G2,1)</f>
        <v>1</v>
      </c>
      <c r="H2" s="313">
        <f>IF('BIFUbC-natural-gas'!H2&gt;0,'E-natural gas'!H50/'BIFUbC-natural-gas'!H2,1)</f>
        <v>1</v>
      </c>
      <c r="I2" s="313">
        <f>IF('BIFUbC-natural-gas'!I2&gt;0,'E-natural gas'!I50/'BIFUbC-natural-gas'!I2,1)</f>
        <v>1</v>
      </c>
      <c r="J2" s="313">
        <f>IF('BIFUbC-natural-gas'!J2&gt;0,'E-natural gas'!J50/'BIFUbC-natural-gas'!J2,1)</f>
        <v>1</v>
      </c>
      <c r="K2" s="313">
        <f>IF('BIFUbC-natural-gas'!K2&gt;0,'E-natural gas'!K50/'BIFUbC-natural-gas'!K2,1)</f>
        <v>1</v>
      </c>
      <c r="L2" s="313">
        <f>IF('BIFUbC-natural-gas'!L2&gt;0,'E-natural gas'!L50/'BIFUbC-natural-gas'!L2,1)</f>
        <v>1</v>
      </c>
      <c r="M2" s="313">
        <f>IF('BIFUbC-natural-gas'!M2&gt;0,'E-natural gas'!M50/'BIFUbC-natural-gas'!M2,1)</f>
        <v>1</v>
      </c>
      <c r="N2" s="313">
        <f>IF('BIFUbC-natural-gas'!N2&gt;0,'E-natural gas'!N50/'BIFUbC-natural-gas'!N2,1)</f>
        <v>1</v>
      </c>
      <c r="O2" s="313">
        <f>IF('BIFUbC-natural-gas'!O2&gt;0,'E-natural gas'!O50/'BIFUbC-natural-gas'!O2,1)</f>
        <v>1</v>
      </c>
      <c r="P2" s="313">
        <f>IF('BIFUbC-natural-gas'!P2&gt;0,'E-natural gas'!P50/'BIFUbC-natural-gas'!P2,1)</f>
        <v>1</v>
      </c>
      <c r="Q2" s="313">
        <f>IF('BIFUbC-natural-gas'!Q2&gt;0,'E-natural gas'!Q50/'BIFUbC-natural-gas'!Q2,1)</f>
        <v>1</v>
      </c>
      <c r="R2" s="313">
        <f>IF('BIFUbC-natural-gas'!R2&gt;0,'E-natural gas'!R50/'BIFUbC-natural-gas'!R2,1)</f>
        <v>1</v>
      </c>
      <c r="S2" s="313">
        <f>IF('BIFUbC-natural-gas'!S2&gt;0,'E-natural gas'!S50/'BIFUbC-natural-gas'!S2,1)</f>
        <v>1</v>
      </c>
      <c r="T2" s="313">
        <f>IF('BIFUbC-natural-gas'!T2&gt;0,'E-natural gas'!T50/'BIFUbC-natural-gas'!T2,1)</f>
        <v>1</v>
      </c>
      <c r="U2" s="313">
        <f>IF('BIFUbC-natural-gas'!U2&gt;0,'E-natural gas'!U50/'BIFUbC-natural-gas'!U2,1)</f>
        <v>1</v>
      </c>
      <c r="V2" s="313">
        <f>IF('BIFUbC-natural-gas'!V2&gt;0,'E-natural gas'!V50/'BIFUbC-natural-gas'!V2,1)</f>
        <v>1</v>
      </c>
      <c r="W2" s="313">
        <f>IF('BIFUbC-natural-gas'!W2&gt;0,'E-natural gas'!W50/'BIFUbC-natural-gas'!W2,1)</f>
        <v>1</v>
      </c>
      <c r="X2" s="313">
        <f>IF('BIFUbC-natural-gas'!X2&gt;0,'E-natural gas'!X50/'BIFUbC-natural-gas'!X2,1)</f>
        <v>1</v>
      </c>
      <c r="Y2" s="313">
        <f>IF('BIFUbC-natural-gas'!Y2&gt;0,'E-natural gas'!Y50/'BIFUbC-natural-gas'!Y2,1)</f>
        <v>1</v>
      </c>
      <c r="Z2" s="313">
        <f>IF('BIFUbC-natural-gas'!Z2&gt;0,'E-natural gas'!Z50/'BIFUbC-natural-gas'!Z2,1)</f>
        <v>1</v>
      </c>
      <c r="AA2" s="313">
        <f>IF('BIFUbC-natural-gas'!AA2&gt;0,'E-natural gas'!AA50/'BIFUbC-natural-gas'!AA2,1)</f>
        <v>1</v>
      </c>
      <c r="AB2" s="313">
        <f>IF('BIFUbC-natural-gas'!AB2&gt;0,'E-natural gas'!AB50/'BIFUbC-natural-gas'!AB2,1)</f>
        <v>1</v>
      </c>
      <c r="AC2" s="313">
        <f>IF('BIFUbC-natural-gas'!AC2&gt;0,'E-natural gas'!AC50/'BIFUbC-natural-gas'!AC2,1)</f>
        <v>1</v>
      </c>
      <c r="AD2" s="313">
        <f>IF('BIFUbC-natural-gas'!AD2&gt;0,'E-natural gas'!AD50/'BIFUbC-natural-gas'!AD2,1)</f>
        <v>1</v>
      </c>
      <c r="AE2" s="313">
        <f>IF('BIFUbC-natural-gas'!AE2&gt;0,'E-natural gas'!AE50/'BIFUbC-natural-gas'!AE2,1)</f>
        <v>1</v>
      </c>
      <c r="AF2" s="313">
        <f>IF('BIFUbC-natural-gas'!AF2&gt;0,'E-natural gas'!AF50/'BIFUbC-natural-gas'!AF2,1)</f>
        <v>1</v>
      </c>
      <c r="AG2" s="313">
        <f>IF('BIFUbC-natural-gas'!AG2&gt;0,'E-natural gas'!AG50/'BIFUbC-natural-gas'!AG2,1)</f>
        <v>1</v>
      </c>
      <c r="AH2" s="313">
        <f>IF('BIFUbC-natural-gas'!AH2&gt;0,'E-natural gas'!AH50/'BIFUbC-natural-gas'!AH2,1)</f>
        <v>1</v>
      </c>
      <c r="AI2" s="313">
        <f>IF('BIFUbC-natural-gas'!AI2&gt;0,'E-natural gas'!AI50/'BIFUbC-natural-gas'!AI2,1)</f>
        <v>1</v>
      </c>
      <c r="AJ2" s="313">
        <f>IF('BIFUbC-natural-gas'!AJ2&gt;0,'E-natural gas'!AJ50/'BIFUbC-natural-gas'!AJ2,1)</f>
        <v>1</v>
      </c>
      <c r="AK2" s="313">
        <f>IF('BIFUbC-natural-gas'!AK2&gt;0,'E-natural gas'!AK50/'BIFUbC-natural-gas'!AK2,1)</f>
        <v>1</v>
      </c>
      <c r="AL2" s="313">
        <f>IF('BIFUbC-natural-gas'!AL2&gt;0,'E-natural gas'!AL50/'BIFUbC-natural-gas'!AL2,1)</f>
        <v>1</v>
      </c>
      <c r="AM2" s="313">
        <f>IF('BIFUbC-natural-gas'!AM2&gt;0,'E-natural gas'!AM50/'BIFUbC-natural-gas'!AM2,1)</f>
        <v>1</v>
      </c>
      <c r="AN2" s="313">
        <f>IF('BIFUbC-natural-gas'!AN2&gt;0,'E-natural gas'!AN50/'BIFUbC-natural-gas'!AN2,1)</f>
        <v>1</v>
      </c>
      <c r="AO2" s="313">
        <f>IF('BIFUbC-natural-gas'!AO2&gt;0,'E-natural gas'!AO50/'BIFUbC-natural-gas'!AO2,1)</f>
        <v>1</v>
      </c>
      <c r="AP2" s="313">
        <f>IF('BIFUbC-natural-gas'!AP2&gt;0,'E-natural gas'!AP50/'BIFUbC-natural-gas'!AP2,1)</f>
        <v>1</v>
      </c>
      <c r="AQ2" s="313">
        <f>IF('BIFUbC-natural-gas'!AQ2&gt;0,'E-natural gas'!AQ50/'BIFUbC-natural-gas'!AQ2,1)</f>
        <v>1</v>
      </c>
    </row>
    <row r="3" spans="1:43" x14ac:dyDescent="0.2">
      <c r="A3" s="313" t="s">
        <v>125</v>
      </c>
      <c r="B3" s="313">
        <f>IF('BIFUbC-natural-gas'!B3&gt;0,'E-natural gas'!B51/'BIFUbC-natural-gas'!B3,1)</f>
        <v>1</v>
      </c>
      <c r="C3" s="313">
        <f>IF('BIFUbC-natural-gas'!C3&gt;0,'E-natural gas'!C51/'BIFUbC-natural-gas'!C3,1)</f>
        <v>1</v>
      </c>
      <c r="D3" s="313">
        <f>IF('BIFUbC-natural-gas'!D3&gt;0,'E-natural gas'!D51/'BIFUbC-natural-gas'!D3,1)</f>
        <v>1</v>
      </c>
      <c r="E3" s="313">
        <f>IF('BIFUbC-natural-gas'!E3&gt;0,'E-natural gas'!E51/'BIFUbC-natural-gas'!E3,1)</f>
        <v>1</v>
      </c>
      <c r="F3" s="313">
        <f>IF('BIFUbC-natural-gas'!F3&gt;0,'E-natural gas'!F51/'BIFUbC-natural-gas'!F3,1)</f>
        <v>1</v>
      </c>
      <c r="G3" s="313">
        <f>IF('BIFUbC-natural-gas'!G3&gt;0,'E-natural gas'!G51/'BIFUbC-natural-gas'!G3,1)</f>
        <v>1</v>
      </c>
      <c r="H3" s="313">
        <f>IF('BIFUbC-natural-gas'!H3&gt;0,'E-natural gas'!H51/'BIFUbC-natural-gas'!H3,1)</f>
        <v>1</v>
      </c>
      <c r="I3" s="313">
        <f>IF('BIFUbC-natural-gas'!I3&gt;0,'E-natural gas'!I51/'BIFUbC-natural-gas'!I3,1)</f>
        <v>1</v>
      </c>
      <c r="J3" s="313">
        <f>IF('BIFUbC-natural-gas'!J3&gt;0,'E-natural gas'!J51/'BIFUbC-natural-gas'!J3,1)</f>
        <v>1</v>
      </c>
      <c r="K3" s="313">
        <f>IF('BIFUbC-natural-gas'!K3&gt;0,'E-natural gas'!K51/'BIFUbC-natural-gas'!K3,1)</f>
        <v>1</v>
      </c>
      <c r="L3" s="313">
        <f>IF('BIFUbC-natural-gas'!L3&gt;0,'E-natural gas'!L51/'BIFUbC-natural-gas'!L3,1)</f>
        <v>1</v>
      </c>
      <c r="M3" s="313">
        <f>IF('BIFUbC-natural-gas'!M3&gt;0,'E-natural gas'!M51/'BIFUbC-natural-gas'!M3,1)</f>
        <v>1</v>
      </c>
      <c r="N3" s="313">
        <f>IF('BIFUbC-natural-gas'!N3&gt;0,'E-natural gas'!N51/'BIFUbC-natural-gas'!N3,1)</f>
        <v>1</v>
      </c>
      <c r="O3" s="313">
        <f>IF('BIFUbC-natural-gas'!O3&gt;0,'E-natural gas'!O51/'BIFUbC-natural-gas'!O3,1)</f>
        <v>1</v>
      </c>
      <c r="P3" s="313">
        <f>IF('BIFUbC-natural-gas'!P3&gt;0,'E-natural gas'!P51/'BIFUbC-natural-gas'!P3,1)</f>
        <v>1</v>
      </c>
      <c r="Q3" s="313">
        <f>IF('BIFUbC-natural-gas'!Q3&gt;0,'E-natural gas'!Q51/'BIFUbC-natural-gas'!Q3,1)</f>
        <v>1</v>
      </c>
      <c r="R3" s="313">
        <f>IF('BIFUbC-natural-gas'!R3&gt;0,'E-natural gas'!R51/'BIFUbC-natural-gas'!R3,1)</f>
        <v>1</v>
      </c>
      <c r="S3" s="313">
        <f>IF('BIFUbC-natural-gas'!S3&gt;0,'E-natural gas'!S51/'BIFUbC-natural-gas'!S3,1)</f>
        <v>1</v>
      </c>
      <c r="T3" s="313">
        <f>IF('BIFUbC-natural-gas'!T3&gt;0,'E-natural gas'!T51/'BIFUbC-natural-gas'!T3,1)</f>
        <v>1</v>
      </c>
      <c r="U3" s="313">
        <f>IF('BIFUbC-natural-gas'!U3&gt;0,'E-natural gas'!U51/'BIFUbC-natural-gas'!U3,1)</f>
        <v>1</v>
      </c>
      <c r="V3" s="313">
        <f>IF('BIFUbC-natural-gas'!V3&gt;0,'E-natural gas'!V51/'BIFUbC-natural-gas'!V3,1)</f>
        <v>1</v>
      </c>
      <c r="W3" s="313">
        <f>IF('BIFUbC-natural-gas'!W3&gt;0,'E-natural gas'!W51/'BIFUbC-natural-gas'!W3,1)</f>
        <v>1</v>
      </c>
      <c r="X3" s="313">
        <f>IF('BIFUbC-natural-gas'!X3&gt;0,'E-natural gas'!X51/'BIFUbC-natural-gas'!X3,1)</f>
        <v>1</v>
      </c>
      <c r="Y3" s="313">
        <f>IF('BIFUbC-natural-gas'!Y3&gt;0,'E-natural gas'!Y51/'BIFUbC-natural-gas'!Y3,1)</f>
        <v>1</v>
      </c>
      <c r="Z3" s="313">
        <f>IF('BIFUbC-natural-gas'!Z3&gt;0,'E-natural gas'!Z51/'BIFUbC-natural-gas'!Z3,1)</f>
        <v>1</v>
      </c>
      <c r="AA3" s="313">
        <f>IF('BIFUbC-natural-gas'!AA3&gt;0,'E-natural gas'!AA51/'BIFUbC-natural-gas'!AA3,1)</f>
        <v>1</v>
      </c>
      <c r="AB3" s="313">
        <f>IF('BIFUbC-natural-gas'!AB3&gt;0,'E-natural gas'!AB51/'BIFUbC-natural-gas'!AB3,1)</f>
        <v>1</v>
      </c>
      <c r="AC3" s="313">
        <f>IF('BIFUbC-natural-gas'!AC3&gt;0,'E-natural gas'!AC51/'BIFUbC-natural-gas'!AC3,1)</f>
        <v>1</v>
      </c>
      <c r="AD3" s="313">
        <f>IF('BIFUbC-natural-gas'!AD3&gt;0,'E-natural gas'!AD51/'BIFUbC-natural-gas'!AD3,1)</f>
        <v>1</v>
      </c>
      <c r="AE3" s="313">
        <f>IF('BIFUbC-natural-gas'!AE3&gt;0,'E-natural gas'!AE51/'BIFUbC-natural-gas'!AE3,1)</f>
        <v>1</v>
      </c>
      <c r="AF3" s="313">
        <f>IF('BIFUbC-natural-gas'!AF3&gt;0,'E-natural gas'!AF51/'BIFUbC-natural-gas'!AF3,1)</f>
        <v>1</v>
      </c>
      <c r="AG3" s="313">
        <f>IF('BIFUbC-natural-gas'!AG3&gt;0,'E-natural gas'!AG51/'BIFUbC-natural-gas'!AG3,1)</f>
        <v>1</v>
      </c>
      <c r="AH3" s="313">
        <f>IF('BIFUbC-natural-gas'!AH3&gt;0,'E-natural gas'!AH51/'BIFUbC-natural-gas'!AH3,1)</f>
        <v>1</v>
      </c>
      <c r="AI3" s="313">
        <f>IF('BIFUbC-natural-gas'!AI3&gt;0,'E-natural gas'!AI51/'BIFUbC-natural-gas'!AI3,1)</f>
        <v>1</v>
      </c>
      <c r="AJ3" s="313">
        <f>IF('BIFUbC-natural-gas'!AJ3&gt;0,'E-natural gas'!AJ51/'BIFUbC-natural-gas'!AJ3,1)</f>
        <v>1</v>
      </c>
      <c r="AK3" s="313">
        <f>IF('BIFUbC-natural-gas'!AK3&gt;0,'E-natural gas'!AK51/'BIFUbC-natural-gas'!AK3,1)</f>
        <v>1</v>
      </c>
      <c r="AL3" s="313">
        <f>IF('BIFUbC-natural-gas'!AL3&gt;0,'E-natural gas'!AL51/'BIFUbC-natural-gas'!AL3,1)</f>
        <v>1</v>
      </c>
      <c r="AM3" s="313">
        <f>IF('BIFUbC-natural-gas'!AM3&gt;0,'E-natural gas'!AM51/'BIFUbC-natural-gas'!AM3,1)</f>
        <v>1</v>
      </c>
      <c r="AN3" s="313">
        <f>IF('BIFUbC-natural-gas'!AN3&gt;0,'E-natural gas'!AN51/'BIFUbC-natural-gas'!AN3,1)</f>
        <v>1</v>
      </c>
      <c r="AO3" s="313">
        <f>IF('BIFUbC-natural-gas'!AO3&gt;0,'E-natural gas'!AO51/'BIFUbC-natural-gas'!AO3,1)</f>
        <v>1</v>
      </c>
      <c r="AP3" s="313">
        <f>IF('BIFUbC-natural-gas'!AP3&gt;0,'E-natural gas'!AP51/'BIFUbC-natural-gas'!AP3,1)</f>
        <v>1</v>
      </c>
      <c r="AQ3" s="313">
        <f>IF('BIFUbC-natural-gas'!AQ3&gt;0,'E-natural gas'!AQ51/'BIFUbC-natural-gas'!AQ3,1)</f>
        <v>1</v>
      </c>
    </row>
    <row r="4" spans="1:43" x14ac:dyDescent="0.2">
      <c r="A4" s="313" t="s">
        <v>126</v>
      </c>
      <c r="B4" s="313">
        <f>IF('BIFUbC-natural-gas'!B4&gt;0,'E-natural gas'!B52/'BIFUbC-natural-gas'!B4,1)</f>
        <v>1</v>
      </c>
      <c r="C4" s="313">
        <f>IF('BIFUbC-natural-gas'!C4&gt;0,'E-natural gas'!C52/'BIFUbC-natural-gas'!C4,1)</f>
        <v>1</v>
      </c>
      <c r="D4" s="313">
        <f>IF('BIFUbC-natural-gas'!D4&gt;0,'E-natural gas'!D52/'BIFUbC-natural-gas'!D4,1)</f>
        <v>1</v>
      </c>
      <c r="E4" s="313">
        <f>IF('BIFUbC-natural-gas'!E4&gt;0,'E-natural gas'!E52/'BIFUbC-natural-gas'!E4,1)</f>
        <v>1</v>
      </c>
      <c r="F4" s="313">
        <f>IF('BIFUbC-natural-gas'!F4&gt;0,'E-natural gas'!F52/'BIFUbC-natural-gas'!F4,1)</f>
        <v>1</v>
      </c>
      <c r="G4" s="313">
        <f>IF('BIFUbC-natural-gas'!G4&gt;0,'E-natural gas'!G52/'BIFUbC-natural-gas'!G4,1)</f>
        <v>1</v>
      </c>
      <c r="H4" s="313">
        <f>IF('BIFUbC-natural-gas'!H4&gt;0,'E-natural gas'!H52/'BIFUbC-natural-gas'!H4,1)</f>
        <v>1</v>
      </c>
      <c r="I4" s="313">
        <f>IF('BIFUbC-natural-gas'!I4&gt;0,'E-natural gas'!I52/'BIFUbC-natural-gas'!I4,1)</f>
        <v>1</v>
      </c>
      <c r="J4" s="313">
        <f>IF('BIFUbC-natural-gas'!J4&gt;0,'E-natural gas'!J52/'BIFUbC-natural-gas'!J4,1)</f>
        <v>1</v>
      </c>
      <c r="K4" s="313">
        <f>IF('BIFUbC-natural-gas'!K4&gt;0,'E-natural gas'!K52/'BIFUbC-natural-gas'!K4,1)</f>
        <v>1</v>
      </c>
      <c r="L4" s="313">
        <f>IF('BIFUbC-natural-gas'!L4&gt;0,'E-natural gas'!L52/'BIFUbC-natural-gas'!L4,1)</f>
        <v>1</v>
      </c>
      <c r="M4" s="313">
        <f>IF('BIFUbC-natural-gas'!M4&gt;0,'E-natural gas'!M52/'BIFUbC-natural-gas'!M4,1)</f>
        <v>1</v>
      </c>
      <c r="N4" s="313">
        <f>IF('BIFUbC-natural-gas'!N4&gt;0,'E-natural gas'!N52/'BIFUbC-natural-gas'!N4,1)</f>
        <v>1</v>
      </c>
      <c r="O4" s="313">
        <f>IF('BIFUbC-natural-gas'!O4&gt;0,'E-natural gas'!O52/'BIFUbC-natural-gas'!O4,1)</f>
        <v>1</v>
      </c>
      <c r="P4" s="313">
        <f>IF('BIFUbC-natural-gas'!P4&gt;0,'E-natural gas'!P52/'BIFUbC-natural-gas'!P4,1)</f>
        <v>1</v>
      </c>
      <c r="Q4" s="313">
        <f>IF('BIFUbC-natural-gas'!Q4&gt;0,'E-natural gas'!Q52/'BIFUbC-natural-gas'!Q4,1)</f>
        <v>1</v>
      </c>
      <c r="R4" s="313">
        <f>IF('BIFUbC-natural-gas'!R4&gt;0,'E-natural gas'!R52/'BIFUbC-natural-gas'!R4,1)</f>
        <v>1</v>
      </c>
      <c r="S4" s="313">
        <f>IF('BIFUbC-natural-gas'!S4&gt;0,'E-natural gas'!S52/'BIFUbC-natural-gas'!S4,1)</f>
        <v>1</v>
      </c>
      <c r="T4" s="313">
        <f>IF('BIFUbC-natural-gas'!T4&gt;0,'E-natural gas'!T52/'BIFUbC-natural-gas'!T4,1)</f>
        <v>1</v>
      </c>
      <c r="U4" s="313">
        <f>IF('BIFUbC-natural-gas'!U4&gt;0,'E-natural gas'!U52/'BIFUbC-natural-gas'!U4,1)</f>
        <v>1</v>
      </c>
      <c r="V4" s="313">
        <f>IF('BIFUbC-natural-gas'!V4&gt;0,'E-natural gas'!V52/'BIFUbC-natural-gas'!V4,1)</f>
        <v>1</v>
      </c>
      <c r="W4" s="313">
        <f>IF('BIFUbC-natural-gas'!W4&gt;0,'E-natural gas'!W52/'BIFUbC-natural-gas'!W4,1)</f>
        <v>1</v>
      </c>
      <c r="X4" s="313">
        <f>IF('BIFUbC-natural-gas'!X4&gt;0,'E-natural gas'!X52/'BIFUbC-natural-gas'!X4,1)</f>
        <v>1</v>
      </c>
      <c r="Y4" s="313">
        <f>IF('BIFUbC-natural-gas'!Y4&gt;0,'E-natural gas'!Y52/'BIFUbC-natural-gas'!Y4,1)</f>
        <v>1</v>
      </c>
      <c r="Z4" s="313">
        <f>IF('BIFUbC-natural-gas'!Z4&gt;0,'E-natural gas'!Z52/'BIFUbC-natural-gas'!Z4,1)</f>
        <v>1</v>
      </c>
      <c r="AA4" s="313">
        <f>IF('BIFUbC-natural-gas'!AA4&gt;0,'E-natural gas'!AA52/'BIFUbC-natural-gas'!AA4,1)</f>
        <v>1</v>
      </c>
      <c r="AB4" s="313">
        <f>IF('BIFUbC-natural-gas'!AB4&gt;0,'E-natural gas'!AB52/'BIFUbC-natural-gas'!AB4,1)</f>
        <v>1</v>
      </c>
      <c r="AC4" s="313">
        <f>IF('BIFUbC-natural-gas'!AC4&gt;0,'E-natural gas'!AC52/'BIFUbC-natural-gas'!AC4,1)</f>
        <v>1</v>
      </c>
      <c r="AD4" s="313">
        <f>IF('BIFUbC-natural-gas'!AD4&gt;0,'E-natural gas'!AD52/'BIFUbC-natural-gas'!AD4,1)</f>
        <v>1</v>
      </c>
      <c r="AE4" s="313">
        <f>IF('BIFUbC-natural-gas'!AE4&gt;0,'E-natural gas'!AE52/'BIFUbC-natural-gas'!AE4,1)</f>
        <v>1</v>
      </c>
      <c r="AF4" s="313">
        <f>IF('BIFUbC-natural-gas'!AF4&gt;0,'E-natural gas'!AF52/'BIFUbC-natural-gas'!AF4,1)</f>
        <v>1</v>
      </c>
      <c r="AG4" s="313">
        <f>IF('BIFUbC-natural-gas'!AG4&gt;0,'E-natural gas'!AG52/'BIFUbC-natural-gas'!AG4,1)</f>
        <v>1</v>
      </c>
      <c r="AH4" s="313">
        <f>IF('BIFUbC-natural-gas'!AH4&gt;0,'E-natural gas'!AH52/'BIFUbC-natural-gas'!AH4,1)</f>
        <v>1</v>
      </c>
      <c r="AI4" s="313">
        <f>IF('BIFUbC-natural-gas'!AI4&gt;0,'E-natural gas'!AI52/'BIFUbC-natural-gas'!AI4,1)</f>
        <v>1</v>
      </c>
      <c r="AJ4" s="313">
        <f>IF('BIFUbC-natural-gas'!AJ4&gt;0,'E-natural gas'!AJ52/'BIFUbC-natural-gas'!AJ4,1)</f>
        <v>1</v>
      </c>
      <c r="AK4" s="313">
        <f>IF('BIFUbC-natural-gas'!AK4&gt;0,'E-natural gas'!AK52/'BIFUbC-natural-gas'!AK4,1)</f>
        <v>1</v>
      </c>
      <c r="AL4" s="313">
        <f>IF('BIFUbC-natural-gas'!AL4&gt;0,'E-natural gas'!AL52/'BIFUbC-natural-gas'!AL4,1)</f>
        <v>1</v>
      </c>
      <c r="AM4" s="313">
        <f>IF('BIFUbC-natural-gas'!AM4&gt;0,'E-natural gas'!AM52/'BIFUbC-natural-gas'!AM4,1)</f>
        <v>1</v>
      </c>
      <c r="AN4" s="313">
        <f>IF('BIFUbC-natural-gas'!AN4&gt;0,'E-natural gas'!AN52/'BIFUbC-natural-gas'!AN4,1)</f>
        <v>1</v>
      </c>
      <c r="AO4" s="313">
        <f>IF('BIFUbC-natural-gas'!AO4&gt;0,'E-natural gas'!AO52/'BIFUbC-natural-gas'!AO4,1)</f>
        <v>1</v>
      </c>
      <c r="AP4" s="313">
        <f>IF('BIFUbC-natural-gas'!AP4&gt;0,'E-natural gas'!AP52/'BIFUbC-natural-gas'!AP4,1)</f>
        <v>1</v>
      </c>
      <c r="AQ4" s="313">
        <f>IF('BIFUbC-natural-gas'!AQ4&gt;0,'E-natural gas'!AQ52/'BIFUbC-natural-gas'!AQ4,1)</f>
        <v>1</v>
      </c>
    </row>
    <row r="5" spans="1:43" x14ac:dyDescent="0.2">
      <c r="A5" s="313" t="s">
        <v>127</v>
      </c>
      <c r="B5" s="313">
        <f>IF('BIFUbC-natural-gas'!B5&gt;0,'E-natural gas'!B53/'BIFUbC-natural-gas'!B5,1)</f>
        <v>1</v>
      </c>
      <c r="C5" s="313">
        <f>IF('BIFUbC-natural-gas'!C5&gt;0,'E-natural gas'!C53/'BIFUbC-natural-gas'!C5,1)</f>
        <v>1</v>
      </c>
      <c r="D5" s="313">
        <f>IF('BIFUbC-natural-gas'!D5&gt;0,'E-natural gas'!D53/'BIFUbC-natural-gas'!D5,1)</f>
        <v>1</v>
      </c>
      <c r="E5" s="313">
        <f>IF('BIFUbC-natural-gas'!E5&gt;0,'E-natural gas'!E53/'BIFUbC-natural-gas'!E5,1)</f>
        <v>1</v>
      </c>
      <c r="F5" s="313">
        <f>IF('BIFUbC-natural-gas'!F5&gt;0,'E-natural gas'!F53/'BIFUbC-natural-gas'!F5,1)</f>
        <v>1</v>
      </c>
      <c r="G5" s="313">
        <f>IF('BIFUbC-natural-gas'!G5&gt;0,'E-natural gas'!G53/'BIFUbC-natural-gas'!G5,1)</f>
        <v>1</v>
      </c>
      <c r="H5" s="313">
        <f>IF('BIFUbC-natural-gas'!H5&gt;0,'E-natural gas'!H53/'BIFUbC-natural-gas'!H5,1)</f>
        <v>1</v>
      </c>
      <c r="I5" s="313">
        <f>IF('BIFUbC-natural-gas'!I5&gt;0,'E-natural gas'!I53/'BIFUbC-natural-gas'!I5,1)</f>
        <v>1</v>
      </c>
      <c r="J5" s="313">
        <f>IF('BIFUbC-natural-gas'!J5&gt;0,'E-natural gas'!J53/'BIFUbC-natural-gas'!J5,1)</f>
        <v>1</v>
      </c>
      <c r="K5" s="313">
        <f>IF('BIFUbC-natural-gas'!K5&gt;0,'E-natural gas'!K53/'BIFUbC-natural-gas'!K5,1)</f>
        <v>1</v>
      </c>
      <c r="L5" s="313">
        <f>IF('BIFUbC-natural-gas'!L5&gt;0,'E-natural gas'!L53/'BIFUbC-natural-gas'!L5,1)</f>
        <v>1</v>
      </c>
      <c r="M5" s="313">
        <f>IF('BIFUbC-natural-gas'!M5&gt;0,'E-natural gas'!M53/'BIFUbC-natural-gas'!M5,1)</f>
        <v>1</v>
      </c>
      <c r="N5" s="313">
        <f>IF('BIFUbC-natural-gas'!N5&gt;0,'E-natural gas'!N53/'BIFUbC-natural-gas'!N5,1)</f>
        <v>1</v>
      </c>
      <c r="O5" s="313">
        <f>IF('BIFUbC-natural-gas'!O5&gt;0,'E-natural gas'!O53/'BIFUbC-natural-gas'!O5,1)</f>
        <v>1</v>
      </c>
      <c r="P5" s="313">
        <f>IF('BIFUbC-natural-gas'!P5&gt;0,'E-natural gas'!P53/'BIFUbC-natural-gas'!P5,1)</f>
        <v>1</v>
      </c>
      <c r="Q5" s="313">
        <f>IF('BIFUbC-natural-gas'!Q5&gt;0,'E-natural gas'!Q53/'BIFUbC-natural-gas'!Q5,1)</f>
        <v>1</v>
      </c>
      <c r="R5" s="313">
        <f>IF('BIFUbC-natural-gas'!R5&gt;0,'E-natural gas'!R53/'BIFUbC-natural-gas'!R5,1)</f>
        <v>1</v>
      </c>
      <c r="S5" s="313">
        <f>IF('BIFUbC-natural-gas'!S5&gt;0,'E-natural gas'!S53/'BIFUbC-natural-gas'!S5,1)</f>
        <v>1</v>
      </c>
      <c r="T5" s="313">
        <f>IF('BIFUbC-natural-gas'!T5&gt;0,'E-natural gas'!T53/'BIFUbC-natural-gas'!T5,1)</f>
        <v>1</v>
      </c>
      <c r="U5" s="313">
        <f>IF('BIFUbC-natural-gas'!U5&gt;0,'E-natural gas'!U53/'BIFUbC-natural-gas'!U5,1)</f>
        <v>1</v>
      </c>
      <c r="V5" s="313">
        <f>IF('BIFUbC-natural-gas'!V5&gt;0,'E-natural gas'!V53/'BIFUbC-natural-gas'!V5,1)</f>
        <v>1</v>
      </c>
      <c r="W5" s="313">
        <f>IF('BIFUbC-natural-gas'!W5&gt;0,'E-natural gas'!W53/'BIFUbC-natural-gas'!W5,1)</f>
        <v>1</v>
      </c>
      <c r="X5" s="313">
        <f>IF('BIFUbC-natural-gas'!X5&gt;0,'E-natural gas'!X53/'BIFUbC-natural-gas'!X5,1)</f>
        <v>1</v>
      </c>
      <c r="Y5" s="313">
        <f>IF('BIFUbC-natural-gas'!Y5&gt;0,'E-natural gas'!Y53/'BIFUbC-natural-gas'!Y5,1)</f>
        <v>1</v>
      </c>
      <c r="Z5" s="313">
        <f>IF('BIFUbC-natural-gas'!Z5&gt;0,'E-natural gas'!Z53/'BIFUbC-natural-gas'!Z5,1)</f>
        <v>1</v>
      </c>
      <c r="AA5" s="313">
        <f>IF('BIFUbC-natural-gas'!AA5&gt;0,'E-natural gas'!AA53/'BIFUbC-natural-gas'!AA5,1)</f>
        <v>1</v>
      </c>
      <c r="AB5" s="313">
        <f>IF('BIFUbC-natural-gas'!AB5&gt;0,'E-natural gas'!AB53/'BIFUbC-natural-gas'!AB5,1)</f>
        <v>1</v>
      </c>
      <c r="AC5" s="313">
        <f>IF('BIFUbC-natural-gas'!AC5&gt;0,'E-natural gas'!AC53/'BIFUbC-natural-gas'!AC5,1)</f>
        <v>1</v>
      </c>
      <c r="AD5" s="313">
        <f>IF('BIFUbC-natural-gas'!AD5&gt;0,'E-natural gas'!AD53/'BIFUbC-natural-gas'!AD5,1)</f>
        <v>1</v>
      </c>
      <c r="AE5" s="313">
        <f>IF('BIFUbC-natural-gas'!AE5&gt;0,'E-natural gas'!AE53/'BIFUbC-natural-gas'!AE5,1)</f>
        <v>1</v>
      </c>
      <c r="AF5" s="313">
        <f>IF('BIFUbC-natural-gas'!AF5&gt;0,'E-natural gas'!AF53/'BIFUbC-natural-gas'!AF5,1)</f>
        <v>1</v>
      </c>
      <c r="AG5" s="313">
        <f>IF('BIFUbC-natural-gas'!AG5&gt;0,'E-natural gas'!AG53/'BIFUbC-natural-gas'!AG5,1)</f>
        <v>1</v>
      </c>
      <c r="AH5" s="313">
        <f>IF('BIFUbC-natural-gas'!AH5&gt;0,'E-natural gas'!AH53/'BIFUbC-natural-gas'!AH5,1)</f>
        <v>1</v>
      </c>
      <c r="AI5" s="313">
        <f>IF('BIFUbC-natural-gas'!AI5&gt;0,'E-natural gas'!AI53/'BIFUbC-natural-gas'!AI5,1)</f>
        <v>1</v>
      </c>
      <c r="AJ5" s="313">
        <f>IF('BIFUbC-natural-gas'!AJ5&gt;0,'E-natural gas'!AJ53/'BIFUbC-natural-gas'!AJ5,1)</f>
        <v>1</v>
      </c>
      <c r="AK5" s="313">
        <f>IF('BIFUbC-natural-gas'!AK5&gt;0,'E-natural gas'!AK53/'BIFUbC-natural-gas'!AK5,1)</f>
        <v>1</v>
      </c>
      <c r="AL5" s="313">
        <f>IF('BIFUbC-natural-gas'!AL5&gt;0,'E-natural gas'!AL53/'BIFUbC-natural-gas'!AL5,1)</f>
        <v>1</v>
      </c>
      <c r="AM5" s="313">
        <f>IF('BIFUbC-natural-gas'!AM5&gt;0,'E-natural gas'!AM53/'BIFUbC-natural-gas'!AM5,1)</f>
        <v>1</v>
      </c>
      <c r="AN5" s="313">
        <f>IF('BIFUbC-natural-gas'!AN5&gt;0,'E-natural gas'!AN53/'BIFUbC-natural-gas'!AN5,1)</f>
        <v>1</v>
      </c>
      <c r="AO5" s="313">
        <f>IF('BIFUbC-natural-gas'!AO5&gt;0,'E-natural gas'!AO53/'BIFUbC-natural-gas'!AO5,1)</f>
        <v>1</v>
      </c>
      <c r="AP5" s="313">
        <f>IF('BIFUbC-natural-gas'!AP5&gt;0,'E-natural gas'!AP53/'BIFUbC-natural-gas'!AP5,1)</f>
        <v>1</v>
      </c>
      <c r="AQ5" s="313">
        <f>IF('BIFUbC-natural-gas'!AQ5&gt;0,'E-natural gas'!AQ53/'BIFUbC-natural-gas'!AQ5,1)</f>
        <v>1</v>
      </c>
    </row>
    <row r="6" spans="1:43" x14ac:dyDescent="0.2">
      <c r="A6" s="313" t="s">
        <v>128</v>
      </c>
      <c r="B6" s="313">
        <f>IF('BIFUbC-natural-gas'!B6&gt;0,'E-natural gas'!B54/'BIFUbC-natural-gas'!B6,1)</f>
        <v>1</v>
      </c>
      <c r="C6" s="313">
        <f>IF('BIFUbC-natural-gas'!C6&gt;0,'E-natural gas'!C54/'BIFUbC-natural-gas'!C6,1)</f>
        <v>1</v>
      </c>
      <c r="D6" s="313">
        <f>IF('BIFUbC-natural-gas'!D6&gt;0,'E-natural gas'!D54/'BIFUbC-natural-gas'!D6,1)</f>
        <v>1</v>
      </c>
      <c r="E6" s="313">
        <f>IF('BIFUbC-natural-gas'!E6&gt;0,'E-natural gas'!E54/'BIFUbC-natural-gas'!E6,1)</f>
        <v>1</v>
      </c>
      <c r="F6" s="313">
        <f>IF('BIFUbC-natural-gas'!F6&gt;0,'E-natural gas'!F54/'BIFUbC-natural-gas'!F6,1)</f>
        <v>1</v>
      </c>
      <c r="G6" s="313">
        <f>IF('BIFUbC-natural-gas'!G6&gt;0,'E-natural gas'!G54/'BIFUbC-natural-gas'!G6,1)</f>
        <v>1</v>
      </c>
      <c r="H6" s="313">
        <f>IF('BIFUbC-natural-gas'!H6&gt;0,'E-natural gas'!H54/'BIFUbC-natural-gas'!H6,1)</f>
        <v>1</v>
      </c>
      <c r="I6" s="313">
        <f>IF('BIFUbC-natural-gas'!I6&gt;0,'E-natural gas'!I54/'BIFUbC-natural-gas'!I6,1)</f>
        <v>1</v>
      </c>
      <c r="J6" s="313">
        <f>IF('BIFUbC-natural-gas'!J6&gt;0,'E-natural gas'!J54/'BIFUbC-natural-gas'!J6,1)</f>
        <v>1</v>
      </c>
      <c r="K6" s="313">
        <f>IF('BIFUbC-natural-gas'!K6&gt;0,'E-natural gas'!K54/'BIFUbC-natural-gas'!K6,1)</f>
        <v>1</v>
      </c>
      <c r="L6" s="313">
        <f>IF('BIFUbC-natural-gas'!L6&gt;0,'E-natural gas'!L54/'BIFUbC-natural-gas'!L6,1)</f>
        <v>1</v>
      </c>
      <c r="M6" s="313">
        <f>IF('BIFUbC-natural-gas'!M6&gt;0,'E-natural gas'!M54/'BIFUbC-natural-gas'!M6,1)</f>
        <v>1</v>
      </c>
      <c r="N6" s="313">
        <f>IF('BIFUbC-natural-gas'!N6&gt;0,'E-natural gas'!N54/'BIFUbC-natural-gas'!N6,1)</f>
        <v>1</v>
      </c>
      <c r="O6" s="313">
        <f>IF('BIFUbC-natural-gas'!O6&gt;0,'E-natural gas'!O54/'BIFUbC-natural-gas'!O6,1)</f>
        <v>1</v>
      </c>
      <c r="P6" s="313">
        <f>IF('BIFUbC-natural-gas'!P6&gt;0,'E-natural gas'!P54/'BIFUbC-natural-gas'!P6,1)</f>
        <v>1</v>
      </c>
      <c r="Q6" s="313">
        <f>IF('BIFUbC-natural-gas'!Q6&gt;0,'E-natural gas'!Q54/'BIFUbC-natural-gas'!Q6,1)</f>
        <v>1</v>
      </c>
      <c r="R6" s="313">
        <f>IF('BIFUbC-natural-gas'!R6&gt;0,'E-natural gas'!R54/'BIFUbC-natural-gas'!R6,1)</f>
        <v>1</v>
      </c>
      <c r="S6" s="313">
        <f>IF('BIFUbC-natural-gas'!S6&gt;0,'E-natural gas'!S54/'BIFUbC-natural-gas'!S6,1)</f>
        <v>1</v>
      </c>
      <c r="T6" s="313">
        <f>IF('BIFUbC-natural-gas'!T6&gt;0,'E-natural gas'!T54/'BIFUbC-natural-gas'!T6,1)</f>
        <v>1</v>
      </c>
      <c r="U6" s="313">
        <f>IF('BIFUbC-natural-gas'!U6&gt;0,'E-natural gas'!U54/'BIFUbC-natural-gas'!U6,1)</f>
        <v>1</v>
      </c>
      <c r="V6" s="313">
        <f>IF('BIFUbC-natural-gas'!V6&gt;0,'E-natural gas'!V54/'BIFUbC-natural-gas'!V6,1)</f>
        <v>1</v>
      </c>
      <c r="W6" s="313">
        <f>IF('BIFUbC-natural-gas'!W6&gt;0,'E-natural gas'!W54/'BIFUbC-natural-gas'!W6,1)</f>
        <v>1</v>
      </c>
      <c r="X6" s="313">
        <f>IF('BIFUbC-natural-gas'!X6&gt;0,'E-natural gas'!X54/'BIFUbC-natural-gas'!X6,1)</f>
        <v>1</v>
      </c>
      <c r="Y6" s="313">
        <f>IF('BIFUbC-natural-gas'!Y6&gt;0,'E-natural gas'!Y54/'BIFUbC-natural-gas'!Y6,1)</f>
        <v>1</v>
      </c>
      <c r="Z6" s="313">
        <f>IF('BIFUbC-natural-gas'!Z6&gt;0,'E-natural gas'!Z54/'BIFUbC-natural-gas'!Z6,1)</f>
        <v>1</v>
      </c>
      <c r="AA6" s="313">
        <f>IF('BIFUbC-natural-gas'!AA6&gt;0,'E-natural gas'!AA54/'BIFUbC-natural-gas'!AA6,1)</f>
        <v>1</v>
      </c>
      <c r="AB6" s="313">
        <f>IF('BIFUbC-natural-gas'!AB6&gt;0,'E-natural gas'!AB54/'BIFUbC-natural-gas'!AB6,1)</f>
        <v>1</v>
      </c>
      <c r="AC6" s="313">
        <f>IF('BIFUbC-natural-gas'!AC6&gt;0,'E-natural gas'!AC54/'BIFUbC-natural-gas'!AC6,1)</f>
        <v>1</v>
      </c>
      <c r="AD6" s="313">
        <f>IF('BIFUbC-natural-gas'!AD6&gt;0,'E-natural gas'!AD54/'BIFUbC-natural-gas'!AD6,1)</f>
        <v>1</v>
      </c>
      <c r="AE6" s="313">
        <f>IF('BIFUbC-natural-gas'!AE6&gt;0,'E-natural gas'!AE54/'BIFUbC-natural-gas'!AE6,1)</f>
        <v>1</v>
      </c>
      <c r="AF6" s="313">
        <f>IF('BIFUbC-natural-gas'!AF6&gt;0,'E-natural gas'!AF54/'BIFUbC-natural-gas'!AF6,1)</f>
        <v>1</v>
      </c>
      <c r="AG6" s="313">
        <f>IF('BIFUbC-natural-gas'!AG6&gt;0,'E-natural gas'!AG54/'BIFUbC-natural-gas'!AG6,1)</f>
        <v>1</v>
      </c>
      <c r="AH6" s="313">
        <f>IF('BIFUbC-natural-gas'!AH6&gt;0,'E-natural gas'!AH54/'BIFUbC-natural-gas'!AH6,1)</f>
        <v>1</v>
      </c>
      <c r="AI6" s="313">
        <f>IF('BIFUbC-natural-gas'!AI6&gt;0,'E-natural gas'!AI54/'BIFUbC-natural-gas'!AI6,1)</f>
        <v>1</v>
      </c>
      <c r="AJ6" s="313">
        <f>IF('BIFUbC-natural-gas'!AJ6&gt;0,'E-natural gas'!AJ54/'BIFUbC-natural-gas'!AJ6,1)</f>
        <v>1</v>
      </c>
      <c r="AK6" s="313">
        <f>IF('BIFUbC-natural-gas'!AK6&gt;0,'E-natural gas'!AK54/'BIFUbC-natural-gas'!AK6,1)</f>
        <v>1</v>
      </c>
      <c r="AL6" s="313">
        <f>IF('BIFUbC-natural-gas'!AL6&gt;0,'E-natural gas'!AL54/'BIFUbC-natural-gas'!AL6,1)</f>
        <v>1</v>
      </c>
      <c r="AM6" s="313">
        <f>IF('BIFUbC-natural-gas'!AM6&gt;0,'E-natural gas'!AM54/'BIFUbC-natural-gas'!AM6,1)</f>
        <v>1</v>
      </c>
      <c r="AN6" s="313">
        <f>IF('BIFUbC-natural-gas'!AN6&gt;0,'E-natural gas'!AN54/'BIFUbC-natural-gas'!AN6,1)</f>
        <v>1</v>
      </c>
      <c r="AO6" s="313">
        <f>IF('BIFUbC-natural-gas'!AO6&gt;0,'E-natural gas'!AO54/'BIFUbC-natural-gas'!AO6,1)</f>
        <v>1</v>
      </c>
      <c r="AP6" s="313">
        <f>IF('BIFUbC-natural-gas'!AP6&gt;0,'E-natural gas'!AP54/'BIFUbC-natural-gas'!AP6,1)</f>
        <v>1</v>
      </c>
      <c r="AQ6" s="313">
        <f>IF('BIFUbC-natural-gas'!AQ6&gt;0,'E-natural gas'!AQ54/'BIFUbC-natural-gas'!AQ6,1)</f>
        <v>1</v>
      </c>
    </row>
    <row r="7" spans="1:43" x14ac:dyDescent="0.2">
      <c r="A7" s="313" t="s">
        <v>129</v>
      </c>
      <c r="B7" s="313">
        <f>IF('BIFUbC-natural-gas'!B7&gt;0,'E-natural gas'!B55/'BIFUbC-natural-gas'!B7,1)</f>
        <v>1</v>
      </c>
      <c r="C7" s="313">
        <f>IF('BIFUbC-natural-gas'!C7&gt;0,'E-natural gas'!C55/'BIFUbC-natural-gas'!C7,1)</f>
        <v>1</v>
      </c>
      <c r="D7" s="313">
        <f>IF('BIFUbC-natural-gas'!D7&gt;0,'E-natural gas'!D55/'BIFUbC-natural-gas'!D7,1)</f>
        <v>1</v>
      </c>
      <c r="E7" s="313">
        <f>IF('BIFUbC-natural-gas'!E7&gt;0,'E-natural gas'!E55/'BIFUbC-natural-gas'!E7,1)</f>
        <v>1</v>
      </c>
      <c r="F7" s="313">
        <f>IF('BIFUbC-natural-gas'!F7&gt;0,'E-natural gas'!F55/'BIFUbC-natural-gas'!F7,1)</f>
        <v>1</v>
      </c>
      <c r="G7" s="313">
        <f>IF('BIFUbC-natural-gas'!G7&gt;0,'E-natural gas'!G55/'BIFUbC-natural-gas'!G7,1)</f>
        <v>1</v>
      </c>
      <c r="H7" s="313">
        <f>IF('BIFUbC-natural-gas'!H7&gt;0,'E-natural gas'!H55/'BIFUbC-natural-gas'!H7,1)</f>
        <v>1</v>
      </c>
      <c r="I7" s="313">
        <f>IF('BIFUbC-natural-gas'!I7&gt;0,'E-natural gas'!I55/'BIFUbC-natural-gas'!I7,1)</f>
        <v>1</v>
      </c>
      <c r="J7" s="313">
        <f>IF('BIFUbC-natural-gas'!J7&gt;0,'E-natural gas'!J55/'BIFUbC-natural-gas'!J7,1)</f>
        <v>1</v>
      </c>
      <c r="K7" s="313">
        <f>IF('BIFUbC-natural-gas'!K7&gt;0,'E-natural gas'!K55/'BIFUbC-natural-gas'!K7,1)</f>
        <v>1</v>
      </c>
      <c r="L7" s="313">
        <f>IF('BIFUbC-natural-gas'!L7&gt;0,'E-natural gas'!L55/'BIFUbC-natural-gas'!L7,1)</f>
        <v>1</v>
      </c>
      <c r="M7" s="313">
        <f>IF('BIFUbC-natural-gas'!M7&gt;0,'E-natural gas'!M55/'BIFUbC-natural-gas'!M7,1)</f>
        <v>1</v>
      </c>
      <c r="N7" s="313">
        <f>IF('BIFUbC-natural-gas'!N7&gt;0,'E-natural gas'!N55/'BIFUbC-natural-gas'!N7,1)</f>
        <v>1</v>
      </c>
      <c r="O7" s="313">
        <f>IF('BIFUbC-natural-gas'!O7&gt;0,'E-natural gas'!O55/'BIFUbC-natural-gas'!O7,1)</f>
        <v>1</v>
      </c>
      <c r="P7" s="313">
        <f>IF('BIFUbC-natural-gas'!P7&gt;0,'E-natural gas'!P55/'BIFUbC-natural-gas'!P7,1)</f>
        <v>1</v>
      </c>
      <c r="Q7" s="313">
        <f>IF('BIFUbC-natural-gas'!Q7&gt;0,'E-natural gas'!Q55/'BIFUbC-natural-gas'!Q7,1)</f>
        <v>1</v>
      </c>
      <c r="R7" s="313">
        <f>IF('BIFUbC-natural-gas'!R7&gt;0,'E-natural gas'!R55/'BIFUbC-natural-gas'!R7,1)</f>
        <v>1</v>
      </c>
      <c r="S7" s="313">
        <f>IF('BIFUbC-natural-gas'!S7&gt;0,'E-natural gas'!S55/'BIFUbC-natural-gas'!S7,1)</f>
        <v>1</v>
      </c>
      <c r="T7" s="313">
        <f>IF('BIFUbC-natural-gas'!T7&gt;0,'E-natural gas'!T55/'BIFUbC-natural-gas'!T7,1)</f>
        <v>1</v>
      </c>
      <c r="U7" s="313">
        <f>IF('BIFUbC-natural-gas'!U7&gt;0,'E-natural gas'!U55/'BIFUbC-natural-gas'!U7,1)</f>
        <v>1</v>
      </c>
      <c r="V7" s="313">
        <f>IF('BIFUbC-natural-gas'!V7&gt;0,'E-natural gas'!V55/'BIFUbC-natural-gas'!V7,1)</f>
        <v>1</v>
      </c>
      <c r="W7" s="313">
        <f>IF('BIFUbC-natural-gas'!W7&gt;0,'E-natural gas'!W55/'BIFUbC-natural-gas'!W7,1)</f>
        <v>1</v>
      </c>
      <c r="X7" s="313">
        <f>IF('BIFUbC-natural-gas'!X7&gt;0,'E-natural gas'!X55/'BIFUbC-natural-gas'!X7,1)</f>
        <v>1</v>
      </c>
      <c r="Y7" s="313">
        <f>IF('BIFUbC-natural-gas'!Y7&gt;0,'E-natural gas'!Y55/'BIFUbC-natural-gas'!Y7,1)</f>
        <v>1</v>
      </c>
      <c r="Z7" s="313">
        <f>IF('BIFUbC-natural-gas'!Z7&gt;0,'E-natural gas'!Z55/'BIFUbC-natural-gas'!Z7,1)</f>
        <v>1</v>
      </c>
      <c r="AA7" s="313">
        <f>IF('BIFUbC-natural-gas'!AA7&gt;0,'E-natural gas'!AA55/'BIFUbC-natural-gas'!AA7,1)</f>
        <v>1</v>
      </c>
      <c r="AB7" s="313">
        <f>IF('BIFUbC-natural-gas'!AB7&gt;0,'E-natural gas'!AB55/'BIFUbC-natural-gas'!AB7,1)</f>
        <v>1</v>
      </c>
      <c r="AC7" s="313">
        <f>IF('BIFUbC-natural-gas'!AC7&gt;0,'E-natural gas'!AC55/'BIFUbC-natural-gas'!AC7,1)</f>
        <v>1</v>
      </c>
      <c r="AD7" s="313">
        <f>IF('BIFUbC-natural-gas'!AD7&gt;0,'E-natural gas'!AD55/'BIFUbC-natural-gas'!AD7,1)</f>
        <v>1</v>
      </c>
      <c r="AE7" s="313">
        <f>IF('BIFUbC-natural-gas'!AE7&gt;0,'E-natural gas'!AE55/'BIFUbC-natural-gas'!AE7,1)</f>
        <v>1</v>
      </c>
      <c r="AF7" s="313">
        <f>IF('BIFUbC-natural-gas'!AF7&gt;0,'E-natural gas'!AF55/'BIFUbC-natural-gas'!AF7,1)</f>
        <v>1</v>
      </c>
      <c r="AG7" s="313">
        <f>IF('BIFUbC-natural-gas'!AG7&gt;0,'E-natural gas'!AG55/'BIFUbC-natural-gas'!AG7,1)</f>
        <v>1</v>
      </c>
      <c r="AH7" s="313">
        <f>IF('BIFUbC-natural-gas'!AH7&gt;0,'E-natural gas'!AH55/'BIFUbC-natural-gas'!AH7,1)</f>
        <v>1</v>
      </c>
      <c r="AI7" s="313">
        <f>IF('BIFUbC-natural-gas'!AI7&gt;0,'E-natural gas'!AI55/'BIFUbC-natural-gas'!AI7,1)</f>
        <v>1</v>
      </c>
      <c r="AJ7" s="313">
        <f>IF('BIFUbC-natural-gas'!AJ7&gt;0,'E-natural gas'!AJ55/'BIFUbC-natural-gas'!AJ7,1)</f>
        <v>1</v>
      </c>
      <c r="AK7" s="313">
        <f>IF('BIFUbC-natural-gas'!AK7&gt;0,'E-natural gas'!AK55/'BIFUbC-natural-gas'!AK7,1)</f>
        <v>1</v>
      </c>
      <c r="AL7" s="313">
        <f>IF('BIFUbC-natural-gas'!AL7&gt;0,'E-natural gas'!AL55/'BIFUbC-natural-gas'!AL7,1)</f>
        <v>1</v>
      </c>
      <c r="AM7" s="313">
        <f>IF('BIFUbC-natural-gas'!AM7&gt;0,'E-natural gas'!AM55/'BIFUbC-natural-gas'!AM7,1)</f>
        <v>1</v>
      </c>
      <c r="AN7" s="313">
        <f>IF('BIFUbC-natural-gas'!AN7&gt;0,'E-natural gas'!AN55/'BIFUbC-natural-gas'!AN7,1)</f>
        <v>1</v>
      </c>
      <c r="AO7" s="313">
        <f>IF('BIFUbC-natural-gas'!AO7&gt;0,'E-natural gas'!AO55/'BIFUbC-natural-gas'!AO7,1)</f>
        <v>1</v>
      </c>
      <c r="AP7" s="313">
        <f>IF('BIFUbC-natural-gas'!AP7&gt;0,'E-natural gas'!AP55/'BIFUbC-natural-gas'!AP7,1)</f>
        <v>1</v>
      </c>
      <c r="AQ7" s="313">
        <f>IF('BIFUbC-natural-gas'!AQ7&gt;0,'E-natural gas'!AQ55/'BIFUbC-natural-gas'!AQ7,1)</f>
        <v>1</v>
      </c>
    </row>
    <row r="8" spans="1:43" x14ac:dyDescent="0.2">
      <c r="A8" s="313" t="s">
        <v>130</v>
      </c>
      <c r="B8" s="313">
        <f>IF('BIFUbC-natural-gas'!B8&gt;0,'E-natural gas'!B56/'BIFUbC-natural-gas'!B8,1)</f>
        <v>1</v>
      </c>
      <c r="C8" s="313">
        <f>IF('BIFUbC-natural-gas'!C8&gt;0,'E-natural gas'!C56/'BIFUbC-natural-gas'!C8,1)</f>
        <v>1</v>
      </c>
      <c r="D8" s="313">
        <f>IF('BIFUbC-natural-gas'!D8&gt;0,'E-natural gas'!D56/'BIFUbC-natural-gas'!D8,1)</f>
        <v>1</v>
      </c>
      <c r="E8" s="313">
        <f>IF('BIFUbC-natural-gas'!E8&gt;0,'E-natural gas'!E56/'BIFUbC-natural-gas'!E8,1)</f>
        <v>1</v>
      </c>
      <c r="F8" s="313">
        <f>IF('BIFUbC-natural-gas'!F8&gt;0,'E-natural gas'!F56/'BIFUbC-natural-gas'!F8,1)</f>
        <v>1</v>
      </c>
      <c r="G8" s="313">
        <f>IF('BIFUbC-natural-gas'!G8&gt;0,'E-natural gas'!G56/'BIFUbC-natural-gas'!G8,1)</f>
        <v>1</v>
      </c>
      <c r="H8" s="313">
        <f>IF('BIFUbC-natural-gas'!H8&gt;0,'E-natural gas'!H56/'BIFUbC-natural-gas'!H8,1)</f>
        <v>1</v>
      </c>
      <c r="I8" s="313">
        <f>IF('BIFUbC-natural-gas'!I8&gt;0,'E-natural gas'!I56/'BIFUbC-natural-gas'!I8,1)</f>
        <v>1</v>
      </c>
      <c r="J8" s="313">
        <f>IF('BIFUbC-natural-gas'!J8&gt;0,'E-natural gas'!J56/'BIFUbC-natural-gas'!J8,1)</f>
        <v>1</v>
      </c>
      <c r="K8" s="313">
        <f>IF('BIFUbC-natural-gas'!K8&gt;0,'E-natural gas'!K56/'BIFUbC-natural-gas'!K8,1)</f>
        <v>1</v>
      </c>
      <c r="L8" s="313">
        <f>IF('BIFUbC-natural-gas'!L8&gt;0,'E-natural gas'!L56/'BIFUbC-natural-gas'!L8,1)</f>
        <v>1</v>
      </c>
      <c r="M8" s="313">
        <f>IF('BIFUbC-natural-gas'!M8&gt;0,'E-natural gas'!M56/'BIFUbC-natural-gas'!M8,1)</f>
        <v>1</v>
      </c>
      <c r="N8" s="313">
        <f>IF('BIFUbC-natural-gas'!N8&gt;0,'E-natural gas'!N56/'BIFUbC-natural-gas'!N8,1)</f>
        <v>1</v>
      </c>
      <c r="O8" s="313">
        <f>IF('BIFUbC-natural-gas'!O8&gt;0,'E-natural gas'!O56/'BIFUbC-natural-gas'!O8,1)</f>
        <v>1</v>
      </c>
      <c r="P8" s="313">
        <f>IF('BIFUbC-natural-gas'!P8&gt;0,'E-natural gas'!P56/'BIFUbC-natural-gas'!P8,1)</f>
        <v>1</v>
      </c>
      <c r="Q8" s="313">
        <f>IF('BIFUbC-natural-gas'!Q8&gt;0,'E-natural gas'!Q56/'BIFUbC-natural-gas'!Q8,1)</f>
        <v>1</v>
      </c>
      <c r="R8" s="313">
        <f>IF('BIFUbC-natural-gas'!R8&gt;0,'E-natural gas'!R56/'BIFUbC-natural-gas'!R8,1)</f>
        <v>1</v>
      </c>
      <c r="S8" s="313">
        <f>IF('BIFUbC-natural-gas'!S8&gt;0,'E-natural gas'!S56/'BIFUbC-natural-gas'!S8,1)</f>
        <v>1</v>
      </c>
      <c r="T8" s="313">
        <f>IF('BIFUbC-natural-gas'!T8&gt;0,'E-natural gas'!T56/'BIFUbC-natural-gas'!T8,1)</f>
        <v>1</v>
      </c>
      <c r="U8" s="313">
        <f>IF('BIFUbC-natural-gas'!U8&gt;0,'E-natural gas'!U56/'BIFUbC-natural-gas'!U8,1)</f>
        <v>1</v>
      </c>
      <c r="V8" s="313">
        <f>IF('BIFUbC-natural-gas'!V8&gt;0,'E-natural gas'!V56/'BIFUbC-natural-gas'!V8,1)</f>
        <v>1</v>
      </c>
      <c r="W8" s="313">
        <f>IF('BIFUbC-natural-gas'!W8&gt;0,'E-natural gas'!W56/'BIFUbC-natural-gas'!W8,1)</f>
        <v>1</v>
      </c>
      <c r="X8" s="313">
        <f>IF('BIFUbC-natural-gas'!X8&gt;0,'E-natural gas'!X56/'BIFUbC-natural-gas'!X8,1)</f>
        <v>1</v>
      </c>
      <c r="Y8" s="313">
        <f>IF('BIFUbC-natural-gas'!Y8&gt;0,'E-natural gas'!Y56/'BIFUbC-natural-gas'!Y8,1)</f>
        <v>1</v>
      </c>
      <c r="Z8" s="313">
        <f>IF('BIFUbC-natural-gas'!Z8&gt;0,'E-natural gas'!Z56/'BIFUbC-natural-gas'!Z8,1)</f>
        <v>1</v>
      </c>
      <c r="AA8" s="313">
        <f>IF('BIFUbC-natural-gas'!AA8&gt;0,'E-natural gas'!AA56/'BIFUbC-natural-gas'!AA8,1)</f>
        <v>1</v>
      </c>
      <c r="AB8" s="313">
        <f>IF('BIFUbC-natural-gas'!AB8&gt;0,'E-natural gas'!AB56/'BIFUbC-natural-gas'!AB8,1)</f>
        <v>1</v>
      </c>
      <c r="AC8" s="313">
        <f>IF('BIFUbC-natural-gas'!AC8&gt;0,'E-natural gas'!AC56/'BIFUbC-natural-gas'!AC8,1)</f>
        <v>1</v>
      </c>
      <c r="AD8" s="313">
        <f>IF('BIFUbC-natural-gas'!AD8&gt;0,'E-natural gas'!AD56/'BIFUbC-natural-gas'!AD8,1)</f>
        <v>1</v>
      </c>
      <c r="AE8" s="313">
        <f>IF('BIFUbC-natural-gas'!AE8&gt;0,'E-natural gas'!AE56/'BIFUbC-natural-gas'!AE8,1)</f>
        <v>1</v>
      </c>
      <c r="AF8" s="313">
        <f>IF('BIFUbC-natural-gas'!AF8&gt;0,'E-natural gas'!AF56/'BIFUbC-natural-gas'!AF8,1)</f>
        <v>1</v>
      </c>
      <c r="AG8" s="313">
        <f>IF('BIFUbC-natural-gas'!AG8&gt;0,'E-natural gas'!AG56/'BIFUbC-natural-gas'!AG8,1)</f>
        <v>1</v>
      </c>
      <c r="AH8" s="313">
        <f>IF('BIFUbC-natural-gas'!AH8&gt;0,'E-natural gas'!AH56/'BIFUbC-natural-gas'!AH8,1)</f>
        <v>1</v>
      </c>
      <c r="AI8" s="313">
        <f>IF('BIFUbC-natural-gas'!AI8&gt;0,'E-natural gas'!AI56/'BIFUbC-natural-gas'!AI8,1)</f>
        <v>1</v>
      </c>
      <c r="AJ8" s="313">
        <f>IF('BIFUbC-natural-gas'!AJ8&gt;0,'E-natural gas'!AJ56/'BIFUbC-natural-gas'!AJ8,1)</f>
        <v>1</v>
      </c>
      <c r="AK8" s="313">
        <f>IF('BIFUbC-natural-gas'!AK8&gt;0,'E-natural gas'!AK56/'BIFUbC-natural-gas'!AK8,1)</f>
        <v>1</v>
      </c>
      <c r="AL8" s="313">
        <f>IF('BIFUbC-natural-gas'!AL8&gt;0,'E-natural gas'!AL56/'BIFUbC-natural-gas'!AL8,1)</f>
        <v>1</v>
      </c>
      <c r="AM8" s="313">
        <f>IF('BIFUbC-natural-gas'!AM8&gt;0,'E-natural gas'!AM56/'BIFUbC-natural-gas'!AM8,1)</f>
        <v>1</v>
      </c>
      <c r="AN8" s="313">
        <f>IF('BIFUbC-natural-gas'!AN8&gt;0,'E-natural gas'!AN56/'BIFUbC-natural-gas'!AN8,1)</f>
        <v>1</v>
      </c>
      <c r="AO8" s="313">
        <f>IF('BIFUbC-natural-gas'!AO8&gt;0,'E-natural gas'!AO56/'BIFUbC-natural-gas'!AO8,1)</f>
        <v>1</v>
      </c>
      <c r="AP8" s="313">
        <f>IF('BIFUbC-natural-gas'!AP8&gt;0,'E-natural gas'!AP56/'BIFUbC-natural-gas'!AP8,1)</f>
        <v>1</v>
      </c>
      <c r="AQ8" s="313">
        <f>IF('BIFUbC-natural-gas'!AQ8&gt;0,'E-natural gas'!AQ56/'BIFUbC-natural-gas'!AQ8,1)</f>
        <v>1</v>
      </c>
    </row>
    <row r="9" spans="1:43" x14ac:dyDescent="0.2">
      <c r="A9" s="313" t="s">
        <v>131</v>
      </c>
      <c r="B9" s="313">
        <f>IF('BIFUbC-natural-gas'!B9&gt;0,'E-natural gas'!B57/'BIFUbC-natural-gas'!B9,1)</f>
        <v>1</v>
      </c>
      <c r="C9" s="313">
        <f>IF('BIFUbC-natural-gas'!C9&gt;0,'E-natural gas'!C57/'BIFUbC-natural-gas'!C9,1)</f>
        <v>1</v>
      </c>
      <c r="D9" s="313">
        <f>IF('BIFUbC-natural-gas'!D9&gt;0,'E-natural gas'!D57/'BIFUbC-natural-gas'!D9,1)</f>
        <v>1</v>
      </c>
      <c r="E9" s="313">
        <f>IF('BIFUbC-natural-gas'!E9&gt;0,'E-natural gas'!E57/'BIFUbC-natural-gas'!E9,1)</f>
        <v>1</v>
      </c>
      <c r="F9" s="313">
        <f>IF('BIFUbC-natural-gas'!F9&gt;0,'E-natural gas'!F57/'BIFUbC-natural-gas'!F9,1)</f>
        <v>1</v>
      </c>
      <c r="G9" s="313">
        <f>IF('BIFUbC-natural-gas'!G9&gt;0,'E-natural gas'!G57/'BIFUbC-natural-gas'!G9,1)</f>
        <v>1</v>
      </c>
      <c r="H9" s="313">
        <f>IF('BIFUbC-natural-gas'!H9&gt;0,'E-natural gas'!H57/'BIFUbC-natural-gas'!H9,1)</f>
        <v>1</v>
      </c>
      <c r="I9" s="313">
        <f>IF('BIFUbC-natural-gas'!I9&gt;0,'E-natural gas'!I57/'BIFUbC-natural-gas'!I9,1)</f>
        <v>1</v>
      </c>
      <c r="J9" s="313">
        <f>IF('BIFUbC-natural-gas'!J9&gt;0,'E-natural gas'!J57/'BIFUbC-natural-gas'!J9,1)</f>
        <v>1</v>
      </c>
      <c r="K9" s="313">
        <f>IF('BIFUbC-natural-gas'!K9&gt;0,'E-natural gas'!K57/'BIFUbC-natural-gas'!K9,1)</f>
        <v>1</v>
      </c>
      <c r="L9" s="313">
        <f>IF('BIFUbC-natural-gas'!L9&gt;0,'E-natural gas'!L57/'BIFUbC-natural-gas'!L9,1)</f>
        <v>1</v>
      </c>
      <c r="M9" s="313">
        <f>IF('BIFUbC-natural-gas'!M9&gt;0,'E-natural gas'!M57/'BIFUbC-natural-gas'!M9,1)</f>
        <v>1</v>
      </c>
      <c r="N9" s="313">
        <f>IF('BIFUbC-natural-gas'!N9&gt;0,'E-natural gas'!N57/'BIFUbC-natural-gas'!N9,1)</f>
        <v>1</v>
      </c>
      <c r="O9" s="313">
        <f>IF('BIFUbC-natural-gas'!O9&gt;0,'E-natural gas'!O57/'BIFUbC-natural-gas'!O9,1)</f>
        <v>1</v>
      </c>
      <c r="P9" s="313">
        <f>IF('BIFUbC-natural-gas'!P9&gt;0,'E-natural gas'!P57/'BIFUbC-natural-gas'!P9,1)</f>
        <v>1</v>
      </c>
      <c r="Q9" s="313">
        <f>IF('BIFUbC-natural-gas'!Q9&gt;0,'E-natural gas'!Q57/'BIFUbC-natural-gas'!Q9,1)</f>
        <v>1</v>
      </c>
      <c r="R9" s="313">
        <f>IF('BIFUbC-natural-gas'!R9&gt;0,'E-natural gas'!R57/'BIFUbC-natural-gas'!R9,1)</f>
        <v>1</v>
      </c>
      <c r="S9" s="313">
        <f>IF('BIFUbC-natural-gas'!S9&gt;0,'E-natural gas'!S57/'BIFUbC-natural-gas'!S9,1)</f>
        <v>1</v>
      </c>
      <c r="T9" s="313">
        <f>IF('BIFUbC-natural-gas'!T9&gt;0,'E-natural gas'!T57/'BIFUbC-natural-gas'!T9,1)</f>
        <v>1</v>
      </c>
      <c r="U9" s="313">
        <f>IF('BIFUbC-natural-gas'!U9&gt;0,'E-natural gas'!U57/'BIFUbC-natural-gas'!U9,1)</f>
        <v>1</v>
      </c>
      <c r="V9" s="313">
        <f>IF('BIFUbC-natural-gas'!V9&gt;0,'E-natural gas'!V57/'BIFUbC-natural-gas'!V9,1)</f>
        <v>1</v>
      </c>
      <c r="W9" s="313">
        <f>IF('BIFUbC-natural-gas'!W9&gt;0,'E-natural gas'!W57/'BIFUbC-natural-gas'!W9,1)</f>
        <v>1</v>
      </c>
      <c r="X9" s="313">
        <f>IF('BIFUbC-natural-gas'!X9&gt;0,'E-natural gas'!X57/'BIFUbC-natural-gas'!X9,1)</f>
        <v>1</v>
      </c>
      <c r="Y9" s="313">
        <f>IF('BIFUbC-natural-gas'!Y9&gt;0,'E-natural gas'!Y57/'BIFUbC-natural-gas'!Y9,1)</f>
        <v>1</v>
      </c>
      <c r="Z9" s="313">
        <f>IF('BIFUbC-natural-gas'!Z9&gt;0,'E-natural gas'!Z57/'BIFUbC-natural-gas'!Z9,1)</f>
        <v>1</v>
      </c>
      <c r="AA9" s="313">
        <f>IF('BIFUbC-natural-gas'!AA9&gt;0,'E-natural gas'!AA57/'BIFUbC-natural-gas'!AA9,1)</f>
        <v>1</v>
      </c>
      <c r="AB9" s="313">
        <f>IF('BIFUbC-natural-gas'!AB9&gt;0,'E-natural gas'!AB57/'BIFUbC-natural-gas'!AB9,1)</f>
        <v>1</v>
      </c>
      <c r="AC9" s="313">
        <f>IF('BIFUbC-natural-gas'!AC9&gt;0,'E-natural gas'!AC57/'BIFUbC-natural-gas'!AC9,1)</f>
        <v>1</v>
      </c>
      <c r="AD9" s="313">
        <f>IF('BIFUbC-natural-gas'!AD9&gt;0,'E-natural gas'!AD57/'BIFUbC-natural-gas'!AD9,1)</f>
        <v>1</v>
      </c>
      <c r="AE9" s="313">
        <f>IF('BIFUbC-natural-gas'!AE9&gt;0,'E-natural gas'!AE57/'BIFUbC-natural-gas'!AE9,1)</f>
        <v>1</v>
      </c>
      <c r="AF9" s="313">
        <f>IF('BIFUbC-natural-gas'!AF9&gt;0,'E-natural gas'!AF57/'BIFUbC-natural-gas'!AF9,1)</f>
        <v>1</v>
      </c>
      <c r="AG9" s="313">
        <f>IF('BIFUbC-natural-gas'!AG9&gt;0,'E-natural gas'!AG57/'BIFUbC-natural-gas'!AG9,1)</f>
        <v>1</v>
      </c>
      <c r="AH9" s="313">
        <f>IF('BIFUbC-natural-gas'!AH9&gt;0,'E-natural gas'!AH57/'BIFUbC-natural-gas'!AH9,1)</f>
        <v>1</v>
      </c>
      <c r="AI9" s="313">
        <f>IF('BIFUbC-natural-gas'!AI9&gt;0,'E-natural gas'!AI57/'BIFUbC-natural-gas'!AI9,1)</f>
        <v>1</v>
      </c>
      <c r="AJ9" s="313">
        <f>IF('BIFUbC-natural-gas'!AJ9&gt;0,'E-natural gas'!AJ57/'BIFUbC-natural-gas'!AJ9,1)</f>
        <v>1</v>
      </c>
      <c r="AK9" s="313">
        <f>IF('BIFUbC-natural-gas'!AK9&gt;0,'E-natural gas'!AK57/'BIFUbC-natural-gas'!AK9,1)</f>
        <v>1</v>
      </c>
      <c r="AL9" s="313">
        <f>IF('BIFUbC-natural-gas'!AL9&gt;0,'E-natural gas'!AL57/'BIFUbC-natural-gas'!AL9,1)</f>
        <v>1</v>
      </c>
      <c r="AM9" s="313">
        <f>IF('BIFUbC-natural-gas'!AM9&gt;0,'E-natural gas'!AM57/'BIFUbC-natural-gas'!AM9,1)</f>
        <v>1</v>
      </c>
      <c r="AN9" s="313">
        <f>IF('BIFUbC-natural-gas'!AN9&gt;0,'E-natural gas'!AN57/'BIFUbC-natural-gas'!AN9,1)</f>
        <v>1</v>
      </c>
      <c r="AO9" s="313">
        <f>IF('BIFUbC-natural-gas'!AO9&gt;0,'E-natural gas'!AO57/'BIFUbC-natural-gas'!AO9,1)</f>
        <v>1</v>
      </c>
      <c r="AP9" s="313">
        <f>IF('BIFUbC-natural-gas'!AP9&gt;0,'E-natural gas'!AP57/'BIFUbC-natural-gas'!AP9,1)</f>
        <v>1</v>
      </c>
      <c r="AQ9" s="313">
        <f>IF('BIFUbC-natural-gas'!AQ9&gt;0,'E-natural gas'!AQ57/'BIFUbC-natural-gas'!AQ9,1)</f>
        <v>1</v>
      </c>
    </row>
    <row r="10" spans="1:43" x14ac:dyDescent="0.2">
      <c r="A10" s="313" t="s">
        <v>132</v>
      </c>
      <c r="B10" s="313">
        <f>IF('BIFUbC-natural-gas'!B10&gt;0,'E-natural gas'!B58/'BIFUbC-natural-gas'!B10,1)</f>
        <v>0.82018022016894543</v>
      </c>
      <c r="C10" s="313">
        <f>IF('BIFUbC-natural-gas'!C10&gt;0,'E-natural gas'!C58/'BIFUbC-natural-gas'!C10,1)</f>
        <v>0.77841611608865136</v>
      </c>
      <c r="D10" s="313">
        <f>IF('BIFUbC-natural-gas'!D10&gt;0,'E-natural gas'!D58/'BIFUbC-natural-gas'!D10,1)</f>
        <v>0.77773090941463319</v>
      </c>
      <c r="E10" s="313">
        <f>IF('BIFUbC-natural-gas'!E10&gt;0,'E-natural gas'!E58/'BIFUbC-natural-gas'!E10,1)</f>
        <v>0.77704163129504478</v>
      </c>
      <c r="F10" s="313">
        <f>IF('BIFUbC-natural-gas'!F10&gt;0,'E-natural gas'!F58/'BIFUbC-natural-gas'!F10,1)</f>
        <v>0.77634824540369374</v>
      </c>
      <c r="G10" s="313">
        <f>IF('BIFUbC-natural-gas'!G10&gt;0,'E-natural gas'!G58/'BIFUbC-natural-gas'!G10,1)</f>
        <v>0.77565071498099092</v>
      </c>
      <c r="H10" s="313">
        <f>IF('BIFUbC-natural-gas'!H10&gt;0,'E-natural gas'!H58/'BIFUbC-natural-gas'!H10,1)</f>
        <v>0.77494900282746926</v>
      </c>
      <c r="I10" s="313">
        <f>IF('BIFUbC-natural-gas'!I10&gt;0,'E-natural gas'!I58/'BIFUbC-natural-gas'!I10,1)</f>
        <v>0.77436417087862075</v>
      </c>
      <c r="J10" s="313">
        <f>IF('BIFUbC-natural-gas'!J10&gt;0,'E-natural gas'!J58/'BIFUbC-natural-gas'!J10,1)</f>
        <v>0.77377644413797841</v>
      </c>
      <c r="K10" s="313">
        <f>IF('BIFUbC-natural-gas'!K10&gt;0,'E-natural gas'!K58/'BIFUbC-natural-gas'!K10,1)</f>
        <v>0.77318580111896273</v>
      </c>
      <c r="L10" s="313">
        <f>IF('BIFUbC-natural-gas'!L10&gt;0,'E-natural gas'!L58/'BIFUbC-natural-gas'!L10,1)</f>
        <v>0.77259222012185425</v>
      </c>
      <c r="M10" s="313">
        <f>IF('BIFUbC-natural-gas'!M10&gt;0,'E-natural gas'!M58/'BIFUbC-natural-gas'!M10,1)</f>
        <v>0.77199567923114409</v>
      </c>
      <c r="N10" s="313">
        <f>IF('BIFUbC-natural-gas'!N10&gt;0,'E-natural gas'!N58/'BIFUbC-natural-gas'!N10,1)</f>
        <v>0.77148993193574333</v>
      </c>
      <c r="O10" s="313">
        <f>IF('BIFUbC-natural-gas'!O10&gt;0,'E-natural gas'!O58/'BIFUbC-natural-gas'!O10,1)</f>
        <v>0.77098203045430591</v>
      </c>
      <c r="P10" s="313">
        <f>IF('BIFUbC-natural-gas'!P10&gt;0,'E-natural gas'!P58/'BIFUbC-natural-gas'!P10,1)</f>
        <v>0.77047196102050519</v>
      </c>
      <c r="Q10" s="313">
        <f>IF('BIFUbC-natural-gas'!Q10&gt;0,'E-natural gas'!Q58/'BIFUbC-natural-gas'!Q10,1)</f>
        <v>0.76995970975047479</v>
      </c>
      <c r="R10" s="313">
        <f>IF('BIFUbC-natural-gas'!R10&gt;0,'E-natural gas'!R58/'BIFUbC-natural-gas'!R10,1)</f>
        <v>0.76944526264155355</v>
      </c>
      <c r="S10" s="313">
        <f>IF('BIFUbC-natural-gas'!S10&gt;0,'E-natural gas'!S58/'BIFUbC-natural-gas'!S10,1)</f>
        <v>0.76930550638727446</v>
      </c>
      <c r="T10" s="313">
        <f>IF('BIFUbC-natural-gas'!T10&gt;0,'E-natural gas'!T58/'BIFUbC-natural-gas'!T10,1)</f>
        <v>0.76916559457008937</v>
      </c>
      <c r="U10" s="313">
        <f>IF('BIFUbC-natural-gas'!U10&gt;0,'E-natural gas'!U58/'BIFUbC-natural-gas'!U10,1)</f>
        <v>0.76902552693221182</v>
      </c>
      <c r="V10" s="313">
        <f>IF('BIFUbC-natural-gas'!V10&gt;0,'E-natural gas'!V58/'BIFUbC-natural-gas'!V10,1)</f>
        <v>0.76888530321528592</v>
      </c>
      <c r="W10" s="313">
        <f>IF('BIFUbC-natural-gas'!W10&gt;0,'E-natural gas'!W58/'BIFUbC-natural-gas'!W10,1)</f>
        <v>0.76874492316038467</v>
      </c>
      <c r="X10" s="313">
        <f>IF('BIFUbC-natural-gas'!X10&gt;0,'E-natural gas'!X58/'BIFUbC-natural-gas'!X10,1)</f>
        <v>0.76860438650800866</v>
      </c>
      <c r="Y10" s="313">
        <f>IF('BIFUbC-natural-gas'!Y10&gt;0,'E-natural gas'!Y58/'BIFUbC-natural-gas'!Y10,1)</f>
        <v>0.76846369299808448</v>
      </c>
      <c r="Z10" s="313">
        <f>IF('BIFUbC-natural-gas'!Z10&gt;0,'E-natural gas'!Z58/'BIFUbC-natural-gas'!Z10,1)</f>
        <v>0.76832284236996262</v>
      </c>
      <c r="AA10" s="313">
        <f>IF('BIFUbC-natural-gas'!AA10&gt;0,'E-natural gas'!AA58/'BIFUbC-natural-gas'!AA10,1)</f>
        <v>0.76818183436241638</v>
      </c>
      <c r="AB10" s="313">
        <f>IF('BIFUbC-natural-gas'!AB10&gt;0,'E-natural gas'!AB58/'BIFUbC-natural-gas'!AB10,1)</f>
        <v>0.76804066871363985</v>
      </c>
      <c r="AC10" s="313">
        <f>IF('BIFUbC-natural-gas'!AC10&gt;0,'E-natural gas'!AC58/'BIFUbC-natural-gas'!AC10,1)</f>
        <v>0.76789934516124714</v>
      </c>
      <c r="AD10" s="313">
        <f>IF('BIFUbC-natural-gas'!AD10&gt;0,'E-natural gas'!AD58/'BIFUbC-natural-gas'!AD10,1)</f>
        <v>0.76775786344226959</v>
      </c>
      <c r="AE10" s="313">
        <f>IF('BIFUbC-natural-gas'!AE10&gt;0,'E-natural gas'!AE58/'BIFUbC-natural-gas'!AE10,1)</f>
        <v>0.76761622329315526</v>
      </c>
      <c r="AF10" s="313">
        <f>IF('BIFUbC-natural-gas'!AF10&gt;0,'E-natural gas'!AF58/'BIFUbC-natural-gas'!AF10,1)</f>
        <v>0.76747442444976621</v>
      </c>
      <c r="AG10" s="313">
        <f>IF('BIFUbC-natural-gas'!AG10&gt;0,'E-natural gas'!AG58/'BIFUbC-natural-gas'!AG10,1)</f>
        <v>0.76733246664737809</v>
      </c>
      <c r="AH10" s="313">
        <f>IF('BIFUbC-natural-gas'!AH10&gt;0,'E-natural gas'!AH58/'BIFUbC-natural-gas'!AH10,1)</f>
        <v>0.76719034962067756</v>
      </c>
      <c r="AI10" s="313">
        <f>IF('BIFUbC-natural-gas'!AI10&gt;0,'E-natural gas'!AI58/'BIFUbC-natural-gas'!AI10,1)</f>
        <v>0.76704807310376089</v>
      </c>
      <c r="AJ10" s="313">
        <f>IF('BIFUbC-natural-gas'!AJ10&gt;0,'E-natural gas'!AJ58/'BIFUbC-natural-gas'!AJ10,1)</f>
        <v>0.76690563683013258</v>
      </c>
      <c r="AK10" s="313">
        <f>IF('BIFUbC-natural-gas'!AK10&gt;0,'E-natural gas'!AK58/'BIFUbC-natural-gas'!AK10,1)</f>
        <v>0.76676304053270361</v>
      </c>
      <c r="AL10" s="313">
        <f>IF('BIFUbC-natural-gas'!AL10&gt;0,'E-natural gas'!AL58/'BIFUbC-natural-gas'!AL10,1)</f>
        <v>0.76662028394378956</v>
      </c>
      <c r="AM10" s="313">
        <f>IF('BIFUbC-natural-gas'!AM10&gt;0,'E-natural gas'!AM58/'BIFUbC-natural-gas'!AM10,1)</f>
        <v>0.76647736679510914</v>
      </c>
      <c r="AN10" s="313">
        <f>IF('BIFUbC-natural-gas'!AN10&gt;0,'E-natural gas'!AN58/'BIFUbC-natural-gas'!AN10,1)</f>
        <v>0.76633428881778265</v>
      </c>
      <c r="AO10" s="313">
        <f>IF('BIFUbC-natural-gas'!AO10&gt;0,'E-natural gas'!AO58/'BIFUbC-natural-gas'!AO10,1)</f>
        <v>0.7661910497423301</v>
      </c>
      <c r="AP10" s="313">
        <f>IF('BIFUbC-natural-gas'!AP10&gt;0,'E-natural gas'!AP58/'BIFUbC-natural-gas'!AP10,1)</f>
        <v>0.76604764929866909</v>
      </c>
      <c r="AQ10" s="313">
        <f>IF('BIFUbC-natural-gas'!AQ10&gt;0,'E-natural gas'!AQ58/'BIFUbC-natural-gas'!AQ10,1)</f>
        <v>0.76526795070672826</v>
      </c>
    </row>
    <row r="11" spans="1:43" x14ac:dyDescent="0.2">
      <c r="A11" s="313" t="s">
        <v>133</v>
      </c>
      <c r="B11" s="313">
        <f>IF('BIFUbC-natural-gas'!B11&gt;0,'E-natural gas'!B59/'BIFUbC-natural-gas'!B11,1)</f>
        <v>0.74807855799258893</v>
      </c>
      <c r="C11" s="313">
        <f>IF('BIFUbC-natural-gas'!C11&gt;0,'E-natural gas'!C59/'BIFUbC-natural-gas'!C11,1)</f>
        <v>0.7553139791331418</v>
      </c>
      <c r="D11" s="313">
        <f>IF('BIFUbC-natural-gas'!D11&gt;0,'E-natural gas'!D59/'BIFUbC-natural-gas'!D11,1)</f>
        <v>0.75485617935539306</v>
      </c>
      <c r="E11" s="313">
        <f>IF('BIFUbC-natural-gas'!E11&gt;0,'E-natural gas'!E59/'BIFUbC-natural-gas'!E11,1)</f>
        <v>0.75429580741111257</v>
      </c>
      <c r="F11" s="313">
        <f>IF('BIFUbC-natural-gas'!F11&gt;0,'E-natural gas'!F59/'BIFUbC-natural-gas'!F11,1)</f>
        <v>0.75266548018679758</v>
      </c>
      <c r="G11" s="313">
        <f>IF('BIFUbC-natural-gas'!G11&gt;0,'E-natural gas'!G59/'BIFUbC-natural-gas'!G11,1)</f>
        <v>0.75147151370636112</v>
      </c>
      <c r="H11" s="313">
        <f>IF('BIFUbC-natural-gas'!H11&gt;0,'E-natural gas'!H59/'BIFUbC-natural-gas'!H11,1)</f>
        <v>0.75044227945822406</v>
      </c>
      <c r="I11" s="313">
        <f>IF('BIFUbC-natural-gas'!I11&gt;0,'E-natural gas'!I59/'BIFUbC-natural-gas'!I11,1)</f>
        <v>0.74984140321295933</v>
      </c>
      <c r="J11" s="313">
        <f>IF('BIFUbC-natural-gas'!J11&gt;0,'E-natural gas'!J59/'BIFUbC-natural-gas'!J11,1)</f>
        <v>0.7491366737713675</v>
      </c>
      <c r="K11" s="313">
        <f>IF('BIFUbC-natural-gas'!K11&gt;0,'E-natural gas'!K59/'BIFUbC-natural-gas'!K11,1)</f>
        <v>0.74833679583151536</v>
      </c>
      <c r="L11" s="313">
        <f>IF('BIFUbC-natural-gas'!L11&gt;0,'E-natural gas'!L59/'BIFUbC-natural-gas'!L11,1)</f>
        <v>0.74745318886412937</v>
      </c>
      <c r="M11" s="313">
        <f>IF('BIFUbC-natural-gas'!M11&gt;0,'E-natural gas'!M59/'BIFUbC-natural-gas'!M11,1)</f>
        <v>0.74649908160576806</v>
      </c>
      <c r="N11" s="313">
        <f>IF('BIFUbC-natural-gas'!N11&gt;0,'E-natural gas'!N59/'BIFUbC-natural-gas'!N11,1)</f>
        <v>0.74577935141001594</v>
      </c>
      <c r="O11" s="313">
        <f>IF('BIFUbC-natural-gas'!O11&gt;0,'E-natural gas'!O59/'BIFUbC-natural-gas'!O11,1)</f>
        <v>0.74500903155164055</v>
      </c>
      <c r="P11" s="313">
        <f>IF('BIFUbC-natural-gas'!P11&gt;0,'E-natural gas'!P59/'BIFUbC-natural-gas'!P11,1)</f>
        <v>0.74420063597171138</v>
      </c>
      <c r="Q11" s="313">
        <f>IF('BIFUbC-natural-gas'!Q11&gt;0,'E-natural gas'!Q59/'BIFUbC-natural-gas'!Q11,1)</f>
        <v>0.74336671143290112</v>
      </c>
      <c r="R11" s="313">
        <f>IF('BIFUbC-natural-gas'!R11&gt;0,'E-natural gas'!R59/'BIFUbC-natural-gas'!R11,1)</f>
        <v>0.74251952881592564</v>
      </c>
      <c r="S11" s="313">
        <f>IF('BIFUbC-natural-gas'!S11&gt;0,'E-natural gas'!S59/'BIFUbC-natural-gas'!S11,1)</f>
        <v>0.74223129829050072</v>
      </c>
      <c r="T11" s="313">
        <f>IF('BIFUbC-natural-gas'!T11&gt;0,'E-natural gas'!T59/'BIFUbC-natural-gas'!T11,1)</f>
        <v>0.74194170974996387</v>
      </c>
      <c r="U11" s="313">
        <f>IF('BIFUbC-natural-gas'!U11&gt;0,'E-natural gas'!U59/'BIFUbC-natural-gas'!U11,1)</f>
        <v>0.74165081401875166</v>
      </c>
      <c r="V11" s="313">
        <f>IF('BIFUbC-natural-gas'!V11&gt;0,'E-natural gas'!V59/'BIFUbC-natural-gas'!V11,1)</f>
        <v>0.74135866182700438</v>
      </c>
      <c r="W11" s="313">
        <f>IF('BIFUbC-natural-gas'!W11&gt;0,'E-natural gas'!W59/'BIFUbC-natural-gas'!W11,1)</f>
        <v>0.74106530375330759</v>
      </c>
      <c r="X11" s="313">
        <f>IF('BIFUbC-natural-gas'!X11&gt;0,'E-natural gas'!X59/'BIFUbC-natural-gas'!X11,1)</f>
        <v>0.74081276100615312</v>
      </c>
      <c r="Y11" s="313">
        <f>IF('BIFUbC-natural-gas'!Y11&gt;0,'E-natural gas'!Y59/'BIFUbC-natural-gas'!Y11,1)</f>
        <v>0.74055822874073463</v>
      </c>
      <c r="Z11" s="313">
        <f>IF('BIFUbC-natural-gas'!Z11&gt;0,'E-natural gas'!Z59/'BIFUbC-natural-gas'!Z11,1)</f>
        <v>0.74030175763253936</v>
      </c>
      <c r="AA11" s="313">
        <f>IF('BIFUbC-natural-gas'!AA11&gt;0,'E-natural gas'!AA59/'BIFUbC-natural-gas'!AA11,1)</f>
        <v>0.74004339877348024</v>
      </c>
      <c r="AB11" s="313">
        <f>IF('BIFUbC-natural-gas'!AB11&gt;0,'E-natural gas'!AB59/'BIFUbC-natural-gas'!AB11,1)</f>
        <v>0.73978320360582894</v>
      </c>
      <c r="AC11" s="313">
        <f>IF('BIFUbC-natural-gas'!AC11&gt;0,'E-natural gas'!AC59/'BIFUbC-natural-gas'!AC11,1)</f>
        <v>0.7395540802703976</v>
      </c>
      <c r="AD11" s="313">
        <f>IF('BIFUbC-natural-gas'!AD11&gt;0,'E-natural gas'!AD59/'BIFUbC-natural-gas'!AD11,1)</f>
        <v>0.73932283132564858</v>
      </c>
      <c r="AE11" s="313">
        <f>IF('BIFUbC-natural-gas'!AE11&gt;0,'E-natural gas'!AE59/'BIFUbC-natural-gas'!AE11,1)</f>
        <v>0.73908949391374934</v>
      </c>
      <c r="AF11" s="313">
        <f>IF('BIFUbC-natural-gas'!AF11&gt;0,'E-natural gas'!AF59/'BIFUbC-natural-gas'!AF11,1)</f>
        <v>0.73885410599423063</v>
      </c>
      <c r="AG11" s="313">
        <f>IF('BIFUbC-natural-gas'!AG11&gt;0,'E-natural gas'!AG59/'BIFUbC-natural-gas'!AG11,1)</f>
        <v>0.73861670628992693</v>
      </c>
      <c r="AH11" s="313">
        <f>IF('BIFUbC-natural-gas'!AH11&gt;0,'E-natural gas'!AH59/'BIFUbC-natural-gas'!AH11,1)</f>
        <v>0.73841005611406452</v>
      </c>
      <c r="AI11" s="313">
        <f>IF('BIFUbC-natural-gas'!AI11&gt;0,'E-natural gas'!AI59/'BIFUbC-natural-gas'!AI11,1)</f>
        <v>0.73820166503387741</v>
      </c>
      <c r="AJ11" s="313">
        <f>IF('BIFUbC-natural-gas'!AJ11&gt;0,'E-natural gas'!AJ59/'BIFUbC-natural-gas'!AJ11,1)</f>
        <v>0.73799156102750973</v>
      </c>
      <c r="AK11" s="313">
        <f>IF('BIFUbC-natural-gas'!AK11&gt;0,'E-natural gas'!AK59/'BIFUbC-natural-gas'!AK11,1)</f>
        <v>0.73777977299654662</v>
      </c>
      <c r="AL11" s="313">
        <f>IF('BIFUbC-natural-gas'!AL11&gt;0,'E-natural gas'!AL59/'BIFUbC-natural-gas'!AL11,1)</f>
        <v>0.73756633073312183</v>
      </c>
      <c r="AM11" s="313">
        <f>IF('BIFUbC-natural-gas'!AM11&gt;0,'E-natural gas'!AM59/'BIFUbC-natural-gas'!AM11,1)</f>
        <v>0.73735682708362804</v>
      </c>
      <c r="AN11" s="313">
        <f>IF('BIFUbC-natural-gas'!AN11&gt;0,'E-natural gas'!AN59/'BIFUbC-natural-gas'!AN11,1)</f>
        <v>0.73714577090085909</v>
      </c>
      <c r="AO11" s="313">
        <f>IF('BIFUbC-natural-gas'!AO11&gt;0,'E-natural gas'!AO59/'BIFUbC-natural-gas'!AO11,1)</f>
        <v>0.73693319264778601</v>
      </c>
      <c r="AP11" s="313">
        <f>IF('BIFUbC-natural-gas'!AP11&gt;0,'E-natural gas'!AP59/'BIFUbC-natural-gas'!AP11,1)</f>
        <v>0.73671912360834224</v>
      </c>
      <c r="AQ11" s="313">
        <f>IF('BIFUbC-natural-gas'!AQ11&gt;0,'E-natural gas'!AQ59/'BIFUbC-natural-gas'!AQ11,1)</f>
        <v>0.73554635745938401</v>
      </c>
    </row>
    <row r="12" spans="1:43" x14ac:dyDescent="0.2">
      <c r="A12" s="313" t="s">
        <v>134</v>
      </c>
      <c r="B12" s="313">
        <f>IF('BIFUbC-natural-gas'!B12&gt;0,'E-natural gas'!B60/'BIFUbC-natural-gas'!B12,1)</f>
        <v>1</v>
      </c>
      <c r="C12" s="313">
        <f>IF('BIFUbC-natural-gas'!C12&gt;0,'E-natural gas'!C60/'BIFUbC-natural-gas'!C12,1)</f>
        <v>1</v>
      </c>
      <c r="D12" s="313">
        <f>IF('BIFUbC-natural-gas'!D12&gt;0,'E-natural gas'!D60/'BIFUbC-natural-gas'!D12,1)</f>
        <v>1</v>
      </c>
      <c r="E12" s="313">
        <f>IF('BIFUbC-natural-gas'!E12&gt;0,'E-natural gas'!E60/'BIFUbC-natural-gas'!E12,1)</f>
        <v>1</v>
      </c>
      <c r="F12" s="313">
        <f>IF('BIFUbC-natural-gas'!F12&gt;0,'E-natural gas'!F60/'BIFUbC-natural-gas'!F12,1)</f>
        <v>1</v>
      </c>
      <c r="G12" s="313">
        <f>IF('BIFUbC-natural-gas'!G12&gt;0,'E-natural gas'!G60/'BIFUbC-natural-gas'!G12,1)</f>
        <v>1</v>
      </c>
      <c r="H12" s="313">
        <f>IF('BIFUbC-natural-gas'!H12&gt;0,'E-natural gas'!H60/'BIFUbC-natural-gas'!H12,1)</f>
        <v>1</v>
      </c>
      <c r="I12" s="313">
        <f>IF('BIFUbC-natural-gas'!I12&gt;0,'E-natural gas'!I60/'BIFUbC-natural-gas'!I12,1)</f>
        <v>1</v>
      </c>
      <c r="J12" s="313">
        <f>IF('BIFUbC-natural-gas'!J12&gt;0,'E-natural gas'!J60/'BIFUbC-natural-gas'!J12,1)</f>
        <v>1</v>
      </c>
      <c r="K12" s="313">
        <f>IF('BIFUbC-natural-gas'!K12&gt;0,'E-natural gas'!K60/'BIFUbC-natural-gas'!K12,1)</f>
        <v>1</v>
      </c>
      <c r="L12" s="313">
        <f>IF('BIFUbC-natural-gas'!L12&gt;0,'E-natural gas'!L60/'BIFUbC-natural-gas'!L12,1)</f>
        <v>1</v>
      </c>
      <c r="M12" s="313">
        <f>IF('BIFUbC-natural-gas'!M12&gt;0,'E-natural gas'!M60/'BIFUbC-natural-gas'!M12,1)</f>
        <v>1</v>
      </c>
      <c r="N12" s="313">
        <f>IF('BIFUbC-natural-gas'!N12&gt;0,'E-natural gas'!N60/'BIFUbC-natural-gas'!N12,1)</f>
        <v>1</v>
      </c>
      <c r="O12" s="313">
        <f>IF('BIFUbC-natural-gas'!O12&gt;0,'E-natural gas'!O60/'BIFUbC-natural-gas'!O12,1)</f>
        <v>1</v>
      </c>
      <c r="P12" s="313">
        <f>IF('BIFUbC-natural-gas'!P12&gt;0,'E-natural gas'!P60/'BIFUbC-natural-gas'!P12,1)</f>
        <v>1</v>
      </c>
      <c r="Q12" s="313">
        <f>IF('BIFUbC-natural-gas'!Q12&gt;0,'E-natural gas'!Q60/'BIFUbC-natural-gas'!Q12,1)</f>
        <v>1</v>
      </c>
      <c r="R12" s="313">
        <f>IF('BIFUbC-natural-gas'!R12&gt;0,'E-natural gas'!R60/'BIFUbC-natural-gas'!R12,1)</f>
        <v>1</v>
      </c>
      <c r="S12" s="313">
        <f>IF('BIFUbC-natural-gas'!S12&gt;0,'E-natural gas'!S60/'BIFUbC-natural-gas'!S12,1)</f>
        <v>1</v>
      </c>
      <c r="T12" s="313">
        <f>IF('BIFUbC-natural-gas'!T12&gt;0,'E-natural gas'!T60/'BIFUbC-natural-gas'!T12,1)</f>
        <v>1</v>
      </c>
      <c r="U12" s="313">
        <f>IF('BIFUbC-natural-gas'!U12&gt;0,'E-natural gas'!U60/'BIFUbC-natural-gas'!U12,1)</f>
        <v>1</v>
      </c>
      <c r="V12" s="313">
        <f>IF('BIFUbC-natural-gas'!V12&gt;0,'E-natural gas'!V60/'BIFUbC-natural-gas'!V12,1)</f>
        <v>1</v>
      </c>
      <c r="W12" s="313">
        <f>IF('BIFUbC-natural-gas'!W12&gt;0,'E-natural gas'!W60/'BIFUbC-natural-gas'!W12,1)</f>
        <v>1</v>
      </c>
      <c r="X12" s="313">
        <f>IF('BIFUbC-natural-gas'!X12&gt;0,'E-natural gas'!X60/'BIFUbC-natural-gas'!X12,1)</f>
        <v>1</v>
      </c>
      <c r="Y12" s="313">
        <f>IF('BIFUbC-natural-gas'!Y12&gt;0,'E-natural gas'!Y60/'BIFUbC-natural-gas'!Y12,1)</f>
        <v>1</v>
      </c>
      <c r="Z12" s="313">
        <f>IF('BIFUbC-natural-gas'!Z12&gt;0,'E-natural gas'!Z60/'BIFUbC-natural-gas'!Z12,1)</f>
        <v>1</v>
      </c>
      <c r="AA12" s="313">
        <f>IF('BIFUbC-natural-gas'!AA12&gt;0,'E-natural gas'!AA60/'BIFUbC-natural-gas'!AA12,1)</f>
        <v>1</v>
      </c>
      <c r="AB12" s="313">
        <f>IF('BIFUbC-natural-gas'!AB12&gt;0,'E-natural gas'!AB60/'BIFUbC-natural-gas'!AB12,1)</f>
        <v>1</v>
      </c>
      <c r="AC12" s="313">
        <f>IF('BIFUbC-natural-gas'!AC12&gt;0,'E-natural gas'!AC60/'BIFUbC-natural-gas'!AC12,1)</f>
        <v>1</v>
      </c>
      <c r="AD12" s="313">
        <f>IF('BIFUbC-natural-gas'!AD12&gt;0,'E-natural gas'!AD60/'BIFUbC-natural-gas'!AD12,1)</f>
        <v>1</v>
      </c>
      <c r="AE12" s="313">
        <f>IF('BIFUbC-natural-gas'!AE12&gt;0,'E-natural gas'!AE60/'BIFUbC-natural-gas'!AE12,1)</f>
        <v>1</v>
      </c>
      <c r="AF12" s="313">
        <f>IF('BIFUbC-natural-gas'!AF12&gt;0,'E-natural gas'!AF60/'BIFUbC-natural-gas'!AF12,1)</f>
        <v>1</v>
      </c>
      <c r="AG12" s="313">
        <f>IF('BIFUbC-natural-gas'!AG12&gt;0,'E-natural gas'!AG60/'BIFUbC-natural-gas'!AG12,1)</f>
        <v>1</v>
      </c>
      <c r="AH12" s="313">
        <f>IF('BIFUbC-natural-gas'!AH12&gt;0,'E-natural gas'!AH60/'BIFUbC-natural-gas'!AH12,1)</f>
        <v>1</v>
      </c>
      <c r="AI12" s="313">
        <f>IF('BIFUbC-natural-gas'!AI12&gt;0,'E-natural gas'!AI60/'BIFUbC-natural-gas'!AI12,1)</f>
        <v>1</v>
      </c>
      <c r="AJ12" s="313">
        <f>IF('BIFUbC-natural-gas'!AJ12&gt;0,'E-natural gas'!AJ60/'BIFUbC-natural-gas'!AJ12,1)</f>
        <v>1</v>
      </c>
      <c r="AK12" s="313">
        <f>IF('BIFUbC-natural-gas'!AK12&gt;0,'E-natural gas'!AK60/'BIFUbC-natural-gas'!AK12,1)</f>
        <v>1</v>
      </c>
      <c r="AL12" s="313">
        <f>IF('BIFUbC-natural-gas'!AL12&gt;0,'E-natural gas'!AL60/'BIFUbC-natural-gas'!AL12,1)</f>
        <v>1</v>
      </c>
      <c r="AM12" s="313">
        <f>IF('BIFUbC-natural-gas'!AM12&gt;0,'E-natural gas'!AM60/'BIFUbC-natural-gas'!AM12,1)</f>
        <v>1</v>
      </c>
      <c r="AN12" s="313">
        <f>IF('BIFUbC-natural-gas'!AN12&gt;0,'E-natural gas'!AN60/'BIFUbC-natural-gas'!AN12,1)</f>
        <v>1</v>
      </c>
      <c r="AO12" s="313">
        <f>IF('BIFUbC-natural-gas'!AO12&gt;0,'E-natural gas'!AO60/'BIFUbC-natural-gas'!AO12,1)</f>
        <v>1</v>
      </c>
      <c r="AP12" s="313">
        <f>IF('BIFUbC-natural-gas'!AP12&gt;0,'E-natural gas'!AP60/'BIFUbC-natural-gas'!AP12,1)</f>
        <v>1</v>
      </c>
      <c r="AQ12" s="313">
        <f>IF('BIFUbC-natural-gas'!AQ12&gt;0,'E-natural gas'!AQ60/'BIFUbC-natural-gas'!AQ12,1)</f>
        <v>1</v>
      </c>
    </row>
    <row r="13" spans="1:43" x14ac:dyDescent="0.2">
      <c r="A13" s="313" t="s">
        <v>135</v>
      </c>
      <c r="B13" s="313">
        <f>IF('BIFUbC-natural-gas'!B13&gt;0,'E-natural gas'!B61/'BIFUbC-natural-gas'!B13,1)</f>
        <v>1</v>
      </c>
      <c r="C13" s="313">
        <f>IF('BIFUbC-natural-gas'!C13&gt;0,'E-natural gas'!C61/'BIFUbC-natural-gas'!C13,1)</f>
        <v>1</v>
      </c>
      <c r="D13" s="313">
        <f>IF('BIFUbC-natural-gas'!D13&gt;0,'E-natural gas'!D61/'BIFUbC-natural-gas'!D13,1)</f>
        <v>1</v>
      </c>
      <c r="E13" s="313">
        <f>IF('BIFUbC-natural-gas'!E13&gt;0,'E-natural gas'!E61/'BIFUbC-natural-gas'!E13,1)</f>
        <v>1</v>
      </c>
      <c r="F13" s="313">
        <f>IF('BIFUbC-natural-gas'!F13&gt;0,'E-natural gas'!F61/'BIFUbC-natural-gas'!F13,1)</f>
        <v>1</v>
      </c>
      <c r="G13" s="313">
        <f>IF('BIFUbC-natural-gas'!G13&gt;0,'E-natural gas'!G61/'BIFUbC-natural-gas'!G13,1)</f>
        <v>1</v>
      </c>
      <c r="H13" s="313">
        <f>IF('BIFUbC-natural-gas'!H13&gt;0,'E-natural gas'!H61/'BIFUbC-natural-gas'!H13,1)</f>
        <v>1</v>
      </c>
      <c r="I13" s="313">
        <f>IF('BIFUbC-natural-gas'!I13&gt;0,'E-natural gas'!I61/'BIFUbC-natural-gas'!I13,1)</f>
        <v>1</v>
      </c>
      <c r="J13" s="313">
        <f>IF('BIFUbC-natural-gas'!J13&gt;0,'E-natural gas'!J61/'BIFUbC-natural-gas'!J13,1)</f>
        <v>1</v>
      </c>
      <c r="K13" s="313">
        <f>IF('BIFUbC-natural-gas'!K13&gt;0,'E-natural gas'!K61/'BIFUbC-natural-gas'!K13,1)</f>
        <v>1</v>
      </c>
      <c r="L13" s="313">
        <f>IF('BIFUbC-natural-gas'!L13&gt;0,'E-natural gas'!L61/'BIFUbC-natural-gas'!L13,1)</f>
        <v>1</v>
      </c>
      <c r="M13" s="313">
        <f>IF('BIFUbC-natural-gas'!M13&gt;0,'E-natural gas'!M61/'BIFUbC-natural-gas'!M13,1)</f>
        <v>1</v>
      </c>
      <c r="N13" s="313">
        <f>IF('BIFUbC-natural-gas'!N13&gt;0,'E-natural gas'!N61/'BIFUbC-natural-gas'!N13,1)</f>
        <v>1</v>
      </c>
      <c r="O13" s="313">
        <f>IF('BIFUbC-natural-gas'!O13&gt;0,'E-natural gas'!O61/'BIFUbC-natural-gas'!O13,1)</f>
        <v>1</v>
      </c>
      <c r="P13" s="313">
        <f>IF('BIFUbC-natural-gas'!P13&gt;0,'E-natural gas'!P61/'BIFUbC-natural-gas'!P13,1)</f>
        <v>1</v>
      </c>
      <c r="Q13" s="313">
        <f>IF('BIFUbC-natural-gas'!Q13&gt;0,'E-natural gas'!Q61/'BIFUbC-natural-gas'!Q13,1)</f>
        <v>1</v>
      </c>
      <c r="R13" s="313">
        <f>IF('BIFUbC-natural-gas'!R13&gt;0,'E-natural gas'!R61/'BIFUbC-natural-gas'!R13,1)</f>
        <v>1</v>
      </c>
      <c r="S13" s="313">
        <f>IF('BIFUbC-natural-gas'!S13&gt;0,'E-natural gas'!S61/'BIFUbC-natural-gas'!S13,1)</f>
        <v>1</v>
      </c>
      <c r="T13" s="313">
        <f>IF('BIFUbC-natural-gas'!T13&gt;0,'E-natural gas'!T61/'BIFUbC-natural-gas'!T13,1)</f>
        <v>1</v>
      </c>
      <c r="U13" s="313">
        <f>IF('BIFUbC-natural-gas'!U13&gt;0,'E-natural gas'!U61/'BIFUbC-natural-gas'!U13,1)</f>
        <v>1</v>
      </c>
      <c r="V13" s="313">
        <f>IF('BIFUbC-natural-gas'!V13&gt;0,'E-natural gas'!V61/'BIFUbC-natural-gas'!V13,1)</f>
        <v>1</v>
      </c>
      <c r="W13" s="313">
        <f>IF('BIFUbC-natural-gas'!W13&gt;0,'E-natural gas'!W61/'BIFUbC-natural-gas'!W13,1)</f>
        <v>1</v>
      </c>
      <c r="X13" s="313">
        <f>IF('BIFUbC-natural-gas'!X13&gt;0,'E-natural gas'!X61/'BIFUbC-natural-gas'!X13,1)</f>
        <v>1</v>
      </c>
      <c r="Y13" s="313">
        <f>IF('BIFUbC-natural-gas'!Y13&gt;0,'E-natural gas'!Y61/'BIFUbC-natural-gas'!Y13,1)</f>
        <v>1</v>
      </c>
      <c r="Z13" s="313">
        <f>IF('BIFUbC-natural-gas'!Z13&gt;0,'E-natural gas'!Z61/'BIFUbC-natural-gas'!Z13,1)</f>
        <v>1</v>
      </c>
      <c r="AA13" s="313">
        <f>IF('BIFUbC-natural-gas'!AA13&gt;0,'E-natural gas'!AA61/'BIFUbC-natural-gas'!AA13,1)</f>
        <v>1</v>
      </c>
      <c r="AB13" s="313">
        <f>IF('BIFUbC-natural-gas'!AB13&gt;0,'E-natural gas'!AB61/'BIFUbC-natural-gas'!AB13,1)</f>
        <v>1</v>
      </c>
      <c r="AC13" s="313">
        <f>IF('BIFUbC-natural-gas'!AC13&gt;0,'E-natural gas'!AC61/'BIFUbC-natural-gas'!AC13,1)</f>
        <v>1</v>
      </c>
      <c r="AD13" s="313">
        <f>IF('BIFUbC-natural-gas'!AD13&gt;0,'E-natural gas'!AD61/'BIFUbC-natural-gas'!AD13,1)</f>
        <v>1</v>
      </c>
      <c r="AE13" s="313">
        <f>IF('BIFUbC-natural-gas'!AE13&gt;0,'E-natural gas'!AE61/'BIFUbC-natural-gas'!AE13,1)</f>
        <v>1</v>
      </c>
      <c r="AF13" s="313">
        <f>IF('BIFUbC-natural-gas'!AF13&gt;0,'E-natural gas'!AF61/'BIFUbC-natural-gas'!AF13,1)</f>
        <v>1</v>
      </c>
      <c r="AG13" s="313">
        <f>IF('BIFUbC-natural-gas'!AG13&gt;0,'E-natural gas'!AG61/'BIFUbC-natural-gas'!AG13,1)</f>
        <v>1</v>
      </c>
      <c r="AH13" s="313">
        <f>IF('BIFUbC-natural-gas'!AH13&gt;0,'E-natural gas'!AH61/'BIFUbC-natural-gas'!AH13,1)</f>
        <v>1</v>
      </c>
      <c r="AI13" s="313">
        <f>IF('BIFUbC-natural-gas'!AI13&gt;0,'E-natural gas'!AI61/'BIFUbC-natural-gas'!AI13,1)</f>
        <v>1</v>
      </c>
      <c r="AJ13" s="313">
        <f>IF('BIFUbC-natural-gas'!AJ13&gt;0,'E-natural gas'!AJ61/'BIFUbC-natural-gas'!AJ13,1)</f>
        <v>1</v>
      </c>
      <c r="AK13" s="313">
        <f>IF('BIFUbC-natural-gas'!AK13&gt;0,'E-natural gas'!AK61/'BIFUbC-natural-gas'!AK13,1)</f>
        <v>1</v>
      </c>
      <c r="AL13" s="313">
        <f>IF('BIFUbC-natural-gas'!AL13&gt;0,'E-natural gas'!AL61/'BIFUbC-natural-gas'!AL13,1)</f>
        <v>1</v>
      </c>
      <c r="AM13" s="313">
        <f>IF('BIFUbC-natural-gas'!AM13&gt;0,'E-natural gas'!AM61/'BIFUbC-natural-gas'!AM13,1)</f>
        <v>1</v>
      </c>
      <c r="AN13" s="313">
        <f>IF('BIFUbC-natural-gas'!AN13&gt;0,'E-natural gas'!AN61/'BIFUbC-natural-gas'!AN13,1)</f>
        <v>1</v>
      </c>
      <c r="AO13" s="313">
        <f>IF('BIFUbC-natural-gas'!AO13&gt;0,'E-natural gas'!AO61/'BIFUbC-natural-gas'!AO13,1)</f>
        <v>1</v>
      </c>
      <c r="AP13" s="313">
        <f>IF('BIFUbC-natural-gas'!AP13&gt;0,'E-natural gas'!AP61/'BIFUbC-natural-gas'!AP13,1)</f>
        <v>1</v>
      </c>
      <c r="AQ13" s="313">
        <f>IF('BIFUbC-natural-gas'!AQ13&gt;0,'E-natural gas'!AQ61/'BIFUbC-natural-gas'!AQ13,1)</f>
        <v>1</v>
      </c>
    </row>
    <row r="14" spans="1:43" x14ac:dyDescent="0.2">
      <c r="A14" s="313" t="s">
        <v>136</v>
      </c>
      <c r="B14" s="313">
        <f>IF('BIFUbC-natural-gas'!B14&gt;0,'E-natural gas'!B62/'BIFUbC-natural-gas'!B14,1)</f>
        <v>1</v>
      </c>
      <c r="C14" s="313">
        <f>IF('BIFUbC-natural-gas'!C14&gt;0,'E-natural gas'!C62/'BIFUbC-natural-gas'!C14,1)</f>
        <v>1</v>
      </c>
      <c r="D14" s="313">
        <f>IF('BIFUbC-natural-gas'!D14&gt;0,'E-natural gas'!D62/'BIFUbC-natural-gas'!D14,1)</f>
        <v>1</v>
      </c>
      <c r="E14" s="313">
        <f>IF('BIFUbC-natural-gas'!E14&gt;0,'E-natural gas'!E62/'BIFUbC-natural-gas'!E14,1)</f>
        <v>1</v>
      </c>
      <c r="F14" s="313">
        <f>IF('BIFUbC-natural-gas'!F14&gt;0,'E-natural gas'!F62/'BIFUbC-natural-gas'!F14,1)</f>
        <v>1</v>
      </c>
      <c r="G14" s="313">
        <f>IF('BIFUbC-natural-gas'!G14&gt;0,'E-natural gas'!G62/'BIFUbC-natural-gas'!G14,1)</f>
        <v>1</v>
      </c>
      <c r="H14" s="313">
        <f>IF('BIFUbC-natural-gas'!H14&gt;0,'E-natural gas'!H62/'BIFUbC-natural-gas'!H14,1)</f>
        <v>1</v>
      </c>
      <c r="I14" s="313">
        <f>IF('BIFUbC-natural-gas'!I14&gt;0,'E-natural gas'!I62/'BIFUbC-natural-gas'!I14,1)</f>
        <v>1</v>
      </c>
      <c r="J14" s="313">
        <f>IF('BIFUbC-natural-gas'!J14&gt;0,'E-natural gas'!J62/'BIFUbC-natural-gas'!J14,1)</f>
        <v>1</v>
      </c>
      <c r="K14" s="313">
        <f>IF('BIFUbC-natural-gas'!K14&gt;0,'E-natural gas'!K62/'BIFUbC-natural-gas'!K14,1)</f>
        <v>1</v>
      </c>
      <c r="L14" s="313">
        <f>IF('BIFUbC-natural-gas'!L14&gt;0,'E-natural gas'!L62/'BIFUbC-natural-gas'!L14,1)</f>
        <v>1</v>
      </c>
      <c r="M14" s="313">
        <f>IF('BIFUbC-natural-gas'!M14&gt;0,'E-natural gas'!M62/'BIFUbC-natural-gas'!M14,1)</f>
        <v>1</v>
      </c>
      <c r="N14" s="313">
        <f>IF('BIFUbC-natural-gas'!N14&gt;0,'E-natural gas'!N62/'BIFUbC-natural-gas'!N14,1)</f>
        <v>1</v>
      </c>
      <c r="O14" s="313">
        <f>IF('BIFUbC-natural-gas'!O14&gt;0,'E-natural gas'!O62/'BIFUbC-natural-gas'!O14,1)</f>
        <v>1</v>
      </c>
      <c r="P14" s="313">
        <f>IF('BIFUbC-natural-gas'!P14&gt;0,'E-natural gas'!P62/'BIFUbC-natural-gas'!P14,1)</f>
        <v>1</v>
      </c>
      <c r="Q14" s="313">
        <f>IF('BIFUbC-natural-gas'!Q14&gt;0,'E-natural gas'!Q62/'BIFUbC-natural-gas'!Q14,1)</f>
        <v>1</v>
      </c>
      <c r="R14" s="313">
        <f>IF('BIFUbC-natural-gas'!R14&gt;0,'E-natural gas'!R62/'BIFUbC-natural-gas'!R14,1)</f>
        <v>1</v>
      </c>
      <c r="S14" s="313">
        <f>IF('BIFUbC-natural-gas'!S14&gt;0,'E-natural gas'!S62/'BIFUbC-natural-gas'!S14,1)</f>
        <v>1</v>
      </c>
      <c r="T14" s="313">
        <f>IF('BIFUbC-natural-gas'!T14&gt;0,'E-natural gas'!T62/'BIFUbC-natural-gas'!T14,1)</f>
        <v>1</v>
      </c>
      <c r="U14" s="313">
        <f>IF('BIFUbC-natural-gas'!U14&gt;0,'E-natural gas'!U62/'BIFUbC-natural-gas'!U14,1)</f>
        <v>1</v>
      </c>
      <c r="V14" s="313">
        <f>IF('BIFUbC-natural-gas'!V14&gt;0,'E-natural gas'!V62/'BIFUbC-natural-gas'!V14,1)</f>
        <v>1</v>
      </c>
      <c r="W14" s="313">
        <f>IF('BIFUbC-natural-gas'!W14&gt;0,'E-natural gas'!W62/'BIFUbC-natural-gas'!W14,1)</f>
        <v>1</v>
      </c>
      <c r="X14" s="313">
        <f>IF('BIFUbC-natural-gas'!X14&gt;0,'E-natural gas'!X62/'BIFUbC-natural-gas'!X14,1)</f>
        <v>1</v>
      </c>
      <c r="Y14" s="313">
        <f>IF('BIFUbC-natural-gas'!Y14&gt;0,'E-natural gas'!Y62/'BIFUbC-natural-gas'!Y14,1)</f>
        <v>1</v>
      </c>
      <c r="Z14" s="313">
        <f>IF('BIFUbC-natural-gas'!Z14&gt;0,'E-natural gas'!Z62/'BIFUbC-natural-gas'!Z14,1)</f>
        <v>1</v>
      </c>
      <c r="AA14" s="313">
        <f>IF('BIFUbC-natural-gas'!AA14&gt;0,'E-natural gas'!AA62/'BIFUbC-natural-gas'!AA14,1)</f>
        <v>1</v>
      </c>
      <c r="AB14" s="313">
        <f>IF('BIFUbC-natural-gas'!AB14&gt;0,'E-natural gas'!AB62/'BIFUbC-natural-gas'!AB14,1)</f>
        <v>1</v>
      </c>
      <c r="AC14" s="313">
        <f>IF('BIFUbC-natural-gas'!AC14&gt;0,'E-natural gas'!AC62/'BIFUbC-natural-gas'!AC14,1)</f>
        <v>1</v>
      </c>
      <c r="AD14" s="313">
        <f>IF('BIFUbC-natural-gas'!AD14&gt;0,'E-natural gas'!AD62/'BIFUbC-natural-gas'!AD14,1)</f>
        <v>1</v>
      </c>
      <c r="AE14" s="313">
        <f>IF('BIFUbC-natural-gas'!AE14&gt;0,'E-natural gas'!AE62/'BIFUbC-natural-gas'!AE14,1)</f>
        <v>1</v>
      </c>
      <c r="AF14" s="313">
        <f>IF('BIFUbC-natural-gas'!AF14&gt;0,'E-natural gas'!AF62/'BIFUbC-natural-gas'!AF14,1)</f>
        <v>1</v>
      </c>
      <c r="AG14" s="313">
        <f>IF('BIFUbC-natural-gas'!AG14&gt;0,'E-natural gas'!AG62/'BIFUbC-natural-gas'!AG14,1)</f>
        <v>1</v>
      </c>
      <c r="AH14" s="313">
        <f>IF('BIFUbC-natural-gas'!AH14&gt;0,'E-natural gas'!AH62/'BIFUbC-natural-gas'!AH14,1)</f>
        <v>1</v>
      </c>
      <c r="AI14" s="313">
        <f>IF('BIFUbC-natural-gas'!AI14&gt;0,'E-natural gas'!AI62/'BIFUbC-natural-gas'!AI14,1)</f>
        <v>1</v>
      </c>
      <c r="AJ14" s="313">
        <f>IF('BIFUbC-natural-gas'!AJ14&gt;0,'E-natural gas'!AJ62/'BIFUbC-natural-gas'!AJ14,1)</f>
        <v>1</v>
      </c>
      <c r="AK14" s="313">
        <f>IF('BIFUbC-natural-gas'!AK14&gt;0,'E-natural gas'!AK62/'BIFUbC-natural-gas'!AK14,1)</f>
        <v>1</v>
      </c>
      <c r="AL14" s="313">
        <f>IF('BIFUbC-natural-gas'!AL14&gt;0,'E-natural gas'!AL62/'BIFUbC-natural-gas'!AL14,1)</f>
        <v>1</v>
      </c>
      <c r="AM14" s="313">
        <f>IF('BIFUbC-natural-gas'!AM14&gt;0,'E-natural gas'!AM62/'BIFUbC-natural-gas'!AM14,1)</f>
        <v>1</v>
      </c>
      <c r="AN14" s="313">
        <f>IF('BIFUbC-natural-gas'!AN14&gt;0,'E-natural gas'!AN62/'BIFUbC-natural-gas'!AN14,1)</f>
        <v>1</v>
      </c>
      <c r="AO14" s="313">
        <f>IF('BIFUbC-natural-gas'!AO14&gt;0,'E-natural gas'!AO62/'BIFUbC-natural-gas'!AO14,1)</f>
        <v>1</v>
      </c>
      <c r="AP14" s="313">
        <f>IF('BIFUbC-natural-gas'!AP14&gt;0,'E-natural gas'!AP62/'BIFUbC-natural-gas'!AP14,1)</f>
        <v>1</v>
      </c>
      <c r="AQ14" s="313">
        <f>IF('BIFUbC-natural-gas'!AQ14&gt;0,'E-natural gas'!AQ62/'BIFUbC-natural-gas'!AQ14,1)</f>
        <v>1</v>
      </c>
    </row>
    <row r="15" spans="1:43" x14ac:dyDescent="0.2">
      <c r="A15" s="313" t="s">
        <v>137</v>
      </c>
      <c r="B15" s="313">
        <f>IF('BIFUbC-natural-gas'!B15&gt;0,'E-natural gas'!B63/'BIFUbC-natural-gas'!B15,1)</f>
        <v>1</v>
      </c>
      <c r="C15" s="313">
        <f>IF('BIFUbC-natural-gas'!C15&gt;0,'E-natural gas'!C63/'BIFUbC-natural-gas'!C15,1)</f>
        <v>1</v>
      </c>
      <c r="D15" s="313">
        <f>IF('BIFUbC-natural-gas'!D15&gt;0,'E-natural gas'!D63/'BIFUbC-natural-gas'!D15,1)</f>
        <v>1</v>
      </c>
      <c r="E15" s="313">
        <f>IF('BIFUbC-natural-gas'!E15&gt;0,'E-natural gas'!E63/'BIFUbC-natural-gas'!E15,1)</f>
        <v>1</v>
      </c>
      <c r="F15" s="313">
        <f>IF('BIFUbC-natural-gas'!F15&gt;0,'E-natural gas'!F63/'BIFUbC-natural-gas'!F15,1)</f>
        <v>1</v>
      </c>
      <c r="G15" s="313">
        <f>IF('BIFUbC-natural-gas'!G15&gt;0,'E-natural gas'!G63/'BIFUbC-natural-gas'!G15,1)</f>
        <v>1</v>
      </c>
      <c r="H15" s="313">
        <f>IF('BIFUbC-natural-gas'!H15&gt;0,'E-natural gas'!H63/'BIFUbC-natural-gas'!H15,1)</f>
        <v>1</v>
      </c>
      <c r="I15" s="313">
        <f>IF('BIFUbC-natural-gas'!I15&gt;0,'E-natural gas'!I63/'BIFUbC-natural-gas'!I15,1)</f>
        <v>1</v>
      </c>
      <c r="J15" s="313">
        <f>IF('BIFUbC-natural-gas'!J15&gt;0,'E-natural gas'!J63/'BIFUbC-natural-gas'!J15,1)</f>
        <v>1</v>
      </c>
      <c r="K15" s="313">
        <f>IF('BIFUbC-natural-gas'!K15&gt;0,'E-natural gas'!K63/'BIFUbC-natural-gas'!K15,1)</f>
        <v>1</v>
      </c>
      <c r="L15" s="313">
        <f>IF('BIFUbC-natural-gas'!L15&gt;0,'E-natural gas'!L63/'BIFUbC-natural-gas'!L15,1)</f>
        <v>1</v>
      </c>
      <c r="M15" s="313">
        <f>IF('BIFUbC-natural-gas'!M15&gt;0,'E-natural gas'!M63/'BIFUbC-natural-gas'!M15,1)</f>
        <v>1</v>
      </c>
      <c r="N15" s="313">
        <f>IF('BIFUbC-natural-gas'!N15&gt;0,'E-natural gas'!N63/'BIFUbC-natural-gas'!N15,1)</f>
        <v>1</v>
      </c>
      <c r="O15" s="313">
        <f>IF('BIFUbC-natural-gas'!O15&gt;0,'E-natural gas'!O63/'BIFUbC-natural-gas'!O15,1)</f>
        <v>1</v>
      </c>
      <c r="P15" s="313">
        <f>IF('BIFUbC-natural-gas'!P15&gt;0,'E-natural gas'!P63/'BIFUbC-natural-gas'!P15,1)</f>
        <v>1</v>
      </c>
      <c r="Q15" s="313">
        <f>IF('BIFUbC-natural-gas'!Q15&gt;0,'E-natural gas'!Q63/'BIFUbC-natural-gas'!Q15,1)</f>
        <v>1</v>
      </c>
      <c r="R15" s="313">
        <f>IF('BIFUbC-natural-gas'!R15&gt;0,'E-natural gas'!R63/'BIFUbC-natural-gas'!R15,1)</f>
        <v>1</v>
      </c>
      <c r="S15" s="313">
        <f>IF('BIFUbC-natural-gas'!S15&gt;0,'E-natural gas'!S63/'BIFUbC-natural-gas'!S15,1)</f>
        <v>1</v>
      </c>
      <c r="T15" s="313">
        <f>IF('BIFUbC-natural-gas'!T15&gt;0,'E-natural gas'!T63/'BIFUbC-natural-gas'!T15,1)</f>
        <v>1</v>
      </c>
      <c r="U15" s="313">
        <f>IF('BIFUbC-natural-gas'!U15&gt;0,'E-natural gas'!U63/'BIFUbC-natural-gas'!U15,1)</f>
        <v>1</v>
      </c>
      <c r="V15" s="313">
        <f>IF('BIFUbC-natural-gas'!V15&gt;0,'E-natural gas'!V63/'BIFUbC-natural-gas'!V15,1)</f>
        <v>1</v>
      </c>
      <c r="W15" s="313">
        <f>IF('BIFUbC-natural-gas'!W15&gt;0,'E-natural gas'!W63/'BIFUbC-natural-gas'!W15,1)</f>
        <v>1</v>
      </c>
      <c r="X15" s="313">
        <f>IF('BIFUbC-natural-gas'!X15&gt;0,'E-natural gas'!X63/'BIFUbC-natural-gas'!X15,1)</f>
        <v>1</v>
      </c>
      <c r="Y15" s="313">
        <f>IF('BIFUbC-natural-gas'!Y15&gt;0,'E-natural gas'!Y63/'BIFUbC-natural-gas'!Y15,1)</f>
        <v>1</v>
      </c>
      <c r="Z15" s="313">
        <f>IF('BIFUbC-natural-gas'!Z15&gt;0,'E-natural gas'!Z63/'BIFUbC-natural-gas'!Z15,1)</f>
        <v>1</v>
      </c>
      <c r="AA15" s="313">
        <f>IF('BIFUbC-natural-gas'!AA15&gt;0,'E-natural gas'!AA63/'BIFUbC-natural-gas'!AA15,1)</f>
        <v>1</v>
      </c>
      <c r="AB15" s="313">
        <f>IF('BIFUbC-natural-gas'!AB15&gt;0,'E-natural gas'!AB63/'BIFUbC-natural-gas'!AB15,1)</f>
        <v>1</v>
      </c>
      <c r="AC15" s="313">
        <f>IF('BIFUbC-natural-gas'!AC15&gt;0,'E-natural gas'!AC63/'BIFUbC-natural-gas'!AC15,1)</f>
        <v>1</v>
      </c>
      <c r="AD15" s="313">
        <f>IF('BIFUbC-natural-gas'!AD15&gt;0,'E-natural gas'!AD63/'BIFUbC-natural-gas'!AD15,1)</f>
        <v>1</v>
      </c>
      <c r="AE15" s="313">
        <f>IF('BIFUbC-natural-gas'!AE15&gt;0,'E-natural gas'!AE63/'BIFUbC-natural-gas'!AE15,1)</f>
        <v>1</v>
      </c>
      <c r="AF15" s="313">
        <f>IF('BIFUbC-natural-gas'!AF15&gt;0,'E-natural gas'!AF63/'BIFUbC-natural-gas'!AF15,1)</f>
        <v>1</v>
      </c>
      <c r="AG15" s="313">
        <f>IF('BIFUbC-natural-gas'!AG15&gt;0,'E-natural gas'!AG63/'BIFUbC-natural-gas'!AG15,1)</f>
        <v>1</v>
      </c>
      <c r="AH15" s="313">
        <f>IF('BIFUbC-natural-gas'!AH15&gt;0,'E-natural gas'!AH63/'BIFUbC-natural-gas'!AH15,1)</f>
        <v>1</v>
      </c>
      <c r="AI15" s="313">
        <f>IF('BIFUbC-natural-gas'!AI15&gt;0,'E-natural gas'!AI63/'BIFUbC-natural-gas'!AI15,1)</f>
        <v>1</v>
      </c>
      <c r="AJ15" s="313">
        <f>IF('BIFUbC-natural-gas'!AJ15&gt;0,'E-natural gas'!AJ63/'BIFUbC-natural-gas'!AJ15,1)</f>
        <v>1</v>
      </c>
      <c r="AK15" s="313">
        <f>IF('BIFUbC-natural-gas'!AK15&gt;0,'E-natural gas'!AK63/'BIFUbC-natural-gas'!AK15,1)</f>
        <v>1</v>
      </c>
      <c r="AL15" s="313">
        <f>IF('BIFUbC-natural-gas'!AL15&gt;0,'E-natural gas'!AL63/'BIFUbC-natural-gas'!AL15,1)</f>
        <v>1</v>
      </c>
      <c r="AM15" s="313">
        <f>IF('BIFUbC-natural-gas'!AM15&gt;0,'E-natural gas'!AM63/'BIFUbC-natural-gas'!AM15,1)</f>
        <v>1</v>
      </c>
      <c r="AN15" s="313">
        <f>IF('BIFUbC-natural-gas'!AN15&gt;0,'E-natural gas'!AN63/'BIFUbC-natural-gas'!AN15,1)</f>
        <v>1</v>
      </c>
      <c r="AO15" s="313">
        <f>IF('BIFUbC-natural-gas'!AO15&gt;0,'E-natural gas'!AO63/'BIFUbC-natural-gas'!AO15,1)</f>
        <v>1</v>
      </c>
      <c r="AP15" s="313">
        <f>IF('BIFUbC-natural-gas'!AP15&gt;0,'E-natural gas'!AP63/'BIFUbC-natural-gas'!AP15,1)</f>
        <v>1</v>
      </c>
      <c r="AQ15" s="313">
        <f>IF('BIFUbC-natural-gas'!AQ15&gt;0,'E-natural gas'!AQ63/'BIFUbC-natural-gas'!AQ15,1)</f>
        <v>1</v>
      </c>
    </row>
    <row r="16" spans="1:43" x14ac:dyDescent="0.2">
      <c r="A16" s="313" t="s">
        <v>138</v>
      </c>
      <c r="B16" s="313">
        <f>IF('BIFUbC-natural-gas'!B16&gt;0,'E-natural gas'!B64/'BIFUbC-natural-gas'!B16,1)</f>
        <v>1</v>
      </c>
      <c r="C16" s="313">
        <f>IF('BIFUbC-natural-gas'!C16&gt;0,'E-natural gas'!C64/'BIFUbC-natural-gas'!C16,1)</f>
        <v>1</v>
      </c>
      <c r="D16" s="313">
        <f>IF('BIFUbC-natural-gas'!D16&gt;0,'E-natural gas'!D64/'BIFUbC-natural-gas'!D16,1)</f>
        <v>1</v>
      </c>
      <c r="E16" s="313">
        <f>IF('BIFUbC-natural-gas'!E16&gt;0,'E-natural gas'!E64/'BIFUbC-natural-gas'!E16,1)</f>
        <v>1</v>
      </c>
      <c r="F16" s="313">
        <f>IF('BIFUbC-natural-gas'!F16&gt;0,'E-natural gas'!F64/'BIFUbC-natural-gas'!F16,1)</f>
        <v>1</v>
      </c>
      <c r="G16" s="313">
        <f>IF('BIFUbC-natural-gas'!G16&gt;0,'E-natural gas'!G64/'BIFUbC-natural-gas'!G16,1)</f>
        <v>1</v>
      </c>
      <c r="H16" s="313">
        <f>IF('BIFUbC-natural-gas'!H16&gt;0,'E-natural gas'!H64/'BIFUbC-natural-gas'!H16,1)</f>
        <v>1</v>
      </c>
      <c r="I16" s="313">
        <f>IF('BIFUbC-natural-gas'!I16&gt;0,'E-natural gas'!I64/'BIFUbC-natural-gas'!I16,1)</f>
        <v>1</v>
      </c>
      <c r="J16" s="313">
        <f>IF('BIFUbC-natural-gas'!J16&gt;0,'E-natural gas'!J64/'BIFUbC-natural-gas'!J16,1)</f>
        <v>1</v>
      </c>
      <c r="K16" s="313">
        <f>IF('BIFUbC-natural-gas'!K16&gt;0,'E-natural gas'!K64/'BIFUbC-natural-gas'!K16,1)</f>
        <v>1</v>
      </c>
      <c r="L16" s="313">
        <f>IF('BIFUbC-natural-gas'!L16&gt;0,'E-natural gas'!L64/'BIFUbC-natural-gas'!L16,1)</f>
        <v>1</v>
      </c>
      <c r="M16" s="313">
        <f>IF('BIFUbC-natural-gas'!M16&gt;0,'E-natural gas'!M64/'BIFUbC-natural-gas'!M16,1)</f>
        <v>1</v>
      </c>
      <c r="N16" s="313">
        <f>IF('BIFUbC-natural-gas'!N16&gt;0,'E-natural gas'!N64/'BIFUbC-natural-gas'!N16,1)</f>
        <v>1</v>
      </c>
      <c r="O16" s="313">
        <f>IF('BIFUbC-natural-gas'!O16&gt;0,'E-natural gas'!O64/'BIFUbC-natural-gas'!O16,1)</f>
        <v>1</v>
      </c>
      <c r="P16" s="313">
        <f>IF('BIFUbC-natural-gas'!P16&gt;0,'E-natural gas'!P64/'BIFUbC-natural-gas'!P16,1)</f>
        <v>1</v>
      </c>
      <c r="Q16" s="313">
        <f>IF('BIFUbC-natural-gas'!Q16&gt;0,'E-natural gas'!Q64/'BIFUbC-natural-gas'!Q16,1)</f>
        <v>1</v>
      </c>
      <c r="R16" s="313">
        <f>IF('BIFUbC-natural-gas'!R16&gt;0,'E-natural gas'!R64/'BIFUbC-natural-gas'!R16,1)</f>
        <v>1</v>
      </c>
      <c r="S16" s="313">
        <f>IF('BIFUbC-natural-gas'!S16&gt;0,'E-natural gas'!S64/'BIFUbC-natural-gas'!S16,1)</f>
        <v>1</v>
      </c>
      <c r="T16" s="313">
        <f>IF('BIFUbC-natural-gas'!T16&gt;0,'E-natural gas'!T64/'BIFUbC-natural-gas'!T16,1)</f>
        <v>1</v>
      </c>
      <c r="U16" s="313">
        <f>IF('BIFUbC-natural-gas'!U16&gt;0,'E-natural gas'!U64/'BIFUbC-natural-gas'!U16,1)</f>
        <v>1</v>
      </c>
      <c r="V16" s="313">
        <f>IF('BIFUbC-natural-gas'!V16&gt;0,'E-natural gas'!V64/'BIFUbC-natural-gas'!V16,1)</f>
        <v>1</v>
      </c>
      <c r="W16" s="313">
        <f>IF('BIFUbC-natural-gas'!W16&gt;0,'E-natural gas'!W64/'BIFUbC-natural-gas'!W16,1)</f>
        <v>1</v>
      </c>
      <c r="X16" s="313">
        <f>IF('BIFUbC-natural-gas'!X16&gt;0,'E-natural gas'!X64/'BIFUbC-natural-gas'!X16,1)</f>
        <v>1</v>
      </c>
      <c r="Y16" s="313">
        <f>IF('BIFUbC-natural-gas'!Y16&gt;0,'E-natural gas'!Y64/'BIFUbC-natural-gas'!Y16,1)</f>
        <v>1</v>
      </c>
      <c r="Z16" s="313">
        <f>IF('BIFUbC-natural-gas'!Z16&gt;0,'E-natural gas'!Z64/'BIFUbC-natural-gas'!Z16,1)</f>
        <v>1</v>
      </c>
      <c r="AA16" s="313">
        <f>IF('BIFUbC-natural-gas'!AA16&gt;0,'E-natural gas'!AA64/'BIFUbC-natural-gas'!AA16,1)</f>
        <v>1</v>
      </c>
      <c r="AB16" s="313">
        <f>IF('BIFUbC-natural-gas'!AB16&gt;0,'E-natural gas'!AB64/'BIFUbC-natural-gas'!AB16,1)</f>
        <v>1</v>
      </c>
      <c r="AC16" s="313">
        <f>IF('BIFUbC-natural-gas'!AC16&gt;0,'E-natural gas'!AC64/'BIFUbC-natural-gas'!AC16,1)</f>
        <v>1</v>
      </c>
      <c r="AD16" s="313">
        <f>IF('BIFUbC-natural-gas'!AD16&gt;0,'E-natural gas'!AD64/'BIFUbC-natural-gas'!AD16,1)</f>
        <v>1</v>
      </c>
      <c r="AE16" s="313">
        <f>IF('BIFUbC-natural-gas'!AE16&gt;0,'E-natural gas'!AE64/'BIFUbC-natural-gas'!AE16,1)</f>
        <v>1</v>
      </c>
      <c r="AF16" s="313">
        <f>IF('BIFUbC-natural-gas'!AF16&gt;0,'E-natural gas'!AF64/'BIFUbC-natural-gas'!AF16,1)</f>
        <v>1</v>
      </c>
      <c r="AG16" s="313">
        <f>IF('BIFUbC-natural-gas'!AG16&gt;0,'E-natural gas'!AG64/'BIFUbC-natural-gas'!AG16,1)</f>
        <v>1</v>
      </c>
      <c r="AH16" s="313">
        <f>IF('BIFUbC-natural-gas'!AH16&gt;0,'E-natural gas'!AH64/'BIFUbC-natural-gas'!AH16,1)</f>
        <v>1</v>
      </c>
      <c r="AI16" s="313">
        <f>IF('BIFUbC-natural-gas'!AI16&gt;0,'E-natural gas'!AI64/'BIFUbC-natural-gas'!AI16,1)</f>
        <v>1</v>
      </c>
      <c r="AJ16" s="313">
        <f>IF('BIFUbC-natural-gas'!AJ16&gt;0,'E-natural gas'!AJ64/'BIFUbC-natural-gas'!AJ16,1)</f>
        <v>1</v>
      </c>
      <c r="AK16" s="313">
        <f>IF('BIFUbC-natural-gas'!AK16&gt;0,'E-natural gas'!AK64/'BIFUbC-natural-gas'!AK16,1)</f>
        <v>1</v>
      </c>
      <c r="AL16" s="313">
        <f>IF('BIFUbC-natural-gas'!AL16&gt;0,'E-natural gas'!AL64/'BIFUbC-natural-gas'!AL16,1)</f>
        <v>1</v>
      </c>
      <c r="AM16" s="313">
        <f>IF('BIFUbC-natural-gas'!AM16&gt;0,'E-natural gas'!AM64/'BIFUbC-natural-gas'!AM16,1)</f>
        <v>1</v>
      </c>
      <c r="AN16" s="313">
        <f>IF('BIFUbC-natural-gas'!AN16&gt;0,'E-natural gas'!AN64/'BIFUbC-natural-gas'!AN16,1)</f>
        <v>1</v>
      </c>
      <c r="AO16" s="313">
        <f>IF('BIFUbC-natural-gas'!AO16&gt;0,'E-natural gas'!AO64/'BIFUbC-natural-gas'!AO16,1)</f>
        <v>1</v>
      </c>
      <c r="AP16" s="313">
        <f>IF('BIFUbC-natural-gas'!AP16&gt;0,'E-natural gas'!AP64/'BIFUbC-natural-gas'!AP16,1)</f>
        <v>1</v>
      </c>
      <c r="AQ16" s="313">
        <f>IF('BIFUbC-natural-gas'!AQ16&gt;0,'E-natural gas'!AQ64/'BIFUbC-natural-gas'!AQ16,1)</f>
        <v>1</v>
      </c>
    </row>
    <row r="17" spans="1:43" x14ac:dyDescent="0.2">
      <c r="A17" s="313" t="s">
        <v>139</v>
      </c>
      <c r="B17" s="313">
        <f>IF('BIFUbC-natural-gas'!B17&gt;0,'E-natural gas'!B65/'BIFUbC-natural-gas'!B17,1)</f>
        <v>1</v>
      </c>
      <c r="C17" s="313">
        <f>IF('BIFUbC-natural-gas'!C17&gt;0,'E-natural gas'!C65/'BIFUbC-natural-gas'!C17,1)</f>
        <v>1</v>
      </c>
      <c r="D17" s="313">
        <f>IF('BIFUbC-natural-gas'!D17&gt;0,'E-natural gas'!D65/'BIFUbC-natural-gas'!D17,1)</f>
        <v>1</v>
      </c>
      <c r="E17" s="313">
        <f>IF('BIFUbC-natural-gas'!E17&gt;0,'E-natural gas'!E65/'BIFUbC-natural-gas'!E17,1)</f>
        <v>1</v>
      </c>
      <c r="F17" s="313">
        <f>IF('BIFUbC-natural-gas'!F17&gt;0,'E-natural gas'!F65/'BIFUbC-natural-gas'!F17,1)</f>
        <v>1</v>
      </c>
      <c r="G17" s="313">
        <f>IF('BIFUbC-natural-gas'!G17&gt;0,'E-natural gas'!G65/'BIFUbC-natural-gas'!G17,1)</f>
        <v>1</v>
      </c>
      <c r="H17" s="313">
        <f>IF('BIFUbC-natural-gas'!H17&gt;0,'E-natural gas'!H65/'BIFUbC-natural-gas'!H17,1)</f>
        <v>1</v>
      </c>
      <c r="I17" s="313">
        <f>IF('BIFUbC-natural-gas'!I17&gt;0,'E-natural gas'!I65/'BIFUbC-natural-gas'!I17,1)</f>
        <v>1</v>
      </c>
      <c r="J17" s="313">
        <f>IF('BIFUbC-natural-gas'!J17&gt;0,'E-natural gas'!J65/'BIFUbC-natural-gas'!J17,1)</f>
        <v>1</v>
      </c>
      <c r="K17" s="313">
        <f>IF('BIFUbC-natural-gas'!K17&gt;0,'E-natural gas'!K65/'BIFUbC-natural-gas'!K17,1)</f>
        <v>1</v>
      </c>
      <c r="L17" s="313">
        <f>IF('BIFUbC-natural-gas'!L17&gt;0,'E-natural gas'!L65/'BIFUbC-natural-gas'!L17,1)</f>
        <v>1</v>
      </c>
      <c r="M17" s="313">
        <f>IF('BIFUbC-natural-gas'!M17&gt;0,'E-natural gas'!M65/'BIFUbC-natural-gas'!M17,1)</f>
        <v>1</v>
      </c>
      <c r="N17" s="313">
        <f>IF('BIFUbC-natural-gas'!N17&gt;0,'E-natural gas'!N65/'BIFUbC-natural-gas'!N17,1)</f>
        <v>1</v>
      </c>
      <c r="O17" s="313">
        <f>IF('BIFUbC-natural-gas'!O17&gt;0,'E-natural gas'!O65/'BIFUbC-natural-gas'!O17,1)</f>
        <v>1</v>
      </c>
      <c r="P17" s="313">
        <f>IF('BIFUbC-natural-gas'!P17&gt;0,'E-natural gas'!P65/'BIFUbC-natural-gas'!P17,1)</f>
        <v>1</v>
      </c>
      <c r="Q17" s="313">
        <f>IF('BIFUbC-natural-gas'!Q17&gt;0,'E-natural gas'!Q65/'BIFUbC-natural-gas'!Q17,1)</f>
        <v>1</v>
      </c>
      <c r="R17" s="313">
        <f>IF('BIFUbC-natural-gas'!R17&gt;0,'E-natural gas'!R65/'BIFUbC-natural-gas'!R17,1)</f>
        <v>1</v>
      </c>
      <c r="S17" s="313">
        <f>IF('BIFUbC-natural-gas'!S17&gt;0,'E-natural gas'!S65/'BIFUbC-natural-gas'!S17,1)</f>
        <v>1</v>
      </c>
      <c r="T17" s="313">
        <f>IF('BIFUbC-natural-gas'!T17&gt;0,'E-natural gas'!T65/'BIFUbC-natural-gas'!T17,1)</f>
        <v>1</v>
      </c>
      <c r="U17" s="313">
        <f>IF('BIFUbC-natural-gas'!U17&gt;0,'E-natural gas'!U65/'BIFUbC-natural-gas'!U17,1)</f>
        <v>1</v>
      </c>
      <c r="V17" s="313">
        <f>IF('BIFUbC-natural-gas'!V17&gt;0,'E-natural gas'!V65/'BIFUbC-natural-gas'!V17,1)</f>
        <v>1</v>
      </c>
      <c r="W17" s="313">
        <f>IF('BIFUbC-natural-gas'!W17&gt;0,'E-natural gas'!W65/'BIFUbC-natural-gas'!W17,1)</f>
        <v>1</v>
      </c>
      <c r="X17" s="313">
        <f>IF('BIFUbC-natural-gas'!X17&gt;0,'E-natural gas'!X65/'BIFUbC-natural-gas'!X17,1)</f>
        <v>1</v>
      </c>
      <c r="Y17" s="313">
        <f>IF('BIFUbC-natural-gas'!Y17&gt;0,'E-natural gas'!Y65/'BIFUbC-natural-gas'!Y17,1)</f>
        <v>1</v>
      </c>
      <c r="Z17" s="313">
        <f>IF('BIFUbC-natural-gas'!Z17&gt;0,'E-natural gas'!Z65/'BIFUbC-natural-gas'!Z17,1)</f>
        <v>1</v>
      </c>
      <c r="AA17" s="313">
        <f>IF('BIFUbC-natural-gas'!AA17&gt;0,'E-natural gas'!AA65/'BIFUbC-natural-gas'!AA17,1)</f>
        <v>1</v>
      </c>
      <c r="AB17" s="313">
        <f>IF('BIFUbC-natural-gas'!AB17&gt;0,'E-natural gas'!AB65/'BIFUbC-natural-gas'!AB17,1)</f>
        <v>1</v>
      </c>
      <c r="AC17" s="313">
        <f>IF('BIFUbC-natural-gas'!AC17&gt;0,'E-natural gas'!AC65/'BIFUbC-natural-gas'!AC17,1)</f>
        <v>1</v>
      </c>
      <c r="AD17" s="313">
        <f>IF('BIFUbC-natural-gas'!AD17&gt;0,'E-natural gas'!AD65/'BIFUbC-natural-gas'!AD17,1)</f>
        <v>1</v>
      </c>
      <c r="AE17" s="313">
        <f>IF('BIFUbC-natural-gas'!AE17&gt;0,'E-natural gas'!AE65/'BIFUbC-natural-gas'!AE17,1)</f>
        <v>1</v>
      </c>
      <c r="AF17" s="313">
        <f>IF('BIFUbC-natural-gas'!AF17&gt;0,'E-natural gas'!AF65/'BIFUbC-natural-gas'!AF17,1)</f>
        <v>1</v>
      </c>
      <c r="AG17" s="313">
        <f>IF('BIFUbC-natural-gas'!AG17&gt;0,'E-natural gas'!AG65/'BIFUbC-natural-gas'!AG17,1)</f>
        <v>1</v>
      </c>
      <c r="AH17" s="313">
        <f>IF('BIFUbC-natural-gas'!AH17&gt;0,'E-natural gas'!AH65/'BIFUbC-natural-gas'!AH17,1)</f>
        <v>1</v>
      </c>
      <c r="AI17" s="313">
        <f>IF('BIFUbC-natural-gas'!AI17&gt;0,'E-natural gas'!AI65/'BIFUbC-natural-gas'!AI17,1)</f>
        <v>1</v>
      </c>
      <c r="AJ17" s="313">
        <f>IF('BIFUbC-natural-gas'!AJ17&gt;0,'E-natural gas'!AJ65/'BIFUbC-natural-gas'!AJ17,1)</f>
        <v>1</v>
      </c>
      <c r="AK17" s="313">
        <f>IF('BIFUbC-natural-gas'!AK17&gt;0,'E-natural gas'!AK65/'BIFUbC-natural-gas'!AK17,1)</f>
        <v>1</v>
      </c>
      <c r="AL17" s="313">
        <f>IF('BIFUbC-natural-gas'!AL17&gt;0,'E-natural gas'!AL65/'BIFUbC-natural-gas'!AL17,1)</f>
        <v>1</v>
      </c>
      <c r="AM17" s="313">
        <f>IF('BIFUbC-natural-gas'!AM17&gt;0,'E-natural gas'!AM65/'BIFUbC-natural-gas'!AM17,1)</f>
        <v>1</v>
      </c>
      <c r="AN17" s="313">
        <f>IF('BIFUbC-natural-gas'!AN17&gt;0,'E-natural gas'!AN65/'BIFUbC-natural-gas'!AN17,1)</f>
        <v>1</v>
      </c>
      <c r="AO17" s="313">
        <f>IF('BIFUbC-natural-gas'!AO17&gt;0,'E-natural gas'!AO65/'BIFUbC-natural-gas'!AO17,1)</f>
        <v>1</v>
      </c>
      <c r="AP17" s="313">
        <f>IF('BIFUbC-natural-gas'!AP17&gt;0,'E-natural gas'!AP65/'BIFUbC-natural-gas'!AP17,1)</f>
        <v>1</v>
      </c>
      <c r="AQ17" s="313">
        <f>IF('BIFUbC-natural-gas'!AQ17&gt;0,'E-natural gas'!AQ65/'BIFUbC-natural-gas'!AQ17,1)</f>
        <v>1</v>
      </c>
    </row>
    <row r="18" spans="1:43" x14ac:dyDescent="0.2">
      <c r="A18" s="313" t="s">
        <v>140</v>
      </c>
      <c r="B18" s="313">
        <f>IF('BIFUbC-natural-gas'!B18&gt;0,'E-natural gas'!B66/'BIFUbC-natural-gas'!B18,1)</f>
        <v>1</v>
      </c>
      <c r="C18" s="313">
        <f>IF('BIFUbC-natural-gas'!C18&gt;0,'E-natural gas'!C66/'BIFUbC-natural-gas'!C18,1)</f>
        <v>1</v>
      </c>
      <c r="D18" s="313">
        <f>IF('BIFUbC-natural-gas'!D18&gt;0,'E-natural gas'!D66/'BIFUbC-natural-gas'!D18,1)</f>
        <v>1</v>
      </c>
      <c r="E18" s="313">
        <f>IF('BIFUbC-natural-gas'!E18&gt;0,'E-natural gas'!E66/'BIFUbC-natural-gas'!E18,1)</f>
        <v>1</v>
      </c>
      <c r="F18" s="313">
        <f>IF('BIFUbC-natural-gas'!F18&gt;0,'E-natural gas'!F66/'BIFUbC-natural-gas'!F18,1)</f>
        <v>1</v>
      </c>
      <c r="G18" s="313">
        <f>IF('BIFUbC-natural-gas'!G18&gt;0,'E-natural gas'!G66/'BIFUbC-natural-gas'!G18,1)</f>
        <v>1</v>
      </c>
      <c r="H18" s="313">
        <f>IF('BIFUbC-natural-gas'!H18&gt;0,'E-natural gas'!H66/'BIFUbC-natural-gas'!H18,1)</f>
        <v>1</v>
      </c>
      <c r="I18" s="313">
        <f>IF('BIFUbC-natural-gas'!I18&gt;0,'E-natural gas'!I66/'BIFUbC-natural-gas'!I18,1)</f>
        <v>1</v>
      </c>
      <c r="J18" s="313">
        <f>IF('BIFUbC-natural-gas'!J18&gt;0,'E-natural gas'!J66/'BIFUbC-natural-gas'!J18,1)</f>
        <v>1</v>
      </c>
      <c r="K18" s="313">
        <f>IF('BIFUbC-natural-gas'!K18&gt;0,'E-natural gas'!K66/'BIFUbC-natural-gas'!K18,1)</f>
        <v>1</v>
      </c>
      <c r="L18" s="313">
        <f>IF('BIFUbC-natural-gas'!L18&gt;0,'E-natural gas'!L66/'BIFUbC-natural-gas'!L18,1)</f>
        <v>1</v>
      </c>
      <c r="M18" s="313">
        <f>IF('BIFUbC-natural-gas'!M18&gt;0,'E-natural gas'!M66/'BIFUbC-natural-gas'!M18,1)</f>
        <v>1</v>
      </c>
      <c r="N18" s="313">
        <f>IF('BIFUbC-natural-gas'!N18&gt;0,'E-natural gas'!N66/'BIFUbC-natural-gas'!N18,1)</f>
        <v>1</v>
      </c>
      <c r="O18" s="313">
        <f>IF('BIFUbC-natural-gas'!O18&gt;0,'E-natural gas'!O66/'BIFUbC-natural-gas'!O18,1)</f>
        <v>1</v>
      </c>
      <c r="P18" s="313">
        <f>IF('BIFUbC-natural-gas'!P18&gt;0,'E-natural gas'!P66/'BIFUbC-natural-gas'!P18,1)</f>
        <v>1</v>
      </c>
      <c r="Q18" s="313">
        <f>IF('BIFUbC-natural-gas'!Q18&gt;0,'E-natural gas'!Q66/'BIFUbC-natural-gas'!Q18,1)</f>
        <v>1</v>
      </c>
      <c r="R18" s="313">
        <f>IF('BIFUbC-natural-gas'!R18&gt;0,'E-natural gas'!R66/'BIFUbC-natural-gas'!R18,1)</f>
        <v>1</v>
      </c>
      <c r="S18" s="313">
        <f>IF('BIFUbC-natural-gas'!S18&gt;0,'E-natural gas'!S66/'BIFUbC-natural-gas'!S18,1)</f>
        <v>1</v>
      </c>
      <c r="T18" s="313">
        <f>IF('BIFUbC-natural-gas'!T18&gt;0,'E-natural gas'!T66/'BIFUbC-natural-gas'!T18,1)</f>
        <v>1</v>
      </c>
      <c r="U18" s="313">
        <f>IF('BIFUbC-natural-gas'!U18&gt;0,'E-natural gas'!U66/'BIFUbC-natural-gas'!U18,1)</f>
        <v>1</v>
      </c>
      <c r="V18" s="313">
        <f>IF('BIFUbC-natural-gas'!V18&gt;0,'E-natural gas'!V66/'BIFUbC-natural-gas'!V18,1)</f>
        <v>1</v>
      </c>
      <c r="W18" s="313">
        <f>IF('BIFUbC-natural-gas'!W18&gt;0,'E-natural gas'!W66/'BIFUbC-natural-gas'!W18,1)</f>
        <v>1</v>
      </c>
      <c r="X18" s="313">
        <f>IF('BIFUbC-natural-gas'!X18&gt;0,'E-natural gas'!X66/'BIFUbC-natural-gas'!X18,1)</f>
        <v>1</v>
      </c>
      <c r="Y18" s="313">
        <f>IF('BIFUbC-natural-gas'!Y18&gt;0,'E-natural gas'!Y66/'BIFUbC-natural-gas'!Y18,1)</f>
        <v>1</v>
      </c>
      <c r="Z18" s="313">
        <f>IF('BIFUbC-natural-gas'!Z18&gt;0,'E-natural gas'!Z66/'BIFUbC-natural-gas'!Z18,1)</f>
        <v>1</v>
      </c>
      <c r="AA18" s="313">
        <f>IF('BIFUbC-natural-gas'!AA18&gt;0,'E-natural gas'!AA66/'BIFUbC-natural-gas'!AA18,1)</f>
        <v>1</v>
      </c>
      <c r="AB18" s="313">
        <f>IF('BIFUbC-natural-gas'!AB18&gt;0,'E-natural gas'!AB66/'BIFUbC-natural-gas'!AB18,1)</f>
        <v>1</v>
      </c>
      <c r="AC18" s="313">
        <f>IF('BIFUbC-natural-gas'!AC18&gt;0,'E-natural gas'!AC66/'BIFUbC-natural-gas'!AC18,1)</f>
        <v>1</v>
      </c>
      <c r="AD18" s="313">
        <f>IF('BIFUbC-natural-gas'!AD18&gt;0,'E-natural gas'!AD66/'BIFUbC-natural-gas'!AD18,1)</f>
        <v>1</v>
      </c>
      <c r="AE18" s="313">
        <f>IF('BIFUbC-natural-gas'!AE18&gt;0,'E-natural gas'!AE66/'BIFUbC-natural-gas'!AE18,1)</f>
        <v>1</v>
      </c>
      <c r="AF18" s="313">
        <f>IF('BIFUbC-natural-gas'!AF18&gt;0,'E-natural gas'!AF66/'BIFUbC-natural-gas'!AF18,1)</f>
        <v>1</v>
      </c>
      <c r="AG18" s="313">
        <f>IF('BIFUbC-natural-gas'!AG18&gt;0,'E-natural gas'!AG66/'BIFUbC-natural-gas'!AG18,1)</f>
        <v>1</v>
      </c>
      <c r="AH18" s="313">
        <f>IF('BIFUbC-natural-gas'!AH18&gt;0,'E-natural gas'!AH66/'BIFUbC-natural-gas'!AH18,1)</f>
        <v>1</v>
      </c>
      <c r="AI18" s="313">
        <f>IF('BIFUbC-natural-gas'!AI18&gt;0,'E-natural gas'!AI66/'BIFUbC-natural-gas'!AI18,1)</f>
        <v>1</v>
      </c>
      <c r="AJ18" s="313">
        <f>IF('BIFUbC-natural-gas'!AJ18&gt;0,'E-natural gas'!AJ66/'BIFUbC-natural-gas'!AJ18,1)</f>
        <v>1</v>
      </c>
      <c r="AK18" s="313">
        <f>IF('BIFUbC-natural-gas'!AK18&gt;0,'E-natural gas'!AK66/'BIFUbC-natural-gas'!AK18,1)</f>
        <v>1</v>
      </c>
      <c r="AL18" s="313">
        <f>IF('BIFUbC-natural-gas'!AL18&gt;0,'E-natural gas'!AL66/'BIFUbC-natural-gas'!AL18,1)</f>
        <v>1</v>
      </c>
      <c r="AM18" s="313">
        <f>IF('BIFUbC-natural-gas'!AM18&gt;0,'E-natural gas'!AM66/'BIFUbC-natural-gas'!AM18,1)</f>
        <v>1</v>
      </c>
      <c r="AN18" s="313">
        <f>IF('BIFUbC-natural-gas'!AN18&gt;0,'E-natural gas'!AN66/'BIFUbC-natural-gas'!AN18,1)</f>
        <v>1</v>
      </c>
      <c r="AO18" s="313">
        <f>IF('BIFUbC-natural-gas'!AO18&gt;0,'E-natural gas'!AO66/'BIFUbC-natural-gas'!AO18,1)</f>
        <v>1</v>
      </c>
      <c r="AP18" s="313">
        <f>IF('BIFUbC-natural-gas'!AP18&gt;0,'E-natural gas'!AP66/'BIFUbC-natural-gas'!AP18,1)</f>
        <v>1</v>
      </c>
      <c r="AQ18" s="313">
        <f>IF('BIFUbC-natural-gas'!AQ18&gt;0,'E-natural gas'!AQ66/'BIFUbC-natural-gas'!AQ18,1)</f>
        <v>1</v>
      </c>
    </row>
    <row r="19" spans="1:43" x14ac:dyDescent="0.2">
      <c r="A19" s="313" t="s">
        <v>141</v>
      </c>
      <c r="B19" s="313">
        <f>IF('BIFUbC-natural-gas'!B19&gt;0,'E-natural gas'!B67/'BIFUbC-natural-gas'!B19,1)</f>
        <v>1</v>
      </c>
      <c r="C19" s="313">
        <f>IF('BIFUbC-natural-gas'!C19&gt;0,'E-natural gas'!C67/'BIFUbC-natural-gas'!C19,1)</f>
        <v>1</v>
      </c>
      <c r="D19" s="313">
        <f>IF('BIFUbC-natural-gas'!D19&gt;0,'E-natural gas'!D67/'BIFUbC-natural-gas'!D19,1)</f>
        <v>1</v>
      </c>
      <c r="E19" s="313">
        <f>IF('BIFUbC-natural-gas'!E19&gt;0,'E-natural gas'!E67/'BIFUbC-natural-gas'!E19,1)</f>
        <v>1</v>
      </c>
      <c r="F19" s="313">
        <f>IF('BIFUbC-natural-gas'!F19&gt;0,'E-natural gas'!F67/'BIFUbC-natural-gas'!F19,1)</f>
        <v>1</v>
      </c>
      <c r="G19" s="313">
        <f>IF('BIFUbC-natural-gas'!G19&gt;0,'E-natural gas'!G67/'BIFUbC-natural-gas'!G19,1)</f>
        <v>1</v>
      </c>
      <c r="H19" s="313">
        <f>IF('BIFUbC-natural-gas'!H19&gt;0,'E-natural gas'!H67/'BIFUbC-natural-gas'!H19,1)</f>
        <v>1</v>
      </c>
      <c r="I19" s="313">
        <f>IF('BIFUbC-natural-gas'!I19&gt;0,'E-natural gas'!I67/'BIFUbC-natural-gas'!I19,1)</f>
        <v>1</v>
      </c>
      <c r="J19" s="313">
        <f>IF('BIFUbC-natural-gas'!J19&gt;0,'E-natural gas'!J67/'BIFUbC-natural-gas'!J19,1)</f>
        <v>1</v>
      </c>
      <c r="K19" s="313">
        <f>IF('BIFUbC-natural-gas'!K19&gt;0,'E-natural gas'!K67/'BIFUbC-natural-gas'!K19,1)</f>
        <v>1</v>
      </c>
      <c r="L19" s="313">
        <f>IF('BIFUbC-natural-gas'!L19&gt;0,'E-natural gas'!L67/'BIFUbC-natural-gas'!L19,1)</f>
        <v>1</v>
      </c>
      <c r="M19" s="313">
        <f>IF('BIFUbC-natural-gas'!M19&gt;0,'E-natural gas'!M67/'BIFUbC-natural-gas'!M19,1)</f>
        <v>1</v>
      </c>
      <c r="N19" s="313">
        <f>IF('BIFUbC-natural-gas'!N19&gt;0,'E-natural gas'!N67/'BIFUbC-natural-gas'!N19,1)</f>
        <v>1</v>
      </c>
      <c r="O19" s="313">
        <f>IF('BIFUbC-natural-gas'!O19&gt;0,'E-natural gas'!O67/'BIFUbC-natural-gas'!O19,1)</f>
        <v>1</v>
      </c>
      <c r="P19" s="313">
        <f>IF('BIFUbC-natural-gas'!P19&gt;0,'E-natural gas'!P67/'BIFUbC-natural-gas'!P19,1)</f>
        <v>1</v>
      </c>
      <c r="Q19" s="313">
        <f>IF('BIFUbC-natural-gas'!Q19&gt;0,'E-natural gas'!Q67/'BIFUbC-natural-gas'!Q19,1)</f>
        <v>1</v>
      </c>
      <c r="R19" s="313">
        <f>IF('BIFUbC-natural-gas'!R19&gt;0,'E-natural gas'!R67/'BIFUbC-natural-gas'!R19,1)</f>
        <v>1</v>
      </c>
      <c r="S19" s="313">
        <f>IF('BIFUbC-natural-gas'!S19&gt;0,'E-natural gas'!S67/'BIFUbC-natural-gas'!S19,1)</f>
        <v>1</v>
      </c>
      <c r="T19" s="313">
        <f>IF('BIFUbC-natural-gas'!T19&gt;0,'E-natural gas'!T67/'BIFUbC-natural-gas'!T19,1)</f>
        <v>1</v>
      </c>
      <c r="U19" s="313">
        <f>IF('BIFUbC-natural-gas'!U19&gt;0,'E-natural gas'!U67/'BIFUbC-natural-gas'!U19,1)</f>
        <v>1</v>
      </c>
      <c r="V19" s="313">
        <f>IF('BIFUbC-natural-gas'!V19&gt;0,'E-natural gas'!V67/'BIFUbC-natural-gas'!V19,1)</f>
        <v>1</v>
      </c>
      <c r="W19" s="313">
        <f>IF('BIFUbC-natural-gas'!W19&gt;0,'E-natural gas'!W67/'BIFUbC-natural-gas'!W19,1)</f>
        <v>1</v>
      </c>
      <c r="X19" s="313">
        <f>IF('BIFUbC-natural-gas'!X19&gt;0,'E-natural gas'!X67/'BIFUbC-natural-gas'!X19,1)</f>
        <v>1</v>
      </c>
      <c r="Y19" s="313">
        <f>IF('BIFUbC-natural-gas'!Y19&gt;0,'E-natural gas'!Y67/'BIFUbC-natural-gas'!Y19,1)</f>
        <v>1</v>
      </c>
      <c r="Z19" s="313">
        <f>IF('BIFUbC-natural-gas'!Z19&gt;0,'E-natural gas'!Z67/'BIFUbC-natural-gas'!Z19,1)</f>
        <v>1</v>
      </c>
      <c r="AA19" s="313">
        <f>IF('BIFUbC-natural-gas'!AA19&gt;0,'E-natural gas'!AA67/'BIFUbC-natural-gas'!AA19,1)</f>
        <v>1</v>
      </c>
      <c r="AB19" s="313">
        <f>IF('BIFUbC-natural-gas'!AB19&gt;0,'E-natural gas'!AB67/'BIFUbC-natural-gas'!AB19,1)</f>
        <v>1</v>
      </c>
      <c r="AC19" s="313">
        <f>IF('BIFUbC-natural-gas'!AC19&gt;0,'E-natural gas'!AC67/'BIFUbC-natural-gas'!AC19,1)</f>
        <v>1</v>
      </c>
      <c r="AD19" s="313">
        <f>IF('BIFUbC-natural-gas'!AD19&gt;0,'E-natural gas'!AD67/'BIFUbC-natural-gas'!AD19,1)</f>
        <v>1</v>
      </c>
      <c r="AE19" s="313">
        <f>IF('BIFUbC-natural-gas'!AE19&gt;0,'E-natural gas'!AE67/'BIFUbC-natural-gas'!AE19,1)</f>
        <v>1</v>
      </c>
      <c r="AF19" s="313">
        <f>IF('BIFUbC-natural-gas'!AF19&gt;0,'E-natural gas'!AF67/'BIFUbC-natural-gas'!AF19,1)</f>
        <v>1</v>
      </c>
      <c r="AG19" s="313">
        <f>IF('BIFUbC-natural-gas'!AG19&gt;0,'E-natural gas'!AG67/'BIFUbC-natural-gas'!AG19,1)</f>
        <v>1</v>
      </c>
      <c r="AH19" s="313">
        <f>IF('BIFUbC-natural-gas'!AH19&gt;0,'E-natural gas'!AH67/'BIFUbC-natural-gas'!AH19,1)</f>
        <v>1</v>
      </c>
      <c r="AI19" s="313">
        <f>IF('BIFUbC-natural-gas'!AI19&gt;0,'E-natural gas'!AI67/'BIFUbC-natural-gas'!AI19,1)</f>
        <v>1</v>
      </c>
      <c r="AJ19" s="313">
        <f>IF('BIFUbC-natural-gas'!AJ19&gt;0,'E-natural gas'!AJ67/'BIFUbC-natural-gas'!AJ19,1)</f>
        <v>1</v>
      </c>
      <c r="AK19" s="313">
        <f>IF('BIFUbC-natural-gas'!AK19&gt;0,'E-natural gas'!AK67/'BIFUbC-natural-gas'!AK19,1)</f>
        <v>1</v>
      </c>
      <c r="AL19" s="313">
        <f>IF('BIFUbC-natural-gas'!AL19&gt;0,'E-natural gas'!AL67/'BIFUbC-natural-gas'!AL19,1)</f>
        <v>1</v>
      </c>
      <c r="AM19" s="313">
        <f>IF('BIFUbC-natural-gas'!AM19&gt;0,'E-natural gas'!AM67/'BIFUbC-natural-gas'!AM19,1)</f>
        <v>1</v>
      </c>
      <c r="AN19" s="313">
        <f>IF('BIFUbC-natural-gas'!AN19&gt;0,'E-natural gas'!AN67/'BIFUbC-natural-gas'!AN19,1)</f>
        <v>1</v>
      </c>
      <c r="AO19" s="313">
        <f>IF('BIFUbC-natural-gas'!AO19&gt;0,'E-natural gas'!AO67/'BIFUbC-natural-gas'!AO19,1)</f>
        <v>1</v>
      </c>
      <c r="AP19" s="313">
        <f>IF('BIFUbC-natural-gas'!AP19&gt;0,'E-natural gas'!AP67/'BIFUbC-natural-gas'!AP19,1)</f>
        <v>1</v>
      </c>
      <c r="AQ19" s="313">
        <f>IF('BIFUbC-natural-gas'!AQ19&gt;0,'E-natural gas'!AQ67/'BIFUbC-natural-gas'!AQ19,1)</f>
        <v>1</v>
      </c>
    </row>
    <row r="20" spans="1:43" x14ac:dyDescent="0.2">
      <c r="A20" s="313" t="s">
        <v>142</v>
      </c>
      <c r="B20" s="313">
        <f>IF('BIFUbC-natural-gas'!B20&gt;0,'E-natural gas'!B68/'BIFUbC-natural-gas'!B20,1)</f>
        <v>1</v>
      </c>
      <c r="C20" s="313">
        <f>IF('BIFUbC-natural-gas'!C20&gt;0,'E-natural gas'!C68/'BIFUbC-natural-gas'!C20,1)</f>
        <v>1</v>
      </c>
      <c r="D20" s="313">
        <f>IF('BIFUbC-natural-gas'!D20&gt;0,'E-natural gas'!D68/'BIFUbC-natural-gas'!D20,1)</f>
        <v>1</v>
      </c>
      <c r="E20" s="313">
        <f>IF('BIFUbC-natural-gas'!E20&gt;0,'E-natural gas'!E68/'BIFUbC-natural-gas'!E20,1)</f>
        <v>1</v>
      </c>
      <c r="F20" s="313">
        <f>IF('BIFUbC-natural-gas'!F20&gt;0,'E-natural gas'!F68/'BIFUbC-natural-gas'!F20,1)</f>
        <v>1</v>
      </c>
      <c r="G20" s="313">
        <f>IF('BIFUbC-natural-gas'!G20&gt;0,'E-natural gas'!G68/'BIFUbC-natural-gas'!G20,1)</f>
        <v>1</v>
      </c>
      <c r="H20" s="313">
        <f>IF('BIFUbC-natural-gas'!H20&gt;0,'E-natural gas'!H68/'BIFUbC-natural-gas'!H20,1)</f>
        <v>1</v>
      </c>
      <c r="I20" s="313">
        <f>IF('BIFUbC-natural-gas'!I20&gt;0,'E-natural gas'!I68/'BIFUbC-natural-gas'!I20,1)</f>
        <v>1</v>
      </c>
      <c r="J20" s="313">
        <f>IF('BIFUbC-natural-gas'!J20&gt;0,'E-natural gas'!J68/'BIFUbC-natural-gas'!J20,1)</f>
        <v>1</v>
      </c>
      <c r="K20" s="313">
        <f>IF('BIFUbC-natural-gas'!K20&gt;0,'E-natural gas'!K68/'BIFUbC-natural-gas'!K20,1)</f>
        <v>1</v>
      </c>
      <c r="L20" s="313">
        <f>IF('BIFUbC-natural-gas'!L20&gt;0,'E-natural gas'!L68/'BIFUbC-natural-gas'!L20,1)</f>
        <v>1</v>
      </c>
      <c r="M20" s="313">
        <f>IF('BIFUbC-natural-gas'!M20&gt;0,'E-natural gas'!M68/'BIFUbC-natural-gas'!M20,1)</f>
        <v>1</v>
      </c>
      <c r="N20" s="313">
        <f>IF('BIFUbC-natural-gas'!N20&gt;0,'E-natural gas'!N68/'BIFUbC-natural-gas'!N20,1)</f>
        <v>1</v>
      </c>
      <c r="O20" s="313">
        <f>IF('BIFUbC-natural-gas'!O20&gt;0,'E-natural gas'!O68/'BIFUbC-natural-gas'!O20,1)</f>
        <v>1</v>
      </c>
      <c r="P20" s="313">
        <f>IF('BIFUbC-natural-gas'!P20&gt;0,'E-natural gas'!P68/'BIFUbC-natural-gas'!P20,1)</f>
        <v>1</v>
      </c>
      <c r="Q20" s="313">
        <f>IF('BIFUbC-natural-gas'!Q20&gt;0,'E-natural gas'!Q68/'BIFUbC-natural-gas'!Q20,1)</f>
        <v>1</v>
      </c>
      <c r="R20" s="313">
        <f>IF('BIFUbC-natural-gas'!R20&gt;0,'E-natural gas'!R68/'BIFUbC-natural-gas'!R20,1)</f>
        <v>1</v>
      </c>
      <c r="S20" s="313">
        <f>IF('BIFUbC-natural-gas'!S20&gt;0,'E-natural gas'!S68/'BIFUbC-natural-gas'!S20,1)</f>
        <v>1</v>
      </c>
      <c r="T20" s="313">
        <f>IF('BIFUbC-natural-gas'!T20&gt;0,'E-natural gas'!T68/'BIFUbC-natural-gas'!T20,1)</f>
        <v>1</v>
      </c>
      <c r="U20" s="313">
        <f>IF('BIFUbC-natural-gas'!U20&gt;0,'E-natural gas'!U68/'BIFUbC-natural-gas'!U20,1)</f>
        <v>1</v>
      </c>
      <c r="V20" s="313">
        <f>IF('BIFUbC-natural-gas'!V20&gt;0,'E-natural gas'!V68/'BIFUbC-natural-gas'!V20,1)</f>
        <v>1</v>
      </c>
      <c r="W20" s="313">
        <f>IF('BIFUbC-natural-gas'!W20&gt;0,'E-natural gas'!W68/'BIFUbC-natural-gas'!W20,1)</f>
        <v>1</v>
      </c>
      <c r="X20" s="313">
        <f>IF('BIFUbC-natural-gas'!X20&gt;0,'E-natural gas'!X68/'BIFUbC-natural-gas'!X20,1)</f>
        <v>1</v>
      </c>
      <c r="Y20" s="313">
        <f>IF('BIFUbC-natural-gas'!Y20&gt;0,'E-natural gas'!Y68/'BIFUbC-natural-gas'!Y20,1)</f>
        <v>1</v>
      </c>
      <c r="Z20" s="313">
        <f>IF('BIFUbC-natural-gas'!Z20&gt;0,'E-natural gas'!Z68/'BIFUbC-natural-gas'!Z20,1)</f>
        <v>1</v>
      </c>
      <c r="AA20" s="313">
        <f>IF('BIFUbC-natural-gas'!AA20&gt;0,'E-natural gas'!AA68/'BIFUbC-natural-gas'!AA20,1)</f>
        <v>1</v>
      </c>
      <c r="AB20" s="313">
        <f>IF('BIFUbC-natural-gas'!AB20&gt;0,'E-natural gas'!AB68/'BIFUbC-natural-gas'!AB20,1)</f>
        <v>1</v>
      </c>
      <c r="AC20" s="313">
        <f>IF('BIFUbC-natural-gas'!AC20&gt;0,'E-natural gas'!AC68/'BIFUbC-natural-gas'!AC20,1)</f>
        <v>1</v>
      </c>
      <c r="AD20" s="313">
        <f>IF('BIFUbC-natural-gas'!AD20&gt;0,'E-natural gas'!AD68/'BIFUbC-natural-gas'!AD20,1)</f>
        <v>1</v>
      </c>
      <c r="AE20" s="313">
        <f>IF('BIFUbC-natural-gas'!AE20&gt;0,'E-natural gas'!AE68/'BIFUbC-natural-gas'!AE20,1)</f>
        <v>1</v>
      </c>
      <c r="AF20" s="313">
        <f>IF('BIFUbC-natural-gas'!AF20&gt;0,'E-natural gas'!AF68/'BIFUbC-natural-gas'!AF20,1)</f>
        <v>1</v>
      </c>
      <c r="AG20" s="313">
        <f>IF('BIFUbC-natural-gas'!AG20&gt;0,'E-natural gas'!AG68/'BIFUbC-natural-gas'!AG20,1)</f>
        <v>1</v>
      </c>
      <c r="AH20" s="313">
        <f>IF('BIFUbC-natural-gas'!AH20&gt;0,'E-natural gas'!AH68/'BIFUbC-natural-gas'!AH20,1)</f>
        <v>1</v>
      </c>
      <c r="AI20" s="313">
        <f>IF('BIFUbC-natural-gas'!AI20&gt;0,'E-natural gas'!AI68/'BIFUbC-natural-gas'!AI20,1)</f>
        <v>1</v>
      </c>
      <c r="AJ20" s="313">
        <f>IF('BIFUbC-natural-gas'!AJ20&gt;0,'E-natural gas'!AJ68/'BIFUbC-natural-gas'!AJ20,1)</f>
        <v>1</v>
      </c>
      <c r="AK20" s="313">
        <f>IF('BIFUbC-natural-gas'!AK20&gt;0,'E-natural gas'!AK68/'BIFUbC-natural-gas'!AK20,1)</f>
        <v>1</v>
      </c>
      <c r="AL20" s="313">
        <f>IF('BIFUbC-natural-gas'!AL20&gt;0,'E-natural gas'!AL68/'BIFUbC-natural-gas'!AL20,1)</f>
        <v>1</v>
      </c>
      <c r="AM20" s="313">
        <f>IF('BIFUbC-natural-gas'!AM20&gt;0,'E-natural gas'!AM68/'BIFUbC-natural-gas'!AM20,1)</f>
        <v>1</v>
      </c>
      <c r="AN20" s="313">
        <f>IF('BIFUbC-natural-gas'!AN20&gt;0,'E-natural gas'!AN68/'BIFUbC-natural-gas'!AN20,1)</f>
        <v>1</v>
      </c>
      <c r="AO20" s="313">
        <f>IF('BIFUbC-natural-gas'!AO20&gt;0,'E-natural gas'!AO68/'BIFUbC-natural-gas'!AO20,1)</f>
        <v>1</v>
      </c>
      <c r="AP20" s="313">
        <f>IF('BIFUbC-natural-gas'!AP20&gt;0,'E-natural gas'!AP68/'BIFUbC-natural-gas'!AP20,1)</f>
        <v>1</v>
      </c>
      <c r="AQ20" s="313">
        <f>IF('BIFUbC-natural-gas'!AQ20&gt;0,'E-natural gas'!AQ68/'BIFUbC-natural-gas'!AQ20,1)</f>
        <v>1</v>
      </c>
    </row>
    <row r="21" spans="1:43" x14ac:dyDescent="0.2">
      <c r="A21" s="313" t="s">
        <v>143</v>
      </c>
      <c r="B21" s="313">
        <f>IF('BIFUbC-natural-gas'!B21&gt;0,'E-natural gas'!B69/'BIFUbC-natural-gas'!B21,1)</f>
        <v>1</v>
      </c>
      <c r="C21" s="313">
        <f>IF('BIFUbC-natural-gas'!C21&gt;0,'E-natural gas'!C69/'BIFUbC-natural-gas'!C21,1)</f>
        <v>1</v>
      </c>
      <c r="D21" s="313">
        <f>IF('BIFUbC-natural-gas'!D21&gt;0,'E-natural gas'!D69/'BIFUbC-natural-gas'!D21,1)</f>
        <v>1</v>
      </c>
      <c r="E21" s="313">
        <f>IF('BIFUbC-natural-gas'!E21&gt;0,'E-natural gas'!E69/'BIFUbC-natural-gas'!E21,1)</f>
        <v>1</v>
      </c>
      <c r="F21" s="313">
        <f>IF('BIFUbC-natural-gas'!F21&gt;0,'E-natural gas'!F69/'BIFUbC-natural-gas'!F21,1)</f>
        <v>1</v>
      </c>
      <c r="G21" s="313">
        <f>IF('BIFUbC-natural-gas'!G21&gt;0,'E-natural gas'!G69/'BIFUbC-natural-gas'!G21,1)</f>
        <v>1</v>
      </c>
      <c r="H21" s="313">
        <f>IF('BIFUbC-natural-gas'!H21&gt;0,'E-natural gas'!H69/'BIFUbC-natural-gas'!H21,1)</f>
        <v>1</v>
      </c>
      <c r="I21" s="313">
        <f>IF('BIFUbC-natural-gas'!I21&gt;0,'E-natural gas'!I69/'BIFUbC-natural-gas'!I21,1)</f>
        <v>1</v>
      </c>
      <c r="J21" s="313">
        <f>IF('BIFUbC-natural-gas'!J21&gt;0,'E-natural gas'!J69/'BIFUbC-natural-gas'!J21,1)</f>
        <v>1</v>
      </c>
      <c r="K21" s="313">
        <f>IF('BIFUbC-natural-gas'!K21&gt;0,'E-natural gas'!K69/'BIFUbC-natural-gas'!K21,1)</f>
        <v>1</v>
      </c>
      <c r="L21" s="313">
        <f>IF('BIFUbC-natural-gas'!L21&gt;0,'E-natural gas'!L69/'BIFUbC-natural-gas'!L21,1)</f>
        <v>1</v>
      </c>
      <c r="M21" s="313">
        <f>IF('BIFUbC-natural-gas'!M21&gt;0,'E-natural gas'!M69/'BIFUbC-natural-gas'!M21,1)</f>
        <v>1</v>
      </c>
      <c r="N21" s="313">
        <f>IF('BIFUbC-natural-gas'!N21&gt;0,'E-natural gas'!N69/'BIFUbC-natural-gas'!N21,1)</f>
        <v>1</v>
      </c>
      <c r="O21" s="313">
        <f>IF('BIFUbC-natural-gas'!O21&gt;0,'E-natural gas'!O69/'BIFUbC-natural-gas'!O21,1)</f>
        <v>1</v>
      </c>
      <c r="P21" s="313">
        <f>IF('BIFUbC-natural-gas'!P21&gt;0,'E-natural gas'!P69/'BIFUbC-natural-gas'!P21,1)</f>
        <v>1</v>
      </c>
      <c r="Q21" s="313">
        <f>IF('BIFUbC-natural-gas'!Q21&gt;0,'E-natural gas'!Q69/'BIFUbC-natural-gas'!Q21,1)</f>
        <v>1</v>
      </c>
      <c r="R21" s="313">
        <f>IF('BIFUbC-natural-gas'!R21&gt;0,'E-natural gas'!R69/'BIFUbC-natural-gas'!R21,1)</f>
        <v>1</v>
      </c>
      <c r="S21" s="313">
        <f>IF('BIFUbC-natural-gas'!S21&gt;0,'E-natural gas'!S69/'BIFUbC-natural-gas'!S21,1)</f>
        <v>1</v>
      </c>
      <c r="T21" s="313">
        <f>IF('BIFUbC-natural-gas'!T21&gt;0,'E-natural gas'!T69/'BIFUbC-natural-gas'!T21,1)</f>
        <v>1</v>
      </c>
      <c r="U21" s="313">
        <f>IF('BIFUbC-natural-gas'!U21&gt;0,'E-natural gas'!U69/'BIFUbC-natural-gas'!U21,1)</f>
        <v>1</v>
      </c>
      <c r="V21" s="313">
        <f>IF('BIFUbC-natural-gas'!V21&gt;0,'E-natural gas'!V69/'BIFUbC-natural-gas'!V21,1)</f>
        <v>1</v>
      </c>
      <c r="W21" s="313">
        <f>IF('BIFUbC-natural-gas'!W21&gt;0,'E-natural gas'!W69/'BIFUbC-natural-gas'!W21,1)</f>
        <v>1</v>
      </c>
      <c r="X21" s="313">
        <f>IF('BIFUbC-natural-gas'!X21&gt;0,'E-natural gas'!X69/'BIFUbC-natural-gas'!X21,1)</f>
        <v>1</v>
      </c>
      <c r="Y21" s="313">
        <f>IF('BIFUbC-natural-gas'!Y21&gt;0,'E-natural gas'!Y69/'BIFUbC-natural-gas'!Y21,1)</f>
        <v>1</v>
      </c>
      <c r="Z21" s="313">
        <f>IF('BIFUbC-natural-gas'!Z21&gt;0,'E-natural gas'!Z69/'BIFUbC-natural-gas'!Z21,1)</f>
        <v>1</v>
      </c>
      <c r="AA21" s="313">
        <f>IF('BIFUbC-natural-gas'!AA21&gt;0,'E-natural gas'!AA69/'BIFUbC-natural-gas'!AA21,1)</f>
        <v>1</v>
      </c>
      <c r="AB21" s="313">
        <f>IF('BIFUbC-natural-gas'!AB21&gt;0,'E-natural gas'!AB69/'BIFUbC-natural-gas'!AB21,1)</f>
        <v>1</v>
      </c>
      <c r="AC21" s="313">
        <f>IF('BIFUbC-natural-gas'!AC21&gt;0,'E-natural gas'!AC69/'BIFUbC-natural-gas'!AC21,1)</f>
        <v>1</v>
      </c>
      <c r="AD21" s="313">
        <f>IF('BIFUbC-natural-gas'!AD21&gt;0,'E-natural gas'!AD69/'BIFUbC-natural-gas'!AD21,1)</f>
        <v>1</v>
      </c>
      <c r="AE21" s="313">
        <f>IF('BIFUbC-natural-gas'!AE21&gt;0,'E-natural gas'!AE69/'BIFUbC-natural-gas'!AE21,1)</f>
        <v>1</v>
      </c>
      <c r="AF21" s="313">
        <f>IF('BIFUbC-natural-gas'!AF21&gt;0,'E-natural gas'!AF69/'BIFUbC-natural-gas'!AF21,1)</f>
        <v>1</v>
      </c>
      <c r="AG21" s="313">
        <f>IF('BIFUbC-natural-gas'!AG21&gt;0,'E-natural gas'!AG69/'BIFUbC-natural-gas'!AG21,1)</f>
        <v>1</v>
      </c>
      <c r="AH21" s="313">
        <f>IF('BIFUbC-natural-gas'!AH21&gt;0,'E-natural gas'!AH69/'BIFUbC-natural-gas'!AH21,1)</f>
        <v>1</v>
      </c>
      <c r="AI21" s="313">
        <f>IF('BIFUbC-natural-gas'!AI21&gt;0,'E-natural gas'!AI69/'BIFUbC-natural-gas'!AI21,1)</f>
        <v>1</v>
      </c>
      <c r="AJ21" s="313">
        <f>IF('BIFUbC-natural-gas'!AJ21&gt;0,'E-natural gas'!AJ69/'BIFUbC-natural-gas'!AJ21,1)</f>
        <v>1</v>
      </c>
      <c r="AK21" s="313">
        <f>IF('BIFUbC-natural-gas'!AK21&gt;0,'E-natural gas'!AK69/'BIFUbC-natural-gas'!AK21,1)</f>
        <v>1</v>
      </c>
      <c r="AL21" s="313">
        <f>IF('BIFUbC-natural-gas'!AL21&gt;0,'E-natural gas'!AL69/'BIFUbC-natural-gas'!AL21,1)</f>
        <v>1</v>
      </c>
      <c r="AM21" s="313">
        <f>IF('BIFUbC-natural-gas'!AM21&gt;0,'E-natural gas'!AM69/'BIFUbC-natural-gas'!AM21,1)</f>
        <v>1</v>
      </c>
      <c r="AN21" s="313">
        <f>IF('BIFUbC-natural-gas'!AN21&gt;0,'E-natural gas'!AN69/'BIFUbC-natural-gas'!AN21,1)</f>
        <v>1</v>
      </c>
      <c r="AO21" s="313">
        <f>IF('BIFUbC-natural-gas'!AO21&gt;0,'E-natural gas'!AO69/'BIFUbC-natural-gas'!AO21,1)</f>
        <v>1</v>
      </c>
      <c r="AP21" s="313">
        <f>IF('BIFUbC-natural-gas'!AP21&gt;0,'E-natural gas'!AP69/'BIFUbC-natural-gas'!AP21,1)</f>
        <v>1</v>
      </c>
      <c r="AQ21" s="313">
        <f>IF('BIFUbC-natural-gas'!AQ21&gt;0,'E-natural gas'!AQ69/'BIFUbC-natural-gas'!AQ21,1)</f>
        <v>1</v>
      </c>
    </row>
    <row r="22" spans="1:43" x14ac:dyDescent="0.2">
      <c r="A22" s="313" t="s">
        <v>144</v>
      </c>
      <c r="B22" s="313">
        <f>IF('BIFUbC-natural-gas'!B22&gt;0,'E-natural gas'!B70/'BIFUbC-natural-gas'!B22,1)</f>
        <v>1</v>
      </c>
      <c r="C22" s="313">
        <f>IF('BIFUbC-natural-gas'!C22&gt;0,'E-natural gas'!C70/'BIFUbC-natural-gas'!C22,1)</f>
        <v>1</v>
      </c>
      <c r="D22" s="313">
        <f>IF('BIFUbC-natural-gas'!D22&gt;0,'E-natural gas'!D70/'BIFUbC-natural-gas'!D22,1)</f>
        <v>1</v>
      </c>
      <c r="E22" s="313">
        <f>IF('BIFUbC-natural-gas'!E22&gt;0,'E-natural gas'!E70/'BIFUbC-natural-gas'!E22,1)</f>
        <v>1</v>
      </c>
      <c r="F22" s="313">
        <f>IF('BIFUbC-natural-gas'!F22&gt;0,'E-natural gas'!F70/'BIFUbC-natural-gas'!F22,1)</f>
        <v>1</v>
      </c>
      <c r="G22" s="313">
        <f>IF('BIFUbC-natural-gas'!G22&gt;0,'E-natural gas'!G70/'BIFUbC-natural-gas'!G22,1)</f>
        <v>1</v>
      </c>
      <c r="H22" s="313">
        <f>IF('BIFUbC-natural-gas'!H22&gt;0,'E-natural gas'!H70/'BIFUbC-natural-gas'!H22,1)</f>
        <v>1</v>
      </c>
      <c r="I22" s="313">
        <f>IF('BIFUbC-natural-gas'!I22&gt;0,'E-natural gas'!I70/'BIFUbC-natural-gas'!I22,1)</f>
        <v>1</v>
      </c>
      <c r="J22" s="313">
        <f>IF('BIFUbC-natural-gas'!J22&gt;0,'E-natural gas'!J70/'BIFUbC-natural-gas'!J22,1)</f>
        <v>1</v>
      </c>
      <c r="K22" s="313">
        <f>IF('BIFUbC-natural-gas'!K22&gt;0,'E-natural gas'!K70/'BIFUbC-natural-gas'!K22,1)</f>
        <v>1</v>
      </c>
      <c r="L22" s="313">
        <f>IF('BIFUbC-natural-gas'!L22&gt;0,'E-natural gas'!L70/'BIFUbC-natural-gas'!L22,1)</f>
        <v>1</v>
      </c>
      <c r="M22" s="313">
        <f>IF('BIFUbC-natural-gas'!M22&gt;0,'E-natural gas'!M70/'BIFUbC-natural-gas'!M22,1)</f>
        <v>1</v>
      </c>
      <c r="N22" s="313">
        <f>IF('BIFUbC-natural-gas'!N22&gt;0,'E-natural gas'!N70/'BIFUbC-natural-gas'!N22,1)</f>
        <v>1</v>
      </c>
      <c r="O22" s="313">
        <f>IF('BIFUbC-natural-gas'!O22&gt;0,'E-natural gas'!O70/'BIFUbC-natural-gas'!O22,1)</f>
        <v>1</v>
      </c>
      <c r="P22" s="313">
        <f>IF('BIFUbC-natural-gas'!P22&gt;0,'E-natural gas'!P70/'BIFUbC-natural-gas'!P22,1)</f>
        <v>1</v>
      </c>
      <c r="Q22" s="313">
        <f>IF('BIFUbC-natural-gas'!Q22&gt;0,'E-natural gas'!Q70/'BIFUbC-natural-gas'!Q22,1)</f>
        <v>1</v>
      </c>
      <c r="R22" s="313">
        <f>IF('BIFUbC-natural-gas'!R22&gt;0,'E-natural gas'!R70/'BIFUbC-natural-gas'!R22,1)</f>
        <v>1</v>
      </c>
      <c r="S22" s="313">
        <f>IF('BIFUbC-natural-gas'!S22&gt;0,'E-natural gas'!S70/'BIFUbC-natural-gas'!S22,1)</f>
        <v>1</v>
      </c>
      <c r="T22" s="313">
        <f>IF('BIFUbC-natural-gas'!T22&gt;0,'E-natural gas'!T70/'BIFUbC-natural-gas'!T22,1)</f>
        <v>1</v>
      </c>
      <c r="U22" s="313">
        <f>IF('BIFUbC-natural-gas'!U22&gt;0,'E-natural gas'!U70/'BIFUbC-natural-gas'!U22,1)</f>
        <v>1</v>
      </c>
      <c r="V22" s="313">
        <f>IF('BIFUbC-natural-gas'!V22&gt;0,'E-natural gas'!V70/'BIFUbC-natural-gas'!V22,1)</f>
        <v>1</v>
      </c>
      <c r="W22" s="313">
        <f>IF('BIFUbC-natural-gas'!W22&gt;0,'E-natural gas'!W70/'BIFUbC-natural-gas'!W22,1)</f>
        <v>1</v>
      </c>
      <c r="X22" s="313">
        <f>IF('BIFUbC-natural-gas'!X22&gt;0,'E-natural gas'!X70/'BIFUbC-natural-gas'!X22,1)</f>
        <v>1</v>
      </c>
      <c r="Y22" s="313">
        <f>IF('BIFUbC-natural-gas'!Y22&gt;0,'E-natural gas'!Y70/'BIFUbC-natural-gas'!Y22,1)</f>
        <v>1</v>
      </c>
      <c r="Z22" s="313">
        <f>IF('BIFUbC-natural-gas'!Z22&gt;0,'E-natural gas'!Z70/'BIFUbC-natural-gas'!Z22,1)</f>
        <v>1</v>
      </c>
      <c r="AA22" s="313">
        <f>IF('BIFUbC-natural-gas'!AA22&gt;0,'E-natural gas'!AA70/'BIFUbC-natural-gas'!AA22,1)</f>
        <v>1</v>
      </c>
      <c r="AB22" s="313">
        <f>IF('BIFUbC-natural-gas'!AB22&gt;0,'E-natural gas'!AB70/'BIFUbC-natural-gas'!AB22,1)</f>
        <v>1</v>
      </c>
      <c r="AC22" s="313">
        <f>IF('BIFUbC-natural-gas'!AC22&gt;0,'E-natural gas'!AC70/'BIFUbC-natural-gas'!AC22,1)</f>
        <v>1</v>
      </c>
      <c r="AD22" s="313">
        <f>IF('BIFUbC-natural-gas'!AD22&gt;0,'E-natural gas'!AD70/'BIFUbC-natural-gas'!AD22,1)</f>
        <v>1</v>
      </c>
      <c r="AE22" s="313">
        <f>IF('BIFUbC-natural-gas'!AE22&gt;0,'E-natural gas'!AE70/'BIFUbC-natural-gas'!AE22,1)</f>
        <v>1</v>
      </c>
      <c r="AF22" s="313">
        <f>IF('BIFUbC-natural-gas'!AF22&gt;0,'E-natural gas'!AF70/'BIFUbC-natural-gas'!AF22,1)</f>
        <v>1</v>
      </c>
      <c r="AG22" s="313">
        <f>IF('BIFUbC-natural-gas'!AG22&gt;0,'E-natural gas'!AG70/'BIFUbC-natural-gas'!AG22,1)</f>
        <v>1</v>
      </c>
      <c r="AH22" s="313">
        <f>IF('BIFUbC-natural-gas'!AH22&gt;0,'E-natural gas'!AH70/'BIFUbC-natural-gas'!AH22,1)</f>
        <v>1</v>
      </c>
      <c r="AI22" s="313">
        <f>IF('BIFUbC-natural-gas'!AI22&gt;0,'E-natural gas'!AI70/'BIFUbC-natural-gas'!AI22,1)</f>
        <v>1</v>
      </c>
      <c r="AJ22" s="313">
        <f>IF('BIFUbC-natural-gas'!AJ22&gt;0,'E-natural gas'!AJ70/'BIFUbC-natural-gas'!AJ22,1)</f>
        <v>1</v>
      </c>
      <c r="AK22" s="313">
        <f>IF('BIFUbC-natural-gas'!AK22&gt;0,'E-natural gas'!AK70/'BIFUbC-natural-gas'!AK22,1)</f>
        <v>1</v>
      </c>
      <c r="AL22" s="313">
        <f>IF('BIFUbC-natural-gas'!AL22&gt;0,'E-natural gas'!AL70/'BIFUbC-natural-gas'!AL22,1)</f>
        <v>1</v>
      </c>
      <c r="AM22" s="313">
        <f>IF('BIFUbC-natural-gas'!AM22&gt;0,'E-natural gas'!AM70/'BIFUbC-natural-gas'!AM22,1)</f>
        <v>1</v>
      </c>
      <c r="AN22" s="313">
        <f>IF('BIFUbC-natural-gas'!AN22&gt;0,'E-natural gas'!AN70/'BIFUbC-natural-gas'!AN22,1)</f>
        <v>1</v>
      </c>
      <c r="AO22" s="313">
        <f>IF('BIFUbC-natural-gas'!AO22&gt;0,'E-natural gas'!AO70/'BIFUbC-natural-gas'!AO22,1)</f>
        <v>1</v>
      </c>
      <c r="AP22" s="313">
        <f>IF('BIFUbC-natural-gas'!AP22&gt;0,'E-natural gas'!AP70/'BIFUbC-natural-gas'!AP22,1)</f>
        <v>1</v>
      </c>
      <c r="AQ22" s="313">
        <f>IF('BIFUbC-natural-gas'!AQ22&gt;0,'E-natural gas'!AQ70/'BIFUbC-natural-gas'!AQ22,1)</f>
        <v>1</v>
      </c>
    </row>
    <row r="23" spans="1:43" x14ac:dyDescent="0.2">
      <c r="A23" s="313" t="s">
        <v>145</v>
      </c>
      <c r="B23" s="313">
        <f>IF('BIFUbC-natural-gas'!B23&gt;0,'E-natural gas'!B71/'BIFUbC-natural-gas'!B23,1)</f>
        <v>1</v>
      </c>
      <c r="C23" s="313">
        <f>IF('BIFUbC-natural-gas'!C23&gt;0,'E-natural gas'!C71/'BIFUbC-natural-gas'!C23,1)</f>
        <v>1</v>
      </c>
      <c r="D23" s="313">
        <f>IF('BIFUbC-natural-gas'!D23&gt;0,'E-natural gas'!D71/'BIFUbC-natural-gas'!D23,1)</f>
        <v>1</v>
      </c>
      <c r="E23" s="313">
        <f>IF('BIFUbC-natural-gas'!E23&gt;0,'E-natural gas'!E71/'BIFUbC-natural-gas'!E23,1)</f>
        <v>1</v>
      </c>
      <c r="F23" s="313">
        <f>IF('BIFUbC-natural-gas'!F23&gt;0,'E-natural gas'!F71/'BIFUbC-natural-gas'!F23,1)</f>
        <v>1</v>
      </c>
      <c r="G23" s="313">
        <f>IF('BIFUbC-natural-gas'!G23&gt;0,'E-natural gas'!G71/'BIFUbC-natural-gas'!G23,1)</f>
        <v>1</v>
      </c>
      <c r="H23" s="313">
        <f>IF('BIFUbC-natural-gas'!H23&gt;0,'E-natural gas'!H71/'BIFUbC-natural-gas'!H23,1)</f>
        <v>1</v>
      </c>
      <c r="I23" s="313">
        <f>IF('BIFUbC-natural-gas'!I23&gt;0,'E-natural gas'!I71/'BIFUbC-natural-gas'!I23,1)</f>
        <v>1</v>
      </c>
      <c r="J23" s="313">
        <f>IF('BIFUbC-natural-gas'!J23&gt;0,'E-natural gas'!J71/'BIFUbC-natural-gas'!J23,1)</f>
        <v>1</v>
      </c>
      <c r="K23" s="313">
        <f>IF('BIFUbC-natural-gas'!K23&gt;0,'E-natural gas'!K71/'BIFUbC-natural-gas'!K23,1)</f>
        <v>1</v>
      </c>
      <c r="L23" s="313">
        <f>IF('BIFUbC-natural-gas'!L23&gt;0,'E-natural gas'!L71/'BIFUbC-natural-gas'!L23,1)</f>
        <v>1</v>
      </c>
      <c r="M23" s="313">
        <f>IF('BIFUbC-natural-gas'!M23&gt;0,'E-natural gas'!M71/'BIFUbC-natural-gas'!M23,1)</f>
        <v>1</v>
      </c>
      <c r="N23" s="313">
        <f>IF('BIFUbC-natural-gas'!N23&gt;0,'E-natural gas'!N71/'BIFUbC-natural-gas'!N23,1)</f>
        <v>1</v>
      </c>
      <c r="O23" s="313">
        <f>IF('BIFUbC-natural-gas'!O23&gt;0,'E-natural gas'!O71/'BIFUbC-natural-gas'!O23,1)</f>
        <v>1</v>
      </c>
      <c r="P23" s="313">
        <f>IF('BIFUbC-natural-gas'!P23&gt;0,'E-natural gas'!P71/'BIFUbC-natural-gas'!P23,1)</f>
        <v>1</v>
      </c>
      <c r="Q23" s="313">
        <f>IF('BIFUbC-natural-gas'!Q23&gt;0,'E-natural gas'!Q71/'BIFUbC-natural-gas'!Q23,1)</f>
        <v>1</v>
      </c>
      <c r="R23" s="313">
        <f>IF('BIFUbC-natural-gas'!R23&gt;0,'E-natural gas'!R71/'BIFUbC-natural-gas'!R23,1)</f>
        <v>1</v>
      </c>
      <c r="S23" s="313">
        <f>IF('BIFUbC-natural-gas'!S23&gt;0,'E-natural gas'!S71/'BIFUbC-natural-gas'!S23,1)</f>
        <v>1</v>
      </c>
      <c r="T23" s="313">
        <f>IF('BIFUbC-natural-gas'!T23&gt;0,'E-natural gas'!T71/'BIFUbC-natural-gas'!T23,1)</f>
        <v>1</v>
      </c>
      <c r="U23" s="313">
        <f>IF('BIFUbC-natural-gas'!U23&gt;0,'E-natural gas'!U71/'BIFUbC-natural-gas'!U23,1)</f>
        <v>1</v>
      </c>
      <c r="V23" s="313">
        <f>IF('BIFUbC-natural-gas'!V23&gt;0,'E-natural gas'!V71/'BIFUbC-natural-gas'!V23,1)</f>
        <v>1</v>
      </c>
      <c r="W23" s="313">
        <f>IF('BIFUbC-natural-gas'!W23&gt;0,'E-natural gas'!W71/'BIFUbC-natural-gas'!W23,1)</f>
        <v>1</v>
      </c>
      <c r="X23" s="313">
        <f>IF('BIFUbC-natural-gas'!X23&gt;0,'E-natural gas'!X71/'BIFUbC-natural-gas'!X23,1)</f>
        <v>1</v>
      </c>
      <c r="Y23" s="313">
        <f>IF('BIFUbC-natural-gas'!Y23&gt;0,'E-natural gas'!Y71/'BIFUbC-natural-gas'!Y23,1)</f>
        <v>1</v>
      </c>
      <c r="Z23" s="313">
        <f>IF('BIFUbC-natural-gas'!Z23&gt;0,'E-natural gas'!Z71/'BIFUbC-natural-gas'!Z23,1)</f>
        <v>1</v>
      </c>
      <c r="AA23" s="313">
        <f>IF('BIFUbC-natural-gas'!AA23&gt;0,'E-natural gas'!AA71/'BIFUbC-natural-gas'!AA23,1)</f>
        <v>1</v>
      </c>
      <c r="AB23" s="313">
        <f>IF('BIFUbC-natural-gas'!AB23&gt;0,'E-natural gas'!AB71/'BIFUbC-natural-gas'!AB23,1)</f>
        <v>1</v>
      </c>
      <c r="AC23" s="313">
        <f>IF('BIFUbC-natural-gas'!AC23&gt;0,'E-natural gas'!AC71/'BIFUbC-natural-gas'!AC23,1)</f>
        <v>1</v>
      </c>
      <c r="AD23" s="313">
        <f>IF('BIFUbC-natural-gas'!AD23&gt;0,'E-natural gas'!AD71/'BIFUbC-natural-gas'!AD23,1)</f>
        <v>1</v>
      </c>
      <c r="AE23" s="313">
        <f>IF('BIFUbC-natural-gas'!AE23&gt;0,'E-natural gas'!AE71/'BIFUbC-natural-gas'!AE23,1)</f>
        <v>1</v>
      </c>
      <c r="AF23" s="313">
        <f>IF('BIFUbC-natural-gas'!AF23&gt;0,'E-natural gas'!AF71/'BIFUbC-natural-gas'!AF23,1)</f>
        <v>1</v>
      </c>
      <c r="AG23" s="313">
        <f>IF('BIFUbC-natural-gas'!AG23&gt;0,'E-natural gas'!AG71/'BIFUbC-natural-gas'!AG23,1)</f>
        <v>1</v>
      </c>
      <c r="AH23" s="313">
        <f>IF('BIFUbC-natural-gas'!AH23&gt;0,'E-natural gas'!AH71/'BIFUbC-natural-gas'!AH23,1)</f>
        <v>1</v>
      </c>
      <c r="AI23" s="313">
        <f>IF('BIFUbC-natural-gas'!AI23&gt;0,'E-natural gas'!AI71/'BIFUbC-natural-gas'!AI23,1)</f>
        <v>1</v>
      </c>
      <c r="AJ23" s="313">
        <f>IF('BIFUbC-natural-gas'!AJ23&gt;0,'E-natural gas'!AJ71/'BIFUbC-natural-gas'!AJ23,1)</f>
        <v>1</v>
      </c>
      <c r="AK23" s="313">
        <f>IF('BIFUbC-natural-gas'!AK23&gt;0,'E-natural gas'!AK71/'BIFUbC-natural-gas'!AK23,1)</f>
        <v>1</v>
      </c>
      <c r="AL23" s="313">
        <f>IF('BIFUbC-natural-gas'!AL23&gt;0,'E-natural gas'!AL71/'BIFUbC-natural-gas'!AL23,1)</f>
        <v>1</v>
      </c>
      <c r="AM23" s="313">
        <f>IF('BIFUbC-natural-gas'!AM23&gt;0,'E-natural gas'!AM71/'BIFUbC-natural-gas'!AM23,1)</f>
        <v>1</v>
      </c>
      <c r="AN23" s="313">
        <f>IF('BIFUbC-natural-gas'!AN23&gt;0,'E-natural gas'!AN71/'BIFUbC-natural-gas'!AN23,1)</f>
        <v>1</v>
      </c>
      <c r="AO23" s="313">
        <f>IF('BIFUbC-natural-gas'!AO23&gt;0,'E-natural gas'!AO71/'BIFUbC-natural-gas'!AO23,1)</f>
        <v>1</v>
      </c>
      <c r="AP23" s="313">
        <f>IF('BIFUbC-natural-gas'!AP23&gt;0,'E-natural gas'!AP71/'BIFUbC-natural-gas'!AP23,1)</f>
        <v>1</v>
      </c>
      <c r="AQ23" s="313">
        <f>IF('BIFUbC-natural-gas'!AQ23&gt;0,'E-natural gas'!AQ71/'BIFUbC-natural-gas'!AQ23,1)</f>
        <v>1</v>
      </c>
    </row>
    <row r="24" spans="1:43" x14ac:dyDescent="0.2">
      <c r="A24" s="313" t="s">
        <v>146</v>
      </c>
      <c r="B24" s="313">
        <f>IF('BIFUbC-natural-gas'!B24&gt;0,'E-natural gas'!B72/'BIFUbC-natural-gas'!B24,1)</f>
        <v>7.9082600023461708E-2</v>
      </c>
      <c r="C24" s="313">
        <f>IF('BIFUbC-natural-gas'!C24&gt;0,'E-natural gas'!C72/'BIFUbC-natural-gas'!C24,1)</f>
        <v>5.9361951988681806E-2</v>
      </c>
      <c r="D24" s="313">
        <f>IF('BIFUbC-natural-gas'!D24&gt;0,'E-natural gas'!D72/'BIFUbC-natural-gas'!D24,1)</f>
        <v>5.9031398858018169E-2</v>
      </c>
      <c r="E24" s="313">
        <f>IF('BIFUbC-natural-gas'!E24&gt;0,'E-natural gas'!E72/'BIFUbC-natural-gas'!E24,1)</f>
        <v>5.8701129087830463E-2</v>
      </c>
      <c r="F24" s="313">
        <f>IF('BIFUbC-natural-gas'!F24&gt;0,'E-natural gas'!F72/'BIFUbC-natural-gas'!F24,1)</f>
        <v>5.8371143519674824E-2</v>
      </c>
      <c r="G24" s="313">
        <f>IF('BIFUbC-natural-gas'!G24&gt;0,'E-natural gas'!G72/'BIFUbC-natural-gas'!G24,1)</f>
        <v>5.8041442995353756E-2</v>
      </c>
      <c r="H24" s="313">
        <f>IF('BIFUbC-natural-gas'!H24&gt;0,'E-natural gas'!H72/'BIFUbC-natural-gas'!H24,1)</f>
        <v>5.771202835691204E-2</v>
      </c>
      <c r="I24" s="313">
        <f>IF('BIFUbC-natural-gas'!I24&gt;0,'E-natural gas'!I72/'BIFUbC-natural-gas'!I24,1)</f>
        <v>5.7421988490465342E-2</v>
      </c>
      <c r="J24" s="313">
        <f>IF('BIFUbC-natural-gas'!J24&gt;0,'E-natural gas'!J72/'BIFUbC-natural-gas'!J24,1)</f>
        <v>5.7132218460126082E-2</v>
      </c>
      <c r="K24" s="313">
        <f>IF('BIFUbC-natural-gas'!K24&gt;0,'E-natural gas'!K72/'BIFUbC-natural-gas'!K24,1)</f>
        <v>5.6842718928415518E-2</v>
      </c>
      <c r="L24" s="313">
        <f>IF('BIFUbC-natural-gas'!L24&gt;0,'E-natural gas'!L72/'BIFUbC-natural-gas'!L24,1)</f>
        <v>5.6553490557897074E-2</v>
      </c>
      <c r="M24" s="313">
        <f>IF('BIFUbC-natural-gas'!M24&gt;0,'E-natural gas'!M72/'BIFUbC-natural-gas'!M24,1)</f>
        <v>5.6264534011173269E-2</v>
      </c>
      <c r="N24" s="313">
        <f>IF('BIFUbC-natural-gas'!N24&gt;0,'E-natural gas'!N72/'BIFUbC-natural-gas'!N24,1)</f>
        <v>5.6016914443617644E-2</v>
      </c>
      <c r="O24" s="313">
        <f>IF('BIFUbC-natural-gas'!O24&gt;0,'E-natural gas'!O72/'BIFUbC-natural-gas'!O24,1)</f>
        <v>5.5769447600157077E-2</v>
      </c>
      <c r="P24" s="313">
        <f>IF('BIFUbC-natural-gas'!P24&gt;0,'E-natural gas'!P72/'BIFUbC-natural-gas'!P24,1)</f>
        <v>5.5522133823264659E-2</v>
      </c>
      <c r="Q24" s="313">
        <f>IF('BIFUbC-natural-gas'!Q24&gt;0,'E-natural gas'!Q72/'BIFUbC-natural-gas'!Q24,1)</f>
        <v>5.5274973455497534E-2</v>
      </c>
      <c r="R24" s="313">
        <f>IF('BIFUbC-natural-gas'!R24&gt;0,'E-natural gas'!R72/'BIFUbC-natural-gas'!R24,1)</f>
        <v>5.5027966839495908E-2</v>
      </c>
      <c r="S24" s="313">
        <f>IF('BIFUbC-natural-gas'!S24&gt;0,'E-natural gas'!S72/'BIFUbC-natural-gas'!S24,1)</f>
        <v>5.4956022589176652E-2</v>
      </c>
      <c r="T24" s="313">
        <f>IF('BIFUbC-natural-gas'!T24&gt;0,'E-natural gas'!T72/'BIFUbC-natural-gas'!T24,1)</f>
        <v>5.4884107313095808E-2</v>
      </c>
      <c r="U24" s="313">
        <f>IF('BIFUbC-natural-gas'!U24&gt;0,'E-natural gas'!U72/'BIFUbC-natural-gas'!U24,1)</f>
        <v>5.4812221026984111E-2</v>
      </c>
      <c r="V24" s="313">
        <f>IF('BIFUbC-natural-gas'!V24&gt;0,'E-natural gas'!V72/'BIFUbC-natural-gas'!V24,1)</f>
        <v>5.4740363746569765E-2</v>
      </c>
      <c r="W24" s="313">
        <f>IF('BIFUbC-natural-gas'!W24&gt;0,'E-natural gas'!W72/'BIFUbC-natural-gas'!W24,1)</f>
        <v>5.4668535487578343E-2</v>
      </c>
      <c r="X24" s="313">
        <f>IF('BIFUbC-natural-gas'!X24&gt;0,'E-natural gas'!X72/'BIFUbC-natural-gas'!X24,1)</f>
        <v>5.4596736265732894E-2</v>
      </c>
      <c r="Y24" s="313">
        <f>IF('BIFUbC-natural-gas'!Y24&gt;0,'E-natural gas'!Y72/'BIFUbC-natural-gas'!Y24,1)</f>
        <v>5.4524966096753884E-2</v>
      </c>
      <c r="Z24" s="313">
        <f>IF('BIFUbC-natural-gas'!Z24&gt;0,'E-natural gas'!Z72/'BIFUbC-natural-gas'!Z24,1)</f>
        <v>5.4453224996359122E-2</v>
      </c>
      <c r="AA24" s="313">
        <f>IF('BIFUbC-natural-gas'!AA24&gt;0,'E-natural gas'!AA72/'BIFUbC-natural-gas'!AA24,1)</f>
        <v>5.4381512980263877E-2</v>
      </c>
      <c r="AB24" s="313">
        <f>IF('BIFUbC-natural-gas'!AB24&gt;0,'E-natural gas'!AB72/'BIFUbC-natural-gas'!AB24,1)</f>
        <v>5.4309830064180831E-2</v>
      </c>
      <c r="AC24" s="313">
        <f>IF('BIFUbC-natural-gas'!AC24&gt;0,'E-natural gas'!AC72/'BIFUbC-natural-gas'!AC24,1)</f>
        <v>5.4238176263819986E-2</v>
      </c>
      <c r="AD24" s="313">
        <f>IF('BIFUbC-natural-gas'!AD24&gt;0,'E-natural gas'!AD72/'BIFUbC-natural-gas'!AD24,1)</f>
        <v>5.4166551594888757E-2</v>
      </c>
      <c r="AE24" s="313">
        <f>IF('BIFUbC-natural-gas'!AE24&gt;0,'E-natural gas'!AE72/'BIFUbC-natural-gas'!AE24,1)</f>
        <v>5.4094956073091914E-2</v>
      </c>
      <c r="AF24" s="313">
        <f>IF('BIFUbC-natural-gas'!AF24&gt;0,'E-natural gas'!AF72/'BIFUbC-natural-gas'!AF24,1)</f>
        <v>5.4023389714131606E-2</v>
      </c>
      <c r="AG24" s="313">
        <f>IF('BIFUbC-natural-gas'!AG24&gt;0,'E-natural gas'!AG72/'BIFUbC-natural-gas'!AG24,1)</f>
        <v>5.3951852533707316E-2</v>
      </c>
      <c r="AH24" s="313">
        <f>IF('BIFUbC-natural-gas'!AH24&gt;0,'E-natural gas'!AH72/'BIFUbC-natural-gas'!AH24,1)</f>
        <v>5.3880344547515877E-2</v>
      </c>
      <c r="AI24" s="313">
        <f>IF('BIFUbC-natural-gas'!AI24&gt;0,'E-natural gas'!AI72/'BIFUbC-natural-gas'!AI24,1)</f>
        <v>5.380886577125147E-2</v>
      </c>
      <c r="AJ24" s="313">
        <f>IF('BIFUbC-natural-gas'!AJ24&gt;0,'E-natural gas'!AJ72/'BIFUbC-natural-gas'!AJ24,1)</f>
        <v>5.3737416220605613E-2</v>
      </c>
      <c r="AK24" s="313">
        <f>IF('BIFUbC-natural-gas'!AK24&gt;0,'E-natural gas'!AK72/'BIFUbC-natural-gas'!AK24,1)</f>
        <v>5.3665995911267139E-2</v>
      </c>
      <c r="AL24" s="313">
        <f>IF('BIFUbC-natural-gas'!AL24&gt;0,'E-natural gas'!AL72/'BIFUbC-natural-gas'!AL24,1)</f>
        <v>5.3594604858922174E-2</v>
      </c>
      <c r="AM24" s="313">
        <f>IF('BIFUbC-natural-gas'!AM24&gt;0,'E-natural gas'!AM72/'BIFUbC-natural-gas'!AM24,1)</f>
        <v>5.3523243079254185E-2</v>
      </c>
      <c r="AN24" s="313">
        <f>IF('BIFUbC-natural-gas'!AN24&gt;0,'E-natural gas'!AN72/'BIFUbC-natural-gas'!AN24,1)</f>
        <v>5.3451910587943928E-2</v>
      </c>
      <c r="AO24" s="313">
        <f>IF('BIFUbC-natural-gas'!AO24&gt;0,'E-natural gas'!AO72/'BIFUbC-natural-gas'!AO24,1)</f>
        <v>5.3380607400669459E-2</v>
      </c>
      <c r="AP24" s="313">
        <f>IF('BIFUbC-natural-gas'!AP24&gt;0,'E-natural gas'!AP72/'BIFUbC-natural-gas'!AP24,1)</f>
        <v>5.3309333533106101E-2</v>
      </c>
      <c r="AQ24" s="313">
        <f>IF('BIFUbC-natural-gas'!AQ24&gt;0,'E-natural gas'!AQ72/'BIFUbC-natural-gas'!AQ24,1)</f>
        <v>5.2979537412860198E-2</v>
      </c>
    </row>
    <row r="25" spans="1:43" x14ac:dyDescent="0.2">
      <c r="A25" s="313" t="s">
        <v>147</v>
      </c>
      <c r="B25" s="313">
        <f>IF('BIFUbC-natural-gas'!B25&gt;0,'E-natural gas'!B73/'BIFUbC-natural-gas'!B25,1)</f>
        <v>1</v>
      </c>
      <c r="C25" s="313">
        <f>IF('BIFUbC-natural-gas'!C25&gt;0,'E-natural gas'!C73/'BIFUbC-natural-gas'!C25,1)</f>
        <v>1</v>
      </c>
      <c r="D25" s="313">
        <f>IF('BIFUbC-natural-gas'!D25&gt;0,'E-natural gas'!D73/'BIFUbC-natural-gas'!D25,1)</f>
        <v>1</v>
      </c>
      <c r="E25" s="313">
        <f>IF('BIFUbC-natural-gas'!E25&gt;0,'E-natural gas'!E73/'BIFUbC-natural-gas'!E25,1)</f>
        <v>1</v>
      </c>
      <c r="F25" s="313">
        <f>IF('BIFUbC-natural-gas'!F25&gt;0,'E-natural gas'!F73/'BIFUbC-natural-gas'!F25,1)</f>
        <v>1</v>
      </c>
      <c r="G25" s="313">
        <f>IF('BIFUbC-natural-gas'!G25&gt;0,'E-natural gas'!G73/'BIFUbC-natural-gas'!G25,1)</f>
        <v>1</v>
      </c>
      <c r="H25" s="313">
        <f>IF('BIFUbC-natural-gas'!H25&gt;0,'E-natural gas'!H73/'BIFUbC-natural-gas'!H25,1)</f>
        <v>1</v>
      </c>
      <c r="I25" s="313">
        <f>IF('BIFUbC-natural-gas'!I25&gt;0,'E-natural gas'!I73/'BIFUbC-natural-gas'!I25,1)</f>
        <v>1</v>
      </c>
      <c r="J25" s="313">
        <f>IF('BIFUbC-natural-gas'!J25&gt;0,'E-natural gas'!J73/'BIFUbC-natural-gas'!J25,1)</f>
        <v>1</v>
      </c>
      <c r="K25" s="313">
        <f>IF('BIFUbC-natural-gas'!K25&gt;0,'E-natural gas'!K73/'BIFUbC-natural-gas'!K25,1)</f>
        <v>1</v>
      </c>
      <c r="L25" s="313">
        <f>IF('BIFUbC-natural-gas'!L25&gt;0,'E-natural gas'!L73/'BIFUbC-natural-gas'!L25,1)</f>
        <v>1</v>
      </c>
      <c r="M25" s="313">
        <f>IF('BIFUbC-natural-gas'!M25&gt;0,'E-natural gas'!M73/'BIFUbC-natural-gas'!M25,1)</f>
        <v>1</v>
      </c>
      <c r="N25" s="313">
        <f>IF('BIFUbC-natural-gas'!N25&gt;0,'E-natural gas'!N73/'BIFUbC-natural-gas'!N25,1)</f>
        <v>1</v>
      </c>
      <c r="O25" s="313">
        <f>IF('BIFUbC-natural-gas'!O25&gt;0,'E-natural gas'!O73/'BIFUbC-natural-gas'!O25,1)</f>
        <v>1</v>
      </c>
      <c r="P25" s="313">
        <f>IF('BIFUbC-natural-gas'!P25&gt;0,'E-natural gas'!P73/'BIFUbC-natural-gas'!P25,1)</f>
        <v>1</v>
      </c>
      <c r="Q25" s="313">
        <f>IF('BIFUbC-natural-gas'!Q25&gt;0,'E-natural gas'!Q73/'BIFUbC-natural-gas'!Q25,1)</f>
        <v>1</v>
      </c>
      <c r="R25" s="313">
        <f>IF('BIFUbC-natural-gas'!R25&gt;0,'E-natural gas'!R73/'BIFUbC-natural-gas'!R25,1)</f>
        <v>1</v>
      </c>
      <c r="S25" s="313">
        <f>IF('BIFUbC-natural-gas'!S25&gt;0,'E-natural gas'!S73/'BIFUbC-natural-gas'!S25,1)</f>
        <v>1</v>
      </c>
      <c r="T25" s="313">
        <f>IF('BIFUbC-natural-gas'!T25&gt;0,'E-natural gas'!T73/'BIFUbC-natural-gas'!T25,1)</f>
        <v>1</v>
      </c>
      <c r="U25" s="313">
        <f>IF('BIFUbC-natural-gas'!U25&gt;0,'E-natural gas'!U73/'BIFUbC-natural-gas'!U25,1)</f>
        <v>1</v>
      </c>
      <c r="V25" s="313">
        <f>IF('BIFUbC-natural-gas'!V25&gt;0,'E-natural gas'!V73/'BIFUbC-natural-gas'!V25,1)</f>
        <v>1</v>
      </c>
      <c r="W25" s="313">
        <f>IF('BIFUbC-natural-gas'!W25&gt;0,'E-natural gas'!W73/'BIFUbC-natural-gas'!W25,1)</f>
        <v>1</v>
      </c>
      <c r="X25" s="313">
        <f>IF('BIFUbC-natural-gas'!X25&gt;0,'E-natural gas'!X73/'BIFUbC-natural-gas'!X25,1)</f>
        <v>1</v>
      </c>
      <c r="Y25" s="313">
        <f>IF('BIFUbC-natural-gas'!Y25&gt;0,'E-natural gas'!Y73/'BIFUbC-natural-gas'!Y25,1)</f>
        <v>1</v>
      </c>
      <c r="Z25" s="313">
        <f>IF('BIFUbC-natural-gas'!Z25&gt;0,'E-natural gas'!Z73/'BIFUbC-natural-gas'!Z25,1)</f>
        <v>1</v>
      </c>
      <c r="AA25" s="313">
        <f>IF('BIFUbC-natural-gas'!AA25&gt;0,'E-natural gas'!AA73/'BIFUbC-natural-gas'!AA25,1)</f>
        <v>1</v>
      </c>
      <c r="AB25" s="313">
        <f>IF('BIFUbC-natural-gas'!AB25&gt;0,'E-natural gas'!AB73/'BIFUbC-natural-gas'!AB25,1)</f>
        <v>1</v>
      </c>
      <c r="AC25" s="313">
        <f>IF('BIFUbC-natural-gas'!AC25&gt;0,'E-natural gas'!AC73/'BIFUbC-natural-gas'!AC25,1)</f>
        <v>1</v>
      </c>
      <c r="AD25" s="313">
        <f>IF('BIFUbC-natural-gas'!AD25&gt;0,'E-natural gas'!AD73/'BIFUbC-natural-gas'!AD25,1)</f>
        <v>1</v>
      </c>
      <c r="AE25" s="313">
        <f>IF('BIFUbC-natural-gas'!AE25&gt;0,'E-natural gas'!AE73/'BIFUbC-natural-gas'!AE25,1)</f>
        <v>1</v>
      </c>
      <c r="AF25" s="313">
        <f>IF('BIFUbC-natural-gas'!AF25&gt;0,'E-natural gas'!AF73/'BIFUbC-natural-gas'!AF25,1)</f>
        <v>1</v>
      </c>
      <c r="AG25" s="313">
        <f>IF('BIFUbC-natural-gas'!AG25&gt;0,'E-natural gas'!AG73/'BIFUbC-natural-gas'!AG25,1)</f>
        <v>1</v>
      </c>
      <c r="AH25" s="313">
        <f>IF('BIFUbC-natural-gas'!AH25&gt;0,'E-natural gas'!AH73/'BIFUbC-natural-gas'!AH25,1)</f>
        <v>1</v>
      </c>
      <c r="AI25" s="313">
        <f>IF('BIFUbC-natural-gas'!AI25&gt;0,'E-natural gas'!AI73/'BIFUbC-natural-gas'!AI25,1)</f>
        <v>1</v>
      </c>
      <c r="AJ25" s="313">
        <f>IF('BIFUbC-natural-gas'!AJ25&gt;0,'E-natural gas'!AJ73/'BIFUbC-natural-gas'!AJ25,1)</f>
        <v>1</v>
      </c>
      <c r="AK25" s="313">
        <f>IF('BIFUbC-natural-gas'!AK25&gt;0,'E-natural gas'!AK73/'BIFUbC-natural-gas'!AK25,1)</f>
        <v>1</v>
      </c>
      <c r="AL25" s="313">
        <f>IF('BIFUbC-natural-gas'!AL25&gt;0,'E-natural gas'!AL73/'BIFUbC-natural-gas'!AL25,1)</f>
        <v>1</v>
      </c>
      <c r="AM25" s="313">
        <f>IF('BIFUbC-natural-gas'!AM25&gt;0,'E-natural gas'!AM73/'BIFUbC-natural-gas'!AM25,1)</f>
        <v>1</v>
      </c>
      <c r="AN25" s="313">
        <f>IF('BIFUbC-natural-gas'!AN25&gt;0,'E-natural gas'!AN73/'BIFUbC-natural-gas'!AN25,1)</f>
        <v>1</v>
      </c>
      <c r="AO25" s="313">
        <f>IF('BIFUbC-natural-gas'!AO25&gt;0,'E-natural gas'!AO73/'BIFUbC-natural-gas'!AO25,1)</f>
        <v>1</v>
      </c>
      <c r="AP25" s="313">
        <f>IF('BIFUbC-natural-gas'!AP25&gt;0,'E-natural gas'!AP73/'BIFUbC-natural-gas'!AP25,1)</f>
        <v>1</v>
      </c>
      <c r="AQ25" s="313">
        <f>IF('BIFUbC-natural-gas'!AQ25&gt;0,'E-natural gas'!AQ73/'BIFUbC-natural-gas'!AQ25,1)</f>
        <v>1</v>
      </c>
    </row>
    <row r="26" spans="1:43" x14ac:dyDescent="0.2">
      <c r="A26" s="313" t="s">
        <v>148</v>
      </c>
      <c r="B26" s="313">
        <f>IF('BIFUbC-natural-gas'!B26&gt;0,'E-natural gas'!B74/'BIFUbC-natural-gas'!B26,1)</f>
        <v>1</v>
      </c>
      <c r="C26" s="313">
        <f>IF('BIFUbC-natural-gas'!C26&gt;0,'E-natural gas'!C74/'BIFUbC-natural-gas'!C26,1)</f>
        <v>1</v>
      </c>
      <c r="D26" s="313">
        <f>IF('BIFUbC-natural-gas'!D26&gt;0,'E-natural gas'!D74/'BIFUbC-natural-gas'!D26,1)</f>
        <v>1</v>
      </c>
      <c r="E26" s="313">
        <f>IF('BIFUbC-natural-gas'!E26&gt;0,'E-natural gas'!E74/'BIFUbC-natural-gas'!E26,1)</f>
        <v>1</v>
      </c>
      <c r="F26" s="313">
        <f>IF('BIFUbC-natural-gas'!F26&gt;0,'E-natural gas'!F74/'BIFUbC-natural-gas'!F26,1)</f>
        <v>1</v>
      </c>
      <c r="G26" s="313">
        <f>IF('BIFUbC-natural-gas'!G26&gt;0,'E-natural gas'!G74/'BIFUbC-natural-gas'!G26,1)</f>
        <v>1</v>
      </c>
      <c r="H26" s="313">
        <f>IF('BIFUbC-natural-gas'!H26&gt;0,'E-natural gas'!H74/'BIFUbC-natural-gas'!H26,1)</f>
        <v>1</v>
      </c>
      <c r="I26" s="313">
        <f>IF('BIFUbC-natural-gas'!I26&gt;0,'E-natural gas'!I74/'BIFUbC-natural-gas'!I26,1)</f>
        <v>1</v>
      </c>
      <c r="J26" s="313">
        <f>IF('BIFUbC-natural-gas'!J26&gt;0,'E-natural gas'!J74/'BIFUbC-natural-gas'!J26,1)</f>
        <v>1</v>
      </c>
      <c r="K26" s="313">
        <f>IF('BIFUbC-natural-gas'!K26&gt;0,'E-natural gas'!K74/'BIFUbC-natural-gas'!K26,1)</f>
        <v>1</v>
      </c>
      <c r="L26" s="313">
        <f>IF('BIFUbC-natural-gas'!L26&gt;0,'E-natural gas'!L74/'BIFUbC-natural-gas'!L26,1)</f>
        <v>1</v>
      </c>
      <c r="M26" s="313">
        <f>IF('BIFUbC-natural-gas'!M26&gt;0,'E-natural gas'!M74/'BIFUbC-natural-gas'!M26,1)</f>
        <v>1</v>
      </c>
      <c r="N26" s="313">
        <f>IF('BIFUbC-natural-gas'!N26&gt;0,'E-natural gas'!N74/'BIFUbC-natural-gas'!N26,1)</f>
        <v>1</v>
      </c>
      <c r="O26" s="313">
        <f>IF('BIFUbC-natural-gas'!O26&gt;0,'E-natural gas'!O74/'BIFUbC-natural-gas'!O26,1)</f>
        <v>1</v>
      </c>
      <c r="P26" s="313">
        <f>IF('BIFUbC-natural-gas'!P26&gt;0,'E-natural gas'!P74/'BIFUbC-natural-gas'!P26,1)</f>
        <v>1</v>
      </c>
      <c r="Q26" s="313">
        <f>IF('BIFUbC-natural-gas'!Q26&gt;0,'E-natural gas'!Q74/'BIFUbC-natural-gas'!Q26,1)</f>
        <v>1</v>
      </c>
      <c r="R26" s="313">
        <f>IF('BIFUbC-natural-gas'!R26&gt;0,'E-natural gas'!R74/'BIFUbC-natural-gas'!R26,1)</f>
        <v>1</v>
      </c>
      <c r="S26" s="313">
        <f>IF('BIFUbC-natural-gas'!S26&gt;0,'E-natural gas'!S74/'BIFUbC-natural-gas'!S26,1)</f>
        <v>1</v>
      </c>
      <c r="T26" s="313">
        <f>IF('BIFUbC-natural-gas'!T26&gt;0,'E-natural gas'!T74/'BIFUbC-natural-gas'!T26,1)</f>
        <v>1</v>
      </c>
      <c r="U26" s="313">
        <f>IF('BIFUbC-natural-gas'!U26&gt;0,'E-natural gas'!U74/'BIFUbC-natural-gas'!U26,1)</f>
        <v>1</v>
      </c>
      <c r="V26" s="313">
        <f>IF('BIFUbC-natural-gas'!V26&gt;0,'E-natural gas'!V74/'BIFUbC-natural-gas'!V26,1)</f>
        <v>1</v>
      </c>
      <c r="W26" s="313">
        <f>IF('BIFUbC-natural-gas'!W26&gt;0,'E-natural gas'!W74/'BIFUbC-natural-gas'!W26,1)</f>
        <v>1</v>
      </c>
      <c r="X26" s="313">
        <f>IF('BIFUbC-natural-gas'!X26&gt;0,'E-natural gas'!X74/'BIFUbC-natural-gas'!X26,1)</f>
        <v>1</v>
      </c>
      <c r="Y26" s="313">
        <f>IF('BIFUbC-natural-gas'!Y26&gt;0,'E-natural gas'!Y74/'BIFUbC-natural-gas'!Y26,1)</f>
        <v>1</v>
      </c>
      <c r="Z26" s="313">
        <f>IF('BIFUbC-natural-gas'!Z26&gt;0,'E-natural gas'!Z74/'BIFUbC-natural-gas'!Z26,1)</f>
        <v>1</v>
      </c>
      <c r="AA26" s="313">
        <f>IF('BIFUbC-natural-gas'!AA26&gt;0,'E-natural gas'!AA74/'BIFUbC-natural-gas'!AA26,1)</f>
        <v>1</v>
      </c>
      <c r="AB26" s="313">
        <f>IF('BIFUbC-natural-gas'!AB26&gt;0,'E-natural gas'!AB74/'BIFUbC-natural-gas'!AB26,1)</f>
        <v>1</v>
      </c>
      <c r="AC26" s="313">
        <f>IF('BIFUbC-natural-gas'!AC26&gt;0,'E-natural gas'!AC74/'BIFUbC-natural-gas'!AC26,1)</f>
        <v>1</v>
      </c>
      <c r="AD26" s="313">
        <f>IF('BIFUbC-natural-gas'!AD26&gt;0,'E-natural gas'!AD74/'BIFUbC-natural-gas'!AD26,1)</f>
        <v>1</v>
      </c>
      <c r="AE26" s="313">
        <f>IF('BIFUbC-natural-gas'!AE26&gt;0,'E-natural gas'!AE74/'BIFUbC-natural-gas'!AE26,1)</f>
        <v>1</v>
      </c>
      <c r="AF26" s="313">
        <f>IF('BIFUbC-natural-gas'!AF26&gt;0,'E-natural gas'!AF74/'BIFUbC-natural-gas'!AF26,1)</f>
        <v>1</v>
      </c>
      <c r="AG26" s="313">
        <f>IF('BIFUbC-natural-gas'!AG26&gt;0,'E-natural gas'!AG74/'BIFUbC-natural-gas'!AG26,1)</f>
        <v>1</v>
      </c>
      <c r="AH26" s="313">
        <f>IF('BIFUbC-natural-gas'!AH26&gt;0,'E-natural gas'!AH74/'BIFUbC-natural-gas'!AH26,1)</f>
        <v>1</v>
      </c>
      <c r="AI26" s="313">
        <f>IF('BIFUbC-natural-gas'!AI26&gt;0,'E-natural gas'!AI74/'BIFUbC-natural-gas'!AI26,1)</f>
        <v>1</v>
      </c>
      <c r="AJ26" s="313">
        <f>IF('BIFUbC-natural-gas'!AJ26&gt;0,'E-natural gas'!AJ74/'BIFUbC-natural-gas'!AJ26,1)</f>
        <v>1</v>
      </c>
      <c r="AK26" s="313">
        <f>IF('BIFUbC-natural-gas'!AK26&gt;0,'E-natural gas'!AK74/'BIFUbC-natural-gas'!AK26,1)</f>
        <v>1</v>
      </c>
      <c r="AL26" s="313">
        <f>IF('BIFUbC-natural-gas'!AL26&gt;0,'E-natural gas'!AL74/'BIFUbC-natural-gas'!AL26,1)</f>
        <v>1</v>
      </c>
      <c r="AM26" s="313">
        <f>IF('BIFUbC-natural-gas'!AM26&gt;0,'E-natural gas'!AM74/'BIFUbC-natural-gas'!AM26,1)</f>
        <v>1</v>
      </c>
      <c r="AN26" s="313">
        <f>IF('BIFUbC-natural-gas'!AN26&gt;0,'E-natural gas'!AN74/'BIFUbC-natural-gas'!AN26,1)</f>
        <v>1</v>
      </c>
      <c r="AO26" s="313">
        <f>IF('BIFUbC-natural-gas'!AO26&gt;0,'E-natural gas'!AO74/'BIFUbC-natural-gas'!AO26,1)</f>
        <v>1</v>
      </c>
      <c r="AP26" s="313">
        <f>IF('BIFUbC-natural-gas'!AP26&gt;0,'E-natural gas'!AP74/'BIFUbC-natural-gas'!AP26,1)</f>
        <v>1</v>
      </c>
      <c r="AQ26" s="313">
        <f>IF('BIFUbC-natural-gas'!AQ26&gt;0,'E-natural gas'!AQ74/'BIFUbC-natural-gas'!AQ26,1)</f>
        <v>1</v>
      </c>
    </row>
  </sheetData>
  <phoneticPr fontId="3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EEBDB-CEF2-4735-8CD7-8CDE7C49A678}">
  <sheetPr codeName="Sheet52">
    <tabColor theme="4" tint="-0.249977111117893"/>
  </sheetPr>
  <dimension ref="A1:AQ26"/>
  <sheetViews>
    <sheetView topLeftCell="S1" workbookViewId="0">
      <selection activeCell="B2" sqref="B2:AQ26"/>
    </sheetView>
    <sheetView workbookViewId="1"/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f>IF('BIFUbC-electricity'!B2&gt;0,'E-electricity'!B50/'BIFUbC-electricity'!B2,1)</f>
        <v>1</v>
      </c>
      <c r="C2" s="313">
        <f>IF('BIFUbC-electricity'!C2&gt;0,'E-electricity'!C50/'BIFUbC-electricity'!C2,1)</f>
        <v>1</v>
      </c>
      <c r="D2" s="313">
        <f>IF('BIFUbC-electricity'!D2&gt;0,'E-electricity'!D50/'BIFUbC-electricity'!D2,1)</f>
        <v>1</v>
      </c>
      <c r="E2" s="313">
        <f>IF('BIFUbC-electricity'!E2&gt;0,'E-electricity'!E50/'BIFUbC-electricity'!E2,1)</f>
        <v>1</v>
      </c>
      <c r="F2" s="313">
        <f>IF('BIFUbC-electricity'!F2&gt;0,'E-electricity'!F50/'BIFUbC-electricity'!F2,1)</f>
        <v>1</v>
      </c>
      <c r="G2" s="313">
        <f>IF('BIFUbC-electricity'!G2&gt;0,'E-electricity'!G50/'BIFUbC-electricity'!G2,1)</f>
        <v>1</v>
      </c>
      <c r="H2" s="313">
        <f>IF('BIFUbC-electricity'!H2&gt;0,'E-electricity'!H50/'BIFUbC-electricity'!H2,1)</f>
        <v>1</v>
      </c>
      <c r="I2" s="313">
        <f>IF('BIFUbC-electricity'!I2&gt;0,'E-electricity'!I50/'BIFUbC-electricity'!I2,1)</f>
        <v>1</v>
      </c>
      <c r="J2" s="313">
        <f>IF('BIFUbC-electricity'!J2&gt;0,'E-electricity'!J50/'BIFUbC-electricity'!J2,1)</f>
        <v>1</v>
      </c>
      <c r="K2" s="313">
        <f>IF('BIFUbC-electricity'!K2&gt;0,'E-electricity'!K50/'BIFUbC-electricity'!K2,1)</f>
        <v>1</v>
      </c>
      <c r="L2" s="313">
        <f>IF('BIFUbC-electricity'!L2&gt;0,'E-electricity'!L50/'BIFUbC-electricity'!L2,1)</f>
        <v>1</v>
      </c>
      <c r="M2" s="313">
        <f>IF('BIFUbC-electricity'!M2&gt;0,'E-electricity'!M50/'BIFUbC-electricity'!M2,1)</f>
        <v>1</v>
      </c>
      <c r="N2" s="313">
        <f>IF('BIFUbC-electricity'!N2&gt;0,'E-electricity'!N50/'BIFUbC-electricity'!N2,1)</f>
        <v>1</v>
      </c>
      <c r="O2" s="313">
        <f>IF('BIFUbC-electricity'!O2&gt;0,'E-electricity'!O50/'BIFUbC-electricity'!O2,1)</f>
        <v>1</v>
      </c>
      <c r="P2" s="313">
        <f>IF('BIFUbC-electricity'!P2&gt;0,'E-electricity'!P50/'BIFUbC-electricity'!P2,1)</f>
        <v>1</v>
      </c>
      <c r="Q2" s="313">
        <f>IF('BIFUbC-electricity'!Q2&gt;0,'E-electricity'!Q50/'BIFUbC-electricity'!Q2,1)</f>
        <v>1</v>
      </c>
      <c r="R2" s="313">
        <f>IF('BIFUbC-electricity'!R2&gt;0,'E-electricity'!R50/'BIFUbC-electricity'!R2,1)</f>
        <v>1</v>
      </c>
      <c r="S2" s="313">
        <f>IF('BIFUbC-electricity'!S2&gt;0,'E-electricity'!S50/'BIFUbC-electricity'!S2,1)</f>
        <v>1</v>
      </c>
      <c r="T2" s="313">
        <f>IF('BIFUbC-electricity'!T2&gt;0,'E-electricity'!T50/'BIFUbC-electricity'!T2,1)</f>
        <v>1</v>
      </c>
      <c r="U2" s="313">
        <f>IF('BIFUbC-electricity'!U2&gt;0,'E-electricity'!U50/'BIFUbC-electricity'!U2,1)</f>
        <v>1</v>
      </c>
      <c r="V2" s="313">
        <f>IF('BIFUbC-electricity'!V2&gt;0,'E-electricity'!V50/'BIFUbC-electricity'!V2,1)</f>
        <v>1</v>
      </c>
      <c r="W2" s="313">
        <f>IF('BIFUbC-electricity'!W2&gt;0,'E-electricity'!W50/'BIFUbC-electricity'!W2,1)</f>
        <v>1</v>
      </c>
      <c r="X2" s="313">
        <f>IF('BIFUbC-electricity'!X2&gt;0,'E-electricity'!X50/'BIFUbC-electricity'!X2,1)</f>
        <v>1</v>
      </c>
      <c r="Y2" s="313">
        <f>IF('BIFUbC-electricity'!Y2&gt;0,'E-electricity'!Y50/'BIFUbC-electricity'!Y2,1)</f>
        <v>1</v>
      </c>
      <c r="Z2" s="313">
        <f>IF('BIFUbC-electricity'!Z2&gt;0,'E-electricity'!Z50/'BIFUbC-electricity'!Z2,1)</f>
        <v>1</v>
      </c>
      <c r="AA2" s="313">
        <f>IF('BIFUbC-electricity'!AA2&gt;0,'E-electricity'!AA50/'BIFUbC-electricity'!AA2,1)</f>
        <v>1</v>
      </c>
      <c r="AB2" s="313">
        <f>IF('BIFUbC-electricity'!AB2&gt;0,'E-electricity'!AB50/'BIFUbC-electricity'!AB2,1)</f>
        <v>1</v>
      </c>
      <c r="AC2" s="313">
        <f>IF('BIFUbC-electricity'!AC2&gt;0,'E-electricity'!AC50/'BIFUbC-electricity'!AC2,1)</f>
        <v>1</v>
      </c>
      <c r="AD2" s="313">
        <f>IF('BIFUbC-electricity'!AD2&gt;0,'E-electricity'!AD50/'BIFUbC-electricity'!AD2,1)</f>
        <v>1</v>
      </c>
      <c r="AE2" s="313">
        <f>IF('BIFUbC-electricity'!AE2&gt;0,'E-electricity'!AE50/'BIFUbC-electricity'!AE2,1)</f>
        <v>1</v>
      </c>
      <c r="AF2" s="313">
        <f>IF('BIFUbC-electricity'!AF2&gt;0,'E-electricity'!AF50/'BIFUbC-electricity'!AF2,1)</f>
        <v>1</v>
      </c>
      <c r="AG2" s="313">
        <f>IF('BIFUbC-electricity'!AG2&gt;0,'E-electricity'!AG50/'BIFUbC-electricity'!AG2,1)</f>
        <v>1</v>
      </c>
      <c r="AH2" s="313">
        <f>IF('BIFUbC-electricity'!AH2&gt;0,'E-electricity'!AH50/'BIFUbC-electricity'!AH2,1)</f>
        <v>1</v>
      </c>
      <c r="AI2" s="313">
        <f>IF('BIFUbC-electricity'!AI2&gt;0,'E-electricity'!AI50/'BIFUbC-electricity'!AI2,1)</f>
        <v>1</v>
      </c>
      <c r="AJ2" s="313">
        <f>IF('BIFUbC-electricity'!AJ2&gt;0,'E-electricity'!AJ50/'BIFUbC-electricity'!AJ2,1)</f>
        <v>1</v>
      </c>
      <c r="AK2" s="313">
        <f>IF('BIFUbC-electricity'!AK2&gt;0,'E-electricity'!AK50/'BIFUbC-electricity'!AK2,1)</f>
        <v>1</v>
      </c>
      <c r="AL2" s="313">
        <f>IF('BIFUbC-electricity'!AL2&gt;0,'E-electricity'!AL50/'BIFUbC-electricity'!AL2,1)</f>
        <v>1</v>
      </c>
      <c r="AM2" s="313">
        <f>IF('BIFUbC-electricity'!AM2&gt;0,'E-electricity'!AM50/'BIFUbC-electricity'!AM2,1)</f>
        <v>1</v>
      </c>
      <c r="AN2" s="313">
        <f>IF('BIFUbC-electricity'!AN2&gt;0,'E-electricity'!AN50/'BIFUbC-electricity'!AN2,1)</f>
        <v>1</v>
      </c>
      <c r="AO2" s="313">
        <f>IF('BIFUbC-electricity'!AO2&gt;0,'E-electricity'!AO50/'BIFUbC-electricity'!AO2,1)</f>
        <v>1</v>
      </c>
      <c r="AP2" s="313">
        <f>IF('BIFUbC-electricity'!AP2&gt;0,'E-electricity'!AP50/'BIFUbC-electricity'!AP2,1)</f>
        <v>1</v>
      </c>
      <c r="AQ2" s="313">
        <f>IF('BIFUbC-electricity'!AQ2&gt;0,'E-electricity'!AQ50/'BIFUbC-electricity'!AQ2,1)</f>
        <v>1</v>
      </c>
    </row>
    <row r="3" spans="1:43" x14ac:dyDescent="0.2">
      <c r="A3" s="313" t="s">
        <v>125</v>
      </c>
      <c r="B3" s="313">
        <f>IF('BIFUbC-electricity'!B3&gt;0,'E-electricity'!B51/'BIFUbC-electricity'!B3,1)</f>
        <v>1</v>
      </c>
      <c r="C3" s="313">
        <f>IF('BIFUbC-electricity'!C3&gt;0,'E-electricity'!C51/'BIFUbC-electricity'!C3,1)</f>
        <v>1</v>
      </c>
      <c r="D3" s="313">
        <f>IF('BIFUbC-electricity'!D3&gt;0,'E-electricity'!D51/'BIFUbC-electricity'!D3,1)</f>
        <v>1</v>
      </c>
      <c r="E3" s="313">
        <f>IF('BIFUbC-electricity'!E3&gt;0,'E-electricity'!E51/'BIFUbC-electricity'!E3,1)</f>
        <v>1</v>
      </c>
      <c r="F3" s="313">
        <f>IF('BIFUbC-electricity'!F3&gt;0,'E-electricity'!F51/'BIFUbC-electricity'!F3,1)</f>
        <v>1</v>
      </c>
      <c r="G3" s="313">
        <f>IF('BIFUbC-electricity'!G3&gt;0,'E-electricity'!G51/'BIFUbC-electricity'!G3,1)</f>
        <v>1</v>
      </c>
      <c r="H3" s="313">
        <f>IF('BIFUbC-electricity'!H3&gt;0,'E-electricity'!H51/'BIFUbC-electricity'!H3,1)</f>
        <v>1</v>
      </c>
      <c r="I3" s="313">
        <f>IF('BIFUbC-electricity'!I3&gt;0,'E-electricity'!I51/'BIFUbC-electricity'!I3,1)</f>
        <v>1</v>
      </c>
      <c r="J3" s="313">
        <f>IF('BIFUbC-electricity'!J3&gt;0,'E-electricity'!J51/'BIFUbC-electricity'!J3,1)</f>
        <v>1</v>
      </c>
      <c r="K3" s="313">
        <f>IF('BIFUbC-electricity'!K3&gt;0,'E-electricity'!K51/'BIFUbC-electricity'!K3,1)</f>
        <v>1</v>
      </c>
      <c r="L3" s="313">
        <f>IF('BIFUbC-electricity'!L3&gt;0,'E-electricity'!L51/'BIFUbC-electricity'!L3,1)</f>
        <v>1</v>
      </c>
      <c r="M3" s="313">
        <f>IF('BIFUbC-electricity'!M3&gt;0,'E-electricity'!M51/'BIFUbC-electricity'!M3,1)</f>
        <v>1</v>
      </c>
      <c r="N3" s="313">
        <f>IF('BIFUbC-electricity'!N3&gt;0,'E-electricity'!N51/'BIFUbC-electricity'!N3,1)</f>
        <v>1</v>
      </c>
      <c r="O3" s="313">
        <f>IF('BIFUbC-electricity'!O3&gt;0,'E-electricity'!O51/'BIFUbC-electricity'!O3,1)</f>
        <v>1</v>
      </c>
      <c r="P3" s="313">
        <f>IF('BIFUbC-electricity'!P3&gt;0,'E-electricity'!P51/'BIFUbC-electricity'!P3,1)</f>
        <v>1</v>
      </c>
      <c r="Q3" s="313">
        <f>IF('BIFUbC-electricity'!Q3&gt;0,'E-electricity'!Q51/'BIFUbC-electricity'!Q3,1)</f>
        <v>1</v>
      </c>
      <c r="R3" s="313">
        <f>IF('BIFUbC-electricity'!R3&gt;0,'E-electricity'!R51/'BIFUbC-electricity'!R3,1)</f>
        <v>1</v>
      </c>
      <c r="S3" s="313">
        <f>IF('BIFUbC-electricity'!S3&gt;0,'E-electricity'!S51/'BIFUbC-electricity'!S3,1)</f>
        <v>1</v>
      </c>
      <c r="T3" s="313">
        <f>IF('BIFUbC-electricity'!T3&gt;0,'E-electricity'!T51/'BIFUbC-electricity'!T3,1)</f>
        <v>1</v>
      </c>
      <c r="U3" s="313">
        <f>IF('BIFUbC-electricity'!U3&gt;0,'E-electricity'!U51/'BIFUbC-electricity'!U3,1)</f>
        <v>1</v>
      </c>
      <c r="V3" s="313">
        <f>IF('BIFUbC-electricity'!V3&gt;0,'E-electricity'!V51/'BIFUbC-electricity'!V3,1)</f>
        <v>1</v>
      </c>
      <c r="W3" s="313">
        <f>IF('BIFUbC-electricity'!W3&gt;0,'E-electricity'!W51/'BIFUbC-electricity'!W3,1)</f>
        <v>1</v>
      </c>
      <c r="X3" s="313">
        <f>IF('BIFUbC-electricity'!X3&gt;0,'E-electricity'!X51/'BIFUbC-electricity'!X3,1)</f>
        <v>1</v>
      </c>
      <c r="Y3" s="313">
        <f>IF('BIFUbC-electricity'!Y3&gt;0,'E-electricity'!Y51/'BIFUbC-electricity'!Y3,1)</f>
        <v>1</v>
      </c>
      <c r="Z3" s="313">
        <f>IF('BIFUbC-electricity'!Z3&gt;0,'E-electricity'!Z51/'BIFUbC-electricity'!Z3,1)</f>
        <v>1</v>
      </c>
      <c r="AA3" s="313">
        <f>IF('BIFUbC-electricity'!AA3&gt;0,'E-electricity'!AA51/'BIFUbC-electricity'!AA3,1)</f>
        <v>1</v>
      </c>
      <c r="AB3" s="313">
        <f>IF('BIFUbC-electricity'!AB3&gt;0,'E-electricity'!AB51/'BIFUbC-electricity'!AB3,1)</f>
        <v>1</v>
      </c>
      <c r="AC3" s="313">
        <f>IF('BIFUbC-electricity'!AC3&gt;0,'E-electricity'!AC51/'BIFUbC-electricity'!AC3,1)</f>
        <v>1</v>
      </c>
      <c r="AD3" s="313">
        <f>IF('BIFUbC-electricity'!AD3&gt;0,'E-electricity'!AD51/'BIFUbC-electricity'!AD3,1)</f>
        <v>1</v>
      </c>
      <c r="AE3" s="313">
        <f>IF('BIFUbC-electricity'!AE3&gt;0,'E-electricity'!AE51/'BIFUbC-electricity'!AE3,1)</f>
        <v>1</v>
      </c>
      <c r="AF3" s="313">
        <f>IF('BIFUbC-electricity'!AF3&gt;0,'E-electricity'!AF51/'BIFUbC-electricity'!AF3,1)</f>
        <v>1</v>
      </c>
      <c r="AG3" s="313">
        <f>IF('BIFUbC-electricity'!AG3&gt;0,'E-electricity'!AG51/'BIFUbC-electricity'!AG3,1)</f>
        <v>1</v>
      </c>
      <c r="AH3" s="313">
        <f>IF('BIFUbC-electricity'!AH3&gt;0,'E-electricity'!AH51/'BIFUbC-electricity'!AH3,1)</f>
        <v>1</v>
      </c>
      <c r="AI3" s="313">
        <f>IF('BIFUbC-electricity'!AI3&gt;0,'E-electricity'!AI51/'BIFUbC-electricity'!AI3,1)</f>
        <v>1</v>
      </c>
      <c r="AJ3" s="313">
        <f>IF('BIFUbC-electricity'!AJ3&gt;0,'E-electricity'!AJ51/'BIFUbC-electricity'!AJ3,1)</f>
        <v>1</v>
      </c>
      <c r="AK3" s="313">
        <f>IF('BIFUbC-electricity'!AK3&gt;0,'E-electricity'!AK51/'BIFUbC-electricity'!AK3,1)</f>
        <v>1</v>
      </c>
      <c r="AL3" s="313">
        <f>IF('BIFUbC-electricity'!AL3&gt;0,'E-electricity'!AL51/'BIFUbC-electricity'!AL3,1)</f>
        <v>1</v>
      </c>
      <c r="AM3" s="313">
        <f>IF('BIFUbC-electricity'!AM3&gt;0,'E-electricity'!AM51/'BIFUbC-electricity'!AM3,1)</f>
        <v>1</v>
      </c>
      <c r="AN3" s="313">
        <f>IF('BIFUbC-electricity'!AN3&gt;0,'E-electricity'!AN51/'BIFUbC-electricity'!AN3,1)</f>
        <v>1</v>
      </c>
      <c r="AO3" s="313">
        <f>IF('BIFUbC-electricity'!AO3&gt;0,'E-electricity'!AO51/'BIFUbC-electricity'!AO3,1)</f>
        <v>1</v>
      </c>
      <c r="AP3" s="313">
        <f>IF('BIFUbC-electricity'!AP3&gt;0,'E-electricity'!AP51/'BIFUbC-electricity'!AP3,1)</f>
        <v>1</v>
      </c>
      <c r="AQ3" s="313">
        <f>IF('BIFUbC-electricity'!AQ3&gt;0,'E-electricity'!AQ51/'BIFUbC-electricity'!AQ3,1)</f>
        <v>1</v>
      </c>
    </row>
    <row r="4" spans="1:43" x14ac:dyDescent="0.2">
      <c r="A4" s="313" t="s">
        <v>126</v>
      </c>
      <c r="B4" s="313">
        <f>IF('BIFUbC-electricity'!B4&gt;0,'E-electricity'!B52/'BIFUbC-electricity'!B4,1)</f>
        <v>1</v>
      </c>
      <c r="C4" s="313">
        <f>IF('BIFUbC-electricity'!C4&gt;0,'E-electricity'!C52/'BIFUbC-electricity'!C4,1)</f>
        <v>1</v>
      </c>
      <c r="D4" s="313">
        <f>IF('BIFUbC-electricity'!D4&gt;0,'E-electricity'!D52/'BIFUbC-electricity'!D4,1)</f>
        <v>1</v>
      </c>
      <c r="E4" s="313">
        <f>IF('BIFUbC-electricity'!E4&gt;0,'E-electricity'!E52/'BIFUbC-electricity'!E4,1)</f>
        <v>1</v>
      </c>
      <c r="F4" s="313">
        <f>IF('BIFUbC-electricity'!F4&gt;0,'E-electricity'!F52/'BIFUbC-electricity'!F4,1)</f>
        <v>1</v>
      </c>
      <c r="G4" s="313">
        <f>IF('BIFUbC-electricity'!G4&gt;0,'E-electricity'!G52/'BIFUbC-electricity'!G4,1)</f>
        <v>1</v>
      </c>
      <c r="H4" s="313">
        <f>IF('BIFUbC-electricity'!H4&gt;0,'E-electricity'!H52/'BIFUbC-electricity'!H4,1)</f>
        <v>1</v>
      </c>
      <c r="I4" s="313">
        <f>IF('BIFUbC-electricity'!I4&gt;0,'E-electricity'!I52/'BIFUbC-electricity'!I4,1)</f>
        <v>1</v>
      </c>
      <c r="J4" s="313">
        <f>IF('BIFUbC-electricity'!J4&gt;0,'E-electricity'!J52/'BIFUbC-electricity'!J4,1)</f>
        <v>1</v>
      </c>
      <c r="K4" s="313">
        <f>IF('BIFUbC-electricity'!K4&gt;0,'E-electricity'!K52/'BIFUbC-electricity'!K4,1)</f>
        <v>1</v>
      </c>
      <c r="L4" s="313">
        <f>IF('BIFUbC-electricity'!L4&gt;0,'E-electricity'!L52/'BIFUbC-electricity'!L4,1)</f>
        <v>1</v>
      </c>
      <c r="M4" s="313">
        <f>IF('BIFUbC-electricity'!M4&gt;0,'E-electricity'!M52/'BIFUbC-electricity'!M4,1)</f>
        <v>1</v>
      </c>
      <c r="N4" s="313">
        <f>IF('BIFUbC-electricity'!N4&gt;0,'E-electricity'!N52/'BIFUbC-electricity'!N4,1)</f>
        <v>1</v>
      </c>
      <c r="O4" s="313">
        <f>IF('BIFUbC-electricity'!O4&gt;0,'E-electricity'!O52/'BIFUbC-electricity'!O4,1)</f>
        <v>1</v>
      </c>
      <c r="P4" s="313">
        <f>IF('BIFUbC-electricity'!P4&gt;0,'E-electricity'!P52/'BIFUbC-electricity'!P4,1)</f>
        <v>1</v>
      </c>
      <c r="Q4" s="313">
        <f>IF('BIFUbC-electricity'!Q4&gt;0,'E-electricity'!Q52/'BIFUbC-electricity'!Q4,1)</f>
        <v>1</v>
      </c>
      <c r="R4" s="313">
        <f>IF('BIFUbC-electricity'!R4&gt;0,'E-electricity'!R52/'BIFUbC-electricity'!R4,1)</f>
        <v>1</v>
      </c>
      <c r="S4" s="313">
        <f>IF('BIFUbC-electricity'!S4&gt;0,'E-electricity'!S52/'BIFUbC-electricity'!S4,1)</f>
        <v>1</v>
      </c>
      <c r="T4" s="313">
        <f>IF('BIFUbC-electricity'!T4&gt;0,'E-electricity'!T52/'BIFUbC-electricity'!T4,1)</f>
        <v>1</v>
      </c>
      <c r="U4" s="313">
        <f>IF('BIFUbC-electricity'!U4&gt;0,'E-electricity'!U52/'BIFUbC-electricity'!U4,1)</f>
        <v>1</v>
      </c>
      <c r="V4" s="313">
        <f>IF('BIFUbC-electricity'!V4&gt;0,'E-electricity'!V52/'BIFUbC-electricity'!V4,1)</f>
        <v>1</v>
      </c>
      <c r="W4" s="313">
        <f>IF('BIFUbC-electricity'!W4&gt;0,'E-electricity'!W52/'BIFUbC-electricity'!W4,1)</f>
        <v>1</v>
      </c>
      <c r="X4" s="313">
        <f>IF('BIFUbC-electricity'!X4&gt;0,'E-electricity'!X52/'BIFUbC-electricity'!X4,1)</f>
        <v>1</v>
      </c>
      <c r="Y4" s="313">
        <f>IF('BIFUbC-electricity'!Y4&gt;0,'E-electricity'!Y52/'BIFUbC-electricity'!Y4,1)</f>
        <v>1</v>
      </c>
      <c r="Z4" s="313">
        <f>IF('BIFUbC-electricity'!Z4&gt;0,'E-electricity'!Z52/'BIFUbC-electricity'!Z4,1)</f>
        <v>1</v>
      </c>
      <c r="AA4" s="313">
        <f>IF('BIFUbC-electricity'!AA4&gt;0,'E-electricity'!AA52/'BIFUbC-electricity'!AA4,1)</f>
        <v>1</v>
      </c>
      <c r="AB4" s="313">
        <f>IF('BIFUbC-electricity'!AB4&gt;0,'E-electricity'!AB52/'BIFUbC-electricity'!AB4,1)</f>
        <v>1</v>
      </c>
      <c r="AC4" s="313">
        <f>IF('BIFUbC-electricity'!AC4&gt;0,'E-electricity'!AC52/'BIFUbC-electricity'!AC4,1)</f>
        <v>1</v>
      </c>
      <c r="AD4" s="313">
        <f>IF('BIFUbC-electricity'!AD4&gt;0,'E-electricity'!AD52/'BIFUbC-electricity'!AD4,1)</f>
        <v>1</v>
      </c>
      <c r="AE4" s="313">
        <f>IF('BIFUbC-electricity'!AE4&gt;0,'E-electricity'!AE52/'BIFUbC-electricity'!AE4,1)</f>
        <v>1</v>
      </c>
      <c r="AF4" s="313">
        <f>IF('BIFUbC-electricity'!AF4&gt;0,'E-electricity'!AF52/'BIFUbC-electricity'!AF4,1)</f>
        <v>1</v>
      </c>
      <c r="AG4" s="313">
        <f>IF('BIFUbC-electricity'!AG4&gt;0,'E-electricity'!AG52/'BIFUbC-electricity'!AG4,1)</f>
        <v>1</v>
      </c>
      <c r="AH4" s="313">
        <f>IF('BIFUbC-electricity'!AH4&gt;0,'E-electricity'!AH52/'BIFUbC-electricity'!AH4,1)</f>
        <v>1</v>
      </c>
      <c r="AI4" s="313">
        <f>IF('BIFUbC-electricity'!AI4&gt;0,'E-electricity'!AI52/'BIFUbC-electricity'!AI4,1)</f>
        <v>1</v>
      </c>
      <c r="AJ4" s="313">
        <f>IF('BIFUbC-electricity'!AJ4&gt;0,'E-electricity'!AJ52/'BIFUbC-electricity'!AJ4,1)</f>
        <v>1</v>
      </c>
      <c r="AK4" s="313">
        <f>IF('BIFUbC-electricity'!AK4&gt;0,'E-electricity'!AK52/'BIFUbC-electricity'!AK4,1)</f>
        <v>1</v>
      </c>
      <c r="AL4" s="313">
        <f>IF('BIFUbC-electricity'!AL4&gt;0,'E-electricity'!AL52/'BIFUbC-electricity'!AL4,1)</f>
        <v>1</v>
      </c>
      <c r="AM4" s="313">
        <f>IF('BIFUbC-electricity'!AM4&gt;0,'E-electricity'!AM52/'BIFUbC-electricity'!AM4,1)</f>
        <v>1</v>
      </c>
      <c r="AN4" s="313">
        <f>IF('BIFUbC-electricity'!AN4&gt;0,'E-electricity'!AN52/'BIFUbC-electricity'!AN4,1)</f>
        <v>1</v>
      </c>
      <c r="AO4" s="313">
        <f>IF('BIFUbC-electricity'!AO4&gt;0,'E-electricity'!AO52/'BIFUbC-electricity'!AO4,1)</f>
        <v>1</v>
      </c>
      <c r="AP4" s="313">
        <f>IF('BIFUbC-electricity'!AP4&gt;0,'E-electricity'!AP52/'BIFUbC-electricity'!AP4,1)</f>
        <v>1</v>
      </c>
      <c r="AQ4" s="313">
        <f>IF('BIFUbC-electricity'!AQ4&gt;0,'E-electricity'!AQ52/'BIFUbC-electricity'!AQ4,1)</f>
        <v>1</v>
      </c>
    </row>
    <row r="5" spans="1:43" x14ac:dyDescent="0.2">
      <c r="A5" s="313" t="s">
        <v>127</v>
      </c>
      <c r="B5" s="313">
        <f>IF('BIFUbC-electricity'!B5&gt;0,'E-electricity'!B53/'BIFUbC-electricity'!B5,1)</f>
        <v>1</v>
      </c>
      <c r="C5" s="313">
        <f>IF('BIFUbC-electricity'!C5&gt;0,'E-electricity'!C53/'BIFUbC-electricity'!C5,1)</f>
        <v>1</v>
      </c>
      <c r="D5" s="313">
        <f>IF('BIFUbC-electricity'!D5&gt;0,'E-electricity'!D53/'BIFUbC-electricity'!D5,1)</f>
        <v>1</v>
      </c>
      <c r="E5" s="313">
        <f>IF('BIFUbC-electricity'!E5&gt;0,'E-electricity'!E53/'BIFUbC-electricity'!E5,1)</f>
        <v>1</v>
      </c>
      <c r="F5" s="313">
        <f>IF('BIFUbC-electricity'!F5&gt;0,'E-electricity'!F53/'BIFUbC-electricity'!F5,1)</f>
        <v>1</v>
      </c>
      <c r="G5" s="313">
        <f>IF('BIFUbC-electricity'!G5&gt;0,'E-electricity'!G53/'BIFUbC-electricity'!G5,1)</f>
        <v>1</v>
      </c>
      <c r="H5" s="313">
        <f>IF('BIFUbC-electricity'!H5&gt;0,'E-electricity'!H53/'BIFUbC-electricity'!H5,1)</f>
        <v>1</v>
      </c>
      <c r="I5" s="313">
        <f>IF('BIFUbC-electricity'!I5&gt;0,'E-electricity'!I53/'BIFUbC-electricity'!I5,1)</f>
        <v>1</v>
      </c>
      <c r="J5" s="313">
        <f>IF('BIFUbC-electricity'!J5&gt;0,'E-electricity'!J53/'BIFUbC-electricity'!J5,1)</f>
        <v>1</v>
      </c>
      <c r="K5" s="313">
        <f>IF('BIFUbC-electricity'!K5&gt;0,'E-electricity'!K53/'BIFUbC-electricity'!K5,1)</f>
        <v>1</v>
      </c>
      <c r="L5" s="313">
        <f>IF('BIFUbC-electricity'!L5&gt;0,'E-electricity'!L53/'BIFUbC-electricity'!L5,1)</f>
        <v>1</v>
      </c>
      <c r="M5" s="313">
        <f>IF('BIFUbC-electricity'!M5&gt;0,'E-electricity'!M53/'BIFUbC-electricity'!M5,1)</f>
        <v>1</v>
      </c>
      <c r="N5" s="313">
        <f>IF('BIFUbC-electricity'!N5&gt;0,'E-electricity'!N53/'BIFUbC-electricity'!N5,1)</f>
        <v>1</v>
      </c>
      <c r="O5" s="313">
        <f>IF('BIFUbC-electricity'!O5&gt;0,'E-electricity'!O53/'BIFUbC-electricity'!O5,1)</f>
        <v>1</v>
      </c>
      <c r="P5" s="313">
        <f>IF('BIFUbC-electricity'!P5&gt;0,'E-electricity'!P53/'BIFUbC-electricity'!P5,1)</f>
        <v>1</v>
      </c>
      <c r="Q5" s="313">
        <f>IF('BIFUbC-electricity'!Q5&gt;0,'E-electricity'!Q53/'BIFUbC-electricity'!Q5,1)</f>
        <v>1</v>
      </c>
      <c r="R5" s="313">
        <f>IF('BIFUbC-electricity'!R5&gt;0,'E-electricity'!R53/'BIFUbC-electricity'!R5,1)</f>
        <v>1</v>
      </c>
      <c r="S5" s="313">
        <f>IF('BIFUbC-electricity'!S5&gt;0,'E-electricity'!S53/'BIFUbC-electricity'!S5,1)</f>
        <v>1</v>
      </c>
      <c r="T5" s="313">
        <f>IF('BIFUbC-electricity'!T5&gt;0,'E-electricity'!T53/'BIFUbC-electricity'!T5,1)</f>
        <v>1</v>
      </c>
      <c r="U5" s="313">
        <f>IF('BIFUbC-electricity'!U5&gt;0,'E-electricity'!U53/'BIFUbC-electricity'!U5,1)</f>
        <v>1</v>
      </c>
      <c r="V5" s="313">
        <f>IF('BIFUbC-electricity'!V5&gt;0,'E-electricity'!V53/'BIFUbC-electricity'!V5,1)</f>
        <v>1</v>
      </c>
      <c r="W5" s="313">
        <f>IF('BIFUbC-electricity'!W5&gt;0,'E-electricity'!W53/'BIFUbC-electricity'!W5,1)</f>
        <v>1</v>
      </c>
      <c r="X5" s="313">
        <f>IF('BIFUbC-electricity'!X5&gt;0,'E-electricity'!X53/'BIFUbC-electricity'!X5,1)</f>
        <v>1</v>
      </c>
      <c r="Y5" s="313">
        <f>IF('BIFUbC-electricity'!Y5&gt;0,'E-electricity'!Y53/'BIFUbC-electricity'!Y5,1)</f>
        <v>1</v>
      </c>
      <c r="Z5" s="313">
        <f>IF('BIFUbC-electricity'!Z5&gt;0,'E-electricity'!Z53/'BIFUbC-electricity'!Z5,1)</f>
        <v>1</v>
      </c>
      <c r="AA5" s="313">
        <f>IF('BIFUbC-electricity'!AA5&gt;0,'E-electricity'!AA53/'BIFUbC-electricity'!AA5,1)</f>
        <v>1</v>
      </c>
      <c r="AB5" s="313">
        <f>IF('BIFUbC-electricity'!AB5&gt;0,'E-electricity'!AB53/'BIFUbC-electricity'!AB5,1)</f>
        <v>1</v>
      </c>
      <c r="AC5" s="313">
        <f>IF('BIFUbC-electricity'!AC5&gt;0,'E-electricity'!AC53/'BIFUbC-electricity'!AC5,1)</f>
        <v>1</v>
      </c>
      <c r="AD5" s="313">
        <f>IF('BIFUbC-electricity'!AD5&gt;0,'E-electricity'!AD53/'BIFUbC-electricity'!AD5,1)</f>
        <v>1</v>
      </c>
      <c r="AE5" s="313">
        <f>IF('BIFUbC-electricity'!AE5&gt;0,'E-electricity'!AE53/'BIFUbC-electricity'!AE5,1)</f>
        <v>1</v>
      </c>
      <c r="AF5" s="313">
        <f>IF('BIFUbC-electricity'!AF5&gt;0,'E-electricity'!AF53/'BIFUbC-electricity'!AF5,1)</f>
        <v>1</v>
      </c>
      <c r="AG5" s="313">
        <f>IF('BIFUbC-electricity'!AG5&gt;0,'E-electricity'!AG53/'BIFUbC-electricity'!AG5,1)</f>
        <v>1</v>
      </c>
      <c r="AH5" s="313">
        <f>IF('BIFUbC-electricity'!AH5&gt;0,'E-electricity'!AH53/'BIFUbC-electricity'!AH5,1)</f>
        <v>1</v>
      </c>
      <c r="AI5" s="313">
        <f>IF('BIFUbC-electricity'!AI5&gt;0,'E-electricity'!AI53/'BIFUbC-electricity'!AI5,1)</f>
        <v>1</v>
      </c>
      <c r="AJ5" s="313">
        <f>IF('BIFUbC-electricity'!AJ5&gt;0,'E-electricity'!AJ53/'BIFUbC-electricity'!AJ5,1)</f>
        <v>1</v>
      </c>
      <c r="AK5" s="313">
        <f>IF('BIFUbC-electricity'!AK5&gt;0,'E-electricity'!AK53/'BIFUbC-electricity'!AK5,1)</f>
        <v>1</v>
      </c>
      <c r="AL5" s="313">
        <f>IF('BIFUbC-electricity'!AL5&gt;0,'E-electricity'!AL53/'BIFUbC-electricity'!AL5,1)</f>
        <v>1</v>
      </c>
      <c r="AM5" s="313">
        <f>IF('BIFUbC-electricity'!AM5&gt;0,'E-electricity'!AM53/'BIFUbC-electricity'!AM5,1)</f>
        <v>1</v>
      </c>
      <c r="AN5" s="313">
        <f>IF('BIFUbC-electricity'!AN5&gt;0,'E-electricity'!AN53/'BIFUbC-electricity'!AN5,1)</f>
        <v>1</v>
      </c>
      <c r="AO5" s="313">
        <f>IF('BIFUbC-electricity'!AO5&gt;0,'E-electricity'!AO53/'BIFUbC-electricity'!AO5,1)</f>
        <v>1</v>
      </c>
      <c r="AP5" s="313">
        <f>IF('BIFUbC-electricity'!AP5&gt;0,'E-electricity'!AP53/'BIFUbC-electricity'!AP5,1)</f>
        <v>1</v>
      </c>
      <c r="AQ5" s="313">
        <f>IF('BIFUbC-electricity'!AQ5&gt;0,'E-electricity'!AQ53/'BIFUbC-electricity'!AQ5,1)</f>
        <v>1</v>
      </c>
    </row>
    <row r="6" spans="1:43" x14ac:dyDescent="0.2">
      <c r="A6" s="313" t="s">
        <v>128</v>
      </c>
      <c r="B6" s="313">
        <f>IF('BIFUbC-electricity'!B6&gt;0,'E-electricity'!B54/'BIFUbC-electricity'!B6,1)</f>
        <v>1</v>
      </c>
      <c r="C6" s="313">
        <f>IF('BIFUbC-electricity'!C6&gt;0,'E-electricity'!C54/'BIFUbC-electricity'!C6,1)</f>
        <v>1</v>
      </c>
      <c r="D6" s="313">
        <f>IF('BIFUbC-electricity'!D6&gt;0,'E-electricity'!D54/'BIFUbC-electricity'!D6,1)</f>
        <v>1</v>
      </c>
      <c r="E6" s="313">
        <f>IF('BIFUbC-electricity'!E6&gt;0,'E-electricity'!E54/'BIFUbC-electricity'!E6,1)</f>
        <v>1</v>
      </c>
      <c r="F6" s="313">
        <f>IF('BIFUbC-electricity'!F6&gt;0,'E-electricity'!F54/'BIFUbC-electricity'!F6,1)</f>
        <v>1</v>
      </c>
      <c r="G6" s="313">
        <f>IF('BIFUbC-electricity'!G6&gt;0,'E-electricity'!G54/'BIFUbC-electricity'!G6,1)</f>
        <v>1</v>
      </c>
      <c r="H6" s="313">
        <f>IF('BIFUbC-electricity'!H6&gt;0,'E-electricity'!H54/'BIFUbC-electricity'!H6,1)</f>
        <v>1</v>
      </c>
      <c r="I6" s="313">
        <f>IF('BIFUbC-electricity'!I6&gt;0,'E-electricity'!I54/'BIFUbC-electricity'!I6,1)</f>
        <v>1</v>
      </c>
      <c r="J6" s="313">
        <f>IF('BIFUbC-electricity'!J6&gt;0,'E-electricity'!J54/'BIFUbC-electricity'!J6,1)</f>
        <v>1</v>
      </c>
      <c r="K6" s="313">
        <f>IF('BIFUbC-electricity'!K6&gt;0,'E-electricity'!K54/'BIFUbC-electricity'!K6,1)</f>
        <v>1</v>
      </c>
      <c r="L6" s="313">
        <f>IF('BIFUbC-electricity'!L6&gt;0,'E-electricity'!L54/'BIFUbC-electricity'!L6,1)</f>
        <v>1</v>
      </c>
      <c r="M6" s="313">
        <f>IF('BIFUbC-electricity'!M6&gt;0,'E-electricity'!M54/'BIFUbC-electricity'!M6,1)</f>
        <v>1</v>
      </c>
      <c r="N6" s="313">
        <f>IF('BIFUbC-electricity'!N6&gt;0,'E-electricity'!N54/'BIFUbC-electricity'!N6,1)</f>
        <v>1</v>
      </c>
      <c r="O6" s="313">
        <f>IF('BIFUbC-electricity'!O6&gt;0,'E-electricity'!O54/'BIFUbC-electricity'!O6,1)</f>
        <v>1</v>
      </c>
      <c r="P6" s="313">
        <f>IF('BIFUbC-electricity'!P6&gt;0,'E-electricity'!P54/'BIFUbC-electricity'!P6,1)</f>
        <v>1</v>
      </c>
      <c r="Q6" s="313">
        <f>IF('BIFUbC-electricity'!Q6&gt;0,'E-electricity'!Q54/'BIFUbC-electricity'!Q6,1)</f>
        <v>1</v>
      </c>
      <c r="R6" s="313">
        <f>IF('BIFUbC-electricity'!R6&gt;0,'E-electricity'!R54/'BIFUbC-electricity'!R6,1)</f>
        <v>1</v>
      </c>
      <c r="S6" s="313">
        <f>IF('BIFUbC-electricity'!S6&gt;0,'E-electricity'!S54/'BIFUbC-electricity'!S6,1)</f>
        <v>1</v>
      </c>
      <c r="T6" s="313">
        <f>IF('BIFUbC-electricity'!T6&gt;0,'E-electricity'!T54/'BIFUbC-electricity'!T6,1)</f>
        <v>1</v>
      </c>
      <c r="U6" s="313">
        <f>IF('BIFUbC-electricity'!U6&gt;0,'E-electricity'!U54/'BIFUbC-electricity'!U6,1)</f>
        <v>1</v>
      </c>
      <c r="V6" s="313">
        <f>IF('BIFUbC-electricity'!V6&gt;0,'E-electricity'!V54/'BIFUbC-electricity'!V6,1)</f>
        <v>1</v>
      </c>
      <c r="W6" s="313">
        <f>IF('BIFUbC-electricity'!W6&gt;0,'E-electricity'!W54/'BIFUbC-electricity'!W6,1)</f>
        <v>1</v>
      </c>
      <c r="X6" s="313">
        <f>IF('BIFUbC-electricity'!X6&gt;0,'E-electricity'!X54/'BIFUbC-electricity'!X6,1)</f>
        <v>1</v>
      </c>
      <c r="Y6" s="313">
        <f>IF('BIFUbC-electricity'!Y6&gt;0,'E-electricity'!Y54/'BIFUbC-electricity'!Y6,1)</f>
        <v>1</v>
      </c>
      <c r="Z6" s="313">
        <f>IF('BIFUbC-electricity'!Z6&gt;0,'E-electricity'!Z54/'BIFUbC-electricity'!Z6,1)</f>
        <v>1</v>
      </c>
      <c r="AA6" s="313">
        <f>IF('BIFUbC-electricity'!AA6&gt;0,'E-electricity'!AA54/'BIFUbC-electricity'!AA6,1)</f>
        <v>1</v>
      </c>
      <c r="AB6" s="313">
        <f>IF('BIFUbC-electricity'!AB6&gt;0,'E-electricity'!AB54/'BIFUbC-electricity'!AB6,1)</f>
        <v>1</v>
      </c>
      <c r="AC6" s="313">
        <f>IF('BIFUbC-electricity'!AC6&gt;0,'E-electricity'!AC54/'BIFUbC-electricity'!AC6,1)</f>
        <v>1</v>
      </c>
      <c r="AD6" s="313">
        <f>IF('BIFUbC-electricity'!AD6&gt;0,'E-electricity'!AD54/'BIFUbC-electricity'!AD6,1)</f>
        <v>1</v>
      </c>
      <c r="AE6" s="313">
        <f>IF('BIFUbC-electricity'!AE6&gt;0,'E-electricity'!AE54/'BIFUbC-electricity'!AE6,1)</f>
        <v>1</v>
      </c>
      <c r="AF6" s="313">
        <f>IF('BIFUbC-electricity'!AF6&gt;0,'E-electricity'!AF54/'BIFUbC-electricity'!AF6,1)</f>
        <v>1</v>
      </c>
      <c r="AG6" s="313">
        <f>IF('BIFUbC-electricity'!AG6&gt;0,'E-electricity'!AG54/'BIFUbC-electricity'!AG6,1)</f>
        <v>1</v>
      </c>
      <c r="AH6" s="313">
        <f>IF('BIFUbC-electricity'!AH6&gt;0,'E-electricity'!AH54/'BIFUbC-electricity'!AH6,1)</f>
        <v>1</v>
      </c>
      <c r="AI6" s="313">
        <f>IF('BIFUbC-electricity'!AI6&gt;0,'E-electricity'!AI54/'BIFUbC-electricity'!AI6,1)</f>
        <v>1</v>
      </c>
      <c r="AJ6" s="313">
        <f>IF('BIFUbC-electricity'!AJ6&gt;0,'E-electricity'!AJ54/'BIFUbC-electricity'!AJ6,1)</f>
        <v>1</v>
      </c>
      <c r="AK6" s="313">
        <f>IF('BIFUbC-electricity'!AK6&gt;0,'E-electricity'!AK54/'BIFUbC-electricity'!AK6,1)</f>
        <v>1</v>
      </c>
      <c r="AL6" s="313">
        <f>IF('BIFUbC-electricity'!AL6&gt;0,'E-electricity'!AL54/'BIFUbC-electricity'!AL6,1)</f>
        <v>1</v>
      </c>
      <c r="AM6" s="313">
        <f>IF('BIFUbC-electricity'!AM6&gt;0,'E-electricity'!AM54/'BIFUbC-electricity'!AM6,1)</f>
        <v>1</v>
      </c>
      <c r="AN6" s="313">
        <f>IF('BIFUbC-electricity'!AN6&gt;0,'E-electricity'!AN54/'BIFUbC-electricity'!AN6,1)</f>
        <v>1</v>
      </c>
      <c r="AO6" s="313">
        <f>IF('BIFUbC-electricity'!AO6&gt;0,'E-electricity'!AO54/'BIFUbC-electricity'!AO6,1)</f>
        <v>1</v>
      </c>
      <c r="AP6" s="313">
        <f>IF('BIFUbC-electricity'!AP6&gt;0,'E-electricity'!AP54/'BIFUbC-electricity'!AP6,1)</f>
        <v>1</v>
      </c>
      <c r="AQ6" s="313">
        <f>IF('BIFUbC-electricity'!AQ6&gt;0,'E-electricity'!AQ54/'BIFUbC-electricity'!AQ6,1)</f>
        <v>1</v>
      </c>
    </row>
    <row r="7" spans="1:43" x14ac:dyDescent="0.2">
      <c r="A7" s="313" t="s">
        <v>129</v>
      </c>
      <c r="B7" s="313">
        <f>IF('BIFUbC-electricity'!B7&gt;0,'E-electricity'!B55/'BIFUbC-electricity'!B7,1)</f>
        <v>1</v>
      </c>
      <c r="C7" s="313">
        <f>IF('BIFUbC-electricity'!C7&gt;0,'E-electricity'!C55/'BIFUbC-electricity'!C7,1)</f>
        <v>1</v>
      </c>
      <c r="D7" s="313">
        <f>IF('BIFUbC-electricity'!D7&gt;0,'E-electricity'!D55/'BIFUbC-electricity'!D7,1)</f>
        <v>1</v>
      </c>
      <c r="E7" s="313">
        <f>IF('BIFUbC-electricity'!E7&gt;0,'E-electricity'!E55/'BIFUbC-electricity'!E7,1)</f>
        <v>1</v>
      </c>
      <c r="F7" s="313">
        <f>IF('BIFUbC-electricity'!F7&gt;0,'E-electricity'!F55/'BIFUbC-electricity'!F7,1)</f>
        <v>1</v>
      </c>
      <c r="G7" s="313">
        <f>IF('BIFUbC-electricity'!G7&gt;0,'E-electricity'!G55/'BIFUbC-electricity'!G7,1)</f>
        <v>1</v>
      </c>
      <c r="H7" s="313">
        <f>IF('BIFUbC-electricity'!H7&gt;0,'E-electricity'!H55/'BIFUbC-electricity'!H7,1)</f>
        <v>1</v>
      </c>
      <c r="I7" s="313">
        <f>IF('BIFUbC-electricity'!I7&gt;0,'E-electricity'!I55/'BIFUbC-electricity'!I7,1)</f>
        <v>1</v>
      </c>
      <c r="J7" s="313">
        <f>IF('BIFUbC-electricity'!J7&gt;0,'E-electricity'!J55/'BIFUbC-electricity'!J7,1)</f>
        <v>1</v>
      </c>
      <c r="K7" s="313">
        <f>IF('BIFUbC-electricity'!K7&gt;0,'E-electricity'!K55/'BIFUbC-electricity'!K7,1)</f>
        <v>1</v>
      </c>
      <c r="L7" s="313">
        <f>IF('BIFUbC-electricity'!L7&gt;0,'E-electricity'!L55/'BIFUbC-electricity'!L7,1)</f>
        <v>1</v>
      </c>
      <c r="M7" s="313">
        <f>IF('BIFUbC-electricity'!M7&gt;0,'E-electricity'!M55/'BIFUbC-electricity'!M7,1)</f>
        <v>1</v>
      </c>
      <c r="N7" s="313">
        <f>IF('BIFUbC-electricity'!N7&gt;0,'E-electricity'!N55/'BIFUbC-electricity'!N7,1)</f>
        <v>1</v>
      </c>
      <c r="O7" s="313">
        <f>IF('BIFUbC-electricity'!O7&gt;0,'E-electricity'!O55/'BIFUbC-electricity'!O7,1)</f>
        <v>1</v>
      </c>
      <c r="P7" s="313">
        <f>IF('BIFUbC-electricity'!P7&gt;0,'E-electricity'!P55/'BIFUbC-electricity'!P7,1)</f>
        <v>1</v>
      </c>
      <c r="Q7" s="313">
        <f>IF('BIFUbC-electricity'!Q7&gt;0,'E-electricity'!Q55/'BIFUbC-electricity'!Q7,1)</f>
        <v>1</v>
      </c>
      <c r="R7" s="313">
        <f>IF('BIFUbC-electricity'!R7&gt;0,'E-electricity'!R55/'BIFUbC-electricity'!R7,1)</f>
        <v>1</v>
      </c>
      <c r="S7" s="313">
        <f>IF('BIFUbC-electricity'!S7&gt;0,'E-electricity'!S55/'BIFUbC-electricity'!S7,1)</f>
        <v>1</v>
      </c>
      <c r="T7" s="313">
        <f>IF('BIFUbC-electricity'!T7&gt;0,'E-electricity'!T55/'BIFUbC-electricity'!T7,1)</f>
        <v>1</v>
      </c>
      <c r="U7" s="313">
        <f>IF('BIFUbC-electricity'!U7&gt;0,'E-electricity'!U55/'BIFUbC-electricity'!U7,1)</f>
        <v>1</v>
      </c>
      <c r="V7" s="313">
        <f>IF('BIFUbC-electricity'!V7&gt;0,'E-electricity'!V55/'BIFUbC-electricity'!V7,1)</f>
        <v>1</v>
      </c>
      <c r="W7" s="313">
        <f>IF('BIFUbC-electricity'!W7&gt;0,'E-electricity'!W55/'BIFUbC-electricity'!W7,1)</f>
        <v>1</v>
      </c>
      <c r="X7" s="313">
        <f>IF('BIFUbC-electricity'!X7&gt;0,'E-electricity'!X55/'BIFUbC-electricity'!X7,1)</f>
        <v>1</v>
      </c>
      <c r="Y7" s="313">
        <f>IF('BIFUbC-electricity'!Y7&gt;0,'E-electricity'!Y55/'BIFUbC-electricity'!Y7,1)</f>
        <v>1</v>
      </c>
      <c r="Z7" s="313">
        <f>IF('BIFUbC-electricity'!Z7&gt;0,'E-electricity'!Z55/'BIFUbC-electricity'!Z7,1)</f>
        <v>1</v>
      </c>
      <c r="AA7" s="313">
        <f>IF('BIFUbC-electricity'!AA7&gt;0,'E-electricity'!AA55/'BIFUbC-electricity'!AA7,1)</f>
        <v>1</v>
      </c>
      <c r="AB7" s="313">
        <f>IF('BIFUbC-electricity'!AB7&gt;0,'E-electricity'!AB55/'BIFUbC-electricity'!AB7,1)</f>
        <v>1</v>
      </c>
      <c r="AC7" s="313">
        <f>IF('BIFUbC-electricity'!AC7&gt;0,'E-electricity'!AC55/'BIFUbC-electricity'!AC7,1)</f>
        <v>1</v>
      </c>
      <c r="AD7" s="313">
        <f>IF('BIFUbC-electricity'!AD7&gt;0,'E-electricity'!AD55/'BIFUbC-electricity'!AD7,1)</f>
        <v>1</v>
      </c>
      <c r="AE7" s="313">
        <f>IF('BIFUbC-electricity'!AE7&gt;0,'E-electricity'!AE55/'BIFUbC-electricity'!AE7,1)</f>
        <v>1</v>
      </c>
      <c r="AF7" s="313">
        <f>IF('BIFUbC-electricity'!AF7&gt;0,'E-electricity'!AF55/'BIFUbC-electricity'!AF7,1)</f>
        <v>1</v>
      </c>
      <c r="AG7" s="313">
        <f>IF('BIFUbC-electricity'!AG7&gt;0,'E-electricity'!AG55/'BIFUbC-electricity'!AG7,1)</f>
        <v>1</v>
      </c>
      <c r="AH7" s="313">
        <f>IF('BIFUbC-electricity'!AH7&gt;0,'E-electricity'!AH55/'BIFUbC-electricity'!AH7,1)</f>
        <v>1</v>
      </c>
      <c r="AI7" s="313">
        <f>IF('BIFUbC-electricity'!AI7&gt;0,'E-electricity'!AI55/'BIFUbC-electricity'!AI7,1)</f>
        <v>1</v>
      </c>
      <c r="AJ7" s="313">
        <f>IF('BIFUbC-electricity'!AJ7&gt;0,'E-electricity'!AJ55/'BIFUbC-electricity'!AJ7,1)</f>
        <v>1</v>
      </c>
      <c r="AK7" s="313">
        <f>IF('BIFUbC-electricity'!AK7&gt;0,'E-electricity'!AK55/'BIFUbC-electricity'!AK7,1)</f>
        <v>1</v>
      </c>
      <c r="AL7" s="313">
        <f>IF('BIFUbC-electricity'!AL7&gt;0,'E-electricity'!AL55/'BIFUbC-electricity'!AL7,1)</f>
        <v>1</v>
      </c>
      <c r="AM7" s="313">
        <f>IF('BIFUbC-electricity'!AM7&gt;0,'E-electricity'!AM55/'BIFUbC-electricity'!AM7,1)</f>
        <v>1</v>
      </c>
      <c r="AN7" s="313">
        <f>IF('BIFUbC-electricity'!AN7&gt;0,'E-electricity'!AN55/'BIFUbC-electricity'!AN7,1)</f>
        <v>1</v>
      </c>
      <c r="AO7" s="313">
        <f>IF('BIFUbC-electricity'!AO7&gt;0,'E-electricity'!AO55/'BIFUbC-electricity'!AO7,1)</f>
        <v>1</v>
      </c>
      <c r="AP7" s="313">
        <f>IF('BIFUbC-electricity'!AP7&gt;0,'E-electricity'!AP55/'BIFUbC-electricity'!AP7,1)</f>
        <v>1</v>
      </c>
      <c r="AQ7" s="313">
        <f>IF('BIFUbC-electricity'!AQ7&gt;0,'E-electricity'!AQ55/'BIFUbC-electricity'!AQ7,1)</f>
        <v>1</v>
      </c>
    </row>
    <row r="8" spans="1:43" x14ac:dyDescent="0.2">
      <c r="A8" s="313" t="s">
        <v>130</v>
      </c>
      <c r="B8" s="313">
        <f>IF('BIFUbC-electricity'!B8&gt;0,'E-electricity'!B56/'BIFUbC-electricity'!B8,1)</f>
        <v>1</v>
      </c>
      <c r="C8" s="313">
        <f>IF('BIFUbC-electricity'!C8&gt;0,'E-electricity'!C56/'BIFUbC-electricity'!C8,1)</f>
        <v>1</v>
      </c>
      <c r="D8" s="313">
        <f>IF('BIFUbC-electricity'!D8&gt;0,'E-electricity'!D56/'BIFUbC-electricity'!D8,1)</f>
        <v>1</v>
      </c>
      <c r="E8" s="313">
        <f>IF('BIFUbC-electricity'!E8&gt;0,'E-electricity'!E56/'BIFUbC-electricity'!E8,1)</f>
        <v>1</v>
      </c>
      <c r="F8" s="313">
        <f>IF('BIFUbC-electricity'!F8&gt;0,'E-electricity'!F56/'BIFUbC-electricity'!F8,1)</f>
        <v>1</v>
      </c>
      <c r="G8" s="313">
        <f>IF('BIFUbC-electricity'!G8&gt;0,'E-electricity'!G56/'BIFUbC-electricity'!G8,1)</f>
        <v>1</v>
      </c>
      <c r="H8" s="313">
        <f>IF('BIFUbC-electricity'!H8&gt;0,'E-electricity'!H56/'BIFUbC-electricity'!H8,1)</f>
        <v>1</v>
      </c>
      <c r="I8" s="313">
        <f>IF('BIFUbC-electricity'!I8&gt;0,'E-electricity'!I56/'BIFUbC-electricity'!I8,1)</f>
        <v>1</v>
      </c>
      <c r="J8" s="313">
        <f>IF('BIFUbC-electricity'!J8&gt;0,'E-electricity'!J56/'BIFUbC-electricity'!J8,1)</f>
        <v>1</v>
      </c>
      <c r="K8" s="313">
        <f>IF('BIFUbC-electricity'!K8&gt;0,'E-electricity'!K56/'BIFUbC-electricity'!K8,1)</f>
        <v>1</v>
      </c>
      <c r="L8" s="313">
        <f>IF('BIFUbC-electricity'!L8&gt;0,'E-electricity'!L56/'BIFUbC-electricity'!L8,1)</f>
        <v>1</v>
      </c>
      <c r="M8" s="313">
        <f>IF('BIFUbC-electricity'!M8&gt;0,'E-electricity'!M56/'BIFUbC-electricity'!M8,1)</f>
        <v>1</v>
      </c>
      <c r="N8" s="313">
        <f>IF('BIFUbC-electricity'!N8&gt;0,'E-electricity'!N56/'BIFUbC-electricity'!N8,1)</f>
        <v>1</v>
      </c>
      <c r="O8" s="313">
        <f>IF('BIFUbC-electricity'!O8&gt;0,'E-electricity'!O56/'BIFUbC-electricity'!O8,1)</f>
        <v>1</v>
      </c>
      <c r="P8" s="313">
        <f>IF('BIFUbC-electricity'!P8&gt;0,'E-electricity'!P56/'BIFUbC-electricity'!P8,1)</f>
        <v>1</v>
      </c>
      <c r="Q8" s="313">
        <f>IF('BIFUbC-electricity'!Q8&gt;0,'E-electricity'!Q56/'BIFUbC-electricity'!Q8,1)</f>
        <v>1</v>
      </c>
      <c r="R8" s="313">
        <f>IF('BIFUbC-electricity'!R8&gt;0,'E-electricity'!R56/'BIFUbC-electricity'!R8,1)</f>
        <v>1</v>
      </c>
      <c r="S8" s="313">
        <f>IF('BIFUbC-electricity'!S8&gt;0,'E-electricity'!S56/'BIFUbC-electricity'!S8,1)</f>
        <v>1</v>
      </c>
      <c r="T8" s="313">
        <f>IF('BIFUbC-electricity'!T8&gt;0,'E-electricity'!T56/'BIFUbC-electricity'!T8,1)</f>
        <v>1</v>
      </c>
      <c r="U8" s="313">
        <f>IF('BIFUbC-electricity'!U8&gt;0,'E-electricity'!U56/'BIFUbC-electricity'!U8,1)</f>
        <v>1</v>
      </c>
      <c r="V8" s="313">
        <f>IF('BIFUbC-electricity'!V8&gt;0,'E-electricity'!V56/'BIFUbC-electricity'!V8,1)</f>
        <v>1</v>
      </c>
      <c r="W8" s="313">
        <f>IF('BIFUbC-electricity'!W8&gt;0,'E-electricity'!W56/'BIFUbC-electricity'!W8,1)</f>
        <v>1</v>
      </c>
      <c r="X8" s="313">
        <f>IF('BIFUbC-electricity'!X8&gt;0,'E-electricity'!X56/'BIFUbC-electricity'!X8,1)</f>
        <v>1</v>
      </c>
      <c r="Y8" s="313">
        <f>IF('BIFUbC-electricity'!Y8&gt;0,'E-electricity'!Y56/'BIFUbC-electricity'!Y8,1)</f>
        <v>1</v>
      </c>
      <c r="Z8" s="313">
        <f>IF('BIFUbC-electricity'!Z8&gt;0,'E-electricity'!Z56/'BIFUbC-electricity'!Z8,1)</f>
        <v>1</v>
      </c>
      <c r="AA8" s="313">
        <f>IF('BIFUbC-electricity'!AA8&gt;0,'E-electricity'!AA56/'BIFUbC-electricity'!AA8,1)</f>
        <v>1</v>
      </c>
      <c r="AB8" s="313">
        <f>IF('BIFUbC-electricity'!AB8&gt;0,'E-electricity'!AB56/'BIFUbC-electricity'!AB8,1)</f>
        <v>1</v>
      </c>
      <c r="AC8" s="313">
        <f>IF('BIFUbC-electricity'!AC8&gt;0,'E-electricity'!AC56/'BIFUbC-electricity'!AC8,1)</f>
        <v>1</v>
      </c>
      <c r="AD8" s="313">
        <f>IF('BIFUbC-electricity'!AD8&gt;0,'E-electricity'!AD56/'BIFUbC-electricity'!AD8,1)</f>
        <v>1</v>
      </c>
      <c r="AE8" s="313">
        <f>IF('BIFUbC-electricity'!AE8&gt;0,'E-electricity'!AE56/'BIFUbC-electricity'!AE8,1)</f>
        <v>1</v>
      </c>
      <c r="AF8" s="313">
        <f>IF('BIFUbC-electricity'!AF8&gt;0,'E-electricity'!AF56/'BIFUbC-electricity'!AF8,1)</f>
        <v>1</v>
      </c>
      <c r="AG8" s="313">
        <f>IF('BIFUbC-electricity'!AG8&gt;0,'E-electricity'!AG56/'BIFUbC-electricity'!AG8,1)</f>
        <v>1</v>
      </c>
      <c r="AH8" s="313">
        <f>IF('BIFUbC-electricity'!AH8&gt;0,'E-electricity'!AH56/'BIFUbC-electricity'!AH8,1)</f>
        <v>1</v>
      </c>
      <c r="AI8" s="313">
        <f>IF('BIFUbC-electricity'!AI8&gt;0,'E-electricity'!AI56/'BIFUbC-electricity'!AI8,1)</f>
        <v>1</v>
      </c>
      <c r="AJ8" s="313">
        <f>IF('BIFUbC-electricity'!AJ8&gt;0,'E-electricity'!AJ56/'BIFUbC-electricity'!AJ8,1)</f>
        <v>1</v>
      </c>
      <c r="AK8" s="313">
        <f>IF('BIFUbC-electricity'!AK8&gt;0,'E-electricity'!AK56/'BIFUbC-electricity'!AK8,1)</f>
        <v>1</v>
      </c>
      <c r="AL8" s="313">
        <f>IF('BIFUbC-electricity'!AL8&gt;0,'E-electricity'!AL56/'BIFUbC-electricity'!AL8,1)</f>
        <v>1</v>
      </c>
      <c r="AM8" s="313">
        <f>IF('BIFUbC-electricity'!AM8&gt;0,'E-electricity'!AM56/'BIFUbC-electricity'!AM8,1)</f>
        <v>1</v>
      </c>
      <c r="AN8" s="313">
        <f>IF('BIFUbC-electricity'!AN8&gt;0,'E-electricity'!AN56/'BIFUbC-electricity'!AN8,1)</f>
        <v>1</v>
      </c>
      <c r="AO8" s="313">
        <f>IF('BIFUbC-electricity'!AO8&gt;0,'E-electricity'!AO56/'BIFUbC-electricity'!AO8,1)</f>
        <v>1</v>
      </c>
      <c r="AP8" s="313">
        <f>IF('BIFUbC-electricity'!AP8&gt;0,'E-electricity'!AP56/'BIFUbC-electricity'!AP8,1)</f>
        <v>1</v>
      </c>
      <c r="AQ8" s="313">
        <f>IF('BIFUbC-electricity'!AQ8&gt;0,'E-electricity'!AQ56/'BIFUbC-electricity'!AQ8,1)</f>
        <v>1</v>
      </c>
    </row>
    <row r="9" spans="1:43" x14ac:dyDescent="0.2">
      <c r="A9" s="313" t="s">
        <v>131</v>
      </c>
      <c r="B9" s="313">
        <f>IF('BIFUbC-electricity'!B9&gt;0,'E-electricity'!B57/'BIFUbC-electricity'!B9,1)</f>
        <v>1</v>
      </c>
      <c r="C9" s="313">
        <f>IF('BIFUbC-electricity'!C9&gt;0,'E-electricity'!C57/'BIFUbC-electricity'!C9,1)</f>
        <v>1</v>
      </c>
      <c r="D9" s="313">
        <f>IF('BIFUbC-electricity'!D9&gt;0,'E-electricity'!D57/'BIFUbC-electricity'!D9,1)</f>
        <v>1</v>
      </c>
      <c r="E9" s="313">
        <f>IF('BIFUbC-electricity'!E9&gt;0,'E-electricity'!E57/'BIFUbC-electricity'!E9,1)</f>
        <v>1</v>
      </c>
      <c r="F9" s="313">
        <f>IF('BIFUbC-electricity'!F9&gt;0,'E-electricity'!F57/'BIFUbC-electricity'!F9,1)</f>
        <v>1</v>
      </c>
      <c r="G9" s="313">
        <f>IF('BIFUbC-electricity'!G9&gt;0,'E-electricity'!G57/'BIFUbC-electricity'!G9,1)</f>
        <v>1</v>
      </c>
      <c r="H9" s="313">
        <f>IF('BIFUbC-electricity'!H9&gt;0,'E-electricity'!H57/'BIFUbC-electricity'!H9,1)</f>
        <v>1</v>
      </c>
      <c r="I9" s="313">
        <f>IF('BIFUbC-electricity'!I9&gt;0,'E-electricity'!I57/'BIFUbC-electricity'!I9,1)</f>
        <v>1</v>
      </c>
      <c r="J9" s="313">
        <f>IF('BIFUbC-electricity'!J9&gt;0,'E-electricity'!J57/'BIFUbC-electricity'!J9,1)</f>
        <v>1</v>
      </c>
      <c r="K9" s="313">
        <f>IF('BIFUbC-electricity'!K9&gt;0,'E-electricity'!K57/'BIFUbC-electricity'!K9,1)</f>
        <v>1</v>
      </c>
      <c r="L9" s="313">
        <f>IF('BIFUbC-electricity'!L9&gt;0,'E-electricity'!L57/'BIFUbC-electricity'!L9,1)</f>
        <v>1</v>
      </c>
      <c r="M9" s="313">
        <f>IF('BIFUbC-electricity'!M9&gt;0,'E-electricity'!M57/'BIFUbC-electricity'!M9,1)</f>
        <v>1</v>
      </c>
      <c r="N9" s="313">
        <f>IF('BIFUbC-electricity'!N9&gt;0,'E-electricity'!N57/'BIFUbC-electricity'!N9,1)</f>
        <v>1</v>
      </c>
      <c r="O9" s="313">
        <f>IF('BIFUbC-electricity'!O9&gt;0,'E-electricity'!O57/'BIFUbC-electricity'!O9,1)</f>
        <v>1</v>
      </c>
      <c r="P9" s="313">
        <f>IF('BIFUbC-electricity'!P9&gt;0,'E-electricity'!P57/'BIFUbC-electricity'!P9,1)</f>
        <v>1</v>
      </c>
      <c r="Q9" s="313">
        <f>IF('BIFUbC-electricity'!Q9&gt;0,'E-electricity'!Q57/'BIFUbC-electricity'!Q9,1)</f>
        <v>1</v>
      </c>
      <c r="R9" s="313">
        <f>IF('BIFUbC-electricity'!R9&gt;0,'E-electricity'!R57/'BIFUbC-electricity'!R9,1)</f>
        <v>1</v>
      </c>
      <c r="S9" s="313">
        <f>IF('BIFUbC-electricity'!S9&gt;0,'E-electricity'!S57/'BIFUbC-electricity'!S9,1)</f>
        <v>1</v>
      </c>
      <c r="T9" s="313">
        <f>IF('BIFUbC-electricity'!T9&gt;0,'E-electricity'!T57/'BIFUbC-electricity'!T9,1)</f>
        <v>1</v>
      </c>
      <c r="U9" s="313">
        <f>IF('BIFUbC-electricity'!U9&gt;0,'E-electricity'!U57/'BIFUbC-electricity'!U9,1)</f>
        <v>1</v>
      </c>
      <c r="V9" s="313">
        <f>IF('BIFUbC-electricity'!V9&gt;0,'E-electricity'!V57/'BIFUbC-electricity'!V9,1)</f>
        <v>1</v>
      </c>
      <c r="W9" s="313">
        <f>IF('BIFUbC-electricity'!W9&gt;0,'E-electricity'!W57/'BIFUbC-electricity'!W9,1)</f>
        <v>1</v>
      </c>
      <c r="X9" s="313">
        <f>IF('BIFUbC-electricity'!X9&gt;0,'E-electricity'!X57/'BIFUbC-electricity'!X9,1)</f>
        <v>1</v>
      </c>
      <c r="Y9" s="313">
        <f>IF('BIFUbC-electricity'!Y9&gt;0,'E-electricity'!Y57/'BIFUbC-electricity'!Y9,1)</f>
        <v>1</v>
      </c>
      <c r="Z9" s="313">
        <f>IF('BIFUbC-electricity'!Z9&gt;0,'E-electricity'!Z57/'BIFUbC-electricity'!Z9,1)</f>
        <v>1</v>
      </c>
      <c r="AA9" s="313">
        <f>IF('BIFUbC-electricity'!AA9&gt;0,'E-electricity'!AA57/'BIFUbC-electricity'!AA9,1)</f>
        <v>1</v>
      </c>
      <c r="AB9" s="313">
        <f>IF('BIFUbC-electricity'!AB9&gt;0,'E-electricity'!AB57/'BIFUbC-electricity'!AB9,1)</f>
        <v>1</v>
      </c>
      <c r="AC9" s="313">
        <f>IF('BIFUbC-electricity'!AC9&gt;0,'E-electricity'!AC57/'BIFUbC-electricity'!AC9,1)</f>
        <v>1</v>
      </c>
      <c r="AD9" s="313">
        <f>IF('BIFUbC-electricity'!AD9&gt;0,'E-electricity'!AD57/'BIFUbC-electricity'!AD9,1)</f>
        <v>1</v>
      </c>
      <c r="AE9" s="313">
        <f>IF('BIFUbC-electricity'!AE9&gt;0,'E-electricity'!AE57/'BIFUbC-electricity'!AE9,1)</f>
        <v>1</v>
      </c>
      <c r="AF9" s="313">
        <f>IF('BIFUbC-electricity'!AF9&gt;0,'E-electricity'!AF57/'BIFUbC-electricity'!AF9,1)</f>
        <v>1</v>
      </c>
      <c r="AG9" s="313">
        <f>IF('BIFUbC-electricity'!AG9&gt;0,'E-electricity'!AG57/'BIFUbC-electricity'!AG9,1)</f>
        <v>1</v>
      </c>
      <c r="AH9" s="313">
        <f>IF('BIFUbC-electricity'!AH9&gt;0,'E-electricity'!AH57/'BIFUbC-electricity'!AH9,1)</f>
        <v>1</v>
      </c>
      <c r="AI9" s="313">
        <f>IF('BIFUbC-electricity'!AI9&gt;0,'E-electricity'!AI57/'BIFUbC-electricity'!AI9,1)</f>
        <v>1</v>
      </c>
      <c r="AJ9" s="313">
        <f>IF('BIFUbC-electricity'!AJ9&gt;0,'E-electricity'!AJ57/'BIFUbC-electricity'!AJ9,1)</f>
        <v>1</v>
      </c>
      <c r="AK9" s="313">
        <f>IF('BIFUbC-electricity'!AK9&gt;0,'E-electricity'!AK57/'BIFUbC-electricity'!AK9,1)</f>
        <v>1</v>
      </c>
      <c r="AL9" s="313">
        <f>IF('BIFUbC-electricity'!AL9&gt;0,'E-electricity'!AL57/'BIFUbC-electricity'!AL9,1)</f>
        <v>1</v>
      </c>
      <c r="AM9" s="313">
        <f>IF('BIFUbC-electricity'!AM9&gt;0,'E-electricity'!AM57/'BIFUbC-electricity'!AM9,1)</f>
        <v>1</v>
      </c>
      <c r="AN9" s="313">
        <f>IF('BIFUbC-electricity'!AN9&gt;0,'E-electricity'!AN57/'BIFUbC-electricity'!AN9,1)</f>
        <v>1</v>
      </c>
      <c r="AO9" s="313">
        <f>IF('BIFUbC-electricity'!AO9&gt;0,'E-electricity'!AO57/'BIFUbC-electricity'!AO9,1)</f>
        <v>1</v>
      </c>
      <c r="AP9" s="313">
        <f>IF('BIFUbC-electricity'!AP9&gt;0,'E-electricity'!AP57/'BIFUbC-electricity'!AP9,1)</f>
        <v>1</v>
      </c>
      <c r="AQ9" s="313">
        <f>IF('BIFUbC-electricity'!AQ9&gt;0,'E-electricity'!AQ57/'BIFUbC-electricity'!AQ9,1)</f>
        <v>1</v>
      </c>
    </row>
    <row r="10" spans="1:43" x14ac:dyDescent="0.2">
      <c r="A10" s="313" t="s">
        <v>132</v>
      </c>
      <c r="B10" s="313">
        <f>IF('BIFUbC-electricity'!B10&gt;0,'E-electricity'!B58/'BIFUbC-electricity'!B10,1)</f>
        <v>1</v>
      </c>
      <c r="C10" s="313">
        <f>IF('BIFUbC-electricity'!C10&gt;0,'E-electricity'!C58/'BIFUbC-electricity'!C10,1)</f>
        <v>1</v>
      </c>
      <c r="D10" s="313">
        <f>IF('BIFUbC-electricity'!D10&gt;0,'E-electricity'!D58/'BIFUbC-electricity'!D10,1)</f>
        <v>1</v>
      </c>
      <c r="E10" s="313">
        <f>IF('BIFUbC-electricity'!E10&gt;0,'E-electricity'!E58/'BIFUbC-electricity'!E10,1)</f>
        <v>1</v>
      </c>
      <c r="F10" s="313">
        <f>IF('BIFUbC-electricity'!F10&gt;0,'E-electricity'!F58/'BIFUbC-electricity'!F10,1)</f>
        <v>1</v>
      </c>
      <c r="G10" s="313">
        <f>IF('BIFUbC-electricity'!G10&gt;0,'E-electricity'!G58/'BIFUbC-electricity'!G10,1)</f>
        <v>1</v>
      </c>
      <c r="H10" s="313">
        <f>IF('BIFUbC-electricity'!H10&gt;0,'E-electricity'!H58/'BIFUbC-electricity'!H10,1)</f>
        <v>1</v>
      </c>
      <c r="I10" s="313">
        <f>IF('BIFUbC-electricity'!I10&gt;0,'E-electricity'!I58/'BIFUbC-electricity'!I10,1)</f>
        <v>1</v>
      </c>
      <c r="J10" s="313">
        <f>IF('BIFUbC-electricity'!J10&gt;0,'E-electricity'!J58/'BIFUbC-electricity'!J10,1)</f>
        <v>1</v>
      </c>
      <c r="K10" s="313">
        <f>IF('BIFUbC-electricity'!K10&gt;0,'E-electricity'!K58/'BIFUbC-electricity'!K10,1)</f>
        <v>1</v>
      </c>
      <c r="L10" s="313">
        <f>IF('BIFUbC-electricity'!L10&gt;0,'E-electricity'!L58/'BIFUbC-electricity'!L10,1)</f>
        <v>1</v>
      </c>
      <c r="M10" s="313">
        <f>IF('BIFUbC-electricity'!M10&gt;0,'E-electricity'!M58/'BIFUbC-electricity'!M10,1)</f>
        <v>1</v>
      </c>
      <c r="N10" s="313">
        <f>IF('BIFUbC-electricity'!N10&gt;0,'E-electricity'!N58/'BIFUbC-electricity'!N10,1)</f>
        <v>1</v>
      </c>
      <c r="O10" s="313">
        <f>IF('BIFUbC-electricity'!O10&gt;0,'E-electricity'!O58/'BIFUbC-electricity'!O10,1)</f>
        <v>1</v>
      </c>
      <c r="P10" s="313">
        <f>IF('BIFUbC-electricity'!P10&gt;0,'E-electricity'!P58/'BIFUbC-electricity'!P10,1)</f>
        <v>1</v>
      </c>
      <c r="Q10" s="313">
        <f>IF('BIFUbC-electricity'!Q10&gt;0,'E-electricity'!Q58/'BIFUbC-electricity'!Q10,1)</f>
        <v>1</v>
      </c>
      <c r="R10" s="313">
        <f>IF('BIFUbC-electricity'!R10&gt;0,'E-electricity'!R58/'BIFUbC-electricity'!R10,1)</f>
        <v>1</v>
      </c>
      <c r="S10" s="313">
        <f>IF('BIFUbC-electricity'!S10&gt;0,'E-electricity'!S58/'BIFUbC-electricity'!S10,1)</f>
        <v>1</v>
      </c>
      <c r="T10" s="313">
        <f>IF('BIFUbC-electricity'!T10&gt;0,'E-electricity'!T58/'BIFUbC-electricity'!T10,1)</f>
        <v>1</v>
      </c>
      <c r="U10" s="313">
        <f>IF('BIFUbC-electricity'!U10&gt;0,'E-electricity'!U58/'BIFUbC-electricity'!U10,1)</f>
        <v>1</v>
      </c>
      <c r="V10" s="313">
        <f>IF('BIFUbC-electricity'!V10&gt;0,'E-electricity'!V58/'BIFUbC-electricity'!V10,1)</f>
        <v>1</v>
      </c>
      <c r="W10" s="313">
        <f>IF('BIFUbC-electricity'!W10&gt;0,'E-electricity'!W58/'BIFUbC-electricity'!W10,1)</f>
        <v>1</v>
      </c>
      <c r="X10" s="313">
        <f>IF('BIFUbC-electricity'!X10&gt;0,'E-electricity'!X58/'BIFUbC-electricity'!X10,1)</f>
        <v>1</v>
      </c>
      <c r="Y10" s="313">
        <f>IF('BIFUbC-electricity'!Y10&gt;0,'E-electricity'!Y58/'BIFUbC-electricity'!Y10,1)</f>
        <v>1</v>
      </c>
      <c r="Z10" s="313">
        <f>IF('BIFUbC-electricity'!Z10&gt;0,'E-electricity'!Z58/'BIFUbC-electricity'!Z10,1)</f>
        <v>1</v>
      </c>
      <c r="AA10" s="313">
        <f>IF('BIFUbC-electricity'!AA10&gt;0,'E-electricity'!AA58/'BIFUbC-electricity'!AA10,1)</f>
        <v>1</v>
      </c>
      <c r="AB10" s="313">
        <f>IF('BIFUbC-electricity'!AB10&gt;0,'E-electricity'!AB58/'BIFUbC-electricity'!AB10,1)</f>
        <v>1</v>
      </c>
      <c r="AC10" s="313">
        <f>IF('BIFUbC-electricity'!AC10&gt;0,'E-electricity'!AC58/'BIFUbC-electricity'!AC10,1)</f>
        <v>1</v>
      </c>
      <c r="AD10" s="313">
        <f>IF('BIFUbC-electricity'!AD10&gt;0,'E-electricity'!AD58/'BIFUbC-electricity'!AD10,1)</f>
        <v>1</v>
      </c>
      <c r="AE10" s="313">
        <f>IF('BIFUbC-electricity'!AE10&gt;0,'E-electricity'!AE58/'BIFUbC-electricity'!AE10,1)</f>
        <v>1</v>
      </c>
      <c r="AF10" s="313">
        <f>IF('BIFUbC-electricity'!AF10&gt;0,'E-electricity'!AF58/'BIFUbC-electricity'!AF10,1)</f>
        <v>1</v>
      </c>
      <c r="AG10" s="313">
        <f>IF('BIFUbC-electricity'!AG10&gt;0,'E-electricity'!AG58/'BIFUbC-electricity'!AG10,1)</f>
        <v>1</v>
      </c>
      <c r="AH10" s="313">
        <f>IF('BIFUbC-electricity'!AH10&gt;0,'E-electricity'!AH58/'BIFUbC-electricity'!AH10,1)</f>
        <v>1</v>
      </c>
      <c r="AI10" s="313">
        <f>IF('BIFUbC-electricity'!AI10&gt;0,'E-electricity'!AI58/'BIFUbC-electricity'!AI10,1)</f>
        <v>1</v>
      </c>
      <c r="AJ10" s="313">
        <f>IF('BIFUbC-electricity'!AJ10&gt;0,'E-electricity'!AJ58/'BIFUbC-electricity'!AJ10,1)</f>
        <v>1</v>
      </c>
      <c r="AK10" s="313">
        <f>IF('BIFUbC-electricity'!AK10&gt;0,'E-electricity'!AK58/'BIFUbC-electricity'!AK10,1)</f>
        <v>1</v>
      </c>
      <c r="AL10" s="313">
        <f>IF('BIFUbC-electricity'!AL10&gt;0,'E-electricity'!AL58/'BIFUbC-electricity'!AL10,1)</f>
        <v>1</v>
      </c>
      <c r="AM10" s="313">
        <f>IF('BIFUbC-electricity'!AM10&gt;0,'E-electricity'!AM58/'BIFUbC-electricity'!AM10,1)</f>
        <v>1</v>
      </c>
      <c r="AN10" s="313">
        <f>IF('BIFUbC-electricity'!AN10&gt;0,'E-electricity'!AN58/'BIFUbC-electricity'!AN10,1)</f>
        <v>1</v>
      </c>
      <c r="AO10" s="313">
        <f>IF('BIFUbC-electricity'!AO10&gt;0,'E-electricity'!AO58/'BIFUbC-electricity'!AO10,1)</f>
        <v>1</v>
      </c>
      <c r="AP10" s="313">
        <f>IF('BIFUbC-electricity'!AP10&gt;0,'E-electricity'!AP58/'BIFUbC-electricity'!AP10,1)</f>
        <v>1</v>
      </c>
      <c r="AQ10" s="313">
        <f>IF('BIFUbC-electricity'!AQ10&gt;0,'E-electricity'!AQ58/'BIFUbC-electricity'!AQ10,1)</f>
        <v>1</v>
      </c>
    </row>
    <row r="11" spans="1:43" x14ac:dyDescent="0.2">
      <c r="A11" s="313" t="s">
        <v>133</v>
      </c>
      <c r="B11" s="313">
        <f>IF('BIFUbC-electricity'!B11&gt;0,'E-electricity'!B59/'BIFUbC-electricity'!B11,1)</f>
        <v>1</v>
      </c>
      <c r="C11" s="313">
        <f>IF('BIFUbC-electricity'!C11&gt;0,'E-electricity'!C59/'BIFUbC-electricity'!C11,1)</f>
        <v>1</v>
      </c>
      <c r="D11" s="313">
        <f>IF('BIFUbC-electricity'!D11&gt;0,'E-electricity'!D59/'BIFUbC-electricity'!D11,1)</f>
        <v>1</v>
      </c>
      <c r="E11" s="313">
        <f>IF('BIFUbC-electricity'!E11&gt;0,'E-electricity'!E59/'BIFUbC-electricity'!E11,1)</f>
        <v>1</v>
      </c>
      <c r="F11" s="313">
        <f>IF('BIFUbC-electricity'!F11&gt;0,'E-electricity'!F59/'BIFUbC-electricity'!F11,1)</f>
        <v>1</v>
      </c>
      <c r="G11" s="313">
        <f>IF('BIFUbC-electricity'!G11&gt;0,'E-electricity'!G59/'BIFUbC-electricity'!G11,1)</f>
        <v>1</v>
      </c>
      <c r="H11" s="313">
        <f>IF('BIFUbC-electricity'!H11&gt;0,'E-electricity'!H59/'BIFUbC-electricity'!H11,1)</f>
        <v>1</v>
      </c>
      <c r="I11" s="313">
        <f>IF('BIFUbC-electricity'!I11&gt;0,'E-electricity'!I59/'BIFUbC-electricity'!I11,1)</f>
        <v>1</v>
      </c>
      <c r="J11" s="313">
        <f>IF('BIFUbC-electricity'!J11&gt;0,'E-electricity'!J59/'BIFUbC-electricity'!J11,1)</f>
        <v>1</v>
      </c>
      <c r="K11" s="313">
        <f>IF('BIFUbC-electricity'!K11&gt;0,'E-electricity'!K59/'BIFUbC-electricity'!K11,1)</f>
        <v>1</v>
      </c>
      <c r="L11" s="313">
        <f>IF('BIFUbC-electricity'!L11&gt;0,'E-electricity'!L59/'BIFUbC-electricity'!L11,1)</f>
        <v>1</v>
      </c>
      <c r="M11" s="313">
        <f>IF('BIFUbC-electricity'!M11&gt;0,'E-electricity'!M59/'BIFUbC-electricity'!M11,1)</f>
        <v>1</v>
      </c>
      <c r="N11" s="313">
        <f>IF('BIFUbC-electricity'!N11&gt;0,'E-electricity'!N59/'BIFUbC-electricity'!N11,1)</f>
        <v>1</v>
      </c>
      <c r="O11" s="313">
        <f>IF('BIFUbC-electricity'!O11&gt;0,'E-electricity'!O59/'BIFUbC-electricity'!O11,1)</f>
        <v>1</v>
      </c>
      <c r="P11" s="313">
        <f>IF('BIFUbC-electricity'!P11&gt;0,'E-electricity'!P59/'BIFUbC-electricity'!P11,1)</f>
        <v>1</v>
      </c>
      <c r="Q11" s="313">
        <f>IF('BIFUbC-electricity'!Q11&gt;0,'E-electricity'!Q59/'BIFUbC-electricity'!Q11,1)</f>
        <v>1</v>
      </c>
      <c r="R11" s="313">
        <f>IF('BIFUbC-electricity'!R11&gt;0,'E-electricity'!R59/'BIFUbC-electricity'!R11,1)</f>
        <v>1</v>
      </c>
      <c r="S11" s="313">
        <f>IF('BIFUbC-electricity'!S11&gt;0,'E-electricity'!S59/'BIFUbC-electricity'!S11,1)</f>
        <v>1</v>
      </c>
      <c r="T11" s="313">
        <f>IF('BIFUbC-electricity'!T11&gt;0,'E-electricity'!T59/'BIFUbC-electricity'!T11,1)</f>
        <v>1</v>
      </c>
      <c r="U11" s="313">
        <f>IF('BIFUbC-electricity'!U11&gt;0,'E-electricity'!U59/'BIFUbC-electricity'!U11,1)</f>
        <v>1</v>
      </c>
      <c r="V11" s="313">
        <f>IF('BIFUbC-electricity'!V11&gt;0,'E-electricity'!V59/'BIFUbC-electricity'!V11,1)</f>
        <v>1</v>
      </c>
      <c r="W11" s="313">
        <f>IF('BIFUbC-electricity'!W11&gt;0,'E-electricity'!W59/'BIFUbC-electricity'!W11,1)</f>
        <v>1</v>
      </c>
      <c r="X11" s="313">
        <f>IF('BIFUbC-electricity'!X11&gt;0,'E-electricity'!X59/'BIFUbC-electricity'!X11,1)</f>
        <v>1</v>
      </c>
      <c r="Y11" s="313">
        <f>IF('BIFUbC-electricity'!Y11&gt;0,'E-electricity'!Y59/'BIFUbC-electricity'!Y11,1)</f>
        <v>1</v>
      </c>
      <c r="Z11" s="313">
        <f>IF('BIFUbC-electricity'!Z11&gt;0,'E-electricity'!Z59/'BIFUbC-electricity'!Z11,1)</f>
        <v>1</v>
      </c>
      <c r="AA11" s="313">
        <f>IF('BIFUbC-electricity'!AA11&gt;0,'E-electricity'!AA59/'BIFUbC-electricity'!AA11,1)</f>
        <v>1</v>
      </c>
      <c r="AB11" s="313">
        <f>IF('BIFUbC-electricity'!AB11&gt;0,'E-electricity'!AB59/'BIFUbC-electricity'!AB11,1)</f>
        <v>1</v>
      </c>
      <c r="AC11" s="313">
        <f>IF('BIFUbC-electricity'!AC11&gt;0,'E-electricity'!AC59/'BIFUbC-electricity'!AC11,1)</f>
        <v>1</v>
      </c>
      <c r="AD11" s="313">
        <f>IF('BIFUbC-electricity'!AD11&gt;0,'E-electricity'!AD59/'BIFUbC-electricity'!AD11,1)</f>
        <v>1</v>
      </c>
      <c r="AE11" s="313">
        <f>IF('BIFUbC-electricity'!AE11&gt;0,'E-electricity'!AE59/'BIFUbC-electricity'!AE11,1)</f>
        <v>1</v>
      </c>
      <c r="AF11" s="313">
        <f>IF('BIFUbC-electricity'!AF11&gt;0,'E-electricity'!AF59/'BIFUbC-electricity'!AF11,1)</f>
        <v>1</v>
      </c>
      <c r="AG11" s="313">
        <f>IF('BIFUbC-electricity'!AG11&gt;0,'E-electricity'!AG59/'BIFUbC-electricity'!AG11,1)</f>
        <v>1</v>
      </c>
      <c r="AH11" s="313">
        <f>IF('BIFUbC-electricity'!AH11&gt;0,'E-electricity'!AH59/'BIFUbC-electricity'!AH11,1)</f>
        <v>1</v>
      </c>
      <c r="AI11" s="313">
        <f>IF('BIFUbC-electricity'!AI11&gt;0,'E-electricity'!AI59/'BIFUbC-electricity'!AI11,1)</f>
        <v>1</v>
      </c>
      <c r="AJ11" s="313">
        <f>IF('BIFUbC-electricity'!AJ11&gt;0,'E-electricity'!AJ59/'BIFUbC-electricity'!AJ11,1)</f>
        <v>1</v>
      </c>
      <c r="AK11" s="313">
        <f>IF('BIFUbC-electricity'!AK11&gt;0,'E-electricity'!AK59/'BIFUbC-electricity'!AK11,1)</f>
        <v>1</v>
      </c>
      <c r="AL11" s="313">
        <f>IF('BIFUbC-electricity'!AL11&gt;0,'E-electricity'!AL59/'BIFUbC-electricity'!AL11,1)</f>
        <v>1</v>
      </c>
      <c r="AM11" s="313">
        <f>IF('BIFUbC-electricity'!AM11&gt;0,'E-electricity'!AM59/'BIFUbC-electricity'!AM11,1)</f>
        <v>1</v>
      </c>
      <c r="AN11" s="313">
        <f>IF('BIFUbC-electricity'!AN11&gt;0,'E-electricity'!AN59/'BIFUbC-electricity'!AN11,1)</f>
        <v>1</v>
      </c>
      <c r="AO11" s="313">
        <f>IF('BIFUbC-electricity'!AO11&gt;0,'E-electricity'!AO59/'BIFUbC-electricity'!AO11,1)</f>
        <v>1</v>
      </c>
      <c r="AP11" s="313">
        <f>IF('BIFUbC-electricity'!AP11&gt;0,'E-electricity'!AP59/'BIFUbC-electricity'!AP11,1)</f>
        <v>1</v>
      </c>
      <c r="AQ11" s="313">
        <f>IF('BIFUbC-electricity'!AQ11&gt;0,'E-electricity'!AQ59/'BIFUbC-electricity'!AQ11,1)</f>
        <v>1</v>
      </c>
    </row>
    <row r="12" spans="1:43" x14ac:dyDescent="0.2">
      <c r="A12" s="313" t="s">
        <v>134</v>
      </c>
      <c r="B12" s="313">
        <f>IF('BIFUbC-electricity'!B12&gt;0,'E-electricity'!B60/'BIFUbC-electricity'!B12,1)</f>
        <v>1</v>
      </c>
      <c r="C12" s="313">
        <f>IF('BIFUbC-electricity'!C12&gt;0,'E-electricity'!C60/'BIFUbC-electricity'!C12,1)</f>
        <v>1</v>
      </c>
      <c r="D12" s="313">
        <f>IF('BIFUbC-electricity'!D12&gt;0,'E-electricity'!D60/'BIFUbC-electricity'!D12,1)</f>
        <v>1</v>
      </c>
      <c r="E12" s="313">
        <f>IF('BIFUbC-electricity'!E12&gt;0,'E-electricity'!E60/'BIFUbC-electricity'!E12,1)</f>
        <v>1</v>
      </c>
      <c r="F12" s="313">
        <f>IF('BIFUbC-electricity'!F12&gt;0,'E-electricity'!F60/'BIFUbC-electricity'!F12,1)</f>
        <v>1</v>
      </c>
      <c r="G12" s="313">
        <f>IF('BIFUbC-electricity'!G12&gt;0,'E-electricity'!G60/'BIFUbC-electricity'!G12,1)</f>
        <v>1</v>
      </c>
      <c r="H12" s="313">
        <f>IF('BIFUbC-electricity'!H12&gt;0,'E-electricity'!H60/'BIFUbC-electricity'!H12,1)</f>
        <v>1</v>
      </c>
      <c r="I12" s="313">
        <f>IF('BIFUbC-electricity'!I12&gt;0,'E-electricity'!I60/'BIFUbC-electricity'!I12,1)</f>
        <v>1</v>
      </c>
      <c r="J12" s="313">
        <f>IF('BIFUbC-electricity'!J12&gt;0,'E-electricity'!J60/'BIFUbC-electricity'!J12,1)</f>
        <v>1</v>
      </c>
      <c r="K12" s="313">
        <f>IF('BIFUbC-electricity'!K12&gt;0,'E-electricity'!K60/'BIFUbC-electricity'!K12,1)</f>
        <v>1</v>
      </c>
      <c r="L12" s="313">
        <f>IF('BIFUbC-electricity'!L12&gt;0,'E-electricity'!L60/'BIFUbC-electricity'!L12,1)</f>
        <v>1</v>
      </c>
      <c r="M12" s="313">
        <f>IF('BIFUbC-electricity'!M12&gt;0,'E-electricity'!M60/'BIFUbC-electricity'!M12,1)</f>
        <v>1</v>
      </c>
      <c r="N12" s="313">
        <f>IF('BIFUbC-electricity'!N12&gt;0,'E-electricity'!N60/'BIFUbC-electricity'!N12,1)</f>
        <v>1</v>
      </c>
      <c r="O12" s="313">
        <f>IF('BIFUbC-electricity'!O12&gt;0,'E-electricity'!O60/'BIFUbC-electricity'!O12,1)</f>
        <v>1</v>
      </c>
      <c r="P12" s="313">
        <f>IF('BIFUbC-electricity'!P12&gt;0,'E-electricity'!P60/'BIFUbC-electricity'!P12,1)</f>
        <v>1</v>
      </c>
      <c r="Q12" s="313">
        <f>IF('BIFUbC-electricity'!Q12&gt;0,'E-electricity'!Q60/'BIFUbC-electricity'!Q12,1)</f>
        <v>1</v>
      </c>
      <c r="R12" s="313">
        <f>IF('BIFUbC-electricity'!R12&gt;0,'E-electricity'!R60/'BIFUbC-electricity'!R12,1)</f>
        <v>1</v>
      </c>
      <c r="S12" s="313">
        <f>IF('BIFUbC-electricity'!S12&gt;0,'E-electricity'!S60/'BIFUbC-electricity'!S12,1)</f>
        <v>1</v>
      </c>
      <c r="T12" s="313">
        <f>IF('BIFUbC-electricity'!T12&gt;0,'E-electricity'!T60/'BIFUbC-electricity'!T12,1)</f>
        <v>1</v>
      </c>
      <c r="U12" s="313">
        <f>IF('BIFUbC-electricity'!U12&gt;0,'E-electricity'!U60/'BIFUbC-electricity'!U12,1)</f>
        <v>1</v>
      </c>
      <c r="V12" s="313">
        <f>IF('BIFUbC-electricity'!V12&gt;0,'E-electricity'!V60/'BIFUbC-electricity'!V12,1)</f>
        <v>1</v>
      </c>
      <c r="W12" s="313">
        <f>IF('BIFUbC-electricity'!W12&gt;0,'E-electricity'!W60/'BIFUbC-electricity'!W12,1)</f>
        <v>1</v>
      </c>
      <c r="X12" s="313">
        <f>IF('BIFUbC-electricity'!X12&gt;0,'E-electricity'!X60/'BIFUbC-electricity'!X12,1)</f>
        <v>1</v>
      </c>
      <c r="Y12" s="313">
        <f>IF('BIFUbC-electricity'!Y12&gt;0,'E-electricity'!Y60/'BIFUbC-electricity'!Y12,1)</f>
        <v>1</v>
      </c>
      <c r="Z12" s="313">
        <f>IF('BIFUbC-electricity'!Z12&gt;0,'E-electricity'!Z60/'BIFUbC-electricity'!Z12,1)</f>
        <v>1</v>
      </c>
      <c r="AA12" s="313">
        <f>IF('BIFUbC-electricity'!AA12&gt;0,'E-electricity'!AA60/'BIFUbC-electricity'!AA12,1)</f>
        <v>1</v>
      </c>
      <c r="AB12" s="313">
        <f>IF('BIFUbC-electricity'!AB12&gt;0,'E-electricity'!AB60/'BIFUbC-electricity'!AB12,1)</f>
        <v>1</v>
      </c>
      <c r="AC12" s="313">
        <f>IF('BIFUbC-electricity'!AC12&gt;0,'E-electricity'!AC60/'BIFUbC-electricity'!AC12,1)</f>
        <v>1</v>
      </c>
      <c r="AD12" s="313">
        <f>IF('BIFUbC-electricity'!AD12&gt;0,'E-electricity'!AD60/'BIFUbC-electricity'!AD12,1)</f>
        <v>1</v>
      </c>
      <c r="AE12" s="313">
        <f>IF('BIFUbC-electricity'!AE12&gt;0,'E-electricity'!AE60/'BIFUbC-electricity'!AE12,1)</f>
        <v>1</v>
      </c>
      <c r="AF12" s="313">
        <f>IF('BIFUbC-electricity'!AF12&gt;0,'E-electricity'!AF60/'BIFUbC-electricity'!AF12,1)</f>
        <v>1</v>
      </c>
      <c r="AG12" s="313">
        <f>IF('BIFUbC-electricity'!AG12&gt;0,'E-electricity'!AG60/'BIFUbC-electricity'!AG12,1)</f>
        <v>1</v>
      </c>
      <c r="AH12" s="313">
        <f>IF('BIFUbC-electricity'!AH12&gt;0,'E-electricity'!AH60/'BIFUbC-electricity'!AH12,1)</f>
        <v>1</v>
      </c>
      <c r="AI12" s="313">
        <f>IF('BIFUbC-electricity'!AI12&gt;0,'E-electricity'!AI60/'BIFUbC-electricity'!AI12,1)</f>
        <v>1</v>
      </c>
      <c r="AJ12" s="313">
        <f>IF('BIFUbC-electricity'!AJ12&gt;0,'E-electricity'!AJ60/'BIFUbC-electricity'!AJ12,1)</f>
        <v>1</v>
      </c>
      <c r="AK12" s="313">
        <f>IF('BIFUbC-electricity'!AK12&gt;0,'E-electricity'!AK60/'BIFUbC-electricity'!AK12,1)</f>
        <v>1</v>
      </c>
      <c r="AL12" s="313">
        <f>IF('BIFUbC-electricity'!AL12&gt;0,'E-electricity'!AL60/'BIFUbC-electricity'!AL12,1)</f>
        <v>1</v>
      </c>
      <c r="AM12" s="313">
        <f>IF('BIFUbC-electricity'!AM12&gt;0,'E-electricity'!AM60/'BIFUbC-electricity'!AM12,1)</f>
        <v>1</v>
      </c>
      <c r="AN12" s="313">
        <f>IF('BIFUbC-electricity'!AN12&gt;0,'E-electricity'!AN60/'BIFUbC-electricity'!AN12,1)</f>
        <v>1</v>
      </c>
      <c r="AO12" s="313">
        <f>IF('BIFUbC-electricity'!AO12&gt;0,'E-electricity'!AO60/'BIFUbC-electricity'!AO12,1)</f>
        <v>1</v>
      </c>
      <c r="AP12" s="313">
        <f>IF('BIFUbC-electricity'!AP12&gt;0,'E-electricity'!AP60/'BIFUbC-electricity'!AP12,1)</f>
        <v>1</v>
      </c>
      <c r="AQ12" s="313">
        <f>IF('BIFUbC-electricity'!AQ12&gt;0,'E-electricity'!AQ60/'BIFUbC-electricity'!AQ12,1)</f>
        <v>1</v>
      </c>
    </row>
    <row r="13" spans="1:43" x14ac:dyDescent="0.2">
      <c r="A13" s="313" t="s">
        <v>135</v>
      </c>
      <c r="B13" s="313">
        <f>IF('BIFUbC-electricity'!B13&gt;0,'E-electricity'!B61/'BIFUbC-electricity'!B13,1)</f>
        <v>1</v>
      </c>
      <c r="C13" s="313">
        <f>IF('BIFUbC-electricity'!C13&gt;0,'E-electricity'!C61/'BIFUbC-electricity'!C13,1)</f>
        <v>1</v>
      </c>
      <c r="D13" s="313">
        <f>IF('BIFUbC-electricity'!D13&gt;0,'E-electricity'!D61/'BIFUbC-electricity'!D13,1)</f>
        <v>1</v>
      </c>
      <c r="E13" s="313">
        <f>IF('BIFUbC-electricity'!E13&gt;0,'E-electricity'!E61/'BIFUbC-electricity'!E13,1)</f>
        <v>1</v>
      </c>
      <c r="F13" s="313">
        <f>IF('BIFUbC-electricity'!F13&gt;0,'E-electricity'!F61/'BIFUbC-electricity'!F13,1)</f>
        <v>1</v>
      </c>
      <c r="G13" s="313">
        <f>IF('BIFUbC-electricity'!G13&gt;0,'E-electricity'!G61/'BIFUbC-electricity'!G13,1)</f>
        <v>1</v>
      </c>
      <c r="H13" s="313">
        <f>IF('BIFUbC-electricity'!H13&gt;0,'E-electricity'!H61/'BIFUbC-electricity'!H13,1)</f>
        <v>1</v>
      </c>
      <c r="I13" s="313">
        <f>IF('BIFUbC-electricity'!I13&gt;0,'E-electricity'!I61/'BIFUbC-electricity'!I13,1)</f>
        <v>1</v>
      </c>
      <c r="J13" s="313">
        <f>IF('BIFUbC-electricity'!J13&gt;0,'E-electricity'!J61/'BIFUbC-electricity'!J13,1)</f>
        <v>1</v>
      </c>
      <c r="K13" s="313">
        <f>IF('BIFUbC-electricity'!K13&gt;0,'E-electricity'!K61/'BIFUbC-electricity'!K13,1)</f>
        <v>1</v>
      </c>
      <c r="L13" s="313">
        <f>IF('BIFUbC-electricity'!L13&gt;0,'E-electricity'!L61/'BIFUbC-electricity'!L13,1)</f>
        <v>1</v>
      </c>
      <c r="M13" s="313">
        <f>IF('BIFUbC-electricity'!M13&gt;0,'E-electricity'!M61/'BIFUbC-electricity'!M13,1)</f>
        <v>1</v>
      </c>
      <c r="N13" s="313">
        <f>IF('BIFUbC-electricity'!N13&gt;0,'E-electricity'!N61/'BIFUbC-electricity'!N13,1)</f>
        <v>1</v>
      </c>
      <c r="O13" s="313">
        <f>IF('BIFUbC-electricity'!O13&gt;0,'E-electricity'!O61/'BIFUbC-electricity'!O13,1)</f>
        <v>1</v>
      </c>
      <c r="P13" s="313">
        <f>IF('BIFUbC-electricity'!P13&gt;0,'E-electricity'!P61/'BIFUbC-electricity'!P13,1)</f>
        <v>1</v>
      </c>
      <c r="Q13" s="313">
        <f>IF('BIFUbC-electricity'!Q13&gt;0,'E-electricity'!Q61/'BIFUbC-electricity'!Q13,1)</f>
        <v>1</v>
      </c>
      <c r="R13" s="313">
        <f>IF('BIFUbC-electricity'!R13&gt;0,'E-electricity'!R61/'BIFUbC-electricity'!R13,1)</f>
        <v>1</v>
      </c>
      <c r="S13" s="313">
        <f>IF('BIFUbC-electricity'!S13&gt;0,'E-electricity'!S61/'BIFUbC-electricity'!S13,1)</f>
        <v>1</v>
      </c>
      <c r="T13" s="313">
        <f>IF('BIFUbC-electricity'!T13&gt;0,'E-electricity'!T61/'BIFUbC-electricity'!T13,1)</f>
        <v>1</v>
      </c>
      <c r="U13" s="313">
        <f>IF('BIFUbC-electricity'!U13&gt;0,'E-electricity'!U61/'BIFUbC-electricity'!U13,1)</f>
        <v>1</v>
      </c>
      <c r="V13" s="313">
        <f>IF('BIFUbC-electricity'!V13&gt;0,'E-electricity'!V61/'BIFUbC-electricity'!V13,1)</f>
        <v>1</v>
      </c>
      <c r="W13" s="313">
        <f>IF('BIFUbC-electricity'!W13&gt;0,'E-electricity'!W61/'BIFUbC-electricity'!W13,1)</f>
        <v>1</v>
      </c>
      <c r="X13" s="313">
        <f>IF('BIFUbC-electricity'!X13&gt;0,'E-electricity'!X61/'BIFUbC-electricity'!X13,1)</f>
        <v>1</v>
      </c>
      <c r="Y13" s="313">
        <f>IF('BIFUbC-electricity'!Y13&gt;0,'E-electricity'!Y61/'BIFUbC-electricity'!Y13,1)</f>
        <v>1</v>
      </c>
      <c r="Z13" s="313">
        <f>IF('BIFUbC-electricity'!Z13&gt;0,'E-electricity'!Z61/'BIFUbC-electricity'!Z13,1)</f>
        <v>1</v>
      </c>
      <c r="AA13" s="313">
        <f>IF('BIFUbC-electricity'!AA13&gt;0,'E-electricity'!AA61/'BIFUbC-electricity'!AA13,1)</f>
        <v>1</v>
      </c>
      <c r="AB13" s="313">
        <f>IF('BIFUbC-electricity'!AB13&gt;0,'E-electricity'!AB61/'BIFUbC-electricity'!AB13,1)</f>
        <v>1</v>
      </c>
      <c r="AC13" s="313">
        <f>IF('BIFUbC-electricity'!AC13&gt;0,'E-electricity'!AC61/'BIFUbC-electricity'!AC13,1)</f>
        <v>1</v>
      </c>
      <c r="AD13" s="313">
        <f>IF('BIFUbC-electricity'!AD13&gt;0,'E-electricity'!AD61/'BIFUbC-electricity'!AD13,1)</f>
        <v>1</v>
      </c>
      <c r="AE13" s="313">
        <f>IF('BIFUbC-electricity'!AE13&gt;0,'E-electricity'!AE61/'BIFUbC-electricity'!AE13,1)</f>
        <v>1</v>
      </c>
      <c r="AF13" s="313">
        <f>IF('BIFUbC-electricity'!AF13&gt;0,'E-electricity'!AF61/'BIFUbC-electricity'!AF13,1)</f>
        <v>1</v>
      </c>
      <c r="AG13" s="313">
        <f>IF('BIFUbC-electricity'!AG13&gt;0,'E-electricity'!AG61/'BIFUbC-electricity'!AG13,1)</f>
        <v>1</v>
      </c>
      <c r="AH13" s="313">
        <f>IF('BIFUbC-electricity'!AH13&gt;0,'E-electricity'!AH61/'BIFUbC-electricity'!AH13,1)</f>
        <v>1</v>
      </c>
      <c r="AI13" s="313">
        <f>IF('BIFUbC-electricity'!AI13&gt;0,'E-electricity'!AI61/'BIFUbC-electricity'!AI13,1)</f>
        <v>1</v>
      </c>
      <c r="AJ13" s="313">
        <f>IF('BIFUbC-electricity'!AJ13&gt;0,'E-electricity'!AJ61/'BIFUbC-electricity'!AJ13,1)</f>
        <v>1</v>
      </c>
      <c r="AK13" s="313">
        <f>IF('BIFUbC-electricity'!AK13&gt;0,'E-electricity'!AK61/'BIFUbC-electricity'!AK13,1)</f>
        <v>1</v>
      </c>
      <c r="AL13" s="313">
        <f>IF('BIFUbC-electricity'!AL13&gt;0,'E-electricity'!AL61/'BIFUbC-electricity'!AL13,1)</f>
        <v>1</v>
      </c>
      <c r="AM13" s="313">
        <f>IF('BIFUbC-electricity'!AM13&gt;0,'E-electricity'!AM61/'BIFUbC-electricity'!AM13,1)</f>
        <v>1</v>
      </c>
      <c r="AN13" s="313">
        <f>IF('BIFUbC-electricity'!AN13&gt;0,'E-electricity'!AN61/'BIFUbC-electricity'!AN13,1)</f>
        <v>1</v>
      </c>
      <c r="AO13" s="313">
        <f>IF('BIFUbC-electricity'!AO13&gt;0,'E-electricity'!AO61/'BIFUbC-electricity'!AO13,1)</f>
        <v>1</v>
      </c>
      <c r="AP13" s="313">
        <f>IF('BIFUbC-electricity'!AP13&gt;0,'E-electricity'!AP61/'BIFUbC-electricity'!AP13,1)</f>
        <v>1</v>
      </c>
      <c r="AQ13" s="313">
        <f>IF('BIFUbC-electricity'!AQ13&gt;0,'E-electricity'!AQ61/'BIFUbC-electricity'!AQ13,1)</f>
        <v>1</v>
      </c>
    </row>
    <row r="14" spans="1:43" x14ac:dyDescent="0.2">
      <c r="A14" s="313" t="s">
        <v>136</v>
      </c>
      <c r="B14" s="313">
        <f>IF('BIFUbC-electricity'!B14&gt;0,'E-electricity'!B62/'BIFUbC-electricity'!B14,1)</f>
        <v>1</v>
      </c>
      <c r="C14" s="313">
        <f>IF('BIFUbC-electricity'!C14&gt;0,'E-electricity'!C62/'BIFUbC-electricity'!C14,1)</f>
        <v>1</v>
      </c>
      <c r="D14" s="313">
        <f>IF('BIFUbC-electricity'!D14&gt;0,'E-electricity'!D62/'BIFUbC-electricity'!D14,1)</f>
        <v>1</v>
      </c>
      <c r="E14" s="313">
        <f>IF('BIFUbC-electricity'!E14&gt;0,'E-electricity'!E62/'BIFUbC-electricity'!E14,1)</f>
        <v>1</v>
      </c>
      <c r="F14" s="313">
        <f>IF('BIFUbC-electricity'!F14&gt;0,'E-electricity'!F62/'BIFUbC-electricity'!F14,1)</f>
        <v>1</v>
      </c>
      <c r="G14" s="313">
        <f>IF('BIFUbC-electricity'!G14&gt;0,'E-electricity'!G62/'BIFUbC-electricity'!G14,1)</f>
        <v>1</v>
      </c>
      <c r="H14" s="313">
        <f>IF('BIFUbC-electricity'!H14&gt;0,'E-electricity'!H62/'BIFUbC-electricity'!H14,1)</f>
        <v>1</v>
      </c>
      <c r="I14" s="313">
        <f>IF('BIFUbC-electricity'!I14&gt;0,'E-electricity'!I62/'BIFUbC-electricity'!I14,1)</f>
        <v>1</v>
      </c>
      <c r="J14" s="313">
        <f>IF('BIFUbC-electricity'!J14&gt;0,'E-electricity'!J62/'BIFUbC-electricity'!J14,1)</f>
        <v>1</v>
      </c>
      <c r="K14" s="313">
        <f>IF('BIFUbC-electricity'!K14&gt;0,'E-electricity'!K62/'BIFUbC-electricity'!K14,1)</f>
        <v>1</v>
      </c>
      <c r="L14" s="313">
        <f>IF('BIFUbC-electricity'!L14&gt;0,'E-electricity'!L62/'BIFUbC-electricity'!L14,1)</f>
        <v>1</v>
      </c>
      <c r="M14" s="313">
        <f>IF('BIFUbC-electricity'!M14&gt;0,'E-electricity'!M62/'BIFUbC-electricity'!M14,1)</f>
        <v>1</v>
      </c>
      <c r="N14" s="313">
        <f>IF('BIFUbC-electricity'!N14&gt;0,'E-electricity'!N62/'BIFUbC-electricity'!N14,1)</f>
        <v>1</v>
      </c>
      <c r="O14" s="313">
        <f>IF('BIFUbC-electricity'!O14&gt;0,'E-electricity'!O62/'BIFUbC-electricity'!O14,1)</f>
        <v>1</v>
      </c>
      <c r="P14" s="313">
        <f>IF('BIFUbC-electricity'!P14&gt;0,'E-electricity'!P62/'BIFUbC-electricity'!P14,1)</f>
        <v>1</v>
      </c>
      <c r="Q14" s="313">
        <f>IF('BIFUbC-electricity'!Q14&gt;0,'E-electricity'!Q62/'BIFUbC-electricity'!Q14,1)</f>
        <v>1</v>
      </c>
      <c r="R14" s="313">
        <f>IF('BIFUbC-electricity'!R14&gt;0,'E-electricity'!R62/'BIFUbC-electricity'!R14,1)</f>
        <v>1</v>
      </c>
      <c r="S14" s="313">
        <f>IF('BIFUbC-electricity'!S14&gt;0,'E-electricity'!S62/'BIFUbC-electricity'!S14,1)</f>
        <v>1</v>
      </c>
      <c r="T14" s="313">
        <f>IF('BIFUbC-electricity'!T14&gt;0,'E-electricity'!T62/'BIFUbC-electricity'!T14,1)</f>
        <v>1</v>
      </c>
      <c r="U14" s="313">
        <f>IF('BIFUbC-electricity'!U14&gt;0,'E-electricity'!U62/'BIFUbC-electricity'!U14,1)</f>
        <v>1</v>
      </c>
      <c r="V14" s="313">
        <f>IF('BIFUbC-electricity'!V14&gt;0,'E-electricity'!V62/'BIFUbC-electricity'!V14,1)</f>
        <v>1</v>
      </c>
      <c r="W14" s="313">
        <f>IF('BIFUbC-electricity'!W14&gt;0,'E-electricity'!W62/'BIFUbC-electricity'!W14,1)</f>
        <v>1</v>
      </c>
      <c r="X14" s="313">
        <f>IF('BIFUbC-electricity'!X14&gt;0,'E-electricity'!X62/'BIFUbC-electricity'!X14,1)</f>
        <v>1</v>
      </c>
      <c r="Y14" s="313">
        <f>IF('BIFUbC-electricity'!Y14&gt;0,'E-electricity'!Y62/'BIFUbC-electricity'!Y14,1)</f>
        <v>1</v>
      </c>
      <c r="Z14" s="313">
        <f>IF('BIFUbC-electricity'!Z14&gt;0,'E-electricity'!Z62/'BIFUbC-electricity'!Z14,1)</f>
        <v>1</v>
      </c>
      <c r="AA14" s="313">
        <f>IF('BIFUbC-electricity'!AA14&gt;0,'E-electricity'!AA62/'BIFUbC-electricity'!AA14,1)</f>
        <v>1</v>
      </c>
      <c r="AB14" s="313">
        <f>IF('BIFUbC-electricity'!AB14&gt;0,'E-electricity'!AB62/'BIFUbC-electricity'!AB14,1)</f>
        <v>1</v>
      </c>
      <c r="AC14" s="313">
        <f>IF('BIFUbC-electricity'!AC14&gt;0,'E-electricity'!AC62/'BIFUbC-electricity'!AC14,1)</f>
        <v>1</v>
      </c>
      <c r="AD14" s="313">
        <f>IF('BIFUbC-electricity'!AD14&gt;0,'E-electricity'!AD62/'BIFUbC-electricity'!AD14,1)</f>
        <v>1</v>
      </c>
      <c r="AE14" s="313">
        <f>IF('BIFUbC-electricity'!AE14&gt;0,'E-electricity'!AE62/'BIFUbC-electricity'!AE14,1)</f>
        <v>1</v>
      </c>
      <c r="AF14" s="313">
        <f>IF('BIFUbC-electricity'!AF14&gt;0,'E-electricity'!AF62/'BIFUbC-electricity'!AF14,1)</f>
        <v>1</v>
      </c>
      <c r="AG14" s="313">
        <f>IF('BIFUbC-electricity'!AG14&gt;0,'E-electricity'!AG62/'BIFUbC-electricity'!AG14,1)</f>
        <v>1</v>
      </c>
      <c r="AH14" s="313">
        <f>IF('BIFUbC-electricity'!AH14&gt;0,'E-electricity'!AH62/'BIFUbC-electricity'!AH14,1)</f>
        <v>1</v>
      </c>
      <c r="AI14" s="313">
        <f>IF('BIFUbC-electricity'!AI14&gt;0,'E-electricity'!AI62/'BIFUbC-electricity'!AI14,1)</f>
        <v>1</v>
      </c>
      <c r="AJ14" s="313">
        <f>IF('BIFUbC-electricity'!AJ14&gt;0,'E-electricity'!AJ62/'BIFUbC-electricity'!AJ14,1)</f>
        <v>1</v>
      </c>
      <c r="AK14" s="313">
        <f>IF('BIFUbC-electricity'!AK14&gt;0,'E-electricity'!AK62/'BIFUbC-electricity'!AK14,1)</f>
        <v>1</v>
      </c>
      <c r="AL14" s="313">
        <f>IF('BIFUbC-electricity'!AL14&gt;0,'E-electricity'!AL62/'BIFUbC-electricity'!AL14,1)</f>
        <v>1</v>
      </c>
      <c r="AM14" s="313">
        <f>IF('BIFUbC-electricity'!AM14&gt;0,'E-electricity'!AM62/'BIFUbC-electricity'!AM14,1)</f>
        <v>1</v>
      </c>
      <c r="AN14" s="313">
        <f>IF('BIFUbC-electricity'!AN14&gt;0,'E-electricity'!AN62/'BIFUbC-electricity'!AN14,1)</f>
        <v>1</v>
      </c>
      <c r="AO14" s="313">
        <f>IF('BIFUbC-electricity'!AO14&gt;0,'E-electricity'!AO62/'BIFUbC-electricity'!AO14,1)</f>
        <v>1</v>
      </c>
      <c r="AP14" s="313">
        <f>IF('BIFUbC-electricity'!AP14&gt;0,'E-electricity'!AP62/'BIFUbC-electricity'!AP14,1)</f>
        <v>1</v>
      </c>
      <c r="AQ14" s="313">
        <f>IF('BIFUbC-electricity'!AQ14&gt;0,'E-electricity'!AQ62/'BIFUbC-electricity'!AQ14,1)</f>
        <v>1</v>
      </c>
    </row>
    <row r="15" spans="1:43" x14ac:dyDescent="0.2">
      <c r="A15" s="313" t="s">
        <v>137</v>
      </c>
      <c r="B15" s="313">
        <f>IF('BIFUbC-electricity'!B15&gt;0,'E-electricity'!B63/'BIFUbC-electricity'!B15,1)</f>
        <v>1</v>
      </c>
      <c r="C15" s="313">
        <f>IF('BIFUbC-electricity'!C15&gt;0,'E-electricity'!C63/'BIFUbC-electricity'!C15,1)</f>
        <v>1</v>
      </c>
      <c r="D15" s="313">
        <f>IF('BIFUbC-electricity'!D15&gt;0,'E-electricity'!D63/'BIFUbC-electricity'!D15,1)</f>
        <v>1</v>
      </c>
      <c r="E15" s="313">
        <f>IF('BIFUbC-electricity'!E15&gt;0,'E-electricity'!E63/'BIFUbC-electricity'!E15,1)</f>
        <v>1</v>
      </c>
      <c r="F15" s="313">
        <f>IF('BIFUbC-electricity'!F15&gt;0,'E-electricity'!F63/'BIFUbC-electricity'!F15,1)</f>
        <v>1</v>
      </c>
      <c r="G15" s="313">
        <f>IF('BIFUbC-electricity'!G15&gt;0,'E-electricity'!G63/'BIFUbC-electricity'!G15,1)</f>
        <v>1</v>
      </c>
      <c r="H15" s="313">
        <f>IF('BIFUbC-electricity'!H15&gt;0,'E-electricity'!H63/'BIFUbC-electricity'!H15,1)</f>
        <v>1</v>
      </c>
      <c r="I15" s="313">
        <f>IF('BIFUbC-electricity'!I15&gt;0,'E-electricity'!I63/'BIFUbC-electricity'!I15,1)</f>
        <v>1</v>
      </c>
      <c r="J15" s="313">
        <f>IF('BIFUbC-electricity'!J15&gt;0,'E-electricity'!J63/'BIFUbC-electricity'!J15,1)</f>
        <v>1</v>
      </c>
      <c r="K15" s="313">
        <f>IF('BIFUbC-electricity'!K15&gt;0,'E-electricity'!K63/'BIFUbC-electricity'!K15,1)</f>
        <v>1</v>
      </c>
      <c r="L15" s="313">
        <f>IF('BIFUbC-electricity'!L15&gt;0,'E-electricity'!L63/'BIFUbC-electricity'!L15,1)</f>
        <v>1</v>
      </c>
      <c r="M15" s="313">
        <f>IF('BIFUbC-electricity'!M15&gt;0,'E-electricity'!M63/'BIFUbC-electricity'!M15,1)</f>
        <v>1</v>
      </c>
      <c r="N15" s="313">
        <f>IF('BIFUbC-electricity'!N15&gt;0,'E-electricity'!N63/'BIFUbC-electricity'!N15,1)</f>
        <v>1</v>
      </c>
      <c r="O15" s="313">
        <f>IF('BIFUbC-electricity'!O15&gt;0,'E-electricity'!O63/'BIFUbC-electricity'!O15,1)</f>
        <v>1</v>
      </c>
      <c r="P15" s="313">
        <f>IF('BIFUbC-electricity'!P15&gt;0,'E-electricity'!P63/'BIFUbC-electricity'!P15,1)</f>
        <v>1</v>
      </c>
      <c r="Q15" s="313">
        <f>IF('BIFUbC-electricity'!Q15&gt;0,'E-electricity'!Q63/'BIFUbC-electricity'!Q15,1)</f>
        <v>1</v>
      </c>
      <c r="R15" s="313">
        <f>IF('BIFUbC-electricity'!R15&gt;0,'E-electricity'!R63/'BIFUbC-electricity'!R15,1)</f>
        <v>1</v>
      </c>
      <c r="S15" s="313">
        <f>IF('BIFUbC-electricity'!S15&gt;0,'E-electricity'!S63/'BIFUbC-electricity'!S15,1)</f>
        <v>1</v>
      </c>
      <c r="T15" s="313">
        <f>IF('BIFUbC-electricity'!T15&gt;0,'E-electricity'!T63/'BIFUbC-electricity'!T15,1)</f>
        <v>1</v>
      </c>
      <c r="U15" s="313">
        <f>IF('BIFUbC-electricity'!U15&gt;0,'E-electricity'!U63/'BIFUbC-electricity'!U15,1)</f>
        <v>1</v>
      </c>
      <c r="V15" s="313">
        <f>IF('BIFUbC-electricity'!V15&gt;0,'E-electricity'!V63/'BIFUbC-electricity'!V15,1)</f>
        <v>1</v>
      </c>
      <c r="W15" s="313">
        <f>IF('BIFUbC-electricity'!W15&gt;0,'E-electricity'!W63/'BIFUbC-electricity'!W15,1)</f>
        <v>1</v>
      </c>
      <c r="X15" s="313">
        <f>IF('BIFUbC-electricity'!X15&gt;0,'E-electricity'!X63/'BIFUbC-electricity'!X15,1)</f>
        <v>1</v>
      </c>
      <c r="Y15" s="313">
        <f>IF('BIFUbC-electricity'!Y15&gt;0,'E-electricity'!Y63/'BIFUbC-electricity'!Y15,1)</f>
        <v>1</v>
      </c>
      <c r="Z15" s="313">
        <f>IF('BIFUbC-electricity'!Z15&gt;0,'E-electricity'!Z63/'BIFUbC-electricity'!Z15,1)</f>
        <v>1</v>
      </c>
      <c r="AA15" s="313">
        <f>IF('BIFUbC-electricity'!AA15&gt;0,'E-electricity'!AA63/'BIFUbC-electricity'!AA15,1)</f>
        <v>1</v>
      </c>
      <c r="AB15" s="313">
        <f>IF('BIFUbC-electricity'!AB15&gt;0,'E-electricity'!AB63/'BIFUbC-electricity'!AB15,1)</f>
        <v>1</v>
      </c>
      <c r="AC15" s="313">
        <f>IF('BIFUbC-electricity'!AC15&gt;0,'E-electricity'!AC63/'BIFUbC-electricity'!AC15,1)</f>
        <v>1</v>
      </c>
      <c r="AD15" s="313">
        <f>IF('BIFUbC-electricity'!AD15&gt;0,'E-electricity'!AD63/'BIFUbC-electricity'!AD15,1)</f>
        <v>1</v>
      </c>
      <c r="AE15" s="313">
        <f>IF('BIFUbC-electricity'!AE15&gt;0,'E-electricity'!AE63/'BIFUbC-electricity'!AE15,1)</f>
        <v>1</v>
      </c>
      <c r="AF15" s="313">
        <f>IF('BIFUbC-electricity'!AF15&gt;0,'E-electricity'!AF63/'BIFUbC-electricity'!AF15,1)</f>
        <v>1</v>
      </c>
      <c r="AG15" s="313">
        <f>IF('BIFUbC-electricity'!AG15&gt;0,'E-electricity'!AG63/'BIFUbC-electricity'!AG15,1)</f>
        <v>1</v>
      </c>
      <c r="AH15" s="313">
        <f>IF('BIFUbC-electricity'!AH15&gt;0,'E-electricity'!AH63/'BIFUbC-electricity'!AH15,1)</f>
        <v>1</v>
      </c>
      <c r="AI15" s="313">
        <f>IF('BIFUbC-electricity'!AI15&gt;0,'E-electricity'!AI63/'BIFUbC-electricity'!AI15,1)</f>
        <v>1</v>
      </c>
      <c r="AJ15" s="313">
        <f>IF('BIFUbC-electricity'!AJ15&gt;0,'E-electricity'!AJ63/'BIFUbC-electricity'!AJ15,1)</f>
        <v>1</v>
      </c>
      <c r="AK15" s="313">
        <f>IF('BIFUbC-electricity'!AK15&gt;0,'E-electricity'!AK63/'BIFUbC-electricity'!AK15,1)</f>
        <v>1</v>
      </c>
      <c r="AL15" s="313">
        <f>IF('BIFUbC-electricity'!AL15&gt;0,'E-electricity'!AL63/'BIFUbC-electricity'!AL15,1)</f>
        <v>1</v>
      </c>
      <c r="AM15" s="313">
        <f>IF('BIFUbC-electricity'!AM15&gt;0,'E-electricity'!AM63/'BIFUbC-electricity'!AM15,1)</f>
        <v>1</v>
      </c>
      <c r="AN15" s="313">
        <f>IF('BIFUbC-electricity'!AN15&gt;0,'E-electricity'!AN63/'BIFUbC-electricity'!AN15,1)</f>
        <v>1</v>
      </c>
      <c r="AO15" s="313">
        <f>IF('BIFUbC-electricity'!AO15&gt;0,'E-electricity'!AO63/'BIFUbC-electricity'!AO15,1)</f>
        <v>1</v>
      </c>
      <c r="AP15" s="313">
        <f>IF('BIFUbC-electricity'!AP15&gt;0,'E-electricity'!AP63/'BIFUbC-electricity'!AP15,1)</f>
        <v>1</v>
      </c>
      <c r="AQ15" s="313">
        <f>IF('BIFUbC-electricity'!AQ15&gt;0,'E-electricity'!AQ63/'BIFUbC-electricity'!AQ15,1)</f>
        <v>1</v>
      </c>
    </row>
    <row r="16" spans="1:43" x14ac:dyDescent="0.2">
      <c r="A16" s="313" t="s">
        <v>138</v>
      </c>
      <c r="B16" s="313">
        <f>IF('BIFUbC-electricity'!B16&gt;0,'E-electricity'!B64/'BIFUbC-electricity'!B16,1)</f>
        <v>1</v>
      </c>
      <c r="C16" s="313">
        <f>IF('BIFUbC-electricity'!C16&gt;0,'E-electricity'!C64/'BIFUbC-electricity'!C16,1)</f>
        <v>1</v>
      </c>
      <c r="D16" s="313">
        <f>IF('BIFUbC-electricity'!D16&gt;0,'E-electricity'!D64/'BIFUbC-electricity'!D16,1)</f>
        <v>1</v>
      </c>
      <c r="E16" s="313">
        <f>IF('BIFUbC-electricity'!E16&gt;0,'E-electricity'!E64/'BIFUbC-electricity'!E16,1)</f>
        <v>1</v>
      </c>
      <c r="F16" s="313">
        <f>IF('BIFUbC-electricity'!F16&gt;0,'E-electricity'!F64/'BIFUbC-electricity'!F16,1)</f>
        <v>1</v>
      </c>
      <c r="G16" s="313">
        <f>IF('BIFUbC-electricity'!G16&gt;0,'E-electricity'!G64/'BIFUbC-electricity'!G16,1)</f>
        <v>1</v>
      </c>
      <c r="H16" s="313">
        <f>IF('BIFUbC-electricity'!H16&gt;0,'E-electricity'!H64/'BIFUbC-electricity'!H16,1)</f>
        <v>1</v>
      </c>
      <c r="I16" s="313">
        <f>IF('BIFUbC-electricity'!I16&gt;0,'E-electricity'!I64/'BIFUbC-electricity'!I16,1)</f>
        <v>1</v>
      </c>
      <c r="J16" s="313">
        <f>IF('BIFUbC-electricity'!J16&gt;0,'E-electricity'!J64/'BIFUbC-electricity'!J16,1)</f>
        <v>1</v>
      </c>
      <c r="K16" s="313">
        <f>IF('BIFUbC-electricity'!K16&gt;0,'E-electricity'!K64/'BIFUbC-electricity'!K16,1)</f>
        <v>1</v>
      </c>
      <c r="L16" s="313">
        <f>IF('BIFUbC-electricity'!L16&gt;0,'E-electricity'!L64/'BIFUbC-electricity'!L16,1)</f>
        <v>1</v>
      </c>
      <c r="M16" s="313">
        <f>IF('BIFUbC-electricity'!M16&gt;0,'E-electricity'!M64/'BIFUbC-electricity'!M16,1)</f>
        <v>1</v>
      </c>
      <c r="N16" s="313">
        <f>IF('BIFUbC-electricity'!N16&gt;0,'E-electricity'!N64/'BIFUbC-electricity'!N16,1)</f>
        <v>1</v>
      </c>
      <c r="O16" s="313">
        <f>IF('BIFUbC-electricity'!O16&gt;0,'E-electricity'!O64/'BIFUbC-electricity'!O16,1)</f>
        <v>1</v>
      </c>
      <c r="P16" s="313">
        <f>IF('BIFUbC-electricity'!P16&gt;0,'E-electricity'!P64/'BIFUbC-electricity'!P16,1)</f>
        <v>1</v>
      </c>
      <c r="Q16" s="313">
        <f>IF('BIFUbC-electricity'!Q16&gt;0,'E-electricity'!Q64/'BIFUbC-electricity'!Q16,1)</f>
        <v>1</v>
      </c>
      <c r="R16" s="313">
        <f>IF('BIFUbC-electricity'!R16&gt;0,'E-electricity'!R64/'BIFUbC-electricity'!R16,1)</f>
        <v>1</v>
      </c>
      <c r="S16" s="313">
        <f>IF('BIFUbC-electricity'!S16&gt;0,'E-electricity'!S64/'BIFUbC-electricity'!S16,1)</f>
        <v>1</v>
      </c>
      <c r="T16" s="313">
        <f>IF('BIFUbC-electricity'!T16&gt;0,'E-electricity'!T64/'BIFUbC-electricity'!T16,1)</f>
        <v>1</v>
      </c>
      <c r="U16" s="313">
        <f>IF('BIFUbC-electricity'!U16&gt;0,'E-electricity'!U64/'BIFUbC-electricity'!U16,1)</f>
        <v>1</v>
      </c>
      <c r="V16" s="313">
        <f>IF('BIFUbC-electricity'!V16&gt;0,'E-electricity'!V64/'BIFUbC-electricity'!V16,1)</f>
        <v>1</v>
      </c>
      <c r="W16" s="313">
        <f>IF('BIFUbC-electricity'!W16&gt;0,'E-electricity'!W64/'BIFUbC-electricity'!W16,1)</f>
        <v>1</v>
      </c>
      <c r="X16" s="313">
        <f>IF('BIFUbC-electricity'!X16&gt;0,'E-electricity'!X64/'BIFUbC-electricity'!X16,1)</f>
        <v>1</v>
      </c>
      <c r="Y16" s="313">
        <f>IF('BIFUbC-electricity'!Y16&gt;0,'E-electricity'!Y64/'BIFUbC-electricity'!Y16,1)</f>
        <v>1</v>
      </c>
      <c r="Z16" s="313">
        <f>IF('BIFUbC-electricity'!Z16&gt;0,'E-electricity'!Z64/'BIFUbC-electricity'!Z16,1)</f>
        <v>1</v>
      </c>
      <c r="AA16" s="313">
        <f>IF('BIFUbC-electricity'!AA16&gt;0,'E-electricity'!AA64/'BIFUbC-electricity'!AA16,1)</f>
        <v>1</v>
      </c>
      <c r="AB16" s="313">
        <f>IF('BIFUbC-electricity'!AB16&gt;0,'E-electricity'!AB64/'BIFUbC-electricity'!AB16,1)</f>
        <v>1</v>
      </c>
      <c r="AC16" s="313">
        <f>IF('BIFUbC-electricity'!AC16&gt;0,'E-electricity'!AC64/'BIFUbC-electricity'!AC16,1)</f>
        <v>1</v>
      </c>
      <c r="AD16" s="313">
        <f>IF('BIFUbC-electricity'!AD16&gt;0,'E-electricity'!AD64/'BIFUbC-electricity'!AD16,1)</f>
        <v>1</v>
      </c>
      <c r="AE16" s="313">
        <f>IF('BIFUbC-electricity'!AE16&gt;0,'E-electricity'!AE64/'BIFUbC-electricity'!AE16,1)</f>
        <v>1</v>
      </c>
      <c r="AF16" s="313">
        <f>IF('BIFUbC-electricity'!AF16&gt;0,'E-electricity'!AF64/'BIFUbC-electricity'!AF16,1)</f>
        <v>1</v>
      </c>
      <c r="AG16" s="313">
        <f>IF('BIFUbC-electricity'!AG16&gt;0,'E-electricity'!AG64/'BIFUbC-electricity'!AG16,1)</f>
        <v>1</v>
      </c>
      <c r="AH16" s="313">
        <f>IF('BIFUbC-electricity'!AH16&gt;0,'E-electricity'!AH64/'BIFUbC-electricity'!AH16,1)</f>
        <v>1</v>
      </c>
      <c r="AI16" s="313">
        <f>IF('BIFUbC-electricity'!AI16&gt;0,'E-electricity'!AI64/'BIFUbC-electricity'!AI16,1)</f>
        <v>1</v>
      </c>
      <c r="AJ16" s="313">
        <f>IF('BIFUbC-electricity'!AJ16&gt;0,'E-electricity'!AJ64/'BIFUbC-electricity'!AJ16,1)</f>
        <v>1</v>
      </c>
      <c r="AK16" s="313">
        <f>IF('BIFUbC-electricity'!AK16&gt;0,'E-electricity'!AK64/'BIFUbC-electricity'!AK16,1)</f>
        <v>1</v>
      </c>
      <c r="AL16" s="313">
        <f>IF('BIFUbC-electricity'!AL16&gt;0,'E-electricity'!AL64/'BIFUbC-electricity'!AL16,1)</f>
        <v>1</v>
      </c>
      <c r="AM16" s="313">
        <f>IF('BIFUbC-electricity'!AM16&gt;0,'E-electricity'!AM64/'BIFUbC-electricity'!AM16,1)</f>
        <v>1</v>
      </c>
      <c r="AN16" s="313">
        <f>IF('BIFUbC-electricity'!AN16&gt;0,'E-electricity'!AN64/'BIFUbC-electricity'!AN16,1)</f>
        <v>1</v>
      </c>
      <c r="AO16" s="313">
        <f>IF('BIFUbC-electricity'!AO16&gt;0,'E-electricity'!AO64/'BIFUbC-electricity'!AO16,1)</f>
        <v>1</v>
      </c>
      <c r="AP16" s="313">
        <f>IF('BIFUbC-electricity'!AP16&gt;0,'E-electricity'!AP64/'BIFUbC-electricity'!AP16,1)</f>
        <v>1</v>
      </c>
      <c r="AQ16" s="313">
        <f>IF('BIFUbC-electricity'!AQ16&gt;0,'E-electricity'!AQ64/'BIFUbC-electricity'!AQ16,1)</f>
        <v>1</v>
      </c>
    </row>
    <row r="17" spans="1:43" x14ac:dyDescent="0.2">
      <c r="A17" s="313" t="s">
        <v>139</v>
      </c>
      <c r="B17" s="313">
        <f>IF('BIFUbC-electricity'!B17&gt;0,'E-electricity'!B65/'BIFUbC-electricity'!B17,1)</f>
        <v>1</v>
      </c>
      <c r="C17" s="313">
        <f>IF('BIFUbC-electricity'!C17&gt;0,'E-electricity'!C65/'BIFUbC-electricity'!C17,1)</f>
        <v>1</v>
      </c>
      <c r="D17" s="313">
        <f>IF('BIFUbC-electricity'!D17&gt;0,'E-electricity'!D65/'BIFUbC-electricity'!D17,1)</f>
        <v>1</v>
      </c>
      <c r="E17" s="313">
        <f>IF('BIFUbC-electricity'!E17&gt;0,'E-electricity'!E65/'BIFUbC-electricity'!E17,1)</f>
        <v>1</v>
      </c>
      <c r="F17" s="313">
        <f>IF('BIFUbC-electricity'!F17&gt;0,'E-electricity'!F65/'BIFUbC-electricity'!F17,1)</f>
        <v>1</v>
      </c>
      <c r="G17" s="313">
        <f>IF('BIFUbC-electricity'!G17&gt;0,'E-electricity'!G65/'BIFUbC-electricity'!G17,1)</f>
        <v>1</v>
      </c>
      <c r="H17" s="313">
        <f>IF('BIFUbC-electricity'!H17&gt;0,'E-electricity'!H65/'BIFUbC-electricity'!H17,1)</f>
        <v>1</v>
      </c>
      <c r="I17" s="313">
        <f>IF('BIFUbC-electricity'!I17&gt;0,'E-electricity'!I65/'BIFUbC-electricity'!I17,1)</f>
        <v>1</v>
      </c>
      <c r="J17" s="313">
        <f>IF('BIFUbC-electricity'!J17&gt;0,'E-electricity'!J65/'BIFUbC-electricity'!J17,1)</f>
        <v>1</v>
      </c>
      <c r="K17" s="313">
        <f>IF('BIFUbC-electricity'!K17&gt;0,'E-electricity'!K65/'BIFUbC-electricity'!K17,1)</f>
        <v>1</v>
      </c>
      <c r="L17" s="313">
        <f>IF('BIFUbC-electricity'!L17&gt;0,'E-electricity'!L65/'BIFUbC-electricity'!L17,1)</f>
        <v>1</v>
      </c>
      <c r="M17" s="313">
        <f>IF('BIFUbC-electricity'!M17&gt;0,'E-electricity'!M65/'BIFUbC-electricity'!M17,1)</f>
        <v>1</v>
      </c>
      <c r="N17" s="313">
        <f>IF('BIFUbC-electricity'!N17&gt;0,'E-electricity'!N65/'BIFUbC-electricity'!N17,1)</f>
        <v>1</v>
      </c>
      <c r="O17" s="313">
        <f>IF('BIFUbC-electricity'!O17&gt;0,'E-electricity'!O65/'BIFUbC-electricity'!O17,1)</f>
        <v>1</v>
      </c>
      <c r="P17" s="313">
        <f>IF('BIFUbC-electricity'!P17&gt;0,'E-electricity'!P65/'BIFUbC-electricity'!P17,1)</f>
        <v>1</v>
      </c>
      <c r="Q17" s="313">
        <f>IF('BIFUbC-electricity'!Q17&gt;0,'E-electricity'!Q65/'BIFUbC-electricity'!Q17,1)</f>
        <v>1</v>
      </c>
      <c r="R17" s="313">
        <f>IF('BIFUbC-electricity'!R17&gt;0,'E-electricity'!R65/'BIFUbC-electricity'!R17,1)</f>
        <v>1</v>
      </c>
      <c r="S17" s="313">
        <f>IF('BIFUbC-electricity'!S17&gt;0,'E-electricity'!S65/'BIFUbC-electricity'!S17,1)</f>
        <v>1</v>
      </c>
      <c r="T17" s="313">
        <f>IF('BIFUbC-electricity'!T17&gt;0,'E-electricity'!T65/'BIFUbC-electricity'!T17,1)</f>
        <v>1</v>
      </c>
      <c r="U17" s="313">
        <f>IF('BIFUbC-electricity'!U17&gt;0,'E-electricity'!U65/'BIFUbC-electricity'!U17,1)</f>
        <v>1</v>
      </c>
      <c r="V17" s="313">
        <f>IF('BIFUbC-electricity'!V17&gt;0,'E-electricity'!V65/'BIFUbC-electricity'!V17,1)</f>
        <v>1</v>
      </c>
      <c r="W17" s="313">
        <f>IF('BIFUbC-electricity'!W17&gt;0,'E-electricity'!W65/'BIFUbC-electricity'!W17,1)</f>
        <v>1</v>
      </c>
      <c r="X17" s="313">
        <f>IF('BIFUbC-electricity'!X17&gt;0,'E-electricity'!X65/'BIFUbC-electricity'!X17,1)</f>
        <v>1</v>
      </c>
      <c r="Y17" s="313">
        <f>IF('BIFUbC-electricity'!Y17&gt;0,'E-electricity'!Y65/'BIFUbC-electricity'!Y17,1)</f>
        <v>1</v>
      </c>
      <c r="Z17" s="313">
        <f>IF('BIFUbC-electricity'!Z17&gt;0,'E-electricity'!Z65/'BIFUbC-electricity'!Z17,1)</f>
        <v>1</v>
      </c>
      <c r="AA17" s="313">
        <f>IF('BIFUbC-electricity'!AA17&gt;0,'E-electricity'!AA65/'BIFUbC-electricity'!AA17,1)</f>
        <v>1</v>
      </c>
      <c r="AB17" s="313">
        <f>IF('BIFUbC-electricity'!AB17&gt;0,'E-electricity'!AB65/'BIFUbC-electricity'!AB17,1)</f>
        <v>1</v>
      </c>
      <c r="AC17" s="313">
        <f>IF('BIFUbC-electricity'!AC17&gt;0,'E-electricity'!AC65/'BIFUbC-electricity'!AC17,1)</f>
        <v>1</v>
      </c>
      <c r="AD17" s="313">
        <f>IF('BIFUbC-electricity'!AD17&gt;0,'E-electricity'!AD65/'BIFUbC-electricity'!AD17,1)</f>
        <v>1</v>
      </c>
      <c r="AE17" s="313">
        <f>IF('BIFUbC-electricity'!AE17&gt;0,'E-electricity'!AE65/'BIFUbC-electricity'!AE17,1)</f>
        <v>1</v>
      </c>
      <c r="AF17" s="313">
        <f>IF('BIFUbC-electricity'!AF17&gt;0,'E-electricity'!AF65/'BIFUbC-electricity'!AF17,1)</f>
        <v>1</v>
      </c>
      <c r="AG17" s="313">
        <f>IF('BIFUbC-electricity'!AG17&gt;0,'E-electricity'!AG65/'BIFUbC-electricity'!AG17,1)</f>
        <v>1</v>
      </c>
      <c r="AH17" s="313">
        <f>IF('BIFUbC-electricity'!AH17&gt;0,'E-electricity'!AH65/'BIFUbC-electricity'!AH17,1)</f>
        <v>1</v>
      </c>
      <c r="AI17" s="313">
        <f>IF('BIFUbC-electricity'!AI17&gt;0,'E-electricity'!AI65/'BIFUbC-electricity'!AI17,1)</f>
        <v>1</v>
      </c>
      <c r="AJ17" s="313">
        <f>IF('BIFUbC-electricity'!AJ17&gt;0,'E-electricity'!AJ65/'BIFUbC-electricity'!AJ17,1)</f>
        <v>1</v>
      </c>
      <c r="AK17" s="313">
        <f>IF('BIFUbC-electricity'!AK17&gt;0,'E-electricity'!AK65/'BIFUbC-electricity'!AK17,1)</f>
        <v>1</v>
      </c>
      <c r="AL17" s="313">
        <f>IF('BIFUbC-electricity'!AL17&gt;0,'E-electricity'!AL65/'BIFUbC-electricity'!AL17,1)</f>
        <v>1</v>
      </c>
      <c r="AM17" s="313">
        <f>IF('BIFUbC-electricity'!AM17&gt;0,'E-electricity'!AM65/'BIFUbC-electricity'!AM17,1)</f>
        <v>1</v>
      </c>
      <c r="AN17" s="313">
        <f>IF('BIFUbC-electricity'!AN17&gt;0,'E-electricity'!AN65/'BIFUbC-electricity'!AN17,1)</f>
        <v>1</v>
      </c>
      <c r="AO17" s="313">
        <f>IF('BIFUbC-electricity'!AO17&gt;0,'E-electricity'!AO65/'BIFUbC-electricity'!AO17,1)</f>
        <v>1</v>
      </c>
      <c r="AP17" s="313">
        <f>IF('BIFUbC-electricity'!AP17&gt;0,'E-electricity'!AP65/'BIFUbC-electricity'!AP17,1)</f>
        <v>1</v>
      </c>
      <c r="AQ17" s="313">
        <f>IF('BIFUbC-electricity'!AQ17&gt;0,'E-electricity'!AQ65/'BIFUbC-electricity'!AQ17,1)</f>
        <v>1</v>
      </c>
    </row>
    <row r="18" spans="1:43" x14ac:dyDescent="0.2">
      <c r="A18" s="313" t="s">
        <v>140</v>
      </c>
      <c r="B18" s="313">
        <f>IF('BIFUbC-electricity'!B18&gt;0,'E-electricity'!B66/'BIFUbC-electricity'!B18,1)</f>
        <v>1</v>
      </c>
      <c r="C18" s="313">
        <f>IF('BIFUbC-electricity'!C18&gt;0,'E-electricity'!C66/'BIFUbC-electricity'!C18,1)</f>
        <v>1</v>
      </c>
      <c r="D18" s="313">
        <f>IF('BIFUbC-electricity'!D18&gt;0,'E-electricity'!D66/'BIFUbC-electricity'!D18,1)</f>
        <v>1</v>
      </c>
      <c r="E18" s="313">
        <f>IF('BIFUbC-electricity'!E18&gt;0,'E-electricity'!E66/'BIFUbC-electricity'!E18,1)</f>
        <v>1</v>
      </c>
      <c r="F18" s="313">
        <f>IF('BIFUbC-electricity'!F18&gt;0,'E-electricity'!F66/'BIFUbC-electricity'!F18,1)</f>
        <v>1</v>
      </c>
      <c r="G18" s="313">
        <f>IF('BIFUbC-electricity'!G18&gt;0,'E-electricity'!G66/'BIFUbC-electricity'!G18,1)</f>
        <v>1</v>
      </c>
      <c r="H18" s="313">
        <f>IF('BIFUbC-electricity'!H18&gt;0,'E-electricity'!H66/'BIFUbC-electricity'!H18,1)</f>
        <v>1</v>
      </c>
      <c r="I18" s="313">
        <f>IF('BIFUbC-electricity'!I18&gt;0,'E-electricity'!I66/'BIFUbC-electricity'!I18,1)</f>
        <v>1</v>
      </c>
      <c r="J18" s="313">
        <f>IF('BIFUbC-electricity'!J18&gt;0,'E-electricity'!J66/'BIFUbC-electricity'!J18,1)</f>
        <v>1</v>
      </c>
      <c r="K18" s="313">
        <f>IF('BIFUbC-electricity'!K18&gt;0,'E-electricity'!K66/'BIFUbC-electricity'!K18,1)</f>
        <v>1</v>
      </c>
      <c r="L18" s="313">
        <f>IF('BIFUbC-electricity'!L18&gt;0,'E-electricity'!L66/'BIFUbC-electricity'!L18,1)</f>
        <v>1</v>
      </c>
      <c r="M18" s="313">
        <f>IF('BIFUbC-electricity'!M18&gt;0,'E-electricity'!M66/'BIFUbC-electricity'!M18,1)</f>
        <v>1</v>
      </c>
      <c r="N18" s="313">
        <f>IF('BIFUbC-electricity'!N18&gt;0,'E-electricity'!N66/'BIFUbC-electricity'!N18,1)</f>
        <v>1</v>
      </c>
      <c r="O18" s="313">
        <f>IF('BIFUbC-electricity'!O18&gt;0,'E-electricity'!O66/'BIFUbC-electricity'!O18,1)</f>
        <v>1</v>
      </c>
      <c r="P18" s="313">
        <f>IF('BIFUbC-electricity'!P18&gt;0,'E-electricity'!P66/'BIFUbC-electricity'!P18,1)</f>
        <v>1</v>
      </c>
      <c r="Q18" s="313">
        <f>IF('BIFUbC-electricity'!Q18&gt;0,'E-electricity'!Q66/'BIFUbC-electricity'!Q18,1)</f>
        <v>1</v>
      </c>
      <c r="R18" s="313">
        <f>IF('BIFUbC-electricity'!R18&gt;0,'E-electricity'!R66/'BIFUbC-electricity'!R18,1)</f>
        <v>1</v>
      </c>
      <c r="S18" s="313">
        <f>IF('BIFUbC-electricity'!S18&gt;0,'E-electricity'!S66/'BIFUbC-electricity'!S18,1)</f>
        <v>1</v>
      </c>
      <c r="T18" s="313">
        <f>IF('BIFUbC-electricity'!T18&gt;0,'E-electricity'!T66/'BIFUbC-electricity'!T18,1)</f>
        <v>1</v>
      </c>
      <c r="U18" s="313">
        <f>IF('BIFUbC-electricity'!U18&gt;0,'E-electricity'!U66/'BIFUbC-electricity'!U18,1)</f>
        <v>1</v>
      </c>
      <c r="V18" s="313">
        <f>IF('BIFUbC-electricity'!V18&gt;0,'E-electricity'!V66/'BIFUbC-electricity'!V18,1)</f>
        <v>1</v>
      </c>
      <c r="W18" s="313">
        <f>IF('BIFUbC-electricity'!W18&gt;0,'E-electricity'!W66/'BIFUbC-electricity'!W18,1)</f>
        <v>1</v>
      </c>
      <c r="X18" s="313">
        <f>IF('BIFUbC-electricity'!X18&gt;0,'E-electricity'!X66/'BIFUbC-electricity'!X18,1)</f>
        <v>1</v>
      </c>
      <c r="Y18" s="313">
        <f>IF('BIFUbC-electricity'!Y18&gt;0,'E-electricity'!Y66/'BIFUbC-electricity'!Y18,1)</f>
        <v>1</v>
      </c>
      <c r="Z18" s="313">
        <f>IF('BIFUbC-electricity'!Z18&gt;0,'E-electricity'!Z66/'BIFUbC-electricity'!Z18,1)</f>
        <v>1</v>
      </c>
      <c r="AA18" s="313">
        <f>IF('BIFUbC-electricity'!AA18&gt;0,'E-electricity'!AA66/'BIFUbC-electricity'!AA18,1)</f>
        <v>1</v>
      </c>
      <c r="AB18" s="313">
        <f>IF('BIFUbC-electricity'!AB18&gt;0,'E-electricity'!AB66/'BIFUbC-electricity'!AB18,1)</f>
        <v>1</v>
      </c>
      <c r="AC18" s="313">
        <f>IF('BIFUbC-electricity'!AC18&gt;0,'E-electricity'!AC66/'BIFUbC-electricity'!AC18,1)</f>
        <v>1</v>
      </c>
      <c r="AD18" s="313">
        <f>IF('BIFUbC-electricity'!AD18&gt;0,'E-electricity'!AD66/'BIFUbC-electricity'!AD18,1)</f>
        <v>1</v>
      </c>
      <c r="AE18" s="313">
        <f>IF('BIFUbC-electricity'!AE18&gt;0,'E-electricity'!AE66/'BIFUbC-electricity'!AE18,1)</f>
        <v>1</v>
      </c>
      <c r="AF18" s="313">
        <f>IF('BIFUbC-electricity'!AF18&gt;0,'E-electricity'!AF66/'BIFUbC-electricity'!AF18,1)</f>
        <v>1</v>
      </c>
      <c r="AG18" s="313">
        <f>IF('BIFUbC-electricity'!AG18&gt;0,'E-electricity'!AG66/'BIFUbC-electricity'!AG18,1)</f>
        <v>1</v>
      </c>
      <c r="AH18" s="313">
        <f>IF('BIFUbC-electricity'!AH18&gt;0,'E-electricity'!AH66/'BIFUbC-electricity'!AH18,1)</f>
        <v>1</v>
      </c>
      <c r="AI18" s="313">
        <f>IF('BIFUbC-electricity'!AI18&gt;0,'E-electricity'!AI66/'BIFUbC-electricity'!AI18,1)</f>
        <v>1</v>
      </c>
      <c r="AJ18" s="313">
        <f>IF('BIFUbC-electricity'!AJ18&gt;0,'E-electricity'!AJ66/'BIFUbC-electricity'!AJ18,1)</f>
        <v>1</v>
      </c>
      <c r="AK18" s="313">
        <f>IF('BIFUbC-electricity'!AK18&gt;0,'E-electricity'!AK66/'BIFUbC-electricity'!AK18,1)</f>
        <v>1</v>
      </c>
      <c r="AL18" s="313">
        <f>IF('BIFUbC-electricity'!AL18&gt;0,'E-electricity'!AL66/'BIFUbC-electricity'!AL18,1)</f>
        <v>1</v>
      </c>
      <c r="AM18" s="313">
        <f>IF('BIFUbC-electricity'!AM18&gt;0,'E-electricity'!AM66/'BIFUbC-electricity'!AM18,1)</f>
        <v>1</v>
      </c>
      <c r="AN18" s="313">
        <f>IF('BIFUbC-electricity'!AN18&gt;0,'E-electricity'!AN66/'BIFUbC-electricity'!AN18,1)</f>
        <v>1</v>
      </c>
      <c r="AO18" s="313">
        <f>IF('BIFUbC-electricity'!AO18&gt;0,'E-electricity'!AO66/'BIFUbC-electricity'!AO18,1)</f>
        <v>1</v>
      </c>
      <c r="AP18" s="313">
        <f>IF('BIFUbC-electricity'!AP18&gt;0,'E-electricity'!AP66/'BIFUbC-electricity'!AP18,1)</f>
        <v>1</v>
      </c>
      <c r="AQ18" s="313">
        <f>IF('BIFUbC-electricity'!AQ18&gt;0,'E-electricity'!AQ66/'BIFUbC-electricity'!AQ18,1)</f>
        <v>1</v>
      </c>
    </row>
    <row r="19" spans="1:43" x14ac:dyDescent="0.2">
      <c r="A19" s="313" t="s">
        <v>141</v>
      </c>
      <c r="B19" s="313">
        <f>IF('BIFUbC-electricity'!B19&gt;0,'E-electricity'!B67/'BIFUbC-electricity'!B19,1)</f>
        <v>1</v>
      </c>
      <c r="C19" s="313">
        <f>IF('BIFUbC-electricity'!C19&gt;0,'E-electricity'!C67/'BIFUbC-electricity'!C19,1)</f>
        <v>1</v>
      </c>
      <c r="D19" s="313">
        <f>IF('BIFUbC-electricity'!D19&gt;0,'E-electricity'!D67/'BIFUbC-electricity'!D19,1)</f>
        <v>1</v>
      </c>
      <c r="E19" s="313">
        <f>IF('BIFUbC-electricity'!E19&gt;0,'E-electricity'!E67/'BIFUbC-electricity'!E19,1)</f>
        <v>1</v>
      </c>
      <c r="F19" s="313">
        <f>IF('BIFUbC-electricity'!F19&gt;0,'E-electricity'!F67/'BIFUbC-electricity'!F19,1)</f>
        <v>1</v>
      </c>
      <c r="G19" s="313">
        <f>IF('BIFUbC-electricity'!G19&gt;0,'E-electricity'!G67/'BIFUbC-electricity'!G19,1)</f>
        <v>1</v>
      </c>
      <c r="H19" s="313">
        <f>IF('BIFUbC-electricity'!H19&gt;0,'E-electricity'!H67/'BIFUbC-electricity'!H19,1)</f>
        <v>1</v>
      </c>
      <c r="I19" s="313">
        <f>IF('BIFUbC-electricity'!I19&gt;0,'E-electricity'!I67/'BIFUbC-electricity'!I19,1)</f>
        <v>1</v>
      </c>
      <c r="J19" s="313">
        <f>IF('BIFUbC-electricity'!J19&gt;0,'E-electricity'!J67/'BIFUbC-electricity'!J19,1)</f>
        <v>1</v>
      </c>
      <c r="K19" s="313">
        <f>IF('BIFUbC-electricity'!K19&gt;0,'E-electricity'!K67/'BIFUbC-electricity'!K19,1)</f>
        <v>1</v>
      </c>
      <c r="L19" s="313">
        <f>IF('BIFUbC-electricity'!L19&gt;0,'E-electricity'!L67/'BIFUbC-electricity'!L19,1)</f>
        <v>1</v>
      </c>
      <c r="M19" s="313">
        <f>IF('BIFUbC-electricity'!M19&gt;0,'E-electricity'!M67/'BIFUbC-electricity'!M19,1)</f>
        <v>1</v>
      </c>
      <c r="N19" s="313">
        <f>IF('BIFUbC-electricity'!N19&gt;0,'E-electricity'!N67/'BIFUbC-electricity'!N19,1)</f>
        <v>1</v>
      </c>
      <c r="O19" s="313">
        <f>IF('BIFUbC-electricity'!O19&gt;0,'E-electricity'!O67/'BIFUbC-electricity'!O19,1)</f>
        <v>1</v>
      </c>
      <c r="P19" s="313">
        <f>IF('BIFUbC-electricity'!P19&gt;0,'E-electricity'!P67/'BIFUbC-electricity'!P19,1)</f>
        <v>1</v>
      </c>
      <c r="Q19" s="313">
        <f>IF('BIFUbC-electricity'!Q19&gt;0,'E-electricity'!Q67/'BIFUbC-electricity'!Q19,1)</f>
        <v>1</v>
      </c>
      <c r="R19" s="313">
        <f>IF('BIFUbC-electricity'!R19&gt;0,'E-electricity'!R67/'BIFUbC-electricity'!R19,1)</f>
        <v>1</v>
      </c>
      <c r="S19" s="313">
        <f>IF('BIFUbC-electricity'!S19&gt;0,'E-electricity'!S67/'BIFUbC-electricity'!S19,1)</f>
        <v>1</v>
      </c>
      <c r="T19" s="313">
        <f>IF('BIFUbC-electricity'!T19&gt;0,'E-electricity'!T67/'BIFUbC-electricity'!T19,1)</f>
        <v>1</v>
      </c>
      <c r="U19" s="313">
        <f>IF('BIFUbC-electricity'!U19&gt;0,'E-electricity'!U67/'BIFUbC-electricity'!U19,1)</f>
        <v>1</v>
      </c>
      <c r="V19" s="313">
        <f>IF('BIFUbC-electricity'!V19&gt;0,'E-electricity'!V67/'BIFUbC-electricity'!V19,1)</f>
        <v>1</v>
      </c>
      <c r="W19" s="313">
        <f>IF('BIFUbC-electricity'!W19&gt;0,'E-electricity'!W67/'BIFUbC-electricity'!W19,1)</f>
        <v>1</v>
      </c>
      <c r="X19" s="313">
        <f>IF('BIFUbC-electricity'!X19&gt;0,'E-electricity'!X67/'BIFUbC-electricity'!X19,1)</f>
        <v>1</v>
      </c>
      <c r="Y19" s="313">
        <f>IF('BIFUbC-electricity'!Y19&gt;0,'E-electricity'!Y67/'BIFUbC-electricity'!Y19,1)</f>
        <v>1</v>
      </c>
      <c r="Z19" s="313">
        <f>IF('BIFUbC-electricity'!Z19&gt;0,'E-electricity'!Z67/'BIFUbC-electricity'!Z19,1)</f>
        <v>1</v>
      </c>
      <c r="AA19" s="313">
        <f>IF('BIFUbC-electricity'!AA19&gt;0,'E-electricity'!AA67/'BIFUbC-electricity'!AA19,1)</f>
        <v>1</v>
      </c>
      <c r="AB19" s="313">
        <f>IF('BIFUbC-electricity'!AB19&gt;0,'E-electricity'!AB67/'BIFUbC-electricity'!AB19,1)</f>
        <v>1</v>
      </c>
      <c r="AC19" s="313">
        <f>IF('BIFUbC-electricity'!AC19&gt;0,'E-electricity'!AC67/'BIFUbC-electricity'!AC19,1)</f>
        <v>1</v>
      </c>
      <c r="AD19" s="313">
        <f>IF('BIFUbC-electricity'!AD19&gt;0,'E-electricity'!AD67/'BIFUbC-electricity'!AD19,1)</f>
        <v>1</v>
      </c>
      <c r="AE19" s="313">
        <f>IF('BIFUbC-electricity'!AE19&gt;0,'E-electricity'!AE67/'BIFUbC-electricity'!AE19,1)</f>
        <v>1</v>
      </c>
      <c r="AF19" s="313">
        <f>IF('BIFUbC-electricity'!AF19&gt;0,'E-electricity'!AF67/'BIFUbC-electricity'!AF19,1)</f>
        <v>1</v>
      </c>
      <c r="AG19" s="313">
        <f>IF('BIFUbC-electricity'!AG19&gt;0,'E-electricity'!AG67/'BIFUbC-electricity'!AG19,1)</f>
        <v>1</v>
      </c>
      <c r="AH19" s="313">
        <f>IF('BIFUbC-electricity'!AH19&gt;0,'E-electricity'!AH67/'BIFUbC-electricity'!AH19,1)</f>
        <v>1</v>
      </c>
      <c r="AI19" s="313">
        <f>IF('BIFUbC-electricity'!AI19&gt;0,'E-electricity'!AI67/'BIFUbC-electricity'!AI19,1)</f>
        <v>1</v>
      </c>
      <c r="AJ19" s="313">
        <f>IF('BIFUbC-electricity'!AJ19&gt;0,'E-electricity'!AJ67/'BIFUbC-electricity'!AJ19,1)</f>
        <v>1</v>
      </c>
      <c r="AK19" s="313">
        <f>IF('BIFUbC-electricity'!AK19&gt;0,'E-electricity'!AK67/'BIFUbC-electricity'!AK19,1)</f>
        <v>1</v>
      </c>
      <c r="AL19" s="313">
        <f>IF('BIFUbC-electricity'!AL19&gt;0,'E-electricity'!AL67/'BIFUbC-electricity'!AL19,1)</f>
        <v>1</v>
      </c>
      <c r="AM19" s="313">
        <f>IF('BIFUbC-electricity'!AM19&gt;0,'E-electricity'!AM67/'BIFUbC-electricity'!AM19,1)</f>
        <v>1</v>
      </c>
      <c r="AN19" s="313">
        <f>IF('BIFUbC-electricity'!AN19&gt;0,'E-electricity'!AN67/'BIFUbC-electricity'!AN19,1)</f>
        <v>1</v>
      </c>
      <c r="AO19" s="313">
        <f>IF('BIFUbC-electricity'!AO19&gt;0,'E-electricity'!AO67/'BIFUbC-electricity'!AO19,1)</f>
        <v>1</v>
      </c>
      <c r="AP19" s="313">
        <f>IF('BIFUbC-electricity'!AP19&gt;0,'E-electricity'!AP67/'BIFUbC-electricity'!AP19,1)</f>
        <v>1</v>
      </c>
      <c r="AQ19" s="313">
        <f>IF('BIFUbC-electricity'!AQ19&gt;0,'E-electricity'!AQ67/'BIFUbC-electricity'!AQ19,1)</f>
        <v>1</v>
      </c>
    </row>
    <row r="20" spans="1:43" x14ac:dyDescent="0.2">
      <c r="A20" s="313" t="s">
        <v>142</v>
      </c>
      <c r="B20" s="313">
        <f>IF('BIFUbC-electricity'!B20&gt;0,'E-electricity'!B68/'BIFUbC-electricity'!B20,1)</f>
        <v>1</v>
      </c>
      <c r="C20" s="313">
        <f>IF('BIFUbC-electricity'!C20&gt;0,'E-electricity'!C68/'BIFUbC-electricity'!C20,1)</f>
        <v>1</v>
      </c>
      <c r="D20" s="313">
        <f>IF('BIFUbC-electricity'!D20&gt;0,'E-electricity'!D68/'BIFUbC-electricity'!D20,1)</f>
        <v>1</v>
      </c>
      <c r="E20" s="313">
        <f>IF('BIFUbC-electricity'!E20&gt;0,'E-electricity'!E68/'BIFUbC-electricity'!E20,1)</f>
        <v>1</v>
      </c>
      <c r="F20" s="313">
        <f>IF('BIFUbC-electricity'!F20&gt;0,'E-electricity'!F68/'BIFUbC-electricity'!F20,1)</f>
        <v>1</v>
      </c>
      <c r="G20" s="313">
        <f>IF('BIFUbC-electricity'!G20&gt;0,'E-electricity'!G68/'BIFUbC-electricity'!G20,1)</f>
        <v>1</v>
      </c>
      <c r="H20" s="313">
        <f>IF('BIFUbC-electricity'!H20&gt;0,'E-electricity'!H68/'BIFUbC-electricity'!H20,1)</f>
        <v>1</v>
      </c>
      <c r="I20" s="313">
        <f>IF('BIFUbC-electricity'!I20&gt;0,'E-electricity'!I68/'BIFUbC-electricity'!I20,1)</f>
        <v>1</v>
      </c>
      <c r="J20" s="313">
        <f>IF('BIFUbC-electricity'!J20&gt;0,'E-electricity'!J68/'BIFUbC-electricity'!J20,1)</f>
        <v>1</v>
      </c>
      <c r="K20" s="313">
        <f>IF('BIFUbC-electricity'!K20&gt;0,'E-electricity'!K68/'BIFUbC-electricity'!K20,1)</f>
        <v>1</v>
      </c>
      <c r="L20" s="313">
        <f>IF('BIFUbC-electricity'!L20&gt;0,'E-electricity'!L68/'BIFUbC-electricity'!L20,1)</f>
        <v>1</v>
      </c>
      <c r="M20" s="313">
        <f>IF('BIFUbC-electricity'!M20&gt;0,'E-electricity'!M68/'BIFUbC-electricity'!M20,1)</f>
        <v>1</v>
      </c>
      <c r="N20" s="313">
        <f>IF('BIFUbC-electricity'!N20&gt;0,'E-electricity'!N68/'BIFUbC-electricity'!N20,1)</f>
        <v>1</v>
      </c>
      <c r="O20" s="313">
        <f>IF('BIFUbC-electricity'!O20&gt;0,'E-electricity'!O68/'BIFUbC-electricity'!O20,1)</f>
        <v>1</v>
      </c>
      <c r="P20" s="313">
        <f>IF('BIFUbC-electricity'!P20&gt;0,'E-electricity'!P68/'BIFUbC-electricity'!P20,1)</f>
        <v>1</v>
      </c>
      <c r="Q20" s="313">
        <f>IF('BIFUbC-electricity'!Q20&gt;0,'E-electricity'!Q68/'BIFUbC-electricity'!Q20,1)</f>
        <v>1</v>
      </c>
      <c r="R20" s="313">
        <f>IF('BIFUbC-electricity'!R20&gt;0,'E-electricity'!R68/'BIFUbC-electricity'!R20,1)</f>
        <v>1</v>
      </c>
      <c r="S20" s="313">
        <f>IF('BIFUbC-electricity'!S20&gt;0,'E-electricity'!S68/'BIFUbC-electricity'!S20,1)</f>
        <v>1</v>
      </c>
      <c r="T20" s="313">
        <f>IF('BIFUbC-electricity'!T20&gt;0,'E-electricity'!T68/'BIFUbC-electricity'!T20,1)</f>
        <v>1</v>
      </c>
      <c r="U20" s="313">
        <f>IF('BIFUbC-electricity'!U20&gt;0,'E-electricity'!U68/'BIFUbC-electricity'!U20,1)</f>
        <v>1</v>
      </c>
      <c r="V20" s="313">
        <f>IF('BIFUbC-electricity'!V20&gt;0,'E-electricity'!V68/'BIFUbC-electricity'!V20,1)</f>
        <v>1</v>
      </c>
      <c r="W20" s="313">
        <f>IF('BIFUbC-electricity'!W20&gt;0,'E-electricity'!W68/'BIFUbC-electricity'!W20,1)</f>
        <v>1</v>
      </c>
      <c r="X20" s="313">
        <f>IF('BIFUbC-electricity'!X20&gt;0,'E-electricity'!X68/'BIFUbC-electricity'!X20,1)</f>
        <v>1</v>
      </c>
      <c r="Y20" s="313">
        <f>IF('BIFUbC-electricity'!Y20&gt;0,'E-electricity'!Y68/'BIFUbC-electricity'!Y20,1)</f>
        <v>1</v>
      </c>
      <c r="Z20" s="313">
        <f>IF('BIFUbC-electricity'!Z20&gt;0,'E-electricity'!Z68/'BIFUbC-electricity'!Z20,1)</f>
        <v>1</v>
      </c>
      <c r="AA20" s="313">
        <f>IF('BIFUbC-electricity'!AA20&gt;0,'E-electricity'!AA68/'BIFUbC-electricity'!AA20,1)</f>
        <v>1</v>
      </c>
      <c r="AB20" s="313">
        <f>IF('BIFUbC-electricity'!AB20&gt;0,'E-electricity'!AB68/'BIFUbC-electricity'!AB20,1)</f>
        <v>1</v>
      </c>
      <c r="AC20" s="313">
        <f>IF('BIFUbC-electricity'!AC20&gt;0,'E-electricity'!AC68/'BIFUbC-electricity'!AC20,1)</f>
        <v>1</v>
      </c>
      <c r="AD20" s="313">
        <f>IF('BIFUbC-electricity'!AD20&gt;0,'E-electricity'!AD68/'BIFUbC-electricity'!AD20,1)</f>
        <v>1</v>
      </c>
      <c r="AE20" s="313">
        <f>IF('BIFUbC-electricity'!AE20&gt;0,'E-electricity'!AE68/'BIFUbC-electricity'!AE20,1)</f>
        <v>1</v>
      </c>
      <c r="AF20" s="313">
        <f>IF('BIFUbC-electricity'!AF20&gt;0,'E-electricity'!AF68/'BIFUbC-electricity'!AF20,1)</f>
        <v>1</v>
      </c>
      <c r="AG20" s="313">
        <f>IF('BIFUbC-electricity'!AG20&gt;0,'E-electricity'!AG68/'BIFUbC-electricity'!AG20,1)</f>
        <v>1</v>
      </c>
      <c r="AH20" s="313">
        <f>IF('BIFUbC-electricity'!AH20&gt;0,'E-electricity'!AH68/'BIFUbC-electricity'!AH20,1)</f>
        <v>1</v>
      </c>
      <c r="AI20" s="313">
        <f>IF('BIFUbC-electricity'!AI20&gt;0,'E-electricity'!AI68/'BIFUbC-electricity'!AI20,1)</f>
        <v>1</v>
      </c>
      <c r="AJ20" s="313">
        <f>IF('BIFUbC-electricity'!AJ20&gt;0,'E-electricity'!AJ68/'BIFUbC-electricity'!AJ20,1)</f>
        <v>1</v>
      </c>
      <c r="AK20" s="313">
        <f>IF('BIFUbC-electricity'!AK20&gt;0,'E-electricity'!AK68/'BIFUbC-electricity'!AK20,1)</f>
        <v>1</v>
      </c>
      <c r="AL20" s="313">
        <f>IF('BIFUbC-electricity'!AL20&gt;0,'E-electricity'!AL68/'BIFUbC-electricity'!AL20,1)</f>
        <v>1</v>
      </c>
      <c r="AM20" s="313">
        <f>IF('BIFUbC-electricity'!AM20&gt;0,'E-electricity'!AM68/'BIFUbC-electricity'!AM20,1)</f>
        <v>1</v>
      </c>
      <c r="AN20" s="313">
        <f>IF('BIFUbC-electricity'!AN20&gt;0,'E-electricity'!AN68/'BIFUbC-electricity'!AN20,1)</f>
        <v>1</v>
      </c>
      <c r="AO20" s="313">
        <f>IF('BIFUbC-electricity'!AO20&gt;0,'E-electricity'!AO68/'BIFUbC-electricity'!AO20,1)</f>
        <v>1</v>
      </c>
      <c r="AP20" s="313">
        <f>IF('BIFUbC-electricity'!AP20&gt;0,'E-electricity'!AP68/'BIFUbC-electricity'!AP20,1)</f>
        <v>1</v>
      </c>
      <c r="AQ20" s="313">
        <f>IF('BIFUbC-electricity'!AQ20&gt;0,'E-electricity'!AQ68/'BIFUbC-electricity'!AQ20,1)</f>
        <v>1</v>
      </c>
    </row>
    <row r="21" spans="1:43" x14ac:dyDescent="0.2">
      <c r="A21" s="313" t="s">
        <v>143</v>
      </c>
      <c r="B21" s="313">
        <f>IF('BIFUbC-electricity'!B21&gt;0,'E-electricity'!B69/'BIFUbC-electricity'!B21,1)</f>
        <v>1</v>
      </c>
      <c r="C21" s="313">
        <f>IF('BIFUbC-electricity'!C21&gt;0,'E-electricity'!C69/'BIFUbC-electricity'!C21,1)</f>
        <v>1</v>
      </c>
      <c r="D21" s="313">
        <f>IF('BIFUbC-electricity'!D21&gt;0,'E-electricity'!D69/'BIFUbC-electricity'!D21,1)</f>
        <v>1</v>
      </c>
      <c r="E21" s="313">
        <f>IF('BIFUbC-electricity'!E21&gt;0,'E-electricity'!E69/'BIFUbC-electricity'!E21,1)</f>
        <v>1</v>
      </c>
      <c r="F21" s="313">
        <f>IF('BIFUbC-electricity'!F21&gt;0,'E-electricity'!F69/'BIFUbC-electricity'!F21,1)</f>
        <v>1</v>
      </c>
      <c r="G21" s="313">
        <f>IF('BIFUbC-electricity'!G21&gt;0,'E-electricity'!G69/'BIFUbC-electricity'!G21,1)</f>
        <v>1</v>
      </c>
      <c r="H21" s="313">
        <f>IF('BIFUbC-electricity'!H21&gt;0,'E-electricity'!H69/'BIFUbC-electricity'!H21,1)</f>
        <v>1</v>
      </c>
      <c r="I21" s="313">
        <f>IF('BIFUbC-electricity'!I21&gt;0,'E-electricity'!I69/'BIFUbC-electricity'!I21,1)</f>
        <v>1</v>
      </c>
      <c r="J21" s="313">
        <f>IF('BIFUbC-electricity'!J21&gt;0,'E-electricity'!J69/'BIFUbC-electricity'!J21,1)</f>
        <v>1</v>
      </c>
      <c r="K21" s="313">
        <f>IF('BIFUbC-electricity'!K21&gt;0,'E-electricity'!K69/'BIFUbC-electricity'!K21,1)</f>
        <v>1</v>
      </c>
      <c r="L21" s="313">
        <f>IF('BIFUbC-electricity'!L21&gt;0,'E-electricity'!L69/'BIFUbC-electricity'!L21,1)</f>
        <v>1</v>
      </c>
      <c r="M21" s="313">
        <f>IF('BIFUbC-electricity'!M21&gt;0,'E-electricity'!M69/'BIFUbC-electricity'!M21,1)</f>
        <v>1</v>
      </c>
      <c r="N21" s="313">
        <f>IF('BIFUbC-electricity'!N21&gt;0,'E-electricity'!N69/'BIFUbC-electricity'!N21,1)</f>
        <v>1</v>
      </c>
      <c r="O21" s="313">
        <f>IF('BIFUbC-electricity'!O21&gt;0,'E-electricity'!O69/'BIFUbC-electricity'!O21,1)</f>
        <v>1</v>
      </c>
      <c r="P21" s="313">
        <f>IF('BIFUbC-electricity'!P21&gt;0,'E-electricity'!P69/'BIFUbC-electricity'!P21,1)</f>
        <v>1</v>
      </c>
      <c r="Q21" s="313">
        <f>IF('BIFUbC-electricity'!Q21&gt;0,'E-electricity'!Q69/'BIFUbC-electricity'!Q21,1)</f>
        <v>1</v>
      </c>
      <c r="R21" s="313">
        <f>IF('BIFUbC-electricity'!R21&gt;0,'E-electricity'!R69/'BIFUbC-electricity'!R21,1)</f>
        <v>1</v>
      </c>
      <c r="S21" s="313">
        <f>IF('BIFUbC-electricity'!S21&gt;0,'E-electricity'!S69/'BIFUbC-electricity'!S21,1)</f>
        <v>1</v>
      </c>
      <c r="T21" s="313">
        <f>IF('BIFUbC-electricity'!T21&gt;0,'E-electricity'!T69/'BIFUbC-electricity'!T21,1)</f>
        <v>1</v>
      </c>
      <c r="U21" s="313">
        <f>IF('BIFUbC-electricity'!U21&gt;0,'E-electricity'!U69/'BIFUbC-electricity'!U21,1)</f>
        <v>1</v>
      </c>
      <c r="V21" s="313">
        <f>IF('BIFUbC-electricity'!V21&gt;0,'E-electricity'!V69/'BIFUbC-electricity'!V21,1)</f>
        <v>1</v>
      </c>
      <c r="W21" s="313">
        <f>IF('BIFUbC-electricity'!W21&gt;0,'E-electricity'!W69/'BIFUbC-electricity'!W21,1)</f>
        <v>1</v>
      </c>
      <c r="X21" s="313">
        <f>IF('BIFUbC-electricity'!X21&gt;0,'E-electricity'!X69/'BIFUbC-electricity'!X21,1)</f>
        <v>1</v>
      </c>
      <c r="Y21" s="313">
        <f>IF('BIFUbC-electricity'!Y21&gt;0,'E-electricity'!Y69/'BIFUbC-electricity'!Y21,1)</f>
        <v>1</v>
      </c>
      <c r="Z21" s="313">
        <f>IF('BIFUbC-electricity'!Z21&gt;0,'E-electricity'!Z69/'BIFUbC-electricity'!Z21,1)</f>
        <v>1</v>
      </c>
      <c r="AA21" s="313">
        <f>IF('BIFUbC-electricity'!AA21&gt;0,'E-electricity'!AA69/'BIFUbC-electricity'!AA21,1)</f>
        <v>1</v>
      </c>
      <c r="AB21" s="313">
        <f>IF('BIFUbC-electricity'!AB21&gt;0,'E-electricity'!AB69/'BIFUbC-electricity'!AB21,1)</f>
        <v>1</v>
      </c>
      <c r="AC21" s="313">
        <f>IF('BIFUbC-electricity'!AC21&gt;0,'E-electricity'!AC69/'BIFUbC-electricity'!AC21,1)</f>
        <v>1</v>
      </c>
      <c r="AD21" s="313">
        <f>IF('BIFUbC-electricity'!AD21&gt;0,'E-electricity'!AD69/'BIFUbC-electricity'!AD21,1)</f>
        <v>1</v>
      </c>
      <c r="AE21" s="313">
        <f>IF('BIFUbC-electricity'!AE21&gt;0,'E-electricity'!AE69/'BIFUbC-electricity'!AE21,1)</f>
        <v>1</v>
      </c>
      <c r="AF21" s="313">
        <f>IF('BIFUbC-electricity'!AF21&gt;0,'E-electricity'!AF69/'BIFUbC-electricity'!AF21,1)</f>
        <v>1</v>
      </c>
      <c r="AG21" s="313">
        <f>IF('BIFUbC-electricity'!AG21&gt;0,'E-electricity'!AG69/'BIFUbC-electricity'!AG21,1)</f>
        <v>1</v>
      </c>
      <c r="AH21" s="313">
        <f>IF('BIFUbC-electricity'!AH21&gt;0,'E-electricity'!AH69/'BIFUbC-electricity'!AH21,1)</f>
        <v>1</v>
      </c>
      <c r="AI21" s="313">
        <f>IF('BIFUbC-electricity'!AI21&gt;0,'E-electricity'!AI69/'BIFUbC-electricity'!AI21,1)</f>
        <v>1</v>
      </c>
      <c r="AJ21" s="313">
        <f>IF('BIFUbC-electricity'!AJ21&gt;0,'E-electricity'!AJ69/'BIFUbC-electricity'!AJ21,1)</f>
        <v>1</v>
      </c>
      <c r="AK21" s="313">
        <f>IF('BIFUbC-electricity'!AK21&gt;0,'E-electricity'!AK69/'BIFUbC-electricity'!AK21,1)</f>
        <v>1</v>
      </c>
      <c r="AL21" s="313">
        <f>IF('BIFUbC-electricity'!AL21&gt;0,'E-electricity'!AL69/'BIFUbC-electricity'!AL21,1)</f>
        <v>1</v>
      </c>
      <c r="AM21" s="313">
        <f>IF('BIFUbC-electricity'!AM21&gt;0,'E-electricity'!AM69/'BIFUbC-electricity'!AM21,1)</f>
        <v>1</v>
      </c>
      <c r="AN21" s="313">
        <f>IF('BIFUbC-electricity'!AN21&gt;0,'E-electricity'!AN69/'BIFUbC-electricity'!AN21,1)</f>
        <v>1</v>
      </c>
      <c r="AO21" s="313">
        <f>IF('BIFUbC-electricity'!AO21&gt;0,'E-electricity'!AO69/'BIFUbC-electricity'!AO21,1)</f>
        <v>1</v>
      </c>
      <c r="AP21" s="313">
        <f>IF('BIFUbC-electricity'!AP21&gt;0,'E-electricity'!AP69/'BIFUbC-electricity'!AP21,1)</f>
        <v>1</v>
      </c>
      <c r="AQ21" s="313">
        <f>IF('BIFUbC-electricity'!AQ21&gt;0,'E-electricity'!AQ69/'BIFUbC-electricity'!AQ21,1)</f>
        <v>1</v>
      </c>
    </row>
    <row r="22" spans="1:43" x14ac:dyDescent="0.2">
      <c r="A22" s="313" t="s">
        <v>144</v>
      </c>
      <c r="B22" s="313">
        <f>IF('BIFUbC-electricity'!B22&gt;0,'E-electricity'!B70/'BIFUbC-electricity'!B22,1)</f>
        <v>1</v>
      </c>
      <c r="C22" s="313">
        <f>IF('BIFUbC-electricity'!C22&gt;0,'E-electricity'!C70/'BIFUbC-electricity'!C22,1)</f>
        <v>1</v>
      </c>
      <c r="D22" s="313">
        <f>IF('BIFUbC-electricity'!D22&gt;0,'E-electricity'!D70/'BIFUbC-electricity'!D22,1)</f>
        <v>1</v>
      </c>
      <c r="E22" s="313">
        <f>IF('BIFUbC-electricity'!E22&gt;0,'E-electricity'!E70/'BIFUbC-electricity'!E22,1)</f>
        <v>1</v>
      </c>
      <c r="F22" s="313">
        <f>IF('BIFUbC-electricity'!F22&gt;0,'E-electricity'!F70/'BIFUbC-electricity'!F22,1)</f>
        <v>1</v>
      </c>
      <c r="G22" s="313">
        <f>IF('BIFUbC-electricity'!G22&gt;0,'E-electricity'!G70/'BIFUbC-electricity'!G22,1)</f>
        <v>1</v>
      </c>
      <c r="H22" s="313">
        <f>IF('BIFUbC-electricity'!H22&gt;0,'E-electricity'!H70/'BIFUbC-electricity'!H22,1)</f>
        <v>1</v>
      </c>
      <c r="I22" s="313">
        <f>IF('BIFUbC-electricity'!I22&gt;0,'E-electricity'!I70/'BIFUbC-electricity'!I22,1)</f>
        <v>1</v>
      </c>
      <c r="J22" s="313">
        <f>IF('BIFUbC-electricity'!J22&gt;0,'E-electricity'!J70/'BIFUbC-electricity'!J22,1)</f>
        <v>1</v>
      </c>
      <c r="K22" s="313">
        <f>IF('BIFUbC-electricity'!K22&gt;0,'E-electricity'!K70/'BIFUbC-electricity'!K22,1)</f>
        <v>1</v>
      </c>
      <c r="L22" s="313">
        <f>IF('BIFUbC-electricity'!L22&gt;0,'E-electricity'!L70/'BIFUbC-electricity'!L22,1)</f>
        <v>1</v>
      </c>
      <c r="M22" s="313">
        <f>IF('BIFUbC-electricity'!M22&gt;0,'E-electricity'!M70/'BIFUbC-electricity'!M22,1)</f>
        <v>1</v>
      </c>
      <c r="N22" s="313">
        <f>IF('BIFUbC-electricity'!N22&gt;0,'E-electricity'!N70/'BIFUbC-electricity'!N22,1)</f>
        <v>1</v>
      </c>
      <c r="O22" s="313">
        <f>IF('BIFUbC-electricity'!O22&gt;0,'E-electricity'!O70/'BIFUbC-electricity'!O22,1)</f>
        <v>1</v>
      </c>
      <c r="P22" s="313">
        <f>IF('BIFUbC-electricity'!P22&gt;0,'E-electricity'!P70/'BIFUbC-electricity'!P22,1)</f>
        <v>1</v>
      </c>
      <c r="Q22" s="313">
        <f>IF('BIFUbC-electricity'!Q22&gt;0,'E-electricity'!Q70/'BIFUbC-electricity'!Q22,1)</f>
        <v>1</v>
      </c>
      <c r="R22" s="313">
        <f>IF('BIFUbC-electricity'!R22&gt;0,'E-electricity'!R70/'BIFUbC-electricity'!R22,1)</f>
        <v>1</v>
      </c>
      <c r="S22" s="313">
        <f>IF('BIFUbC-electricity'!S22&gt;0,'E-electricity'!S70/'BIFUbC-electricity'!S22,1)</f>
        <v>1</v>
      </c>
      <c r="T22" s="313">
        <f>IF('BIFUbC-electricity'!T22&gt;0,'E-electricity'!T70/'BIFUbC-electricity'!T22,1)</f>
        <v>1</v>
      </c>
      <c r="U22" s="313">
        <f>IF('BIFUbC-electricity'!U22&gt;0,'E-electricity'!U70/'BIFUbC-electricity'!U22,1)</f>
        <v>1</v>
      </c>
      <c r="V22" s="313">
        <f>IF('BIFUbC-electricity'!V22&gt;0,'E-electricity'!V70/'BIFUbC-electricity'!V22,1)</f>
        <v>1</v>
      </c>
      <c r="W22" s="313">
        <f>IF('BIFUbC-electricity'!W22&gt;0,'E-electricity'!W70/'BIFUbC-electricity'!W22,1)</f>
        <v>1</v>
      </c>
      <c r="X22" s="313">
        <f>IF('BIFUbC-electricity'!X22&gt;0,'E-electricity'!X70/'BIFUbC-electricity'!X22,1)</f>
        <v>1</v>
      </c>
      <c r="Y22" s="313">
        <f>IF('BIFUbC-electricity'!Y22&gt;0,'E-electricity'!Y70/'BIFUbC-electricity'!Y22,1)</f>
        <v>1</v>
      </c>
      <c r="Z22" s="313">
        <f>IF('BIFUbC-electricity'!Z22&gt;0,'E-electricity'!Z70/'BIFUbC-electricity'!Z22,1)</f>
        <v>1</v>
      </c>
      <c r="AA22" s="313">
        <f>IF('BIFUbC-electricity'!AA22&gt;0,'E-electricity'!AA70/'BIFUbC-electricity'!AA22,1)</f>
        <v>1</v>
      </c>
      <c r="AB22" s="313">
        <f>IF('BIFUbC-electricity'!AB22&gt;0,'E-electricity'!AB70/'BIFUbC-electricity'!AB22,1)</f>
        <v>1</v>
      </c>
      <c r="AC22" s="313">
        <f>IF('BIFUbC-electricity'!AC22&gt;0,'E-electricity'!AC70/'BIFUbC-electricity'!AC22,1)</f>
        <v>1</v>
      </c>
      <c r="AD22" s="313">
        <f>IF('BIFUbC-electricity'!AD22&gt;0,'E-electricity'!AD70/'BIFUbC-electricity'!AD22,1)</f>
        <v>1</v>
      </c>
      <c r="AE22" s="313">
        <f>IF('BIFUbC-electricity'!AE22&gt;0,'E-electricity'!AE70/'BIFUbC-electricity'!AE22,1)</f>
        <v>1</v>
      </c>
      <c r="AF22" s="313">
        <f>IF('BIFUbC-electricity'!AF22&gt;0,'E-electricity'!AF70/'BIFUbC-electricity'!AF22,1)</f>
        <v>1</v>
      </c>
      <c r="AG22" s="313">
        <f>IF('BIFUbC-electricity'!AG22&gt;0,'E-electricity'!AG70/'BIFUbC-electricity'!AG22,1)</f>
        <v>1</v>
      </c>
      <c r="AH22" s="313">
        <f>IF('BIFUbC-electricity'!AH22&gt;0,'E-electricity'!AH70/'BIFUbC-electricity'!AH22,1)</f>
        <v>1</v>
      </c>
      <c r="AI22" s="313">
        <f>IF('BIFUbC-electricity'!AI22&gt;0,'E-electricity'!AI70/'BIFUbC-electricity'!AI22,1)</f>
        <v>1</v>
      </c>
      <c r="AJ22" s="313">
        <f>IF('BIFUbC-electricity'!AJ22&gt;0,'E-electricity'!AJ70/'BIFUbC-electricity'!AJ22,1)</f>
        <v>1</v>
      </c>
      <c r="AK22" s="313">
        <f>IF('BIFUbC-electricity'!AK22&gt;0,'E-electricity'!AK70/'BIFUbC-electricity'!AK22,1)</f>
        <v>1</v>
      </c>
      <c r="AL22" s="313">
        <f>IF('BIFUbC-electricity'!AL22&gt;0,'E-electricity'!AL70/'BIFUbC-electricity'!AL22,1)</f>
        <v>1</v>
      </c>
      <c r="AM22" s="313">
        <f>IF('BIFUbC-electricity'!AM22&gt;0,'E-electricity'!AM70/'BIFUbC-electricity'!AM22,1)</f>
        <v>1</v>
      </c>
      <c r="AN22" s="313">
        <f>IF('BIFUbC-electricity'!AN22&gt;0,'E-electricity'!AN70/'BIFUbC-electricity'!AN22,1)</f>
        <v>1</v>
      </c>
      <c r="AO22" s="313">
        <f>IF('BIFUbC-electricity'!AO22&gt;0,'E-electricity'!AO70/'BIFUbC-electricity'!AO22,1)</f>
        <v>1</v>
      </c>
      <c r="AP22" s="313">
        <f>IF('BIFUbC-electricity'!AP22&gt;0,'E-electricity'!AP70/'BIFUbC-electricity'!AP22,1)</f>
        <v>1</v>
      </c>
      <c r="AQ22" s="313">
        <f>IF('BIFUbC-electricity'!AQ22&gt;0,'E-electricity'!AQ70/'BIFUbC-electricity'!AQ22,1)</f>
        <v>1</v>
      </c>
    </row>
    <row r="23" spans="1:43" x14ac:dyDescent="0.2">
      <c r="A23" s="313" t="s">
        <v>145</v>
      </c>
      <c r="B23" s="313">
        <f>IF('BIFUbC-electricity'!B23&gt;0,'E-electricity'!B71/'BIFUbC-electricity'!B23,1)</f>
        <v>1</v>
      </c>
      <c r="C23" s="313">
        <f>IF('BIFUbC-electricity'!C23&gt;0,'E-electricity'!C71/'BIFUbC-electricity'!C23,1)</f>
        <v>1</v>
      </c>
      <c r="D23" s="313">
        <f>IF('BIFUbC-electricity'!D23&gt;0,'E-electricity'!D71/'BIFUbC-electricity'!D23,1)</f>
        <v>1</v>
      </c>
      <c r="E23" s="313">
        <f>IF('BIFUbC-electricity'!E23&gt;0,'E-electricity'!E71/'BIFUbC-electricity'!E23,1)</f>
        <v>1</v>
      </c>
      <c r="F23" s="313">
        <f>IF('BIFUbC-electricity'!F23&gt;0,'E-electricity'!F71/'BIFUbC-electricity'!F23,1)</f>
        <v>1</v>
      </c>
      <c r="G23" s="313">
        <f>IF('BIFUbC-electricity'!G23&gt;0,'E-electricity'!G71/'BIFUbC-electricity'!G23,1)</f>
        <v>1</v>
      </c>
      <c r="H23" s="313">
        <f>IF('BIFUbC-electricity'!H23&gt;0,'E-electricity'!H71/'BIFUbC-electricity'!H23,1)</f>
        <v>1</v>
      </c>
      <c r="I23" s="313">
        <f>IF('BIFUbC-electricity'!I23&gt;0,'E-electricity'!I71/'BIFUbC-electricity'!I23,1)</f>
        <v>1</v>
      </c>
      <c r="J23" s="313">
        <f>IF('BIFUbC-electricity'!J23&gt;0,'E-electricity'!J71/'BIFUbC-electricity'!J23,1)</f>
        <v>1</v>
      </c>
      <c r="K23" s="313">
        <f>IF('BIFUbC-electricity'!K23&gt;0,'E-electricity'!K71/'BIFUbC-electricity'!K23,1)</f>
        <v>1</v>
      </c>
      <c r="L23" s="313">
        <f>IF('BIFUbC-electricity'!L23&gt;0,'E-electricity'!L71/'BIFUbC-electricity'!L23,1)</f>
        <v>1</v>
      </c>
      <c r="M23" s="313">
        <f>IF('BIFUbC-electricity'!M23&gt;0,'E-electricity'!M71/'BIFUbC-electricity'!M23,1)</f>
        <v>1</v>
      </c>
      <c r="N23" s="313">
        <f>IF('BIFUbC-electricity'!N23&gt;0,'E-electricity'!N71/'BIFUbC-electricity'!N23,1)</f>
        <v>1</v>
      </c>
      <c r="O23" s="313">
        <f>IF('BIFUbC-electricity'!O23&gt;0,'E-electricity'!O71/'BIFUbC-electricity'!O23,1)</f>
        <v>1</v>
      </c>
      <c r="P23" s="313">
        <f>IF('BIFUbC-electricity'!P23&gt;0,'E-electricity'!P71/'BIFUbC-electricity'!P23,1)</f>
        <v>1</v>
      </c>
      <c r="Q23" s="313">
        <f>IF('BIFUbC-electricity'!Q23&gt;0,'E-electricity'!Q71/'BIFUbC-electricity'!Q23,1)</f>
        <v>1</v>
      </c>
      <c r="R23" s="313">
        <f>IF('BIFUbC-electricity'!R23&gt;0,'E-electricity'!R71/'BIFUbC-electricity'!R23,1)</f>
        <v>1</v>
      </c>
      <c r="S23" s="313">
        <f>IF('BIFUbC-electricity'!S23&gt;0,'E-electricity'!S71/'BIFUbC-electricity'!S23,1)</f>
        <v>1</v>
      </c>
      <c r="T23" s="313">
        <f>IF('BIFUbC-electricity'!T23&gt;0,'E-electricity'!T71/'BIFUbC-electricity'!T23,1)</f>
        <v>1</v>
      </c>
      <c r="U23" s="313">
        <f>IF('BIFUbC-electricity'!U23&gt;0,'E-electricity'!U71/'BIFUbC-electricity'!U23,1)</f>
        <v>1</v>
      </c>
      <c r="V23" s="313">
        <f>IF('BIFUbC-electricity'!V23&gt;0,'E-electricity'!V71/'BIFUbC-electricity'!V23,1)</f>
        <v>1</v>
      </c>
      <c r="W23" s="313">
        <f>IF('BIFUbC-electricity'!W23&gt;0,'E-electricity'!W71/'BIFUbC-electricity'!W23,1)</f>
        <v>1</v>
      </c>
      <c r="X23" s="313">
        <f>IF('BIFUbC-electricity'!X23&gt;0,'E-electricity'!X71/'BIFUbC-electricity'!X23,1)</f>
        <v>1</v>
      </c>
      <c r="Y23" s="313">
        <f>IF('BIFUbC-electricity'!Y23&gt;0,'E-electricity'!Y71/'BIFUbC-electricity'!Y23,1)</f>
        <v>1</v>
      </c>
      <c r="Z23" s="313">
        <f>IF('BIFUbC-electricity'!Z23&gt;0,'E-electricity'!Z71/'BIFUbC-electricity'!Z23,1)</f>
        <v>1</v>
      </c>
      <c r="AA23" s="313">
        <f>IF('BIFUbC-electricity'!AA23&gt;0,'E-electricity'!AA71/'BIFUbC-electricity'!AA23,1)</f>
        <v>1</v>
      </c>
      <c r="AB23" s="313">
        <f>IF('BIFUbC-electricity'!AB23&gt;0,'E-electricity'!AB71/'BIFUbC-electricity'!AB23,1)</f>
        <v>1</v>
      </c>
      <c r="AC23" s="313">
        <f>IF('BIFUbC-electricity'!AC23&gt;0,'E-electricity'!AC71/'BIFUbC-electricity'!AC23,1)</f>
        <v>1</v>
      </c>
      <c r="AD23" s="313">
        <f>IF('BIFUbC-electricity'!AD23&gt;0,'E-electricity'!AD71/'BIFUbC-electricity'!AD23,1)</f>
        <v>1</v>
      </c>
      <c r="AE23" s="313">
        <f>IF('BIFUbC-electricity'!AE23&gt;0,'E-electricity'!AE71/'BIFUbC-electricity'!AE23,1)</f>
        <v>1</v>
      </c>
      <c r="AF23" s="313">
        <f>IF('BIFUbC-electricity'!AF23&gt;0,'E-electricity'!AF71/'BIFUbC-electricity'!AF23,1)</f>
        <v>1</v>
      </c>
      <c r="AG23" s="313">
        <f>IF('BIFUbC-electricity'!AG23&gt;0,'E-electricity'!AG71/'BIFUbC-electricity'!AG23,1)</f>
        <v>1</v>
      </c>
      <c r="AH23" s="313">
        <f>IF('BIFUbC-electricity'!AH23&gt;0,'E-electricity'!AH71/'BIFUbC-electricity'!AH23,1)</f>
        <v>1</v>
      </c>
      <c r="AI23" s="313">
        <f>IF('BIFUbC-electricity'!AI23&gt;0,'E-electricity'!AI71/'BIFUbC-electricity'!AI23,1)</f>
        <v>1</v>
      </c>
      <c r="AJ23" s="313">
        <f>IF('BIFUbC-electricity'!AJ23&gt;0,'E-electricity'!AJ71/'BIFUbC-electricity'!AJ23,1)</f>
        <v>1</v>
      </c>
      <c r="AK23" s="313">
        <f>IF('BIFUbC-electricity'!AK23&gt;0,'E-electricity'!AK71/'BIFUbC-electricity'!AK23,1)</f>
        <v>1</v>
      </c>
      <c r="AL23" s="313">
        <f>IF('BIFUbC-electricity'!AL23&gt;0,'E-electricity'!AL71/'BIFUbC-electricity'!AL23,1)</f>
        <v>1</v>
      </c>
      <c r="AM23" s="313">
        <f>IF('BIFUbC-electricity'!AM23&gt;0,'E-electricity'!AM71/'BIFUbC-electricity'!AM23,1)</f>
        <v>1</v>
      </c>
      <c r="AN23" s="313">
        <f>IF('BIFUbC-electricity'!AN23&gt;0,'E-electricity'!AN71/'BIFUbC-electricity'!AN23,1)</f>
        <v>1</v>
      </c>
      <c r="AO23" s="313">
        <f>IF('BIFUbC-electricity'!AO23&gt;0,'E-electricity'!AO71/'BIFUbC-electricity'!AO23,1)</f>
        <v>1</v>
      </c>
      <c r="AP23" s="313">
        <f>IF('BIFUbC-electricity'!AP23&gt;0,'E-electricity'!AP71/'BIFUbC-electricity'!AP23,1)</f>
        <v>1</v>
      </c>
      <c r="AQ23" s="313">
        <f>IF('BIFUbC-electricity'!AQ23&gt;0,'E-electricity'!AQ71/'BIFUbC-electricity'!AQ23,1)</f>
        <v>1</v>
      </c>
    </row>
    <row r="24" spans="1:43" x14ac:dyDescent="0.2">
      <c r="A24" s="313" t="s">
        <v>146</v>
      </c>
      <c r="B24" s="313">
        <f>IF('BIFUbC-electricity'!B24&gt;0,'E-electricity'!B72/'BIFUbC-electricity'!B24,1)</f>
        <v>1</v>
      </c>
      <c r="C24" s="313">
        <f>IF('BIFUbC-electricity'!C24&gt;0,'E-electricity'!C72/'BIFUbC-electricity'!C24,1)</f>
        <v>1</v>
      </c>
      <c r="D24" s="313">
        <f>IF('BIFUbC-electricity'!D24&gt;0,'E-electricity'!D72/'BIFUbC-electricity'!D24,1)</f>
        <v>1</v>
      </c>
      <c r="E24" s="313">
        <f>IF('BIFUbC-electricity'!E24&gt;0,'E-electricity'!E72/'BIFUbC-electricity'!E24,1)</f>
        <v>1</v>
      </c>
      <c r="F24" s="313">
        <f>IF('BIFUbC-electricity'!F24&gt;0,'E-electricity'!F72/'BIFUbC-electricity'!F24,1)</f>
        <v>1</v>
      </c>
      <c r="G24" s="313">
        <f>IF('BIFUbC-electricity'!G24&gt;0,'E-electricity'!G72/'BIFUbC-electricity'!G24,1)</f>
        <v>1</v>
      </c>
      <c r="H24" s="313">
        <f>IF('BIFUbC-electricity'!H24&gt;0,'E-electricity'!H72/'BIFUbC-electricity'!H24,1)</f>
        <v>1</v>
      </c>
      <c r="I24" s="313">
        <f>IF('BIFUbC-electricity'!I24&gt;0,'E-electricity'!I72/'BIFUbC-electricity'!I24,1)</f>
        <v>1</v>
      </c>
      <c r="J24" s="313">
        <f>IF('BIFUbC-electricity'!J24&gt;0,'E-electricity'!J72/'BIFUbC-electricity'!J24,1)</f>
        <v>1</v>
      </c>
      <c r="K24" s="313">
        <f>IF('BIFUbC-electricity'!K24&gt;0,'E-electricity'!K72/'BIFUbC-electricity'!K24,1)</f>
        <v>1</v>
      </c>
      <c r="L24" s="313">
        <f>IF('BIFUbC-electricity'!L24&gt;0,'E-electricity'!L72/'BIFUbC-electricity'!L24,1)</f>
        <v>1</v>
      </c>
      <c r="M24" s="313">
        <f>IF('BIFUbC-electricity'!M24&gt;0,'E-electricity'!M72/'BIFUbC-electricity'!M24,1)</f>
        <v>1</v>
      </c>
      <c r="N24" s="313">
        <f>IF('BIFUbC-electricity'!N24&gt;0,'E-electricity'!N72/'BIFUbC-electricity'!N24,1)</f>
        <v>1</v>
      </c>
      <c r="O24" s="313">
        <f>IF('BIFUbC-electricity'!O24&gt;0,'E-electricity'!O72/'BIFUbC-electricity'!O24,1)</f>
        <v>1</v>
      </c>
      <c r="P24" s="313">
        <f>IF('BIFUbC-electricity'!P24&gt;0,'E-electricity'!P72/'BIFUbC-electricity'!P24,1)</f>
        <v>1</v>
      </c>
      <c r="Q24" s="313">
        <f>IF('BIFUbC-electricity'!Q24&gt;0,'E-electricity'!Q72/'BIFUbC-electricity'!Q24,1)</f>
        <v>1</v>
      </c>
      <c r="R24" s="313">
        <f>IF('BIFUbC-electricity'!R24&gt;0,'E-electricity'!R72/'BIFUbC-electricity'!R24,1)</f>
        <v>1</v>
      </c>
      <c r="S24" s="313">
        <f>IF('BIFUbC-electricity'!S24&gt;0,'E-electricity'!S72/'BIFUbC-electricity'!S24,1)</f>
        <v>1</v>
      </c>
      <c r="T24" s="313">
        <f>IF('BIFUbC-electricity'!T24&gt;0,'E-electricity'!T72/'BIFUbC-electricity'!T24,1)</f>
        <v>1</v>
      </c>
      <c r="U24" s="313">
        <f>IF('BIFUbC-electricity'!U24&gt;0,'E-electricity'!U72/'BIFUbC-electricity'!U24,1)</f>
        <v>1</v>
      </c>
      <c r="V24" s="313">
        <f>IF('BIFUbC-electricity'!V24&gt;0,'E-electricity'!V72/'BIFUbC-electricity'!V24,1)</f>
        <v>1</v>
      </c>
      <c r="W24" s="313">
        <f>IF('BIFUbC-electricity'!W24&gt;0,'E-electricity'!W72/'BIFUbC-electricity'!W24,1)</f>
        <v>1</v>
      </c>
      <c r="X24" s="313">
        <f>IF('BIFUbC-electricity'!X24&gt;0,'E-electricity'!X72/'BIFUbC-electricity'!X24,1)</f>
        <v>1</v>
      </c>
      <c r="Y24" s="313">
        <f>IF('BIFUbC-electricity'!Y24&gt;0,'E-electricity'!Y72/'BIFUbC-electricity'!Y24,1)</f>
        <v>1</v>
      </c>
      <c r="Z24" s="313">
        <f>IF('BIFUbC-electricity'!Z24&gt;0,'E-electricity'!Z72/'BIFUbC-electricity'!Z24,1)</f>
        <v>1</v>
      </c>
      <c r="AA24" s="313">
        <f>IF('BIFUbC-electricity'!AA24&gt;0,'E-electricity'!AA72/'BIFUbC-electricity'!AA24,1)</f>
        <v>1</v>
      </c>
      <c r="AB24" s="313">
        <f>IF('BIFUbC-electricity'!AB24&gt;0,'E-electricity'!AB72/'BIFUbC-electricity'!AB24,1)</f>
        <v>1</v>
      </c>
      <c r="AC24" s="313">
        <f>IF('BIFUbC-electricity'!AC24&gt;0,'E-electricity'!AC72/'BIFUbC-electricity'!AC24,1)</f>
        <v>1</v>
      </c>
      <c r="AD24" s="313">
        <f>IF('BIFUbC-electricity'!AD24&gt;0,'E-electricity'!AD72/'BIFUbC-electricity'!AD24,1)</f>
        <v>1</v>
      </c>
      <c r="AE24" s="313">
        <f>IF('BIFUbC-electricity'!AE24&gt;0,'E-electricity'!AE72/'BIFUbC-electricity'!AE24,1)</f>
        <v>1</v>
      </c>
      <c r="AF24" s="313">
        <f>IF('BIFUbC-electricity'!AF24&gt;0,'E-electricity'!AF72/'BIFUbC-electricity'!AF24,1)</f>
        <v>1</v>
      </c>
      <c r="AG24" s="313">
        <f>IF('BIFUbC-electricity'!AG24&gt;0,'E-electricity'!AG72/'BIFUbC-electricity'!AG24,1)</f>
        <v>1</v>
      </c>
      <c r="AH24" s="313">
        <f>IF('BIFUbC-electricity'!AH24&gt;0,'E-electricity'!AH72/'BIFUbC-electricity'!AH24,1)</f>
        <v>1</v>
      </c>
      <c r="AI24" s="313">
        <f>IF('BIFUbC-electricity'!AI24&gt;0,'E-electricity'!AI72/'BIFUbC-electricity'!AI24,1)</f>
        <v>1</v>
      </c>
      <c r="AJ24" s="313">
        <f>IF('BIFUbC-electricity'!AJ24&gt;0,'E-electricity'!AJ72/'BIFUbC-electricity'!AJ24,1)</f>
        <v>1</v>
      </c>
      <c r="AK24" s="313">
        <f>IF('BIFUbC-electricity'!AK24&gt;0,'E-electricity'!AK72/'BIFUbC-electricity'!AK24,1)</f>
        <v>1</v>
      </c>
      <c r="AL24" s="313">
        <f>IF('BIFUbC-electricity'!AL24&gt;0,'E-electricity'!AL72/'BIFUbC-electricity'!AL24,1)</f>
        <v>1</v>
      </c>
      <c r="AM24" s="313">
        <f>IF('BIFUbC-electricity'!AM24&gt;0,'E-electricity'!AM72/'BIFUbC-electricity'!AM24,1)</f>
        <v>1</v>
      </c>
      <c r="AN24" s="313">
        <f>IF('BIFUbC-electricity'!AN24&gt;0,'E-electricity'!AN72/'BIFUbC-electricity'!AN24,1)</f>
        <v>1</v>
      </c>
      <c r="AO24" s="313">
        <f>IF('BIFUbC-electricity'!AO24&gt;0,'E-electricity'!AO72/'BIFUbC-electricity'!AO24,1)</f>
        <v>1</v>
      </c>
      <c r="AP24" s="313">
        <f>IF('BIFUbC-electricity'!AP24&gt;0,'E-electricity'!AP72/'BIFUbC-electricity'!AP24,1)</f>
        <v>1</v>
      </c>
      <c r="AQ24" s="313">
        <f>IF('BIFUbC-electricity'!AQ24&gt;0,'E-electricity'!AQ72/'BIFUbC-electricity'!AQ24,1)</f>
        <v>1</v>
      </c>
    </row>
    <row r="25" spans="1:43" x14ac:dyDescent="0.2">
      <c r="A25" s="313" t="s">
        <v>147</v>
      </c>
      <c r="B25" s="313">
        <f>IF('BIFUbC-electricity'!B25&gt;0,'E-electricity'!B73/'BIFUbC-electricity'!B25,1)</f>
        <v>1</v>
      </c>
      <c r="C25" s="313">
        <f>IF('BIFUbC-electricity'!C25&gt;0,'E-electricity'!C73/'BIFUbC-electricity'!C25,1)</f>
        <v>1</v>
      </c>
      <c r="D25" s="313">
        <f>IF('BIFUbC-electricity'!D25&gt;0,'E-electricity'!D73/'BIFUbC-electricity'!D25,1)</f>
        <v>1</v>
      </c>
      <c r="E25" s="313">
        <f>IF('BIFUbC-electricity'!E25&gt;0,'E-electricity'!E73/'BIFUbC-electricity'!E25,1)</f>
        <v>1</v>
      </c>
      <c r="F25" s="313">
        <f>IF('BIFUbC-electricity'!F25&gt;0,'E-electricity'!F73/'BIFUbC-electricity'!F25,1)</f>
        <v>1</v>
      </c>
      <c r="G25" s="313">
        <f>IF('BIFUbC-electricity'!G25&gt;0,'E-electricity'!G73/'BIFUbC-electricity'!G25,1)</f>
        <v>1</v>
      </c>
      <c r="H25" s="313">
        <f>IF('BIFUbC-electricity'!H25&gt;0,'E-electricity'!H73/'BIFUbC-electricity'!H25,1)</f>
        <v>1</v>
      </c>
      <c r="I25" s="313">
        <f>IF('BIFUbC-electricity'!I25&gt;0,'E-electricity'!I73/'BIFUbC-electricity'!I25,1)</f>
        <v>1</v>
      </c>
      <c r="J25" s="313">
        <f>IF('BIFUbC-electricity'!J25&gt;0,'E-electricity'!J73/'BIFUbC-electricity'!J25,1)</f>
        <v>1</v>
      </c>
      <c r="K25" s="313">
        <f>IF('BIFUbC-electricity'!K25&gt;0,'E-electricity'!K73/'BIFUbC-electricity'!K25,1)</f>
        <v>1</v>
      </c>
      <c r="L25" s="313">
        <f>IF('BIFUbC-electricity'!L25&gt;0,'E-electricity'!L73/'BIFUbC-electricity'!L25,1)</f>
        <v>1</v>
      </c>
      <c r="M25" s="313">
        <f>IF('BIFUbC-electricity'!M25&gt;0,'E-electricity'!M73/'BIFUbC-electricity'!M25,1)</f>
        <v>1</v>
      </c>
      <c r="N25" s="313">
        <f>IF('BIFUbC-electricity'!N25&gt;0,'E-electricity'!N73/'BIFUbC-electricity'!N25,1)</f>
        <v>1</v>
      </c>
      <c r="O25" s="313">
        <f>IF('BIFUbC-electricity'!O25&gt;0,'E-electricity'!O73/'BIFUbC-electricity'!O25,1)</f>
        <v>1</v>
      </c>
      <c r="P25" s="313">
        <f>IF('BIFUbC-electricity'!P25&gt;0,'E-electricity'!P73/'BIFUbC-electricity'!P25,1)</f>
        <v>1</v>
      </c>
      <c r="Q25" s="313">
        <f>IF('BIFUbC-electricity'!Q25&gt;0,'E-electricity'!Q73/'BIFUbC-electricity'!Q25,1)</f>
        <v>1</v>
      </c>
      <c r="R25" s="313">
        <f>IF('BIFUbC-electricity'!R25&gt;0,'E-electricity'!R73/'BIFUbC-electricity'!R25,1)</f>
        <v>1</v>
      </c>
      <c r="S25" s="313">
        <f>IF('BIFUbC-electricity'!S25&gt;0,'E-electricity'!S73/'BIFUbC-electricity'!S25,1)</f>
        <v>1</v>
      </c>
      <c r="T25" s="313">
        <f>IF('BIFUbC-electricity'!T25&gt;0,'E-electricity'!T73/'BIFUbC-electricity'!T25,1)</f>
        <v>1</v>
      </c>
      <c r="U25" s="313">
        <f>IF('BIFUbC-electricity'!U25&gt;0,'E-electricity'!U73/'BIFUbC-electricity'!U25,1)</f>
        <v>1</v>
      </c>
      <c r="V25" s="313">
        <f>IF('BIFUbC-electricity'!V25&gt;0,'E-electricity'!V73/'BIFUbC-electricity'!V25,1)</f>
        <v>1</v>
      </c>
      <c r="W25" s="313">
        <f>IF('BIFUbC-electricity'!W25&gt;0,'E-electricity'!W73/'BIFUbC-electricity'!W25,1)</f>
        <v>1</v>
      </c>
      <c r="X25" s="313">
        <f>IF('BIFUbC-electricity'!X25&gt;0,'E-electricity'!X73/'BIFUbC-electricity'!X25,1)</f>
        <v>1</v>
      </c>
      <c r="Y25" s="313">
        <f>IF('BIFUbC-electricity'!Y25&gt;0,'E-electricity'!Y73/'BIFUbC-electricity'!Y25,1)</f>
        <v>1</v>
      </c>
      <c r="Z25" s="313">
        <f>IF('BIFUbC-electricity'!Z25&gt;0,'E-electricity'!Z73/'BIFUbC-electricity'!Z25,1)</f>
        <v>1</v>
      </c>
      <c r="AA25" s="313">
        <f>IF('BIFUbC-electricity'!AA25&gt;0,'E-electricity'!AA73/'BIFUbC-electricity'!AA25,1)</f>
        <v>1</v>
      </c>
      <c r="AB25" s="313">
        <f>IF('BIFUbC-electricity'!AB25&gt;0,'E-electricity'!AB73/'BIFUbC-electricity'!AB25,1)</f>
        <v>1</v>
      </c>
      <c r="AC25" s="313">
        <f>IF('BIFUbC-electricity'!AC25&gt;0,'E-electricity'!AC73/'BIFUbC-electricity'!AC25,1)</f>
        <v>1</v>
      </c>
      <c r="AD25" s="313">
        <f>IF('BIFUbC-electricity'!AD25&gt;0,'E-electricity'!AD73/'BIFUbC-electricity'!AD25,1)</f>
        <v>1</v>
      </c>
      <c r="AE25" s="313">
        <f>IF('BIFUbC-electricity'!AE25&gt;0,'E-electricity'!AE73/'BIFUbC-electricity'!AE25,1)</f>
        <v>1</v>
      </c>
      <c r="AF25" s="313">
        <f>IF('BIFUbC-electricity'!AF25&gt;0,'E-electricity'!AF73/'BIFUbC-electricity'!AF25,1)</f>
        <v>1</v>
      </c>
      <c r="AG25" s="313">
        <f>IF('BIFUbC-electricity'!AG25&gt;0,'E-electricity'!AG73/'BIFUbC-electricity'!AG25,1)</f>
        <v>1</v>
      </c>
      <c r="AH25" s="313">
        <f>IF('BIFUbC-electricity'!AH25&gt;0,'E-electricity'!AH73/'BIFUbC-electricity'!AH25,1)</f>
        <v>1</v>
      </c>
      <c r="AI25" s="313">
        <f>IF('BIFUbC-electricity'!AI25&gt;0,'E-electricity'!AI73/'BIFUbC-electricity'!AI25,1)</f>
        <v>1</v>
      </c>
      <c r="AJ25" s="313">
        <f>IF('BIFUbC-electricity'!AJ25&gt;0,'E-electricity'!AJ73/'BIFUbC-electricity'!AJ25,1)</f>
        <v>1</v>
      </c>
      <c r="AK25" s="313">
        <f>IF('BIFUbC-electricity'!AK25&gt;0,'E-electricity'!AK73/'BIFUbC-electricity'!AK25,1)</f>
        <v>1</v>
      </c>
      <c r="AL25" s="313">
        <f>IF('BIFUbC-electricity'!AL25&gt;0,'E-electricity'!AL73/'BIFUbC-electricity'!AL25,1)</f>
        <v>1</v>
      </c>
      <c r="AM25" s="313">
        <f>IF('BIFUbC-electricity'!AM25&gt;0,'E-electricity'!AM73/'BIFUbC-electricity'!AM25,1)</f>
        <v>1</v>
      </c>
      <c r="AN25" s="313">
        <f>IF('BIFUbC-electricity'!AN25&gt;0,'E-electricity'!AN73/'BIFUbC-electricity'!AN25,1)</f>
        <v>1</v>
      </c>
      <c r="AO25" s="313">
        <f>IF('BIFUbC-electricity'!AO25&gt;0,'E-electricity'!AO73/'BIFUbC-electricity'!AO25,1)</f>
        <v>1</v>
      </c>
      <c r="AP25" s="313">
        <f>IF('BIFUbC-electricity'!AP25&gt;0,'E-electricity'!AP73/'BIFUbC-electricity'!AP25,1)</f>
        <v>1</v>
      </c>
      <c r="AQ25" s="313">
        <f>IF('BIFUbC-electricity'!AQ25&gt;0,'E-electricity'!AQ73/'BIFUbC-electricity'!AQ25,1)</f>
        <v>1</v>
      </c>
    </row>
    <row r="26" spans="1:43" x14ac:dyDescent="0.2">
      <c r="A26" s="313" t="s">
        <v>148</v>
      </c>
      <c r="B26" s="313">
        <f>IF('BIFUbC-electricity'!B26&gt;0,'E-electricity'!B74/'BIFUbC-electricity'!B26,1)</f>
        <v>1</v>
      </c>
      <c r="C26" s="313">
        <f>IF('BIFUbC-electricity'!C26&gt;0,'E-electricity'!C74/'BIFUbC-electricity'!C26,1)</f>
        <v>1</v>
      </c>
      <c r="D26" s="313">
        <f>IF('BIFUbC-electricity'!D26&gt;0,'E-electricity'!D74/'BIFUbC-electricity'!D26,1)</f>
        <v>1</v>
      </c>
      <c r="E26" s="313">
        <f>IF('BIFUbC-electricity'!E26&gt;0,'E-electricity'!E74/'BIFUbC-electricity'!E26,1)</f>
        <v>1</v>
      </c>
      <c r="F26" s="313">
        <f>IF('BIFUbC-electricity'!F26&gt;0,'E-electricity'!F74/'BIFUbC-electricity'!F26,1)</f>
        <v>1</v>
      </c>
      <c r="G26" s="313">
        <f>IF('BIFUbC-electricity'!G26&gt;0,'E-electricity'!G74/'BIFUbC-electricity'!G26,1)</f>
        <v>1</v>
      </c>
      <c r="H26" s="313">
        <f>IF('BIFUbC-electricity'!H26&gt;0,'E-electricity'!H74/'BIFUbC-electricity'!H26,1)</f>
        <v>1</v>
      </c>
      <c r="I26" s="313">
        <f>IF('BIFUbC-electricity'!I26&gt;0,'E-electricity'!I74/'BIFUbC-electricity'!I26,1)</f>
        <v>1</v>
      </c>
      <c r="J26" s="313">
        <f>IF('BIFUbC-electricity'!J26&gt;0,'E-electricity'!J74/'BIFUbC-electricity'!J26,1)</f>
        <v>1</v>
      </c>
      <c r="K26" s="313">
        <f>IF('BIFUbC-electricity'!K26&gt;0,'E-electricity'!K74/'BIFUbC-electricity'!K26,1)</f>
        <v>1</v>
      </c>
      <c r="L26" s="313">
        <f>IF('BIFUbC-electricity'!L26&gt;0,'E-electricity'!L74/'BIFUbC-electricity'!L26,1)</f>
        <v>1</v>
      </c>
      <c r="M26" s="313">
        <f>IF('BIFUbC-electricity'!M26&gt;0,'E-electricity'!M74/'BIFUbC-electricity'!M26,1)</f>
        <v>1</v>
      </c>
      <c r="N26" s="313">
        <f>IF('BIFUbC-electricity'!N26&gt;0,'E-electricity'!N74/'BIFUbC-electricity'!N26,1)</f>
        <v>1</v>
      </c>
      <c r="O26" s="313">
        <f>IF('BIFUbC-electricity'!O26&gt;0,'E-electricity'!O74/'BIFUbC-electricity'!O26,1)</f>
        <v>1</v>
      </c>
      <c r="P26" s="313">
        <f>IF('BIFUbC-electricity'!P26&gt;0,'E-electricity'!P74/'BIFUbC-electricity'!P26,1)</f>
        <v>1</v>
      </c>
      <c r="Q26" s="313">
        <f>IF('BIFUbC-electricity'!Q26&gt;0,'E-electricity'!Q74/'BIFUbC-electricity'!Q26,1)</f>
        <v>1</v>
      </c>
      <c r="R26" s="313">
        <f>IF('BIFUbC-electricity'!R26&gt;0,'E-electricity'!R74/'BIFUbC-electricity'!R26,1)</f>
        <v>1</v>
      </c>
      <c r="S26" s="313">
        <f>IF('BIFUbC-electricity'!S26&gt;0,'E-electricity'!S74/'BIFUbC-electricity'!S26,1)</f>
        <v>1</v>
      </c>
      <c r="T26" s="313">
        <f>IF('BIFUbC-electricity'!T26&gt;0,'E-electricity'!T74/'BIFUbC-electricity'!T26,1)</f>
        <v>1</v>
      </c>
      <c r="U26" s="313">
        <f>IF('BIFUbC-electricity'!U26&gt;0,'E-electricity'!U74/'BIFUbC-electricity'!U26,1)</f>
        <v>1</v>
      </c>
      <c r="V26" s="313">
        <f>IF('BIFUbC-electricity'!V26&gt;0,'E-electricity'!V74/'BIFUbC-electricity'!V26,1)</f>
        <v>1</v>
      </c>
      <c r="W26" s="313">
        <f>IF('BIFUbC-electricity'!W26&gt;0,'E-electricity'!W74/'BIFUbC-electricity'!W26,1)</f>
        <v>1</v>
      </c>
      <c r="X26" s="313">
        <f>IF('BIFUbC-electricity'!X26&gt;0,'E-electricity'!X74/'BIFUbC-electricity'!X26,1)</f>
        <v>1</v>
      </c>
      <c r="Y26" s="313">
        <f>IF('BIFUbC-electricity'!Y26&gt;0,'E-electricity'!Y74/'BIFUbC-electricity'!Y26,1)</f>
        <v>1</v>
      </c>
      <c r="Z26" s="313">
        <f>IF('BIFUbC-electricity'!Z26&gt;0,'E-electricity'!Z74/'BIFUbC-electricity'!Z26,1)</f>
        <v>1</v>
      </c>
      <c r="AA26" s="313">
        <f>IF('BIFUbC-electricity'!AA26&gt;0,'E-electricity'!AA74/'BIFUbC-electricity'!AA26,1)</f>
        <v>1</v>
      </c>
      <c r="AB26" s="313">
        <f>IF('BIFUbC-electricity'!AB26&gt;0,'E-electricity'!AB74/'BIFUbC-electricity'!AB26,1)</f>
        <v>1</v>
      </c>
      <c r="AC26" s="313">
        <f>IF('BIFUbC-electricity'!AC26&gt;0,'E-electricity'!AC74/'BIFUbC-electricity'!AC26,1)</f>
        <v>1</v>
      </c>
      <c r="AD26" s="313">
        <f>IF('BIFUbC-electricity'!AD26&gt;0,'E-electricity'!AD74/'BIFUbC-electricity'!AD26,1)</f>
        <v>1</v>
      </c>
      <c r="AE26" s="313">
        <f>IF('BIFUbC-electricity'!AE26&gt;0,'E-electricity'!AE74/'BIFUbC-electricity'!AE26,1)</f>
        <v>1</v>
      </c>
      <c r="AF26" s="313">
        <f>IF('BIFUbC-electricity'!AF26&gt;0,'E-electricity'!AF74/'BIFUbC-electricity'!AF26,1)</f>
        <v>1</v>
      </c>
      <c r="AG26" s="313">
        <f>IF('BIFUbC-electricity'!AG26&gt;0,'E-electricity'!AG74/'BIFUbC-electricity'!AG26,1)</f>
        <v>1</v>
      </c>
      <c r="AH26" s="313">
        <f>IF('BIFUbC-electricity'!AH26&gt;0,'E-electricity'!AH74/'BIFUbC-electricity'!AH26,1)</f>
        <v>1</v>
      </c>
      <c r="AI26" s="313">
        <f>IF('BIFUbC-electricity'!AI26&gt;0,'E-electricity'!AI74/'BIFUbC-electricity'!AI26,1)</f>
        <v>1</v>
      </c>
      <c r="AJ26" s="313">
        <f>IF('BIFUbC-electricity'!AJ26&gt;0,'E-electricity'!AJ74/'BIFUbC-electricity'!AJ26,1)</f>
        <v>1</v>
      </c>
      <c r="AK26" s="313">
        <f>IF('BIFUbC-electricity'!AK26&gt;0,'E-electricity'!AK74/'BIFUbC-electricity'!AK26,1)</f>
        <v>1</v>
      </c>
      <c r="AL26" s="313">
        <f>IF('BIFUbC-electricity'!AL26&gt;0,'E-electricity'!AL74/'BIFUbC-electricity'!AL26,1)</f>
        <v>1</v>
      </c>
      <c r="AM26" s="313">
        <f>IF('BIFUbC-electricity'!AM26&gt;0,'E-electricity'!AM74/'BIFUbC-electricity'!AM26,1)</f>
        <v>1</v>
      </c>
      <c r="AN26" s="313">
        <f>IF('BIFUbC-electricity'!AN26&gt;0,'E-electricity'!AN74/'BIFUbC-electricity'!AN26,1)</f>
        <v>1</v>
      </c>
      <c r="AO26" s="313">
        <f>IF('BIFUbC-electricity'!AO26&gt;0,'E-electricity'!AO74/'BIFUbC-electricity'!AO26,1)</f>
        <v>1</v>
      </c>
      <c r="AP26" s="313">
        <f>IF('BIFUbC-electricity'!AP26&gt;0,'E-electricity'!AP74/'BIFUbC-electricity'!AP26,1)</f>
        <v>1</v>
      </c>
      <c r="AQ26" s="313">
        <f>IF('BIFUbC-electricity'!AQ26&gt;0,'E-electricity'!AQ74/'BIFUbC-electricity'!AQ26,1)</f>
        <v>1</v>
      </c>
    </row>
  </sheetData>
  <phoneticPr fontId="3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2F71-F10D-4E32-B99F-AE34161D815B}">
  <sheetPr codeName="Sheet53">
    <tabColor theme="4" tint="-0.249977111117893"/>
  </sheetPr>
  <dimension ref="A1:AQ26"/>
  <sheetViews>
    <sheetView topLeftCell="S1" workbookViewId="0">
      <selection activeCell="B2" sqref="B2:AQ26"/>
    </sheetView>
    <sheetView workbookViewId="1"/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f>IF('BIFUbC-heat'!B2&gt;0,'E-heat'!B50/'BIFUbC-heat'!B2,1)</f>
        <v>1</v>
      </c>
      <c r="C2" s="313">
        <f>IF('BIFUbC-heat'!C2&gt;0,'E-heat'!C50/'BIFUbC-heat'!C2,1)</f>
        <v>1</v>
      </c>
      <c r="D2" s="313">
        <f>IF('BIFUbC-heat'!D2&gt;0,'E-heat'!D50/'BIFUbC-heat'!D2,1)</f>
        <v>1</v>
      </c>
      <c r="E2" s="313">
        <f>IF('BIFUbC-heat'!E2&gt;0,'E-heat'!E50/'BIFUbC-heat'!E2,1)</f>
        <v>1</v>
      </c>
      <c r="F2" s="313">
        <f>IF('BIFUbC-heat'!F2&gt;0,'E-heat'!F50/'BIFUbC-heat'!F2,1)</f>
        <v>1</v>
      </c>
      <c r="G2" s="313">
        <f>IF('BIFUbC-heat'!G2&gt;0,'E-heat'!G50/'BIFUbC-heat'!G2,1)</f>
        <v>1</v>
      </c>
      <c r="H2" s="313">
        <f>IF('BIFUbC-heat'!H2&gt;0,'E-heat'!H50/'BIFUbC-heat'!H2,1)</f>
        <v>1</v>
      </c>
      <c r="I2" s="313">
        <f>IF('BIFUbC-heat'!I2&gt;0,'E-heat'!I50/'BIFUbC-heat'!I2,1)</f>
        <v>1</v>
      </c>
      <c r="J2" s="313">
        <f>IF('BIFUbC-heat'!J2&gt;0,'E-heat'!J50/'BIFUbC-heat'!J2,1)</f>
        <v>1</v>
      </c>
      <c r="K2" s="313">
        <f>IF('BIFUbC-heat'!K2&gt;0,'E-heat'!K50/'BIFUbC-heat'!K2,1)</f>
        <v>1</v>
      </c>
      <c r="L2" s="313">
        <f>IF('BIFUbC-heat'!L2&gt;0,'E-heat'!L50/'BIFUbC-heat'!L2,1)</f>
        <v>1</v>
      </c>
      <c r="M2" s="313">
        <f>IF('BIFUbC-heat'!M2&gt;0,'E-heat'!M50/'BIFUbC-heat'!M2,1)</f>
        <v>1</v>
      </c>
      <c r="N2" s="313">
        <f>IF('BIFUbC-heat'!N2&gt;0,'E-heat'!N50/'BIFUbC-heat'!N2,1)</f>
        <v>1</v>
      </c>
      <c r="O2" s="313">
        <f>IF('BIFUbC-heat'!O2&gt;0,'E-heat'!O50/'BIFUbC-heat'!O2,1)</f>
        <v>1</v>
      </c>
      <c r="P2" s="313">
        <f>IF('BIFUbC-heat'!P2&gt;0,'E-heat'!P50/'BIFUbC-heat'!P2,1)</f>
        <v>1</v>
      </c>
      <c r="Q2" s="313">
        <f>IF('BIFUbC-heat'!Q2&gt;0,'E-heat'!Q50/'BIFUbC-heat'!Q2,1)</f>
        <v>1</v>
      </c>
      <c r="R2" s="313">
        <f>IF('BIFUbC-heat'!R2&gt;0,'E-heat'!R50/'BIFUbC-heat'!R2,1)</f>
        <v>1</v>
      </c>
      <c r="S2" s="313">
        <f>IF('BIFUbC-heat'!S2&gt;0,'E-heat'!S50/'BIFUbC-heat'!S2,1)</f>
        <v>1</v>
      </c>
      <c r="T2" s="313">
        <f>IF('BIFUbC-heat'!T2&gt;0,'E-heat'!T50/'BIFUbC-heat'!T2,1)</f>
        <v>1</v>
      </c>
      <c r="U2" s="313">
        <f>IF('BIFUbC-heat'!U2&gt;0,'E-heat'!U50/'BIFUbC-heat'!U2,1)</f>
        <v>1</v>
      </c>
      <c r="V2" s="313">
        <f>IF('BIFUbC-heat'!V2&gt;0,'E-heat'!V50/'BIFUbC-heat'!V2,1)</f>
        <v>1</v>
      </c>
      <c r="W2" s="313">
        <f>IF('BIFUbC-heat'!W2&gt;0,'E-heat'!W50/'BIFUbC-heat'!W2,1)</f>
        <v>1</v>
      </c>
      <c r="X2" s="313">
        <f>IF('BIFUbC-heat'!X2&gt;0,'E-heat'!X50/'BIFUbC-heat'!X2,1)</f>
        <v>1</v>
      </c>
      <c r="Y2" s="313">
        <f>IF('BIFUbC-heat'!Y2&gt;0,'E-heat'!Y50/'BIFUbC-heat'!Y2,1)</f>
        <v>1</v>
      </c>
      <c r="Z2" s="313">
        <f>IF('BIFUbC-heat'!Z2&gt;0,'E-heat'!Z50/'BIFUbC-heat'!Z2,1)</f>
        <v>1</v>
      </c>
      <c r="AA2" s="313">
        <f>IF('BIFUbC-heat'!AA2&gt;0,'E-heat'!AA50/'BIFUbC-heat'!AA2,1)</f>
        <v>1</v>
      </c>
      <c r="AB2" s="313">
        <f>IF('BIFUbC-heat'!AB2&gt;0,'E-heat'!AB50/'BIFUbC-heat'!AB2,1)</f>
        <v>1</v>
      </c>
      <c r="AC2" s="313">
        <f>IF('BIFUbC-heat'!AC2&gt;0,'E-heat'!AC50/'BIFUbC-heat'!AC2,1)</f>
        <v>1</v>
      </c>
      <c r="AD2" s="313">
        <f>IF('BIFUbC-heat'!AD2&gt;0,'E-heat'!AD50/'BIFUbC-heat'!AD2,1)</f>
        <v>1</v>
      </c>
      <c r="AE2" s="313">
        <f>IF('BIFUbC-heat'!AE2&gt;0,'E-heat'!AE50/'BIFUbC-heat'!AE2,1)</f>
        <v>1</v>
      </c>
      <c r="AF2" s="313">
        <f>IF('BIFUbC-heat'!AF2&gt;0,'E-heat'!AF50/'BIFUbC-heat'!AF2,1)</f>
        <v>1</v>
      </c>
      <c r="AG2" s="313">
        <f>IF('BIFUbC-heat'!AG2&gt;0,'E-heat'!AG50/'BIFUbC-heat'!AG2,1)</f>
        <v>1</v>
      </c>
      <c r="AH2" s="313">
        <f>IF('BIFUbC-heat'!AH2&gt;0,'E-heat'!AH50/'BIFUbC-heat'!AH2,1)</f>
        <v>1</v>
      </c>
      <c r="AI2" s="313">
        <f>IF('BIFUbC-heat'!AI2&gt;0,'E-heat'!AI50/'BIFUbC-heat'!AI2,1)</f>
        <v>1</v>
      </c>
      <c r="AJ2" s="313">
        <f>IF('BIFUbC-heat'!AJ2&gt;0,'E-heat'!AJ50/'BIFUbC-heat'!AJ2,1)</f>
        <v>1</v>
      </c>
      <c r="AK2" s="313">
        <f>IF('BIFUbC-heat'!AK2&gt;0,'E-heat'!AK50/'BIFUbC-heat'!AK2,1)</f>
        <v>1</v>
      </c>
      <c r="AL2" s="313">
        <f>IF('BIFUbC-heat'!AL2&gt;0,'E-heat'!AL50/'BIFUbC-heat'!AL2,1)</f>
        <v>1</v>
      </c>
      <c r="AM2" s="313">
        <f>IF('BIFUbC-heat'!AM2&gt;0,'E-heat'!AM50/'BIFUbC-heat'!AM2,1)</f>
        <v>1</v>
      </c>
      <c r="AN2" s="313">
        <f>IF('BIFUbC-heat'!AN2&gt;0,'E-heat'!AN50/'BIFUbC-heat'!AN2,1)</f>
        <v>1</v>
      </c>
      <c r="AO2" s="313">
        <f>IF('BIFUbC-heat'!AO2&gt;0,'E-heat'!AO50/'BIFUbC-heat'!AO2,1)</f>
        <v>1</v>
      </c>
      <c r="AP2" s="313">
        <f>IF('BIFUbC-heat'!AP2&gt;0,'E-heat'!AP50/'BIFUbC-heat'!AP2,1)</f>
        <v>1</v>
      </c>
      <c r="AQ2" s="313">
        <f>IF('BIFUbC-heat'!AQ2&gt;0,'E-heat'!AQ50/'BIFUbC-heat'!AQ2,1)</f>
        <v>1</v>
      </c>
    </row>
    <row r="3" spans="1:43" x14ac:dyDescent="0.2">
      <c r="A3" s="313" t="s">
        <v>125</v>
      </c>
      <c r="B3" s="313">
        <f>IF('BIFUbC-heat'!B3&gt;0,'E-heat'!B51/'BIFUbC-heat'!B3,1)</f>
        <v>1</v>
      </c>
      <c r="C3" s="313">
        <f>IF('BIFUbC-heat'!C3&gt;0,'E-heat'!C51/'BIFUbC-heat'!C3,1)</f>
        <v>1</v>
      </c>
      <c r="D3" s="313">
        <f>IF('BIFUbC-heat'!D3&gt;0,'E-heat'!D51/'BIFUbC-heat'!D3,1)</f>
        <v>1</v>
      </c>
      <c r="E3" s="313">
        <f>IF('BIFUbC-heat'!E3&gt;0,'E-heat'!E51/'BIFUbC-heat'!E3,1)</f>
        <v>1</v>
      </c>
      <c r="F3" s="313">
        <f>IF('BIFUbC-heat'!F3&gt;0,'E-heat'!F51/'BIFUbC-heat'!F3,1)</f>
        <v>1</v>
      </c>
      <c r="G3" s="313">
        <f>IF('BIFUbC-heat'!G3&gt;0,'E-heat'!G51/'BIFUbC-heat'!G3,1)</f>
        <v>1</v>
      </c>
      <c r="H3" s="313">
        <f>IF('BIFUbC-heat'!H3&gt;0,'E-heat'!H51/'BIFUbC-heat'!H3,1)</f>
        <v>1</v>
      </c>
      <c r="I3" s="313">
        <f>IF('BIFUbC-heat'!I3&gt;0,'E-heat'!I51/'BIFUbC-heat'!I3,1)</f>
        <v>1</v>
      </c>
      <c r="J3" s="313">
        <f>IF('BIFUbC-heat'!J3&gt;0,'E-heat'!J51/'BIFUbC-heat'!J3,1)</f>
        <v>1</v>
      </c>
      <c r="K3" s="313">
        <f>IF('BIFUbC-heat'!K3&gt;0,'E-heat'!K51/'BIFUbC-heat'!K3,1)</f>
        <v>1</v>
      </c>
      <c r="L3" s="313">
        <f>IF('BIFUbC-heat'!L3&gt;0,'E-heat'!L51/'BIFUbC-heat'!L3,1)</f>
        <v>1</v>
      </c>
      <c r="M3" s="313">
        <f>IF('BIFUbC-heat'!M3&gt;0,'E-heat'!M51/'BIFUbC-heat'!M3,1)</f>
        <v>1</v>
      </c>
      <c r="N3" s="313">
        <f>IF('BIFUbC-heat'!N3&gt;0,'E-heat'!N51/'BIFUbC-heat'!N3,1)</f>
        <v>1</v>
      </c>
      <c r="O3" s="313">
        <f>IF('BIFUbC-heat'!O3&gt;0,'E-heat'!O51/'BIFUbC-heat'!O3,1)</f>
        <v>1</v>
      </c>
      <c r="P3" s="313">
        <f>IF('BIFUbC-heat'!P3&gt;0,'E-heat'!P51/'BIFUbC-heat'!P3,1)</f>
        <v>1</v>
      </c>
      <c r="Q3" s="313">
        <f>IF('BIFUbC-heat'!Q3&gt;0,'E-heat'!Q51/'BIFUbC-heat'!Q3,1)</f>
        <v>1</v>
      </c>
      <c r="R3" s="313">
        <f>IF('BIFUbC-heat'!R3&gt;0,'E-heat'!R51/'BIFUbC-heat'!R3,1)</f>
        <v>1</v>
      </c>
      <c r="S3" s="313">
        <f>IF('BIFUbC-heat'!S3&gt;0,'E-heat'!S51/'BIFUbC-heat'!S3,1)</f>
        <v>1</v>
      </c>
      <c r="T3" s="313">
        <f>IF('BIFUbC-heat'!T3&gt;0,'E-heat'!T51/'BIFUbC-heat'!T3,1)</f>
        <v>1</v>
      </c>
      <c r="U3" s="313">
        <f>IF('BIFUbC-heat'!U3&gt;0,'E-heat'!U51/'BIFUbC-heat'!U3,1)</f>
        <v>1</v>
      </c>
      <c r="V3" s="313">
        <f>IF('BIFUbC-heat'!V3&gt;0,'E-heat'!V51/'BIFUbC-heat'!V3,1)</f>
        <v>1</v>
      </c>
      <c r="W3" s="313">
        <f>IF('BIFUbC-heat'!W3&gt;0,'E-heat'!W51/'BIFUbC-heat'!W3,1)</f>
        <v>1</v>
      </c>
      <c r="X3" s="313">
        <f>IF('BIFUbC-heat'!X3&gt;0,'E-heat'!X51/'BIFUbC-heat'!X3,1)</f>
        <v>1</v>
      </c>
      <c r="Y3" s="313">
        <f>IF('BIFUbC-heat'!Y3&gt;0,'E-heat'!Y51/'BIFUbC-heat'!Y3,1)</f>
        <v>1</v>
      </c>
      <c r="Z3" s="313">
        <f>IF('BIFUbC-heat'!Z3&gt;0,'E-heat'!Z51/'BIFUbC-heat'!Z3,1)</f>
        <v>1</v>
      </c>
      <c r="AA3" s="313">
        <f>IF('BIFUbC-heat'!AA3&gt;0,'E-heat'!AA51/'BIFUbC-heat'!AA3,1)</f>
        <v>1</v>
      </c>
      <c r="AB3" s="313">
        <f>IF('BIFUbC-heat'!AB3&gt;0,'E-heat'!AB51/'BIFUbC-heat'!AB3,1)</f>
        <v>1</v>
      </c>
      <c r="AC3" s="313">
        <f>IF('BIFUbC-heat'!AC3&gt;0,'E-heat'!AC51/'BIFUbC-heat'!AC3,1)</f>
        <v>1</v>
      </c>
      <c r="AD3" s="313">
        <f>IF('BIFUbC-heat'!AD3&gt;0,'E-heat'!AD51/'BIFUbC-heat'!AD3,1)</f>
        <v>1</v>
      </c>
      <c r="AE3" s="313">
        <f>IF('BIFUbC-heat'!AE3&gt;0,'E-heat'!AE51/'BIFUbC-heat'!AE3,1)</f>
        <v>1</v>
      </c>
      <c r="AF3" s="313">
        <f>IF('BIFUbC-heat'!AF3&gt;0,'E-heat'!AF51/'BIFUbC-heat'!AF3,1)</f>
        <v>1</v>
      </c>
      <c r="AG3" s="313">
        <f>IF('BIFUbC-heat'!AG3&gt;0,'E-heat'!AG51/'BIFUbC-heat'!AG3,1)</f>
        <v>1</v>
      </c>
      <c r="AH3" s="313">
        <f>IF('BIFUbC-heat'!AH3&gt;0,'E-heat'!AH51/'BIFUbC-heat'!AH3,1)</f>
        <v>1</v>
      </c>
      <c r="AI3" s="313">
        <f>IF('BIFUbC-heat'!AI3&gt;0,'E-heat'!AI51/'BIFUbC-heat'!AI3,1)</f>
        <v>1</v>
      </c>
      <c r="AJ3" s="313">
        <f>IF('BIFUbC-heat'!AJ3&gt;0,'E-heat'!AJ51/'BIFUbC-heat'!AJ3,1)</f>
        <v>1</v>
      </c>
      <c r="AK3" s="313">
        <f>IF('BIFUbC-heat'!AK3&gt;0,'E-heat'!AK51/'BIFUbC-heat'!AK3,1)</f>
        <v>1</v>
      </c>
      <c r="AL3" s="313">
        <f>IF('BIFUbC-heat'!AL3&gt;0,'E-heat'!AL51/'BIFUbC-heat'!AL3,1)</f>
        <v>1</v>
      </c>
      <c r="AM3" s="313">
        <f>IF('BIFUbC-heat'!AM3&gt;0,'E-heat'!AM51/'BIFUbC-heat'!AM3,1)</f>
        <v>1</v>
      </c>
      <c r="AN3" s="313">
        <f>IF('BIFUbC-heat'!AN3&gt;0,'E-heat'!AN51/'BIFUbC-heat'!AN3,1)</f>
        <v>1</v>
      </c>
      <c r="AO3" s="313">
        <f>IF('BIFUbC-heat'!AO3&gt;0,'E-heat'!AO51/'BIFUbC-heat'!AO3,1)</f>
        <v>1</v>
      </c>
      <c r="AP3" s="313">
        <f>IF('BIFUbC-heat'!AP3&gt;0,'E-heat'!AP51/'BIFUbC-heat'!AP3,1)</f>
        <v>1</v>
      </c>
      <c r="AQ3" s="313">
        <f>IF('BIFUbC-heat'!AQ3&gt;0,'E-heat'!AQ51/'BIFUbC-heat'!AQ3,1)</f>
        <v>1</v>
      </c>
    </row>
    <row r="4" spans="1:43" x14ac:dyDescent="0.2">
      <c r="A4" s="313" t="s">
        <v>126</v>
      </c>
      <c r="B4" s="313">
        <f>IF('BIFUbC-heat'!B4&gt;0,'E-heat'!B52/'BIFUbC-heat'!B4,1)</f>
        <v>1</v>
      </c>
      <c r="C4" s="313">
        <f>IF('BIFUbC-heat'!C4&gt;0,'E-heat'!C52/'BIFUbC-heat'!C4,1)</f>
        <v>1</v>
      </c>
      <c r="D4" s="313">
        <f>IF('BIFUbC-heat'!D4&gt;0,'E-heat'!D52/'BIFUbC-heat'!D4,1)</f>
        <v>1</v>
      </c>
      <c r="E4" s="313">
        <f>IF('BIFUbC-heat'!E4&gt;0,'E-heat'!E52/'BIFUbC-heat'!E4,1)</f>
        <v>1</v>
      </c>
      <c r="F4" s="313">
        <f>IF('BIFUbC-heat'!F4&gt;0,'E-heat'!F52/'BIFUbC-heat'!F4,1)</f>
        <v>1</v>
      </c>
      <c r="G4" s="313">
        <f>IF('BIFUbC-heat'!G4&gt;0,'E-heat'!G52/'BIFUbC-heat'!G4,1)</f>
        <v>1</v>
      </c>
      <c r="H4" s="313">
        <f>IF('BIFUbC-heat'!H4&gt;0,'E-heat'!H52/'BIFUbC-heat'!H4,1)</f>
        <v>1</v>
      </c>
      <c r="I4" s="313">
        <f>IF('BIFUbC-heat'!I4&gt;0,'E-heat'!I52/'BIFUbC-heat'!I4,1)</f>
        <v>1</v>
      </c>
      <c r="J4" s="313">
        <f>IF('BIFUbC-heat'!J4&gt;0,'E-heat'!J52/'BIFUbC-heat'!J4,1)</f>
        <v>1</v>
      </c>
      <c r="K4" s="313">
        <f>IF('BIFUbC-heat'!K4&gt;0,'E-heat'!K52/'BIFUbC-heat'!K4,1)</f>
        <v>1</v>
      </c>
      <c r="L4" s="313">
        <f>IF('BIFUbC-heat'!L4&gt;0,'E-heat'!L52/'BIFUbC-heat'!L4,1)</f>
        <v>1</v>
      </c>
      <c r="M4" s="313">
        <f>IF('BIFUbC-heat'!M4&gt;0,'E-heat'!M52/'BIFUbC-heat'!M4,1)</f>
        <v>1</v>
      </c>
      <c r="N4" s="313">
        <f>IF('BIFUbC-heat'!N4&gt;0,'E-heat'!N52/'BIFUbC-heat'!N4,1)</f>
        <v>1</v>
      </c>
      <c r="O4" s="313">
        <f>IF('BIFUbC-heat'!O4&gt;0,'E-heat'!O52/'BIFUbC-heat'!O4,1)</f>
        <v>1</v>
      </c>
      <c r="P4" s="313">
        <f>IF('BIFUbC-heat'!P4&gt;0,'E-heat'!P52/'BIFUbC-heat'!P4,1)</f>
        <v>1</v>
      </c>
      <c r="Q4" s="313">
        <f>IF('BIFUbC-heat'!Q4&gt;0,'E-heat'!Q52/'BIFUbC-heat'!Q4,1)</f>
        <v>1</v>
      </c>
      <c r="R4" s="313">
        <f>IF('BIFUbC-heat'!R4&gt;0,'E-heat'!R52/'BIFUbC-heat'!R4,1)</f>
        <v>1</v>
      </c>
      <c r="S4" s="313">
        <f>IF('BIFUbC-heat'!S4&gt;0,'E-heat'!S52/'BIFUbC-heat'!S4,1)</f>
        <v>1</v>
      </c>
      <c r="T4" s="313">
        <f>IF('BIFUbC-heat'!T4&gt;0,'E-heat'!T52/'BIFUbC-heat'!T4,1)</f>
        <v>1</v>
      </c>
      <c r="U4" s="313">
        <f>IF('BIFUbC-heat'!U4&gt;0,'E-heat'!U52/'BIFUbC-heat'!U4,1)</f>
        <v>1</v>
      </c>
      <c r="V4" s="313">
        <f>IF('BIFUbC-heat'!V4&gt;0,'E-heat'!V52/'BIFUbC-heat'!V4,1)</f>
        <v>1</v>
      </c>
      <c r="W4" s="313">
        <f>IF('BIFUbC-heat'!W4&gt;0,'E-heat'!W52/'BIFUbC-heat'!W4,1)</f>
        <v>1</v>
      </c>
      <c r="X4" s="313">
        <f>IF('BIFUbC-heat'!X4&gt;0,'E-heat'!X52/'BIFUbC-heat'!X4,1)</f>
        <v>1</v>
      </c>
      <c r="Y4" s="313">
        <f>IF('BIFUbC-heat'!Y4&gt;0,'E-heat'!Y52/'BIFUbC-heat'!Y4,1)</f>
        <v>1</v>
      </c>
      <c r="Z4" s="313">
        <f>IF('BIFUbC-heat'!Z4&gt;0,'E-heat'!Z52/'BIFUbC-heat'!Z4,1)</f>
        <v>1</v>
      </c>
      <c r="AA4" s="313">
        <f>IF('BIFUbC-heat'!AA4&gt;0,'E-heat'!AA52/'BIFUbC-heat'!AA4,1)</f>
        <v>1</v>
      </c>
      <c r="AB4" s="313">
        <f>IF('BIFUbC-heat'!AB4&gt;0,'E-heat'!AB52/'BIFUbC-heat'!AB4,1)</f>
        <v>1</v>
      </c>
      <c r="AC4" s="313">
        <f>IF('BIFUbC-heat'!AC4&gt;0,'E-heat'!AC52/'BIFUbC-heat'!AC4,1)</f>
        <v>1</v>
      </c>
      <c r="AD4" s="313">
        <f>IF('BIFUbC-heat'!AD4&gt;0,'E-heat'!AD52/'BIFUbC-heat'!AD4,1)</f>
        <v>1</v>
      </c>
      <c r="AE4" s="313">
        <f>IF('BIFUbC-heat'!AE4&gt;0,'E-heat'!AE52/'BIFUbC-heat'!AE4,1)</f>
        <v>1</v>
      </c>
      <c r="AF4" s="313">
        <f>IF('BIFUbC-heat'!AF4&gt;0,'E-heat'!AF52/'BIFUbC-heat'!AF4,1)</f>
        <v>1</v>
      </c>
      <c r="AG4" s="313">
        <f>IF('BIFUbC-heat'!AG4&gt;0,'E-heat'!AG52/'BIFUbC-heat'!AG4,1)</f>
        <v>1</v>
      </c>
      <c r="AH4" s="313">
        <f>IF('BIFUbC-heat'!AH4&gt;0,'E-heat'!AH52/'BIFUbC-heat'!AH4,1)</f>
        <v>1</v>
      </c>
      <c r="AI4" s="313">
        <f>IF('BIFUbC-heat'!AI4&gt;0,'E-heat'!AI52/'BIFUbC-heat'!AI4,1)</f>
        <v>1</v>
      </c>
      <c r="AJ4" s="313">
        <f>IF('BIFUbC-heat'!AJ4&gt;0,'E-heat'!AJ52/'BIFUbC-heat'!AJ4,1)</f>
        <v>1</v>
      </c>
      <c r="AK4" s="313">
        <f>IF('BIFUbC-heat'!AK4&gt;0,'E-heat'!AK52/'BIFUbC-heat'!AK4,1)</f>
        <v>1</v>
      </c>
      <c r="AL4" s="313">
        <f>IF('BIFUbC-heat'!AL4&gt;0,'E-heat'!AL52/'BIFUbC-heat'!AL4,1)</f>
        <v>1</v>
      </c>
      <c r="AM4" s="313">
        <f>IF('BIFUbC-heat'!AM4&gt;0,'E-heat'!AM52/'BIFUbC-heat'!AM4,1)</f>
        <v>1</v>
      </c>
      <c r="AN4" s="313">
        <f>IF('BIFUbC-heat'!AN4&gt;0,'E-heat'!AN52/'BIFUbC-heat'!AN4,1)</f>
        <v>1</v>
      </c>
      <c r="AO4" s="313">
        <f>IF('BIFUbC-heat'!AO4&gt;0,'E-heat'!AO52/'BIFUbC-heat'!AO4,1)</f>
        <v>1</v>
      </c>
      <c r="AP4" s="313">
        <f>IF('BIFUbC-heat'!AP4&gt;0,'E-heat'!AP52/'BIFUbC-heat'!AP4,1)</f>
        <v>1</v>
      </c>
      <c r="AQ4" s="313">
        <f>IF('BIFUbC-heat'!AQ4&gt;0,'E-heat'!AQ52/'BIFUbC-heat'!AQ4,1)</f>
        <v>1</v>
      </c>
    </row>
    <row r="5" spans="1:43" x14ac:dyDescent="0.2">
      <c r="A5" s="313" t="s">
        <v>127</v>
      </c>
      <c r="B5" s="313">
        <f>IF('BIFUbC-heat'!B5&gt;0,'E-heat'!B53/'BIFUbC-heat'!B5,1)</f>
        <v>1</v>
      </c>
      <c r="C5" s="313">
        <f>IF('BIFUbC-heat'!C5&gt;0,'E-heat'!C53/'BIFUbC-heat'!C5,1)</f>
        <v>1</v>
      </c>
      <c r="D5" s="313">
        <f>IF('BIFUbC-heat'!D5&gt;0,'E-heat'!D53/'BIFUbC-heat'!D5,1)</f>
        <v>1</v>
      </c>
      <c r="E5" s="313">
        <f>IF('BIFUbC-heat'!E5&gt;0,'E-heat'!E53/'BIFUbC-heat'!E5,1)</f>
        <v>1</v>
      </c>
      <c r="F5" s="313">
        <f>IF('BIFUbC-heat'!F5&gt;0,'E-heat'!F53/'BIFUbC-heat'!F5,1)</f>
        <v>1</v>
      </c>
      <c r="G5" s="313">
        <f>IF('BIFUbC-heat'!G5&gt;0,'E-heat'!G53/'BIFUbC-heat'!G5,1)</f>
        <v>1</v>
      </c>
      <c r="H5" s="313">
        <f>IF('BIFUbC-heat'!H5&gt;0,'E-heat'!H53/'BIFUbC-heat'!H5,1)</f>
        <v>1</v>
      </c>
      <c r="I5" s="313">
        <f>IF('BIFUbC-heat'!I5&gt;0,'E-heat'!I53/'BIFUbC-heat'!I5,1)</f>
        <v>1</v>
      </c>
      <c r="J5" s="313">
        <f>IF('BIFUbC-heat'!J5&gt;0,'E-heat'!J53/'BIFUbC-heat'!J5,1)</f>
        <v>1</v>
      </c>
      <c r="K5" s="313">
        <f>IF('BIFUbC-heat'!K5&gt;0,'E-heat'!K53/'BIFUbC-heat'!K5,1)</f>
        <v>1</v>
      </c>
      <c r="L5" s="313">
        <f>IF('BIFUbC-heat'!L5&gt;0,'E-heat'!L53/'BIFUbC-heat'!L5,1)</f>
        <v>1</v>
      </c>
      <c r="M5" s="313">
        <f>IF('BIFUbC-heat'!M5&gt;0,'E-heat'!M53/'BIFUbC-heat'!M5,1)</f>
        <v>1</v>
      </c>
      <c r="N5" s="313">
        <f>IF('BIFUbC-heat'!N5&gt;0,'E-heat'!N53/'BIFUbC-heat'!N5,1)</f>
        <v>1</v>
      </c>
      <c r="O5" s="313">
        <f>IF('BIFUbC-heat'!O5&gt;0,'E-heat'!O53/'BIFUbC-heat'!O5,1)</f>
        <v>1</v>
      </c>
      <c r="P5" s="313">
        <f>IF('BIFUbC-heat'!P5&gt;0,'E-heat'!P53/'BIFUbC-heat'!P5,1)</f>
        <v>1</v>
      </c>
      <c r="Q5" s="313">
        <f>IF('BIFUbC-heat'!Q5&gt;0,'E-heat'!Q53/'BIFUbC-heat'!Q5,1)</f>
        <v>1</v>
      </c>
      <c r="R5" s="313">
        <f>IF('BIFUbC-heat'!R5&gt;0,'E-heat'!R53/'BIFUbC-heat'!R5,1)</f>
        <v>1</v>
      </c>
      <c r="S5" s="313">
        <f>IF('BIFUbC-heat'!S5&gt;0,'E-heat'!S53/'BIFUbC-heat'!S5,1)</f>
        <v>1</v>
      </c>
      <c r="T5" s="313">
        <f>IF('BIFUbC-heat'!T5&gt;0,'E-heat'!T53/'BIFUbC-heat'!T5,1)</f>
        <v>1</v>
      </c>
      <c r="U5" s="313">
        <f>IF('BIFUbC-heat'!U5&gt;0,'E-heat'!U53/'BIFUbC-heat'!U5,1)</f>
        <v>1</v>
      </c>
      <c r="V5" s="313">
        <f>IF('BIFUbC-heat'!V5&gt;0,'E-heat'!V53/'BIFUbC-heat'!V5,1)</f>
        <v>1</v>
      </c>
      <c r="W5" s="313">
        <f>IF('BIFUbC-heat'!W5&gt;0,'E-heat'!W53/'BIFUbC-heat'!W5,1)</f>
        <v>1</v>
      </c>
      <c r="X5" s="313">
        <f>IF('BIFUbC-heat'!X5&gt;0,'E-heat'!X53/'BIFUbC-heat'!X5,1)</f>
        <v>1</v>
      </c>
      <c r="Y5" s="313">
        <f>IF('BIFUbC-heat'!Y5&gt;0,'E-heat'!Y53/'BIFUbC-heat'!Y5,1)</f>
        <v>1</v>
      </c>
      <c r="Z5" s="313">
        <f>IF('BIFUbC-heat'!Z5&gt;0,'E-heat'!Z53/'BIFUbC-heat'!Z5,1)</f>
        <v>1</v>
      </c>
      <c r="AA5" s="313">
        <f>IF('BIFUbC-heat'!AA5&gt;0,'E-heat'!AA53/'BIFUbC-heat'!AA5,1)</f>
        <v>1</v>
      </c>
      <c r="AB5" s="313">
        <f>IF('BIFUbC-heat'!AB5&gt;0,'E-heat'!AB53/'BIFUbC-heat'!AB5,1)</f>
        <v>1</v>
      </c>
      <c r="AC5" s="313">
        <f>IF('BIFUbC-heat'!AC5&gt;0,'E-heat'!AC53/'BIFUbC-heat'!AC5,1)</f>
        <v>1</v>
      </c>
      <c r="AD5" s="313">
        <f>IF('BIFUbC-heat'!AD5&gt;0,'E-heat'!AD53/'BIFUbC-heat'!AD5,1)</f>
        <v>1</v>
      </c>
      <c r="AE5" s="313">
        <f>IF('BIFUbC-heat'!AE5&gt;0,'E-heat'!AE53/'BIFUbC-heat'!AE5,1)</f>
        <v>1</v>
      </c>
      <c r="AF5" s="313">
        <f>IF('BIFUbC-heat'!AF5&gt;0,'E-heat'!AF53/'BIFUbC-heat'!AF5,1)</f>
        <v>1</v>
      </c>
      <c r="AG5" s="313">
        <f>IF('BIFUbC-heat'!AG5&gt;0,'E-heat'!AG53/'BIFUbC-heat'!AG5,1)</f>
        <v>1</v>
      </c>
      <c r="AH5" s="313">
        <f>IF('BIFUbC-heat'!AH5&gt;0,'E-heat'!AH53/'BIFUbC-heat'!AH5,1)</f>
        <v>1</v>
      </c>
      <c r="AI5" s="313">
        <f>IF('BIFUbC-heat'!AI5&gt;0,'E-heat'!AI53/'BIFUbC-heat'!AI5,1)</f>
        <v>1</v>
      </c>
      <c r="AJ5" s="313">
        <f>IF('BIFUbC-heat'!AJ5&gt;0,'E-heat'!AJ53/'BIFUbC-heat'!AJ5,1)</f>
        <v>1</v>
      </c>
      <c r="AK5" s="313">
        <f>IF('BIFUbC-heat'!AK5&gt;0,'E-heat'!AK53/'BIFUbC-heat'!AK5,1)</f>
        <v>1</v>
      </c>
      <c r="AL5" s="313">
        <f>IF('BIFUbC-heat'!AL5&gt;0,'E-heat'!AL53/'BIFUbC-heat'!AL5,1)</f>
        <v>1</v>
      </c>
      <c r="AM5" s="313">
        <f>IF('BIFUbC-heat'!AM5&gt;0,'E-heat'!AM53/'BIFUbC-heat'!AM5,1)</f>
        <v>1</v>
      </c>
      <c r="AN5" s="313">
        <f>IF('BIFUbC-heat'!AN5&gt;0,'E-heat'!AN53/'BIFUbC-heat'!AN5,1)</f>
        <v>1</v>
      </c>
      <c r="AO5" s="313">
        <f>IF('BIFUbC-heat'!AO5&gt;0,'E-heat'!AO53/'BIFUbC-heat'!AO5,1)</f>
        <v>1</v>
      </c>
      <c r="AP5" s="313">
        <f>IF('BIFUbC-heat'!AP5&gt;0,'E-heat'!AP53/'BIFUbC-heat'!AP5,1)</f>
        <v>1</v>
      </c>
      <c r="AQ5" s="313">
        <f>IF('BIFUbC-heat'!AQ5&gt;0,'E-heat'!AQ53/'BIFUbC-heat'!AQ5,1)</f>
        <v>1</v>
      </c>
    </row>
    <row r="6" spans="1:43" x14ac:dyDescent="0.2">
      <c r="A6" s="313" t="s">
        <v>128</v>
      </c>
      <c r="B6" s="313">
        <f>IF('BIFUbC-heat'!B6&gt;0,'E-heat'!B54/'BIFUbC-heat'!B6,1)</f>
        <v>1</v>
      </c>
      <c r="C6" s="313">
        <f>IF('BIFUbC-heat'!C6&gt;0,'E-heat'!C54/'BIFUbC-heat'!C6,1)</f>
        <v>1</v>
      </c>
      <c r="D6" s="313">
        <f>IF('BIFUbC-heat'!D6&gt;0,'E-heat'!D54/'BIFUbC-heat'!D6,1)</f>
        <v>1</v>
      </c>
      <c r="E6" s="313">
        <f>IF('BIFUbC-heat'!E6&gt;0,'E-heat'!E54/'BIFUbC-heat'!E6,1)</f>
        <v>1</v>
      </c>
      <c r="F6" s="313">
        <f>IF('BIFUbC-heat'!F6&gt;0,'E-heat'!F54/'BIFUbC-heat'!F6,1)</f>
        <v>1</v>
      </c>
      <c r="G6" s="313">
        <f>IF('BIFUbC-heat'!G6&gt;0,'E-heat'!G54/'BIFUbC-heat'!G6,1)</f>
        <v>1</v>
      </c>
      <c r="H6" s="313">
        <f>IF('BIFUbC-heat'!H6&gt;0,'E-heat'!H54/'BIFUbC-heat'!H6,1)</f>
        <v>1</v>
      </c>
      <c r="I6" s="313">
        <f>IF('BIFUbC-heat'!I6&gt;0,'E-heat'!I54/'BIFUbC-heat'!I6,1)</f>
        <v>1</v>
      </c>
      <c r="J6" s="313">
        <f>IF('BIFUbC-heat'!J6&gt;0,'E-heat'!J54/'BIFUbC-heat'!J6,1)</f>
        <v>1</v>
      </c>
      <c r="K6" s="313">
        <f>IF('BIFUbC-heat'!K6&gt;0,'E-heat'!K54/'BIFUbC-heat'!K6,1)</f>
        <v>1</v>
      </c>
      <c r="L6" s="313">
        <f>IF('BIFUbC-heat'!L6&gt;0,'E-heat'!L54/'BIFUbC-heat'!L6,1)</f>
        <v>1</v>
      </c>
      <c r="M6" s="313">
        <f>IF('BIFUbC-heat'!M6&gt;0,'E-heat'!M54/'BIFUbC-heat'!M6,1)</f>
        <v>1</v>
      </c>
      <c r="N6" s="313">
        <f>IF('BIFUbC-heat'!N6&gt;0,'E-heat'!N54/'BIFUbC-heat'!N6,1)</f>
        <v>1</v>
      </c>
      <c r="O6" s="313">
        <f>IF('BIFUbC-heat'!O6&gt;0,'E-heat'!O54/'BIFUbC-heat'!O6,1)</f>
        <v>1</v>
      </c>
      <c r="P6" s="313">
        <f>IF('BIFUbC-heat'!P6&gt;0,'E-heat'!P54/'BIFUbC-heat'!P6,1)</f>
        <v>1</v>
      </c>
      <c r="Q6" s="313">
        <f>IF('BIFUbC-heat'!Q6&gt;0,'E-heat'!Q54/'BIFUbC-heat'!Q6,1)</f>
        <v>1</v>
      </c>
      <c r="R6" s="313">
        <f>IF('BIFUbC-heat'!R6&gt;0,'E-heat'!R54/'BIFUbC-heat'!R6,1)</f>
        <v>1</v>
      </c>
      <c r="S6" s="313">
        <f>IF('BIFUbC-heat'!S6&gt;0,'E-heat'!S54/'BIFUbC-heat'!S6,1)</f>
        <v>1</v>
      </c>
      <c r="T6" s="313">
        <f>IF('BIFUbC-heat'!T6&gt;0,'E-heat'!T54/'BIFUbC-heat'!T6,1)</f>
        <v>1</v>
      </c>
      <c r="U6" s="313">
        <f>IF('BIFUbC-heat'!U6&gt;0,'E-heat'!U54/'BIFUbC-heat'!U6,1)</f>
        <v>1</v>
      </c>
      <c r="V6" s="313">
        <f>IF('BIFUbC-heat'!V6&gt;0,'E-heat'!V54/'BIFUbC-heat'!V6,1)</f>
        <v>1</v>
      </c>
      <c r="W6" s="313">
        <f>IF('BIFUbC-heat'!W6&gt;0,'E-heat'!W54/'BIFUbC-heat'!W6,1)</f>
        <v>1</v>
      </c>
      <c r="X6" s="313">
        <f>IF('BIFUbC-heat'!X6&gt;0,'E-heat'!X54/'BIFUbC-heat'!X6,1)</f>
        <v>1</v>
      </c>
      <c r="Y6" s="313">
        <f>IF('BIFUbC-heat'!Y6&gt;0,'E-heat'!Y54/'BIFUbC-heat'!Y6,1)</f>
        <v>1</v>
      </c>
      <c r="Z6" s="313">
        <f>IF('BIFUbC-heat'!Z6&gt;0,'E-heat'!Z54/'BIFUbC-heat'!Z6,1)</f>
        <v>1</v>
      </c>
      <c r="AA6" s="313">
        <f>IF('BIFUbC-heat'!AA6&gt;0,'E-heat'!AA54/'BIFUbC-heat'!AA6,1)</f>
        <v>1</v>
      </c>
      <c r="AB6" s="313">
        <f>IF('BIFUbC-heat'!AB6&gt;0,'E-heat'!AB54/'BIFUbC-heat'!AB6,1)</f>
        <v>1</v>
      </c>
      <c r="AC6" s="313">
        <f>IF('BIFUbC-heat'!AC6&gt;0,'E-heat'!AC54/'BIFUbC-heat'!AC6,1)</f>
        <v>1</v>
      </c>
      <c r="AD6" s="313">
        <f>IF('BIFUbC-heat'!AD6&gt;0,'E-heat'!AD54/'BIFUbC-heat'!AD6,1)</f>
        <v>1</v>
      </c>
      <c r="AE6" s="313">
        <f>IF('BIFUbC-heat'!AE6&gt;0,'E-heat'!AE54/'BIFUbC-heat'!AE6,1)</f>
        <v>1</v>
      </c>
      <c r="AF6" s="313">
        <f>IF('BIFUbC-heat'!AF6&gt;0,'E-heat'!AF54/'BIFUbC-heat'!AF6,1)</f>
        <v>1</v>
      </c>
      <c r="AG6" s="313">
        <f>IF('BIFUbC-heat'!AG6&gt;0,'E-heat'!AG54/'BIFUbC-heat'!AG6,1)</f>
        <v>1</v>
      </c>
      <c r="AH6" s="313">
        <f>IF('BIFUbC-heat'!AH6&gt;0,'E-heat'!AH54/'BIFUbC-heat'!AH6,1)</f>
        <v>1</v>
      </c>
      <c r="AI6" s="313">
        <f>IF('BIFUbC-heat'!AI6&gt;0,'E-heat'!AI54/'BIFUbC-heat'!AI6,1)</f>
        <v>1</v>
      </c>
      <c r="AJ6" s="313">
        <f>IF('BIFUbC-heat'!AJ6&gt;0,'E-heat'!AJ54/'BIFUbC-heat'!AJ6,1)</f>
        <v>1</v>
      </c>
      <c r="AK6" s="313">
        <f>IF('BIFUbC-heat'!AK6&gt;0,'E-heat'!AK54/'BIFUbC-heat'!AK6,1)</f>
        <v>1</v>
      </c>
      <c r="AL6" s="313">
        <f>IF('BIFUbC-heat'!AL6&gt;0,'E-heat'!AL54/'BIFUbC-heat'!AL6,1)</f>
        <v>1</v>
      </c>
      <c r="AM6" s="313">
        <f>IF('BIFUbC-heat'!AM6&gt;0,'E-heat'!AM54/'BIFUbC-heat'!AM6,1)</f>
        <v>1</v>
      </c>
      <c r="AN6" s="313">
        <f>IF('BIFUbC-heat'!AN6&gt;0,'E-heat'!AN54/'BIFUbC-heat'!AN6,1)</f>
        <v>1</v>
      </c>
      <c r="AO6" s="313">
        <f>IF('BIFUbC-heat'!AO6&gt;0,'E-heat'!AO54/'BIFUbC-heat'!AO6,1)</f>
        <v>1</v>
      </c>
      <c r="AP6" s="313">
        <f>IF('BIFUbC-heat'!AP6&gt;0,'E-heat'!AP54/'BIFUbC-heat'!AP6,1)</f>
        <v>1</v>
      </c>
      <c r="AQ6" s="313">
        <f>IF('BIFUbC-heat'!AQ6&gt;0,'E-heat'!AQ54/'BIFUbC-heat'!AQ6,1)</f>
        <v>1</v>
      </c>
    </row>
    <row r="7" spans="1:43" x14ac:dyDescent="0.2">
      <c r="A7" s="313" t="s">
        <v>129</v>
      </c>
      <c r="B7" s="313">
        <f>IF('BIFUbC-heat'!B7&gt;0,'E-heat'!B55/'BIFUbC-heat'!B7,1)</f>
        <v>1</v>
      </c>
      <c r="C7" s="313">
        <f>IF('BIFUbC-heat'!C7&gt;0,'E-heat'!C55/'BIFUbC-heat'!C7,1)</f>
        <v>1</v>
      </c>
      <c r="D7" s="313">
        <f>IF('BIFUbC-heat'!D7&gt;0,'E-heat'!D55/'BIFUbC-heat'!D7,1)</f>
        <v>1</v>
      </c>
      <c r="E7" s="313">
        <f>IF('BIFUbC-heat'!E7&gt;0,'E-heat'!E55/'BIFUbC-heat'!E7,1)</f>
        <v>1</v>
      </c>
      <c r="F7" s="313">
        <f>IF('BIFUbC-heat'!F7&gt;0,'E-heat'!F55/'BIFUbC-heat'!F7,1)</f>
        <v>1</v>
      </c>
      <c r="G7" s="313">
        <f>IF('BIFUbC-heat'!G7&gt;0,'E-heat'!G55/'BIFUbC-heat'!G7,1)</f>
        <v>1</v>
      </c>
      <c r="H7" s="313">
        <f>IF('BIFUbC-heat'!H7&gt;0,'E-heat'!H55/'BIFUbC-heat'!H7,1)</f>
        <v>1</v>
      </c>
      <c r="I7" s="313">
        <f>IF('BIFUbC-heat'!I7&gt;0,'E-heat'!I55/'BIFUbC-heat'!I7,1)</f>
        <v>1</v>
      </c>
      <c r="J7" s="313">
        <f>IF('BIFUbC-heat'!J7&gt;0,'E-heat'!J55/'BIFUbC-heat'!J7,1)</f>
        <v>1</v>
      </c>
      <c r="K7" s="313">
        <f>IF('BIFUbC-heat'!K7&gt;0,'E-heat'!K55/'BIFUbC-heat'!K7,1)</f>
        <v>1</v>
      </c>
      <c r="L7" s="313">
        <f>IF('BIFUbC-heat'!L7&gt;0,'E-heat'!L55/'BIFUbC-heat'!L7,1)</f>
        <v>1</v>
      </c>
      <c r="M7" s="313">
        <f>IF('BIFUbC-heat'!M7&gt;0,'E-heat'!M55/'BIFUbC-heat'!M7,1)</f>
        <v>1</v>
      </c>
      <c r="N7" s="313">
        <f>IF('BIFUbC-heat'!N7&gt;0,'E-heat'!N55/'BIFUbC-heat'!N7,1)</f>
        <v>1</v>
      </c>
      <c r="O7" s="313">
        <f>IF('BIFUbC-heat'!O7&gt;0,'E-heat'!O55/'BIFUbC-heat'!O7,1)</f>
        <v>1</v>
      </c>
      <c r="P7" s="313">
        <f>IF('BIFUbC-heat'!P7&gt;0,'E-heat'!P55/'BIFUbC-heat'!P7,1)</f>
        <v>1</v>
      </c>
      <c r="Q7" s="313">
        <f>IF('BIFUbC-heat'!Q7&gt;0,'E-heat'!Q55/'BIFUbC-heat'!Q7,1)</f>
        <v>1</v>
      </c>
      <c r="R7" s="313">
        <f>IF('BIFUbC-heat'!R7&gt;0,'E-heat'!R55/'BIFUbC-heat'!R7,1)</f>
        <v>1</v>
      </c>
      <c r="S7" s="313">
        <f>IF('BIFUbC-heat'!S7&gt;0,'E-heat'!S55/'BIFUbC-heat'!S7,1)</f>
        <v>1</v>
      </c>
      <c r="T7" s="313">
        <f>IF('BIFUbC-heat'!T7&gt;0,'E-heat'!T55/'BIFUbC-heat'!T7,1)</f>
        <v>1</v>
      </c>
      <c r="U7" s="313">
        <f>IF('BIFUbC-heat'!U7&gt;0,'E-heat'!U55/'BIFUbC-heat'!U7,1)</f>
        <v>1</v>
      </c>
      <c r="V7" s="313">
        <f>IF('BIFUbC-heat'!V7&gt;0,'E-heat'!V55/'BIFUbC-heat'!V7,1)</f>
        <v>1</v>
      </c>
      <c r="W7" s="313">
        <f>IF('BIFUbC-heat'!W7&gt;0,'E-heat'!W55/'BIFUbC-heat'!W7,1)</f>
        <v>1</v>
      </c>
      <c r="X7" s="313">
        <f>IF('BIFUbC-heat'!X7&gt;0,'E-heat'!X55/'BIFUbC-heat'!X7,1)</f>
        <v>1</v>
      </c>
      <c r="Y7" s="313">
        <f>IF('BIFUbC-heat'!Y7&gt;0,'E-heat'!Y55/'BIFUbC-heat'!Y7,1)</f>
        <v>1</v>
      </c>
      <c r="Z7" s="313">
        <f>IF('BIFUbC-heat'!Z7&gt;0,'E-heat'!Z55/'BIFUbC-heat'!Z7,1)</f>
        <v>1</v>
      </c>
      <c r="AA7" s="313">
        <f>IF('BIFUbC-heat'!AA7&gt;0,'E-heat'!AA55/'BIFUbC-heat'!AA7,1)</f>
        <v>1</v>
      </c>
      <c r="AB7" s="313">
        <f>IF('BIFUbC-heat'!AB7&gt;0,'E-heat'!AB55/'BIFUbC-heat'!AB7,1)</f>
        <v>1</v>
      </c>
      <c r="AC7" s="313">
        <f>IF('BIFUbC-heat'!AC7&gt;0,'E-heat'!AC55/'BIFUbC-heat'!AC7,1)</f>
        <v>1</v>
      </c>
      <c r="AD7" s="313">
        <f>IF('BIFUbC-heat'!AD7&gt;0,'E-heat'!AD55/'BIFUbC-heat'!AD7,1)</f>
        <v>1</v>
      </c>
      <c r="AE7" s="313">
        <f>IF('BIFUbC-heat'!AE7&gt;0,'E-heat'!AE55/'BIFUbC-heat'!AE7,1)</f>
        <v>1</v>
      </c>
      <c r="AF7" s="313">
        <f>IF('BIFUbC-heat'!AF7&gt;0,'E-heat'!AF55/'BIFUbC-heat'!AF7,1)</f>
        <v>1</v>
      </c>
      <c r="AG7" s="313">
        <f>IF('BIFUbC-heat'!AG7&gt;0,'E-heat'!AG55/'BIFUbC-heat'!AG7,1)</f>
        <v>1</v>
      </c>
      <c r="AH7" s="313">
        <f>IF('BIFUbC-heat'!AH7&gt;0,'E-heat'!AH55/'BIFUbC-heat'!AH7,1)</f>
        <v>1</v>
      </c>
      <c r="AI7" s="313">
        <f>IF('BIFUbC-heat'!AI7&gt;0,'E-heat'!AI55/'BIFUbC-heat'!AI7,1)</f>
        <v>1</v>
      </c>
      <c r="AJ7" s="313">
        <f>IF('BIFUbC-heat'!AJ7&gt;0,'E-heat'!AJ55/'BIFUbC-heat'!AJ7,1)</f>
        <v>1</v>
      </c>
      <c r="AK7" s="313">
        <f>IF('BIFUbC-heat'!AK7&gt;0,'E-heat'!AK55/'BIFUbC-heat'!AK7,1)</f>
        <v>1</v>
      </c>
      <c r="AL7" s="313">
        <f>IF('BIFUbC-heat'!AL7&gt;0,'E-heat'!AL55/'BIFUbC-heat'!AL7,1)</f>
        <v>1</v>
      </c>
      <c r="AM7" s="313">
        <f>IF('BIFUbC-heat'!AM7&gt;0,'E-heat'!AM55/'BIFUbC-heat'!AM7,1)</f>
        <v>1</v>
      </c>
      <c r="AN7" s="313">
        <f>IF('BIFUbC-heat'!AN7&gt;0,'E-heat'!AN55/'BIFUbC-heat'!AN7,1)</f>
        <v>1</v>
      </c>
      <c r="AO7" s="313">
        <f>IF('BIFUbC-heat'!AO7&gt;0,'E-heat'!AO55/'BIFUbC-heat'!AO7,1)</f>
        <v>1</v>
      </c>
      <c r="AP7" s="313">
        <f>IF('BIFUbC-heat'!AP7&gt;0,'E-heat'!AP55/'BIFUbC-heat'!AP7,1)</f>
        <v>1</v>
      </c>
      <c r="AQ7" s="313">
        <f>IF('BIFUbC-heat'!AQ7&gt;0,'E-heat'!AQ55/'BIFUbC-heat'!AQ7,1)</f>
        <v>1</v>
      </c>
    </row>
    <row r="8" spans="1:43" x14ac:dyDescent="0.2">
      <c r="A8" s="313" t="s">
        <v>130</v>
      </c>
      <c r="B8" s="313">
        <f>IF('BIFUbC-heat'!B8&gt;0,'E-heat'!B56/'BIFUbC-heat'!B8,1)</f>
        <v>1</v>
      </c>
      <c r="C8" s="313">
        <f>IF('BIFUbC-heat'!C8&gt;0,'E-heat'!C56/'BIFUbC-heat'!C8,1)</f>
        <v>1</v>
      </c>
      <c r="D8" s="313">
        <f>IF('BIFUbC-heat'!D8&gt;0,'E-heat'!D56/'BIFUbC-heat'!D8,1)</f>
        <v>1</v>
      </c>
      <c r="E8" s="313">
        <f>IF('BIFUbC-heat'!E8&gt;0,'E-heat'!E56/'BIFUbC-heat'!E8,1)</f>
        <v>1</v>
      </c>
      <c r="F8" s="313">
        <f>IF('BIFUbC-heat'!F8&gt;0,'E-heat'!F56/'BIFUbC-heat'!F8,1)</f>
        <v>1</v>
      </c>
      <c r="G8" s="313">
        <f>IF('BIFUbC-heat'!G8&gt;0,'E-heat'!G56/'BIFUbC-heat'!G8,1)</f>
        <v>1</v>
      </c>
      <c r="H8" s="313">
        <f>IF('BIFUbC-heat'!H8&gt;0,'E-heat'!H56/'BIFUbC-heat'!H8,1)</f>
        <v>1</v>
      </c>
      <c r="I8" s="313">
        <f>IF('BIFUbC-heat'!I8&gt;0,'E-heat'!I56/'BIFUbC-heat'!I8,1)</f>
        <v>1</v>
      </c>
      <c r="J8" s="313">
        <f>IF('BIFUbC-heat'!J8&gt;0,'E-heat'!J56/'BIFUbC-heat'!J8,1)</f>
        <v>1</v>
      </c>
      <c r="K8" s="313">
        <f>IF('BIFUbC-heat'!K8&gt;0,'E-heat'!K56/'BIFUbC-heat'!K8,1)</f>
        <v>1</v>
      </c>
      <c r="L8" s="313">
        <f>IF('BIFUbC-heat'!L8&gt;0,'E-heat'!L56/'BIFUbC-heat'!L8,1)</f>
        <v>1</v>
      </c>
      <c r="M8" s="313">
        <f>IF('BIFUbC-heat'!M8&gt;0,'E-heat'!M56/'BIFUbC-heat'!M8,1)</f>
        <v>1</v>
      </c>
      <c r="N8" s="313">
        <f>IF('BIFUbC-heat'!N8&gt;0,'E-heat'!N56/'BIFUbC-heat'!N8,1)</f>
        <v>1</v>
      </c>
      <c r="O8" s="313">
        <f>IF('BIFUbC-heat'!O8&gt;0,'E-heat'!O56/'BIFUbC-heat'!O8,1)</f>
        <v>1</v>
      </c>
      <c r="P8" s="313">
        <f>IF('BIFUbC-heat'!P8&gt;0,'E-heat'!P56/'BIFUbC-heat'!P8,1)</f>
        <v>1</v>
      </c>
      <c r="Q8" s="313">
        <f>IF('BIFUbC-heat'!Q8&gt;0,'E-heat'!Q56/'BIFUbC-heat'!Q8,1)</f>
        <v>1</v>
      </c>
      <c r="R8" s="313">
        <f>IF('BIFUbC-heat'!R8&gt;0,'E-heat'!R56/'BIFUbC-heat'!R8,1)</f>
        <v>1</v>
      </c>
      <c r="S8" s="313">
        <f>IF('BIFUbC-heat'!S8&gt;0,'E-heat'!S56/'BIFUbC-heat'!S8,1)</f>
        <v>1</v>
      </c>
      <c r="T8" s="313">
        <f>IF('BIFUbC-heat'!T8&gt;0,'E-heat'!T56/'BIFUbC-heat'!T8,1)</f>
        <v>1</v>
      </c>
      <c r="U8" s="313">
        <f>IF('BIFUbC-heat'!U8&gt;0,'E-heat'!U56/'BIFUbC-heat'!U8,1)</f>
        <v>1</v>
      </c>
      <c r="V8" s="313">
        <f>IF('BIFUbC-heat'!V8&gt;0,'E-heat'!V56/'BIFUbC-heat'!V8,1)</f>
        <v>1</v>
      </c>
      <c r="W8" s="313">
        <f>IF('BIFUbC-heat'!W8&gt;0,'E-heat'!W56/'BIFUbC-heat'!W8,1)</f>
        <v>1</v>
      </c>
      <c r="X8" s="313">
        <f>IF('BIFUbC-heat'!X8&gt;0,'E-heat'!X56/'BIFUbC-heat'!X8,1)</f>
        <v>1</v>
      </c>
      <c r="Y8" s="313">
        <f>IF('BIFUbC-heat'!Y8&gt;0,'E-heat'!Y56/'BIFUbC-heat'!Y8,1)</f>
        <v>1</v>
      </c>
      <c r="Z8" s="313">
        <f>IF('BIFUbC-heat'!Z8&gt;0,'E-heat'!Z56/'BIFUbC-heat'!Z8,1)</f>
        <v>1</v>
      </c>
      <c r="AA8" s="313">
        <f>IF('BIFUbC-heat'!AA8&gt;0,'E-heat'!AA56/'BIFUbC-heat'!AA8,1)</f>
        <v>1</v>
      </c>
      <c r="AB8" s="313">
        <f>IF('BIFUbC-heat'!AB8&gt;0,'E-heat'!AB56/'BIFUbC-heat'!AB8,1)</f>
        <v>1</v>
      </c>
      <c r="AC8" s="313">
        <f>IF('BIFUbC-heat'!AC8&gt;0,'E-heat'!AC56/'BIFUbC-heat'!AC8,1)</f>
        <v>1</v>
      </c>
      <c r="AD8" s="313">
        <f>IF('BIFUbC-heat'!AD8&gt;0,'E-heat'!AD56/'BIFUbC-heat'!AD8,1)</f>
        <v>1</v>
      </c>
      <c r="AE8" s="313">
        <f>IF('BIFUbC-heat'!AE8&gt;0,'E-heat'!AE56/'BIFUbC-heat'!AE8,1)</f>
        <v>1</v>
      </c>
      <c r="AF8" s="313">
        <f>IF('BIFUbC-heat'!AF8&gt;0,'E-heat'!AF56/'BIFUbC-heat'!AF8,1)</f>
        <v>1</v>
      </c>
      <c r="AG8" s="313">
        <f>IF('BIFUbC-heat'!AG8&gt;0,'E-heat'!AG56/'BIFUbC-heat'!AG8,1)</f>
        <v>1</v>
      </c>
      <c r="AH8" s="313">
        <f>IF('BIFUbC-heat'!AH8&gt;0,'E-heat'!AH56/'BIFUbC-heat'!AH8,1)</f>
        <v>1</v>
      </c>
      <c r="AI8" s="313">
        <f>IF('BIFUbC-heat'!AI8&gt;0,'E-heat'!AI56/'BIFUbC-heat'!AI8,1)</f>
        <v>1</v>
      </c>
      <c r="AJ8" s="313">
        <f>IF('BIFUbC-heat'!AJ8&gt;0,'E-heat'!AJ56/'BIFUbC-heat'!AJ8,1)</f>
        <v>1</v>
      </c>
      <c r="AK8" s="313">
        <f>IF('BIFUbC-heat'!AK8&gt;0,'E-heat'!AK56/'BIFUbC-heat'!AK8,1)</f>
        <v>1</v>
      </c>
      <c r="AL8" s="313">
        <f>IF('BIFUbC-heat'!AL8&gt;0,'E-heat'!AL56/'BIFUbC-heat'!AL8,1)</f>
        <v>1</v>
      </c>
      <c r="AM8" s="313">
        <f>IF('BIFUbC-heat'!AM8&gt;0,'E-heat'!AM56/'BIFUbC-heat'!AM8,1)</f>
        <v>1</v>
      </c>
      <c r="AN8" s="313">
        <f>IF('BIFUbC-heat'!AN8&gt;0,'E-heat'!AN56/'BIFUbC-heat'!AN8,1)</f>
        <v>1</v>
      </c>
      <c r="AO8" s="313">
        <f>IF('BIFUbC-heat'!AO8&gt;0,'E-heat'!AO56/'BIFUbC-heat'!AO8,1)</f>
        <v>1</v>
      </c>
      <c r="AP8" s="313">
        <f>IF('BIFUbC-heat'!AP8&gt;0,'E-heat'!AP56/'BIFUbC-heat'!AP8,1)</f>
        <v>1</v>
      </c>
      <c r="AQ8" s="313">
        <f>IF('BIFUbC-heat'!AQ8&gt;0,'E-heat'!AQ56/'BIFUbC-heat'!AQ8,1)</f>
        <v>1</v>
      </c>
    </row>
    <row r="9" spans="1:43" x14ac:dyDescent="0.2">
      <c r="A9" s="313" t="s">
        <v>131</v>
      </c>
      <c r="B9" s="313">
        <f>IF('BIFUbC-heat'!B9&gt;0,'E-heat'!B57/'BIFUbC-heat'!B9,1)</f>
        <v>1</v>
      </c>
      <c r="C9" s="313">
        <f>IF('BIFUbC-heat'!C9&gt;0,'E-heat'!C57/'BIFUbC-heat'!C9,1)</f>
        <v>1</v>
      </c>
      <c r="D9" s="313">
        <f>IF('BIFUbC-heat'!D9&gt;0,'E-heat'!D57/'BIFUbC-heat'!D9,1)</f>
        <v>1</v>
      </c>
      <c r="E9" s="313">
        <f>IF('BIFUbC-heat'!E9&gt;0,'E-heat'!E57/'BIFUbC-heat'!E9,1)</f>
        <v>1</v>
      </c>
      <c r="F9" s="313">
        <f>IF('BIFUbC-heat'!F9&gt;0,'E-heat'!F57/'BIFUbC-heat'!F9,1)</f>
        <v>1</v>
      </c>
      <c r="G9" s="313">
        <f>IF('BIFUbC-heat'!G9&gt;0,'E-heat'!G57/'BIFUbC-heat'!G9,1)</f>
        <v>1</v>
      </c>
      <c r="H9" s="313">
        <f>IF('BIFUbC-heat'!H9&gt;0,'E-heat'!H57/'BIFUbC-heat'!H9,1)</f>
        <v>1</v>
      </c>
      <c r="I9" s="313">
        <f>IF('BIFUbC-heat'!I9&gt;0,'E-heat'!I57/'BIFUbC-heat'!I9,1)</f>
        <v>1</v>
      </c>
      <c r="J9" s="313">
        <f>IF('BIFUbC-heat'!J9&gt;0,'E-heat'!J57/'BIFUbC-heat'!J9,1)</f>
        <v>1</v>
      </c>
      <c r="K9" s="313">
        <f>IF('BIFUbC-heat'!K9&gt;0,'E-heat'!K57/'BIFUbC-heat'!K9,1)</f>
        <v>1</v>
      </c>
      <c r="L9" s="313">
        <f>IF('BIFUbC-heat'!L9&gt;0,'E-heat'!L57/'BIFUbC-heat'!L9,1)</f>
        <v>1</v>
      </c>
      <c r="M9" s="313">
        <f>IF('BIFUbC-heat'!M9&gt;0,'E-heat'!M57/'BIFUbC-heat'!M9,1)</f>
        <v>1</v>
      </c>
      <c r="N9" s="313">
        <f>IF('BIFUbC-heat'!N9&gt;0,'E-heat'!N57/'BIFUbC-heat'!N9,1)</f>
        <v>1</v>
      </c>
      <c r="O9" s="313">
        <f>IF('BIFUbC-heat'!O9&gt;0,'E-heat'!O57/'BIFUbC-heat'!O9,1)</f>
        <v>1</v>
      </c>
      <c r="P9" s="313">
        <f>IF('BIFUbC-heat'!P9&gt;0,'E-heat'!P57/'BIFUbC-heat'!P9,1)</f>
        <v>1</v>
      </c>
      <c r="Q9" s="313">
        <f>IF('BIFUbC-heat'!Q9&gt;0,'E-heat'!Q57/'BIFUbC-heat'!Q9,1)</f>
        <v>1</v>
      </c>
      <c r="R9" s="313">
        <f>IF('BIFUbC-heat'!R9&gt;0,'E-heat'!R57/'BIFUbC-heat'!R9,1)</f>
        <v>1</v>
      </c>
      <c r="S9" s="313">
        <f>IF('BIFUbC-heat'!S9&gt;0,'E-heat'!S57/'BIFUbC-heat'!S9,1)</f>
        <v>1</v>
      </c>
      <c r="T9" s="313">
        <f>IF('BIFUbC-heat'!T9&gt;0,'E-heat'!T57/'BIFUbC-heat'!T9,1)</f>
        <v>1</v>
      </c>
      <c r="U9" s="313">
        <f>IF('BIFUbC-heat'!U9&gt;0,'E-heat'!U57/'BIFUbC-heat'!U9,1)</f>
        <v>1</v>
      </c>
      <c r="V9" s="313">
        <f>IF('BIFUbC-heat'!V9&gt;0,'E-heat'!V57/'BIFUbC-heat'!V9,1)</f>
        <v>1</v>
      </c>
      <c r="W9" s="313">
        <f>IF('BIFUbC-heat'!W9&gt;0,'E-heat'!W57/'BIFUbC-heat'!W9,1)</f>
        <v>1</v>
      </c>
      <c r="X9" s="313">
        <f>IF('BIFUbC-heat'!X9&gt;0,'E-heat'!X57/'BIFUbC-heat'!X9,1)</f>
        <v>1</v>
      </c>
      <c r="Y9" s="313">
        <f>IF('BIFUbC-heat'!Y9&gt;0,'E-heat'!Y57/'BIFUbC-heat'!Y9,1)</f>
        <v>1</v>
      </c>
      <c r="Z9" s="313">
        <f>IF('BIFUbC-heat'!Z9&gt;0,'E-heat'!Z57/'BIFUbC-heat'!Z9,1)</f>
        <v>1</v>
      </c>
      <c r="AA9" s="313">
        <f>IF('BIFUbC-heat'!AA9&gt;0,'E-heat'!AA57/'BIFUbC-heat'!AA9,1)</f>
        <v>1</v>
      </c>
      <c r="AB9" s="313">
        <f>IF('BIFUbC-heat'!AB9&gt;0,'E-heat'!AB57/'BIFUbC-heat'!AB9,1)</f>
        <v>1</v>
      </c>
      <c r="AC9" s="313">
        <f>IF('BIFUbC-heat'!AC9&gt;0,'E-heat'!AC57/'BIFUbC-heat'!AC9,1)</f>
        <v>1</v>
      </c>
      <c r="AD9" s="313">
        <f>IF('BIFUbC-heat'!AD9&gt;0,'E-heat'!AD57/'BIFUbC-heat'!AD9,1)</f>
        <v>1</v>
      </c>
      <c r="AE9" s="313">
        <f>IF('BIFUbC-heat'!AE9&gt;0,'E-heat'!AE57/'BIFUbC-heat'!AE9,1)</f>
        <v>1</v>
      </c>
      <c r="AF9" s="313">
        <f>IF('BIFUbC-heat'!AF9&gt;0,'E-heat'!AF57/'BIFUbC-heat'!AF9,1)</f>
        <v>1</v>
      </c>
      <c r="AG9" s="313">
        <f>IF('BIFUbC-heat'!AG9&gt;0,'E-heat'!AG57/'BIFUbC-heat'!AG9,1)</f>
        <v>1</v>
      </c>
      <c r="AH9" s="313">
        <f>IF('BIFUbC-heat'!AH9&gt;0,'E-heat'!AH57/'BIFUbC-heat'!AH9,1)</f>
        <v>1</v>
      </c>
      <c r="AI9" s="313">
        <f>IF('BIFUbC-heat'!AI9&gt;0,'E-heat'!AI57/'BIFUbC-heat'!AI9,1)</f>
        <v>1</v>
      </c>
      <c r="AJ9" s="313">
        <f>IF('BIFUbC-heat'!AJ9&gt;0,'E-heat'!AJ57/'BIFUbC-heat'!AJ9,1)</f>
        <v>1</v>
      </c>
      <c r="AK9" s="313">
        <f>IF('BIFUbC-heat'!AK9&gt;0,'E-heat'!AK57/'BIFUbC-heat'!AK9,1)</f>
        <v>1</v>
      </c>
      <c r="AL9" s="313">
        <f>IF('BIFUbC-heat'!AL9&gt;0,'E-heat'!AL57/'BIFUbC-heat'!AL9,1)</f>
        <v>1</v>
      </c>
      <c r="AM9" s="313">
        <f>IF('BIFUbC-heat'!AM9&gt;0,'E-heat'!AM57/'BIFUbC-heat'!AM9,1)</f>
        <v>1</v>
      </c>
      <c r="AN9" s="313">
        <f>IF('BIFUbC-heat'!AN9&gt;0,'E-heat'!AN57/'BIFUbC-heat'!AN9,1)</f>
        <v>1</v>
      </c>
      <c r="AO9" s="313">
        <f>IF('BIFUbC-heat'!AO9&gt;0,'E-heat'!AO57/'BIFUbC-heat'!AO9,1)</f>
        <v>1</v>
      </c>
      <c r="AP9" s="313">
        <f>IF('BIFUbC-heat'!AP9&gt;0,'E-heat'!AP57/'BIFUbC-heat'!AP9,1)</f>
        <v>1</v>
      </c>
      <c r="AQ9" s="313">
        <f>IF('BIFUbC-heat'!AQ9&gt;0,'E-heat'!AQ57/'BIFUbC-heat'!AQ9,1)</f>
        <v>1</v>
      </c>
    </row>
    <row r="10" spans="1:43" x14ac:dyDescent="0.2">
      <c r="A10" s="313" t="s">
        <v>132</v>
      </c>
      <c r="B10" s="313">
        <f>IF('BIFUbC-heat'!B10&gt;0,'E-heat'!B58/'BIFUbC-heat'!B10,1)</f>
        <v>1</v>
      </c>
      <c r="C10" s="313">
        <f>IF('BIFUbC-heat'!C10&gt;0,'E-heat'!C58/'BIFUbC-heat'!C10,1)</f>
        <v>1</v>
      </c>
      <c r="D10" s="313">
        <f>IF('BIFUbC-heat'!D10&gt;0,'E-heat'!D58/'BIFUbC-heat'!D10,1)</f>
        <v>1</v>
      </c>
      <c r="E10" s="313">
        <f>IF('BIFUbC-heat'!E10&gt;0,'E-heat'!E58/'BIFUbC-heat'!E10,1)</f>
        <v>1</v>
      </c>
      <c r="F10" s="313">
        <f>IF('BIFUbC-heat'!F10&gt;0,'E-heat'!F58/'BIFUbC-heat'!F10,1)</f>
        <v>1</v>
      </c>
      <c r="G10" s="313">
        <f>IF('BIFUbC-heat'!G10&gt;0,'E-heat'!G58/'BIFUbC-heat'!G10,1)</f>
        <v>1</v>
      </c>
      <c r="H10" s="313">
        <f>IF('BIFUbC-heat'!H10&gt;0,'E-heat'!H58/'BIFUbC-heat'!H10,1)</f>
        <v>1</v>
      </c>
      <c r="I10" s="313">
        <f>IF('BIFUbC-heat'!I10&gt;0,'E-heat'!I58/'BIFUbC-heat'!I10,1)</f>
        <v>1</v>
      </c>
      <c r="J10" s="313">
        <f>IF('BIFUbC-heat'!J10&gt;0,'E-heat'!J58/'BIFUbC-heat'!J10,1)</f>
        <v>1</v>
      </c>
      <c r="K10" s="313">
        <f>IF('BIFUbC-heat'!K10&gt;0,'E-heat'!K58/'BIFUbC-heat'!K10,1)</f>
        <v>1</v>
      </c>
      <c r="L10" s="313">
        <f>IF('BIFUbC-heat'!L10&gt;0,'E-heat'!L58/'BIFUbC-heat'!L10,1)</f>
        <v>1</v>
      </c>
      <c r="M10" s="313">
        <f>IF('BIFUbC-heat'!M10&gt;0,'E-heat'!M58/'BIFUbC-heat'!M10,1)</f>
        <v>1</v>
      </c>
      <c r="N10" s="313">
        <f>IF('BIFUbC-heat'!N10&gt;0,'E-heat'!N58/'BIFUbC-heat'!N10,1)</f>
        <v>1</v>
      </c>
      <c r="O10" s="313">
        <f>IF('BIFUbC-heat'!O10&gt;0,'E-heat'!O58/'BIFUbC-heat'!O10,1)</f>
        <v>1</v>
      </c>
      <c r="P10" s="313">
        <f>IF('BIFUbC-heat'!P10&gt;0,'E-heat'!P58/'BIFUbC-heat'!P10,1)</f>
        <v>1</v>
      </c>
      <c r="Q10" s="313">
        <f>IF('BIFUbC-heat'!Q10&gt;0,'E-heat'!Q58/'BIFUbC-heat'!Q10,1)</f>
        <v>1</v>
      </c>
      <c r="R10" s="313">
        <f>IF('BIFUbC-heat'!R10&gt;0,'E-heat'!R58/'BIFUbC-heat'!R10,1)</f>
        <v>1</v>
      </c>
      <c r="S10" s="313">
        <f>IF('BIFUbC-heat'!S10&gt;0,'E-heat'!S58/'BIFUbC-heat'!S10,1)</f>
        <v>1</v>
      </c>
      <c r="T10" s="313">
        <f>IF('BIFUbC-heat'!T10&gt;0,'E-heat'!T58/'BIFUbC-heat'!T10,1)</f>
        <v>1</v>
      </c>
      <c r="U10" s="313">
        <f>IF('BIFUbC-heat'!U10&gt;0,'E-heat'!U58/'BIFUbC-heat'!U10,1)</f>
        <v>1</v>
      </c>
      <c r="V10" s="313">
        <f>IF('BIFUbC-heat'!V10&gt;0,'E-heat'!V58/'BIFUbC-heat'!V10,1)</f>
        <v>1</v>
      </c>
      <c r="W10" s="313">
        <f>IF('BIFUbC-heat'!W10&gt;0,'E-heat'!W58/'BIFUbC-heat'!W10,1)</f>
        <v>1</v>
      </c>
      <c r="X10" s="313">
        <f>IF('BIFUbC-heat'!X10&gt;0,'E-heat'!X58/'BIFUbC-heat'!X10,1)</f>
        <v>1</v>
      </c>
      <c r="Y10" s="313">
        <f>IF('BIFUbC-heat'!Y10&gt;0,'E-heat'!Y58/'BIFUbC-heat'!Y10,1)</f>
        <v>1</v>
      </c>
      <c r="Z10" s="313">
        <f>IF('BIFUbC-heat'!Z10&gt;0,'E-heat'!Z58/'BIFUbC-heat'!Z10,1)</f>
        <v>1</v>
      </c>
      <c r="AA10" s="313">
        <f>IF('BIFUbC-heat'!AA10&gt;0,'E-heat'!AA58/'BIFUbC-heat'!AA10,1)</f>
        <v>1</v>
      </c>
      <c r="AB10" s="313">
        <f>IF('BIFUbC-heat'!AB10&gt;0,'E-heat'!AB58/'BIFUbC-heat'!AB10,1)</f>
        <v>1</v>
      </c>
      <c r="AC10" s="313">
        <f>IF('BIFUbC-heat'!AC10&gt;0,'E-heat'!AC58/'BIFUbC-heat'!AC10,1)</f>
        <v>1</v>
      </c>
      <c r="AD10" s="313">
        <f>IF('BIFUbC-heat'!AD10&gt;0,'E-heat'!AD58/'BIFUbC-heat'!AD10,1)</f>
        <v>1</v>
      </c>
      <c r="AE10" s="313">
        <f>IF('BIFUbC-heat'!AE10&gt;0,'E-heat'!AE58/'BIFUbC-heat'!AE10,1)</f>
        <v>1</v>
      </c>
      <c r="AF10" s="313">
        <f>IF('BIFUbC-heat'!AF10&gt;0,'E-heat'!AF58/'BIFUbC-heat'!AF10,1)</f>
        <v>1</v>
      </c>
      <c r="AG10" s="313">
        <f>IF('BIFUbC-heat'!AG10&gt;0,'E-heat'!AG58/'BIFUbC-heat'!AG10,1)</f>
        <v>1</v>
      </c>
      <c r="AH10" s="313">
        <f>IF('BIFUbC-heat'!AH10&gt;0,'E-heat'!AH58/'BIFUbC-heat'!AH10,1)</f>
        <v>1</v>
      </c>
      <c r="AI10" s="313">
        <f>IF('BIFUbC-heat'!AI10&gt;0,'E-heat'!AI58/'BIFUbC-heat'!AI10,1)</f>
        <v>1</v>
      </c>
      <c r="AJ10" s="313">
        <f>IF('BIFUbC-heat'!AJ10&gt;0,'E-heat'!AJ58/'BIFUbC-heat'!AJ10,1)</f>
        <v>1</v>
      </c>
      <c r="AK10" s="313">
        <f>IF('BIFUbC-heat'!AK10&gt;0,'E-heat'!AK58/'BIFUbC-heat'!AK10,1)</f>
        <v>1</v>
      </c>
      <c r="AL10" s="313">
        <f>IF('BIFUbC-heat'!AL10&gt;0,'E-heat'!AL58/'BIFUbC-heat'!AL10,1)</f>
        <v>1</v>
      </c>
      <c r="AM10" s="313">
        <f>IF('BIFUbC-heat'!AM10&gt;0,'E-heat'!AM58/'BIFUbC-heat'!AM10,1)</f>
        <v>1</v>
      </c>
      <c r="AN10" s="313">
        <f>IF('BIFUbC-heat'!AN10&gt;0,'E-heat'!AN58/'BIFUbC-heat'!AN10,1)</f>
        <v>1</v>
      </c>
      <c r="AO10" s="313">
        <f>IF('BIFUbC-heat'!AO10&gt;0,'E-heat'!AO58/'BIFUbC-heat'!AO10,1)</f>
        <v>1</v>
      </c>
      <c r="AP10" s="313">
        <f>IF('BIFUbC-heat'!AP10&gt;0,'E-heat'!AP58/'BIFUbC-heat'!AP10,1)</f>
        <v>1</v>
      </c>
      <c r="AQ10" s="313">
        <f>IF('BIFUbC-heat'!AQ10&gt;0,'E-heat'!AQ58/'BIFUbC-heat'!AQ10,1)</f>
        <v>1</v>
      </c>
    </row>
    <row r="11" spans="1:43" x14ac:dyDescent="0.2">
      <c r="A11" s="313" t="s">
        <v>133</v>
      </c>
      <c r="B11" s="313">
        <f>IF('BIFUbC-heat'!B11&gt;0,'E-heat'!B59/'BIFUbC-heat'!B11,1)</f>
        <v>1</v>
      </c>
      <c r="C11" s="313">
        <f>IF('BIFUbC-heat'!C11&gt;0,'E-heat'!C59/'BIFUbC-heat'!C11,1)</f>
        <v>1</v>
      </c>
      <c r="D11" s="313">
        <f>IF('BIFUbC-heat'!D11&gt;0,'E-heat'!D59/'BIFUbC-heat'!D11,1)</f>
        <v>1</v>
      </c>
      <c r="E11" s="313">
        <f>IF('BIFUbC-heat'!E11&gt;0,'E-heat'!E59/'BIFUbC-heat'!E11,1)</f>
        <v>1</v>
      </c>
      <c r="F11" s="313">
        <f>IF('BIFUbC-heat'!F11&gt;0,'E-heat'!F59/'BIFUbC-heat'!F11,1)</f>
        <v>1</v>
      </c>
      <c r="G11" s="313">
        <f>IF('BIFUbC-heat'!G11&gt;0,'E-heat'!G59/'BIFUbC-heat'!G11,1)</f>
        <v>1</v>
      </c>
      <c r="H11" s="313">
        <f>IF('BIFUbC-heat'!H11&gt;0,'E-heat'!H59/'BIFUbC-heat'!H11,1)</f>
        <v>1</v>
      </c>
      <c r="I11" s="313">
        <f>IF('BIFUbC-heat'!I11&gt;0,'E-heat'!I59/'BIFUbC-heat'!I11,1)</f>
        <v>1</v>
      </c>
      <c r="J11" s="313">
        <f>IF('BIFUbC-heat'!J11&gt;0,'E-heat'!J59/'BIFUbC-heat'!J11,1)</f>
        <v>1</v>
      </c>
      <c r="K11" s="313">
        <f>IF('BIFUbC-heat'!K11&gt;0,'E-heat'!K59/'BIFUbC-heat'!K11,1)</f>
        <v>1</v>
      </c>
      <c r="L11" s="313">
        <f>IF('BIFUbC-heat'!L11&gt;0,'E-heat'!L59/'BIFUbC-heat'!L11,1)</f>
        <v>1</v>
      </c>
      <c r="M11" s="313">
        <f>IF('BIFUbC-heat'!M11&gt;0,'E-heat'!M59/'BIFUbC-heat'!M11,1)</f>
        <v>1</v>
      </c>
      <c r="N11" s="313">
        <f>IF('BIFUbC-heat'!N11&gt;0,'E-heat'!N59/'BIFUbC-heat'!N11,1)</f>
        <v>1</v>
      </c>
      <c r="O11" s="313">
        <f>IF('BIFUbC-heat'!O11&gt;0,'E-heat'!O59/'BIFUbC-heat'!O11,1)</f>
        <v>1</v>
      </c>
      <c r="P11" s="313">
        <f>IF('BIFUbC-heat'!P11&gt;0,'E-heat'!P59/'BIFUbC-heat'!P11,1)</f>
        <v>1</v>
      </c>
      <c r="Q11" s="313">
        <f>IF('BIFUbC-heat'!Q11&gt;0,'E-heat'!Q59/'BIFUbC-heat'!Q11,1)</f>
        <v>1</v>
      </c>
      <c r="R11" s="313">
        <f>IF('BIFUbC-heat'!R11&gt;0,'E-heat'!R59/'BIFUbC-heat'!R11,1)</f>
        <v>1</v>
      </c>
      <c r="S11" s="313">
        <f>IF('BIFUbC-heat'!S11&gt;0,'E-heat'!S59/'BIFUbC-heat'!S11,1)</f>
        <v>1</v>
      </c>
      <c r="T11" s="313">
        <f>IF('BIFUbC-heat'!T11&gt;0,'E-heat'!T59/'BIFUbC-heat'!T11,1)</f>
        <v>1</v>
      </c>
      <c r="U11" s="313">
        <f>IF('BIFUbC-heat'!U11&gt;0,'E-heat'!U59/'BIFUbC-heat'!U11,1)</f>
        <v>1</v>
      </c>
      <c r="V11" s="313">
        <f>IF('BIFUbC-heat'!V11&gt;0,'E-heat'!V59/'BIFUbC-heat'!V11,1)</f>
        <v>1</v>
      </c>
      <c r="W11" s="313">
        <f>IF('BIFUbC-heat'!W11&gt;0,'E-heat'!W59/'BIFUbC-heat'!W11,1)</f>
        <v>1</v>
      </c>
      <c r="X11" s="313">
        <f>IF('BIFUbC-heat'!X11&gt;0,'E-heat'!X59/'BIFUbC-heat'!X11,1)</f>
        <v>1</v>
      </c>
      <c r="Y11" s="313">
        <f>IF('BIFUbC-heat'!Y11&gt;0,'E-heat'!Y59/'BIFUbC-heat'!Y11,1)</f>
        <v>1</v>
      </c>
      <c r="Z11" s="313">
        <f>IF('BIFUbC-heat'!Z11&gt;0,'E-heat'!Z59/'BIFUbC-heat'!Z11,1)</f>
        <v>1</v>
      </c>
      <c r="AA11" s="313">
        <f>IF('BIFUbC-heat'!AA11&gt;0,'E-heat'!AA59/'BIFUbC-heat'!AA11,1)</f>
        <v>1</v>
      </c>
      <c r="AB11" s="313">
        <f>IF('BIFUbC-heat'!AB11&gt;0,'E-heat'!AB59/'BIFUbC-heat'!AB11,1)</f>
        <v>1</v>
      </c>
      <c r="AC11" s="313">
        <f>IF('BIFUbC-heat'!AC11&gt;0,'E-heat'!AC59/'BIFUbC-heat'!AC11,1)</f>
        <v>1</v>
      </c>
      <c r="AD11" s="313">
        <f>IF('BIFUbC-heat'!AD11&gt;0,'E-heat'!AD59/'BIFUbC-heat'!AD11,1)</f>
        <v>1</v>
      </c>
      <c r="AE11" s="313">
        <f>IF('BIFUbC-heat'!AE11&gt;0,'E-heat'!AE59/'BIFUbC-heat'!AE11,1)</f>
        <v>1</v>
      </c>
      <c r="AF11" s="313">
        <f>IF('BIFUbC-heat'!AF11&gt;0,'E-heat'!AF59/'BIFUbC-heat'!AF11,1)</f>
        <v>1</v>
      </c>
      <c r="AG11" s="313">
        <f>IF('BIFUbC-heat'!AG11&gt;0,'E-heat'!AG59/'BIFUbC-heat'!AG11,1)</f>
        <v>1</v>
      </c>
      <c r="AH11" s="313">
        <f>IF('BIFUbC-heat'!AH11&gt;0,'E-heat'!AH59/'BIFUbC-heat'!AH11,1)</f>
        <v>1</v>
      </c>
      <c r="AI11" s="313">
        <f>IF('BIFUbC-heat'!AI11&gt;0,'E-heat'!AI59/'BIFUbC-heat'!AI11,1)</f>
        <v>1</v>
      </c>
      <c r="AJ11" s="313">
        <f>IF('BIFUbC-heat'!AJ11&gt;0,'E-heat'!AJ59/'BIFUbC-heat'!AJ11,1)</f>
        <v>1</v>
      </c>
      <c r="AK11" s="313">
        <f>IF('BIFUbC-heat'!AK11&gt;0,'E-heat'!AK59/'BIFUbC-heat'!AK11,1)</f>
        <v>1</v>
      </c>
      <c r="AL11" s="313">
        <f>IF('BIFUbC-heat'!AL11&gt;0,'E-heat'!AL59/'BIFUbC-heat'!AL11,1)</f>
        <v>1</v>
      </c>
      <c r="AM11" s="313">
        <f>IF('BIFUbC-heat'!AM11&gt;0,'E-heat'!AM59/'BIFUbC-heat'!AM11,1)</f>
        <v>1</v>
      </c>
      <c r="AN11" s="313">
        <f>IF('BIFUbC-heat'!AN11&gt;0,'E-heat'!AN59/'BIFUbC-heat'!AN11,1)</f>
        <v>1</v>
      </c>
      <c r="AO11" s="313">
        <f>IF('BIFUbC-heat'!AO11&gt;0,'E-heat'!AO59/'BIFUbC-heat'!AO11,1)</f>
        <v>1</v>
      </c>
      <c r="AP11" s="313">
        <f>IF('BIFUbC-heat'!AP11&gt;0,'E-heat'!AP59/'BIFUbC-heat'!AP11,1)</f>
        <v>1</v>
      </c>
      <c r="AQ11" s="313">
        <f>IF('BIFUbC-heat'!AQ11&gt;0,'E-heat'!AQ59/'BIFUbC-heat'!AQ11,1)</f>
        <v>1</v>
      </c>
    </row>
    <row r="12" spans="1:43" x14ac:dyDescent="0.2">
      <c r="A12" s="313" t="s">
        <v>134</v>
      </c>
      <c r="B12" s="313">
        <f>IF('BIFUbC-heat'!B12&gt;0,'E-heat'!B60/'BIFUbC-heat'!B12,1)</f>
        <v>1</v>
      </c>
      <c r="C12" s="313">
        <f>IF('BIFUbC-heat'!C12&gt;0,'E-heat'!C60/'BIFUbC-heat'!C12,1)</f>
        <v>1</v>
      </c>
      <c r="D12" s="313">
        <f>IF('BIFUbC-heat'!D12&gt;0,'E-heat'!D60/'BIFUbC-heat'!D12,1)</f>
        <v>1</v>
      </c>
      <c r="E12" s="313">
        <f>IF('BIFUbC-heat'!E12&gt;0,'E-heat'!E60/'BIFUbC-heat'!E12,1)</f>
        <v>1</v>
      </c>
      <c r="F12" s="313">
        <f>IF('BIFUbC-heat'!F12&gt;0,'E-heat'!F60/'BIFUbC-heat'!F12,1)</f>
        <v>1</v>
      </c>
      <c r="G12" s="313">
        <f>IF('BIFUbC-heat'!G12&gt;0,'E-heat'!G60/'BIFUbC-heat'!G12,1)</f>
        <v>1</v>
      </c>
      <c r="H12" s="313">
        <f>IF('BIFUbC-heat'!H12&gt;0,'E-heat'!H60/'BIFUbC-heat'!H12,1)</f>
        <v>1</v>
      </c>
      <c r="I12" s="313">
        <f>IF('BIFUbC-heat'!I12&gt;0,'E-heat'!I60/'BIFUbC-heat'!I12,1)</f>
        <v>1</v>
      </c>
      <c r="J12" s="313">
        <f>IF('BIFUbC-heat'!J12&gt;0,'E-heat'!J60/'BIFUbC-heat'!J12,1)</f>
        <v>1</v>
      </c>
      <c r="K12" s="313">
        <f>IF('BIFUbC-heat'!K12&gt;0,'E-heat'!K60/'BIFUbC-heat'!K12,1)</f>
        <v>1</v>
      </c>
      <c r="L12" s="313">
        <f>IF('BIFUbC-heat'!L12&gt;0,'E-heat'!L60/'BIFUbC-heat'!L12,1)</f>
        <v>1</v>
      </c>
      <c r="M12" s="313">
        <f>IF('BIFUbC-heat'!M12&gt;0,'E-heat'!M60/'BIFUbC-heat'!M12,1)</f>
        <v>1</v>
      </c>
      <c r="N12" s="313">
        <f>IF('BIFUbC-heat'!N12&gt;0,'E-heat'!N60/'BIFUbC-heat'!N12,1)</f>
        <v>1</v>
      </c>
      <c r="O12" s="313">
        <f>IF('BIFUbC-heat'!O12&gt;0,'E-heat'!O60/'BIFUbC-heat'!O12,1)</f>
        <v>1</v>
      </c>
      <c r="P12" s="313">
        <f>IF('BIFUbC-heat'!P12&gt;0,'E-heat'!P60/'BIFUbC-heat'!P12,1)</f>
        <v>1</v>
      </c>
      <c r="Q12" s="313">
        <f>IF('BIFUbC-heat'!Q12&gt;0,'E-heat'!Q60/'BIFUbC-heat'!Q12,1)</f>
        <v>1</v>
      </c>
      <c r="R12" s="313">
        <f>IF('BIFUbC-heat'!R12&gt;0,'E-heat'!R60/'BIFUbC-heat'!R12,1)</f>
        <v>1</v>
      </c>
      <c r="S12" s="313">
        <f>IF('BIFUbC-heat'!S12&gt;0,'E-heat'!S60/'BIFUbC-heat'!S12,1)</f>
        <v>1</v>
      </c>
      <c r="T12" s="313">
        <f>IF('BIFUbC-heat'!T12&gt;0,'E-heat'!T60/'BIFUbC-heat'!T12,1)</f>
        <v>1</v>
      </c>
      <c r="U12" s="313">
        <f>IF('BIFUbC-heat'!U12&gt;0,'E-heat'!U60/'BIFUbC-heat'!U12,1)</f>
        <v>1</v>
      </c>
      <c r="V12" s="313">
        <f>IF('BIFUbC-heat'!V12&gt;0,'E-heat'!V60/'BIFUbC-heat'!V12,1)</f>
        <v>1</v>
      </c>
      <c r="W12" s="313">
        <f>IF('BIFUbC-heat'!W12&gt;0,'E-heat'!W60/'BIFUbC-heat'!W12,1)</f>
        <v>1</v>
      </c>
      <c r="X12" s="313">
        <f>IF('BIFUbC-heat'!X12&gt;0,'E-heat'!X60/'BIFUbC-heat'!X12,1)</f>
        <v>1</v>
      </c>
      <c r="Y12" s="313">
        <f>IF('BIFUbC-heat'!Y12&gt;0,'E-heat'!Y60/'BIFUbC-heat'!Y12,1)</f>
        <v>1</v>
      </c>
      <c r="Z12" s="313">
        <f>IF('BIFUbC-heat'!Z12&gt;0,'E-heat'!Z60/'BIFUbC-heat'!Z12,1)</f>
        <v>1</v>
      </c>
      <c r="AA12" s="313">
        <f>IF('BIFUbC-heat'!AA12&gt;0,'E-heat'!AA60/'BIFUbC-heat'!AA12,1)</f>
        <v>1</v>
      </c>
      <c r="AB12" s="313">
        <f>IF('BIFUbC-heat'!AB12&gt;0,'E-heat'!AB60/'BIFUbC-heat'!AB12,1)</f>
        <v>1</v>
      </c>
      <c r="AC12" s="313">
        <f>IF('BIFUbC-heat'!AC12&gt;0,'E-heat'!AC60/'BIFUbC-heat'!AC12,1)</f>
        <v>1</v>
      </c>
      <c r="AD12" s="313">
        <f>IF('BIFUbC-heat'!AD12&gt;0,'E-heat'!AD60/'BIFUbC-heat'!AD12,1)</f>
        <v>1</v>
      </c>
      <c r="AE12" s="313">
        <f>IF('BIFUbC-heat'!AE12&gt;0,'E-heat'!AE60/'BIFUbC-heat'!AE12,1)</f>
        <v>1</v>
      </c>
      <c r="AF12" s="313">
        <f>IF('BIFUbC-heat'!AF12&gt;0,'E-heat'!AF60/'BIFUbC-heat'!AF12,1)</f>
        <v>1</v>
      </c>
      <c r="AG12" s="313">
        <f>IF('BIFUbC-heat'!AG12&gt;0,'E-heat'!AG60/'BIFUbC-heat'!AG12,1)</f>
        <v>1</v>
      </c>
      <c r="AH12" s="313">
        <f>IF('BIFUbC-heat'!AH12&gt;0,'E-heat'!AH60/'BIFUbC-heat'!AH12,1)</f>
        <v>1</v>
      </c>
      <c r="AI12" s="313">
        <f>IF('BIFUbC-heat'!AI12&gt;0,'E-heat'!AI60/'BIFUbC-heat'!AI12,1)</f>
        <v>1</v>
      </c>
      <c r="AJ12" s="313">
        <f>IF('BIFUbC-heat'!AJ12&gt;0,'E-heat'!AJ60/'BIFUbC-heat'!AJ12,1)</f>
        <v>1</v>
      </c>
      <c r="AK12" s="313">
        <f>IF('BIFUbC-heat'!AK12&gt;0,'E-heat'!AK60/'BIFUbC-heat'!AK12,1)</f>
        <v>1</v>
      </c>
      <c r="AL12" s="313">
        <f>IF('BIFUbC-heat'!AL12&gt;0,'E-heat'!AL60/'BIFUbC-heat'!AL12,1)</f>
        <v>1</v>
      </c>
      <c r="AM12" s="313">
        <f>IF('BIFUbC-heat'!AM12&gt;0,'E-heat'!AM60/'BIFUbC-heat'!AM12,1)</f>
        <v>1</v>
      </c>
      <c r="AN12" s="313">
        <f>IF('BIFUbC-heat'!AN12&gt;0,'E-heat'!AN60/'BIFUbC-heat'!AN12,1)</f>
        <v>1</v>
      </c>
      <c r="AO12" s="313">
        <f>IF('BIFUbC-heat'!AO12&gt;0,'E-heat'!AO60/'BIFUbC-heat'!AO12,1)</f>
        <v>1</v>
      </c>
      <c r="AP12" s="313">
        <f>IF('BIFUbC-heat'!AP12&gt;0,'E-heat'!AP60/'BIFUbC-heat'!AP12,1)</f>
        <v>1</v>
      </c>
      <c r="AQ12" s="313">
        <f>IF('BIFUbC-heat'!AQ12&gt;0,'E-heat'!AQ60/'BIFUbC-heat'!AQ12,1)</f>
        <v>1</v>
      </c>
    </row>
    <row r="13" spans="1:43" x14ac:dyDescent="0.2">
      <c r="A13" s="313" t="s">
        <v>135</v>
      </c>
      <c r="B13" s="313">
        <f>IF('BIFUbC-heat'!B13&gt;0,'E-heat'!B61/'BIFUbC-heat'!B13,1)</f>
        <v>1</v>
      </c>
      <c r="C13" s="313">
        <f>IF('BIFUbC-heat'!C13&gt;0,'E-heat'!C61/'BIFUbC-heat'!C13,1)</f>
        <v>1</v>
      </c>
      <c r="D13" s="313">
        <f>IF('BIFUbC-heat'!D13&gt;0,'E-heat'!D61/'BIFUbC-heat'!D13,1)</f>
        <v>1</v>
      </c>
      <c r="E13" s="313">
        <f>IF('BIFUbC-heat'!E13&gt;0,'E-heat'!E61/'BIFUbC-heat'!E13,1)</f>
        <v>1</v>
      </c>
      <c r="F13" s="313">
        <f>IF('BIFUbC-heat'!F13&gt;0,'E-heat'!F61/'BIFUbC-heat'!F13,1)</f>
        <v>1</v>
      </c>
      <c r="G13" s="313">
        <f>IF('BIFUbC-heat'!G13&gt;0,'E-heat'!G61/'BIFUbC-heat'!G13,1)</f>
        <v>1</v>
      </c>
      <c r="H13" s="313">
        <f>IF('BIFUbC-heat'!H13&gt;0,'E-heat'!H61/'BIFUbC-heat'!H13,1)</f>
        <v>1</v>
      </c>
      <c r="I13" s="313">
        <f>IF('BIFUbC-heat'!I13&gt;0,'E-heat'!I61/'BIFUbC-heat'!I13,1)</f>
        <v>1</v>
      </c>
      <c r="J13" s="313">
        <f>IF('BIFUbC-heat'!J13&gt;0,'E-heat'!J61/'BIFUbC-heat'!J13,1)</f>
        <v>1</v>
      </c>
      <c r="K13" s="313">
        <f>IF('BIFUbC-heat'!K13&gt;0,'E-heat'!K61/'BIFUbC-heat'!K13,1)</f>
        <v>1</v>
      </c>
      <c r="L13" s="313">
        <f>IF('BIFUbC-heat'!L13&gt;0,'E-heat'!L61/'BIFUbC-heat'!L13,1)</f>
        <v>1</v>
      </c>
      <c r="M13" s="313">
        <f>IF('BIFUbC-heat'!M13&gt;0,'E-heat'!M61/'BIFUbC-heat'!M13,1)</f>
        <v>1</v>
      </c>
      <c r="N13" s="313">
        <f>IF('BIFUbC-heat'!N13&gt;0,'E-heat'!N61/'BIFUbC-heat'!N13,1)</f>
        <v>1</v>
      </c>
      <c r="O13" s="313">
        <f>IF('BIFUbC-heat'!O13&gt;0,'E-heat'!O61/'BIFUbC-heat'!O13,1)</f>
        <v>1</v>
      </c>
      <c r="P13" s="313">
        <f>IF('BIFUbC-heat'!P13&gt;0,'E-heat'!P61/'BIFUbC-heat'!P13,1)</f>
        <v>1</v>
      </c>
      <c r="Q13" s="313">
        <f>IF('BIFUbC-heat'!Q13&gt;0,'E-heat'!Q61/'BIFUbC-heat'!Q13,1)</f>
        <v>1</v>
      </c>
      <c r="R13" s="313">
        <f>IF('BIFUbC-heat'!R13&gt;0,'E-heat'!R61/'BIFUbC-heat'!R13,1)</f>
        <v>1</v>
      </c>
      <c r="S13" s="313">
        <f>IF('BIFUbC-heat'!S13&gt;0,'E-heat'!S61/'BIFUbC-heat'!S13,1)</f>
        <v>1</v>
      </c>
      <c r="T13" s="313">
        <f>IF('BIFUbC-heat'!T13&gt;0,'E-heat'!T61/'BIFUbC-heat'!T13,1)</f>
        <v>1</v>
      </c>
      <c r="U13" s="313">
        <f>IF('BIFUbC-heat'!U13&gt;0,'E-heat'!U61/'BIFUbC-heat'!U13,1)</f>
        <v>1</v>
      </c>
      <c r="V13" s="313">
        <f>IF('BIFUbC-heat'!V13&gt;0,'E-heat'!V61/'BIFUbC-heat'!V13,1)</f>
        <v>1</v>
      </c>
      <c r="W13" s="313">
        <f>IF('BIFUbC-heat'!W13&gt;0,'E-heat'!W61/'BIFUbC-heat'!W13,1)</f>
        <v>1</v>
      </c>
      <c r="X13" s="313">
        <f>IF('BIFUbC-heat'!X13&gt;0,'E-heat'!X61/'BIFUbC-heat'!X13,1)</f>
        <v>1</v>
      </c>
      <c r="Y13" s="313">
        <f>IF('BIFUbC-heat'!Y13&gt;0,'E-heat'!Y61/'BIFUbC-heat'!Y13,1)</f>
        <v>1</v>
      </c>
      <c r="Z13" s="313">
        <f>IF('BIFUbC-heat'!Z13&gt;0,'E-heat'!Z61/'BIFUbC-heat'!Z13,1)</f>
        <v>1</v>
      </c>
      <c r="AA13" s="313">
        <f>IF('BIFUbC-heat'!AA13&gt;0,'E-heat'!AA61/'BIFUbC-heat'!AA13,1)</f>
        <v>1</v>
      </c>
      <c r="AB13" s="313">
        <f>IF('BIFUbC-heat'!AB13&gt;0,'E-heat'!AB61/'BIFUbC-heat'!AB13,1)</f>
        <v>1</v>
      </c>
      <c r="AC13" s="313">
        <f>IF('BIFUbC-heat'!AC13&gt;0,'E-heat'!AC61/'BIFUbC-heat'!AC13,1)</f>
        <v>1</v>
      </c>
      <c r="AD13" s="313">
        <f>IF('BIFUbC-heat'!AD13&gt;0,'E-heat'!AD61/'BIFUbC-heat'!AD13,1)</f>
        <v>1</v>
      </c>
      <c r="AE13" s="313">
        <f>IF('BIFUbC-heat'!AE13&gt;0,'E-heat'!AE61/'BIFUbC-heat'!AE13,1)</f>
        <v>1</v>
      </c>
      <c r="AF13" s="313">
        <f>IF('BIFUbC-heat'!AF13&gt;0,'E-heat'!AF61/'BIFUbC-heat'!AF13,1)</f>
        <v>1</v>
      </c>
      <c r="AG13" s="313">
        <f>IF('BIFUbC-heat'!AG13&gt;0,'E-heat'!AG61/'BIFUbC-heat'!AG13,1)</f>
        <v>1</v>
      </c>
      <c r="AH13" s="313">
        <f>IF('BIFUbC-heat'!AH13&gt;0,'E-heat'!AH61/'BIFUbC-heat'!AH13,1)</f>
        <v>1</v>
      </c>
      <c r="AI13" s="313">
        <f>IF('BIFUbC-heat'!AI13&gt;0,'E-heat'!AI61/'BIFUbC-heat'!AI13,1)</f>
        <v>1</v>
      </c>
      <c r="AJ13" s="313">
        <f>IF('BIFUbC-heat'!AJ13&gt;0,'E-heat'!AJ61/'BIFUbC-heat'!AJ13,1)</f>
        <v>1</v>
      </c>
      <c r="AK13" s="313">
        <f>IF('BIFUbC-heat'!AK13&gt;0,'E-heat'!AK61/'BIFUbC-heat'!AK13,1)</f>
        <v>1</v>
      </c>
      <c r="AL13" s="313">
        <f>IF('BIFUbC-heat'!AL13&gt;0,'E-heat'!AL61/'BIFUbC-heat'!AL13,1)</f>
        <v>1</v>
      </c>
      <c r="AM13" s="313">
        <f>IF('BIFUbC-heat'!AM13&gt;0,'E-heat'!AM61/'BIFUbC-heat'!AM13,1)</f>
        <v>1</v>
      </c>
      <c r="AN13" s="313">
        <f>IF('BIFUbC-heat'!AN13&gt;0,'E-heat'!AN61/'BIFUbC-heat'!AN13,1)</f>
        <v>1</v>
      </c>
      <c r="AO13" s="313">
        <f>IF('BIFUbC-heat'!AO13&gt;0,'E-heat'!AO61/'BIFUbC-heat'!AO13,1)</f>
        <v>1</v>
      </c>
      <c r="AP13" s="313">
        <f>IF('BIFUbC-heat'!AP13&gt;0,'E-heat'!AP61/'BIFUbC-heat'!AP13,1)</f>
        <v>1</v>
      </c>
      <c r="AQ13" s="313">
        <f>IF('BIFUbC-heat'!AQ13&gt;0,'E-heat'!AQ61/'BIFUbC-heat'!AQ13,1)</f>
        <v>1</v>
      </c>
    </row>
    <row r="14" spans="1:43" x14ac:dyDescent="0.2">
      <c r="A14" s="313" t="s">
        <v>136</v>
      </c>
      <c r="B14" s="313">
        <f>IF('BIFUbC-heat'!B14&gt;0,'E-heat'!B62/'BIFUbC-heat'!B14,1)</f>
        <v>1</v>
      </c>
      <c r="C14" s="313">
        <f>IF('BIFUbC-heat'!C14&gt;0,'E-heat'!C62/'BIFUbC-heat'!C14,1)</f>
        <v>1</v>
      </c>
      <c r="D14" s="313">
        <f>IF('BIFUbC-heat'!D14&gt;0,'E-heat'!D62/'BIFUbC-heat'!D14,1)</f>
        <v>1</v>
      </c>
      <c r="E14" s="313">
        <f>IF('BIFUbC-heat'!E14&gt;0,'E-heat'!E62/'BIFUbC-heat'!E14,1)</f>
        <v>1</v>
      </c>
      <c r="F14" s="313">
        <f>IF('BIFUbC-heat'!F14&gt;0,'E-heat'!F62/'BIFUbC-heat'!F14,1)</f>
        <v>1</v>
      </c>
      <c r="G14" s="313">
        <f>IF('BIFUbC-heat'!G14&gt;0,'E-heat'!G62/'BIFUbC-heat'!G14,1)</f>
        <v>1</v>
      </c>
      <c r="H14" s="313">
        <f>IF('BIFUbC-heat'!H14&gt;0,'E-heat'!H62/'BIFUbC-heat'!H14,1)</f>
        <v>1</v>
      </c>
      <c r="I14" s="313">
        <f>IF('BIFUbC-heat'!I14&gt;0,'E-heat'!I62/'BIFUbC-heat'!I14,1)</f>
        <v>1</v>
      </c>
      <c r="J14" s="313">
        <f>IF('BIFUbC-heat'!J14&gt;0,'E-heat'!J62/'BIFUbC-heat'!J14,1)</f>
        <v>1</v>
      </c>
      <c r="K14" s="313">
        <f>IF('BIFUbC-heat'!K14&gt;0,'E-heat'!K62/'BIFUbC-heat'!K14,1)</f>
        <v>1</v>
      </c>
      <c r="L14" s="313">
        <f>IF('BIFUbC-heat'!L14&gt;0,'E-heat'!L62/'BIFUbC-heat'!L14,1)</f>
        <v>1</v>
      </c>
      <c r="M14" s="313">
        <f>IF('BIFUbC-heat'!M14&gt;0,'E-heat'!M62/'BIFUbC-heat'!M14,1)</f>
        <v>1</v>
      </c>
      <c r="N14" s="313">
        <f>IF('BIFUbC-heat'!N14&gt;0,'E-heat'!N62/'BIFUbC-heat'!N14,1)</f>
        <v>1</v>
      </c>
      <c r="O14" s="313">
        <f>IF('BIFUbC-heat'!O14&gt;0,'E-heat'!O62/'BIFUbC-heat'!O14,1)</f>
        <v>1</v>
      </c>
      <c r="P14" s="313">
        <f>IF('BIFUbC-heat'!P14&gt;0,'E-heat'!P62/'BIFUbC-heat'!P14,1)</f>
        <v>1</v>
      </c>
      <c r="Q14" s="313">
        <f>IF('BIFUbC-heat'!Q14&gt;0,'E-heat'!Q62/'BIFUbC-heat'!Q14,1)</f>
        <v>1</v>
      </c>
      <c r="R14" s="313">
        <f>IF('BIFUbC-heat'!R14&gt;0,'E-heat'!R62/'BIFUbC-heat'!R14,1)</f>
        <v>1</v>
      </c>
      <c r="S14" s="313">
        <f>IF('BIFUbC-heat'!S14&gt;0,'E-heat'!S62/'BIFUbC-heat'!S14,1)</f>
        <v>1</v>
      </c>
      <c r="T14" s="313">
        <f>IF('BIFUbC-heat'!T14&gt;0,'E-heat'!T62/'BIFUbC-heat'!T14,1)</f>
        <v>1</v>
      </c>
      <c r="U14" s="313">
        <f>IF('BIFUbC-heat'!U14&gt;0,'E-heat'!U62/'BIFUbC-heat'!U14,1)</f>
        <v>1</v>
      </c>
      <c r="V14" s="313">
        <f>IF('BIFUbC-heat'!V14&gt;0,'E-heat'!V62/'BIFUbC-heat'!V14,1)</f>
        <v>1</v>
      </c>
      <c r="W14" s="313">
        <f>IF('BIFUbC-heat'!W14&gt;0,'E-heat'!W62/'BIFUbC-heat'!W14,1)</f>
        <v>1</v>
      </c>
      <c r="X14" s="313">
        <f>IF('BIFUbC-heat'!X14&gt;0,'E-heat'!X62/'BIFUbC-heat'!X14,1)</f>
        <v>1</v>
      </c>
      <c r="Y14" s="313">
        <f>IF('BIFUbC-heat'!Y14&gt;0,'E-heat'!Y62/'BIFUbC-heat'!Y14,1)</f>
        <v>1</v>
      </c>
      <c r="Z14" s="313">
        <f>IF('BIFUbC-heat'!Z14&gt;0,'E-heat'!Z62/'BIFUbC-heat'!Z14,1)</f>
        <v>1</v>
      </c>
      <c r="AA14" s="313">
        <f>IF('BIFUbC-heat'!AA14&gt;0,'E-heat'!AA62/'BIFUbC-heat'!AA14,1)</f>
        <v>1</v>
      </c>
      <c r="AB14" s="313">
        <f>IF('BIFUbC-heat'!AB14&gt;0,'E-heat'!AB62/'BIFUbC-heat'!AB14,1)</f>
        <v>1</v>
      </c>
      <c r="AC14" s="313">
        <f>IF('BIFUbC-heat'!AC14&gt;0,'E-heat'!AC62/'BIFUbC-heat'!AC14,1)</f>
        <v>1</v>
      </c>
      <c r="AD14" s="313">
        <f>IF('BIFUbC-heat'!AD14&gt;0,'E-heat'!AD62/'BIFUbC-heat'!AD14,1)</f>
        <v>1</v>
      </c>
      <c r="AE14" s="313">
        <f>IF('BIFUbC-heat'!AE14&gt;0,'E-heat'!AE62/'BIFUbC-heat'!AE14,1)</f>
        <v>1</v>
      </c>
      <c r="AF14" s="313">
        <f>IF('BIFUbC-heat'!AF14&gt;0,'E-heat'!AF62/'BIFUbC-heat'!AF14,1)</f>
        <v>1</v>
      </c>
      <c r="AG14" s="313">
        <f>IF('BIFUbC-heat'!AG14&gt;0,'E-heat'!AG62/'BIFUbC-heat'!AG14,1)</f>
        <v>1</v>
      </c>
      <c r="AH14" s="313">
        <f>IF('BIFUbC-heat'!AH14&gt;0,'E-heat'!AH62/'BIFUbC-heat'!AH14,1)</f>
        <v>1</v>
      </c>
      <c r="AI14" s="313">
        <f>IF('BIFUbC-heat'!AI14&gt;0,'E-heat'!AI62/'BIFUbC-heat'!AI14,1)</f>
        <v>1</v>
      </c>
      <c r="AJ14" s="313">
        <f>IF('BIFUbC-heat'!AJ14&gt;0,'E-heat'!AJ62/'BIFUbC-heat'!AJ14,1)</f>
        <v>1</v>
      </c>
      <c r="AK14" s="313">
        <f>IF('BIFUbC-heat'!AK14&gt;0,'E-heat'!AK62/'BIFUbC-heat'!AK14,1)</f>
        <v>1</v>
      </c>
      <c r="AL14" s="313">
        <f>IF('BIFUbC-heat'!AL14&gt;0,'E-heat'!AL62/'BIFUbC-heat'!AL14,1)</f>
        <v>1</v>
      </c>
      <c r="AM14" s="313">
        <f>IF('BIFUbC-heat'!AM14&gt;0,'E-heat'!AM62/'BIFUbC-heat'!AM14,1)</f>
        <v>1</v>
      </c>
      <c r="AN14" s="313">
        <f>IF('BIFUbC-heat'!AN14&gt;0,'E-heat'!AN62/'BIFUbC-heat'!AN14,1)</f>
        <v>1</v>
      </c>
      <c r="AO14" s="313">
        <f>IF('BIFUbC-heat'!AO14&gt;0,'E-heat'!AO62/'BIFUbC-heat'!AO14,1)</f>
        <v>1</v>
      </c>
      <c r="AP14" s="313">
        <f>IF('BIFUbC-heat'!AP14&gt;0,'E-heat'!AP62/'BIFUbC-heat'!AP14,1)</f>
        <v>1</v>
      </c>
      <c r="AQ14" s="313">
        <f>IF('BIFUbC-heat'!AQ14&gt;0,'E-heat'!AQ62/'BIFUbC-heat'!AQ14,1)</f>
        <v>1</v>
      </c>
    </row>
    <row r="15" spans="1:43" x14ac:dyDescent="0.2">
      <c r="A15" s="313" t="s">
        <v>137</v>
      </c>
      <c r="B15" s="313">
        <f>IF('BIFUbC-heat'!B15&gt;0,'E-heat'!B63/'BIFUbC-heat'!B15,1)</f>
        <v>1</v>
      </c>
      <c r="C15" s="313">
        <f>IF('BIFUbC-heat'!C15&gt;0,'E-heat'!C63/'BIFUbC-heat'!C15,1)</f>
        <v>1</v>
      </c>
      <c r="D15" s="313">
        <f>IF('BIFUbC-heat'!D15&gt;0,'E-heat'!D63/'BIFUbC-heat'!D15,1)</f>
        <v>1</v>
      </c>
      <c r="E15" s="313">
        <f>IF('BIFUbC-heat'!E15&gt;0,'E-heat'!E63/'BIFUbC-heat'!E15,1)</f>
        <v>1</v>
      </c>
      <c r="F15" s="313">
        <f>IF('BIFUbC-heat'!F15&gt;0,'E-heat'!F63/'BIFUbC-heat'!F15,1)</f>
        <v>1</v>
      </c>
      <c r="G15" s="313">
        <f>IF('BIFUbC-heat'!G15&gt;0,'E-heat'!G63/'BIFUbC-heat'!G15,1)</f>
        <v>1</v>
      </c>
      <c r="H15" s="313">
        <f>IF('BIFUbC-heat'!H15&gt;0,'E-heat'!H63/'BIFUbC-heat'!H15,1)</f>
        <v>1</v>
      </c>
      <c r="I15" s="313">
        <f>IF('BIFUbC-heat'!I15&gt;0,'E-heat'!I63/'BIFUbC-heat'!I15,1)</f>
        <v>1</v>
      </c>
      <c r="J15" s="313">
        <f>IF('BIFUbC-heat'!J15&gt;0,'E-heat'!J63/'BIFUbC-heat'!J15,1)</f>
        <v>1</v>
      </c>
      <c r="K15" s="313">
        <f>IF('BIFUbC-heat'!K15&gt;0,'E-heat'!K63/'BIFUbC-heat'!K15,1)</f>
        <v>1</v>
      </c>
      <c r="L15" s="313">
        <f>IF('BIFUbC-heat'!L15&gt;0,'E-heat'!L63/'BIFUbC-heat'!L15,1)</f>
        <v>1</v>
      </c>
      <c r="M15" s="313">
        <f>IF('BIFUbC-heat'!M15&gt;0,'E-heat'!M63/'BIFUbC-heat'!M15,1)</f>
        <v>1</v>
      </c>
      <c r="N15" s="313">
        <f>IF('BIFUbC-heat'!N15&gt;0,'E-heat'!N63/'BIFUbC-heat'!N15,1)</f>
        <v>1</v>
      </c>
      <c r="O15" s="313">
        <f>IF('BIFUbC-heat'!O15&gt;0,'E-heat'!O63/'BIFUbC-heat'!O15,1)</f>
        <v>1</v>
      </c>
      <c r="P15" s="313">
        <f>IF('BIFUbC-heat'!P15&gt;0,'E-heat'!P63/'BIFUbC-heat'!P15,1)</f>
        <v>1</v>
      </c>
      <c r="Q15" s="313">
        <f>IF('BIFUbC-heat'!Q15&gt;0,'E-heat'!Q63/'BIFUbC-heat'!Q15,1)</f>
        <v>1</v>
      </c>
      <c r="R15" s="313">
        <f>IF('BIFUbC-heat'!R15&gt;0,'E-heat'!R63/'BIFUbC-heat'!R15,1)</f>
        <v>1</v>
      </c>
      <c r="S15" s="313">
        <f>IF('BIFUbC-heat'!S15&gt;0,'E-heat'!S63/'BIFUbC-heat'!S15,1)</f>
        <v>1</v>
      </c>
      <c r="T15" s="313">
        <f>IF('BIFUbC-heat'!T15&gt;0,'E-heat'!T63/'BIFUbC-heat'!T15,1)</f>
        <v>1</v>
      </c>
      <c r="U15" s="313">
        <f>IF('BIFUbC-heat'!U15&gt;0,'E-heat'!U63/'BIFUbC-heat'!U15,1)</f>
        <v>1</v>
      </c>
      <c r="V15" s="313">
        <f>IF('BIFUbC-heat'!V15&gt;0,'E-heat'!V63/'BIFUbC-heat'!V15,1)</f>
        <v>1</v>
      </c>
      <c r="W15" s="313">
        <f>IF('BIFUbC-heat'!W15&gt;0,'E-heat'!W63/'BIFUbC-heat'!W15,1)</f>
        <v>1</v>
      </c>
      <c r="X15" s="313">
        <f>IF('BIFUbC-heat'!X15&gt;0,'E-heat'!X63/'BIFUbC-heat'!X15,1)</f>
        <v>1</v>
      </c>
      <c r="Y15" s="313">
        <f>IF('BIFUbC-heat'!Y15&gt;0,'E-heat'!Y63/'BIFUbC-heat'!Y15,1)</f>
        <v>1</v>
      </c>
      <c r="Z15" s="313">
        <f>IF('BIFUbC-heat'!Z15&gt;0,'E-heat'!Z63/'BIFUbC-heat'!Z15,1)</f>
        <v>1</v>
      </c>
      <c r="AA15" s="313">
        <f>IF('BIFUbC-heat'!AA15&gt;0,'E-heat'!AA63/'BIFUbC-heat'!AA15,1)</f>
        <v>1</v>
      </c>
      <c r="AB15" s="313">
        <f>IF('BIFUbC-heat'!AB15&gt;0,'E-heat'!AB63/'BIFUbC-heat'!AB15,1)</f>
        <v>1</v>
      </c>
      <c r="AC15" s="313">
        <f>IF('BIFUbC-heat'!AC15&gt;0,'E-heat'!AC63/'BIFUbC-heat'!AC15,1)</f>
        <v>1</v>
      </c>
      <c r="AD15" s="313">
        <f>IF('BIFUbC-heat'!AD15&gt;0,'E-heat'!AD63/'BIFUbC-heat'!AD15,1)</f>
        <v>1</v>
      </c>
      <c r="AE15" s="313">
        <f>IF('BIFUbC-heat'!AE15&gt;0,'E-heat'!AE63/'BIFUbC-heat'!AE15,1)</f>
        <v>1</v>
      </c>
      <c r="AF15" s="313">
        <f>IF('BIFUbC-heat'!AF15&gt;0,'E-heat'!AF63/'BIFUbC-heat'!AF15,1)</f>
        <v>1</v>
      </c>
      <c r="AG15" s="313">
        <f>IF('BIFUbC-heat'!AG15&gt;0,'E-heat'!AG63/'BIFUbC-heat'!AG15,1)</f>
        <v>1</v>
      </c>
      <c r="AH15" s="313">
        <f>IF('BIFUbC-heat'!AH15&gt;0,'E-heat'!AH63/'BIFUbC-heat'!AH15,1)</f>
        <v>1</v>
      </c>
      <c r="AI15" s="313">
        <f>IF('BIFUbC-heat'!AI15&gt;0,'E-heat'!AI63/'BIFUbC-heat'!AI15,1)</f>
        <v>1</v>
      </c>
      <c r="AJ15" s="313">
        <f>IF('BIFUbC-heat'!AJ15&gt;0,'E-heat'!AJ63/'BIFUbC-heat'!AJ15,1)</f>
        <v>1</v>
      </c>
      <c r="AK15" s="313">
        <f>IF('BIFUbC-heat'!AK15&gt;0,'E-heat'!AK63/'BIFUbC-heat'!AK15,1)</f>
        <v>1</v>
      </c>
      <c r="AL15" s="313">
        <f>IF('BIFUbC-heat'!AL15&gt;0,'E-heat'!AL63/'BIFUbC-heat'!AL15,1)</f>
        <v>1</v>
      </c>
      <c r="AM15" s="313">
        <f>IF('BIFUbC-heat'!AM15&gt;0,'E-heat'!AM63/'BIFUbC-heat'!AM15,1)</f>
        <v>1</v>
      </c>
      <c r="AN15" s="313">
        <f>IF('BIFUbC-heat'!AN15&gt;0,'E-heat'!AN63/'BIFUbC-heat'!AN15,1)</f>
        <v>1</v>
      </c>
      <c r="AO15" s="313">
        <f>IF('BIFUbC-heat'!AO15&gt;0,'E-heat'!AO63/'BIFUbC-heat'!AO15,1)</f>
        <v>1</v>
      </c>
      <c r="AP15" s="313">
        <f>IF('BIFUbC-heat'!AP15&gt;0,'E-heat'!AP63/'BIFUbC-heat'!AP15,1)</f>
        <v>1</v>
      </c>
      <c r="AQ15" s="313">
        <f>IF('BIFUbC-heat'!AQ15&gt;0,'E-heat'!AQ63/'BIFUbC-heat'!AQ15,1)</f>
        <v>1</v>
      </c>
    </row>
    <row r="16" spans="1:43" x14ac:dyDescent="0.2">
      <c r="A16" s="313" t="s">
        <v>138</v>
      </c>
      <c r="B16" s="313">
        <f>IF('BIFUbC-heat'!B16&gt;0,'E-heat'!B64/'BIFUbC-heat'!B16,1)</f>
        <v>1</v>
      </c>
      <c r="C16" s="313">
        <f>IF('BIFUbC-heat'!C16&gt;0,'E-heat'!C64/'BIFUbC-heat'!C16,1)</f>
        <v>1</v>
      </c>
      <c r="D16" s="313">
        <f>IF('BIFUbC-heat'!D16&gt;0,'E-heat'!D64/'BIFUbC-heat'!D16,1)</f>
        <v>1</v>
      </c>
      <c r="E16" s="313">
        <f>IF('BIFUbC-heat'!E16&gt;0,'E-heat'!E64/'BIFUbC-heat'!E16,1)</f>
        <v>1</v>
      </c>
      <c r="F16" s="313">
        <f>IF('BIFUbC-heat'!F16&gt;0,'E-heat'!F64/'BIFUbC-heat'!F16,1)</f>
        <v>1</v>
      </c>
      <c r="G16" s="313">
        <f>IF('BIFUbC-heat'!G16&gt;0,'E-heat'!G64/'BIFUbC-heat'!G16,1)</f>
        <v>1</v>
      </c>
      <c r="H16" s="313">
        <f>IF('BIFUbC-heat'!H16&gt;0,'E-heat'!H64/'BIFUbC-heat'!H16,1)</f>
        <v>1</v>
      </c>
      <c r="I16" s="313">
        <f>IF('BIFUbC-heat'!I16&gt;0,'E-heat'!I64/'BIFUbC-heat'!I16,1)</f>
        <v>1</v>
      </c>
      <c r="J16" s="313">
        <f>IF('BIFUbC-heat'!J16&gt;0,'E-heat'!J64/'BIFUbC-heat'!J16,1)</f>
        <v>1</v>
      </c>
      <c r="K16" s="313">
        <f>IF('BIFUbC-heat'!K16&gt;0,'E-heat'!K64/'BIFUbC-heat'!K16,1)</f>
        <v>1</v>
      </c>
      <c r="L16" s="313">
        <f>IF('BIFUbC-heat'!L16&gt;0,'E-heat'!L64/'BIFUbC-heat'!L16,1)</f>
        <v>1</v>
      </c>
      <c r="M16" s="313">
        <f>IF('BIFUbC-heat'!M16&gt;0,'E-heat'!M64/'BIFUbC-heat'!M16,1)</f>
        <v>1</v>
      </c>
      <c r="N16" s="313">
        <f>IF('BIFUbC-heat'!N16&gt;0,'E-heat'!N64/'BIFUbC-heat'!N16,1)</f>
        <v>1</v>
      </c>
      <c r="O16" s="313">
        <f>IF('BIFUbC-heat'!O16&gt;0,'E-heat'!O64/'BIFUbC-heat'!O16,1)</f>
        <v>1</v>
      </c>
      <c r="P16" s="313">
        <f>IF('BIFUbC-heat'!P16&gt;0,'E-heat'!P64/'BIFUbC-heat'!P16,1)</f>
        <v>1</v>
      </c>
      <c r="Q16" s="313">
        <f>IF('BIFUbC-heat'!Q16&gt;0,'E-heat'!Q64/'BIFUbC-heat'!Q16,1)</f>
        <v>1</v>
      </c>
      <c r="R16" s="313">
        <f>IF('BIFUbC-heat'!R16&gt;0,'E-heat'!R64/'BIFUbC-heat'!R16,1)</f>
        <v>1</v>
      </c>
      <c r="S16" s="313">
        <f>IF('BIFUbC-heat'!S16&gt;0,'E-heat'!S64/'BIFUbC-heat'!S16,1)</f>
        <v>1</v>
      </c>
      <c r="T16" s="313">
        <f>IF('BIFUbC-heat'!T16&gt;0,'E-heat'!T64/'BIFUbC-heat'!T16,1)</f>
        <v>1</v>
      </c>
      <c r="U16" s="313">
        <f>IF('BIFUbC-heat'!U16&gt;0,'E-heat'!U64/'BIFUbC-heat'!U16,1)</f>
        <v>1</v>
      </c>
      <c r="V16" s="313">
        <f>IF('BIFUbC-heat'!V16&gt;0,'E-heat'!V64/'BIFUbC-heat'!V16,1)</f>
        <v>1</v>
      </c>
      <c r="W16" s="313">
        <f>IF('BIFUbC-heat'!W16&gt;0,'E-heat'!W64/'BIFUbC-heat'!W16,1)</f>
        <v>1</v>
      </c>
      <c r="X16" s="313">
        <f>IF('BIFUbC-heat'!X16&gt;0,'E-heat'!X64/'BIFUbC-heat'!X16,1)</f>
        <v>1</v>
      </c>
      <c r="Y16" s="313">
        <f>IF('BIFUbC-heat'!Y16&gt;0,'E-heat'!Y64/'BIFUbC-heat'!Y16,1)</f>
        <v>1</v>
      </c>
      <c r="Z16" s="313">
        <f>IF('BIFUbC-heat'!Z16&gt;0,'E-heat'!Z64/'BIFUbC-heat'!Z16,1)</f>
        <v>1</v>
      </c>
      <c r="AA16" s="313">
        <f>IF('BIFUbC-heat'!AA16&gt;0,'E-heat'!AA64/'BIFUbC-heat'!AA16,1)</f>
        <v>1</v>
      </c>
      <c r="AB16" s="313">
        <f>IF('BIFUbC-heat'!AB16&gt;0,'E-heat'!AB64/'BIFUbC-heat'!AB16,1)</f>
        <v>1</v>
      </c>
      <c r="AC16" s="313">
        <f>IF('BIFUbC-heat'!AC16&gt;0,'E-heat'!AC64/'BIFUbC-heat'!AC16,1)</f>
        <v>1</v>
      </c>
      <c r="AD16" s="313">
        <f>IF('BIFUbC-heat'!AD16&gt;0,'E-heat'!AD64/'BIFUbC-heat'!AD16,1)</f>
        <v>1</v>
      </c>
      <c r="AE16" s="313">
        <f>IF('BIFUbC-heat'!AE16&gt;0,'E-heat'!AE64/'BIFUbC-heat'!AE16,1)</f>
        <v>1</v>
      </c>
      <c r="AF16" s="313">
        <f>IF('BIFUbC-heat'!AF16&gt;0,'E-heat'!AF64/'BIFUbC-heat'!AF16,1)</f>
        <v>1</v>
      </c>
      <c r="AG16" s="313">
        <f>IF('BIFUbC-heat'!AG16&gt;0,'E-heat'!AG64/'BIFUbC-heat'!AG16,1)</f>
        <v>1</v>
      </c>
      <c r="AH16" s="313">
        <f>IF('BIFUbC-heat'!AH16&gt;0,'E-heat'!AH64/'BIFUbC-heat'!AH16,1)</f>
        <v>1</v>
      </c>
      <c r="AI16" s="313">
        <f>IF('BIFUbC-heat'!AI16&gt;0,'E-heat'!AI64/'BIFUbC-heat'!AI16,1)</f>
        <v>1</v>
      </c>
      <c r="AJ16" s="313">
        <f>IF('BIFUbC-heat'!AJ16&gt;0,'E-heat'!AJ64/'BIFUbC-heat'!AJ16,1)</f>
        <v>1</v>
      </c>
      <c r="AK16" s="313">
        <f>IF('BIFUbC-heat'!AK16&gt;0,'E-heat'!AK64/'BIFUbC-heat'!AK16,1)</f>
        <v>1</v>
      </c>
      <c r="AL16" s="313">
        <f>IF('BIFUbC-heat'!AL16&gt;0,'E-heat'!AL64/'BIFUbC-heat'!AL16,1)</f>
        <v>1</v>
      </c>
      <c r="AM16" s="313">
        <f>IF('BIFUbC-heat'!AM16&gt;0,'E-heat'!AM64/'BIFUbC-heat'!AM16,1)</f>
        <v>1</v>
      </c>
      <c r="AN16" s="313">
        <f>IF('BIFUbC-heat'!AN16&gt;0,'E-heat'!AN64/'BIFUbC-heat'!AN16,1)</f>
        <v>1</v>
      </c>
      <c r="AO16" s="313">
        <f>IF('BIFUbC-heat'!AO16&gt;0,'E-heat'!AO64/'BIFUbC-heat'!AO16,1)</f>
        <v>1</v>
      </c>
      <c r="AP16" s="313">
        <f>IF('BIFUbC-heat'!AP16&gt;0,'E-heat'!AP64/'BIFUbC-heat'!AP16,1)</f>
        <v>1</v>
      </c>
      <c r="AQ16" s="313">
        <f>IF('BIFUbC-heat'!AQ16&gt;0,'E-heat'!AQ64/'BIFUbC-heat'!AQ16,1)</f>
        <v>1</v>
      </c>
    </row>
    <row r="17" spans="1:43" x14ac:dyDescent="0.2">
      <c r="A17" s="313" t="s">
        <v>139</v>
      </c>
      <c r="B17" s="313">
        <f>IF('BIFUbC-heat'!B17&gt;0,'E-heat'!B65/'BIFUbC-heat'!B17,1)</f>
        <v>1</v>
      </c>
      <c r="C17" s="313">
        <f>IF('BIFUbC-heat'!C17&gt;0,'E-heat'!C65/'BIFUbC-heat'!C17,1)</f>
        <v>1</v>
      </c>
      <c r="D17" s="313">
        <f>IF('BIFUbC-heat'!D17&gt;0,'E-heat'!D65/'BIFUbC-heat'!D17,1)</f>
        <v>1</v>
      </c>
      <c r="E17" s="313">
        <f>IF('BIFUbC-heat'!E17&gt;0,'E-heat'!E65/'BIFUbC-heat'!E17,1)</f>
        <v>1</v>
      </c>
      <c r="F17" s="313">
        <f>IF('BIFUbC-heat'!F17&gt;0,'E-heat'!F65/'BIFUbC-heat'!F17,1)</f>
        <v>1</v>
      </c>
      <c r="G17" s="313">
        <f>IF('BIFUbC-heat'!G17&gt;0,'E-heat'!G65/'BIFUbC-heat'!G17,1)</f>
        <v>1</v>
      </c>
      <c r="H17" s="313">
        <f>IF('BIFUbC-heat'!H17&gt;0,'E-heat'!H65/'BIFUbC-heat'!H17,1)</f>
        <v>1</v>
      </c>
      <c r="I17" s="313">
        <f>IF('BIFUbC-heat'!I17&gt;0,'E-heat'!I65/'BIFUbC-heat'!I17,1)</f>
        <v>1</v>
      </c>
      <c r="J17" s="313">
        <f>IF('BIFUbC-heat'!J17&gt;0,'E-heat'!J65/'BIFUbC-heat'!J17,1)</f>
        <v>1</v>
      </c>
      <c r="K17" s="313">
        <f>IF('BIFUbC-heat'!K17&gt;0,'E-heat'!K65/'BIFUbC-heat'!K17,1)</f>
        <v>1</v>
      </c>
      <c r="L17" s="313">
        <f>IF('BIFUbC-heat'!L17&gt;0,'E-heat'!L65/'BIFUbC-heat'!L17,1)</f>
        <v>1</v>
      </c>
      <c r="M17" s="313">
        <f>IF('BIFUbC-heat'!M17&gt;0,'E-heat'!M65/'BIFUbC-heat'!M17,1)</f>
        <v>1</v>
      </c>
      <c r="N17" s="313">
        <f>IF('BIFUbC-heat'!N17&gt;0,'E-heat'!N65/'BIFUbC-heat'!N17,1)</f>
        <v>1</v>
      </c>
      <c r="O17" s="313">
        <f>IF('BIFUbC-heat'!O17&gt;0,'E-heat'!O65/'BIFUbC-heat'!O17,1)</f>
        <v>1</v>
      </c>
      <c r="P17" s="313">
        <f>IF('BIFUbC-heat'!P17&gt;0,'E-heat'!P65/'BIFUbC-heat'!P17,1)</f>
        <v>1</v>
      </c>
      <c r="Q17" s="313">
        <f>IF('BIFUbC-heat'!Q17&gt;0,'E-heat'!Q65/'BIFUbC-heat'!Q17,1)</f>
        <v>1</v>
      </c>
      <c r="R17" s="313">
        <f>IF('BIFUbC-heat'!R17&gt;0,'E-heat'!R65/'BIFUbC-heat'!R17,1)</f>
        <v>1</v>
      </c>
      <c r="S17" s="313">
        <f>IF('BIFUbC-heat'!S17&gt;0,'E-heat'!S65/'BIFUbC-heat'!S17,1)</f>
        <v>1</v>
      </c>
      <c r="T17" s="313">
        <f>IF('BIFUbC-heat'!T17&gt;0,'E-heat'!T65/'BIFUbC-heat'!T17,1)</f>
        <v>1</v>
      </c>
      <c r="U17" s="313">
        <f>IF('BIFUbC-heat'!U17&gt;0,'E-heat'!U65/'BIFUbC-heat'!U17,1)</f>
        <v>1</v>
      </c>
      <c r="V17" s="313">
        <f>IF('BIFUbC-heat'!V17&gt;0,'E-heat'!V65/'BIFUbC-heat'!V17,1)</f>
        <v>1</v>
      </c>
      <c r="W17" s="313">
        <f>IF('BIFUbC-heat'!W17&gt;0,'E-heat'!W65/'BIFUbC-heat'!W17,1)</f>
        <v>1</v>
      </c>
      <c r="X17" s="313">
        <f>IF('BIFUbC-heat'!X17&gt;0,'E-heat'!X65/'BIFUbC-heat'!X17,1)</f>
        <v>1</v>
      </c>
      <c r="Y17" s="313">
        <f>IF('BIFUbC-heat'!Y17&gt;0,'E-heat'!Y65/'BIFUbC-heat'!Y17,1)</f>
        <v>1</v>
      </c>
      <c r="Z17" s="313">
        <f>IF('BIFUbC-heat'!Z17&gt;0,'E-heat'!Z65/'BIFUbC-heat'!Z17,1)</f>
        <v>1</v>
      </c>
      <c r="AA17" s="313">
        <f>IF('BIFUbC-heat'!AA17&gt;0,'E-heat'!AA65/'BIFUbC-heat'!AA17,1)</f>
        <v>1</v>
      </c>
      <c r="AB17" s="313">
        <f>IF('BIFUbC-heat'!AB17&gt;0,'E-heat'!AB65/'BIFUbC-heat'!AB17,1)</f>
        <v>1</v>
      </c>
      <c r="AC17" s="313">
        <f>IF('BIFUbC-heat'!AC17&gt;0,'E-heat'!AC65/'BIFUbC-heat'!AC17,1)</f>
        <v>1</v>
      </c>
      <c r="AD17" s="313">
        <f>IF('BIFUbC-heat'!AD17&gt;0,'E-heat'!AD65/'BIFUbC-heat'!AD17,1)</f>
        <v>1</v>
      </c>
      <c r="AE17" s="313">
        <f>IF('BIFUbC-heat'!AE17&gt;0,'E-heat'!AE65/'BIFUbC-heat'!AE17,1)</f>
        <v>1</v>
      </c>
      <c r="AF17" s="313">
        <f>IF('BIFUbC-heat'!AF17&gt;0,'E-heat'!AF65/'BIFUbC-heat'!AF17,1)</f>
        <v>1</v>
      </c>
      <c r="AG17" s="313">
        <f>IF('BIFUbC-heat'!AG17&gt;0,'E-heat'!AG65/'BIFUbC-heat'!AG17,1)</f>
        <v>1</v>
      </c>
      <c r="AH17" s="313">
        <f>IF('BIFUbC-heat'!AH17&gt;0,'E-heat'!AH65/'BIFUbC-heat'!AH17,1)</f>
        <v>1</v>
      </c>
      <c r="AI17" s="313">
        <f>IF('BIFUbC-heat'!AI17&gt;0,'E-heat'!AI65/'BIFUbC-heat'!AI17,1)</f>
        <v>1</v>
      </c>
      <c r="AJ17" s="313">
        <f>IF('BIFUbC-heat'!AJ17&gt;0,'E-heat'!AJ65/'BIFUbC-heat'!AJ17,1)</f>
        <v>1</v>
      </c>
      <c r="AK17" s="313">
        <f>IF('BIFUbC-heat'!AK17&gt;0,'E-heat'!AK65/'BIFUbC-heat'!AK17,1)</f>
        <v>1</v>
      </c>
      <c r="AL17" s="313">
        <f>IF('BIFUbC-heat'!AL17&gt;0,'E-heat'!AL65/'BIFUbC-heat'!AL17,1)</f>
        <v>1</v>
      </c>
      <c r="AM17" s="313">
        <f>IF('BIFUbC-heat'!AM17&gt;0,'E-heat'!AM65/'BIFUbC-heat'!AM17,1)</f>
        <v>1</v>
      </c>
      <c r="AN17" s="313">
        <f>IF('BIFUbC-heat'!AN17&gt;0,'E-heat'!AN65/'BIFUbC-heat'!AN17,1)</f>
        <v>1</v>
      </c>
      <c r="AO17" s="313">
        <f>IF('BIFUbC-heat'!AO17&gt;0,'E-heat'!AO65/'BIFUbC-heat'!AO17,1)</f>
        <v>1</v>
      </c>
      <c r="AP17" s="313">
        <f>IF('BIFUbC-heat'!AP17&gt;0,'E-heat'!AP65/'BIFUbC-heat'!AP17,1)</f>
        <v>1</v>
      </c>
      <c r="AQ17" s="313">
        <f>IF('BIFUbC-heat'!AQ17&gt;0,'E-heat'!AQ65/'BIFUbC-heat'!AQ17,1)</f>
        <v>1</v>
      </c>
    </row>
    <row r="18" spans="1:43" x14ac:dyDescent="0.2">
      <c r="A18" s="313" t="s">
        <v>140</v>
      </c>
      <c r="B18" s="313">
        <f>IF('BIFUbC-heat'!B18&gt;0,'E-heat'!B66/'BIFUbC-heat'!B18,1)</f>
        <v>1</v>
      </c>
      <c r="C18" s="313">
        <f>IF('BIFUbC-heat'!C18&gt;0,'E-heat'!C66/'BIFUbC-heat'!C18,1)</f>
        <v>1</v>
      </c>
      <c r="D18" s="313">
        <f>IF('BIFUbC-heat'!D18&gt;0,'E-heat'!D66/'BIFUbC-heat'!D18,1)</f>
        <v>1</v>
      </c>
      <c r="E18" s="313">
        <f>IF('BIFUbC-heat'!E18&gt;0,'E-heat'!E66/'BIFUbC-heat'!E18,1)</f>
        <v>1</v>
      </c>
      <c r="F18" s="313">
        <f>IF('BIFUbC-heat'!F18&gt;0,'E-heat'!F66/'BIFUbC-heat'!F18,1)</f>
        <v>1</v>
      </c>
      <c r="G18" s="313">
        <f>IF('BIFUbC-heat'!G18&gt;0,'E-heat'!G66/'BIFUbC-heat'!G18,1)</f>
        <v>1</v>
      </c>
      <c r="H18" s="313">
        <f>IF('BIFUbC-heat'!H18&gt;0,'E-heat'!H66/'BIFUbC-heat'!H18,1)</f>
        <v>1</v>
      </c>
      <c r="I18" s="313">
        <f>IF('BIFUbC-heat'!I18&gt;0,'E-heat'!I66/'BIFUbC-heat'!I18,1)</f>
        <v>1</v>
      </c>
      <c r="J18" s="313">
        <f>IF('BIFUbC-heat'!J18&gt;0,'E-heat'!J66/'BIFUbC-heat'!J18,1)</f>
        <v>1</v>
      </c>
      <c r="K18" s="313">
        <f>IF('BIFUbC-heat'!K18&gt;0,'E-heat'!K66/'BIFUbC-heat'!K18,1)</f>
        <v>1</v>
      </c>
      <c r="L18" s="313">
        <f>IF('BIFUbC-heat'!L18&gt;0,'E-heat'!L66/'BIFUbC-heat'!L18,1)</f>
        <v>1</v>
      </c>
      <c r="M18" s="313">
        <f>IF('BIFUbC-heat'!M18&gt;0,'E-heat'!M66/'BIFUbC-heat'!M18,1)</f>
        <v>1</v>
      </c>
      <c r="N18" s="313">
        <f>IF('BIFUbC-heat'!N18&gt;0,'E-heat'!N66/'BIFUbC-heat'!N18,1)</f>
        <v>1</v>
      </c>
      <c r="O18" s="313">
        <f>IF('BIFUbC-heat'!O18&gt;0,'E-heat'!O66/'BIFUbC-heat'!O18,1)</f>
        <v>1</v>
      </c>
      <c r="P18" s="313">
        <f>IF('BIFUbC-heat'!P18&gt;0,'E-heat'!P66/'BIFUbC-heat'!P18,1)</f>
        <v>1</v>
      </c>
      <c r="Q18" s="313">
        <f>IF('BIFUbC-heat'!Q18&gt;0,'E-heat'!Q66/'BIFUbC-heat'!Q18,1)</f>
        <v>1</v>
      </c>
      <c r="R18" s="313">
        <f>IF('BIFUbC-heat'!R18&gt;0,'E-heat'!R66/'BIFUbC-heat'!R18,1)</f>
        <v>1</v>
      </c>
      <c r="S18" s="313">
        <f>IF('BIFUbC-heat'!S18&gt;0,'E-heat'!S66/'BIFUbC-heat'!S18,1)</f>
        <v>1</v>
      </c>
      <c r="T18" s="313">
        <f>IF('BIFUbC-heat'!T18&gt;0,'E-heat'!T66/'BIFUbC-heat'!T18,1)</f>
        <v>1</v>
      </c>
      <c r="U18" s="313">
        <f>IF('BIFUbC-heat'!U18&gt;0,'E-heat'!U66/'BIFUbC-heat'!U18,1)</f>
        <v>1</v>
      </c>
      <c r="V18" s="313">
        <f>IF('BIFUbC-heat'!V18&gt;0,'E-heat'!V66/'BIFUbC-heat'!V18,1)</f>
        <v>1</v>
      </c>
      <c r="W18" s="313">
        <f>IF('BIFUbC-heat'!W18&gt;0,'E-heat'!W66/'BIFUbC-heat'!W18,1)</f>
        <v>1</v>
      </c>
      <c r="X18" s="313">
        <f>IF('BIFUbC-heat'!X18&gt;0,'E-heat'!X66/'BIFUbC-heat'!X18,1)</f>
        <v>1</v>
      </c>
      <c r="Y18" s="313">
        <f>IF('BIFUbC-heat'!Y18&gt;0,'E-heat'!Y66/'BIFUbC-heat'!Y18,1)</f>
        <v>1</v>
      </c>
      <c r="Z18" s="313">
        <f>IF('BIFUbC-heat'!Z18&gt;0,'E-heat'!Z66/'BIFUbC-heat'!Z18,1)</f>
        <v>1</v>
      </c>
      <c r="AA18" s="313">
        <f>IF('BIFUbC-heat'!AA18&gt;0,'E-heat'!AA66/'BIFUbC-heat'!AA18,1)</f>
        <v>1</v>
      </c>
      <c r="AB18" s="313">
        <f>IF('BIFUbC-heat'!AB18&gt;0,'E-heat'!AB66/'BIFUbC-heat'!AB18,1)</f>
        <v>1</v>
      </c>
      <c r="AC18" s="313">
        <f>IF('BIFUbC-heat'!AC18&gt;0,'E-heat'!AC66/'BIFUbC-heat'!AC18,1)</f>
        <v>1</v>
      </c>
      <c r="AD18" s="313">
        <f>IF('BIFUbC-heat'!AD18&gt;0,'E-heat'!AD66/'BIFUbC-heat'!AD18,1)</f>
        <v>1</v>
      </c>
      <c r="AE18" s="313">
        <f>IF('BIFUbC-heat'!AE18&gt;0,'E-heat'!AE66/'BIFUbC-heat'!AE18,1)</f>
        <v>1</v>
      </c>
      <c r="AF18" s="313">
        <f>IF('BIFUbC-heat'!AF18&gt;0,'E-heat'!AF66/'BIFUbC-heat'!AF18,1)</f>
        <v>1</v>
      </c>
      <c r="AG18" s="313">
        <f>IF('BIFUbC-heat'!AG18&gt;0,'E-heat'!AG66/'BIFUbC-heat'!AG18,1)</f>
        <v>1</v>
      </c>
      <c r="AH18" s="313">
        <f>IF('BIFUbC-heat'!AH18&gt;0,'E-heat'!AH66/'BIFUbC-heat'!AH18,1)</f>
        <v>1</v>
      </c>
      <c r="AI18" s="313">
        <f>IF('BIFUbC-heat'!AI18&gt;0,'E-heat'!AI66/'BIFUbC-heat'!AI18,1)</f>
        <v>1</v>
      </c>
      <c r="AJ18" s="313">
        <f>IF('BIFUbC-heat'!AJ18&gt;0,'E-heat'!AJ66/'BIFUbC-heat'!AJ18,1)</f>
        <v>1</v>
      </c>
      <c r="AK18" s="313">
        <f>IF('BIFUbC-heat'!AK18&gt;0,'E-heat'!AK66/'BIFUbC-heat'!AK18,1)</f>
        <v>1</v>
      </c>
      <c r="AL18" s="313">
        <f>IF('BIFUbC-heat'!AL18&gt;0,'E-heat'!AL66/'BIFUbC-heat'!AL18,1)</f>
        <v>1</v>
      </c>
      <c r="AM18" s="313">
        <f>IF('BIFUbC-heat'!AM18&gt;0,'E-heat'!AM66/'BIFUbC-heat'!AM18,1)</f>
        <v>1</v>
      </c>
      <c r="AN18" s="313">
        <f>IF('BIFUbC-heat'!AN18&gt;0,'E-heat'!AN66/'BIFUbC-heat'!AN18,1)</f>
        <v>1</v>
      </c>
      <c r="AO18" s="313">
        <f>IF('BIFUbC-heat'!AO18&gt;0,'E-heat'!AO66/'BIFUbC-heat'!AO18,1)</f>
        <v>1</v>
      </c>
      <c r="AP18" s="313">
        <f>IF('BIFUbC-heat'!AP18&gt;0,'E-heat'!AP66/'BIFUbC-heat'!AP18,1)</f>
        <v>1</v>
      </c>
      <c r="AQ18" s="313">
        <f>IF('BIFUbC-heat'!AQ18&gt;0,'E-heat'!AQ66/'BIFUbC-heat'!AQ18,1)</f>
        <v>1</v>
      </c>
    </row>
    <row r="19" spans="1:43" x14ac:dyDescent="0.2">
      <c r="A19" s="313" t="s">
        <v>141</v>
      </c>
      <c r="B19" s="313">
        <f>IF('BIFUbC-heat'!B19&gt;0,'E-heat'!B67/'BIFUbC-heat'!B19,1)</f>
        <v>1</v>
      </c>
      <c r="C19" s="313">
        <f>IF('BIFUbC-heat'!C19&gt;0,'E-heat'!C67/'BIFUbC-heat'!C19,1)</f>
        <v>1</v>
      </c>
      <c r="D19" s="313">
        <f>IF('BIFUbC-heat'!D19&gt;0,'E-heat'!D67/'BIFUbC-heat'!D19,1)</f>
        <v>1</v>
      </c>
      <c r="E19" s="313">
        <f>IF('BIFUbC-heat'!E19&gt;0,'E-heat'!E67/'BIFUbC-heat'!E19,1)</f>
        <v>1</v>
      </c>
      <c r="F19" s="313">
        <f>IF('BIFUbC-heat'!F19&gt;0,'E-heat'!F67/'BIFUbC-heat'!F19,1)</f>
        <v>1</v>
      </c>
      <c r="G19" s="313">
        <f>IF('BIFUbC-heat'!G19&gt;0,'E-heat'!G67/'BIFUbC-heat'!G19,1)</f>
        <v>1</v>
      </c>
      <c r="H19" s="313">
        <f>IF('BIFUbC-heat'!H19&gt;0,'E-heat'!H67/'BIFUbC-heat'!H19,1)</f>
        <v>1</v>
      </c>
      <c r="I19" s="313">
        <f>IF('BIFUbC-heat'!I19&gt;0,'E-heat'!I67/'BIFUbC-heat'!I19,1)</f>
        <v>1</v>
      </c>
      <c r="J19" s="313">
        <f>IF('BIFUbC-heat'!J19&gt;0,'E-heat'!J67/'BIFUbC-heat'!J19,1)</f>
        <v>1</v>
      </c>
      <c r="K19" s="313">
        <f>IF('BIFUbC-heat'!K19&gt;0,'E-heat'!K67/'BIFUbC-heat'!K19,1)</f>
        <v>1</v>
      </c>
      <c r="L19" s="313">
        <f>IF('BIFUbC-heat'!L19&gt;0,'E-heat'!L67/'BIFUbC-heat'!L19,1)</f>
        <v>1</v>
      </c>
      <c r="M19" s="313">
        <f>IF('BIFUbC-heat'!M19&gt;0,'E-heat'!M67/'BIFUbC-heat'!M19,1)</f>
        <v>1</v>
      </c>
      <c r="N19" s="313">
        <f>IF('BIFUbC-heat'!N19&gt;0,'E-heat'!N67/'BIFUbC-heat'!N19,1)</f>
        <v>1</v>
      </c>
      <c r="O19" s="313">
        <f>IF('BIFUbC-heat'!O19&gt;0,'E-heat'!O67/'BIFUbC-heat'!O19,1)</f>
        <v>1</v>
      </c>
      <c r="P19" s="313">
        <f>IF('BIFUbC-heat'!P19&gt;0,'E-heat'!P67/'BIFUbC-heat'!P19,1)</f>
        <v>1</v>
      </c>
      <c r="Q19" s="313">
        <f>IF('BIFUbC-heat'!Q19&gt;0,'E-heat'!Q67/'BIFUbC-heat'!Q19,1)</f>
        <v>1</v>
      </c>
      <c r="R19" s="313">
        <f>IF('BIFUbC-heat'!R19&gt;0,'E-heat'!R67/'BIFUbC-heat'!R19,1)</f>
        <v>1</v>
      </c>
      <c r="S19" s="313">
        <f>IF('BIFUbC-heat'!S19&gt;0,'E-heat'!S67/'BIFUbC-heat'!S19,1)</f>
        <v>1</v>
      </c>
      <c r="T19" s="313">
        <f>IF('BIFUbC-heat'!T19&gt;0,'E-heat'!T67/'BIFUbC-heat'!T19,1)</f>
        <v>1</v>
      </c>
      <c r="U19" s="313">
        <f>IF('BIFUbC-heat'!U19&gt;0,'E-heat'!U67/'BIFUbC-heat'!U19,1)</f>
        <v>1</v>
      </c>
      <c r="V19" s="313">
        <f>IF('BIFUbC-heat'!V19&gt;0,'E-heat'!V67/'BIFUbC-heat'!V19,1)</f>
        <v>1</v>
      </c>
      <c r="W19" s="313">
        <f>IF('BIFUbC-heat'!W19&gt;0,'E-heat'!W67/'BIFUbC-heat'!W19,1)</f>
        <v>1</v>
      </c>
      <c r="X19" s="313">
        <f>IF('BIFUbC-heat'!X19&gt;0,'E-heat'!X67/'BIFUbC-heat'!X19,1)</f>
        <v>1</v>
      </c>
      <c r="Y19" s="313">
        <f>IF('BIFUbC-heat'!Y19&gt;0,'E-heat'!Y67/'BIFUbC-heat'!Y19,1)</f>
        <v>1</v>
      </c>
      <c r="Z19" s="313">
        <f>IF('BIFUbC-heat'!Z19&gt;0,'E-heat'!Z67/'BIFUbC-heat'!Z19,1)</f>
        <v>1</v>
      </c>
      <c r="AA19" s="313">
        <f>IF('BIFUbC-heat'!AA19&gt;0,'E-heat'!AA67/'BIFUbC-heat'!AA19,1)</f>
        <v>1</v>
      </c>
      <c r="AB19" s="313">
        <f>IF('BIFUbC-heat'!AB19&gt;0,'E-heat'!AB67/'BIFUbC-heat'!AB19,1)</f>
        <v>1</v>
      </c>
      <c r="AC19" s="313">
        <f>IF('BIFUbC-heat'!AC19&gt;0,'E-heat'!AC67/'BIFUbC-heat'!AC19,1)</f>
        <v>1</v>
      </c>
      <c r="AD19" s="313">
        <f>IF('BIFUbC-heat'!AD19&gt;0,'E-heat'!AD67/'BIFUbC-heat'!AD19,1)</f>
        <v>1</v>
      </c>
      <c r="AE19" s="313">
        <f>IF('BIFUbC-heat'!AE19&gt;0,'E-heat'!AE67/'BIFUbC-heat'!AE19,1)</f>
        <v>1</v>
      </c>
      <c r="AF19" s="313">
        <f>IF('BIFUbC-heat'!AF19&gt;0,'E-heat'!AF67/'BIFUbC-heat'!AF19,1)</f>
        <v>1</v>
      </c>
      <c r="AG19" s="313">
        <f>IF('BIFUbC-heat'!AG19&gt;0,'E-heat'!AG67/'BIFUbC-heat'!AG19,1)</f>
        <v>1</v>
      </c>
      <c r="AH19" s="313">
        <f>IF('BIFUbC-heat'!AH19&gt;0,'E-heat'!AH67/'BIFUbC-heat'!AH19,1)</f>
        <v>1</v>
      </c>
      <c r="AI19" s="313">
        <f>IF('BIFUbC-heat'!AI19&gt;0,'E-heat'!AI67/'BIFUbC-heat'!AI19,1)</f>
        <v>1</v>
      </c>
      <c r="AJ19" s="313">
        <f>IF('BIFUbC-heat'!AJ19&gt;0,'E-heat'!AJ67/'BIFUbC-heat'!AJ19,1)</f>
        <v>1</v>
      </c>
      <c r="AK19" s="313">
        <f>IF('BIFUbC-heat'!AK19&gt;0,'E-heat'!AK67/'BIFUbC-heat'!AK19,1)</f>
        <v>1</v>
      </c>
      <c r="AL19" s="313">
        <f>IF('BIFUbC-heat'!AL19&gt;0,'E-heat'!AL67/'BIFUbC-heat'!AL19,1)</f>
        <v>1</v>
      </c>
      <c r="AM19" s="313">
        <f>IF('BIFUbC-heat'!AM19&gt;0,'E-heat'!AM67/'BIFUbC-heat'!AM19,1)</f>
        <v>1</v>
      </c>
      <c r="AN19" s="313">
        <f>IF('BIFUbC-heat'!AN19&gt;0,'E-heat'!AN67/'BIFUbC-heat'!AN19,1)</f>
        <v>1</v>
      </c>
      <c r="AO19" s="313">
        <f>IF('BIFUbC-heat'!AO19&gt;0,'E-heat'!AO67/'BIFUbC-heat'!AO19,1)</f>
        <v>1</v>
      </c>
      <c r="AP19" s="313">
        <f>IF('BIFUbC-heat'!AP19&gt;0,'E-heat'!AP67/'BIFUbC-heat'!AP19,1)</f>
        <v>1</v>
      </c>
      <c r="AQ19" s="313">
        <f>IF('BIFUbC-heat'!AQ19&gt;0,'E-heat'!AQ67/'BIFUbC-heat'!AQ19,1)</f>
        <v>1</v>
      </c>
    </row>
    <row r="20" spans="1:43" x14ac:dyDescent="0.2">
      <c r="A20" s="313" t="s">
        <v>142</v>
      </c>
      <c r="B20" s="313">
        <f>IF('BIFUbC-heat'!B20&gt;0,'E-heat'!B68/'BIFUbC-heat'!B20,1)</f>
        <v>1</v>
      </c>
      <c r="C20" s="313">
        <f>IF('BIFUbC-heat'!C20&gt;0,'E-heat'!C68/'BIFUbC-heat'!C20,1)</f>
        <v>1</v>
      </c>
      <c r="D20" s="313">
        <f>IF('BIFUbC-heat'!D20&gt;0,'E-heat'!D68/'BIFUbC-heat'!D20,1)</f>
        <v>1</v>
      </c>
      <c r="E20" s="313">
        <f>IF('BIFUbC-heat'!E20&gt;0,'E-heat'!E68/'BIFUbC-heat'!E20,1)</f>
        <v>1</v>
      </c>
      <c r="F20" s="313">
        <f>IF('BIFUbC-heat'!F20&gt;0,'E-heat'!F68/'BIFUbC-heat'!F20,1)</f>
        <v>1</v>
      </c>
      <c r="G20" s="313">
        <f>IF('BIFUbC-heat'!G20&gt;0,'E-heat'!G68/'BIFUbC-heat'!G20,1)</f>
        <v>1</v>
      </c>
      <c r="H20" s="313">
        <f>IF('BIFUbC-heat'!H20&gt;0,'E-heat'!H68/'BIFUbC-heat'!H20,1)</f>
        <v>1</v>
      </c>
      <c r="I20" s="313">
        <f>IF('BIFUbC-heat'!I20&gt;0,'E-heat'!I68/'BIFUbC-heat'!I20,1)</f>
        <v>1</v>
      </c>
      <c r="J20" s="313">
        <f>IF('BIFUbC-heat'!J20&gt;0,'E-heat'!J68/'BIFUbC-heat'!J20,1)</f>
        <v>1</v>
      </c>
      <c r="K20" s="313">
        <f>IF('BIFUbC-heat'!K20&gt;0,'E-heat'!K68/'BIFUbC-heat'!K20,1)</f>
        <v>1</v>
      </c>
      <c r="L20" s="313">
        <f>IF('BIFUbC-heat'!L20&gt;0,'E-heat'!L68/'BIFUbC-heat'!L20,1)</f>
        <v>1</v>
      </c>
      <c r="M20" s="313">
        <f>IF('BIFUbC-heat'!M20&gt;0,'E-heat'!M68/'BIFUbC-heat'!M20,1)</f>
        <v>1</v>
      </c>
      <c r="N20" s="313">
        <f>IF('BIFUbC-heat'!N20&gt;0,'E-heat'!N68/'BIFUbC-heat'!N20,1)</f>
        <v>1</v>
      </c>
      <c r="O20" s="313">
        <f>IF('BIFUbC-heat'!O20&gt;0,'E-heat'!O68/'BIFUbC-heat'!O20,1)</f>
        <v>1</v>
      </c>
      <c r="P20" s="313">
        <f>IF('BIFUbC-heat'!P20&gt;0,'E-heat'!P68/'BIFUbC-heat'!P20,1)</f>
        <v>1</v>
      </c>
      <c r="Q20" s="313">
        <f>IF('BIFUbC-heat'!Q20&gt;0,'E-heat'!Q68/'BIFUbC-heat'!Q20,1)</f>
        <v>1</v>
      </c>
      <c r="R20" s="313">
        <f>IF('BIFUbC-heat'!R20&gt;0,'E-heat'!R68/'BIFUbC-heat'!R20,1)</f>
        <v>1</v>
      </c>
      <c r="S20" s="313">
        <f>IF('BIFUbC-heat'!S20&gt;0,'E-heat'!S68/'BIFUbC-heat'!S20,1)</f>
        <v>1</v>
      </c>
      <c r="T20" s="313">
        <f>IF('BIFUbC-heat'!T20&gt;0,'E-heat'!T68/'BIFUbC-heat'!T20,1)</f>
        <v>1</v>
      </c>
      <c r="U20" s="313">
        <f>IF('BIFUbC-heat'!U20&gt;0,'E-heat'!U68/'BIFUbC-heat'!U20,1)</f>
        <v>1</v>
      </c>
      <c r="V20" s="313">
        <f>IF('BIFUbC-heat'!V20&gt;0,'E-heat'!V68/'BIFUbC-heat'!V20,1)</f>
        <v>1</v>
      </c>
      <c r="W20" s="313">
        <f>IF('BIFUbC-heat'!W20&gt;0,'E-heat'!W68/'BIFUbC-heat'!W20,1)</f>
        <v>1</v>
      </c>
      <c r="X20" s="313">
        <f>IF('BIFUbC-heat'!X20&gt;0,'E-heat'!X68/'BIFUbC-heat'!X20,1)</f>
        <v>1</v>
      </c>
      <c r="Y20" s="313">
        <f>IF('BIFUbC-heat'!Y20&gt;0,'E-heat'!Y68/'BIFUbC-heat'!Y20,1)</f>
        <v>1</v>
      </c>
      <c r="Z20" s="313">
        <f>IF('BIFUbC-heat'!Z20&gt;0,'E-heat'!Z68/'BIFUbC-heat'!Z20,1)</f>
        <v>1</v>
      </c>
      <c r="AA20" s="313">
        <f>IF('BIFUbC-heat'!AA20&gt;0,'E-heat'!AA68/'BIFUbC-heat'!AA20,1)</f>
        <v>1</v>
      </c>
      <c r="AB20" s="313">
        <f>IF('BIFUbC-heat'!AB20&gt;0,'E-heat'!AB68/'BIFUbC-heat'!AB20,1)</f>
        <v>1</v>
      </c>
      <c r="AC20" s="313">
        <f>IF('BIFUbC-heat'!AC20&gt;0,'E-heat'!AC68/'BIFUbC-heat'!AC20,1)</f>
        <v>1</v>
      </c>
      <c r="AD20" s="313">
        <f>IF('BIFUbC-heat'!AD20&gt;0,'E-heat'!AD68/'BIFUbC-heat'!AD20,1)</f>
        <v>1</v>
      </c>
      <c r="AE20" s="313">
        <f>IF('BIFUbC-heat'!AE20&gt;0,'E-heat'!AE68/'BIFUbC-heat'!AE20,1)</f>
        <v>1</v>
      </c>
      <c r="AF20" s="313">
        <f>IF('BIFUbC-heat'!AF20&gt;0,'E-heat'!AF68/'BIFUbC-heat'!AF20,1)</f>
        <v>1</v>
      </c>
      <c r="AG20" s="313">
        <f>IF('BIFUbC-heat'!AG20&gt;0,'E-heat'!AG68/'BIFUbC-heat'!AG20,1)</f>
        <v>1</v>
      </c>
      <c r="AH20" s="313">
        <f>IF('BIFUbC-heat'!AH20&gt;0,'E-heat'!AH68/'BIFUbC-heat'!AH20,1)</f>
        <v>1</v>
      </c>
      <c r="AI20" s="313">
        <f>IF('BIFUbC-heat'!AI20&gt;0,'E-heat'!AI68/'BIFUbC-heat'!AI20,1)</f>
        <v>1</v>
      </c>
      <c r="AJ20" s="313">
        <f>IF('BIFUbC-heat'!AJ20&gt;0,'E-heat'!AJ68/'BIFUbC-heat'!AJ20,1)</f>
        <v>1</v>
      </c>
      <c r="AK20" s="313">
        <f>IF('BIFUbC-heat'!AK20&gt;0,'E-heat'!AK68/'BIFUbC-heat'!AK20,1)</f>
        <v>1</v>
      </c>
      <c r="AL20" s="313">
        <f>IF('BIFUbC-heat'!AL20&gt;0,'E-heat'!AL68/'BIFUbC-heat'!AL20,1)</f>
        <v>1</v>
      </c>
      <c r="AM20" s="313">
        <f>IF('BIFUbC-heat'!AM20&gt;0,'E-heat'!AM68/'BIFUbC-heat'!AM20,1)</f>
        <v>1</v>
      </c>
      <c r="AN20" s="313">
        <f>IF('BIFUbC-heat'!AN20&gt;0,'E-heat'!AN68/'BIFUbC-heat'!AN20,1)</f>
        <v>1</v>
      </c>
      <c r="AO20" s="313">
        <f>IF('BIFUbC-heat'!AO20&gt;0,'E-heat'!AO68/'BIFUbC-heat'!AO20,1)</f>
        <v>1</v>
      </c>
      <c r="AP20" s="313">
        <f>IF('BIFUbC-heat'!AP20&gt;0,'E-heat'!AP68/'BIFUbC-heat'!AP20,1)</f>
        <v>1</v>
      </c>
      <c r="AQ20" s="313">
        <f>IF('BIFUbC-heat'!AQ20&gt;0,'E-heat'!AQ68/'BIFUbC-heat'!AQ20,1)</f>
        <v>1</v>
      </c>
    </row>
    <row r="21" spans="1:43" x14ac:dyDescent="0.2">
      <c r="A21" s="313" t="s">
        <v>143</v>
      </c>
      <c r="B21" s="313">
        <f>IF('BIFUbC-heat'!B21&gt;0,'E-heat'!B69/'BIFUbC-heat'!B21,1)</f>
        <v>1</v>
      </c>
      <c r="C21" s="313">
        <f>IF('BIFUbC-heat'!C21&gt;0,'E-heat'!C69/'BIFUbC-heat'!C21,1)</f>
        <v>1</v>
      </c>
      <c r="D21" s="313">
        <f>IF('BIFUbC-heat'!D21&gt;0,'E-heat'!D69/'BIFUbC-heat'!D21,1)</f>
        <v>1</v>
      </c>
      <c r="E21" s="313">
        <f>IF('BIFUbC-heat'!E21&gt;0,'E-heat'!E69/'BIFUbC-heat'!E21,1)</f>
        <v>1</v>
      </c>
      <c r="F21" s="313">
        <f>IF('BIFUbC-heat'!F21&gt;0,'E-heat'!F69/'BIFUbC-heat'!F21,1)</f>
        <v>1</v>
      </c>
      <c r="G21" s="313">
        <f>IF('BIFUbC-heat'!G21&gt;0,'E-heat'!G69/'BIFUbC-heat'!G21,1)</f>
        <v>1</v>
      </c>
      <c r="H21" s="313">
        <f>IF('BIFUbC-heat'!H21&gt;0,'E-heat'!H69/'BIFUbC-heat'!H21,1)</f>
        <v>1</v>
      </c>
      <c r="I21" s="313">
        <f>IF('BIFUbC-heat'!I21&gt;0,'E-heat'!I69/'BIFUbC-heat'!I21,1)</f>
        <v>1</v>
      </c>
      <c r="J21" s="313">
        <f>IF('BIFUbC-heat'!J21&gt;0,'E-heat'!J69/'BIFUbC-heat'!J21,1)</f>
        <v>1</v>
      </c>
      <c r="K21" s="313">
        <f>IF('BIFUbC-heat'!K21&gt;0,'E-heat'!K69/'BIFUbC-heat'!K21,1)</f>
        <v>1</v>
      </c>
      <c r="L21" s="313">
        <f>IF('BIFUbC-heat'!L21&gt;0,'E-heat'!L69/'BIFUbC-heat'!L21,1)</f>
        <v>1</v>
      </c>
      <c r="M21" s="313">
        <f>IF('BIFUbC-heat'!M21&gt;0,'E-heat'!M69/'BIFUbC-heat'!M21,1)</f>
        <v>1</v>
      </c>
      <c r="N21" s="313">
        <f>IF('BIFUbC-heat'!N21&gt;0,'E-heat'!N69/'BIFUbC-heat'!N21,1)</f>
        <v>1</v>
      </c>
      <c r="O21" s="313">
        <f>IF('BIFUbC-heat'!O21&gt;0,'E-heat'!O69/'BIFUbC-heat'!O21,1)</f>
        <v>1</v>
      </c>
      <c r="P21" s="313">
        <f>IF('BIFUbC-heat'!P21&gt;0,'E-heat'!P69/'BIFUbC-heat'!P21,1)</f>
        <v>1</v>
      </c>
      <c r="Q21" s="313">
        <f>IF('BIFUbC-heat'!Q21&gt;0,'E-heat'!Q69/'BIFUbC-heat'!Q21,1)</f>
        <v>1</v>
      </c>
      <c r="R21" s="313">
        <f>IF('BIFUbC-heat'!R21&gt;0,'E-heat'!R69/'BIFUbC-heat'!R21,1)</f>
        <v>1</v>
      </c>
      <c r="S21" s="313">
        <f>IF('BIFUbC-heat'!S21&gt;0,'E-heat'!S69/'BIFUbC-heat'!S21,1)</f>
        <v>1</v>
      </c>
      <c r="T21" s="313">
        <f>IF('BIFUbC-heat'!T21&gt;0,'E-heat'!T69/'BIFUbC-heat'!T21,1)</f>
        <v>1</v>
      </c>
      <c r="U21" s="313">
        <f>IF('BIFUbC-heat'!U21&gt;0,'E-heat'!U69/'BIFUbC-heat'!U21,1)</f>
        <v>1</v>
      </c>
      <c r="V21" s="313">
        <f>IF('BIFUbC-heat'!V21&gt;0,'E-heat'!V69/'BIFUbC-heat'!V21,1)</f>
        <v>1</v>
      </c>
      <c r="W21" s="313">
        <f>IF('BIFUbC-heat'!W21&gt;0,'E-heat'!W69/'BIFUbC-heat'!W21,1)</f>
        <v>1</v>
      </c>
      <c r="X21" s="313">
        <f>IF('BIFUbC-heat'!X21&gt;0,'E-heat'!X69/'BIFUbC-heat'!X21,1)</f>
        <v>1</v>
      </c>
      <c r="Y21" s="313">
        <f>IF('BIFUbC-heat'!Y21&gt;0,'E-heat'!Y69/'BIFUbC-heat'!Y21,1)</f>
        <v>1</v>
      </c>
      <c r="Z21" s="313">
        <f>IF('BIFUbC-heat'!Z21&gt;0,'E-heat'!Z69/'BIFUbC-heat'!Z21,1)</f>
        <v>1</v>
      </c>
      <c r="AA21" s="313">
        <f>IF('BIFUbC-heat'!AA21&gt;0,'E-heat'!AA69/'BIFUbC-heat'!AA21,1)</f>
        <v>1</v>
      </c>
      <c r="AB21" s="313">
        <f>IF('BIFUbC-heat'!AB21&gt;0,'E-heat'!AB69/'BIFUbC-heat'!AB21,1)</f>
        <v>1</v>
      </c>
      <c r="AC21" s="313">
        <f>IF('BIFUbC-heat'!AC21&gt;0,'E-heat'!AC69/'BIFUbC-heat'!AC21,1)</f>
        <v>1</v>
      </c>
      <c r="AD21" s="313">
        <f>IF('BIFUbC-heat'!AD21&gt;0,'E-heat'!AD69/'BIFUbC-heat'!AD21,1)</f>
        <v>1</v>
      </c>
      <c r="AE21" s="313">
        <f>IF('BIFUbC-heat'!AE21&gt;0,'E-heat'!AE69/'BIFUbC-heat'!AE21,1)</f>
        <v>1</v>
      </c>
      <c r="AF21" s="313">
        <f>IF('BIFUbC-heat'!AF21&gt;0,'E-heat'!AF69/'BIFUbC-heat'!AF21,1)</f>
        <v>1</v>
      </c>
      <c r="AG21" s="313">
        <f>IF('BIFUbC-heat'!AG21&gt;0,'E-heat'!AG69/'BIFUbC-heat'!AG21,1)</f>
        <v>1</v>
      </c>
      <c r="AH21" s="313">
        <f>IF('BIFUbC-heat'!AH21&gt;0,'E-heat'!AH69/'BIFUbC-heat'!AH21,1)</f>
        <v>1</v>
      </c>
      <c r="AI21" s="313">
        <f>IF('BIFUbC-heat'!AI21&gt;0,'E-heat'!AI69/'BIFUbC-heat'!AI21,1)</f>
        <v>1</v>
      </c>
      <c r="AJ21" s="313">
        <f>IF('BIFUbC-heat'!AJ21&gt;0,'E-heat'!AJ69/'BIFUbC-heat'!AJ21,1)</f>
        <v>1</v>
      </c>
      <c r="AK21" s="313">
        <f>IF('BIFUbC-heat'!AK21&gt;0,'E-heat'!AK69/'BIFUbC-heat'!AK21,1)</f>
        <v>1</v>
      </c>
      <c r="AL21" s="313">
        <f>IF('BIFUbC-heat'!AL21&gt;0,'E-heat'!AL69/'BIFUbC-heat'!AL21,1)</f>
        <v>1</v>
      </c>
      <c r="AM21" s="313">
        <f>IF('BIFUbC-heat'!AM21&gt;0,'E-heat'!AM69/'BIFUbC-heat'!AM21,1)</f>
        <v>1</v>
      </c>
      <c r="AN21" s="313">
        <f>IF('BIFUbC-heat'!AN21&gt;0,'E-heat'!AN69/'BIFUbC-heat'!AN21,1)</f>
        <v>1</v>
      </c>
      <c r="AO21" s="313">
        <f>IF('BIFUbC-heat'!AO21&gt;0,'E-heat'!AO69/'BIFUbC-heat'!AO21,1)</f>
        <v>1</v>
      </c>
      <c r="AP21" s="313">
        <f>IF('BIFUbC-heat'!AP21&gt;0,'E-heat'!AP69/'BIFUbC-heat'!AP21,1)</f>
        <v>1</v>
      </c>
      <c r="AQ21" s="313">
        <f>IF('BIFUbC-heat'!AQ21&gt;0,'E-heat'!AQ69/'BIFUbC-heat'!AQ21,1)</f>
        <v>1</v>
      </c>
    </row>
    <row r="22" spans="1:43" x14ac:dyDescent="0.2">
      <c r="A22" s="313" t="s">
        <v>144</v>
      </c>
      <c r="B22" s="313">
        <f>IF('BIFUbC-heat'!B22&gt;0,'E-heat'!B70/'BIFUbC-heat'!B22,1)</f>
        <v>1</v>
      </c>
      <c r="C22" s="313">
        <f>IF('BIFUbC-heat'!C22&gt;0,'E-heat'!C70/'BIFUbC-heat'!C22,1)</f>
        <v>1</v>
      </c>
      <c r="D22" s="313">
        <f>IF('BIFUbC-heat'!D22&gt;0,'E-heat'!D70/'BIFUbC-heat'!D22,1)</f>
        <v>1</v>
      </c>
      <c r="E22" s="313">
        <f>IF('BIFUbC-heat'!E22&gt;0,'E-heat'!E70/'BIFUbC-heat'!E22,1)</f>
        <v>1</v>
      </c>
      <c r="F22" s="313">
        <f>IF('BIFUbC-heat'!F22&gt;0,'E-heat'!F70/'BIFUbC-heat'!F22,1)</f>
        <v>1</v>
      </c>
      <c r="G22" s="313">
        <f>IF('BIFUbC-heat'!G22&gt;0,'E-heat'!G70/'BIFUbC-heat'!G22,1)</f>
        <v>1</v>
      </c>
      <c r="H22" s="313">
        <f>IF('BIFUbC-heat'!H22&gt;0,'E-heat'!H70/'BIFUbC-heat'!H22,1)</f>
        <v>1</v>
      </c>
      <c r="I22" s="313">
        <f>IF('BIFUbC-heat'!I22&gt;0,'E-heat'!I70/'BIFUbC-heat'!I22,1)</f>
        <v>1</v>
      </c>
      <c r="J22" s="313">
        <f>IF('BIFUbC-heat'!J22&gt;0,'E-heat'!J70/'BIFUbC-heat'!J22,1)</f>
        <v>1</v>
      </c>
      <c r="K22" s="313">
        <f>IF('BIFUbC-heat'!K22&gt;0,'E-heat'!K70/'BIFUbC-heat'!K22,1)</f>
        <v>1</v>
      </c>
      <c r="L22" s="313">
        <f>IF('BIFUbC-heat'!L22&gt;0,'E-heat'!L70/'BIFUbC-heat'!L22,1)</f>
        <v>1</v>
      </c>
      <c r="M22" s="313">
        <f>IF('BIFUbC-heat'!M22&gt;0,'E-heat'!M70/'BIFUbC-heat'!M22,1)</f>
        <v>1</v>
      </c>
      <c r="N22" s="313">
        <f>IF('BIFUbC-heat'!N22&gt;0,'E-heat'!N70/'BIFUbC-heat'!N22,1)</f>
        <v>1</v>
      </c>
      <c r="O22" s="313">
        <f>IF('BIFUbC-heat'!O22&gt;0,'E-heat'!O70/'BIFUbC-heat'!O22,1)</f>
        <v>1</v>
      </c>
      <c r="P22" s="313">
        <f>IF('BIFUbC-heat'!P22&gt;0,'E-heat'!P70/'BIFUbC-heat'!P22,1)</f>
        <v>1</v>
      </c>
      <c r="Q22" s="313">
        <f>IF('BIFUbC-heat'!Q22&gt;0,'E-heat'!Q70/'BIFUbC-heat'!Q22,1)</f>
        <v>1</v>
      </c>
      <c r="R22" s="313">
        <f>IF('BIFUbC-heat'!R22&gt;0,'E-heat'!R70/'BIFUbC-heat'!R22,1)</f>
        <v>1</v>
      </c>
      <c r="S22" s="313">
        <f>IF('BIFUbC-heat'!S22&gt;0,'E-heat'!S70/'BIFUbC-heat'!S22,1)</f>
        <v>1</v>
      </c>
      <c r="T22" s="313">
        <f>IF('BIFUbC-heat'!T22&gt;0,'E-heat'!T70/'BIFUbC-heat'!T22,1)</f>
        <v>1</v>
      </c>
      <c r="U22" s="313">
        <f>IF('BIFUbC-heat'!U22&gt;0,'E-heat'!U70/'BIFUbC-heat'!U22,1)</f>
        <v>1</v>
      </c>
      <c r="V22" s="313">
        <f>IF('BIFUbC-heat'!V22&gt;0,'E-heat'!V70/'BIFUbC-heat'!V22,1)</f>
        <v>1</v>
      </c>
      <c r="W22" s="313">
        <f>IF('BIFUbC-heat'!W22&gt;0,'E-heat'!W70/'BIFUbC-heat'!W22,1)</f>
        <v>1</v>
      </c>
      <c r="X22" s="313">
        <f>IF('BIFUbC-heat'!X22&gt;0,'E-heat'!X70/'BIFUbC-heat'!X22,1)</f>
        <v>1</v>
      </c>
      <c r="Y22" s="313">
        <f>IF('BIFUbC-heat'!Y22&gt;0,'E-heat'!Y70/'BIFUbC-heat'!Y22,1)</f>
        <v>1</v>
      </c>
      <c r="Z22" s="313">
        <f>IF('BIFUbC-heat'!Z22&gt;0,'E-heat'!Z70/'BIFUbC-heat'!Z22,1)</f>
        <v>1</v>
      </c>
      <c r="AA22" s="313">
        <f>IF('BIFUbC-heat'!AA22&gt;0,'E-heat'!AA70/'BIFUbC-heat'!AA22,1)</f>
        <v>1</v>
      </c>
      <c r="AB22" s="313">
        <f>IF('BIFUbC-heat'!AB22&gt;0,'E-heat'!AB70/'BIFUbC-heat'!AB22,1)</f>
        <v>1</v>
      </c>
      <c r="AC22" s="313">
        <f>IF('BIFUbC-heat'!AC22&gt;0,'E-heat'!AC70/'BIFUbC-heat'!AC22,1)</f>
        <v>1</v>
      </c>
      <c r="AD22" s="313">
        <f>IF('BIFUbC-heat'!AD22&gt;0,'E-heat'!AD70/'BIFUbC-heat'!AD22,1)</f>
        <v>1</v>
      </c>
      <c r="AE22" s="313">
        <f>IF('BIFUbC-heat'!AE22&gt;0,'E-heat'!AE70/'BIFUbC-heat'!AE22,1)</f>
        <v>1</v>
      </c>
      <c r="AF22" s="313">
        <f>IF('BIFUbC-heat'!AF22&gt;0,'E-heat'!AF70/'BIFUbC-heat'!AF22,1)</f>
        <v>1</v>
      </c>
      <c r="AG22" s="313">
        <f>IF('BIFUbC-heat'!AG22&gt;0,'E-heat'!AG70/'BIFUbC-heat'!AG22,1)</f>
        <v>1</v>
      </c>
      <c r="AH22" s="313">
        <f>IF('BIFUbC-heat'!AH22&gt;0,'E-heat'!AH70/'BIFUbC-heat'!AH22,1)</f>
        <v>1</v>
      </c>
      <c r="AI22" s="313">
        <f>IF('BIFUbC-heat'!AI22&gt;0,'E-heat'!AI70/'BIFUbC-heat'!AI22,1)</f>
        <v>1</v>
      </c>
      <c r="AJ22" s="313">
        <f>IF('BIFUbC-heat'!AJ22&gt;0,'E-heat'!AJ70/'BIFUbC-heat'!AJ22,1)</f>
        <v>1</v>
      </c>
      <c r="AK22" s="313">
        <f>IF('BIFUbC-heat'!AK22&gt;0,'E-heat'!AK70/'BIFUbC-heat'!AK22,1)</f>
        <v>1</v>
      </c>
      <c r="AL22" s="313">
        <f>IF('BIFUbC-heat'!AL22&gt;0,'E-heat'!AL70/'BIFUbC-heat'!AL22,1)</f>
        <v>1</v>
      </c>
      <c r="AM22" s="313">
        <f>IF('BIFUbC-heat'!AM22&gt;0,'E-heat'!AM70/'BIFUbC-heat'!AM22,1)</f>
        <v>1</v>
      </c>
      <c r="AN22" s="313">
        <f>IF('BIFUbC-heat'!AN22&gt;0,'E-heat'!AN70/'BIFUbC-heat'!AN22,1)</f>
        <v>1</v>
      </c>
      <c r="AO22" s="313">
        <f>IF('BIFUbC-heat'!AO22&gt;0,'E-heat'!AO70/'BIFUbC-heat'!AO22,1)</f>
        <v>1</v>
      </c>
      <c r="AP22" s="313">
        <f>IF('BIFUbC-heat'!AP22&gt;0,'E-heat'!AP70/'BIFUbC-heat'!AP22,1)</f>
        <v>1</v>
      </c>
      <c r="AQ22" s="313">
        <f>IF('BIFUbC-heat'!AQ22&gt;0,'E-heat'!AQ70/'BIFUbC-heat'!AQ22,1)</f>
        <v>1</v>
      </c>
    </row>
    <row r="23" spans="1:43" x14ac:dyDescent="0.2">
      <c r="A23" s="313" t="s">
        <v>145</v>
      </c>
      <c r="B23" s="313">
        <f>IF('BIFUbC-heat'!B23&gt;0,'E-heat'!B71/'BIFUbC-heat'!B23,1)</f>
        <v>1</v>
      </c>
      <c r="C23" s="313">
        <f>IF('BIFUbC-heat'!C23&gt;0,'E-heat'!C71/'BIFUbC-heat'!C23,1)</f>
        <v>1</v>
      </c>
      <c r="D23" s="313">
        <f>IF('BIFUbC-heat'!D23&gt;0,'E-heat'!D71/'BIFUbC-heat'!D23,1)</f>
        <v>1</v>
      </c>
      <c r="E23" s="313">
        <f>IF('BIFUbC-heat'!E23&gt;0,'E-heat'!E71/'BIFUbC-heat'!E23,1)</f>
        <v>1</v>
      </c>
      <c r="F23" s="313">
        <f>IF('BIFUbC-heat'!F23&gt;0,'E-heat'!F71/'BIFUbC-heat'!F23,1)</f>
        <v>1</v>
      </c>
      <c r="G23" s="313">
        <f>IF('BIFUbC-heat'!G23&gt;0,'E-heat'!G71/'BIFUbC-heat'!G23,1)</f>
        <v>1</v>
      </c>
      <c r="H23" s="313">
        <f>IF('BIFUbC-heat'!H23&gt;0,'E-heat'!H71/'BIFUbC-heat'!H23,1)</f>
        <v>1</v>
      </c>
      <c r="I23" s="313">
        <f>IF('BIFUbC-heat'!I23&gt;0,'E-heat'!I71/'BIFUbC-heat'!I23,1)</f>
        <v>1</v>
      </c>
      <c r="J23" s="313">
        <f>IF('BIFUbC-heat'!J23&gt;0,'E-heat'!J71/'BIFUbC-heat'!J23,1)</f>
        <v>1</v>
      </c>
      <c r="K23" s="313">
        <f>IF('BIFUbC-heat'!K23&gt;0,'E-heat'!K71/'BIFUbC-heat'!K23,1)</f>
        <v>1</v>
      </c>
      <c r="L23" s="313">
        <f>IF('BIFUbC-heat'!L23&gt;0,'E-heat'!L71/'BIFUbC-heat'!L23,1)</f>
        <v>1</v>
      </c>
      <c r="M23" s="313">
        <f>IF('BIFUbC-heat'!M23&gt;0,'E-heat'!M71/'BIFUbC-heat'!M23,1)</f>
        <v>1</v>
      </c>
      <c r="N23" s="313">
        <f>IF('BIFUbC-heat'!N23&gt;0,'E-heat'!N71/'BIFUbC-heat'!N23,1)</f>
        <v>1</v>
      </c>
      <c r="O23" s="313">
        <f>IF('BIFUbC-heat'!O23&gt;0,'E-heat'!O71/'BIFUbC-heat'!O23,1)</f>
        <v>1</v>
      </c>
      <c r="P23" s="313">
        <f>IF('BIFUbC-heat'!P23&gt;0,'E-heat'!P71/'BIFUbC-heat'!P23,1)</f>
        <v>1</v>
      </c>
      <c r="Q23" s="313">
        <f>IF('BIFUbC-heat'!Q23&gt;0,'E-heat'!Q71/'BIFUbC-heat'!Q23,1)</f>
        <v>1</v>
      </c>
      <c r="R23" s="313">
        <f>IF('BIFUbC-heat'!R23&gt;0,'E-heat'!R71/'BIFUbC-heat'!R23,1)</f>
        <v>1</v>
      </c>
      <c r="S23" s="313">
        <f>IF('BIFUbC-heat'!S23&gt;0,'E-heat'!S71/'BIFUbC-heat'!S23,1)</f>
        <v>1</v>
      </c>
      <c r="T23" s="313">
        <f>IF('BIFUbC-heat'!T23&gt;0,'E-heat'!T71/'BIFUbC-heat'!T23,1)</f>
        <v>1</v>
      </c>
      <c r="U23" s="313">
        <f>IF('BIFUbC-heat'!U23&gt;0,'E-heat'!U71/'BIFUbC-heat'!U23,1)</f>
        <v>1</v>
      </c>
      <c r="V23" s="313">
        <f>IF('BIFUbC-heat'!V23&gt;0,'E-heat'!V71/'BIFUbC-heat'!V23,1)</f>
        <v>1</v>
      </c>
      <c r="W23" s="313">
        <f>IF('BIFUbC-heat'!W23&gt;0,'E-heat'!W71/'BIFUbC-heat'!W23,1)</f>
        <v>1</v>
      </c>
      <c r="X23" s="313">
        <f>IF('BIFUbC-heat'!X23&gt;0,'E-heat'!X71/'BIFUbC-heat'!X23,1)</f>
        <v>1</v>
      </c>
      <c r="Y23" s="313">
        <f>IF('BIFUbC-heat'!Y23&gt;0,'E-heat'!Y71/'BIFUbC-heat'!Y23,1)</f>
        <v>1</v>
      </c>
      <c r="Z23" s="313">
        <f>IF('BIFUbC-heat'!Z23&gt;0,'E-heat'!Z71/'BIFUbC-heat'!Z23,1)</f>
        <v>1</v>
      </c>
      <c r="AA23" s="313">
        <f>IF('BIFUbC-heat'!AA23&gt;0,'E-heat'!AA71/'BIFUbC-heat'!AA23,1)</f>
        <v>1</v>
      </c>
      <c r="AB23" s="313">
        <f>IF('BIFUbC-heat'!AB23&gt;0,'E-heat'!AB71/'BIFUbC-heat'!AB23,1)</f>
        <v>1</v>
      </c>
      <c r="AC23" s="313">
        <f>IF('BIFUbC-heat'!AC23&gt;0,'E-heat'!AC71/'BIFUbC-heat'!AC23,1)</f>
        <v>1</v>
      </c>
      <c r="AD23" s="313">
        <f>IF('BIFUbC-heat'!AD23&gt;0,'E-heat'!AD71/'BIFUbC-heat'!AD23,1)</f>
        <v>1</v>
      </c>
      <c r="AE23" s="313">
        <f>IF('BIFUbC-heat'!AE23&gt;0,'E-heat'!AE71/'BIFUbC-heat'!AE23,1)</f>
        <v>1</v>
      </c>
      <c r="AF23" s="313">
        <f>IF('BIFUbC-heat'!AF23&gt;0,'E-heat'!AF71/'BIFUbC-heat'!AF23,1)</f>
        <v>1</v>
      </c>
      <c r="AG23" s="313">
        <f>IF('BIFUbC-heat'!AG23&gt;0,'E-heat'!AG71/'BIFUbC-heat'!AG23,1)</f>
        <v>1</v>
      </c>
      <c r="AH23" s="313">
        <f>IF('BIFUbC-heat'!AH23&gt;0,'E-heat'!AH71/'BIFUbC-heat'!AH23,1)</f>
        <v>1</v>
      </c>
      <c r="AI23" s="313">
        <f>IF('BIFUbC-heat'!AI23&gt;0,'E-heat'!AI71/'BIFUbC-heat'!AI23,1)</f>
        <v>1</v>
      </c>
      <c r="AJ23" s="313">
        <f>IF('BIFUbC-heat'!AJ23&gt;0,'E-heat'!AJ71/'BIFUbC-heat'!AJ23,1)</f>
        <v>1</v>
      </c>
      <c r="AK23" s="313">
        <f>IF('BIFUbC-heat'!AK23&gt;0,'E-heat'!AK71/'BIFUbC-heat'!AK23,1)</f>
        <v>1</v>
      </c>
      <c r="AL23" s="313">
        <f>IF('BIFUbC-heat'!AL23&gt;0,'E-heat'!AL71/'BIFUbC-heat'!AL23,1)</f>
        <v>1</v>
      </c>
      <c r="AM23" s="313">
        <f>IF('BIFUbC-heat'!AM23&gt;0,'E-heat'!AM71/'BIFUbC-heat'!AM23,1)</f>
        <v>1</v>
      </c>
      <c r="AN23" s="313">
        <f>IF('BIFUbC-heat'!AN23&gt;0,'E-heat'!AN71/'BIFUbC-heat'!AN23,1)</f>
        <v>1</v>
      </c>
      <c r="AO23" s="313">
        <f>IF('BIFUbC-heat'!AO23&gt;0,'E-heat'!AO71/'BIFUbC-heat'!AO23,1)</f>
        <v>1</v>
      </c>
      <c r="AP23" s="313">
        <f>IF('BIFUbC-heat'!AP23&gt;0,'E-heat'!AP71/'BIFUbC-heat'!AP23,1)</f>
        <v>1</v>
      </c>
      <c r="AQ23" s="313">
        <f>IF('BIFUbC-heat'!AQ23&gt;0,'E-heat'!AQ71/'BIFUbC-heat'!AQ23,1)</f>
        <v>1</v>
      </c>
    </row>
    <row r="24" spans="1:43" x14ac:dyDescent="0.2">
      <c r="A24" s="313" t="s">
        <v>146</v>
      </c>
      <c r="B24" s="313">
        <f>IF('BIFUbC-heat'!B24&gt;0,'E-heat'!B72/'BIFUbC-heat'!B24,1)</f>
        <v>1</v>
      </c>
      <c r="C24" s="313">
        <f>IF('BIFUbC-heat'!C24&gt;0,'E-heat'!C72/'BIFUbC-heat'!C24,1)</f>
        <v>1</v>
      </c>
      <c r="D24" s="313">
        <f>IF('BIFUbC-heat'!D24&gt;0,'E-heat'!D72/'BIFUbC-heat'!D24,1)</f>
        <v>1</v>
      </c>
      <c r="E24" s="313">
        <f>IF('BIFUbC-heat'!E24&gt;0,'E-heat'!E72/'BIFUbC-heat'!E24,1)</f>
        <v>1</v>
      </c>
      <c r="F24" s="313">
        <f>IF('BIFUbC-heat'!F24&gt;0,'E-heat'!F72/'BIFUbC-heat'!F24,1)</f>
        <v>1</v>
      </c>
      <c r="G24" s="313">
        <f>IF('BIFUbC-heat'!G24&gt;0,'E-heat'!G72/'BIFUbC-heat'!G24,1)</f>
        <v>1</v>
      </c>
      <c r="H24" s="313">
        <f>IF('BIFUbC-heat'!H24&gt;0,'E-heat'!H72/'BIFUbC-heat'!H24,1)</f>
        <v>1</v>
      </c>
      <c r="I24" s="313">
        <f>IF('BIFUbC-heat'!I24&gt;0,'E-heat'!I72/'BIFUbC-heat'!I24,1)</f>
        <v>1</v>
      </c>
      <c r="J24" s="313">
        <f>IF('BIFUbC-heat'!J24&gt;0,'E-heat'!J72/'BIFUbC-heat'!J24,1)</f>
        <v>1</v>
      </c>
      <c r="K24" s="313">
        <f>IF('BIFUbC-heat'!K24&gt;0,'E-heat'!K72/'BIFUbC-heat'!K24,1)</f>
        <v>1</v>
      </c>
      <c r="L24" s="313">
        <f>IF('BIFUbC-heat'!L24&gt;0,'E-heat'!L72/'BIFUbC-heat'!L24,1)</f>
        <v>1</v>
      </c>
      <c r="M24" s="313">
        <f>IF('BIFUbC-heat'!M24&gt;0,'E-heat'!M72/'BIFUbC-heat'!M24,1)</f>
        <v>1</v>
      </c>
      <c r="N24" s="313">
        <f>IF('BIFUbC-heat'!N24&gt;0,'E-heat'!N72/'BIFUbC-heat'!N24,1)</f>
        <v>1</v>
      </c>
      <c r="O24" s="313">
        <f>IF('BIFUbC-heat'!O24&gt;0,'E-heat'!O72/'BIFUbC-heat'!O24,1)</f>
        <v>1</v>
      </c>
      <c r="P24" s="313">
        <f>IF('BIFUbC-heat'!P24&gt;0,'E-heat'!P72/'BIFUbC-heat'!P24,1)</f>
        <v>1</v>
      </c>
      <c r="Q24" s="313">
        <f>IF('BIFUbC-heat'!Q24&gt;0,'E-heat'!Q72/'BIFUbC-heat'!Q24,1)</f>
        <v>1</v>
      </c>
      <c r="R24" s="313">
        <f>IF('BIFUbC-heat'!R24&gt;0,'E-heat'!R72/'BIFUbC-heat'!R24,1)</f>
        <v>1</v>
      </c>
      <c r="S24" s="313">
        <f>IF('BIFUbC-heat'!S24&gt;0,'E-heat'!S72/'BIFUbC-heat'!S24,1)</f>
        <v>1</v>
      </c>
      <c r="T24" s="313">
        <f>IF('BIFUbC-heat'!T24&gt;0,'E-heat'!T72/'BIFUbC-heat'!T24,1)</f>
        <v>1</v>
      </c>
      <c r="U24" s="313">
        <f>IF('BIFUbC-heat'!U24&gt;0,'E-heat'!U72/'BIFUbC-heat'!U24,1)</f>
        <v>1</v>
      </c>
      <c r="V24" s="313">
        <f>IF('BIFUbC-heat'!V24&gt;0,'E-heat'!V72/'BIFUbC-heat'!V24,1)</f>
        <v>1</v>
      </c>
      <c r="W24" s="313">
        <f>IF('BIFUbC-heat'!W24&gt;0,'E-heat'!W72/'BIFUbC-heat'!W24,1)</f>
        <v>1</v>
      </c>
      <c r="X24" s="313">
        <f>IF('BIFUbC-heat'!X24&gt;0,'E-heat'!X72/'BIFUbC-heat'!X24,1)</f>
        <v>1</v>
      </c>
      <c r="Y24" s="313">
        <f>IF('BIFUbC-heat'!Y24&gt;0,'E-heat'!Y72/'BIFUbC-heat'!Y24,1)</f>
        <v>1</v>
      </c>
      <c r="Z24" s="313">
        <f>IF('BIFUbC-heat'!Z24&gt;0,'E-heat'!Z72/'BIFUbC-heat'!Z24,1)</f>
        <v>1</v>
      </c>
      <c r="AA24" s="313">
        <f>IF('BIFUbC-heat'!AA24&gt;0,'E-heat'!AA72/'BIFUbC-heat'!AA24,1)</f>
        <v>1</v>
      </c>
      <c r="AB24" s="313">
        <f>IF('BIFUbC-heat'!AB24&gt;0,'E-heat'!AB72/'BIFUbC-heat'!AB24,1)</f>
        <v>1</v>
      </c>
      <c r="AC24" s="313">
        <f>IF('BIFUbC-heat'!AC24&gt;0,'E-heat'!AC72/'BIFUbC-heat'!AC24,1)</f>
        <v>1</v>
      </c>
      <c r="AD24" s="313">
        <f>IF('BIFUbC-heat'!AD24&gt;0,'E-heat'!AD72/'BIFUbC-heat'!AD24,1)</f>
        <v>1</v>
      </c>
      <c r="AE24" s="313">
        <f>IF('BIFUbC-heat'!AE24&gt;0,'E-heat'!AE72/'BIFUbC-heat'!AE24,1)</f>
        <v>1</v>
      </c>
      <c r="AF24" s="313">
        <f>IF('BIFUbC-heat'!AF24&gt;0,'E-heat'!AF72/'BIFUbC-heat'!AF24,1)</f>
        <v>1</v>
      </c>
      <c r="AG24" s="313">
        <f>IF('BIFUbC-heat'!AG24&gt;0,'E-heat'!AG72/'BIFUbC-heat'!AG24,1)</f>
        <v>1</v>
      </c>
      <c r="AH24" s="313">
        <f>IF('BIFUbC-heat'!AH24&gt;0,'E-heat'!AH72/'BIFUbC-heat'!AH24,1)</f>
        <v>1</v>
      </c>
      <c r="AI24" s="313">
        <f>IF('BIFUbC-heat'!AI24&gt;0,'E-heat'!AI72/'BIFUbC-heat'!AI24,1)</f>
        <v>1</v>
      </c>
      <c r="AJ24" s="313">
        <f>IF('BIFUbC-heat'!AJ24&gt;0,'E-heat'!AJ72/'BIFUbC-heat'!AJ24,1)</f>
        <v>1</v>
      </c>
      <c r="AK24" s="313">
        <f>IF('BIFUbC-heat'!AK24&gt;0,'E-heat'!AK72/'BIFUbC-heat'!AK24,1)</f>
        <v>1</v>
      </c>
      <c r="AL24" s="313">
        <f>IF('BIFUbC-heat'!AL24&gt;0,'E-heat'!AL72/'BIFUbC-heat'!AL24,1)</f>
        <v>1</v>
      </c>
      <c r="AM24" s="313">
        <f>IF('BIFUbC-heat'!AM24&gt;0,'E-heat'!AM72/'BIFUbC-heat'!AM24,1)</f>
        <v>1</v>
      </c>
      <c r="AN24" s="313">
        <f>IF('BIFUbC-heat'!AN24&gt;0,'E-heat'!AN72/'BIFUbC-heat'!AN24,1)</f>
        <v>1</v>
      </c>
      <c r="AO24" s="313">
        <f>IF('BIFUbC-heat'!AO24&gt;0,'E-heat'!AO72/'BIFUbC-heat'!AO24,1)</f>
        <v>1</v>
      </c>
      <c r="AP24" s="313">
        <f>IF('BIFUbC-heat'!AP24&gt;0,'E-heat'!AP72/'BIFUbC-heat'!AP24,1)</f>
        <v>1</v>
      </c>
      <c r="AQ24" s="313">
        <f>IF('BIFUbC-heat'!AQ24&gt;0,'E-heat'!AQ72/'BIFUbC-heat'!AQ24,1)</f>
        <v>1</v>
      </c>
    </row>
    <row r="25" spans="1:43" x14ac:dyDescent="0.2">
      <c r="A25" s="313" t="s">
        <v>147</v>
      </c>
      <c r="B25" s="313">
        <f>IF('BIFUbC-heat'!B25&gt;0,'E-heat'!B73/'BIFUbC-heat'!B25,1)</f>
        <v>1</v>
      </c>
      <c r="C25" s="313">
        <f>IF('BIFUbC-heat'!C25&gt;0,'E-heat'!C73/'BIFUbC-heat'!C25,1)</f>
        <v>1</v>
      </c>
      <c r="D25" s="313">
        <f>IF('BIFUbC-heat'!D25&gt;0,'E-heat'!D73/'BIFUbC-heat'!D25,1)</f>
        <v>1</v>
      </c>
      <c r="E25" s="313">
        <f>IF('BIFUbC-heat'!E25&gt;0,'E-heat'!E73/'BIFUbC-heat'!E25,1)</f>
        <v>1</v>
      </c>
      <c r="F25" s="313">
        <f>IF('BIFUbC-heat'!F25&gt;0,'E-heat'!F73/'BIFUbC-heat'!F25,1)</f>
        <v>1</v>
      </c>
      <c r="G25" s="313">
        <f>IF('BIFUbC-heat'!G25&gt;0,'E-heat'!G73/'BIFUbC-heat'!G25,1)</f>
        <v>1</v>
      </c>
      <c r="H25" s="313">
        <f>IF('BIFUbC-heat'!H25&gt;0,'E-heat'!H73/'BIFUbC-heat'!H25,1)</f>
        <v>1</v>
      </c>
      <c r="I25" s="313">
        <f>IF('BIFUbC-heat'!I25&gt;0,'E-heat'!I73/'BIFUbC-heat'!I25,1)</f>
        <v>1</v>
      </c>
      <c r="J25" s="313">
        <f>IF('BIFUbC-heat'!J25&gt;0,'E-heat'!J73/'BIFUbC-heat'!J25,1)</f>
        <v>1</v>
      </c>
      <c r="K25" s="313">
        <f>IF('BIFUbC-heat'!K25&gt;0,'E-heat'!K73/'BIFUbC-heat'!K25,1)</f>
        <v>1</v>
      </c>
      <c r="L25" s="313">
        <f>IF('BIFUbC-heat'!L25&gt;0,'E-heat'!L73/'BIFUbC-heat'!L25,1)</f>
        <v>1</v>
      </c>
      <c r="M25" s="313">
        <f>IF('BIFUbC-heat'!M25&gt;0,'E-heat'!M73/'BIFUbC-heat'!M25,1)</f>
        <v>1</v>
      </c>
      <c r="N25" s="313">
        <f>IF('BIFUbC-heat'!N25&gt;0,'E-heat'!N73/'BIFUbC-heat'!N25,1)</f>
        <v>1</v>
      </c>
      <c r="O25" s="313">
        <f>IF('BIFUbC-heat'!O25&gt;0,'E-heat'!O73/'BIFUbC-heat'!O25,1)</f>
        <v>1</v>
      </c>
      <c r="P25" s="313">
        <f>IF('BIFUbC-heat'!P25&gt;0,'E-heat'!P73/'BIFUbC-heat'!P25,1)</f>
        <v>1</v>
      </c>
      <c r="Q25" s="313">
        <f>IF('BIFUbC-heat'!Q25&gt;0,'E-heat'!Q73/'BIFUbC-heat'!Q25,1)</f>
        <v>1</v>
      </c>
      <c r="R25" s="313">
        <f>IF('BIFUbC-heat'!R25&gt;0,'E-heat'!R73/'BIFUbC-heat'!R25,1)</f>
        <v>1</v>
      </c>
      <c r="S25" s="313">
        <f>IF('BIFUbC-heat'!S25&gt;0,'E-heat'!S73/'BIFUbC-heat'!S25,1)</f>
        <v>1</v>
      </c>
      <c r="T25" s="313">
        <f>IF('BIFUbC-heat'!T25&gt;0,'E-heat'!T73/'BIFUbC-heat'!T25,1)</f>
        <v>1</v>
      </c>
      <c r="U25" s="313">
        <f>IF('BIFUbC-heat'!U25&gt;0,'E-heat'!U73/'BIFUbC-heat'!U25,1)</f>
        <v>1</v>
      </c>
      <c r="V25" s="313">
        <f>IF('BIFUbC-heat'!V25&gt;0,'E-heat'!V73/'BIFUbC-heat'!V25,1)</f>
        <v>1</v>
      </c>
      <c r="W25" s="313">
        <f>IF('BIFUbC-heat'!W25&gt;0,'E-heat'!W73/'BIFUbC-heat'!W25,1)</f>
        <v>1</v>
      </c>
      <c r="X25" s="313">
        <f>IF('BIFUbC-heat'!X25&gt;0,'E-heat'!X73/'BIFUbC-heat'!X25,1)</f>
        <v>1</v>
      </c>
      <c r="Y25" s="313">
        <f>IF('BIFUbC-heat'!Y25&gt;0,'E-heat'!Y73/'BIFUbC-heat'!Y25,1)</f>
        <v>1</v>
      </c>
      <c r="Z25" s="313">
        <f>IF('BIFUbC-heat'!Z25&gt;0,'E-heat'!Z73/'BIFUbC-heat'!Z25,1)</f>
        <v>1</v>
      </c>
      <c r="AA25" s="313">
        <f>IF('BIFUbC-heat'!AA25&gt;0,'E-heat'!AA73/'BIFUbC-heat'!AA25,1)</f>
        <v>1</v>
      </c>
      <c r="AB25" s="313">
        <f>IF('BIFUbC-heat'!AB25&gt;0,'E-heat'!AB73/'BIFUbC-heat'!AB25,1)</f>
        <v>1</v>
      </c>
      <c r="AC25" s="313">
        <f>IF('BIFUbC-heat'!AC25&gt;0,'E-heat'!AC73/'BIFUbC-heat'!AC25,1)</f>
        <v>1</v>
      </c>
      <c r="AD25" s="313">
        <f>IF('BIFUbC-heat'!AD25&gt;0,'E-heat'!AD73/'BIFUbC-heat'!AD25,1)</f>
        <v>1</v>
      </c>
      <c r="AE25" s="313">
        <f>IF('BIFUbC-heat'!AE25&gt;0,'E-heat'!AE73/'BIFUbC-heat'!AE25,1)</f>
        <v>1</v>
      </c>
      <c r="AF25" s="313">
        <f>IF('BIFUbC-heat'!AF25&gt;0,'E-heat'!AF73/'BIFUbC-heat'!AF25,1)</f>
        <v>1</v>
      </c>
      <c r="AG25" s="313">
        <f>IF('BIFUbC-heat'!AG25&gt;0,'E-heat'!AG73/'BIFUbC-heat'!AG25,1)</f>
        <v>1</v>
      </c>
      <c r="AH25" s="313">
        <f>IF('BIFUbC-heat'!AH25&gt;0,'E-heat'!AH73/'BIFUbC-heat'!AH25,1)</f>
        <v>1</v>
      </c>
      <c r="AI25" s="313">
        <f>IF('BIFUbC-heat'!AI25&gt;0,'E-heat'!AI73/'BIFUbC-heat'!AI25,1)</f>
        <v>1</v>
      </c>
      <c r="AJ25" s="313">
        <f>IF('BIFUbC-heat'!AJ25&gt;0,'E-heat'!AJ73/'BIFUbC-heat'!AJ25,1)</f>
        <v>1</v>
      </c>
      <c r="AK25" s="313">
        <f>IF('BIFUbC-heat'!AK25&gt;0,'E-heat'!AK73/'BIFUbC-heat'!AK25,1)</f>
        <v>1</v>
      </c>
      <c r="AL25" s="313">
        <f>IF('BIFUbC-heat'!AL25&gt;0,'E-heat'!AL73/'BIFUbC-heat'!AL25,1)</f>
        <v>1</v>
      </c>
      <c r="AM25" s="313">
        <f>IF('BIFUbC-heat'!AM25&gt;0,'E-heat'!AM73/'BIFUbC-heat'!AM25,1)</f>
        <v>1</v>
      </c>
      <c r="AN25" s="313">
        <f>IF('BIFUbC-heat'!AN25&gt;0,'E-heat'!AN73/'BIFUbC-heat'!AN25,1)</f>
        <v>1</v>
      </c>
      <c r="AO25" s="313">
        <f>IF('BIFUbC-heat'!AO25&gt;0,'E-heat'!AO73/'BIFUbC-heat'!AO25,1)</f>
        <v>1</v>
      </c>
      <c r="AP25" s="313">
        <f>IF('BIFUbC-heat'!AP25&gt;0,'E-heat'!AP73/'BIFUbC-heat'!AP25,1)</f>
        <v>1</v>
      </c>
      <c r="AQ25" s="313">
        <f>IF('BIFUbC-heat'!AQ25&gt;0,'E-heat'!AQ73/'BIFUbC-heat'!AQ25,1)</f>
        <v>1</v>
      </c>
    </row>
    <row r="26" spans="1:43" x14ac:dyDescent="0.2">
      <c r="A26" s="313" t="s">
        <v>148</v>
      </c>
      <c r="B26" s="313">
        <f>IF('BIFUbC-heat'!B26&gt;0,'E-heat'!B74/'BIFUbC-heat'!B26,1)</f>
        <v>1</v>
      </c>
      <c r="C26" s="313">
        <f>IF('BIFUbC-heat'!C26&gt;0,'E-heat'!C74/'BIFUbC-heat'!C26,1)</f>
        <v>1</v>
      </c>
      <c r="D26" s="313">
        <f>IF('BIFUbC-heat'!D26&gt;0,'E-heat'!D74/'BIFUbC-heat'!D26,1)</f>
        <v>1</v>
      </c>
      <c r="E26" s="313">
        <f>IF('BIFUbC-heat'!E26&gt;0,'E-heat'!E74/'BIFUbC-heat'!E26,1)</f>
        <v>1</v>
      </c>
      <c r="F26" s="313">
        <f>IF('BIFUbC-heat'!F26&gt;0,'E-heat'!F74/'BIFUbC-heat'!F26,1)</f>
        <v>1</v>
      </c>
      <c r="G26" s="313">
        <f>IF('BIFUbC-heat'!G26&gt;0,'E-heat'!G74/'BIFUbC-heat'!G26,1)</f>
        <v>1</v>
      </c>
      <c r="H26" s="313">
        <f>IF('BIFUbC-heat'!H26&gt;0,'E-heat'!H74/'BIFUbC-heat'!H26,1)</f>
        <v>1</v>
      </c>
      <c r="I26" s="313">
        <f>IF('BIFUbC-heat'!I26&gt;0,'E-heat'!I74/'BIFUbC-heat'!I26,1)</f>
        <v>1</v>
      </c>
      <c r="J26" s="313">
        <f>IF('BIFUbC-heat'!J26&gt;0,'E-heat'!J74/'BIFUbC-heat'!J26,1)</f>
        <v>1</v>
      </c>
      <c r="K26" s="313">
        <f>IF('BIFUbC-heat'!K26&gt;0,'E-heat'!K74/'BIFUbC-heat'!K26,1)</f>
        <v>1</v>
      </c>
      <c r="L26" s="313">
        <f>IF('BIFUbC-heat'!L26&gt;0,'E-heat'!L74/'BIFUbC-heat'!L26,1)</f>
        <v>1</v>
      </c>
      <c r="M26" s="313">
        <f>IF('BIFUbC-heat'!M26&gt;0,'E-heat'!M74/'BIFUbC-heat'!M26,1)</f>
        <v>1</v>
      </c>
      <c r="N26" s="313">
        <f>IF('BIFUbC-heat'!N26&gt;0,'E-heat'!N74/'BIFUbC-heat'!N26,1)</f>
        <v>1</v>
      </c>
      <c r="O26" s="313">
        <f>IF('BIFUbC-heat'!O26&gt;0,'E-heat'!O74/'BIFUbC-heat'!O26,1)</f>
        <v>1</v>
      </c>
      <c r="P26" s="313">
        <f>IF('BIFUbC-heat'!P26&gt;0,'E-heat'!P74/'BIFUbC-heat'!P26,1)</f>
        <v>1</v>
      </c>
      <c r="Q26" s="313">
        <f>IF('BIFUbC-heat'!Q26&gt;0,'E-heat'!Q74/'BIFUbC-heat'!Q26,1)</f>
        <v>1</v>
      </c>
      <c r="R26" s="313">
        <f>IF('BIFUbC-heat'!R26&gt;0,'E-heat'!R74/'BIFUbC-heat'!R26,1)</f>
        <v>1</v>
      </c>
      <c r="S26" s="313">
        <f>IF('BIFUbC-heat'!S26&gt;0,'E-heat'!S74/'BIFUbC-heat'!S26,1)</f>
        <v>1</v>
      </c>
      <c r="T26" s="313">
        <f>IF('BIFUbC-heat'!T26&gt;0,'E-heat'!T74/'BIFUbC-heat'!T26,1)</f>
        <v>1</v>
      </c>
      <c r="U26" s="313">
        <f>IF('BIFUbC-heat'!U26&gt;0,'E-heat'!U74/'BIFUbC-heat'!U26,1)</f>
        <v>1</v>
      </c>
      <c r="V26" s="313">
        <f>IF('BIFUbC-heat'!V26&gt;0,'E-heat'!V74/'BIFUbC-heat'!V26,1)</f>
        <v>1</v>
      </c>
      <c r="W26" s="313">
        <f>IF('BIFUbC-heat'!W26&gt;0,'E-heat'!W74/'BIFUbC-heat'!W26,1)</f>
        <v>1</v>
      </c>
      <c r="X26" s="313">
        <f>IF('BIFUbC-heat'!X26&gt;0,'E-heat'!X74/'BIFUbC-heat'!X26,1)</f>
        <v>1</v>
      </c>
      <c r="Y26" s="313">
        <f>IF('BIFUbC-heat'!Y26&gt;0,'E-heat'!Y74/'BIFUbC-heat'!Y26,1)</f>
        <v>1</v>
      </c>
      <c r="Z26" s="313">
        <f>IF('BIFUbC-heat'!Z26&gt;0,'E-heat'!Z74/'BIFUbC-heat'!Z26,1)</f>
        <v>1</v>
      </c>
      <c r="AA26" s="313">
        <f>IF('BIFUbC-heat'!AA26&gt;0,'E-heat'!AA74/'BIFUbC-heat'!AA26,1)</f>
        <v>1</v>
      </c>
      <c r="AB26" s="313">
        <f>IF('BIFUbC-heat'!AB26&gt;0,'E-heat'!AB74/'BIFUbC-heat'!AB26,1)</f>
        <v>1</v>
      </c>
      <c r="AC26" s="313">
        <f>IF('BIFUbC-heat'!AC26&gt;0,'E-heat'!AC74/'BIFUbC-heat'!AC26,1)</f>
        <v>1</v>
      </c>
      <c r="AD26" s="313">
        <f>IF('BIFUbC-heat'!AD26&gt;0,'E-heat'!AD74/'BIFUbC-heat'!AD26,1)</f>
        <v>1</v>
      </c>
      <c r="AE26" s="313">
        <f>IF('BIFUbC-heat'!AE26&gt;0,'E-heat'!AE74/'BIFUbC-heat'!AE26,1)</f>
        <v>1</v>
      </c>
      <c r="AF26" s="313">
        <f>IF('BIFUbC-heat'!AF26&gt;0,'E-heat'!AF74/'BIFUbC-heat'!AF26,1)</f>
        <v>1</v>
      </c>
      <c r="AG26" s="313">
        <f>IF('BIFUbC-heat'!AG26&gt;0,'E-heat'!AG74/'BIFUbC-heat'!AG26,1)</f>
        <v>1</v>
      </c>
      <c r="AH26" s="313">
        <f>IF('BIFUbC-heat'!AH26&gt;0,'E-heat'!AH74/'BIFUbC-heat'!AH26,1)</f>
        <v>1</v>
      </c>
      <c r="AI26" s="313">
        <f>IF('BIFUbC-heat'!AI26&gt;0,'E-heat'!AI74/'BIFUbC-heat'!AI26,1)</f>
        <v>1</v>
      </c>
      <c r="AJ26" s="313">
        <f>IF('BIFUbC-heat'!AJ26&gt;0,'E-heat'!AJ74/'BIFUbC-heat'!AJ26,1)</f>
        <v>1</v>
      </c>
      <c r="AK26" s="313">
        <f>IF('BIFUbC-heat'!AK26&gt;0,'E-heat'!AK74/'BIFUbC-heat'!AK26,1)</f>
        <v>1</v>
      </c>
      <c r="AL26" s="313">
        <f>IF('BIFUbC-heat'!AL26&gt;0,'E-heat'!AL74/'BIFUbC-heat'!AL26,1)</f>
        <v>1</v>
      </c>
      <c r="AM26" s="313">
        <f>IF('BIFUbC-heat'!AM26&gt;0,'E-heat'!AM74/'BIFUbC-heat'!AM26,1)</f>
        <v>1</v>
      </c>
      <c r="AN26" s="313">
        <f>IF('BIFUbC-heat'!AN26&gt;0,'E-heat'!AN74/'BIFUbC-heat'!AN26,1)</f>
        <v>1</v>
      </c>
      <c r="AO26" s="313">
        <f>IF('BIFUbC-heat'!AO26&gt;0,'E-heat'!AO74/'BIFUbC-heat'!AO26,1)</f>
        <v>1</v>
      </c>
      <c r="AP26" s="313">
        <f>IF('BIFUbC-heat'!AP26&gt;0,'E-heat'!AP74/'BIFUbC-heat'!AP26,1)</f>
        <v>1</v>
      </c>
      <c r="AQ26" s="313">
        <f>IF('BIFUbC-heat'!AQ26&gt;0,'E-heat'!AQ74/'BIFUbC-heat'!AQ26,1)</f>
        <v>1</v>
      </c>
    </row>
  </sheetData>
  <phoneticPr fontId="3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F9CF3-B7A7-4682-8FB3-B2E4F6204A9C}">
  <sheetPr codeName="Sheet54">
    <tabColor theme="4" tint="-0.249977111117893"/>
  </sheetPr>
  <dimension ref="A1:AQ26"/>
  <sheetViews>
    <sheetView workbookViewId="0">
      <selection activeCell="B2" sqref="B2:AQ26"/>
    </sheetView>
    <sheetView tabSelected="1" workbookViewId="1"/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f>IF('BIFUbC-biomass'!B2&gt;0,'E-biomass'!B50/'BIFUbC-biomass'!B2,1)</f>
        <v>1</v>
      </c>
      <c r="C2" s="313">
        <f>IF('BIFUbC-biomass'!C2&gt;0,'E-biomass'!C50/'BIFUbC-biomass'!C2,1)</f>
        <v>1</v>
      </c>
      <c r="D2" s="313">
        <f>IF('BIFUbC-biomass'!D2&gt;0,'E-biomass'!D50/'BIFUbC-biomass'!D2,1)</f>
        <v>1</v>
      </c>
      <c r="E2" s="313">
        <f>IF('BIFUbC-biomass'!E2&gt;0,'E-biomass'!E50/'BIFUbC-biomass'!E2,1)</f>
        <v>1</v>
      </c>
      <c r="F2" s="313">
        <f>IF('BIFUbC-biomass'!F2&gt;0,'E-biomass'!F50/'BIFUbC-biomass'!F2,1)</f>
        <v>1</v>
      </c>
      <c r="G2" s="313">
        <f>IF('BIFUbC-biomass'!G2&gt;0,'E-biomass'!G50/'BIFUbC-biomass'!G2,1)</f>
        <v>1</v>
      </c>
      <c r="H2" s="313">
        <f>IF('BIFUbC-biomass'!H2&gt;0,'E-biomass'!H50/'BIFUbC-biomass'!H2,1)</f>
        <v>1</v>
      </c>
      <c r="I2" s="313">
        <f>IF('BIFUbC-biomass'!I2&gt;0,'E-biomass'!I50/'BIFUbC-biomass'!I2,1)</f>
        <v>1</v>
      </c>
      <c r="J2" s="313">
        <f>IF('BIFUbC-biomass'!J2&gt;0,'E-biomass'!J50/'BIFUbC-biomass'!J2,1)</f>
        <v>1</v>
      </c>
      <c r="K2" s="313">
        <f>IF('BIFUbC-biomass'!K2&gt;0,'E-biomass'!K50/'BIFUbC-biomass'!K2,1)</f>
        <v>1</v>
      </c>
      <c r="L2" s="313">
        <f>IF('BIFUbC-biomass'!L2&gt;0,'E-biomass'!L50/'BIFUbC-biomass'!L2,1)</f>
        <v>1</v>
      </c>
      <c r="M2" s="313">
        <f>IF('BIFUbC-biomass'!M2&gt;0,'E-biomass'!M50/'BIFUbC-biomass'!M2,1)</f>
        <v>1</v>
      </c>
      <c r="N2" s="313">
        <f>IF('BIFUbC-biomass'!N2&gt;0,'E-biomass'!N50/'BIFUbC-biomass'!N2,1)</f>
        <v>1</v>
      </c>
      <c r="O2" s="313">
        <f>IF('BIFUbC-biomass'!O2&gt;0,'E-biomass'!O50/'BIFUbC-biomass'!O2,1)</f>
        <v>1</v>
      </c>
      <c r="P2" s="313">
        <f>IF('BIFUbC-biomass'!P2&gt;0,'E-biomass'!P50/'BIFUbC-biomass'!P2,1)</f>
        <v>1</v>
      </c>
      <c r="Q2" s="313">
        <f>IF('BIFUbC-biomass'!Q2&gt;0,'E-biomass'!Q50/'BIFUbC-biomass'!Q2,1)</f>
        <v>1</v>
      </c>
      <c r="R2" s="313">
        <f>IF('BIFUbC-biomass'!R2&gt;0,'E-biomass'!R50/'BIFUbC-biomass'!R2,1)</f>
        <v>1</v>
      </c>
      <c r="S2" s="313">
        <f>IF('BIFUbC-biomass'!S2&gt;0,'E-biomass'!S50/'BIFUbC-biomass'!S2,1)</f>
        <v>1</v>
      </c>
      <c r="T2" s="313">
        <f>IF('BIFUbC-biomass'!T2&gt;0,'E-biomass'!T50/'BIFUbC-biomass'!T2,1)</f>
        <v>1</v>
      </c>
      <c r="U2" s="313">
        <f>IF('BIFUbC-biomass'!U2&gt;0,'E-biomass'!U50/'BIFUbC-biomass'!U2,1)</f>
        <v>1</v>
      </c>
      <c r="V2" s="313">
        <f>IF('BIFUbC-biomass'!V2&gt;0,'E-biomass'!V50/'BIFUbC-biomass'!V2,1)</f>
        <v>1</v>
      </c>
      <c r="W2" s="313">
        <f>IF('BIFUbC-biomass'!W2&gt;0,'E-biomass'!W50/'BIFUbC-biomass'!W2,1)</f>
        <v>1</v>
      </c>
      <c r="X2" s="313">
        <f>IF('BIFUbC-biomass'!X2&gt;0,'E-biomass'!X50/'BIFUbC-biomass'!X2,1)</f>
        <v>1</v>
      </c>
      <c r="Y2" s="313">
        <f>IF('BIFUbC-biomass'!Y2&gt;0,'E-biomass'!Y50/'BIFUbC-biomass'!Y2,1)</f>
        <v>1</v>
      </c>
      <c r="Z2" s="313">
        <f>IF('BIFUbC-biomass'!Z2&gt;0,'E-biomass'!Z50/'BIFUbC-biomass'!Z2,1)</f>
        <v>1</v>
      </c>
      <c r="AA2" s="313">
        <f>IF('BIFUbC-biomass'!AA2&gt;0,'E-biomass'!AA50/'BIFUbC-biomass'!AA2,1)</f>
        <v>1</v>
      </c>
      <c r="AB2" s="313">
        <f>IF('BIFUbC-biomass'!AB2&gt;0,'E-biomass'!AB50/'BIFUbC-biomass'!AB2,1)</f>
        <v>1</v>
      </c>
      <c r="AC2" s="313">
        <f>IF('BIFUbC-biomass'!AC2&gt;0,'E-biomass'!AC50/'BIFUbC-biomass'!AC2,1)</f>
        <v>1</v>
      </c>
      <c r="AD2" s="313">
        <f>IF('BIFUbC-biomass'!AD2&gt;0,'E-biomass'!AD50/'BIFUbC-biomass'!AD2,1)</f>
        <v>1</v>
      </c>
      <c r="AE2" s="313">
        <f>IF('BIFUbC-biomass'!AE2&gt;0,'E-biomass'!AE50/'BIFUbC-biomass'!AE2,1)</f>
        <v>1</v>
      </c>
      <c r="AF2" s="313">
        <f>IF('BIFUbC-biomass'!AF2&gt;0,'E-biomass'!AF50/'BIFUbC-biomass'!AF2,1)</f>
        <v>1</v>
      </c>
      <c r="AG2" s="313">
        <f>IF('BIFUbC-biomass'!AG2&gt;0,'E-biomass'!AG50/'BIFUbC-biomass'!AG2,1)</f>
        <v>1</v>
      </c>
      <c r="AH2" s="313">
        <f>IF('BIFUbC-biomass'!AH2&gt;0,'E-biomass'!AH50/'BIFUbC-biomass'!AH2,1)</f>
        <v>1</v>
      </c>
      <c r="AI2" s="313">
        <f>IF('BIFUbC-biomass'!AI2&gt;0,'E-biomass'!AI50/'BIFUbC-biomass'!AI2,1)</f>
        <v>1</v>
      </c>
      <c r="AJ2" s="313">
        <f>IF('BIFUbC-biomass'!AJ2&gt;0,'E-biomass'!AJ50/'BIFUbC-biomass'!AJ2,1)</f>
        <v>1</v>
      </c>
      <c r="AK2" s="313">
        <f>IF('BIFUbC-biomass'!AK2&gt;0,'E-biomass'!AK50/'BIFUbC-biomass'!AK2,1)</f>
        <v>1</v>
      </c>
      <c r="AL2" s="313">
        <f>IF('BIFUbC-biomass'!AL2&gt;0,'E-biomass'!AL50/'BIFUbC-biomass'!AL2,1)</f>
        <v>1</v>
      </c>
      <c r="AM2" s="313">
        <f>IF('BIFUbC-biomass'!AM2&gt;0,'E-biomass'!AM50/'BIFUbC-biomass'!AM2,1)</f>
        <v>1</v>
      </c>
      <c r="AN2" s="313">
        <f>IF('BIFUbC-biomass'!AN2&gt;0,'E-biomass'!AN50/'BIFUbC-biomass'!AN2,1)</f>
        <v>1</v>
      </c>
      <c r="AO2" s="313">
        <f>IF('BIFUbC-biomass'!AO2&gt;0,'E-biomass'!AO50/'BIFUbC-biomass'!AO2,1)</f>
        <v>1</v>
      </c>
      <c r="AP2" s="313">
        <f>IF('BIFUbC-biomass'!AP2&gt;0,'E-biomass'!AP50/'BIFUbC-biomass'!AP2,1)</f>
        <v>1</v>
      </c>
      <c r="AQ2" s="313">
        <f>IF('BIFUbC-biomass'!AQ2&gt;0,'E-biomass'!AQ50/'BIFUbC-biomass'!AQ2,1)</f>
        <v>1</v>
      </c>
    </row>
    <row r="3" spans="1:43" x14ac:dyDescent="0.2">
      <c r="A3" s="313" t="s">
        <v>125</v>
      </c>
      <c r="B3" s="313">
        <f>IF('BIFUbC-biomass'!B3&gt;0,'E-biomass'!B51/'BIFUbC-biomass'!B3,1)</f>
        <v>1</v>
      </c>
      <c r="C3" s="313">
        <f>IF('BIFUbC-biomass'!C3&gt;0,'E-biomass'!C51/'BIFUbC-biomass'!C3,1)</f>
        <v>1</v>
      </c>
      <c r="D3" s="313">
        <f>IF('BIFUbC-biomass'!D3&gt;0,'E-biomass'!D51/'BIFUbC-biomass'!D3,1)</f>
        <v>1</v>
      </c>
      <c r="E3" s="313">
        <f>IF('BIFUbC-biomass'!E3&gt;0,'E-biomass'!E51/'BIFUbC-biomass'!E3,1)</f>
        <v>1</v>
      </c>
      <c r="F3" s="313">
        <f>IF('BIFUbC-biomass'!F3&gt;0,'E-biomass'!F51/'BIFUbC-biomass'!F3,1)</f>
        <v>1</v>
      </c>
      <c r="G3" s="313">
        <f>IF('BIFUbC-biomass'!G3&gt;0,'E-biomass'!G51/'BIFUbC-biomass'!G3,1)</f>
        <v>1</v>
      </c>
      <c r="H3" s="313">
        <f>IF('BIFUbC-biomass'!H3&gt;0,'E-biomass'!H51/'BIFUbC-biomass'!H3,1)</f>
        <v>1</v>
      </c>
      <c r="I3" s="313">
        <f>IF('BIFUbC-biomass'!I3&gt;0,'E-biomass'!I51/'BIFUbC-biomass'!I3,1)</f>
        <v>1</v>
      </c>
      <c r="J3" s="313">
        <f>IF('BIFUbC-biomass'!J3&gt;0,'E-biomass'!J51/'BIFUbC-biomass'!J3,1)</f>
        <v>1</v>
      </c>
      <c r="K3" s="313">
        <f>IF('BIFUbC-biomass'!K3&gt;0,'E-biomass'!K51/'BIFUbC-biomass'!K3,1)</f>
        <v>1</v>
      </c>
      <c r="L3" s="313">
        <f>IF('BIFUbC-biomass'!L3&gt;0,'E-biomass'!L51/'BIFUbC-biomass'!L3,1)</f>
        <v>1</v>
      </c>
      <c r="M3" s="313">
        <f>IF('BIFUbC-biomass'!M3&gt;0,'E-biomass'!M51/'BIFUbC-biomass'!M3,1)</f>
        <v>1</v>
      </c>
      <c r="N3" s="313">
        <f>IF('BIFUbC-biomass'!N3&gt;0,'E-biomass'!N51/'BIFUbC-biomass'!N3,1)</f>
        <v>1</v>
      </c>
      <c r="O3" s="313">
        <f>IF('BIFUbC-biomass'!O3&gt;0,'E-biomass'!O51/'BIFUbC-biomass'!O3,1)</f>
        <v>1</v>
      </c>
      <c r="P3" s="313">
        <f>IF('BIFUbC-biomass'!P3&gt;0,'E-biomass'!P51/'BIFUbC-biomass'!P3,1)</f>
        <v>1</v>
      </c>
      <c r="Q3" s="313">
        <f>IF('BIFUbC-biomass'!Q3&gt;0,'E-biomass'!Q51/'BIFUbC-biomass'!Q3,1)</f>
        <v>1</v>
      </c>
      <c r="R3" s="313">
        <f>IF('BIFUbC-biomass'!R3&gt;0,'E-biomass'!R51/'BIFUbC-biomass'!R3,1)</f>
        <v>1</v>
      </c>
      <c r="S3" s="313">
        <f>IF('BIFUbC-biomass'!S3&gt;0,'E-biomass'!S51/'BIFUbC-biomass'!S3,1)</f>
        <v>1</v>
      </c>
      <c r="T3" s="313">
        <f>IF('BIFUbC-biomass'!T3&gt;0,'E-biomass'!T51/'BIFUbC-biomass'!T3,1)</f>
        <v>1</v>
      </c>
      <c r="U3" s="313">
        <f>IF('BIFUbC-biomass'!U3&gt;0,'E-biomass'!U51/'BIFUbC-biomass'!U3,1)</f>
        <v>1</v>
      </c>
      <c r="V3" s="313">
        <f>IF('BIFUbC-biomass'!V3&gt;0,'E-biomass'!V51/'BIFUbC-biomass'!V3,1)</f>
        <v>1</v>
      </c>
      <c r="W3" s="313">
        <f>IF('BIFUbC-biomass'!W3&gt;0,'E-biomass'!W51/'BIFUbC-biomass'!W3,1)</f>
        <v>1</v>
      </c>
      <c r="X3" s="313">
        <f>IF('BIFUbC-biomass'!X3&gt;0,'E-biomass'!X51/'BIFUbC-biomass'!X3,1)</f>
        <v>1</v>
      </c>
      <c r="Y3" s="313">
        <f>IF('BIFUbC-biomass'!Y3&gt;0,'E-biomass'!Y51/'BIFUbC-biomass'!Y3,1)</f>
        <v>1</v>
      </c>
      <c r="Z3" s="313">
        <f>IF('BIFUbC-biomass'!Z3&gt;0,'E-biomass'!Z51/'BIFUbC-biomass'!Z3,1)</f>
        <v>1</v>
      </c>
      <c r="AA3" s="313">
        <f>IF('BIFUbC-biomass'!AA3&gt;0,'E-biomass'!AA51/'BIFUbC-biomass'!AA3,1)</f>
        <v>1</v>
      </c>
      <c r="AB3" s="313">
        <f>IF('BIFUbC-biomass'!AB3&gt;0,'E-biomass'!AB51/'BIFUbC-biomass'!AB3,1)</f>
        <v>1</v>
      </c>
      <c r="AC3" s="313">
        <f>IF('BIFUbC-biomass'!AC3&gt;0,'E-biomass'!AC51/'BIFUbC-biomass'!AC3,1)</f>
        <v>1</v>
      </c>
      <c r="AD3" s="313">
        <f>IF('BIFUbC-biomass'!AD3&gt;0,'E-biomass'!AD51/'BIFUbC-biomass'!AD3,1)</f>
        <v>1</v>
      </c>
      <c r="AE3" s="313">
        <f>IF('BIFUbC-biomass'!AE3&gt;0,'E-biomass'!AE51/'BIFUbC-biomass'!AE3,1)</f>
        <v>1</v>
      </c>
      <c r="AF3" s="313">
        <f>IF('BIFUbC-biomass'!AF3&gt;0,'E-biomass'!AF51/'BIFUbC-biomass'!AF3,1)</f>
        <v>1</v>
      </c>
      <c r="AG3" s="313">
        <f>IF('BIFUbC-biomass'!AG3&gt;0,'E-biomass'!AG51/'BIFUbC-biomass'!AG3,1)</f>
        <v>1</v>
      </c>
      <c r="AH3" s="313">
        <f>IF('BIFUbC-biomass'!AH3&gt;0,'E-biomass'!AH51/'BIFUbC-biomass'!AH3,1)</f>
        <v>1</v>
      </c>
      <c r="AI3" s="313">
        <f>IF('BIFUbC-biomass'!AI3&gt;0,'E-biomass'!AI51/'BIFUbC-biomass'!AI3,1)</f>
        <v>1</v>
      </c>
      <c r="AJ3" s="313">
        <f>IF('BIFUbC-biomass'!AJ3&gt;0,'E-biomass'!AJ51/'BIFUbC-biomass'!AJ3,1)</f>
        <v>1</v>
      </c>
      <c r="AK3" s="313">
        <f>IF('BIFUbC-biomass'!AK3&gt;0,'E-biomass'!AK51/'BIFUbC-biomass'!AK3,1)</f>
        <v>1</v>
      </c>
      <c r="AL3" s="313">
        <f>IF('BIFUbC-biomass'!AL3&gt;0,'E-biomass'!AL51/'BIFUbC-biomass'!AL3,1)</f>
        <v>1</v>
      </c>
      <c r="AM3" s="313">
        <f>IF('BIFUbC-biomass'!AM3&gt;0,'E-biomass'!AM51/'BIFUbC-biomass'!AM3,1)</f>
        <v>1</v>
      </c>
      <c r="AN3" s="313">
        <f>IF('BIFUbC-biomass'!AN3&gt;0,'E-biomass'!AN51/'BIFUbC-biomass'!AN3,1)</f>
        <v>1</v>
      </c>
      <c r="AO3" s="313">
        <f>IF('BIFUbC-biomass'!AO3&gt;0,'E-biomass'!AO51/'BIFUbC-biomass'!AO3,1)</f>
        <v>1</v>
      </c>
      <c r="AP3" s="313">
        <f>IF('BIFUbC-biomass'!AP3&gt;0,'E-biomass'!AP51/'BIFUbC-biomass'!AP3,1)</f>
        <v>1</v>
      </c>
      <c r="AQ3" s="313">
        <f>IF('BIFUbC-biomass'!AQ3&gt;0,'E-biomass'!AQ51/'BIFUbC-biomass'!AQ3,1)</f>
        <v>1</v>
      </c>
    </row>
    <row r="4" spans="1:43" x14ac:dyDescent="0.2">
      <c r="A4" s="313" t="s">
        <v>126</v>
      </c>
      <c r="B4" s="313">
        <f>IF('BIFUbC-biomass'!B4&gt;0,'E-biomass'!B52/'BIFUbC-biomass'!B4,1)</f>
        <v>1</v>
      </c>
      <c r="C4" s="313">
        <f>IF('BIFUbC-biomass'!C4&gt;0,'E-biomass'!C52/'BIFUbC-biomass'!C4,1)</f>
        <v>1</v>
      </c>
      <c r="D4" s="313">
        <f>IF('BIFUbC-biomass'!D4&gt;0,'E-biomass'!D52/'BIFUbC-biomass'!D4,1)</f>
        <v>1</v>
      </c>
      <c r="E4" s="313">
        <f>IF('BIFUbC-biomass'!E4&gt;0,'E-biomass'!E52/'BIFUbC-biomass'!E4,1)</f>
        <v>1</v>
      </c>
      <c r="F4" s="313">
        <f>IF('BIFUbC-biomass'!F4&gt;0,'E-biomass'!F52/'BIFUbC-biomass'!F4,1)</f>
        <v>1</v>
      </c>
      <c r="G4" s="313">
        <f>IF('BIFUbC-biomass'!G4&gt;0,'E-biomass'!G52/'BIFUbC-biomass'!G4,1)</f>
        <v>1</v>
      </c>
      <c r="H4" s="313">
        <f>IF('BIFUbC-biomass'!H4&gt;0,'E-biomass'!H52/'BIFUbC-biomass'!H4,1)</f>
        <v>1</v>
      </c>
      <c r="I4" s="313">
        <f>IF('BIFUbC-biomass'!I4&gt;0,'E-biomass'!I52/'BIFUbC-biomass'!I4,1)</f>
        <v>1</v>
      </c>
      <c r="J4" s="313">
        <f>IF('BIFUbC-biomass'!J4&gt;0,'E-biomass'!J52/'BIFUbC-biomass'!J4,1)</f>
        <v>1</v>
      </c>
      <c r="K4" s="313">
        <f>IF('BIFUbC-biomass'!K4&gt;0,'E-biomass'!K52/'BIFUbC-biomass'!K4,1)</f>
        <v>1</v>
      </c>
      <c r="L4" s="313">
        <f>IF('BIFUbC-biomass'!L4&gt;0,'E-biomass'!L52/'BIFUbC-biomass'!L4,1)</f>
        <v>1</v>
      </c>
      <c r="M4" s="313">
        <f>IF('BIFUbC-biomass'!M4&gt;0,'E-biomass'!M52/'BIFUbC-biomass'!M4,1)</f>
        <v>1</v>
      </c>
      <c r="N4" s="313">
        <f>IF('BIFUbC-biomass'!N4&gt;0,'E-biomass'!N52/'BIFUbC-biomass'!N4,1)</f>
        <v>1</v>
      </c>
      <c r="O4" s="313">
        <f>IF('BIFUbC-biomass'!O4&gt;0,'E-biomass'!O52/'BIFUbC-biomass'!O4,1)</f>
        <v>1</v>
      </c>
      <c r="P4" s="313">
        <f>IF('BIFUbC-biomass'!P4&gt;0,'E-biomass'!P52/'BIFUbC-biomass'!P4,1)</f>
        <v>1</v>
      </c>
      <c r="Q4" s="313">
        <f>IF('BIFUbC-biomass'!Q4&gt;0,'E-biomass'!Q52/'BIFUbC-biomass'!Q4,1)</f>
        <v>1</v>
      </c>
      <c r="R4" s="313">
        <f>IF('BIFUbC-biomass'!R4&gt;0,'E-biomass'!R52/'BIFUbC-biomass'!R4,1)</f>
        <v>1</v>
      </c>
      <c r="S4" s="313">
        <f>IF('BIFUbC-biomass'!S4&gt;0,'E-biomass'!S52/'BIFUbC-biomass'!S4,1)</f>
        <v>1</v>
      </c>
      <c r="T4" s="313">
        <f>IF('BIFUbC-biomass'!T4&gt;0,'E-biomass'!T52/'BIFUbC-biomass'!T4,1)</f>
        <v>1</v>
      </c>
      <c r="U4" s="313">
        <f>IF('BIFUbC-biomass'!U4&gt;0,'E-biomass'!U52/'BIFUbC-biomass'!U4,1)</f>
        <v>1</v>
      </c>
      <c r="V4" s="313">
        <f>IF('BIFUbC-biomass'!V4&gt;0,'E-biomass'!V52/'BIFUbC-biomass'!V4,1)</f>
        <v>1</v>
      </c>
      <c r="W4" s="313">
        <f>IF('BIFUbC-biomass'!W4&gt;0,'E-biomass'!W52/'BIFUbC-biomass'!W4,1)</f>
        <v>1</v>
      </c>
      <c r="X4" s="313">
        <f>IF('BIFUbC-biomass'!X4&gt;0,'E-biomass'!X52/'BIFUbC-biomass'!X4,1)</f>
        <v>1</v>
      </c>
      <c r="Y4" s="313">
        <f>IF('BIFUbC-biomass'!Y4&gt;0,'E-biomass'!Y52/'BIFUbC-biomass'!Y4,1)</f>
        <v>1</v>
      </c>
      <c r="Z4" s="313">
        <f>IF('BIFUbC-biomass'!Z4&gt;0,'E-biomass'!Z52/'BIFUbC-biomass'!Z4,1)</f>
        <v>1</v>
      </c>
      <c r="AA4" s="313">
        <f>IF('BIFUbC-biomass'!AA4&gt;0,'E-biomass'!AA52/'BIFUbC-biomass'!AA4,1)</f>
        <v>1</v>
      </c>
      <c r="AB4" s="313">
        <f>IF('BIFUbC-biomass'!AB4&gt;0,'E-biomass'!AB52/'BIFUbC-biomass'!AB4,1)</f>
        <v>1</v>
      </c>
      <c r="AC4" s="313">
        <f>IF('BIFUbC-biomass'!AC4&gt;0,'E-biomass'!AC52/'BIFUbC-biomass'!AC4,1)</f>
        <v>1</v>
      </c>
      <c r="AD4" s="313">
        <f>IF('BIFUbC-biomass'!AD4&gt;0,'E-biomass'!AD52/'BIFUbC-biomass'!AD4,1)</f>
        <v>1</v>
      </c>
      <c r="AE4" s="313">
        <f>IF('BIFUbC-biomass'!AE4&gt;0,'E-biomass'!AE52/'BIFUbC-biomass'!AE4,1)</f>
        <v>1</v>
      </c>
      <c r="AF4" s="313">
        <f>IF('BIFUbC-biomass'!AF4&gt;0,'E-biomass'!AF52/'BIFUbC-biomass'!AF4,1)</f>
        <v>1</v>
      </c>
      <c r="AG4" s="313">
        <f>IF('BIFUbC-biomass'!AG4&gt;0,'E-biomass'!AG52/'BIFUbC-biomass'!AG4,1)</f>
        <v>1</v>
      </c>
      <c r="AH4" s="313">
        <f>IF('BIFUbC-biomass'!AH4&gt;0,'E-biomass'!AH52/'BIFUbC-biomass'!AH4,1)</f>
        <v>1</v>
      </c>
      <c r="AI4" s="313">
        <f>IF('BIFUbC-biomass'!AI4&gt;0,'E-biomass'!AI52/'BIFUbC-biomass'!AI4,1)</f>
        <v>1</v>
      </c>
      <c r="AJ4" s="313">
        <f>IF('BIFUbC-biomass'!AJ4&gt;0,'E-biomass'!AJ52/'BIFUbC-biomass'!AJ4,1)</f>
        <v>1</v>
      </c>
      <c r="AK4" s="313">
        <f>IF('BIFUbC-biomass'!AK4&gt;0,'E-biomass'!AK52/'BIFUbC-biomass'!AK4,1)</f>
        <v>1</v>
      </c>
      <c r="AL4" s="313">
        <f>IF('BIFUbC-biomass'!AL4&gt;0,'E-biomass'!AL52/'BIFUbC-biomass'!AL4,1)</f>
        <v>1</v>
      </c>
      <c r="AM4" s="313">
        <f>IF('BIFUbC-biomass'!AM4&gt;0,'E-biomass'!AM52/'BIFUbC-biomass'!AM4,1)</f>
        <v>1</v>
      </c>
      <c r="AN4" s="313">
        <f>IF('BIFUbC-biomass'!AN4&gt;0,'E-biomass'!AN52/'BIFUbC-biomass'!AN4,1)</f>
        <v>1</v>
      </c>
      <c r="AO4" s="313">
        <f>IF('BIFUbC-biomass'!AO4&gt;0,'E-biomass'!AO52/'BIFUbC-biomass'!AO4,1)</f>
        <v>1</v>
      </c>
      <c r="AP4" s="313">
        <f>IF('BIFUbC-biomass'!AP4&gt;0,'E-biomass'!AP52/'BIFUbC-biomass'!AP4,1)</f>
        <v>1</v>
      </c>
      <c r="AQ4" s="313">
        <f>IF('BIFUbC-biomass'!AQ4&gt;0,'E-biomass'!AQ52/'BIFUbC-biomass'!AQ4,1)</f>
        <v>1</v>
      </c>
    </row>
    <row r="5" spans="1:43" x14ac:dyDescent="0.2">
      <c r="A5" s="313" t="s">
        <v>127</v>
      </c>
      <c r="B5" s="313">
        <f>IF('BIFUbC-biomass'!B5&gt;0,'E-biomass'!B53/'BIFUbC-biomass'!B5,1)</f>
        <v>1</v>
      </c>
      <c r="C5" s="313">
        <f>IF('BIFUbC-biomass'!C5&gt;0,'E-biomass'!C53/'BIFUbC-biomass'!C5,1)</f>
        <v>1</v>
      </c>
      <c r="D5" s="313">
        <f>IF('BIFUbC-biomass'!D5&gt;0,'E-biomass'!D53/'BIFUbC-biomass'!D5,1)</f>
        <v>1</v>
      </c>
      <c r="E5" s="313">
        <f>IF('BIFUbC-biomass'!E5&gt;0,'E-biomass'!E53/'BIFUbC-biomass'!E5,1)</f>
        <v>1</v>
      </c>
      <c r="F5" s="313">
        <f>IF('BIFUbC-biomass'!F5&gt;0,'E-biomass'!F53/'BIFUbC-biomass'!F5,1)</f>
        <v>1</v>
      </c>
      <c r="G5" s="313">
        <f>IF('BIFUbC-biomass'!G5&gt;0,'E-biomass'!G53/'BIFUbC-biomass'!G5,1)</f>
        <v>1</v>
      </c>
      <c r="H5" s="313">
        <f>IF('BIFUbC-biomass'!H5&gt;0,'E-biomass'!H53/'BIFUbC-biomass'!H5,1)</f>
        <v>1</v>
      </c>
      <c r="I5" s="313">
        <f>IF('BIFUbC-biomass'!I5&gt;0,'E-biomass'!I53/'BIFUbC-biomass'!I5,1)</f>
        <v>1</v>
      </c>
      <c r="J5" s="313">
        <f>IF('BIFUbC-biomass'!J5&gt;0,'E-biomass'!J53/'BIFUbC-biomass'!J5,1)</f>
        <v>1</v>
      </c>
      <c r="K5" s="313">
        <f>IF('BIFUbC-biomass'!K5&gt;0,'E-biomass'!K53/'BIFUbC-biomass'!K5,1)</f>
        <v>1</v>
      </c>
      <c r="L5" s="313">
        <f>IF('BIFUbC-biomass'!L5&gt;0,'E-biomass'!L53/'BIFUbC-biomass'!L5,1)</f>
        <v>1</v>
      </c>
      <c r="M5" s="313">
        <f>IF('BIFUbC-biomass'!M5&gt;0,'E-biomass'!M53/'BIFUbC-biomass'!M5,1)</f>
        <v>1</v>
      </c>
      <c r="N5" s="313">
        <f>IF('BIFUbC-biomass'!N5&gt;0,'E-biomass'!N53/'BIFUbC-biomass'!N5,1)</f>
        <v>1</v>
      </c>
      <c r="O5" s="313">
        <f>IF('BIFUbC-biomass'!O5&gt;0,'E-biomass'!O53/'BIFUbC-biomass'!O5,1)</f>
        <v>1</v>
      </c>
      <c r="P5" s="313">
        <f>IF('BIFUbC-biomass'!P5&gt;0,'E-biomass'!P53/'BIFUbC-biomass'!P5,1)</f>
        <v>1</v>
      </c>
      <c r="Q5" s="313">
        <f>IF('BIFUbC-biomass'!Q5&gt;0,'E-biomass'!Q53/'BIFUbC-biomass'!Q5,1)</f>
        <v>1</v>
      </c>
      <c r="R5" s="313">
        <f>IF('BIFUbC-biomass'!R5&gt;0,'E-biomass'!R53/'BIFUbC-biomass'!R5,1)</f>
        <v>1</v>
      </c>
      <c r="S5" s="313">
        <f>IF('BIFUbC-biomass'!S5&gt;0,'E-biomass'!S53/'BIFUbC-biomass'!S5,1)</f>
        <v>1</v>
      </c>
      <c r="T5" s="313">
        <f>IF('BIFUbC-biomass'!T5&gt;0,'E-biomass'!T53/'BIFUbC-biomass'!T5,1)</f>
        <v>1</v>
      </c>
      <c r="U5" s="313">
        <f>IF('BIFUbC-biomass'!U5&gt;0,'E-biomass'!U53/'BIFUbC-biomass'!U5,1)</f>
        <v>1</v>
      </c>
      <c r="V5" s="313">
        <f>IF('BIFUbC-biomass'!V5&gt;0,'E-biomass'!V53/'BIFUbC-biomass'!V5,1)</f>
        <v>1</v>
      </c>
      <c r="W5" s="313">
        <f>IF('BIFUbC-biomass'!W5&gt;0,'E-biomass'!W53/'BIFUbC-biomass'!W5,1)</f>
        <v>1</v>
      </c>
      <c r="X5" s="313">
        <f>IF('BIFUbC-biomass'!X5&gt;0,'E-biomass'!X53/'BIFUbC-biomass'!X5,1)</f>
        <v>1</v>
      </c>
      <c r="Y5" s="313">
        <f>IF('BIFUbC-biomass'!Y5&gt;0,'E-biomass'!Y53/'BIFUbC-biomass'!Y5,1)</f>
        <v>1</v>
      </c>
      <c r="Z5" s="313">
        <f>IF('BIFUbC-biomass'!Z5&gt;0,'E-biomass'!Z53/'BIFUbC-biomass'!Z5,1)</f>
        <v>1</v>
      </c>
      <c r="AA5" s="313">
        <f>IF('BIFUbC-biomass'!AA5&gt;0,'E-biomass'!AA53/'BIFUbC-biomass'!AA5,1)</f>
        <v>1</v>
      </c>
      <c r="AB5" s="313">
        <f>IF('BIFUbC-biomass'!AB5&gt;0,'E-biomass'!AB53/'BIFUbC-biomass'!AB5,1)</f>
        <v>1</v>
      </c>
      <c r="AC5" s="313">
        <f>IF('BIFUbC-biomass'!AC5&gt;0,'E-biomass'!AC53/'BIFUbC-biomass'!AC5,1)</f>
        <v>1</v>
      </c>
      <c r="AD5" s="313">
        <f>IF('BIFUbC-biomass'!AD5&gt;0,'E-biomass'!AD53/'BIFUbC-biomass'!AD5,1)</f>
        <v>1</v>
      </c>
      <c r="AE5" s="313">
        <f>IF('BIFUbC-biomass'!AE5&gt;0,'E-biomass'!AE53/'BIFUbC-biomass'!AE5,1)</f>
        <v>1</v>
      </c>
      <c r="AF5" s="313">
        <f>IF('BIFUbC-biomass'!AF5&gt;0,'E-biomass'!AF53/'BIFUbC-biomass'!AF5,1)</f>
        <v>1</v>
      </c>
      <c r="AG5" s="313">
        <f>IF('BIFUbC-biomass'!AG5&gt;0,'E-biomass'!AG53/'BIFUbC-biomass'!AG5,1)</f>
        <v>1</v>
      </c>
      <c r="AH5" s="313">
        <f>IF('BIFUbC-biomass'!AH5&gt;0,'E-biomass'!AH53/'BIFUbC-biomass'!AH5,1)</f>
        <v>1</v>
      </c>
      <c r="AI5" s="313">
        <f>IF('BIFUbC-biomass'!AI5&gt;0,'E-biomass'!AI53/'BIFUbC-biomass'!AI5,1)</f>
        <v>1</v>
      </c>
      <c r="AJ5" s="313">
        <f>IF('BIFUbC-biomass'!AJ5&gt;0,'E-biomass'!AJ53/'BIFUbC-biomass'!AJ5,1)</f>
        <v>1</v>
      </c>
      <c r="AK5" s="313">
        <f>IF('BIFUbC-biomass'!AK5&gt;0,'E-biomass'!AK53/'BIFUbC-biomass'!AK5,1)</f>
        <v>1</v>
      </c>
      <c r="AL5" s="313">
        <f>IF('BIFUbC-biomass'!AL5&gt;0,'E-biomass'!AL53/'BIFUbC-biomass'!AL5,1)</f>
        <v>1</v>
      </c>
      <c r="AM5" s="313">
        <f>IF('BIFUbC-biomass'!AM5&gt;0,'E-biomass'!AM53/'BIFUbC-biomass'!AM5,1)</f>
        <v>1</v>
      </c>
      <c r="AN5" s="313">
        <f>IF('BIFUbC-biomass'!AN5&gt;0,'E-biomass'!AN53/'BIFUbC-biomass'!AN5,1)</f>
        <v>1</v>
      </c>
      <c r="AO5" s="313">
        <f>IF('BIFUbC-biomass'!AO5&gt;0,'E-biomass'!AO53/'BIFUbC-biomass'!AO5,1)</f>
        <v>1</v>
      </c>
      <c r="AP5" s="313">
        <f>IF('BIFUbC-biomass'!AP5&gt;0,'E-biomass'!AP53/'BIFUbC-biomass'!AP5,1)</f>
        <v>1</v>
      </c>
      <c r="AQ5" s="313">
        <f>IF('BIFUbC-biomass'!AQ5&gt;0,'E-biomass'!AQ53/'BIFUbC-biomass'!AQ5,1)</f>
        <v>1</v>
      </c>
    </row>
    <row r="6" spans="1:43" x14ac:dyDescent="0.2">
      <c r="A6" s="313" t="s">
        <v>128</v>
      </c>
      <c r="B6" s="313">
        <f>IF('BIFUbC-biomass'!B6&gt;0,'E-biomass'!B54/'BIFUbC-biomass'!B6,1)</f>
        <v>1</v>
      </c>
      <c r="C6" s="313">
        <f>IF('BIFUbC-biomass'!C6&gt;0,'E-biomass'!C54/'BIFUbC-biomass'!C6,1)</f>
        <v>0.85314782538494316</v>
      </c>
      <c r="D6" s="313">
        <f>IF('BIFUbC-biomass'!D6&gt;0,'E-biomass'!D54/'BIFUbC-biomass'!D6,1)</f>
        <v>0.85261010251723213</v>
      </c>
      <c r="E6" s="313">
        <f>IF('BIFUbC-biomass'!E6&gt;0,'E-biomass'!E54/'BIFUbC-biomass'!E6,1)</f>
        <v>0.85278237796850453</v>
      </c>
      <c r="F6" s="313">
        <f>IF('BIFUbC-biomass'!F6&gt;0,'E-biomass'!F54/'BIFUbC-biomass'!F6,1)</f>
        <v>0.85224735525835249</v>
      </c>
      <c r="G6" s="313">
        <f>IF('BIFUbC-biomass'!G6&gt;0,'E-biomass'!G54/'BIFUbC-biomass'!G6,1)</f>
        <v>0.85208382259020099</v>
      </c>
      <c r="H6" s="313">
        <f>IF('BIFUbC-biomass'!H6&gt;0,'E-biomass'!H54/'BIFUbC-biomass'!H6,1)</f>
        <v>0.85204165353371752</v>
      </c>
      <c r="I6" s="313">
        <f>IF('BIFUbC-biomass'!I6&gt;0,'E-biomass'!I54/'BIFUbC-biomass'!I6,1)</f>
        <v>0.85199719358192727</v>
      </c>
      <c r="J6" s="313">
        <f>IF('BIFUbC-biomass'!J6&gt;0,'E-biomass'!J54/'BIFUbC-biomass'!J6,1)</f>
        <v>0.85183796273017598</v>
      </c>
      <c r="K6" s="313">
        <f>IF('BIFUbC-biomass'!K6&gt;0,'E-biomass'!K54/'BIFUbC-biomass'!K6,1)</f>
        <v>0.8515937654827882</v>
      </c>
      <c r="L6" s="313">
        <f>IF('BIFUbC-biomass'!L6&gt;0,'E-biomass'!L54/'BIFUbC-biomass'!L6,1)</f>
        <v>0.85129647249904816</v>
      </c>
      <c r="M6" s="313">
        <f>IF('BIFUbC-biomass'!M6&gt;0,'E-biomass'!M54/'BIFUbC-biomass'!M6,1)</f>
        <v>0.85097969447436939</v>
      </c>
      <c r="N6" s="313">
        <f>IF('BIFUbC-biomass'!N6&gt;0,'E-biomass'!N54/'BIFUbC-biomass'!N6,1)</f>
        <v>0.85078537977598756</v>
      </c>
      <c r="O6" s="313">
        <f>IF('BIFUbC-biomass'!O6&gt;0,'E-biomass'!O54/'BIFUbC-biomass'!O6,1)</f>
        <v>0.85060768565501632</v>
      </c>
      <c r="P6" s="313">
        <f>IF('BIFUbC-biomass'!P6&gt;0,'E-biomass'!P54/'BIFUbC-biomass'!P6,1)</f>
        <v>0.850446811576969</v>
      </c>
      <c r="Q6" s="313">
        <f>IF('BIFUbC-biomass'!Q6&gt;0,'E-biomass'!Q54/'BIFUbC-biomass'!Q6,1)</f>
        <v>0.85030296832619812</v>
      </c>
      <c r="R6" s="313">
        <f>IF('BIFUbC-biomass'!R6&gt;0,'E-biomass'!R54/'BIFUbC-biomass'!R6,1)</f>
        <v>0.8501763784244738</v>
      </c>
      <c r="S6" s="313">
        <f>IF('BIFUbC-biomass'!S6&gt;0,'E-biomass'!S54/'BIFUbC-biomass'!S6,1)</f>
        <v>0.85051316066542182</v>
      </c>
      <c r="T6" s="313">
        <f>IF('BIFUbC-biomass'!T6&gt;0,'E-biomass'!T54/'BIFUbC-biomass'!T6,1)</f>
        <v>0.85086641817345721</v>
      </c>
      <c r="U6" s="313">
        <f>IF('BIFUbC-biomass'!U6&gt;0,'E-biomass'!U54/'BIFUbC-biomass'!U6,1)</f>
        <v>0.85123363938318664</v>
      </c>
      <c r="V6" s="313">
        <f>IF('BIFUbC-biomass'!V6&gt;0,'E-biomass'!V54/'BIFUbC-biomass'!V6,1)</f>
        <v>0.85161221169671986</v>
      </c>
      <c r="W6" s="313">
        <f>IF('BIFUbC-biomass'!W6&gt;0,'E-biomass'!W54/'BIFUbC-biomass'!W6,1)</f>
        <v>0.85199941695240122</v>
      </c>
      <c r="X6" s="313">
        <f>IF('BIFUbC-biomass'!X6&gt;0,'E-biomass'!X54/'BIFUbC-biomass'!X6,1)</f>
        <v>0.85239242814595806</v>
      </c>
      <c r="Y6" s="313">
        <f>IF('BIFUbC-biomass'!Y6&gt;0,'E-biomass'!Y54/'BIFUbC-biomass'!Y6,1)</f>
        <v>0.85278830743749334</v>
      </c>
      <c r="Z6" s="313">
        <f>IF('BIFUbC-biomass'!Z6&gt;0,'E-biomass'!Z54/'BIFUbC-biomass'!Z6,1)</f>
        <v>0.85318400547239781</v>
      </c>
      <c r="AA6" s="313">
        <f>IF('BIFUbC-biomass'!AA6&gt;0,'E-biomass'!AA54/'BIFUbC-biomass'!AA6,1)</f>
        <v>0.85357636203772957</v>
      </c>
      <c r="AB6" s="313">
        <f>IF('BIFUbC-biomass'!AB6&gt;0,'E-biomass'!AB54/'BIFUbC-biomass'!AB6,1)</f>
        <v>0.85396210806829642</v>
      </c>
      <c r="AC6" s="313">
        <f>IF('BIFUbC-biomass'!AC6&gt;0,'E-biomass'!AC54/'BIFUbC-biomass'!AC6,1)</f>
        <v>0.8543378690090101</v>
      </c>
      <c r="AD6" s="313">
        <f>IF('BIFUbC-biomass'!AD6&gt;0,'E-biomass'!AD54/'BIFUbC-biomass'!AD6,1)</f>
        <v>0.85470016953253691</v>
      </c>
      <c r="AE6" s="313">
        <f>IF('BIFUbC-biomass'!AE6&gt;0,'E-biomass'!AE54/'BIFUbC-biomass'!AE6,1)</f>
        <v>0.85504543960437474</v>
      </c>
      <c r="AF6" s="313">
        <f>IF('BIFUbC-biomass'!AF6&gt;0,'E-biomass'!AF54/'BIFUbC-biomass'!AF6,1)</f>
        <v>0.85537002188175482</v>
      </c>
      <c r="AG6" s="313">
        <f>IF('BIFUbC-biomass'!AG6&gt;0,'E-biomass'!AG54/'BIFUbC-biomass'!AG6,1)</f>
        <v>0.85567018042871446</v>
      </c>
      <c r="AH6" s="313">
        <f>IF('BIFUbC-biomass'!AH6&gt;0,'E-biomass'!AH54/'BIFUbC-biomass'!AH6,1)</f>
        <v>0.85594211072776116</v>
      </c>
      <c r="AI6" s="313">
        <f>IF('BIFUbC-biomass'!AI6&gt;0,'E-biomass'!AI54/'BIFUbC-biomass'!AI6,1)</f>
        <v>0.85618195096915239</v>
      </c>
      <c r="AJ6" s="313">
        <f>IF('BIFUbC-biomass'!AJ6&gt;0,'E-biomass'!AJ54/'BIFUbC-biomass'!AJ6,1)</f>
        <v>0.85638579460219533</v>
      </c>
      <c r="AK6" s="313">
        <f>IF('BIFUbC-biomass'!AK6&gt;0,'E-biomass'!AK54/'BIFUbC-biomass'!AK6,1)</f>
        <v>0.85654970413927767</v>
      </c>
      <c r="AL6" s="313">
        <f>IF('BIFUbC-biomass'!AL6&gt;0,'E-biomass'!AL54/'BIFUbC-biomass'!AL6,1)</f>
        <v>0.85666972621249748</v>
      </c>
      <c r="AM6" s="313">
        <f>IF('BIFUbC-biomass'!AM6&gt;0,'E-biomass'!AM54/'BIFUbC-biomass'!AM6,1)</f>
        <v>0.85674190789452376</v>
      </c>
      <c r="AN6" s="313">
        <f>IF('BIFUbC-biomass'!AN6&gt;0,'E-biomass'!AN54/'BIFUbC-biomass'!AN6,1)</f>
        <v>0.85676231430918293</v>
      </c>
      <c r="AO6" s="313">
        <f>IF('BIFUbC-biomass'!AO6&gt;0,'E-biomass'!AO54/'BIFUbC-biomass'!AO6,1)</f>
        <v>0.8567270475724762</v>
      </c>
      <c r="AP6" s="313">
        <f>IF('BIFUbC-biomass'!AP6&gt;0,'E-biomass'!AP54/'BIFUbC-biomass'!AP6,1)</f>
        <v>0.85663226712025098</v>
      </c>
      <c r="AQ6" s="313">
        <f>IF('BIFUbC-biomass'!AQ6&gt;0,'E-biomass'!AQ54/'BIFUbC-biomass'!AQ6,1)</f>
        <v>0.85583594801845386</v>
      </c>
    </row>
    <row r="7" spans="1:43" x14ac:dyDescent="0.2">
      <c r="A7" s="313" t="s">
        <v>129</v>
      </c>
      <c r="B7" s="313">
        <f>IF('BIFUbC-biomass'!B7&gt;0,'E-biomass'!B55/'BIFUbC-biomass'!B7,1)</f>
        <v>1</v>
      </c>
      <c r="C7" s="313">
        <f>IF('BIFUbC-biomass'!C7&gt;0,'E-biomass'!C55/'BIFUbC-biomass'!C7,1)</f>
        <v>1</v>
      </c>
      <c r="D7" s="313">
        <f>IF('BIFUbC-biomass'!D7&gt;0,'E-biomass'!D55/'BIFUbC-biomass'!D7,1)</f>
        <v>1</v>
      </c>
      <c r="E7" s="313">
        <f>IF('BIFUbC-biomass'!E7&gt;0,'E-biomass'!E55/'BIFUbC-biomass'!E7,1)</f>
        <v>1</v>
      </c>
      <c r="F7" s="313">
        <f>IF('BIFUbC-biomass'!F7&gt;0,'E-biomass'!F55/'BIFUbC-biomass'!F7,1)</f>
        <v>1</v>
      </c>
      <c r="G7" s="313">
        <f>IF('BIFUbC-biomass'!G7&gt;0,'E-biomass'!G55/'BIFUbC-biomass'!G7,1)</f>
        <v>1</v>
      </c>
      <c r="H7" s="313">
        <f>IF('BIFUbC-biomass'!H7&gt;0,'E-biomass'!H55/'BIFUbC-biomass'!H7,1)</f>
        <v>1</v>
      </c>
      <c r="I7" s="313">
        <f>IF('BIFUbC-biomass'!I7&gt;0,'E-biomass'!I55/'BIFUbC-biomass'!I7,1)</f>
        <v>1</v>
      </c>
      <c r="J7" s="313">
        <f>IF('BIFUbC-biomass'!J7&gt;0,'E-biomass'!J55/'BIFUbC-biomass'!J7,1)</f>
        <v>1</v>
      </c>
      <c r="K7" s="313">
        <f>IF('BIFUbC-biomass'!K7&gt;0,'E-biomass'!K55/'BIFUbC-biomass'!K7,1)</f>
        <v>1</v>
      </c>
      <c r="L7" s="313">
        <f>IF('BIFUbC-biomass'!L7&gt;0,'E-biomass'!L55/'BIFUbC-biomass'!L7,1)</f>
        <v>1</v>
      </c>
      <c r="M7" s="313">
        <f>IF('BIFUbC-biomass'!M7&gt;0,'E-biomass'!M55/'BIFUbC-biomass'!M7,1)</f>
        <v>1</v>
      </c>
      <c r="N7" s="313">
        <f>IF('BIFUbC-biomass'!N7&gt;0,'E-biomass'!N55/'BIFUbC-biomass'!N7,1)</f>
        <v>1</v>
      </c>
      <c r="O7" s="313">
        <f>IF('BIFUbC-biomass'!O7&gt;0,'E-biomass'!O55/'BIFUbC-biomass'!O7,1)</f>
        <v>1</v>
      </c>
      <c r="P7" s="313">
        <f>IF('BIFUbC-biomass'!P7&gt;0,'E-biomass'!P55/'BIFUbC-biomass'!P7,1)</f>
        <v>1</v>
      </c>
      <c r="Q7" s="313">
        <f>IF('BIFUbC-biomass'!Q7&gt;0,'E-biomass'!Q55/'BIFUbC-biomass'!Q7,1)</f>
        <v>1</v>
      </c>
      <c r="R7" s="313">
        <f>IF('BIFUbC-biomass'!R7&gt;0,'E-biomass'!R55/'BIFUbC-biomass'!R7,1)</f>
        <v>1</v>
      </c>
      <c r="S7" s="313">
        <f>IF('BIFUbC-biomass'!S7&gt;0,'E-biomass'!S55/'BIFUbC-biomass'!S7,1)</f>
        <v>1</v>
      </c>
      <c r="T7" s="313">
        <f>IF('BIFUbC-biomass'!T7&gt;0,'E-biomass'!T55/'BIFUbC-biomass'!T7,1)</f>
        <v>1</v>
      </c>
      <c r="U7" s="313">
        <f>IF('BIFUbC-biomass'!U7&gt;0,'E-biomass'!U55/'BIFUbC-biomass'!U7,1)</f>
        <v>1</v>
      </c>
      <c r="V7" s="313">
        <f>IF('BIFUbC-biomass'!V7&gt;0,'E-biomass'!V55/'BIFUbC-biomass'!V7,1)</f>
        <v>1</v>
      </c>
      <c r="W7" s="313">
        <f>IF('BIFUbC-biomass'!W7&gt;0,'E-biomass'!W55/'BIFUbC-biomass'!W7,1)</f>
        <v>1</v>
      </c>
      <c r="X7" s="313">
        <f>IF('BIFUbC-biomass'!X7&gt;0,'E-biomass'!X55/'BIFUbC-biomass'!X7,1)</f>
        <v>1</v>
      </c>
      <c r="Y7" s="313">
        <f>IF('BIFUbC-biomass'!Y7&gt;0,'E-biomass'!Y55/'BIFUbC-biomass'!Y7,1)</f>
        <v>1</v>
      </c>
      <c r="Z7" s="313">
        <f>IF('BIFUbC-biomass'!Z7&gt;0,'E-biomass'!Z55/'BIFUbC-biomass'!Z7,1)</f>
        <v>1</v>
      </c>
      <c r="AA7" s="313">
        <f>IF('BIFUbC-biomass'!AA7&gt;0,'E-biomass'!AA55/'BIFUbC-biomass'!AA7,1)</f>
        <v>1</v>
      </c>
      <c r="AB7" s="313">
        <f>IF('BIFUbC-biomass'!AB7&gt;0,'E-biomass'!AB55/'BIFUbC-biomass'!AB7,1)</f>
        <v>1</v>
      </c>
      <c r="AC7" s="313">
        <f>IF('BIFUbC-biomass'!AC7&gt;0,'E-biomass'!AC55/'BIFUbC-biomass'!AC7,1)</f>
        <v>1</v>
      </c>
      <c r="AD7" s="313">
        <f>IF('BIFUbC-biomass'!AD7&gt;0,'E-biomass'!AD55/'BIFUbC-biomass'!AD7,1)</f>
        <v>1</v>
      </c>
      <c r="AE7" s="313">
        <f>IF('BIFUbC-biomass'!AE7&gt;0,'E-biomass'!AE55/'BIFUbC-biomass'!AE7,1)</f>
        <v>1</v>
      </c>
      <c r="AF7" s="313">
        <f>IF('BIFUbC-biomass'!AF7&gt;0,'E-biomass'!AF55/'BIFUbC-biomass'!AF7,1)</f>
        <v>1</v>
      </c>
      <c r="AG7" s="313">
        <f>IF('BIFUbC-biomass'!AG7&gt;0,'E-biomass'!AG55/'BIFUbC-biomass'!AG7,1)</f>
        <v>1</v>
      </c>
      <c r="AH7" s="313">
        <f>IF('BIFUbC-biomass'!AH7&gt;0,'E-biomass'!AH55/'BIFUbC-biomass'!AH7,1)</f>
        <v>1</v>
      </c>
      <c r="AI7" s="313">
        <f>IF('BIFUbC-biomass'!AI7&gt;0,'E-biomass'!AI55/'BIFUbC-biomass'!AI7,1)</f>
        <v>1</v>
      </c>
      <c r="AJ7" s="313">
        <f>IF('BIFUbC-biomass'!AJ7&gt;0,'E-biomass'!AJ55/'BIFUbC-biomass'!AJ7,1)</f>
        <v>1</v>
      </c>
      <c r="AK7" s="313">
        <f>IF('BIFUbC-biomass'!AK7&gt;0,'E-biomass'!AK55/'BIFUbC-biomass'!AK7,1)</f>
        <v>1</v>
      </c>
      <c r="AL7" s="313">
        <f>IF('BIFUbC-biomass'!AL7&gt;0,'E-biomass'!AL55/'BIFUbC-biomass'!AL7,1)</f>
        <v>1</v>
      </c>
      <c r="AM7" s="313">
        <f>IF('BIFUbC-biomass'!AM7&gt;0,'E-biomass'!AM55/'BIFUbC-biomass'!AM7,1)</f>
        <v>1</v>
      </c>
      <c r="AN7" s="313">
        <f>IF('BIFUbC-biomass'!AN7&gt;0,'E-biomass'!AN55/'BIFUbC-biomass'!AN7,1)</f>
        <v>1</v>
      </c>
      <c r="AO7" s="313">
        <f>IF('BIFUbC-biomass'!AO7&gt;0,'E-biomass'!AO55/'BIFUbC-biomass'!AO7,1)</f>
        <v>1</v>
      </c>
      <c r="AP7" s="313">
        <f>IF('BIFUbC-biomass'!AP7&gt;0,'E-biomass'!AP55/'BIFUbC-biomass'!AP7,1)</f>
        <v>1</v>
      </c>
      <c r="AQ7" s="313">
        <f>IF('BIFUbC-biomass'!AQ7&gt;0,'E-biomass'!AQ55/'BIFUbC-biomass'!AQ7,1)</f>
        <v>1</v>
      </c>
    </row>
    <row r="8" spans="1:43" x14ac:dyDescent="0.2">
      <c r="A8" s="313" t="s">
        <v>130</v>
      </c>
      <c r="B8" s="313">
        <f>IF('BIFUbC-biomass'!B8&gt;0,'E-biomass'!B56/'BIFUbC-biomass'!B8,1)</f>
        <v>1</v>
      </c>
      <c r="C8" s="313">
        <f>IF('BIFUbC-biomass'!C8&gt;0,'E-biomass'!C56/'BIFUbC-biomass'!C8,1)</f>
        <v>1</v>
      </c>
      <c r="D8" s="313">
        <f>IF('BIFUbC-biomass'!D8&gt;0,'E-biomass'!D56/'BIFUbC-biomass'!D8,1)</f>
        <v>1</v>
      </c>
      <c r="E8" s="313">
        <f>IF('BIFUbC-biomass'!E8&gt;0,'E-biomass'!E56/'BIFUbC-biomass'!E8,1)</f>
        <v>1</v>
      </c>
      <c r="F8" s="313">
        <f>IF('BIFUbC-biomass'!F8&gt;0,'E-biomass'!F56/'BIFUbC-biomass'!F8,1)</f>
        <v>1</v>
      </c>
      <c r="G8" s="313">
        <f>IF('BIFUbC-biomass'!G8&gt;0,'E-biomass'!G56/'BIFUbC-biomass'!G8,1)</f>
        <v>1</v>
      </c>
      <c r="H8" s="313">
        <f>IF('BIFUbC-biomass'!H8&gt;0,'E-biomass'!H56/'BIFUbC-biomass'!H8,1)</f>
        <v>1</v>
      </c>
      <c r="I8" s="313">
        <f>IF('BIFUbC-biomass'!I8&gt;0,'E-biomass'!I56/'BIFUbC-biomass'!I8,1)</f>
        <v>1</v>
      </c>
      <c r="J8" s="313">
        <f>IF('BIFUbC-biomass'!J8&gt;0,'E-biomass'!J56/'BIFUbC-biomass'!J8,1)</f>
        <v>1</v>
      </c>
      <c r="K8" s="313">
        <f>IF('BIFUbC-biomass'!K8&gt;0,'E-biomass'!K56/'BIFUbC-biomass'!K8,1)</f>
        <v>1</v>
      </c>
      <c r="L8" s="313">
        <f>IF('BIFUbC-biomass'!L8&gt;0,'E-biomass'!L56/'BIFUbC-biomass'!L8,1)</f>
        <v>1</v>
      </c>
      <c r="M8" s="313">
        <f>IF('BIFUbC-biomass'!M8&gt;0,'E-biomass'!M56/'BIFUbC-biomass'!M8,1)</f>
        <v>1</v>
      </c>
      <c r="N8" s="313">
        <f>IF('BIFUbC-biomass'!N8&gt;0,'E-biomass'!N56/'BIFUbC-biomass'!N8,1)</f>
        <v>1</v>
      </c>
      <c r="O8" s="313">
        <f>IF('BIFUbC-biomass'!O8&gt;0,'E-biomass'!O56/'BIFUbC-biomass'!O8,1)</f>
        <v>1</v>
      </c>
      <c r="P8" s="313">
        <f>IF('BIFUbC-biomass'!P8&gt;0,'E-biomass'!P56/'BIFUbC-biomass'!P8,1)</f>
        <v>1</v>
      </c>
      <c r="Q8" s="313">
        <f>IF('BIFUbC-biomass'!Q8&gt;0,'E-biomass'!Q56/'BIFUbC-biomass'!Q8,1)</f>
        <v>1</v>
      </c>
      <c r="R8" s="313">
        <f>IF('BIFUbC-biomass'!R8&gt;0,'E-biomass'!R56/'BIFUbC-biomass'!R8,1)</f>
        <v>1</v>
      </c>
      <c r="S8" s="313">
        <f>IF('BIFUbC-biomass'!S8&gt;0,'E-biomass'!S56/'BIFUbC-biomass'!S8,1)</f>
        <v>1</v>
      </c>
      <c r="T8" s="313">
        <f>IF('BIFUbC-biomass'!T8&gt;0,'E-biomass'!T56/'BIFUbC-biomass'!T8,1)</f>
        <v>1</v>
      </c>
      <c r="U8" s="313">
        <f>IF('BIFUbC-biomass'!U8&gt;0,'E-biomass'!U56/'BIFUbC-biomass'!U8,1)</f>
        <v>1</v>
      </c>
      <c r="V8" s="313">
        <f>IF('BIFUbC-biomass'!V8&gt;0,'E-biomass'!V56/'BIFUbC-biomass'!V8,1)</f>
        <v>1</v>
      </c>
      <c r="W8" s="313">
        <f>IF('BIFUbC-biomass'!W8&gt;0,'E-biomass'!W56/'BIFUbC-biomass'!W8,1)</f>
        <v>1</v>
      </c>
      <c r="X8" s="313">
        <f>IF('BIFUbC-biomass'!X8&gt;0,'E-biomass'!X56/'BIFUbC-biomass'!X8,1)</f>
        <v>1</v>
      </c>
      <c r="Y8" s="313">
        <f>IF('BIFUbC-biomass'!Y8&gt;0,'E-biomass'!Y56/'BIFUbC-biomass'!Y8,1)</f>
        <v>1</v>
      </c>
      <c r="Z8" s="313">
        <f>IF('BIFUbC-biomass'!Z8&gt;0,'E-biomass'!Z56/'BIFUbC-biomass'!Z8,1)</f>
        <v>1</v>
      </c>
      <c r="AA8" s="313">
        <f>IF('BIFUbC-biomass'!AA8&gt;0,'E-biomass'!AA56/'BIFUbC-biomass'!AA8,1)</f>
        <v>1</v>
      </c>
      <c r="AB8" s="313">
        <f>IF('BIFUbC-biomass'!AB8&gt;0,'E-biomass'!AB56/'BIFUbC-biomass'!AB8,1)</f>
        <v>1</v>
      </c>
      <c r="AC8" s="313">
        <f>IF('BIFUbC-biomass'!AC8&gt;0,'E-biomass'!AC56/'BIFUbC-biomass'!AC8,1)</f>
        <v>1</v>
      </c>
      <c r="AD8" s="313">
        <f>IF('BIFUbC-biomass'!AD8&gt;0,'E-biomass'!AD56/'BIFUbC-biomass'!AD8,1)</f>
        <v>1</v>
      </c>
      <c r="AE8" s="313">
        <f>IF('BIFUbC-biomass'!AE8&gt;0,'E-biomass'!AE56/'BIFUbC-biomass'!AE8,1)</f>
        <v>1</v>
      </c>
      <c r="AF8" s="313">
        <f>IF('BIFUbC-biomass'!AF8&gt;0,'E-biomass'!AF56/'BIFUbC-biomass'!AF8,1)</f>
        <v>1</v>
      </c>
      <c r="AG8" s="313">
        <f>IF('BIFUbC-biomass'!AG8&gt;0,'E-biomass'!AG56/'BIFUbC-biomass'!AG8,1)</f>
        <v>1</v>
      </c>
      <c r="AH8" s="313">
        <f>IF('BIFUbC-biomass'!AH8&gt;0,'E-biomass'!AH56/'BIFUbC-biomass'!AH8,1)</f>
        <v>1</v>
      </c>
      <c r="AI8" s="313">
        <f>IF('BIFUbC-biomass'!AI8&gt;0,'E-biomass'!AI56/'BIFUbC-biomass'!AI8,1)</f>
        <v>1</v>
      </c>
      <c r="AJ8" s="313">
        <f>IF('BIFUbC-biomass'!AJ8&gt;0,'E-biomass'!AJ56/'BIFUbC-biomass'!AJ8,1)</f>
        <v>1</v>
      </c>
      <c r="AK8" s="313">
        <f>IF('BIFUbC-biomass'!AK8&gt;0,'E-biomass'!AK56/'BIFUbC-biomass'!AK8,1)</f>
        <v>1</v>
      </c>
      <c r="AL8" s="313">
        <f>IF('BIFUbC-biomass'!AL8&gt;0,'E-biomass'!AL56/'BIFUbC-biomass'!AL8,1)</f>
        <v>1</v>
      </c>
      <c r="AM8" s="313">
        <f>IF('BIFUbC-biomass'!AM8&gt;0,'E-biomass'!AM56/'BIFUbC-biomass'!AM8,1)</f>
        <v>1</v>
      </c>
      <c r="AN8" s="313">
        <f>IF('BIFUbC-biomass'!AN8&gt;0,'E-biomass'!AN56/'BIFUbC-biomass'!AN8,1)</f>
        <v>1</v>
      </c>
      <c r="AO8" s="313">
        <f>IF('BIFUbC-biomass'!AO8&gt;0,'E-biomass'!AO56/'BIFUbC-biomass'!AO8,1)</f>
        <v>1</v>
      </c>
      <c r="AP8" s="313">
        <f>IF('BIFUbC-biomass'!AP8&gt;0,'E-biomass'!AP56/'BIFUbC-biomass'!AP8,1)</f>
        <v>1</v>
      </c>
      <c r="AQ8" s="313">
        <f>IF('BIFUbC-biomass'!AQ8&gt;0,'E-biomass'!AQ56/'BIFUbC-biomass'!AQ8,1)</f>
        <v>1</v>
      </c>
    </row>
    <row r="9" spans="1:43" x14ac:dyDescent="0.2">
      <c r="A9" s="313" t="s">
        <v>131</v>
      </c>
      <c r="B9" s="313">
        <f>IF('BIFUbC-biomass'!B9&gt;0,'E-biomass'!B57/'BIFUbC-biomass'!B9,1)</f>
        <v>1</v>
      </c>
      <c r="C9" s="313">
        <f>IF('BIFUbC-biomass'!C9&gt;0,'E-biomass'!C57/'BIFUbC-biomass'!C9,1)</f>
        <v>1</v>
      </c>
      <c r="D9" s="313">
        <f>IF('BIFUbC-biomass'!D9&gt;0,'E-biomass'!D57/'BIFUbC-biomass'!D9,1)</f>
        <v>1</v>
      </c>
      <c r="E9" s="313">
        <f>IF('BIFUbC-biomass'!E9&gt;0,'E-biomass'!E57/'BIFUbC-biomass'!E9,1)</f>
        <v>1</v>
      </c>
      <c r="F9" s="313">
        <f>IF('BIFUbC-biomass'!F9&gt;0,'E-biomass'!F57/'BIFUbC-biomass'!F9,1)</f>
        <v>1</v>
      </c>
      <c r="G9" s="313">
        <f>IF('BIFUbC-biomass'!G9&gt;0,'E-biomass'!G57/'BIFUbC-biomass'!G9,1)</f>
        <v>1</v>
      </c>
      <c r="H9" s="313">
        <f>IF('BIFUbC-biomass'!H9&gt;0,'E-biomass'!H57/'BIFUbC-biomass'!H9,1)</f>
        <v>1</v>
      </c>
      <c r="I9" s="313">
        <f>IF('BIFUbC-biomass'!I9&gt;0,'E-biomass'!I57/'BIFUbC-biomass'!I9,1)</f>
        <v>1</v>
      </c>
      <c r="J9" s="313">
        <f>IF('BIFUbC-biomass'!J9&gt;0,'E-biomass'!J57/'BIFUbC-biomass'!J9,1)</f>
        <v>1</v>
      </c>
      <c r="K9" s="313">
        <f>IF('BIFUbC-biomass'!K9&gt;0,'E-biomass'!K57/'BIFUbC-biomass'!K9,1)</f>
        <v>1</v>
      </c>
      <c r="L9" s="313">
        <f>IF('BIFUbC-biomass'!L9&gt;0,'E-biomass'!L57/'BIFUbC-biomass'!L9,1)</f>
        <v>1</v>
      </c>
      <c r="M9" s="313">
        <f>IF('BIFUbC-biomass'!M9&gt;0,'E-biomass'!M57/'BIFUbC-biomass'!M9,1)</f>
        <v>1</v>
      </c>
      <c r="N9" s="313">
        <f>IF('BIFUbC-biomass'!N9&gt;0,'E-biomass'!N57/'BIFUbC-biomass'!N9,1)</f>
        <v>1</v>
      </c>
      <c r="O9" s="313">
        <f>IF('BIFUbC-biomass'!O9&gt;0,'E-biomass'!O57/'BIFUbC-biomass'!O9,1)</f>
        <v>1</v>
      </c>
      <c r="P9" s="313">
        <f>IF('BIFUbC-biomass'!P9&gt;0,'E-biomass'!P57/'BIFUbC-biomass'!P9,1)</f>
        <v>1</v>
      </c>
      <c r="Q9" s="313">
        <f>IF('BIFUbC-biomass'!Q9&gt;0,'E-biomass'!Q57/'BIFUbC-biomass'!Q9,1)</f>
        <v>1</v>
      </c>
      <c r="R9" s="313">
        <f>IF('BIFUbC-biomass'!R9&gt;0,'E-biomass'!R57/'BIFUbC-biomass'!R9,1)</f>
        <v>1</v>
      </c>
      <c r="S9" s="313">
        <f>IF('BIFUbC-biomass'!S9&gt;0,'E-biomass'!S57/'BIFUbC-biomass'!S9,1)</f>
        <v>1</v>
      </c>
      <c r="T9" s="313">
        <f>IF('BIFUbC-biomass'!T9&gt;0,'E-biomass'!T57/'BIFUbC-biomass'!T9,1)</f>
        <v>1</v>
      </c>
      <c r="U9" s="313">
        <f>IF('BIFUbC-biomass'!U9&gt;0,'E-biomass'!U57/'BIFUbC-biomass'!U9,1)</f>
        <v>1</v>
      </c>
      <c r="V9" s="313">
        <f>IF('BIFUbC-biomass'!V9&gt;0,'E-biomass'!V57/'BIFUbC-biomass'!V9,1)</f>
        <v>1</v>
      </c>
      <c r="W9" s="313">
        <f>IF('BIFUbC-biomass'!W9&gt;0,'E-biomass'!W57/'BIFUbC-biomass'!W9,1)</f>
        <v>1</v>
      </c>
      <c r="X9" s="313">
        <f>IF('BIFUbC-biomass'!X9&gt;0,'E-biomass'!X57/'BIFUbC-biomass'!X9,1)</f>
        <v>1</v>
      </c>
      <c r="Y9" s="313">
        <f>IF('BIFUbC-biomass'!Y9&gt;0,'E-biomass'!Y57/'BIFUbC-biomass'!Y9,1)</f>
        <v>1</v>
      </c>
      <c r="Z9" s="313">
        <f>IF('BIFUbC-biomass'!Z9&gt;0,'E-biomass'!Z57/'BIFUbC-biomass'!Z9,1)</f>
        <v>1</v>
      </c>
      <c r="AA9" s="313">
        <f>IF('BIFUbC-biomass'!AA9&gt;0,'E-biomass'!AA57/'BIFUbC-biomass'!AA9,1)</f>
        <v>1</v>
      </c>
      <c r="AB9" s="313">
        <f>IF('BIFUbC-biomass'!AB9&gt;0,'E-biomass'!AB57/'BIFUbC-biomass'!AB9,1)</f>
        <v>1</v>
      </c>
      <c r="AC9" s="313">
        <f>IF('BIFUbC-biomass'!AC9&gt;0,'E-biomass'!AC57/'BIFUbC-biomass'!AC9,1)</f>
        <v>1</v>
      </c>
      <c r="AD9" s="313">
        <f>IF('BIFUbC-biomass'!AD9&gt;0,'E-biomass'!AD57/'BIFUbC-biomass'!AD9,1)</f>
        <v>1</v>
      </c>
      <c r="AE9" s="313">
        <f>IF('BIFUbC-biomass'!AE9&gt;0,'E-biomass'!AE57/'BIFUbC-biomass'!AE9,1)</f>
        <v>1</v>
      </c>
      <c r="AF9" s="313">
        <f>IF('BIFUbC-biomass'!AF9&gt;0,'E-biomass'!AF57/'BIFUbC-biomass'!AF9,1)</f>
        <v>1</v>
      </c>
      <c r="AG9" s="313">
        <f>IF('BIFUbC-biomass'!AG9&gt;0,'E-biomass'!AG57/'BIFUbC-biomass'!AG9,1)</f>
        <v>1</v>
      </c>
      <c r="AH9" s="313">
        <f>IF('BIFUbC-biomass'!AH9&gt;0,'E-biomass'!AH57/'BIFUbC-biomass'!AH9,1)</f>
        <v>1</v>
      </c>
      <c r="AI9" s="313">
        <f>IF('BIFUbC-biomass'!AI9&gt;0,'E-biomass'!AI57/'BIFUbC-biomass'!AI9,1)</f>
        <v>1</v>
      </c>
      <c r="AJ9" s="313">
        <f>IF('BIFUbC-biomass'!AJ9&gt;0,'E-biomass'!AJ57/'BIFUbC-biomass'!AJ9,1)</f>
        <v>1</v>
      </c>
      <c r="AK9" s="313">
        <f>IF('BIFUbC-biomass'!AK9&gt;0,'E-biomass'!AK57/'BIFUbC-biomass'!AK9,1)</f>
        <v>1</v>
      </c>
      <c r="AL9" s="313">
        <f>IF('BIFUbC-biomass'!AL9&gt;0,'E-biomass'!AL57/'BIFUbC-biomass'!AL9,1)</f>
        <v>1</v>
      </c>
      <c r="AM9" s="313">
        <f>IF('BIFUbC-biomass'!AM9&gt;0,'E-biomass'!AM57/'BIFUbC-biomass'!AM9,1)</f>
        <v>1</v>
      </c>
      <c r="AN9" s="313">
        <f>IF('BIFUbC-biomass'!AN9&gt;0,'E-biomass'!AN57/'BIFUbC-biomass'!AN9,1)</f>
        <v>1</v>
      </c>
      <c r="AO9" s="313">
        <f>IF('BIFUbC-biomass'!AO9&gt;0,'E-biomass'!AO57/'BIFUbC-biomass'!AO9,1)</f>
        <v>1</v>
      </c>
      <c r="AP9" s="313">
        <f>IF('BIFUbC-biomass'!AP9&gt;0,'E-biomass'!AP57/'BIFUbC-biomass'!AP9,1)</f>
        <v>1</v>
      </c>
      <c r="AQ9" s="313">
        <f>IF('BIFUbC-biomass'!AQ9&gt;0,'E-biomass'!AQ57/'BIFUbC-biomass'!AQ9,1)</f>
        <v>1</v>
      </c>
    </row>
    <row r="10" spans="1:43" x14ac:dyDescent="0.2">
      <c r="A10" s="313" t="s">
        <v>132</v>
      </c>
      <c r="B10" s="313">
        <f>IF('BIFUbC-biomass'!B10&gt;0,'E-biomass'!B58/'BIFUbC-biomass'!B10,1)</f>
        <v>4.2441780350006904E-2</v>
      </c>
      <c r="C10" s="313">
        <f>IF('BIFUbC-biomass'!C10&gt;0,'E-biomass'!C58/'BIFUbC-biomass'!C10,1)</f>
        <v>9.0205001000206481E-2</v>
      </c>
      <c r="D10" s="313">
        <f>IF('BIFUbC-biomass'!D10&gt;0,'E-biomass'!D58/'BIFUbC-biomass'!D10,1)</f>
        <v>8.9879868765237333E-2</v>
      </c>
      <c r="E10" s="313">
        <f>IF('BIFUbC-biomass'!E10&gt;0,'E-biomass'!E58/'BIFUbC-biomass'!E10,1)</f>
        <v>8.9554588514599076E-2</v>
      </c>
      <c r="F10" s="313">
        <f>IF('BIFUbC-biomass'!F10&gt;0,'E-biomass'!F58/'BIFUbC-biomass'!F10,1)</f>
        <v>8.9229160180080883E-2</v>
      </c>
      <c r="G10" s="313">
        <f>IF('BIFUbC-biomass'!G10&gt;0,'E-biomass'!G58/'BIFUbC-biomass'!G10,1)</f>
        <v>8.8903583693456786E-2</v>
      </c>
      <c r="H10" s="313">
        <f>IF('BIFUbC-biomass'!H10&gt;0,'E-biomass'!H58/'BIFUbC-biomass'!H10,1)</f>
        <v>8.8577858986485736E-2</v>
      </c>
      <c r="I10" s="313">
        <f>IF('BIFUbC-biomass'!I10&gt;0,'E-biomass'!I58/'BIFUbC-biomass'!I10,1)</f>
        <v>8.8307759760357096E-2</v>
      </c>
      <c r="J10" s="313">
        <f>IF('BIFUbC-biomass'!J10&gt;0,'E-biomass'!J58/'BIFUbC-biomass'!J10,1)</f>
        <v>8.8037570432815071E-2</v>
      </c>
      <c r="K10" s="313">
        <f>IF('BIFUbC-biomass'!K10&gt;0,'E-biomass'!K58/'BIFUbC-biomass'!K10,1)</f>
        <v>8.7767290985993784E-2</v>
      </c>
      <c r="L10" s="313">
        <f>IF('BIFUbC-biomass'!L10&gt;0,'E-biomass'!L58/'BIFUbC-biomass'!L10,1)</f>
        <v>8.7496921402047942E-2</v>
      </c>
      <c r="M10" s="313">
        <f>IF('BIFUbC-biomass'!M10&gt;0,'E-biomass'!M58/'BIFUbC-biomass'!M10,1)</f>
        <v>8.7226461663152344E-2</v>
      </c>
      <c r="N10" s="313">
        <f>IF('BIFUbC-biomass'!N10&gt;0,'E-biomass'!N58/'BIFUbC-biomass'!N10,1)</f>
        <v>8.699814727867905E-2</v>
      </c>
      <c r="O10" s="313">
        <f>IF('BIFUbC-biomass'!O10&gt;0,'E-biomass'!O58/'BIFUbC-biomass'!O10,1)</f>
        <v>8.6769761033643436E-2</v>
      </c>
      <c r="P10" s="313">
        <f>IF('BIFUbC-biomass'!P10&gt;0,'E-biomass'!P58/'BIFUbC-biomass'!P10,1)</f>
        <v>8.6541302905912817E-2</v>
      </c>
      <c r="Q10" s="313">
        <f>IF('BIFUbC-biomass'!Q10&gt;0,'E-biomass'!Q58/'BIFUbC-biomass'!Q10,1)</f>
        <v>8.6312772873352248E-2</v>
      </c>
      <c r="R10" s="313">
        <f>IF('BIFUbC-biomass'!R10&gt;0,'E-biomass'!R58/'BIFUbC-biomass'!R10,1)</f>
        <v>8.6084170913824781E-2</v>
      </c>
      <c r="S10" s="313">
        <f>IF('BIFUbC-biomass'!S10&gt;0,'E-biomass'!S58/'BIFUbC-biomass'!S10,1)</f>
        <v>8.6022224633994906E-2</v>
      </c>
      <c r="T10" s="313">
        <f>IF('BIFUbC-biomass'!T10&gt;0,'E-biomass'!T58/'BIFUbC-biomass'!T10,1)</f>
        <v>8.5960276139498262E-2</v>
      </c>
      <c r="U10" s="313">
        <f>IF('BIFUbC-biomass'!U10&gt;0,'E-biomass'!U58/'BIFUbC-biomass'!U10,1)</f>
        <v>8.5898325431141953E-2</v>
      </c>
      <c r="V10" s="313">
        <f>IF('BIFUbC-biomass'!V10&gt;0,'E-biomass'!V58/'BIFUbC-biomass'!V10,1)</f>
        <v>8.5836372509733097E-2</v>
      </c>
      <c r="W10" s="313">
        <f>IF('BIFUbC-biomass'!W10&gt;0,'E-biomass'!W58/'BIFUbC-biomass'!W10,1)</f>
        <v>8.5774417376079382E-2</v>
      </c>
      <c r="X10" s="313">
        <f>IF('BIFUbC-biomass'!X10&gt;0,'E-biomass'!X58/'BIFUbC-biomass'!X10,1)</f>
        <v>8.5712460030988688E-2</v>
      </c>
      <c r="Y10" s="313">
        <f>IF('BIFUbC-biomass'!Y10&gt;0,'E-biomass'!Y58/'BIFUbC-biomass'!Y10,1)</f>
        <v>8.5650500475269217E-2</v>
      </c>
      <c r="Z10" s="313">
        <f>IF('BIFUbC-biomass'!Z10&gt;0,'E-biomass'!Z58/'BIFUbC-biomass'!Z10,1)</f>
        <v>8.5588538709729503E-2</v>
      </c>
      <c r="AA10" s="313">
        <f>IF('BIFUbC-biomass'!AA10&gt;0,'E-biomass'!AA58/'BIFUbC-biomass'!AA10,1)</f>
        <v>8.5526574735178412E-2</v>
      </c>
      <c r="AB10" s="313">
        <f>IF('BIFUbC-biomass'!AB10&gt;0,'E-biomass'!AB58/'BIFUbC-biomass'!AB10,1)</f>
        <v>8.5464608552425006E-2</v>
      </c>
      <c r="AC10" s="313">
        <f>IF('BIFUbC-biomass'!AC10&gt;0,'E-biomass'!AC58/'BIFUbC-biomass'!AC10,1)</f>
        <v>8.5402640162278803E-2</v>
      </c>
      <c r="AD10" s="313">
        <f>IF('BIFUbC-biomass'!AD10&gt;0,'E-biomass'!AD58/'BIFUbC-biomass'!AD10,1)</f>
        <v>8.5340669565549518E-2</v>
      </c>
      <c r="AE10" s="313">
        <f>IF('BIFUbC-biomass'!AE10&gt;0,'E-biomass'!AE58/'BIFUbC-biomass'!AE10,1)</f>
        <v>8.5278696763047224E-2</v>
      </c>
      <c r="AF10" s="313">
        <f>IF('BIFUbC-biomass'!AF10&gt;0,'E-biomass'!AF58/'BIFUbC-biomass'!AF10,1)</f>
        <v>8.52167217555823E-2</v>
      </c>
      <c r="AG10" s="313">
        <f>IF('BIFUbC-biomass'!AG10&gt;0,'E-biomass'!AG58/'BIFUbC-biomass'!AG10,1)</f>
        <v>8.515474454396546E-2</v>
      </c>
      <c r="AH10" s="313">
        <f>IF('BIFUbC-biomass'!AH10&gt;0,'E-biomass'!AH58/'BIFUbC-biomass'!AH10,1)</f>
        <v>8.5092765129007653E-2</v>
      </c>
      <c r="AI10" s="313">
        <f>IF('BIFUbC-biomass'!AI10&gt;0,'E-biomass'!AI58/'BIFUbC-biomass'!AI10,1)</f>
        <v>8.5030783511520172E-2</v>
      </c>
      <c r="AJ10" s="313">
        <f>IF('BIFUbC-biomass'!AJ10&gt;0,'E-biomass'!AJ58/'BIFUbC-biomass'!AJ10,1)</f>
        <v>8.4968799692314675E-2</v>
      </c>
      <c r="AK10" s="313">
        <f>IF('BIFUbC-biomass'!AK10&gt;0,'E-biomass'!AK58/'BIFUbC-biomass'!AK10,1)</f>
        <v>8.4906813672203083E-2</v>
      </c>
      <c r="AL10" s="313">
        <f>IF('BIFUbC-biomass'!AL10&gt;0,'E-biomass'!AL58/'BIFUbC-biomass'!AL10,1)</f>
        <v>8.4844825451997591E-2</v>
      </c>
      <c r="AM10" s="313">
        <f>IF('BIFUbC-biomass'!AM10&gt;0,'E-biomass'!AM58/'BIFUbC-biomass'!AM10,1)</f>
        <v>8.4782835032510731E-2</v>
      </c>
      <c r="AN10" s="313">
        <f>IF('BIFUbC-biomass'!AN10&gt;0,'E-biomass'!AN58/'BIFUbC-biomass'!AN10,1)</f>
        <v>8.4720842414555408E-2</v>
      </c>
      <c r="AO10" s="313">
        <f>IF('BIFUbC-biomass'!AO10&gt;0,'E-biomass'!AO58/'BIFUbC-biomass'!AO10,1)</f>
        <v>8.4658847598944764E-2</v>
      </c>
      <c r="AP10" s="313">
        <f>IF('BIFUbC-biomass'!AP10&gt;0,'E-biomass'!AP58/'BIFUbC-biomass'!AP10,1)</f>
        <v>8.4596850586492231E-2</v>
      </c>
      <c r="AQ10" s="313">
        <f>IF('BIFUbC-biomass'!AQ10&gt;0,'E-biomass'!AQ58/'BIFUbC-biomass'!AQ10,1)</f>
        <v>8.4260939366772411E-2</v>
      </c>
    </row>
    <row r="11" spans="1:43" x14ac:dyDescent="0.2">
      <c r="A11" s="313" t="s">
        <v>133</v>
      </c>
      <c r="B11" s="313">
        <f>IF('BIFUbC-biomass'!B11&gt;0,'E-biomass'!B59/'BIFUbC-biomass'!B11,1)</f>
        <v>1</v>
      </c>
      <c r="C11" s="313">
        <f>IF('BIFUbC-biomass'!C11&gt;0,'E-biomass'!C59/'BIFUbC-biomass'!C11,1)</f>
        <v>0.82056852881143683</v>
      </c>
      <c r="D11" s="313">
        <f>IF('BIFUbC-biomass'!D11&gt;0,'E-biomass'!D59/'BIFUbC-biomass'!D11,1)</f>
        <v>0.82031863097337387</v>
      </c>
      <c r="E11" s="313">
        <f>IF('BIFUbC-biomass'!E11&gt;0,'E-biomass'!E59/'BIFUbC-biomass'!E11,1)</f>
        <v>0.8199632351198296</v>
      </c>
      <c r="F11" s="313">
        <f>IF('BIFUbC-biomass'!F11&gt;0,'E-biomass'!F59/'BIFUbC-biomass'!F11,1)</f>
        <v>0.81848796338474861</v>
      </c>
      <c r="G11" s="313">
        <f>IF('BIFUbC-biomass'!G11&gt;0,'E-biomass'!G59/'BIFUbC-biomass'!G11,1)</f>
        <v>0.81746914473201271</v>
      </c>
      <c r="H11" s="313">
        <f>IF('BIFUbC-biomass'!H11&gt;0,'E-biomass'!H59/'BIFUbC-biomass'!H11,1)</f>
        <v>0.81662368128130947</v>
      </c>
      <c r="I11" s="313">
        <f>IF('BIFUbC-biomass'!I11&gt;0,'E-biomass'!I59/'BIFUbC-biomass'!I11,1)</f>
        <v>0.81619976386214066</v>
      </c>
      <c r="J11" s="313">
        <f>IF('BIFUbC-biomass'!J11&gt;0,'E-biomass'!J59/'BIFUbC-biomass'!J11,1)</f>
        <v>0.8156674617125127</v>
      </c>
      <c r="K11" s="313">
        <f>IF('BIFUbC-biomass'!K11&gt;0,'E-biomass'!K59/'BIFUbC-biomass'!K11,1)</f>
        <v>0.81503590122988068</v>
      </c>
      <c r="L11" s="313">
        <f>IF('BIFUbC-biomass'!L11&gt;0,'E-biomass'!L59/'BIFUbC-biomass'!L11,1)</f>
        <v>0.81431698276375442</v>
      </c>
      <c r="M11" s="313">
        <f>IF('BIFUbC-biomass'!M11&gt;0,'E-biomass'!M59/'BIFUbC-biomass'!M11,1)</f>
        <v>0.81352446985060312</v>
      </c>
      <c r="N11" s="313">
        <f>IF('BIFUbC-biomass'!N11&gt;0,'E-biomass'!N59/'BIFUbC-biomass'!N11,1)</f>
        <v>0.81294010199708266</v>
      </c>
      <c r="O11" s="313">
        <f>IF('BIFUbC-biomass'!O11&gt;0,'E-biomass'!O59/'BIFUbC-biomass'!O11,1)</f>
        <v>0.81230288715416799</v>
      </c>
      <c r="P11" s="313">
        <f>IF('BIFUbC-biomass'!P11&gt;0,'E-biomass'!P59/'BIFUbC-biomass'!P11,1)</f>
        <v>0.81162592760691776</v>
      </c>
      <c r="Q11" s="313">
        <f>IF('BIFUbC-biomass'!Q11&gt;0,'E-biomass'!Q59/'BIFUbC-biomass'!Q11,1)</f>
        <v>0.81092238901113867</v>
      </c>
      <c r="R11" s="313">
        <f>IF('BIFUbC-biomass'!R11&gt;0,'E-biomass'!R59/'BIFUbC-biomass'!R11,1)</f>
        <v>0.81020518716244605</v>
      </c>
      <c r="S11" s="313">
        <f>IF('BIFUbC-biomass'!S11&gt;0,'E-biomass'!S59/'BIFUbC-biomass'!S11,1)</f>
        <v>0.80995948231369619</v>
      </c>
      <c r="T11" s="313">
        <f>IF('BIFUbC-biomass'!T11&gt;0,'E-biomass'!T59/'BIFUbC-biomass'!T11,1)</f>
        <v>0.80971236315778194</v>
      </c>
      <c r="U11" s="313">
        <f>IF('BIFUbC-biomass'!U11&gt;0,'E-biomass'!U59/'BIFUbC-biomass'!U11,1)</f>
        <v>0.80946388257940083</v>
      </c>
      <c r="V11" s="313">
        <f>IF('BIFUbC-biomass'!V11&gt;0,'E-biomass'!V59/'BIFUbC-biomass'!V11,1)</f>
        <v>0.80921409342398154</v>
      </c>
      <c r="W11" s="313">
        <f>IF('BIFUbC-biomass'!W11&gt;0,'E-biomass'!W59/'BIFUbC-biomass'!W11,1)</f>
        <v>0.80896304843891631</v>
      </c>
      <c r="X11" s="313">
        <f>IF('BIFUbC-biomass'!X11&gt;0,'E-biomass'!X59/'BIFUbC-biomass'!X11,1)</f>
        <v>0.80875575396864519</v>
      </c>
      <c r="Y11" s="313">
        <f>IF('BIFUbC-biomass'!Y11&gt;0,'E-biomass'!Y59/'BIFUbC-biomass'!Y11,1)</f>
        <v>0.80854642878319516</v>
      </c>
      <c r="Z11" s="313">
        <f>IF('BIFUbC-biomass'!Z11&gt;0,'E-biomass'!Z59/'BIFUbC-biomass'!Z11,1)</f>
        <v>0.80833512540874874</v>
      </c>
      <c r="AA11" s="313">
        <f>IF('BIFUbC-biomass'!AA11&gt;0,'E-biomass'!AA59/'BIFUbC-biomass'!AA11,1)</f>
        <v>0.80812189683822588</v>
      </c>
      <c r="AB11" s="313">
        <f>IF('BIFUbC-biomass'!AB11&gt;0,'E-biomass'!AB59/'BIFUbC-biomass'!AB11,1)</f>
        <v>0.80790679646455188</v>
      </c>
      <c r="AC11" s="313">
        <f>IF('BIFUbC-biomass'!AC11&gt;0,'E-biomass'!AC59/'BIFUbC-biomass'!AC11,1)</f>
        <v>0.80772582924014635</v>
      </c>
      <c r="AD11" s="313">
        <f>IF('BIFUbC-biomass'!AD11&gt;0,'E-biomass'!AD59/'BIFUbC-biomass'!AD11,1)</f>
        <v>0.80754276816815085</v>
      </c>
      <c r="AE11" s="313">
        <f>IF('BIFUbC-biomass'!AE11&gt;0,'E-biomass'!AE59/'BIFUbC-biomass'!AE11,1)</f>
        <v>0.8073576525479913</v>
      </c>
      <c r="AF11" s="313">
        <f>IF('BIFUbC-biomass'!AF11&gt;0,'E-biomass'!AF59/'BIFUbC-biomass'!AF11,1)</f>
        <v>0.80717052254593313</v>
      </c>
      <c r="AG11" s="313">
        <f>IF('BIFUbC-biomass'!AG11&gt;0,'E-biomass'!AG59/'BIFUbC-biomass'!AG11,1)</f>
        <v>0.80698141914048405</v>
      </c>
      <c r="AH11" s="313">
        <f>IF('BIFUbC-biomass'!AH11&gt;0,'E-biomass'!AH59/'BIFUbC-biomass'!AH11,1)</f>
        <v>0.80682548454569936</v>
      </c>
      <c r="AI11" s="313">
        <f>IF('BIFUbC-biomass'!AI11&gt;0,'E-biomass'!AI59/'BIFUbC-biomass'!AI11,1)</f>
        <v>0.80666790560643309</v>
      </c>
      <c r="AJ11" s="313">
        <f>IF('BIFUbC-biomass'!AJ11&gt;0,'E-biomass'!AJ59/'BIFUbC-biomass'!AJ11,1)</f>
        <v>0.80650871388000345</v>
      </c>
      <c r="AK11" s="313">
        <f>IF('BIFUbC-biomass'!AK11&gt;0,'E-biomass'!AK59/'BIFUbC-biomass'!AK11,1)</f>
        <v>0.80634794192796466</v>
      </c>
      <c r="AL11" s="313">
        <f>IF('BIFUbC-biomass'!AL11&gt;0,'E-biomass'!AL59/'BIFUbC-biomass'!AL11,1)</f>
        <v>0.80618562328332399</v>
      </c>
      <c r="AM11" s="313">
        <f>IF('BIFUbC-biomass'!AM11&gt;0,'E-biomass'!AM59/'BIFUbC-biomass'!AM11,1)</f>
        <v>0.80602796033855706</v>
      </c>
      <c r="AN11" s="313">
        <f>IF('BIFUbC-biomass'!AN11&gt;0,'E-biomass'!AN59/'BIFUbC-biomass'!AN11,1)</f>
        <v>0.80586888170386883</v>
      </c>
      <c r="AO11" s="313">
        <f>IF('BIFUbC-biomass'!AO11&gt;0,'E-biomass'!AO59/'BIFUbC-biomass'!AO11,1)</f>
        <v>0.80570842235304629</v>
      </c>
      <c r="AP11" s="313">
        <f>IF('BIFUbC-biomass'!AP11&gt;0,'E-biomass'!AP59/'BIFUbC-biomass'!AP11,1)</f>
        <v>0.80554661817961204</v>
      </c>
      <c r="AQ11" s="313">
        <f>IF('BIFUbC-biomass'!AQ11&gt;0,'E-biomass'!AQ59/'BIFUbC-biomass'!AQ11,1)</f>
        <v>0.80460951089954769</v>
      </c>
    </row>
    <row r="12" spans="1:43" x14ac:dyDescent="0.2">
      <c r="A12" s="313" t="s">
        <v>134</v>
      </c>
      <c r="B12" s="313">
        <f>IF('BIFUbC-biomass'!B12&gt;0,'E-biomass'!B60/'BIFUbC-biomass'!B12,1)</f>
        <v>1</v>
      </c>
      <c r="C12" s="313">
        <f>IF('BIFUbC-biomass'!C12&gt;0,'E-biomass'!C60/'BIFUbC-biomass'!C12,1)</f>
        <v>1</v>
      </c>
      <c r="D12" s="313">
        <f>IF('BIFUbC-biomass'!D12&gt;0,'E-biomass'!D60/'BIFUbC-biomass'!D12,1)</f>
        <v>1</v>
      </c>
      <c r="E12" s="313">
        <f>IF('BIFUbC-biomass'!E12&gt;0,'E-biomass'!E60/'BIFUbC-biomass'!E12,1)</f>
        <v>1</v>
      </c>
      <c r="F12" s="313">
        <f>IF('BIFUbC-biomass'!F12&gt;0,'E-biomass'!F60/'BIFUbC-biomass'!F12,1)</f>
        <v>1</v>
      </c>
      <c r="G12" s="313">
        <f>IF('BIFUbC-biomass'!G12&gt;0,'E-biomass'!G60/'BIFUbC-biomass'!G12,1)</f>
        <v>1</v>
      </c>
      <c r="H12" s="313">
        <f>IF('BIFUbC-biomass'!H12&gt;0,'E-biomass'!H60/'BIFUbC-biomass'!H12,1)</f>
        <v>1</v>
      </c>
      <c r="I12" s="313">
        <f>IF('BIFUbC-biomass'!I12&gt;0,'E-biomass'!I60/'BIFUbC-biomass'!I12,1)</f>
        <v>1</v>
      </c>
      <c r="J12" s="313">
        <f>IF('BIFUbC-biomass'!J12&gt;0,'E-biomass'!J60/'BIFUbC-biomass'!J12,1)</f>
        <v>1</v>
      </c>
      <c r="K12" s="313">
        <f>IF('BIFUbC-biomass'!K12&gt;0,'E-biomass'!K60/'BIFUbC-biomass'!K12,1)</f>
        <v>1</v>
      </c>
      <c r="L12" s="313">
        <f>IF('BIFUbC-biomass'!L12&gt;0,'E-biomass'!L60/'BIFUbC-biomass'!L12,1)</f>
        <v>1</v>
      </c>
      <c r="M12" s="313">
        <f>IF('BIFUbC-biomass'!M12&gt;0,'E-biomass'!M60/'BIFUbC-biomass'!M12,1)</f>
        <v>1</v>
      </c>
      <c r="N12" s="313">
        <f>IF('BIFUbC-biomass'!N12&gt;0,'E-biomass'!N60/'BIFUbC-biomass'!N12,1)</f>
        <v>1</v>
      </c>
      <c r="O12" s="313">
        <f>IF('BIFUbC-biomass'!O12&gt;0,'E-biomass'!O60/'BIFUbC-biomass'!O12,1)</f>
        <v>1</v>
      </c>
      <c r="P12" s="313">
        <f>IF('BIFUbC-biomass'!P12&gt;0,'E-biomass'!P60/'BIFUbC-biomass'!P12,1)</f>
        <v>1</v>
      </c>
      <c r="Q12" s="313">
        <f>IF('BIFUbC-biomass'!Q12&gt;0,'E-biomass'!Q60/'BIFUbC-biomass'!Q12,1)</f>
        <v>1</v>
      </c>
      <c r="R12" s="313">
        <f>IF('BIFUbC-biomass'!R12&gt;0,'E-biomass'!R60/'BIFUbC-biomass'!R12,1)</f>
        <v>1</v>
      </c>
      <c r="S12" s="313">
        <f>IF('BIFUbC-biomass'!S12&gt;0,'E-biomass'!S60/'BIFUbC-biomass'!S12,1)</f>
        <v>1</v>
      </c>
      <c r="T12" s="313">
        <f>IF('BIFUbC-biomass'!T12&gt;0,'E-biomass'!T60/'BIFUbC-biomass'!T12,1)</f>
        <v>1</v>
      </c>
      <c r="U12" s="313">
        <f>IF('BIFUbC-biomass'!U12&gt;0,'E-biomass'!U60/'BIFUbC-biomass'!U12,1)</f>
        <v>1</v>
      </c>
      <c r="V12" s="313">
        <f>IF('BIFUbC-biomass'!V12&gt;0,'E-biomass'!V60/'BIFUbC-biomass'!V12,1)</f>
        <v>1</v>
      </c>
      <c r="W12" s="313">
        <f>IF('BIFUbC-biomass'!W12&gt;0,'E-biomass'!W60/'BIFUbC-biomass'!W12,1)</f>
        <v>1</v>
      </c>
      <c r="X12" s="313">
        <f>IF('BIFUbC-biomass'!X12&gt;0,'E-biomass'!X60/'BIFUbC-biomass'!X12,1)</f>
        <v>1</v>
      </c>
      <c r="Y12" s="313">
        <f>IF('BIFUbC-biomass'!Y12&gt;0,'E-biomass'!Y60/'BIFUbC-biomass'!Y12,1)</f>
        <v>1</v>
      </c>
      <c r="Z12" s="313">
        <f>IF('BIFUbC-biomass'!Z12&gt;0,'E-biomass'!Z60/'BIFUbC-biomass'!Z12,1)</f>
        <v>1</v>
      </c>
      <c r="AA12" s="313">
        <f>IF('BIFUbC-biomass'!AA12&gt;0,'E-biomass'!AA60/'BIFUbC-biomass'!AA12,1)</f>
        <v>1</v>
      </c>
      <c r="AB12" s="313">
        <f>IF('BIFUbC-biomass'!AB12&gt;0,'E-biomass'!AB60/'BIFUbC-biomass'!AB12,1)</f>
        <v>1</v>
      </c>
      <c r="AC12" s="313">
        <f>IF('BIFUbC-biomass'!AC12&gt;0,'E-biomass'!AC60/'BIFUbC-biomass'!AC12,1)</f>
        <v>1</v>
      </c>
      <c r="AD12" s="313">
        <f>IF('BIFUbC-biomass'!AD12&gt;0,'E-biomass'!AD60/'BIFUbC-biomass'!AD12,1)</f>
        <v>1</v>
      </c>
      <c r="AE12" s="313">
        <f>IF('BIFUbC-biomass'!AE12&gt;0,'E-biomass'!AE60/'BIFUbC-biomass'!AE12,1)</f>
        <v>1</v>
      </c>
      <c r="AF12" s="313">
        <f>IF('BIFUbC-biomass'!AF12&gt;0,'E-biomass'!AF60/'BIFUbC-biomass'!AF12,1)</f>
        <v>1</v>
      </c>
      <c r="AG12" s="313">
        <f>IF('BIFUbC-biomass'!AG12&gt;0,'E-biomass'!AG60/'BIFUbC-biomass'!AG12,1)</f>
        <v>1</v>
      </c>
      <c r="AH12" s="313">
        <f>IF('BIFUbC-biomass'!AH12&gt;0,'E-biomass'!AH60/'BIFUbC-biomass'!AH12,1)</f>
        <v>1</v>
      </c>
      <c r="AI12" s="313">
        <f>IF('BIFUbC-biomass'!AI12&gt;0,'E-biomass'!AI60/'BIFUbC-biomass'!AI12,1)</f>
        <v>1</v>
      </c>
      <c r="AJ12" s="313">
        <f>IF('BIFUbC-biomass'!AJ12&gt;0,'E-biomass'!AJ60/'BIFUbC-biomass'!AJ12,1)</f>
        <v>1</v>
      </c>
      <c r="AK12" s="313">
        <f>IF('BIFUbC-biomass'!AK12&gt;0,'E-biomass'!AK60/'BIFUbC-biomass'!AK12,1)</f>
        <v>1</v>
      </c>
      <c r="AL12" s="313">
        <f>IF('BIFUbC-biomass'!AL12&gt;0,'E-biomass'!AL60/'BIFUbC-biomass'!AL12,1)</f>
        <v>1</v>
      </c>
      <c r="AM12" s="313">
        <f>IF('BIFUbC-biomass'!AM12&gt;0,'E-biomass'!AM60/'BIFUbC-biomass'!AM12,1)</f>
        <v>1</v>
      </c>
      <c r="AN12" s="313">
        <f>IF('BIFUbC-biomass'!AN12&gt;0,'E-biomass'!AN60/'BIFUbC-biomass'!AN12,1)</f>
        <v>1</v>
      </c>
      <c r="AO12" s="313">
        <f>IF('BIFUbC-biomass'!AO12&gt;0,'E-biomass'!AO60/'BIFUbC-biomass'!AO12,1)</f>
        <v>1</v>
      </c>
      <c r="AP12" s="313">
        <f>IF('BIFUbC-biomass'!AP12&gt;0,'E-biomass'!AP60/'BIFUbC-biomass'!AP12,1)</f>
        <v>1</v>
      </c>
      <c r="AQ12" s="313">
        <f>IF('BIFUbC-biomass'!AQ12&gt;0,'E-biomass'!AQ60/'BIFUbC-biomass'!AQ12,1)</f>
        <v>1</v>
      </c>
    </row>
    <row r="13" spans="1:43" x14ac:dyDescent="0.2">
      <c r="A13" s="313" t="s">
        <v>135</v>
      </c>
      <c r="B13" s="313">
        <f>IF('BIFUbC-biomass'!B13&gt;0,'E-biomass'!B61/'BIFUbC-biomass'!B13,1)</f>
        <v>1</v>
      </c>
      <c r="C13" s="313">
        <f>IF('BIFUbC-biomass'!C13&gt;0,'E-biomass'!C61/'BIFUbC-biomass'!C13,1)</f>
        <v>1</v>
      </c>
      <c r="D13" s="313">
        <f>IF('BIFUbC-biomass'!D13&gt;0,'E-biomass'!D61/'BIFUbC-biomass'!D13,1)</f>
        <v>1</v>
      </c>
      <c r="E13" s="313">
        <f>IF('BIFUbC-biomass'!E13&gt;0,'E-biomass'!E61/'BIFUbC-biomass'!E13,1)</f>
        <v>1</v>
      </c>
      <c r="F13" s="313">
        <f>IF('BIFUbC-biomass'!F13&gt;0,'E-biomass'!F61/'BIFUbC-biomass'!F13,1)</f>
        <v>1</v>
      </c>
      <c r="G13" s="313">
        <f>IF('BIFUbC-biomass'!G13&gt;0,'E-biomass'!G61/'BIFUbC-biomass'!G13,1)</f>
        <v>1</v>
      </c>
      <c r="H13" s="313">
        <f>IF('BIFUbC-biomass'!H13&gt;0,'E-biomass'!H61/'BIFUbC-biomass'!H13,1)</f>
        <v>1</v>
      </c>
      <c r="I13" s="313">
        <f>IF('BIFUbC-biomass'!I13&gt;0,'E-biomass'!I61/'BIFUbC-biomass'!I13,1)</f>
        <v>1</v>
      </c>
      <c r="J13" s="313">
        <f>IF('BIFUbC-biomass'!J13&gt;0,'E-biomass'!J61/'BIFUbC-biomass'!J13,1)</f>
        <v>1</v>
      </c>
      <c r="K13" s="313">
        <f>IF('BIFUbC-biomass'!K13&gt;0,'E-biomass'!K61/'BIFUbC-biomass'!K13,1)</f>
        <v>1</v>
      </c>
      <c r="L13" s="313">
        <f>IF('BIFUbC-biomass'!L13&gt;0,'E-biomass'!L61/'BIFUbC-biomass'!L13,1)</f>
        <v>1</v>
      </c>
      <c r="M13" s="313">
        <f>IF('BIFUbC-biomass'!M13&gt;0,'E-biomass'!M61/'BIFUbC-biomass'!M13,1)</f>
        <v>1</v>
      </c>
      <c r="N13" s="313">
        <f>IF('BIFUbC-biomass'!N13&gt;0,'E-biomass'!N61/'BIFUbC-biomass'!N13,1)</f>
        <v>1</v>
      </c>
      <c r="O13" s="313">
        <f>IF('BIFUbC-biomass'!O13&gt;0,'E-biomass'!O61/'BIFUbC-biomass'!O13,1)</f>
        <v>1</v>
      </c>
      <c r="P13" s="313">
        <f>IF('BIFUbC-biomass'!P13&gt;0,'E-biomass'!P61/'BIFUbC-biomass'!P13,1)</f>
        <v>1</v>
      </c>
      <c r="Q13" s="313">
        <f>IF('BIFUbC-biomass'!Q13&gt;0,'E-biomass'!Q61/'BIFUbC-biomass'!Q13,1)</f>
        <v>1</v>
      </c>
      <c r="R13" s="313">
        <f>IF('BIFUbC-biomass'!R13&gt;0,'E-biomass'!R61/'BIFUbC-biomass'!R13,1)</f>
        <v>1</v>
      </c>
      <c r="S13" s="313">
        <f>IF('BIFUbC-biomass'!S13&gt;0,'E-biomass'!S61/'BIFUbC-biomass'!S13,1)</f>
        <v>1</v>
      </c>
      <c r="T13" s="313">
        <f>IF('BIFUbC-biomass'!T13&gt;0,'E-biomass'!T61/'BIFUbC-biomass'!T13,1)</f>
        <v>1</v>
      </c>
      <c r="U13" s="313">
        <f>IF('BIFUbC-biomass'!U13&gt;0,'E-biomass'!U61/'BIFUbC-biomass'!U13,1)</f>
        <v>1</v>
      </c>
      <c r="V13" s="313">
        <f>IF('BIFUbC-biomass'!V13&gt;0,'E-biomass'!V61/'BIFUbC-biomass'!V13,1)</f>
        <v>1</v>
      </c>
      <c r="W13" s="313">
        <f>IF('BIFUbC-biomass'!W13&gt;0,'E-biomass'!W61/'BIFUbC-biomass'!W13,1)</f>
        <v>1</v>
      </c>
      <c r="X13" s="313">
        <f>IF('BIFUbC-biomass'!X13&gt;0,'E-biomass'!X61/'BIFUbC-biomass'!X13,1)</f>
        <v>1</v>
      </c>
      <c r="Y13" s="313">
        <f>IF('BIFUbC-biomass'!Y13&gt;0,'E-biomass'!Y61/'BIFUbC-biomass'!Y13,1)</f>
        <v>1</v>
      </c>
      <c r="Z13" s="313">
        <f>IF('BIFUbC-biomass'!Z13&gt;0,'E-biomass'!Z61/'BIFUbC-biomass'!Z13,1)</f>
        <v>1</v>
      </c>
      <c r="AA13" s="313">
        <f>IF('BIFUbC-biomass'!AA13&gt;0,'E-biomass'!AA61/'BIFUbC-biomass'!AA13,1)</f>
        <v>1</v>
      </c>
      <c r="AB13" s="313">
        <f>IF('BIFUbC-biomass'!AB13&gt;0,'E-biomass'!AB61/'BIFUbC-biomass'!AB13,1)</f>
        <v>1</v>
      </c>
      <c r="AC13" s="313">
        <f>IF('BIFUbC-biomass'!AC13&gt;0,'E-biomass'!AC61/'BIFUbC-biomass'!AC13,1)</f>
        <v>1</v>
      </c>
      <c r="AD13" s="313">
        <f>IF('BIFUbC-biomass'!AD13&gt;0,'E-biomass'!AD61/'BIFUbC-biomass'!AD13,1)</f>
        <v>1</v>
      </c>
      <c r="AE13" s="313">
        <f>IF('BIFUbC-biomass'!AE13&gt;0,'E-biomass'!AE61/'BIFUbC-biomass'!AE13,1)</f>
        <v>1</v>
      </c>
      <c r="AF13" s="313">
        <f>IF('BIFUbC-biomass'!AF13&gt;0,'E-biomass'!AF61/'BIFUbC-biomass'!AF13,1)</f>
        <v>1</v>
      </c>
      <c r="AG13" s="313">
        <f>IF('BIFUbC-biomass'!AG13&gt;0,'E-biomass'!AG61/'BIFUbC-biomass'!AG13,1)</f>
        <v>1</v>
      </c>
      <c r="AH13" s="313">
        <f>IF('BIFUbC-biomass'!AH13&gt;0,'E-biomass'!AH61/'BIFUbC-biomass'!AH13,1)</f>
        <v>1</v>
      </c>
      <c r="AI13" s="313">
        <f>IF('BIFUbC-biomass'!AI13&gt;0,'E-biomass'!AI61/'BIFUbC-biomass'!AI13,1)</f>
        <v>1</v>
      </c>
      <c r="AJ13" s="313">
        <f>IF('BIFUbC-biomass'!AJ13&gt;0,'E-biomass'!AJ61/'BIFUbC-biomass'!AJ13,1)</f>
        <v>1</v>
      </c>
      <c r="AK13" s="313">
        <f>IF('BIFUbC-biomass'!AK13&gt;0,'E-biomass'!AK61/'BIFUbC-biomass'!AK13,1)</f>
        <v>1</v>
      </c>
      <c r="AL13" s="313">
        <f>IF('BIFUbC-biomass'!AL13&gt;0,'E-biomass'!AL61/'BIFUbC-biomass'!AL13,1)</f>
        <v>1</v>
      </c>
      <c r="AM13" s="313">
        <f>IF('BIFUbC-biomass'!AM13&gt;0,'E-biomass'!AM61/'BIFUbC-biomass'!AM13,1)</f>
        <v>1</v>
      </c>
      <c r="AN13" s="313">
        <f>IF('BIFUbC-biomass'!AN13&gt;0,'E-biomass'!AN61/'BIFUbC-biomass'!AN13,1)</f>
        <v>1</v>
      </c>
      <c r="AO13" s="313">
        <f>IF('BIFUbC-biomass'!AO13&gt;0,'E-biomass'!AO61/'BIFUbC-biomass'!AO13,1)</f>
        <v>1</v>
      </c>
      <c r="AP13" s="313">
        <f>IF('BIFUbC-biomass'!AP13&gt;0,'E-biomass'!AP61/'BIFUbC-biomass'!AP13,1)</f>
        <v>1</v>
      </c>
      <c r="AQ13" s="313">
        <f>IF('BIFUbC-biomass'!AQ13&gt;0,'E-biomass'!AQ61/'BIFUbC-biomass'!AQ13,1)</f>
        <v>1</v>
      </c>
    </row>
    <row r="14" spans="1:43" x14ac:dyDescent="0.2">
      <c r="A14" s="313" t="s">
        <v>136</v>
      </c>
      <c r="B14" s="313">
        <f>IF('BIFUbC-biomass'!B14&gt;0,'E-biomass'!B62/'BIFUbC-biomass'!B14,1)</f>
        <v>1</v>
      </c>
      <c r="C14" s="313">
        <f>IF('BIFUbC-biomass'!C14&gt;0,'E-biomass'!C62/'BIFUbC-biomass'!C14,1)</f>
        <v>0.80914405311778281</v>
      </c>
      <c r="D14" s="313">
        <f>IF('BIFUbC-biomass'!D14&gt;0,'E-biomass'!D62/'BIFUbC-biomass'!D14,1)</f>
        <v>0.8085817895610764</v>
      </c>
      <c r="E14" s="313">
        <f>IF('BIFUbC-biomass'!E14&gt;0,'E-biomass'!E62/'BIFUbC-biomass'!E14,1)</f>
        <v>0.80801690454581732</v>
      </c>
      <c r="F14" s="313">
        <f>IF('BIFUbC-biomass'!F14&gt;0,'E-biomass'!F62/'BIFUbC-biomass'!F14,1)</f>
        <v>0.80744904526919881</v>
      </c>
      <c r="G14" s="313">
        <f>IF('BIFUbC-biomass'!G14&gt;0,'E-biomass'!G62/'BIFUbC-biomass'!G14,1)</f>
        <v>0.80687829408897394</v>
      </c>
      <c r="H14" s="313">
        <f>IF('BIFUbC-biomass'!H14&gt;0,'E-biomass'!H62/'BIFUbC-biomass'!H14,1)</f>
        <v>0.80630462516753953</v>
      </c>
      <c r="I14" s="313">
        <f>IF('BIFUbC-biomass'!I14&gt;0,'E-biomass'!I62/'BIFUbC-biomass'!I14,1)</f>
        <v>0.80576700894007425</v>
      </c>
      <c r="J14" s="313">
        <f>IF('BIFUbC-biomass'!J14&gt;0,'E-biomass'!J62/'BIFUbC-biomass'!J14,1)</f>
        <v>0.80522682595410078</v>
      </c>
      <c r="K14" s="313">
        <f>IF('BIFUbC-biomass'!K14&gt;0,'E-biomass'!K62/'BIFUbC-biomass'!K14,1)</f>
        <v>0.80468405790808151</v>
      </c>
      <c r="L14" s="313">
        <f>IF('BIFUbC-biomass'!L14&gt;0,'E-biomass'!L62/'BIFUbC-biomass'!L14,1)</f>
        <v>0.80413868634413577</v>
      </c>
      <c r="M14" s="313">
        <f>IF('BIFUbC-biomass'!M14&gt;0,'E-biomass'!M62/'BIFUbC-biomass'!M14,1)</f>
        <v>0.80359069264535687</v>
      </c>
      <c r="N14" s="313">
        <f>IF('BIFUbC-biomass'!N14&gt;0,'E-biomass'!N62/'BIFUbC-biomass'!N14,1)</f>
        <v>0.80310486957217853</v>
      </c>
      <c r="O14" s="313">
        <f>IF('BIFUbC-biomass'!O14&gt;0,'E-biomass'!O62/'BIFUbC-biomass'!O14,1)</f>
        <v>0.80261694545388107</v>
      </c>
      <c r="P14" s="313">
        <f>IF('BIFUbC-biomass'!P14&gt;0,'E-biomass'!P62/'BIFUbC-biomass'!P14,1)</f>
        <v>0.80212690801999942</v>
      </c>
      <c r="Q14" s="313">
        <f>IF('BIFUbC-biomass'!Q14&gt;0,'E-biomass'!Q62/'BIFUbC-biomass'!Q14,1)</f>
        <v>0.8016347449609339</v>
      </c>
      <c r="R14" s="313">
        <f>IF('BIFUbC-biomass'!R14&gt;0,'E-biomass'!R62/'BIFUbC-biomass'!R14,1)</f>
        <v>0.80114044393157535</v>
      </c>
      <c r="S14" s="313">
        <f>IF('BIFUbC-biomass'!S14&gt;0,'E-biomass'!S62/'BIFUbC-biomass'!S14,1)</f>
        <v>0.80102367232795724</v>
      </c>
      <c r="T14" s="313">
        <f>IF('BIFUbC-biomass'!T14&gt;0,'E-biomass'!T62/'BIFUbC-biomass'!T14,1)</f>
        <v>0.80090682116304712</v>
      </c>
      <c r="U14" s="313">
        <f>IF('BIFUbC-biomass'!U14&gt;0,'E-biomass'!U62/'BIFUbC-biomass'!U14,1)</f>
        <v>0.80078989186669292</v>
      </c>
      <c r="V14" s="313">
        <f>IF('BIFUbC-biomass'!V14&gt;0,'E-biomass'!V62/'BIFUbC-biomass'!V14,1)</f>
        <v>0.80067288598379249</v>
      </c>
      <c r="W14" s="313">
        <f>IF('BIFUbC-biomass'!W14&gt;0,'E-biomass'!W62/'BIFUbC-biomass'!W14,1)</f>
        <v>0.80055580518508385</v>
      </c>
      <c r="X14" s="313">
        <f>IF('BIFUbC-biomass'!X14&gt;0,'E-biomass'!X62/'BIFUbC-biomass'!X14,1)</f>
        <v>0.80043888367078142</v>
      </c>
      <c r="Y14" s="313">
        <f>IF('BIFUbC-biomass'!Y14&gt;0,'E-biomass'!Y62/'BIFUbC-biomass'!Y14,1)</f>
        <v>0.80032192833810212</v>
      </c>
      <c r="Z14" s="313">
        <f>IF('BIFUbC-biomass'!Z14&gt;0,'E-biomass'!Z62/'BIFUbC-biomass'!Z14,1)</f>
        <v>0.80020494537067333</v>
      </c>
      <c r="AA14" s="313">
        <f>IF('BIFUbC-biomass'!AA14&gt;0,'E-biomass'!AA62/'BIFUbC-biomass'!AA14,1)</f>
        <v>0.800087941675655</v>
      </c>
      <c r="AB14" s="313">
        <f>IF('BIFUbC-biomass'!AB14&gt;0,'E-biomass'!AB62/'BIFUbC-biomass'!AB14,1)</f>
        <v>0.79997092499033295</v>
      </c>
      <c r="AC14" s="313">
        <f>IF('BIFUbC-biomass'!AC14&gt;0,'E-biomass'!AC62/'BIFUbC-biomass'!AC14,1)</f>
        <v>0.79985338158403485</v>
      </c>
      <c r="AD14" s="313">
        <f>IF('BIFUbC-biomass'!AD14&gt;0,'E-biomass'!AD62/'BIFUbC-biomass'!AD14,1)</f>
        <v>0.799735768227822</v>
      </c>
      <c r="AE14" s="313">
        <f>IF('BIFUbC-biomass'!AE14&gt;0,'E-biomass'!AE62/'BIFUbC-biomass'!AE14,1)</f>
        <v>0.79961808766541131</v>
      </c>
      <c r="AF14" s="313">
        <f>IF('BIFUbC-biomass'!AF14&gt;0,'E-biomass'!AF62/'BIFUbC-biomass'!AF14,1)</f>
        <v>0.79950034292887617</v>
      </c>
      <c r="AG14" s="313">
        <f>IF('BIFUbC-biomass'!AG14&gt;0,'E-biomass'!AG62/'BIFUbC-biomass'!AG14,1)</f>
        <v>0.79938253737567988</v>
      </c>
      <c r="AH14" s="313">
        <f>IF('BIFUbC-biomass'!AH14&gt;0,'E-biomass'!AH62/'BIFUbC-biomass'!AH14,1)</f>
        <v>0.79926422531797514</v>
      </c>
      <c r="AI14" s="313">
        <f>IF('BIFUbC-biomass'!AI14&gt;0,'E-biomass'!AI62/'BIFUbC-biomass'!AI14,1)</f>
        <v>0.79914580744304486</v>
      </c>
      <c r="AJ14" s="313">
        <f>IF('BIFUbC-biomass'!AJ14&gt;0,'E-biomass'!AJ62/'BIFUbC-biomass'!AJ14,1)</f>
        <v>0.79902728376845156</v>
      </c>
      <c r="AK14" s="313">
        <f>IF('BIFUbC-biomass'!AK14&gt;0,'E-biomass'!AK62/'BIFUbC-biomass'!AK14,1)</f>
        <v>0.79890865432181213</v>
      </c>
      <c r="AL14" s="313">
        <f>IF('BIFUbC-biomass'!AL14&gt;0,'E-biomass'!AL62/'BIFUbC-biomass'!AL14,1)</f>
        <v>0.79878991914165742</v>
      </c>
      <c r="AM14" s="313">
        <f>IF('BIFUbC-biomass'!AM14&gt;0,'E-biomass'!AM62/'BIFUbC-biomass'!AM14,1)</f>
        <v>0.79867032500807078</v>
      </c>
      <c r="AN14" s="313">
        <f>IF('BIFUbC-biomass'!AN14&gt;0,'E-biomass'!AN62/'BIFUbC-biomass'!AN14,1)</f>
        <v>0.79855057151144015</v>
      </c>
      <c r="AO14" s="313">
        <f>IF('BIFUbC-biomass'!AO14&gt;0,'E-biomass'!AO62/'BIFUbC-biomass'!AO14,1)</f>
        <v>0.79843065711942307</v>
      </c>
      <c r="AP14" s="313">
        <f>IF('BIFUbC-biomass'!AP14&gt;0,'E-biomass'!AP62/'BIFUbC-biomass'!AP14,1)</f>
        <v>0.79831058025091117</v>
      </c>
      <c r="AQ14" s="313">
        <f>IF('BIFUbC-biomass'!AQ14&gt;0,'E-biomass'!AQ62/'BIFUbC-biomass'!AQ14,1)</f>
        <v>0.79777315525224013</v>
      </c>
    </row>
    <row r="15" spans="1:43" x14ac:dyDescent="0.2">
      <c r="A15" s="313" t="s">
        <v>137</v>
      </c>
      <c r="B15" s="313">
        <f>IF('BIFUbC-biomass'!B15&gt;0,'E-biomass'!B63/'BIFUbC-biomass'!B15,1)</f>
        <v>1</v>
      </c>
      <c r="C15" s="313">
        <f>IF('BIFUbC-biomass'!C15&gt;0,'E-biomass'!C63/'BIFUbC-biomass'!C15,1)</f>
        <v>1</v>
      </c>
      <c r="D15" s="313">
        <f>IF('BIFUbC-biomass'!D15&gt;0,'E-biomass'!D63/'BIFUbC-biomass'!D15,1)</f>
        <v>1</v>
      </c>
      <c r="E15" s="313">
        <f>IF('BIFUbC-biomass'!E15&gt;0,'E-biomass'!E63/'BIFUbC-biomass'!E15,1)</f>
        <v>1</v>
      </c>
      <c r="F15" s="313">
        <f>IF('BIFUbC-biomass'!F15&gt;0,'E-biomass'!F63/'BIFUbC-biomass'!F15,1)</f>
        <v>1</v>
      </c>
      <c r="G15" s="313">
        <f>IF('BIFUbC-biomass'!G15&gt;0,'E-biomass'!G63/'BIFUbC-biomass'!G15,1)</f>
        <v>1</v>
      </c>
      <c r="H15" s="313">
        <f>IF('BIFUbC-biomass'!H15&gt;0,'E-biomass'!H63/'BIFUbC-biomass'!H15,1)</f>
        <v>1</v>
      </c>
      <c r="I15" s="313">
        <f>IF('BIFUbC-biomass'!I15&gt;0,'E-biomass'!I63/'BIFUbC-biomass'!I15,1)</f>
        <v>1</v>
      </c>
      <c r="J15" s="313">
        <f>IF('BIFUbC-biomass'!J15&gt;0,'E-biomass'!J63/'BIFUbC-biomass'!J15,1)</f>
        <v>1</v>
      </c>
      <c r="K15" s="313">
        <f>IF('BIFUbC-biomass'!K15&gt;0,'E-biomass'!K63/'BIFUbC-biomass'!K15,1)</f>
        <v>1</v>
      </c>
      <c r="L15" s="313">
        <f>IF('BIFUbC-biomass'!L15&gt;0,'E-biomass'!L63/'BIFUbC-biomass'!L15,1)</f>
        <v>1</v>
      </c>
      <c r="M15" s="313">
        <f>IF('BIFUbC-biomass'!M15&gt;0,'E-biomass'!M63/'BIFUbC-biomass'!M15,1)</f>
        <v>1</v>
      </c>
      <c r="N15" s="313">
        <f>IF('BIFUbC-biomass'!N15&gt;0,'E-biomass'!N63/'BIFUbC-biomass'!N15,1)</f>
        <v>1</v>
      </c>
      <c r="O15" s="313">
        <f>IF('BIFUbC-biomass'!O15&gt;0,'E-biomass'!O63/'BIFUbC-biomass'!O15,1)</f>
        <v>1</v>
      </c>
      <c r="P15" s="313">
        <f>IF('BIFUbC-biomass'!P15&gt;0,'E-biomass'!P63/'BIFUbC-biomass'!P15,1)</f>
        <v>1</v>
      </c>
      <c r="Q15" s="313">
        <f>IF('BIFUbC-biomass'!Q15&gt;0,'E-biomass'!Q63/'BIFUbC-biomass'!Q15,1)</f>
        <v>1</v>
      </c>
      <c r="R15" s="313">
        <f>IF('BIFUbC-biomass'!R15&gt;0,'E-biomass'!R63/'BIFUbC-biomass'!R15,1)</f>
        <v>1</v>
      </c>
      <c r="S15" s="313">
        <f>IF('BIFUbC-biomass'!S15&gt;0,'E-biomass'!S63/'BIFUbC-biomass'!S15,1)</f>
        <v>1</v>
      </c>
      <c r="T15" s="313">
        <f>IF('BIFUbC-biomass'!T15&gt;0,'E-biomass'!T63/'BIFUbC-biomass'!T15,1)</f>
        <v>1</v>
      </c>
      <c r="U15" s="313">
        <f>IF('BIFUbC-biomass'!U15&gt;0,'E-biomass'!U63/'BIFUbC-biomass'!U15,1)</f>
        <v>1</v>
      </c>
      <c r="V15" s="313">
        <f>IF('BIFUbC-biomass'!V15&gt;0,'E-biomass'!V63/'BIFUbC-biomass'!V15,1)</f>
        <v>1</v>
      </c>
      <c r="W15" s="313">
        <f>IF('BIFUbC-biomass'!W15&gt;0,'E-biomass'!W63/'BIFUbC-biomass'!W15,1)</f>
        <v>1</v>
      </c>
      <c r="X15" s="313">
        <f>IF('BIFUbC-biomass'!X15&gt;0,'E-biomass'!X63/'BIFUbC-biomass'!X15,1)</f>
        <v>1</v>
      </c>
      <c r="Y15" s="313">
        <f>IF('BIFUbC-biomass'!Y15&gt;0,'E-biomass'!Y63/'BIFUbC-biomass'!Y15,1)</f>
        <v>1</v>
      </c>
      <c r="Z15" s="313">
        <f>IF('BIFUbC-biomass'!Z15&gt;0,'E-biomass'!Z63/'BIFUbC-biomass'!Z15,1)</f>
        <v>1</v>
      </c>
      <c r="AA15" s="313">
        <f>IF('BIFUbC-biomass'!AA15&gt;0,'E-biomass'!AA63/'BIFUbC-biomass'!AA15,1)</f>
        <v>1</v>
      </c>
      <c r="AB15" s="313">
        <f>IF('BIFUbC-biomass'!AB15&gt;0,'E-biomass'!AB63/'BIFUbC-biomass'!AB15,1)</f>
        <v>1</v>
      </c>
      <c r="AC15" s="313">
        <f>IF('BIFUbC-biomass'!AC15&gt;0,'E-biomass'!AC63/'BIFUbC-biomass'!AC15,1)</f>
        <v>1</v>
      </c>
      <c r="AD15" s="313">
        <f>IF('BIFUbC-biomass'!AD15&gt;0,'E-biomass'!AD63/'BIFUbC-biomass'!AD15,1)</f>
        <v>1</v>
      </c>
      <c r="AE15" s="313">
        <f>IF('BIFUbC-biomass'!AE15&gt;0,'E-biomass'!AE63/'BIFUbC-biomass'!AE15,1)</f>
        <v>1</v>
      </c>
      <c r="AF15" s="313">
        <f>IF('BIFUbC-biomass'!AF15&gt;0,'E-biomass'!AF63/'BIFUbC-biomass'!AF15,1)</f>
        <v>1</v>
      </c>
      <c r="AG15" s="313">
        <f>IF('BIFUbC-biomass'!AG15&gt;0,'E-biomass'!AG63/'BIFUbC-biomass'!AG15,1)</f>
        <v>1</v>
      </c>
      <c r="AH15" s="313">
        <f>IF('BIFUbC-biomass'!AH15&gt;0,'E-biomass'!AH63/'BIFUbC-biomass'!AH15,1)</f>
        <v>1</v>
      </c>
      <c r="AI15" s="313">
        <f>IF('BIFUbC-biomass'!AI15&gt;0,'E-biomass'!AI63/'BIFUbC-biomass'!AI15,1)</f>
        <v>1</v>
      </c>
      <c r="AJ15" s="313">
        <f>IF('BIFUbC-biomass'!AJ15&gt;0,'E-biomass'!AJ63/'BIFUbC-biomass'!AJ15,1)</f>
        <v>1</v>
      </c>
      <c r="AK15" s="313">
        <f>IF('BIFUbC-biomass'!AK15&gt;0,'E-biomass'!AK63/'BIFUbC-biomass'!AK15,1)</f>
        <v>1</v>
      </c>
      <c r="AL15" s="313">
        <f>IF('BIFUbC-biomass'!AL15&gt;0,'E-biomass'!AL63/'BIFUbC-biomass'!AL15,1)</f>
        <v>1</v>
      </c>
      <c r="AM15" s="313">
        <f>IF('BIFUbC-biomass'!AM15&gt;0,'E-biomass'!AM63/'BIFUbC-biomass'!AM15,1)</f>
        <v>1</v>
      </c>
      <c r="AN15" s="313">
        <f>IF('BIFUbC-biomass'!AN15&gt;0,'E-biomass'!AN63/'BIFUbC-biomass'!AN15,1)</f>
        <v>1</v>
      </c>
      <c r="AO15" s="313">
        <f>IF('BIFUbC-biomass'!AO15&gt;0,'E-biomass'!AO63/'BIFUbC-biomass'!AO15,1)</f>
        <v>1</v>
      </c>
      <c r="AP15" s="313">
        <f>IF('BIFUbC-biomass'!AP15&gt;0,'E-biomass'!AP63/'BIFUbC-biomass'!AP15,1)</f>
        <v>1</v>
      </c>
      <c r="AQ15" s="313">
        <f>IF('BIFUbC-biomass'!AQ15&gt;0,'E-biomass'!AQ63/'BIFUbC-biomass'!AQ15,1)</f>
        <v>1</v>
      </c>
    </row>
    <row r="16" spans="1:43" x14ac:dyDescent="0.2">
      <c r="A16" s="313" t="s">
        <v>138</v>
      </c>
      <c r="B16" s="313">
        <f>IF('BIFUbC-biomass'!B16&gt;0,'E-biomass'!B64/'BIFUbC-biomass'!B16,1)</f>
        <v>1</v>
      </c>
      <c r="C16" s="313">
        <f>IF('BIFUbC-biomass'!C16&gt;0,'E-biomass'!C64/'BIFUbC-biomass'!C16,1)</f>
        <v>1</v>
      </c>
      <c r="D16" s="313">
        <f>IF('BIFUbC-biomass'!D16&gt;0,'E-biomass'!D64/'BIFUbC-biomass'!D16,1)</f>
        <v>1</v>
      </c>
      <c r="E16" s="313">
        <f>IF('BIFUbC-biomass'!E16&gt;0,'E-biomass'!E64/'BIFUbC-biomass'!E16,1)</f>
        <v>1</v>
      </c>
      <c r="F16" s="313">
        <f>IF('BIFUbC-biomass'!F16&gt;0,'E-biomass'!F64/'BIFUbC-biomass'!F16,1)</f>
        <v>1</v>
      </c>
      <c r="G16" s="313">
        <f>IF('BIFUbC-biomass'!G16&gt;0,'E-biomass'!G64/'BIFUbC-biomass'!G16,1)</f>
        <v>1</v>
      </c>
      <c r="H16" s="313">
        <f>IF('BIFUbC-biomass'!H16&gt;0,'E-biomass'!H64/'BIFUbC-biomass'!H16,1)</f>
        <v>1</v>
      </c>
      <c r="I16" s="313">
        <f>IF('BIFUbC-biomass'!I16&gt;0,'E-biomass'!I64/'BIFUbC-biomass'!I16,1)</f>
        <v>1</v>
      </c>
      <c r="J16" s="313">
        <f>IF('BIFUbC-biomass'!J16&gt;0,'E-biomass'!J64/'BIFUbC-biomass'!J16,1)</f>
        <v>1</v>
      </c>
      <c r="K16" s="313">
        <f>IF('BIFUbC-biomass'!K16&gt;0,'E-biomass'!K64/'BIFUbC-biomass'!K16,1)</f>
        <v>1</v>
      </c>
      <c r="L16" s="313">
        <f>IF('BIFUbC-biomass'!L16&gt;0,'E-biomass'!L64/'BIFUbC-biomass'!L16,1)</f>
        <v>1</v>
      </c>
      <c r="M16" s="313">
        <f>IF('BIFUbC-biomass'!M16&gt;0,'E-biomass'!M64/'BIFUbC-biomass'!M16,1)</f>
        <v>1</v>
      </c>
      <c r="N16" s="313">
        <f>IF('BIFUbC-biomass'!N16&gt;0,'E-biomass'!N64/'BIFUbC-biomass'!N16,1)</f>
        <v>1</v>
      </c>
      <c r="O16" s="313">
        <f>IF('BIFUbC-biomass'!O16&gt;0,'E-biomass'!O64/'BIFUbC-biomass'!O16,1)</f>
        <v>1</v>
      </c>
      <c r="P16" s="313">
        <f>IF('BIFUbC-biomass'!P16&gt;0,'E-biomass'!P64/'BIFUbC-biomass'!P16,1)</f>
        <v>1</v>
      </c>
      <c r="Q16" s="313">
        <f>IF('BIFUbC-biomass'!Q16&gt;0,'E-biomass'!Q64/'BIFUbC-biomass'!Q16,1)</f>
        <v>1</v>
      </c>
      <c r="R16" s="313">
        <f>IF('BIFUbC-biomass'!R16&gt;0,'E-biomass'!R64/'BIFUbC-biomass'!R16,1)</f>
        <v>1</v>
      </c>
      <c r="S16" s="313">
        <f>IF('BIFUbC-biomass'!S16&gt;0,'E-biomass'!S64/'BIFUbC-biomass'!S16,1)</f>
        <v>1</v>
      </c>
      <c r="T16" s="313">
        <f>IF('BIFUbC-biomass'!T16&gt;0,'E-biomass'!T64/'BIFUbC-biomass'!T16,1)</f>
        <v>1</v>
      </c>
      <c r="U16" s="313">
        <f>IF('BIFUbC-biomass'!U16&gt;0,'E-biomass'!U64/'BIFUbC-biomass'!U16,1)</f>
        <v>1</v>
      </c>
      <c r="V16" s="313">
        <f>IF('BIFUbC-biomass'!V16&gt;0,'E-biomass'!V64/'BIFUbC-biomass'!V16,1)</f>
        <v>1</v>
      </c>
      <c r="W16" s="313">
        <f>IF('BIFUbC-biomass'!W16&gt;0,'E-biomass'!W64/'BIFUbC-biomass'!W16,1)</f>
        <v>1</v>
      </c>
      <c r="X16" s="313">
        <f>IF('BIFUbC-biomass'!X16&gt;0,'E-biomass'!X64/'BIFUbC-biomass'!X16,1)</f>
        <v>1</v>
      </c>
      <c r="Y16" s="313">
        <f>IF('BIFUbC-biomass'!Y16&gt;0,'E-biomass'!Y64/'BIFUbC-biomass'!Y16,1)</f>
        <v>1</v>
      </c>
      <c r="Z16" s="313">
        <f>IF('BIFUbC-biomass'!Z16&gt;0,'E-biomass'!Z64/'BIFUbC-biomass'!Z16,1)</f>
        <v>1</v>
      </c>
      <c r="AA16" s="313">
        <f>IF('BIFUbC-biomass'!AA16&gt;0,'E-biomass'!AA64/'BIFUbC-biomass'!AA16,1)</f>
        <v>1</v>
      </c>
      <c r="AB16" s="313">
        <f>IF('BIFUbC-biomass'!AB16&gt;0,'E-biomass'!AB64/'BIFUbC-biomass'!AB16,1)</f>
        <v>1</v>
      </c>
      <c r="AC16" s="313">
        <f>IF('BIFUbC-biomass'!AC16&gt;0,'E-biomass'!AC64/'BIFUbC-biomass'!AC16,1)</f>
        <v>1</v>
      </c>
      <c r="AD16" s="313">
        <f>IF('BIFUbC-biomass'!AD16&gt;0,'E-biomass'!AD64/'BIFUbC-biomass'!AD16,1)</f>
        <v>1</v>
      </c>
      <c r="AE16" s="313">
        <f>IF('BIFUbC-biomass'!AE16&gt;0,'E-biomass'!AE64/'BIFUbC-biomass'!AE16,1)</f>
        <v>1</v>
      </c>
      <c r="AF16" s="313">
        <f>IF('BIFUbC-biomass'!AF16&gt;0,'E-biomass'!AF64/'BIFUbC-biomass'!AF16,1)</f>
        <v>1</v>
      </c>
      <c r="AG16" s="313">
        <f>IF('BIFUbC-biomass'!AG16&gt;0,'E-biomass'!AG64/'BIFUbC-biomass'!AG16,1)</f>
        <v>1</v>
      </c>
      <c r="AH16" s="313">
        <f>IF('BIFUbC-biomass'!AH16&gt;0,'E-biomass'!AH64/'BIFUbC-biomass'!AH16,1)</f>
        <v>1</v>
      </c>
      <c r="AI16" s="313">
        <f>IF('BIFUbC-biomass'!AI16&gt;0,'E-biomass'!AI64/'BIFUbC-biomass'!AI16,1)</f>
        <v>1</v>
      </c>
      <c r="AJ16" s="313">
        <f>IF('BIFUbC-biomass'!AJ16&gt;0,'E-biomass'!AJ64/'BIFUbC-biomass'!AJ16,1)</f>
        <v>1</v>
      </c>
      <c r="AK16" s="313">
        <f>IF('BIFUbC-biomass'!AK16&gt;0,'E-biomass'!AK64/'BIFUbC-biomass'!AK16,1)</f>
        <v>1</v>
      </c>
      <c r="AL16" s="313">
        <f>IF('BIFUbC-biomass'!AL16&gt;0,'E-biomass'!AL64/'BIFUbC-biomass'!AL16,1)</f>
        <v>1</v>
      </c>
      <c r="AM16" s="313">
        <f>IF('BIFUbC-biomass'!AM16&gt;0,'E-biomass'!AM64/'BIFUbC-biomass'!AM16,1)</f>
        <v>1</v>
      </c>
      <c r="AN16" s="313">
        <f>IF('BIFUbC-biomass'!AN16&gt;0,'E-biomass'!AN64/'BIFUbC-biomass'!AN16,1)</f>
        <v>1</v>
      </c>
      <c r="AO16" s="313">
        <f>IF('BIFUbC-biomass'!AO16&gt;0,'E-biomass'!AO64/'BIFUbC-biomass'!AO16,1)</f>
        <v>1</v>
      </c>
      <c r="AP16" s="313">
        <f>IF('BIFUbC-biomass'!AP16&gt;0,'E-biomass'!AP64/'BIFUbC-biomass'!AP16,1)</f>
        <v>1</v>
      </c>
      <c r="AQ16" s="313">
        <f>IF('BIFUbC-biomass'!AQ16&gt;0,'E-biomass'!AQ64/'BIFUbC-biomass'!AQ16,1)</f>
        <v>1</v>
      </c>
    </row>
    <row r="17" spans="1:43" x14ac:dyDescent="0.2">
      <c r="A17" s="313" t="s">
        <v>139</v>
      </c>
      <c r="B17" s="313">
        <f>IF('BIFUbC-biomass'!B17&gt;0,'E-biomass'!B65/'BIFUbC-biomass'!B17,1)</f>
        <v>1</v>
      </c>
      <c r="C17" s="313">
        <f>IF('BIFUbC-biomass'!C17&gt;0,'E-biomass'!C65/'BIFUbC-biomass'!C17,1)</f>
        <v>1</v>
      </c>
      <c r="D17" s="313">
        <f>IF('BIFUbC-biomass'!D17&gt;0,'E-biomass'!D65/'BIFUbC-biomass'!D17,1)</f>
        <v>1</v>
      </c>
      <c r="E17" s="313">
        <f>IF('BIFUbC-biomass'!E17&gt;0,'E-biomass'!E65/'BIFUbC-biomass'!E17,1)</f>
        <v>1</v>
      </c>
      <c r="F17" s="313">
        <f>IF('BIFUbC-biomass'!F17&gt;0,'E-biomass'!F65/'BIFUbC-biomass'!F17,1)</f>
        <v>1</v>
      </c>
      <c r="G17" s="313">
        <f>IF('BIFUbC-biomass'!G17&gt;0,'E-biomass'!G65/'BIFUbC-biomass'!G17,1)</f>
        <v>1</v>
      </c>
      <c r="H17" s="313">
        <f>IF('BIFUbC-biomass'!H17&gt;0,'E-biomass'!H65/'BIFUbC-biomass'!H17,1)</f>
        <v>1</v>
      </c>
      <c r="I17" s="313">
        <f>IF('BIFUbC-biomass'!I17&gt;0,'E-biomass'!I65/'BIFUbC-biomass'!I17,1)</f>
        <v>1</v>
      </c>
      <c r="J17" s="313">
        <f>IF('BIFUbC-biomass'!J17&gt;0,'E-biomass'!J65/'BIFUbC-biomass'!J17,1)</f>
        <v>1</v>
      </c>
      <c r="K17" s="313">
        <f>IF('BIFUbC-biomass'!K17&gt;0,'E-biomass'!K65/'BIFUbC-biomass'!K17,1)</f>
        <v>1</v>
      </c>
      <c r="L17" s="313">
        <f>IF('BIFUbC-biomass'!L17&gt;0,'E-biomass'!L65/'BIFUbC-biomass'!L17,1)</f>
        <v>1</v>
      </c>
      <c r="M17" s="313">
        <f>IF('BIFUbC-biomass'!M17&gt;0,'E-biomass'!M65/'BIFUbC-biomass'!M17,1)</f>
        <v>1</v>
      </c>
      <c r="N17" s="313">
        <f>IF('BIFUbC-biomass'!N17&gt;0,'E-biomass'!N65/'BIFUbC-biomass'!N17,1)</f>
        <v>1</v>
      </c>
      <c r="O17" s="313">
        <f>IF('BIFUbC-biomass'!O17&gt;0,'E-biomass'!O65/'BIFUbC-biomass'!O17,1)</f>
        <v>1</v>
      </c>
      <c r="P17" s="313">
        <f>IF('BIFUbC-biomass'!P17&gt;0,'E-biomass'!P65/'BIFUbC-biomass'!P17,1)</f>
        <v>1</v>
      </c>
      <c r="Q17" s="313">
        <f>IF('BIFUbC-biomass'!Q17&gt;0,'E-biomass'!Q65/'BIFUbC-biomass'!Q17,1)</f>
        <v>1</v>
      </c>
      <c r="R17" s="313">
        <f>IF('BIFUbC-biomass'!R17&gt;0,'E-biomass'!R65/'BIFUbC-biomass'!R17,1)</f>
        <v>1</v>
      </c>
      <c r="S17" s="313">
        <f>IF('BIFUbC-biomass'!S17&gt;0,'E-biomass'!S65/'BIFUbC-biomass'!S17,1)</f>
        <v>1</v>
      </c>
      <c r="T17" s="313">
        <f>IF('BIFUbC-biomass'!T17&gt;0,'E-biomass'!T65/'BIFUbC-biomass'!T17,1)</f>
        <v>1</v>
      </c>
      <c r="U17" s="313">
        <f>IF('BIFUbC-biomass'!U17&gt;0,'E-biomass'!U65/'BIFUbC-biomass'!U17,1)</f>
        <v>1</v>
      </c>
      <c r="V17" s="313">
        <f>IF('BIFUbC-biomass'!V17&gt;0,'E-biomass'!V65/'BIFUbC-biomass'!V17,1)</f>
        <v>1</v>
      </c>
      <c r="W17" s="313">
        <f>IF('BIFUbC-biomass'!W17&gt;0,'E-biomass'!W65/'BIFUbC-biomass'!W17,1)</f>
        <v>1</v>
      </c>
      <c r="X17" s="313">
        <f>IF('BIFUbC-biomass'!X17&gt;0,'E-biomass'!X65/'BIFUbC-biomass'!X17,1)</f>
        <v>1</v>
      </c>
      <c r="Y17" s="313">
        <f>IF('BIFUbC-biomass'!Y17&gt;0,'E-biomass'!Y65/'BIFUbC-biomass'!Y17,1)</f>
        <v>1</v>
      </c>
      <c r="Z17" s="313">
        <f>IF('BIFUbC-biomass'!Z17&gt;0,'E-biomass'!Z65/'BIFUbC-biomass'!Z17,1)</f>
        <v>1</v>
      </c>
      <c r="AA17" s="313">
        <f>IF('BIFUbC-biomass'!AA17&gt;0,'E-biomass'!AA65/'BIFUbC-biomass'!AA17,1)</f>
        <v>1</v>
      </c>
      <c r="AB17" s="313">
        <f>IF('BIFUbC-biomass'!AB17&gt;0,'E-biomass'!AB65/'BIFUbC-biomass'!AB17,1)</f>
        <v>1</v>
      </c>
      <c r="AC17" s="313">
        <f>IF('BIFUbC-biomass'!AC17&gt;0,'E-biomass'!AC65/'BIFUbC-biomass'!AC17,1)</f>
        <v>1</v>
      </c>
      <c r="AD17" s="313">
        <f>IF('BIFUbC-biomass'!AD17&gt;0,'E-biomass'!AD65/'BIFUbC-biomass'!AD17,1)</f>
        <v>1</v>
      </c>
      <c r="AE17" s="313">
        <f>IF('BIFUbC-biomass'!AE17&gt;0,'E-biomass'!AE65/'BIFUbC-biomass'!AE17,1)</f>
        <v>1</v>
      </c>
      <c r="AF17" s="313">
        <f>IF('BIFUbC-biomass'!AF17&gt;0,'E-biomass'!AF65/'BIFUbC-biomass'!AF17,1)</f>
        <v>1</v>
      </c>
      <c r="AG17" s="313">
        <f>IF('BIFUbC-biomass'!AG17&gt;0,'E-biomass'!AG65/'BIFUbC-biomass'!AG17,1)</f>
        <v>1</v>
      </c>
      <c r="AH17" s="313">
        <f>IF('BIFUbC-biomass'!AH17&gt;0,'E-biomass'!AH65/'BIFUbC-biomass'!AH17,1)</f>
        <v>1</v>
      </c>
      <c r="AI17" s="313">
        <f>IF('BIFUbC-biomass'!AI17&gt;0,'E-biomass'!AI65/'BIFUbC-biomass'!AI17,1)</f>
        <v>1</v>
      </c>
      <c r="AJ17" s="313">
        <f>IF('BIFUbC-biomass'!AJ17&gt;0,'E-biomass'!AJ65/'BIFUbC-biomass'!AJ17,1)</f>
        <v>1</v>
      </c>
      <c r="AK17" s="313">
        <f>IF('BIFUbC-biomass'!AK17&gt;0,'E-biomass'!AK65/'BIFUbC-biomass'!AK17,1)</f>
        <v>1</v>
      </c>
      <c r="AL17" s="313">
        <f>IF('BIFUbC-biomass'!AL17&gt;0,'E-biomass'!AL65/'BIFUbC-biomass'!AL17,1)</f>
        <v>1</v>
      </c>
      <c r="AM17" s="313">
        <f>IF('BIFUbC-biomass'!AM17&gt;0,'E-biomass'!AM65/'BIFUbC-biomass'!AM17,1)</f>
        <v>1</v>
      </c>
      <c r="AN17" s="313">
        <f>IF('BIFUbC-biomass'!AN17&gt;0,'E-biomass'!AN65/'BIFUbC-biomass'!AN17,1)</f>
        <v>1</v>
      </c>
      <c r="AO17" s="313">
        <f>IF('BIFUbC-biomass'!AO17&gt;0,'E-biomass'!AO65/'BIFUbC-biomass'!AO17,1)</f>
        <v>1</v>
      </c>
      <c r="AP17" s="313">
        <f>IF('BIFUbC-biomass'!AP17&gt;0,'E-biomass'!AP65/'BIFUbC-biomass'!AP17,1)</f>
        <v>1</v>
      </c>
      <c r="AQ17" s="313">
        <f>IF('BIFUbC-biomass'!AQ17&gt;0,'E-biomass'!AQ65/'BIFUbC-biomass'!AQ17,1)</f>
        <v>1</v>
      </c>
    </row>
    <row r="18" spans="1:43" x14ac:dyDescent="0.2">
      <c r="A18" s="313" t="s">
        <v>140</v>
      </c>
      <c r="B18" s="313">
        <f>IF('BIFUbC-biomass'!B18&gt;0,'E-biomass'!B66/'BIFUbC-biomass'!B18,1)</f>
        <v>1</v>
      </c>
      <c r="C18" s="313">
        <f>IF('BIFUbC-biomass'!C18&gt;0,'E-biomass'!C66/'BIFUbC-biomass'!C18,1)</f>
        <v>1</v>
      </c>
      <c r="D18" s="313">
        <f>IF('BIFUbC-biomass'!D18&gt;0,'E-biomass'!D66/'BIFUbC-biomass'!D18,1)</f>
        <v>1</v>
      </c>
      <c r="E18" s="313">
        <f>IF('BIFUbC-biomass'!E18&gt;0,'E-biomass'!E66/'BIFUbC-biomass'!E18,1)</f>
        <v>1</v>
      </c>
      <c r="F18" s="313">
        <f>IF('BIFUbC-biomass'!F18&gt;0,'E-biomass'!F66/'BIFUbC-biomass'!F18,1)</f>
        <v>1</v>
      </c>
      <c r="G18" s="313">
        <f>IF('BIFUbC-biomass'!G18&gt;0,'E-biomass'!G66/'BIFUbC-biomass'!G18,1)</f>
        <v>1</v>
      </c>
      <c r="H18" s="313">
        <f>IF('BIFUbC-biomass'!H18&gt;0,'E-biomass'!H66/'BIFUbC-biomass'!H18,1)</f>
        <v>1</v>
      </c>
      <c r="I18" s="313">
        <f>IF('BIFUbC-biomass'!I18&gt;0,'E-biomass'!I66/'BIFUbC-biomass'!I18,1)</f>
        <v>1</v>
      </c>
      <c r="J18" s="313">
        <f>IF('BIFUbC-biomass'!J18&gt;0,'E-biomass'!J66/'BIFUbC-biomass'!J18,1)</f>
        <v>1</v>
      </c>
      <c r="K18" s="313">
        <f>IF('BIFUbC-biomass'!K18&gt;0,'E-biomass'!K66/'BIFUbC-biomass'!K18,1)</f>
        <v>1</v>
      </c>
      <c r="L18" s="313">
        <f>IF('BIFUbC-biomass'!L18&gt;0,'E-biomass'!L66/'BIFUbC-biomass'!L18,1)</f>
        <v>1</v>
      </c>
      <c r="M18" s="313">
        <f>IF('BIFUbC-biomass'!M18&gt;0,'E-biomass'!M66/'BIFUbC-biomass'!M18,1)</f>
        <v>1</v>
      </c>
      <c r="N18" s="313">
        <f>IF('BIFUbC-biomass'!N18&gt;0,'E-biomass'!N66/'BIFUbC-biomass'!N18,1)</f>
        <v>1</v>
      </c>
      <c r="O18" s="313">
        <f>IF('BIFUbC-biomass'!O18&gt;0,'E-biomass'!O66/'BIFUbC-biomass'!O18,1)</f>
        <v>1</v>
      </c>
      <c r="P18" s="313">
        <f>IF('BIFUbC-biomass'!P18&gt;0,'E-biomass'!P66/'BIFUbC-biomass'!P18,1)</f>
        <v>1</v>
      </c>
      <c r="Q18" s="313">
        <f>IF('BIFUbC-biomass'!Q18&gt;0,'E-biomass'!Q66/'BIFUbC-biomass'!Q18,1)</f>
        <v>1</v>
      </c>
      <c r="R18" s="313">
        <f>IF('BIFUbC-biomass'!R18&gt;0,'E-biomass'!R66/'BIFUbC-biomass'!R18,1)</f>
        <v>1</v>
      </c>
      <c r="S18" s="313">
        <f>IF('BIFUbC-biomass'!S18&gt;0,'E-biomass'!S66/'BIFUbC-biomass'!S18,1)</f>
        <v>1</v>
      </c>
      <c r="T18" s="313">
        <f>IF('BIFUbC-biomass'!T18&gt;0,'E-biomass'!T66/'BIFUbC-biomass'!T18,1)</f>
        <v>1</v>
      </c>
      <c r="U18" s="313">
        <f>IF('BIFUbC-biomass'!U18&gt;0,'E-biomass'!U66/'BIFUbC-biomass'!U18,1)</f>
        <v>1</v>
      </c>
      <c r="V18" s="313">
        <f>IF('BIFUbC-biomass'!V18&gt;0,'E-biomass'!V66/'BIFUbC-biomass'!V18,1)</f>
        <v>1</v>
      </c>
      <c r="W18" s="313">
        <f>IF('BIFUbC-biomass'!W18&gt;0,'E-biomass'!W66/'BIFUbC-biomass'!W18,1)</f>
        <v>1</v>
      </c>
      <c r="X18" s="313">
        <f>IF('BIFUbC-biomass'!X18&gt;0,'E-biomass'!X66/'BIFUbC-biomass'!X18,1)</f>
        <v>1</v>
      </c>
      <c r="Y18" s="313">
        <f>IF('BIFUbC-biomass'!Y18&gt;0,'E-biomass'!Y66/'BIFUbC-biomass'!Y18,1)</f>
        <v>1</v>
      </c>
      <c r="Z18" s="313">
        <f>IF('BIFUbC-biomass'!Z18&gt;0,'E-biomass'!Z66/'BIFUbC-biomass'!Z18,1)</f>
        <v>1</v>
      </c>
      <c r="AA18" s="313">
        <f>IF('BIFUbC-biomass'!AA18&gt;0,'E-biomass'!AA66/'BIFUbC-biomass'!AA18,1)</f>
        <v>1</v>
      </c>
      <c r="AB18" s="313">
        <f>IF('BIFUbC-biomass'!AB18&gt;0,'E-biomass'!AB66/'BIFUbC-biomass'!AB18,1)</f>
        <v>1</v>
      </c>
      <c r="AC18" s="313">
        <f>IF('BIFUbC-biomass'!AC18&gt;0,'E-biomass'!AC66/'BIFUbC-biomass'!AC18,1)</f>
        <v>1</v>
      </c>
      <c r="AD18" s="313">
        <f>IF('BIFUbC-biomass'!AD18&gt;0,'E-biomass'!AD66/'BIFUbC-biomass'!AD18,1)</f>
        <v>1</v>
      </c>
      <c r="AE18" s="313">
        <f>IF('BIFUbC-biomass'!AE18&gt;0,'E-biomass'!AE66/'BIFUbC-biomass'!AE18,1)</f>
        <v>1</v>
      </c>
      <c r="AF18" s="313">
        <f>IF('BIFUbC-biomass'!AF18&gt;0,'E-biomass'!AF66/'BIFUbC-biomass'!AF18,1)</f>
        <v>1</v>
      </c>
      <c r="AG18" s="313">
        <f>IF('BIFUbC-biomass'!AG18&gt;0,'E-biomass'!AG66/'BIFUbC-biomass'!AG18,1)</f>
        <v>1</v>
      </c>
      <c r="AH18" s="313">
        <f>IF('BIFUbC-biomass'!AH18&gt;0,'E-biomass'!AH66/'BIFUbC-biomass'!AH18,1)</f>
        <v>1</v>
      </c>
      <c r="AI18" s="313">
        <f>IF('BIFUbC-biomass'!AI18&gt;0,'E-biomass'!AI66/'BIFUbC-biomass'!AI18,1)</f>
        <v>1</v>
      </c>
      <c r="AJ18" s="313">
        <f>IF('BIFUbC-biomass'!AJ18&gt;0,'E-biomass'!AJ66/'BIFUbC-biomass'!AJ18,1)</f>
        <v>1</v>
      </c>
      <c r="AK18" s="313">
        <f>IF('BIFUbC-biomass'!AK18&gt;0,'E-biomass'!AK66/'BIFUbC-biomass'!AK18,1)</f>
        <v>1</v>
      </c>
      <c r="AL18" s="313">
        <f>IF('BIFUbC-biomass'!AL18&gt;0,'E-biomass'!AL66/'BIFUbC-biomass'!AL18,1)</f>
        <v>1</v>
      </c>
      <c r="AM18" s="313">
        <f>IF('BIFUbC-biomass'!AM18&gt;0,'E-biomass'!AM66/'BIFUbC-biomass'!AM18,1)</f>
        <v>1</v>
      </c>
      <c r="AN18" s="313">
        <f>IF('BIFUbC-biomass'!AN18&gt;0,'E-biomass'!AN66/'BIFUbC-biomass'!AN18,1)</f>
        <v>1</v>
      </c>
      <c r="AO18" s="313">
        <f>IF('BIFUbC-biomass'!AO18&gt;0,'E-biomass'!AO66/'BIFUbC-biomass'!AO18,1)</f>
        <v>1</v>
      </c>
      <c r="AP18" s="313">
        <f>IF('BIFUbC-biomass'!AP18&gt;0,'E-biomass'!AP66/'BIFUbC-biomass'!AP18,1)</f>
        <v>1</v>
      </c>
      <c r="AQ18" s="313">
        <f>IF('BIFUbC-biomass'!AQ18&gt;0,'E-biomass'!AQ66/'BIFUbC-biomass'!AQ18,1)</f>
        <v>1</v>
      </c>
    </row>
    <row r="19" spans="1:43" x14ac:dyDescent="0.2">
      <c r="A19" s="313" t="s">
        <v>141</v>
      </c>
      <c r="B19" s="313">
        <f>IF('BIFUbC-biomass'!B19&gt;0,'E-biomass'!B67/'BIFUbC-biomass'!B19,1)</f>
        <v>1</v>
      </c>
      <c r="C19" s="313">
        <f>IF('BIFUbC-biomass'!C19&gt;0,'E-biomass'!C67/'BIFUbC-biomass'!C19,1)</f>
        <v>1</v>
      </c>
      <c r="D19" s="313">
        <f>IF('BIFUbC-biomass'!D19&gt;0,'E-biomass'!D67/'BIFUbC-biomass'!D19,1)</f>
        <v>1</v>
      </c>
      <c r="E19" s="313">
        <f>IF('BIFUbC-biomass'!E19&gt;0,'E-biomass'!E67/'BIFUbC-biomass'!E19,1)</f>
        <v>1</v>
      </c>
      <c r="F19" s="313">
        <f>IF('BIFUbC-biomass'!F19&gt;0,'E-biomass'!F67/'BIFUbC-biomass'!F19,1)</f>
        <v>1</v>
      </c>
      <c r="G19" s="313">
        <f>IF('BIFUbC-biomass'!G19&gt;0,'E-biomass'!G67/'BIFUbC-biomass'!G19,1)</f>
        <v>1</v>
      </c>
      <c r="H19" s="313">
        <f>IF('BIFUbC-biomass'!H19&gt;0,'E-biomass'!H67/'BIFUbC-biomass'!H19,1)</f>
        <v>1</v>
      </c>
      <c r="I19" s="313">
        <f>IF('BIFUbC-biomass'!I19&gt;0,'E-biomass'!I67/'BIFUbC-biomass'!I19,1)</f>
        <v>1</v>
      </c>
      <c r="J19" s="313">
        <f>IF('BIFUbC-biomass'!J19&gt;0,'E-biomass'!J67/'BIFUbC-biomass'!J19,1)</f>
        <v>1</v>
      </c>
      <c r="K19" s="313">
        <f>IF('BIFUbC-biomass'!K19&gt;0,'E-biomass'!K67/'BIFUbC-biomass'!K19,1)</f>
        <v>1</v>
      </c>
      <c r="L19" s="313">
        <f>IF('BIFUbC-biomass'!L19&gt;0,'E-biomass'!L67/'BIFUbC-biomass'!L19,1)</f>
        <v>1</v>
      </c>
      <c r="M19" s="313">
        <f>IF('BIFUbC-biomass'!M19&gt;0,'E-biomass'!M67/'BIFUbC-biomass'!M19,1)</f>
        <v>1</v>
      </c>
      <c r="N19" s="313">
        <f>IF('BIFUbC-biomass'!N19&gt;0,'E-biomass'!N67/'BIFUbC-biomass'!N19,1)</f>
        <v>1</v>
      </c>
      <c r="O19" s="313">
        <f>IF('BIFUbC-biomass'!O19&gt;0,'E-biomass'!O67/'BIFUbC-biomass'!O19,1)</f>
        <v>1</v>
      </c>
      <c r="P19" s="313">
        <f>IF('BIFUbC-biomass'!P19&gt;0,'E-biomass'!P67/'BIFUbC-biomass'!P19,1)</f>
        <v>1</v>
      </c>
      <c r="Q19" s="313">
        <f>IF('BIFUbC-biomass'!Q19&gt;0,'E-biomass'!Q67/'BIFUbC-biomass'!Q19,1)</f>
        <v>1</v>
      </c>
      <c r="R19" s="313">
        <f>IF('BIFUbC-biomass'!R19&gt;0,'E-biomass'!R67/'BIFUbC-biomass'!R19,1)</f>
        <v>1</v>
      </c>
      <c r="S19" s="313">
        <f>IF('BIFUbC-biomass'!S19&gt;0,'E-biomass'!S67/'BIFUbC-biomass'!S19,1)</f>
        <v>1</v>
      </c>
      <c r="T19" s="313">
        <f>IF('BIFUbC-biomass'!T19&gt;0,'E-biomass'!T67/'BIFUbC-biomass'!T19,1)</f>
        <v>1</v>
      </c>
      <c r="U19" s="313">
        <f>IF('BIFUbC-biomass'!U19&gt;0,'E-biomass'!U67/'BIFUbC-biomass'!U19,1)</f>
        <v>1</v>
      </c>
      <c r="V19" s="313">
        <f>IF('BIFUbC-biomass'!V19&gt;0,'E-biomass'!V67/'BIFUbC-biomass'!V19,1)</f>
        <v>1</v>
      </c>
      <c r="W19" s="313">
        <f>IF('BIFUbC-biomass'!W19&gt;0,'E-biomass'!W67/'BIFUbC-biomass'!W19,1)</f>
        <v>1</v>
      </c>
      <c r="X19" s="313">
        <f>IF('BIFUbC-biomass'!X19&gt;0,'E-biomass'!X67/'BIFUbC-biomass'!X19,1)</f>
        <v>1</v>
      </c>
      <c r="Y19" s="313">
        <f>IF('BIFUbC-biomass'!Y19&gt;0,'E-biomass'!Y67/'BIFUbC-biomass'!Y19,1)</f>
        <v>1</v>
      </c>
      <c r="Z19" s="313">
        <f>IF('BIFUbC-biomass'!Z19&gt;0,'E-biomass'!Z67/'BIFUbC-biomass'!Z19,1)</f>
        <v>1</v>
      </c>
      <c r="AA19" s="313">
        <f>IF('BIFUbC-biomass'!AA19&gt;0,'E-biomass'!AA67/'BIFUbC-biomass'!AA19,1)</f>
        <v>1</v>
      </c>
      <c r="AB19" s="313">
        <f>IF('BIFUbC-biomass'!AB19&gt;0,'E-biomass'!AB67/'BIFUbC-biomass'!AB19,1)</f>
        <v>1</v>
      </c>
      <c r="AC19" s="313">
        <f>IF('BIFUbC-biomass'!AC19&gt;0,'E-biomass'!AC67/'BIFUbC-biomass'!AC19,1)</f>
        <v>1</v>
      </c>
      <c r="AD19" s="313">
        <f>IF('BIFUbC-biomass'!AD19&gt;0,'E-biomass'!AD67/'BIFUbC-biomass'!AD19,1)</f>
        <v>1</v>
      </c>
      <c r="AE19" s="313">
        <f>IF('BIFUbC-biomass'!AE19&gt;0,'E-biomass'!AE67/'BIFUbC-biomass'!AE19,1)</f>
        <v>1</v>
      </c>
      <c r="AF19" s="313">
        <f>IF('BIFUbC-biomass'!AF19&gt;0,'E-biomass'!AF67/'BIFUbC-biomass'!AF19,1)</f>
        <v>1</v>
      </c>
      <c r="AG19" s="313">
        <f>IF('BIFUbC-biomass'!AG19&gt;0,'E-biomass'!AG67/'BIFUbC-biomass'!AG19,1)</f>
        <v>1</v>
      </c>
      <c r="AH19" s="313">
        <f>IF('BIFUbC-biomass'!AH19&gt;0,'E-biomass'!AH67/'BIFUbC-biomass'!AH19,1)</f>
        <v>1</v>
      </c>
      <c r="AI19" s="313">
        <f>IF('BIFUbC-biomass'!AI19&gt;0,'E-biomass'!AI67/'BIFUbC-biomass'!AI19,1)</f>
        <v>1</v>
      </c>
      <c r="AJ19" s="313">
        <f>IF('BIFUbC-biomass'!AJ19&gt;0,'E-biomass'!AJ67/'BIFUbC-biomass'!AJ19,1)</f>
        <v>1</v>
      </c>
      <c r="AK19" s="313">
        <f>IF('BIFUbC-biomass'!AK19&gt;0,'E-biomass'!AK67/'BIFUbC-biomass'!AK19,1)</f>
        <v>1</v>
      </c>
      <c r="AL19" s="313">
        <f>IF('BIFUbC-biomass'!AL19&gt;0,'E-biomass'!AL67/'BIFUbC-biomass'!AL19,1)</f>
        <v>1</v>
      </c>
      <c r="AM19" s="313">
        <f>IF('BIFUbC-biomass'!AM19&gt;0,'E-biomass'!AM67/'BIFUbC-biomass'!AM19,1)</f>
        <v>1</v>
      </c>
      <c r="AN19" s="313">
        <f>IF('BIFUbC-biomass'!AN19&gt;0,'E-biomass'!AN67/'BIFUbC-biomass'!AN19,1)</f>
        <v>1</v>
      </c>
      <c r="AO19" s="313">
        <f>IF('BIFUbC-biomass'!AO19&gt;0,'E-biomass'!AO67/'BIFUbC-biomass'!AO19,1)</f>
        <v>1</v>
      </c>
      <c r="AP19" s="313">
        <f>IF('BIFUbC-biomass'!AP19&gt;0,'E-biomass'!AP67/'BIFUbC-biomass'!AP19,1)</f>
        <v>1</v>
      </c>
      <c r="AQ19" s="313">
        <f>IF('BIFUbC-biomass'!AQ19&gt;0,'E-biomass'!AQ67/'BIFUbC-biomass'!AQ19,1)</f>
        <v>1</v>
      </c>
    </row>
    <row r="20" spans="1:43" x14ac:dyDescent="0.2">
      <c r="A20" s="313" t="s">
        <v>142</v>
      </c>
      <c r="B20" s="313">
        <f>IF('BIFUbC-biomass'!B20&gt;0,'E-biomass'!B68/'BIFUbC-biomass'!B20,1)</f>
        <v>1</v>
      </c>
      <c r="C20" s="313">
        <f>IF('BIFUbC-biomass'!C20&gt;0,'E-biomass'!C68/'BIFUbC-biomass'!C20,1)</f>
        <v>1</v>
      </c>
      <c r="D20" s="313">
        <f>IF('BIFUbC-biomass'!D20&gt;0,'E-biomass'!D68/'BIFUbC-biomass'!D20,1)</f>
        <v>1</v>
      </c>
      <c r="E20" s="313">
        <f>IF('BIFUbC-biomass'!E20&gt;0,'E-biomass'!E68/'BIFUbC-biomass'!E20,1)</f>
        <v>1</v>
      </c>
      <c r="F20" s="313">
        <f>IF('BIFUbC-biomass'!F20&gt;0,'E-biomass'!F68/'BIFUbC-biomass'!F20,1)</f>
        <v>1</v>
      </c>
      <c r="G20" s="313">
        <f>IF('BIFUbC-biomass'!G20&gt;0,'E-biomass'!G68/'BIFUbC-biomass'!G20,1)</f>
        <v>1</v>
      </c>
      <c r="H20" s="313">
        <f>IF('BIFUbC-biomass'!H20&gt;0,'E-biomass'!H68/'BIFUbC-biomass'!H20,1)</f>
        <v>1</v>
      </c>
      <c r="I20" s="313">
        <f>IF('BIFUbC-biomass'!I20&gt;0,'E-biomass'!I68/'BIFUbC-biomass'!I20,1)</f>
        <v>1</v>
      </c>
      <c r="J20" s="313">
        <f>IF('BIFUbC-biomass'!J20&gt;0,'E-biomass'!J68/'BIFUbC-biomass'!J20,1)</f>
        <v>1</v>
      </c>
      <c r="K20" s="313">
        <f>IF('BIFUbC-biomass'!K20&gt;0,'E-biomass'!K68/'BIFUbC-biomass'!K20,1)</f>
        <v>1</v>
      </c>
      <c r="L20" s="313">
        <f>IF('BIFUbC-biomass'!L20&gt;0,'E-biomass'!L68/'BIFUbC-biomass'!L20,1)</f>
        <v>1</v>
      </c>
      <c r="M20" s="313">
        <f>IF('BIFUbC-biomass'!M20&gt;0,'E-biomass'!M68/'BIFUbC-biomass'!M20,1)</f>
        <v>1</v>
      </c>
      <c r="N20" s="313">
        <f>IF('BIFUbC-biomass'!N20&gt;0,'E-biomass'!N68/'BIFUbC-biomass'!N20,1)</f>
        <v>1</v>
      </c>
      <c r="O20" s="313">
        <f>IF('BIFUbC-biomass'!O20&gt;0,'E-biomass'!O68/'BIFUbC-biomass'!O20,1)</f>
        <v>1</v>
      </c>
      <c r="P20" s="313">
        <f>IF('BIFUbC-biomass'!P20&gt;0,'E-biomass'!P68/'BIFUbC-biomass'!P20,1)</f>
        <v>1</v>
      </c>
      <c r="Q20" s="313">
        <f>IF('BIFUbC-biomass'!Q20&gt;0,'E-biomass'!Q68/'BIFUbC-biomass'!Q20,1)</f>
        <v>1</v>
      </c>
      <c r="R20" s="313">
        <f>IF('BIFUbC-biomass'!R20&gt;0,'E-biomass'!R68/'BIFUbC-biomass'!R20,1)</f>
        <v>1</v>
      </c>
      <c r="S20" s="313">
        <f>IF('BIFUbC-biomass'!S20&gt;0,'E-biomass'!S68/'BIFUbC-biomass'!S20,1)</f>
        <v>1</v>
      </c>
      <c r="T20" s="313">
        <f>IF('BIFUbC-biomass'!T20&gt;0,'E-biomass'!T68/'BIFUbC-biomass'!T20,1)</f>
        <v>1</v>
      </c>
      <c r="U20" s="313">
        <f>IF('BIFUbC-biomass'!U20&gt;0,'E-biomass'!U68/'BIFUbC-biomass'!U20,1)</f>
        <v>1</v>
      </c>
      <c r="V20" s="313">
        <f>IF('BIFUbC-biomass'!V20&gt;0,'E-biomass'!V68/'BIFUbC-biomass'!V20,1)</f>
        <v>1</v>
      </c>
      <c r="W20" s="313">
        <f>IF('BIFUbC-biomass'!W20&gt;0,'E-biomass'!W68/'BIFUbC-biomass'!W20,1)</f>
        <v>1</v>
      </c>
      <c r="X20" s="313">
        <f>IF('BIFUbC-biomass'!X20&gt;0,'E-biomass'!X68/'BIFUbC-biomass'!X20,1)</f>
        <v>1</v>
      </c>
      <c r="Y20" s="313">
        <f>IF('BIFUbC-biomass'!Y20&gt;0,'E-biomass'!Y68/'BIFUbC-biomass'!Y20,1)</f>
        <v>1</v>
      </c>
      <c r="Z20" s="313">
        <f>IF('BIFUbC-biomass'!Z20&gt;0,'E-biomass'!Z68/'BIFUbC-biomass'!Z20,1)</f>
        <v>1</v>
      </c>
      <c r="AA20" s="313">
        <f>IF('BIFUbC-biomass'!AA20&gt;0,'E-biomass'!AA68/'BIFUbC-biomass'!AA20,1)</f>
        <v>1</v>
      </c>
      <c r="AB20" s="313">
        <f>IF('BIFUbC-biomass'!AB20&gt;0,'E-biomass'!AB68/'BIFUbC-biomass'!AB20,1)</f>
        <v>1</v>
      </c>
      <c r="AC20" s="313">
        <f>IF('BIFUbC-biomass'!AC20&gt;0,'E-biomass'!AC68/'BIFUbC-biomass'!AC20,1)</f>
        <v>1</v>
      </c>
      <c r="AD20" s="313">
        <f>IF('BIFUbC-biomass'!AD20&gt;0,'E-biomass'!AD68/'BIFUbC-biomass'!AD20,1)</f>
        <v>1</v>
      </c>
      <c r="AE20" s="313">
        <f>IF('BIFUbC-biomass'!AE20&gt;0,'E-biomass'!AE68/'BIFUbC-biomass'!AE20,1)</f>
        <v>1</v>
      </c>
      <c r="AF20" s="313">
        <f>IF('BIFUbC-biomass'!AF20&gt;0,'E-biomass'!AF68/'BIFUbC-biomass'!AF20,1)</f>
        <v>1</v>
      </c>
      <c r="AG20" s="313">
        <f>IF('BIFUbC-biomass'!AG20&gt;0,'E-biomass'!AG68/'BIFUbC-biomass'!AG20,1)</f>
        <v>1</v>
      </c>
      <c r="AH20" s="313">
        <f>IF('BIFUbC-biomass'!AH20&gt;0,'E-biomass'!AH68/'BIFUbC-biomass'!AH20,1)</f>
        <v>1</v>
      </c>
      <c r="AI20" s="313">
        <f>IF('BIFUbC-biomass'!AI20&gt;0,'E-biomass'!AI68/'BIFUbC-biomass'!AI20,1)</f>
        <v>1</v>
      </c>
      <c r="AJ20" s="313">
        <f>IF('BIFUbC-biomass'!AJ20&gt;0,'E-biomass'!AJ68/'BIFUbC-biomass'!AJ20,1)</f>
        <v>1</v>
      </c>
      <c r="AK20" s="313">
        <f>IF('BIFUbC-biomass'!AK20&gt;0,'E-biomass'!AK68/'BIFUbC-biomass'!AK20,1)</f>
        <v>1</v>
      </c>
      <c r="AL20" s="313">
        <f>IF('BIFUbC-biomass'!AL20&gt;0,'E-biomass'!AL68/'BIFUbC-biomass'!AL20,1)</f>
        <v>1</v>
      </c>
      <c r="AM20" s="313">
        <f>IF('BIFUbC-biomass'!AM20&gt;0,'E-biomass'!AM68/'BIFUbC-biomass'!AM20,1)</f>
        <v>1</v>
      </c>
      <c r="AN20" s="313">
        <f>IF('BIFUbC-biomass'!AN20&gt;0,'E-biomass'!AN68/'BIFUbC-biomass'!AN20,1)</f>
        <v>1</v>
      </c>
      <c r="AO20" s="313">
        <f>IF('BIFUbC-biomass'!AO20&gt;0,'E-biomass'!AO68/'BIFUbC-biomass'!AO20,1)</f>
        <v>1</v>
      </c>
      <c r="AP20" s="313">
        <f>IF('BIFUbC-biomass'!AP20&gt;0,'E-biomass'!AP68/'BIFUbC-biomass'!AP20,1)</f>
        <v>1</v>
      </c>
      <c r="AQ20" s="313">
        <f>IF('BIFUbC-biomass'!AQ20&gt;0,'E-biomass'!AQ68/'BIFUbC-biomass'!AQ20,1)</f>
        <v>1</v>
      </c>
    </row>
    <row r="21" spans="1:43" x14ac:dyDescent="0.2">
      <c r="A21" s="313" t="s">
        <v>143</v>
      </c>
      <c r="B21" s="313">
        <f>IF('BIFUbC-biomass'!B21&gt;0,'E-biomass'!B69/'BIFUbC-biomass'!B21,1)</f>
        <v>1</v>
      </c>
      <c r="C21" s="313">
        <f>IF('BIFUbC-biomass'!C21&gt;0,'E-biomass'!C69/'BIFUbC-biomass'!C21,1)</f>
        <v>1</v>
      </c>
      <c r="D21" s="313">
        <f>IF('BIFUbC-biomass'!D21&gt;0,'E-biomass'!D69/'BIFUbC-biomass'!D21,1)</f>
        <v>1</v>
      </c>
      <c r="E21" s="313">
        <f>IF('BIFUbC-biomass'!E21&gt;0,'E-biomass'!E69/'BIFUbC-biomass'!E21,1)</f>
        <v>1</v>
      </c>
      <c r="F21" s="313">
        <f>IF('BIFUbC-biomass'!F21&gt;0,'E-biomass'!F69/'BIFUbC-biomass'!F21,1)</f>
        <v>1</v>
      </c>
      <c r="G21" s="313">
        <f>IF('BIFUbC-biomass'!G21&gt;0,'E-biomass'!G69/'BIFUbC-biomass'!G21,1)</f>
        <v>1</v>
      </c>
      <c r="H21" s="313">
        <f>IF('BIFUbC-biomass'!H21&gt;0,'E-biomass'!H69/'BIFUbC-biomass'!H21,1)</f>
        <v>1</v>
      </c>
      <c r="I21" s="313">
        <f>IF('BIFUbC-biomass'!I21&gt;0,'E-biomass'!I69/'BIFUbC-biomass'!I21,1)</f>
        <v>1</v>
      </c>
      <c r="J21" s="313">
        <f>IF('BIFUbC-biomass'!J21&gt;0,'E-biomass'!J69/'BIFUbC-biomass'!J21,1)</f>
        <v>1</v>
      </c>
      <c r="K21" s="313">
        <f>IF('BIFUbC-biomass'!K21&gt;0,'E-biomass'!K69/'BIFUbC-biomass'!K21,1)</f>
        <v>1</v>
      </c>
      <c r="L21" s="313">
        <f>IF('BIFUbC-biomass'!L21&gt;0,'E-biomass'!L69/'BIFUbC-biomass'!L21,1)</f>
        <v>1</v>
      </c>
      <c r="M21" s="313">
        <f>IF('BIFUbC-biomass'!M21&gt;0,'E-biomass'!M69/'BIFUbC-biomass'!M21,1)</f>
        <v>1</v>
      </c>
      <c r="N21" s="313">
        <f>IF('BIFUbC-biomass'!N21&gt;0,'E-biomass'!N69/'BIFUbC-biomass'!N21,1)</f>
        <v>1</v>
      </c>
      <c r="O21" s="313">
        <f>IF('BIFUbC-biomass'!O21&gt;0,'E-biomass'!O69/'BIFUbC-biomass'!O21,1)</f>
        <v>1</v>
      </c>
      <c r="P21" s="313">
        <f>IF('BIFUbC-biomass'!P21&gt;0,'E-biomass'!P69/'BIFUbC-biomass'!P21,1)</f>
        <v>1</v>
      </c>
      <c r="Q21" s="313">
        <f>IF('BIFUbC-biomass'!Q21&gt;0,'E-biomass'!Q69/'BIFUbC-biomass'!Q21,1)</f>
        <v>1</v>
      </c>
      <c r="R21" s="313">
        <f>IF('BIFUbC-biomass'!R21&gt;0,'E-biomass'!R69/'BIFUbC-biomass'!R21,1)</f>
        <v>1</v>
      </c>
      <c r="S21" s="313">
        <f>IF('BIFUbC-biomass'!S21&gt;0,'E-biomass'!S69/'BIFUbC-biomass'!S21,1)</f>
        <v>1</v>
      </c>
      <c r="T21" s="313">
        <f>IF('BIFUbC-biomass'!T21&gt;0,'E-biomass'!T69/'BIFUbC-biomass'!T21,1)</f>
        <v>1</v>
      </c>
      <c r="U21" s="313">
        <f>IF('BIFUbC-biomass'!U21&gt;0,'E-biomass'!U69/'BIFUbC-biomass'!U21,1)</f>
        <v>1</v>
      </c>
      <c r="V21" s="313">
        <f>IF('BIFUbC-biomass'!V21&gt;0,'E-biomass'!V69/'BIFUbC-biomass'!V21,1)</f>
        <v>1</v>
      </c>
      <c r="W21" s="313">
        <f>IF('BIFUbC-biomass'!W21&gt;0,'E-biomass'!W69/'BIFUbC-biomass'!W21,1)</f>
        <v>1</v>
      </c>
      <c r="X21" s="313">
        <f>IF('BIFUbC-biomass'!X21&gt;0,'E-biomass'!X69/'BIFUbC-biomass'!X21,1)</f>
        <v>1</v>
      </c>
      <c r="Y21" s="313">
        <f>IF('BIFUbC-biomass'!Y21&gt;0,'E-biomass'!Y69/'BIFUbC-biomass'!Y21,1)</f>
        <v>1</v>
      </c>
      <c r="Z21" s="313">
        <f>IF('BIFUbC-biomass'!Z21&gt;0,'E-biomass'!Z69/'BIFUbC-biomass'!Z21,1)</f>
        <v>1</v>
      </c>
      <c r="AA21" s="313">
        <f>IF('BIFUbC-biomass'!AA21&gt;0,'E-biomass'!AA69/'BIFUbC-biomass'!AA21,1)</f>
        <v>1</v>
      </c>
      <c r="AB21" s="313">
        <f>IF('BIFUbC-biomass'!AB21&gt;0,'E-biomass'!AB69/'BIFUbC-biomass'!AB21,1)</f>
        <v>1</v>
      </c>
      <c r="AC21" s="313">
        <f>IF('BIFUbC-biomass'!AC21&gt;0,'E-biomass'!AC69/'BIFUbC-biomass'!AC21,1)</f>
        <v>1</v>
      </c>
      <c r="AD21" s="313">
        <f>IF('BIFUbC-biomass'!AD21&gt;0,'E-biomass'!AD69/'BIFUbC-biomass'!AD21,1)</f>
        <v>1</v>
      </c>
      <c r="AE21" s="313">
        <f>IF('BIFUbC-biomass'!AE21&gt;0,'E-biomass'!AE69/'BIFUbC-biomass'!AE21,1)</f>
        <v>1</v>
      </c>
      <c r="AF21" s="313">
        <f>IF('BIFUbC-biomass'!AF21&gt;0,'E-biomass'!AF69/'BIFUbC-biomass'!AF21,1)</f>
        <v>1</v>
      </c>
      <c r="AG21" s="313">
        <f>IF('BIFUbC-biomass'!AG21&gt;0,'E-biomass'!AG69/'BIFUbC-biomass'!AG21,1)</f>
        <v>1</v>
      </c>
      <c r="AH21" s="313">
        <f>IF('BIFUbC-biomass'!AH21&gt;0,'E-biomass'!AH69/'BIFUbC-biomass'!AH21,1)</f>
        <v>1</v>
      </c>
      <c r="AI21" s="313">
        <f>IF('BIFUbC-biomass'!AI21&gt;0,'E-biomass'!AI69/'BIFUbC-biomass'!AI21,1)</f>
        <v>1</v>
      </c>
      <c r="AJ21" s="313">
        <f>IF('BIFUbC-biomass'!AJ21&gt;0,'E-biomass'!AJ69/'BIFUbC-biomass'!AJ21,1)</f>
        <v>1</v>
      </c>
      <c r="AK21" s="313">
        <f>IF('BIFUbC-biomass'!AK21&gt;0,'E-biomass'!AK69/'BIFUbC-biomass'!AK21,1)</f>
        <v>1</v>
      </c>
      <c r="AL21" s="313">
        <f>IF('BIFUbC-biomass'!AL21&gt;0,'E-biomass'!AL69/'BIFUbC-biomass'!AL21,1)</f>
        <v>1</v>
      </c>
      <c r="AM21" s="313">
        <f>IF('BIFUbC-biomass'!AM21&gt;0,'E-biomass'!AM69/'BIFUbC-biomass'!AM21,1)</f>
        <v>1</v>
      </c>
      <c r="AN21" s="313">
        <f>IF('BIFUbC-biomass'!AN21&gt;0,'E-biomass'!AN69/'BIFUbC-biomass'!AN21,1)</f>
        <v>1</v>
      </c>
      <c r="AO21" s="313">
        <f>IF('BIFUbC-biomass'!AO21&gt;0,'E-biomass'!AO69/'BIFUbC-biomass'!AO21,1)</f>
        <v>1</v>
      </c>
      <c r="AP21" s="313">
        <f>IF('BIFUbC-biomass'!AP21&gt;0,'E-biomass'!AP69/'BIFUbC-biomass'!AP21,1)</f>
        <v>1</v>
      </c>
      <c r="AQ21" s="313">
        <f>IF('BIFUbC-biomass'!AQ21&gt;0,'E-biomass'!AQ69/'BIFUbC-biomass'!AQ21,1)</f>
        <v>1</v>
      </c>
    </row>
    <row r="22" spans="1:43" x14ac:dyDescent="0.2">
      <c r="A22" s="313" t="s">
        <v>144</v>
      </c>
      <c r="B22" s="313">
        <f>IF('BIFUbC-biomass'!B22&gt;0,'E-biomass'!B70/'BIFUbC-biomass'!B22,1)</f>
        <v>1</v>
      </c>
      <c r="C22" s="313">
        <f>IF('BIFUbC-biomass'!C22&gt;0,'E-biomass'!C70/'BIFUbC-biomass'!C22,1)</f>
        <v>1</v>
      </c>
      <c r="D22" s="313">
        <f>IF('BIFUbC-biomass'!D22&gt;0,'E-biomass'!D70/'BIFUbC-biomass'!D22,1)</f>
        <v>1</v>
      </c>
      <c r="E22" s="313">
        <f>IF('BIFUbC-biomass'!E22&gt;0,'E-biomass'!E70/'BIFUbC-biomass'!E22,1)</f>
        <v>1</v>
      </c>
      <c r="F22" s="313">
        <f>IF('BIFUbC-biomass'!F22&gt;0,'E-biomass'!F70/'BIFUbC-biomass'!F22,1)</f>
        <v>1</v>
      </c>
      <c r="G22" s="313">
        <f>IF('BIFUbC-biomass'!G22&gt;0,'E-biomass'!G70/'BIFUbC-biomass'!G22,1)</f>
        <v>1</v>
      </c>
      <c r="H22" s="313">
        <f>IF('BIFUbC-biomass'!H22&gt;0,'E-biomass'!H70/'BIFUbC-biomass'!H22,1)</f>
        <v>1</v>
      </c>
      <c r="I22" s="313">
        <f>IF('BIFUbC-biomass'!I22&gt;0,'E-biomass'!I70/'BIFUbC-biomass'!I22,1)</f>
        <v>1</v>
      </c>
      <c r="J22" s="313">
        <f>IF('BIFUbC-biomass'!J22&gt;0,'E-biomass'!J70/'BIFUbC-biomass'!J22,1)</f>
        <v>1</v>
      </c>
      <c r="K22" s="313">
        <f>IF('BIFUbC-biomass'!K22&gt;0,'E-biomass'!K70/'BIFUbC-biomass'!K22,1)</f>
        <v>1</v>
      </c>
      <c r="L22" s="313">
        <f>IF('BIFUbC-biomass'!L22&gt;0,'E-biomass'!L70/'BIFUbC-biomass'!L22,1)</f>
        <v>1</v>
      </c>
      <c r="M22" s="313">
        <f>IF('BIFUbC-biomass'!M22&gt;0,'E-biomass'!M70/'BIFUbC-biomass'!M22,1)</f>
        <v>1</v>
      </c>
      <c r="N22" s="313">
        <f>IF('BIFUbC-biomass'!N22&gt;0,'E-biomass'!N70/'BIFUbC-biomass'!N22,1)</f>
        <v>1</v>
      </c>
      <c r="O22" s="313">
        <f>IF('BIFUbC-biomass'!O22&gt;0,'E-biomass'!O70/'BIFUbC-biomass'!O22,1)</f>
        <v>1</v>
      </c>
      <c r="P22" s="313">
        <f>IF('BIFUbC-biomass'!P22&gt;0,'E-biomass'!P70/'BIFUbC-biomass'!P22,1)</f>
        <v>1</v>
      </c>
      <c r="Q22" s="313">
        <f>IF('BIFUbC-biomass'!Q22&gt;0,'E-biomass'!Q70/'BIFUbC-biomass'!Q22,1)</f>
        <v>1</v>
      </c>
      <c r="R22" s="313">
        <f>IF('BIFUbC-biomass'!R22&gt;0,'E-biomass'!R70/'BIFUbC-biomass'!R22,1)</f>
        <v>1</v>
      </c>
      <c r="S22" s="313">
        <f>IF('BIFUbC-biomass'!S22&gt;0,'E-biomass'!S70/'BIFUbC-biomass'!S22,1)</f>
        <v>1</v>
      </c>
      <c r="T22" s="313">
        <f>IF('BIFUbC-biomass'!T22&gt;0,'E-biomass'!T70/'BIFUbC-biomass'!T22,1)</f>
        <v>1</v>
      </c>
      <c r="U22" s="313">
        <f>IF('BIFUbC-biomass'!U22&gt;0,'E-biomass'!U70/'BIFUbC-biomass'!U22,1)</f>
        <v>1</v>
      </c>
      <c r="V22" s="313">
        <f>IF('BIFUbC-biomass'!V22&gt;0,'E-biomass'!V70/'BIFUbC-biomass'!V22,1)</f>
        <v>1</v>
      </c>
      <c r="W22" s="313">
        <f>IF('BIFUbC-biomass'!W22&gt;0,'E-biomass'!W70/'BIFUbC-biomass'!W22,1)</f>
        <v>1</v>
      </c>
      <c r="X22" s="313">
        <f>IF('BIFUbC-biomass'!X22&gt;0,'E-biomass'!X70/'BIFUbC-biomass'!X22,1)</f>
        <v>1</v>
      </c>
      <c r="Y22" s="313">
        <f>IF('BIFUbC-biomass'!Y22&gt;0,'E-biomass'!Y70/'BIFUbC-biomass'!Y22,1)</f>
        <v>1</v>
      </c>
      <c r="Z22" s="313">
        <f>IF('BIFUbC-biomass'!Z22&gt;0,'E-biomass'!Z70/'BIFUbC-biomass'!Z22,1)</f>
        <v>1</v>
      </c>
      <c r="AA22" s="313">
        <f>IF('BIFUbC-biomass'!AA22&gt;0,'E-biomass'!AA70/'BIFUbC-biomass'!AA22,1)</f>
        <v>1</v>
      </c>
      <c r="AB22" s="313">
        <f>IF('BIFUbC-biomass'!AB22&gt;0,'E-biomass'!AB70/'BIFUbC-biomass'!AB22,1)</f>
        <v>1</v>
      </c>
      <c r="AC22" s="313">
        <f>IF('BIFUbC-biomass'!AC22&gt;0,'E-biomass'!AC70/'BIFUbC-biomass'!AC22,1)</f>
        <v>1</v>
      </c>
      <c r="AD22" s="313">
        <f>IF('BIFUbC-biomass'!AD22&gt;0,'E-biomass'!AD70/'BIFUbC-biomass'!AD22,1)</f>
        <v>1</v>
      </c>
      <c r="AE22" s="313">
        <f>IF('BIFUbC-biomass'!AE22&gt;0,'E-biomass'!AE70/'BIFUbC-biomass'!AE22,1)</f>
        <v>1</v>
      </c>
      <c r="AF22" s="313">
        <f>IF('BIFUbC-biomass'!AF22&gt;0,'E-biomass'!AF70/'BIFUbC-biomass'!AF22,1)</f>
        <v>1</v>
      </c>
      <c r="AG22" s="313">
        <f>IF('BIFUbC-biomass'!AG22&gt;0,'E-biomass'!AG70/'BIFUbC-biomass'!AG22,1)</f>
        <v>1</v>
      </c>
      <c r="AH22" s="313">
        <f>IF('BIFUbC-biomass'!AH22&gt;0,'E-biomass'!AH70/'BIFUbC-biomass'!AH22,1)</f>
        <v>1</v>
      </c>
      <c r="AI22" s="313">
        <f>IF('BIFUbC-biomass'!AI22&gt;0,'E-biomass'!AI70/'BIFUbC-biomass'!AI22,1)</f>
        <v>1</v>
      </c>
      <c r="AJ22" s="313">
        <f>IF('BIFUbC-biomass'!AJ22&gt;0,'E-biomass'!AJ70/'BIFUbC-biomass'!AJ22,1)</f>
        <v>1</v>
      </c>
      <c r="AK22" s="313">
        <f>IF('BIFUbC-biomass'!AK22&gt;0,'E-biomass'!AK70/'BIFUbC-biomass'!AK22,1)</f>
        <v>1</v>
      </c>
      <c r="AL22" s="313">
        <f>IF('BIFUbC-biomass'!AL22&gt;0,'E-biomass'!AL70/'BIFUbC-biomass'!AL22,1)</f>
        <v>1</v>
      </c>
      <c r="AM22" s="313">
        <f>IF('BIFUbC-biomass'!AM22&gt;0,'E-biomass'!AM70/'BIFUbC-biomass'!AM22,1)</f>
        <v>1</v>
      </c>
      <c r="AN22" s="313">
        <f>IF('BIFUbC-biomass'!AN22&gt;0,'E-biomass'!AN70/'BIFUbC-biomass'!AN22,1)</f>
        <v>1</v>
      </c>
      <c r="AO22" s="313">
        <f>IF('BIFUbC-biomass'!AO22&gt;0,'E-biomass'!AO70/'BIFUbC-biomass'!AO22,1)</f>
        <v>1</v>
      </c>
      <c r="AP22" s="313">
        <f>IF('BIFUbC-biomass'!AP22&gt;0,'E-biomass'!AP70/'BIFUbC-biomass'!AP22,1)</f>
        <v>1</v>
      </c>
      <c r="AQ22" s="313">
        <f>IF('BIFUbC-biomass'!AQ22&gt;0,'E-biomass'!AQ70/'BIFUbC-biomass'!AQ22,1)</f>
        <v>1</v>
      </c>
    </row>
    <row r="23" spans="1:43" x14ac:dyDescent="0.2">
      <c r="A23" s="313" t="s">
        <v>145</v>
      </c>
      <c r="B23" s="313">
        <f>IF('BIFUbC-biomass'!B23&gt;0,'E-biomass'!B71/'BIFUbC-biomass'!B23,1)</f>
        <v>1</v>
      </c>
      <c r="C23" s="313">
        <f>IF('BIFUbC-biomass'!C23&gt;0,'E-biomass'!C71/'BIFUbC-biomass'!C23,1)</f>
        <v>1</v>
      </c>
      <c r="D23" s="313">
        <f>IF('BIFUbC-biomass'!D23&gt;0,'E-biomass'!D71/'BIFUbC-biomass'!D23,1)</f>
        <v>1</v>
      </c>
      <c r="E23" s="313">
        <f>IF('BIFUbC-biomass'!E23&gt;0,'E-biomass'!E71/'BIFUbC-biomass'!E23,1)</f>
        <v>1</v>
      </c>
      <c r="F23" s="313">
        <f>IF('BIFUbC-biomass'!F23&gt;0,'E-biomass'!F71/'BIFUbC-biomass'!F23,1)</f>
        <v>1</v>
      </c>
      <c r="G23" s="313">
        <f>IF('BIFUbC-biomass'!G23&gt;0,'E-biomass'!G71/'BIFUbC-biomass'!G23,1)</f>
        <v>1</v>
      </c>
      <c r="H23" s="313">
        <f>IF('BIFUbC-biomass'!H23&gt;0,'E-biomass'!H71/'BIFUbC-biomass'!H23,1)</f>
        <v>1</v>
      </c>
      <c r="I23" s="313">
        <f>IF('BIFUbC-biomass'!I23&gt;0,'E-biomass'!I71/'BIFUbC-biomass'!I23,1)</f>
        <v>1</v>
      </c>
      <c r="J23" s="313">
        <f>IF('BIFUbC-biomass'!J23&gt;0,'E-biomass'!J71/'BIFUbC-biomass'!J23,1)</f>
        <v>1</v>
      </c>
      <c r="K23" s="313">
        <f>IF('BIFUbC-biomass'!K23&gt;0,'E-biomass'!K71/'BIFUbC-biomass'!K23,1)</f>
        <v>1</v>
      </c>
      <c r="L23" s="313">
        <f>IF('BIFUbC-biomass'!L23&gt;0,'E-biomass'!L71/'BIFUbC-biomass'!L23,1)</f>
        <v>1</v>
      </c>
      <c r="M23" s="313">
        <f>IF('BIFUbC-biomass'!M23&gt;0,'E-biomass'!M71/'BIFUbC-biomass'!M23,1)</f>
        <v>1</v>
      </c>
      <c r="N23" s="313">
        <f>IF('BIFUbC-biomass'!N23&gt;0,'E-biomass'!N71/'BIFUbC-biomass'!N23,1)</f>
        <v>1</v>
      </c>
      <c r="O23" s="313">
        <f>IF('BIFUbC-biomass'!O23&gt;0,'E-biomass'!O71/'BIFUbC-biomass'!O23,1)</f>
        <v>1</v>
      </c>
      <c r="P23" s="313">
        <f>IF('BIFUbC-biomass'!P23&gt;0,'E-biomass'!P71/'BIFUbC-biomass'!P23,1)</f>
        <v>1</v>
      </c>
      <c r="Q23" s="313">
        <f>IF('BIFUbC-biomass'!Q23&gt;0,'E-biomass'!Q71/'BIFUbC-biomass'!Q23,1)</f>
        <v>1</v>
      </c>
      <c r="R23" s="313">
        <f>IF('BIFUbC-biomass'!R23&gt;0,'E-biomass'!R71/'BIFUbC-biomass'!R23,1)</f>
        <v>1</v>
      </c>
      <c r="S23" s="313">
        <f>IF('BIFUbC-biomass'!S23&gt;0,'E-biomass'!S71/'BIFUbC-biomass'!S23,1)</f>
        <v>1</v>
      </c>
      <c r="T23" s="313">
        <f>IF('BIFUbC-biomass'!T23&gt;0,'E-biomass'!T71/'BIFUbC-biomass'!T23,1)</f>
        <v>1</v>
      </c>
      <c r="U23" s="313">
        <f>IF('BIFUbC-biomass'!U23&gt;0,'E-biomass'!U71/'BIFUbC-biomass'!U23,1)</f>
        <v>1</v>
      </c>
      <c r="V23" s="313">
        <f>IF('BIFUbC-biomass'!V23&gt;0,'E-biomass'!V71/'BIFUbC-biomass'!V23,1)</f>
        <v>1</v>
      </c>
      <c r="W23" s="313">
        <f>IF('BIFUbC-biomass'!W23&gt;0,'E-biomass'!W71/'BIFUbC-biomass'!W23,1)</f>
        <v>1</v>
      </c>
      <c r="X23" s="313">
        <f>IF('BIFUbC-biomass'!X23&gt;0,'E-biomass'!X71/'BIFUbC-biomass'!X23,1)</f>
        <v>1</v>
      </c>
      <c r="Y23" s="313">
        <f>IF('BIFUbC-biomass'!Y23&gt;0,'E-biomass'!Y71/'BIFUbC-biomass'!Y23,1)</f>
        <v>1</v>
      </c>
      <c r="Z23" s="313">
        <f>IF('BIFUbC-biomass'!Z23&gt;0,'E-biomass'!Z71/'BIFUbC-biomass'!Z23,1)</f>
        <v>1</v>
      </c>
      <c r="AA23" s="313">
        <f>IF('BIFUbC-biomass'!AA23&gt;0,'E-biomass'!AA71/'BIFUbC-biomass'!AA23,1)</f>
        <v>1</v>
      </c>
      <c r="AB23" s="313">
        <f>IF('BIFUbC-biomass'!AB23&gt;0,'E-biomass'!AB71/'BIFUbC-biomass'!AB23,1)</f>
        <v>1</v>
      </c>
      <c r="AC23" s="313">
        <f>IF('BIFUbC-biomass'!AC23&gt;0,'E-biomass'!AC71/'BIFUbC-biomass'!AC23,1)</f>
        <v>1</v>
      </c>
      <c r="AD23" s="313">
        <f>IF('BIFUbC-biomass'!AD23&gt;0,'E-biomass'!AD71/'BIFUbC-biomass'!AD23,1)</f>
        <v>1</v>
      </c>
      <c r="AE23" s="313">
        <f>IF('BIFUbC-biomass'!AE23&gt;0,'E-biomass'!AE71/'BIFUbC-biomass'!AE23,1)</f>
        <v>1</v>
      </c>
      <c r="AF23" s="313">
        <f>IF('BIFUbC-biomass'!AF23&gt;0,'E-biomass'!AF71/'BIFUbC-biomass'!AF23,1)</f>
        <v>1</v>
      </c>
      <c r="AG23" s="313">
        <f>IF('BIFUbC-biomass'!AG23&gt;0,'E-biomass'!AG71/'BIFUbC-biomass'!AG23,1)</f>
        <v>1</v>
      </c>
      <c r="AH23" s="313">
        <f>IF('BIFUbC-biomass'!AH23&gt;0,'E-biomass'!AH71/'BIFUbC-biomass'!AH23,1)</f>
        <v>1</v>
      </c>
      <c r="AI23" s="313">
        <f>IF('BIFUbC-biomass'!AI23&gt;0,'E-biomass'!AI71/'BIFUbC-biomass'!AI23,1)</f>
        <v>1</v>
      </c>
      <c r="AJ23" s="313">
        <f>IF('BIFUbC-biomass'!AJ23&gt;0,'E-biomass'!AJ71/'BIFUbC-biomass'!AJ23,1)</f>
        <v>1</v>
      </c>
      <c r="AK23" s="313">
        <f>IF('BIFUbC-biomass'!AK23&gt;0,'E-biomass'!AK71/'BIFUbC-biomass'!AK23,1)</f>
        <v>1</v>
      </c>
      <c r="AL23" s="313">
        <f>IF('BIFUbC-biomass'!AL23&gt;0,'E-biomass'!AL71/'BIFUbC-biomass'!AL23,1)</f>
        <v>1</v>
      </c>
      <c r="AM23" s="313">
        <f>IF('BIFUbC-biomass'!AM23&gt;0,'E-biomass'!AM71/'BIFUbC-biomass'!AM23,1)</f>
        <v>1</v>
      </c>
      <c r="AN23" s="313">
        <f>IF('BIFUbC-biomass'!AN23&gt;0,'E-biomass'!AN71/'BIFUbC-biomass'!AN23,1)</f>
        <v>1</v>
      </c>
      <c r="AO23" s="313">
        <f>IF('BIFUbC-biomass'!AO23&gt;0,'E-biomass'!AO71/'BIFUbC-biomass'!AO23,1)</f>
        <v>1</v>
      </c>
      <c r="AP23" s="313">
        <f>IF('BIFUbC-biomass'!AP23&gt;0,'E-biomass'!AP71/'BIFUbC-biomass'!AP23,1)</f>
        <v>1</v>
      </c>
      <c r="AQ23" s="313">
        <f>IF('BIFUbC-biomass'!AQ23&gt;0,'E-biomass'!AQ71/'BIFUbC-biomass'!AQ23,1)</f>
        <v>1</v>
      </c>
    </row>
    <row r="24" spans="1:43" x14ac:dyDescent="0.2">
      <c r="A24" s="313" t="s">
        <v>146</v>
      </c>
      <c r="B24" s="313">
        <f>IF('BIFUbC-biomass'!B24&gt;0,'E-biomass'!B72/'BIFUbC-biomass'!B24,1)</f>
        <v>1</v>
      </c>
      <c r="C24" s="313">
        <f>IF('BIFUbC-biomass'!C24&gt;0,'E-biomass'!C72/'BIFUbC-biomass'!C24,1)</f>
        <v>1</v>
      </c>
      <c r="D24" s="313">
        <f>IF('BIFUbC-biomass'!D24&gt;0,'E-biomass'!D72/'BIFUbC-biomass'!D24,1)</f>
        <v>1</v>
      </c>
      <c r="E24" s="313">
        <f>IF('BIFUbC-biomass'!E24&gt;0,'E-biomass'!E72/'BIFUbC-biomass'!E24,1)</f>
        <v>1</v>
      </c>
      <c r="F24" s="313">
        <f>IF('BIFUbC-biomass'!F24&gt;0,'E-biomass'!F72/'BIFUbC-biomass'!F24,1)</f>
        <v>1</v>
      </c>
      <c r="G24" s="313">
        <f>IF('BIFUbC-biomass'!G24&gt;0,'E-biomass'!G72/'BIFUbC-biomass'!G24,1)</f>
        <v>1</v>
      </c>
      <c r="H24" s="313">
        <f>IF('BIFUbC-biomass'!H24&gt;0,'E-biomass'!H72/'BIFUbC-biomass'!H24,1)</f>
        <v>1</v>
      </c>
      <c r="I24" s="313">
        <f>IF('BIFUbC-biomass'!I24&gt;0,'E-biomass'!I72/'BIFUbC-biomass'!I24,1)</f>
        <v>1</v>
      </c>
      <c r="J24" s="313">
        <f>IF('BIFUbC-biomass'!J24&gt;0,'E-biomass'!J72/'BIFUbC-biomass'!J24,1)</f>
        <v>1</v>
      </c>
      <c r="K24" s="313">
        <f>IF('BIFUbC-biomass'!K24&gt;0,'E-biomass'!K72/'BIFUbC-biomass'!K24,1)</f>
        <v>1</v>
      </c>
      <c r="L24" s="313">
        <f>IF('BIFUbC-biomass'!L24&gt;0,'E-biomass'!L72/'BIFUbC-biomass'!L24,1)</f>
        <v>1</v>
      </c>
      <c r="M24" s="313">
        <f>IF('BIFUbC-biomass'!M24&gt;0,'E-biomass'!M72/'BIFUbC-biomass'!M24,1)</f>
        <v>1</v>
      </c>
      <c r="N24" s="313">
        <f>IF('BIFUbC-biomass'!N24&gt;0,'E-biomass'!N72/'BIFUbC-biomass'!N24,1)</f>
        <v>1</v>
      </c>
      <c r="O24" s="313">
        <f>IF('BIFUbC-biomass'!O24&gt;0,'E-biomass'!O72/'BIFUbC-biomass'!O24,1)</f>
        <v>1</v>
      </c>
      <c r="P24" s="313">
        <f>IF('BIFUbC-biomass'!P24&gt;0,'E-biomass'!P72/'BIFUbC-biomass'!P24,1)</f>
        <v>1</v>
      </c>
      <c r="Q24" s="313">
        <f>IF('BIFUbC-biomass'!Q24&gt;0,'E-biomass'!Q72/'BIFUbC-biomass'!Q24,1)</f>
        <v>1</v>
      </c>
      <c r="R24" s="313">
        <f>IF('BIFUbC-biomass'!R24&gt;0,'E-biomass'!R72/'BIFUbC-biomass'!R24,1)</f>
        <v>1</v>
      </c>
      <c r="S24" s="313">
        <f>IF('BIFUbC-biomass'!S24&gt;0,'E-biomass'!S72/'BIFUbC-biomass'!S24,1)</f>
        <v>1</v>
      </c>
      <c r="T24" s="313">
        <f>IF('BIFUbC-biomass'!T24&gt;0,'E-biomass'!T72/'BIFUbC-biomass'!T24,1)</f>
        <v>1</v>
      </c>
      <c r="U24" s="313">
        <f>IF('BIFUbC-biomass'!U24&gt;0,'E-biomass'!U72/'BIFUbC-biomass'!U24,1)</f>
        <v>1</v>
      </c>
      <c r="V24" s="313">
        <f>IF('BIFUbC-biomass'!V24&gt;0,'E-biomass'!V72/'BIFUbC-biomass'!V24,1)</f>
        <v>1</v>
      </c>
      <c r="W24" s="313">
        <f>IF('BIFUbC-biomass'!W24&gt;0,'E-biomass'!W72/'BIFUbC-biomass'!W24,1)</f>
        <v>1</v>
      </c>
      <c r="X24" s="313">
        <f>IF('BIFUbC-biomass'!X24&gt;0,'E-biomass'!X72/'BIFUbC-biomass'!X24,1)</f>
        <v>1</v>
      </c>
      <c r="Y24" s="313">
        <f>IF('BIFUbC-biomass'!Y24&gt;0,'E-biomass'!Y72/'BIFUbC-biomass'!Y24,1)</f>
        <v>1</v>
      </c>
      <c r="Z24" s="313">
        <f>IF('BIFUbC-biomass'!Z24&gt;0,'E-biomass'!Z72/'BIFUbC-biomass'!Z24,1)</f>
        <v>1</v>
      </c>
      <c r="AA24" s="313">
        <f>IF('BIFUbC-biomass'!AA24&gt;0,'E-biomass'!AA72/'BIFUbC-biomass'!AA24,1)</f>
        <v>1</v>
      </c>
      <c r="AB24" s="313">
        <f>IF('BIFUbC-biomass'!AB24&gt;0,'E-biomass'!AB72/'BIFUbC-biomass'!AB24,1)</f>
        <v>1</v>
      </c>
      <c r="AC24" s="313">
        <f>IF('BIFUbC-biomass'!AC24&gt;0,'E-biomass'!AC72/'BIFUbC-biomass'!AC24,1)</f>
        <v>1</v>
      </c>
      <c r="AD24" s="313">
        <f>IF('BIFUbC-biomass'!AD24&gt;0,'E-biomass'!AD72/'BIFUbC-biomass'!AD24,1)</f>
        <v>1</v>
      </c>
      <c r="AE24" s="313">
        <f>IF('BIFUbC-biomass'!AE24&gt;0,'E-biomass'!AE72/'BIFUbC-biomass'!AE24,1)</f>
        <v>1</v>
      </c>
      <c r="AF24" s="313">
        <f>IF('BIFUbC-biomass'!AF24&gt;0,'E-biomass'!AF72/'BIFUbC-biomass'!AF24,1)</f>
        <v>1</v>
      </c>
      <c r="AG24" s="313">
        <f>IF('BIFUbC-biomass'!AG24&gt;0,'E-biomass'!AG72/'BIFUbC-biomass'!AG24,1)</f>
        <v>1</v>
      </c>
      <c r="AH24" s="313">
        <f>IF('BIFUbC-biomass'!AH24&gt;0,'E-biomass'!AH72/'BIFUbC-biomass'!AH24,1)</f>
        <v>1</v>
      </c>
      <c r="AI24" s="313">
        <f>IF('BIFUbC-biomass'!AI24&gt;0,'E-biomass'!AI72/'BIFUbC-biomass'!AI24,1)</f>
        <v>1</v>
      </c>
      <c r="AJ24" s="313">
        <f>IF('BIFUbC-biomass'!AJ24&gt;0,'E-biomass'!AJ72/'BIFUbC-biomass'!AJ24,1)</f>
        <v>1</v>
      </c>
      <c r="AK24" s="313">
        <f>IF('BIFUbC-biomass'!AK24&gt;0,'E-biomass'!AK72/'BIFUbC-biomass'!AK24,1)</f>
        <v>1</v>
      </c>
      <c r="AL24" s="313">
        <f>IF('BIFUbC-biomass'!AL24&gt;0,'E-biomass'!AL72/'BIFUbC-biomass'!AL24,1)</f>
        <v>1</v>
      </c>
      <c r="AM24" s="313">
        <f>IF('BIFUbC-biomass'!AM24&gt;0,'E-biomass'!AM72/'BIFUbC-biomass'!AM24,1)</f>
        <v>1</v>
      </c>
      <c r="AN24" s="313">
        <f>IF('BIFUbC-biomass'!AN24&gt;0,'E-biomass'!AN72/'BIFUbC-biomass'!AN24,1)</f>
        <v>1</v>
      </c>
      <c r="AO24" s="313">
        <f>IF('BIFUbC-biomass'!AO24&gt;0,'E-biomass'!AO72/'BIFUbC-biomass'!AO24,1)</f>
        <v>1</v>
      </c>
      <c r="AP24" s="313">
        <f>IF('BIFUbC-biomass'!AP24&gt;0,'E-biomass'!AP72/'BIFUbC-biomass'!AP24,1)</f>
        <v>1</v>
      </c>
      <c r="AQ24" s="313">
        <f>IF('BIFUbC-biomass'!AQ24&gt;0,'E-biomass'!AQ72/'BIFUbC-biomass'!AQ24,1)</f>
        <v>1</v>
      </c>
    </row>
    <row r="25" spans="1:43" x14ac:dyDescent="0.2">
      <c r="A25" s="313" t="s">
        <v>147</v>
      </c>
      <c r="B25" s="313">
        <f>IF('BIFUbC-biomass'!B25&gt;0,'E-biomass'!B73/'BIFUbC-biomass'!B25,1)</f>
        <v>1</v>
      </c>
      <c r="C25" s="313">
        <f>IF('BIFUbC-biomass'!C25&gt;0,'E-biomass'!C73/'BIFUbC-biomass'!C25,1)</f>
        <v>1</v>
      </c>
      <c r="D25" s="313">
        <f>IF('BIFUbC-biomass'!D25&gt;0,'E-biomass'!D73/'BIFUbC-biomass'!D25,1)</f>
        <v>1</v>
      </c>
      <c r="E25" s="313">
        <f>IF('BIFUbC-biomass'!E25&gt;0,'E-biomass'!E73/'BIFUbC-biomass'!E25,1)</f>
        <v>1</v>
      </c>
      <c r="F25" s="313">
        <f>IF('BIFUbC-biomass'!F25&gt;0,'E-biomass'!F73/'BIFUbC-biomass'!F25,1)</f>
        <v>1</v>
      </c>
      <c r="G25" s="313">
        <f>IF('BIFUbC-biomass'!G25&gt;0,'E-biomass'!G73/'BIFUbC-biomass'!G25,1)</f>
        <v>1</v>
      </c>
      <c r="H25" s="313">
        <f>IF('BIFUbC-biomass'!H25&gt;0,'E-biomass'!H73/'BIFUbC-biomass'!H25,1)</f>
        <v>1</v>
      </c>
      <c r="I25" s="313">
        <f>IF('BIFUbC-biomass'!I25&gt;0,'E-biomass'!I73/'BIFUbC-biomass'!I25,1)</f>
        <v>1</v>
      </c>
      <c r="J25" s="313">
        <f>IF('BIFUbC-biomass'!J25&gt;0,'E-biomass'!J73/'BIFUbC-biomass'!J25,1)</f>
        <v>1</v>
      </c>
      <c r="K25" s="313">
        <f>IF('BIFUbC-biomass'!K25&gt;0,'E-biomass'!K73/'BIFUbC-biomass'!K25,1)</f>
        <v>1</v>
      </c>
      <c r="L25" s="313">
        <f>IF('BIFUbC-biomass'!L25&gt;0,'E-biomass'!L73/'BIFUbC-biomass'!L25,1)</f>
        <v>1</v>
      </c>
      <c r="M25" s="313">
        <f>IF('BIFUbC-biomass'!M25&gt;0,'E-biomass'!M73/'BIFUbC-biomass'!M25,1)</f>
        <v>1</v>
      </c>
      <c r="N25" s="313">
        <f>IF('BIFUbC-biomass'!N25&gt;0,'E-biomass'!N73/'BIFUbC-biomass'!N25,1)</f>
        <v>1</v>
      </c>
      <c r="O25" s="313">
        <f>IF('BIFUbC-biomass'!O25&gt;0,'E-biomass'!O73/'BIFUbC-biomass'!O25,1)</f>
        <v>1</v>
      </c>
      <c r="P25" s="313">
        <f>IF('BIFUbC-biomass'!P25&gt;0,'E-biomass'!P73/'BIFUbC-biomass'!P25,1)</f>
        <v>1</v>
      </c>
      <c r="Q25" s="313">
        <f>IF('BIFUbC-biomass'!Q25&gt;0,'E-biomass'!Q73/'BIFUbC-biomass'!Q25,1)</f>
        <v>1</v>
      </c>
      <c r="R25" s="313">
        <f>IF('BIFUbC-biomass'!R25&gt;0,'E-biomass'!R73/'BIFUbC-biomass'!R25,1)</f>
        <v>1</v>
      </c>
      <c r="S25" s="313">
        <f>IF('BIFUbC-biomass'!S25&gt;0,'E-biomass'!S73/'BIFUbC-biomass'!S25,1)</f>
        <v>1</v>
      </c>
      <c r="T25" s="313">
        <f>IF('BIFUbC-biomass'!T25&gt;0,'E-biomass'!T73/'BIFUbC-biomass'!T25,1)</f>
        <v>1</v>
      </c>
      <c r="U25" s="313">
        <f>IF('BIFUbC-biomass'!U25&gt;0,'E-biomass'!U73/'BIFUbC-biomass'!U25,1)</f>
        <v>1</v>
      </c>
      <c r="V25" s="313">
        <f>IF('BIFUbC-biomass'!V25&gt;0,'E-biomass'!V73/'BIFUbC-biomass'!V25,1)</f>
        <v>1</v>
      </c>
      <c r="W25" s="313">
        <f>IF('BIFUbC-biomass'!W25&gt;0,'E-biomass'!W73/'BIFUbC-biomass'!W25,1)</f>
        <v>1</v>
      </c>
      <c r="X25" s="313">
        <f>IF('BIFUbC-biomass'!X25&gt;0,'E-biomass'!X73/'BIFUbC-biomass'!X25,1)</f>
        <v>1</v>
      </c>
      <c r="Y25" s="313">
        <f>IF('BIFUbC-biomass'!Y25&gt;0,'E-biomass'!Y73/'BIFUbC-biomass'!Y25,1)</f>
        <v>1</v>
      </c>
      <c r="Z25" s="313">
        <f>IF('BIFUbC-biomass'!Z25&gt;0,'E-biomass'!Z73/'BIFUbC-biomass'!Z25,1)</f>
        <v>1</v>
      </c>
      <c r="AA25" s="313">
        <f>IF('BIFUbC-biomass'!AA25&gt;0,'E-biomass'!AA73/'BIFUbC-biomass'!AA25,1)</f>
        <v>1</v>
      </c>
      <c r="AB25" s="313">
        <f>IF('BIFUbC-biomass'!AB25&gt;0,'E-biomass'!AB73/'BIFUbC-biomass'!AB25,1)</f>
        <v>1</v>
      </c>
      <c r="AC25" s="313">
        <f>IF('BIFUbC-biomass'!AC25&gt;0,'E-biomass'!AC73/'BIFUbC-biomass'!AC25,1)</f>
        <v>1</v>
      </c>
      <c r="AD25" s="313">
        <f>IF('BIFUbC-biomass'!AD25&gt;0,'E-biomass'!AD73/'BIFUbC-biomass'!AD25,1)</f>
        <v>1</v>
      </c>
      <c r="AE25" s="313">
        <f>IF('BIFUbC-biomass'!AE25&gt;0,'E-biomass'!AE73/'BIFUbC-biomass'!AE25,1)</f>
        <v>1</v>
      </c>
      <c r="AF25" s="313">
        <f>IF('BIFUbC-biomass'!AF25&gt;0,'E-biomass'!AF73/'BIFUbC-biomass'!AF25,1)</f>
        <v>1</v>
      </c>
      <c r="AG25" s="313">
        <f>IF('BIFUbC-biomass'!AG25&gt;0,'E-biomass'!AG73/'BIFUbC-biomass'!AG25,1)</f>
        <v>1</v>
      </c>
      <c r="AH25" s="313">
        <f>IF('BIFUbC-biomass'!AH25&gt;0,'E-biomass'!AH73/'BIFUbC-biomass'!AH25,1)</f>
        <v>1</v>
      </c>
      <c r="AI25" s="313">
        <f>IF('BIFUbC-biomass'!AI25&gt;0,'E-biomass'!AI73/'BIFUbC-biomass'!AI25,1)</f>
        <v>1</v>
      </c>
      <c r="AJ25" s="313">
        <f>IF('BIFUbC-biomass'!AJ25&gt;0,'E-biomass'!AJ73/'BIFUbC-biomass'!AJ25,1)</f>
        <v>1</v>
      </c>
      <c r="AK25" s="313">
        <f>IF('BIFUbC-biomass'!AK25&gt;0,'E-biomass'!AK73/'BIFUbC-biomass'!AK25,1)</f>
        <v>1</v>
      </c>
      <c r="AL25" s="313">
        <f>IF('BIFUbC-biomass'!AL25&gt;0,'E-biomass'!AL73/'BIFUbC-biomass'!AL25,1)</f>
        <v>1</v>
      </c>
      <c r="AM25" s="313">
        <f>IF('BIFUbC-biomass'!AM25&gt;0,'E-biomass'!AM73/'BIFUbC-biomass'!AM25,1)</f>
        <v>1</v>
      </c>
      <c r="AN25" s="313">
        <f>IF('BIFUbC-biomass'!AN25&gt;0,'E-biomass'!AN73/'BIFUbC-biomass'!AN25,1)</f>
        <v>1</v>
      </c>
      <c r="AO25" s="313">
        <f>IF('BIFUbC-biomass'!AO25&gt;0,'E-biomass'!AO73/'BIFUbC-biomass'!AO25,1)</f>
        <v>1</v>
      </c>
      <c r="AP25" s="313">
        <f>IF('BIFUbC-biomass'!AP25&gt;0,'E-biomass'!AP73/'BIFUbC-biomass'!AP25,1)</f>
        <v>1</v>
      </c>
      <c r="AQ25" s="313">
        <f>IF('BIFUbC-biomass'!AQ25&gt;0,'E-biomass'!AQ73/'BIFUbC-biomass'!AQ25,1)</f>
        <v>1</v>
      </c>
    </row>
    <row r="26" spans="1:43" x14ac:dyDescent="0.2">
      <c r="A26" s="313" t="s">
        <v>148</v>
      </c>
      <c r="B26" s="313">
        <f>IF('BIFUbC-biomass'!B26&gt;0,'E-biomass'!B74/'BIFUbC-biomass'!B26,1)</f>
        <v>1</v>
      </c>
      <c r="C26" s="313">
        <f>IF('BIFUbC-biomass'!C26&gt;0,'E-biomass'!C74/'BIFUbC-biomass'!C26,1)</f>
        <v>1</v>
      </c>
      <c r="D26" s="313">
        <f>IF('BIFUbC-biomass'!D26&gt;0,'E-biomass'!D74/'BIFUbC-biomass'!D26,1)</f>
        <v>1</v>
      </c>
      <c r="E26" s="313">
        <f>IF('BIFUbC-biomass'!E26&gt;0,'E-biomass'!E74/'BIFUbC-biomass'!E26,1)</f>
        <v>1</v>
      </c>
      <c r="F26" s="313">
        <f>IF('BIFUbC-biomass'!F26&gt;0,'E-biomass'!F74/'BIFUbC-biomass'!F26,1)</f>
        <v>1</v>
      </c>
      <c r="G26" s="313">
        <f>IF('BIFUbC-biomass'!G26&gt;0,'E-biomass'!G74/'BIFUbC-biomass'!G26,1)</f>
        <v>1</v>
      </c>
      <c r="H26" s="313">
        <f>IF('BIFUbC-biomass'!H26&gt;0,'E-biomass'!H74/'BIFUbC-biomass'!H26,1)</f>
        <v>1</v>
      </c>
      <c r="I26" s="313">
        <f>IF('BIFUbC-biomass'!I26&gt;0,'E-biomass'!I74/'BIFUbC-biomass'!I26,1)</f>
        <v>1</v>
      </c>
      <c r="J26" s="313">
        <f>IF('BIFUbC-biomass'!J26&gt;0,'E-biomass'!J74/'BIFUbC-biomass'!J26,1)</f>
        <v>1</v>
      </c>
      <c r="K26" s="313">
        <f>IF('BIFUbC-biomass'!K26&gt;0,'E-biomass'!K74/'BIFUbC-biomass'!K26,1)</f>
        <v>1</v>
      </c>
      <c r="L26" s="313">
        <f>IF('BIFUbC-biomass'!L26&gt;0,'E-biomass'!L74/'BIFUbC-biomass'!L26,1)</f>
        <v>1</v>
      </c>
      <c r="M26" s="313">
        <f>IF('BIFUbC-biomass'!M26&gt;0,'E-biomass'!M74/'BIFUbC-biomass'!M26,1)</f>
        <v>1</v>
      </c>
      <c r="N26" s="313">
        <f>IF('BIFUbC-biomass'!N26&gt;0,'E-biomass'!N74/'BIFUbC-biomass'!N26,1)</f>
        <v>1</v>
      </c>
      <c r="O26" s="313">
        <f>IF('BIFUbC-biomass'!O26&gt;0,'E-biomass'!O74/'BIFUbC-biomass'!O26,1)</f>
        <v>1</v>
      </c>
      <c r="P26" s="313">
        <f>IF('BIFUbC-biomass'!P26&gt;0,'E-biomass'!P74/'BIFUbC-biomass'!P26,1)</f>
        <v>1</v>
      </c>
      <c r="Q26" s="313">
        <f>IF('BIFUbC-biomass'!Q26&gt;0,'E-biomass'!Q74/'BIFUbC-biomass'!Q26,1)</f>
        <v>1</v>
      </c>
      <c r="R26" s="313">
        <f>IF('BIFUbC-biomass'!R26&gt;0,'E-biomass'!R74/'BIFUbC-biomass'!R26,1)</f>
        <v>1</v>
      </c>
      <c r="S26" s="313">
        <f>IF('BIFUbC-biomass'!S26&gt;0,'E-biomass'!S74/'BIFUbC-biomass'!S26,1)</f>
        <v>1</v>
      </c>
      <c r="T26" s="313">
        <f>IF('BIFUbC-biomass'!T26&gt;0,'E-biomass'!T74/'BIFUbC-biomass'!T26,1)</f>
        <v>1</v>
      </c>
      <c r="U26" s="313">
        <f>IF('BIFUbC-biomass'!U26&gt;0,'E-biomass'!U74/'BIFUbC-biomass'!U26,1)</f>
        <v>1</v>
      </c>
      <c r="V26" s="313">
        <f>IF('BIFUbC-biomass'!V26&gt;0,'E-biomass'!V74/'BIFUbC-biomass'!V26,1)</f>
        <v>1</v>
      </c>
      <c r="W26" s="313">
        <f>IF('BIFUbC-biomass'!W26&gt;0,'E-biomass'!W74/'BIFUbC-biomass'!W26,1)</f>
        <v>1</v>
      </c>
      <c r="X26" s="313">
        <f>IF('BIFUbC-biomass'!X26&gt;0,'E-biomass'!X74/'BIFUbC-biomass'!X26,1)</f>
        <v>1</v>
      </c>
      <c r="Y26" s="313">
        <f>IF('BIFUbC-biomass'!Y26&gt;0,'E-biomass'!Y74/'BIFUbC-biomass'!Y26,1)</f>
        <v>1</v>
      </c>
      <c r="Z26" s="313">
        <f>IF('BIFUbC-biomass'!Z26&gt;0,'E-biomass'!Z74/'BIFUbC-biomass'!Z26,1)</f>
        <v>1</v>
      </c>
      <c r="AA26" s="313">
        <f>IF('BIFUbC-biomass'!AA26&gt;0,'E-biomass'!AA74/'BIFUbC-biomass'!AA26,1)</f>
        <v>1</v>
      </c>
      <c r="AB26" s="313">
        <f>IF('BIFUbC-biomass'!AB26&gt;0,'E-biomass'!AB74/'BIFUbC-biomass'!AB26,1)</f>
        <v>1</v>
      </c>
      <c r="AC26" s="313">
        <f>IF('BIFUbC-biomass'!AC26&gt;0,'E-biomass'!AC74/'BIFUbC-biomass'!AC26,1)</f>
        <v>1</v>
      </c>
      <c r="AD26" s="313">
        <f>IF('BIFUbC-biomass'!AD26&gt;0,'E-biomass'!AD74/'BIFUbC-biomass'!AD26,1)</f>
        <v>1</v>
      </c>
      <c r="AE26" s="313">
        <f>IF('BIFUbC-biomass'!AE26&gt;0,'E-biomass'!AE74/'BIFUbC-biomass'!AE26,1)</f>
        <v>1</v>
      </c>
      <c r="AF26" s="313">
        <f>IF('BIFUbC-biomass'!AF26&gt;0,'E-biomass'!AF74/'BIFUbC-biomass'!AF26,1)</f>
        <v>1</v>
      </c>
      <c r="AG26" s="313">
        <f>IF('BIFUbC-biomass'!AG26&gt;0,'E-biomass'!AG74/'BIFUbC-biomass'!AG26,1)</f>
        <v>1</v>
      </c>
      <c r="AH26" s="313">
        <f>IF('BIFUbC-biomass'!AH26&gt;0,'E-biomass'!AH74/'BIFUbC-biomass'!AH26,1)</f>
        <v>1</v>
      </c>
      <c r="AI26" s="313">
        <f>IF('BIFUbC-biomass'!AI26&gt;0,'E-biomass'!AI74/'BIFUbC-biomass'!AI26,1)</f>
        <v>1</v>
      </c>
      <c r="AJ26" s="313">
        <f>IF('BIFUbC-biomass'!AJ26&gt;0,'E-biomass'!AJ74/'BIFUbC-biomass'!AJ26,1)</f>
        <v>1</v>
      </c>
      <c r="AK26" s="313">
        <f>IF('BIFUbC-biomass'!AK26&gt;0,'E-biomass'!AK74/'BIFUbC-biomass'!AK26,1)</f>
        <v>1</v>
      </c>
      <c r="AL26" s="313">
        <f>IF('BIFUbC-biomass'!AL26&gt;0,'E-biomass'!AL74/'BIFUbC-biomass'!AL26,1)</f>
        <v>1</v>
      </c>
      <c r="AM26" s="313">
        <f>IF('BIFUbC-biomass'!AM26&gt;0,'E-biomass'!AM74/'BIFUbC-biomass'!AM26,1)</f>
        <v>1</v>
      </c>
      <c r="AN26" s="313">
        <f>IF('BIFUbC-biomass'!AN26&gt;0,'E-biomass'!AN74/'BIFUbC-biomass'!AN26,1)</f>
        <v>1</v>
      </c>
      <c r="AO26" s="313">
        <f>IF('BIFUbC-biomass'!AO26&gt;0,'E-biomass'!AO74/'BIFUbC-biomass'!AO26,1)</f>
        <v>1</v>
      </c>
      <c r="AP26" s="313">
        <f>IF('BIFUbC-biomass'!AP26&gt;0,'E-biomass'!AP74/'BIFUbC-biomass'!AP26,1)</f>
        <v>1</v>
      </c>
      <c r="AQ26" s="313">
        <f>IF('BIFUbC-biomass'!AQ26&gt;0,'E-biomass'!AQ74/'BIFUbC-biomass'!AQ26,1)</f>
        <v>1</v>
      </c>
    </row>
  </sheetData>
  <phoneticPr fontId="3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8940E-C7B4-4873-B310-407B2AA35DE1}">
  <sheetPr codeName="Sheet55">
    <tabColor theme="4" tint="-0.249977111117893"/>
  </sheetPr>
  <dimension ref="A1:AQ26"/>
  <sheetViews>
    <sheetView tabSelected="1" workbookViewId="0">
      <selection activeCell="I36" sqref="I36"/>
    </sheetView>
    <sheetView workbookViewId="1">
      <selection activeCell="I40" sqref="I40"/>
    </sheetView>
  </sheetViews>
  <sheetFormatPr defaultColWidth="9" defaultRowHeight="12.75" x14ac:dyDescent="0.2"/>
  <cols>
    <col min="1" max="1" width="26.625" style="313" customWidth="1"/>
    <col min="2" max="16384" width="9" style="313"/>
  </cols>
  <sheetData>
    <row r="1" spans="1:43" x14ac:dyDescent="0.2">
      <c r="A1" s="313" t="s">
        <v>428</v>
      </c>
      <c r="B1" s="313">
        <v>2019</v>
      </c>
      <c r="C1" s="313">
        <v>2020</v>
      </c>
      <c r="D1" s="313">
        <v>2021</v>
      </c>
      <c r="E1" s="313">
        <v>2022</v>
      </c>
      <c r="F1" s="313">
        <v>2023</v>
      </c>
      <c r="G1" s="313">
        <v>2024</v>
      </c>
      <c r="H1" s="313">
        <v>2025</v>
      </c>
      <c r="I1" s="313">
        <v>2026</v>
      </c>
      <c r="J1" s="313">
        <v>2027</v>
      </c>
      <c r="K1" s="313">
        <v>2028</v>
      </c>
      <c r="L1" s="313">
        <v>2029</v>
      </c>
      <c r="M1" s="313">
        <v>2030</v>
      </c>
      <c r="N1" s="313">
        <v>2031</v>
      </c>
      <c r="O1" s="313">
        <v>2032</v>
      </c>
      <c r="P1" s="313">
        <v>2033</v>
      </c>
      <c r="Q1" s="313">
        <v>2034</v>
      </c>
      <c r="R1" s="313">
        <v>2035</v>
      </c>
      <c r="S1" s="313">
        <v>2036</v>
      </c>
      <c r="T1" s="313">
        <v>2037</v>
      </c>
      <c r="U1" s="313">
        <v>2038</v>
      </c>
      <c r="V1" s="313">
        <v>2039</v>
      </c>
      <c r="W1" s="313">
        <v>2040</v>
      </c>
      <c r="X1" s="313">
        <v>2041</v>
      </c>
      <c r="Y1" s="313">
        <v>2042</v>
      </c>
      <c r="Z1" s="313">
        <v>2043</v>
      </c>
      <c r="AA1" s="313">
        <v>2044</v>
      </c>
      <c r="AB1" s="313">
        <v>2045</v>
      </c>
      <c r="AC1" s="313">
        <v>2046</v>
      </c>
      <c r="AD1" s="313">
        <v>2047</v>
      </c>
      <c r="AE1" s="313">
        <v>2048</v>
      </c>
      <c r="AF1" s="313">
        <v>2049</v>
      </c>
      <c r="AG1" s="313">
        <v>2050</v>
      </c>
      <c r="AH1" s="313">
        <v>2051</v>
      </c>
      <c r="AI1" s="313">
        <v>2052</v>
      </c>
      <c r="AJ1" s="313">
        <v>2053</v>
      </c>
      <c r="AK1" s="313">
        <v>2054</v>
      </c>
      <c r="AL1" s="313">
        <v>2055</v>
      </c>
      <c r="AM1" s="313">
        <v>2056</v>
      </c>
      <c r="AN1" s="313">
        <v>2057</v>
      </c>
      <c r="AO1" s="313">
        <v>2058</v>
      </c>
      <c r="AP1" s="313">
        <v>2059</v>
      </c>
      <c r="AQ1" s="313">
        <v>2060</v>
      </c>
    </row>
    <row r="2" spans="1:43" x14ac:dyDescent="0.2">
      <c r="A2" s="313" t="s">
        <v>124</v>
      </c>
      <c r="B2" s="313">
        <v>1</v>
      </c>
      <c r="C2" s="313">
        <v>1</v>
      </c>
      <c r="D2" s="313">
        <v>1</v>
      </c>
      <c r="E2" s="313">
        <v>1</v>
      </c>
      <c r="F2" s="313">
        <v>1</v>
      </c>
      <c r="G2" s="313">
        <v>1</v>
      </c>
      <c r="H2" s="313">
        <v>1</v>
      </c>
      <c r="I2" s="313">
        <v>1</v>
      </c>
      <c r="J2" s="313">
        <v>1</v>
      </c>
      <c r="K2" s="313">
        <v>1</v>
      </c>
      <c r="L2" s="313">
        <v>1</v>
      </c>
      <c r="M2" s="313">
        <v>1</v>
      </c>
      <c r="N2" s="313">
        <v>1</v>
      </c>
      <c r="O2" s="313">
        <v>1</v>
      </c>
      <c r="P2" s="313">
        <v>1</v>
      </c>
      <c r="Q2" s="313">
        <v>1</v>
      </c>
      <c r="R2" s="313">
        <v>1</v>
      </c>
      <c r="S2" s="313">
        <v>1</v>
      </c>
      <c r="T2" s="313">
        <v>1</v>
      </c>
      <c r="U2" s="313">
        <v>1</v>
      </c>
      <c r="V2" s="313">
        <v>1</v>
      </c>
      <c r="W2" s="313">
        <v>1</v>
      </c>
      <c r="X2" s="313">
        <v>1</v>
      </c>
      <c r="Y2" s="313">
        <v>1</v>
      </c>
      <c r="Z2" s="313">
        <v>1</v>
      </c>
      <c r="AA2" s="313">
        <v>1</v>
      </c>
      <c r="AB2" s="313">
        <v>1</v>
      </c>
      <c r="AC2" s="313">
        <v>1</v>
      </c>
      <c r="AD2" s="313">
        <v>1</v>
      </c>
      <c r="AE2" s="313">
        <v>1</v>
      </c>
      <c r="AF2" s="313">
        <v>1</v>
      </c>
      <c r="AG2" s="313">
        <v>1</v>
      </c>
      <c r="AH2" s="313">
        <v>1</v>
      </c>
      <c r="AI2" s="313">
        <v>1</v>
      </c>
      <c r="AJ2" s="313">
        <v>1</v>
      </c>
      <c r="AK2" s="313">
        <v>1</v>
      </c>
      <c r="AL2" s="313">
        <v>1</v>
      </c>
      <c r="AM2" s="313">
        <v>1</v>
      </c>
      <c r="AN2" s="313">
        <v>1</v>
      </c>
      <c r="AO2" s="313">
        <v>1</v>
      </c>
      <c r="AP2" s="313">
        <v>1</v>
      </c>
      <c r="AQ2" s="313">
        <v>1</v>
      </c>
    </row>
    <row r="3" spans="1:43" x14ac:dyDescent="0.2">
      <c r="A3" s="313" t="s">
        <v>125</v>
      </c>
      <c r="B3" s="313">
        <v>1</v>
      </c>
      <c r="C3" s="313">
        <v>1</v>
      </c>
      <c r="D3" s="313">
        <v>1</v>
      </c>
      <c r="E3" s="313">
        <v>1</v>
      </c>
      <c r="F3" s="313">
        <v>1</v>
      </c>
      <c r="G3" s="313">
        <v>1</v>
      </c>
      <c r="H3" s="313">
        <v>1</v>
      </c>
      <c r="I3" s="313">
        <v>1</v>
      </c>
      <c r="J3" s="313">
        <v>1</v>
      </c>
      <c r="K3" s="313">
        <v>1</v>
      </c>
      <c r="L3" s="313">
        <v>1</v>
      </c>
      <c r="M3" s="313">
        <v>1</v>
      </c>
      <c r="N3" s="313">
        <v>1</v>
      </c>
      <c r="O3" s="313">
        <v>1</v>
      </c>
      <c r="P3" s="313">
        <v>1</v>
      </c>
      <c r="Q3" s="313">
        <v>1</v>
      </c>
      <c r="R3" s="313">
        <v>1</v>
      </c>
      <c r="S3" s="313">
        <v>1</v>
      </c>
      <c r="T3" s="313">
        <v>1</v>
      </c>
      <c r="U3" s="313">
        <v>1</v>
      </c>
      <c r="V3" s="313">
        <v>1</v>
      </c>
      <c r="W3" s="313">
        <v>1</v>
      </c>
      <c r="X3" s="313">
        <v>1</v>
      </c>
      <c r="Y3" s="313">
        <v>1</v>
      </c>
      <c r="Z3" s="313">
        <v>1</v>
      </c>
      <c r="AA3" s="313">
        <v>1</v>
      </c>
      <c r="AB3" s="313">
        <v>1</v>
      </c>
      <c r="AC3" s="313">
        <v>1</v>
      </c>
      <c r="AD3" s="313">
        <v>1</v>
      </c>
      <c r="AE3" s="313">
        <v>1</v>
      </c>
      <c r="AF3" s="313">
        <v>1</v>
      </c>
      <c r="AG3" s="313">
        <v>1</v>
      </c>
      <c r="AH3" s="313">
        <v>1</v>
      </c>
      <c r="AI3" s="313">
        <v>1</v>
      </c>
      <c r="AJ3" s="313">
        <v>1</v>
      </c>
      <c r="AK3" s="313">
        <v>1</v>
      </c>
      <c r="AL3" s="313">
        <v>1</v>
      </c>
      <c r="AM3" s="313">
        <v>1</v>
      </c>
      <c r="AN3" s="313">
        <v>1</v>
      </c>
      <c r="AO3" s="313">
        <v>1</v>
      </c>
      <c r="AP3" s="313">
        <v>1</v>
      </c>
      <c r="AQ3" s="313">
        <v>1</v>
      </c>
    </row>
    <row r="4" spans="1:43" x14ac:dyDescent="0.2">
      <c r="A4" s="313" t="s">
        <v>126</v>
      </c>
      <c r="B4" s="313">
        <v>1</v>
      </c>
      <c r="C4" s="313">
        <v>1</v>
      </c>
      <c r="D4" s="313">
        <v>1</v>
      </c>
      <c r="E4" s="313">
        <v>1</v>
      </c>
      <c r="F4" s="313">
        <v>1</v>
      </c>
      <c r="G4" s="313">
        <v>1</v>
      </c>
      <c r="H4" s="313">
        <v>1</v>
      </c>
      <c r="I4" s="313">
        <v>1</v>
      </c>
      <c r="J4" s="313">
        <v>1</v>
      </c>
      <c r="K4" s="313">
        <v>1</v>
      </c>
      <c r="L4" s="313">
        <v>1</v>
      </c>
      <c r="M4" s="313">
        <v>1</v>
      </c>
      <c r="N4" s="313">
        <v>1</v>
      </c>
      <c r="O4" s="313">
        <v>1</v>
      </c>
      <c r="P4" s="313">
        <v>1</v>
      </c>
      <c r="Q4" s="313">
        <v>1</v>
      </c>
      <c r="R4" s="313">
        <v>1</v>
      </c>
      <c r="S4" s="313">
        <v>1</v>
      </c>
      <c r="T4" s="313">
        <v>1</v>
      </c>
      <c r="U4" s="313">
        <v>1</v>
      </c>
      <c r="V4" s="313">
        <v>1</v>
      </c>
      <c r="W4" s="313">
        <v>1</v>
      </c>
      <c r="X4" s="313">
        <v>1</v>
      </c>
      <c r="Y4" s="313">
        <v>1</v>
      </c>
      <c r="Z4" s="313">
        <v>1</v>
      </c>
      <c r="AA4" s="313">
        <v>1</v>
      </c>
      <c r="AB4" s="313">
        <v>1</v>
      </c>
      <c r="AC4" s="313">
        <v>1</v>
      </c>
      <c r="AD4" s="313">
        <v>1</v>
      </c>
      <c r="AE4" s="313">
        <v>1</v>
      </c>
      <c r="AF4" s="313">
        <v>1</v>
      </c>
      <c r="AG4" s="313">
        <v>1</v>
      </c>
      <c r="AH4" s="313">
        <v>1</v>
      </c>
      <c r="AI4" s="313">
        <v>1</v>
      </c>
      <c r="AJ4" s="313">
        <v>1</v>
      </c>
      <c r="AK4" s="313">
        <v>1</v>
      </c>
      <c r="AL4" s="313">
        <v>1</v>
      </c>
      <c r="AM4" s="313">
        <v>1</v>
      </c>
      <c r="AN4" s="313">
        <v>1</v>
      </c>
      <c r="AO4" s="313">
        <v>1</v>
      </c>
      <c r="AP4" s="313">
        <v>1</v>
      </c>
      <c r="AQ4" s="313">
        <v>1</v>
      </c>
    </row>
    <row r="5" spans="1:43" x14ac:dyDescent="0.2">
      <c r="A5" s="313" t="s">
        <v>127</v>
      </c>
      <c r="B5" s="313">
        <v>1</v>
      </c>
      <c r="C5" s="313">
        <v>1</v>
      </c>
      <c r="D5" s="313">
        <v>1</v>
      </c>
      <c r="E5" s="313">
        <v>1</v>
      </c>
      <c r="F5" s="313">
        <v>1</v>
      </c>
      <c r="G5" s="313">
        <v>1</v>
      </c>
      <c r="H5" s="313">
        <v>1</v>
      </c>
      <c r="I5" s="313">
        <v>1</v>
      </c>
      <c r="J5" s="313">
        <v>1</v>
      </c>
      <c r="K5" s="313">
        <v>1</v>
      </c>
      <c r="L5" s="313">
        <v>1</v>
      </c>
      <c r="M5" s="313">
        <v>1</v>
      </c>
      <c r="N5" s="313">
        <v>1</v>
      </c>
      <c r="O5" s="313">
        <v>1</v>
      </c>
      <c r="P5" s="313">
        <v>1</v>
      </c>
      <c r="Q5" s="313">
        <v>1</v>
      </c>
      <c r="R5" s="313">
        <v>1</v>
      </c>
      <c r="S5" s="313">
        <v>1</v>
      </c>
      <c r="T5" s="313">
        <v>1</v>
      </c>
      <c r="U5" s="313">
        <v>1</v>
      </c>
      <c r="V5" s="313">
        <v>1</v>
      </c>
      <c r="W5" s="313">
        <v>1</v>
      </c>
      <c r="X5" s="313">
        <v>1</v>
      </c>
      <c r="Y5" s="313">
        <v>1</v>
      </c>
      <c r="Z5" s="313">
        <v>1</v>
      </c>
      <c r="AA5" s="313">
        <v>1</v>
      </c>
      <c r="AB5" s="313">
        <v>1</v>
      </c>
      <c r="AC5" s="313">
        <v>1</v>
      </c>
      <c r="AD5" s="313">
        <v>1</v>
      </c>
      <c r="AE5" s="313">
        <v>1</v>
      </c>
      <c r="AF5" s="313">
        <v>1</v>
      </c>
      <c r="AG5" s="313">
        <v>1</v>
      </c>
      <c r="AH5" s="313">
        <v>1</v>
      </c>
      <c r="AI5" s="313">
        <v>1</v>
      </c>
      <c r="AJ5" s="313">
        <v>1</v>
      </c>
      <c r="AK5" s="313">
        <v>1</v>
      </c>
      <c r="AL5" s="313">
        <v>1</v>
      </c>
      <c r="AM5" s="313">
        <v>1</v>
      </c>
      <c r="AN5" s="313">
        <v>1</v>
      </c>
      <c r="AO5" s="313">
        <v>1</v>
      </c>
      <c r="AP5" s="313">
        <v>1</v>
      </c>
      <c r="AQ5" s="313">
        <v>1</v>
      </c>
    </row>
    <row r="6" spans="1:43" x14ac:dyDescent="0.2">
      <c r="A6" s="313" t="s">
        <v>128</v>
      </c>
      <c r="B6" s="313">
        <v>1</v>
      </c>
      <c r="C6" s="313">
        <v>1</v>
      </c>
      <c r="D6" s="313">
        <v>1</v>
      </c>
      <c r="E6" s="313">
        <v>1</v>
      </c>
      <c r="F6" s="313">
        <v>1</v>
      </c>
      <c r="G6" s="313">
        <v>1</v>
      </c>
      <c r="H6" s="313">
        <v>1</v>
      </c>
      <c r="I6" s="313">
        <v>1</v>
      </c>
      <c r="J6" s="313">
        <v>1</v>
      </c>
      <c r="K6" s="313">
        <v>1</v>
      </c>
      <c r="L6" s="313">
        <v>1</v>
      </c>
      <c r="M6" s="313">
        <v>1</v>
      </c>
      <c r="N6" s="313">
        <v>1</v>
      </c>
      <c r="O6" s="313">
        <v>1</v>
      </c>
      <c r="P6" s="313">
        <v>1</v>
      </c>
      <c r="Q6" s="313">
        <v>1</v>
      </c>
      <c r="R6" s="313">
        <v>1</v>
      </c>
      <c r="S6" s="313">
        <v>1</v>
      </c>
      <c r="T6" s="313">
        <v>1</v>
      </c>
      <c r="U6" s="313">
        <v>1</v>
      </c>
      <c r="V6" s="313">
        <v>1</v>
      </c>
      <c r="W6" s="313">
        <v>1</v>
      </c>
      <c r="X6" s="313">
        <v>1</v>
      </c>
      <c r="Y6" s="313">
        <v>1</v>
      </c>
      <c r="Z6" s="313">
        <v>1</v>
      </c>
      <c r="AA6" s="313">
        <v>1</v>
      </c>
      <c r="AB6" s="313">
        <v>1</v>
      </c>
      <c r="AC6" s="313">
        <v>1</v>
      </c>
      <c r="AD6" s="313">
        <v>1</v>
      </c>
      <c r="AE6" s="313">
        <v>1</v>
      </c>
      <c r="AF6" s="313">
        <v>1</v>
      </c>
      <c r="AG6" s="313">
        <v>1</v>
      </c>
      <c r="AH6" s="313">
        <v>1</v>
      </c>
      <c r="AI6" s="313">
        <v>1</v>
      </c>
      <c r="AJ6" s="313">
        <v>1</v>
      </c>
      <c r="AK6" s="313">
        <v>1</v>
      </c>
      <c r="AL6" s="313">
        <v>1</v>
      </c>
      <c r="AM6" s="313">
        <v>1</v>
      </c>
      <c r="AN6" s="313">
        <v>1</v>
      </c>
      <c r="AO6" s="313">
        <v>1</v>
      </c>
      <c r="AP6" s="313">
        <v>1</v>
      </c>
      <c r="AQ6" s="313">
        <v>1</v>
      </c>
    </row>
    <row r="7" spans="1:43" x14ac:dyDescent="0.2">
      <c r="A7" s="313" t="s">
        <v>129</v>
      </c>
      <c r="B7" s="313">
        <v>1</v>
      </c>
      <c r="C7" s="313">
        <v>1</v>
      </c>
      <c r="D7" s="313">
        <v>1</v>
      </c>
      <c r="E7" s="313">
        <v>1</v>
      </c>
      <c r="F7" s="313">
        <v>1</v>
      </c>
      <c r="G7" s="313">
        <v>1</v>
      </c>
      <c r="H7" s="313">
        <v>1</v>
      </c>
      <c r="I7" s="313">
        <v>1</v>
      </c>
      <c r="J7" s="313">
        <v>1</v>
      </c>
      <c r="K7" s="313">
        <v>1</v>
      </c>
      <c r="L7" s="313">
        <v>1</v>
      </c>
      <c r="M7" s="313">
        <v>1</v>
      </c>
      <c r="N7" s="313">
        <v>1</v>
      </c>
      <c r="O7" s="313">
        <v>1</v>
      </c>
      <c r="P7" s="313">
        <v>1</v>
      </c>
      <c r="Q7" s="313">
        <v>1</v>
      </c>
      <c r="R7" s="313">
        <v>1</v>
      </c>
      <c r="S7" s="313">
        <v>1</v>
      </c>
      <c r="T7" s="313">
        <v>1</v>
      </c>
      <c r="U7" s="313">
        <v>1</v>
      </c>
      <c r="V7" s="313">
        <v>1</v>
      </c>
      <c r="W7" s="313">
        <v>1</v>
      </c>
      <c r="X7" s="313">
        <v>1</v>
      </c>
      <c r="Y7" s="313">
        <v>1</v>
      </c>
      <c r="Z7" s="313">
        <v>1</v>
      </c>
      <c r="AA7" s="313">
        <v>1</v>
      </c>
      <c r="AB7" s="313">
        <v>1</v>
      </c>
      <c r="AC7" s="313">
        <v>1</v>
      </c>
      <c r="AD7" s="313">
        <v>1</v>
      </c>
      <c r="AE7" s="313">
        <v>1</v>
      </c>
      <c r="AF7" s="313">
        <v>1</v>
      </c>
      <c r="AG7" s="313">
        <v>1</v>
      </c>
      <c r="AH7" s="313">
        <v>1</v>
      </c>
      <c r="AI7" s="313">
        <v>1</v>
      </c>
      <c r="AJ7" s="313">
        <v>1</v>
      </c>
      <c r="AK7" s="313">
        <v>1</v>
      </c>
      <c r="AL7" s="313">
        <v>1</v>
      </c>
      <c r="AM7" s="313">
        <v>1</v>
      </c>
      <c r="AN7" s="313">
        <v>1</v>
      </c>
      <c r="AO7" s="313">
        <v>1</v>
      </c>
      <c r="AP7" s="313">
        <v>1</v>
      </c>
      <c r="AQ7" s="313">
        <v>1</v>
      </c>
    </row>
    <row r="8" spans="1:43" x14ac:dyDescent="0.2">
      <c r="A8" s="313" t="s">
        <v>130</v>
      </c>
      <c r="B8" s="313">
        <v>1</v>
      </c>
      <c r="C8" s="313">
        <v>1</v>
      </c>
      <c r="D8" s="313">
        <v>1</v>
      </c>
      <c r="E8" s="313">
        <v>1</v>
      </c>
      <c r="F8" s="313">
        <v>1</v>
      </c>
      <c r="G8" s="313">
        <v>1</v>
      </c>
      <c r="H8" s="313">
        <v>1</v>
      </c>
      <c r="I8" s="313">
        <v>1</v>
      </c>
      <c r="J8" s="313">
        <v>1</v>
      </c>
      <c r="K8" s="313">
        <v>1</v>
      </c>
      <c r="L8" s="313">
        <v>1</v>
      </c>
      <c r="M8" s="313">
        <v>1</v>
      </c>
      <c r="N8" s="313">
        <v>1</v>
      </c>
      <c r="O8" s="313">
        <v>1</v>
      </c>
      <c r="P8" s="313">
        <v>1</v>
      </c>
      <c r="Q8" s="313">
        <v>1</v>
      </c>
      <c r="R8" s="313">
        <v>1</v>
      </c>
      <c r="S8" s="313">
        <v>1</v>
      </c>
      <c r="T8" s="313">
        <v>1</v>
      </c>
      <c r="U8" s="313">
        <v>1</v>
      </c>
      <c r="V8" s="313">
        <v>1</v>
      </c>
      <c r="W8" s="313">
        <v>1</v>
      </c>
      <c r="X8" s="313">
        <v>1</v>
      </c>
      <c r="Y8" s="313">
        <v>1</v>
      </c>
      <c r="Z8" s="313">
        <v>1</v>
      </c>
      <c r="AA8" s="313">
        <v>1</v>
      </c>
      <c r="AB8" s="313">
        <v>1</v>
      </c>
      <c r="AC8" s="313">
        <v>1</v>
      </c>
      <c r="AD8" s="313">
        <v>1</v>
      </c>
      <c r="AE8" s="313">
        <v>1</v>
      </c>
      <c r="AF8" s="313">
        <v>1</v>
      </c>
      <c r="AG8" s="313">
        <v>1</v>
      </c>
      <c r="AH8" s="313">
        <v>1</v>
      </c>
      <c r="AI8" s="313">
        <v>1</v>
      </c>
      <c r="AJ8" s="313">
        <v>1</v>
      </c>
      <c r="AK8" s="313">
        <v>1</v>
      </c>
      <c r="AL8" s="313">
        <v>1</v>
      </c>
      <c r="AM8" s="313">
        <v>1</v>
      </c>
      <c r="AN8" s="313">
        <v>1</v>
      </c>
      <c r="AO8" s="313">
        <v>1</v>
      </c>
      <c r="AP8" s="313">
        <v>1</v>
      </c>
      <c r="AQ8" s="313">
        <v>1</v>
      </c>
    </row>
    <row r="9" spans="1:43" x14ac:dyDescent="0.2">
      <c r="A9" s="313" t="s">
        <v>131</v>
      </c>
      <c r="B9" s="313">
        <v>1</v>
      </c>
      <c r="C9" s="313">
        <v>1</v>
      </c>
      <c r="D9" s="313">
        <v>1</v>
      </c>
      <c r="E9" s="313">
        <v>1</v>
      </c>
      <c r="F9" s="313">
        <v>1</v>
      </c>
      <c r="G9" s="313">
        <v>1</v>
      </c>
      <c r="H9" s="313">
        <v>1</v>
      </c>
      <c r="I9" s="313">
        <v>1</v>
      </c>
      <c r="J9" s="313">
        <v>1</v>
      </c>
      <c r="K9" s="313">
        <v>1</v>
      </c>
      <c r="L9" s="313">
        <v>1</v>
      </c>
      <c r="M9" s="313">
        <v>1</v>
      </c>
      <c r="N9" s="313">
        <v>1</v>
      </c>
      <c r="O9" s="313">
        <v>1</v>
      </c>
      <c r="P9" s="313">
        <v>1</v>
      </c>
      <c r="Q9" s="313">
        <v>1</v>
      </c>
      <c r="R9" s="313">
        <v>1</v>
      </c>
      <c r="S9" s="313">
        <v>1</v>
      </c>
      <c r="T9" s="313">
        <v>1</v>
      </c>
      <c r="U9" s="313">
        <v>1</v>
      </c>
      <c r="V9" s="313">
        <v>1</v>
      </c>
      <c r="W9" s="313">
        <v>1</v>
      </c>
      <c r="X9" s="313">
        <v>1</v>
      </c>
      <c r="Y9" s="313">
        <v>1</v>
      </c>
      <c r="Z9" s="313">
        <v>1</v>
      </c>
      <c r="AA9" s="313">
        <v>1</v>
      </c>
      <c r="AB9" s="313">
        <v>1</v>
      </c>
      <c r="AC9" s="313">
        <v>1</v>
      </c>
      <c r="AD9" s="313">
        <v>1</v>
      </c>
      <c r="AE9" s="313">
        <v>1</v>
      </c>
      <c r="AF9" s="313">
        <v>1</v>
      </c>
      <c r="AG9" s="313">
        <v>1</v>
      </c>
      <c r="AH9" s="313">
        <v>1</v>
      </c>
      <c r="AI9" s="313">
        <v>1</v>
      </c>
      <c r="AJ9" s="313">
        <v>1</v>
      </c>
      <c r="AK9" s="313">
        <v>1</v>
      </c>
      <c r="AL9" s="313">
        <v>1</v>
      </c>
      <c r="AM9" s="313">
        <v>1</v>
      </c>
      <c r="AN9" s="313">
        <v>1</v>
      </c>
      <c r="AO9" s="313">
        <v>1</v>
      </c>
      <c r="AP9" s="313">
        <v>1</v>
      </c>
      <c r="AQ9" s="313">
        <v>1</v>
      </c>
    </row>
    <row r="10" spans="1:43" x14ac:dyDescent="0.2">
      <c r="A10" s="313" t="s">
        <v>132</v>
      </c>
      <c r="B10" s="313">
        <v>1</v>
      </c>
      <c r="C10" s="313">
        <v>1</v>
      </c>
      <c r="D10" s="313">
        <v>1</v>
      </c>
      <c r="E10" s="313">
        <v>1</v>
      </c>
      <c r="F10" s="313">
        <v>1</v>
      </c>
      <c r="G10" s="313">
        <v>1</v>
      </c>
      <c r="H10" s="313">
        <v>1</v>
      </c>
      <c r="I10" s="313">
        <v>1</v>
      </c>
      <c r="J10" s="313">
        <v>1</v>
      </c>
      <c r="K10" s="313">
        <v>1</v>
      </c>
      <c r="L10" s="313">
        <v>1</v>
      </c>
      <c r="M10" s="313">
        <v>1</v>
      </c>
      <c r="N10" s="313">
        <v>1</v>
      </c>
      <c r="O10" s="313">
        <v>1</v>
      </c>
      <c r="P10" s="313">
        <v>1</v>
      </c>
      <c r="Q10" s="313">
        <v>1</v>
      </c>
      <c r="R10" s="313">
        <v>1</v>
      </c>
      <c r="S10" s="313">
        <v>1</v>
      </c>
      <c r="T10" s="313">
        <v>1</v>
      </c>
      <c r="U10" s="313">
        <v>1</v>
      </c>
      <c r="V10" s="313">
        <v>1</v>
      </c>
      <c r="W10" s="313">
        <v>1</v>
      </c>
      <c r="X10" s="313">
        <v>1</v>
      </c>
      <c r="Y10" s="313">
        <v>1</v>
      </c>
      <c r="Z10" s="313">
        <v>1</v>
      </c>
      <c r="AA10" s="313">
        <v>1</v>
      </c>
      <c r="AB10" s="313">
        <v>1</v>
      </c>
      <c r="AC10" s="313">
        <v>1</v>
      </c>
      <c r="AD10" s="313">
        <v>1</v>
      </c>
      <c r="AE10" s="313">
        <v>1</v>
      </c>
      <c r="AF10" s="313">
        <v>1</v>
      </c>
      <c r="AG10" s="313">
        <v>1</v>
      </c>
      <c r="AH10" s="313">
        <v>1</v>
      </c>
      <c r="AI10" s="313">
        <v>1</v>
      </c>
      <c r="AJ10" s="313">
        <v>1</v>
      </c>
      <c r="AK10" s="313">
        <v>1</v>
      </c>
      <c r="AL10" s="313">
        <v>1</v>
      </c>
      <c r="AM10" s="313">
        <v>1</v>
      </c>
      <c r="AN10" s="313">
        <v>1</v>
      </c>
      <c r="AO10" s="313">
        <v>1</v>
      </c>
      <c r="AP10" s="313">
        <v>1</v>
      </c>
      <c r="AQ10" s="313">
        <v>1</v>
      </c>
    </row>
    <row r="11" spans="1:43" x14ac:dyDescent="0.2">
      <c r="A11" s="313" t="s">
        <v>133</v>
      </c>
      <c r="B11" s="313">
        <v>1</v>
      </c>
      <c r="C11" s="313">
        <v>1</v>
      </c>
      <c r="D11" s="313">
        <v>1</v>
      </c>
      <c r="E11" s="313">
        <v>1</v>
      </c>
      <c r="F11" s="313">
        <v>1</v>
      </c>
      <c r="G11" s="313">
        <v>1</v>
      </c>
      <c r="H11" s="313">
        <v>1</v>
      </c>
      <c r="I11" s="313">
        <v>1</v>
      </c>
      <c r="J11" s="313">
        <v>1</v>
      </c>
      <c r="K11" s="313">
        <v>1</v>
      </c>
      <c r="L11" s="313">
        <v>1</v>
      </c>
      <c r="M11" s="313">
        <v>1</v>
      </c>
      <c r="N11" s="313">
        <v>1</v>
      </c>
      <c r="O11" s="313">
        <v>1</v>
      </c>
      <c r="P11" s="313">
        <v>1</v>
      </c>
      <c r="Q11" s="313">
        <v>1</v>
      </c>
      <c r="R11" s="313">
        <v>1</v>
      </c>
      <c r="S11" s="313">
        <v>1</v>
      </c>
      <c r="T11" s="313">
        <v>1</v>
      </c>
      <c r="U11" s="313">
        <v>1</v>
      </c>
      <c r="V11" s="313">
        <v>1</v>
      </c>
      <c r="W11" s="313">
        <v>1</v>
      </c>
      <c r="X11" s="313">
        <v>1</v>
      </c>
      <c r="Y11" s="313">
        <v>1</v>
      </c>
      <c r="Z11" s="313">
        <v>1</v>
      </c>
      <c r="AA11" s="313">
        <v>1</v>
      </c>
      <c r="AB11" s="313">
        <v>1</v>
      </c>
      <c r="AC11" s="313">
        <v>1</v>
      </c>
      <c r="AD11" s="313">
        <v>1</v>
      </c>
      <c r="AE11" s="313">
        <v>1</v>
      </c>
      <c r="AF11" s="313">
        <v>1</v>
      </c>
      <c r="AG11" s="313">
        <v>1</v>
      </c>
      <c r="AH11" s="313">
        <v>1</v>
      </c>
      <c r="AI11" s="313">
        <v>1</v>
      </c>
      <c r="AJ11" s="313">
        <v>1</v>
      </c>
      <c r="AK11" s="313">
        <v>1</v>
      </c>
      <c r="AL11" s="313">
        <v>1</v>
      </c>
      <c r="AM11" s="313">
        <v>1</v>
      </c>
      <c r="AN11" s="313">
        <v>1</v>
      </c>
      <c r="AO11" s="313">
        <v>1</v>
      </c>
      <c r="AP11" s="313">
        <v>1</v>
      </c>
      <c r="AQ11" s="313">
        <v>1</v>
      </c>
    </row>
    <row r="12" spans="1:43" x14ac:dyDescent="0.2">
      <c r="A12" s="313" t="s">
        <v>134</v>
      </c>
      <c r="B12" s="313">
        <v>1</v>
      </c>
      <c r="C12" s="313">
        <v>1</v>
      </c>
      <c r="D12" s="313">
        <v>1</v>
      </c>
      <c r="E12" s="313">
        <v>1</v>
      </c>
      <c r="F12" s="313">
        <v>1</v>
      </c>
      <c r="G12" s="313">
        <v>1</v>
      </c>
      <c r="H12" s="313">
        <v>1</v>
      </c>
      <c r="I12" s="313">
        <v>1</v>
      </c>
      <c r="J12" s="313">
        <v>1</v>
      </c>
      <c r="K12" s="313">
        <v>1</v>
      </c>
      <c r="L12" s="313">
        <v>1</v>
      </c>
      <c r="M12" s="313">
        <v>1</v>
      </c>
      <c r="N12" s="313">
        <v>1</v>
      </c>
      <c r="O12" s="313">
        <v>1</v>
      </c>
      <c r="P12" s="313">
        <v>1</v>
      </c>
      <c r="Q12" s="313">
        <v>1</v>
      </c>
      <c r="R12" s="313">
        <v>1</v>
      </c>
      <c r="S12" s="313">
        <v>1</v>
      </c>
      <c r="T12" s="313">
        <v>1</v>
      </c>
      <c r="U12" s="313">
        <v>1</v>
      </c>
      <c r="V12" s="313">
        <v>1</v>
      </c>
      <c r="W12" s="313">
        <v>1</v>
      </c>
      <c r="X12" s="313">
        <v>1</v>
      </c>
      <c r="Y12" s="313">
        <v>1</v>
      </c>
      <c r="Z12" s="313">
        <v>1</v>
      </c>
      <c r="AA12" s="313">
        <v>1</v>
      </c>
      <c r="AB12" s="313">
        <v>1</v>
      </c>
      <c r="AC12" s="313">
        <v>1</v>
      </c>
      <c r="AD12" s="313">
        <v>1</v>
      </c>
      <c r="AE12" s="313">
        <v>1</v>
      </c>
      <c r="AF12" s="313">
        <v>1</v>
      </c>
      <c r="AG12" s="313">
        <v>1</v>
      </c>
      <c r="AH12" s="313">
        <v>1</v>
      </c>
      <c r="AI12" s="313">
        <v>1</v>
      </c>
      <c r="AJ12" s="313">
        <v>1</v>
      </c>
      <c r="AK12" s="313">
        <v>1</v>
      </c>
      <c r="AL12" s="313">
        <v>1</v>
      </c>
      <c r="AM12" s="313">
        <v>1</v>
      </c>
      <c r="AN12" s="313">
        <v>1</v>
      </c>
      <c r="AO12" s="313">
        <v>1</v>
      </c>
      <c r="AP12" s="313">
        <v>1</v>
      </c>
      <c r="AQ12" s="313">
        <v>1</v>
      </c>
    </row>
    <row r="13" spans="1:43" x14ac:dyDescent="0.2">
      <c r="A13" s="313" t="s">
        <v>135</v>
      </c>
      <c r="B13" s="313">
        <v>1</v>
      </c>
      <c r="C13" s="313">
        <v>1</v>
      </c>
      <c r="D13" s="313">
        <v>1</v>
      </c>
      <c r="E13" s="313">
        <v>1</v>
      </c>
      <c r="F13" s="313">
        <v>1</v>
      </c>
      <c r="G13" s="313">
        <v>1</v>
      </c>
      <c r="H13" s="313">
        <v>1</v>
      </c>
      <c r="I13" s="313">
        <v>1</v>
      </c>
      <c r="J13" s="313">
        <v>1</v>
      </c>
      <c r="K13" s="313">
        <v>1</v>
      </c>
      <c r="L13" s="313">
        <v>1</v>
      </c>
      <c r="M13" s="313">
        <v>1</v>
      </c>
      <c r="N13" s="313">
        <v>1</v>
      </c>
      <c r="O13" s="313">
        <v>1</v>
      </c>
      <c r="P13" s="313">
        <v>1</v>
      </c>
      <c r="Q13" s="313">
        <v>1</v>
      </c>
      <c r="R13" s="313">
        <v>1</v>
      </c>
      <c r="S13" s="313">
        <v>1</v>
      </c>
      <c r="T13" s="313">
        <v>1</v>
      </c>
      <c r="U13" s="313">
        <v>1</v>
      </c>
      <c r="V13" s="313">
        <v>1</v>
      </c>
      <c r="W13" s="313">
        <v>1</v>
      </c>
      <c r="X13" s="313">
        <v>1</v>
      </c>
      <c r="Y13" s="313">
        <v>1</v>
      </c>
      <c r="Z13" s="313">
        <v>1</v>
      </c>
      <c r="AA13" s="313">
        <v>1</v>
      </c>
      <c r="AB13" s="313">
        <v>1</v>
      </c>
      <c r="AC13" s="313">
        <v>1</v>
      </c>
      <c r="AD13" s="313">
        <v>1</v>
      </c>
      <c r="AE13" s="313">
        <v>1</v>
      </c>
      <c r="AF13" s="313">
        <v>1</v>
      </c>
      <c r="AG13" s="313">
        <v>1</v>
      </c>
      <c r="AH13" s="313">
        <v>1</v>
      </c>
      <c r="AI13" s="313">
        <v>1</v>
      </c>
      <c r="AJ13" s="313">
        <v>1</v>
      </c>
      <c r="AK13" s="313">
        <v>1</v>
      </c>
      <c r="AL13" s="313">
        <v>1</v>
      </c>
      <c r="AM13" s="313">
        <v>1</v>
      </c>
      <c r="AN13" s="313">
        <v>1</v>
      </c>
      <c r="AO13" s="313">
        <v>1</v>
      </c>
      <c r="AP13" s="313">
        <v>1</v>
      </c>
      <c r="AQ13" s="313">
        <v>1</v>
      </c>
    </row>
    <row r="14" spans="1:43" x14ac:dyDescent="0.2">
      <c r="A14" s="313" t="s">
        <v>136</v>
      </c>
      <c r="B14" s="313">
        <v>1</v>
      </c>
      <c r="C14" s="313">
        <v>1</v>
      </c>
      <c r="D14" s="313">
        <v>1</v>
      </c>
      <c r="E14" s="313">
        <v>1</v>
      </c>
      <c r="F14" s="313">
        <v>1</v>
      </c>
      <c r="G14" s="313">
        <v>1</v>
      </c>
      <c r="H14" s="313">
        <v>1</v>
      </c>
      <c r="I14" s="313">
        <v>1</v>
      </c>
      <c r="J14" s="313">
        <v>1</v>
      </c>
      <c r="K14" s="313">
        <v>1</v>
      </c>
      <c r="L14" s="313">
        <v>1</v>
      </c>
      <c r="M14" s="313">
        <v>1</v>
      </c>
      <c r="N14" s="313">
        <v>1</v>
      </c>
      <c r="O14" s="313">
        <v>1</v>
      </c>
      <c r="P14" s="313">
        <v>1</v>
      </c>
      <c r="Q14" s="313">
        <v>1</v>
      </c>
      <c r="R14" s="313">
        <v>1</v>
      </c>
      <c r="S14" s="313">
        <v>1</v>
      </c>
      <c r="T14" s="313">
        <v>1</v>
      </c>
      <c r="U14" s="313">
        <v>1</v>
      </c>
      <c r="V14" s="313">
        <v>1</v>
      </c>
      <c r="W14" s="313">
        <v>1</v>
      </c>
      <c r="X14" s="313">
        <v>1</v>
      </c>
      <c r="Y14" s="313">
        <v>1</v>
      </c>
      <c r="Z14" s="313">
        <v>1</v>
      </c>
      <c r="AA14" s="313">
        <v>1</v>
      </c>
      <c r="AB14" s="313">
        <v>1</v>
      </c>
      <c r="AC14" s="313">
        <v>1</v>
      </c>
      <c r="AD14" s="313">
        <v>1</v>
      </c>
      <c r="AE14" s="313">
        <v>1</v>
      </c>
      <c r="AF14" s="313">
        <v>1</v>
      </c>
      <c r="AG14" s="313">
        <v>1</v>
      </c>
      <c r="AH14" s="313">
        <v>1</v>
      </c>
      <c r="AI14" s="313">
        <v>1</v>
      </c>
      <c r="AJ14" s="313">
        <v>1</v>
      </c>
      <c r="AK14" s="313">
        <v>1</v>
      </c>
      <c r="AL14" s="313">
        <v>1</v>
      </c>
      <c r="AM14" s="313">
        <v>1</v>
      </c>
      <c r="AN14" s="313">
        <v>1</v>
      </c>
      <c r="AO14" s="313">
        <v>1</v>
      </c>
      <c r="AP14" s="313">
        <v>1</v>
      </c>
      <c r="AQ14" s="313">
        <v>1</v>
      </c>
    </row>
    <row r="15" spans="1:43" x14ac:dyDescent="0.2">
      <c r="A15" s="313" t="s">
        <v>137</v>
      </c>
      <c r="B15" s="313">
        <v>1</v>
      </c>
      <c r="C15" s="313">
        <v>1</v>
      </c>
      <c r="D15" s="313">
        <v>1</v>
      </c>
      <c r="E15" s="313">
        <v>1</v>
      </c>
      <c r="F15" s="313">
        <v>1</v>
      </c>
      <c r="G15" s="313">
        <v>1</v>
      </c>
      <c r="H15" s="313">
        <v>1</v>
      </c>
      <c r="I15" s="313">
        <v>1</v>
      </c>
      <c r="J15" s="313">
        <v>1</v>
      </c>
      <c r="K15" s="313">
        <v>1</v>
      </c>
      <c r="L15" s="313">
        <v>1</v>
      </c>
      <c r="M15" s="313">
        <v>1</v>
      </c>
      <c r="N15" s="313">
        <v>1</v>
      </c>
      <c r="O15" s="313">
        <v>1</v>
      </c>
      <c r="P15" s="313">
        <v>1</v>
      </c>
      <c r="Q15" s="313">
        <v>1</v>
      </c>
      <c r="R15" s="313">
        <v>1</v>
      </c>
      <c r="S15" s="313">
        <v>1</v>
      </c>
      <c r="T15" s="313">
        <v>1</v>
      </c>
      <c r="U15" s="313">
        <v>1</v>
      </c>
      <c r="V15" s="313">
        <v>1</v>
      </c>
      <c r="W15" s="313">
        <v>1</v>
      </c>
      <c r="X15" s="313">
        <v>1</v>
      </c>
      <c r="Y15" s="313">
        <v>1</v>
      </c>
      <c r="Z15" s="313">
        <v>1</v>
      </c>
      <c r="AA15" s="313">
        <v>1</v>
      </c>
      <c r="AB15" s="313">
        <v>1</v>
      </c>
      <c r="AC15" s="313">
        <v>1</v>
      </c>
      <c r="AD15" s="313">
        <v>1</v>
      </c>
      <c r="AE15" s="313">
        <v>1</v>
      </c>
      <c r="AF15" s="313">
        <v>1</v>
      </c>
      <c r="AG15" s="313">
        <v>1</v>
      </c>
      <c r="AH15" s="313">
        <v>1</v>
      </c>
      <c r="AI15" s="313">
        <v>1</v>
      </c>
      <c r="AJ15" s="313">
        <v>1</v>
      </c>
      <c r="AK15" s="313">
        <v>1</v>
      </c>
      <c r="AL15" s="313">
        <v>1</v>
      </c>
      <c r="AM15" s="313">
        <v>1</v>
      </c>
      <c r="AN15" s="313">
        <v>1</v>
      </c>
      <c r="AO15" s="313">
        <v>1</v>
      </c>
      <c r="AP15" s="313">
        <v>1</v>
      </c>
      <c r="AQ15" s="313">
        <v>1</v>
      </c>
    </row>
    <row r="16" spans="1:43" x14ac:dyDescent="0.2">
      <c r="A16" s="313" t="s">
        <v>138</v>
      </c>
      <c r="B16" s="313">
        <v>1</v>
      </c>
      <c r="C16" s="313">
        <v>1</v>
      </c>
      <c r="D16" s="313">
        <v>1</v>
      </c>
      <c r="E16" s="313">
        <v>1</v>
      </c>
      <c r="F16" s="313">
        <v>1</v>
      </c>
      <c r="G16" s="313">
        <v>1</v>
      </c>
      <c r="H16" s="313">
        <v>1</v>
      </c>
      <c r="I16" s="313">
        <v>1</v>
      </c>
      <c r="J16" s="313">
        <v>1</v>
      </c>
      <c r="K16" s="313">
        <v>1</v>
      </c>
      <c r="L16" s="313">
        <v>1</v>
      </c>
      <c r="M16" s="313">
        <v>1</v>
      </c>
      <c r="N16" s="313">
        <v>1</v>
      </c>
      <c r="O16" s="313">
        <v>1</v>
      </c>
      <c r="P16" s="313">
        <v>1</v>
      </c>
      <c r="Q16" s="313">
        <v>1</v>
      </c>
      <c r="R16" s="313">
        <v>1</v>
      </c>
      <c r="S16" s="313">
        <v>1</v>
      </c>
      <c r="T16" s="313">
        <v>1</v>
      </c>
      <c r="U16" s="313">
        <v>1</v>
      </c>
      <c r="V16" s="313">
        <v>1</v>
      </c>
      <c r="W16" s="313">
        <v>1</v>
      </c>
      <c r="X16" s="313">
        <v>1</v>
      </c>
      <c r="Y16" s="313">
        <v>1</v>
      </c>
      <c r="Z16" s="313">
        <v>1</v>
      </c>
      <c r="AA16" s="313">
        <v>1</v>
      </c>
      <c r="AB16" s="313">
        <v>1</v>
      </c>
      <c r="AC16" s="313">
        <v>1</v>
      </c>
      <c r="AD16" s="313">
        <v>1</v>
      </c>
      <c r="AE16" s="313">
        <v>1</v>
      </c>
      <c r="AF16" s="313">
        <v>1</v>
      </c>
      <c r="AG16" s="313">
        <v>1</v>
      </c>
      <c r="AH16" s="313">
        <v>1</v>
      </c>
      <c r="AI16" s="313">
        <v>1</v>
      </c>
      <c r="AJ16" s="313">
        <v>1</v>
      </c>
      <c r="AK16" s="313">
        <v>1</v>
      </c>
      <c r="AL16" s="313">
        <v>1</v>
      </c>
      <c r="AM16" s="313">
        <v>1</v>
      </c>
      <c r="AN16" s="313">
        <v>1</v>
      </c>
      <c r="AO16" s="313">
        <v>1</v>
      </c>
      <c r="AP16" s="313">
        <v>1</v>
      </c>
      <c r="AQ16" s="313">
        <v>1</v>
      </c>
    </row>
    <row r="17" spans="1:43" x14ac:dyDescent="0.2">
      <c r="A17" s="313" t="s">
        <v>139</v>
      </c>
      <c r="B17" s="313">
        <v>1</v>
      </c>
      <c r="C17" s="313">
        <v>1</v>
      </c>
      <c r="D17" s="313">
        <v>1</v>
      </c>
      <c r="E17" s="313">
        <v>1</v>
      </c>
      <c r="F17" s="313">
        <v>1</v>
      </c>
      <c r="G17" s="313">
        <v>1</v>
      </c>
      <c r="H17" s="313">
        <v>1</v>
      </c>
      <c r="I17" s="313">
        <v>1</v>
      </c>
      <c r="J17" s="313">
        <v>1</v>
      </c>
      <c r="K17" s="313">
        <v>1</v>
      </c>
      <c r="L17" s="313">
        <v>1</v>
      </c>
      <c r="M17" s="313">
        <v>1</v>
      </c>
      <c r="N17" s="313">
        <v>1</v>
      </c>
      <c r="O17" s="313">
        <v>1</v>
      </c>
      <c r="P17" s="313">
        <v>1</v>
      </c>
      <c r="Q17" s="313">
        <v>1</v>
      </c>
      <c r="R17" s="313">
        <v>1</v>
      </c>
      <c r="S17" s="313">
        <v>1</v>
      </c>
      <c r="T17" s="313">
        <v>1</v>
      </c>
      <c r="U17" s="313">
        <v>1</v>
      </c>
      <c r="V17" s="313">
        <v>1</v>
      </c>
      <c r="W17" s="313">
        <v>1</v>
      </c>
      <c r="X17" s="313">
        <v>1</v>
      </c>
      <c r="Y17" s="313">
        <v>1</v>
      </c>
      <c r="Z17" s="313">
        <v>1</v>
      </c>
      <c r="AA17" s="313">
        <v>1</v>
      </c>
      <c r="AB17" s="313">
        <v>1</v>
      </c>
      <c r="AC17" s="313">
        <v>1</v>
      </c>
      <c r="AD17" s="313">
        <v>1</v>
      </c>
      <c r="AE17" s="313">
        <v>1</v>
      </c>
      <c r="AF17" s="313">
        <v>1</v>
      </c>
      <c r="AG17" s="313">
        <v>1</v>
      </c>
      <c r="AH17" s="313">
        <v>1</v>
      </c>
      <c r="AI17" s="313">
        <v>1</v>
      </c>
      <c r="AJ17" s="313">
        <v>1</v>
      </c>
      <c r="AK17" s="313">
        <v>1</v>
      </c>
      <c r="AL17" s="313">
        <v>1</v>
      </c>
      <c r="AM17" s="313">
        <v>1</v>
      </c>
      <c r="AN17" s="313">
        <v>1</v>
      </c>
      <c r="AO17" s="313">
        <v>1</v>
      </c>
      <c r="AP17" s="313">
        <v>1</v>
      </c>
      <c r="AQ17" s="313">
        <v>1</v>
      </c>
    </row>
    <row r="18" spans="1:43" x14ac:dyDescent="0.2">
      <c r="A18" s="313" t="s">
        <v>140</v>
      </c>
      <c r="B18" s="313">
        <v>1</v>
      </c>
      <c r="C18" s="313">
        <v>1</v>
      </c>
      <c r="D18" s="313">
        <v>1</v>
      </c>
      <c r="E18" s="313">
        <v>1</v>
      </c>
      <c r="F18" s="313">
        <v>1</v>
      </c>
      <c r="G18" s="313">
        <v>1</v>
      </c>
      <c r="H18" s="313">
        <v>1</v>
      </c>
      <c r="I18" s="313">
        <v>1</v>
      </c>
      <c r="J18" s="313">
        <v>1</v>
      </c>
      <c r="K18" s="313">
        <v>1</v>
      </c>
      <c r="L18" s="313">
        <v>1</v>
      </c>
      <c r="M18" s="313">
        <v>1</v>
      </c>
      <c r="N18" s="313">
        <v>1</v>
      </c>
      <c r="O18" s="313">
        <v>1</v>
      </c>
      <c r="P18" s="313">
        <v>1</v>
      </c>
      <c r="Q18" s="313">
        <v>1</v>
      </c>
      <c r="R18" s="313">
        <v>1</v>
      </c>
      <c r="S18" s="313">
        <v>1</v>
      </c>
      <c r="T18" s="313">
        <v>1</v>
      </c>
      <c r="U18" s="313">
        <v>1</v>
      </c>
      <c r="V18" s="313">
        <v>1</v>
      </c>
      <c r="W18" s="313">
        <v>1</v>
      </c>
      <c r="X18" s="313">
        <v>1</v>
      </c>
      <c r="Y18" s="313">
        <v>1</v>
      </c>
      <c r="Z18" s="313">
        <v>1</v>
      </c>
      <c r="AA18" s="313">
        <v>1</v>
      </c>
      <c r="AB18" s="313">
        <v>1</v>
      </c>
      <c r="AC18" s="313">
        <v>1</v>
      </c>
      <c r="AD18" s="313">
        <v>1</v>
      </c>
      <c r="AE18" s="313">
        <v>1</v>
      </c>
      <c r="AF18" s="313">
        <v>1</v>
      </c>
      <c r="AG18" s="313">
        <v>1</v>
      </c>
      <c r="AH18" s="313">
        <v>1</v>
      </c>
      <c r="AI18" s="313">
        <v>1</v>
      </c>
      <c r="AJ18" s="313">
        <v>1</v>
      </c>
      <c r="AK18" s="313">
        <v>1</v>
      </c>
      <c r="AL18" s="313">
        <v>1</v>
      </c>
      <c r="AM18" s="313">
        <v>1</v>
      </c>
      <c r="AN18" s="313">
        <v>1</v>
      </c>
      <c r="AO18" s="313">
        <v>1</v>
      </c>
      <c r="AP18" s="313">
        <v>1</v>
      </c>
      <c r="AQ18" s="313">
        <v>1</v>
      </c>
    </row>
    <row r="19" spans="1:43" x14ac:dyDescent="0.2">
      <c r="A19" s="313" t="s">
        <v>141</v>
      </c>
      <c r="B19" s="313">
        <v>1</v>
      </c>
      <c r="C19" s="313">
        <v>1</v>
      </c>
      <c r="D19" s="313">
        <v>1</v>
      </c>
      <c r="E19" s="313">
        <v>1</v>
      </c>
      <c r="F19" s="313">
        <v>1</v>
      </c>
      <c r="G19" s="313">
        <v>1</v>
      </c>
      <c r="H19" s="313">
        <v>1</v>
      </c>
      <c r="I19" s="313">
        <v>1</v>
      </c>
      <c r="J19" s="313">
        <v>1</v>
      </c>
      <c r="K19" s="313">
        <v>1</v>
      </c>
      <c r="L19" s="313">
        <v>1</v>
      </c>
      <c r="M19" s="313">
        <v>1</v>
      </c>
      <c r="N19" s="313">
        <v>1</v>
      </c>
      <c r="O19" s="313">
        <v>1</v>
      </c>
      <c r="P19" s="313">
        <v>1</v>
      </c>
      <c r="Q19" s="313">
        <v>1</v>
      </c>
      <c r="R19" s="313">
        <v>1</v>
      </c>
      <c r="S19" s="313">
        <v>1</v>
      </c>
      <c r="T19" s="313">
        <v>1</v>
      </c>
      <c r="U19" s="313">
        <v>1</v>
      </c>
      <c r="V19" s="313">
        <v>1</v>
      </c>
      <c r="W19" s="313">
        <v>1</v>
      </c>
      <c r="X19" s="313">
        <v>1</v>
      </c>
      <c r="Y19" s="313">
        <v>1</v>
      </c>
      <c r="Z19" s="313">
        <v>1</v>
      </c>
      <c r="AA19" s="313">
        <v>1</v>
      </c>
      <c r="AB19" s="313">
        <v>1</v>
      </c>
      <c r="AC19" s="313">
        <v>1</v>
      </c>
      <c r="AD19" s="313">
        <v>1</v>
      </c>
      <c r="AE19" s="313">
        <v>1</v>
      </c>
      <c r="AF19" s="313">
        <v>1</v>
      </c>
      <c r="AG19" s="313">
        <v>1</v>
      </c>
      <c r="AH19" s="313">
        <v>1</v>
      </c>
      <c r="AI19" s="313">
        <v>1</v>
      </c>
      <c r="AJ19" s="313">
        <v>1</v>
      </c>
      <c r="AK19" s="313">
        <v>1</v>
      </c>
      <c r="AL19" s="313">
        <v>1</v>
      </c>
      <c r="AM19" s="313">
        <v>1</v>
      </c>
      <c r="AN19" s="313">
        <v>1</v>
      </c>
      <c r="AO19" s="313">
        <v>1</v>
      </c>
      <c r="AP19" s="313">
        <v>1</v>
      </c>
      <c r="AQ19" s="313">
        <v>1</v>
      </c>
    </row>
    <row r="20" spans="1:43" x14ac:dyDescent="0.2">
      <c r="A20" s="313" t="s">
        <v>142</v>
      </c>
      <c r="B20" s="313">
        <v>1</v>
      </c>
      <c r="C20" s="313">
        <v>1</v>
      </c>
      <c r="D20" s="313">
        <v>1</v>
      </c>
      <c r="E20" s="313">
        <v>1</v>
      </c>
      <c r="F20" s="313">
        <v>1</v>
      </c>
      <c r="G20" s="313">
        <v>1</v>
      </c>
      <c r="H20" s="313">
        <v>1</v>
      </c>
      <c r="I20" s="313">
        <v>1</v>
      </c>
      <c r="J20" s="313">
        <v>1</v>
      </c>
      <c r="K20" s="313">
        <v>1</v>
      </c>
      <c r="L20" s="313">
        <v>1</v>
      </c>
      <c r="M20" s="313">
        <v>1</v>
      </c>
      <c r="N20" s="313">
        <v>1</v>
      </c>
      <c r="O20" s="313">
        <v>1</v>
      </c>
      <c r="P20" s="313">
        <v>1</v>
      </c>
      <c r="Q20" s="313">
        <v>1</v>
      </c>
      <c r="R20" s="313">
        <v>1</v>
      </c>
      <c r="S20" s="313">
        <v>1</v>
      </c>
      <c r="T20" s="313">
        <v>1</v>
      </c>
      <c r="U20" s="313">
        <v>1</v>
      </c>
      <c r="V20" s="313">
        <v>1</v>
      </c>
      <c r="W20" s="313">
        <v>1</v>
      </c>
      <c r="X20" s="313">
        <v>1</v>
      </c>
      <c r="Y20" s="313">
        <v>1</v>
      </c>
      <c r="Z20" s="313">
        <v>1</v>
      </c>
      <c r="AA20" s="313">
        <v>1</v>
      </c>
      <c r="AB20" s="313">
        <v>1</v>
      </c>
      <c r="AC20" s="313">
        <v>1</v>
      </c>
      <c r="AD20" s="313">
        <v>1</v>
      </c>
      <c r="AE20" s="313">
        <v>1</v>
      </c>
      <c r="AF20" s="313">
        <v>1</v>
      </c>
      <c r="AG20" s="313">
        <v>1</v>
      </c>
      <c r="AH20" s="313">
        <v>1</v>
      </c>
      <c r="AI20" s="313">
        <v>1</v>
      </c>
      <c r="AJ20" s="313">
        <v>1</v>
      </c>
      <c r="AK20" s="313">
        <v>1</v>
      </c>
      <c r="AL20" s="313">
        <v>1</v>
      </c>
      <c r="AM20" s="313">
        <v>1</v>
      </c>
      <c r="AN20" s="313">
        <v>1</v>
      </c>
      <c r="AO20" s="313">
        <v>1</v>
      </c>
      <c r="AP20" s="313">
        <v>1</v>
      </c>
      <c r="AQ20" s="313">
        <v>1</v>
      </c>
    </row>
    <row r="21" spans="1:43" x14ac:dyDescent="0.2">
      <c r="A21" s="313" t="s">
        <v>143</v>
      </c>
      <c r="B21" s="313">
        <v>1</v>
      </c>
      <c r="C21" s="313">
        <v>1</v>
      </c>
      <c r="D21" s="313">
        <v>1</v>
      </c>
      <c r="E21" s="313">
        <v>1</v>
      </c>
      <c r="F21" s="313">
        <v>1</v>
      </c>
      <c r="G21" s="313">
        <v>1</v>
      </c>
      <c r="H21" s="313">
        <v>1</v>
      </c>
      <c r="I21" s="313">
        <v>1</v>
      </c>
      <c r="J21" s="313">
        <v>1</v>
      </c>
      <c r="K21" s="313">
        <v>1</v>
      </c>
      <c r="L21" s="313">
        <v>1</v>
      </c>
      <c r="M21" s="313">
        <v>1</v>
      </c>
      <c r="N21" s="313">
        <v>1</v>
      </c>
      <c r="O21" s="313">
        <v>1</v>
      </c>
      <c r="P21" s="313">
        <v>1</v>
      </c>
      <c r="Q21" s="313">
        <v>1</v>
      </c>
      <c r="R21" s="313">
        <v>1</v>
      </c>
      <c r="S21" s="313">
        <v>1</v>
      </c>
      <c r="T21" s="313">
        <v>1</v>
      </c>
      <c r="U21" s="313">
        <v>1</v>
      </c>
      <c r="V21" s="313">
        <v>1</v>
      </c>
      <c r="W21" s="313">
        <v>1</v>
      </c>
      <c r="X21" s="313">
        <v>1</v>
      </c>
      <c r="Y21" s="313">
        <v>1</v>
      </c>
      <c r="Z21" s="313">
        <v>1</v>
      </c>
      <c r="AA21" s="313">
        <v>1</v>
      </c>
      <c r="AB21" s="313">
        <v>1</v>
      </c>
      <c r="AC21" s="313">
        <v>1</v>
      </c>
      <c r="AD21" s="313">
        <v>1</v>
      </c>
      <c r="AE21" s="313">
        <v>1</v>
      </c>
      <c r="AF21" s="313">
        <v>1</v>
      </c>
      <c r="AG21" s="313">
        <v>1</v>
      </c>
      <c r="AH21" s="313">
        <v>1</v>
      </c>
      <c r="AI21" s="313">
        <v>1</v>
      </c>
      <c r="AJ21" s="313">
        <v>1</v>
      </c>
      <c r="AK21" s="313">
        <v>1</v>
      </c>
      <c r="AL21" s="313">
        <v>1</v>
      </c>
      <c r="AM21" s="313">
        <v>1</v>
      </c>
      <c r="AN21" s="313">
        <v>1</v>
      </c>
      <c r="AO21" s="313">
        <v>1</v>
      </c>
      <c r="AP21" s="313">
        <v>1</v>
      </c>
      <c r="AQ21" s="313">
        <v>1</v>
      </c>
    </row>
    <row r="22" spans="1:43" x14ac:dyDescent="0.2">
      <c r="A22" s="313" t="s">
        <v>144</v>
      </c>
      <c r="B22" s="313">
        <v>1</v>
      </c>
      <c r="C22" s="313">
        <v>1</v>
      </c>
      <c r="D22" s="313">
        <v>1</v>
      </c>
      <c r="E22" s="313">
        <v>1</v>
      </c>
      <c r="F22" s="313">
        <v>1</v>
      </c>
      <c r="G22" s="313">
        <v>1</v>
      </c>
      <c r="H22" s="313">
        <v>1</v>
      </c>
      <c r="I22" s="313">
        <v>1</v>
      </c>
      <c r="J22" s="313">
        <v>1</v>
      </c>
      <c r="K22" s="313">
        <v>1</v>
      </c>
      <c r="L22" s="313">
        <v>1</v>
      </c>
      <c r="M22" s="313">
        <v>1</v>
      </c>
      <c r="N22" s="313">
        <v>1</v>
      </c>
      <c r="O22" s="313">
        <v>1</v>
      </c>
      <c r="P22" s="313">
        <v>1</v>
      </c>
      <c r="Q22" s="313">
        <v>1</v>
      </c>
      <c r="R22" s="313">
        <v>1</v>
      </c>
      <c r="S22" s="313">
        <v>1</v>
      </c>
      <c r="T22" s="313">
        <v>1</v>
      </c>
      <c r="U22" s="313">
        <v>1</v>
      </c>
      <c r="V22" s="313">
        <v>1</v>
      </c>
      <c r="W22" s="313">
        <v>1</v>
      </c>
      <c r="X22" s="313">
        <v>1</v>
      </c>
      <c r="Y22" s="313">
        <v>1</v>
      </c>
      <c r="Z22" s="313">
        <v>1</v>
      </c>
      <c r="AA22" s="313">
        <v>1</v>
      </c>
      <c r="AB22" s="313">
        <v>1</v>
      </c>
      <c r="AC22" s="313">
        <v>1</v>
      </c>
      <c r="AD22" s="313">
        <v>1</v>
      </c>
      <c r="AE22" s="313">
        <v>1</v>
      </c>
      <c r="AF22" s="313">
        <v>1</v>
      </c>
      <c r="AG22" s="313">
        <v>1</v>
      </c>
      <c r="AH22" s="313">
        <v>1</v>
      </c>
      <c r="AI22" s="313">
        <v>1</v>
      </c>
      <c r="AJ22" s="313">
        <v>1</v>
      </c>
      <c r="AK22" s="313">
        <v>1</v>
      </c>
      <c r="AL22" s="313">
        <v>1</v>
      </c>
      <c r="AM22" s="313">
        <v>1</v>
      </c>
      <c r="AN22" s="313">
        <v>1</v>
      </c>
      <c r="AO22" s="313">
        <v>1</v>
      </c>
      <c r="AP22" s="313">
        <v>1</v>
      </c>
      <c r="AQ22" s="313">
        <v>1</v>
      </c>
    </row>
    <row r="23" spans="1:43" x14ac:dyDescent="0.2">
      <c r="A23" s="313" t="s">
        <v>145</v>
      </c>
      <c r="B23" s="313">
        <v>1</v>
      </c>
      <c r="C23" s="313">
        <v>1</v>
      </c>
      <c r="D23" s="313">
        <v>1</v>
      </c>
      <c r="E23" s="313">
        <v>1</v>
      </c>
      <c r="F23" s="313">
        <v>1</v>
      </c>
      <c r="G23" s="313">
        <v>1</v>
      </c>
      <c r="H23" s="313">
        <v>1</v>
      </c>
      <c r="I23" s="313">
        <v>1</v>
      </c>
      <c r="J23" s="313">
        <v>1</v>
      </c>
      <c r="K23" s="313">
        <v>1</v>
      </c>
      <c r="L23" s="313">
        <v>1</v>
      </c>
      <c r="M23" s="313">
        <v>1</v>
      </c>
      <c r="N23" s="313">
        <v>1</v>
      </c>
      <c r="O23" s="313">
        <v>1</v>
      </c>
      <c r="P23" s="313">
        <v>1</v>
      </c>
      <c r="Q23" s="313">
        <v>1</v>
      </c>
      <c r="R23" s="313">
        <v>1</v>
      </c>
      <c r="S23" s="313">
        <v>1</v>
      </c>
      <c r="T23" s="313">
        <v>1</v>
      </c>
      <c r="U23" s="313">
        <v>1</v>
      </c>
      <c r="V23" s="313">
        <v>1</v>
      </c>
      <c r="W23" s="313">
        <v>1</v>
      </c>
      <c r="X23" s="313">
        <v>1</v>
      </c>
      <c r="Y23" s="313">
        <v>1</v>
      </c>
      <c r="Z23" s="313">
        <v>1</v>
      </c>
      <c r="AA23" s="313">
        <v>1</v>
      </c>
      <c r="AB23" s="313">
        <v>1</v>
      </c>
      <c r="AC23" s="313">
        <v>1</v>
      </c>
      <c r="AD23" s="313">
        <v>1</v>
      </c>
      <c r="AE23" s="313">
        <v>1</v>
      </c>
      <c r="AF23" s="313">
        <v>1</v>
      </c>
      <c r="AG23" s="313">
        <v>1</v>
      </c>
      <c r="AH23" s="313">
        <v>1</v>
      </c>
      <c r="AI23" s="313">
        <v>1</v>
      </c>
      <c r="AJ23" s="313">
        <v>1</v>
      </c>
      <c r="AK23" s="313">
        <v>1</v>
      </c>
      <c r="AL23" s="313">
        <v>1</v>
      </c>
      <c r="AM23" s="313">
        <v>1</v>
      </c>
      <c r="AN23" s="313">
        <v>1</v>
      </c>
      <c r="AO23" s="313">
        <v>1</v>
      </c>
      <c r="AP23" s="313">
        <v>1</v>
      </c>
      <c r="AQ23" s="313">
        <v>1</v>
      </c>
    </row>
    <row r="24" spans="1:43" x14ac:dyDescent="0.2">
      <c r="A24" s="313" t="s">
        <v>146</v>
      </c>
      <c r="B24" s="313">
        <v>1</v>
      </c>
      <c r="C24" s="313">
        <v>1</v>
      </c>
      <c r="D24" s="313">
        <v>1</v>
      </c>
      <c r="E24" s="313">
        <v>1</v>
      </c>
      <c r="F24" s="313">
        <v>1</v>
      </c>
      <c r="G24" s="313">
        <v>1</v>
      </c>
      <c r="H24" s="313">
        <v>1</v>
      </c>
      <c r="I24" s="313">
        <v>1</v>
      </c>
      <c r="J24" s="313">
        <v>1</v>
      </c>
      <c r="K24" s="313">
        <v>1</v>
      </c>
      <c r="L24" s="313">
        <v>1</v>
      </c>
      <c r="M24" s="313">
        <v>1</v>
      </c>
      <c r="N24" s="313">
        <v>1</v>
      </c>
      <c r="O24" s="313">
        <v>1</v>
      </c>
      <c r="P24" s="313">
        <v>1</v>
      </c>
      <c r="Q24" s="313">
        <v>1</v>
      </c>
      <c r="R24" s="313">
        <v>1</v>
      </c>
      <c r="S24" s="313">
        <v>1</v>
      </c>
      <c r="T24" s="313">
        <v>1</v>
      </c>
      <c r="U24" s="313">
        <v>1</v>
      </c>
      <c r="V24" s="313">
        <v>1</v>
      </c>
      <c r="W24" s="313">
        <v>1</v>
      </c>
      <c r="X24" s="313">
        <v>1</v>
      </c>
      <c r="Y24" s="313">
        <v>1</v>
      </c>
      <c r="Z24" s="313">
        <v>1</v>
      </c>
      <c r="AA24" s="313">
        <v>1</v>
      </c>
      <c r="AB24" s="313">
        <v>1</v>
      </c>
      <c r="AC24" s="313">
        <v>1</v>
      </c>
      <c r="AD24" s="313">
        <v>1</v>
      </c>
      <c r="AE24" s="313">
        <v>1</v>
      </c>
      <c r="AF24" s="313">
        <v>1</v>
      </c>
      <c r="AG24" s="313">
        <v>1</v>
      </c>
      <c r="AH24" s="313">
        <v>1</v>
      </c>
      <c r="AI24" s="313">
        <v>1</v>
      </c>
      <c r="AJ24" s="313">
        <v>1</v>
      </c>
      <c r="AK24" s="313">
        <v>1</v>
      </c>
      <c r="AL24" s="313">
        <v>1</v>
      </c>
      <c r="AM24" s="313">
        <v>1</v>
      </c>
      <c r="AN24" s="313">
        <v>1</v>
      </c>
      <c r="AO24" s="313">
        <v>1</v>
      </c>
      <c r="AP24" s="313">
        <v>1</v>
      </c>
      <c r="AQ24" s="313">
        <v>1</v>
      </c>
    </row>
    <row r="25" spans="1:43" x14ac:dyDescent="0.2">
      <c r="A25" s="313" t="s">
        <v>147</v>
      </c>
      <c r="B25" s="313">
        <v>1</v>
      </c>
      <c r="C25" s="313">
        <v>1</v>
      </c>
      <c r="D25" s="313">
        <v>1</v>
      </c>
      <c r="E25" s="313">
        <v>1</v>
      </c>
      <c r="F25" s="313">
        <v>1</v>
      </c>
      <c r="G25" s="313">
        <v>1</v>
      </c>
      <c r="H25" s="313">
        <v>1</v>
      </c>
      <c r="I25" s="313">
        <v>1</v>
      </c>
      <c r="J25" s="313">
        <v>1</v>
      </c>
      <c r="K25" s="313">
        <v>1</v>
      </c>
      <c r="L25" s="313">
        <v>1</v>
      </c>
      <c r="M25" s="313">
        <v>1</v>
      </c>
      <c r="N25" s="313">
        <v>1</v>
      </c>
      <c r="O25" s="313">
        <v>1</v>
      </c>
      <c r="P25" s="313">
        <v>1</v>
      </c>
      <c r="Q25" s="313">
        <v>1</v>
      </c>
      <c r="R25" s="313">
        <v>1</v>
      </c>
      <c r="S25" s="313">
        <v>1</v>
      </c>
      <c r="T25" s="313">
        <v>1</v>
      </c>
      <c r="U25" s="313">
        <v>1</v>
      </c>
      <c r="V25" s="313">
        <v>1</v>
      </c>
      <c r="W25" s="313">
        <v>1</v>
      </c>
      <c r="X25" s="313">
        <v>1</v>
      </c>
      <c r="Y25" s="313">
        <v>1</v>
      </c>
      <c r="Z25" s="313">
        <v>1</v>
      </c>
      <c r="AA25" s="313">
        <v>1</v>
      </c>
      <c r="AB25" s="313">
        <v>1</v>
      </c>
      <c r="AC25" s="313">
        <v>1</v>
      </c>
      <c r="AD25" s="313">
        <v>1</v>
      </c>
      <c r="AE25" s="313">
        <v>1</v>
      </c>
      <c r="AF25" s="313">
        <v>1</v>
      </c>
      <c r="AG25" s="313">
        <v>1</v>
      </c>
      <c r="AH25" s="313">
        <v>1</v>
      </c>
      <c r="AI25" s="313">
        <v>1</v>
      </c>
      <c r="AJ25" s="313">
        <v>1</v>
      </c>
      <c r="AK25" s="313">
        <v>1</v>
      </c>
      <c r="AL25" s="313">
        <v>1</v>
      </c>
      <c r="AM25" s="313">
        <v>1</v>
      </c>
      <c r="AN25" s="313">
        <v>1</v>
      </c>
      <c r="AO25" s="313">
        <v>1</v>
      </c>
      <c r="AP25" s="313">
        <v>1</v>
      </c>
      <c r="AQ25" s="313">
        <v>1</v>
      </c>
    </row>
    <row r="26" spans="1:43" x14ac:dyDescent="0.2">
      <c r="A26" s="313" t="s">
        <v>148</v>
      </c>
      <c r="B26" s="313">
        <v>1</v>
      </c>
      <c r="C26" s="313">
        <v>1</v>
      </c>
      <c r="D26" s="313">
        <v>1</v>
      </c>
      <c r="E26" s="313">
        <v>1</v>
      </c>
      <c r="F26" s="313">
        <v>1</v>
      </c>
      <c r="G26" s="313">
        <v>1</v>
      </c>
      <c r="H26" s="313">
        <v>1</v>
      </c>
      <c r="I26" s="313">
        <v>1</v>
      </c>
      <c r="J26" s="313">
        <v>1</v>
      </c>
      <c r="K26" s="313">
        <v>1</v>
      </c>
      <c r="L26" s="313">
        <v>1</v>
      </c>
      <c r="M26" s="313">
        <v>1</v>
      </c>
      <c r="N26" s="313">
        <v>1</v>
      </c>
      <c r="O26" s="313">
        <v>1</v>
      </c>
      <c r="P26" s="313">
        <v>1</v>
      </c>
      <c r="Q26" s="313">
        <v>1</v>
      </c>
      <c r="R26" s="313">
        <v>1</v>
      </c>
      <c r="S26" s="313">
        <v>1</v>
      </c>
      <c r="T26" s="313">
        <v>1</v>
      </c>
      <c r="U26" s="313">
        <v>1</v>
      </c>
      <c r="V26" s="313">
        <v>1</v>
      </c>
      <c r="W26" s="313">
        <v>1</v>
      </c>
      <c r="X26" s="313">
        <v>1</v>
      </c>
      <c r="Y26" s="313">
        <v>1</v>
      </c>
      <c r="Z26" s="313">
        <v>1</v>
      </c>
      <c r="AA26" s="313">
        <v>1</v>
      </c>
      <c r="AB26" s="313">
        <v>1</v>
      </c>
      <c r="AC26" s="313">
        <v>1</v>
      </c>
      <c r="AD26" s="313">
        <v>1</v>
      </c>
      <c r="AE26" s="313">
        <v>1</v>
      </c>
      <c r="AF26" s="313">
        <v>1</v>
      </c>
      <c r="AG26" s="313">
        <v>1</v>
      </c>
      <c r="AH26" s="313">
        <v>1</v>
      </c>
      <c r="AI26" s="313">
        <v>1</v>
      </c>
      <c r="AJ26" s="313">
        <v>1</v>
      </c>
      <c r="AK26" s="313">
        <v>1</v>
      </c>
      <c r="AL26" s="313">
        <v>1</v>
      </c>
      <c r="AM26" s="313">
        <v>1</v>
      </c>
      <c r="AN26" s="313">
        <v>1</v>
      </c>
      <c r="AO26" s="313">
        <v>1</v>
      </c>
      <c r="AP26" s="313">
        <v>1</v>
      </c>
      <c r="AQ26" s="313">
        <v>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60</vt:i4>
      </vt:variant>
    </vt:vector>
  </HeadingPairs>
  <TitlesOfParts>
    <vt:vector size="60" baseType="lpstr">
      <vt:lpstr>About</vt:lpstr>
      <vt:lpstr>Sector Match</vt:lpstr>
      <vt:lpstr>Fuel Match</vt:lpstr>
      <vt:lpstr>Heat Value</vt:lpstr>
      <vt:lpstr>Final Energy Consumption-2019</vt:lpstr>
      <vt:lpstr>Feedstock Split-2019</vt:lpstr>
      <vt:lpstr>Final Energy Consumption-2020</vt:lpstr>
      <vt:lpstr>Feedstock Split-2020</vt:lpstr>
      <vt:lpstr>Transformation Match</vt:lpstr>
      <vt:lpstr>Value Added</vt:lpstr>
      <vt:lpstr>Energy Balance-2019</vt:lpstr>
      <vt:lpstr>Energy Balance-2020</vt:lpstr>
      <vt:lpstr>Non-energy Use 2019</vt:lpstr>
      <vt:lpstr>Product Output &amp; Intensity</vt:lpstr>
      <vt:lpstr>Non-energy Use 2020</vt:lpstr>
      <vt:lpstr>Energy Use 2019</vt:lpstr>
      <vt:lpstr>Energy Use 2020</vt:lpstr>
      <vt:lpstr>Non-energy Use &gt;&gt;</vt:lpstr>
      <vt:lpstr>Non-energy Multiplier</vt:lpstr>
      <vt:lpstr>NonE-Coal</vt:lpstr>
      <vt:lpstr>NonE-LPG propane or butane</vt:lpstr>
      <vt:lpstr>NonE-petroleum diesel</vt:lpstr>
      <vt:lpstr>NonE-crude oil</vt:lpstr>
      <vt:lpstr>NonE-heavy fuel oil</vt:lpstr>
      <vt:lpstr>NonE-natural gas</vt:lpstr>
      <vt:lpstr>NonE-biomass</vt:lpstr>
      <vt:lpstr>Energy Use &gt;&gt;</vt:lpstr>
      <vt:lpstr>Energy Efficiency</vt:lpstr>
      <vt:lpstr>Energy Use</vt:lpstr>
      <vt:lpstr>Electrification</vt:lpstr>
      <vt:lpstr>E-electricity</vt:lpstr>
      <vt:lpstr>E-Coal</vt:lpstr>
      <vt:lpstr>E-LPG propane or butane</vt:lpstr>
      <vt:lpstr>E-petroleum diesel</vt:lpstr>
      <vt:lpstr>E-crude oil</vt:lpstr>
      <vt:lpstr>E-heavy fuel oil</vt:lpstr>
      <vt:lpstr>E-natural gas</vt:lpstr>
      <vt:lpstr>E-heat</vt:lpstr>
      <vt:lpstr>E-biomass</vt:lpstr>
      <vt:lpstr>BIFUbC-sum</vt:lpstr>
      <vt:lpstr>BIFUbC-coal</vt:lpstr>
      <vt:lpstr>BIFUbC-LPG-propane-or-butane</vt:lpstr>
      <vt:lpstr>BIFUbC-petroleum-diesel</vt:lpstr>
      <vt:lpstr>BIFUbC-crude-oil</vt:lpstr>
      <vt:lpstr>BIFUbC-heavy-or-residual-oil</vt:lpstr>
      <vt:lpstr>BIFUbC-natural-gas</vt:lpstr>
      <vt:lpstr>BIFUbC-electricity</vt:lpstr>
      <vt:lpstr>BIFUbC-heat</vt:lpstr>
      <vt:lpstr>BIFUbC-biomass</vt:lpstr>
      <vt:lpstr>BIFUbC-hydrogen</vt:lpstr>
      <vt:lpstr>BPoIFUfE-coal</vt:lpstr>
      <vt:lpstr>BPoIFUfE-LPG-propane-or-butane</vt:lpstr>
      <vt:lpstr>BPoIFUfE-petroleum-diesel</vt:lpstr>
      <vt:lpstr>BPoIFUfE-crude-oil</vt:lpstr>
      <vt:lpstr>BPoIFUfE-heavy-or-residual-oil</vt:lpstr>
      <vt:lpstr>BPoIFUfE-natural-gas</vt:lpstr>
      <vt:lpstr>BPoIFUfE-electricity</vt:lpstr>
      <vt:lpstr>BPoIFUfE-heat</vt:lpstr>
      <vt:lpstr>BPoIFUfE-biomass</vt:lpstr>
      <vt:lpstr>BPoIFUfE-hydrogen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cjwdllj@163.com</cp:lastModifiedBy>
  <dcterms:created xsi:type="dcterms:W3CDTF">2023-02-17T09:18:01Z</dcterms:created>
  <dcterms:modified xsi:type="dcterms:W3CDTF">2026-03-26T06:38:06Z</dcterms:modified>
</cp:coreProperties>
</file>